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natsvergleich" sheetId="1" state="visible" r:id="rId3"/>
    <sheet name="Einstellungen" sheetId="2" state="visible" r:id="rId4"/>
    <sheet name="Stundenpreise" sheetId="3" state="visible" r:id="rId5"/>
  </sheets>
  <definedNames>
    <definedName function="false" hidden="true" localSheetId="2" name="_xlnm._FilterDatabase" vbProcedure="false">Stundenpreise!$A$1:$J$17521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<sst xmlns="http://schemas.openxmlformats.org/spreadsheetml/2006/main" count="52674" uniqueCount="142">
  <si>
    <t xml:space="preserve">Dynamisch vs. Festpreis – Monat für Monat</t>
  </si>
  <si>
    <t xml:space="preserve">Zeitraum 16.10.2024 – 15.10.2026 (Okt. 2024 und Okt. 2026 sind Teilmonate). Grün = dynamisch war günstiger.</t>
  </si>
  <si>
    <t xml:space="preserve">Monat</t>
  </si>
  <si>
    <t xml:space="preserve">Tage</t>
  </si>
  <si>
    <t xml:space="preserve">Ø Börsenpreis (ct/kWh netto)</t>
  </si>
  <si>
    <t xml:space="preserve">Ø Endpreis dynamisch, einfach (ct/kWh)</t>
  </si>
  <si>
    <t xml:space="preserve">Ø Endpreis dynamisch, nach Verbrauchsprofil (ct/kWh)</t>
  </si>
  <si>
    <t xml:space="preserve">Festpreis (ct/kWh)</t>
  </si>
  <si>
    <t xml:space="preserve">Verbrauch (kWh)</t>
  </si>
  <si>
    <t xml:space="preserve">Kosten dynamisch (€)</t>
  </si>
  <si>
    <t xml:space="preserve">Kosten fest (€)</t>
  </si>
  <si>
    <t xml:space="preserve">Ersparnis dynamisch (€)</t>
  </si>
  <si>
    <t xml:space="preserve">Stunden günstiger als Festpreis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</si>
  <si>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</si>
  <si>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</si>
  <si>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</si>
  <si>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</si>
  <si>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</si>
  <si>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</si>
  <si>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</si>
  <si>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</si>
  <si>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</si>
  <si>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</si>
  <si>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</si>
  <si>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</si>
  <si>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</si>
  <si>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</si>
  <si>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</si>
  <si>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</si>
  <si>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</si>
  <si>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</si>
  <si>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</si>
  <si>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</si>
  <si>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</si>
  <si>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</si>
  <si>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</si>
  <si>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2026-09</t>
  </si>
  <si>
    <t xml:space="preserve">2026-10</t>
  </si>
  <si>
    <t xml:space="preserve">Gesamt (2 Jahre)</t>
  </si>
  <si>
    <t xml:space="preserve">Fazit</t>
  </si>
  <si>
    <t xml:space="preserve">Ersparnis pro Jahr mit dynamischem Tarif (Ø)</t>
  </si>
  <si>
    <t xml:space="preserve">Ergebnis</t>
  </si>
  <si>
    <t xml:space="preserve">Annahmen (Verbrauch, Netzentgelt, Grundpreise, Tagesprofil) im Blatt „Einstellungen“ anpassen – alles rechnet sich neu.</t>
  </si>
  <si>
    <t xml:space="preserve">Dynamischer Stromtarif vs. Festpreis – Einstellungen</t>
  </si>
  <si>
    <t xml:space="preserve">Gelb hinterlegte, blaue Zellen kannst du ändern – alles andere rechnet sich automatisch neu.</t>
  </si>
  <si>
    <t xml:space="preserve">Eingaben</t>
  </si>
  <si>
    <t xml:space="preserve">Dein Festpreis (brutto, ct/kWh)</t>
  </si>
  <si>
    <t xml:space="preserve">Laut deiner Angabe</t>
  </si>
  <si>
    <t xml:space="preserve">Grundpreis Festtarif (brutto, €/Monat)</t>
  </si>
  <si>
    <t xml:space="preserve">Annahme – bitte aus deinem Vertrag eintragen</t>
  </si>
  <si>
    <t xml:space="preserve">Grundpreis dynamischer Tarif (brutto, €/Monat)</t>
  </si>
  <si>
    <t xml:space="preserve">Annahme, z.B. Anbietergebühr (Tibber ~6 €, Rabot ~ähnlich)</t>
  </si>
  <si>
    <t xml:space="preserve">Smart-Meter-Mehrkosten (brutto, €/Jahr)</t>
  </si>
  <si>
    <t xml:space="preserve">Annahme – dynamische Tarife brauchen ein intelligentes Messsystem; Kosten je nach Messstellenbetreiber</t>
  </si>
  <si>
    <t xml:space="preserve">Jahresverbrauch (kWh)</t>
  </si>
  <si>
    <t xml:space="preserve">Annahme – bitte deinen Verbrauch eintragen</t>
  </si>
  <si>
    <t xml:space="preserve">Mehrwertsteuer</t>
  </si>
  <si>
    <t xml:space="preserve">19 %</t>
  </si>
  <si>
    <t xml:space="preserve">Aufschläge auf den Börsenpreis (netto, ct/kWh)</t>
  </si>
  <si>
    <t xml:space="preserve">Netzentgelt (Arbeitspreis)</t>
  </si>
  <si>
    <t xml:space="preserve">Annahme: grober Bundesdurchschnitt; regional sehr unterschiedlich (ca. 7–15 ct) – steht auf deiner Rechnung</t>
  </si>
  <si>
    <t xml:space="preserve">Stromsteuer</t>
  </si>
  <si>
    <t xml:space="preserve">Gesetzlich (StromStG)</t>
  </si>
  <si>
    <t xml:space="preserve">Konzessionsabgabe</t>
  </si>
  <si>
    <t xml:space="preserve">Typischer Wert für Gemeinden &gt;100.000 EW; kleinere Gemeinden 1,32–1,59</t>
  </si>
  <si>
    <t xml:space="preserve">KWKG-Umlage</t>
  </si>
  <si>
    <t xml:space="preserve">Wert 2026 (netztransparenz.de)</t>
  </si>
  <si>
    <t xml:space="preserve">§19 StromNEV-Umlage</t>
  </si>
  <si>
    <t xml:space="preserve">Offshore-Netzumlage</t>
  </si>
  <si>
    <t xml:space="preserve">Anbieter-Aufschlag / Marge</t>
  </si>
  <si>
    <t xml:space="preserve">Annahme – je nach Anbieter ca. 0–3 ct</t>
  </si>
  <si>
    <t xml:space="preserve">Summe Aufschläge netto</t>
  </si>
  <si>
    <t xml:space="preserve">Hinweis: Die Aufschläge werden vereinfacht für den ganzen Zeitraum gleich angesetzt (Werte 2026). Endpreis brutto = (Börsenpreis + Aufschläge) × (1 + MwSt). Negative Börsenpreise senken den Endpreis entsprechend.</t>
  </si>
  <si>
    <t xml:space="preserve">Verbrauchsprofil über den Tag (relatives Gewicht je Stunde)</t>
  </si>
  <si>
    <t xml:space="preserve">Vereinfachtes Haushaltsprofil ähnlich Standardlastprofil H0: wenig nachts, Spitze abends. Wer z.B. E-Auto/Wärmepumpe nachts lädt, kann die Gewichte anpassen.</t>
  </si>
  <si>
    <t xml:space="preserve">Stunde</t>
  </si>
  <si>
    <t xml:space="preserve">Gewicht</t>
  </si>
  <si>
    <t xml:space="preserve">00:00–00:59</t>
  </si>
  <si>
    <t xml:space="preserve">01:00–01:59</t>
  </si>
  <si>
    <t xml:space="preserve">02:00–02:59</t>
  </si>
  <si>
    <t xml:space="preserve">03:00–03:59</t>
  </si>
  <si>
    <t xml:space="preserve">04:00–04:59</t>
  </si>
  <si>
    <t xml:space="preserve">05:00–05:59</t>
  </si>
  <si>
    <t xml:space="preserve">06:00–06:59</t>
  </si>
  <si>
    <t xml:space="preserve">07:00–07:59</t>
  </si>
  <si>
    <t xml:space="preserve">08:00–08:59</t>
  </si>
  <si>
    <t xml:space="preserve">09:00–09:59</t>
  </si>
  <si>
    <t xml:space="preserve">10:00–10:59</t>
  </si>
  <si>
    <t xml:space="preserve">11:00–11:59</t>
  </si>
  <si>
    <t xml:space="preserve">12:00–12:59</t>
  </si>
  <si>
    <t xml:space="preserve">13:00–13:59</t>
  </si>
  <si>
    <t xml:space="preserve">14:00–14:59</t>
  </si>
  <si>
    <t xml:space="preserve">15:00–15:59</t>
  </si>
  <si>
    <t xml:space="preserve">16:00–16:59</t>
  </si>
  <si>
    <t xml:space="preserve">17:00–17:59</t>
  </si>
  <si>
    <t xml:space="preserve">18:00–18:59</t>
  </si>
  <si>
    <t xml:space="preserve">19:00–19:59</t>
  </si>
  <si>
    <t xml:space="preserve">20:00–20:59</t>
  </si>
  <si>
    <t xml:space="preserve">21:00–21:59</t>
  </si>
  <si>
    <t xml:space="preserve">22:00–22:59</t>
  </si>
  <si>
    <t xml:space="preserve">23:00–23:59</t>
  </si>
  <si>
    <t xml:space="preserve">Datenquelle: Day-Ahead-Börsenpreise Gebotszone DE-LU (EPEX Spot), via Energy-Charts (Fraunhofer ISE), Lizenz CC BY 4.0, Daten: Bundesnetzagentur | SMARD.de. Seit 01.10.2025 handelt die Börse in 15-Minuten-Schritten – diese Werte sind hier zu Stundenmittelwerten zusammengefasst.</t>
  </si>
  <si>
    <t xml:space="preserve">Datum</t>
  </si>
  <si>
    <t xml:space="preserve">Uhrzeit</t>
  </si>
  <si>
    <t xml:space="preserve">Wochentag</t>
  </si>
  <si>
    <t xml:space="preserve">Börsenpreis (€/MWh)</t>
  </si>
  <si>
    <t xml:space="preserve">Börsenpreis (ct/kWh netto)</t>
  </si>
  <si>
    <t xml:space="preserve">Endpreis dynamisch (ct/kWh brutto)</t>
  </si>
  <si>
    <t xml:space="preserve">Günstiger als Festpreis?</t>
  </si>
  <si>
    <t xml:space="preserve">Verbrauchsgewicht</t>
  </si>
  <si>
    <t xml:space="preserve">Preis × Gewicht</t>
  </si>
  <si>
    <t xml:space="preserve">00:00</t>
  </si>
  <si>
    <t xml:space="preserve">Mi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</si>
  <si>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</si>
  <si>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</si>
  <si>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</si>
  <si>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</si>
  <si>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</si>
  <si>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</si>
  <si>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</si>
  <si>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</si>
  <si>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</si>
  <si>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</si>
  <si>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</si>
  <si>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</si>
  <si>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</si>
  <si>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</si>
  <si>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</si>
  <si>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</si>
  <si>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</si>
  <si>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</si>
  <si>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</si>
  <si>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</si>
  <si>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</si>
  <si>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</si>
  <si>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</si>
  <si>
    <t xml:space="preserve">Do</t>
  </si>
  <si>
    <t xml:space="preserve">Fr</t>
  </si>
  <si>
    <t xml:space="preserve">Sa</t>
  </si>
  <si>
    <t xml:space="preserve">So</t>
  </si>
  <si>
    <t xml:space="preserve">Mo</t>
  </si>
  <si>
    <t xml:space="preserve">Di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</si>
</sst>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#,##0"/>
    <numFmt numFmtId="167" formatCode="#,##0.00&quot; €&quot;"/>
    <numFmt numFmtId="168" formatCode="#,##0.00&quot; €&quot;;[RED]\-#,##0.00&quot; €&quot;"/>
    <numFmt numFmtId="169" formatCode="0%"/>
    <numFmt numFmtId="170" formatCode="0.000"/>
    <numFmt numFmtId="171" formatCode="dd\.mm\.yyyy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1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Ø Endpreis dynamisch vs. Festpreis (ct/kWh brutto)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Monatsvergleich!E4</c:f>
              <c:strCache>
                <c:ptCount val="1"/>
                <c:pt idx="0">
                  <c:v>Ø Endpreis dynamisch, nach Verbrauchsprofil (ct/kWh)</c:v>
                </c:pt>
              </c:strCache>
            </c:strRef>
          </c:tx>
          <c:spPr>
            <a:solidFill>
              <a:srgbClr val="2e75b6"/>
            </a:solidFill>
            <a:ln w="2844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Monatsvergleich!$A$5:$A$29</c:f>
              <c:strCache>
                <c:ptCount val="25"/>
                <c:pt idx="0">
                  <c:v>2024-10</c:v>
                </c:pt>
                <c:pt idx="1">
                  <c:v>2024-11</c:v>
                </c:pt>
                <c:pt idx="2">
                  <c:v>2024-12</c:v>
                </c:pt>
                <c:pt idx="3">
                  <c:v>2025-01</c:v>
                </c:pt>
                <c:pt idx="4">
                  <c:v>2025-02</c:v>
                </c:pt>
                <c:pt idx="5">
                  <c:v>2025-03</c:v>
                </c:pt>
                <c:pt idx="6">
                  <c:v>2025-04</c:v>
                </c:pt>
                <c:pt idx="7">
                  <c:v>2025-05</c:v>
                </c:pt>
                <c:pt idx="8">
                  <c:v>2025-06</c:v>
                </c:pt>
                <c:pt idx="9">
                  <c:v>2025-07</c:v>
                </c:pt>
                <c:pt idx="10">
                  <c:v>2025-08</c:v>
                </c:pt>
                <c:pt idx="11">
                  <c:v>2025-09</c:v>
                </c:pt>
                <c:pt idx="12">
                  <c:v>2025-10</c:v>
                </c:pt>
                <c:pt idx="13">
                  <c:v>2025-11</c:v>
                </c:pt>
                <c:pt idx="14">
                  <c:v>2025-12</c:v>
                </c:pt>
                <c:pt idx="15">
                  <c:v>2026-01</c:v>
                </c:pt>
                <c:pt idx="16">
                  <c:v>2026-02</c:v>
                </c:pt>
                <c:pt idx="17">
                  <c:v>2026-03</c:v>
                </c:pt>
                <c:pt idx="18">
                  <c:v>2026-04</c:v>
                </c:pt>
                <c:pt idx="19">
                  <c:v>2026-05</c:v>
                </c:pt>
                <c:pt idx="20">
                  <c:v>2026-06</c:v>
                </c:pt>
                <c:pt idx="21">
                  <c:v>2026-07</c:v>
                </c:pt>
                <c:pt idx="22">
                  <c:v>2026-08</c:v>
                </c:pt>
                <c:pt idx="23">
                  <c:v>2026-09</c:v>
                </c:pt>
                <c:pt idx="24">
                  <c:v>2026-10</c:v>
                </c:pt>
              </c:strCache>
            </c:strRef>
          </c:cat>
          <c:val>
            <c:numRef>
              <c:f>Monatsvergleich!$E$5:$E$29</c:f>
              <c:numCache>
                <c:formatCode>0.00</c:formatCode>
                <c:ptCount val="25"/>
                <c:pt idx="0">
                  <c:v>34.0809390539603</c:v>
                </c:pt>
                <c:pt idx="1">
                  <c:v>36.4535293318519</c:v>
                </c:pt>
                <c:pt idx="2">
                  <c:v>35.9588536623656</c:v>
                </c:pt>
                <c:pt idx="3">
                  <c:v>36.4617773483871</c:v>
                </c:pt>
                <c:pt idx="4">
                  <c:v>38.0144258055556</c:v>
                </c:pt>
                <c:pt idx="5">
                  <c:v>33.742955756402</c:v>
                </c:pt>
                <c:pt idx="6">
                  <c:v>31.5479936540741</c:v>
                </c:pt>
                <c:pt idx="7">
                  <c:v>30.1016510566308</c:v>
                </c:pt>
                <c:pt idx="8">
                  <c:v>29.7016196244444</c:v>
                </c:pt>
                <c:pt idx="9">
                  <c:v>32.6882789885305</c:v>
                </c:pt>
                <c:pt idx="10">
                  <c:v>31.412394172043</c:v>
                </c:pt>
                <c:pt idx="11">
                  <c:v>32.7108242792593</c:v>
                </c:pt>
                <c:pt idx="12">
                  <c:v>32.8683318300021</c:v>
                </c:pt>
                <c:pt idx="13">
                  <c:v>34.884757514963</c:v>
                </c:pt>
                <c:pt idx="14">
                  <c:v>33.7710250477419</c:v>
                </c:pt>
                <c:pt idx="15">
                  <c:v>35.8281750194265</c:v>
                </c:pt>
                <c:pt idx="16">
                  <c:v>34.0181897166667</c:v>
                </c:pt>
                <c:pt idx="17">
                  <c:v>34.3184105804462</c:v>
                </c:pt>
                <c:pt idx="18">
                  <c:v>31.4184750677778</c:v>
                </c:pt>
                <c:pt idx="19">
                  <c:v>33.63284349319</c:v>
                </c:pt>
                <c:pt idx="20">
                  <c:v>35.5464061446667</c:v>
                </c:pt>
                <c:pt idx="21">
                  <c:v>34.3896070858064</c:v>
                </c:pt>
                <c:pt idx="22">
                  <c:v>37.2237331711828</c:v>
                </c:pt>
                <c:pt idx="23">
                  <c:v>39.8473171288889</c:v>
                </c:pt>
                <c:pt idx="24">
                  <c:v>41.8405669173333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Monatsvergleich!F4</c:f>
              <c:strCache>
                <c:ptCount val="1"/>
                <c:pt idx="0">
                  <c:v>Festpreis (ct/kWh)</c:v>
                </c:pt>
              </c:strCache>
            </c:strRef>
          </c:tx>
          <c:spPr>
            <a:solidFill>
              <a:srgbClr val="c00000"/>
            </a:solidFill>
            <a:ln w="28440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Monatsvergleich!$A$5:$A$29</c:f>
              <c:strCache>
                <c:ptCount val="25"/>
                <c:pt idx="0">
                  <c:v>2024-10</c:v>
                </c:pt>
                <c:pt idx="1">
                  <c:v>2024-11</c:v>
                </c:pt>
                <c:pt idx="2">
                  <c:v>2024-12</c:v>
                </c:pt>
                <c:pt idx="3">
                  <c:v>2025-01</c:v>
                </c:pt>
                <c:pt idx="4">
                  <c:v>2025-02</c:v>
                </c:pt>
                <c:pt idx="5">
                  <c:v>2025-03</c:v>
                </c:pt>
                <c:pt idx="6">
                  <c:v>2025-04</c:v>
                </c:pt>
                <c:pt idx="7">
                  <c:v>2025-05</c:v>
                </c:pt>
                <c:pt idx="8">
                  <c:v>2025-06</c:v>
                </c:pt>
                <c:pt idx="9">
                  <c:v>2025-07</c:v>
                </c:pt>
                <c:pt idx="10">
                  <c:v>2025-08</c:v>
                </c:pt>
                <c:pt idx="11">
                  <c:v>2025-09</c:v>
                </c:pt>
                <c:pt idx="12">
                  <c:v>2025-10</c:v>
                </c:pt>
                <c:pt idx="13">
                  <c:v>2025-11</c:v>
                </c:pt>
                <c:pt idx="14">
                  <c:v>2025-12</c:v>
                </c:pt>
                <c:pt idx="15">
                  <c:v>2026-01</c:v>
                </c:pt>
                <c:pt idx="16">
                  <c:v>2026-02</c:v>
                </c:pt>
                <c:pt idx="17">
                  <c:v>2026-03</c:v>
                </c:pt>
                <c:pt idx="18">
                  <c:v>2026-04</c:v>
                </c:pt>
                <c:pt idx="19">
                  <c:v>2026-05</c:v>
                </c:pt>
                <c:pt idx="20">
                  <c:v>2026-06</c:v>
                </c:pt>
                <c:pt idx="21">
                  <c:v>2026-07</c:v>
                </c:pt>
                <c:pt idx="22">
                  <c:v>2026-08</c:v>
                </c:pt>
                <c:pt idx="23">
                  <c:v>2026-09</c:v>
                </c:pt>
                <c:pt idx="24">
                  <c:v>2026-10</c:v>
                </c:pt>
              </c:strCache>
            </c:strRef>
          </c:cat>
          <c:val>
            <c:numRef>
              <c:f>Monatsvergleich!$F$5:$F$29</c:f>
              <c:numCache>
                <c:formatCode>0.00</c:formatCode>
                <c:ptCount val="25"/>
                <c:pt idx="0">
                  <c:v>29</c:v>
                </c:pt>
                <c:pt idx="1">
                  <c:v>29</c:v>
                </c:pt>
                <c:pt idx="2">
                  <c:v>29</c:v>
                </c:pt>
                <c:pt idx="3">
                  <c:v>29</c:v>
                </c:pt>
                <c:pt idx="4">
                  <c:v>29</c:v>
                </c:pt>
                <c:pt idx="5">
                  <c:v>29</c:v>
                </c:pt>
                <c:pt idx="6">
                  <c:v>29</c:v>
                </c:pt>
                <c:pt idx="7">
                  <c:v>29</c:v>
                </c:pt>
                <c:pt idx="8">
                  <c:v>29</c:v>
                </c:pt>
                <c:pt idx="9">
                  <c:v>29</c:v>
                </c:pt>
                <c:pt idx="10">
                  <c:v>29</c:v>
                </c:pt>
                <c:pt idx="11">
                  <c:v>29</c:v>
                </c:pt>
                <c:pt idx="12">
                  <c:v>29</c:v>
                </c:pt>
                <c:pt idx="13">
                  <c:v>29</c:v>
                </c:pt>
                <c:pt idx="14">
                  <c:v>29</c:v>
                </c:pt>
                <c:pt idx="15">
                  <c:v>29</c:v>
                </c:pt>
                <c:pt idx="16">
                  <c:v>29</c:v>
                </c:pt>
                <c:pt idx="17">
                  <c:v>29</c:v>
                </c:pt>
                <c:pt idx="18">
                  <c:v>29</c:v>
                </c:pt>
                <c:pt idx="19">
                  <c:v>29</c:v>
                </c:pt>
                <c:pt idx="20">
                  <c:v>29</c:v>
                </c:pt>
                <c:pt idx="21">
                  <c:v>29</c:v>
                </c:pt>
                <c:pt idx="22">
                  <c:v>29</c:v>
                </c:pt>
                <c:pt idx="23">
                  <c:v>29</c:v>
                </c:pt>
                <c:pt idx="24">
                  <c:v>29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6203096"/>
        <c:axId val="15368219"/>
      </c:lineChart>
      <c:catAx>
        <c:axId val="46203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368219"/>
        <c:crosses val="autoZero"/>
        <c:auto val="1"/>
        <c:lblAlgn val="ctr"/>
        <c:lblOffset val="100"/>
        <c:noMultiLvlLbl val="0"/>
      </c:catAx>
      <c:valAx>
        <c:axId val="153682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ct/kWh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20309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35</xdr:row>
      <xdr:rowOff>160560</xdr:rowOff>
    </xdr:from>
    <xdr:to>
      <xdr:col>8</xdr:col>
      <xdr:colOff>760320</xdr:colOff>
      <xdr:row>52</xdr:row>
      <xdr:rowOff>161640</xdr:rowOff>
    </xdr:to>
    <xdr:graphicFrame>
      <xdr:nvGraphicFramePr>
        <xdr:cNvPr id="0" name="Chart 1"/>
        <xdr:cNvGraphicFramePr/>
      </xdr:nvGraphicFramePr>
      <xdr:xfrm>
        <a:off x="0" y="7400880"/>
        <a:ext cx="93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11" min="2" style="0" width="1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5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5" hidden="false" customHeight="false" outlineLevel="0" collapsed="false">
      <c r="A5" s="0" t="s">
        <v>13</v>
      </c>
      <c r="B5" s="0" t="n">
        <f aca="false">ROUND(COUNTIF(Stundenpreise!$H$2:$H$17521,A5)/24,0)</f>
        <v>16</v>
      </c>
      <c r="C5" s="4" t="n">
        <f aca="false">AVERAGEIF(Stundenpreise!$H$2:$H$17521,A5,Stundenpreise!$D$2:$D$17521)/10</f>
        <v>9.48258961038961</v>
      </c>
      <c r="D5" s="4" t="n">
        <f aca="false">AVERAGEIF(Stundenpreise!$H$2:$H$17521,A5,Stundenpreise!$F$2:$F$17521)</f>
        <v>33.4849216363636</v>
      </c>
      <c r="E5" s="4" t="n">
        <f aca="false">SUMIF(Stundenpreise!$H$2:$H$17521,A5,Stundenpreise!$J$2:$J$17521)/SUMIF(Stundenpreise!$H$2:$H$17521,A5,Stundenpreise!$I$2:$I$17521)</f>
        <v>34.0809390539603</v>
      </c>
      <c r="F5" s="5" t="n">
        <f aca="false">Einstellungen!$B$5</f>
        <v>29</v>
      </c>
      <c r="G5" s="6" t="n">
        <f aca="false">Einstellungen!$B$9*B5/365</f>
        <v>153.424657534247</v>
      </c>
      <c r="H5" s="7" t="n">
        <f aca="false">G5*E5/100+(Einstellungen!$B$7+Einstellungen!$B$8/12)*B5/(365/12)</f>
        <v>56.7597969047063</v>
      </c>
      <c r="I5" s="7" t="n">
        <f aca="false">G5*F5/100+Einstellungen!$B$6*B5/(365/12)</f>
        <v>50.8054794520548</v>
      </c>
      <c r="J5" s="8" t="n">
        <f aca="false">I5-H5</f>
        <v>-5.95431745265146</v>
      </c>
      <c r="K5" s="9" t="n">
        <f aca="false">COUNTIFS(Stundenpreise!$H$2:$H$17521,A5,Stundenpreise!$G$2:$G$17521,"ja")/COUNTIF(Stundenpreise!$H$2:$H$17521,A5)</f>
        <v>0.132467532467532</v>
      </c>
    </row>
    <row r="6" customFormat="false" ht="15" hidden="false" customHeight="false" outlineLevel="0" collapsed="false">
      <c r="A6" s="0" t="s">
        <v>14</v>
      </c>
      <c r="B6" s="0" t="n">
        <f aca="false">ROUND(COUNTIF(Stundenpreise!$H$2:$H$17521,A6)/24,0)</f>
        <v>30</v>
      </c>
      <c r="C6" s="4" t="n">
        <f aca="false">AVERAGEIF(Stundenpreise!$H$2:$H$17521,A6,Stundenpreise!$D$2:$D$17521)/10</f>
        <v>11.3906444444444</v>
      </c>
      <c r="D6" s="4" t="n">
        <f aca="false">AVERAGEIF(Stundenpreise!$H$2:$H$17521,A6,Stundenpreise!$F$2:$F$17521)</f>
        <v>35.7555068888889</v>
      </c>
      <c r="E6" s="4" t="n">
        <f aca="false">SUMIF(Stundenpreise!$H$2:$H$17521,A6,Stundenpreise!$J$2:$J$17521)/SUMIF(Stundenpreise!$H$2:$H$17521,A6,Stundenpreise!$I$2:$I$17521)</f>
        <v>36.4535293318519</v>
      </c>
      <c r="F6" s="5" t="n">
        <f aca="false">Einstellungen!$B$5</f>
        <v>29</v>
      </c>
      <c r="G6" s="6" t="n">
        <f aca="false">Einstellungen!$B$9*B6/365</f>
        <v>287.671232876712</v>
      </c>
      <c r="H6" s="7" t="n">
        <f aca="false">G6*E6/100+(Einstellungen!$B$7+Einstellungen!$B$8/12)*B6/(365/12)</f>
        <v>113.249878899848</v>
      </c>
      <c r="I6" s="7" t="n">
        <f aca="false">G6*F6/100+Einstellungen!$B$6*B6/(365/12)</f>
        <v>95.2602739726028</v>
      </c>
      <c r="J6" s="8" t="n">
        <f aca="false">I6-H6</f>
        <v>-17.989604927245</v>
      </c>
      <c r="K6" s="9" t="n">
        <f aca="false">COUNTIFS(Stundenpreise!$H$2:$H$17521,A6,Stundenpreise!$G$2:$G$17521,"ja")/COUNTIF(Stundenpreise!$H$2:$H$17521,A6)</f>
        <v>0.0819444444444444</v>
      </c>
    </row>
    <row r="7" customFormat="false" ht="15" hidden="false" customHeight="false" outlineLevel="0" collapsed="false">
      <c r="A7" s="0" t="s">
        <v>15</v>
      </c>
      <c r="B7" s="0" t="n">
        <f aca="false">ROUND(COUNTIF(Stundenpreise!$H$2:$H$17521,A7)/24,0)</f>
        <v>31</v>
      </c>
      <c r="C7" s="4" t="n">
        <f aca="false">AVERAGEIF(Stundenpreise!$H$2:$H$17521,A7,Stundenpreise!$D$2:$D$17521)/10</f>
        <v>10.8315591397849</v>
      </c>
      <c r="D7" s="4" t="n">
        <f aca="false">AVERAGEIF(Stundenpreise!$H$2:$H$17521,A7,Stundenpreise!$F$2:$F$17521)</f>
        <v>35.0901953763441</v>
      </c>
      <c r="E7" s="4" t="n">
        <f aca="false">SUMIF(Stundenpreise!$H$2:$H$17521,A7,Stundenpreise!$J$2:$J$17521)/SUMIF(Stundenpreise!$H$2:$H$17521,A7,Stundenpreise!$I$2:$I$17521)</f>
        <v>35.9588536623656</v>
      </c>
      <c r="F7" s="5" t="n">
        <f aca="false">Einstellungen!$B$5</f>
        <v>29</v>
      </c>
      <c r="G7" s="6" t="n">
        <f aca="false">Einstellungen!$B$9*B7/365</f>
        <v>297.260273972603</v>
      </c>
      <c r="H7" s="7" t="n">
        <f aca="false">G7*E7/100+(Einstellungen!$B$7+Einstellungen!$B$8/12)*B7/(365/12)</f>
        <v>115.554400612785</v>
      </c>
      <c r="I7" s="7" t="n">
        <f aca="false">G7*F7/100+Einstellungen!$B$6*B7/(365/12)</f>
        <v>98.4356164383562</v>
      </c>
      <c r="J7" s="8" t="n">
        <f aca="false">I7-H7</f>
        <v>-17.1187841744292</v>
      </c>
      <c r="K7" s="9" t="n">
        <f aca="false">COUNTIFS(Stundenpreise!$H$2:$H$17521,A7,Stundenpreise!$G$2:$G$17521,"ja")/COUNTIF(Stundenpreise!$H$2:$H$17521,A7)</f>
        <v>0.185483870967742</v>
      </c>
    </row>
    <row r="8" customFormat="false" ht="15" hidden="false" customHeight="false" outlineLevel="0" collapsed="false">
      <c r="A8" s="0" t="s">
        <v>16</v>
      </c>
      <c r="B8" s="0" t="n">
        <f aca="false">ROUND(COUNTIF(Stundenpreise!$H$2:$H$17521,A8)/24,0)</f>
        <v>31</v>
      </c>
      <c r="C8" s="4" t="n">
        <f aca="false">AVERAGEIF(Stundenpreise!$H$2:$H$17521,A8,Stundenpreise!$D$2:$D$17521)/10</f>
        <v>11.4140161290323</v>
      </c>
      <c r="D8" s="4" t="n">
        <f aca="false">AVERAGEIF(Stundenpreise!$H$2:$H$17521,A8,Stundenpreise!$F$2:$F$17521)</f>
        <v>35.7833191935484</v>
      </c>
      <c r="E8" s="4" t="n">
        <f aca="false">SUMIF(Stundenpreise!$H$2:$H$17521,A8,Stundenpreise!$J$2:$J$17521)/SUMIF(Stundenpreise!$H$2:$H$17521,A8,Stundenpreise!$I$2:$I$17521)</f>
        <v>36.4617773483871</v>
      </c>
      <c r="F8" s="5" t="n">
        <f aca="false">Einstellungen!$B$5</f>
        <v>29</v>
      </c>
      <c r="G8" s="6" t="n">
        <f aca="false">Einstellungen!$B$9*B8/365</f>
        <v>297.260273972603</v>
      </c>
      <c r="H8" s="7" t="n">
        <f aca="false">G8*E8/100+(Einstellungen!$B$7+Einstellungen!$B$8/12)*B8/(365/12)</f>
        <v>117.049392939726</v>
      </c>
      <c r="I8" s="7" t="n">
        <f aca="false">G8*F8/100+Einstellungen!$B$6*B8/(365/12)</f>
        <v>98.4356164383562</v>
      </c>
      <c r="J8" s="8" t="n">
        <f aca="false">I8-H8</f>
        <v>-18.6137765013699</v>
      </c>
      <c r="K8" s="9" t="n">
        <f aca="false">COUNTIFS(Stundenpreise!$H$2:$H$17521,A8,Stundenpreise!$G$2:$G$17521,"ja")/COUNTIF(Stundenpreise!$H$2:$H$17521,A8)</f>
        <v>0.118279569892473</v>
      </c>
    </row>
    <row r="9" customFormat="false" ht="15" hidden="false" customHeight="false" outlineLevel="0" collapsed="false">
      <c r="A9" s="0" t="s">
        <v>17</v>
      </c>
      <c r="B9" s="0" t="n">
        <f aca="false">ROUND(COUNTIF(Stundenpreise!$H$2:$H$17521,A9)/24,0)</f>
        <v>28</v>
      </c>
      <c r="C9" s="4" t="n">
        <f aca="false">AVERAGEIF(Stundenpreise!$H$2:$H$17521,A9,Stundenpreise!$D$2:$D$17521)/10</f>
        <v>12.8522366071429</v>
      </c>
      <c r="D9" s="4" t="n">
        <f aca="false">AVERAGEIF(Stundenpreise!$H$2:$H$17521,A9,Stundenpreise!$F$2:$F$17521)</f>
        <v>37.4948015625</v>
      </c>
      <c r="E9" s="4" t="n">
        <f aca="false">SUMIF(Stundenpreise!$H$2:$H$17521,A9,Stundenpreise!$J$2:$J$17521)/SUMIF(Stundenpreise!$H$2:$H$17521,A9,Stundenpreise!$I$2:$I$17521)</f>
        <v>38.0144258055556</v>
      </c>
      <c r="F9" s="5" t="n">
        <f aca="false">Einstellungen!$B$5</f>
        <v>29</v>
      </c>
      <c r="G9" s="6" t="n">
        <f aca="false">Einstellungen!$B$9*B9/365</f>
        <v>268.493150684932</v>
      </c>
      <c r="H9" s="7" t="n">
        <f aca="false">G9*E9/100+(Einstellungen!$B$7+Einstellungen!$B$8/12)*B9/(365/12)</f>
        <v>109.890787094368</v>
      </c>
      <c r="I9" s="7" t="n">
        <f aca="false">G9*F9/100+Einstellungen!$B$6*B9/(365/12)</f>
        <v>88.9095890410959</v>
      </c>
      <c r="J9" s="8" t="n">
        <f aca="false">I9-H9</f>
        <v>-20.9811980532724</v>
      </c>
      <c r="K9" s="9" t="n">
        <f aca="false">COUNTIFS(Stundenpreise!$H$2:$H$17521,A9,Stundenpreise!$G$2:$G$17521,"ja")/COUNTIF(Stundenpreise!$H$2:$H$17521,A9)</f>
        <v>0.0193452380952381</v>
      </c>
    </row>
    <row r="10" customFormat="false" ht="15" hidden="false" customHeight="false" outlineLevel="0" collapsed="false">
      <c r="A10" s="0" t="s">
        <v>18</v>
      </c>
      <c r="B10" s="0" t="n">
        <f aca="false">ROUND(COUNTIF(Stundenpreise!$H$2:$H$17521,A10)/24,0)</f>
        <v>31</v>
      </c>
      <c r="C10" s="4" t="n">
        <f aca="false">AVERAGEIF(Stundenpreise!$H$2:$H$17521,A10,Stundenpreise!$D$2:$D$17521)/10</f>
        <v>9.47274966352625</v>
      </c>
      <c r="D10" s="4" t="n">
        <f aca="false">AVERAGEIF(Stundenpreise!$H$2:$H$17521,A10,Stundenpreise!$F$2:$F$17521)</f>
        <v>33.4732120995962</v>
      </c>
      <c r="E10" s="4" t="n">
        <f aca="false">SUMIF(Stundenpreise!$H$2:$H$17521,A10,Stundenpreise!$J$2:$J$17521)/SUMIF(Stundenpreise!$H$2:$H$17521,A10,Stundenpreise!$I$2:$I$17521)</f>
        <v>33.742955756402</v>
      </c>
      <c r="F10" s="5" t="n">
        <f aca="false">Einstellungen!$B$5</f>
        <v>29</v>
      </c>
      <c r="G10" s="6" t="n">
        <f aca="false">Einstellungen!$B$9*B10/365</f>
        <v>297.260273972603</v>
      </c>
      <c r="H10" s="7" t="n">
        <f aca="false">G10*E10/100+(Einstellungen!$B$7+Einstellungen!$B$8/12)*B10/(365/12)</f>
        <v>108.967416426565</v>
      </c>
      <c r="I10" s="7" t="n">
        <f aca="false">G10*F10/100+Einstellungen!$B$6*B10/(365/12)</f>
        <v>98.4356164383562</v>
      </c>
      <c r="J10" s="8" t="n">
        <f aca="false">I10-H10</f>
        <v>-10.5317999882086</v>
      </c>
      <c r="K10" s="9" t="n">
        <f aca="false">COUNTIFS(Stundenpreise!$H$2:$H$17521,A10,Stundenpreise!$G$2:$G$17521,"ja")/COUNTIF(Stundenpreise!$H$2:$H$17521,A10)</f>
        <v>0.203230148048452</v>
      </c>
    </row>
    <row r="11" customFormat="false" ht="15" hidden="false" customHeight="false" outlineLevel="0" collapsed="false">
      <c r="A11" s="0" t="s">
        <v>19</v>
      </c>
      <c r="B11" s="0" t="n">
        <f aca="false">ROUND(COUNTIF(Stundenpreise!$H$2:$H$17521,A11)/24,0)</f>
        <v>30</v>
      </c>
      <c r="C11" s="4" t="n">
        <f aca="false">AVERAGEIF(Stundenpreise!$H$2:$H$17521,A11,Stundenpreise!$D$2:$D$17521)/10</f>
        <v>7.79356527777778</v>
      </c>
      <c r="D11" s="4" t="n">
        <f aca="false">AVERAGEIF(Stundenpreise!$H$2:$H$17521,A11,Stundenpreise!$F$2:$F$17521)</f>
        <v>31.4749826805556</v>
      </c>
      <c r="E11" s="4" t="n">
        <f aca="false">SUMIF(Stundenpreise!$H$2:$H$17521,A11,Stundenpreise!$J$2:$J$17521)/SUMIF(Stundenpreise!$H$2:$H$17521,A11,Stundenpreise!$I$2:$I$17521)</f>
        <v>31.5479936540741</v>
      </c>
      <c r="F11" s="5" t="n">
        <f aca="false">Einstellungen!$B$5</f>
        <v>29</v>
      </c>
      <c r="G11" s="6" t="n">
        <f aca="false">Einstellungen!$B$9*B11/365</f>
        <v>287.671232876712</v>
      </c>
      <c r="H11" s="7" t="n">
        <f aca="false">G11*E11/100+(Einstellungen!$B$7+Einstellungen!$B$8/12)*B11/(365/12)</f>
        <v>99.1380639363775</v>
      </c>
      <c r="I11" s="7" t="n">
        <f aca="false">G11*F11/100+Einstellungen!$B$6*B11/(365/12)</f>
        <v>95.2602739726028</v>
      </c>
      <c r="J11" s="8" t="n">
        <f aca="false">I11-H11</f>
        <v>-3.87778996377473</v>
      </c>
      <c r="K11" s="9" t="n">
        <f aca="false">COUNTIFS(Stundenpreise!$H$2:$H$17521,A11,Stundenpreise!$G$2:$G$17521,"ja")/COUNTIF(Stundenpreise!$H$2:$H$17521,A11)</f>
        <v>0.225</v>
      </c>
    </row>
    <row r="12" customFormat="false" ht="15" hidden="false" customHeight="false" outlineLevel="0" collapsed="false">
      <c r="A12" s="0" t="s">
        <v>20</v>
      </c>
      <c r="B12" s="0" t="n">
        <f aca="false">ROUND(COUNTIF(Stundenpreise!$H$2:$H$17521,A12)/24,0)</f>
        <v>31</v>
      </c>
      <c r="C12" s="4" t="n">
        <f aca="false">AVERAGEIF(Stundenpreise!$H$2:$H$17521,A12,Stundenpreise!$D$2:$D$17521)/10</f>
        <v>6.73386290322581</v>
      </c>
      <c r="D12" s="4" t="n">
        <f aca="false">AVERAGEIF(Stundenpreise!$H$2:$H$17521,A12,Stundenpreise!$F$2:$F$17521)</f>
        <v>30.2139368548387</v>
      </c>
      <c r="E12" s="4" t="n">
        <f aca="false">SUMIF(Stundenpreise!$H$2:$H$17521,A12,Stundenpreise!$J$2:$J$17521)/SUMIF(Stundenpreise!$H$2:$H$17521,A12,Stundenpreise!$I$2:$I$17521)</f>
        <v>30.1016510566308</v>
      </c>
      <c r="F12" s="5" t="n">
        <f aca="false">Einstellungen!$B$5</f>
        <v>29</v>
      </c>
      <c r="G12" s="6" t="n">
        <f aca="false">Einstellungen!$B$9*B12/365</f>
        <v>297.260273972603</v>
      </c>
      <c r="H12" s="7" t="n">
        <f aca="false">G12*E12/100+(Einstellungen!$B$7+Einstellungen!$B$8/12)*B12/(365/12)</f>
        <v>98.1432640998478</v>
      </c>
      <c r="I12" s="7" t="n">
        <f aca="false">G12*F12/100+Einstellungen!$B$6*B12/(365/12)</f>
        <v>98.4356164383562</v>
      </c>
      <c r="J12" s="8" t="n">
        <f aca="false">I12-H12</f>
        <v>0.29235233850838</v>
      </c>
      <c r="K12" s="9" t="n">
        <f aca="false">COUNTIFS(Stundenpreise!$H$2:$H$17521,A12,Stundenpreise!$G$2:$G$17521,"ja")/COUNTIF(Stundenpreise!$H$2:$H$17521,A12)</f>
        <v>0.326612903225806</v>
      </c>
    </row>
    <row r="13" customFormat="false" ht="15" hidden="false" customHeight="false" outlineLevel="0" collapsed="false">
      <c r="A13" s="0" t="s">
        <v>21</v>
      </c>
      <c r="B13" s="0" t="n">
        <f aca="false">ROUND(COUNTIF(Stundenpreise!$H$2:$H$17521,A13)/24,0)</f>
        <v>30</v>
      </c>
      <c r="C13" s="4" t="n">
        <f aca="false">AVERAGEIF(Stundenpreise!$H$2:$H$17521,A13,Stundenpreise!$D$2:$D$17521)/10</f>
        <v>6.39875</v>
      </c>
      <c r="D13" s="4" t="n">
        <f aca="false">AVERAGEIF(Stundenpreise!$H$2:$H$17521,A13,Stundenpreise!$F$2:$F$17521)</f>
        <v>29.8151525</v>
      </c>
      <c r="E13" s="4" t="n">
        <f aca="false">SUMIF(Stundenpreise!$H$2:$H$17521,A13,Stundenpreise!$J$2:$J$17521)/SUMIF(Stundenpreise!$H$2:$H$17521,A13,Stundenpreise!$I$2:$I$17521)</f>
        <v>29.7016196244444</v>
      </c>
      <c r="F13" s="5" t="n">
        <f aca="false">Einstellungen!$B$5</f>
        <v>29</v>
      </c>
      <c r="G13" s="6" t="n">
        <f aca="false">Einstellungen!$B$9*B13/365</f>
        <v>287.671232876712</v>
      </c>
      <c r="H13" s="7" t="n">
        <f aca="false">G13*E13/100+(Einstellungen!$B$7+Einstellungen!$B$8/12)*B13/(365/12)</f>
        <v>93.8265770018265</v>
      </c>
      <c r="I13" s="7" t="n">
        <f aca="false">G13*F13/100+Einstellungen!$B$6*B13/(365/12)</f>
        <v>95.2602739726028</v>
      </c>
      <c r="J13" s="8" t="n">
        <f aca="false">I13-H13</f>
        <v>1.43369697077627</v>
      </c>
      <c r="K13" s="9" t="n">
        <f aca="false">COUNTIFS(Stundenpreise!$H$2:$H$17521,A13,Stundenpreise!$G$2:$G$17521,"ja")/COUNTIF(Stundenpreise!$H$2:$H$17521,A13)</f>
        <v>0.3625</v>
      </c>
    </row>
    <row r="14" customFormat="false" ht="15" hidden="false" customHeight="false" outlineLevel="0" collapsed="false">
      <c r="A14" s="0" t="s">
        <v>22</v>
      </c>
      <c r="B14" s="0" t="n">
        <f aca="false">ROUND(COUNTIF(Stundenpreise!$H$2:$H$17521,A14)/24,0)</f>
        <v>31</v>
      </c>
      <c r="C14" s="4" t="n">
        <f aca="false">AVERAGEIF(Stundenpreise!$H$2:$H$17521,A14,Stundenpreise!$D$2:$D$17521)/10</f>
        <v>8.77952284946237</v>
      </c>
      <c r="D14" s="4" t="n">
        <f aca="false">AVERAGEIF(Stundenpreise!$H$2:$H$17521,A14,Stundenpreise!$F$2:$F$17521)</f>
        <v>32.6482721908602</v>
      </c>
      <c r="E14" s="4" t="n">
        <f aca="false">SUMIF(Stundenpreise!$H$2:$H$17521,A14,Stundenpreise!$J$2:$J$17521)/SUMIF(Stundenpreise!$H$2:$H$17521,A14,Stundenpreise!$I$2:$I$17521)</f>
        <v>32.6882789885305</v>
      </c>
      <c r="F14" s="5" t="n">
        <f aca="false">Einstellungen!$B$5</f>
        <v>29</v>
      </c>
      <c r="G14" s="6" t="n">
        <f aca="false">Einstellungen!$B$9*B14/365</f>
        <v>297.260273972603</v>
      </c>
      <c r="H14" s="7" t="n">
        <f aca="false">G14*E14/100+(Einstellungen!$B$7+Einstellungen!$B$8/12)*B14/(365/12)</f>
        <v>105.832281376865</v>
      </c>
      <c r="I14" s="7" t="n">
        <f aca="false">G14*F14/100+Einstellungen!$B$6*B14/(365/12)</f>
        <v>98.4356164383562</v>
      </c>
      <c r="J14" s="8" t="n">
        <f aca="false">I14-H14</f>
        <v>-7.39666493850835</v>
      </c>
      <c r="K14" s="9" t="n">
        <f aca="false">COUNTIFS(Stundenpreise!$H$2:$H$17521,A14,Stundenpreise!$G$2:$G$17521,"ja")/COUNTIF(Stundenpreise!$H$2:$H$17521,A14)</f>
        <v>0.157258064516129</v>
      </c>
    </row>
    <row r="15" customFormat="false" ht="15" hidden="false" customHeight="false" outlineLevel="0" collapsed="false">
      <c r="A15" s="0" t="s">
        <v>23</v>
      </c>
      <c r="B15" s="0" t="n">
        <f aca="false">ROUND(COUNTIF(Stundenpreise!$H$2:$H$17521,A15)/24,0)</f>
        <v>31</v>
      </c>
      <c r="C15" s="4" t="n">
        <f aca="false">AVERAGEIF(Stundenpreise!$H$2:$H$17521,A15,Stundenpreise!$D$2:$D$17521)/10</f>
        <v>7.69902553763441</v>
      </c>
      <c r="D15" s="4" t="n">
        <f aca="false">AVERAGEIF(Stundenpreise!$H$2:$H$17521,A15,Stundenpreise!$F$2:$F$17521)</f>
        <v>31.3624803897849</v>
      </c>
      <c r="E15" s="4" t="n">
        <f aca="false">SUMIF(Stundenpreise!$H$2:$H$17521,A15,Stundenpreise!$J$2:$J$17521)/SUMIF(Stundenpreise!$H$2:$H$17521,A15,Stundenpreise!$I$2:$I$17521)</f>
        <v>31.412394172043</v>
      </c>
      <c r="F15" s="5" t="n">
        <f aca="false">Einstellungen!$B$5</f>
        <v>29</v>
      </c>
      <c r="G15" s="6" t="n">
        <f aca="false">Einstellungen!$B$9*B15/365</f>
        <v>297.260273972603</v>
      </c>
      <c r="H15" s="7" t="n">
        <f aca="false">G15*E15/100+(Einstellungen!$B$7+Einstellungen!$B$8/12)*B15/(365/12)</f>
        <v>102.039582675799</v>
      </c>
      <c r="I15" s="7" t="n">
        <f aca="false">G15*F15/100+Einstellungen!$B$6*B15/(365/12)</f>
        <v>98.4356164383562</v>
      </c>
      <c r="J15" s="8" t="n">
        <f aca="false">I15-H15</f>
        <v>-3.60396623744289</v>
      </c>
      <c r="K15" s="9" t="n">
        <f aca="false">COUNTIFS(Stundenpreise!$H$2:$H$17521,A15,Stundenpreise!$G$2:$G$17521,"ja")/COUNTIF(Stundenpreise!$H$2:$H$17521,A15)</f>
        <v>0.252688172043011</v>
      </c>
    </row>
    <row r="16" customFormat="false" ht="15" hidden="false" customHeight="false" outlineLevel="0" collapsed="false">
      <c r="A16" s="0" t="s">
        <v>24</v>
      </c>
      <c r="B16" s="0" t="n">
        <f aca="false">ROUND(COUNTIF(Stundenpreise!$H$2:$H$17521,A16)/24,0)</f>
        <v>30</v>
      </c>
      <c r="C16" s="4" t="n">
        <f aca="false">AVERAGEIF(Stundenpreise!$H$2:$H$17521,A16,Stundenpreise!$D$2:$D$17521)/10</f>
        <v>8.35110833333333</v>
      </c>
      <c r="D16" s="4" t="n">
        <f aca="false">AVERAGEIF(Stundenpreise!$H$2:$H$17521,A16,Stundenpreise!$F$2:$F$17521)</f>
        <v>32.1384589166667</v>
      </c>
      <c r="E16" s="4" t="n">
        <f aca="false">SUMIF(Stundenpreise!$H$2:$H$17521,A16,Stundenpreise!$J$2:$J$17521)/SUMIF(Stundenpreise!$H$2:$H$17521,A16,Stundenpreise!$I$2:$I$17521)</f>
        <v>32.7108242792593</v>
      </c>
      <c r="F16" s="5" t="n">
        <f aca="false">Einstellungen!$B$5</f>
        <v>29</v>
      </c>
      <c r="G16" s="6" t="n">
        <f aca="false">Einstellungen!$B$9*B16/365</f>
        <v>287.671232876712</v>
      </c>
      <c r="H16" s="7" t="n">
        <f aca="false">G16*E16/100+(Einstellungen!$B$7+Einstellungen!$B$8/12)*B16/(365/12)</f>
        <v>102.483193132116</v>
      </c>
      <c r="I16" s="7" t="n">
        <f aca="false">G16*F16/100+Einstellungen!$B$6*B16/(365/12)</f>
        <v>95.2602739726028</v>
      </c>
      <c r="J16" s="8" t="n">
        <f aca="false">I16-H16</f>
        <v>-7.22291915951293</v>
      </c>
      <c r="K16" s="9" t="n">
        <f aca="false">COUNTIFS(Stundenpreise!$H$2:$H$17521,A16,Stundenpreise!$G$2:$G$17521,"ja")/COUNTIF(Stundenpreise!$H$2:$H$17521,A16)</f>
        <v>0.248611111111111</v>
      </c>
    </row>
    <row r="17" customFormat="false" ht="15" hidden="false" customHeight="false" outlineLevel="0" collapsed="false">
      <c r="A17" s="0" t="s">
        <v>25</v>
      </c>
      <c r="B17" s="0" t="n">
        <f aca="false">ROUND(COUNTIF(Stundenpreise!$H$2:$H$17521,A17)/24,0)</f>
        <v>31</v>
      </c>
      <c r="C17" s="4" t="n">
        <f aca="false">AVERAGEIF(Stundenpreise!$H$2:$H$17521,A17,Stundenpreise!$D$2:$D$17521)/10</f>
        <v>8.4402033557047</v>
      </c>
      <c r="D17" s="4" t="n">
        <f aca="false">AVERAGEIF(Stundenpreise!$H$2:$H$17521,A17,Stundenpreise!$F$2:$F$17521)</f>
        <v>32.2444819932886</v>
      </c>
      <c r="E17" s="4" t="n">
        <f aca="false">SUMIF(Stundenpreise!$H$2:$H$17521,A17,Stundenpreise!$J$2:$J$17521)/SUMIF(Stundenpreise!$H$2:$H$17521,A17,Stundenpreise!$I$2:$I$17521)</f>
        <v>32.8683318300021</v>
      </c>
      <c r="F17" s="5" t="n">
        <f aca="false">Einstellungen!$B$5</f>
        <v>29</v>
      </c>
      <c r="G17" s="6" t="n">
        <f aca="false">Einstellungen!$B$9*B17/365</f>
        <v>297.260273972603</v>
      </c>
      <c r="H17" s="7" t="n">
        <f aca="false">G17*E17/100+(Einstellungen!$B$7+Einstellungen!$B$8/12)*B17/(365/12)</f>
        <v>106.367506946719</v>
      </c>
      <c r="I17" s="7" t="n">
        <f aca="false">G17*F17/100+Einstellungen!$B$6*B17/(365/12)</f>
        <v>98.4356164383562</v>
      </c>
      <c r="J17" s="8" t="n">
        <f aca="false">I17-H17</f>
        <v>-7.93189050836253</v>
      </c>
      <c r="K17" s="9" t="n">
        <f aca="false">COUNTIFS(Stundenpreise!$H$2:$H$17521,A17,Stundenpreise!$G$2:$G$17521,"ja")/COUNTIF(Stundenpreise!$H$2:$H$17521,A17)</f>
        <v>0.221476510067114</v>
      </c>
    </row>
    <row r="18" customFormat="false" ht="15" hidden="false" customHeight="false" outlineLevel="0" collapsed="false">
      <c r="A18" s="0" t="s">
        <v>26</v>
      </c>
      <c r="B18" s="0" t="n">
        <f aca="false">ROUND(COUNTIF(Stundenpreise!$H$2:$H$17521,A18)/24,0)</f>
        <v>30</v>
      </c>
      <c r="C18" s="4" t="n">
        <f aca="false">AVERAGEIF(Stundenpreise!$H$2:$H$17521,A18,Stundenpreise!$D$2:$D$17521)/10</f>
        <v>10.1881488888889</v>
      </c>
      <c r="D18" s="4" t="n">
        <f aca="false">AVERAGEIF(Stundenpreise!$H$2:$H$17521,A18,Stundenpreise!$F$2:$F$17521)</f>
        <v>34.3245371777778</v>
      </c>
      <c r="E18" s="4" t="n">
        <f aca="false">SUMIF(Stundenpreise!$H$2:$H$17521,A18,Stundenpreise!$J$2:$J$17521)/SUMIF(Stundenpreise!$H$2:$H$17521,A18,Stundenpreise!$I$2:$I$17521)</f>
        <v>34.884757514963</v>
      </c>
      <c r="F18" s="5" t="n">
        <f aca="false">Einstellungen!$B$5</f>
        <v>29</v>
      </c>
      <c r="G18" s="6" t="n">
        <f aca="false">Einstellungen!$B$9*B18/365</f>
        <v>287.671232876712</v>
      </c>
      <c r="H18" s="7" t="n">
        <f aca="false">G18*E18/100+(Einstellungen!$B$7+Einstellungen!$B$8/12)*B18/(365/12)</f>
        <v>108.736973673181</v>
      </c>
      <c r="I18" s="7" t="n">
        <f aca="false">G18*F18/100+Einstellungen!$B$6*B18/(365/12)</f>
        <v>95.2602739726028</v>
      </c>
      <c r="J18" s="8" t="n">
        <f aca="false">I18-H18</f>
        <v>-13.4766997005784</v>
      </c>
      <c r="K18" s="9" t="n">
        <f aca="false">COUNTIFS(Stundenpreise!$H$2:$H$17521,A18,Stundenpreise!$G$2:$G$17521,"ja")/COUNTIF(Stundenpreise!$H$2:$H$17521,A18)</f>
        <v>0.0541666666666667</v>
      </c>
    </row>
    <row r="19" customFormat="false" ht="15" hidden="false" customHeight="false" outlineLevel="0" collapsed="false">
      <c r="A19" s="0" t="s">
        <v>27</v>
      </c>
      <c r="B19" s="0" t="n">
        <f aca="false">ROUND(COUNTIF(Stundenpreise!$H$2:$H$17521,A19)/24,0)</f>
        <v>31</v>
      </c>
      <c r="C19" s="4" t="n">
        <f aca="false">AVERAGEIF(Stundenpreise!$H$2:$H$17521,A19,Stundenpreise!$D$2:$D$17521)/10</f>
        <v>9.34694233870968</v>
      </c>
      <c r="D19" s="4" t="n">
        <f aca="false">AVERAGEIF(Stundenpreise!$H$2:$H$17521,A19,Stundenpreise!$F$2:$F$17521)</f>
        <v>33.3235013830645</v>
      </c>
      <c r="E19" s="4" t="n">
        <f aca="false">SUMIF(Stundenpreise!$H$2:$H$17521,A19,Stundenpreise!$J$2:$J$17521)/SUMIF(Stundenpreise!$H$2:$H$17521,A19,Stundenpreise!$I$2:$I$17521)</f>
        <v>33.7710250477419</v>
      </c>
      <c r="F19" s="5" t="n">
        <f aca="false">Einstellungen!$B$5</f>
        <v>29</v>
      </c>
      <c r="G19" s="6" t="n">
        <f aca="false">Einstellungen!$B$9*B19/365</f>
        <v>297.260273972603</v>
      </c>
      <c r="H19" s="7" t="n">
        <f aca="false">G19*E19/100+(Einstellungen!$B$7+Einstellungen!$B$8/12)*B19/(365/12)</f>
        <v>109.050855278904</v>
      </c>
      <c r="I19" s="7" t="n">
        <f aca="false">G19*F19/100+Einstellungen!$B$6*B19/(365/12)</f>
        <v>98.4356164383562</v>
      </c>
      <c r="J19" s="8" t="n">
        <f aca="false">I19-H19</f>
        <v>-10.6152388405479</v>
      </c>
      <c r="K19" s="9" t="n">
        <f aca="false">COUNTIFS(Stundenpreise!$H$2:$H$17521,A19,Stundenpreise!$G$2:$G$17521,"ja")/COUNTIF(Stundenpreise!$H$2:$H$17521,A19)</f>
        <v>0.0591397849462366</v>
      </c>
    </row>
    <row r="20" customFormat="false" ht="15" hidden="false" customHeight="false" outlineLevel="0" collapsed="false">
      <c r="A20" s="0" t="s">
        <v>28</v>
      </c>
      <c r="B20" s="0" t="n">
        <f aca="false">ROUND(COUNTIF(Stundenpreise!$H$2:$H$17521,A20)/24,0)</f>
        <v>31</v>
      </c>
      <c r="C20" s="4" t="n">
        <f aca="false">AVERAGEIF(Stundenpreise!$H$2:$H$17521,A20,Stundenpreise!$D$2:$D$17521)/10</f>
        <v>11.009040188172</v>
      </c>
      <c r="D20" s="4" t="n">
        <f aca="false">AVERAGEIF(Stundenpreise!$H$2:$H$17521,A20,Stundenpreise!$F$2:$F$17521)</f>
        <v>35.3013978239247</v>
      </c>
      <c r="E20" s="4" t="n">
        <f aca="false">SUMIF(Stundenpreise!$H$2:$H$17521,A20,Stundenpreise!$J$2:$J$17521)/SUMIF(Stundenpreise!$H$2:$H$17521,A20,Stundenpreise!$I$2:$I$17521)</f>
        <v>35.8281750194265</v>
      </c>
      <c r="F20" s="5" t="n">
        <f aca="false">Einstellungen!$B$5</f>
        <v>29</v>
      </c>
      <c r="G20" s="6" t="n">
        <f aca="false">Einstellungen!$B$9*B20/365</f>
        <v>297.260273972603</v>
      </c>
      <c r="H20" s="7" t="n">
        <f aca="false">G20*E20/100+(Einstellungen!$B$7+Einstellungen!$B$8/12)*B20/(365/12)</f>
        <v>115.165944920761</v>
      </c>
      <c r="I20" s="7" t="n">
        <f aca="false">G20*F20/100+Einstellungen!$B$6*B20/(365/12)</f>
        <v>98.4356164383562</v>
      </c>
      <c r="J20" s="8" t="n">
        <f aca="false">I20-H20</f>
        <v>-16.7303284824049</v>
      </c>
      <c r="K20" s="9" t="n">
        <f aca="false">COUNTIFS(Stundenpreise!$H$2:$H$17521,A20,Stundenpreise!$G$2:$G$17521,"ja")/COUNTIF(Stundenpreise!$H$2:$H$17521,A20)</f>
        <v>0.0470430107526882</v>
      </c>
    </row>
    <row r="21" customFormat="false" ht="15" hidden="false" customHeight="false" outlineLevel="0" collapsed="false">
      <c r="A21" s="0" t="s">
        <v>29</v>
      </c>
      <c r="B21" s="0" t="n">
        <f aca="false">ROUND(COUNTIF(Stundenpreise!$H$2:$H$17521,A21)/24,0)</f>
        <v>28</v>
      </c>
      <c r="C21" s="4" t="n">
        <f aca="false">AVERAGEIF(Stundenpreise!$H$2:$H$17521,A21,Stundenpreise!$D$2:$D$17521)/10</f>
        <v>9.65763764880952</v>
      </c>
      <c r="D21" s="4" t="n">
        <f aca="false">AVERAGEIF(Stundenpreise!$H$2:$H$17521,A21,Stundenpreise!$F$2:$F$17521)</f>
        <v>33.6932288020833</v>
      </c>
      <c r="E21" s="4" t="n">
        <f aca="false">SUMIF(Stundenpreise!$H$2:$H$17521,A21,Stundenpreise!$J$2:$J$17521)/SUMIF(Stundenpreise!$H$2:$H$17521,A21,Stundenpreise!$I$2:$I$17521)</f>
        <v>34.0181897166667</v>
      </c>
      <c r="F21" s="5" t="n">
        <f aca="false">Einstellungen!$B$5</f>
        <v>29</v>
      </c>
      <c r="G21" s="6" t="n">
        <f aca="false">Einstellungen!$B$9*B21/365</f>
        <v>268.493150684932</v>
      </c>
      <c r="H21" s="7" t="n">
        <f aca="false">G21*E21/100+(Einstellungen!$B$7+Einstellungen!$B$8/12)*B21/(365/12)</f>
        <v>99.1611669105023</v>
      </c>
      <c r="I21" s="7" t="n">
        <f aca="false">G21*F21/100+Einstellungen!$B$6*B21/(365/12)</f>
        <v>88.9095890410959</v>
      </c>
      <c r="J21" s="8" t="n">
        <f aca="false">I21-H21</f>
        <v>-10.2515778694064</v>
      </c>
      <c r="K21" s="9" t="n">
        <f aca="false">COUNTIFS(Stundenpreise!$H$2:$H$17521,A21,Stundenpreise!$G$2:$G$17521,"ja")/COUNTIF(Stundenpreise!$H$2:$H$17521,A21)</f>
        <v>0.0907738095238095</v>
      </c>
    </row>
    <row r="22" customFormat="false" ht="15" hidden="false" customHeight="false" outlineLevel="0" collapsed="false">
      <c r="A22" s="0" t="s">
        <v>30</v>
      </c>
      <c r="B22" s="0" t="n">
        <f aca="false">ROUND(COUNTIF(Stundenpreise!$H$2:$H$17521,A22)/24,0)</f>
        <v>31</v>
      </c>
      <c r="C22" s="4" t="n">
        <f aca="false">AVERAGEIF(Stundenpreise!$H$2:$H$17521,A22,Stundenpreise!$D$2:$D$17521)/10</f>
        <v>9.9287601615074</v>
      </c>
      <c r="D22" s="4" t="n">
        <f aca="false">AVERAGEIF(Stundenpreise!$H$2:$H$17521,A22,Stundenpreise!$F$2:$F$17521)</f>
        <v>34.0158645921938</v>
      </c>
      <c r="E22" s="4" t="n">
        <f aca="false">SUMIF(Stundenpreise!$H$2:$H$17521,A22,Stundenpreise!$J$2:$J$17521)/SUMIF(Stundenpreise!$H$2:$H$17521,A22,Stundenpreise!$I$2:$I$17521)</f>
        <v>34.3184105804462</v>
      </c>
      <c r="F22" s="5" t="n">
        <f aca="false">Einstellungen!$B$5</f>
        <v>29</v>
      </c>
      <c r="G22" s="6" t="n">
        <f aca="false">Einstellungen!$B$9*B22/365</f>
        <v>297.260273972603</v>
      </c>
      <c r="H22" s="7" t="n">
        <f aca="false">G22*E22/100+(Einstellungen!$B$7+Einstellungen!$B$8/12)*B22/(365/12)</f>
        <v>110.678015013107</v>
      </c>
      <c r="I22" s="7" t="n">
        <f aca="false">G22*F22/100+Einstellungen!$B$6*B22/(365/12)</f>
        <v>98.4356164383562</v>
      </c>
      <c r="J22" s="8" t="n">
        <f aca="false">I22-H22</f>
        <v>-12.2423985747509</v>
      </c>
      <c r="K22" s="9" t="n">
        <f aca="false">COUNTIFS(Stundenpreise!$H$2:$H$17521,A22,Stundenpreise!$G$2:$G$17521,"ja")/COUNTIF(Stundenpreise!$H$2:$H$17521,A22)</f>
        <v>0.216689098250336</v>
      </c>
    </row>
    <row r="23" customFormat="false" ht="15" hidden="false" customHeight="false" outlineLevel="0" collapsed="false">
      <c r="A23" s="0" t="s">
        <v>31</v>
      </c>
      <c r="B23" s="0" t="n">
        <f aca="false">ROUND(COUNTIF(Stundenpreise!$H$2:$H$17521,A23)/24,0)</f>
        <v>30</v>
      </c>
      <c r="C23" s="4" t="n">
        <f aca="false">AVERAGEIF(Stundenpreise!$H$2:$H$17521,A23,Stundenpreise!$D$2:$D$17521)/10</f>
        <v>7.85155527777778</v>
      </c>
      <c r="D23" s="4" t="n">
        <f aca="false">AVERAGEIF(Stundenpreise!$H$2:$H$17521,A23,Stundenpreise!$F$2:$F$17521)</f>
        <v>31.5439907805556</v>
      </c>
      <c r="E23" s="4" t="n">
        <f aca="false">SUMIF(Stundenpreise!$H$2:$H$17521,A23,Stundenpreise!$J$2:$J$17521)/SUMIF(Stundenpreise!$H$2:$H$17521,A23,Stundenpreise!$I$2:$I$17521)</f>
        <v>31.4184750677778</v>
      </c>
      <c r="F23" s="5" t="n">
        <f aca="false">Einstellungen!$B$5</f>
        <v>29</v>
      </c>
      <c r="G23" s="6" t="n">
        <f aca="false">Einstellungen!$B$9*B23/365</f>
        <v>287.671232876712</v>
      </c>
      <c r="H23" s="7" t="n">
        <f aca="false">G23*E23/100+(Einstellungen!$B$7+Einstellungen!$B$8/12)*B23/(365/12)</f>
        <v>98.7654762223744</v>
      </c>
      <c r="I23" s="7" t="n">
        <f aca="false">G23*F23/100+Einstellungen!$B$6*B23/(365/12)</f>
        <v>95.2602739726028</v>
      </c>
      <c r="J23" s="8" t="n">
        <f aca="false">I23-H23</f>
        <v>-3.50520224977167</v>
      </c>
      <c r="K23" s="9" t="n">
        <f aca="false">COUNTIFS(Stundenpreise!$H$2:$H$17521,A23,Stundenpreise!$G$2:$G$17521,"ja")/COUNTIF(Stundenpreise!$H$2:$H$17521,A23)</f>
        <v>0.291666666666667</v>
      </c>
    </row>
    <row r="24" customFormat="false" ht="15" hidden="false" customHeight="false" outlineLevel="0" collapsed="false">
      <c r="A24" s="0" t="s">
        <v>32</v>
      </c>
      <c r="B24" s="0" t="n">
        <f aca="false">ROUND(COUNTIF(Stundenpreise!$H$2:$H$17521,A24)/24,0)</f>
        <v>31</v>
      </c>
      <c r="C24" s="4" t="n">
        <f aca="false">AVERAGEIF(Stundenpreise!$H$2:$H$17521,A24,Stundenpreise!$D$2:$D$17521)/10</f>
        <v>9.75358521505376</v>
      </c>
      <c r="D24" s="4" t="n">
        <f aca="false">AVERAGEIF(Stundenpreise!$H$2:$H$17521,A24,Stundenpreise!$F$2:$F$17521)</f>
        <v>33.807406405914</v>
      </c>
      <c r="E24" s="4" t="n">
        <f aca="false">SUMIF(Stundenpreise!$H$2:$H$17521,A24,Stundenpreise!$J$2:$J$17521)/SUMIF(Stundenpreise!$H$2:$H$17521,A24,Stundenpreise!$I$2:$I$17521)</f>
        <v>33.63284349319</v>
      </c>
      <c r="F24" s="5" t="n">
        <f aca="false">Einstellungen!$B$5</f>
        <v>29</v>
      </c>
      <c r="G24" s="6" t="n">
        <f aca="false">Einstellungen!$B$9*B24/365</f>
        <v>297.260273972603</v>
      </c>
      <c r="H24" s="7" t="n">
        <f aca="false">G24*E24/100+(Einstellungen!$B$7+Einstellungen!$B$8/12)*B24/(365/12)</f>
        <v>108.640096411263</v>
      </c>
      <c r="I24" s="7" t="n">
        <f aca="false">G24*F24/100+Einstellungen!$B$6*B24/(365/12)</f>
        <v>98.4356164383562</v>
      </c>
      <c r="J24" s="8" t="n">
        <f aca="false">I24-H24</f>
        <v>-10.2044799729071</v>
      </c>
      <c r="K24" s="9" t="n">
        <f aca="false">COUNTIFS(Stundenpreise!$H$2:$H$17521,A24,Stundenpreise!$G$2:$G$17521,"ja")/COUNTIF(Stundenpreise!$H$2:$H$17521,A24)</f>
        <v>0.217741935483871</v>
      </c>
    </row>
    <row r="25" customFormat="false" ht="15" hidden="false" customHeight="false" outlineLevel="0" collapsed="false">
      <c r="A25" s="0" t="s">
        <v>33</v>
      </c>
      <c r="B25" s="0" t="n">
        <f aca="false">ROUND(COUNTIF(Stundenpreise!$H$2:$H$17521,A25)/24,0)</f>
        <v>30</v>
      </c>
      <c r="C25" s="4" t="n">
        <f aca="false">AVERAGEIF(Stundenpreise!$H$2:$H$17521,A25,Stundenpreise!$D$2:$D$17521)/10</f>
        <v>10.9515798611111</v>
      </c>
      <c r="D25" s="4" t="n">
        <f aca="false">AVERAGEIF(Stundenpreise!$H$2:$H$17521,A25,Stundenpreise!$F$2:$F$17521)</f>
        <v>35.2330200347222</v>
      </c>
      <c r="E25" s="4" t="n">
        <f aca="false">SUMIF(Stundenpreise!$H$2:$H$17521,A25,Stundenpreise!$J$2:$J$17521)/SUMIF(Stundenpreise!$H$2:$H$17521,A25,Stundenpreise!$I$2:$I$17521)</f>
        <v>35.5464061446667</v>
      </c>
      <c r="F25" s="5" t="n">
        <f aca="false">Einstellungen!$B$5</f>
        <v>29</v>
      </c>
      <c r="G25" s="6" t="n">
        <f aca="false">Einstellungen!$B$9*B25/365</f>
        <v>287.671232876712</v>
      </c>
      <c r="H25" s="7" t="n">
        <f aca="false">G25*E25/100+(Einstellungen!$B$7+Einstellungen!$B$8/12)*B25/(365/12)</f>
        <v>110.640346443562</v>
      </c>
      <c r="I25" s="7" t="n">
        <f aca="false">G25*F25/100+Einstellungen!$B$6*B25/(365/12)</f>
        <v>95.2602739726028</v>
      </c>
      <c r="J25" s="8" t="n">
        <f aca="false">I25-H25</f>
        <v>-15.3800724709589</v>
      </c>
      <c r="K25" s="9" t="n">
        <f aca="false">COUNTIFS(Stundenpreise!$H$2:$H$17521,A25,Stundenpreise!$G$2:$G$17521,"ja")/COUNTIF(Stundenpreise!$H$2:$H$17521,A25)</f>
        <v>0.197222222222222</v>
      </c>
    </row>
    <row r="26" customFormat="false" ht="15" hidden="false" customHeight="false" outlineLevel="0" collapsed="false">
      <c r="A26" s="0" t="s">
        <v>34</v>
      </c>
      <c r="B26" s="0" t="n">
        <f aca="false">ROUND(COUNTIF(Stundenpreise!$H$2:$H$17521,A26)/24,0)</f>
        <v>31</v>
      </c>
      <c r="C26" s="4" t="n">
        <f aca="false">AVERAGEIF(Stundenpreise!$H$2:$H$17521,A26,Stundenpreise!$D$2:$D$17521)/10</f>
        <v>10.5446889784946</v>
      </c>
      <c r="D26" s="4" t="n">
        <f aca="false">AVERAGEIF(Stundenpreise!$H$2:$H$17521,A26,Stundenpreise!$F$2:$F$17521)</f>
        <v>34.7488198844086</v>
      </c>
      <c r="E26" s="4" t="n">
        <f aca="false">SUMIF(Stundenpreise!$H$2:$H$17521,A26,Stundenpreise!$J$2:$J$17521)/SUMIF(Stundenpreise!$H$2:$H$17521,A26,Stundenpreise!$I$2:$I$17521)</f>
        <v>34.3896070858064</v>
      </c>
      <c r="F26" s="5" t="n">
        <f aca="false">Einstellungen!$B$5</f>
        <v>29</v>
      </c>
      <c r="G26" s="6" t="n">
        <f aca="false">Einstellungen!$B$9*B26/365</f>
        <v>297.260273972603</v>
      </c>
      <c r="H26" s="7" t="n">
        <f aca="false">G26*E26/100+(Einstellungen!$B$7+Einstellungen!$B$8/12)*B26/(365/12)</f>
        <v>110.88965394</v>
      </c>
      <c r="I26" s="7" t="n">
        <f aca="false">G26*F26/100+Einstellungen!$B$6*B26/(365/12)</f>
        <v>98.4356164383562</v>
      </c>
      <c r="J26" s="8" t="n">
        <f aca="false">I26-H26</f>
        <v>-12.4540375016438</v>
      </c>
      <c r="K26" s="9" t="n">
        <f aca="false">COUNTIFS(Stundenpreise!$H$2:$H$17521,A26,Stundenpreise!$G$2:$G$17521,"ja")/COUNTIF(Stundenpreise!$H$2:$H$17521,A26)</f>
        <v>0.233870967741935</v>
      </c>
    </row>
    <row r="27" customFormat="false" ht="15" hidden="false" customHeight="false" outlineLevel="0" collapsed="false">
      <c r="A27" s="0" t="s">
        <v>35</v>
      </c>
      <c r="B27" s="0" t="n">
        <f aca="false">ROUND(COUNTIF(Stundenpreise!$H$2:$H$17521,A27)/24,0)</f>
        <v>31</v>
      </c>
      <c r="C27" s="4" t="n">
        <f aca="false">AVERAGEIF(Stundenpreise!$H$2:$H$17521,A27,Stundenpreise!$D$2:$D$17521)/10</f>
        <v>12.6894244623656</v>
      </c>
      <c r="D27" s="4" t="n">
        <f aca="false">AVERAGEIF(Stundenpreise!$H$2:$H$17521,A27,Stundenpreise!$F$2:$F$17521)</f>
        <v>37.3010551102151</v>
      </c>
      <c r="E27" s="4" t="n">
        <f aca="false">SUMIF(Stundenpreise!$H$2:$H$17521,A27,Stundenpreise!$J$2:$J$17521)/SUMIF(Stundenpreise!$H$2:$H$17521,A27,Stundenpreise!$I$2:$I$17521)</f>
        <v>37.2237331711828</v>
      </c>
      <c r="F27" s="5" t="n">
        <f aca="false">Einstellungen!$B$5</f>
        <v>29</v>
      </c>
      <c r="G27" s="6" t="n">
        <f aca="false">Einstellungen!$B$9*B27/365</f>
        <v>297.260273972603</v>
      </c>
      <c r="H27" s="7" t="n">
        <f aca="false">G27*E27/100+(Einstellungen!$B$7+Einstellungen!$B$8/12)*B27/(365/12)</f>
        <v>119.314384906119</v>
      </c>
      <c r="I27" s="7" t="n">
        <f aca="false">G27*F27/100+Einstellungen!$B$6*B27/(365/12)</f>
        <v>98.4356164383562</v>
      </c>
      <c r="J27" s="8" t="n">
        <f aca="false">I27-H27</f>
        <v>-20.8787684677626</v>
      </c>
      <c r="K27" s="9" t="n">
        <f aca="false">COUNTIFS(Stundenpreise!$H$2:$H$17521,A27,Stundenpreise!$G$2:$G$17521,"ja")/COUNTIF(Stundenpreise!$H$2:$H$17521,A27)</f>
        <v>0.173387096774194</v>
      </c>
    </row>
    <row r="28" customFormat="false" ht="15" hidden="false" customHeight="false" outlineLevel="0" collapsed="false">
      <c r="A28" s="0" t="s">
        <v>36</v>
      </c>
      <c r="B28" s="0" t="n">
        <f aca="false">ROUND(COUNTIF(Stundenpreise!$H$2:$H$17521,A28)/24,0)</f>
        <v>30</v>
      </c>
      <c r="C28" s="4" t="n">
        <f aca="false">AVERAGEIF(Stundenpreise!$H$2:$H$17521,A28,Stundenpreise!$D$2:$D$17521)/10</f>
        <v>14.4820144444444</v>
      </c>
      <c r="D28" s="4" t="n">
        <f aca="false">AVERAGEIF(Stundenpreise!$H$2:$H$17521,A28,Stundenpreise!$F$2:$F$17521)</f>
        <v>39.4342371888889</v>
      </c>
      <c r="E28" s="4" t="n">
        <f aca="false">SUMIF(Stundenpreise!$H$2:$H$17521,A28,Stundenpreise!$J$2:$J$17521)/SUMIF(Stundenpreise!$H$2:$H$17521,A28,Stundenpreise!$I$2:$I$17521)</f>
        <v>39.8473171288889</v>
      </c>
      <c r="F28" s="5" t="n">
        <f aca="false">Einstellungen!$B$5</f>
        <v>29</v>
      </c>
      <c r="G28" s="6" t="n">
        <f aca="false">Einstellungen!$B$9*B28/365</f>
        <v>287.671232876712</v>
      </c>
      <c r="H28" s="7" t="n">
        <f aca="false">G28*E28/100+(Einstellungen!$B$7+Einstellungen!$B$8/12)*B28/(365/12)</f>
        <v>123.012830096804</v>
      </c>
      <c r="I28" s="7" t="n">
        <f aca="false">G28*F28/100+Einstellungen!$B$6*B28/(365/12)</f>
        <v>95.2602739726028</v>
      </c>
      <c r="J28" s="8" t="n">
        <f aca="false">I28-H28</f>
        <v>-27.7525561242009</v>
      </c>
      <c r="K28" s="9" t="n">
        <f aca="false">COUNTIFS(Stundenpreise!$H$2:$H$17521,A28,Stundenpreise!$G$2:$G$17521,"ja")/COUNTIF(Stundenpreise!$H$2:$H$17521,A28)</f>
        <v>0.181944444444444</v>
      </c>
    </row>
    <row r="29" customFormat="false" ht="15" hidden="false" customHeight="false" outlineLevel="0" collapsed="false">
      <c r="A29" s="0" t="s">
        <v>37</v>
      </c>
      <c r="B29" s="0" t="n">
        <f aca="false">ROUND(COUNTIF(Stundenpreise!$H$2:$H$17521,A29)/24,0)</f>
        <v>15</v>
      </c>
      <c r="C29" s="4" t="n">
        <f aca="false">AVERAGEIF(Stundenpreise!$H$2:$H$17521,A29,Stundenpreise!$D$2:$D$17521)/10</f>
        <v>15.9892911111111</v>
      </c>
      <c r="D29" s="4" t="n">
        <f aca="false">AVERAGEIF(Stundenpreise!$H$2:$H$17521,A29,Stundenpreise!$F$2:$F$17521)</f>
        <v>41.2278964222222</v>
      </c>
      <c r="E29" s="4" t="n">
        <f aca="false">SUMIF(Stundenpreise!$H$2:$H$17521,A29,Stundenpreise!$J$2:$J$17521)/SUMIF(Stundenpreise!$H$2:$H$17521,A29,Stundenpreise!$I$2:$I$17521)</f>
        <v>41.8405669173333</v>
      </c>
      <c r="F29" s="5" t="n">
        <f aca="false">Einstellungen!$B$5</f>
        <v>29</v>
      </c>
      <c r="G29" s="6" t="n">
        <f aca="false">Einstellungen!$B$9*B29/365</f>
        <v>143.835616438356</v>
      </c>
      <c r="H29" s="7" t="n">
        <f aca="false">G29*E29/100+(Einstellungen!$B$7+Einstellungen!$B$8/12)*B29/(365/12)</f>
        <v>64.3734181687671</v>
      </c>
      <c r="I29" s="7" t="n">
        <f aca="false">G29*F29/100+Einstellungen!$B$6*B29/(365/12)</f>
        <v>47.6301369863014</v>
      </c>
      <c r="J29" s="8" t="n">
        <f aca="false">I29-H29</f>
        <v>-16.7432811824657</v>
      </c>
      <c r="K29" s="9" t="n">
        <f aca="false">COUNTIFS(Stundenpreise!$H$2:$H$17521,A29,Stundenpreise!$G$2:$G$17521,"ja")/COUNTIF(Stundenpreise!$H$2:$H$17521,A29)</f>
        <v>0.0888888888888889</v>
      </c>
    </row>
    <row r="30" customFormat="false" ht="15" hidden="false" customHeight="false" outlineLevel="0" collapsed="false">
      <c r="A30" s="10" t="s">
        <v>38</v>
      </c>
      <c r="B30" s="10" t="n">
        <f aca="false">SUM(B5:B29)</f>
        <v>730</v>
      </c>
      <c r="C30" s="11" t="n">
        <f aca="false">AVERAGE(Stundenpreise!$D$2:$D$17521)/10</f>
        <v>9.9588239326484</v>
      </c>
      <c r="D30" s="11" t="n">
        <f aca="false">AVERAGE(Stundenpreise!$F$2:$F$17521)</f>
        <v>34.0516404798516</v>
      </c>
      <c r="E30" s="11" t="n">
        <f aca="false">SUMPRODUCT(E5:E29,G5:G29)/G30</f>
        <v>34.3390186290413</v>
      </c>
      <c r="F30" s="12"/>
      <c r="G30" s="13" t="n">
        <f aca="false">SUM(G5:G29)</f>
        <v>7000</v>
      </c>
      <c r="H30" s="14" t="n">
        <f aca="false">SUM(H5:H29)</f>
        <v>2607.73130403289</v>
      </c>
      <c r="I30" s="14" t="n">
        <f aca="false">SUM(I5:I29)</f>
        <v>2318</v>
      </c>
      <c r="J30" s="15" t="n">
        <f aca="false">SUM(J5:J29)</f>
        <v>-289.731304032893</v>
      </c>
      <c r="K30" s="16" t="n">
        <f aca="false">COUNTIF(Stundenpreise!$G$2:$G$17521,"ja")/COUNT(Stundenpreise!$D$2:$D$17521)</f>
        <v>0.178938356164384</v>
      </c>
    </row>
    <row r="32" customFormat="false" ht="15" hidden="false" customHeight="false" outlineLevel="0" collapsed="false">
      <c r="A32" s="17" t="s">
        <v>39</v>
      </c>
    </row>
    <row r="33" customFormat="false" ht="15" hidden="false" customHeight="false" outlineLevel="0" collapsed="false">
      <c r="A33" s="0" t="s">
        <v>40</v>
      </c>
      <c r="B33" s="18" t="n">
        <f aca="false">J30/(B30/365)</f>
        <v>-144.865652016446</v>
      </c>
    </row>
    <row r="34" customFormat="false" ht="15" hidden="false" customHeight="false" outlineLevel="0" collapsed="false">
      <c r="A34" s="0" t="s">
        <v>41</v>
      </c>
      <c r="B34" s="19" t="str">
        <f aca="false">IF(J30&gt;0,"Dynamisch wäre günstiger gewesen","Dein Festpreis war günstiger")</f>
        <v>Dein Festpreis war günstiger</v>
      </c>
    </row>
    <row r="35" customFormat="false" ht="15" hidden="false" customHeight="false" outlineLevel="0" collapsed="false">
      <c r="A35" s="20" t="s">
        <v>42</v>
      </c>
    </row>
  </sheetData>
  <conditionalFormatting sqref="J5:J29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2"/>
    <col collapsed="false" customWidth="true" hidden="false" outlineLevel="0" max="3" min="3" style="0" width="90"/>
  </cols>
  <sheetData>
    <row r="1" customFormat="false" ht="17.35" hidden="false" customHeight="false" outlineLevel="0" collapsed="false">
      <c r="A1" s="1" t="s">
        <v>43</v>
      </c>
    </row>
    <row r="2" customFormat="false" ht="15" hidden="false" customHeight="false" outlineLevel="0" collapsed="false">
      <c r="A2" s="2" t="s">
        <v>44</v>
      </c>
    </row>
    <row r="4" customFormat="false" ht="15" hidden="false" customHeight="false" outlineLevel="0" collapsed="false">
      <c r="A4" s="19" t="s">
        <v>45</v>
      </c>
    </row>
    <row r="5" customFormat="false" ht="15" hidden="false" customHeight="false" outlineLevel="0" collapsed="false">
      <c r="A5" s="21" t="s">
        <v>46</v>
      </c>
      <c r="B5" s="22" t="n">
        <v>29</v>
      </c>
      <c r="C5" s="23" t="s">
        <v>47</v>
      </c>
    </row>
    <row r="6" customFormat="false" ht="15" hidden="false" customHeight="false" outlineLevel="0" collapsed="false">
      <c r="A6" s="21" t="s">
        <v>48</v>
      </c>
      <c r="B6" s="22" t="n">
        <v>12</v>
      </c>
      <c r="C6" s="23" t="s">
        <v>49</v>
      </c>
    </row>
    <row r="7" customFormat="false" ht="15" hidden="false" customHeight="false" outlineLevel="0" collapsed="false">
      <c r="A7" s="21" t="s">
        <v>50</v>
      </c>
      <c r="B7" s="22" t="n">
        <v>6</v>
      </c>
      <c r="C7" s="23" t="s">
        <v>51</v>
      </c>
    </row>
    <row r="8" customFormat="false" ht="15" hidden="false" customHeight="false" outlineLevel="0" collapsed="false">
      <c r="A8" s="21" t="s">
        <v>52</v>
      </c>
      <c r="B8" s="22" t="n">
        <v>30</v>
      </c>
      <c r="C8" s="23" t="s">
        <v>53</v>
      </c>
    </row>
    <row r="9" customFormat="false" ht="15" hidden="false" customHeight="false" outlineLevel="0" collapsed="false">
      <c r="A9" s="21" t="s">
        <v>54</v>
      </c>
      <c r="B9" s="22" t="n">
        <v>3500</v>
      </c>
      <c r="C9" s="23" t="s">
        <v>55</v>
      </c>
    </row>
    <row r="10" customFormat="false" ht="15" hidden="false" customHeight="false" outlineLevel="0" collapsed="false">
      <c r="A10" s="21" t="s">
        <v>56</v>
      </c>
      <c r="B10" s="24" t="n">
        <v>0.19</v>
      </c>
      <c r="C10" s="23" t="s">
        <v>57</v>
      </c>
    </row>
    <row r="12" customFormat="false" ht="15" hidden="false" customHeight="false" outlineLevel="0" collapsed="false">
      <c r="A12" s="19" t="s">
        <v>58</v>
      </c>
    </row>
    <row r="13" customFormat="false" ht="15" hidden="false" customHeight="false" outlineLevel="0" collapsed="false">
      <c r="A13" s="21" t="s">
        <v>59</v>
      </c>
      <c r="B13" s="25" t="n">
        <v>10.5</v>
      </c>
      <c r="C13" s="23" t="s">
        <v>60</v>
      </c>
    </row>
    <row r="14" customFormat="false" ht="15" hidden="false" customHeight="false" outlineLevel="0" collapsed="false">
      <c r="A14" s="21" t="s">
        <v>61</v>
      </c>
      <c r="B14" s="25" t="n">
        <v>2.05</v>
      </c>
      <c r="C14" s="23" t="s">
        <v>62</v>
      </c>
    </row>
    <row r="15" customFormat="false" ht="15" hidden="false" customHeight="false" outlineLevel="0" collapsed="false">
      <c r="A15" s="21" t="s">
        <v>63</v>
      </c>
      <c r="B15" s="25" t="n">
        <v>1.66</v>
      </c>
      <c r="C15" s="23" t="s">
        <v>64</v>
      </c>
    </row>
    <row r="16" customFormat="false" ht="15" hidden="false" customHeight="false" outlineLevel="0" collapsed="false">
      <c r="A16" s="21" t="s">
        <v>65</v>
      </c>
      <c r="B16" s="25" t="n">
        <v>0.446</v>
      </c>
      <c r="C16" s="23" t="s">
        <v>66</v>
      </c>
    </row>
    <row r="17" customFormat="false" ht="15" hidden="false" customHeight="false" outlineLevel="0" collapsed="false">
      <c r="A17" s="21" t="s">
        <v>67</v>
      </c>
      <c r="B17" s="25" t="n">
        <v>1.559</v>
      </c>
      <c r="C17" s="23" t="s">
        <v>66</v>
      </c>
    </row>
    <row r="18" customFormat="false" ht="15" hidden="false" customHeight="false" outlineLevel="0" collapsed="false">
      <c r="A18" s="21" t="s">
        <v>68</v>
      </c>
      <c r="B18" s="25" t="n">
        <v>0.941</v>
      </c>
      <c r="C18" s="23" t="s">
        <v>66</v>
      </c>
    </row>
    <row r="19" customFormat="false" ht="15" hidden="false" customHeight="false" outlineLevel="0" collapsed="false">
      <c r="A19" s="21" t="s">
        <v>69</v>
      </c>
      <c r="B19" s="25" t="n">
        <v>1.5</v>
      </c>
      <c r="C19" s="23" t="s">
        <v>70</v>
      </c>
    </row>
    <row r="20" customFormat="false" ht="15" hidden="false" customHeight="false" outlineLevel="0" collapsed="false">
      <c r="A20" s="19" t="s">
        <v>71</v>
      </c>
      <c r="B20" s="26" t="n">
        <f aca="false">SUM(B13:B19)</f>
        <v>18.656</v>
      </c>
    </row>
    <row r="22" customFormat="false" ht="15" hidden="false" customHeight="false" outlineLevel="0" collapsed="false">
      <c r="A22" s="20" t="s">
        <v>72</v>
      </c>
    </row>
    <row r="24" customFormat="false" ht="15" hidden="false" customHeight="false" outlineLevel="0" collapsed="false">
      <c r="A24" s="19" t="s">
        <v>73</v>
      </c>
    </row>
    <row r="25" customFormat="false" ht="15" hidden="false" customHeight="false" outlineLevel="0" collapsed="false">
      <c r="A25" s="20" t="s">
        <v>74</v>
      </c>
    </row>
    <row r="26" customFormat="false" ht="15" hidden="false" customHeight="false" outlineLevel="0" collapsed="false">
      <c r="A26" s="19" t="s">
        <v>75</v>
      </c>
      <c r="B26" s="19" t="s">
        <v>76</v>
      </c>
    </row>
    <row r="27" customFormat="false" ht="15" hidden="false" customHeight="false" outlineLevel="0" collapsed="false">
      <c r="A27" s="21" t="s">
        <v>77</v>
      </c>
      <c r="B27" s="22" t="n">
        <v>0.6</v>
      </c>
    </row>
    <row r="28" customFormat="false" ht="15" hidden="false" customHeight="false" outlineLevel="0" collapsed="false">
      <c r="A28" s="21" t="s">
        <v>78</v>
      </c>
      <c r="B28" s="22" t="n">
        <v>0.5</v>
      </c>
    </row>
    <row r="29" customFormat="false" ht="15" hidden="false" customHeight="false" outlineLevel="0" collapsed="false">
      <c r="A29" s="21" t="s">
        <v>79</v>
      </c>
      <c r="B29" s="22" t="n">
        <v>0.45</v>
      </c>
    </row>
    <row r="30" customFormat="false" ht="15" hidden="false" customHeight="false" outlineLevel="0" collapsed="false">
      <c r="A30" s="21" t="s">
        <v>80</v>
      </c>
      <c r="B30" s="22" t="n">
        <v>0.45</v>
      </c>
    </row>
    <row r="31" customFormat="false" ht="15" hidden="false" customHeight="false" outlineLevel="0" collapsed="false">
      <c r="A31" s="21" t="s">
        <v>81</v>
      </c>
      <c r="B31" s="22" t="n">
        <v>0.45</v>
      </c>
    </row>
    <row r="32" customFormat="false" ht="15" hidden="false" customHeight="false" outlineLevel="0" collapsed="false">
      <c r="A32" s="21" t="s">
        <v>82</v>
      </c>
      <c r="B32" s="22" t="n">
        <v>0.5</v>
      </c>
    </row>
    <row r="33" customFormat="false" ht="15" hidden="false" customHeight="false" outlineLevel="0" collapsed="false">
      <c r="A33" s="21" t="s">
        <v>83</v>
      </c>
      <c r="B33" s="22" t="n">
        <v>0.7</v>
      </c>
    </row>
    <row r="34" customFormat="false" ht="15" hidden="false" customHeight="false" outlineLevel="0" collapsed="false">
      <c r="A34" s="21" t="s">
        <v>84</v>
      </c>
      <c r="B34" s="22" t="n">
        <v>0.95</v>
      </c>
    </row>
    <row r="35" customFormat="false" ht="15" hidden="false" customHeight="false" outlineLevel="0" collapsed="false">
      <c r="A35" s="21" t="s">
        <v>85</v>
      </c>
      <c r="B35" s="22" t="n">
        <v>1.05</v>
      </c>
    </row>
    <row r="36" customFormat="false" ht="15" hidden="false" customHeight="false" outlineLevel="0" collapsed="false">
      <c r="A36" s="21" t="s">
        <v>86</v>
      </c>
      <c r="B36" s="22" t="n">
        <v>1.05</v>
      </c>
    </row>
    <row r="37" customFormat="false" ht="15" hidden="false" customHeight="false" outlineLevel="0" collapsed="false">
      <c r="A37" s="21" t="s">
        <v>87</v>
      </c>
      <c r="B37" s="22" t="n">
        <v>1.05</v>
      </c>
    </row>
    <row r="38" customFormat="false" ht="15" hidden="false" customHeight="false" outlineLevel="0" collapsed="false">
      <c r="A38" s="21" t="s">
        <v>88</v>
      </c>
      <c r="B38" s="22" t="n">
        <v>1.1</v>
      </c>
    </row>
    <row r="39" customFormat="false" ht="15" hidden="false" customHeight="false" outlineLevel="0" collapsed="false">
      <c r="A39" s="21" t="s">
        <v>89</v>
      </c>
      <c r="B39" s="22" t="n">
        <v>1.2</v>
      </c>
    </row>
    <row r="40" customFormat="false" ht="15" hidden="false" customHeight="false" outlineLevel="0" collapsed="false">
      <c r="A40" s="21" t="s">
        <v>90</v>
      </c>
      <c r="B40" s="22" t="n">
        <v>1.15</v>
      </c>
    </row>
    <row r="41" customFormat="false" ht="15" hidden="false" customHeight="false" outlineLevel="0" collapsed="false">
      <c r="A41" s="21" t="s">
        <v>91</v>
      </c>
      <c r="B41" s="22" t="n">
        <v>1</v>
      </c>
    </row>
    <row r="42" customFormat="false" ht="15" hidden="false" customHeight="false" outlineLevel="0" collapsed="false">
      <c r="A42" s="21" t="s">
        <v>92</v>
      </c>
      <c r="B42" s="22" t="n">
        <v>0.95</v>
      </c>
    </row>
    <row r="43" customFormat="false" ht="15" hidden="false" customHeight="false" outlineLevel="0" collapsed="false">
      <c r="A43" s="21" t="s">
        <v>93</v>
      </c>
      <c r="B43" s="22" t="n">
        <v>0.95</v>
      </c>
    </row>
    <row r="44" customFormat="false" ht="15" hidden="false" customHeight="false" outlineLevel="0" collapsed="false">
      <c r="A44" s="21" t="s">
        <v>94</v>
      </c>
      <c r="B44" s="22" t="n">
        <v>1.1</v>
      </c>
    </row>
    <row r="45" customFormat="false" ht="15" hidden="false" customHeight="false" outlineLevel="0" collapsed="false">
      <c r="A45" s="21" t="s">
        <v>95</v>
      </c>
      <c r="B45" s="22" t="n">
        <v>1.35</v>
      </c>
    </row>
    <row r="46" customFormat="false" ht="15" hidden="false" customHeight="false" outlineLevel="0" collapsed="false">
      <c r="A46" s="21" t="s">
        <v>96</v>
      </c>
      <c r="B46" s="22" t="n">
        <v>1.45</v>
      </c>
    </row>
    <row r="47" customFormat="false" ht="15" hidden="false" customHeight="false" outlineLevel="0" collapsed="false">
      <c r="A47" s="21" t="s">
        <v>97</v>
      </c>
      <c r="B47" s="22" t="n">
        <v>1.4</v>
      </c>
    </row>
    <row r="48" customFormat="false" ht="15" hidden="false" customHeight="false" outlineLevel="0" collapsed="false">
      <c r="A48" s="21" t="s">
        <v>98</v>
      </c>
      <c r="B48" s="22" t="n">
        <v>1.25</v>
      </c>
    </row>
    <row r="49" customFormat="false" ht="15" hidden="false" customHeight="false" outlineLevel="0" collapsed="false">
      <c r="A49" s="21" t="s">
        <v>99</v>
      </c>
      <c r="B49" s="22" t="n">
        <v>1.05</v>
      </c>
    </row>
    <row r="50" customFormat="false" ht="15" hidden="false" customHeight="false" outlineLevel="0" collapsed="false">
      <c r="A50" s="21" t="s">
        <v>100</v>
      </c>
      <c r="B50" s="22" t="n">
        <v>0.8</v>
      </c>
    </row>
    <row r="52" customFormat="false" ht="15" hidden="false" customHeight="false" outlineLevel="0" collapsed="false">
      <c r="A52" s="20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5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5"/>
    <col collapsed="false" customWidth="true" hidden="false" outlineLevel="0" max="7" min="7" style="0" width="13"/>
    <col collapsed="false" customWidth="true" hidden="false" outlineLevel="0" max="8" min="8" style="0" width="9"/>
    <col collapsed="false" customWidth="true" hidden="false" outlineLevel="0" max="10" min="9" style="0" width="11"/>
  </cols>
  <sheetData>
    <row r="1" customFormat="false" ht="42" hidden="false" customHeight="true" outlineLevel="0" collapsed="false">
      <c r="A1" s="27" t="s">
        <v>102</v>
      </c>
      <c r="B1" s="27" t="s">
        <v>103</v>
      </c>
      <c r="C1" s="27" t="s">
        <v>104</v>
      </c>
      <c r="D1" s="27" t="s">
        <v>105</v>
      </c>
      <c r="E1" s="27" t="s">
        <v>106</v>
      </c>
      <c r="F1" s="27" t="s">
        <v>107</v>
      </c>
      <c r="G1" s="27" t="s">
        <v>108</v>
      </c>
      <c r="H1" s="27" t="s">
        <v>2</v>
      </c>
      <c r="I1" s="27" t="s">
        <v>109</v>
      </c>
      <c r="J1" s="27" t="s">
        <v>110</v>
      </c>
    </row>
    <row r="2" customFormat="false" ht="15" hidden="false" customHeight="false" outlineLevel="0" collapsed="false">
      <c r="A2" s="28" t="n">
        <v>45581</v>
      </c>
      <c r="B2" s="21" t="s">
        <v>111</v>
      </c>
      <c r="C2" s="21" t="s">
        <v>112</v>
      </c>
      <c r="D2" s="29" t="n">
        <v>23.35</v>
      </c>
      <c r="E2" s="29" t="n">
        <f aca="false">D2/10</f>
        <v>2.335</v>
      </c>
      <c r="F2" s="29" t="n">
        <f aca="false">(E2+Einstellungen!$B$20)*(1+Einstellungen!$B$10)</f>
        <v>24.97929</v>
      </c>
      <c r="G2" s="21" t="str">
        <f aca="false">IF(F2&lt;Einstellungen!$B$5,"ja","nein")</f>
        <v>ja</v>
      </c>
      <c r="H2" s="21" t="s">
        <v>13</v>
      </c>
      <c r="I2" s="29" t="n">
        <f aca="false">INDEX(Einstellungen!$B$27:$B$50,1)</f>
        <v>0.6</v>
      </c>
      <c r="J2" s="29" t="n">
        <f aca="false">F2*I2</f>
        <v>14.987574</v>
      </c>
    </row>
    <row r="3" customFormat="false" ht="15" hidden="false" customHeight="false" outlineLevel="0" collapsed="false">
      <c r="A3" s="28" t="n">
        <v>45581</v>
      </c>
      <c r="B3" s="21" t="s">
        <v>113</v>
      </c>
      <c r="C3" s="21" t="s">
        <v>112</v>
      </c>
      <c r="D3" s="29" t="n">
        <v>12.8</v>
      </c>
      <c r="E3" s="29" t="n">
        <f aca="false">D3/10</f>
        <v>1.28</v>
      </c>
      <c r="F3" s="29" t="n">
        <f aca="false">(E3+Einstellungen!$B$20)*(1+Einstellungen!$B$10)</f>
        <v>23.72384</v>
      </c>
      <c r="G3" s="21" t="str">
        <f aca="false">IF(F3&lt;Einstellungen!$B$5,"ja","nein")</f>
        <v>ja</v>
      </c>
      <c r="H3" s="21" t="s">
        <v>13</v>
      </c>
      <c r="I3" s="29" t="n">
        <f aca="false">INDEX(Einstellungen!$B$27:$B$50,2)</f>
        <v>0.5</v>
      </c>
      <c r="J3" s="29" t="n">
        <f aca="false">F3*I3</f>
        <v>11.86192</v>
      </c>
    </row>
    <row r="4" customFormat="false" ht="15" hidden="false" customHeight="false" outlineLevel="0" collapsed="false">
      <c r="A4" s="28" t="n">
        <v>45581</v>
      </c>
      <c r="B4" s="21" t="s">
        <v>114</v>
      </c>
      <c r="C4" s="21" t="s">
        <v>112</v>
      </c>
      <c r="D4" s="29" t="n">
        <v>5.3</v>
      </c>
      <c r="E4" s="29" t="n">
        <f aca="false">D4/10</f>
        <v>0.53</v>
      </c>
      <c r="F4" s="29" t="n">
        <f aca="false">(E4+Einstellungen!$B$20)*(1+Einstellungen!$B$10)</f>
        <v>22.83134</v>
      </c>
      <c r="G4" s="21" t="str">
        <f aca="false">IF(F4&lt;Einstellungen!$B$5,"ja","nein")</f>
        <v>ja</v>
      </c>
      <c r="H4" s="21" t="s">
        <v>13</v>
      </c>
      <c r="I4" s="29" t="n">
        <f aca="false">INDEX(Einstellungen!$B$27:$B$50,3)</f>
        <v>0.45</v>
      </c>
      <c r="J4" s="29" t="n">
        <f aca="false">F4*I4</f>
        <v>10.274103</v>
      </c>
    </row>
    <row r="5" customFormat="false" ht="15" hidden="false" customHeight="false" outlineLevel="0" collapsed="false">
      <c r="A5" s="28" t="n">
        <v>45581</v>
      </c>
      <c r="B5" s="21" t="s">
        <v>115</v>
      </c>
      <c r="C5" s="21" t="s">
        <v>112</v>
      </c>
      <c r="D5" s="29" t="n">
        <v>3.61</v>
      </c>
      <c r="E5" s="29" t="n">
        <f aca="false">D5/10</f>
        <v>0.361</v>
      </c>
      <c r="F5" s="29" t="n">
        <f aca="false">(E5+Einstellungen!$B$20)*(1+Einstellungen!$B$10)</f>
        <v>22.63023</v>
      </c>
      <c r="G5" s="21" t="str">
        <f aca="false">IF(F5&lt;Einstellungen!$B$5,"ja","nein")</f>
        <v>ja</v>
      </c>
      <c r="H5" s="21" t="s">
        <v>13</v>
      </c>
      <c r="I5" s="29" t="n">
        <f aca="false">INDEX(Einstellungen!$B$27:$B$50,4)</f>
        <v>0.45</v>
      </c>
      <c r="J5" s="29" t="n">
        <f aca="false">F5*I5</f>
        <v>10.1836035</v>
      </c>
    </row>
    <row r="6" customFormat="false" ht="15" hidden="false" customHeight="false" outlineLevel="0" collapsed="false">
      <c r="A6" s="28" t="n">
        <v>45581</v>
      </c>
      <c r="B6" s="21" t="s">
        <v>116</v>
      </c>
      <c r="C6" s="21" t="s">
        <v>112</v>
      </c>
      <c r="D6" s="29" t="n">
        <v>3.16</v>
      </c>
      <c r="E6" s="29" t="n">
        <f aca="false">D6/10</f>
        <v>0.316</v>
      </c>
      <c r="F6" s="29" t="n">
        <f aca="false">(E6+Einstellungen!$B$20)*(1+Einstellungen!$B$10)</f>
        <v>22.57668</v>
      </c>
      <c r="G6" s="21" t="str">
        <f aca="false">IF(F6&lt;Einstellungen!$B$5,"ja","nein")</f>
        <v>ja</v>
      </c>
      <c r="H6" s="21" t="s">
        <v>13</v>
      </c>
      <c r="I6" s="29" t="n">
        <f aca="false">INDEX(Einstellungen!$B$27:$B$50,5)</f>
        <v>0.45</v>
      </c>
      <c r="J6" s="29" t="n">
        <f aca="false">F6*I6</f>
        <v>10.159506</v>
      </c>
    </row>
    <row r="7" customFormat="false" ht="15" hidden="false" customHeight="false" outlineLevel="0" collapsed="false">
      <c r="A7" s="28" t="n">
        <v>45581</v>
      </c>
      <c r="B7" s="21" t="s">
        <v>117</v>
      </c>
      <c r="C7" s="21" t="s">
        <v>112</v>
      </c>
      <c r="D7" s="29" t="n">
        <v>8.2</v>
      </c>
      <c r="E7" s="29" t="n">
        <f aca="false">D7/10</f>
        <v>0.82</v>
      </c>
      <c r="F7" s="29" t="n">
        <f aca="false">(E7+Einstellungen!$B$20)*(1+Einstellungen!$B$10)</f>
        <v>23.17644</v>
      </c>
      <c r="G7" s="21" t="str">
        <f aca="false">IF(F7&lt;Einstellungen!$B$5,"ja","nein")</f>
        <v>ja</v>
      </c>
      <c r="H7" s="21" t="s">
        <v>13</v>
      </c>
      <c r="I7" s="29" t="n">
        <f aca="false">INDEX(Einstellungen!$B$27:$B$50,6)</f>
        <v>0.5</v>
      </c>
      <c r="J7" s="29" t="n">
        <f aca="false">F7*I7</f>
        <v>11.58822</v>
      </c>
    </row>
    <row r="8" customFormat="false" ht="15" hidden="false" customHeight="false" outlineLevel="0" collapsed="false">
      <c r="A8" s="28" t="n">
        <v>45581</v>
      </c>
      <c r="B8" s="21" t="s">
        <v>118</v>
      </c>
      <c r="C8" s="21" t="s">
        <v>112</v>
      </c>
      <c r="D8" s="29" t="n">
        <v>42.59</v>
      </c>
      <c r="E8" s="29" t="n">
        <f aca="false">D8/10</f>
        <v>4.259</v>
      </c>
      <c r="F8" s="29" t="n">
        <f aca="false">(E8+Einstellungen!$B$20)*(1+Einstellungen!$B$10)</f>
        <v>27.26885</v>
      </c>
      <c r="G8" s="21" t="str">
        <f aca="false">IF(F8&lt;Einstellungen!$B$5,"ja","nein")</f>
        <v>ja</v>
      </c>
      <c r="H8" s="21" t="s">
        <v>13</v>
      </c>
      <c r="I8" s="29" t="n">
        <f aca="false">INDEX(Einstellungen!$B$27:$B$50,7)</f>
        <v>0.7</v>
      </c>
      <c r="J8" s="29" t="n">
        <f aca="false">F8*I8</f>
        <v>19.088195</v>
      </c>
    </row>
    <row r="9" customFormat="false" ht="15" hidden="false" customHeight="false" outlineLevel="0" collapsed="false">
      <c r="A9" s="28" t="n">
        <v>45581</v>
      </c>
      <c r="B9" s="21" t="s">
        <v>119</v>
      </c>
      <c r="C9" s="21" t="s">
        <v>112</v>
      </c>
      <c r="D9" s="29" t="n">
        <v>67.29</v>
      </c>
      <c r="E9" s="29" t="n">
        <f aca="false">D9/10</f>
        <v>6.729</v>
      </c>
      <c r="F9" s="29" t="n">
        <f aca="false">(E9+Einstellungen!$B$20)*(1+Einstellungen!$B$10)</f>
        <v>30.20815</v>
      </c>
      <c r="G9" s="21" t="str">
        <f aca="false">IF(F9&lt;Einstellungen!$B$5,"ja","nein")</f>
        <v>nein</v>
      </c>
      <c r="H9" s="21" t="s">
        <v>13</v>
      </c>
      <c r="I9" s="29" t="n">
        <f aca="false">INDEX(Einstellungen!$B$27:$B$50,8)</f>
        <v>0.95</v>
      </c>
      <c r="J9" s="29" t="n">
        <f aca="false">F9*I9</f>
        <v>28.6977425</v>
      </c>
    </row>
    <row r="10" customFormat="false" ht="15" hidden="false" customHeight="false" outlineLevel="0" collapsed="false">
      <c r="A10" s="28" t="n">
        <v>45581</v>
      </c>
      <c r="B10" s="21" t="s">
        <v>120</v>
      </c>
      <c r="C10" s="21" t="s">
        <v>112</v>
      </c>
      <c r="D10" s="29" t="n">
        <v>66.52</v>
      </c>
      <c r="E10" s="29" t="n">
        <f aca="false">D10/10</f>
        <v>6.652</v>
      </c>
      <c r="F10" s="29" t="n">
        <f aca="false">(E10+Einstellungen!$B$20)*(1+Einstellungen!$B$10)</f>
        <v>30.11652</v>
      </c>
      <c r="G10" s="21" t="str">
        <f aca="false">IF(F10&lt;Einstellungen!$B$5,"ja","nein")</f>
        <v>nein</v>
      </c>
      <c r="H10" s="21" t="s">
        <v>13</v>
      </c>
      <c r="I10" s="29" t="n">
        <f aca="false">INDEX(Einstellungen!$B$27:$B$50,9)</f>
        <v>1.05</v>
      </c>
      <c r="J10" s="29" t="n">
        <f aca="false">F10*I10</f>
        <v>31.622346</v>
      </c>
    </row>
    <row r="11" customFormat="false" ht="15" hidden="false" customHeight="false" outlineLevel="0" collapsed="false">
      <c r="A11" s="28" t="n">
        <v>45581</v>
      </c>
      <c r="B11" s="21" t="s">
        <v>121</v>
      </c>
      <c r="C11" s="21" t="s">
        <v>112</v>
      </c>
      <c r="D11" s="29" t="n">
        <v>54.29</v>
      </c>
      <c r="E11" s="29" t="n">
        <f aca="false">D11/10</f>
        <v>5.429</v>
      </c>
      <c r="F11" s="29" t="n">
        <f aca="false">(E11+Einstellungen!$B$20)*(1+Einstellungen!$B$10)</f>
        <v>28.66115</v>
      </c>
      <c r="G11" s="21" t="str">
        <f aca="false">IF(F11&lt;Einstellungen!$B$5,"ja","nein")</f>
        <v>ja</v>
      </c>
      <c r="H11" s="21" t="s">
        <v>13</v>
      </c>
      <c r="I11" s="29" t="n">
        <f aca="false">INDEX(Einstellungen!$B$27:$B$50,10)</f>
        <v>1.05</v>
      </c>
      <c r="J11" s="29" t="n">
        <f aca="false">F11*I11</f>
        <v>30.0942075</v>
      </c>
    </row>
    <row r="12" customFormat="false" ht="15" hidden="false" customHeight="false" outlineLevel="0" collapsed="false">
      <c r="A12" s="28" t="n">
        <v>45581</v>
      </c>
      <c r="B12" s="21" t="s">
        <v>122</v>
      </c>
      <c r="C12" s="21" t="s">
        <v>112</v>
      </c>
      <c r="D12" s="29" t="n">
        <v>26.68</v>
      </c>
      <c r="E12" s="29" t="n">
        <f aca="false">D12/10</f>
        <v>2.668</v>
      </c>
      <c r="F12" s="29" t="n">
        <f aca="false">(E12+Einstellungen!$B$20)*(1+Einstellungen!$B$10)</f>
        <v>25.37556</v>
      </c>
      <c r="G12" s="21" t="str">
        <f aca="false">IF(F12&lt;Einstellungen!$B$5,"ja","nein")</f>
        <v>ja</v>
      </c>
      <c r="H12" s="21" t="s">
        <v>13</v>
      </c>
      <c r="I12" s="29" t="n">
        <f aca="false">INDEX(Einstellungen!$B$27:$B$50,11)</f>
        <v>1.05</v>
      </c>
      <c r="J12" s="29" t="n">
        <f aca="false">F12*I12</f>
        <v>26.644338</v>
      </c>
    </row>
    <row r="13" customFormat="false" ht="15" hidden="false" customHeight="false" outlineLevel="0" collapsed="false">
      <c r="A13" s="28" t="n">
        <v>45581</v>
      </c>
      <c r="B13" s="21" t="s">
        <v>123</v>
      </c>
      <c r="C13" s="21" t="s">
        <v>112</v>
      </c>
      <c r="D13" s="29" t="n">
        <v>14.16</v>
      </c>
      <c r="E13" s="29" t="n">
        <f aca="false">D13/10</f>
        <v>1.416</v>
      </c>
      <c r="F13" s="29" t="n">
        <f aca="false">(E13+Einstellungen!$B$20)*(1+Einstellungen!$B$10)</f>
        <v>23.88568</v>
      </c>
      <c r="G13" s="21" t="str">
        <f aca="false">IF(F13&lt;Einstellungen!$B$5,"ja","nein")</f>
        <v>ja</v>
      </c>
      <c r="H13" s="21" t="s">
        <v>13</v>
      </c>
      <c r="I13" s="29" t="n">
        <f aca="false">INDEX(Einstellungen!$B$27:$B$50,12)</f>
        <v>1.1</v>
      </c>
      <c r="J13" s="29" t="n">
        <f aca="false">F13*I13</f>
        <v>26.274248</v>
      </c>
    </row>
    <row r="14" customFormat="false" ht="15" hidden="false" customHeight="false" outlineLevel="0" collapsed="false">
      <c r="A14" s="28" t="n">
        <v>45581</v>
      </c>
      <c r="B14" s="21" t="s">
        <v>124</v>
      </c>
      <c r="C14" s="21" t="s">
        <v>112</v>
      </c>
      <c r="D14" s="29" t="n">
        <v>4.09</v>
      </c>
      <c r="E14" s="29" t="n">
        <f aca="false">D14/10</f>
        <v>0.409</v>
      </c>
      <c r="F14" s="29" t="n">
        <f aca="false">(E14+Einstellungen!$B$20)*(1+Einstellungen!$B$10)</f>
        <v>22.68735</v>
      </c>
      <c r="G14" s="21" t="str">
        <f aca="false">IF(F14&lt;Einstellungen!$B$5,"ja","nein")</f>
        <v>ja</v>
      </c>
      <c r="H14" s="21" t="s">
        <v>13</v>
      </c>
      <c r="I14" s="29" t="n">
        <f aca="false">INDEX(Einstellungen!$B$27:$B$50,13)</f>
        <v>1.2</v>
      </c>
      <c r="J14" s="29" t="n">
        <f aca="false">F14*I14</f>
        <v>27.22482</v>
      </c>
    </row>
    <row r="15" customFormat="false" ht="15" hidden="false" customHeight="false" outlineLevel="0" collapsed="false">
      <c r="A15" s="28" t="n">
        <v>45581</v>
      </c>
      <c r="B15" s="21" t="s">
        <v>125</v>
      </c>
      <c r="C15" s="21" t="s">
        <v>112</v>
      </c>
      <c r="D15" s="29" t="n">
        <v>2.04</v>
      </c>
      <c r="E15" s="29" t="n">
        <f aca="false">D15/10</f>
        <v>0.204</v>
      </c>
      <c r="F15" s="29" t="n">
        <f aca="false">(E15+Einstellungen!$B$20)*(1+Einstellungen!$B$10)</f>
        <v>22.4434</v>
      </c>
      <c r="G15" s="21" t="str">
        <f aca="false">IF(F15&lt;Einstellungen!$B$5,"ja","nein")</f>
        <v>ja</v>
      </c>
      <c r="H15" s="21" t="s">
        <v>13</v>
      </c>
      <c r="I15" s="29" t="n">
        <f aca="false">INDEX(Einstellungen!$B$27:$B$50,14)</f>
        <v>1.15</v>
      </c>
      <c r="J15" s="29" t="n">
        <f aca="false">F15*I15</f>
        <v>25.80991</v>
      </c>
    </row>
    <row r="16" customFormat="false" ht="15" hidden="false" customHeight="false" outlineLevel="0" collapsed="false">
      <c r="A16" s="28" t="n">
        <v>45581</v>
      </c>
      <c r="B16" s="21" t="s">
        <v>126</v>
      </c>
      <c r="C16" s="21" t="s">
        <v>112</v>
      </c>
      <c r="D16" s="29" t="n">
        <v>4</v>
      </c>
      <c r="E16" s="29" t="n">
        <f aca="false">D16/10</f>
        <v>0.4</v>
      </c>
      <c r="F16" s="29" t="n">
        <f aca="false">(E16+Einstellungen!$B$20)*(1+Einstellungen!$B$10)</f>
        <v>22.67664</v>
      </c>
      <c r="G16" s="21" t="str">
        <f aca="false">IF(F16&lt;Einstellungen!$B$5,"ja","nein")</f>
        <v>ja</v>
      </c>
      <c r="H16" s="21" t="s">
        <v>13</v>
      </c>
      <c r="I16" s="29" t="n">
        <f aca="false">INDEX(Einstellungen!$B$27:$B$50,15)</f>
        <v>1</v>
      </c>
      <c r="J16" s="29" t="n">
        <f aca="false">F16*I16</f>
        <v>22.67664</v>
      </c>
    </row>
    <row r="17" customFormat="false" ht="15" hidden="false" customHeight="false" outlineLevel="0" collapsed="false">
      <c r="A17" s="28" t="n">
        <v>45581</v>
      </c>
      <c r="B17" s="21" t="s">
        <v>127</v>
      </c>
      <c r="C17" s="21" t="s">
        <v>112</v>
      </c>
      <c r="D17" s="29" t="n">
        <v>14.18</v>
      </c>
      <c r="E17" s="29" t="n">
        <f aca="false">D17/10</f>
        <v>1.418</v>
      </c>
      <c r="F17" s="29" t="n">
        <f aca="false">(E17+Einstellungen!$B$20)*(1+Einstellungen!$B$10)</f>
        <v>23.88806</v>
      </c>
      <c r="G17" s="21" t="str">
        <f aca="false">IF(F17&lt;Einstellungen!$B$5,"ja","nein")</f>
        <v>ja</v>
      </c>
      <c r="H17" s="21" t="s">
        <v>13</v>
      </c>
      <c r="I17" s="29" t="n">
        <f aca="false">INDEX(Einstellungen!$B$27:$B$50,16)</f>
        <v>0.95</v>
      </c>
      <c r="J17" s="29" t="n">
        <f aca="false">F17*I17</f>
        <v>22.693657</v>
      </c>
    </row>
    <row r="18" customFormat="false" ht="15" hidden="false" customHeight="false" outlineLevel="0" collapsed="false">
      <c r="A18" s="28" t="n">
        <v>45581</v>
      </c>
      <c r="B18" s="21" t="s">
        <v>128</v>
      </c>
      <c r="C18" s="21" t="s">
        <v>112</v>
      </c>
      <c r="D18" s="29" t="n">
        <v>54.92</v>
      </c>
      <c r="E18" s="29" t="n">
        <f aca="false">D18/10</f>
        <v>5.492</v>
      </c>
      <c r="F18" s="29" t="n">
        <f aca="false">(E18+Einstellungen!$B$20)*(1+Einstellungen!$B$10)</f>
        <v>28.73612</v>
      </c>
      <c r="G18" s="21" t="str">
        <f aca="false">IF(F18&lt;Einstellungen!$B$5,"ja","nein")</f>
        <v>ja</v>
      </c>
      <c r="H18" s="21" t="s">
        <v>13</v>
      </c>
      <c r="I18" s="29" t="n">
        <f aca="false">INDEX(Einstellungen!$B$27:$B$50,17)</f>
        <v>0.95</v>
      </c>
      <c r="J18" s="29" t="n">
        <f aca="false">F18*I18</f>
        <v>27.299314</v>
      </c>
    </row>
    <row r="19" customFormat="false" ht="15" hidden="false" customHeight="false" outlineLevel="0" collapsed="false">
      <c r="A19" s="28" t="n">
        <v>45581</v>
      </c>
      <c r="B19" s="21" t="s">
        <v>129</v>
      </c>
      <c r="C19" s="21" t="s">
        <v>112</v>
      </c>
      <c r="D19" s="29" t="n">
        <v>72.95</v>
      </c>
      <c r="E19" s="29" t="n">
        <f aca="false">D19/10</f>
        <v>7.295</v>
      </c>
      <c r="F19" s="29" t="n">
        <f aca="false">(E19+Einstellungen!$B$20)*(1+Einstellungen!$B$10)</f>
        <v>30.88169</v>
      </c>
      <c r="G19" s="21" t="str">
        <f aca="false">IF(F19&lt;Einstellungen!$B$5,"ja","nein")</f>
        <v>nein</v>
      </c>
      <c r="H19" s="21" t="s">
        <v>13</v>
      </c>
      <c r="I19" s="29" t="n">
        <f aca="false">INDEX(Einstellungen!$B$27:$B$50,18)</f>
        <v>1.1</v>
      </c>
      <c r="J19" s="29" t="n">
        <f aca="false">F19*I19</f>
        <v>33.969859</v>
      </c>
    </row>
    <row r="20" customFormat="false" ht="15" hidden="false" customHeight="false" outlineLevel="0" collapsed="false">
      <c r="A20" s="28" t="n">
        <v>45581</v>
      </c>
      <c r="B20" s="21" t="s">
        <v>130</v>
      </c>
      <c r="C20" s="21" t="s">
        <v>112</v>
      </c>
      <c r="D20" s="29" t="n">
        <v>84.47</v>
      </c>
      <c r="E20" s="29" t="n">
        <f aca="false">D20/10</f>
        <v>8.447</v>
      </c>
      <c r="F20" s="29" t="n">
        <f aca="false">(E20+Einstellungen!$B$20)*(1+Einstellungen!$B$10)</f>
        <v>32.25257</v>
      </c>
      <c r="G20" s="21" t="str">
        <f aca="false">IF(F20&lt;Einstellungen!$B$5,"ja","nein")</f>
        <v>nein</v>
      </c>
      <c r="H20" s="21" t="s">
        <v>13</v>
      </c>
      <c r="I20" s="29" t="n">
        <f aca="false">INDEX(Einstellungen!$B$27:$B$50,19)</f>
        <v>1.35</v>
      </c>
      <c r="J20" s="29" t="n">
        <f aca="false">F20*I20</f>
        <v>43.5409695</v>
      </c>
    </row>
    <row r="21" customFormat="false" ht="15" hidden="false" customHeight="false" outlineLevel="0" collapsed="false">
      <c r="A21" s="28" t="n">
        <v>45581</v>
      </c>
      <c r="B21" s="21" t="s">
        <v>131</v>
      </c>
      <c r="C21" s="21" t="s">
        <v>112</v>
      </c>
      <c r="D21" s="29" t="n">
        <v>88.38</v>
      </c>
      <c r="E21" s="29" t="n">
        <f aca="false">D21/10</f>
        <v>8.838</v>
      </c>
      <c r="F21" s="29" t="n">
        <f aca="false">(E21+Einstellungen!$B$20)*(1+Einstellungen!$B$10)</f>
        <v>32.71786</v>
      </c>
      <c r="G21" s="21" t="str">
        <f aca="false">IF(F21&lt;Einstellungen!$B$5,"ja","nein")</f>
        <v>nein</v>
      </c>
      <c r="H21" s="21" t="s">
        <v>13</v>
      </c>
      <c r="I21" s="29" t="n">
        <f aca="false">INDEX(Einstellungen!$B$27:$B$50,20)</f>
        <v>1.45</v>
      </c>
      <c r="J21" s="29" t="n">
        <f aca="false">F21*I21</f>
        <v>47.440897</v>
      </c>
    </row>
    <row r="22" customFormat="false" ht="15" hidden="false" customHeight="false" outlineLevel="0" collapsed="false">
      <c r="A22" s="28" t="n">
        <v>45581</v>
      </c>
      <c r="B22" s="21" t="s">
        <v>132</v>
      </c>
      <c r="C22" s="21" t="s">
        <v>112</v>
      </c>
      <c r="D22" s="29" t="n">
        <v>65.31</v>
      </c>
      <c r="E22" s="29" t="n">
        <f aca="false">D22/10</f>
        <v>6.531</v>
      </c>
      <c r="F22" s="29" t="n">
        <f aca="false">(E22+Einstellungen!$B$20)*(1+Einstellungen!$B$10)</f>
        <v>29.97253</v>
      </c>
      <c r="G22" s="21" t="str">
        <f aca="false">IF(F22&lt;Einstellungen!$B$5,"ja","nein")</f>
        <v>nein</v>
      </c>
      <c r="H22" s="21" t="s">
        <v>13</v>
      </c>
      <c r="I22" s="29" t="n">
        <f aca="false">INDEX(Einstellungen!$B$27:$B$50,21)</f>
        <v>1.4</v>
      </c>
      <c r="J22" s="29" t="n">
        <f aca="false">F22*I22</f>
        <v>41.961542</v>
      </c>
    </row>
    <row r="23" customFormat="false" ht="15" hidden="false" customHeight="false" outlineLevel="0" collapsed="false">
      <c r="A23" s="28" t="n">
        <v>45581</v>
      </c>
      <c r="B23" s="21" t="s">
        <v>133</v>
      </c>
      <c r="C23" s="21" t="s">
        <v>112</v>
      </c>
      <c r="D23" s="29" t="n">
        <v>61.86</v>
      </c>
      <c r="E23" s="29" t="n">
        <f aca="false">D23/10</f>
        <v>6.186</v>
      </c>
      <c r="F23" s="29" t="n">
        <f aca="false">(E23+Einstellungen!$B$20)*(1+Einstellungen!$B$10)</f>
        <v>29.56198</v>
      </c>
      <c r="G23" s="21" t="str">
        <f aca="false">IF(F23&lt;Einstellungen!$B$5,"ja","nein")</f>
        <v>nein</v>
      </c>
      <c r="H23" s="21" t="s">
        <v>13</v>
      </c>
      <c r="I23" s="29" t="n">
        <f aca="false">INDEX(Einstellungen!$B$27:$B$50,22)</f>
        <v>1.25</v>
      </c>
      <c r="J23" s="29" t="n">
        <f aca="false">F23*I23</f>
        <v>36.952475</v>
      </c>
    </row>
    <row r="24" customFormat="false" ht="15" hidden="false" customHeight="false" outlineLevel="0" collapsed="false">
      <c r="A24" s="28" t="n">
        <v>45581</v>
      </c>
      <c r="B24" s="21" t="s">
        <v>134</v>
      </c>
      <c r="C24" s="21" t="s">
        <v>112</v>
      </c>
      <c r="D24" s="29" t="n">
        <v>35.14</v>
      </c>
      <c r="E24" s="29" t="n">
        <f aca="false">D24/10</f>
        <v>3.514</v>
      </c>
      <c r="F24" s="29" t="n">
        <f aca="false">(E24+Einstellungen!$B$20)*(1+Einstellungen!$B$10)</f>
        <v>26.3823</v>
      </c>
      <c r="G24" s="21" t="str">
        <f aca="false">IF(F24&lt;Einstellungen!$B$5,"ja","nein")</f>
        <v>ja</v>
      </c>
      <c r="H24" s="21" t="s">
        <v>13</v>
      </c>
      <c r="I24" s="29" t="n">
        <f aca="false">INDEX(Einstellungen!$B$27:$B$50,23)</f>
        <v>1.05</v>
      </c>
      <c r="J24" s="29" t="n">
        <f aca="false">F24*I24</f>
        <v>27.701415</v>
      </c>
    </row>
    <row r="25" customFormat="false" ht="15" hidden="false" customHeight="false" outlineLevel="0" collapsed="false">
      <c r="A25" s="28" t="n">
        <v>45581</v>
      </c>
      <c r="B25" s="21" t="s">
        <v>135</v>
      </c>
      <c r="C25" s="21" t="s">
        <v>112</v>
      </c>
      <c r="D25" s="29" t="n">
        <v>26.54</v>
      </c>
      <c r="E25" s="29" t="n">
        <f aca="false">D25/10</f>
        <v>2.654</v>
      </c>
      <c r="F25" s="29" t="n">
        <f aca="false">(E25+Einstellungen!$B$20)*(1+Einstellungen!$B$10)</f>
        <v>25.3589</v>
      </c>
      <c r="G25" s="21" t="str">
        <f aca="false">IF(F25&lt;Einstellungen!$B$5,"ja","nein")</f>
        <v>ja</v>
      </c>
      <c r="H25" s="21" t="s">
        <v>13</v>
      </c>
      <c r="I25" s="29" t="n">
        <f aca="false">INDEX(Einstellungen!$B$27:$B$50,24)</f>
        <v>0.8</v>
      </c>
      <c r="J25" s="29" t="n">
        <f aca="false">F25*I25</f>
        <v>20.28712</v>
      </c>
    </row>
    <row r="26" customFormat="false" ht="15" hidden="false" customHeight="false" outlineLevel="0" collapsed="false">
      <c r="A26" s="28" t="n">
        <v>45582</v>
      </c>
      <c r="B26" s="21" t="s">
        <v>111</v>
      </c>
      <c r="C26" s="21" t="s">
        <v>136</v>
      </c>
      <c r="D26" s="29" t="n">
        <v>17.04</v>
      </c>
      <c r="E26" s="29" t="n">
        <f aca="false">D26/10</f>
        <v>1.704</v>
      </c>
      <c r="F26" s="29" t="n">
        <f aca="false">(E26+Einstellungen!$B$20)*(1+Einstellungen!$B$10)</f>
        <v>24.2284</v>
      </c>
      <c r="G26" s="21" t="str">
        <f aca="false">IF(F26&lt;Einstellungen!$B$5,"ja","nein")</f>
        <v>ja</v>
      </c>
      <c r="H26" s="21" t="s">
        <v>13</v>
      </c>
      <c r="I26" s="29" t="n">
        <f aca="false">INDEX(Einstellungen!$B$27:$B$50,1)</f>
        <v>0.6</v>
      </c>
      <c r="J26" s="29" t="n">
        <f aca="false">F26*I26</f>
        <v>14.53704</v>
      </c>
    </row>
    <row r="27" customFormat="false" ht="15" hidden="false" customHeight="false" outlineLevel="0" collapsed="false">
      <c r="A27" s="28" t="n">
        <v>45582</v>
      </c>
      <c r="B27" s="21" t="s">
        <v>113</v>
      </c>
      <c r="C27" s="21" t="s">
        <v>136</v>
      </c>
      <c r="D27" s="29" t="n">
        <v>12.15</v>
      </c>
      <c r="E27" s="29" t="n">
        <f aca="false">D27/10</f>
        <v>1.215</v>
      </c>
      <c r="F27" s="29" t="n">
        <f aca="false">(E27+Einstellungen!$B$20)*(1+Einstellungen!$B$10)</f>
        <v>23.64649</v>
      </c>
      <c r="G27" s="21" t="str">
        <f aca="false">IF(F27&lt;Einstellungen!$B$5,"ja","nein")</f>
        <v>ja</v>
      </c>
      <c r="H27" s="21" t="s">
        <v>13</v>
      </c>
      <c r="I27" s="29" t="n">
        <f aca="false">INDEX(Einstellungen!$B$27:$B$50,2)</f>
        <v>0.5</v>
      </c>
      <c r="J27" s="29" t="n">
        <f aca="false">F27*I27</f>
        <v>11.823245</v>
      </c>
    </row>
    <row r="28" customFormat="false" ht="15" hidden="false" customHeight="false" outlineLevel="0" collapsed="false">
      <c r="A28" s="28" t="n">
        <v>45582</v>
      </c>
      <c r="B28" s="21" t="s">
        <v>114</v>
      </c>
      <c r="C28" s="21" t="s">
        <v>136</v>
      </c>
      <c r="D28" s="29" t="n">
        <v>10.48</v>
      </c>
      <c r="E28" s="29" t="n">
        <f aca="false">D28/10</f>
        <v>1.048</v>
      </c>
      <c r="F28" s="29" t="n">
        <f aca="false">(E28+Einstellungen!$B$20)*(1+Einstellungen!$B$10)</f>
        <v>23.44776</v>
      </c>
      <c r="G28" s="21" t="str">
        <f aca="false">IF(F28&lt;Einstellungen!$B$5,"ja","nein")</f>
        <v>ja</v>
      </c>
      <c r="H28" s="21" t="s">
        <v>13</v>
      </c>
      <c r="I28" s="29" t="n">
        <f aca="false">INDEX(Einstellungen!$B$27:$B$50,3)</f>
        <v>0.45</v>
      </c>
      <c r="J28" s="29" t="n">
        <f aca="false">F28*I28</f>
        <v>10.551492</v>
      </c>
    </row>
    <row r="29" customFormat="false" ht="15" hidden="false" customHeight="false" outlineLevel="0" collapsed="false">
      <c r="A29" s="28" t="n">
        <v>45582</v>
      </c>
      <c r="B29" s="21" t="s">
        <v>115</v>
      </c>
      <c r="C29" s="21" t="s">
        <v>136</v>
      </c>
      <c r="D29" s="29" t="n">
        <v>5.61</v>
      </c>
      <c r="E29" s="29" t="n">
        <f aca="false">D29/10</f>
        <v>0.561</v>
      </c>
      <c r="F29" s="29" t="n">
        <f aca="false">(E29+Einstellungen!$B$20)*(1+Einstellungen!$B$10)</f>
        <v>22.86823</v>
      </c>
      <c r="G29" s="21" t="str">
        <f aca="false">IF(F29&lt;Einstellungen!$B$5,"ja","nein")</f>
        <v>ja</v>
      </c>
      <c r="H29" s="21" t="s">
        <v>13</v>
      </c>
      <c r="I29" s="29" t="n">
        <f aca="false">INDEX(Einstellungen!$B$27:$B$50,4)</f>
        <v>0.45</v>
      </c>
      <c r="J29" s="29" t="n">
        <f aca="false">F29*I29</f>
        <v>10.2907035</v>
      </c>
    </row>
    <row r="30" customFormat="false" ht="15" hidden="false" customHeight="false" outlineLevel="0" collapsed="false">
      <c r="A30" s="28" t="n">
        <v>45582</v>
      </c>
      <c r="B30" s="21" t="s">
        <v>116</v>
      </c>
      <c r="C30" s="21" t="s">
        <v>136</v>
      </c>
      <c r="D30" s="29" t="n">
        <v>10.01</v>
      </c>
      <c r="E30" s="29" t="n">
        <f aca="false">D30/10</f>
        <v>1.001</v>
      </c>
      <c r="F30" s="29" t="n">
        <f aca="false">(E30+Einstellungen!$B$20)*(1+Einstellungen!$B$10)</f>
        <v>23.39183</v>
      </c>
      <c r="G30" s="21" t="str">
        <f aca="false">IF(F30&lt;Einstellungen!$B$5,"ja","nein")</f>
        <v>ja</v>
      </c>
      <c r="H30" s="21" t="s">
        <v>13</v>
      </c>
      <c r="I30" s="29" t="n">
        <f aca="false">INDEX(Einstellungen!$B$27:$B$50,5)</f>
        <v>0.45</v>
      </c>
      <c r="J30" s="29" t="n">
        <f aca="false">F30*I30</f>
        <v>10.5263235</v>
      </c>
    </row>
    <row r="31" customFormat="false" ht="15" hidden="false" customHeight="false" outlineLevel="0" collapsed="false">
      <c r="A31" s="28" t="n">
        <v>45582</v>
      </c>
      <c r="B31" s="21" t="s">
        <v>117</v>
      </c>
      <c r="C31" s="21" t="s">
        <v>136</v>
      </c>
      <c r="D31" s="29" t="n">
        <v>29.8</v>
      </c>
      <c r="E31" s="29" t="n">
        <f aca="false">D31/10</f>
        <v>2.98</v>
      </c>
      <c r="F31" s="29" t="n">
        <f aca="false">(E31+Einstellungen!$B$20)*(1+Einstellungen!$B$10)</f>
        <v>25.74684</v>
      </c>
      <c r="G31" s="21" t="str">
        <f aca="false">IF(F31&lt;Einstellungen!$B$5,"ja","nein")</f>
        <v>ja</v>
      </c>
      <c r="H31" s="21" t="s">
        <v>13</v>
      </c>
      <c r="I31" s="29" t="n">
        <f aca="false">INDEX(Einstellungen!$B$27:$B$50,6)</f>
        <v>0.5</v>
      </c>
      <c r="J31" s="29" t="n">
        <f aca="false">F31*I31</f>
        <v>12.87342</v>
      </c>
    </row>
    <row r="32" customFormat="false" ht="15" hidden="false" customHeight="false" outlineLevel="0" collapsed="false">
      <c r="A32" s="28" t="n">
        <v>45582</v>
      </c>
      <c r="B32" s="21" t="s">
        <v>118</v>
      </c>
      <c r="C32" s="21" t="s">
        <v>136</v>
      </c>
      <c r="D32" s="29" t="n">
        <v>70.51</v>
      </c>
      <c r="E32" s="29" t="n">
        <f aca="false">D32/10</f>
        <v>7.051</v>
      </c>
      <c r="F32" s="29" t="n">
        <f aca="false">(E32+Einstellungen!$B$20)*(1+Einstellungen!$B$10)</f>
        <v>30.59133</v>
      </c>
      <c r="G32" s="21" t="str">
        <f aca="false">IF(F32&lt;Einstellungen!$B$5,"ja","nein")</f>
        <v>nein</v>
      </c>
      <c r="H32" s="21" t="s">
        <v>13</v>
      </c>
      <c r="I32" s="29" t="n">
        <f aca="false">INDEX(Einstellungen!$B$27:$B$50,7)</f>
        <v>0.7</v>
      </c>
      <c r="J32" s="29" t="n">
        <f aca="false">F32*I32</f>
        <v>21.413931</v>
      </c>
    </row>
    <row r="33" customFormat="false" ht="15" hidden="false" customHeight="false" outlineLevel="0" collapsed="false">
      <c r="A33" s="28" t="n">
        <v>45582</v>
      </c>
      <c r="B33" s="21" t="s">
        <v>119</v>
      </c>
      <c r="C33" s="21" t="s">
        <v>136</v>
      </c>
      <c r="D33" s="29" t="n">
        <v>101.39</v>
      </c>
      <c r="E33" s="29" t="n">
        <f aca="false">D33/10</f>
        <v>10.139</v>
      </c>
      <c r="F33" s="29" t="n">
        <f aca="false">(E33+Einstellungen!$B$20)*(1+Einstellungen!$B$10)</f>
        <v>34.26605</v>
      </c>
      <c r="G33" s="21" t="str">
        <f aca="false">IF(F33&lt;Einstellungen!$B$5,"ja","nein")</f>
        <v>nein</v>
      </c>
      <c r="H33" s="21" t="s">
        <v>13</v>
      </c>
      <c r="I33" s="29" t="n">
        <f aca="false">INDEX(Einstellungen!$B$27:$B$50,8)</f>
        <v>0.95</v>
      </c>
      <c r="J33" s="29" t="n">
        <f aca="false">F33*I33</f>
        <v>32.5527475</v>
      </c>
    </row>
    <row r="34" customFormat="false" ht="15" hidden="false" customHeight="false" outlineLevel="0" collapsed="false">
      <c r="A34" s="28" t="n">
        <v>45582</v>
      </c>
      <c r="B34" s="21" t="s">
        <v>120</v>
      </c>
      <c r="C34" s="21" t="s">
        <v>136</v>
      </c>
      <c r="D34" s="29" t="n">
        <v>92.53</v>
      </c>
      <c r="E34" s="29" t="n">
        <f aca="false">D34/10</f>
        <v>9.253</v>
      </c>
      <c r="F34" s="29" t="n">
        <f aca="false">(E34+Einstellungen!$B$20)*(1+Einstellungen!$B$10)</f>
        <v>33.21171</v>
      </c>
      <c r="G34" s="21" t="str">
        <f aca="false">IF(F34&lt;Einstellungen!$B$5,"ja","nein")</f>
        <v>nein</v>
      </c>
      <c r="H34" s="21" t="s">
        <v>13</v>
      </c>
      <c r="I34" s="29" t="n">
        <f aca="false">INDEX(Einstellungen!$B$27:$B$50,9)</f>
        <v>1.05</v>
      </c>
      <c r="J34" s="29" t="n">
        <f aca="false">F34*I34</f>
        <v>34.8722955</v>
      </c>
    </row>
    <row r="35" customFormat="false" ht="15" hidden="false" customHeight="false" outlineLevel="0" collapsed="false">
      <c r="A35" s="28" t="n">
        <v>45582</v>
      </c>
      <c r="B35" s="21" t="s">
        <v>121</v>
      </c>
      <c r="C35" s="21" t="s">
        <v>136</v>
      </c>
      <c r="D35" s="29" t="n">
        <v>73.76</v>
      </c>
      <c r="E35" s="29" t="n">
        <f aca="false">D35/10</f>
        <v>7.376</v>
      </c>
      <c r="F35" s="29" t="n">
        <f aca="false">(E35+Einstellungen!$B$20)*(1+Einstellungen!$B$10)</f>
        <v>30.97808</v>
      </c>
      <c r="G35" s="21" t="str">
        <f aca="false">IF(F35&lt;Einstellungen!$B$5,"ja","nein")</f>
        <v>nein</v>
      </c>
      <c r="H35" s="21" t="s">
        <v>13</v>
      </c>
      <c r="I35" s="29" t="n">
        <f aca="false">INDEX(Einstellungen!$B$27:$B$50,10)</f>
        <v>1.05</v>
      </c>
      <c r="J35" s="29" t="n">
        <f aca="false">F35*I35</f>
        <v>32.526984</v>
      </c>
    </row>
    <row r="36" customFormat="false" ht="15" hidden="false" customHeight="false" outlineLevel="0" collapsed="false">
      <c r="A36" s="28" t="n">
        <v>45582</v>
      </c>
      <c r="B36" s="21" t="s">
        <v>122</v>
      </c>
      <c r="C36" s="21" t="s">
        <v>136</v>
      </c>
      <c r="D36" s="29" t="n">
        <v>62.22</v>
      </c>
      <c r="E36" s="29" t="n">
        <f aca="false">D36/10</f>
        <v>6.222</v>
      </c>
      <c r="F36" s="29" t="n">
        <f aca="false">(E36+Einstellungen!$B$20)*(1+Einstellungen!$B$10)</f>
        <v>29.60482</v>
      </c>
      <c r="G36" s="21" t="str">
        <f aca="false">IF(F36&lt;Einstellungen!$B$5,"ja","nein")</f>
        <v>nein</v>
      </c>
      <c r="H36" s="21" t="s">
        <v>13</v>
      </c>
      <c r="I36" s="29" t="n">
        <f aca="false">INDEX(Einstellungen!$B$27:$B$50,11)</f>
        <v>1.05</v>
      </c>
      <c r="J36" s="29" t="n">
        <f aca="false">F36*I36</f>
        <v>31.085061</v>
      </c>
    </row>
    <row r="37" customFormat="false" ht="15" hidden="false" customHeight="false" outlineLevel="0" collapsed="false">
      <c r="A37" s="28" t="n">
        <v>45582</v>
      </c>
      <c r="B37" s="21" t="s">
        <v>123</v>
      </c>
      <c r="C37" s="21" t="s">
        <v>136</v>
      </c>
      <c r="D37" s="29" t="n">
        <v>52.02</v>
      </c>
      <c r="E37" s="29" t="n">
        <f aca="false">D37/10</f>
        <v>5.202</v>
      </c>
      <c r="F37" s="29" t="n">
        <f aca="false">(E37+Einstellungen!$B$20)*(1+Einstellungen!$B$10)</f>
        <v>28.39102</v>
      </c>
      <c r="G37" s="21" t="str">
        <f aca="false">IF(F37&lt;Einstellungen!$B$5,"ja","nein")</f>
        <v>ja</v>
      </c>
      <c r="H37" s="21" t="s">
        <v>13</v>
      </c>
      <c r="I37" s="29" t="n">
        <f aca="false">INDEX(Einstellungen!$B$27:$B$50,12)</f>
        <v>1.1</v>
      </c>
      <c r="J37" s="29" t="n">
        <f aca="false">F37*I37</f>
        <v>31.230122</v>
      </c>
    </row>
    <row r="38" customFormat="false" ht="15" hidden="false" customHeight="false" outlineLevel="0" collapsed="false">
      <c r="A38" s="28" t="n">
        <v>45582</v>
      </c>
      <c r="B38" s="21" t="s">
        <v>124</v>
      </c>
      <c r="C38" s="21" t="s">
        <v>136</v>
      </c>
      <c r="D38" s="29" t="n">
        <v>46.54</v>
      </c>
      <c r="E38" s="29" t="n">
        <f aca="false">D38/10</f>
        <v>4.654</v>
      </c>
      <c r="F38" s="29" t="n">
        <f aca="false">(E38+Einstellungen!$B$20)*(1+Einstellungen!$B$10)</f>
        <v>27.7389</v>
      </c>
      <c r="G38" s="21" t="str">
        <f aca="false">IF(F38&lt;Einstellungen!$B$5,"ja","nein")</f>
        <v>ja</v>
      </c>
      <c r="H38" s="21" t="s">
        <v>13</v>
      </c>
      <c r="I38" s="29" t="n">
        <f aca="false">INDEX(Einstellungen!$B$27:$B$50,13)</f>
        <v>1.2</v>
      </c>
      <c r="J38" s="29" t="n">
        <f aca="false">F38*I38</f>
        <v>33.28668</v>
      </c>
    </row>
    <row r="39" customFormat="false" ht="15" hidden="false" customHeight="false" outlineLevel="0" collapsed="false">
      <c r="A39" s="28" t="n">
        <v>45582</v>
      </c>
      <c r="B39" s="21" t="s">
        <v>125</v>
      </c>
      <c r="C39" s="21" t="s">
        <v>136</v>
      </c>
      <c r="D39" s="29" t="n">
        <v>47.52</v>
      </c>
      <c r="E39" s="29" t="n">
        <f aca="false">D39/10</f>
        <v>4.752</v>
      </c>
      <c r="F39" s="29" t="n">
        <f aca="false">(E39+Einstellungen!$B$20)*(1+Einstellungen!$B$10)</f>
        <v>27.85552</v>
      </c>
      <c r="G39" s="21" t="str">
        <f aca="false">IF(F39&lt;Einstellungen!$B$5,"ja","nein")</f>
        <v>ja</v>
      </c>
      <c r="H39" s="21" t="s">
        <v>13</v>
      </c>
      <c r="I39" s="29" t="n">
        <f aca="false">INDEX(Einstellungen!$B$27:$B$50,14)</f>
        <v>1.15</v>
      </c>
      <c r="J39" s="29" t="n">
        <f aca="false">F39*I39</f>
        <v>32.033848</v>
      </c>
    </row>
    <row r="40" customFormat="false" ht="15" hidden="false" customHeight="false" outlineLevel="0" collapsed="false">
      <c r="A40" s="28" t="n">
        <v>45582</v>
      </c>
      <c r="B40" s="21" t="s">
        <v>126</v>
      </c>
      <c r="C40" s="21" t="s">
        <v>136</v>
      </c>
      <c r="D40" s="29" t="n">
        <v>60.04</v>
      </c>
      <c r="E40" s="29" t="n">
        <f aca="false">D40/10</f>
        <v>6.004</v>
      </c>
      <c r="F40" s="29" t="n">
        <f aca="false">(E40+Einstellungen!$B$20)*(1+Einstellungen!$B$10)</f>
        <v>29.3454</v>
      </c>
      <c r="G40" s="21" t="str">
        <f aca="false">IF(F40&lt;Einstellungen!$B$5,"ja","nein")</f>
        <v>nein</v>
      </c>
      <c r="H40" s="21" t="s">
        <v>13</v>
      </c>
      <c r="I40" s="29" t="n">
        <f aca="false">INDEX(Einstellungen!$B$27:$B$50,15)</f>
        <v>1</v>
      </c>
      <c r="J40" s="29" t="n">
        <f aca="false">F40*I40</f>
        <v>29.3454</v>
      </c>
    </row>
    <row r="41" customFormat="false" ht="15" hidden="false" customHeight="false" outlineLevel="0" collapsed="false">
      <c r="A41" s="28" t="n">
        <v>45582</v>
      </c>
      <c r="B41" s="21" t="s">
        <v>127</v>
      </c>
      <c r="C41" s="21" t="s">
        <v>136</v>
      </c>
      <c r="D41" s="29" t="n">
        <v>63.55</v>
      </c>
      <c r="E41" s="29" t="n">
        <f aca="false">D41/10</f>
        <v>6.355</v>
      </c>
      <c r="F41" s="29" t="n">
        <f aca="false">(E41+Einstellungen!$B$20)*(1+Einstellungen!$B$10)</f>
        <v>29.76309</v>
      </c>
      <c r="G41" s="21" t="str">
        <f aca="false">IF(F41&lt;Einstellungen!$B$5,"ja","nein")</f>
        <v>nein</v>
      </c>
      <c r="H41" s="21" t="s">
        <v>13</v>
      </c>
      <c r="I41" s="29" t="n">
        <f aca="false">INDEX(Einstellungen!$B$27:$B$50,16)</f>
        <v>0.95</v>
      </c>
      <c r="J41" s="29" t="n">
        <f aca="false">F41*I41</f>
        <v>28.2749355</v>
      </c>
    </row>
    <row r="42" customFormat="false" ht="15" hidden="false" customHeight="false" outlineLevel="0" collapsed="false">
      <c r="A42" s="28" t="n">
        <v>45582</v>
      </c>
      <c r="B42" s="21" t="s">
        <v>128</v>
      </c>
      <c r="C42" s="21" t="s">
        <v>136</v>
      </c>
      <c r="D42" s="29" t="n">
        <v>92.68</v>
      </c>
      <c r="E42" s="29" t="n">
        <f aca="false">D42/10</f>
        <v>9.268</v>
      </c>
      <c r="F42" s="29" t="n">
        <f aca="false">(E42+Einstellungen!$B$20)*(1+Einstellungen!$B$10)</f>
        <v>33.22956</v>
      </c>
      <c r="G42" s="21" t="str">
        <f aca="false">IF(F42&lt;Einstellungen!$B$5,"ja","nein")</f>
        <v>nein</v>
      </c>
      <c r="H42" s="21" t="s">
        <v>13</v>
      </c>
      <c r="I42" s="29" t="n">
        <f aca="false">INDEX(Einstellungen!$B$27:$B$50,17)</f>
        <v>0.95</v>
      </c>
      <c r="J42" s="29" t="n">
        <f aca="false">F42*I42</f>
        <v>31.568082</v>
      </c>
    </row>
    <row r="43" customFormat="false" ht="15" hidden="false" customHeight="false" outlineLevel="0" collapsed="false">
      <c r="A43" s="28" t="n">
        <v>45582</v>
      </c>
      <c r="B43" s="21" t="s">
        <v>129</v>
      </c>
      <c r="C43" s="21" t="s">
        <v>136</v>
      </c>
      <c r="D43" s="29" t="n">
        <v>123.6</v>
      </c>
      <c r="E43" s="29" t="n">
        <f aca="false">D43/10</f>
        <v>12.36</v>
      </c>
      <c r="F43" s="29" t="n">
        <f aca="false">(E43+Einstellungen!$B$20)*(1+Einstellungen!$B$10)</f>
        <v>36.90904</v>
      </c>
      <c r="G43" s="21" t="str">
        <f aca="false">IF(F43&lt;Einstellungen!$B$5,"ja","nein")</f>
        <v>nein</v>
      </c>
      <c r="H43" s="21" t="s">
        <v>13</v>
      </c>
      <c r="I43" s="29" t="n">
        <f aca="false">INDEX(Einstellungen!$B$27:$B$50,18)</f>
        <v>1.1</v>
      </c>
      <c r="J43" s="29" t="n">
        <f aca="false">F43*I43</f>
        <v>40.599944</v>
      </c>
    </row>
    <row r="44" customFormat="false" ht="15" hidden="false" customHeight="false" outlineLevel="0" collapsed="false">
      <c r="A44" s="28" t="n">
        <v>45582</v>
      </c>
      <c r="B44" s="21" t="s">
        <v>130</v>
      </c>
      <c r="C44" s="21" t="s">
        <v>136</v>
      </c>
      <c r="D44" s="29" t="n">
        <v>186.21</v>
      </c>
      <c r="E44" s="29" t="n">
        <f aca="false">D44/10</f>
        <v>18.621</v>
      </c>
      <c r="F44" s="29" t="n">
        <f aca="false">(E44+Einstellungen!$B$20)*(1+Einstellungen!$B$10)</f>
        <v>44.35963</v>
      </c>
      <c r="G44" s="21" t="str">
        <f aca="false">IF(F44&lt;Einstellungen!$B$5,"ja","nein")</f>
        <v>nein</v>
      </c>
      <c r="H44" s="21" t="s">
        <v>13</v>
      </c>
      <c r="I44" s="29" t="n">
        <f aca="false">INDEX(Einstellungen!$B$27:$B$50,19)</f>
        <v>1.35</v>
      </c>
      <c r="J44" s="29" t="n">
        <f aca="false">F44*I44</f>
        <v>59.8855005</v>
      </c>
    </row>
    <row r="45" customFormat="false" ht="15" hidden="false" customHeight="false" outlineLevel="0" collapsed="false">
      <c r="A45" s="28" t="n">
        <v>45582</v>
      </c>
      <c r="B45" s="21" t="s">
        <v>131</v>
      </c>
      <c r="C45" s="21" t="s">
        <v>136</v>
      </c>
      <c r="D45" s="29" t="n">
        <v>172.19</v>
      </c>
      <c r="E45" s="29" t="n">
        <f aca="false">D45/10</f>
        <v>17.219</v>
      </c>
      <c r="F45" s="29" t="n">
        <f aca="false">(E45+Einstellungen!$B$20)*(1+Einstellungen!$B$10)</f>
        <v>42.69125</v>
      </c>
      <c r="G45" s="21" t="str">
        <f aca="false">IF(F45&lt;Einstellungen!$B$5,"ja","nein")</f>
        <v>nein</v>
      </c>
      <c r="H45" s="21" t="s">
        <v>13</v>
      </c>
      <c r="I45" s="29" t="n">
        <f aca="false">INDEX(Einstellungen!$B$27:$B$50,20)</f>
        <v>1.45</v>
      </c>
      <c r="J45" s="29" t="n">
        <f aca="false">F45*I45</f>
        <v>61.9023125</v>
      </c>
    </row>
    <row r="46" customFormat="false" ht="15" hidden="false" customHeight="false" outlineLevel="0" collapsed="false">
      <c r="A46" s="28" t="n">
        <v>45582</v>
      </c>
      <c r="B46" s="21" t="s">
        <v>132</v>
      </c>
      <c r="C46" s="21" t="s">
        <v>136</v>
      </c>
      <c r="D46" s="29" t="n">
        <v>117.5</v>
      </c>
      <c r="E46" s="29" t="n">
        <f aca="false">D46/10</f>
        <v>11.75</v>
      </c>
      <c r="F46" s="29" t="n">
        <f aca="false">(E46+Einstellungen!$B$20)*(1+Einstellungen!$B$10)</f>
        <v>36.18314</v>
      </c>
      <c r="G46" s="21" t="str">
        <f aca="false">IF(F46&lt;Einstellungen!$B$5,"ja","nein")</f>
        <v>nein</v>
      </c>
      <c r="H46" s="21" t="s">
        <v>13</v>
      </c>
      <c r="I46" s="29" t="n">
        <f aca="false">INDEX(Einstellungen!$B$27:$B$50,21)</f>
        <v>1.4</v>
      </c>
      <c r="J46" s="29" t="n">
        <f aca="false">F46*I46</f>
        <v>50.656396</v>
      </c>
    </row>
    <row r="47" customFormat="false" ht="15" hidden="false" customHeight="false" outlineLevel="0" collapsed="false">
      <c r="A47" s="28" t="n">
        <v>45582</v>
      </c>
      <c r="B47" s="21" t="s">
        <v>133</v>
      </c>
      <c r="C47" s="21" t="s">
        <v>136</v>
      </c>
      <c r="D47" s="29" t="n">
        <v>97.81</v>
      </c>
      <c r="E47" s="29" t="n">
        <f aca="false">D47/10</f>
        <v>9.781</v>
      </c>
      <c r="F47" s="29" t="n">
        <f aca="false">(E47+Einstellungen!$B$20)*(1+Einstellungen!$B$10)</f>
        <v>33.84003</v>
      </c>
      <c r="G47" s="21" t="str">
        <f aca="false">IF(F47&lt;Einstellungen!$B$5,"ja","nein")</f>
        <v>nein</v>
      </c>
      <c r="H47" s="21" t="s">
        <v>13</v>
      </c>
      <c r="I47" s="29" t="n">
        <f aca="false">INDEX(Einstellungen!$B$27:$B$50,22)</f>
        <v>1.25</v>
      </c>
      <c r="J47" s="29" t="n">
        <f aca="false">F47*I47</f>
        <v>42.3000375</v>
      </c>
    </row>
    <row r="48" customFormat="false" ht="15" hidden="false" customHeight="false" outlineLevel="0" collapsed="false">
      <c r="A48" s="28" t="n">
        <v>45582</v>
      </c>
      <c r="B48" s="21" t="s">
        <v>134</v>
      </c>
      <c r="C48" s="21" t="s">
        <v>136</v>
      </c>
      <c r="D48" s="29" t="n">
        <v>89.05</v>
      </c>
      <c r="E48" s="29" t="n">
        <f aca="false">D48/10</f>
        <v>8.905</v>
      </c>
      <c r="F48" s="29" t="n">
        <f aca="false">(E48+Einstellungen!$B$20)*(1+Einstellungen!$B$10)</f>
        <v>32.79759</v>
      </c>
      <c r="G48" s="21" t="str">
        <f aca="false">IF(F48&lt;Einstellungen!$B$5,"ja","nein")</f>
        <v>nein</v>
      </c>
      <c r="H48" s="21" t="s">
        <v>13</v>
      </c>
      <c r="I48" s="29" t="n">
        <f aca="false">INDEX(Einstellungen!$B$27:$B$50,23)</f>
        <v>1.05</v>
      </c>
      <c r="J48" s="29" t="n">
        <f aca="false">F48*I48</f>
        <v>34.4374695</v>
      </c>
    </row>
    <row r="49" customFormat="false" ht="15" hidden="false" customHeight="false" outlineLevel="0" collapsed="false">
      <c r="A49" s="28" t="n">
        <v>45582</v>
      </c>
      <c r="B49" s="21" t="s">
        <v>135</v>
      </c>
      <c r="C49" s="21" t="s">
        <v>136</v>
      </c>
      <c r="D49" s="29" t="n">
        <v>82.21</v>
      </c>
      <c r="E49" s="29" t="n">
        <f aca="false">D49/10</f>
        <v>8.221</v>
      </c>
      <c r="F49" s="29" t="n">
        <f aca="false">(E49+Einstellungen!$B$20)*(1+Einstellungen!$B$10)</f>
        <v>31.98363</v>
      </c>
      <c r="G49" s="21" t="str">
        <f aca="false">IF(F49&lt;Einstellungen!$B$5,"ja","nein")</f>
        <v>nein</v>
      </c>
      <c r="H49" s="21" t="s">
        <v>13</v>
      </c>
      <c r="I49" s="29" t="n">
        <f aca="false">INDEX(Einstellungen!$B$27:$B$50,24)</f>
        <v>0.8</v>
      </c>
      <c r="J49" s="29" t="n">
        <f aca="false">F49*I49</f>
        <v>25.586904</v>
      </c>
    </row>
    <row r="50" customFormat="false" ht="15" hidden="false" customHeight="false" outlineLevel="0" collapsed="false">
      <c r="A50" s="28" t="n">
        <v>45583</v>
      </c>
      <c r="B50" s="21" t="s">
        <v>111</v>
      </c>
      <c r="C50" s="21" t="s">
        <v>137</v>
      </c>
      <c r="D50" s="29" t="n">
        <v>80.95</v>
      </c>
      <c r="E50" s="29" t="n">
        <f aca="false">D50/10</f>
        <v>8.095</v>
      </c>
      <c r="F50" s="29" t="n">
        <f aca="false">(E50+Einstellungen!$B$20)*(1+Einstellungen!$B$10)</f>
        <v>31.83369</v>
      </c>
      <c r="G50" s="21" t="str">
        <f aca="false">IF(F50&lt;Einstellungen!$B$5,"ja","nein")</f>
        <v>nein</v>
      </c>
      <c r="H50" s="21" t="s">
        <v>13</v>
      </c>
      <c r="I50" s="29" t="n">
        <f aca="false">INDEX(Einstellungen!$B$27:$B$50,1)</f>
        <v>0.6</v>
      </c>
      <c r="J50" s="29" t="n">
        <f aca="false">F50*I50</f>
        <v>19.100214</v>
      </c>
    </row>
    <row r="51" customFormat="false" ht="15" hidden="false" customHeight="false" outlineLevel="0" collapsed="false">
      <c r="A51" s="28" t="n">
        <v>45583</v>
      </c>
      <c r="B51" s="21" t="s">
        <v>113</v>
      </c>
      <c r="C51" s="21" t="s">
        <v>137</v>
      </c>
      <c r="D51" s="29" t="n">
        <v>81.16</v>
      </c>
      <c r="E51" s="29" t="n">
        <f aca="false">D51/10</f>
        <v>8.116</v>
      </c>
      <c r="F51" s="29" t="n">
        <f aca="false">(E51+Einstellungen!$B$20)*(1+Einstellungen!$B$10)</f>
        <v>31.85868</v>
      </c>
      <c r="G51" s="21" t="str">
        <f aca="false">IF(F51&lt;Einstellungen!$B$5,"ja","nein")</f>
        <v>nein</v>
      </c>
      <c r="H51" s="21" t="s">
        <v>13</v>
      </c>
      <c r="I51" s="29" t="n">
        <f aca="false">INDEX(Einstellungen!$B$27:$B$50,2)</f>
        <v>0.5</v>
      </c>
      <c r="J51" s="29" t="n">
        <f aca="false">F51*I51</f>
        <v>15.92934</v>
      </c>
    </row>
    <row r="52" customFormat="false" ht="15" hidden="false" customHeight="false" outlineLevel="0" collapsed="false">
      <c r="A52" s="28" t="n">
        <v>45583</v>
      </c>
      <c r="B52" s="21" t="s">
        <v>114</v>
      </c>
      <c r="C52" s="21" t="s">
        <v>137</v>
      </c>
      <c r="D52" s="29" t="n">
        <v>82.73</v>
      </c>
      <c r="E52" s="29" t="n">
        <f aca="false">D52/10</f>
        <v>8.273</v>
      </c>
      <c r="F52" s="29" t="n">
        <f aca="false">(E52+Einstellungen!$B$20)*(1+Einstellungen!$B$10)</f>
        <v>32.04551</v>
      </c>
      <c r="G52" s="21" t="str">
        <f aca="false">IF(F52&lt;Einstellungen!$B$5,"ja","nein")</f>
        <v>nein</v>
      </c>
      <c r="H52" s="21" t="s">
        <v>13</v>
      </c>
      <c r="I52" s="29" t="n">
        <f aca="false">INDEX(Einstellungen!$B$27:$B$50,3)</f>
        <v>0.45</v>
      </c>
      <c r="J52" s="29" t="n">
        <f aca="false">F52*I52</f>
        <v>14.4204795</v>
      </c>
    </row>
    <row r="53" customFormat="false" ht="15" hidden="false" customHeight="false" outlineLevel="0" collapsed="false">
      <c r="A53" s="28" t="n">
        <v>45583</v>
      </c>
      <c r="B53" s="21" t="s">
        <v>115</v>
      </c>
      <c r="C53" s="21" t="s">
        <v>137</v>
      </c>
      <c r="D53" s="29" t="n">
        <v>78.84</v>
      </c>
      <c r="E53" s="29" t="n">
        <f aca="false">D53/10</f>
        <v>7.884</v>
      </c>
      <c r="F53" s="29" t="n">
        <f aca="false">(E53+Einstellungen!$B$20)*(1+Einstellungen!$B$10)</f>
        <v>31.5826</v>
      </c>
      <c r="G53" s="21" t="str">
        <f aca="false">IF(F53&lt;Einstellungen!$B$5,"ja","nein")</f>
        <v>nein</v>
      </c>
      <c r="H53" s="21" t="s">
        <v>13</v>
      </c>
      <c r="I53" s="29" t="n">
        <f aca="false">INDEX(Einstellungen!$B$27:$B$50,4)</f>
        <v>0.45</v>
      </c>
      <c r="J53" s="29" t="n">
        <f aca="false">F53*I53</f>
        <v>14.21217</v>
      </c>
    </row>
    <row r="54" customFormat="false" ht="15" hidden="false" customHeight="false" outlineLevel="0" collapsed="false">
      <c r="A54" s="28" t="n">
        <v>45583</v>
      </c>
      <c r="B54" s="21" t="s">
        <v>116</v>
      </c>
      <c r="C54" s="21" t="s">
        <v>137</v>
      </c>
      <c r="D54" s="29" t="n">
        <v>81.19</v>
      </c>
      <c r="E54" s="29" t="n">
        <f aca="false">D54/10</f>
        <v>8.119</v>
      </c>
      <c r="F54" s="29" t="n">
        <f aca="false">(E54+Einstellungen!$B$20)*(1+Einstellungen!$B$10)</f>
        <v>31.86225</v>
      </c>
      <c r="G54" s="21" t="str">
        <f aca="false">IF(F54&lt;Einstellungen!$B$5,"ja","nein")</f>
        <v>nein</v>
      </c>
      <c r="H54" s="21" t="s">
        <v>13</v>
      </c>
      <c r="I54" s="29" t="n">
        <f aca="false">INDEX(Einstellungen!$B$27:$B$50,5)</f>
        <v>0.45</v>
      </c>
      <c r="J54" s="29" t="n">
        <f aca="false">F54*I54</f>
        <v>14.3380125</v>
      </c>
    </row>
    <row r="55" customFormat="false" ht="15" hidden="false" customHeight="false" outlineLevel="0" collapsed="false">
      <c r="A55" s="28" t="n">
        <v>45583</v>
      </c>
      <c r="B55" s="21" t="s">
        <v>117</v>
      </c>
      <c r="C55" s="21" t="s">
        <v>137</v>
      </c>
      <c r="D55" s="29" t="n">
        <v>84.34</v>
      </c>
      <c r="E55" s="29" t="n">
        <f aca="false">D55/10</f>
        <v>8.434</v>
      </c>
      <c r="F55" s="29" t="n">
        <f aca="false">(E55+Einstellungen!$B$20)*(1+Einstellungen!$B$10)</f>
        <v>32.2371</v>
      </c>
      <c r="G55" s="21" t="str">
        <f aca="false">IF(F55&lt;Einstellungen!$B$5,"ja","nein")</f>
        <v>nein</v>
      </c>
      <c r="H55" s="21" t="s">
        <v>13</v>
      </c>
      <c r="I55" s="29" t="n">
        <f aca="false">INDEX(Einstellungen!$B$27:$B$50,6)</f>
        <v>0.5</v>
      </c>
      <c r="J55" s="29" t="n">
        <f aca="false">F55*I55</f>
        <v>16.11855</v>
      </c>
    </row>
    <row r="56" customFormat="false" ht="15" hidden="false" customHeight="false" outlineLevel="0" collapsed="false">
      <c r="A56" s="28" t="n">
        <v>45583</v>
      </c>
      <c r="B56" s="21" t="s">
        <v>118</v>
      </c>
      <c r="C56" s="21" t="s">
        <v>137</v>
      </c>
      <c r="D56" s="29" t="n">
        <v>98.89</v>
      </c>
      <c r="E56" s="29" t="n">
        <f aca="false">D56/10</f>
        <v>9.889</v>
      </c>
      <c r="F56" s="29" t="n">
        <f aca="false">(E56+Einstellungen!$B$20)*(1+Einstellungen!$B$10)</f>
        <v>33.96855</v>
      </c>
      <c r="G56" s="21" t="str">
        <f aca="false">IF(F56&lt;Einstellungen!$B$5,"ja","nein")</f>
        <v>nein</v>
      </c>
      <c r="H56" s="21" t="s">
        <v>13</v>
      </c>
      <c r="I56" s="29" t="n">
        <f aca="false">INDEX(Einstellungen!$B$27:$B$50,7)</f>
        <v>0.7</v>
      </c>
      <c r="J56" s="29" t="n">
        <f aca="false">F56*I56</f>
        <v>23.777985</v>
      </c>
    </row>
    <row r="57" customFormat="false" ht="15" hidden="false" customHeight="false" outlineLevel="0" collapsed="false">
      <c r="A57" s="28" t="n">
        <v>45583</v>
      </c>
      <c r="B57" s="21" t="s">
        <v>119</v>
      </c>
      <c r="C57" s="21" t="s">
        <v>137</v>
      </c>
      <c r="D57" s="29" t="n">
        <v>149.78</v>
      </c>
      <c r="E57" s="29" t="n">
        <f aca="false">D57/10</f>
        <v>14.978</v>
      </c>
      <c r="F57" s="29" t="n">
        <f aca="false">(E57+Einstellungen!$B$20)*(1+Einstellungen!$B$10)</f>
        <v>40.02446</v>
      </c>
      <c r="G57" s="21" t="str">
        <f aca="false">IF(F57&lt;Einstellungen!$B$5,"ja","nein")</f>
        <v>nein</v>
      </c>
      <c r="H57" s="21" t="s">
        <v>13</v>
      </c>
      <c r="I57" s="29" t="n">
        <f aca="false">INDEX(Einstellungen!$B$27:$B$50,8)</f>
        <v>0.95</v>
      </c>
      <c r="J57" s="29" t="n">
        <f aca="false">F57*I57</f>
        <v>38.023237</v>
      </c>
    </row>
    <row r="58" customFormat="false" ht="15" hidden="false" customHeight="false" outlineLevel="0" collapsed="false">
      <c r="A58" s="28" t="n">
        <v>45583</v>
      </c>
      <c r="B58" s="21" t="s">
        <v>120</v>
      </c>
      <c r="C58" s="21" t="s">
        <v>137</v>
      </c>
      <c r="D58" s="29" t="n">
        <v>156.24</v>
      </c>
      <c r="E58" s="29" t="n">
        <f aca="false">D58/10</f>
        <v>15.624</v>
      </c>
      <c r="F58" s="29" t="n">
        <f aca="false">(E58+Einstellungen!$B$20)*(1+Einstellungen!$B$10)</f>
        <v>40.7932</v>
      </c>
      <c r="G58" s="21" t="str">
        <f aca="false">IF(F58&lt;Einstellungen!$B$5,"ja","nein")</f>
        <v>nein</v>
      </c>
      <c r="H58" s="21" t="s">
        <v>13</v>
      </c>
      <c r="I58" s="29" t="n">
        <f aca="false">INDEX(Einstellungen!$B$27:$B$50,9)</f>
        <v>1.05</v>
      </c>
      <c r="J58" s="29" t="n">
        <f aca="false">F58*I58</f>
        <v>42.83286</v>
      </c>
    </row>
    <row r="59" customFormat="false" ht="15" hidden="false" customHeight="false" outlineLevel="0" collapsed="false">
      <c r="A59" s="28" t="n">
        <v>45583</v>
      </c>
      <c r="B59" s="21" t="s">
        <v>121</v>
      </c>
      <c r="C59" s="21" t="s">
        <v>137</v>
      </c>
      <c r="D59" s="29" t="n">
        <v>111</v>
      </c>
      <c r="E59" s="29" t="n">
        <f aca="false">D59/10</f>
        <v>11.1</v>
      </c>
      <c r="F59" s="29" t="n">
        <f aca="false">(E59+Einstellungen!$B$20)*(1+Einstellungen!$B$10)</f>
        <v>35.40964</v>
      </c>
      <c r="G59" s="21" t="str">
        <f aca="false">IF(F59&lt;Einstellungen!$B$5,"ja","nein")</f>
        <v>nein</v>
      </c>
      <c r="H59" s="21" t="s">
        <v>13</v>
      </c>
      <c r="I59" s="29" t="n">
        <f aca="false">INDEX(Einstellungen!$B$27:$B$50,10)</f>
        <v>1.05</v>
      </c>
      <c r="J59" s="29" t="n">
        <f aca="false">F59*I59</f>
        <v>37.180122</v>
      </c>
    </row>
    <row r="60" customFormat="false" ht="15" hidden="false" customHeight="false" outlineLevel="0" collapsed="false">
      <c r="A60" s="28" t="n">
        <v>45583</v>
      </c>
      <c r="B60" s="21" t="s">
        <v>122</v>
      </c>
      <c r="C60" s="21" t="s">
        <v>137</v>
      </c>
      <c r="D60" s="29" t="n">
        <v>95.76</v>
      </c>
      <c r="E60" s="29" t="n">
        <f aca="false">D60/10</f>
        <v>9.576</v>
      </c>
      <c r="F60" s="29" t="n">
        <f aca="false">(E60+Einstellungen!$B$20)*(1+Einstellungen!$B$10)</f>
        <v>33.59608</v>
      </c>
      <c r="G60" s="21" t="str">
        <f aca="false">IF(F60&lt;Einstellungen!$B$5,"ja","nein")</f>
        <v>nein</v>
      </c>
      <c r="H60" s="21" t="s">
        <v>13</v>
      </c>
      <c r="I60" s="29" t="n">
        <f aca="false">INDEX(Einstellungen!$B$27:$B$50,11)</f>
        <v>1.05</v>
      </c>
      <c r="J60" s="29" t="n">
        <f aca="false">F60*I60</f>
        <v>35.275884</v>
      </c>
    </row>
    <row r="61" customFormat="false" ht="15" hidden="false" customHeight="false" outlineLevel="0" collapsed="false">
      <c r="A61" s="28" t="n">
        <v>45583</v>
      </c>
      <c r="B61" s="21" t="s">
        <v>123</v>
      </c>
      <c r="C61" s="21" t="s">
        <v>137</v>
      </c>
      <c r="D61" s="29" t="n">
        <v>85.3</v>
      </c>
      <c r="E61" s="29" t="n">
        <f aca="false">D61/10</f>
        <v>8.53</v>
      </c>
      <c r="F61" s="29" t="n">
        <f aca="false">(E61+Einstellungen!$B$20)*(1+Einstellungen!$B$10)</f>
        <v>32.35134</v>
      </c>
      <c r="G61" s="21" t="str">
        <f aca="false">IF(F61&lt;Einstellungen!$B$5,"ja","nein")</f>
        <v>nein</v>
      </c>
      <c r="H61" s="21" t="s">
        <v>13</v>
      </c>
      <c r="I61" s="29" t="n">
        <f aca="false">INDEX(Einstellungen!$B$27:$B$50,12)</f>
        <v>1.1</v>
      </c>
      <c r="J61" s="29" t="n">
        <f aca="false">F61*I61</f>
        <v>35.586474</v>
      </c>
    </row>
    <row r="62" customFormat="false" ht="15" hidden="false" customHeight="false" outlineLevel="0" collapsed="false">
      <c r="A62" s="28" t="n">
        <v>45583</v>
      </c>
      <c r="B62" s="21" t="s">
        <v>124</v>
      </c>
      <c r="C62" s="21" t="s">
        <v>137</v>
      </c>
      <c r="D62" s="29" t="n">
        <v>82.96</v>
      </c>
      <c r="E62" s="29" t="n">
        <f aca="false">D62/10</f>
        <v>8.296</v>
      </c>
      <c r="F62" s="29" t="n">
        <f aca="false">(E62+Einstellungen!$B$20)*(1+Einstellungen!$B$10)</f>
        <v>32.07288</v>
      </c>
      <c r="G62" s="21" t="str">
        <f aca="false">IF(F62&lt;Einstellungen!$B$5,"ja","nein")</f>
        <v>nein</v>
      </c>
      <c r="H62" s="21" t="s">
        <v>13</v>
      </c>
      <c r="I62" s="29" t="n">
        <f aca="false">INDEX(Einstellungen!$B$27:$B$50,13)</f>
        <v>1.2</v>
      </c>
      <c r="J62" s="29" t="n">
        <f aca="false">F62*I62</f>
        <v>38.487456</v>
      </c>
    </row>
    <row r="63" customFormat="false" ht="15" hidden="false" customHeight="false" outlineLevel="0" collapsed="false">
      <c r="A63" s="28" t="n">
        <v>45583</v>
      </c>
      <c r="B63" s="21" t="s">
        <v>125</v>
      </c>
      <c r="C63" s="21" t="s">
        <v>137</v>
      </c>
      <c r="D63" s="29" t="n">
        <v>80.2</v>
      </c>
      <c r="E63" s="29" t="n">
        <f aca="false">D63/10</f>
        <v>8.02</v>
      </c>
      <c r="F63" s="29" t="n">
        <f aca="false">(E63+Einstellungen!$B$20)*(1+Einstellungen!$B$10)</f>
        <v>31.74444</v>
      </c>
      <c r="G63" s="21" t="str">
        <f aca="false">IF(F63&lt;Einstellungen!$B$5,"ja","nein")</f>
        <v>nein</v>
      </c>
      <c r="H63" s="21" t="s">
        <v>13</v>
      </c>
      <c r="I63" s="29" t="n">
        <f aca="false">INDEX(Einstellungen!$B$27:$B$50,14)</f>
        <v>1.15</v>
      </c>
      <c r="J63" s="29" t="n">
        <f aca="false">F63*I63</f>
        <v>36.506106</v>
      </c>
    </row>
    <row r="64" customFormat="false" ht="15" hidden="false" customHeight="false" outlineLevel="0" collapsed="false">
      <c r="A64" s="28" t="n">
        <v>45583</v>
      </c>
      <c r="B64" s="21" t="s">
        <v>126</v>
      </c>
      <c r="C64" s="21" t="s">
        <v>137</v>
      </c>
      <c r="D64" s="29" t="n">
        <v>81.19</v>
      </c>
      <c r="E64" s="29" t="n">
        <f aca="false">D64/10</f>
        <v>8.119</v>
      </c>
      <c r="F64" s="29" t="n">
        <f aca="false">(E64+Einstellungen!$B$20)*(1+Einstellungen!$B$10)</f>
        <v>31.86225</v>
      </c>
      <c r="G64" s="21" t="str">
        <f aca="false">IF(F64&lt;Einstellungen!$B$5,"ja","nein")</f>
        <v>nein</v>
      </c>
      <c r="H64" s="21" t="s">
        <v>13</v>
      </c>
      <c r="I64" s="29" t="n">
        <f aca="false">INDEX(Einstellungen!$B$27:$B$50,15)</f>
        <v>1</v>
      </c>
      <c r="J64" s="29" t="n">
        <f aca="false">F64*I64</f>
        <v>31.86225</v>
      </c>
    </row>
    <row r="65" customFormat="false" ht="15" hidden="false" customHeight="false" outlineLevel="0" collapsed="false">
      <c r="A65" s="28" t="n">
        <v>45583</v>
      </c>
      <c r="B65" s="21" t="s">
        <v>127</v>
      </c>
      <c r="C65" s="21" t="s">
        <v>137</v>
      </c>
      <c r="D65" s="29" t="n">
        <v>84.34</v>
      </c>
      <c r="E65" s="29" t="n">
        <f aca="false">D65/10</f>
        <v>8.434</v>
      </c>
      <c r="F65" s="29" t="n">
        <f aca="false">(E65+Einstellungen!$B$20)*(1+Einstellungen!$B$10)</f>
        <v>32.2371</v>
      </c>
      <c r="G65" s="21" t="str">
        <f aca="false">IF(F65&lt;Einstellungen!$B$5,"ja","nein")</f>
        <v>nein</v>
      </c>
      <c r="H65" s="21" t="s">
        <v>13</v>
      </c>
      <c r="I65" s="29" t="n">
        <f aca="false">INDEX(Einstellungen!$B$27:$B$50,16)</f>
        <v>0.95</v>
      </c>
      <c r="J65" s="29" t="n">
        <f aca="false">F65*I65</f>
        <v>30.625245</v>
      </c>
    </row>
    <row r="66" customFormat="false" ht="15" hidden="false" customHeight="false" outlineLevel="0" collapsed="false">
      <c r="A66" s="28" t="n">
        <v>45583</v>
      </c>
      <c r="B66" s="21" t="s">
        <v>128</v>
      </c>
      <c r="C66" s="21" t="s">
        <v>137</v>
      </c>
      <c r="D66" s="29" t="n">
        <v>103.29</v>
      </c>
      <c r="E66" s="29" t="n">
        <f aca="false">D66/10</f>
        <v>10.329</v>
      </c>
      <c r="F66" s="29" t="n">
        <f aca="false">(E66+Einstellungen!$B$20)*(1+Einstellungen!$B$10)</f>
        <v>34.49215</v>
      </c>
      <c r="G66" s="21" t="str">
        <f aca="false">IF(F66&lt;Einstellungen!$B$5,"ja","nein")</f>
        <v>nein</v>
      </c>
      <c r="H66" s="21" t="s">
        <v>13</v>
      </c>
      <c r="I66" s="29" t="n">
        <f aca="false">INDEX(Einstellungen!$B$27:$B$50,17)</f>
        <v>0.95</v>
      </c>
      <c r="J66" s="29" t="n">
        <f aca="false">F66*I66</f>
        <v>32.7675425</v>
      </c>
    </row>
    <row r="67" customFormat="false" ht="15" hidden="false" customHeight="false" outlineLevel="0" collapsed="false">
      <c r="A67" s="28" t="n">
        <v>45583</v>
      </c>
      <c r="B67" s="21" t="s">
        <v>129</v>
      </c>
      <c r="C67" s="21" t="s">
        <v>137</v>
      </c>
      <c r="D67" s="29" t="n">
        <v>133.67</v>
      </c>
      <c r="E67" s="29" t="n">
        <f aca="false">D67/10</f>
        <v>13.367</v>
      </c>
      <c r="F67" s="29" t="n">
        <f aca="false">(E67+Einstellungen!$B$20)*(1+Einstellungen!$B$10)</f>
        <v>38.10737</v>
      </c>
      <c r="G67" s="21" t="str">
        <f aca="false">IF(F67&lt;Einstellungen!$B$5,"ja","nein")</f>
        <v>nein</v>
      </c>
      <c r="H67" s="21" t="s">
        <v>13</v>
      </c>
      <c r="I67" s="29" t="n">
        <f aca="false">INDEX(Einstellungen!$B$27:$B$50,18)</f>
        <v>1.1</v>
      </c>
      <c r="J67" s="29" t="n">
        <f aca="false">F67*I67</f>
        <v>41.918107</v>
      </c>
    </row>
    <row r="68" customFormat="false" ht="15" hidden="false" customHeight="false" outlineLevel="0" collapsed="false">
      <c r="A68" s="28" t="n">
        <v>45583</v>
      </c>
      <c r="B68" s="21" t="s">
        <v>130</v>
      </c>
      <c r="C68" s="21" t="s">
        <v>137</v>
      </c>
      <c r="D68" s="29" t="n">
        <v>181.28</v>
      </c>
      <c r="E68" s="29" t="n">
        <f aca="false">D68/10</f>
        <v>18.128</v>
      </c>
      <c r="F68" s="29" t="n">
        <f aca="false">(E68+Einstellungen!$B$20)*(1+Einstellungen!$B$10)</f>
        <v>43.77296</v>
      </c>
      <c r="G68" s="21" t="str">
        <f aca="false">IF(F68&lt;Einstellungen!$B$5,"ja","nein")</f>
        <v>nein</v>
      </c>
      <c r="H68" s="21" t="s">
        <v>13</v>
      </c>
      <c r="I68" s="29" t="n">
        <f aca="false">INDEX(Einstellungen!$B$27:$B$50,19)</f>
        <v>1.35</v>
      </c>
      <c r="J68" s="29" t="n">
        <f aca="false">F68*I68</f>
        <v>59.093496</v>
      </c>
    </row>
    <row r="69" customFormat="false" ht="15" hidden="false" customHeight="false" outlineLevel="0" collapsed="false">
      <c r="A69" s="28" t="n">
        <v>45583</v>
      </c>
      <c r="B69" s="21" t="s">
        <v>131</v>
      </c>
      <c r="C69" s="21" t="s">
        <v>137</v>
      </c>
      <c r="D69" s="29" t="n">
        <v>142.58</v>
      </c>
      <c r="E69" s="29" t="n">
        <f aca="false">D69/10</f>
        <v>14.258</v>
      </c>
      <c r="F69" s="29" t="n">
        <f aca="false">(E69+Einstellungen!$B$20)*(1+Einstellungen!$B$10)</f>
        <v>39.16766</v>
      </c>
      <c r="G69" s="21" t="str">
        <f aca="false">IF(F69&lt;Einstellungen!$B$5,"ja","nein")</f>
        <v>nein</v>
      </c>
      <c r="H69" s="21" t="s">
        <v>13</v>
      </c>
      <c r="I69" s="29" t="n">
        <f aca="false">INDEX(Einstellungen!$B$27:$B$50,20)</f>
        <v>1.45</v>
      </c>
      <c r="J69" s="29" t="n">
        <f aca="false">F69*I69</f>
        <v>56.793107</v>
      </c>
    </row>
    <row r="70" customFormat="false" ht="15" hidden="false" customHeight="false" outlineLevel="0" collapsed="false">
      <c r="A70" s="28" t="n">
        <v>45583</v>
      </c>
      <c r="B70" s="21" t="s">
        <v>132</v>
      </c>
      <c r="C70" s="21" t="s">
        <v>137</v>
      </c>
      <c r="D70" s="29" t="n">
        <v>103.25</v>
      </c>
      <c r="E70" s="29" t="n">
        <f aca="false">D70/10</f>
        <v>10.325</v>
      </c>
      <c r="F70" s="29" t="n">
        <f aca="false">(E70+Einstellungen!$B$20)*(1+Einstellungen!$B$10)</f>
        <v>34.48739</v>
      </c>
      <c r="G70" s="21" t="str">
        <f aca="false">IF(F70&lt;Einstellungen!$B$5,"ja","nein")</f>
        <v>nein</v>
      </c>
      <c r="H70" s="21" t="s">
        <v>13</v>
      </c>
      <c r="I70" s="29" t="n">
        <f aca="false">INDEX(Einstellungen!$B$27:$B$50,21)</f>
        <v>1.4</v>
      </c>
      <c r="J70" s="29" t="n">
        <f aca="false">F70*I70</f>
        <v>48.282346</v>
      </c>
    </row>
    <row r="71" customFormat="false" ht="15" hidden="false" customHeight="false" outlineLevel="0" collapsed="false">
      <c r="A71" s="28" t="n">
        <v>45583</v>
      </c>
      <c r="B71" s="21" t="s">
        <v>133</v>
      </c>
      <c r="C71" s="21" t="s">
        <v>137</v>
      </c>
      <c r="D71" s="29" t="n">
        <v>96.83</v>
      </c>
      <c r="E71" s="29" t="n">
        <f aca="false">D71/10</f>
        <v>9.683</v>
      </c>
      <c r="F71" s="29" t="n">
        <f aca="false">(E71+Einstellungen!$B$20)*(1+Einstellungen!$B$10)</f>
        <v>33.72341</v>
      </c>
      <c r="G71" s="21" t="str">
        <f aca="false">IF(F71&lt;Einstellungen!$B$5,"ja","nein")</f>
        <v>nein</v>
      </c>
      <c r="H71" s="21" t="s">
        <v>13</v>
      </c>
      <c r="I71" s="29" t="n">
        <f aca="false">INDEX(Einstellungen!$B$27:$B$50,22)</f>
        <v>1.25</v>
      </c>
      <c r="J71" s="29" t="n">
        <f aca="false">F71*I71</f>
        <v>42.1542625</v>
      </c>
    </row>
    <row r="72" customFormat="false" ht="15" hidden="false" customHeight="false" outlineLevel="0" collapsed="false">
      <c r="A72" s="28" t="n">
        <v>45583</v>
      </c>
      <c r="B72" s="21" t="s">
        <v>134</v>
      </c>
      <c r="C72" s="21" t="s">
        <v>137</v>
      </c>
      <c r="D72" s="29" t="n">
        <v>93.26</v>
      </c>
      <c r="E72" s="29" t="n">
        <f aca="false">D72/10</f>
        <v>9.326</v>
      </c>
      <c r="F72" s="29" t="n">
        <f aca="false">(E72+Einstellungen!$B$20)*(1+Einstellungen!$B$10)</f>
        <v>33.29858</v>
      </c>
      <c r="G72" s="21" t="str">
        <f aca="false">IF(F72&lt;Einstellungen!$B$5,"ja","nein")</f>
        <v>nein</v>
      </c>
      <c r="H72" s="21" t="s">
        <v>13</v>
      </c>
      <c r="I72" s="29" t="n">
        <f aca="false">INDEX(Einstellungen!$B$27:$B$50,23)</f>
        <v>1.05</v>
      </c>
      <c r="J72" s="29" t="n">
        <f aca="false">F72*I72</f>
        <v>34.963509</v>
      </c>
    </row>
    <row r="73" customFormat="false" ht="15" hidden="false" customHeight="false" outlineLevel="0" collapsed="false">
      <c r="A73" s="28" t="n">
        <v>45583</v>
      </c>
      <c r="B73" s="21" t="s">
        <v>135</v>
      </c>
      <c r="C73" s="21" t="s">
        <v>137</v>
      </c>
      <c r="D73" s="29" t="n">
        <v>85.54</v>
      </c>
      <c r="E73" s="29" t="n">
        <f aca="false">D73/10</f>
        <v>8.554</v>
      </c>
      <c r="F73" s="29" t="n">
        <f aca="false">(E73+Einstellungen!$B$20)*(1+Einstellungen!$B$10)</f>
        <v>32.3799</v>
      </c>
      <c r="G73" s="21" t="str">
        <f aca="false">IF(F73&lt;Einstellungen!$B$5,"ja","nein")</f>
        <v>nein</v>
      </c>
      <c r="H73" s="21" t="s">
        <v>13</v>
      </c>
      <c r="I73" s="29" t="n">
        <f aca="false">INDEX(Einstellungen!$B$27:$B$50,24)</f>
        <v>0.8</v>
      </c>
      <c r="J73" s="29" t="n">
        <f aca="false">F73*I73</f>
        <v>25.90392</v>
      </c>
    </row>
    <row r="74" customFormat="false" ht="15" hidden="false" customHeight="false" outlineLevel="0" collapsed="false">
      <c r="A74" s="28" t="n">
        <v>45584</v>
      </c>
      <c r="B74" s="21" t="s">
        <v>111</v>
      </c>
      <c r="C74" s="21" t="s">
        <v>138</v>
      </c>
      <c r="D74" s="29" t="n">
        <v>87.06</v>
      </c>
      <c r="E74" s="29" t="n">
        <f aca="false">D74/10</f>
        <v>8.706</v>
      </c>
      <c r="F74" s="29" t="n">
        <f aca="false">(E74+Einstellungen!$B$20)*(1+Einstellungen!$B$10)</f>
        <v>32.56078</v>
      </c>
      <c r="G74" s="21" t="str">
        <f aca="false">IF(F74&lt;Einstellungen!$B$5,"ja","nein")</f>
        <v>nein</v>
      </c>
      <c r="H74" s="21" t="s">
        <v>13</v>
      </c>
      <c r="I74" s="29" t="n">
        <f aca="false">INDEX(Einstellungen!$B$27:$B$50,1)</f>
        <v>0.6</v>
      </c>
      <c r="J74" s="29" t="n">
        <f aca="false">F74*I74</f>
        <v>19.536468</v>
      </c>
    </row>
    <row r="75" customFormat="false" ht="15" hidden="false" customHeight="false" outlineLevel="0" collapsed="false">
      <c r="A75" s="28" t="n">
        <v>45584</v>
      </c>
      <c r="B75" s="21" t="s">
        <v>113</v>
      </c>
      <c r="C75" s="21" t="s">
        <v>138</v>
      </c>
      <c r="D75" s="29" t="n">
        <v>83.03</v>
      </c>
      <c r="E75" s="29" t="n">
        <f aca="false">D75/10</f>
        <v>8.303</v>
      </c>
      <c r="F75" s="29" t="n">
        <f aca="false">(E75+Einstellungen!$B$20)*(1+Einstellungen!$B$10)</f>
        <v>32.08121</v>
      </c>
      <c r="G75" s="21" t="str">
        <f aca="false">IF(F75&lt;Einstellungen!$B$5,"ja","nein")</f>
        <v>nein</v>
      </c>
      <c r="H75" s="21" t="s">
        <v>13</v>
      </c>
      <c r="I75" s="29" t="n">
        <f aca="false">INDEX(Einstellungen!$B$27:$B$50,2)</f>
        <v>0.5</v>
      </c>
      <c r="J75" s="29" t="n">
        <f aca="false">F75*I75</f>
        <v>16.040605</v>
      </c>
    </row>
    <row r="76" customFormat="false" ht="15" hidden="false" customHeight="false" outlineLevel="0" collapsed="false">
      <c r="A76" s="28" t="n">
        <v>45584</v>
      </c>
      <c r="B76" s="21" t="s">
        <v>114</v>
      </c>
      <c r="C76" s="21" t="s">
        <v>138</v>
      </c>
      <c r="D76" s="29" t="n">
        <v>79.91</v>
      </c>
      <c r="E76" s="29" t="n">
        <f aca="false">D76/10</f>
        <v>7.991</v>
      </c>
      <c r="F76" s="29" t="n">
        <f aca="false">(E76+Einstellungen!$B$20)*(1+Einstellungen!$B$10)</f>
        <v>31.70993</v>
      </c>
      <c r="G76" s="21" t="str">
        <f aca="false">IF(F76&lt;Einstellungen!$B$5,"ja","nein")</f>
        <v>nein</v>
      </c>
      <c r="H76" s="21" t="s">
        <v>13</v>
      </c>
      <c r="I76" s="29" t="n">
        <f aca="false">INDEX(Einstellungen!$B$27:$B$50,3)</f>
        <v>0.45</v>
      </c>
      <c r="J76" s="29" t="n">
        <f aca="false">F76*I76</f>
        <v>14.2694685</v>
      </c>
    </row>
    <row r="77" customFormat="false" ht="15" hidden="false" customHeight="false" outlineLevel="0" collapsed="false">
      <c r="A77" s="28" t="n">
        <v>45584</v>
      </c>
      <c r="B77" s="21" t="s">
        <v>115</v>
      </c>
      <c r="C77" s="21" t="s">
        <v>138</v>
      </c>
      <c r="D77" s="29" t="n">
        <v>75.26</v>
      </c>
      <c r="E77" s="29" t="n">
        <f aca="false">D77/10</f>
        <v>7.526</v>
      </c>
      <c r="F77" s="29" t="n">
        <f aca="false">(E77+Einstellungen!$B$20)*(1+Einstellungen!$B$10)</f>
        <v>31.15658</v>
      </c>
      <c r="G77" s="21" t="str">
        <f aca="false">IF(F77&lt;Einstellungen!$B$5,"ja","nein")</f>
        <v>nein</v>
      </c>
      <c r="H77" s="21" t="s">
        <v>13</v>
      </c>
      <c r="I77" s="29" t="n">
        <f aca="false">INDEX(Einstellungen!$B$27:$B$50,4)</f>
        <v>0.45</v>
      </c>
      <c r="J77" s="29" t="n">
        <f aca="false">F77*I77</f>
        <v>14.020461</v>
      </c>
    </row>
    <row r="78" customFormat="false" ht="15" hidden="false" customHeight="false" outlineLevel="0" collapsed="false">
      <c r="A78" s="28" t="n">
        <v>45584</v>
      </c>
      <c r="B78" s="21" t="s">
        <v>116</v>
      </c>
      <c r="C78" s="21" t="s">
        <v>138</v>
      </c>
      <c r="D78" s="29" t="n">
        <v>75.87</v>
      </c>
      <c r="E78" s="29" t="n">
        <f aca="false">D78/10</f>
        <v>7.587</v>
      </c>
      <c r="F78" s="29" t="n">
        <f aca="false">(E78+Einstellungen!$B$20)*(1+Einstellungen!$B$10)</f>
        <v>31.22917</v>
      </c>
      <c r="G78" s="21" t="str">
        <f aca="false">IF(F78&lt;Einstellungen!$B$5,"ja","nein")</f>
        <v>nein</v>
      </c>
      <c r="H78" s="21" t="s">
        <v>13</v>
      </c>
      <c r="I78" s="29" t="n">
        <f aca="false">INDEX(Einstellungen!$B$27:$B$50,5)</f>
        <v>0.45</v>
      </c>
      <c r="J78" s="29" t="n">
        <f aca="false">F78*I78</f>
        <v>14.0531265</v>
      </c>
    </row>
    <row r="79" customFormat="false" ht="15" hidden="false" customHeight="false" outlineLevel="0" collapsed="false">
      <c r="A79" s="28" t="n">
        <v>45584</v>
      </c>
      <c r="B79" s="21" t="s">
        <v>117</v>
      </c>
      <c r="C79" s="21" t="s">
        <v>138</v>
      </c>
      <c r="D79" s="29" t="n">
        <v>76.77</v>
      </c>
      <c r="E79" s="29" t="n">
        <f aca="false">D79/10</f>
        <v>7.677</v>
      </c>
      <c r="F79" s="29" t="n">
        <f aca="false">(E79+Einstellungen!$B$20)*(1+Einstellungen!$B$10)</f>
        <v>31.33627</v>
      </c>
      <c r="G79" s="21" t="str">
        <f aca="false">IF(F79&lt;Einstellungen!$B$5,"ja","nein")</f>
        <v>nein</v>
      </c>
      <c r="H79" s="21" t="s">
        <v>13</v>
      </c>
      <c r="I79" s="29" t="n">
        <f aca="false">INDEX(Einstellungen!$B$27:$B$50,6)</f>
        <v>0.5</v>
      </c>
      <c r="J79" s="29" t="n">
        <f aca="false">F79*I79</f>
        <v>15.668135</v>
      </c>
    </row>
    <row r="80" customFormat="false" ht="15" hidden="false" customHeight="false" outlineLevel="0" collapsed="false">
      <c r="A80" s="28" t="n">
        <v>45584</v>
      </c>
      <c r="B80" s="21" t="s">
        <v>118</v>
      </c>
      <c r="C80" s="21" t="s">
        <v>138</v>
      </c>
      <c r="D80" s="29" t="n">
        <v>80</v>
      </c>
      <c r="E80" s="29" t="n">
        <f aca="false">D80/10</f>
        <v>8</v>
      </c>
      <c r="F80" s="29" t="n">
        <f aca="false">(E80+Einstellungen!$B$20)*(1+Einstellungen!$B$10)</f>
        <v>31.72064</v>
      </c>
      <c r="G80" s="21" t="str">
        <f aca="false">IF(F80&lt;Einstellungen!$B$5,"ja","nein")</f>
        <v>nein</v>
      </c>
      <c r="H80" s="21" t="s">
        <v>13</v>
      </c>
      <c r="I80" s="29" t="n">
        <f aca="false">INDEX(Einstellungen!$B$27:$B$50,7)</f>
        <v>0.7</v>
      </c>
      <c r="J80" s="29" t="n">
        <f aca="false">F80*I80</f>
        <v>22.204448</v>
      </c>
    </row>
    <row r="81" customFormat="false" ht="15" hidden="false" customHeight="false" outlineLevel="0" collapsed="false">
      <c r="A81" s="28" t="n">
        <v>45584</v>
      </c>
      <c r="B81" s="21" t="s">
        <v>119</v>
      </c>
      <c r="C81" s="21" t="s">
        <v>138</v>
      </c>
      <c r="D81" s="29" t="n">
        <v>91.91</v>
      </c>
      <c r="E81" s="29" t="n">
        <f aca="false">D81/10</f>
        <v>9.191</v>
      </c>
      <c r="F81" s="29" t="n">
        <f aca="false">(E81+Einstellungen!$B$20)*(1+Einstellungen!$B$10)</f>
        <v>33.13793</v>
      </c>
      <c r="G81" s="21" t="str">
        <f aca="false">IF(F81&lt;Einstellungen!$B$5,"ja","nein")</f>
        <v>nein</v>
      </c>
      <c r="H81" s="21" t="s">
        <v>13</v>
      </c>
      <c r="I81" s="29" t="n">
        <f aca="false">INDEX(Einstellungen!$B$27:$B$50,8)</f>
        <v>0.95</v>
      </c>
      <c r="J81" s="29" t="n">
        <f aca="false">F81*I81</f>
        <v>31.4810335</v>
      </c>
    </row>
    <row r="82" customFormat="false" ht="15" hidden="false" customHeight="false" outlineLevel="0" collapsed="false">
      <c r="A82" s="28" t="n">
        <v>45584</v>
      </c>
      <c r="B82" s="21" t="s">
        <v>120</v>
      </c>
      <c r="C82" s="21" t="s">
        <v>138</v>
      </c>
      <c r="D82" s="29" t="n">
        <v>89.66</v>
      </c>
      <c r="E82" s="29" t="n">
        <f aca="false">D82/10</f>
        <v>8.966</v>
      </c>
      <c r="F82" s="29" t="n">
        <f aca="false">(E82+Einstellungen!$B$20)*(1+Einstellungen!$B$10)</f>
        <v>32.87018</v>
      </c>
      <c r="G82" s="21" t="str">
        <f aca="false">IF(F82&lt;Einstellungen!$B$5,"ja","nein")</f>
        <v>nein</v>
      </c>
      <c r="H82" s="21" t="s">
        <v>13</v>
      </c>
      <c r="I82" s="29" t="n">
        <f aca="false">INDEX(Einstellungen!$B$27:$B$50,9)</f>
        <v>1.05</v>
      </c>
      <c r="J82" s="29" t="n">
        <f aca="false">F82*I82</f>
        <v>34.513689</v>
      </c>
    </row>
    <row r="83" customFormat="false" ht="15" hidden="false" customHeight="false" outlineLevel="0" collapsed="false">
      <c r="A83" s="28" t="n">
        <v>45584</v>
      </c>
      <c r="B83" s="21" t="s">
        <v>121</v>
      </c>
      <c r="C83" s="21" t="s">
        <v>138</v>
      </c>
      <c r="D83" s="29" t="n">
        <v>84.6</v>
      </c>
      <c r="E83" s="29" t="n">
        <f aca="false">D83/10</f>
        <v>8.46</v>
      </c>
      <c r="F83" s="29" t="n">
        <f aca="false">(E83+Einstellungen!$B$20)*(1+Einstellungen!$B$10)</f>
        <v>32.26804</v>
      </c>
      <c r="G83" s="21" t="str">
        <f aca="false">IF(F83&lt;Einstellungen!$B$5,"ja","nein")</f>
        <v>nein</v>
      </c>
      <c r="H83" s="21" t="s">
        <v>13</v>
      </c>
      <c r="I83" s="29" t="n">
        <f aca="false">INDEX(Einstellungen!$B$27:$B$50,10)</f>
        <v>1.05</v>
      </c>
      <c r="J83" s="29" t="n">
        <f aca="false">F83*I83</f>
        <v>33.881442</v>
      </c>
    </row>
    <row r="84" customFormat="false" ht="15" hidden="false" customHeight="false" outlineLevel="0" collapsed="false">
      <c r="A84" s="28" t="n">
        <v>45584</v>
      </c>
      <c r="B84" s="21" t="s">
        <v>122</v>
      </c>
      <c r="C84" s="21" t="s">
        <v>138</v>
      </c>
      <c r="D84" s="29" t="n">
        <v>78.8</v>
      </c>
      <c r="E84" s="29" t="n">
        <f aca="false">D84/10</f>
        <v>7.88</v>
      </c>
      <c r="F84" s="29" t="n">
        <f aca="false">(E84+Einstellungen!$B$20)*(1+Einstellungen!$B$10)</f>
        <v>31.57784</v>
      </c>
      <c r="G84" s="21" t="str">
        <f aca="false">IF(F84&lt;Einstellungen!$B$5,"ja","nein")</f>
        <v>nein</v>
      </c>
      <c r="H84" s="21" t="s">
        <v>13</v>
      </c>
      <c r="I84" s="29" t="n">
        <f aca="false">INDEX(Einstellungen!$B$27:$B$50,11)</f>
        <v>1.05</v>
      </c>
      <c r="J84" s="29" t="n">
        <f aca="false">F84*I84</f>
        <v>33.156732</v>
      </c>
    </row>
    <row r="85" customFormat="false" ht="15" hidden="false" customHeight="false" outlineLevel="0" collapsed="false">
      <c r="A85" s="28" t="n">
        <v>45584</v>
      </c>
      <c r="B85" s="21" t="s">
        <v>123</v>
      </c>
      <c r="C85" s="21" t="s">
        <v>138</v>
      </c>
      <c r="D85" s="29" t="n">
        <v>73.32</v>
      </c>
      <c r="E85" s="29" t="n">
        <f aca="false">D85/10</f>
        <v>7.332</v>
      </c>
      <c r="F85" s="29" t="n">
        <f aca="false">(E85+Einstellungen!$B$20)*(1+Einstellungen!$B$10)</f>
        <v>30.92572</v>
      </c>
      <c r="G85" s="21" t="str">
        <f aca="false">IF(F85&lt;Einstellungen!$B$5,"ja","nein")</f>
        <v>nein</v>
      </c>
      <c r="H85" s="21" t="s">
        <v>13</v>
      </c>
      <c r="I85" s="29" t="n">
        <f aca="false">INDEX(Einstellungen!$B$27:$B$50,12)</f>
        <v>1.1</v>
      </c>
      <c r="J85" s="29" t="n">
        <f aca="false">F85*I85</f>
        <v>34.018292</v>
      </c>
    </row>
    <row r="86" customFormat="false" ht="15" hidden="false" customHeight="false" outlineLevel="0" collapsed="false">
      <c r="A86" s="28" t="n">
        <v>45584</v>
      </c>
      <c r="B86" s="21" t="s">
        <v>124</v>
      </c>
      <c r="C86" s="21" t="s">
        <v>138</v>
      </c>
      <c r="D86" s="29" t="n">
        <v>66.16</v>
      </c>
      <c r="E86" s="29" t="n">
        <f aca="false">D86/10</f>
        <v>6.616</v>
      </c>
      <c r="F86" s="29" t="n">
        <f aca="false">(E86+Einstellungen!$B$20)*(1+Einstellungen!$B$10)</f>
        <v>30.07368</v>
      </c>
      <c r="G86" s="21" t="str">
        <f aca="false">IF(F86&lt;Einstellungen!$B$5,"ja","nein")</f>
        <v>nein</v>
      </c>
      <c r="H86" s="21" t="s">
        <v>13</v>
      </c>
      <c r="I86" s="29" t="n">
        <f aca="false">INDEX(Einstellungen!$B$27:$B$50,13)</f>
        <v>1.2</v>
      </c>
      <c r="J86" s="29" t="n">
        <f aca="false">F86*I86</f>
        <v>36.088416</v>
      </c>
    </row>
    <row r="87" customFormat="false" ht="15" hidden="false" customHeight="false" outlineLevel="0" collapsed="false">
      <c r="A87" s="28" t="n">
        <v>45584</v>
      </c>
      <c r="B87" s="21" t="s">
        <v>125</v>
      </c>
      <c r="C87" s="21" t="s">
        <v>138</v>
      </c>
      <c r="D87" s="29" t="n">
        <v>60.96</v>
      </c>
      <c r="E87" s="29" t="n">
        <f aca="false">D87/10</f>
        <v>6.096</v>
      </c>
      <c r="F87" s="29" t="n">
        <f aca="false">(E87+Einstellungen!$B$20)*(1+Einstellungen!$B$10)</f>
        <v>29.45488</v>
      </c>
      <c r="G87" s="21" t="str">
        <f aca="false">IF(F87&lt;Einstellungen!$B$5,"ja","nein")</f>
        <v>nein</v>
      </c>
      <c r="H87" s="21" t="s">
        <v>13</v>
      </c>
      <c r="I87" s="29" t="n">
        <f aca="false">INDEX(Einstellungen!$B$27:$B$50,14)</f>
        <v>1.15</v>
      </c>
      <c r="J87" s="29" t="n">
        <f aca="false">F87*I87</f>
        <v>33.873112</v>
      </c>
    </row>
    <row r="88" customFormat="false" ht="15" hidden="false" customHeight="false" outlineLevel="0" collapsed="false">
      <c r="A88" s="28" t="n">
        <v>45584</v>
      </c>
      <c r="B88" s="21" t="s">
        <v>126</v>
      </c>
      <c r="C88" s="21" t="s">
        <v>138</v>
      </c>
      <c r="D88" s="29" t="n">
        <v>63.89</v>
      </c>
      <c r="E88" s="29" t="n">
        <f aca="false">D88/10</f>
        <v>6.389</v>
      </c>
      <c r="F88" s="29" t="n">
        <f aca="false">(E88+Einstellungen!$B$20)*(1+Einstellungen!$B$10)</f>
        <v>29.80355</v>
      </c>
      <c r="G88" s="21" t="str">
        <f aca="false">IF(F88&lt;Einstellungen!$B$5,"ja","nein")</f>
        <v>nein</v>
      </c>
      <c r="H88" s="21" t="s">
        <v>13</v>
      </c>
      <c r="I88" s="29" t="n">
        <f aca="false">INDEX(Einstellungen!$B$27:$B$50,15)</f>
        <v>1</v>
      </c>
      <c r="J88" s="29" t="n">
        <f aca="false">F88*I88</f>
        <v>29.80355</v>
      </c>
    </row>
    <row r="89" customFormat="false" ht="15" hidden="false" customHeight="false" outlineLevel="0" collapsed="false">
      <c r="A89" s="28" t="n">
        <v>45584</v>
      </c>
      <c r="B89" s="21" t="s">
        <v>127</v>
      </c>
      <c r="C89" s="21" t="s">
        <v>138</v>
      </c>
      <c r="D89" s="29" t="n">
        <v>79.07</v>
      </c>
      <c r="E89" s="29" t="n">
        <f aca="false">D89/10</f>
        <v>7.907</v>
      </c>
      <c r="F89" s="29" t="n">
        <f aca="false">(E89+Einstellungen!$B$20)*(1+Einstellungen!$B$10)</f>
        <v>31.60997</v>
      </c>
      <c r="G89" s="21" t="str">
        <f aca="false">IF(F89&lt;Einstellungen!$B$5,"ja","nein")</f>
        <v>nein</v>
      </c>
      <c r="H89" s="21" t="s">
        <v>13</v>
      </c>
      <c r="I89" s="29" t="n">
        <f aca="false">INDEX(Einstellungen!$B$27:$B$50,16)</f>
        <v>0.95</v>
      </c>
      <c r="J89" s="29" t="n">
        <f aca="false">F89*I89</f>
        <v>30.0294715</v>
      </c>
    </row>
    <row r="90" customFormat="false" ht="15" hidden="false" customHeight="false" outlineLevel="0" collapsed="false">
      <c r="A90" s="28" t="n">
        <v>45584</v>
      </c>
      <c r="B90" s="21" t="s">
        <v>128</v>
      </c>
      <c r="C90" s="21" t="s">
        <v>138</v>
      </c>
      <c r="D90" s="29" t="n">
        <v>98.09</v>
      </c>
      <c r="E90" s="29" t="n">
        <f aca="false">D90/10</f>
        <v>9.809</v>
      </c>
      <c r="F90" s="29" t="n">
        <f aca="false">(E90+Einstellungen!$B$20)*(1+Einstellungen!$B$10)</f>
        <v>33.87335</v>
      </c>
      <c r="G90" s="21" t="str">
        <f aca="false">IF(F90&lt;Einstellungen!$B$5,"ja","nein")</f>
        <v>nein</v>
      </c>
      <c r="H90" s="21" t="s">
        <v>13</v>
      </c>
      <c r="I90" s="29" t="n">
        <f aca="false">INDEX(Einstellungen!$B$27:$B$50,17)</f>
        <v>0.95</v>
      </c>
      <c r="J90" s="29" t="n">
        <f aca="false">F90*I90</f>
        <v>32.1796825</v>
      </c>
    </row>
    <row r="91" customFormat="false" ht="15" hidden="false" customHeight="false" outlineLevel="0" collapsed="false">
      <c r="A91" s="28" t="n">
        <v>45584</v>
      </c>
      <c r="B91" s="21" t="s">
        <v>129</v>
      </c>
      <c r="C91" s="21" t="s">
        <v>138</v>
      </c>
      <c r="D91" s="29" t="n">
        <v>109.14</v>
      </c>
      <c r="E91" s="29" t="n">
        <f aca="false">D91/10</f>
        <v>10.914</v>
      </c>
      <c r="F91" s="29" t="n">
        <f aca="false">(E91+Einstellungen!$B$20)*(1+Einstellungen!$B$10)</f>
        <v>35.1883</v>
      </c>
      <c r="G91" s="21" t="str">
        <f aca="false">IF(F91&lt;Einstellungen!$B$5,"ja","nein")</f>
        <v>nein</v>
      </c>
      <c r="H91" s="21" t="s">
        <v>13</v>
      </c>
      <c r="I91" s="29" t="n">
        <f aca="false">INDEX(Einstellungen!$B$27:$B$50,18)</f>
        <v>1.1</v>
      </c>
      <c r="J91" s="29" t="n">
        <f aca="false">F91*I91</f>
        <v>38.70713</v>
      </c>
    </row>
    <row r="92" customFormat="false" ht="15" hidden="false" customHeight="false" outlineLevel="0" collapsed="false">
      <c r="A92" s="28" t="n">
        <v>45584</v>
      </c>
      <c r="B92" s="21" t="s">
        <v>130</v>
      </c>
      <c r="C92" s="21" t="s">
        <v>138</v>
      </c>
      <c r="D92" s="29" t="n">
        <v>135.82</v>
      </c>
      <c r="E92" s="29" t="n">
        <f aca="false">D92/10</f>
        <v>13.582</v>
      </c>
      <c r="F92" s="29" t="n">
        <f aca="false">(E92+Einstellungen!$B$20)*(1+Einstellungen!$B$10)</f>
        <v>38.36322</v>
      </c>
      <c r="G92" s="21" t="str">
        <f aca="false">IF(F92&lt;Einstellungen!$B$5,"ja","nein")</f>
        <v>nein</v>
      </c>
      <c r="H92" s="21" t="s">
        <v>13</v>
      </c>
      <c r="I92" s="29" t="n">
        <f aca="false">INDEX(Einstellungen!$B$27:$B$50,19)</f>
        <v>1.35</v>
      </c>
      <c r="J92" s="29" t="n">
        <f aca="false">F92*I92</f>
        <v>51.790347</v>
      </c>
    </row>
    <row r="93" customFormat="false" ht="15" hidden="false" customHeight="false" outlineLevel="0" collapsed="false">
      <c r="A93" s="28" t="n">
        <v>45584</v>
      </c>
      <c r="B93" s="21" t="s">
        <v>131</v>
      </c>
      <c r="C93" s="21" t="s">
        <v>138</v>
      </c>
      <c r="D93" s="29" t="n">
        <v>118.93</v>
      </c>
      <c r="E93" s="29" t="n">
        <f aca="false">D93/10</f>
        <v>11.893</v>
      </c>
      <c r="F93" s="29" t="n">
        <f aca="false">(E93+Einstellungen!$B$20)*(1+Einstellungen!$B$10)</f>
        <v>36.35331</v>
      </c>
      <c r="G93" s="21" t="str">
        <f aca="false">IF(F93&lt;Einstellungen!$B$5,"ja","nein")</f>
        <v>nein</v>
      </c>
      <c r="H93" s="21" t="s">
        <v>13</v>
      </c>
      <c r="I93" s="29" t="n">
        <f aca="false">INDEX(Einstellungen!$B$27:$B$50,20)</f>
        <v>1.45</v>
      </c>
      <c r="J93" s="29" t="n">
        <f aca="false">F93*I93</f>
        <v>52.7122995</v>
      </c>
    </row>
    <row r="94" customFormat="false" ht="15" hidden="false" customHeight="false" outlineLevel="0" collapsed="false">
      <c r="A94" s="28" t="n">
        <v>45584</v>
      </c>
      <c r="B94" s="21" t="s">
        <v>132</v>
      </c>
      <c r="C94" s="21" t="s">
        <v>138</v>
      </c>
      <c r="D94" s="29" t="n">
        <v>96.8</v>
      </c>
      <c r="E94" s="29" t="n">
        <f aca="false">D94/10</f>
        <v>9.68</v>
      </c>
      <c r="F94" s="29" t="n">
        <f aca="false">(E94+Einstellungen!$B$20)*(1+Einstellungen!$B$10)</f>
        <v>33.71984</v>
      </c>
      <c r="G94" s="21" t="str">
        <f aca="false">IF(F94&lt;Einstellungen!$B$5,"ja","nein")</f>
        <v>nein</v>
      </c>
      <c r="H94" s="21" t="s">
        <v>13</v>
      </c>
      <c r="I94" s="29" t="n">
        <f aca="false">INDEX(Einstellungen!$B$27:$B$50,21)</f>
        <v>1.4</v>
      </c>
      <c r="J94" s="29" t="n">
        <f aca="false">F94*I94</f>
        <v>47.207776</v>
      </c>
    </row>
    <row r="95" customFormat="false" ht="15" hidden="false" customHeight="false" outlineLevel="0" collapsed="false">
      <c r="A95" s="28" t="n">
        <v>45584</v>
      </c>
      <c r="B95" s="21" t="s">
        <v>133</v>
      </c>
      <c r="C95" s="21" t="s">
        <v>138</v>
      </c>
      <c r="D95" s="29" t="n">
        <v>90.18</v>
      </c>
      <c r="E95" s="29" t="n">
        <f aca="false">D95/10</f>
        <v>9.018</v>
      </c>
      <c r="F95" s="29" t="n">
        <f aca="false">(E95+Einstellungen!$B$20)*(1+Einstellungen!$B$10)</f>
        <v>32.93206</v>
      </c>
      <c r="G95" s="21" t="str">
        <f aca="false">IF(F95&lt;Einstellungen!$B$5,"ja","nein")</f>
        <v>nein</v>
      </c>
      <c r="H95" s="21" t="s">
        <v>13</v>
      </c>
      <c r="I95" s="29" t="n">
        <f aca="false">INDEX(Einstellungen!$B$27:$B$50,22)</f>
        <v>1.25</v>
      </c>
      <c r="J95" s="29" t="n">
        <f aca="false">F95*I95</f>
        <v>41.165075</v>
      </c>
    </row>
    <row r="96" customFormat="false" ht="15" hidden="false" customHeight="false" outlineLevel="0" collapsed="false">
      <c r="A96" s="28" t="n">
        <v>45584</v>
      </c>
      <c r="B96" s="21" t="s">
        <v>134</v>
      </c>
      <c r="C96" s="21" t="s">
        <v>138</v>
      </c>
      <c r="D96" s="29" t="n">
        <v>83.83</v>
      </c>
      <c r="E96" s="29" t="n">
        <f aca="false">D96/10</f>
        <v>8.383</v>
      </c>
      <c r="F96" s="29" t="n">
        <f aca="false">(E96+Einstellungen!$B$20)*(1+Einstellungen!$B$10)</f>
        <v>32.17641</v>
      </c>
      <c r="G96" s="21" t="str">
        <f aca="false">IF(F96&lt;Einstellungen!$B$5,"ja","nein")</f>
        <v>nein</v>
      </c>
      <c r="H96" s="21" t="s">
        <v>13</v>
      </c>
      <c r="I96" s="29" t="n">
        <f aca="false">INDEX(Einstellungen!$B$27:$B$50,23)</f>
        <v>1.05</v>
      </c>
      <c r="J96" s="29" t="n">
        <f aca="false">F96*I96</f>
        <v>33.7852305</v>
      </c>
    </row>
    <row r="97" customFormat="false" ht="15" hidden="false" customHeight="false" outlineLevel="0" collapsed="false">
      <c r="A97" s="28" t="n">
        <v>45584</v>
      </c>
      <c r="B97" s="21" t="s">
        <v>135</v>
      </c>
      <c r="C97" s="21" t="s">
        <v>138</v>
      </c>
      <c r="D97" s="29" t="n">
        <v>73.33</v>
      </c>
      <c r="E97" s="29" t="n">
        <f aca="false">D97/10</f>
        <v>7.333</v>
      </c>
      <c r="F97" s="29" t="n">
        <f aca="false">(E97+Einstellungen!$B$20)*(1+Einstellungen!$B$10)</f>
        <v>30.92691</v>
      </c>
      <c r="G97" s="21" t="str">
        <f aca="false">IF(F97&lt;Einstellungen!$B$5,"ja","nein")</f>
        <v>nein</v>
      </c>
      <c r="H97" s="21" t="s">
        <v>13</v>
      </c>
      <c r="I97" s="29" t="n">
        <f aca="false">INDEX(Einstellungen!$B$27:$B$50,24)</f>
        <v>0.8</v>
      </c>
      <c r="J97" s="29" t="n">
        <f aca="false">F97*I97</f>
        <v>24.741528</v>
      </c>
    </row>
    <row r="98" customFormat="false" ht="15" hidden="false" customHeight="false" outlineLevel="0" collapsed="false">
      <c r="A98" s="28" t="n">
        <v>45585</v>
      </c>
      <c r="B98" s="21" t="s">
        <v>111</v>
      </c>
      <c r="C98" s="21" t="s">
        <v>139</v>
      </c>
      <c r="D98" s="29" t="n">
        <v>55.57</v>
      </c>
      <c r="E98" s="29" t="n">
        <f aca="false">D98/10</f>
        <v>5.557</v>
      </c>
      <c r="F98" s="29" t="n">
        <f aca="false">(E98+Einstellungen!$B$20)*(1+Einstellungen!$B$10)</f>
        <v>28.81347</v>
      </c>
      <c r="G98" s="21" t="str">
        <f aca="false">IF(F98&lt;Einstellungen!$B$5,"ja","nein")</f>
        <v>ja</v>
      </c>
      <c r="H98" s="21" t="s">
        <v>13</v>
      </c>
      <c r="I98" s="29" t="n">
        <f aca="false">INDEX(Einstellungen!$B$27:$B$50,1)</f>
        <v>0.6</v>
      </c>
      <c r="J98" s="29" t="n">
        <f aca="false">F98*I98</f>
        <v>17.288082</v>
      </c>
    </row>
    <row r="99" customFormat="false" ht="15" hidden="false" customHeight="false" outlineLevel="0" collapsed="false">
      <c r="A99" s="28" t="n">
        <v>45585</v>
      </c>
      <c r="B99" s="21" t="s">
        <v>113</v>
      </c>
      <c r="C99" s="21" t="s">
        <v>139</v>
      </c>
      <c r="D99" s="29" t="n">
        <v>54.9</v>
      </c>
      <c r="E99" s="29" t="n">
        <f aca="false">D99/10</f>
        <v>5.49</v>
      </c>
      <c r="F99" s="29" t="n">
        <f aca="false">(E99+Einstellungen!$B$20)*(1+Einstellungen!$B$10)</f>
        <v>28.73374</v>
      </c>
      <c r="G99" s="21" t="str">
        <f aca="false">IF(F99&lt;Einstellungen!$B$5,"ja","nein")</f>
        <v>ja</v>
      </c>
      <c r="H99" s="21" t="s">
        <v>13</v>
      </c>
      <c r="I99" s="29" t="n">
        <f aca="false">INDEX(Einstellungen!$B$27:$B$50,2)</f>
        <v>0.5</v>
      </c>
      <c r="J99" s="29" t="n">
        <f aca="false">F99*I99</f>
        <v>14.36687</v>
      </c>
    </row>
    <row r="100" customFormat="false" ht="15" hidden="false" customHeight="false" outlineLevel="0" collapsed="false">
      <c r="A100" s="28" t="n">
        <v>45585</v>
      </c>
      <c r="B100" s="21" t="s">
        <v>114</v>
      </c>
      <c r="C100" s="21" t="s">
        <v>139</v>
      </c>
      <c r="D100" s="29" t="n">
        <v>57.23</v>
      </c>
      <c r="E100" s="29" t="n">
        <f aca="false">D100/10</f>
        <v>5.723</v>
      </c>
      <c r="F100" s="29" t="n">
        <f aca="false">(E100+Einstellungen!$B$20)*(1+Einstellungen!$B$10)</f>
        <v>29.01101</v>
      </c>
      <c r="G100" s="21" t="str">
        <f aca="false">IF(F100&lt;Einstellungen!$B$5,"ja","nein")</f>
        <v>nein</v>
      </c>
      <c r="H100" s="21" t="s">
        <v>13</v>
      </c>
      <c r="I100" s="29" t="n">
        <f aca="false">INDEX(Einstellungen!$B$27:$B$50,3)</f>
        <v>0.45</v>
      </c>
      <c r="J100" s="29" t="n">
        <f aca="false">F100*I100</f>
        <v>13.0549545</v>
      </c>
    </row>
    <row r="101" customFormat="false" ht="15" hidden="false" customHeight="false" outlineLevel="0" collapsed="false">
      <c r="A101" s="28" t="n">
        <v>45585</v>
      </c>
      <c r="B101" s="21" t="s">
        <v>115</v>
      </c>
      <c r="C101" s="21" t="s">
        <v>139</v>
      </c>
      <c r="D101" s="29" t="n">
        <v>59.82</v>
      </c>
      <c r="E101" s="29" t="n">
        <f aca="false">D101/10</f>
        <v>5.982</v>
      </c>
      <c r="F101" s="29" t="n">
        <f aca="false">(E101+Einstellungen!$B$20)*(1+Einstellungen!$B$10)</f>
        <v>29.31922</v>
      </c>
      <c r="G101" s="21" t="str">
        <f aca="false">IF(F101&lt;Einstellungen!$B$5,"ja","nein")</f>
        <v>nein</v>
      </c>
      <c r="H101" s="21" t="s">
        <v>13</v>
      </c>
      <c r="I101" s="29" t="n">
        <f aca="false">INDEX(Einstellungen!$B$27:$B$50,4)</f>
        <v>0.45</v>
      </c>
      <c r="J101" s="29" t="n">
        <f aca="false">F101*I101</f>
        <v>13.193649</v>
      </c>
    </row>
    <row r="102" customFormat="false" ht="15" hidden="false" customHeight="false" outlineLevel="0" collapsed="false">
      <c r="A102" s="28" t="n">
        <v>45585</v>
      </c>
      <c r="B102" s="21" t="s">
        <v>116</v>
      </c>
      <c r="C102" s="21" t="s">
        <v>139</v>
      </c>
      <c r="D102" s="29" t="n">
        <v>62.92</v>
      </c>
      <c r="E102" s="29" t="n">
        <f aca="false">D102/10</f>
        <v>6.292</v>
      </c>
      <c r="F102" s="29" t="n">
        <f aca="false">(E102+Einstellungen!$B$20)*(1+Einstellungen!$B$10)</f>
        <v>29.68812</v>
      </c>
      <c r="G102" s="21" t="str">
        <f aca="false">IF(F102&lt;Einstellungen!$B$5,"ja","nein")</f>
        <v>nein</v>
      </c>
      <c r="H102" s="21" t="s">
        <v>13</v>
      </c>
      <c r="I102" s="29" t="n">
        <f aca="false">INDEX(Einstellungen!$B$27:$B$50,5)</f>
        <v>0.45</v>
      </c>
      <c r="J102" s="29" t="n">
        <f aca="false">F102*I102</f>
        <v>13.359654</v>
      </c>
    </row>
    <row r="103" customFormat="false" ht="15" hidden="false" customHeight="false" outlineLevel="0" collapsed="false">
      <c r="A103" s="28" t="n">
        <v>45585</v>
      </c>
      <c r="B103" s="21" t="s">
        <v>117</v>
      </c>
      <c r="C103" s="21" t="s">
        <v>139</v>
      </c>
      <c r="D103" s="29" t="n">
        <v>66.91</v>
      </c>
      <c r="E103" s="29" t="n">
        <f aca="false">D103/10</f>
        <v>6.691</v>
      </c>
      <c r="F103" s="29" t="n">
        <f aca="false">(E103+Einstellungen!$B$20)*(1+Einstellungen!$B$10)</f>
        <v>30.16293</v>
      </c>
      <c r="G103" s="21" t="str">
        <f aca="false">IF(F103&lt;Einstellungen!$B$5,"ja","nein")</f>
        <v>nein</v>
      </c>
      <c r="H103" s="21" t="s">
        <v>13</v>
      </c>
      <c r="I103" s="29" t="n">
        <f aca="false">INDEX(Einstellungen!$B$27:$B$50,6)</f>
        <v>0.5</v>
      </c>
      <c r="J103" s="29" t="n">
        <f aca="false">F103*I103</f>
        <v>15.081465</v>
      </c>
    </row>
    <row r="104" customFormat="false" ht="15" hidden="false" customHeight="false" outlineLevel="0" collapsed="false">
      <c r="A104" s="28" t="n">
        <v>45585</v>
      </c>
      <c r="B104" s="21" t="s">
        <v>118</v>
      </c>
      <c r="C104" s="21" t="s">
        <v>139</v>
      </c>
      <c r="D104" s="29" t="n">
        <v>64.23</v>
      </c>
      <c r="E104" s="29" t="n">
        <f aca="false">D104/10</f>
        <v>6.423</v>
      </c>
      <c r="F104" s="29" t="n">
        <f aca="false">(E104+Einstellungen!$B$20)*(1+Einstellungen!$B$10)</f>
        <v>29.84401</v>
      </c>
      <c r="G104" s="21" t="str">
        <f aca="false">IF(F104&lt;Einstellungen!$B$5,"ja","nein")</f>
        <v>nein</v>
      </c>
      <c r="H104" s="21" t="s">
        <v>13</v>
      </c>
      <c r="I104" s="29" t="n">
        <f aca="false">INDEX(Einstellungen!$B$27:$B$50,7)</f>
        <v>0.7</v>
      </c>
      <c r="J104" s="29" t="n">
        <f aca="false">F104*I104</f>
        <v>20.890807</v>
      </c>
    </row>
    <row r="105" customFormat="false" ht="15" hidden="false" customHeight="false" outlineLevel="0" collapsed="false">
      <c r="A105" s="28" t="n">
        <v>45585</v>
      </c>
      <c r="B105" s="21" t="s">
        <v>119</v>
      </c>
      <c r="C105" s="21" t="s">
        <v>139</v>
      </c>
      <c r="D105" s="29" t="n">
        <v>75.32</v>
      </c>
      <c r="E105" s="29" t="n">
        <f aca="false">D105/10</f>
        <v>7.532</v>
      </c>
      <c r="F105" s="29" t="n">
        <f aca="false">(E105+Einstellungen!$B$20)*(1+Einstellungen!$B$10)</f>
        <v>31.16372</v>
      </c>
      <c r="G105" s="21" t="str">
        <f aca="false">IF(F105&lt;Einstellungen!$B$5,"ja","nein")</f>
        <v>nein</v>
      </c>
      <c r="H105" s="21" t="s">
        <v>13</v>
      </c>
      <c r="I105" s="29" t="n">
        <f aca="false">INDEX(Einstellungen!$B$27:$B$50,8)</f>
        <v>0.95</v>
      </c>
      <c r="J105" s="29" t="n">
        <f aca="false">F105*I105</f>
        <v>29.605534</v>
      </c>
    </row>
    <row r="106" customFormat="false" ht="15" hidden="false" customHeight="false" outlineLevel="0" collapsed="false">
      <c r="A106" s="28" t="n">
        <v>45585</v>
      </c>
      <c r="B106" s="21" t="s">
        <v>120</v>
      </c>
      <c r="C106" s="21" t="s">
        <v>139</v>
      </c>
      <c r="D106" s="29" t="n">
        <v>68.28</v>
      </c>
      <c r="E106" s="29" t="n">
        <f aca="false">D106/10</f>
        <v>6.828</v>
      </c>
      <c r="F106" s="29" t="n">
        <f aca="false">(E106+Einstellungen!$B$20)*(1+Einstellungen!$B$10)</f>
        <v>30.32596</v>
      </c>
      <c r="G106" s="21" t="str">
        <f aca="false">IF(F106&lt;Einstellungen!$B$5,"ja","nein")</f>
        <v>nein</v>
      </c>
      <c r="H106" s="21" t="s">
        <v>13</v>
      </c>
      <c r="I106" s="29" t="n">
        <f aca="false">INDEX(Einstellungen!$B$27:$B$50,9)</f>
        <v>1.05</v>
      </c>
      <c r="J106" s="29" t="n">
        <f aca="false">F106*I106</f>
        <v>31.842258</v>
      </c>
    </row>
    <row r="107" customFormat="false" ht="15" hidden="false" customHeight="false" outlineLevel="0" collapsed="false">
      <c r="A107" s="28" t="n">
        <v>45585</v>
      </c>
      <c r="B107" s="21" t="s">
        <v>121</v>
      </c>
      <c r="C107" s="21" t="s">
        <v>139</v>
      </c>
      <c r="D107" s="29" t="n">
        <v>45.75</v>
      </c>
      <c r="E107" s="29" t="n">
        <f aca="false">D107/10</f>
        <v>4.575</v>
      </c>
      <c r="F107" s="29" t="n">
        <f aca="false">(E107+Einstellungen!$B$20)*(1+Einstellungen!$B$10)</f>
        <v>27.64489</v>
      </c>
      <c r="G107" s="21" t="str">
        <f aca="false">IF(F107&lt;Einstellungen!$B$5,"ja","nein")</f>
        <v>ja</v>
      </c>
      <c r="H107" s="21" t="s">
        <v>13</v>
      </c>
      <c r="I107" s="29" t="n">
        <f aca="false">INDEX(Einstellungen!$B$27:$B$50,10)</f>
        <v>1.05</v>
      </c>
      <c r="J107" s="29" t="n">
        <f aca="false">F107*I107</f>
        <v>29.0271345</v>
      </c>
    </row>
    <row r="108" customFormat="false" ht="15" hidden="false" customHeight="false" outlineLevel="0" collapsed="false">
      <c r="A108" s="28" t="n">
        <v>45585</v>
      </c>
      <c r="B108" s="21" t="s">
        <v>122</v>
      </c>
      <c r="C108" s="21" t="s">
        <v>139</v>
      </c>
      <c r="D108" s="29" t="n">
        <v>6.37</v>
      </c>
      <c r="E108" s="29" t="n">
        <f aca="false">D108/10</f>
        <v>0.637</v>
      </c>
      <c r="F108" s="29" t="n">
        <f aca="false">(E108+Einstellungen!$B$20)*(1+Einstellungen!$B$10)</f>
        <v>22.95867</v>
      </c>
      <c r="G108" s="21" t="str">
        <f aca="false">IF(F108&lt;Einstellungen!$B$5,"ja","nein")</f>
        <v>ja</v>
      </c>
      <c r="H108" s="21" t="s">
        <v>13</v>
      </c>
      <c r="I108" s="29" t="n">
        <f aca="false">INDEX(Einstellungen!$B$27:$B$50,11)</f>
        <v>1.05</v>
      </c>
      <c r="J108" s="29" t="n">
        <f aca="false">F108*I108</f>
        <v>24.1066035</v>
      </c>
    </row>
    <row r="109" customFormat="false" ht="15" hidden="false" customHeight="false" outlineLevel="0" collapsed="false">
      <c r="A109" s="28" t="n">
        <v>45585</v>
      </c>
      <c r="B109" s="21" t="s">
        <v>123</v>
      </c>
      <c r="C109" s="21" t="s">
        <v>139</v>
      </c>
      <c r="D109" s="29" t="n">
        <v>0.08</v>
      </c>
      <c r="E109" s="29" t="n">
        <f aca="false">D109/10</f>
        <v>0.008</v>
      </c>
      <c r="F109" s="29" t="n">
        <f aca="false">(E109+Einstellungen!$B$20)*(1+Einstellungen!$B$10)</f>
        <v>22.21016</v>
      </c>
      <c r="G109" s="21" t="str">
        <f aca="false">IF(F109&lt;Einstellungen!$B$5,"ja","nein")</f>
        <v>ja</v>
      </c>
      <c r="H109" s="21" t="s">
        <v>13</v>
      </c>
      <c r="I109" s="29" t="n">
        <f aca="false">INDEX(Einstellungen!$B$27:$B$50,12)</f>
        <v>1.1</v>
      </c>
      <c r="J109" s="29" t="n">
        <f aca="false">F109*I109</f>
        <v>24.431176</v>
      </c>
    </row>
    <row r="110" customFormat="false" ht="15" hidden="false" customHeight="false" outlineLevel="0" collapsed="false">
      <c r="A110" s="28" t="n">
        <v>45585</v>
      </c>
      <c r="B110" s="21" t="s">
        <v>124</v>
      </c>
      <c r="C110" s="21" t="s">
        <v>139</v>
      </c>
      <c r="D110" s="29" t="n">
        <v>0</v>
      </c>
      <c r="E110" s="29" t="n">
        <f aca="false">D110/10</f>
        <v>0</v>
      </c>
      <c r="F110" s="29" t="n">
        <f aca="false">(E110+Einstellungen!$B$20)*(1+Einstellungen!$B$10)</f>
        <v>22.20064</v>
      </c>
      <c r="G110" s="21" t="str">
        <f aca="false">IF(F110&lt;Einstellungen!$B$5,"ja","nein")</f>
        <v>ja</v>
      </c>
      <c r="H110" s="21" t="s">
        <v>13</v>
      </c>
      <c r="I110" s="29" t="n">
        <f aca="false">INDEX(Einstellungen!$B$27:$B$50,13)</f>
        <v>1.2</v>
      </c>
      <c r="J110" s="29" t="n">
        <f aca="false">F110*I110</f>
        <v>26.640768</v>
      </c>
    </row>
    <row r="111" customFormat="false" ht="15" hidden="false" customHeight="false" outlineLevel="0" collapsed="false">
      <c r="A111" s="28" t="n">
        <v>45585</v>
      </c>
      <c r="B111" s="21" t="s">
        <v>125</v>
      </c>
      <c r="C111" s="21" t="s">
        <v>139</v>
      </c>
      <c r="D111" s="29" t="n">
        <v>-0.98</v>
      </c>
      <c r="E111" s="29" t="n">
        <f aca="false">D111/10</f>
        <v>-0.098</v>
      </c>
      <c r="F111" s="29" t="n">
        <f aca="false">(E111+Einstellungen!$B$20)*(1+Einstellungen!$B$10)</f>
        <v>22.08402</v>
      </c>
      <c r="G111" s="21" t="str">
        <f aca="false">IF(F111&lt;Einstellungen!$B$5,"ja","nein")</f>
        <v>ja</v>
      </c>
      <c r="H111" s="21" t="s">
        <v>13</v>
      </c>
      <c r="I111" s="29" t="n">
        <f aca="false">INDEX(Einstellungen!$B$27:$B$50,14)</f>
        <v>1.15</v>
      </c>
      <c r="J111" s="29" t="n">
        <f aca="false">F111*I111</f>
        <v>25.396623</v>
      </c>
    </row>
    <row r="112" customFormat="false" ht="15" hidden="false" customHeight="false" outlineLevel="0" collapsed="false">
      <c r="A112" s="28" t="n">
        <v>45585</v>
      </c>
      <c r="B112" s="21" t="s">
        <v>126</v>
      </c>
      <c r="C112" s="21" t="s">
        <v>139</v>
      </c>
      <c r="D112" s="29" t="n">
        <v>-2.01</v>
      </c>
      <c r="E112" s="29" t="n">
        <f aca="false">D112/10</f>
        <v>-0.201</v>
      </c>
      <c r="F112" s="29" t="n">
        <f aca="false">(E112+Einstellungen!$B$20)*(1+Einstellungen!$B$10)</f>
        <v>21.96145</v>
      </c>
      <c r="G112" s="21" t="str">
        <f aca="false">IF(F112&lt;Einstellungen!$B$5,"ja","nein")</f>
        <v>ja</v>
      </c>
      <c r="H112" s="21" t="s">
        <v>13</v>
      </c>
      <c r="I112" s="29" t="n">
        <f aca="false">INDEX(Einstellungen!$B$27:$B$50,15)</f>
        <v>1</v>
      </c>
      <c r="J112" s="29" t="n">
        <f aca="false">F112*I112</f>
        <v>21.96145</v>
      </c>
    </row>
    <row r="113" customFormat="false" ht="15" hidden="false" customHeight="false" outlineLevel="0" collapsed="false">
      <c r="A113" s="28" t="n">
        <v>45585</v>
      </c>
      <c r="B113" s="21" t="s">
        <v>127</v>
      </c>
      <c r="C113" s="21" t="s">
        <v>139</v>
      </c>
      <c r="D113" s="29" t="n">
        <v>0</v>
      </c>
      <c r="E113" s="29" t="n">
        <f aca="false">D113/10</f>
        <v>0</v>
      </c>
      <c r="F113" s="29" t="n">
        <f aca="false">(E113+Einstellungen!$B$20)*(1+Einstellungen!$B$10)</f>
        <v>22.20064</v>
      </c>
      <c r="G113" s="21" t="str">
        <f aca="false">IF(F113&lt;Einstellungen!$B$5,"ja","nein")</f>
        <v>ja</v>
      </c>
      <c r="H113" s="21" t="s">
        <v>13</v>
      </c>
      <c r="I113" s="29" t="n">
        <f aca="false">INDEX(Einstellungen!$B$27:$B$50,16)</f>
        <v>0.95</v>
      </c>
      <c r="J113" s="29" t="n">
        <f aca="false">F113*I113</f>
        <v>21.090608</v>
      </c>
    </row>
    <row r="114" customFormat="false" ht="15" hidden="false" customHeight="false" outlineLevel="0" collapsed="false">
      <c r="A114" s="28" t="n">
        <v>45585</v>
      </c>
      <c r="B114" s="21" t="s">
        <v>128</v>
      </c>
      <c r="C114" s="21" t="s">
        <v>139</v>
      </c>
      <c r="D114" s="29" t="n">
        <v>5.1</v>
      </c>
      <c r="E114" s="29" t="n">
        <f aca="false">D114/10</f>
        <v>0.51</v>
      </c>
      <c r="F114" s="29" t="n">
        <f aca="false">(E114+Einstellungen!$B$20)*(1+Einstellungen!$B$10)</f>
        <v>22.80754</v>
      </c>
      <c r="G114" s="21" t="str">
        <f aca="false">IF(F114&lt;Einstellungen!$B$5,"ja","nein")</f>
        <v>ja</v>
      </c>
      <c r="H114" s="21" t="s">
        <v>13</v>
      </c>
      <c r="I114" s="29" t="n">
        <f aca="false">INDEX(Einstellungen!$B$27:$B$50,17)</f>
        <v>0.95</v>
      </c>
      <c r="J114" s="29" t="n">
        <f aca="false">F114*I114</f>
        <v>21.667163</v>
      </c>
    </row>
    <row r="115" customFormat="false" ht="15" hidden="false" customHeight="false" outlineLevel="0" collapsed="false">
      <c r="A115" s="28" t="n">
        <v>45585</v>
      </c>
      <c r="B115" s="21" t="s">
        <v>129</v>
      </c>
      <c r="C115" s="21" t="s">
        <v>139</v>
      </c>
      <c r="D115" s="29" t="n">
        <v>57.69</v>
      </c>
      <c r="E115" s="29" t="n">
        <f aca="false">D115/10</f>
        <v>5.769</v>
      </c>
      <c r="F115" s="29" t="n">
        <f aca="false">(E115+Einstellungen!$B$20)*(1+Einstellungen!$B$10)</f>
        <v>29.06575</v>
      </c>
      <c r="G115" s="21" t="str">
        <f aca="false">IF(F115&lt;Einstellungen!$B$5,"ja","nein")</f>
        <v>nein</v>
      </c>
      <c r="H115" s="21" t="s">
        <v>13</v>
      </c>
      <c r="I115" s="29" t="n">
        <f aca="false">INDEX(Einstellungen!$B$27:$B$50,18)</f>
        <v>1.1</v>
      </c>
      <c r="J115" s="29" t="n">
        <f aca="false">F115*I115</f>
        <v>31.972325</v>
      </c>
    </row>
    <row r="116" customFormat="false" ht="15" hidden="false" customHeight="false" outlineLevel="0" collapsed="false">
      <c r="A116" s="28" t="n">
        <v>45585</v>
      </c>
      <c r="B116" s="21" t="s">
        <v>130</v>
      </c>
      <c r="C116" s="21" t="s">
        <v>139</v>
      </c>
      <c r="D116" s="29" t="n">
        <v>60.7</v>
      </c>
      <c r="E116" s="29" t="n">
        <f aca="false">D116/10</f>
        <v>6.07</v>
      </c>
      <c r="F116" s="29" t="n">
        <f aca="false">(E116+Einstellungen!$B$20)*(1+Einstellungen!$B$10)</f>
        <v>29.42394</v>
      </c>
      <c r="G116" s="21" t="str">
        <f aca="false">IF(F116&lt;Einstellungen!$B$5,"ja","nein")</f>
        <v>nein</v>
      </c>
      <c r="H116" s="21" t="s">
        <v>13</v>
      </c>
      <c r="I116" s="29" t="n">
        <f aca="false">INDEX(Einstellungen!$B$27:$B$50,19)</f>
        <v>1.35</v>
      </c>
      <c r="J116" s="29" t="n">
        <f aca="false">F116*I116</f>
        <v>39.722319</v>
      </c>
    </row>
    <row r="117" customFormat="false" ht="15" hidden="false" customHeight="false" outlineLevel="0" collapsed="false">
      <c r="A117" s="28" t="n">
        <v>45585</v>
      </c>
      <c r="B117" s="21" t="s">
        <v>131</v>
      </c>
      <c r="C117" s="21" t="s">
        <v>139</v>
      </c>
      <c r="D117" s="29" t="n">
        <v>45.08</v>
      </c>
      <c r="E117" s="29" t="n">
        <f aca="false">D117/10</f>
        <v>4.508</v>
      </c>
      <c r="F117" s="29" t="n">
        <f aca="false">(E117+Einstellungen!$B$20)*(1+Einstellungen!$B$10)</f>
        <v>27.56516</v>
      </c>
      <c r="G117" s="21" t="str">
        <f aca="false">IF(F117&lt;Einstellungen!$B$5,"ja","nein")</f>
        <v>ja</v>
      </c>
      <c r="H117" s="21" t="s">
        <v>13</v>
      </c>
      <c r="I117" s="29" t="n">
        <f aca="false">INDEX(Einstellungen!$B$27:$B$50,20)</f>
        <v>1.45</v>
      </c>
      <c r="J117" s="29" t="n">
        <f aca="false">F117*I117</f>
        <v>39.969482</v>
      </c>
    </row>
    <row r="118" customFormat="false" ht="15" hidden="false" customHeight="false" outlineLevel="0" collapsed="false">
      <c r="A118" s="28" t="n">
        <v>45585</v>
      </c>
      <c r="B118" s="21" t="s">
        <v>132</v>
      </c>
      <c r="C118" s="21" t="s">
        <v>139</v>
      </c>
      <c r="D118" s="29" t="n">
        <v>34.35</v>
      </c>
      <c r="E118" s="29" t="n">
        <f aca="false">D118/10</f>
        <v>3.435</v>
      </c>
      <c r="F118" s="29" t="n">
        <f aca="false">(E118+Einstellungen!$B$20)*(1+Einstellungen!$B$10)</f>
        <v>26.28829</v>
      </c>
      <c r="G118" s="21" t="str">
        <f aca="false">IF(F118&lt;Einstellungen!$B$5,"ja","nein")</f>
        <v>ja</v>
      </c>
      <c r="H118" s="21" t="s">
        <v>13</v>
      </c>
      <c r="I118" s="29" t="n">
        <f aca="false">INDEX(Einstellungen!$B$27:$B$50,21)</f>
        <v>1.4</v>
      </c>
      <c r="J118" s="29" t="n">
        <f aca="false">F118*I118</f>
        <v>36.803606</v>
      </c>
    </row>
    <row r="119" customFormat="false" ht="15" hidden="false" customHeight="false" outlineLevel="0" collapsed="false">
      <c r="A119" s="28" t="n">
        <v>45585</v>
      </c>
      <c r="B119" s="21" t="s">
        <v>133</v>
      </c>
      <c r="C119" s="21" t="s">
        <v>139</v>
      </c>
      <c r="D119" s="29" t="n">
        <v>20.95</v>
      </c>
      <c r="E119" s="29" t="n">
        <f aca="false">D119/10</f>
        <v>2.095</v>
      </c>
      <c r="F119" s="29" t="n">
        <f aca="false">(E119+Einstellungen!$B$20)*(1+Einstellungen!$B$10)</f>
        <v>24.69369</v>
      </c>
      <c r="G119" s="21" t="str">
        <f aca="false">IF(F119&lt;Einstellungen!$B$5,"ja","nein")</f>
        <v>ja</v>
      </c>
      <c r="H119" s="21" t="s">
        <v>13</v>
      </c>
      <c r="I119" s="29" t="n">
        <f aca="false">INDEX(Einstellungen!$B$27:$B$50,22)</f>
        <v>1.25</v>
      </c>
      <c r="J119" s="29" t="n">
        <f aca="false">F119*I119</f>
        <v>30.8671125</v>
      </c>
    </row>
    <row r="120" customFormat="false" ht="15" hidden="false" customHeight="false" outlineLevel="0" collapsed="false">
      <c r="A120" s="28" t="n">
        <v>45585</v>
      </c>
      <c r="B120" s="21" t="s">
        <v>134</v>
      </c>
      <c r="C120" s="21" t="s">
        <v>139</v>
      </c>
      <c r="D120" s="29" t="n">
        <v>12.15</v>
      </c>
      <c r="E120" s="29" t="n">
        <f aca="false">D120/10</f>
        <v>1.215</v>
      </c>
      <c r="F120" s="29" t="n">
        <f aca="false">(E120+Einstellungen!$B$20)*(1+Einstellungen!$B$10)</f>
        <v>23.64649</v>
      </c>
      <c r="G120" s="21" t="str">
        <f aca="false">IF(F120&lt;Einstellungen!$B$5,"ja","nein")</f>
        <v>ja</v>
      </c>
      <c r="H120" s="21" t="s">
        <v>13</v>
      </c>
      <c r="I120" s="29" t="n">
        <f aca="false">INDEX(Einstellungen!$B$27:$B$50,23)</f>
        <v>1.05</v>
      </c>
      <c r="J120" s="29" t="n">
        <f aca="false">F120*I120</f>
        <v>24.8288145</v>
      </c>
    </row>
    <row r="121" customFormat="false" ht="15" hidden="false" customHeight="false" outlineLevel="0" collapsed="false">
      <c r="A121" s="28" t="n">
        <v>45585</v>
      </c>
      <c r="B121" s="21" t="s">
        <v>135</v>
      </c>
      <c r="C121" s="21" t="s">
        <v>139</v>
      </c>
      <c r="D121" s="29" t="n">
        <v>1.93</v>
      </c>
      <c r="E121" s="29" t="n">
        <f aca="false">D121/10</f>
        <v>0.193</v>
      </c>
      <c r="F121" s="29" t="n">
        <f aca="false">(E121+Einstellungen!$B$20)*(1+Einstellungen!$B$10)</f>
        <v>22.43031</v>
      </c>
      <c r="G121" s="21" t="str">
        <f aca="false">IF(F121&lt;Einstellungen!$B$5,"ja","nein")</f>
        <v>ja</v>
      </c>
      <c r="H121" s="21" t="s">
        <v>13</v>
      </c>
      <c r="I121" s="29" t="n">
        <f aca="false">INDEX(Einstellungen!$B$27:$B$50,24)</f>
        <v>0.8</v>
      </c>
      <c r="J121" s="29" t="n">
        <f aca="false">F121*I121</f>
        <v>17.944248</v>
      </c>
    </row>
    <row r="122" customFormat="false" ht="15" hidden="false" customHeight="false" outlineLevel="0" collapsed="false">
      <c r="A122" s="28" t="n">
        <v>45586</v>
      </c>
      <c r="B122" s="21" t="s">
        <v>111</v>
      </c>
      <c r="C122" s="21" t="s">
        <v>140</v>
      </c>
      <c r="D122" s="29" t="n">
        <v>-0.1</v>
      </c>
      <c r="E122" s="29" t="n">
        <f aca="false">D122/10</f>
        <v>-0.01</v>
      </c>
      <c r="F122" s="29" t="n">
        <f aca="false">(E122+Einstellungen!$B$20)*(1+Einstellungen!$B$10)</f>
        <v>22.18874</v>
      </c>
      <c r="G122" s="21" t="str">
        <f aca="false">IF(F122&lt;Einstellungen!$B$5,"ja","nein")</f>
        <v>ja</v>
      </c>
      <c r="H122" s="21" t="s">
        <v>13</v>
      </c>
      <c r="I122" s="29" t="n">
        <f aca="false">INDEX(Einstellungen!$B$27:$B$50,1)</f>
        <v>0.6</v>
      </c>
      <c r="J122" s="29" t="n">
        <f aca="false">F122*I122</f>
        <v>13.313244</v>
      </c>
    </row>
    <row r="123" customFormat="false" ht="15" hidden="false" customHeight="false" outlineLevel="0" collapsed="false">
      <c r="A123" s="28" t="n">
        <v>45586</v>
      </c>
      <c r="B123" s="21" t="s">
        <v>113</v>
      </c>
      <c r="C123" s="21" t="s">
        <v>140</v>
      </c>
      <c r="D123" s="29" t="n">
        <v>-0.1</v>
      </c>
      <c r="E123" s="29" t="n">
        <f aca="false">D123/10</f>
        <v>-0.01</v>
      </c>
      <c r="F123" s="29" t="n">
        <f aca="false">(E123+Einstellungen!$B$20)*(1+Einstellungen!$B$10)</f>
        <v>22.18874</v>
      </c>
      <c r="G123" s="21" t="str">
        <f aca="false">IF(F123&lt;Einstellungen!$B$5,"ja","nein")</f>
        <v>ja</v>
      </c>
      <c r="H123" s="21" t="s">
        <v>13</v>
      </c>
      <c r="I123" s="29" t="n">
        <f aca="false">INDEX(Einstellungen!$B$27:$B$50,2)</f>
        <v>0.5</v>
      </c>
      <c r="J123" s="29" t="n">
        <f aca="false">F123*I123</f>
        <v>11.09437</v>
      </c>
    </row>
    <row r="124" customFormat="false" ht="15" hidden="false" customHeight="false" outlineLevel="0" collapsed="false">
      <c r="A124" s="28" t="n">
        <v>45586</v>
      </c>
      <c r="B124" s="21" t="s">
        <v>114</v>
      </c>
      <c r="C124" s="21" t="s">
        <v>140</v>
      </c>
      <c r="D124" s="29" t="n">
        <v>-0.14</v>
      </c>
      <c r="E124" s="29" t="n">
        <f aca="false">D124/10</f>
        <v>-0.014</v>
      </c>
      <c r="F124" s="29" t="n">
        <f aca="false">(E124+Einstellungen!$B$20)*(1+Einstellungen!$B$10)</f>
        <v>22.18398</v>
      </c>
      <c r="G124" s="21" t="str">
        <f aca="false">IF(F124&lt;Einstellungen!$B$5,"ja","nein")</f>
        <v>ja</v>
      </c>
      <c r="H124" s="21" t="s">
        <v>13</v>
      </c>
      <c r="I124" s="29" t="n">
        <f aca="false">INDEX(Einstellungen!$B$27:$B$50,3)</f>
        <v>0.45</v>
      </c>
      <c r="J124" s="29" t="n">
        <f aca="false">F124*I124</f>
        <v>9.982791</v>
      </c>
    </row>
    <row r="125" customFormat="false" ht="15" hidden="false" customHeight="false" outlineLevel="0" collapsed="false">
      <c r="A125" s="28" t="n">
        <v>45586</v>
      </c>
      <c r="B125" s="21" t="s">
        <v>115</v>
      </c>
      <c r="C125" s="21" t="s">
        <v>140</v>
      </c>
      <c r="D125" s="29" t="n">
        <v>-0.08</v>
      </c>
      <c r="E125" s="29" t="n">
        <f aca="false">D125/10</f>
        <v>-0.008</v>
      </c>
      <c r="F125" s="29" t="n">
        <f aca="false">(E125+Einstellungen!$B$20)*(1+Einstellungen!$B$10)</f>
        <v>22.19112</v>
      </c>
      <c r="G125" s="21" t="str">
        <f aca="false">IF(F125&lt;Einstellungen!$B$5,"ja","nein")</f>
        <v>ja</v>
      </c>
      <c r="H125" s="21" t="s">
        <v>13</v>
      </c>
      <c r="I125" s="29" t="n">
        <f aca="false">INDEX(Einstellungen!$B$27:$B$50,4)</f>
        <v>0.45</v>
      </c>
      <c r="J125" s="29" t="n">
        <f aca="false">F125*I125</f>
        <v>9.986004</v>
      </c>
    </row>
    <row r="126" customFormat="false" ht="15" hidden="false" customHeight="false" outlineLevel="0" collapsed="false">
      <c r="A126" s="28" t="n">
        <v>45586</v>
      </c>
      <c r="B126" s="21" t="s">
        <v>116</v>
      </c>
      <c r="C126" s="21" t="s">
        <v>140</v>
      </c>
      <c r="D126" s="29" t="n">
        <v>-0.04</v>
      </c>
      <c r="E126" s="29" t="n">
        <f aca="false">D126/10</f>
        <v>-0.004</v>
      </c>
      <c r="F126" s="29" t="n">
        <f aca="false">(E126+Einstellungen!$B$20)*(1+Einstellungen!$B$10)</f>
        <v>22.19588</v>
      </c>
      <c r="G126" s="21" t="str">
        <f aca="false">IF(F126&lt;Einstellungen!$B$5,"ja","nein")</f>
        <v>ja</v>
      </c>
      <c r="H126" s="21" t="s">
        <v>13</v>
      </c>
      <c r="I126" s="29" t="n">
        <f aca="false">INDEX(Einstellungen!$B$27:$B$50,5)</f>
        <v>0.45</v>
      </c>
      <c r="J126" s="29" t="n">
        <f aca="false">F126*I126</f>
        <v>9.988146</v>
      </c>
    </row>
    <row r="127" customFormat="false" ht="15" hidden="false" customHeight="false" outlineLevel="0" collapsed="false">
      <c r="A127" s="28" t="n">
        <v>45586</v>
      </c>
      <c r="B127" s="21" t="s">
        <v>117</v>
      </c>
      <c r="C127" s="21" t="s">
        <v>140</v>
      </c>
      <c r="D127" s="29" t="n">
        <v>3.45</v>
      </c>
      <c r="E127" s="29" t="n">
        <f aca="false">D127/10</f>
        <v>0.345</v>
      </c>
      <c r="F127" s="29" t="n">
        <f aca="false">(E127+Einstellungen!$B$20)*(1+Einstellungen!$B$10)</f>
        <v>22.61119</v>
      </c>
      <c r="G127" s="21" t="str">
        <f aca="false">IF(F127&lt;Einstellungen!$B$5,"ja","nein")</f>
        <v>ja</v>
      </c>
      <c r="H127" s="21" t="s">
        <v>13</v>
      </c>
      <c r="I127" s="29" t="n">
        <f aca="false">INDEX(Einstellungen!$B$27:$B$50,6)</f>
        <v>0.5</v>
      </c>
      <c r="J127" s="29" t="n">
        <f aca="false">F127*I127</f>
        <v>11.305595</v>
      </c>
    </row>
    <row r="128" customFormat="false" ht="15" hidden="false" customHeight="false" outlineLevel="0" collapsed="false">
      <c r="A128" s="28" t="n">
        <v>45586</v>
      </c>
      <c r="B128" s="21" t="s">
        <v>118</v>
      </c>
      <c r="C128" s="21" t="s">
        <v>140</v>
      </c>
      <c r="D128" s="29" t="n">
        <v>66.6</v>
      </c>
      <c r="E128" s="29" t="n">
        <f aca="false">D128/10</f>
        <v>6.66</v>
      </c>
      <c r="F128" s="29" t="n">
        <f aca="false">(E128+Einstellungen!$B$20)*(1+Einstellungen!$B$10)</f>
        <v>30.12604</v>
      </c>
      <c r="G128" s="21" t="str">
        <f aca="false">IF(F128&lt;Einstellungen!$B$5,"ja","nein")</f>
        <v>nein</v>
      </c>
      <c r="H128" s="21" t="s">
        <v>13</v>
      </c>
      <c r="I128" s="29" t="n">
        <f aca="false">INDEX(Einstellungen!$B$27:$B$50,7)</f>
        <v>0.7</v>
      </c>
      <c r="J128" s="29" t="n">
        <f aca="false">F128*I128</f>
        <v>21.088228</v>
      </c>
    </row>
    <row r="129" customFormat="false" ht="15" hidden="false" customHeight="false" outlineLevel="0" collapsed="false">
      <c r="A129" s="28" t="n">
        <v>45586</v>
      </c>
      <c r="B129" s="21" t="s">
        <v>119</v>
      </c>
      <c r="C129" s="21" t="s">
        <v>140</v>
      </c>
      <c r="D129" s="29" t="n">
        <v>104.98</v>
      </c>
      <c r="E129" s="29" t="n">
        <f aca="false">D129/10</f>
        <v>10.498</v>
      </c>
      <c r="F129" s="29" t="n">
        <f aca="false">(E129+Einstellungen!$B$20)*(1+Einstellungen!$B$10)</f>
        <v>34.69326</v>
      </c>
      <c r="G129" s="21" t="str">
        <f aca="false">IF(F129&lt;Einstellungen!$B$5,"ja","nein")</f>
        <v>nein</v>
      </c>
      <c r="H129" s="21" t="s">
        <v>13</v>
      </c>
      <c r="I129" s="29" t="n">
        <f aca="false">INDEX(Einstellungen!$B$27:$B$50,8)</f>
        <v>0.95</v>
      </c>
      <c r="J129" s="29" t="n">
        <f aca="false">F129*I129</f>
        <v>32.958597</v>
      </c>
    </row>
    <row r="130" customFormat="false" ht="15" hidden="false" customHeight="false" outlineLevel="0" collapsed="false">
      <c r="A130" s="28" t="n">
        <v>45586</v>
      </c>
      <c r="B130" s="21" t="s">
        <v>120</v>
      </c>
      <c r="C130" s="21" t="s">
        <v>140</v>
      </c>
      <c r="D130" s="29" t="n">
        <v>120.39</v>
      </c>
      <c r="E130" s="29" t="n">
        <f aca="false">D130/10</f>
        <v>12.039</v>
      </c>
      <c r="F130" s="29" t="n">
        <f aca="false">(E130+Einstellungen!$B$20)*(1+Einstellungen!$B$10)</f>
        <v>36.52705</v>
      </c>
      <c r="G130" s="21" t="str">
        <f aca="false">IF(F130&lt;Einstellungen!$B$5,"ja","nein")</f>
        <v>nein</v>
      </c>
      <c r="H130" s="21" t="s">
        <v>13</v>
      </c>
      <c r="I130" s="29" t="n">
        <f aca="false">INDEX(Einstellungen!$B$27:$B$50,9)</f>
        <v>1.05</v>
      </c>
      <c r="J130" s="29" t="n">
        <f aca="false">F130*I130</f>
        <v>38.3534025</v>
      </c>
    </row>
    <row r="131" customFormat="false" ht="15" hidden="false" customHeight="false" outlineLevel="0" collapsed="false">
      <c r="A131" s="28" t="n">
        <v>45586</v>
      </c>
      <c r="B131" s="21" t="s">
        <v>121</v>
      </c>
      <c r="C131" s="21" t="s">
        <v>140</v>
      </c>
      <c r="D131" s="29" t="n">
        <v>103.9</v>
      </c>
      <c r="E131" s="29" t="n">
        <f aca="false">D131/10</f>
        <v>10.39</v>
      </c>
      <c r="F131" s="29" t="n">
        <f aca="false">(E131+Einstellungen!$B$20)*(1+Einstellungen!$B$10)</f>
        <v>34.56474</v>
      </c>
      <c r="G131" s="21" t="str">
        <f aca="false">IF(F131&lt;Einstellungen!$B$5,"ja","nein")</f>
        <v>nein</v>
      </c>
      <c r="H131" s="21" t="s">
        <v>13</v>
      </c>
      <c r="I131" s="29" t="n">
        <f aca="false">INDEX(Einstellungen!$B$27:$B$50,10)</f>
        <v>1.05</v>
      </c>
      <c r="J131" s="29" t="n">
        <f aca="false">F131*I131</f>
        <v>36.292977</v>
      </c>
    </row>
    <row r="132" customFormat="false" ht="15" hidden="false" customHeight="false" outlineLevel="0" collapsed="false">
      <c r="A132" s="28" t="n">
        <v>45586</v>
      </c>
      <c r="B132" s="21" t="s">
        <v>122</v>
      </c>
      <c r="C132" s="21" t="s">
        <v>140</v>
      </c>
      <c r="D132" s="29" t="n">
        <v>89.04</v>
      </c>
      <c r="E132" s="29" t="n">
        <f aca="false">D132/10</f>
        <v>8.904</v>
      </c>
      <c r="F132" s="29" t="n">
        <f aca="false">(E132+Einstellungen!$B$20)*(1+Einstellungen!$B$10)</f>
        <v>32.7964</v>
      </c>
      <c r="G132" s="21" t="str">
        <f aca="false">IF(F132&lt;Einstellungen!$B$5,"ja","nein")</f>
        <v>nein</v>
      </c>
      <c r="H132" s="21" t="s">
        <v>13</v>
      </c>
      <c r="I132" s="29" t="n">
        <f aca="false">INDEX(Einstellungen!$B$27:$B$50,11)</f>
        <v>1.05</v>
      </c>
      <c r="J132" s="29" t="n">
        <f aca="false">F132*I132</f>
        <v>34.43622</v>
      </c>
    </row>
    <row r="133" customFormat="false" ht="15" hidden="false" customHeight="false" outlineLevel="0" collapsed="false">
      <c r="A133" s="28" t="n">
        <v>45586</v>
      </c>
      <c r="B133" s="21" t="s">
        <v>123</v>
      </c>
      <c r="C133" s="21" t="s">
        <v>140</v>
      </c>
      <c r="D133" s="29" t="n">
        <v>81.03</v>
      </c>
      <c r="E133" s="29" t="n">
        <f aca="false">D133/10</f>
        <v>8.103</v>
      </c>
      <c r="F133" s="29" t="n">
        <f aca="false">(E133+Einstellungen!$B$20)*(1+Einstellungen!$B$10)</f>
        <v>31.84321</v>
      </c>
      <c r="G133" s="21" t="str">
        <f aca="false">IF(F133&lt;Einstellungen!$B$5,"ja","nein")</f>
        <v>nein</v>
      </c>
      <c r="H133" s="21" t="s">
        <v>13</v>
      </c>
      <c r="I133" s="29" t="n">
        <f aca="false">INDEX(Einstellungen!$B$27:$B$50,12)</f>
        <v>1.1</v>
      </c>
      <c r="J133" s="29" t="n">
        <f aca="false">F133*I133</f>
        <v>35.027531</v>
      </c>
    </row>
    <row r="134" customFormat="false" ht="15" hidden="false" customHeight="false" outlineLevel="0" collapsed="false">
      <c r="A134" s="28" t="n">
        <v>45586</v>
      </c>
      <c r="B134" s="21" t="s">
        <v>124</v>
      </c>
      <c r="C134" s="21" t="s">
        <v>140</v>
      </c>
      <c r="D134" s="29" t="n">
        <v>73.19</v>
      </c>
      <c r="E134" s="29" t="n">
        <f aca="false">D134/10</f>
        <v>7.319</v>
      </c>
      <c r="F134" s="29" t="n">
        <f aca="false">(E134+Einstellungen!$B$20)*(1+Einstellungen!$B$10)</f>
        <v>30.91025</v>
      </c>
      <c r="G134" s="21" t="str">
        <f aca="false">IF(F134&lt;Einstellungen!$B$5,"ja","nein")</f>
        <v>nein</v>
      </c>
      <c r="H134" s="21" t="s">
        <v>13</v>
      </c>
      <c r="I134" s="29" t="n">
        <f aca="false">INDEX(Einstellungen!$B$27:$B$50,13)</f>
        <v>1.2</v>
      </c>
      <c r="J134" s="29" t="n">
        <f aca="false">F134*I134</f>
        <v>37.0923</v>
      </c>
    </row>
    <row r="135" customFormat="false" ht="15" hidden="false" customHeight="false" outlineLevel="0" collapsed="false">
      <c r="A135" s="28" t="n">
        <v>45586</v>
      </c>
      <c r="B135" s="21" t="s">
        <v>125</v>
      </c>
      <c r="C135" s="21" t="s">
        <v>140</v>
      </c>
      <c r="D135" s="29" t="n">
        <v>81.36</v>
      </c>
      <c r="E135" s="29" t="n">
        <f aca="false">D135/10</f>
        <v>8.136</v>
      </c>
      <c r="F135" s="29" t="n">
        <f aca="false">(E135+Einstellungen!$B$20)*(1+Einstellungen!$B$10)</f>
        <v>31.88248</v>
      </c>
      <c r="G135" s="21" t="str">
        <f aca="false">IF(F135&lt;Einstellungen!$B$5,"ja","nein")</f>
        <v>nein</v>
      </c>
      <c r="H135" s="21" t="s">
        <v>13</v>
      </c>
      <c r="I135" s="29" t="n">
        <f aca="false">INDEX(Einstellungen!$B$27:$B$50,14)</f>
        <v>1.15</v>
      </c>
      <c r="J135" s="29" t="n">
        <f aca="false">F135*I135</f>
        <v>36.664852</v>
      </c>
    </row>
    <row r="136" customFormat="false" ht="15" hidden="false" customHeight="false" outlineLevel="0" collapsed="false">
      <c r="A136" s="28" t="n">
        <v>45586</v>
      </c>
      <c r="B136" s="21" t="s">
        <v>126</v>
      </c>
      <c r="C136" s="21" t="s">
        <v>140</v>
      </c>
      <c r="D136" s="29" t="n">
        <v>81.65</v>
      </c>
      <c r="E136" s="29" t="n">
        <f aca="false">D136/10</f>
        <v>8.165</v>
      </c>
      <c r="F136" s="29" t="n">
        <f aca="false">(E136+Einstellungen!$B$20)*(1+Einstellungen!$B$10)</f>
        <v>31.91699</v>
      </c>
      <c r="G136" s="21" t="str">
        <f aca="false">IF(F136&lt;Einstellungen!$B$5,"ja","nein")</f>
        <v>nein</v>
      </c>
      <c r="H136" s="21" t="s">
        <v>13</v>
      </c>
      <c r="I136" s="29" t="n">
        <f aca="false">INDEX(Einstellungen!$B$27:$B$50,15)</f>
        <v>1</v>
      </c>
      <c r="J136" s="29" t="n">
        <f aca="false">F136*I136</f>
        <v>31.91699</v>
      </c>
    </row>
    <row r="137" customFormat="false" ht="15" hidden="false" customHeight="false" outlineLevel="0" collapsed="false">
      <c r="A137" s="28" t="n">
        <v>45586</v>
      </c>
      <c r="B137" s="21" t="s">
        <v>127</v>
      </c>
      <c r="C137" s="21" t="s">
        <v>140</v>
      </c>
      <c r="D137" s="29" t="n">
        <v>98.59</v>
      </c>
      <c r="E137" s="29" t="n">
        <f aca="false">D137/10</f>
        <v>9.859</v>
      </c>
      <c r="F137" s="29" t="n">
        <f aca="false">(E137+Einstellungen!$B$20)*(1+Einstellungen!$B$10)</f>
        <v>33.93285</v>
      </c>
      <c r="G137" s="21" t="str">
        <f aca="false">IF(F137&lt;Einstellungen!$B$5,"ja","nein")</f>
        <v>nein</v>
      </c>
      <c r="H137" s="21" t="s">
        <v>13</v>
      </c>
      <c r="I137" s="29" t="n">
        <f aca="false">INDEX(Einstellungen!$B$27:$B$50,16)</f>
        <v>0.95</v>
      </c>
      <c r="J137" s="29" t="n">
        <f aca="false">F137*I137</f>
        <v>32.2362075</v>
      </c>
    </row>
    <row r="138" customFormat="false" ht="15" hidden="false" customHeight="false" outlineLevel="0" collapsed="false">
      <c r="A138" s="28" t="n">
        <v>45586</v>
      </c>
      <c r="B138" s="21" t="s">
        <v>128</v>
      </c>
      <c r="C138" s="21" t="s">
        <v>140</v>
      </c>
      <c r="D138" s="29" t="n">
        <v>123.5</v>
      </c>
      <c r="E138" s="29" t="n">
        <f aca="false">D138/10</f>
        <v>12.35</v>
      </c>
      <c r="F138" s="29" t="n">
        <f aca="false">(E138+Einstellungen!$B$20)*(1+Einstellungen!$B$10)</f>
        <v>36.89714</v>
      </c>
      <c r="G138" s="21" t="str">
        <f aca="false">IF(F138&lt;Einstellungen!$B$5,"ja","nein")</f>
        <v>nein</v>
      </c>
      <c r="H138" s="21" t="s">
        <v>13</v>
      </c>
      <c r="I138" s="29" t="n">
        <f aca="false">INDEX(Einstellungen!$B$27:$B$50,17)</f>
        <v>0.95</v>
      </c>
      <c r="J138" s="29" t="n">
        <f aca="false">F138*I138</f>
        <v>35.052283</v>
      </c>
    </row>
    <row r="139" customFormat="false" ht="15" hidden="false" customHeight="false" outlineLevel="0" collapsed="false">
      <c r="A139" s="28" t="n">
        <v>45586</v>
      </c>
      <c r="B139" s="21" t="s">
        <v>129</v>
      </c>
      <c r="C139" s="21" t="s">
        <v>140</v>
      </c>
      <c r="D139" s="29" t="n">
        <v>131.54</v>
      </c>
      <c r="E139" s="29" t="n">
        <f aca="false">D139/10</f>
        <v>13.154</v>
      </c>
      <c r="F139" s="29" t="n">
        <f aca="false">(E139+Einstellungen!$B$20)*(1+Einstellungen!$B$10)</f>
        <v>37.8539</v>
      </c>
      <c r="G139" s="21" t="str">
        <f aca="false">IF(F139&lt;Einstellungen!$B$5,"ja","nein")</f>
        <v>nein</v>
      </c>
      <c r="H139" s="21" t="s">
        <v>13</v>
      </c>
      <c r="I139" s="29" t="n">
        <f aca="false">INDEX(Einstellungen!$B$27:$B$50,18)</f>
        <v>1.1</v>
      </c>
      <c r="J139" s="29" t="n">
        <f aca="false">F139*I139</f>
        <v>41.63929</v>
      </c>
    </row>
    <row r="140" customFormat="false" ht="15" hidden="false" customHeight="false" outlineLevel="0" collapsed="false">
      <c r="A140" s="28" t="n">
        <v>45586</v>
      </c>
      <c r="B140" s="21" t="s">
        <v>130</v>
      </c>
      <c r="C140" s="21" t="s">
        <v>140</v>
      </c>
      <c r="D140" s="29" t="n">
        <v>222.11</v>
      </c>
      <c r="E140" s="29" t="n">
        <f aca="false">D140/10</f>
        <v>22.211</v>
      </c>
      <c r="F140" s="29" t="n">
        <f aca="false">(E140+Einstellungen!$B$20)*(1+Einstellungen!$B$10)</f>
        <v>48.63173</v>
      </c>
      <c r="G140" s="21" t="str">
        <f aca="false">IF(F140&lt;Einstellungen!$B$5,"ja","nein")</f>
        <v>nein</v>
      </c>
      <c r="H140" s="21" t="s">
        <v>13</v>
      </c>
      <c r="I140" s="29" t="n">
        <f aca="false">INDEX(Einstellungen!$B$27:$B$50,19)</f>
        <v>1.35</v>
      </c>
      <c r="J140" s="29" t="n">
        <f aca="false">F140*I140</f>
        <v>65.6528355</v>
      </c>
    </row>
    <row r="141" customFormat="false" ht="15" hidden="false" customHeight="false" outlineLevel="0" collapsed="false">
      <c r="A141" s="28" t="n">
        <v>45586</v>
      </c>
      <c r="B141" s="21" t="s">
        <v>131</v>
      </c>
      <c r="C141" s="21" t="s">
        <v>140</v>
      </c>
      <c r="D141" s="29" t="n">
        <v>190.87</v>
      </c>
      <c r="E141" s="29" t="n">
        <f aca="false">D141/10</f>
        <v>19.087</v>
      </c>
      <c r="F141" s="29" t="n">
        <f aca="false">(E141+Einstellungen!$B$20)*(1+Einstellungen!$B$10)</f>
        <v>44.91417</v>
      </c>
      <c r="G141" s="21" t="str">
        <f aca="false">IF(F141&lt;Einstellungen!$B$5,"ja","nein")</f>
        <v>nein</v>
      </c>
      <c r="H141" s="21" t="s">
        <v>13</v>
      </c>
      <c r="I141" s="29" t="n">
        <f aca="false">INDEX(Einstellungen!$B$27:$B$50,20)</f>
        <v>1.45</v>
      </c>
      <c r="J141" s="29" t="n">
        <f aca="false">F141*I141</f>
        <v>65.1255465</v>
      </c>
    </row>
    <row r="142" customFormat="false" ht="15" hidden="false" customHeight="false" outlineLevel="0" collapsed="false">
      <c r="A142" s="28" t="n">
        <v>45586</v>
      </c>
      <c r="B142" s="21" t="s">
        <v>132</v>
      </c>
      <c r="C142" s="21" t="s">
        <v>140</v>
      </c>
      <c r="D142" s="29" t="n">
        <v>128.44</v>
      </c>
      <c r="E142" s="29" t="n">
        <f aca="false">D142/10</f>
        <v>12.844</v>
      </c>
      <c r="F142" s="29" t="n">
        <f aca="false">(E142+Einstellungen!$B$20)*(1+Einstellungen!$B$10)</f>
        <v>37.485</v>
      </c>
      <c r="G142" s="21" t="str">
        <f aca="false">IF(F142&lt;Einstellungen!$B$5,"ja","nein")</f>
        <v>nein</v>
      </c>
      <c r="H142" s="21" t="s">
        <v>13</v>
      </c>
      <c r="I142" s="29" t="n">
        <f aca="false">INDEX(Einstellungen!$B$27:$B$50,21)</f>
        <v>1.4</v>
      </c>
      <c r="J142" s="29" t="n">
        <f aca="false">F142*I142</f>
        <v>52.479</v>
      </c>
    </row>
    <row r="143" customFormat="false" ht="15" hidden="false" customHeight="false" outlineLevel="0" collapsed="false">
      <c r="A143" s="28" t="n">
        <v>45586</v>
      </c>
      <c r="B143" s="21" t="s">
        <v>133</v>
      </c>
      <c r="C143" s="21" t="s">
        <v>140</v>
      </c>
      <c r="D143" s="29" t="n">
        <v>102</v>
      </c>
      <c r="E143" s="29" t="n">
        <f aca="false">D143/10</f>
        <v>10.2</v>
      </c>
      <c r="F143" s="29" t="n">
        <f aca="false">(E143+Einstellungen!$B$20)*(1+Einstellungen!$B$10)</f>
        <v>34.33864</v>
      </c>
      <c r="G143" s="21" t="str">
        <f aca="false">IF(F143&lt;Einstellungen!$B$5,"ja","nein")</f>
        <v>nein</v>
      </c>
      <c r="H143" s="21" t="s">
        <v>13</v>
      </c>
      <c r="I143" s="29" t="n">
        <f aca="false">INDEX(Einstellungen!$B$27:$B$50,22)</f>
        <v>1.25</v>
      </c>
      <c r="J143" s="29" t="n">
        <f aca="false">F143*I143</f>
        <v>42.9233</v>
      </c>
    </row>
    <row r="144" customFormat="false" ht="15" hidden="false" customHeight="false" outlineLevel="0" collapsed="false">
      <c r="A144" s="28" t="n">
        <v>45586</v>
      </c>
      <c r="B144" s="21" t="s">
        <v>134</v>
      </c>
      <c r="C144" s="21" t="s">
        <v>140</v>
      </c>
      <c r="D144" s="29" t="n">
        <v>97.8</v>
      </c>
      <c r="E144" s="29" t="n">
        <f aca="false">D144/10</f>
        <v>9.78</v>
      </c>
      <c r="F144" s="29" t="n">
        <f aca="false">(E144+Einstellungen!$B$20)*(1+Einstellungen!$B$10)</f>
        <v>33.83884</v>
      </c>
      <c r="G144" s="21" t="str">
        <f aca="false">IF(F144&lt;Einstellungen!$B$5,"ja","nein")</f>
        <v>nein</v>
      </c>
      <c r="H144" s="21" t="s">
        <v>13</v>
      </c>
      <c r="I144" s="29" t="n">
        <f aca="false">INDEX(Einstellungen!$B$27:$B$50,23)</f>
        <v>1.05</v>
      </c>
      <c r="J144" s="29" t="n">
        <f aca="false">F144*I144</f>
        <v>35.530782</v>
      </c>
    </row>
    <row r="145" customFormat="false" ht="15" hidden="false" customHeight="false" outlineLevel="0" collapsed="false">
      <c r="A145" s="28" t="n">
        <v>45586</v>
      </c>
      <c r="B145" s="21" t="s">
        <v>135</v>
      </c>
      <c r="C145" s="21" t="s">
        <v>140</v>
      </c>
      <c r="D145" s="29" t="n">
        <v>92.97</v>
      </c>
      <c r="E145" s="29" t="n">
        <f aca="false">D145/10</f>
        <v>9.297</v>
      </c>
      <c r="F145" s="29" t="n">
        <f aca="false">(E145+Einstellungen!$B$20)*(1+Einstellungen!$B$10)</f>
        <v>33.26407</v>
      </c>
      <c r="G145" s="21" t="str">
        <f aca="false">IF(F145&lt;Einstellungen!$B$5,"ja","nein")</f>
        <v>nein</v>
      </c>
      <c r="H145" s="21" t="s">
        <v>13</v>
      </c>
      <c r="I145" s="29" t="n">
        <f aca="false">INDEX(Einstellungen!$B$27:$B$50,24)</f>
        <v>0.8</v>
      </c>
      <c r="J145" s="29" t="n">
        <f aca="false">F145*I145</f>
        <v>26.611256</v>
      </c>
    </row>
    <row r="146" customFormat="false" ht="15" hidden="false" customHeight="false" outlineLevel="0" collapsed="false">
      <c r="A146" s="28" t="n">
        <v>45587</v>
      </c>
      <c r="B146" s="21" t="s">
        <v>111</v>
      </c>
      <c r="C146" s="21" t="s">
        <v>141</v>
      </c>
      <c r="D146" s="29" t="n">
        <v>91.67</v>
      </c>
      <c r="E146" s="29" t="n">
        <f aca="false">D146/10</f>
        <v>9.167</v>
      </c>
      <c r="F146" s="29" t="n">
        <f aca="false">(E146+Einstellungen!$B$20)*(1+Einstellungen!$B$10)</f>
        <v>33.10937</v>
      </c>
      <c r="G146" s="21" t="str">
        <f aca="false">IF(F146&lt;Einstellungen!$B$5,"ja","nein")</f>
        <v>nein</v>
      </c>
      <c r="H146" s="21" t="s">
        <v>13</v>
      </c>
      <c r="I146" s="29" t="n">
        <f aca="false">INDEX(Einstellungen!$B$27:$B$50,1)</f>
        <v>0.6</v>
      </c>
      <c r="J146" s="29" t="n">
        <f aca="false">F146*I146</f>
        <v>19.865622</v>
      </c>
    </row>
    <row r="147" customFormat="false" ht="15" hidden="false" customHeight="false" outlineLevel="0" collapsed="false">
      <c r="A147" s="28" t="n">
        <v>45587</v>
      </c>
      <c r="B147" s="21" t="s">
        <v>113</v>
      </c>
      <c r="C147" s="21" t="s">
        <v>141</v>
      </c>
      <c r="D147" s="29" t="n">
        <v>89.43</v>
      </c>
      <c r="E147" s="29" t="n">
        <f aca="false">D147/10</f>
        <v>8.943</v>
      </c>
      <c r="F147" s="29" t="n">
        <f aca="false">(E147+Einstellungen!$B$20)*(1+Einstellungen!$B$10)</f>
        <v>32.84281</v>
      </c>
      <c r="G147" s="21" t="str">
        <f aca="false">IF(F147&lt;Einstellungen!$B$5,"ja","nein")</f>
        <v>nein</v>
      </c>
      <c r="H147" s="21" t="s">
        <v>13</v>
      </c>
      <c r="I147" s="29" t="n">
        <f aca="false">INDEX(Einstellungen!$B$27:$B$50,2)</f>
        <v>0.5</v>
      </c>
      <c r="J147" s="29" t="n">
        <f aca="false">F147*I147</f>
        <v>16.421405</v>
      </c>
    </row>
    <row r="148" customFormat="false" ht="15" hidden="false" customHeight="false" outlineLevel="0" collapsed="false">
      <c r="A148" s="28" t="n">
        <v>45587</v>
      </c>
      <c r="B148" s="21" t="s">
        <v>114</v>
      </c>
      <c r="C148" s="21" t="s">
        <v>141</v>
      </c>
      <c r="D148" s="29" t="n">
        <v>85.69</v>
      </c>
      <c r="E148" s="29" t="n">
        <f aca="false">D148/10</f>
        <v>8.569</v>
      </c>
      <c r="F148" s="29" t="n">
        <f aca="false">(E148+Einstellungen!$B$20)*(1+Einstellungen!$B$10)</f>
        <v>32.39775</v>
      </c>
      <c r="G148" s="21" t="str">
        <f aca="false">IF(F148&lt;Einstellungen!$B$5,"ja","nein")</f>
        <v>nein</v>
      </c>
      <c r="H148" s="21" t="s">
        <v>13</v>
      </c>
      <c r="I148" s="29" t="n">
        <f aca="false">INDEX(Einstellungen!$B$27:$B$50,3)</f>
        <v>0.45</v>
      </c>
      <c r="J148" s="29" t="n">
        <f aca="false">F148*I148</f>
        <v>14.5789875</v>
      </c>
    </row>
    <row r="149" customFormat="false" ht="15" hidden="false" customHeight="false" outlineLevel="0" collapsed="false">
      <c r="A149" s="28" t="n">
        <v>45587</v>
      </c>
      <c r="B149" s="21" t="s">
        <v>115</v>
      </c>
      <c r="C149" s="21" t="s">
        <v>141</v>
      </c>
      <c r="D149" s="29" t="n">
        <v>83.6</v>
      </c>
      <c r="E149" s="29" t="n">
        <f aca="false">D149/10</f>
        <v>8.36</v>
      </c>
      <c r="F149" s="29" t="n">
        <f aca="false">(E149+Einstellungen!$B$20)*(1+Einstellungen!$B$10)</f>
        <v>32.14904</v>
      </c>
      <c r="G149" s="21" t="str">
        <f aca="false">IF(F149&lt;Einstellungen!$B$5,"ja","nein")</f>
        <v>nein</v>
      </c>
      <c r="H149" s="21" t="s">
        <v>13</v>
      </c>
      <c r="I149" s="29" t="n">
        <f aca="false">INDEX(Einstellungen!$B$27:$B$50,4)</f>
        <v>0.45</v>
      </c>
      <c r="J149" s="29" t="n">
        <f aca="false">F149*I149</f>
        <v>14.467068</v>
      </c>
    </row>
    <row r="150" customFormat="false" ht="15" hidden="false" customHeight="false" outlineLevel="0" collapsed="false">
      <c r="A150" s="28" t="n">
        <v>45587</v>
      </c>
      <c r="B150" s="21" t="s">
        <v>116</v>
      </c>
      <c r="C150" s="21" t="s">
        <v>141</v>
      </c>
      <c r="D150" s="29" t="n">
        <v>83.19</v>
      </c>
      <c r="E150" s="29" t="n">
        <f aca="false">D150/10</f>
        <v>8.319</v>
      </c>
      <c r="F150" s="29" t="n">
        <f aca="false">(E150+Einstellungen!$B$20)*(1+Einstellungen!$B$10)</f>
        <v>32.10025</v>
      </c>
      <c r="G150" s="21" t="str">
        <f aca="false">IF(F150&lt;Einstellungen!$B$5,"ja","nein")</f>
        <v>nein</v>
      </c>
      <c r="H150" s="21" t="s">
        <v>13</v>
      </c>
      <c r="I150" s="29" t="n">
        <f aca="false">INDEX(Einstellungen!$B$27:$B$50,5)</f>
        <v>0.45</v>
      </c>
      <c r="J150" s="29" t="n">
        <f aca="false">F150*I150</f>
        <v>14.4451125</v>
      </c>
    </row>
    <row r="151" customFormat="false" ht="15" hidden="false" customHeight="false" outlineLevel="0" collapsed="false">
      <c r="A151" s="28" t="n">
        <v>45587</v>
      </c>
      <c r="B151" s="21" t="s">
        <v>117</v>
      </c>
      <c r="C151" s="21" t="s">
        <v>141</v>
      </c>
      <c r="D151" s="29" t="n">
        <v>89.95</v>
      </c>
      <c r="E151" s="29" t="n">
        <f aca="false">D151/10</f>
        <v>8.995</v>
      </c>
      <c r="F151" s="29" t="n">
        <f aca="false">(E151+Einstellungen!$B$20)*(1+Einstellungen!$B$10)</f>
        <v>32.90469</v>
      </c>
      <c r="G151" s="21" t="str">
        <f aca="false">IF(F151&lt;Einstellungen!$B$5,"ja","nein")</f>
        <v>nein</v>
      </c>
      <c r="H151" s="21" t="s">
        <v>13</v>
      </c>
      <c r="I151" s="29" t="n">
        <f aca="false">INDEX(Einstellungen!$B$27:$B$50,6)</f>
        <v>0.5</v>
      </c>
      <c r="J151" s="29" t="n">
        <f aca="false">F151*I151</f>
        <v>16.452345</v>
      </c>
    </row>
    <row r="152" customFormat="false" ht="15" hidden="false" customHeight="false" outlineLevel="0" collapsed="false">
      <c r="A152" s="28" t="n">
        <v>45587</v>
      </c>
      <c r="B152" s="21" t="s">
        <v>118</v>
      </c>
      <c r="C152" s="21" t="s">
        <v>141</v>
      </c>
      <c r="D152" s="29" t="n">
        <v>100.58</v>
      </c>
      <c r="E152" s="29" t="n">
        <f aca="false">D152/10</f>
        <v>10.058</v>
      </c>
      <c r="F152" s="29" t="n">
        <f aca="false">(E152+Einstellungen!$B$20)*(1+Einstellungen!$B$10)</f>
        <v>34.16966</v>
      </c>
      <c r="G152" s="21" t="str">
        <f aca="false">IF(F152&lt;Einstellungen!$B$5,"ja","nein")</f>
        <v>nein</v>
      </c>
      <c r="H152" s="21" t="s">
        <v>13</v>
      </c>
      <c r="I152" s="29" t="n">
        <f aca="false">INDEX(Einstellungen!$B$27:$B$50,7)</f>
        <v>0.7</v>
      </c>
      <c r="J152" s="29" t="n">
        <f aca="false">F152*I152</f>
        <v>23.918762</v>
      </c>
    </row>
    <row r="153" customFormat="false" ht="15" hidden="false" customHeight="false" outlineLevel="0" collapsed="false">
      <c r="A153" s="28" t="n">
        <v>45587</v>
      </c>
      <c r="B153" s="21" t="s">
        <v>119</v>
      </c>
      <c r="C153" s="21" t="s">
        <v>141</v>
      </c>
      <c r="D153" s="29" t="n">
        <v>156.09</v>
      </c>
      <c r="E153" s="29" t="n">
        <f aca="false">D153/10</f>
        <v>15.609</v>
      </c>
      <c r="F153" s="29" t="n">
        <f aca="false">(E153+Einstellungen!$B$20)*(1+Einstellungen!$B$10)</f>
        <v>40.77535</v>
      </c>
      <c r="G153" s="21" t="str">
        <f aca="false">IF(F153&lt;Einstellungen!$B$5,"ja","nein")</f>
        <v>nein</v>
      </c>
      <c r="H153" s="21" t="s">
        <v>13</v>
      </c>
      <c r="I153" s="29" t="n">
        <f aca="false">INDEX(Einstellungen!$B$27:$B$50,8)</f>
        <v>0.95</v>
      </c>
      <c r="J153" s="29" t="n">
        <f aca="false">F153*I153</f>
        <v>38.7365825</v>
      </c>
    </row>
    <row r="154" customFormat="false" ht="15" hidden="false" customHeight="false" outlineLevel="0" collapsed="false">
      <c r="A154" s="28" t="n">
        <v>45587</v>
      </c>
      <c r="B154" s="21" t="s">
        <v>120</v>
      </c>
      <c r="C154" s="21" t="s">
        <v>141</v>
      </c>
      <c r="D154" s="29" t="n">
        <v>170.12</v>
      </c>
      <c r="E154" s="29" t="n">
        <f aca="false">D154/10</f>
        <v>17.012</v>
      </c>
      <c r="F154" s="29" t="n">
        <f aca="false">(E154+Einstellungen!$B$20)*(1+Einstellungen!$B$10)</f>
        <v>42.44492</v>
      </c>
      <c r="G154" s="21" t="str">
        <f aca="false">IF(F154&lt;Einstellungen!$B$5,"ja","nein")</f>
        <v>nein</v>
      </c>
      <c r="H154" s="21" t="s">
        <v>13</v>
      </c>
      <c r="I154" s="29" t="n">
        <f aca="false">INDEX(Einstellungen!$B$27:$B$50,9)</f>
        <v>1.05</v>
      </c>
      <c r="J154" s="29" t="n">
        <f aca="false">F154*I154</f>
        <v>44.567166</v>
      </c>
    </row>
    <row r="155" customFormat="false" ht="15" hidden="false" customHeight="false" outlineLevel="0" collapsed="false">
      <c r="A155" s="28" t="n">
        <v>45587</v>
      </c>
      <c r="B155" s="21" t="s">
        <v>121</v>
      </c>
      <c r="C155" s="21" t="s">
        <v>141</v>
      </c>
      <c r="D155" s="29" t="n">
        <v>113.44</v>
      </c>
      <c r="E155" s="29" t="n">
        <f aca="false">D155/10</f>
        <v>11.344</v>
      </c>
      <c r="F155" s="29" t="n">
        <f aca="false">(E155+Einstellungen!$B$20)*(1+Einstellungen!$B$10)</f>
        <v>35.7</v>
      </c>
      <c r="G155" s="21" t="str">
        <f aca="false">IF(F155&lt;Einstellungen!$B$5,"ja","nein")</f>
        <v>nein</v>
      </c>
      <c r="H155" s="21" t="s">
        <v>13</v>
      </c>
      <c r="I155" s="29" t="n">
        <f aca="false">INDEX(Einstellungen!$B$27:$B$50,10)</f>
        <v>1.05</v>
      </c>
      <c r="J155" s="29" t="n">
        <f aca="false">F155*I155</f>
        <v>37.485</v>
      </c>
    </row>
    <row r="156" customFormat="false" ht="15" hidden="false" customHeight="false" outlineLevel="0" collapsed="false">
      <c r="A156" s="28" t="n">
        <v>45587</v>
      </c>
      <c r="B156" s="21" t="s">
        <v>122</v>
      </c>
      <c r="C156" s="21" t="s">
        <v>141</v>
      </c>
      <c r="D156" s="29" t="n">
        <v>99.22</v>
      </c>
      <c r="E156" s="29" t="n">
        <f aca="false">D156/10</f>
        <v>9.922</v>
      </c>
      <c r="F156" s="29" t="n">
        <f aca="false">(E156+Einstellungen!$B$20)*(1+Einstellungen!$B$10)</f>
        <v>34.00782</v>
      </c>
      <c r="G156" s="21" t="str">
        <f aca="false">IF(F156&lt;Einstellungen!$B$5,"ja","nein")</f>
        <v>nein</v>
      </c>
      <c r="H156" s="21" t="s">
        <v>13</v>
      </c>
      <c r="I156" s="29" t="n">
        <f aca="false">INDEX(Einstellungen!$B$27:$B$50,11)</f>
        <v>1.05</v>
      </c>
      <c r="J156" s="29" t="n">
        <f aca="false">F156*I156</f>
        <v>35.708211</v>
      </c>
    </row>
    <row r="157" customFormat="false" ht="15" hidden="false" customHeight="false" outlineLevel="0" collapsed="false">
      <c r="A157" s="28" t="n">
        <v>45587</v>
      </c>
      <c r="B157" s="21" t="s">
        <v>123</v>
      </c>
      <c r="C157" s="21" t="s">
        <v>141</v>
      </c>
      <c r="D157" s="29" t="n">
        <v>87.75</v>
      </c>
      <c r="E157" s="29" t="n">
        <f aca="false">D157/10</f>
        <v>8.775</v>
      </c>
      <c r="F157" s="29" t="n">
        <f aca="false">(E157+Einstellungen!$B$20)*(1+Einstellungen!$B$10)</f>
        <v>32.64289</v>
      </c>
      <c r="G157" s="21" t="str">
        <f aca="false">IF(F157&lt;Einstellungen!$B$5,"ja","nein")</f>
        <v>nein</v>
      </c>
      <c r="H157" s="21" t="s">
        <v>13</v>
      </c>
      <c r="I157" s="29" t="n">
        <f aca="false">INDEX(Einstellungen!$B$27:$B$50,12)</f>
        <v>1.1</v>
      </c>
      <c r="J157" s="29" t="n">
        <f aca="false">F157*I157</f>
        <v>35.907179</v>
      </c>
    </row>
    <row r="158" customFormat="false" ht="15" hidden="false" customHeight="false" outlineLevel="0" collapsed="false">
      <c r="A158" s="28" t="n">
        <v>45587</v>
      </c>
      <c r="B158" s="21" t="s">
        <v>124</v>
      </c>
      <c r="C158" s="21" t="s">
        <v>141</v>
      </c>
      <c r="D158" s="29" t="n">
        <v>77.11</v>
      </c>
      <c r="E158" s="29" t="n">
        <f aca="false">D158/10</f>
        <v>7.711</v>
      </c>
      <c r="F158" s="29" t="n">
        <f aca="false">(E158+Einstellungen!$B$20)*(1+Einstellungen!$B$10)</f>
        <v>31.37673</v>
      </c>
      <c r="G158" s="21" t="str">
        <f aca="false">IF(F158&lt;Einstellungen!$B$5,"ja","nein")</f>
        <v>nein</v>
      </c>
      <c r="H158" s="21" t="s">
        <v>13</v>
      </c>
      <c r="I158" s="29" t="n">
        <f aca="false">INDEX(Einstellungen!$B$27:$B$50,13)</f>
        <v>1.2</v>
      </c>
      <c r="J158" s="29" t="n">
        <f aca="false">F158*I158</f>
        <v>37.652076</v>
      </c>
    </row>
    <row r="159" customFormat="false" ht="15" hidden="false" customHeight="false" outlineLevel="0" collapsed="false">
      <c r="A159" s="28" t="n">
        <v>45587</v>
      </c>
      <c r="B159" s="21" t="s">
        <v>125</v>
      </c>
      <c r="C159" s="21" t="s">
        <v>141</v>
      </c>
      <c r="D159" s="29" t="n">
        <v>70.88</v>
      </c>
      <c r="E159" s="29" t="n">
        <f aca="false">D159/10</f>
        <v>7.088</v>
      </c>
      <c r="F159" s="29" t="n">
        <f aca="false">(E159+Einstellungen!$B$20)*(1+Einstellungen!$B$10)</f>
        <v>30.63536</v>
      </c>
      <c r="G159" s="21" t="str">
        <f aca="false">IF(F159&lt;Einstellungen!$B$5,"ja","nein")</f>
        <v>nein</v>
      </c>
      <c r="H159" s="21" t="s">
        <v>13</v>
      </c>
      <c r="I159" s="29" t="n">
        <f aca="false">INDEX(Einstellungen!$B$27:$B$50,14)</f>
        <v>1.15</v>
      </c>
      <c r="J159" s="29" t="n">
        <f aca="false">F159*I159</f>
        <v>35.230664</v>
      </c>
    </row>
    <row r="160" customFormat="false" ht="15" hidden="false" customHeight="false" outlineLevel="0" collapsed="false">
      <c r="A160" s="28" t="n">
        <v>45587</v>
      </c>
      <c r="B160" s="21" t="s">
        <v>126</v>
      </c>
      <c r="C160" s="21" t="s">
        <v>141</v>
      </c>
      <c r="D160" s="29" t="n">
        <v>73.53</v>
      </c>
      <c r="E160" s="29" t="n">
        <f aca="false">D160/10</f>
        <v>7.353</v>
      </c>
      <c r="F160" s="29" t="n">
        <f aca="false">(E160+Einstellungen!$B$20)*(1+Einstellungen!$B$10)</f>
        <v>30.95071</v>
      </c>
      <c r="G160" s="21" t="str">
        <f aca="false">IF(F160&lt;Einstellungen!$B$5,"ja","nein")</f>
        <v>nein</v>
      </c>
      <c r="H160" s="21" t="s">
        <v>13</v>
      </c>
      <c r="I160" s="29" t="n">
        <f aca="false">INDEX(Einstellungen!$B$27:$B$50,15)</f>
        <v>1</v>
      </c>
      <c r="J160" s="29" t="n">
        <f aca="false">F160*I160</f>
        <v>30.95071</v>
      </c>
    </row>
    <row r="161" customFormat="false" ht="15" hidden="false" customHeight="false" outlineLevel="0" collapsed="false">
      <c r="A161" s="28" t="n">
        <v>45587</v>
      </c>
      <c r="B161" s="21" t="s">
        <v>127</v>
      </c>
      <c r="C161" s="21" t="s">
        <v>141</v>
      </c>
      <c r="D161" s="29" t="n">
        <v>87.08</v>
      </c>
      <c r="E161" s="29" t="n">
        <f aca="false">D161/10</f>
        <v>8.708</v>
      </c>
      <c r="F161" s="29" t="n">
        <f aca="false">(E161+Einstellungen!$B$20)*(1+Einstellungen!$B$10)</f>
        <v>32.56316</v>
      </c>
      <c r="G161" s="21" t="str">
        <f aca="false">IF(F161&lt;Einstellungen!$B$5,"ja","nein")</f>
        <v>nein</v>
      </c>
      <c r="H161" s="21" t="s">
        <v>13</v>
      </c>
      <c r="I161" s="29" t="n">
        <f aca="false">INDEX(Einstellungen!$B$27:$B$50,16)</f>
        <v>0.95</v>
      </c>
      <c r="J161" s="29" t="n">
        <f aca="false">F161*I161</f>
        <v>30.935002</v>
      </c>
    </row>
    <row r="162" customFormat="false" ht="15" hidden="false" customHeight="false" outlineLevel="0" collapsed="false">
      <c r="A162" s="28" t="n">
        <v>45587</v>
      </c>
      <c r="B162" s="21" t="s">
        <v>128</v>
      </c>
      <c r="C162" s="21" t="s">
        <v>141</v>
      </c>
      <c r="D162" s="29" t="n">
        <v>107.45</v>
      </c>
      <c r="E162" s="29" t="n">
        <f aca="false">D162/10</f>
        <v>10.745</v>
      </c>
      <c r="F162" s="29" t="n">
        <f aca="false">(E162+Einstellungen!$B$20)*(1+Einstellungen!$B$10)</f>
        <v>34.98719</v>
      </c>
      <c r="G162" s="21" t="str">
        <f aca="false">IF(F162&lt;Einstellungen!$B$5,"ja","nein")</f>
        <v>nein</v>
      </c>
      <c r="H162" s="21" t="s">
        <v>13</v>
      </c>
      <c r="I162" s="29" t="n">
        <f aca="false">INDEX(Einstellungen!$B$27:$B$50,17)</f>
        <v>0.95</v>
      </c>
      <c r="J162" s="29" t="n">
        <f aca="false">F162*I162</f>
        <v>33.2378305</v>
      </c>
    </row>
    <row r="163" customFormat="false" ht="15" hidden="false" customHeight="false" outlineLevel="0" collapsed="false">
      <c r="A163" s="28" t="n">
        <v>45587</v>
      </c>
      <c r="B163" s="21" t="s">
        <v>129</v>
      </c>
      <c r="C163" s="21" t="s">
        <v>141</v>
      </c>
      <c r="D163" s="29" t="n">
        <v>109.97</v>
      </c>
      <c r="E163" s="29" t="n">
        <f aca="false">D163/10</f>
        <v>10.997</v>
      </c>
      <c r="F163" s="29" t="n">
        <f aca="false">(E163+Einstellungen!$B$20)*(1+Einstellungen!$B$10)</f>
        <v>35.28707</v>
      </c>
      <c r="G163" s="21" t="str">
        <f aca="false">IF(F163&lt;Einstellungen!$B$5,"ja","nein")</f>
        <v>nein</v>
      </c>
      <c r="H163" s="21" t="s">
        <v>13</v>
      </c>
      <c r="I163" s="29" t="n">
        <f aca="false">INDEX(Einstellungen!$B$27:$B$50,18)</f>
        <v>1.1</v>
      </c>
      <c r="J163" s="29" t="n">
        <f aca="false">F163*I163</f>
        <v>38.815777</v>
      </c>
    </row>
    <row r="164" customFormat="false" ht="15" hidden="false" customHeight="false" outlineLevel="0" collapsed="false">
      <c r="A164" s="28" t="n">
        <v>45587</v>
      </c>
      <c r="B164" s="21" t="s">
        <v>130</v>
      </c>
      <c r="C164" s="21" t="s">
        <v>141</v>
      </c>
      <c r="D164" s="29" t="n">
        <v>140.36</v>
      </c>
      <c r="E164" s="29" t="n">
        <f aca="false">D164/10</f>
        <v>14.036</v>
      </c>
      <c r="F164" s="29" t="n">
        <f aca="false">(E164+Einstellungen!$B$20)*(1+Einstellungen!$B$10)</f>
        <v>38.90348</v>
      </c>
      <c r="G164" s="21" t="str">
        <f aca="false">IF(F164&lt;Einstellungen!$B$5,"ja","nein")</f>
        <v>nein</v>
      </c>
      <c r="H164" s="21" t="s">
        <v>13</v>
      </c>
      <c r="I164" s="29" t="n">
        <f aca="false">INDEX(Einstellungen!$B$27:$B$50,19)</f>
        <v>1.35</v>
      </c>
      <c r="J164" s="29" t="n">
        <f aca="false">F164*I164</f>
        <v>52.519698</v>
      </c>
    </row>
    <row r="165" customFormat="false" ht="15" hidden="false" customHeight="false" outlineLevel="0" collapsed="false">
      <c r="A165" s="28" t="n">
        <v>45587</v>
      </c>
      <c r="B165" s="21" t="s">
        <v>131</v>
      </c>
      <c r="C165" s="21" t="s">
        <v>141</v>
      </c>
      <c r="D165" s="29" t="n">
        <v>157.75</v>
      </c>
      <c r="E165" s="29" t="n">
        <f aca="false">D165/10</f>
        <v>15.775</v>
      </c>
      <c r="F165" s="29" t="n">
        <f aca="false">(E165+Einstellungen!$B$20)*(1+Einstellungen!$B$10)</f>
        <v>40.97289</v>
      </c>
      <c r="G165" s="21" t="str">
        <f aca="false">IF(F165&lt;Einstellungen!$B$5,"ja","nein")</f>
        <v>nein</v>
      </c>
      <c r="H165" s="21" t="s">
        <v>13</v>
      </c>
      <c r="I165" s="29" t="n">
        <f aca="false">INDEX(Einstellungen!$B$27:$B$50,20)</f>
        <v>1.45</v>
      </c>
      <c r="J165" s="29" t="n">
        <f aca="false">F165*I165</f>
        <v>59.4106905</v>
      </c>
    </row>
    <row r="166" customFormat="false" ht="15" hidden="false" customHeight="false" outlineLevel="0" collapsed="false">
      <c r="A166" s="28" t="n">
        <v>45587</v>
      </c>
      <c r="B166" s="21" t="s">
        <v>132</v>
      </c>
      <c r="C166" s="21" t="s">
        <v>141</v>
      </c>
      <c r="D166" s="29" t="n">
        <v>114.02</v>
      </c>
      <c r="E166" s="29" t="n">
        <f aca="false">D166/10</f>
        <v>11.402</v>
      </c>
      <c r="F166" s="29" t="n">
        <f aca="false">(E166+Einstellungen!$B$20)*(1+Einstellungen!$B$10)</f>
        <v>35.76902</v>
      </c>
      <c r="G166" s="21" t="str">
        <f aca="false">IF(F166&lt;Einstellungen!$B$5,"ja","nein")</f>
        <v>nein</v>
      </c>
      <c r="H166" s="21" t="s">
        <v>13</v>
      </c>
      <c r="I166" s="29" t="n">
        <f aca="false">INDEX(Einstellungen!$B$27:$B$50,21)</f>
        <v>1.4</v>
      </c>
      <c r="J166" s="29" t="n">
        <f aca="false">F166*I166</f>
        <v>50.076628</v>
      </c>
    </row>
    <row r="167" customFormat="false" ht="15" hidden="false" customHeight="false" outlineLevel="0" collapsed="false">
      <c r="A167" s="28" t="n">
        <v>45587</v>
      </c>
      <c r="B167" s="21" t="s">
        <v>133</v>
      </c>
      <c r="C167" s="21" t="s">
        <v>141</v>
      </c>
      <c r="D167" s="29" t="n">
        <v>99.4</v>
      </c>
      <c r="E167" s="29" t="n">
        <f aca="false">D167/10</f>
        <v>9.94</v>
      </c>
      <c r="F167" s="29" t="n">
        <f aca="false">(E167+Einstellungen!$B$20)*(1+Einstellungen!$B$10)</f>
        <v>34.02924</v>
      </c>
      <c r="G167" s="21" t="str">
        <f aca="false">IF(F167&lt;Einstellungen!$B$5,"ja","nein")</f>
        <v>nein</v>
      </c>
      <c r="H167" s="21" t="s">
        <v>13</v>
      </c>
      <c r="I167" s="29" t="n">
        <f aca="false">INDEX(Einstellungen!$B$27:$B$50,22)</f>
        <v>1.25</v>
      </c>
      <c r="J167" s="29" t="n">
        <f aca="false">F167*I167</f>
        <v>42.53655</v>
      </c>
    </row>
    <row r="168" customFormat="false" ht="15" hidden="false" customHeight="false" outlineLevel="0" collapsed="false">
      <c r="A168" s="28" t="n">
        <v>45587</v>
      </c>
      <c r="B168" s="21" t="s">
        <v>134</v>
      </c>
      <c r="C168" s="21" t="s">
        <v>141</v>
      </c>
      <c r="D168" s="29" t="n">
        <v>95.72</v>
      </c>
      <c r="E168" s="29" t="n">
        <f aca="false">D168/10</f>
        <v>9.572</v>
      </c>
      <c r="F168" s="29" t="n">
        <f aca="false">(E168+Einstellungen!$B$20)*(1+Einstellungen!$B$10)</f>
        <v>33.59132</v>
      </c>
      <c r="G168" s="21" t="str">
        <f aca="false">IF(F168&lt;Einstellungen!$B$5,"ja","nein")</f>
        <v>nein</v>
      </c>
      <c r="H168" s="21" t="s">
        <v>13</v>
      </c>
      <c r="I168" s="29" t="n">
        <f aca="false">INDEX(Einstellungen!$B$27:$B$50,23)</f>
        <v>1.05</v>
      </c>
      <c r="J168" s="29" t="n">
        <f aca="false">F168*I168</f>
        <v>35.270886</v>
      </c>
    </row>
    <row r="169" customFormat="false" ht="15" hidden="false" customHeight="false" outlineLevel="0" collapsed="false">
      <c r="A169" s="28" t="n">
        <v>45587</v>
      </c>
      <c r="B169" s="21" t="s">
        <v>135</v>
      </c>
      <c r="C169" s="21" t="s">
        <v>141</v>
      </c>
      <c r="D169" s="29" t="n">
        <v>88.35</v>
      </c>
      <c r="E169" s="29" t="n">
        <f aca="false">D169/10</f>
        <v>8.835</v>
      </c>
      <c r="F169" s="29" t="n">
        <f aca="false">(E169+Einstellungen!$B$20)*(1+Einstellungen!$B$10)</f>
        <v>32.71429</v>
      </c>
      <c r="G169" s="21" t="str">
        <f aca="false">IF(F169&lt;Einstellungen!$B$5,"ja","nein")</f>
        <v>nein</v>
      </c>
      <c r="H169" s="21" t="s">
        <v>13</v>
      </c>
      <c r="I169" s="29" t="n">
        <f aca="false">INDEX(Einstellungen!$B$27:$B$50,24)</f>
        <v>0.8</v>
      </c>
      <c r="J169" s="29" t="n">
        <f aca="false">F169*I169</f>
        <v>26.171432</v>
      </c>
    </row>
    <row r="170" customFormat="false" ht="15" hidden="false" customHeight="false" outlineLevel="0" collapsed="false">
      <c r="A170" s="28" t="n">
        <v>45588</v>
      </c>
      <c r="B170" s="21" t="s">
        <v>111</v>
      </c>
      <c r="C170" s="21" t="s">
        <v>112</v>
      </c>
      <c r="D170" s="29" t="n">
        <v>80.83</v>
      </c>
      <c r="E170" s="29" t="n">
        <f aca="false">D170/10</f>
        <v>8.083</v>
      </c>
      <c r="F170" s="29" t="n">
        <f aca="false">(E170+Einstellungen!$B$20)*(1+Einstellungen!$B$10)</f>
        <v>31.81941</v>
      </c>
      <c r="G170" s="21" t="str">
        <f aca="false">IF(F170&lt;Einstellungen!$B$5,"ja","nein")</f>
        <v>nein</v>
      </c>
      <c r="H170" s="21" t="s">
        <v>13</v>
      </c>
      <c r="I170" s="29" t="n">
        <f aca="false">INDEX(Einstellungen!$B$27:$B$50,1)</f>
        <v>0.6</v>
      </c>
      <c r="J170" s="29" t="n">
        <f aca="false">F170*I170</f>
        <v>19.091646</v>
      </c>
    </row>
    <row r="171" customFormat="false" ht="15" hidden="false" customHeight="false" outlineLevel="0" collapsed="false">
      <c r="A171" s="28" t="n">
        <v>45588</v>
      </c>
      <c r="B171" s="21" t="s">
        <v>113</v>
      </c>
      <c r="C171" s="21" t="s">
        <v>112</v>
      </c>
      <c r="D171" s="29" t="n">
        <v>83.23</v>
      </c>
      <c r="E171" s="29" t="n">
        <f aca="false">D171/10</f>
        <v>8.323</v>
      </c>
      <c r="F171" s="29" t="n">
        <f aca="false">(E171+Einstellungen!$B$20)*(1+Einstellungen!$B$10)</f>
        <v>32.10501</v>
      </c>
      <c r="G171" s="21" t="str">
        <f aca="false">IF(F171&lt;Einstellungen!$B$5,"ja","nein")</f>
        <v>nein</v>
      </c>
      <c r="H171" s="21" t="s">
        <v>13</v>
      </c>
      <c r="I171" s="29" t="n">
        <f aca="false">INDEX(Einstellungen!$B$27:$B$50,2)</f>
        <v>0.5</v>
      </c>
      <c r="J171" s="29" t="n">
        <f aca="false">F171*I171</f>
        <v>16.052505</v>
      </c>
    </row>
    <row r="172" customFormat="false" ht="15" hidden="false" customHeight="false" outlineLevel="0" collapsed="false">
      <c r="A172" s="28" t="n">
        <v>45588</v>
      </c>
      <c r="B172" s="21" t="s">
        <v>114</v>
      </c>
      <c r="C172" s="21" t="s">
        <v>112</v>
      </c>
      <c r="D172" s="29" t="n">
        <v>82.02</v>
      </c>
      <c r="E172" s="29" t="n">
        <f aca="false">D172/10</f>
        <v>8.202</v>
      </c>
      <c r="F172" s="29" t="n">
        <f aca="false">(E172+Einstellungen!$B$20)*(1+Einstellungen!$B$10)</f>
        <v>31.96102</v>
      </c>
      <c r="G172" s="21" t="str">
        <f aca="false">IF(F172&lt;Einstellungen!$B$5,"ja","nein")</f>
        <v>nein</v>
      </c>
      <c r="H172" s="21" t="s">
        <v>13</v>
      </c>
      <c r="I172" s="29" t="n">
        <f aca="false">INDEX(Einstellungen!$B$27:$B$50,3)</f>
        <v>0.45</v>
      </c>
      <c r="J172" s="29" t="n">
        <f aca="false">F172*I172</f>
        <v>14.382459</v>
      </c>
    </row>
    <row r="173" customFormat="false" ht="15" hidden="false" customHeight="false" outlineLevel="0" collapsed="false">
      <c r="A173" s="28" t="n">
        <v>45588</v>
      </c>
      <c r="B173" s="21" t="s">
        <v>115</v>
      </c>
      <c r="C173" s="21" t="s">
        <v>112</v>
      </c>
      <c r="D173" s="29" t="n">
        <v>83.21</v>
      </c>
      <c r="E173" s="29" t="n">
        <f aca="false">D173/10</f>
        <v>8.321</v>
      </c>
      <c r="F173" s="29" t="n">
        <f aca="false">(E173+Einstellungen!$B$20)*(1+Einstellungen!$B$10)</f>
        <v>32.10263</v>
      </c>
      <c r="G173" s="21" t="str">
        <f aca="false">IF(F173&lt;Einstellungen!$B$5,"ja","nein")</f>
        <v>nein</v>
      </c>
      <c r="H173" s="21" t="s">
        <v>13</v>
      </c>
      <c r="I173" s="29" t="n">
        <f aca="false">INDEX(Einstellungen!$B$27:$B$50,4)</f>
        <v>0.45</v>
      </c>
      <c r="J173" s="29" t="n">
        <f aca="false">F173*I173</f>
        <v>14.4461835</v>
      </c>
    </row>
    <row r="174" customFormat="false" ht="15" hidden="false" customHeight="false" outlineLevel="0" collapsed="false">
      <c r="A174" s="28" t="n">
        <v>45588</v>
      </c>
      <c r="B174" s="21" t="s">
        <v>116</v>
      </c>
      <c r="C174" s="21" t="s">
        <v>112</v>
      </c>
      <c r="D174" s="29" t="n">
        <v>85.8</v>
      </c>
      <c r="E174" s="29" t="n">
        <f aca="false">D174/10</f>
        <v>8.58</v>
      </c>
      <c r="F174" s="29" t="n">
        <f aca="false">(E174+Einstellungen!$B$20)*(1+Einstellungen!$B$10)</f>
        <v>32.41084</v>
      </c>
      <c r="G174" s="21" t="str">
        <f aca="false">IF(F174&lt;Einstellungen!$B$5,"ja","nein")</f>
        <v>nein</v>
      </c>
      <c r="H174" s="21" t="s">
        <v>13</v>
      </c>
      <c r="I174" s="29" t="n">
        <f aca="false">INDEX(Einstellungen!$B$27:$B$50,5)</f>
        <v>0.45</v>
      </c>
      <c r="J174" s="29" t="n">
        <f aca="false">F174*I174</f>
        <v>14.584878</v>
      </c>
    </row>
    <row r="175" customFormat="false" ht="15" hidden="false" customHeight="false" outlineLevel="0" collapsed="false">
      <c r="A175" s="28" t="n">
        <v>45588</v>
      </c>
      <c r="B175" s="21" t="s">
        <v>117</v>
      </c>
      <c r="C175" s="21" t="s">
        <v>112</v>
      </c>
      <c r="D175" s="29" t="n">
        <v>93.6</v>
      </c>
      <c r="E175" s="29" t="n">
        <f aca="false">D175/10</f>
        <v>9.36</v>
      </c>
      <c r="F175" s="29" t="n">
        <f aca="false">(E175+Einstellungen!$B$20)*(1+Einstellungen!$B$10)</f>
        <v>33.33904</v>
      </c>
      <c r="G175" s="21" t="str">
        <f aca="false">IF(F175&lt;Einstellungen!$B$5,"ja","nein")</f>
        <v>nein</v>
      </c>
      <c r="H175" s="21" t="s">
        <v>13</v>
      </c>
      <c r="I175" s="29" t="n">
        <f aca="false">INDEX(Einstellungen!$B$27:$B$50,6)</f>
        <v>0.5</v>
      </c>
      <c r="J175" s="29" t="n">
        <f aca="false">F175*I175</f>
        <v>16.66952</v>
      </c>
    </row>
    <row r="176" customFormat="false" ht="15" hidden="false" customHeight="false" outlineLevel="0" collapsed="false">
      <c r="A176" s="28" t="n">
        <v>45588</v>
      </c>
      <c r="B176" s="21" t="s">
        <v>118</v>
      </c>
      <c r="C176" s="21" t="s">
        <v>112</v>
      </c>
      <c r="D176" s="29" t="n">
        <v>108.19</v>
      </c>
      <c r="E176" s="29" t="n">
        <f aca="false">D176/10</f>
        <v>10.819</v>
      </c>
      <c r="F176" s="29" t="n">
        <f aca="false">(E176+Einstellungen!$B$20)*(1+Einstellungen!$B$10)</f>
        <v>35.07525</v>
      </c>
      <c r="G176" s="21" t="str">
        <f aca="false">IF(F176&lt;Einstellungen!$B$5,"ja","nein")</f>
        <v>nein</v>
      </c>
      <c r="H176" s="21" t="s">
        <v>13</v>
      </c>
      <c r="I176" s="29" t="n">
        <f aca="false">INDEX(Einstellungen!$B$27:$B$50,7)</f>
        <v>0.7</v>
      </c>
      <c r="J176" s="29" t="n">
        <f aca="false">F176*I176</f>
        <v>24.552675</v>
      </c>
    </row>
    <row r="177" customFormat="false" ht="15" hidden="false" customHeight="false" outlineLevel="0" collapsed="false">
      <c r="A177" s="28" t="n">
        <v>45588</v>
      </c>
      <c r="B177" s="21" t="s">
        <v>119</v>
      </c>
      <c r="C177" s="21" t="s">
        <v>112</v>
      </c>
      <c r="D177" s="29" t="n">
        <v>172.79</v>
      </c>
      <c r="E177" s="29" t="n">
        <f aca="false">D177/10</f>
        <v>17.279</v>
      </c>
      <c r="F177" s="29" t="n">
        <f aca="false">(E177+Einstellungen!$B$20)*(1+Einstellungen!$B$10)</f>
        <v>42.76265</v>
      </c>
      <c r="G177" s="21" t="str">
        <f aca="false">IF(F177&lt;Einstellungen!$B$5,"ja","nein")</f>
        <v>nein</v>
      </c>
      <c r="H177" s="21" t="s">
        <v>13</v>
      </c>
      <c r="I177" s="29" t="n">
        <f aca="false">INDEX(Einstellungen!$B$27:$B$50,8)</f>
        <v>0.95</v>
      </c>
      <c r="J177" s="29" t="n">
        <f aca="false">F177*I177</f>
        <v>40.6245175</v>
      </c>
    </row>
    <row r="178" customFormat="false" ht="15" hidden="false" customHeight="false" outlineLevel="0" collapsed="false">
      <c r="A178" s="28" t="n">
        <v>45588</v>
      </c>
      <c r="B178" s="21" t="s">
        <v>120</v>
      </c>
      <c r="C178" s="21" t="s">
        <v>112</v>
      </c>
      <c r="D178" s="29" t="n">
        <v>183.13</v>
      </c>
      <c r="E178" s="29" t="n">
        <f aca="false">D178/10</f>
        <v>18.313</v>
      </c>
      <c r="F178" s="29" t="n">
        <f aca="false">(E178+Einstellungen!$B$20)*(1+Einstellungen!$B$10)</f>
        <v>43.99311</v>
      </c>
      <c r="G178" s="21" t="str">
        <f aca="false">IF(F178&lt;Einstellungen!$B$5,"ja","nein")</f>
        <v>nein</v>
      </c>
      <c r="H178" s="21" t="s">
        <v>13</v>
      </c>
      <c r="I178" s="29" t="n">
        <f aca="false">INDEX(Einstellungen!$B$27:$B$50,9)</f>
        <v>1.05</v>
      </c>
      <c r="J178" s="29" t="n">
        <f aca="false">F178*I178</f>
        <v>46.1927655</v>
      </c>
    </row>
    <row r="179" customFormat="false" ht="15" hidden="false" customHeight="false" outlineLevel="0" collapsed="false">
      <c r="A179" s="28" t="n">
        <v>45588</v>
      </c>
      <c r="B179" s="21" t="s">
        <v>121</v>
      </c>
      <c r="C179" s="21" t="s">
        <v>112</v>
      </c>
      <c r="D179" s="29" t="n">
        <v>128.42</v>
      </c>
      <c r="E179" s="29" t="n">
        <f aca="false">D179/10</f>
        <v>12.842</v>
      </c>
      <c r="F179" s="29" t="n">
        <f aca="false">(E179+Einstellungen!$B$20)*(1+Einstellungen!$B$10)</f>
        <v>37.48262</v>
      </c>
      <c r="G179" s="21" t="str">
        <f aca="false">IF(F179&lt;Einstellungen!$B$5,"ja","nein")</f>
        <v>nein</v>
      </c>
      <c r="H179" s="21" t="s">
        <v>13</v>
      </c>
      <c r="I179" s="29" t="n">
        <f aca="false">INDEX(Einstellungen!$B$27:$B$50,10)</f>
        <v>1.05</v>
      </c>
      <c r="J179" s="29" t="n">
        <f aca="false">F179*I179</f>
        <v>39.356751</v>
      </c>
    </row>
    <row r="180" customFormat="false" ht="15" hidden="false" customHeight="false" outlineLevel="0" collapsed="false">
      <c r="A180" s="28" t="n">
        <v>45588</v>
      </c>
      <c r="B180" s="21" t="s">
        <v>122</v>
      </c>
      <c r="C180" s="21" t="s">
        <v>112</v>
      </c>
      <c r="D180" s="29" t="n">
        <v>104.1</v>
      </c>
      <c r="E180" s="29" t="n">
        <f aca="false">D180/10</f>
        <v>10.41</v>
      </c>
      <c r="F180" s="29" t="n">
        <f aca="false">(E180+Einstellungen!$B$20)*(1+Einstellungen!$B$10)</f>
        <v>34.58854</v>
      </c>
      <c r="G180" s="21" t="str">
        <f aca="false">IF(F180&lt;Einstellungen!$B$5,"ja","nein")</f>
        <v>nein</v>
      </c>
      <c r="H180" s="21" t="s">
        <v>13</v>
      </c>
      <c r="I180" s="29" t="n">
        <f aca="false">INDEX(Einstellungen!$B$27:$B$50,11)</f>
        <v>1.05</v>
      </c>
      <c r="J180" s="29" t="n">
        <f aca="false">F180*I180</f>
        <v>36.317967</v>
      </c>
    </row>
    <row r="181" customFormat="false" ht="15" hidden="false" customHeight="false" outlineLevel="0" collapsed="false">
      <c r="A181" s="28" t="n">
        <v>45588</v>
      </c>
      <c r="B181" s="21" t="s">
        <v>123</v>
      </c>
      <c r="C181" s="21" t="s">
        <v>112</v>
      </c>
      <c r="D181" s="29" t="n">
        <v>93.86</v>
      </c>
      <c r="E181" s="29" t="n">
        <f aca="false">D181/10</f>
        <v>9.386</v>
      </c>
      <c r="F181" s="29" t="n">
        <f aca="false">(E181+Einstellungen!$B$20)*(1+Einstellungen!$B$10)</f>
        <v>33.36998</v>
      </c>
      <c r="G181" s="21" t="str">
        <f aca="false">IF(F181&lt;Einstellungen!$B$5,"ja","nein")</f>
        <v>nein</v>
      </c>
      <c r="H181" s="21" t="s">
        <v>13</v>
      </c>
      <c r="I181" s="29" t="n">
        <f aca="false">INDEX(Einstellungen!$B$27:$B$50,12)</f>
        <v>1.1</v>
      </c>
      <c r="J181" s="29" t="n">
        <f aca="false">F181*I181</f>
        <v>36.706978</v>
      </c>
    </row>
    <row r="182" customFormat="false" ht="15" hidden="false" customHeight="false" outlineLevel="0" collapsed="false">
      <c r="A182" s="28" t="n">
        <v>45588</v>
      </c>
      <c r="B182" s="21" t="s">
        <v>124</v>
      </c>
      <c r="C182" s="21" t="s">
        <v>112</v>
      </c>
      <c r="D182" s="29" t="n">
        <v>85.62</v>
      </c>
      <c r="E182" s="29" t="n">
        <f aca="false">D182/10</f>
        <v>8.562</v>
      </c>
      <c r="F182" s="29" t="n">
        <f aca="false">(E182+Einstellungen!$B$20)*(1+Einstellungen!$B$10)</f>
        <v>32.38942</v>
      </c>
      <c r="G182" s="21" t="str">
        <f aca="false">IF(F182&lt;Einstellungen!$B$5,"ja","nein")</f>
        <v>nein</v>
      </c>
      <c r="H182" s="21" t="s">
        <v>13</v>
      </c>
      <c r="I182" s="29" t="n">
        <f aca="false">INDEX(Einstellungen!$B$27:$B$50,13)</f>
        <v>1.2</v>
      </c>
      <c r="J182" s="29" t="n">
        <f aca="false">F182*I182</f>
        <v>38.867304</v>
      </c>
    </row>
    <row r="183" customFormat="false" ht="15" hidden="false" customHeight="false" outlineLevel="0" collapsed="false">
      <c r="A183" s="28" t="n">
        <v>45588</v>
      </c>
      <c r="B183" s="21" t="s">
        <v>125</v>
      </c>
      <c r="C183" s="21" t="s">
        <v>112</v>
      </c>
      <c r="D183" s="29" t="n">
        <v>80.99</v>
      </c>
      <c r="E183" s="29" t="n">
        <f aca="false">D183/10</f>
        <v>8.099</v>
      </c>
      <c r="F183" s="29" t="n">
        <f aca="false">(E183+Einstellungen!$B$20)*(1+Einstellungen!$B$10)</f>
        <v>31.83845</v>
      </c>
      <c r="G183" s="21" t="str">
        <f aca="false">IF(F183&lt;Einstellungen!$B$5,"ja","nein")</f>
        <v>nein</v>
      </c>
      <c r="H183" s="21" t="s">
        <v>13</v>
      </c>
      <c r="I183" s="29" t="n">
        <f aca="false">INDEX(Einstellungen!$B$27:$B$50,14)</f>
        <v>1.15</v>
      </c>
      <c r="J183" s="29" t="n">
        <f aca="false">F183*I183</f>
        <v>36.6142175</v>
      </c>
    </row>
    <row r="184" customFormat="false" ht="15" hidden="false" customHeight="false" outlineLevel="0" collapsed="false">
      <c r="A184" s="28" t="n">
        <v>45588</v>
      </c>
      <c r="B184" s="21" t="s">
        <v>126</v>
      </c>
      <c r="C184" s="21" t="s">
        <v>112</v>
      </c>
      <c r="D184" s="29" t="n">
        <v>78.97</v>
      </c>
      <c r="E184" s="29" t="n">
        <f aca="false">D184/10</f>
        <v>7.897</v>
      </c>
      <c r="F184" s="29" t="n">
        <f aca="false">(E184+Einstellungen!$B$20)*(1+Einstellungen!$B$10)</f>
        <v>31.59807</v>
      </c>
      <c r="G184" s="21" t="str">
        <f aca="false">IF(F184&lt;Einstellungen!$B$5,"ja","nein")</f>
        <v>nein</v>
      </c>
      <c r="H184" s="21" t="s">
        <v>13</v>
      </c>
      <c r="I184" s="29" t="n">
        <f aca="false">INDEX(Einstellungen!$B$27:$B$50,15)</f>
        <v>1</v>
      </c>
      <c r="J184" s="29" t="n">
        <f aca="false">F184*I184</f>
        <v>31.59807</v>
      </c>
    </row>
    <row r="185" customFormat="false" ht="15" hidden="false" customHeight="false" outlineLevel="0" collapsed="false">
      <c r="A185" s="28" t="n">
        <v>45588</v>
      </c>
      <c r="B185" s="21" t="s">
        <v>127</v>
      </c>
      <c r="C185" s="21" t="s">
        <v>112</v>
      </c>
      <c r="D185" s="29" t="n">
        <v>88.62</v>
      </c>
      <c r="E185" s="29" t="n">
        <f aca="false">D185/10</f>
        <v>8.862</v>
      </c>
      <c r="F185" s="29" t="n">
        <f aca="false">(E185+Einstellungen!$B$20)*(1+Einstellungen!$B$10)</f>
        <v>32.74642</v>
      </c>
      <c r="G185" s="21" t="str">
        <f aca="false">IF(F185&lt;Einstellungen!$B$5,"ja","nein")</f>
        <v>nein</v>
      </c>
      <c r="H185" s="21" t="s">
        <v>13</v>
      </c>
      <c r="I185" s="29" t="n">
        <f aca="false">INDEX(Einstellungen!$B$27:$B$50,16)</f>
        <v>0.95</v>
      </c>
      <c r="J185" s="29" t="n">
        <f aca="false">F185*I185</f>
        <v>31.109099</v>
      </c>
    </row>
    <row r="186" customFormat="false" ht="15" hidden="false" customHeight="false" outlineLevel="0" collapsed="false">
      <c r="A186" s="28" t="n">
        <v>45588</v>
      </c>
      <c r="B186" s="21" t="s">
        <v>128</v>
      </c>
      <c r="C186" s="21" t="s">
        <v>112</v>
      </c>
      <c r="D186" s="29" t="n">
        <v>101.9</v>
      </c>
      <c r="E186" s="29" t="n">
        <f aca="false">D186/10</f>
        <v>10.19</v>
      </c>
      <c r="F186" s="29" t="n">
        <f aca="false">(E186+Einstellungen!$B$20)*(1+Einstellungen!$B$10)</f>
        <v>34.32674</v>
      </c>
      <c r="G186" s="21" t="str">
        <f aca="false">IF(F186&lt;Einstellungen!$B$5,"ja","nein")</f>
        <v>nein</v>
      </c>
      <c r="H186" s="21" t="s">
        <v>13</v>
      </c>
      <c r="I186" s="29" t="n">
        <f aca="false">INDEX(Einstellungen!$B$27:$B$50,17)</f>
        <v>0.95</v>
      </c>
      <c r="J186" s="29" t="n">
        <f aca="false">F186*I186</f>
        <v>32.610403</v>
      </c>
    </row>
    <row r="187" customFormat="false" ht="15" hidden="false" customHeight="false" outlineLevel="0" collapsed="false">
      <c r="A187" s="28" t="n">
        <v>45588</v>
      </c>
      <c r="B187" s="21" t="s">
        <v>129</v>
      </c>
      <c r="C187" s="21" t="s">
        <v>112</v>
      </c>
      <c r="D187" s="29" t="n">
        <v>147.15</v>
      </c>
      <c r="E187" s="29" t="n">
        <f aca="false">D187/10</f>
        <v>14.715</v>
      </c>
      <c r="F187" s="29" t="n">
        <f aca="false">(E187+Einstellungen!$B$20)*(1+Einstellungen!$B$10)</f>
        <v>39.71149</v>
      </c>
      <c r="G187" s="21" t="str">
        <f aca="false">IF(F187&lt;Einstellungen!$B$5,"ja","nein")</f>
        <v>nein</v>
      </c>
      <c r="H187" s="21" t="s">
        <v>13</v>
      </c>
      <c r="I187" s="29" t="n">
        <f aca="false">INDEX(Einstellungen!$B$27:$B$50,18)</f>
        <v>1.1</v>
      </c>
      <c r="J187" s="29" t="n">
        <f aca="false">F187*I187</f>
        <v>43.682639</v>
      </c>
    </row>
    <row r="188" customFormat="false" ht="15" hidden="false" customHeight="false" outlineLevel="0" collapsed="false">
      <c r="A188" s="28" t="n">
        <v>45588</v>
      </c>
      <c r="B188" s="21" t="s">
        <v>130</v>
      </c>
      <c r="C188" s="21" t="s">
        <v>112</v>
      </c>
      <c r="D188" s="29" t="n">
        <v>218.18</v>
      </c>
      <c r="E188" s="29" t="n">
        <f aca="false">D188/10</f>
        <v>21.818</v>
      </c>
      <c r="F188" s="29" t="n">
        <f aca="false">(E188+Einstellungen!$B$20)*(1+Einstellungen!$B$10)</f>
        <v>48.16406</v>
      </c>
      <c r="G188" s="21" t="str">
        <f aca="false">IF(F188&lt;Einstellungen!$B$5,"ja","nein")</f>
        <v>nein</v>
      </c>
      <c r="H188" s="21" t="s">
        <v>13</v>
      </c>
      <c r="I188" s="29" t="n">
        <f aca="false">INDEX(Einstellungen!$B$27:$B$50,19)</f>
        <v>1.35</v>
      </c>
      <c r="J188" s="29" t="n">
        <f aca="false">F188*I188</f>
        <v>65.021481</v>
      </c>
    </row>
    <row r="189" customFormat="false" ht="15" hidden="false" customHeight="false" outlineLevel="0" collapsed="false">
      <c r="A189" s="28" t="n">
        <v>45588</v>
      </c>
      <c r="B189" s="21" t="s">
        <v>131</v>
      </c>
      <c r="C189" s="21" t="s">
        <v>112</v>
      </c>
      <c r="D189" s="29" t="n">
        <v>177.6</v>
      </c>
      <c r="E189" s="29" t="n">
        <f aca="false">D189/10</f>
        <v>17.76</v>
      </c>
      <c r="F189" s="29" t="n">
        <f aca="false">(E189+Einstellungen!$B$20)*(1+Einstellungen!$B$10)</f>
        <v>43.33504</v>
      </c>
      <c r="G189" s="21" t="str">
        <f aca="false">IF(F189&lt;Einstellungen!$B$5,"ja","nein")</f>
        <v>nein</v>
      </c>
      <c r="H189" s="21" t="s">
        <v>13</v>
      </c>
      <c r="I189" s="29" t="n">
        <f aca="false">INDEX(Einstellungen!$B$27:$B$50,20)</f>
        <v>1.45</v>
      </c>
      <c r="J189" s="29" t="n">
        <f aca="false">F189*I189</f>
        <v>62.835808</v>
      </c>
    </row>
    <row r="190" customFormat="false" ht="15" hidden="false" customHeight="false" outlineLevel="0" collapsed="false">
      <c r="A190" s="28" t="n">
        <v>45588</v>
      </c>
      <c r="B190" s="21" t="s">
        <v>132</v>
      </c>
      <c r="C190" s="21" t="s">
        <v>112</v>
      </c>
      <c r="D190" s="29" t="n">
        <v>111.71</v>
      </c>
      <c r="E190" s="29" t="n">
        <f aca="false">D190/10</f>
        <v>11.171</v>
      </c>
      <c r="F190" s="29" t="n">
        <f aca="false">(E190+Einstellungen!$B$20)*(1+Einstellungen!$B$10)</f>
        <v>35.49413</v>
      </c>
      <c r="G190" s="21" t="str">
        <f aca="false">IF(F190&lt;Einstellungen!$B$5,"ja","nein")</f>
        <v>nein</v>
      </c>
      <c r="H190" s="21" t="s">
        <v>13</v>
      </c>
      <c r="I190" s="29" t="n">
        <f aca="false">INDEX(Einstellungen!$B$27:$B$50,21)</f>
        <v>1.4</v>
      </c>
      <c r="J190" s="29" t="n">
        <f aca="false">F190*I190</f>
        <v>49.691782</v>
      </c>
    </row>
    <row r="191" customFormat="false" ht="15" hidden="false" customHeight="false" outlineLevel="0" collapsed="false">
      <c r="A191" s="28" t="n">
        <v>45588</v>
      </c>
      <c r="B191" s="21" t="s">
        <v>133</v>
      </c>
      <c r="C191" s="21" t="s">
        <v>112</v>
      </c>
      <c r="D191" s="29" t="n">
        <v>101.51</v>
      </c>
      <c r="E191" s="29" t="n">
        <f aca="false">D191/10</f>
        <v>10.151</v>
      </c>
      <c r="F191" s="29" t="n">
        <f aca="false">(E191+Einstellungen!$B$20)*(1+Einstellungen!$B$10)</f>
        <v>34.28033</v>
      </c>
      <c r="G191" s="21" t="str">
        <f aca="false">IF(F191&lt;Einstellungen!$B$5,"ja","nein")</f>
        <v>nein</v>
      </c>
      <c r="H191" s="21" t="s">
        <v>13</v>
      </c>
      <c r="I191" s="29" t="n">
        <f aca="false">INDEX(Einstellungen!$B$27:$B$50,22)</f>
        <v>1.25</v>
      </c>
      <c r="J191" s="29" t="n">
        <f aca="false">F191*I191</f>
        <v>42.8504125</v>
      </c>
    </row>
    <row r="192" customFormat="false" ht="15" hidden="false" customHeight="false" outlineLevel="0" collapsed="false">
      <c r="A192" s="28" t="n">
        <v>45588</v>
      </c>
      <c r="B192" s="21" t="s">
        <v>134</v>
      </c>
      <c r="C192" s="21" t="s">
        <v>112</v>
      </c>
      <c r="D192" s="29" t="n">
        <v>103.33</v>
      </c>
      <c r="E192" s="29" t="n">
        <f aca="false">D192/10</f>
        <v>10.333</v>
      </c>
      <c r="F192" s="29" t="n">
        <f aca="false">(E192+Einstellungen!$B$20)*(1+Einstellungen!$B$10)</f>
        <v>34.49691</v>
      </c>
      <c r="G192" s="21" t="str">
        <f aca="false">IF(F192&lt;Einstellungen!$B$5,"ja","nein")</f>
        <v>nein</v>
      </c>
      <c r="H192" s="21" t="s">
        <v>13</v>
      </c>
      <c r="I192" s="29" t="n">
        <f aca="false">INDEX(Einstellungen!$B$27:$B$50,23)</f>
        <v>1.05</v>
      </c>
      <c r="J192" s="29" t="n">
        <f aca="false">F192*I192</f>
        <v>36.2217555</v>
      </c>
    </row>
    <row r="193" customFormat="false" ht="15" hidden="false" customHeight="false" outlineLevel="0" collapsed="false">
      <c r="A193" s="28" t="n">
        <v>45588</v>
      </c>
      <c r="B193" s="21" t="s">
        <v>135</v>
      </c>
      <c r="C193" s="21" t="s">
        <v>112</v>
      </c>
      <c r="D193" s="29" t="n">
        <v>93.16</v>
      </c>
      <c r="E193" s="29" t="n">
        <f aca="false">D193/10</f>
        <v>9.316</v>
      </c>
      <c r="F193" s="29" t="n">
        <f aca="false">(E193+Einstellungen!$B$20)*(1+Einstellungen!$B$10)</f>
        <v>33.28668</v>
      </c>
      <c r="G193" s="21" t="str">
        <f aca="false">IF(F193&lt;Einstellungen!$B$5,"ja","nein")</f>
        <v>nein</v>
      </c>
      <c r="H193" s="21" t="s">
        <v>13</v>
      </c>
      <c r="I193" s="29" t="n">
        <f aca="false">INDEX(Einstellungen!$B$27:$B$50,24)</f>
        <v>0.8</v>
      </c>
      <c r="J193" s="29" t="n">
        <f aca="false">F193*I193</f>
        <v>26.629344</v>
      </c>
    </row>
    <row r="194" customFormat="false" ht="15" hidden="false" customHeight="false" outlineLevel="0" collapsed="false">
      <c r="A194" s="28" t="n">
        <v>45589</v>
      </c>
      <c r="B194" s="21" t="s">
        <v>111</v>
      </c>
      <c r="C194" s="21" t="s">
        <v>136</v>
      </c>
      <c r="D194" s="29" t="n">
        <v>91.75</v>
      </c>
      <c r="E194" s="29" t="n">
        <f aca="false">D194/10</f>
        <v>9.175</v>
      </c>
      <c r="F194" s="29" t="n">
        <f aca="false">(E194+Einstellungen!$B$20)*(1+Einstellungen!$B$10)</f>
        <v>33.11889</v>
      </c>
      <c r="G194" s="21" t="str">
        <f aca="false">IF(F194&lt;Einstellungen!$B$5,"ja","nein")</f>
        <v>nein</v>
      </c>
      <c r="H194" s="21" t="s">
        <v>13</v>
      </c>
      <c r="I194" s="29" t="n">
        <f aca="false">INDEX(Einstellungen!$B$27:$B$50,1)</f>
        <v>0.6</v>
      </c>
      <c r="J194" s="29" t="n">
        <f aca="false">F194*I194</f>
        <v>19.871334</v>
      </c>
    </row>
    <row r="195" customFormat="false" ht="15" hidden="false" customHeight="false" outlineLevel="0" collapsed="false">
      <c r="A195" s="28" t="n">
        <v>45589</v>
      </c>
      <c r="B195" s="21" t="s">
        <v>113</v>
      </c>
      <c r="C195" s="21" t="s">
        <v>136</v>
      </c>
      <c r="D195" s="29" t="n">
        <v>82.42</v>
      </c>
      <c r="E195" s="29" t="n">
        <f aca="false">D195/10</f>
        <v>8.242</v>
      </c>
      <c r="F195" s="29" t="n">
        <f aca="false">(E195+Einstellungen!$B$20)*(1+Einstellungen!$B$10)</f>
        <v>32.00862</v>
      </c>
      <c r="G195" s="21" t="str">
        <f aca="false">IF(F195&lt;Einstellungen!$B$5,"ja","nein")</f>
        <v>nein</v>
      </c>
      <c r="H195" s="21" t="s">
        <v>13</v>
      </c>
      <c r="I195" s="29" t="n">
        <f aca="false">INDEX(Einstellungen!$B$27:$B$50,2)</f>
        <v>0.5</v>
      </c>
      <c r="J195" s="29" t="n">
        <f aca="false">F195*I195</f>
        <v>16.00431</v>
      </c>
    </row>
    <row r="196" customFormat="false" ht="15" hidden="false" customHeight="false" outlineLevel="0" collapsed="false">
      <c r="A196" s="28" t="n">
        <v>45589</v>
      </c>
      <c r="B196" s="21" t="s">
        <v>114</v>
      </c>
      <c r="C196" s="21" t="s">
        <v>136</v>
      </c>
      <c r="D196" s="29" t="n">
        <v>80.67</v>
      </c>
      <c r="E196" s="29" t="n">
        <f aca="false">D196/10</f>
        <v>8.067</v>
      </c>
      <c r="F196" s="29" t="n">
        <f aca="false">(E196+Einstellungen!$B$20)*(1+Einstellungen!$B$10)</f>
        <v>31.80037</v>
      </c>
      <c r="G196" s="21" t="str">
        <f aca="false">IF(F196&lt;Einstellungen!$B$5,"ja","nein")</f>
        <v>nein</v>
      </c>
      <c r="H196" s="21" t="s">
        <v>13</v>
      </c>
      <c r="I196" s="29" t="n">
        <f aca="false">INDEX(Einstellungen!$B$27:$B$50,3)</f>
        <v>0.45</v>
      </c>
      <c r="J196" s="29" t="n">
        <f aca="false">F196*I196</f>
        <v>14.3101665</v>
      </c>
    </row>
    <row r="197" customFormat="false" ht="15" hidden="false" customHeight="false" outlineLevel="0" collapsed="false">
      <c r="A197" s="28" t="n">
        <v>45589</v>
      </c>
      <c r="B197" s="21" t="s">
        <v>115</v>
      </c>
      <c r="C197" s="21" t="s">
        <v>136</v>
      </c>
      <c r="D197" s="29" t="n">
        <v>80.29</v>
      </c>
      <c r="E197" s="29" t="n">
        <f aca="false">D197/10</f>
        <v>8.029</v>
      </c>
      <c r="F197" s="29" t="n">
        <f aca="false">(E197+Einstellungen!$B$20)*(1+Einstellungen!$B$10)</f>
        <v>31.75515</v>
      </c>
      <c r="G197" s="21" t="str">
        <f aca="false">IF(F197&lt;Einstellungen!$B$5,"ja","nein")</f>
        <v>nein</v>
      </c>
      <c r="H197" s="21" t="s">
        <v>13</v>
      </c>
      <c r="I197" s="29" t="n">
        <f aca="false">INDEX(Einstellungen!$B$27:$B$50,4)</f>
        <v>0.45</v>
      </c>
      <c r="J197" s="29" t="n">
        <f aca="false">F197*I197</f>
        <v>14.2898175</v>
      </c>
    </row>
    <row r="198" customFormat="false" ht="15" hidden="false" customHeight="false" outlineLevel="0" collapsed="false">
      <c r="A198" s="28" t="n">
        <v>45589</v>
      </c>
      <c r="B198" s="21" t="s">
        <v>116</v>
      </c>
      <c r="C198" s="21" t="s">
        <v>136</v>
      </c>
      <c r="D198" s="29" t="n">
        <v>80.45</v>
      </c>
      <c r="E198" s="29" t="n">
        <f aca="false">D198/10</f>
        <v>8.045</v>
      </c>
      <c r="F198" s="29" t="n">
        <f aca="false">(E198+Einstellungen!$B$20)*(1+Einstellungen!$B$10)</f>
        <v>31.77419</v>
      </c>
      <c r="G198" s="21" t="str">
        <f aca="false">IF(F198&lt;Einstellungen!$B$5,"ja","nein")</f>
        <v>nein</v>
      </c>
      <c r="H198" s="21" t="s">
        <v>13</v>
      </c>
      <c r="I198" s="29" t="n">
        <f aca="false">INDEX(Einstellungen!$B$27:$B$50,5)</f>
        <v>0.45</v>
      </c>
      <c r="J198" s="29" t="n">
        <f aca="false">F198*I198</f>
        <v>14.2983855</v>
      </c>
    </row>
    <row r="199" customFormat="false" ht="15" hidden="false" customHeight="false" outlineLevel="0" collapsed="false">
      <c r="A199" s="28" t="n">
        <v>45589</v>
      </c>
      <c r="B199" s="21" t="s">
        <v>117</v>
      </c>
      <c r="C199" s="21" t="s">
        <v>136</v>
      </c>
      <c r="D199" s="29" t="n">
        <v>83.82</v>
      </c>
      <c r="E199" s="29" t="n">
        <f aca="false">D199/10</f>
        <v>8.382</v>
      </c>
      <c r="F199" s="29" t="n">
        <f aca="false">(E199+Einstellungen!$B$20)*(1+Einstellungen!$B$10)</f>
        <v>32.17522</v>
      </c>
      <c r="G199" s="21" t="str">
        <f aca="false">IF(F199&lt;Einstellungen!$B$5,"ja","nein")</f>
        <v>nein</v>
      </c>
      <c r="H199" s="21" t="s">
        <v>13</v>
      </c>
      <c r="I199" s="29" t="n">
        <f aca="false">INDEX(Einstellungen!$B$27:$B$50,6)</f>
        <v>0.5</v>
      </c>
      <c r="J199" s="29" t="n">
        <f aca="false">F199*I199</f>
        <v>16.08761</v>
      </c>
    </row>
    <row r="200" customFormat="false" ht="15" hidden="false" customHeight="false" outlineLevel="0" collapsed="false">
      <c r="A200" s="28" t="n">
        <v>45589</v>
      </c>
      <c r="B200" s="21" t="s">
        <v>118</v>
      </c>
      <c r="C200" s="21" t="s">
        <v>136</v>
      </c>
      <c r="D200" s="29" t="n">
        <v>103.21</v>
      </c>
      <c r="E200" s="29" t="n">
        <f aca="false">D200/10</f>
        <v>10.321</v>
      </c>
      <c r="F200" s="29" t="n">
        <f aca="false">(E200+Einstellungen!$B$20)*(1+Einstellungen!$B$10)</f>
        <v>34.48263</v>
      </c>
      <c r="G200" s="21" t="str">
        <f aca="false">IF(F200&lt;Einstellungen!$B$5,"ja","nein")</f>
        <v>nein</v>
      </c>
      <c r="H200" s="21" t="s">
        <v>13</v>
      </c>
      <c r="I200" s="29" t="n">
        <f aca="false">INDEX(Einstellungen!$B$27:$B$50,7)</f>
        <v>0.7</v>
      </c>
      <c r="J200" s="29" t="n">
        <f aca="false">F200*I200</f>
        <v>24.137841</v>
      </c>
    </row>
    <row r="201" customFormat="false" ht="15" hidden="false" customHeight="false" outlineLevel="0" collapsed="false">
      <c r="A201" s="28" t="n">
        <v>45589</v>
      </c>
      <c r="B201" s="21" t="s">
        <v>119</v>
      </c>
      <c r="C201" s="21" t="s">
        <v>136</v>
      </c>
      <c r="D201" s="29" t="n">
        <v>148.29</v>
      </c>
      <c r="E201" s="29" t="n">
        <f aca="false">D201/10</f>
        <v>14.829</v>
      </c>
      <c r="F201" s="29" t="n">
        <f aca="false">(E201+Einstellungen!$B$20)*(1+Einstellungen!$B$10)</f>
        <v>39.84715</v>
      </c>
      <c r="G201" s="21" t="str">
        <f aca="false">IF(F201&lt;Einstellungen!$B$5,"ja","nein")</f>
        <v>nein</v>
      </c>
      <c r="H201" s="21" t="s">
        <v>13</v>
      </c>
      <c r="I201" s="29" t="n">
        <f aca="false">INDEX(Einstellungen!$B$27:$B$50,8)</f>
        <v>0.95</v>
      </c>
      <c r="J201" s="29" t="n">
        <f aca="false">F201*I201</f>
        <v>37.8547925</v>
      </c>
    </row>
    <row r="202" customFormat="false" ht="15" hidden="false" customHeight="false" outlineLevel="0" collapsed="false">
      <c r="A202" s="28" t="n">
        <v>45589</v>
      </c>
      <c r="B202" s="21" t="s">
        <v>120</v>
      </c>
      <c r="C202" s="21" t="s">
        <v>136</v>
      </c>
      <c r="D202" s="29" t="n">
        <v>171.27</v>
      </c>
      <c r="E202" s="29" t="n">
        <f aca="false">D202/10</f>
        <v>17.127</v>
      </c>
      <c r="F202" s="29" t="n">
        <f aca="false">(E202+Einstellungen!$B$20)*(1+Einstellungen!$B$10)</f>
        <v>42.58177</v>
      </c>
      <c r="G202" s="21" t="str">
        <f aca="false">IF(F202&lt;Einstellungen!$B$5,"ja","nein")</f>
        <v>nein</v>
      </c>
      <c r="H202" s="21" t="s">
        <v>13</v>
      </c>
      <c r="I202" s="29" t="n">
        <f aca="false">INDEX(Einstellungen!$B$27:$B$50,9)</f>
        <v>1.05</v>
      </c>
      <c r="J202" s="29" t="n">
        <f aca="false">F202*I202</f>
        <v>44.7108585</v>
      </c>
    </row>
    <row r="203" customFormat="false" ht="15" hidden="false" customHeight="false" outlineLevel="0" collapsed="false">
      <c r="A203" s="28" t="n">
        <v>45589</v>
      </c>
      <c r="B203" s="21" t="s">
        <v>121</v>
      </c>
      <c r="C203" s="21" t="s">
        <v>136</v>
      </c>
      <c r="D203" s="29" t="n">
        <v>117.3</v>
      </c>
      <c r="E203" s="29" t="n">
        <f aca="false">D203/10</f>
        <v>11.73</v>
      </c>
      <c r="F203" s="29" t="n">
        <f aca="false">(E203+Einstellungen!$B$20)*(1+Einstellungen!$B$10)</f>
        <v>36.15934</v>
      </c>
      <c r="G203" s="21" t="str">
        <f aca="false">IF(F203&lt;Einstellungen!$B$5,"ja","nein")</f>
        <v>nein</v>
      </c>
      <c r="H203" s="21" t="s">
        <v>13</v>
      </c>
      <c r="I203" s="29" t="n">
        <f aca="false">INDEX(Einstellungen!$B$27:$B$50,10)</f>
        <v>1.05</v>
      </c>
      <c r="J203" s="29" t="n">
        <f aca="false">F203*I203</f>
        <v>37.967307</v>
      </c>
    </row>
    <row r="204" customFormat="false" ht="15" hidden="false" customHeight="false" outlineLevel="0" collapsed="false">
      <c r="A204" s="28" t="n">
        <v>45589</v>
      </c>
      <c r="B204" s="21" t="s">
        <v>122</v>
      </c>
      <c r="C204" s="21" t="s">
        <v>136</v>
      </c>
      <c r="D204" s="29" t="n">
        <v>101.91</v>
      </c>
      <c r="E204" s="29" t="n">
        <f aca="false">D204/10</f>
        <v>10.191</v>
      </c>
      <c r="F204" s="29" t="n">
        <f aca="false">(E204+Einstellungen!$B$20)*(1+Einstellungen!$B$10)</f>
        <v>34.32793</v>
      </c>
      <c r="G204" s="21" t="str">
        <f aca="false">IF(F204&lt;Einstellungen!$B$5,"ja","nein")</f>
        <v>nein</v>
      </c>
      <c r="H204" s="21" t="s">
        <v>13</v>
      </c>
      <c r="I204" s="29" t="n">
        <f aca="false">INDEX(Einstellungen!$B$27:$B$50,11)</f>
        <v>1.05</v>
      </c>
      <c r="J204" s="29" t="n">
        <f aca="false">F204*I204</f>
        <v>36.0443265</v>
      </c>
    </row>
    <row r="205" customFormat="false" ht="15" hidden="false" customHeight="false" outlineLevel="0" collapsed="false">
      <c r="A205" s="28" t="n">
        <v>45589</v>
      </c>
      <c r="B205" s="21" t="s">
        <v>123</v>
      </c>
      <c r="C205" s="21" t="s">
        <v>136</v>
      </c>
      <c r="D205" s="29" t="n">
        <v>93.05</v>
      </c>
      <c r="E205" s="29" t="n">
        <f aca="false">D205/10</f>
        <v>9.305</v>
      </c>
      <c r="F205" s="29" t="n">
        <f aca="false">(E205+Einstellungen!$B$20)*(1+Einstellungen!$B$10)</f>
        <v>33.27359</v>
      </c>
      <c r="G205" s="21" t="str">
        <f aca="false">IF(F205&lt;Einstellungen!$B$5,"ja","nein")</f>
        <v>nein</v>
      </c>
      <c r="H205" s="21" t="s">
        <v>13</v>
      </c>
      <c r="I205" s="29" t="n">
        <f aca="false">INDEX(Einstellungen!$B$27:$B$50,12)</f>
        <v>1.1</v>
      </c>
      <c r="J205" s="29" t="n">
        <f aca="false">F205*I205</f>
        <v>36.600949</v>
      </c>
    </row>
    <row r="206" customFormat="false" ht="15" hidden="false" customHeight="false" outlineLevel="0" collapsed="false">
      <c r="A206" s="28" t="n">
        <v>45589</v>
      </c>
      <c r="B206" s="21" t="s">
        <v>124</v>
      </c>
      <c r="C206" s="21" t="s">
        <v>136</v>
      </c>
      <c r="D206" s="29" t="n">
        <v>83.96</v>
      </c>
      <c r="E206" s="29" t="n">
        <f aca="false">D206/10</f>
        <v>8.396</v>
      </c>
      <c r="F206" s="29" t="n">
        <f aca="false">(E206+Einstellungen!$B$20)*(1+Einstellungen!$B$10)</f>
        <v>32.19188</v>
      </c>
      <c r="G206" s="21" t="str">
        <f aca="false">IF(F206&lt;Einstellungen!$B$5,"ja","nein")</f>
        <v>nein</v>
      </c>
      <c r="H206" s="21" t="s">
        <v>13</v>
      </c>
      <c r="I206" s="29" t="n">
        <f aca="false">INDEX(Einstellungen!$B$27:$B$50,13)</f>
        <v>1.2</v>
      </c>
      <c r="J206" s="29" t="n">
        <f aca="false">F206*I206</f>
        <v>38.630256</v>
      </c>
    </row>
    <row r="207" customFormat="false" ht="15" hidden="false" customHeight="false" outlineLevel="0" collapsed="false">
      <c r="A207" s="28" t="n">
        <v>45589</v>
      </c>
      <c r="B207" s="21" t="s">
        <v>125</v>
      </c>
      <c r="C207" s="21" t="s">
        <v>136</v>
      </c>
      <c r="D207" s="29" t="n">
        <v>79.15</v>
      </c>
      <c r="E207" s="29" t="n">
        <f aca="false">D207/10</f>
        <v>7.915</v>
      </c>
      <c r="F207" s="29" t="n">
        <f aca="false">(E207+Einstellungen!$B$20)*(1+Einstellungen!$B$10)</f>
        <v>31.61949</v>
      </c>
      <c r="G207" s="21" t="str">
        <f aca="false">IF(F207&lt;Einstellungen!$B$5,"ja","nein")</f>
        <v>nein</v>
      </c>
      <c r="H207" s="21" t="s">
        <v>13</v>
      </c>
      <c r="I207" s="29" t="n">
        <f aca="false">INDEX(Einstellungen!$B$27:$B$50,14)</f>
        <v>1.15</v>
      </c>
      <c r="J207" s="29" t="n">
        <f aca="false">F207*I207</f>
        <v>36.3624135</v>
      </c>
    </row>
    <row r="208" customFormat="false" ht="15" hidden="false" customHeight="false" outlineLevel="0" collapsed="false">
      <c r="A208" s="28" t="n">
        <v>45589</v>
      </c>
      <c r="B208" s="21" t="s">
        <v>126</v>
      </c>
      <c r="C208" s="21" t="s">
        <v>136</v>
      </c>
      <c r="D208" s="29" t="n">
        <v>81.51</v>
      </c>
      <c r="E208" s="29" t="n">
        <f aca="false">D208/10</f>
        <v>8.151</v>
      </c>
      <c r="F208" s="29" t="n">
        <f aca="false">(E208+Einstellungen!$B$20)*(1+Einstellungen!$B$10)</f>
        <v>31.90033</v>
      </c>
      <c r="G208" s="21" t="str">
        <f aca="false">IF(F208&lt;Einstellungen!$B$5,"ja","nein")</f>
        <v>nein</v>
      </c>
      <c r="H208" s="21" t="s">
        <v>13</v>
      </c>
      <c r="I208" s="29" t="n">
        <f aca="false">INDEX(Einstellungen!$B$27:$B$50,15)</f>
        <v>1</v>
      </c>
      <c r="J208" s="29" t="n">
        <f aca="false">F208*I208</f>
        <v>31.90033</v>
      </c>
    </row>
    <row r="209" customFormat="false" ht="15" hidden="false" customHeight="false" outlineLevel="0" collapsed="false">
      <c r="A209" s="28" t="n">
        <v>45589</v>
      </c>
      <c r="B209" s="21" t="s">
        <v>127</v>
      </c>
      <c r="C209" s="21" t="s">
        <v>136</v>
      </c>
      <c r="D209" s="29" t="n">
        <v>95.7</v>
      </c>
      <c r="E209" s="29" t="n">
        <f aca="false">D209/10</f>
        <v>9.57</v>
      </c>
      <c r="F209" s="29" t="n">
        <f aca="false">(E209+Einstellungen!$B$20)*(1+Einstellungen!$B$10)</f>
        <v>33.58894</v>
      </c>
      <c r="G209" s="21" t="str">
        <f aca="false">IF(F209&lt;Einstellungen!$B$5,"ja","nein")</f>
        <v>nein</v>
      </c>
      <c r="H209" s="21" t="s">
        <v>13</v>
      </c>
      <c r="I209" s="29" t="n">
        <f aca="false">INDEX(Einstellungen!$B$27:$B$50,16)</f>
        <v>0.95</v>
      </c>
      <c r="J209" s="29" t="n">
        <f aca="false">F209*I209</f>
        <v>31.909493</v>
      </c>
    </row>
    <row r="210" customFormat="false" ht="15" hidden="false" customHeight="false" outlineLevel="0" collapsed="false">
      <c r="A210" s="28" t="n">
        <v>45589</v>
      </c>
      <c r="B210" s="21" t="s">
        <v>128</v>
      </c>
      <c r="C210" s="21" t="s">
        <v>136</v>
      </c>
      <c r="D210" s="29" t="n">
        <v>116.17</v>
      </c>
      <c r="E210" s="29" t="n">
        <f aca="false">D210/10</f>
        <v>11.617</v>
      </c>
      <c r="F210" s="29" t="n">
        <f aca="false">(E210+Einstellungen!$B$20)*(1+Einstellungen!$B$10)</f>
        <v>36.02487</v>
      </c>
      <c r="G210" s="21" t="str">
        <f aca="false">IF(F210&lt;Einstellungen!$B$5,"ja","nein")</f>
        <v>nein</v>
      </c>
      <c r="H210" s="21" t="s">
        <v>13</v>
      </c>
      <c r="I210" s="29" t="n">
        <f aca="false">INDEX(Einstellungen!$B$27:$B$50,17)</f>
        <v>0.95</v>
      </c>
      <c r="J210" s="29" t="n">
        <f aca="false">F210*I210</f>
        <v>34.2236265</v>
      </c>
    </row>
    <row r="211" customFormat="false" ht="15" hidden="false" customHeight="false" outlineLevel="0" collapsed="false">
      <c r="A211" s="28" t="n">
        <v>45589</v>
      </c>
      <c r="B211" s="21" t="s">
        <v>129</v>
      </c>
      <c r="C211" s="21" t="s">
        <v>136</v>
      </c>
      <c r="D211" s="29" t="n">
        <v>129.9</v>
      </c>
      <c r="E211" s="29" t="n">
        <f aca="false">D211/10</f>
        <v>12.99</v>
      </c>
      <c r="F211" s="29" t="n">
        <f aca="false">(E211+Einstellungen!$B$20)*(1+Einstellungen!$B$10)</f>
        <v>37.65874</v>
      </c>
      <c r="G211" s="21" t="str">
        <f aca="false">IF(F211&lt;Einstellungen!$B$5,"ja","nein")</f>
        <v>nein</v>
      </c>
      <c r="H211" s="21" t="s">
        <v>13</v>
      </c>
      <c r="I211" s="29" t="n">
        <f aca="false">INDEX(Einstellungen!$B$27:$B$50,18)</f>
        <v>1.1</v>
      </c>
      <c r="J211" s="29" t="n">
        <f aca="false">F211*I211</f>
        <v>41.424614</v>
      </c>
    </row>
    <row r="212" customFormat="false" ht="15" hidden="false" customHeight="false" outlineLevel="0" collapsed="false">
      <c r="A212" s="28" t="n">
        <v>45589</v>
      </c>
      <c r="B212" s="21" t="s">
        <v>130</v>
      </c>
      <c r="C212" s="21" t="s">
        <v>136</v>
      </c>
      <c r="D212" s="29" t="n">
        <v>141.53</v>
      </c>
      <c r="E212" s="29" t="n">
        <f aca="false">D212/10</f>
        <v>14.153</v>
      </c>
      <c r="F212" s="29" t="n">
        <f aca="false">(E212+Einstellungen!$B$20)*(1+Einstellungen!$B$10)</f>
        <v>39.04271</v>
      </c>
      <c r="G212" s="21" t="str">
        <f aca="false">IF(F212&lt;Einstellungen!$B$5,"ja","nein")</f>
        <v>nein</v>
      </c>
      <c r="H212" s="21" t="s">
        <v>13</v>
      </c>
      <c r="I212" s="29" t="n">
        <f aca="false">INDEX(Einstellungen!$B$27:$B$50,19)</f>
        <v>1.35</v>
      </c>
      <c r="J212" s="29" t="n">
        <f aca="false">F212*I212</f>
        <v>52.7076585</v>
      </c>
    </row>
    <row r="213" customFormat="false" ht="15" hidden="false" customHeight="false" outlineLevel="0" collapsed="false">
      <c r="A213" s="28" t="n">
        <v>45589</v>
      </c>
      <c r="B213" s="21" t="s">
        <v>131</v>
      </c>
      <c r="C213" s="21" t="s">
        <v>136</v>
      </c>
      <c r="D213" s="29" t="n">
        <v>114.19</v>
      </c>
      <c r="E213" s="29" t="n">
        <f aca="false">D213/10</f>
        <v>11.419</v>
      </c>
      <c r="F213" s="29" t="n">
        <f aca="false">(E213+Einstellungen!$B$20)*(1+Einstellungen!$B$10)</f>
        <v>35.78925</v>
      </c>
      <c r="G213" s="21" t="str">
        <f aca="false">IF(F213&lt;Einstellungen!$B$5,"ja","nein")</f>
        <v>nein</v>
      </c>
      <c r="H213" s="21" t="s">
        <v>13</v>
      </c>
      <c r="I213" s="29" t="n">
        <f aca="false">INDEX(Einstellungen!$B$27:$B$50,20)</f>
        <v>1.45</v>
      </c>
      <c r="J213" s="29" t="n">
        <f aca="false">F213*I213</f>
        <v>51.8944125</v>
      </c>
    </row>
    <row r="214" customFormat="false" ht="15" hidden="false" customHeight="false" outlineLevel="0" collapsed="false">
      <c r="A214" s="28" t="n">
        <v>45589</v>
      </c>
      <c r="B214" s="21" t="s">
        <v>132</v>
      </c>
      <c r="C214" s="21" t="s">
        <v>136</v>
      </c>
      <c r="D214" s="29" t="n">
        <v>96.61</v>
      </c>
      <c r="E214" s="29" t="n">
        <f aca="false">D214/10</f>
        <v>9.661</v>
      </c>
      <c r="F214" s="29" t="n">
        <f aca="false">(E214+Einstellungen!$B$20)*(1+Einstellungen!$B$10)</f>
        <v>33.69723</v>
      </c>
      <c r="G214" s="21" t="str">
        <f aca="false">IF(F214&lt;Einstellungen!$B$5,"ja","nein")</f>
        <v>nein</v>
      </c>
      <c r="H214" s="21" t="s">
        <v>13</v>
      </c>
      <c r="I214" s="29" t="n">
        <f aca="false">INDEX(Einstellungen!$B$27:$B$50,21)</f>
        <v>1.4</v>
      </c>
      <c r="J214" s="29" t="n">
        <f aca="false">F214*I214</f>
        <v>47.176122</v>
      </c>
    </row>
    <row r="215" customFormat="false" ht="15" hidden="false" customHeight="false" outlineLevel="0" collapsed="false">
      <c r="A215" s="28" t="n">
        <v>45589</v>
      </c>
      <c r="B215" s="21" t="s">
        <v>133</v>
      </c>
      <c r="C215" s="21" t="s">
        <v>136</v>
      </c>
      <c r="D215" s="29" t="n">
        <v>93.64</v>
      </c>
      <c r="E215" s="29" t="n">
        <f aca="false">D215/10</f>
        <v>9.364</v>
      </c>
      <c r="F215" s="29" t="n">
        <f aca="false">(E215+Einstellungen!$B$20)*(1+Einstellungen!$B$10)</f>
        <v>33.3438</v>
      </c>
      <c r="G215" s="21" t="str">
        <f aca="false">IF(F215&lt;Einstellungen!$B$5,"ja","nein")</f>
        <v>nein</v>
      </c>
      <c r="H215" s="21" t="s">
        <v>13</v>
      </c>
      <c r="I215" s="29" t="n">
        <f aca="false">INDEX(Einstellungen!$B$27:$B$50,22)</f>
        <v>1.25</v>
      </c>
      <c r="J215" s="29" t="n">
        <f aca="false">F215*I215</f>
        <v>41.67975</v>
      </c>
    </row>
    <row r="216" customFormat="false" ht="15" hidden="false" customHeight="false" outlineLevel="0" collapsed="false">
      <c r="A216" s="28" t="n">
        <v>45589</v>
      </c>
      <c r="B216" s="21" t="s">
        <v>134</v>
      </c>
      <c r="C216" s="21" t="s">
        <v>136</v>
      </c>
      <c r="D216" s="29" t="n">
        <v>89.9</v>
      </c>
      <c r="E216" s="29" t="n">
        <f aca="false">D216/10</f>
        <v>8.99</v>
      </c>
      <c r="F216" s="29" t="n">
        <f aca="false">(E216+Einstellungen!$B$20)*(1+Einstellungen!$B$10)</f>
        <v>32.89874</v>
      </c>
      <c r="G216" s="21" t="str">
        <f aca="false">IF(F216&lt;Einstellungen!$B$5,"ja","nein")</f>
        <v>nein</v>
      </c>
      <c r="H216" s="21" t="s">
        <v>13</v>
      </c>
      <c r="I216" s="29" t="n">
        <f aca="false">INDEX(Einstellungen!$B$27:$B$50,23)</f>
        <v>1.05</v>
      </c>
      <c r="J216" s="29" t="n">
        <f aca="false">F216*I216</f>
        <v>34.543677</v>
      </c>
    </row>
    <row r="217" customFormat="false" ht="15" hidden="false" customHeight="false" outlineLevel="0" collapsed="false">
      <c r="A217" s="28" t="n">
        <v>45589</v>
      </c>
      <c r="B217" s="21" t="s">
        <v>135</v>
      </c>
      <c r="C217" s="21" t="s">
        <v>136</v>
      </c>
      <c r="D217" s="29" t="n">
        <v>83.61</v>
      </c>
      <c r="E217" s="29" t="n">
        <f aca="false">D217/10</f>
        <v>8.361</v>
      </c>
      <c r="F217" s="29" t="n">
        <f aca="false">(E217+Einstellungen!$B$20)*(1+Einstellungen!$B$10)</f>
        <v>32.15023</v>
      </c>
      <c r="G217" s="21" t="str">
        <f aca="false">IF(F217&lt;Einstellungen!$B$5,"ja","nein")</f>
        <v>nein</v>
      </c>
      <c r="H217" s="21" t="s">
        <v>13</v>
      </c>
      <c r="I217" s="29" t="n">
        <f aca="false">INDEX(Einstellungen!$B$27:$B$50,24)</f>
        <v>0.8</v>
      </c>
      <c r="J217" s="29" t="n">
        <f aca="false">F217*I217</f>
        <v>25.720184</v>
      </c>
    </row>
    <row r="218" customFormat="false" ht="15" hidden="false" customHeight="false" outlineLevel="0" collapsed="false">
      <c r="A218" s="28" t="n">
        <v>45590</v>
      </c>
      <c r="B218" s="21" t="s">
        <v>111</v>
      </c>
      <c r="C218" s="21" t="s">
        <v>137</v>
      </c>
      <c r="D218" s="29" t="n">
        <v>82.5</v>
      </c>
      <c r="E218" s="29" t="n">
        <f aca="false">D218/10</f>
        <v>8.25</v>
      </c>
      <c r="F218" s="29" t="n">
        <f aca="false">(E218+Einstellungen!$B$20)*(1+Einstellungen!$B$10)</f>
        <v>32.01814</v>
      </c>
      <c r="G218" s="21" t="str">
        <f aca="false">IF(F218&lt;Einstellungen!$B$5,"ja","nein")</f>
        <v>nein</v>
      </c>
      <c r="H218" s="21" t="s">
        <v>13</v>
      </c>
      <c r="I218" s="29" t="n">
        <f aca="false">INDEX(Einstellungen!$B$27:$B$50,1)</f>
        <v>0.6</v>
      </c>
      <c r="J218" s="29" t="n">
        <f aca="false">F218*I218</f>
        <v>19.210884</v>
      </c>
    </row>
    <row r="219" customFormat="false" ht="15" hidden="false" customHeight="false" outlineLevel="0" collapsed="false">
      <c r="A219" s="28" t="n">
        <v>45590</v>
      </c>
      <c r="B219" s="21" t="s">
        <v>113</v>
      </c>
      <c r="C219" s="21" t="s">
        <v>137</v>
      </c>
      <c r="D219" s="29" t="n">
        <v>82.07</v>
      </c>
      <c r="E219" s="29" t="n">
        <f aca="false">D219/10</f>
        <v>8.207</v>
      </c>
      <c r="F219" s="29" t="n">
        <f aca="false">(E219+Einstellungen!$B$20)*(1+Einstellungen!$B$10)</f>
        <v>31.96697</v>
      </c>
      <c r="G219" s="21" t="str">
        <f aca="false">IF(F219&lt;Einstellungen!$B$5,"ja","nein")</f>
        <v>nein</v>
      </c>
      <c r="H219" s="21" t="s">
        <v>13</v>
      </c>
      <c r="I219" s="29" t="n">
        <f aca="false">INDEX(Einstellungen!$B$27:$B$50,2)</f>
        <v>0.5</v>
      </c>
      <c r="J219" s="29" t="n">
        <f aca="false">F219*I219</f>
        <v>15.983485</v>
      </c>
    </row>
    <row r="220" customFormat="false" ht="15" hidden="false" customHeight="false" outlineLevel="0" collapsed="false">
      <c r="A220" s="28" t="n">
        <v>45590</v>
      </c>
      <c r="B220" s="21" t="s">
        <v>114</v>
      </c>
      <c r="C220" s="21" t="s">
        <v>137</v>
      </c>
      <c r="D220" s="29" t="n">
        <v>79.69</v>
      </c>
      <c r="E220" s="29" t="n">
        <f aca="false">D220/10</f>
        <v>7.969</v>
      </c>
      <c r="F220" s="29" t="n">
        <f aca="false">(E220+Einstellungen!$B$20)*(1+Einstellungen!$B$10)</f>
        <v>31.68375</v>
      </c>
      <c r="G220" s="21" t="str">
        <f aca="false">IF(F220&lt;Einstellungen!$B$5,"ja","nein")</f>
        <v>nein</v>
      </c>
      <c r="H220" s="21" t="s">
        <v>13</v>
      </c>
      <c r="I220" s="29" t="n">
        <f aca="false">INDEX(Einstellungen!$B$27:$B$50,3)</f>
        <v>0.45</v>
      </c>
      <c r="J220" s="29" t="n">
        <f aca="false">F220*I220</f>
        <v>14.2576875</v>
      </c>
    </row>
    <row r="221" customFormat="false" ht="15" hidden="false" customHeight="false" outlineLevel="0" collapsed="false">
      <c r="A221" s="28" t="n">
        <v>45590</v>
      </c>
      <c r="B221" s="21" t="s">
        <v>115</v>
      </c>
      <c r="C221" s="21" t="s">
        <v>137</v>
      </c>
      <c r="D221" s="29" t="n">
        <v>82.6</v>
      </c>
      <c r="E221" s="29" t="n">
        <f aca="false">D221/10</f>
        <v>8.26</v>
      </c>
      <c r="F221" s="29" t="n">
        <f aca="false">(E221+Einstellungen!$B$20)*(1+Einstellungen!$B$10)</f>
        <v>32.03004</v>
      </c>
      <c r="G221" s="21" t="str">
        <f aca="false">IF(F221&lt;Einstellungen!$B$5,"ja","nein")</f>
        <v>nein</v>
      </c>
      <c r="H221" s="21" t="s">
        <v>13</v>
      </c>
      <c r="I221" s="29" t="n">
        <f aca="false">INDEX(Einstellungen!$B$27:$B$50,4)</f>
        <v>0.45</v>
      </c>
      <c r="J221" s="29" t="n">
        <f aca="false">F221*I221</f>
        <v>14.413518</v>
      </c>
    </row>
    <row r="222" customFormat="false" ht="15" hidden="false" customHeight="false" outlineLevel="0" collapsed="false">
      <c r="A222" s="28" t="n">
        <v>45590</v>
      </c>
      <c r="B222" s="21" t="s">
        <v>116</v>
      </c>
      <c r="C222" s="21" t="s">
        <v>137</v>
      </c>
      <c r="D222" s="29" t="n">
        <v>84.47</v>
      </c>
      <c r="E222" s="29" t="n">
        <f aca="false">D222/10</f>
        <v>8.447</v>
      </c>
      <c r="F222" s="29" t="n">
        <f aca="false">(E222+Einstellungen!$B$20)*(1+Einstellungen!$B$10)</f>
        <v>32.25257</v>
      </c>
      <c r="G222" s="21" t="str">
        <f aca="false">IF(F222&lt;Einstellungen!$B$5,"ja","nein")</f>
        <v>nein</v>
      </c>
      <c r="H222" s="21" t="s">
        <v>13</v>
      </c>
      <c r="I222" s="29" t="n">
        <f aca="false">INDEX(Einstellungen!$B$27:$B$50,5)</f>
        <v>0.45</v>
      </c>
      <c r="J222" s="29" t="n">
        <f aca="false">F222*I222</f>
        <v>14.5136565</v>
      </c>
    </row>
    <row r="223" customFormat="false" ht="15" hidden="false" customHeight="false" outlineLevel="0" collapsed="false">
      <c r="A223" s="28" t="n">
        <v>45590</v>
      </c>
      <c r="B223" s="21" t="s">
        <v>117</v>
      </c>
      <c r="C223" s="21" t="s">
        <v>137</v>
      </c>
      <c r="D223" s="29" t="n">
        <v>94.59</v>
      </c>
      <c r="E223" s="29" t="n">
        <f aca="false">D223/10</f>
        <v>9.459</v>
      </c>
      <c r="F223" s="29" t="n">
        <f aca="false">(E223+Einstellungen!$B$20)*(1+Einstellungen!$B$10)</f>
        <v>33.45685</v>
      </c>
      <c r="G223" s="21" t="str">
        <f aca="false">IF(F223&lt;Einstellungen!$B$5,"ja","nein")</f>
        <v>nein</v>
      </c>
      <c r="H223" s="21" t="s">
        <v>13</v>
      </c>
      <c r="I223" s="29" t="n">
        <f aca="false">INDEX(Einstellungen!$B$27:$B$50,6)</f>
        <v>0.5</v>
      </c>
      <c r="J223" s="29" t="n">
        <f aca="false">F223*I223</f>
        <v>16.728425</v>
      </c>
    </row>
    <row r="224" customFormat="false" ht="15" hidden="false" customHeight="false" outlineLevel="0" collapsed="false">
      <c r="A224" s="28" t="n">
        <v>45590</v>
      </c>
      <c r="B224" s="21" t="s">
        <v>118</v>
      </c>
      <c r="C224" s="21" t="s">
        <v>137</v>
      </c>
      <c r="D224" s="29" t="n">
        <v>108.94</v>
      </c>
      <c r="E224" s="29" t="n">
        <f aca="false">D224/10</f>
        <v>10.894</v>
      </c>
      <c r="F224" s="29" t="n">
        <f aca="false">(E224+Einstellungen!$B$20)*(1+Einstellungen!$B$10)</f>
        <v>35.1645</v>
      </c>
      <c r="G224" s="21" t="str">
        <f aca="false">IF(F224&lt;Einstellungen!$B$5,"ja","nein")</f>
        <v>nein</v>
      </c>
      <c r="H224" s="21" t="s">
        <v>13</v>
      </c>
      <c r="I224" s="29" t="n">
        <f aca="false">INDEX(Einstellungen!$B$27:$B$50,7)</f>
        <v>0.7</v>
      </c>
      <c r="J224" s="29" t="n">
        <f aca="false">F224*I224</f>
        <v>24.61515</v>
      </c>
    </row>
    <row r="225" customFormat="false" ht="15" hidden="false" customHeight="false" outlineLevel="0" collapsed="false">
      <c r="A225" s="28" t="n">
        <v>45590</v>
      </c>
      <c r="B225" s="21" t="s">
        <v>119</v>
      </c>
      <c r="C225" s="21" t="s">
        <v>137</v>
      </c>
      <c r="D225" s="29" t="n">
        <v>123.75</v>
      </c>
      <c r="E225" s="29" t="n">
        <f aca="false">D225/10</f>
        <v>12.375</v>
      </c>
      <c r="F225" s="29" t="n">
        <f aca="false">(E225+Einstellungen!$B$20)*(1+Einstellungen!$B$10)</f>
        <v>36.92689</v>
      </c>
      <c r="G225" s="21" t="str">
        <f aca="false">IF(F225&lt;Einstellungen!$B$5,"ja","nein")</f>
        <v>nein</v>
      </c>
      <c r="H225" s="21" t="s">
        <v>13</v>
      </c>
      <c r="I225" s="29" t="n">
        <f aca="false">INDEX(Einstellungen!$B$27:$B$50,8)</f>
        <v>0.95</v>
      </c>
      <c r="J225" s="29" t="n">
        <f aca="false">F225*I225</f>
        <v>35.0805455</v>
      </c>
    </row>
    <row r="226" customFormat="false" ht="15" hidden="false" customHeight="false" outlineLevel="0" collapsed="false">
      <c r="A226" s="28" t="n">
        <v>45590</v>
      </c>
      <c r="B226" s="21" t="s">
        <v>120</v>
      </c>
      <c r="C226" s="21" t="s">
        <v>137</v>
      </c>
      <c r="D226" s="29" t="n">
        <v>150.59</v>
      </c>
      <c r="E226" s="29" t="n">
        <f aca="false">D226/10</f>
        <v>15.059</v>
      </c>
      <c r="F226" s="29" t="n">
        <f aca="false">(E226+Einstellungen!$B$20)*(1+Einstellungen!$B$10)</f>
        <v>40.12085</v>
      </c>
      <c r="G226" s="21" t="str">
        <f aca="false">IF(F226&lt;Einstellungen!$B$5,"ja","nein")</f>
        <v>nein</v>
      </c>
      <c r="H226" s="21" t="s">
        <v>13</v>
      </c>
      <c r="I226" s="29" t="n">
        <f aca="false">INDEX(Einstellungen!$B$27:$B$50,9)</f>
        <v>1.05</v>
      </c>
      <c r="J226" s="29" t="n">
        <f aca="false">F226*I226</f>
        <v>42.1268925</v>
      </c>
    </row>
    <row r="227" customFormat="false" ht="15" hidden="false" customHeight="false" outlineLevel="0" collapsed="false">
      <c r="A227" s="28" t="n">
        <v>45590</v>
      </c>
      <c r="B227" s="21" t="s">
        <v>121</v>
      </c>
      <c r="C227" s="21" t="s">
        <v>137</v>
      </c>
      <c r="D227" s="29" t="n">
        <v>122.43</v>
      </c>
      <c r="E227" s="29" t="n">
        <f aca="false">D227/10</f>
        <v>12.243</v>
      </c>
      <c r="F227" s="29" t="n">
        <f aca="false">(E227+Einstellungen!$B$20)*(1+Einstellungen!$B$10)</f>
        <v>36.76981</v>
      </c>
      <c r="G227" s="21" t="str">
        <f aca="false">IF(F227&lt;Einstellungen!$B$5,"ja","nein")</f>
        <v>nein</v>
      </c>
      <c r="H227" s="21" t="s">
        <v>13</v>
      </c>
      <c r="I227" s="29" t="n">
        <f aca="false">INDEX(Einstellungen!$B$27:$B$50,10)</f>
        <v>1.05</v>
      </c>
      <c r="J227" s="29" t="n">
        <f aca="false">F227*I227</f>
        <v>38.6083005</v>
      </c>
    </row>
    <row r="228" customFormat="false" ht="15" hidden="false" customHeight="false" outlineLevel="0" collapsed="false">
      <c r="A228" s="28" t="n">
        <v>45590</v>
      </c>
      <c r="B228" s="21" t="s">
        <v>122</v>
      </c>
      <c r="C228" s="21" t="s">
        <v>137</v>
      </c>
      <c r="D228" s="29" t="n">
        <v>108.15</v>
      </c>
      <c r="E228" s="29" t="n">
        <f aca="false">D228/10</f>
        <v>10.815</v>
      </c>
      <c r="F228" s="29" t="n">
        <f aca="false">(E228+Einstellungen!$B$20)*(1+Einstellungen!$B$10)</f>
        <v>35.07049</v>
      </c>
      <c r="G228" s="21" t="str">
        <f aca="false">IF(F228&lt;Einstellungen!$B$5,"ja","nein")</f>
        <v>nein</v>
      </c>
      <c r="H228" s="21" t="s">
        <v>13</v>
      </c>
      <c r="I228" s="29" t="n">
        <f aca="false">INDEX(Einstellungen!$B$27:$B$50,11)</f>
        <v>1.05</v>
      </c>
      <c r="J228" s="29" t="n">
        <f aca="false">F228*I228</f>
        <v>36.8240145</v>
      </c>
    </row>
    <row r="229" customFormat="false" ht="15" hidden="false" customHeight="false" outlineLevel="0" collapsed="false">
      <c r="A229" s="28" t="n">
        <v>45590</v>
      </c>
      <c r="B229" s="21" t="s">
        <v>123</v>
      </c>
      <c r="C229" s="21" t="s">
        <v>137</v>
      </c>
      <c r="D229" s="29" t="n">
        <v>93.9</v>
      </c>
      <c r="E229" s="29" t="n">
        <f aca="false">D229/10</f>
        <v>9.39</v>
      </c>
      <c r="F229" s="29" t="n">
        <f aca="false">(E229+Einstellungen!$B$20)*(1+Einstellungen!$B$10)</f>
        <v>33.37474</v>
      </c>
      <c r="G229" s="21" t="str">
        <f aca="false">IF(F229&lt;Einstellungen!$B$5,"ja","nein")</f>
        <v>nein</v>
      </c>
      <c r="H229" s="21" t="s">
        <v>13</v>
      </c>
      <c r="I229" s="29" t="n">
        <f aca="false">INDEX(Einstellungen!$B$27:$B$50,12)</f>
        <v>1.1</v>
      </c>
      <c r="J229" s="29" t="n">
        <f aca="false">F229*I229</f>
        <v>36.712214</v>
      </c>
    </row>
    <row r="230" customFormat="false" ht="15" hidden="false" customHeight="false" outlineLevel="0" collapsed="false">
      <c r="A230" s="28" t="n">
        <v>45590</v>
      </c>
      <c r="B230" s="21" t="s">
        <v>124</v>
      </c>
      <c r="C230" s="21" t="s">
        <v>137</v>
      </c>
      <c r="D230" s="29" t="n">
        <v>81.08</v>
      </c>
      <c r="E230" s="29" t="n">
        <f aca="false">D230/10</f>
        <v>8.108</v>
      </c>
      <c r="F230" s="29" t="n">
        <f aca="false">(E230+Einstellungen!$B$20)*(1+Einstellungen!$B$10)</f>
        <v>31.84916</v>
      </c>
      <c r="G230" s="21" t="str">
        <f aca="false">IF(F230&lt;Einstellungen!$B$5,"ja","nein")</f>
        <v>nein</v>
      </c>
      <c r="H230" s="21" t="s">
        <v>13</v>
      </c>
      <c r="I230" s="29" t="n">
        <f aca="false">INDEX(Einstellungen!$B$27:$B$50,13)</f>
        <v>1.2</v>
      </c>
      <c r="J230" s="29" t="n">
        <f aca="false">F230*I230</f>
        <v>38.218992</v>
      </c>
    </row>
    <row r="231" customFormat="false" ht="15" hidden="false" customHeight="false" outlineLevel="0" collapsed="false">
      <c r="A231" s="28" t="n">
        <v>45590</v>
      </c>
      <c r="B231" s="21" t="s">
        <v>125</v>
      </c>
      <c r="C231" s="21" t="s">
        <v>137</v>
      </c>
      <c r="D231" s="29" t="n">
        <v>78.18</v>
      </c>
      <c r="E231" s="29" t="n">
        <f aca="false">D231/10</f>
        <v>7.818</v>
      </c>
      <c r="F231" s="29" t="n">
        <f aca="false">(E231+Einstellungen!$B$20)*(1+Einstellungen!$B$10)</f>
        <v>31.50406</v>
      </c>
      <c r="G231" s="21" t="str">
        <f aca="false">IF(F231&lt;Einstellungen!$B$5,"ja","nein")</f>
        <v>nein</v>
      </c>
      <c r="H231" s="21" t="s">
        <v>13</v>
      </c>
      <c r="I231" s="29" t="n">
        <f aca="false">INDEX(Einstellungen!$B$27:$B$50,14)</f>
        <v>1.15</v>
      </c>
      <c r="J231" s="29" t="n">
        <f aca="false">F231*I231</f>
        <v>36.229669</v>
      </c>
    </row>
    <row r="232" customFormat="false" ht="15" hidden="false" customHeight="false" outlineLevel="0" collapsed="false">
      <c r="A232" s="28" t="n">
        <v>45590</v>
      </c>
      <c r="B232" s="21" t="s">
        <v>126</v>
      </c>
      <c r="C232" s="21" t="s">
        <v>137</v>
      </c>
      <c r="D232" s="29" t="n">
        <v>82.47</v>
      </c>
      <c r="E232" s="29" t="n">
        <f aca="false">D232/10</f>
        <v>8.247</v>
      </c>
      <c r="F232" s="29" t="n">
        <f aca="false">(E232+Einstellungen!$B$20)*(1+Einstellungen!$B$10)</f>
        <v>32.01457</v>
      </c>
      <c r="G232" s="21" t="str">
        <f aca="false">IF(F232&lt;Einstellungen!$B$5,"ja","nein")</f>
        <v>nein</v>
      </c>
      <c r="H232" s="21" t="s">
        <v>13</v>
      </c>
      <c r="I232" s="29" t="n">
        <f aca="false">INDEX(Einstellungen!$B$27:$B$50,15)</f>
        <v>1</v>
      </c>
      <c r="J232" s="29" t="n">
        <f aca="false">F232*I232</f>
        <v>32.01457</v>
      </c>
    </row>
    <row r="233" customFormat="false" ht="15" hidden="false" customHeight="false" outlineLevel="0" collapsed="false">
      <c r="A233" s="28" t="n">
        <v>45590</v>
      </c>
      <c r="B233" s="21" t="s">
        <v>127</v>
      </c>
      <c r="C233" s="21" t="s">
        <v>137</v>
      </c>
      <c r="D233" s="29" t="n">
        <v>99.33</v>
      </c>
      <c r="E233" s="29" t="n">
        <f aca="false">D233/10</f>
        <v>9.933</v>
      </c>
      <c r="F233" s="29" t="n">
        <f aca="false">(E233+Einstellungen!$B$20)*(1+Einstellungen!$B$10)</f>
        <v>34.02091</v>
      </c>
      <c r="G233" s="21" t="str">
        <f aca="false">IF(F233&lt;Einstellungen!$B$5,"ja","nein")</f>
        <v>nein</v>
      </c>
      <c r="H233" s="21" t="s">
        <v>13</v>
      </c>
      <c r="I233" s="29" t="n">
        <f aca="false">INDEX(Einstellungen!$B$27:$B$50,16)</f>
        <v>0.95</v>
      </c>
      <c r="J233" s="29" t="n">
        <f aca="false">F233*I233</f>
        <v>32.3198645</v>
      </c>
    </row>
    <row r="234" customFormat="false" ht="15" hidden="false" customHeight="false" outlineLevel="0" collapsed="false">
      <c r="A234" s="28" t="n">
        <v>45590</v>
      </c>
      <c r="B234" s="21" t="s">
        <v>128</v>
      </c>
      <c r="C234" s="21" t="s">
        <v>137</v>
      </c>
      <c r="D234" s="29" t="n">
        <v>118.03</v>
      </c>
      <c r="E234" s="29" t="n">
        <f aca="false">D234/10</f>
        <v>11.803</v>
      </c>
      <c r="F234" s="29" t="n">
        <f aca="false">(E234+Einstellungen!$B$20)*(1+Einstellungen!$B$10)</f>
        <v>36.24621</v>
      </c>
      <c r="G234" s="21" t="str">
        <f aca="false">IF(F234&lt;Einstellungen!$B$5,"ja","nein")</f>
        <v>nein</v>
      </c>
      <c r="H234" s="21" t="s">
        <v>13</v>
      </c>
      <c r="I234" s="29" t="n">
        <f aca="false">INDEX(Einstellungen!$B$27:$B$50,17)</f>
        <v>0.95</v>
      </c>
      <c r="J234" s="29" t="n">
        <f aca="false">F234*I234</f>
        <v>34.4338995</v>
      </c>
    </row>
    <row r="235" customFormat="false" ht="15" hidden="false" customHeight="false" outlineLevel="0" collapsed="false">
      <c r="A235" s="28" t="n">
        <v>45590</v>
      </c>
      <c r="B235" s="21" t="s">
        <v>129</v>
      </c>
      <c r="C235" s="21" t="s">
        <v>137</v>
      </c>
      <c r="D235" s="29" t="n">
        <v>158.73</v>
      </c>
      <c r="E235" s="29" t="n">
        <f aca="false">D235/10</f>
        <v>15.873</v>
      </c>
      <c r="F235" s="29" t="n">
        <f aca="false">(E235+Einstellungen!$B$20)*(1+Einstellungen!$B$10)</f>
        <v>41.08951</v>
      </c>
      <c r="G235" s="21" t="str">
        <f aca="false">IF(F235&lt;Einstellungen!$B$5,"ja","nein")</f>
        <v>nein</v>
      </c>
      <c r="H235" s="21" t="s">
        <v>13</v>
      </c>
      <c r="I235" s="29" t="n">
        <f aca="false">INDEX(Einstellungen!$B$27:$B$50,18)</f>
        <v>1.1</v>
      </c>
      <c r="J235" s="29" t="n">
        <f aca="false">F235*I235</f>
        <v>45.198461</v>
      </c>
    </row>
    <row r="236" customFormat="false" ht="15" hidden="false" customHeight="false" outlineLevel="0" collapsed="false">
      <c r="A236" s="28" t="n">
        <v>45590</v>
      </c>
      <c r="B236" s="21" t="s">
        <v>130</v>
      </c>
      <c r="C236" s="21" t="s">
        <v>137</v>
      </c>
      <c r="D236" s="29" t="n">
        <v>227.32</v>
      </c>
      <c r="E236" s="29" t="n">
        <f aca="false">D236/10</f>
        <v>22.732</v>
      </c>
      <c r="F236" s="29" t="n">
        <f aca="false">(E236+Einstellungen!$B$20)*(1+Einstellungen!$B$10)</f>
        <v>49.25172</v>
      </c>
      <c r="G236" s="21" t="str">
        <f aca="false">IF(F236&lt;Einstellungen!$B$5,"ja","nein")</f>
        <v>nein</v>
      </c>
      <c r="H236" s="21" t="s">
        <v>13</v>
      </c>
      <c r="I236" s="29" t="n">
        <f aca="false">INDEX(Einstellungen!$B$27:$B$50,19)</f>
        <v>1.35</v>
      </c>
      <c r="J236" s="29" t="n">
        <f aca="false">F236*I236</f>
        <v>66.489822</v>
      </c>
    </row>
    <row r="237" customFormat="false" ht="15" hidden="false" customHeight="false" outlineLevel="0" collapsed="false">
      <c r="A237" s="28" t="n">
        <v>45590</v>
      </c>
      <c r="B237" s="21" t="s">
        <v>131</v>
      </c>
      <c r="C237" s="21" t="s">
        <v>137</v>
      </c>
      <c r="D237" s="29" t="n">
        <v>184.85</v>
      </c>
      <c r="E237" s="29" t="n">
        <f aca="false">D237/10</f>
        <v>18.485</v>
      </c>
      <c r="F237" s="29" t="n">
        <f aca="false">(E237+Einstellungen!$B$20)*(1+Einstellungen!$B$10)</f>
        <v>44.19779</v>
      </c>
      <c r="G237" s="21" t="str">
        <f aca="false">IF(F237&lt;Einstellungen!$B$5,"ja","nein")</f>
        <v>nein</v>
      </c>
      <c r="H237" s="21" t="s">
        <v>13</v>
      </c>
      <c r="I237" s="29" t="n">
        <f aca="false">INDEX(Einstellungen!$B$27:$B$50,20)</f>
        <v>1.45</v>
      </c>
      <c r="J237" s="29" t="n">
        <f aca="false">F237*I237</f>
        <v>64.0867955</v>
      </c>
    </row>
    <row r="238" customFormat="false" ht="15" hidden="false" customHeight="false" outlineLevel="0" collapsed="false">
      <c r="A238" s="28" t="n">
        <v>45590</v>
      </c>
      <c r="B238" s="21" t="s">
        <v>132</v>
      </c>
      <c r="C238" s="21" t="s">
        <v>137</v>
      </c>
      <c r="D238" s="29" t="n">
        <v>123.86</v>
      </c>
      <c r="E238" s="29" t="n">
        <f aca="false">D238/10</f>
        <v>12.386</v>
      </c>
      <c r="F238" s="29" t="n">
        <f aca="false">(E238+Einstellungen!$B$20)*(1+Einstellungen!$B$10)</f>
        <v>36.93998</v>
      </c>
      <c r="G238" s="21" t="str">
        <f aca="false">IF(F238&lt;Einstellungen!$B$5,"ja","nein")</f>
        <v>nein</v>
      </c>
      <c r="H238" s="21" t="s">
        <v>13</v>
      </c>
      <c r="I238" s="29" t="n">
        <f aca="false">INDEX(Einstellungen!$B$27:$B$50,21)</f>
        <v>1.4</v>
      </c>
      <c r="J238" s="29" t="n">
        <f aca="false">F238*I238</f>
        <v>51.715972</v>
      </c>
    </row>
    <row r="239" customFormat="false" ht="15" hidden="false" customHeight="false" outlineLevel="0" collapsed="false">
      <c r="A239" s="28" t="n">
        <v>45590</v>
      </c>
      <c r="B239" s="21" t="s">
        <v>133</v>
      </c>
      <c r="C239" s="21" t="s">
        <v>137</v>
      </c>
      <c r="D239" s="29" t="n">
        <v>116.29</v>
      </c>
      <c r="E239" s="29" t="n">
        <f aca="false">D239/10</f>
        <v>11.629</v>
      </c>
      <c r="F239" s="29" t="n">
        <f aca="false">(E239+Einstellungen!$B$20)*(1+Einstellungen!$B$10)</f>
        <v>36.03915</v>
      </c>
      <c r="G239" s="21" t="str">
        <f aca="false">IF(F239&lt;Einstellungen!$B$5,"ja","nein")</f>
        <v>nein</v>
      </c>
      <c r="H239" s="21" t="s">
        <v>13</v>
      </c>
      <c r="I239" s="29" t="n">
        <f aca="false">INDEX(Einstellungen!$B$27:$B$50,22)</f>
        <v>1.25</v>
      </c>
      <c r="J239" s="29" t="n">
        <f aca="false">F239*I239</f>
        <v>45.0489375</v>
      </c>
    </row>
    <row r="240" customFormat="false" ht="15" hidden="false" customHeight="false" outlineLevel="0" collapsed="false">
      <c r="A240" s="28" t="n">
        <v>45590</v>
      </c>
      <c r="B240" s="21" t="s">
        <v>134</v>
      </c>
      <c r="C240" s="21" t="s">
        <v>137</v>
      </c>
      <c r="D240" s="29" t="n">
        <v>113.96</v>
      </c>
      <c r="E240" s="29" t="n">
        <f aca="false">D240/10</f>
        <v>11.396</v>
      </c>
      <c r="F240" s="29" t="n">
        <f aca="false">(E240+Einstellungen!$B$20)*(1+Einstellungen!$B$10)</f>
        <v>35.76188</v>
      </c>
      <c r="G240" s="21" t="str">
        <f aca="false">IF(F240&lt;Einstellungen!$B$5,"ja","nein")</f>
        <v>nein</v>
      </c>
      <c r="H240" s="21" t="s">
        <v>13</v>
      </c>
      <c r="I240" s="29" t="n">
        <f aca="false">INDEX(Einstellungen!$B$27:$B$50,23)</f>
        <v>1.05</v>
      </c>
      <c r="J240" s="29" t="n">
        <f aca="false">F240*I240</f>
        <v>37.549974</v>
      </c>
    </row>
    <row r="241" customFormat="false" ht="15" hidden="false" customHeight="false" outlineLevel="0" collapsed="false">
      <c r="A241" s="28" t="n">
        <v>45590</v>
      </c>
      <c r="B241" s="21" t="s">
        <v>135</v>
      </c>
      <c r="C241" s="21" t="s">
        <v>137</v>
      </c>
      <c r="D241" s="29" t="n">
        <v>107.4</v>
      </c>
      <c r="E241" s="29" t="n">
        <f aca="false">D241/10</f>
        <v>10.74</v>
      </c>
      <c r="F241" s="29" t="n">
        <f aca="false">(E241+Einstellungen!$B$20)*(1+Einstellungen!$B$10)</f>
        <v>34.98124</v>
      </c>
      <c r="G241" s="21" t="str">
        <f aca="false">IF(F241&lt;Einstellungen!$B$5,"ja","nein")</f>
        <v>nein</v>
      </c>
      <c r="H241" s="21" t="s">
        <v>13</v>
      </c>
      <c r="I241" s="29" t="n">
        <f aca="false">INDEX(Einstellungen!$B$27:$B$50,24)</f>
        <v>0.8</v>
      </c>
      <c r="J241" s="29" t="n">
        <f aca="false">F241*I241</f>
        <v>27.984992</v>
      </c>
    </row>
    <row r="242" customFormat="false" ht="15" hidden="false" customHeight="false" outlineLevel="0" collapsed="false">
      <c r="A242" s="28" t="n">
        <v>45591</v>
      </c>
      <c r="B242" s="21" t="s">
        <v>111</v>
      </c>
      <c r="C242" s="21" t="s">
        <v>138</v>
      </c>
      <c r="D242" s="29" t="n">
        <v>115.29</v>
      </c>
      <c r="E242" s="29" t="n">
        <f aca="false">D242/10</f>
        <v>11.529</v>
      </c>
      <c r="F242" s="29" t="n">
        <f aca="false">(E242+Einstellungen!$B$20)*(1+Einstellungen!$B$10)</f>
        <v>35.92015</v>
      </c>
      <c r="G242" s="21" t="str">
        <f aca="false">IF(F242&lt;Einstellungen!$B$5,"ja","nein")</f>
        <v>nein</v>
      </c>
      <c r="H242" s="21" t="s">
        <v>13</v>
      </c>
      <c r="I242" s="29" t="n">
        <f aca="false">INDEX(Einstellungen!$B$27:$B$50,1)</f>
        <v>0.6</v>
      </c>
      <c r="J242" s="29" t="n">
        <f aca="false">F242*I242</f>
        <v>21.55209</v>
      </c>
    </row>
    <row r="243" customFormat="false" ht="15" hidden="false" customHeight="false" outlineLevel="0" collapsed="false">
      <c r="A243" s="28" t="n">
        <v>45591</v>
      </c>
      <c r="B243" s="21" t="s">
        <v>113</v>
      </c>
      <c r="C243" s="21" t="s">
        <v>138</v>
      </c>
      <c r="D243" s="29" t="n">
        <v>109.64</v>
      </c>
      <c r="E243" s="29" t="n">
        <f aca="false">D243/10</f>
        <v>10.964</v>
      </c>
      <c r="F243" s="29" t="n">
        <f aca="false">(E243+Einstellungen!$B$20)*(1+Einstellungen!$B$10)</f>
        <v>35.2478</v>
      </c>
      <c r="G243" s="21" t="str">
        <f aca="false">IF(F243&lt;Einstellungen!$B$5,"ja","nein")</f>
        <v>nein</v>
      </c>
      <c r="H243" s="21" t="s">
        <v>13</v>
      </c>
      <c r="I243" s="29" t="n">
        <f aca="false">INDEX(Einstellungen!$B$27:$B$50,2)</f>
        <v>0.5</v>
      </c>
      <c r="J243" s="29" t="n">
        <f aca="false">F243*I243</f>
        <v>17.6239</v>
      </c>
    </row>
    <row r="244" customFormat="false" ht="15" hidden="false" customHeight="false" outlineLevel="0" collapsed="false">
      <c r="A244" s="28" t="n">
        <v>45591</v>
      </c>
      <c r="B244" s="21" t="s">
        <v>114</v>
      </c>
      <c r="C244" s="21" t="s">
        <v>138</v>
      </c>
      <c r="D244" s="29" t="n">
        <v>106.95</v>
      </c>
      <c r="E244" s="29" t="n">
        <f aca="false">D244/10</f>
        <v>10.695</v>
      </c>
      <c r="F244" s="29" t="n">
        <f aca="false">(E244+Einstellungen!$B$20)*(1+Einstellungen!$B$10)</f>
        <v>34.92769</v>
      </c>
      <c r="G244" s="21" t="str">
        <f aca="false">IF(F244&lt;Einstellungen!$B$5,"ja","nein")</f>
        <v>nein</v>
      </c>
      <c r="H244" s="21" t="s">
        <v>13</v>
      </c>
      <c r="I244" s="29" t="n">
        <f aca="false">INDEX(Einstellungen!$B$27:$B$50,3)</f>
        <v>0.45</v>
      </c>
      <c r="J244" s="29" t="n">
        <f aca="false">F244*I244</f>
        <v>15.7174605</v>
      </c>
    </row>
    <row r="245" customFormat="false" ht="15" hidden="false" customHeight="false" outlineLevel="0" collapsed="false">
      <c r="A245" s="28" t="n">
        <v>45591</v>
      </c>
      <c r="B245" s="21" t="s">
        <v>115</v>
      </c>
      <c r="C245" s="21" t="s">
        <v>138</v>
      </c>
      <c r="D245" s="29" t="n">
        <v>107.79</v>
      </c>
      <c r="E245" s="29" t="n">
        <f aca="false">D245/10</f>
        <v>10.779</v>
      </c>
      <c r="F245" s="29" t="n">
        <f aca="false">(E245+Einstellungen!$B$20)*(1+Einstellungen!$B$10)</f>
        <v>35.02765</v>
      </c>
      <c r="G245" s="21" t="str">
        <f aca="false">IF(F245&lt;Einstellungen!$B$5,"ja","nein")</f>
        <v>nein</v>
      </c>
      <c r="H245" s="21" t="s">
        <v>13</v>
      </c>
      <c r="I245" s="29" t="n">
        <f aca="false">INDEX(Einstellungen!$B$27:$B$50,4)</f>
        <v>0.45</v>
      </c>
      <c r="J245" s="29" t="n">
        <f aca="false">F245*I245</f>
        <v>15.7624425</v>
      </c>
    </row>
    <row r="246" customFormat="false" ht="15" hidden="false" customHeight="false" outlineLevel="0" collapsed="false">
      <c r="A246" s="28" t="n">
        <v>45591</v>
      </c>
      <c r="B246" s="21" t="s">
        <v>116</v>
      </c>
      <c r="C246" s="21" t="s">
        <v>138</v>
      </c>
      <c r="D246" s="29" t="n">
        <v>105.7</v>
      </c>
      <c r="E246" s="29" t="n">
        <f aca="false">D246/10</f>
        <v>10.57</v>
      </c>
      <c r="F246" s="29" t="n">
        <f aca="false">(E246+Einstellungen!$B$20)*(1+Einstellungen!$B$10)</f>
        <v>34.77894</v>
      </c>
      <c r="G246" s="21" t="str">
        <f aca="false">IF(F246&lt;Einstellungen!$B$5,"ja","nein")</f>
        <v>nein</v>
      </c>
      <c r="H246" s="21" t="s">
        <v>13</v>
      </c>
      <c r="I246" s="29" t="n">
        <f aca="false">INDEX(Einstellungen!$B$27:$B$50,5)</f>
        <v>0.45</v>
      </c>
      <c r="J246" s="29" t="n">
        <f aca="false">F246*I246</f>
        <v>15.650523</v>
      </c>
    </row>
    <row r="247" customFormat="false" ht="15" hidden="false" customHeight="false" outlineLevel="0" collapsed="false">
      <c r="A247" s="28" t="n">
        <v>45591</v>
      </c>
      <c r="B247" s="21" t="s">
        <v>117</v>
      </c>
      <c r="C247" s="21" t="s">
        <v>138</v>
      </c>
      <c r="D247" s="29" t="n">
        <v>106.82</v>
      </c>
      <c r="E247" s="29" t="n">
        <f aca="false">D247/10</f>
        <v>10.682</v>
      </c>
      <c r="F247" s="29" t="n">
        <f aca="false">(E247+Einstellungen!$B$20)*(1+Einstellungen!$B$10)</f>
        <v>34.91222</v>
      </c>
      <c r="G247" s="21" t="str">
        <f aca="false">IF(F247&lt;Einstellungen!$B$5,"ja","nein")</f>
        <v>nein</v>
      </c>
      <c r="H247" s="21" t="s">
        <v>13</v>
      </c>
      <c r="I247" s="29" t="n">
        <f aca="false">INDEX(Einstellungen!$B$27:$B$50,6)</f>
        <v>0.5</v>
      </c>
      <c r="J247" s="29" t="n">
        <f aca="false">F247*I247</f>
        <v>17.45611</v>
      </c>
    </row>
    <row r="248" customFormat="false" ht="15" hidden="false" customHeight="false" outlineLevel="0" collapsed="false">
      <c r="A248" s="28" t="n">
        <v>45591</v>
      </c>
      <c r="B248" s="21" t="s">
        <v>118</v>
      </c>
      <c r="C248" s="21" t="s">
        <v>138</v>
      </c>
      <c r="D248" s="29" t="n">
        <v>113.93</v>
      </c>
      <c r="E248" s="29" t="n">
        <f aca="false">D248/10</f>
        <v>11.393</v>
      </c>
      <c r="F248" s="29" t="n">
        <f aca="false">(E248+Einstellungen!$B$20)*(1+Einstellungen!$B$10)</f>
        <v>35.75831</v>
      </c>
      <c r="G248" s="21" t="str">
        <f aca="false">IF(F248&lt;Einstellungen!$B$5,"ja","nein")</f>
        <v>nein</v>
      </c>
      <c r="H248" s="21" t="s">
        <v>13</v>
      </c>
      <c r="I248" s="29" t="n">
        <f aca="false">INDEX(Einstellungen!$B$27:$B$50,7)</f>
        <v>0.7</v>
      </c>
      <c r="J248" s="29" t="n">
        <f aca="false">F248*I248</f>
        <v>25.030817</v>
      </c>
    </row>
    <row r="249" customFormat="false" ht="15" hidden="false" customHeight="false" outlineLevel="0" collapsed="false">
      <c r="A249" s="28" t="n">
        <v>45591</v>
      </c>
      <c r="B249" s="21" t="s">
        <v>119</v>
      </c>
      <c r="C249" s="21" t="s">
        <v>138</v>
      </c>
      <c r="D249" s="29" t="n">
        <v>125.71</v>
      </c>
      <c r="E249" s="29" t="n">
        <f aca="false">D249/10</f>
        <v>12.571</v>
      </c>
      <c r="F249" s="29" t="n">
        <f aca="false">(E249+Einstellungen!$B$20)*(1+Einstellungen!$B$10)</f>
        <v>37.16013</v>
      </c>
      <c r="G249" s="21" t="str">
        <f aca="false">IF(F249&lt;Einstellungen!$B$5,"ja","nein")</f>
        <v>nein</v>
      </c>
      <c r="H249" s="21" t="s">
        <v>13</v>
      </c>
      <c r="I249" s="29" t="n">
        <f aca="false">INDEX(Einstellungen!$B$27:$B$50,8)</f>
        <v>0.95</v>
      </c>
      <c r="J249" s="29" t="n">
        <f aca="false">F249*I249</f>
        <v>35.3021235</v>
      </c>
    </row>
    <row r="250" customFormat="false" ht="15" hidden="false" customHeight="false" outlineLevel="0" collapsed="false">
      <c r="A250" s="28" t="n">
        <v>45591</v>
      </c>
      <c r="B250" s="21" t="s">
        <v>120</v>
      </c>
      <c r="C250" s="21" t="s">
        <v>138</v>
      </c>
      <c r="D250" s="29" t="n">
        <v>126</v>
      </c>
      <c r="E250" s="29" t="n">
        <f aca="false">D250/10</f>
        <v>12.6</v>
      </c>
      <c r="F250" s="29" t="n">
        <f aca="false">(E250+Einstellungen!$B$20)*(1+Einstellungen!$B$10)</f>
        <v>37.19464</v>
      </c>
      <c r="G250" s="21" t="str">
        <f aca="false">IF(F250&lt;Einstellungen!$B$5,"ja","nein")</f>
        <v>nein</v>
      </c>
      <c r="H250" s="21" t="s">
        <v>13</v>
      </c>
      <c r="I250" s="29" t="n">
        <f aca="false">INDEX(Einstellungen!$B$27:$B$50,9)</f>
        <v>1.05</v>
      </c>
      <c r="J250" s="29" t="n">
        <f aca="false">F250*I250</f>
        <v>39.054372</v>
      </c>
    </row>
    <row r="251" customFormat="false" ht="15" hidden="false" customHeight="false" outlineLevel="0" collapsed="false">
      <c r="A251" s="28" t="n">
        <v>45591</v>
      </c>
      <c r="B251" s="21" t="s">
        <v>121</v>
      </c>
      <c r="C251" s="21" t="s">
        <v>138</v>
      </c>
      <c r="D251" s="29" t="n">
        <v>117.57</v>
      </c>
      <c r="E251" s="29" t="n">
        <f aca="false">D251/10</f>
        <v>11.757</v>
      </c>
      <c r="F251" s="29" t="n">
        <f aca="false">(E251+Einstellungen!$B$20)*(1+Einstellungen!$B$10)</f>
        <v>36.19147</v>
      </c>
      <c r="G251" s="21" t="str">
        <f aca="false">IF(F251&lt;Einstellungen!$B$5,"ja","nein")</f>
        <v>nein</v>
      </c>
      <c r="H251" s="21" t="s">
        <v>13</v>
      </c>
      <c r="I251" s="29" t="n">
        <f aca="false">INDEX(Einstellungen!$B$27:$B$50,10)</f>
        <v>1.05</v>
      </c>
      <c r="J251" s="29" t="n">
        <f aca="false">F251*I251</f>
        <v>38.0010435</v>
      </c>
    </row>
    <row r="252" customFormat="false" ht="15" hidden="false" customHeight="false" outlineLevel="0" collapsed="false">
      <c r="A252" s="28" t="n">
        <v>45591</v>
      </c>
      <c r="B252" s="21" t="s">
        <v>122</v>
      </c>
      <c r="C252" s="21" t="s">
        <v>138</v>
      </c>
      <c r="D252" s="29" t="n">
        <v>101.39</v>
      </c>
      <c r="E252" s="29" t="n">
        <f aca="false">D252/10</f>
        <v>10.139</v>
      </c>
      <c r="F252" s="29" t="n">
        <f aca="false">(E252+Einstellungen!$B$20)*(1+Einstellungen!$B$10)</f>
        <v>34.26605</v>
      </c>
      <c r="G252" s="21" t="str">
        <f aca="false">IF(F252&lt;Einstellungen!$B$5,"ja","nein")</f>
        <v>nein</v>
      </c>
      <c r="H252" s="21" t="s">
        <v>13</v>
      </c>
      <c r="I252" s="29" t="n">
        <f aca="false">INDEX(Einstellungen!$B$27:$B$50,11)</f>
        <v>1.05</v>
      </c>
      <c r="J252" s="29" t="n">
        <f aca="false">F252*I252</f>
        <v>35.9793525</v>
      </c>
    </row>
    <row r="253" customFormat="false" ht="15" hidden="false" customHeight="false" outlineLevel="0" collapsed="false">
      <c r="A253" s="28" t="n">
        <v>45591</v>
      </c>
      <c r="B253" s="21" t="s">
        <v>123</v>
      </c>
      <c r="C253" s="21" t="s">
        <v>138</v>
      </c>
      <c r="D253" s="29" t="n">
        <v>81.48</v>
      </c>
      <c r="E253" s="29" t="n">
        <f aca="false">D253/10</f>
        <v>8.148</v>
      </c>
      <c r="F253" s="29" t="n">
        <f aca="false">(E253+Einstellungen!$B$20)*(1+Einstellungen!$B$10)</f>
        <v>31.89676</v>
      </c>
      <c r="G253" s="21" t="str">
        <f aca="false">IF(F253&lt;Einstellungen!$B$5,"ja","nein")</f>
        <v>nein</v>
      </c>
      <c r="H253" s="21" t="s">
        <v>13</v>
      </c>
      <c r="I253" s="29" t="n">
        <f aca="false">INDEX(Einstellungen!$B$27:$B$50,12)</f>
        <v>1.1</v>
      </c>
      <c r="J253" s="29" t="n">
        <f aca="false">F253*I253</f>
        <v>35.086436</v>
      </c>
    </row>
    <row r="254" customFormat="false" ht="15" hidden="false" customHeight="false" outlineLevel="0" collapsed="false">
      <c r="A254" s="28" t="n">
        <v>45591</v>
      </c>
      <c r="B254" s="21" t="s">
        <v>124</v>
      </c>
      <c r="C254" s="21" t="s">
        <v>138</v>
      </c>
      <c r="D254" s="29" t="n">
        <v>68.35</v>
      </c>
      <c r="E254" s="29" t="n">
        <f aca="false">D254/10</f>
        <v>6.835</v>
      </c>
      <c r="F254" s="29" t="n">
        <f aca="false">(E254+Einstellungen!$B$20)*(1+Einstellungen!$B$10)</f>
        <v>30.33429</v>
      </c>
      <c r="G254" s="21" t="str">
        <f aca="false">IF(F254&lt;Einstellungen!$B$5,"ja","nein")</f>
        <v>nein</v>
      </c>
      <c r="H254" s="21" t="s">
        <v>13</v>
      </c>
      <c r="I254" s="29" t="n">
        <f aca="false">INDEX(Einstellungen!$B$27:$B$50,13)</f>
        <v>1.2</v>
      </c>
      <c r="J254" s="29" t="n">
        <f aca="false">F254*I254</f>
        <v>36.401148</v>
      </c>
    </row>
    <row r="255" customFormat="false" ht="15" hidden="false" customHeight="false" outlineLevel="0" collapsed="false">
      <c r="A255" s="28" t="n">
        <v>45591</v>
      </c>
      <c r="B255" s="21" t="s">
        <v>125</v>
      </c>
      <c r="C255" s="21" t="s">
        <v>138</v>
      </c>
      <c r="D255" s="29" t="n">
        <v>63.3</v>
      </c>
      <c r="E255" s="29" t="n">
        <f aca="false">D255/10</f>
        <v>6.33</v>
      </c>
      <c r="F255" s="29" t="n">
        <f aca="false">(E255+Einstellungen!$B$20)*(1+Einstellungen!$B$10)</f>
        <v>29.73334</v>
      </c>
      <c r="G255" s="21" t="str">
        <f aca="false">IF(F255&lt;Einstellungen!$B$5,"ja","nein")</f>
        <v>nein</v>
      </c>
      <c r="H255" s="21" t="s">
        <v>13</v>
      </c>
      <c r="I255" s="29" t="n">
        <f aca="false">INDEX(Einstellungen!$B$27:$B$50,14)</f>
        <v>1.15</v>
      </c>
      <c r="J255" s="29" t="n">
        <f aca="false">F255*I255</f>
        <v>34.193341</v>
      </c>
    </row>
    <row r="256" customFormat="false" ht="15" hidden="false" customHeight="false" outlineLevel="0" collapsed="false">
      <c r="A256" s="28" t="n">
        <v>45591</v>
      </c>
      <c r="B256" s="21" t="s">
        <v>126</v>
      </c>
      <c r="C256" s="21" t="s">
        <v>138</v>
      </c>
      <c r="D256" s="29" t="n">
        <v>64.55</v>
      </c>
      <c r="E256" s="29" t="n">
        <f aca="false">D256/10</f>
        <v>6.455</v>
      </c>
      <c r="F256" s="29" t="n">
        <f aca="false">(E256+Einstellungen!$B$20)*(1+Einstellungen!$B$10)</f>
        <v>29.88209</v>
      </c>
      <c r="G256" s="21" t="str">
        <f aca="false">IF(F256&lt;Einstellungen!$B$5,"ja","nein")</f>
        <v>nein</v>
      </c>
      <c r="H256" s="21" t="s">
        <v>13</v>
      </c>
      <c r="I256" s="29" t="n">
        <f aca="false">INDEX(Einstellungen!$B$27:$B$50,15)</f>
        <v>1</v>
      </c>
      <c r="J256" s="29" t="n">
        <f aca="false">F256*I256</f>
        <v>29.88209</v>
      </c>
    </row>
    <row r="257" customFormat="false" ht="15" hidden="false" customHeight="false" outlineLevel="0" collapsed="false">
      <c r="A257" s="28" t="n">
        <v>45591</v>
      </c>
      <c r="B257" s="21" t="s">
        <v>127</v>
      </c>
      <c r="C257" s="21" t="s">
        <v>138</v>
      </c>
      <c r="D257" s="29" t="n">
        <v>81.44</v>
      </c>
      <c r="E257" s="29" t="n">
        <f aca="false">D257/10</f>
        <v>8.144</v>
      </c>
      <c r="F257" s="29" t="n">
        <f aca="false">(E257+Einstellungen!$B$20)*(1+Einstellungen!$B$10)</f>
        <v>31.892</v>
      </c>
      <c r="G257" s="21" t="str">
        <f aca="false">IF(F257&lt;Einstellungen!$B$5,"ja","nein")</f>
        <v>nein</v>
      </c>
      <c r="H257" s="21" t="s">
        <v>13</v>
      </c>
      <c r="I257" s="29" t="n">
        <f aca="false">INDEX(Einstellungen!$B$27:$B$50,16)</f>
        <v>0.95</v>
      </c>
      <c r="J257" s="29" t="n">
        <f aca="false">F257*I257</f>
        <v>30.2974</v>
      </c>
    </row>
    <row r="258" customFormat="false" ht="15" hidden="false" customHeight="false" outlineLevel="0" collapsed="false">
      <c r="A258" s="28" t="n">
        <v>45591</v>
      </c>
      <c r="B258" s="21" t="s">
        <v>128</v>
      </c>
      <c r="C258" s="21" t="s">
        <v>138</v>
      </c>
      <c r="D258" s="29" t="n">
        <v>100.6</v>
      </c>
      <c r="E258" s="29" t="n">
        <f aca="false">D258/10</f>
        <v>10.06</v>
      </c>
      <c r="F258" s="29" t="n">
        <f aca="false">(E258+Einstellungen!$B$20)*(1+Einstellungen!$B$10)</f>
        <v>34.17204</v>
      </c>
      <c r="G258" s="21" t="str">
        <f aca="false">IF(F258&lt;Einstellungen!$B$5,"ja","nein")</f>
        <v>nein</v>
      </c>
      <c r="H258" s="21" t="s">
        <v>13</v>
      </c>
      <c r="I258" s="29" t="n">
        <f aca="false">INDEX(Einstellungen!$B$27:$B$50,17)</f>
        <v>0.95</v>
      </c>
      <c r="J258" s="29" t="n">
        <f aca="false">F258*I258</f>
        <v>32.463438</v>
      </c>
    </row>
    <row r="259" customFormat="false" ht="15" hidden="false" customHeight="false" outlineLevel="0" collapsed="false">
      <c r="A259" s="28" t="n">
        <v>45591</v>
      </c>
      <c r="B259" s="21" t="s">
        <v>129</v>
      </c>
      <c r="C259" s="21" t="s">
        <v>138</v>
      </c>
      <c r="D259" s="29" t="n">
        <v>125.73</v>
      </c>
      <c r="E259" s="29" t="n">
        <f aca="false">D259/10</f>
        <v>12.573</v>
      </c>
      <c r="F259" s="29" t="n">
        <f aca="false">(E259+Einstellungen!$B$20)*(1+Einstellungen!$B$10)</f>
        <v>37.16251</v>
      </c>
      <c r="G259" s="21" t="str">
        <f aca="false">IF(F259&lt;Einstellungen!$B$5,"ja","nein")</f>
        <v>nein</v>
      </c>
      <c r="H259" s="21" t="s">
        <v>13</v>
      </c>
      <c r="I259" s="29" t="n">
        <f aca="false">INDEX(Einstellungen!$B$27:$B$50,18)</f>
        <v>1.1</v>
      </c>
      <c r="J259" s="29" t="n">
        <f aca="false">F259*I259</f>
        <v>40.878761</v>
      </c>
    </row>
    <row r="260" customFormat="false" ht="15" hidden="false" customHeight="false" outlineLevel="0" collapsed="false">
      <c r="A260" s="28" t="n">
        <v>45591</v>
      </c>
      <c r="B260" s="21" t="s">
        <v>130</v>
      </c>
      <c r="C260" s="21" t="s">
        <v>138</v>
      </c>
      <c r="D260" s="29" t="n">
        <v>150.9</v>
      </c>
      <c r="E260" s="29" t="n">
        <f aca="false">D260/10</f>
        <v>15.09</v>
      </c>
      <c r="F260" s="29" t="n">
        <f aca="false">(E260+Einstellungen!$B$20)*(1+Einstellungen!$B$10)</f>
        <v>40.15774</v>
      </c>
      <c r="G260" s="21" t="str">
        <f aca="false">IF(F260&lt;Einstellungen!$B$5,"ja","nein")</f>
        <v>nein</v>
      </c>
      <c r="H260" s="21" t="s">
        <v>13</v>
      </c>
      <c r="I260" s="29" t="n">
        <f aca="false">INDEX(Einstellungen!$B$27:$B$50,19)</f>
        <v>1.35</v>
      </c>
      <c r="J260" s="29" t="n">
        <f aca="false">F260*I260</f>
        <v>54.212949</v>
      </c>
    </row>
    <row r="261" customFormat="false" ht="15" hidden="false" customHeight="false" outlineLevel="0" collapsed="false">
      <c r="A261" s="28" t="n">
        <v>45591</v>
      </c>
      <c r="B261" s="21" t="s">
        <v>131</v>
      </c>
      <c r="C261" s="21" t="s">
        <v>138</v>
      </c>
      <c r="D261" s="29" t="n">
        <v>118.74</v>
      </c>
      <c r="E261" s="29" t="n">
        <f aca="false">D261/10</f>
        <v>11.874</v>
      </c>
      <c r="F261" s="29" t="n">
        <f aca="false">(E261+Einstellungen!$B$20)*(1+Einstellungen!$B$10)</f>
        <v>36.3307</v>
      </c>
      <c r="G261" s="21" t="str">
        <f aca="false">IF(F261&lt;Einstellungen!$B$5,"ja","nein")</f>
        <v>nein</v>
      </c>
      <c r="H261" s="21" t="s">
        <v>13</v>
      </c>
      <c r="I261" s="29" t="n">
        <f aca="false">INDEX(Einstellungen!$B$27:$B$50,20)</f>
        <v>1.45</v>
      </c>
      <c r="J261" s="29" t="n">
        <f aca="false">F261*I261</f>
        <v>52.679515</v>
      </c>
    </row>
    <row r="262" customFormat="false" ht="15" hidden="false" customHeight="false" outlineLevel="0" collapsed="false">
      <c r="A262" s="28" t="n">
        <v>45591</v>
      </c>
      <c r="B262" s="21" t="s">
        <v>132</v>
      </c>
      <c r="C262" s="21" t="s">
        <v>138</v>
      </c>
      <c r="D262" s="29" t="n">
        <v>96.48</v>
      </c>
      <c r="E262" s="29" t="n">
        <f aca="false">D262/10</f>
        <v>9.648</v>
      </c>
      <c r="F262" s="29" t="n">
        <f aca="false">(E262+Einstellungen!$B$20)*(1+Einstellungen!$B$10)</f>
        <v>33.68176</v>
      </c>
      <c r="G262" s="21" t="str">
        <f aca="false">IF(F262&lt;Einstellungen!$B$5,"ja","nein")</f>
        <v>nein</v>
      </c>
      <c r="H262" s="21" t="s">
        <v>13</v>
      </c>
      <c r="I262" s="29" t="n">
        <f aca="false">INDEX(Einstellungen!$B$27:$B$50,21)</f>
        <v>1.4</v>
      </c>
      <c r="J262" s="29" t="n">
        <f aca="false">F262*I262</f>
        <v>47.154464</v>
      </c>
    </row>
    <row r="263" customFormat="false" ht="15" hidden="false" customHeight="false" outlineLevel="0" collapsed="false">
      <c r="A263" s="28" t="n">
        <v>45591</v>
      </c>
      <c r="B263" s="21" t="s">
        <v>133</v>
      </c>
      <c r="C263" s="21" t="s">
        <v>138</v>
      </c>
      <c r="D263" s="29" t="n">
        <v>88.76</v>
      </c>
      <c r="E263" s="29" t="n">
        <f aca="false">D263/10</f>
        <v>8.876</v>
      </c>
      <c r="F263" s="29" t="n">
        <f aca="false">(E263+Einstellungen!$B$20)*(1+Einstellungen!$B$10)</f>
        <v>32.76308</v>
      </c>
      <c r="G263" s="21" t="str">
        <f aca="false">IF(F263&lt;Einstellungen!$B$5,"ja","nein")</f>
        <v>nein</v>
      </c>
      <c r="H263" s="21" t="s">
        <v>13</v>
      </c>
      <c r="I263" s="29" t="n">
        <f aca="false">INDEX(Einstellungen!$B$27:$B$50,22)</f>
        <v>1.25</v>
      </c>
      <c r="J263" s="29" t="n">
        <f aca="false">F263*I263</f>
        <v>40.95385</v>
      </c>
    </row>
    <row r="264" customFormat="false" ht="15" hidden="false" customHeight="false" outlineLevel="0" collapsed="false">
      <c r="A264" s="28" t="n">
        <v>45591</v>
      </c>
      <c r="B264" s="21" t="s">
        <v>134</v>
      </c>
      <c r="C264" s="21" t="s">
        <v>138</v>
      </c>
      <c r="D264" s="29" t="n">
        <v>87.5</v>
      </c>
      <c r="E264" s="29" t="n">
        <f aca="false">D264/10</f>
        <v>8.75</v>
      </c>
      <c r="F264" s="29" t="n">
        <f aca="false">(E264+Einstellungen!$B$20)*(1+Einstellungen!$B$10)</f>
        <v>32.61314</v>
      </c>
      <c r="G264" s="21" t="str">
        <f aca="false">IF(F264&lt;Einstellungen!$B$5,"ja","nein")</f>
        <v>nein</v>
      </c>
      <c r="H264" s="21" t="s">
        <v>13</v>
      </c>
      <c r="I264" s="29" t="n">
        <f aca="false">INDEX(Einstellungen!$B$27:$B$50,23)</f>
        <v>1.05</v>
      </c>
      <c r="J264" s="29" t="n">
        <f aca="false">F264*I264</f>
        <v>34.243797</v>
      </c>
    </row>
    <row r="265" customFormat="false" ht="15" hidden="false" customHeight="false" outlineLevel="0" collapsed="false">
      <c r="A265" s="28" t="n">
        <v>45591</v>
      </c>
      <c r="B265" s="21" t="s">
        <v>135</v>
      </c>
      <c r="C265" s="21" t="s">
        <v>138</v>
      </c>
      <c r="D265" s="29" t="n">
        <v>76.63</v>
      </c>
      <c r="E265" s="29" t="n">
        <f aca="false">D265/10</f>
        <v>7.663</v>
      </c>
      <c r="F265" s="29" t="n">
        <f aca="false">(E265+Einstellungen!$B$20)*(1+Einstellungen!$B$10)</f>
        <v>31.31961</v>
      </c>
      <c r="G265" s="21" t="str">
        <f aca="false">IF(F265&lt;Einstellungen!$B$5,"ja","nein")</f>
        <v>nein</v>
      </c>
      <c r="H265" s="21" t="s">
        <v>13</v>
      </c>
      <c r="I265" s="29" t="n">
        <f aca="false">INDEX(Einstellungen!$B$27:$B$50,24)</f>
        <v>0.8</v>
      </c>
      <c r="J265" s="29" t="n">
        <f aca="false">F265*I265</f>
        <v>25.055688</v>
      </c>
    </row>
    <row r="266" customFormat="false" ht="15" hidden="false" customHeight="false" outlineLevel="0" collapsed="false">
      <c r="A266" s="28" t="n">
        <v>45592</v>
      </c>
      <c r="B266" s="21" t="s">
        <v>111</v>
      </c>
      <c r="C266" s="21" t="s">
        <v>139</v>
      </c>
      <c r="D266" s="29" t="n">
        <v>92.22</v>
      </c>
      <c r="E266" s="29" t="n">
        <f aca="false">D266/10</f>
        <v>9.222</v>
      </c>
      <c r="F266" s="29" t="n">
        <f aca="false">(E266+Einstellungen!$B$20)*(1+Einstellungen!$B$10)</f>
        <v>33.17482</v>
      </c>
      <c r="G266" s="21" t="str">
        <f aca="false">IF(F266&lt;Einstellungen!$B$5,"ja","nein")</f>
        <v>nein</v>
      </c>
      <c r="H266" s="21" t="s">
        <v>13</v>
      </c>
      <c r="I266" s="29" t="n">
        <f aca="false">INDEX(Einstellungen!$B$27:$B$50,1)</f>
        <v>0.6</v>
      </c>
      <c r="J266" s="29" t="n">
        <f aca="false">F266*I266</f>
        <v>19.904892</v>
      </c>
    </row>
    <row r="267" customFormat="false" ht="15" hidden="false" customHeight="false" outlineLevel="0" collapsed="false">
      <c r="A267" s="28" t="n">
        <v>45592</v>
      </c>
      <c r="B267" s="21" t="s">
        <v>113</v>
      </c>
      <c r="C267" s="21" t="s">
        <v>139</v>
      </c>
      <c r="D267" s="29" t="n">
        <v>84</v>
      </c>
      <c r="E267" s="29" t="n">
        <f aca="false">D267/10</f>
        <v>8.4</v>
      </c>
      <c r="F267" s="29" t="n">
        <f aca="false">(E267+Einstellungen!$B$20)*(1+Einstellungen!$B$10)</f>
        <v>32.19664</v>
      </c>
      <c r="G267" s="21" t="str">
        <f aca="false">IF(F267&lt;Einstellungen!$B$5,"ja","nein")</f>
        <v>nein</v>
      </c>
      <c r="H267" s="21" t="s">
        <v>13</v>
      </c>
      <c r="I267" s="29" t="n">
        <f aca="false">INDEX(Einstellungen!$B$27:$B$50,2)</f>
        <v>0.5</v>
      </c>
      <c r="J267" s="29" t="n">
        <f aca="false">F267*I267</f>
        <v>16.09832</v>
      </c>
    </row>
    <row r="268" customFormat="false" ht="15" hidden="false" customHeight="false" outlineLevel="0" collapsed="false">
      <c r="A268" s="28" t="n">
        <v>45592</v>
      </c>
      <c r="B268" s="21" t="s">
        <v>114</v>
      </c>
      <c r="C268" s="21" t="s">
        <v>139</v>
      </c>
      <c r="D268" s="29" t="n">
        <v>82.23</v>
      </c>
      <c r="E268" s="29" t="n">
        <f aca="false">D268/10</f>
        <v>8.223</v>
      </c>
      <c r="F268" s="29" t="n">
        <f aca="false">(E268+Einstellungen!$B$20)*(1+Einstellungen!$B$10)</f>
        <v>31.98601</v>
      </c>
      <c r="G268" s="21" t="str">
        <f aca="false">IF(F268&lt;Einstellungen!$B$5,"ja","nein")</f>
        <v>nein</v>
      </c>
      <c r="H268" s="21" t="s">
        <v>13</v>
      </c>
      <c r="I268" s="29" t="n">
        <f aca="false">INDEX(Einstellungen!$B$27:$B$50,3)</f>
        <v>0.45</v>
      </c>
      <c r="J268" s="29" t="n">
        <f aca="false">F268*I268</f>
        <v>14.3937045</v>
      </c>
    </row>
    <row r="269" customFormat="false" ht="15" hidden="false" customHeight="false" outlineLevel="0" collapsed="false">
      <c r="A269" s="28" t="n">
        <v>45592</v>
      </c>
      <c r="B269" s="21" t="s">
        <v>114</v>
      </c>
      <c r="C269" s="21" t="s">
        <v>139</v>
      </c>
      <c r="D269" s="29" t="n">
        <v>80.43</v>
      </c>
      <c r="E269" s="29" t="n">
        <f aca="false">D269/10</f>
        <v>8.043</v>
      </c>
      <c r="F269" s="29" t="n">
        <f aca="false">(E269+Einstellungen!$B$20)*(1+Einstellungen!$B$10)</f>
        <v>31.77181</v>
      </c>
      <c r="G269" s="21" t="str">
        <f aca="false">IF(F269&lt;Einstellungen!$B$5,"ja","nein")</f>
        <v>nein</v>
      </c>
      <c r="H269" s="21" t="s">
        <v>13</v>
      </c>
      <c r="I269" s="29" t="n">
        <f aca="false">INDEX(Einstellungen!$B$27:$B$50,3)</f>
        <v>0.45</v>
      </c>
      <c r="J269" s="29" t="n">
        <f aca="false">F269*I269</f>
        <v>14.2973145</v>
      </c>
    </row>
    <row r="270" customFormat="false" ht="15" hidden="false" customHeight="false" outlineLevel="0" collapsed="false">
      <c r="A270" s="28" t="n">
        <v>45592</v>
      </c>
      <c r="B270" s="21" t="s">
        <v>115</v>
      </c>
      <c r="C270" s="21" t="s">
        <v>139</v>
      </c>
      <c r="D270" s="29" t="n">
        <v>79.41</v>
      </c>
      <c r="E270" s="29" t="n">
        <f aca="false">D270/10</f>
        <v>7.941</v>
      </c>
      <c r="F270" s="29" t="n">
        <f aca="false">(E270+Einstellungen!$B$20)*(1+Einstellungen!$B$10)</f>
        <v>31.65043</v>
      </c>
      <c r="G270" s="21" t="str">
        <f aca="false">IF(F270&lt;Einstellungen!$B$5,"ja","nein")</f>
        <v>nein</v>
      </c>
      <c r="H270" s="21" t="s">
        <v>13</v>
      </c>
      <c r="I270" s="29" t="n">
        <f aca="false">INDEX(Einstellungen!$B$27:$B$50,4)</f>
        <v>0.45</v>
      </c>
      <c r="J270" s="29" t="n">
        <f aca="false">F270*I270</f>
        <v>14.2426935</v>
      </c>
    </row>
    <row r="271" customFormat="false" ht="15" hidden="false" customHeight="false" outlineLevel="0" collapsed="false">
      <c r="A271" s="28" t="n">
        <v>45592</v>
      </c>
      <c r="B271" s="21" t="s">
        <v>116</v>
      </c>
      <c r="C271" s="21" t="s">
        <v>139</v>
      </c>
      <c r="D271" s="29" t="n">
        <v>78.79</v>
      </c>
      <c r="E271" s="29" t="n">
        <f aca="false">D271/10</f>
        <v>7.879</v>
      </c>
      <c r="F271" s="29" t="n">
        <f aca="false">(E271+Einstellungen!$B$20)*(1+Einstellungen!$B$10)</f>
        <v>31.57665</v>
      </c>
      <c r="G271" s="21" t="str">
        <f aca="false">IF(F271&lt;Einstellungen!$B$5,"ja","nein")</f>
        <v>nein</v>
      </c>
      <c r="H271" s="21" t="s">
        <v>13</v>
      </c>
      <c r="I271" s="29" t="n">
        <f aca="false">INDEX(Einstellungen!$B$27:$B$50,5)</f>
        <v>0.45</v>
      </c>
      <c r="J271" s="29" t="n">
        <f aca="false">F271*I271</f>
        <v>14.2094925</v>
      </c>
    </row>
    <row r="272" customFormat="false" ht="15" hidden="false" customHeight="false" outlineLevel="0" collapsed="false">
      <c r="A272" s="28" t="n">
        <v>45592</v>
      </c>
      <c r="B272" s="21" t="s">
        <v>117</v>
      </c>
      <c r="C272" s="21" t="s">
        <v>139</v>
      </c>
      <c r="D272" s="29" t="n">
        <v>85.14</v>
      </c>
      <c r="E272" s="29" t="n">
        <f aca="false">D272/10</f>
        <v>8.514</v>
      </c>
      <c r="F272" s="29" t="n">
        <f aca="false">(E272+Einstellungen!$B$20)*(1+Einstellungen!$B$10)</f>
        <v>32.3323</v>
      </c>
      <c r="G272" s="21" t="str">
        <f aca="false">IF(F272&lt;Einstellungen!$B$5,"ja","nein")</f>
        <v>nein</v>
      </c>
      <c r="H272" s="21" t="s">
        <v>13</v>
      </c>
      <c r="I272" s="29" t="n">
        <f aca="false">INDEX(Einstellungen!$B$27:$B$50,6)</f>
        <v>0.5</v>
      </c>
      <c r="J272" s="29" t="n">
        <f aca="false">F272*I272</f>
        <v>16.16615</v>
      </c>
    </row>
    <row r="273" customFormat="false" ht="15" hidden="false" customHeight="false" outlineLevel="0" collapsed="false">
      <c r="A273" s="28" t="n">
        <v>45592</v>
      </c>
      <c r="B273" s="21" t="s">
        <v>118</v>
      </c>
      <c r="C273" s="21" t="s">
        <v>139</v>
      </c>
      <c r="D273" s="29" t="n">
        <v>89.21</v>
      </c>
      <c r="E273" s="29" t="n">
        <f aca="false">D273/10</f>
        <v>8.921</v>
      </c>
      <c r="F273" s="29" t="n">
        <f aca="false">(E273+Einstellungen!$B$20)*(1+Einstellungen!$B$10)</f>
        <v>32.81663</v>
      </c>
      <c r="G273" s="21" t="str">
        <f aca="false">IF(F273&lt;Einstellungen!$B$5,"ja","nein")</f>
        <v>nein</v>
      </c>
      <c r="H273" s="21" t="s">
        <v>13</v>
      </c>
      <c r="I273" s="29" t="n">
        <f aca="false">INDEX(Einstellungen!$B$27:$B$50,7)</f>
        <v>0.7</v>
      </c>
      <c r="J273" s="29" t="n">
        <f aca="false">F273*I273</f>
        <v>22.971641</v>
      </c>
    </row>
    <row r="274" customFormat="false" ht="15" hidden="false" customHeight="false" outlineLevel="0" collapsed="false">
      <c r="A274" s="28" t="n">
        <v>45592</v>
      </c>
      <c r="B274" s="21" t="s">
        <v>119</v>
      </c>
      <c r="C274" s="21" t="s">
        <v>139</v>
      </c>
      <c r="D274" s="29" t="n">
        <v>88.05</v>
      </c>
      <c r="E274" s="29" t="n">
        <f aca="false">D274/10</f>
        <v>8.805</v>
      </c>
      <c r="F274" s="29" t="n">
        <f aca="false">(E274+Einstellungen!$B$20)*(1+Einstellungen!$B$10)</f>
        <v>32.67859</v>
      </c>
      <c r="G274" s="21" t="str">
        <f aca="false">IF(F274&lt;Einstellungen!$B$5,"ja","nein")</f>
        <v>nein</v>
      </c>
      <c r="H274" s="21" t="s">
        <v>13</v>
      </c>
      <c r="I274" s="29" t="n">
        <f aca="false">INDEX(Einstellungen!$B$27:$B$50,8)</f>
        <v>0.95</v>
      </c>
      <c r="J274" s="29" t="n">
        <f aca="false">F274*I274</f>
        <v>31.0446605</v>
      </c>
    </row>
    <row r="275" customFormat="false" ht="15" hidden="false" customHeight="false" outlineLevel="0" collapsed="false">
      <c r="A275" s="28" t="n">
        <v>45592</v>
      </c>
      <c r="B275" s="21" t="s">
        <v>120</v>
      </c>
      <c r="C275" s="21" t="s">
        <v>139</v>
      </c>
      <c r="D275" s="29" t="n">
        <v>84.34</v>
      </c>
      <c r="E275" s="29" t="n">
        <f aca="false">D275/10</f>
        <v>8.434</v>
      </c>
      <c r="F275" s="29" t="n">
        <f aca="false">(E275+Einstellungen!$B$20)*(1+Einstellungen!$B$10)</f>
        <v>32.2371</v>
      </c>
      <c r="G275" s="21" t="str">
        <f aca="false">IF(F275&lt;Einstellungen!$B$5,"ja","nein")</f>
        <v>nein</v>
      </c>
      <c r="H275" s="21" t="s">
        <v>13</v>
      </c>
      <c r="I275" s="29" t="n">
        <f aca="false">INDEX(Einstellungen!$B$27:$B$50,9)</f>
        <v>1.05</v>
      </c>
      <c r="J275" s="29" t="n">
        <f aca="false">F275*I275</f>
        <v>33.848955</v>
      </c>
    </row>
    <row r="276" customFormat="false" ht="15" hidden="false" customHeight="false" outlineLevel="0" collapsed="false">
      <c r="A276" s="28" t="n">
        <v>45592</v>
      </c>
      <c r="B276" s="21" t="s">
        <v>121</v>
      </c>
      <c r="C276" s="21" t="s">
        <v>139</v>
      </c>
      <c r="D276" s="29" t="n">
        <v>66.48</v>
      </c>
      <c r="E276" s="29" t="n">
        <f aca="false">D276/10</f>
        <v>6.648</v>
      </c>
      <c r="F276" s="29" t="n">
        <f aca="false">(E276+Einstellungen!$B$20)*(1+Einstellungen!$B$10)</f>
        <v>30.11176</v>
      </c>
      <c r="G276" s="21" t="str">
        <f aca="false">IF(F276&lt;Einstellungen!$B$5,"ja","nein")</f>
        <v>nein</v>
      </c>
      <c r="H276" s="21" t="s">
        <v>13</v>
      </c>
      <c r="I276" s="29" t="n">
        <f aca="false">INDEX(Einstellungen!$B$27:$B$50,10)</f>
        <v>1.05</v>
      </c>
      <c r="J276" s="29" t="n">
        <f aca="false">F276*I276</f>
        <v>31.617348</v>
      </c>
    </row>
    <row r="277" customFormat="false" ht="15" hidden="false" customHeight="false" outlineLevel="0" collapsed="false">
      <c r="A277" s="28" t="n">
        <v>45592</v>
      </c>
      <c r="B277" s="21" t="s">
        <v>122</v>
      </c>
      <c r="C277" s="21" t="s">
        <v>139</v>
      </c>
      <c r="D277" s="29" t="n">
        <v>54.72</v>
      </c>
      <c r="E277" s="29" t="n">
        <f aca="false">D277/10</f>
        <v>5.472</v>
      </c>
      <c r="F277" s="29" t="n">
        <f aca="false">(E277+Einstellungen!$B$20)*(1+Einstellungen!$B$10)</f>
        <v>28.71232</v>
      </c>
      <c r="G277" s="21" t="str">
        <f aca="false">IF(F277&lt;Einstellungen!$B$5,"ja","nein")</f>
        <v>ja</v>
      </c>
      <c r="H277" s="21" t="s">
        <v>13</v>
      </c>
      <c r="I277" s="29" t="n">
        <f aca="false">INDEX(Einstellungen!$B$27:$B$50,11)</f>
        <v>1.05</v>
      </c>
      <c r="J277" s="29" t="n">
        <f aca="false">F277*I277</f>
        <v>30.147936</v>
      </c>
    </row>
    <row r="278" customFormat="false" ht="15" hidden="false" customHeight="false" outlineLevel="0" collapsed="false">
      <c r="A278" s="28" t="n">
        <v>45592</v>
      </c>
      <c r="B278" s="21" t="s">
        <v>123</v>
      </c>
      <c r="C278" s="21" t="s">
        <v>139</v>
      </c>
      <c r="D278" s="29" t="n">
        <v>42.5</v>
      </c>
      <c r="E278" s="29" t="n">
        <f aca="false">D278/10</f>
        <v>4.25</v>
      </c>
      <c r="F278" s="29" t="n">
        <f aca="false">(E278+Einstellungen!$B$20)*(1+Einstellungen!$B$10)</f>
        <v>27.25814</v>
      </c>
      <c r="G278" s="21" t="str">
        <f aca="false">IF(F278&lt;Einstellungen!$B$5,"ja","nein")</f>
        <v>ja</v>
      </c>
      <c r="H278" s="21" t="s">
        <v>13</v>
      </c>
      <c r="I278" s="29" t="n">
        <f aca="false">INDEX(Einstellungen!$B$27:$B$50,12)</f>
        <v>1.1</v>
      </c>
      <c r="J278" s="29" t="n">
        <f aca="false">F278*I278</f>
        <v>29.983954</v>
      </c>
    </row>
    <row r="279" customFormat="false" ht="15" hidden="false" customHeight="false" outlineLevel="0" collapsed="false">
      <c r="A279" s="28" t="n">
        <v>45592</v>
      </c>
      <c r="B279" s="21" t="s">
        <v>124</v>
      </c>
      <c r="C279" s="21" t="s">
        <v>139</v>
      </c>
      <c r="D279" s="29" t="n">
        <v>39.99</v>
      </c>
      <c r="E279" s="29" t="n">
        <f aca="false">D279/10</f>
        <v>3.999</v>
      </c>
      <c r="F279" s="29" t="n">
        <f aca="false">(E279+Einstellungen!$B$20)*(1+Einstellungen!$B$10)</f>
        <v>26.95945</v>
      </c>
      <c r="G279" s="21" t="str">
        <f aca="false">IF(F279&lt;Einstellungen!$B$5,"ja","nein")</f>
        <v>ja</v>
      </c>
      <c r="H279" s="21" t="s">
        <v>13</v>
      </c>
      <c r="I279" s="29" t="n">
        <f aca="false">INDEX(Einstellungen!$B$27:$B$50,13)</f>
        <v>1.2</v>
      </c>
      <c r="J279" s="29" t="n">
        <f aca="false">F279*I279</f>
        <v>32.35134</v>
      </c>
    </row>
    <row r="280" customFormat="false" ht="15" hidden="false" customHeight="false" outlineLevel="0" collapsed="false">
      <c r="A280" s="28" t="n">
        <v>45592</v>
      </c>
      <c r="B280" s="21" t="s">
        <v>125</v>
      </c>
      <c r="C280" s="21" t="s">
        <v>139</v>
      </c>
      <c r="D280" s="29" t="n">
        <v>40</v>
      </c>
      <c r="E280" s="29" t="n">
        <f aca="false">D280/10</f>
        <v>4</v>
      </c>
      <c r="F280" s="29" t="n">
        <f aca="false">(E280+Einstellungen!$B$20)*(1+Einstellungen!$B$10)</f>
        <v>26.96064</v>
      </c>
      <c r="G280" s="21" t="str">
        <f aca="false">IF(F280&lt;Einstellungen!$B$5,"ja","nein")</f>
        <v>ja</v>
      </c>
      <c r="H280" s="21" t="s">
        <v>13</v>
      </c>
      <c r="I280" s="29" t="n">
        <f aca="false">INDEX(Einstellungen!$B$27:$B$50,14)</f>
        <v>1.15</v>
      </c>
      <c r="J280" s="29" t="n">
        <f aca="false">F280*I280</f>
        <v>31.004736</v>
      </c>
    </row>
    <row r="281" customFormat="false" ht="15" hidden="false" customHeight="false" outlineLevel="0" collapsed="false">
      <c r="A281" s="28" t="n">
        <v>45592</v>
      </c>
      <c r="B281" s="21" t="s">
        <v>126</v>
      </c>
      <c r="C281" s="21" t="s">
        <v>139</v>
      </c>
      <c r="D281" s="29" t="n">
        <v>64.33</v>
      </c>
      <c r="E281" s="29" t="n">
        <f aca="false">D281/10</f>
        <v>6.433</v>
      </c>
      <c r="F281" s="29" t="n">
        <f aca="false">(E281+Einstellungen!$B$20)*(1+Einstellungen!$B$10)</f>
        <v>29.85591</v>
      </c>
      <c r="G281" s="21" t="str">
        <f aca="false">IF(F281&lt;Einstellungen!$B$5,"ja","nein")</f>
        <v>nein</v>
      </c>
      <c r="H281" s="21" t="s">
        <v>13</v>
      </c>
      <c r="I281" s="29" t="n">
        <f aca="false">INDEX(Einstellungen!$B$27:$B$50,15)</f>
        <v>1</v>
      </c>
      <c r="J281" s="29" t="n">
        <f aca="false">F281*I281</f>
        <v>29.85591</v>
      </c>
    </row>
    <row r="282" customFormat="false" ht="15" hidden="false" customHeight="false" outlineLevel="0" collapsed="false">
      <c r="A282" s="28" t="n">
        <v>45592</v>
      </c>
      <c r="B282" s="21" t="s">
        <v>127</v>
      </c>
      <c r="C282" s="21" t="s">
        <v>139</v>
      </c>
      <c r="D282" s="29" t="n">
        <v>111.53</v>
      </c>
      <c r="E282" s="29" t="n">
        <f aca="false">D282/10</f>
        <v>11.153</v>
      </c>
      <c r="F282" s="29" t="n">
        <f aca="false">(E282+Einstellungen!$B$20)*(1+Einstellungen!$B$10)</f>
        <v>35.47271</v>
      </c>
      <c r="G282" s="21" t="str">
        <f aca="false">IF(F282&lt;Einstellungen!$B$5,"ja","nein")</f>
        <v>nein</v>
      </c>
      <c r="H282" s="21" t="s">
        <v>13</v>
      </c>
      <c r="I282" s="29" t="n">
        <f aca="false">INDEX(Einstellungen!$B$27:$B$50,16)</f>
        <v>0.95</v>
      </c>
      <c r="J282" s="29" t="n">
        <f aca="false">F282*I282</f>
        <v>33.6990745</v>
      </c>
    </row>
    <row r="283" customFormat="false" ht="15" hidden="false" customHeight="false" outlineLevel="0" collapsed="false">
      <c r="A283" s="28" t="n">
        <v>45592</v>
      </c>
      <c r="B283" s="21" t="s">
        <v>128</v>
      </c>
      <c r="C283" s="21" t="s">
        <v>139</v>
      </c>
      <c r="D283" s="29" t="n">
        <v>123.67</v>
      </c>
      <c r="E283" s="29" t="n">
        <f aca="false">D283/10</f>
        <v>12.367</v>
      </c>
      <c r="F283" s="29" t="n">
        <f aca="false">(E283+Einstellungen!$B$20)*(1+Einstellungen!$B$10)</f>
        <v>36.91737</v>
      </c>
      <c r="G283" s="21" t="str">
        <f aca="false">IF(F283&lt;Einstellungen!$B$5,"ja","nein")</f>
        <v>nein</v>
      </c>
      <c r="H283" s="21" t="s">
        <v>13</v>
      </c>
      <c r="I283" s="29" t="n">
        <f aca="false">INDEX(Einstellungen!$B$27:$B$50,17)</f>
        <v>0.95</v>
      </c>
      <c r="J283" s="29" t="n">
        <f aca="false">F283*I283</f>
        <v>35.0715015</v>
      </c>
    </row>
    <row r="284" customFormat="false" ht="15" hidden="false" customHeight="false" outlineLevel="0" collapsed="false">
      <c r="A284" s="28" t="n">
        <v>45592</v>
      </c>
      <c r="B284" s="21" t="s">
        <v>129</v>
      </c>
      <c r="C284" s="21" t="s">
        <v>139</v>
      </c>
      <c r="D284" s="29" t="n">
        <v>148.3</v>
      </c>
      <c r="E284" s="29" t="n">
        <f aca="false">D284/10</f>
        <v>14.83</v>
      </c>
      <c r="F284" s="29" t="n">
        <f aca="false">(E284+Einstellungen!$B$20)*(1+Einstellungen!$B$10)</f>
        <v>39.84834</v>
      </c>
      <c r="G284" s="21" t="str">
        <f aca="false">IF(F284&lt;Einstellungen!$B$5,"ja","nein")</f>
        <v>nein</v>
      </c>
      <c r="H284" s="21" t="s">
        <v>13</v>
      </c>
      <c r="I284" s="29" t="n">
        <f aca="false">INDEX(Einstellungen!$B$27:$B$50,18)</f>
        <v>1.1</v>
      </c>
      <c r="J284" s="29" t="n">
        <f aca="false">F284*I284</f>
        <v>43.833174</v>
      </c>
    </row>
    <row r="285" customFormat="false" ht="15" hidden="false" customHeight="false" outlineLevel="0" collapsed="false">
      <c r="A285" s="28" t="n">
        <v>45592</v>
      </c>
      <c r="B285" s="21" t="s">
        <v>130</v>
      </c>
      <c r="C285" s="21" t="s">
        <v>139</v>
      </c>
      <c r="D285" s="29" t="n">
        <v>145.71</v>
      </c>
      <c r="E285" s="29" t="n">
        <f aca="false">D285/10</f>
        <v>14.571</v>
      </c>
      <c r="F285" s="29" t="n">
        <f aca="false">(E285+Einstellungen!$B$20)*(1+Einstellungen!$B$10)</f>
        <v>39.54013</v>
      </c>
      <c r="G285" s="21" t="str">
        <f aca="false">IF(F285&lt;Einstellungen!$B$5,"ja","nein")</f>
        <v>nein</v>
      </c>
      <c r="H285" s="21" t="s">
        <v>13</v>
      </c>
      <c r="I285" s="29" t="n">
        <f aca="false">INDEX(Einstellungen!$B$27:$B$50,19)</f>
        <v>1.35</v>
      </c>
      <c r="J285" s="29" t="n">
        <f aca="false">F285*I285</f>
        <v>53.3791755</v>
      </c>
    </row>
    <row r="286" customFormat="false" ht="15" hidden="false" customHeight="false" outlineLevel="0" collapsed="false">
      <c r="A286" s="28" t="n">
        <v>45592</v>
      </c>
      <c r="B286" s="21" t="s">
        <v>131</v>
      </c>
      <c r="C286" s="21" t="s">
        <v>139</v>
      </c>
      <c r="D286" s="29" t="n">
        <v>130.47</v>
      </c>
      <c r="E286" s="29" t="n">
        <f aca="false">D286/10</f>
        <v>13.047</v>
      </c>
      <c r="F286" s="29" t="n">
        <f aca="false">(E286+Einstellungen!$B$20)*(1+Einstellungen!$B$10)</f>
        <v>37.72657</v>
      </c>
      <c r="G286" s="21" t="str">
        <f aca="false">IF(F286&lt;Einstellungen!$B$5,"ja","nein")</f>
        <v>nein</v>
      </c>
      <c r="H286" s="21" t="s">
        <v>13</v>
      </c>
      <c r="I286" s="29" t="n">
        <f aca="false">INDEX(Einstellungen!$B$27:$B$50,20)</f>
        <v>1.45</v>
      </c>
      <c r="J286" s="29" t="n">
        <f aca="false">F286*I286</f>
        <v>54.7035265</v>
      </c>
    </row>
    <row r="287" customFormat="false" ht="15" hidden="false" customHeight="false" outlineLevel="0" collapsed="false">
      <c r="A287" s="28" t="n">
        <v>45592</v>
      </c>
      <c r="B287" s="21" t="s">
        <v>132</v>
      </c>
      <c r="C287" s="21" t="s">
        <v>139</v>
      </c>
      <c r="D287" s="29" t="n">
        <v>118.15</v>
      </c>
      <c r="E287" s="29" t="n">
        <f aca="false">D287/10</f>
        <v>11.815</v>
      </c>
      <c r="F287" s="29" t="n">
        <f aca="false">(E287+Einstellungen!$B$20)*(1+Einstellungen!$B$10)</f>
        <v>36.26049</v>
      </c>
      <c r="G287" s="21" t="str">
        <f aca="false">IF(F287&lt;Einstellungen!$B$5,"ja","nein")</f>
        <v>nein</v>
      </c>
      <c r="H287" s="21" t="s">
        <v>13</v>
      </c>
      <c r="I287" s="29" t="n">
        <f aca="false">INDEX(Einstellungen!$B$27:$B$50,21)</f>
        <v>1.4</v>
      </c>
      <c r="J287" s="29" t="n">
        <f aca="false">F287*I287</f>
        <v>50.764686</v>
      </c>
    </row>
    <row r="288" customFormat="false" ht="15" hidden="false" customHeight="false" outlineLevel="0" collapsed="false">
      <c r="A288" s="28" t="n">
        <v>45592</v>
      </c>
      <c r="B288" s="21" t="s">
        <v>133</v>
      </c>
      <c r="C288" s="21" t="s">
        <v>139</v>
      </c>
      <c r="D288" s="29" t="n">
        <v>112.01</v>
      </c>
      <c r="E288" s="29" t="n">
        <f aca="false">D288/10</f>
        <v>11.201</v>
      </c>
      <c r="F288" s="29" t="n">
        <f aca="false">(E288+Einstellungen!$B$20)*(1+Einstellungen!$B$10)</f>
        <v>35.52983</v>
      </c>
      <c r="G288" s="21" t="str">
        <f aca="false">IF(F288&lt;Einstellungen!$B$5,"ja","nein")</f>
        <v>nein</v>
      </c>
      <c r="H288" s="21" t="s">
        <v>13</v>
      </c>
      <c r="I288" s="29" t="n">
        <f aca="false">INDEX(Einstellungen!$B$27:$B$50,22)</f>
        <v>1.25</v>
      </c>
      <c r="J288" s="29" t="n">
        <f aca="false">F288*I288</f>
        <v>44.4122875</v>
      </c>
    </row>
    <row r="289" customFormat="false" ht="15" hidden="false" customHeight="false" outlineLevel="0" collapsed="false">
      <c r="A289" s="28" t="n">
        <v>45592</v>
      </c>
      <c r="B289" s="21" t="s">
        <v>134</v>
      </c>
      <c r="C289" s="21" t="s">
        <v>139</v>
      </c>
      <c r="D289" s="29" t="n">
        <v>113.68</v>
      </c>
      <c r="E289" s="29" t="n">
        <f aca="false">D289/10</f>
        <v>11.368</v>
      </c>
      <c r="F289" s="29" t="n">
        <f aca="false">(E289+Einstellungen!$B$20)*(1+Einstellungen!$B$10)</f>
        <v>35.72856</v>
      </c>
      <c r="G289" s="21" t="str">
        <f aca="false">IF(F289&lt;Einstellungen!$B$5,"ja","nein")</f>
        <v>nein</v>
      </c>
      <c r="H289" s="21" t="s">
        <v>13</v>
      </c>
      <c r="I289" s="29" t="n">
        <f aca="false">INDEX(Einstellungen!$B$27:$B$50,23)</f>
        <v>1.05</v>
      </c>
      <c r="J289" s="29" t="n">
        <f aca="false">F289*I289</f>
        <v>37.514988</v>
      </c>
    </row>
    <row r="290" customFormat="false" ht="15" hidden="false" customHeight="false" outlineLevel="0" collapsed="false">
      <c r="A290" s="28" t="n">
        <v>45592</v>
      </c>
      <c r="B290" s="21" t="s">
        <v>135</v>
      </c>
      <c r="C290" s="21" t="s">
        <v>139</v>
      </c>
      <c r="D290" s="29" t="n">
        <v>102.99</v>
      </c>
      <c r="E290" s="29" t="n">
        <f aca="false">D290/10</f>
        <v>10.299</v>
      </c>
      <c r="F290" s="29" t="n">
        <f aca="false">(E290+Einstellungen!$B$20)*(1+Einstellungen!$B$10)</f>
        <v>34.45645</v>
      </c>
      <c r="G290" s="21" t="str">
        <f aca="false">IF(F290&lt;Einstellungen!$B$5,"ja","nein")</f>
        <v>nein</v>
      </c>
      <c r="H290" s="21" t="s">
        <v>13</v>
      </c>
      <c r="I290" s="29" t="n">
        <f aca="false">INDEX(Einstellungen!$B$27:$B$50,24)</f>
        <v>0.8</v>
      </c>
      <c r="J290" s="29" t="n">
        <f aca="false">F290*I290</f>
        <v>27.56516</v>
      </c>
    </row>
    <row r="291" customFormat="false" ht="15" hidden="false" customHeight="false" outlineLevel="0" collapsed="false">
      <c r="A291" s="28" t="n">
        <v>45593</v>
      </c>
      <c r="B291" s="21" t="s">
        <v>111</v>
      </c>
      <c r="C291" s="21" t="s">
        <v>140</v>
      </c>
      <c r="D291" s="29" t="n">
        <v>95.6</v>
      </c>
      <c r="E291" s="29" t="n">
        <f aca="false">D291/10</f>
        <v>9.56</v>
      </c>
      <c r="F291" s="29" t="n">
        <f aca="false">(E291+Einstellungen!$B$20)*(1+Einstellungen!$B$10)</f>
        <v>33.57704</v>
      </c>
      <c r="G291" s="21" t="str">
        <f aca="false">IF(F291&lt;Einstellungen!$B$5,"ja","nein")</f>
        <v>nein</v>
      </c>
      <c r="H291" s="21" t="s">
        <v>13</v>
      </c>
      <c r="I291" s="29" t="n">
        <f aca="false">INDEX(Einstellungen!$B$27:$B$50,1)</f>
        <v>0.6</v>
      </c>
      <c r="J291" s="29" t="n">
        <f aca="false">F291*I291</f>
        <v>20.146224</v>
      </c>
    </row>
    <row r="292" customFormat="false" ht="15" hidden="false" customHeight="false" outlineLevel="0" collapsed="false">
      <c r="A292" s="28" t="n">
        <v>45593</v>
      </c>
      <c r="B292" s="21" t="s">
        <v>113</v>
      </c>
      <c r="C292" s="21" t="s">
        <v>140</v>
      </c>
      <c r="D292" s="29" t="n">
        <v>94.37</v>
      </c>
      <c r="E292" s="29" t="n">
        <f aca="false">D292/10</f>
        <v>9.437</v>
      </c>
      <c r="F292" s="29" t="n">
        <f aca="false">(E292+Einstellungen!$B$20)*(1+Einstellungen!$B$10)</f>
        <v>33.43067</v>
      </c>
      <c r="G292" s="21" t="str">
        <f aca="false">IF(F292&lt;Einstellungen!$B$5,"ja","nein")</f>
        <v>nein</v>
      </c>
      <c r="H292" s="21" t="s">
        <v>13</v>
      </c>
      <c r="I292" s="29" t="n">
        <f aca="false">INDEX(Einstellungen!$B$27:$B$50,2)</f>
        <v>0.5</v>
      </c>
      <c r="J292" s="29" t="n">
        <f aca="false">F292*I292</f>
        <v>16.715335</v>
      </c>
    </row>
    <row r="293" customFormat="false" ht="15" hidden="false" customHeight="false" outlineLevel="0" collapsed="false">
      <c r="A293" s="28" t="n">
        <v>45593</v>
      </c>
      <c r="B293" s="21" t="s">
        <v>114</v>
      </c>
      <c r="C293" s="21" t="s">
        <v>140</v>
      </c>
      <c r="D293" s="29" t="n">
        <v>88.74</v>
      </c>
      <c r="E293" s="29" t="n">
        <f aca="false">D293/10</f>
        <v>8.874</v>
      </c>
      <c r="F293" s="29" t="n">
        <f aca="false">(E293+Einstellungen!$B$20)*(1+Einstellungen!$B$10)</f>
        <v>32.7607</v>
      </c>
      <c r="G293" s="21" t="str">
        <f aca="false">IF(F293&lt;Einstellungen!$B$5,"ja","nein")</f>
        <v>nein</v>
      </c>
      <c r="H293" s="21" t="s">
        <v>13</v>
      </c>
      <c r="I293" s="29" t="n">
        <f aca="false">INDEX(Einstellungen!$B$27:$B$50,3)</f>
        <v>0.45</v>
      </c>
      <c r="J293" s="29" t="n">
        <f aca="false">F293*I293</f>
        <v>14.742315</v>
      </c>
    </row>
    <row r="294" customFormat="false" ht="15" hidden="false" customHeight="false" outlineLevel="0" collapsed="false">
      <c r="A294" s="28" t="n">
        <v>45593</v>
      </c>
      <c r="B294" s="21" t="s">
        <v>115</v>
      </c>
      <c r="C294" s="21" t="s">
        <v>140</v>
      </c>
      <c r="D294" s="29" t="n">
        <v>84.09</v>
      </c>
      <c r="E294" s="29" t="n">
        <f aca="false">D294/10</f>
        <v>8.409</v>
      </c>
      <c r="F294" s="29" t="n">
        <f aca="false">(E294+Einstellungen!$B$20)*(1+Einstellungen!$B$10)</f>
        <v>32.20735</v>
      </c>
      <c r="G294" s="21" t="str">
        <f aca="false">IF(F294&lt;Einstellungen!$B$5,"ja","nein")</f>
        <v>nein</v>
      </c>
      <c r="H294" s="21" t="s">
        <v>13</v>
      </c>
      <c r="I294" s="29" t="n">
        <f aca="false">INDEX(Einstellungen!$B$27:$B$50,4)</f>
        <v>0.45</v>
      </c>
      <c r="J294" s="29" t="n">
        <f aca="false">F294*I294</f>
        <v>14.4933075</v>
      </c>
    </row>
    <row r="295" customFormat="false" ht="15" hidden="false" customHeight="false" outlineLevel="0" collapsed="false">
      <c r="A295" s="28" t="n">
        <v>45593</v>
      </c>
      <c r="B295" s="21" t="s">
        <v>116</v>
      </c>
      <c r="C295" s="21" t="s">
        <v>140</v>
      </c>
      <c r="D295" s="29" t="n">
        <v>86.26</v>
      </c>
      <c r="E295" s="29" t="n">
        <f aca="false">D295/10</f>
        <v>8.626</v>
      </c>
      <c r="F295" s="29" t="n">
        <f aca="false">(E295+Einstellungen!$B$20)*(1+Einstellungen!$B$10)</f>
        <v>32.46558</v>
      </c>
      <c r="G295" s="21" t="str">
        <f aca="false">IF(F295&lt;Einstellungen!$B$5,"ja","nein")</f>
        <v>nein</v>
      </c>
      <c r="H295" s="21" t="s">
        <v>13</v>
      </c>
      <c r="I295" s="29" t="n">
        <f aca="false">INDEX(Einstellungen!$B$27:$B$50,5)</f>
        <v>0.45</v>
      </c>
      <c r="J295" s="29" t="n">
        <f aca="false">F295*I295</f>
        <v>14.609511</v>
      </c>
    </row>
    <row r="296" customFormat="false" ht="15" hidden="false" customHeight="false" outlineLevel="0" collapsed="false">
      <c r="A296" s="28" t="n">
        <v>45593</v>
      </c>
      <c r="B296" s="21" t="s">
        <v>117</v>
      </c>
      <c r="C296" s="21" t="s">
        <v>140</v>
      </c>
      <c r="D296" s="29" t="n">
        <v>99.93</v>
      </c>
      <c r="E296" s="29" t="n">
        <f aca="false">D296/10</f>
        <v>9.993</v>
      </c>
      <c r="F296" s="29" t="n">
        <f aca="false">(E296+Einstellungen!$B$20)*(1+Einstellungen!$B$10)</f>
        <v>34.09231</v>
      </c>
      <c r="G296" s="21" t="str">
        <f aca="false">IF(F296&lt;Einstellungen!$B$5,"ja","nein")</f>
        <v>nein</v>
      </c>
      <c r="H296" s="21" t="s">
        <v>13</v>
      </c>
      <c r="I296" s="29" t="n">
        <f aca="false">INDEX(Einstellungen!$B$27:$B$50,6)</f>
        <v>0.5</v>
      </c>
      <c r="J296" s="29" t="n">
        <f aca="false">F296*I296</f>
        <v>17.046155</v>
      </c>
    </row>
    <row r="297" customFormat="false" ht="15" hidden="false" customHeight="false" outlineLevel="0" collapsed="false">
      <c r="A297" s="28" t="n">
        <v>45593</v>
      </c>
      <c r="B297" s="21" t="s">
        <v>118</v>
      </c>
      <c r="C297" s="21" t="s">
        <v>140</v>
      </c>
      <c r="D297" s="29" t="n">
        <v>109.92</v>
      </c>
      <c r="E297" s="29" t="n">
        <f aca="false">D297/10</f>
        <v>10.992</v>
      </c>
      <c r="F297" s="29" t="n">
        <f aca="false">(E297+Einstellungen!$B$20)*(1+Einstellungen!$B$10)</f>
        <v>35.28112</v>
      </c>
      <c r="G297" s="21" t="str">
        <f aca="false">IF(F297&lt;Einstellungen!$B$5,"ja","nein")</f>
        <v>nein</v>
      </c>
      <c r="H297" s="21" t="s">
        <v>13</v>
      </c>
      <c r="I297" s="29" t="n">
        <f aca="false">INDEX(Einstellungen!$B$27:$B$50,7)</f>
        <v>0.7</v>
      </c>
      <c r="J297" s="29" t="n">
        <f aca="false">F297*I297</f>
        <v>24.696784</v>
      </c>
    </row>
    <row r="298" customFormat="false" ht="15" hidden="false" customHeight="false" outlineLevel="0" collapsed="false">
      <c r="A298" s="28" t="n">
        <v>45593</v>
      </c>
      <c r="B298" s="21" t="s">
        <v>119</v>
      </c>
      <c r="C298" s="21" t="s">
        <v>140</v>
      </c>
      <c r="D298" s="29" t="n">
        <v>130.01</v>
      </c>
      <c r="E298" s="29" t="n">
        <f aca="false">D298/10</f>
        <v>13.001</v>
      </c>
      <c r="F298" s="29" t="n">
        <f aca="false">(E298+Einstellungen!$B$20)*(1+Einstellungen!$B$10)</f>
        <v>37.67183</v>
      </c>
      <c r="G298" s="21" t="str">
        <f aca="false">IF(F298&lt;Einstellungen!$B$5,"ja","nein")</f>
        <v>nein</v>
      </c>
      <c r="H298" s="21" t="s">
        <v>13</v>
      </c>
      <c r="I298" s="29" t="n">
        <f aca="false">INDEX(Einstellungen!$B$27:$B$50,8)</f>
        <v>0.95</v>
      </c>
      <c r="J298" s="29" t="n">
        <f aca="false">F298*I298</f>
        <v>35.7882385</v>
      </c>
    </row>
    <row r="299" customFormat="false" ht="15" hidden="false" customHeight="false" outlineLevel="0" collapsed="false">
      <c r="A299" s="28" t="n">
        <v>45593</v>
      </c>
      <c r="B299" s="21" t="s">
        <v>120</v>
      </c>
      <c r="C299" s="21" t="s">
        <v>140</v>
      </c>
      <c r="D299" s="29" t="n">
        <v>127.38</v>
      </c>
      <c r="E299" s="29" t="n">
        <f aca="false">D299/10</f>
        <v>12.738</v>
      </c>
      <c r="F299" s="29" t="n">
        <f aca="false">(E299+Einstellungen!$B$20)*(1+Einstellungen!$B$10)</f>
        <v>37.35886</v>
      </c>
      <c r="G299" s="21" t="str">
        <f aca="false">IF(F299&lt;Einstellungen!$B$5,"ja","nein")</f>
        <v>nein</v>
      </c>
      <c r="H299" s="21" t="s">
        <v>13</v>
      </c>
      <c r="I299" s="29" t="n">
        <f aca="false">INDEX(Einstellungen!$B$27:$B$50,9)</f>
        <v>1.05</v>
      </c>
      <c r="J299" s="29" t="n">
        <f aca="false">F299*I299</f>
        <v>39.226803</v>
      </c>
    </row>
    <row r="300" customFormat="false" ht="15" hidden="false" customHeight="false" outlineLevel="0" collapsed="false">
      <c r="A300" s="28" t="n">
        <v>45593</v>
      </c>
      <c r="B300" s="21" t="s">
        <v>121</v>
      </c>
      <c r="C300" s="21" t="s">
        <v>140</v>
      </c>
      <c r="D300" s="29" t="n">
        <v>116.18</v>
      </c>
      <c r="E300" s="29" t="n">
        <f aca="false">D300/10</f>
        <v>11.618</v>
      </c>
      <c r="F300" s="29" t="n">
        <f aca="false">(E300+Einstellungen!$B$20)*(1+Einstellungen!$B$10)</f>
        <v>36.02606</v>
      </c>
      <c r="G300" s="21" t="str">
        <f aca="false">IF(F300&lt;Einstellungen!$B$5,"ja","nein")</f>
        <v>nein</v>
      </c>
      <c r="H300" s="21" t="s">
        <v>13</v>
      </c>
      <c r="I300" s="29" t="n">
        <f aca="false">INDEX(Einstellungen!$B$27:$B$50,10)</f>
        <v>1.05</v>
      </c>
      <c r="J300" s="29" t="n">
        <f aca="false">F300*I300</f>
        <v>37.827363</v>
      </c>
    </row>
    <row r="301" customFormat="false" ht="15" hidden="false" customHeight="false" outlineLevel="0" collapsed="false">
      <c r="A301" s="28" t="n">
        <v>45593</v>
      </c>
      <c r="B301" s="21" t="s">
        <v>122</v>
      </c>
      <c r="C301" s="21" t="s">
        <v>140</v>
      </c>
      <c r="D301" s="29" t="n">
        <v>97.61</v>
      </c>
      <c r="E301" s="29" t="n">
        <f aca="false">D301/10</f>
        <v>9.761</v>
      </c>
      <c r="F301" s="29" t="n">
        <f aca="false">(E301+Einstellungen!$B$20)*(1+Einstellungen!$B$10)</f>
        <v>33.81623</v>
      </c>
      <c r="G301" s="21" t="str">
        <f aca="false">IF(F301&lt;Einstellungen!$B$5,"ja","nein")</f>
        <v>nein</v>
      </c>
      <c r="H301" s="21" t="s">
        <v>13</v>
      </c>
      <c r="I301" s="29" t="n">
        <f aca="false">INDEX(Einstellungen!$B$27:$B$50,11)</f>
        <v>1.05</v>
      </c>
      <c r="J301" s="29" t="n">
        <f aca="false">F301*I301</f>
        <v>35.5070415</v>
      </c>
    </row>
    <row r="302" customFormat="false" ht="15" hidden="false" customHeight="false" outlineLevel="0" collapsed="false">
      <c r="A302" s="28" t="n">
        <v>45593</v>
      </c>
      <c r="B302" s="21" t="s">
        <v>123</v>
      </c>
      <c r="C302" s="21" t="s">
        <v>140</v>
      </c>
      <c r="D302" s="29" t="n">
        <v>98.31</v>
      </c>
      <c r="E302" s="29" t="n">
        <f aca="false">D302/10</f>
        <v>9.831</v>
      </c>
      <c r="F302" s="29" t="n">
        <f aca="false">(E302+Einstellungen!$B$20)*(1+Einstellungen!$B$10)</f>
        <v>33.89953</v>
      </c>
      <c r="G302" s="21" t="str">
        <f aca="false">IF(F302&lt;Einstellungen!$B$5,"ja","nein")</f>
        <v>nein</v>
      </c>
      <c r="H302" s="21" t="s">
        <v>13</v>
      </c>
      <c r="I302" s="29" t="n">
        <f aca="false">INDEX(Einstellungen!$B$27:$B$50,12)</f>
        <v>1.1</v>
      </c>
      <c r="J302" s="29" t="n">
        <f aca="false">F302*I302</f>
        <v>37.289483</v>
      </c>
    </row>
    <row r="303" customFormat="false" ht="15" hidden="false" customHeight="false" outlineLevel="0" collapsed="false">
      <c r="A303" s="28" t="n">
        <v>45593</v>
      </c>
      <c r="B303" s="21" t="s">
        <v>124</v>
      </c>
      <c r="C303" s="21" t="s">
        <v>140</v>
      </c>
      <c r="D303" s="29" t="n">
        <v>94.93</v>
      </c>
      <c r="E303" s="29" t="n">
        <f aca="false">D303/10</f>
        <v>9.493</v>
      </c>
      <c r="F303" s="29" t="n">
        <f aca="false">(E303+Einstellungen!$B$20)*(1+Einstellungen!$B$10)</f>
        <v>33.49731</v>
      </c>
      <c r="G303" s="21" t="str">
        <f aca="false">IF(F303&lt;Einstellungen!$B$5,"ja","nein")</f>
        <v>nein</v>
      </c>
      <c r="H303" s="21" t="s">
        <v>13</v>
      </c>
      <c r="I303" s="29" t="n">
        <f aca="false">INDEX(Einstellungen!$B$27:$B$50,13)</f>
        <v>1.2</v>
      </c>
      <c r="J303" s="29" t="n">
        <f aca="false">F303*I303</f>
        <v>40.196772</v>
      </c>
    </row>
    <row r="304" customFormat="false" ht="15" hidden="false" customHeight="false" outlineLevel="0" collapsed="false">
      <c r="A304" s="28" t="n">
        <v>45593</v>
      </c>
      <c r="B304" s="21" t="s">
        <v>125</v>
      </c>
      <c r="C304" s="21" t="s">
        <v>140</v>
      </c>
      <c r="D304" s="29" t="n">
        <v>101.33</v>
      </c>
      <c r="E304" s="29" t="n">
        <f aca="false">D304/10</f>
        <v>10.133</v>
      </c>
      <c r="F304" s="29" t="n">
        <f aca="false">(E304+Einstellungen!$B$20)*(1+Einstellungen!$B$10)</f>
        <v>34.25891</v>
      </c>
      <c r="G304" s="21" t="str">
        <f aca="false">IF(F304&lt;Einstellungen!$B$5,"ja","nein")</f>
        <v>nein</v>
      </c>
      <c r="H304" s="21" t="s">
        <v>13</v>
      </c>
      <c r="I304" s="29" t="n">
        <f aca="false">INDEX(Einstellungen!$B$27:$B$50,14)</f>
        <v>1.15</v>
      </c>
      <c r="J304" s="29" t="n">
        <f aca="false">F304*I304</f>
        <v>39.3977465</v>
      </c>
    </row>
    <row r="305" customFormat="false" ht="15" hidden="false" customHeight="false" outlineLevel="0" collapsed="false">
      <c r="A305" s="28" t="n">
        <v>45593</v>
      </c>
      <c r="B305" s="21" t="s">
        <v>126</v>
      </c>
      <c r="C305" s="21" t="s">
        <v>140</v>
      </c>
      <c r="D305" s="29" t="n">
        <v>113.93</v>
      </c>
      <c r="E305" s="29" t="n">
        <f aca="false">D305/10</f>
        <v>11.393</v>
      </c>
      <c r="F305" s="29" t="n">
        <f aca="false">(E305+Einstellungen!$B$20)*(1+Einstellungen!$B$10)</f>
        <v>35.75831</v>
      </c>
      <c r="G305" s="21" t="str">
        <f aca="false">IF(F305&lt;Einstellungen!$B$5,"ja","nein")</f>
        <v>nein</v>
      </c>
      <c r="H305" s="21" t="s">
        <v>13</v>
      </c>
      <c r="I305" s="29" t="n">
        <f aca="false">INDEX(Einstellungen!$B$27:$B$50,15)</f>
        <v>1</v>
      </c>
      <c r="J305" s="29" t="n">
        <f aca="false">F305*I305</f>
        <v>35.75831</v>
      </c>
    </row>
    <row r="306" customFormat="false" ht="15" hidden="false" customHeight="false" outlineLevel="0" collapsed="false">
      <c r="A306" s="28" t="n">
        <v>45593</v>
      </c>
      <c r="B306" s="21" t="s">
        <v>127</v>
      </c>
      <c r="C306" s="21" t="s">
        <v>140</v>
      </c>
      <c r="D306" s="29" t="n">
        <v>121.36</v>
      </c>
      <c r="E306" s="29" t="n">
        <f aca="false">D306/10</f>
        <v>12.136</v>
      </c>
      <c r="F306" s="29" t="n">
        <f aca="false">(E306+Einstellungen!$B$20)*(1+Einstellungen!$B$10)</f>
        <v>36.64248</v>
      </c>
      <c r="G306" s="21" t="str">
        <f aca="false">IF(F306&lt;Einstellungen!$B$5,"ja","nein")</f>
        <v>nein</v>
      </c>
      <c r="H306" s="21" t="s">
        <v>13</v>
      </c>
      <c r="I306" s="29" t="n">
        <f aca="false">INDEX(Einstellungen!$B$27:$B$50,16)</f>
        <v>0.95</v>
      </c>
      <c r="J306" s="29" t="n">
        <f aca="false">F306*I306</f>
        <v>34.810356</v>
      </c>
    </row>
    <row r="307" customFormat="false" ht="15" hidden="false" customHeight="false" outlineLevel="0" collapsed="false">
      <c r="A307" s="28" t="n">
        <v>45593</v>
      </c>
      <c r="B307" s="21" t="s">
        <v>128</v>
      </c>
      <c r="C307" s="21" t="s">
        <v>140</v>
      </c>
      <c r="D307" s="29" t="n">
        <v>124.2</v>
      </c>
      <c r="E307" s="29" t="n">
        <f aca="false">D307/10</f>
        <v>12.42</v>
      </c>
      <c r="F307" s="29" t="n">
        <f aca="false">(E307+Einstellungen!$B$20)*(1+Einstellungen!$B$10)</f>
        <v>36.98044</v>
      </c>
      <c r="G307" s="21" t="str">
        <f aca="false">IF(F307&lt;Einstellungen!$B$5,"ja","nein")</f>
        <v>nein</v>
      </c>
      <c r="H307" s="21" t="s">
        <v>13</v>
      </c>
      <c r="I307" s="29" t="n">
        <f aca="false">INDEX(Einstellungen!$B$27:$B$50,17)</f>
        <v>0.95</v>
      </c>
      <c r="J307" s="29" t="n">
        <f aca="false">F307*I307</f>
        <v>35.131418</v>
      </c>
    </row>
    <row r="308" customFormat="false" ht="15" hidden="false" customHeight="false" outlineLevel="0" collapsed="false">
      <c r="A308" s="28" t="n">
        <v>45593</v>
      </c>
      <c r="B308" s="21" t="s">
        <v>129</v>
      </c>
      <c r="C308" s="21" t="s">
        <v>140</v>
      </c>
      <c r="D308" s="29" t="n">
        <v>141.11</v>
      </c>
      <c r="E308" s="29" t="n">
        <f aca="false">D308/10</f>
        <v>14.111</v>
      </c>
      <c r="F308" s="29" t="n">
        <f aca="false">(E308+Einstellungen!$B$20)*(1+Einstellungen!$B$10)</f>
        <v>38.99273</v>
      </c>
      <c r="G308" s="21" t="str">
        <f aca="false">IF(F308&lt;Einstellungen!$B$5,"ja","nein")</f>
        <v>nein</v>
      </c>
      <c r="H308" s="21" t="s">
        <v>13</v>
      </c>
      <c r="I308" s="29" t="n">
        <f aca="false">INDEX(Einstellungen!$B$27:$B$50,18)</f>
        <v>1.1</v>
      </c>
      <c r="J308" s="29" t="n">
        <f aca="false">F308*I308</f>
        <v>42.892003</v>
      </c>
    </row>
    <row r="309" customFormat="false" ht="15" hidden="false" customHeight="false" outlineLevel="0" collapsed="false">
      <c r="A309" s="28" t="n">
        <v>45593</v>
      </c>
      <c r="B309" s="21" t="s">
        <v>130</v>
      </c>
      <c r="C309" s="21" t="s">
        <v>140</v>
      </c>
      <c r="D309" s="29" t="n">
        <v>148.8</v>
      </c>
      <c r="E309" s="29" t="n">
        <f aca="false">D309/10</f>
        <v>14.88</v>
      </c>
      <c r="F309" s="29" t="n">
        <f aca="false">(E309+Einstellungen!$B$20)*(1+Einstellungen!$B$10)</f>
        <v>39.90784</v>
      </c>
      <c r="G309" s="21" t="str">
        <f aca="false">IF(F309&lt;Einstellungen!$B$5,"ja","nein")</f>
        <v>nein</v>
      </c>
      <c r="H309" s="21" t="s">
        <v>13</v>
      </c>
      <c r="I309" s="29" t="n">
        <f aca="false">INDEX(Einstellungen!$B$27:$B$50,19)</f>
        <v>1.35</v>
      </c>
      <c r="J309" s="29" t="n">
        <f aca="false">F309*I309</f>
        <v>53.875584</v>
      </c>
    </row>
    <row r="310" customFormat="false" ht="15" hidden="false" customHeight="false" outlineLevel="0" collapsed="false">
      <c r="A310" s="28" t="n">
        <v>45593</v>
      </c>
      <c r="B310" s="21" t="s">
        <v>131</v>
      </c>
      <c r="C310" s="21" t="s">
        <v>140</v>
      </c>
      <c r="D310" s="29" t="n">
        <v>146.12</v>
      </c>
      <c r="E310" s="29" t="n">
        <f aca="false">D310/10</f>
        <v>14.612</v>
      </c>
      <c r="F310" s="29" t="n">
        <f aca="false">(E310+Einstellungen!$B$20)*(1+Einstellungen!$B$10)</f>
        <v>39.58892</v>
      </c>
      <c r="G310" s="21" t="str">
        <f aca="false">IF(F310&lt;Einstellungen!$B$5,"ja","nein")</f>
        <v>nein</v>
      </c>
      <c r="H310" s="21" t="s">
        <v>13</v>
      </c>
      <c r="I310" s="29" t="n">
        <f aca="false">INDEX(Einstellungen!$B$27:$B$50,20)</f>
        <v>1.45</v>
      </c>
      <c r="J310" s="29" t="n">
        <f aca="false">F310*I310</f>
        <v>57.403934</v>
      </c>
    </row>
    <row r="311" customFormat="false" ht="15" hidden="false" customHeight="false" outlineLevel="0" collapsed="false">
      <c r="A311" s="28" t="n">
        <v>45593</v>
      </c>
      <c r="B311" s="21" t="s">
        <v>132</v>
      </c>
      <c r="C311" s="21" t="s">
        <v>140</v>
      </c>
      <c r="D311" s="29" t="n">
        <v>124.19</v>
      </c>
      <c r="E311" s="29" t="n">
        <f aca="false">D311/10</f>
        <v>12.419</v>
      </c>
      <c r="F311" s="29" t="n">
        <f aca="false">(E311+Einstellungen!$B$20)*(1+Einstellungen!$B$10)</f>
        <v>36.97925</v>
      </c>
      <c r="G311" s="21" t="str">
        <f aca="false">IF(F311&lt;Einstellungen!$B$5,"ja","nein")</f>
        <v>nein</v>
      </c>
      <c r="H311" s="21" t="s">
        <v>13</v>
      </c>
      <c r="I311" s="29" t="n">
        <f aca="false">INDEX(Einstellungen!$B$27:$B$50,21)</f>
        <v>1.4</v>
      </c>
      <c r="J311" s="29" t="n">
        <f aca="false">F311*I311</f>
        <v>51.77095</v>
      </c>
    </row>
    <row r="312" customFormat="false" ht="15" hidden="false" customHeight="false" outlineLevel="0" collapsed="false">
      <c r="A312" s="28" t="n">
        <v>45593</v>
      </c>
      <c r="B312" s="21" t="s">
        <v>133</v>
      </c>
      <c r="C312" s="21" t="s">
        <v>140</v>
      </c>
      <c r="D312" s="29" t="n">
        <v>115.59</v>
      </c>
      <c r="E312" s="29" t="n">
        <f aca="false">D312/10</f>
        <v>11.559</v>
      </c>
      <c r="F312" s="29" t="n">
        <f aca="false">(E312+Einstellungen!$B$20)*(1+Einstellungen!$B$10)</f>
        <v>35.95585</v>
      </c>
      <c r="G312" s="21" t="str">
        <f aca="false">IF(F312&lt;Einstellungen!$B$5,"ja","nein")</f>
        <v>nein</v>
      </c>
      <c r="H312" s="21" t="s">
        <v>13</v>
      </c>
      <c r="I312" s="29" t="n">
        <f aca="false">INDEX(Einstellungen!$B$27:$B$50,22)</f>
        <v>1.25</v>
      </c>
      <c r="J312" s="29" t="n">
        <f aca="false">F312*I312</f>
        <v>44.9448125</v>
      </c>
    </row>
    <row r="313" customFormat="false" ht="15" hidden="false" customHeight="false" outlineLevel="0" collapsed="false">
      <c r="A313" s="28" t="n">
        <v>45593</v>
      </c>
      <c r="B313" s="21" t="s">
        <v>134</v>
      </c>
      <c r="C313" s="21" t="s">
        <v>140</v>
      </c>
      <c r="D313" s="29" t="n">
        <v>109.96</v>
      </c>
      <c r="E313" s="29" t="n">
        <f aca="false">D313/10</f>
        <v>10.996</v>
      </c>
      <c r="F313" s="29" t="n">
        <f aca="false">(E313+Einstellungen!$B$20)*(1+Einstellungen!$B$10)</f>
        <v>35.28588</v>
      </c>
      <c r="G313" s="21" t="str">
        <f aca="false">IF(F313&lt;Einstellungen!$B$5,"ja","nein")</f>
        <v>nein</v>
      </c>
      <c r="H313" s="21" t="s">
        <v>13</v>
      </c>
      <c r="I313" s="29" t="n">
        <f aca="false">INDEX(Einstellungen!$B$27:$B$50,23)</f>
        <v>1.05</v>
      </c>
      <c r="J313" s="29" t="n">
        <f aca="false">F313*I313</f>
        <v>37.050174</v>
      </c>
    </row>
    <row r="314" customFormat="false" ht="15" hidden="false" customHeight="false" outlineLevel="0" collapsed="false">
      <c r="A314" s="28" t="n">
        <v>45593</v>
      </c>
      <c r="B314" s="21" t="s">
        <v>135</v>
      </c>
      <c r="C314" s="21" t="s">
        <v>140</v>
      </c>
      <c r="D314" s="29" t="n">
        <v>102.41</v>
      </c>
      <c r="E314" s="29" t="n">
        <f aca="false">D314/10</f>
        <v>10.241</v>
      </c>
      <c r="F314" s="29" t="n">
        <f aca="false">(E314+Einstellungen!$B$20)*(1+Einstellungen!$B$10)</f>
        <v>34.38743</v>
      </c>
      <c r="G314" s="21" t="str">
        <f aca="false">IF(F314&lt;Einstellungen!$B$5,"ja","nein")</f>
        <v>nein</v>
      </c>
      <c r="H314" s="21" t="s">
        <v>13</v>
      </c>
      <c r="I314" s="29" t="n">
        <f aca="false">INDEX(Einstellungen!$B$27:$B$50,24)</f>
        <v>0.8</v>
      </c>
      <c r="J314" s="29" t="n">
        <f aca="false">F314*I314</f>
        <v>27.509944</v>
      </c>
    </row>
    <row r="315" customFormat="false" ht="15" hidden="false" customHeight="false" outlineLevel="0" collapsed="false">
      <c r="A315" s="28" t="n">
        <v>45594</v>
      </c>
      <c r="B315" s="21" t="s">
        <v>111</v>
      </c>
      <c r="C315" s="21" t="s">
        <v>141</v>
      </c>
      <c r="D315" s="29" t="n">
        <v>101.34</v>
      </c>
      <c r="E315" s="29" t="n">
        <f aca="false">D315/10</f>
        <v>10.134</v>
      </c>
      <c r="F315" s="29" t="n">
        <f aca="false">(E315+Einstellungen!$B$20)*(1+Einstellungen!$B$10)</f>
        <v>34.2601</v>
      </c>
      <c r="G315" s="21" t="str">
        <f aca="false">IF(F315&lt;Einstellungen!$B$5,"ja","nein")</f>
        <v>nein</v>
      </c>
      <c r="H315" s="21" t="s">
        <v>13</v>
      </c>
      <c r="I315" s="29" t="n">
        <f aca="false">INDEX(Einstellungen!$B$27:$B$50,1)</f>
        <v>0.6</v>
      </c>
      <c r="J315" s="29" t="n">
        <f aca="false">F315*I315</f>
        <v>20.55606</v>
      </c>
    </row>
    <row r="316" customFormat="false" ht="15" hidden="false" customHeight="false" outlineLevel="0" collapsed="false">
      <c r="A316" s="28" t="n">
        <v>45594</v>
      </c>
      <c r="B316" s="21" t="s">
        <v>113</v>
      </c>
      <c r="C316" s="21" t="s">
        <v>141</v>
      </c>
      <c r="D316" s="29" t="n">
        <v>100.04</v>
      </c>
      <c r="E316" s="29" t="n">
        <f aca="false">D316/10</f>
        <v>10.004</v>
      </c>
      <c r="F316" s="29" t="n">
        <f aca="false">(E316+Einstellungen!$B$20)*(1+Einstellungen!$B$10)</f>
        <v>34.1054</v>
      </c>
      <c r="G316" s="21" t="str">
        <f aca="false">IF(F316&lt;Einstellungen!$B$5,"ja","nein")</f>
        <v>nein</v>
      </c>
      <c r="H316" s="21" t="s">
        <v>13</v>
      </c>
      <c r="I316" s="29" t="n">
        <f aca="false">INDEX(Einstellungen!$B$27:$B$50,2)</f>
        <v>0.5</v>
      </c>
      <c r="J316" s="29" t="n">
        <f aca="false">F316*I316</f>
        <v>17.0527</v>
      </c>
    </row>
    <row r="317" customFormat="false" ht="15" hidden="false" customHeight="false" outlineLevel="0" collapsed="false">
      <c r="A317" s="28" t="n">
        <v>45594</v>
      </c>
      <c r="B317" s="21" t="s">
        <v>114</v>
      </c>
      <c r="C317" s="21" t="s">
        <v>141</v>
      </c>
      <c r="D317" s="29" t="n">
        <v>98.83</v>
      </c>
      <c r="E317" s="29" t="n">
        <f aca="false">D317/10</f>
        <v>9.883</v>
      </c>
      <c r="F317" s="29" t="n">
        <f aca="false">(E317+Einstellungen!$B$20)*(1+Einstellungen!$B$10)</f>
        <v>33.96141</v>
      </c>
      <c r="G317" s="21" t="str">
        <f aca="false">IF(F317&lt;Einstellungen!$B$5,"ja","nein")</f>
        <v>nein</v>
      </c>
      <c r="H317" s="21" t="s">
        <v>13</v>
      </c>
      <c r="I317" s="29" t="n">
        <f aca="false">INDEX(Einstellungen!$B$27:$B$50,3)</f>
        <v>0.45</v>
      </c>
      <c r="J317" s="29" t="n">
        <f aca="false">F317*I317</f>
        <v>15.2826345</v>
      </c>
    </row>
    <row r="318" customFormat="false" ht="15" hidden="false" customHeight="false" outlineLevel="0" collapsed="false">
      <c r="A318" s="28" t="n">
        <v>45594</v>
      </c>
      <c r="B318" s="21" t="s">
        <v>115</v>
      </c>
      <c r="C318" s="21" t="s">
        <v>141</v>
      </c>
      <c r="D318" s="29" t="n">
        <v>98.17</v>
      </c>
      <c r="E318" s="29" t="n">
        <f aca="false">D318/10</f>
        <v>9.817</v>
      </c>
      <c r="F318" s="29" t="n">
        <f aca="false">(E318+Einstellungen!$B$20)*(1+Einstellungen!$B$10)</f>
        <v>33.88287</v>
      </c>
      <c r="G318" s="21" t="str">
        <f aca="false">IF(F318&lt;Einstellungen!$B$5,"ja","nein")</f>
        <v>nein</v>
      </c>
      <c r="H318" s="21" t="s">
        <v>13</v>
      </c>
      <c r="I318" s="29" t="n">
        <f aca="false">INDEX(Einstellungen!$B$27:$B$50,4)</f>
        <v>0.45</v>
      </c>
      <c r="J318" s="29" t="n">
        <f aca="false">F318*I318</f>
        <v>15.2472915</v>
      </c>
    </row>
    <row r="319" customFormat="false" ht="15" hidden="false" customHeight="false" outlineLevel="0" collapsed="false">
      <c r="A319" s="28" t="n">
        <v>45594</v>
      </c>
      <c r="B319" s="21" t="s">
        <v>116</v>
      </c>
      <c r="C319" s="21" t="s">
        <v>141</v>
      </c>
      <c r="D319" s="29" t="n">
        <v>100.02</v>
      </c>
      <c r="E319" s="29" t="n">
        <f aca="false">D319/10</f>
        <v>10.002</v>
      </c>
      <c r="F319" s="29" t="n">
        <f aca="false">(E319+Einstellungen!$B$20)*(1+Einstellungen!$B$10)</f>
        <v>34.10302</v>
      </c>
      <c r="G319" s="21" t="str">
        <f aca="false">IF(F319&lt;Einstellungen!$B$5,"ja","nein")</f>
        <v>nein</v>
      </c>
      <c r="H319" s="21" t="s">
        <v>13</v>
      </c>
      <c r="I319" s="29" t="n">
        <f aca="false">INDEX(Einstellungen!$B$27:$B$50,5)</f>
        <v>0.45</v>
      </c>
      <c r="J319" s="29" t="n">
        <f aca="false">F319*I319</f>
        <v>15.346359</v>
      </c>
    </row>
    <row r="320" customFormat="false" ht="15" hidden="false" customHeight="false" outlineLevel="0" collapsed="false">
      <c r="A320" s="28" t="n">
        <v>45594</v>
      </c>
      <c r="B320" s="21" t="s">
        <v>117</v>
      </c>
      <c r="C320" s="21" t="s">
        <v>141</v>
      </c>
      <c r="D320" s="29" t="n">
        <v>113.1</v>
      </c>
      <c r="E320" s="29" t="n">
        <f aca="false">D320/10</f>
        <v>11.31</v>
      </c>
      <c r="F320" s="29" t="n">
        <f aca="false">(E320+Einstellungen!$B$20)*(1+Einstellungen!$B$10)</f>
        <v>35.65954</v>
      </c>
      <c r="G320" s="21" t="str">
        <f aca="false">IF(F320&lt;Einstellungen!$B$5,"ja","nein")</f>
        <v>nein</v>
      </c>
      <c r="H320" s="21" t="s">
        <v>13</v>
      </c>
      <c r="I320" s="29" t="n">
        <f aca="false">INDEX(Einstellungen!$B$27:$B$50,6)</f>
        <v>0.5</v>
      </c>
      <c r="J320" s="29" t="n">
        <f aca="false">F320*I320</f>
        <v>17.82977</v>
      </c>
    </row>
    <row r="321" customFormat="false" ht="15" hidden="false" customHeight="false" outlineLevel="0" collapsed="false">
      <c r="A321" s="28" t="n">
        <v>45594</v>
      </c>
      <c r="B321" s="21" t="s">
        <v>118</v>
      </c>
      <c r="C321" s="21" t="s">
        <v>141</v>
      </c>
      <c r="D321" s="29" t="n">
        <v>127.38</v>
      </c>
      <c r="E321" s="29" t="n">
        <f aca="false">D321/10</f>
        <v>12.738</v>
      </c>
      <c r="F321" s="29" t="n">
        <f aca="false">(E321+Einstellungen!$B$20)*(1+Einstellungen!$B$10)</f>
        <v>37.35886</v>
      </c>
      <c r="G321" s="21" t="str">
        <f aca="false">IF(F321&lt;Einstellungen!$B$5,"ja","nein")</f>
        <v>nein</v>
      </c>
      <c r="H321" s="21" t="s">
        <v>13</v>
      </c>
      <c r="I321" s="29" t="n">
        <f aca="false">INDEX(Einstellungen!$B$27:$B$50,7)</f>
        <v>0.7</v>
      </c>
      <c r="J321" s="29" t="n">
        <f aca="false">F321*I321</f>
        <v>26.151202</v>
      </c>
    </row>
    <row r="322" customFormat="false" ht="15" hidden="false" customHeight="false" outlineLevel="0" collapsed="false">
      <c r="A322" s="28" t="n">
        <v>45594</v>
      </c>
      <c r="B322" s="21" t="s">
        <v>119</v>
      </c>
      <c r="C322" s="21" t="s">
        <v>141</v>
      </c>
      <c r="D322" s="29" t="n">
        <v>157.73</v>
      </c>
      <c r="E322" s="29" t="n">
        <f aca="false">D322/10</f>
        <v>15.773</v>
      </c>
      <c r="F322" s="29" t="n">
        <f aca="false">(E322+Einstellungen!$B$20)*(1+Einstellungen!$B$10)</f>
        <v>40.97051</v>
      </c>
      <c r="G322" s="21" t="str">
        <f aca="false">IF(F322&lt;Einstellungen!$B$5,"ja","nein")</f>
        <v>nein</v>
      </c>
      <c r="H322" s="21" t="s">
        <v>13</v>
      </c>
      <c r="I322" s="29" t="n">
        <f aca="false">INDEX(Einstellungen!$B$27:$B$50,8)</f>
        <v>0.95</v>
      </c>
      <c r="J322" s="29" t="n">
        <f aca="false">F322*I322</f>
        <v>38.9219845</v>
      </c>
    </row>
    <row r="323" customFormat="false" ht="15" hidden="false" customHeight="false" outlineLevel="0" collapsed="false">
      <c r="A323" s="28" t="n">
        <v>45594</v>
      </c>
      <c r="B323" s="21" t="s">
        <v>120</v>
      </c>
      <c r="C323" s="21" t="s">
        <v>141</v>
      </c>
      <c r="D323" s="29" t="n">
        <v>151.32</v>
      </c>
      <c r="E323" s="29" t="n">
        <f aca="false">D323/10</f>
        <v>15.132</v>
      </c>
      <c r="F323" s="29" t="n">
        <f aca="false">(E323+Einstellungen!$B$20)*(1+Einstellungen!$B$10)</f>
        <v>40.20772</v>
      </c>
      <c r="G323" s="21" t="str">
        <f aca="false">IF(F323&lt;Einstellungen!$B$5,"ja","nein")</f>
        <v>nein</v>
      </c>
      <c r="H323" s="21" t="s">
        <v>13</v>
      </c>
      <c r="I323" s="29" t="n">
        <f aca="false">INDEX(Einstellungen!$B$27:$B$50,9)</f>
        <v>1.05</v>
      </c>
      <c r="J323" s="29" t="n">
        <f aca="false">F323*I323</f>
        <v>42.218106</v>
      </c>
    </row>
    <row r="324" customFormat="false" ht="15" hidden="false" customHeight="false" outlineLevel="0" collapsed="false">
      <c r="A324" s="28" t="n">
        <v>45594</v>
      </c>
      <c r="B324" s="21" t="s">
        <v>121</v>
      </c>
      <c r="C324" s="21" t="s">
        <v>141</v>
      </c>
      <c r="D324" s="29" t="n">
        <v>129.69</v>
      </c>
      <c r="E324" s="29" t="n">
        <f aca="false">D324/10</f>
        <v>12.969</v>
      </c>
      <c r="F324" s="29" t="n">
        <f aca="false">(E324+Einstellungen!$B$20)*(1+Einstellungen!$B$10)</f>
        <v>37.63375</v>
      </c>
      <c r="G324" s="21" t="str">
        <f aca="false">IF(F324&lt;Einstellungen!$B$5,"ja","nein")</f>
        <v>nein</v>
      </c>
      <c r="H324" s="21" t="s">
        <v>13</v>
      </c>
      <c r="I324" s="29" t="n">
        <f aca="false">INDEX(Einstellungen!$B$27:$B$50,10)</f>
        <v>1.05</v>
      </c>
      <c r="J324" s="29" t="n">
        <f aca="false">F324*I324</f>
        <v>39.5154375</v>
      </c>
    </row>
    <row r="325" customFormat="false" ht="15" hidden="false" customHeight="false" outlineLevel="0" collapsed="false">
      <c r="A325" s="28" t="n">
        <v>45594</v>
      </c>
      <c r="B325" s="21" t="s">
        <v>122</v>
      </c>
      <c r="C325" s="21" t="s">
        <v>141</v>
      </c>
      <c r="D325" s="29" t="n">
        <v>120.7</v>
      </c>
      <c r="E325" s="29" t="n">
        <f aca="false">D325/10</f>
        <v>12.07</v>
      </c>
      <c r="F325" s="29" t="n">
        <f aca="false">(E325+Einstellungen!$B$20)*(1+Einstellungen!$B$10)</f>
        <v>36.56394</v>
      </c>
      <c r="G325" s="21" t="str">
        <f aca="false">IF(F325&lt;Einstellungen!$B$5,"ja","nein")</f>
        <v>nein</v>
      </c>
      <c r="H325" s="21" t="s">
        <v>13</v>
      </c>
      <c r="I325" s="29" t="n">
        <f aca="false">INDEX(Einstellungen!$B$27:$B$50,11)</f>
        <v>1.05</v>
      </c>
      <c r="J325" s="29" t="n">
        <f aca="false">F325*I325</f>
        <v>38.392137</v>
      </c>
    </row>
    <row r="326" customFormat="false" ht="15" hidden="false" customHeight="false" outlineLevel="0" collapsed="false">
      <c r="A326" s="28" t="n">
        <v>45594</v>
      </c>
      <c r="B326" s="21" t="s">
        <v>123</v>
      </c>
      <c r="C326" s="21" t="s">
        <v>141</v>
      </c>
      <c r="D326" s="29" t="n">
        <v>112.97</v>
      </c>
      <c r="E326" s="29" t="n">
        <f aca="false">D326/10</f>
        <v>11.297</v>
      </c>
      <c r="F326" s="29" t="n">
        <f aca="false">(E326+Einstellungen!$B$20)*(1+Einstellungen!$B$10)</f>
        <v>35.64407</v>
      </c>
      <c r="G326" s="21" t="str">
        <f aca="false">IF(F326&lt;Einstellungen!$B$5,"ja","nein")</f>
        <v>nein</v>
      </c>
      <c r="H326" s="21" t="s">
        <v>13</v>
      </c>
      <c r="I326" s="29" t="n">
        <f aca="false">INDEX(Einstellungen!$B$27:$B$50,12)</f>
        <v>1.1</v>
      </c>
      <c r="J326" s="29" t="n">
        <f aca="false">F326*I326</f>
        <v>39.208477</v>
      </c>
    </row>
    <row r="327" customFormat="false" ht="15" hidden="false" customHeight="false" outlineLevel="0" collapsed="false">
      <c r="A327" s="28" t="n">
        <v>45594</v>
      </c>
      <c r="B327" s="21" t="s">
        <v>124</v>
      </c>
      <c r="C327" s="21" t="s">
        <v>141</v>
      </c>
      <c r="D327" s="29" t="n">
        <v>105.45</v>
      </c>
      <c r="E327" s="29" t="n">
        <f aca="false">D327/10</f>
        <v>10.545</v>
      </c>
      <c r="F327" s="29" t="n">
        <f aca="false">(E327+Einstellungen!$B$20)*(1+Einstellungen!$B$10)</f>
        <v>34.74919</v>
      </c>
      <c r="G327" s="21" t="str">
        <f aca="false">IF(F327&lt;Einstellungen!$B$5,"ja","nein")</f>
        <v>nein</v>
      </c>
      <c r="H327" s="21" t="s">
        <v>13</v>
      </c>
      <c r="I327" s="29" t="n">
        <f aca="false">INDEX(Einstellungen!$B$27:$B$50,13)</f>
        <v>1.2</v>
      </c>
      <c r="J327" s="29" t="n">
        <f aca="false">F327*I327</f>
        <v>41.699028</v>
      </c>
    </row>
    <row r="328" customFormat="false" ht="15" hidden="false" customHeight="false" outlineLevel="0" collapsed="false">
      <c r="A328" s="28" t="n">
        <v>45594</v>
      </c>
      <c r="B328" s="21" t="s">
        <v>125</v>
      </c>
      <c r="C328" s="21" t="s">
        <v>141</v>
      </c>
      <c r="D328" s="29" t="n">
        <v>117.73</v>
      </c>
      <c r="E328" s="29" t="n">
        <f aca="false">D328/10</f>
        <v>11.773</v>
      </c>
      <c r="F328" s="29" t="n">
        <f aca="false">(E328+Einstellungen!$B$20)*(1+Einstellungen!$B$10)</f>
        <v>36.21051</v>
      </c>
      <c r="G328" s="21" t="str">
        <f aca="false">IF(F328&lt;Einstellungen!$B$5,"ja","nein")</f>
        <v>nein</v>
      </c>
      <c r="H328" s="21" t="s">
        <v>13</v>
      </c>
      <c r="I328" s="29" t="n">
        <f aca="false">INDEX(Einstellungen!$B$27:$B$50,14)</f>
        <v>1.15</v>
      </c>
      <c r="J328" s="29" t="n">
        <f aca="false">F328*I328</f>
        <v>41.6420865</v>
      </c>
    </row>
    <row r="329" customFormat="false" ht="15" hidden="false" customHeight="false" outlineLevel="0" collapsed="false">
      <c r="A329" s="28" t="n">
        <v>45594</v>
      </c>
      <c r="B329" s="21" t="s">
        <v>126</v>
      </c>
      <c r="C329" s="21" t="s">
        <v>141</v>
      </c>
      <c r="D329" s="29" t="n">
        <v>135.94</v>
      </c>
      <c r="E329" s="29" t="n">
        <f aca="false">D329/10</f>
        <v>13.594</v>
      </c>
      <c r="F329" s="29" t="n">
        <f aca="false">(E329+Einstellungen!$B$20)*(1+Einstellungen!$B$10)</f>
        <v>38.3775</v>
      </c>
      <c r="G329" s="21" t="str">
        <f aca="false">IF(F329&lt;Einstellungen!$B$5,"ja","nein")</f>
        <v>nein</v>
      </c>
      <c r="H329" s="21" t="s">
        <v>13</v>
      </c>
      <c r="I329" s="29" t="n">
        <f aca="false">INDEX(Einstellungen!$B$27:$B$50,15)</f>
        <v>1</v>
      </c>
      <c r="J329" s="29" t="n">
        <f aca="false">F329*I329</f>
        <v>38.3775</v>
      </c>
    </row>
    <row r="330" customFormat="false" ht="15" hidden="false" customHeight="false" outlineLevel="0" collapsed="false">
      <c r="A330" s="28" t="n">
        <v>45594</v>
      </c>
      <c r="B330" s="21" t="s">
        <v>127</v>
      </c>
      <c r="C330" s="21" t="s">
        <v>141</v>
      </c>
      <c r="D330" s="29" t="n">
        <v>172.26</v>
      </c>
      <c r="E330" s="29" t="n">
        <f aca="false">D330/10</f>
        <v>17.226</v>
      </c>
      <c r="F330" s="29" t="n">
        <f aca="false">(E330+Einstellungen!$B$20)*(1+Einstellungen!$B$10)</f>
        <v>42.69958</v>
      </c>
      <c r="G330" s="21" t="str">
        <f aca="false">IF(F330&lt;Einstellungen!$B$5,"ja","nein")</f>
        <v>nein</v>
      </c>
      <c r="H330" s="21" t="s">
        <v>13</v>
      </c>
      <c r="I330" s="29" t="n">
        <f aca="false">INDEX(Einstellungen!$B$27:$B$50,16)</f>
        <v>0.95</v>
      </c>
      <c r="J330" s="29" t="n">
        <f aca="false">F330*I330</f>
        <v>40.564601</v>
      </c>
    </row>
    <row r="331" customFormat="false" ht="15" hidden="false" customHeight="false" outlineLevel="0" collapsed="false">
      <c r="A331" s="28" t="n">
        <v>45594</v>
      </c>
      <c r="B331" s="21" t="s">
        <v>128</v>
      </c>
      <c r="C331" s="21" t="s">
        <v>141</v>
      </c>
      <c r="D331" s="29" t="n">
        <v>212.72</v>
      </c>
      <c r="E331" s="29" t="n">
        <f aca="false">D331/10</f>
        <v>21.272</v>
      </c>
      <c r="F331" s="29" t="n">
        <f aca="false">(E331+Einstellungen!$B$20)*(1+Einstellungen!$B$10)</f>
        <v>47.51432</v>
      </c>
      <c r="G331" s="21" t="str">
        <f aca="false">IF(F331&lt;Einstellungen!$B$5,"ja","nein")</f>
        <v>nein</v>
      </c>
      <c r="H331" s="21" t="s">
        <v>13</v>
      </c>
      <c r="I331" s="29" t="n">
        <f aca="false">INDEX(Einstellungen!$B$27:$B$50,17)</f>
        <v>0.95</v>
      </c>
      <c r="J331" s="29" t="n">
        <f aca="false">F331*I331</f>
        <v>45.138604</v>
      </c>
    </row>
    <row r="332" customFormat="false" ht="15" hidden="false" customHeight="false" outlineLevel="0" collapsed="false">
      <c r="A332" s="28" t="n">
        <v>45594</v>
      </c>
      <c r="B332" s="21" t="s">
        <v>129</v>
      </c>
      <c r="C332" s="21" t="s">
        <v>141</v>
      </c>
      <c r="D332" s="29" t="n">
        <v>285.8</v>
      </c>
      <c r="E332" s="29" t="n">
        <f aca="false">D332/10</f>
        <v>28.58</v>
      </c>
      <c r="F332" s="29" t="n">
        <f aca="false">(E332+Einstellungen!$B$20)*(1+Einstellungen!$B$10)</f>
        <v>56.21084</v>
      </c>
      <c r="G332" s="21" t="str">
        <f aca="false">IF(F332&lt;Einstellungen!$B$5,"ja","nein")</f>
        <v>nein</v>
      </c>
      <c r="H332" s="21" t="s">
        <v>13</v>
      </c>
      <c r="I332" s="29" t="n">
        <f aca="false">INDEX(Einstellungen!$B$27:$B$50,18)</f>
        <v>1.1</v>
      </c>
      <c r="J332" s="29" t="n">
        <f aca="false">F332*I332</f>
        <v>61.831924</v>
      </c>
    </row>
    <row r="333" customFormat="false" ht="15" hidden="false" customHeight="false" outlineLevel="0" collapsed="false">
      <c r="A333" s="28" t="n">
        <v>45594</v>
      </c>
      <c r="B333" s="21" t="s">
        <v>130</v>
      </c>
      <c r="C333" s="21" t="s">
        <v>141</v>
      </c>
      <c r="D333" s="29" t="n">
        <v>257.44</v>
      </c>
      <c r="E333" s="29" t="n">
        <f aca="false">D333/10</f>
        <v>25.744</v>
      </c>
      <c r="F333" s="29" t="n">
        <f aca="false">(E333+Einstellungen!$B$20)*(1+Einstellungen!$B$10)</f>
        <v>52.836</v>
      </c>
      <c r="G333" s="21" t="str">
        <f aca="false">IF(F333&lt;Einstellungen!$B$5,"ja","nein")</f>
        <v>nein</v>
      </c>
      <c r="H333" s="21" t="s">
        <v>13</v>
      </c>
      <c r="I333" s="29" t="n">
        <f aca="false">INDEX(Einstellungen!$B$27:$B$50,19)</f>
        <v>1.35</v>
      </c>
      <c r="J333" s="29" t="n">
        <f aca="false">F333*I333</f>
        <v>71.3286</v>
      </c>
    </row>
    <row r="334" customFormat="false" ht="15" hidden="false" customHeight="false" outlineLevel="0" collapsed="false">
      <c r="A334" s="28" t="n">
        <v>45594</v>
      </c>
      <c r="B334" s="21" t="s">
        <v>131</v>
      </c>
      <c r="C334" s="21" t="s">
        <v>141</v>
      </c>
      <c r="D334" s="29" t="n">
        <v>203.82</v>
      </c>
      <c r="E334" s="29" t="n">
        <f aca="false">D334/10</f>
        <v>20.382</v>
      </c>
      <c r="F334" s="29" t="n">
        <f aca="false">(E334+Einstellungen!$B$20)*(1+Einstellungen!$B$10)</f>
        <v>46.45522</v>
      </c>
      <c r="G334" s="21" t="str">
        <f aca="false">IF(F334&lt;Einstellungen!$B$5,"ja","nein")</f>
        <v>nein</v>
      </c>
      <c r="H334" s="21" t="s">
        <v>13</v>
      </c>
      <c r="I334" s="29" t="n">
        <f aca="false">INDEX(Einstellungen!$B$27:$B$50,20)</f>
        <v>1.45</v>
      </c>
      <c r="J334" s="29" t="n">
        <f aca="false">F334*I334</f>
        <v>67.360069</v>
      </c>
    </row>
    <row r="335" customFormat="false" ht="15" hidden="false" customHeight="false" outlineLevel="0" collapsed="false">
      <c r="A335" s="28" t="n">
        <v>45594</v>
      </c>
      <c r="B335" s="21" t="s">
        <v>132</v>
      </c>
      <c r="C335" s="21" t="s">
        <v>141</v>
      </c>
      <c r="D335" s="29" t="n">
        <v>140.6</v>
      </c>
      <c r="E335" s="29" t="n">
        <f aca="false">D335/10</f>
        <v>14.06</v>
      </c>
      <c r="F335" s="29" t="n">
        <f aca="false">(E335+Einstellungen!$B$20)*(1+Einstellungen!$B$10)</f>
        <v>38.93204</v>
      </c>
      <c r="G335" s="21" t="str">
        <f aca="false">IF(F335&lt;Einstellungen!$B$5,"ja","nein")</f>
        <v>nein</v>
      </c>
      <c r="H335" s="21" t="s">
        <v>13</v>
      </c>
      <c r="I335" s="29" t="n">
        <f aca="false">INDEX(Einstellungen!$B$27:$B$50,21)</f>
        <v>1.4</v>
      </c>
      <c r="J335" s="29" t="n">
        <f aca="false">F335*I335</f>
        <v>54.504856</v>
      </c>
    </row>
    <row r="336" customFormat="false" ht="15" hidden="false" customHeight="false" outlineLevel="0" collapsed="false">
      <c r="A336" s="28" t="n">
        <v>45594</v>
      </c>
      <c r="B336" s="21" t="s">
        <v>133</v>
      </c>
      <c r="C336" s="21" t="s">
        <v>141</v>
      </c>
      <c r="D336" s="29" t="n">
        <v>124.05</v>
      </c>
      <c r="E336" s="29" t="n">
        <f aca="false">D336/10</f>
        <v>12.405</v>
      </c>
      <c r="F336" s="29" t="n">
        <f aca="false">(E336+Einstellungen!$B$20)*(1+Einstellungen!$B$10)</f>
        <v>36.96259</v>
      </c>
      <c r="G336" s="21" t="str">
        <f aca="false">IF(F336&lt;Einstellungen!$B$5,"ja","nein")</f>
        <v>nein</v>
      </c>
      <c r="H336" s="21" t="s">
        <v>13</v>
      </c>
      <c r="I336" s="29" t="n">
        <f aca="false">INDEX(Einstellungen!$B$27:$B$50,22)</f>
        <v>1.25</v>
      </c>
      <c r="J336" s="29" t="n">
        <f aca="false">F336*I336</f>
        <v>46.2032375</v>
      </c>
    </row>
    <row r="337" customFormat="false" ht="15" hidden="false" customHeight="false" outlineLevel="0" collapsed="false">
      <c r="A337" s="28" t="n">
        <v>45594</v>
      </c>
      <c r="B337" s="21" t="s">
        <v>134</v>
      </c>
      <c r="C337" s="21" t="s">
        <v>141</v>
      </c>
      <c r="D337" s="29" t="n">
        <v>118.08</v>
      </c>
      <c r="E337" s="29" t="n">
        <f aca="false">D337/10</f>
        <v>11.808</v>
      </c>
      <c r="F337" s="29" t="n">
        <f aca="false">(E337+Einstellungen!$B$20)*(1+Einstellungen!$B$10)</f>
        <v>36.25216</v>
      </c>
      <c r="G337" s="21" t="str">
        <f aca="false">IF(F337&lt;Einstellungen!$B$5,"ja","nein")</f>
        <v>nein</v>
      </c>
      <c r="H337" s="21" t="s">
        <v>13</v>
      </c>
      <c r="I337" s="29" t="n">
        <f aca="false">INDEX(Einstellungen!$B$27:$B$50,23)</f>
        <v>1.05</v>
      </c>
      <c r="J337" s="29" t="n">
        <f aca="false">F337*I337</f>
        <v>38.064768</v>
      </c>
    </row>
    <row r="338" customFormat="false" ht="15" hidden="false" customHeight="false" outlineLevel="0" collapsed="false">
      <c r="A338" s="28" t="n">
        <v>45594</v>
      </c>
      <c r="B338" s="21" t="s">
        <v>135</v>
      </c>
      <c r="C338" s="21" t="s">
        <v>141</v>
      </c>
      <c r="D338" s="29" t="n">
        <v>103.09</v>
      </c>
      <c r="E338" s="29" t="n">
        <f aca="false">D338/10</f>
        <v>10.309</v>
      </c>
      <c r="F338" s="29" t="n">
        <f aca="false">(E338+Einstellungen!$B$20)*(1+Einstellungen!$B$10)</f>
        <v>34.46835</v>
      </c>
      <c r="G338" s="21" t="str">
        <f aca="false">IF(F338&lt;Einstellungen!$B$5,"ja","nein")</f>
        <v>nein</v>
      </c>
      <c r="H338" s="21" t="s">
        <v>13</v>
      </c>
      <c r="I338" s="29" t="n">
        <f aca="false">INDEX(Einstellungen!$B$27:$B$50,24)</f>
        <v>0.8</v>
      </c>
      <c r="J338" s="29" t="n">
        <f aca="false">F338*I338</f>
        <v>27.57468</v>
      </c>
    </row>
    <row r="339" customFormat="false" ht="15" hidden="false" customHeight="false" outlineLevel="0" collapsed="false">
      <c r="A339" s="28" t="n">
        <v>45595</v>
      </c>
      <c r="B339" s="21" t="s">
        <v>111</v>
      </c>
      <c r="C339" s="21" t="s">
        <v>112</v>
      </c>
      <c r="D339" s="29" t="n">
        <v>100.71</v>
      </c>
      <c r="E339" s="29" t="n">
        <f aca="false">D339/10</f>
        <v>10.071</v>
      </c>
      <c r="F339" s="29" t="n">
        <f aca="false">(E339+Einstellungen!$B$20)*(1+Einstellungen!$B$10)</f>
        <v>34.18513</v>
      </c>
      <c r="G339" s="21" t="str">
        <f aca="false">IF(F339&lt;Einstellungen!$B$5,"ja","nein")</f>
        <v>nein</v>
      </c>
      <c r="H339" s="21" t="s">
        <v>13</v>
      </c>
      <c r="I339" s="29" t="n">
        <f aca="false">INDEX(Einstellungen!$B$27:$B$50,1)</f>
        <v>0.6</v>
      </c>
      <c r="J339" s="29" t="n">
        <f aca="false">F339*I339</f>
        <v>20.511078</v>
      </c>
    </row>
    <row r="340" customFormat="false" ht="15" hidden="false" customHeight="false" outlineLevel="0" collapsed="false">
      <c r="A340" s="28" t="n">
        <v>45595</v>
      </c>
      <c r="B340" s="21" t="s">
        <v>113</v>
      </c>
      <c r="C340" s="21" t="s">
        <v>112</v>
      </c>
      <c r="D340" s="29" t="n">
        <v>100.52</v>
      </c>
      <c r="E340" s="29" t="n">
        <f aca="false">D340/10</f>
        <v>10.052</v>
      </c>
      <c r="F340" s="29" t="n">
        <f aca="false">(E340+Einstellungen!$B$20)*(1+Einstellungen!$B$10)</f>
        <v>34.16252</v>
      </c>
      <c r="G340" s="21" t="str">
        <f aca="false">IF(F340&lt;Einstellungen!$B$5,"ja","nein")</f>
        <v>nein</v>
      </c>
      <c r="H340" s="21" t="s">
        <v>13</v>
      </c>
      <c r="I340" s="29" t="n">
        <f aca="false">INDEX(Einstellungen!$B$27:$B$50,2)</f>
        <v>0.5</v>
      </c>
      <c r="J340" s="29" t="n">
        <f aca="false">F340*I340</f>
        <v>17.08126</v>
      </c>
    </row>
    <row r="341" customFormat="false" ht="15" hidden="false" customHeight="false" outlineLevel="0" collapsed="false">
      <c r="A341" s="28" t="n">
        <v>45595</v>
      </c>
      <c r="B341" s="21" t="s">
        <v>114</v>
      </c>
      <c r="C341" s="21" t="s">
        <v>112</v>
      </c>
      <c r="D341" s="29" t="n">
        <v>98.16</v>
      </c>
      <c r="E341" s="29" t="n">
        <f aca="false">D341/10</f>
        <v>9.816</v>
      </c>
      <c r="F341" s="29" t="n">
        <f aca="false">(E341+Einstellungen!$B$20)*(1+Einstellungen!$B$10)</f>
        <v>33.88168</v>
      </c>
      <c r="G341" s="21" t="str">
        <f aca="false">IF(F341&lt;Einstellungen!$B$5,"ja","nein")</f>
        <v>nein</v>
      </c>
      <c r="H341" s="21" t="s">
        <v>13</v>
      </c>
      <c r="I341" s="29" t="n">
        <f aca="false">INDEX(Einstellungen!$B$27:$B$50,3)</f>
        <v>0.45</v>
      </c>
      <c r="J341" s="29" t="n">
        <f aca="false">F341*I341</f>
        <v>15.246756</v>
      </c>
    </row>
    <row r="342" customFormat="false" ht="15" hidden="false" customHeight="false" outlineLevel="0" collapsed="false">
      <c r="A342" s="28" t="n">
        <v>45595</v>
      </c>
      <c r="B342" s="21" t="s">
        <v>115</v>
      </c>
      <c r="C342" s="21" t="s">
        <v>112</v>
      </c>
      <c r="D342" s="29" t="n">
        <v>98.05</v>
      </c>
      <c r="E342" s="29" t="n">
        <f aca="false">D342/10</f>
        <v>9.805</v>
      </c>
      <c r="F342" s="29" t="n">
        <f aca="false">(E342+Einstellungen!$B$20)*(1+Einstellungen!$B$10)</f>
        <v>33.86859</v>
      </c>
      <c r="G342" s="21" t="str">
        <f aca="false">IF(F342&lt;Einstellungen!$B$5,"ja","nein")</f>
        <v>nein</v>
      </c>
      <c r="H342" s="21" t="s">
        <v>13</v>
      </c>
      <c r="I342" s="29" t="n">
        <f aca="false">INDEX(Einstellungen!$B$27:$B$50,4)</f>
        <v>0.45</v>
      </c>
      <c r="J342" s="29" t="n">
        <f aca="false">F342*I342</f>
        <v>15.2408655</v>
      </c>
    </row>
    <row r="343" customFormat="false" ht="15" hidden="false" customHeight="false" outlineLevel="0" collapsed="false">
      <c r="A343" s="28" t="n">
        <v>45595</v>
      </c>
      <c r="B343" s="21" t="s">
        <v>116</v>
      </c>
      <c r="C343" s="21" t="s">
        <v>112</v>
      </c>
      <c r="D343" s="29" t="n">
        <v>100.56</v>
      </c>
      <c r="E343" s="29" t="n">
        <f aca="false">D343/10</f>
        <v>10.056</v>
      </c>
      <c r="F343" s="29" t="n">
        <f aca="false">(E343+Einstellungen!$B$20)*(1+Einstellungen!$B$10)</f>
        <v>34.16728</v>
      </c>
      <c r="G343" s="21" t="str">
        <f aca="false">IF(F343&lt;Einstellungen!$B$5,"ja","nein")</f>
        <v>nein</v>
      </c>
      <c r="H343" s="21" t="s">
        <v>13</v>
      </c>
      <c r="I343" s="29" t="n">
        <f aca="false">INDEX(Einstellungen!$B$27:$B$50,5)</f>
        <v>0.45</v>
      </c>
      <c r="J343" s="29" t="n">
        <f aca="false">F343*I343</f>
        <v>15.375276</v>
      </c>
    </row>
    <row r="344" customFormat="false" ht="15" hidden="false" customHeight="false" outlineLevel="0" collapsed="false">
      <c r="A344" s="28" t="n">
        <v>45595</v>
      </c>
      <c r="B344" s="21" t="s">
        <v>117</v>
      </c>
      <c r="C344" s="21" t="s">
        <v>112</v>
      </c>
      <c r="D344" s="29" t="n">
        <v>106.32</v>
      </c>
      <c r="E344" s="29" t="n">
        <f aca="false">D344/10</f>
        <v>10.632</v>
      </c>
      <c r="F344" s="29" t="n">
        <f aca="false">(E344+Einstellungen!$B$20)*(1+Einstellungen!$B$10)</f>
        <v>34.85272</v>
      </c>
      <c r="G344" s="21" t="str">
        <f aca="false">IF(F344&lt;Einstellungen!$B$5,"ja","nein")</f>
        <v>nein</v>
      </c>
      <c r="H344" s="21" t="s">
        <v>13</v>
      </c>
      <c r="I344" s="29" t="n">
        <f aca="false">INDEX(Einstellungen!$B$27:$B$50,6)</f>
        <v>0.5</v>
      </c>
      <c r="J344" s="29" t="n">
        <f aca="false">F344*I344</f>
        <v>17.42636</v>
      </c>
    </row>
    <row r="345" customFormat="false" ht="15" hidden="false" customHeight="false" outlineLevel="0" collapsed="false">
      <c r="A345" s="28" t="n">
        <v>45595</v>
      </c>
      <c r="B345" s="21" t="s">
        <v>118</v>
      </c>
      <c r="C345" s="21" t="s">
        <v>112</v>
      </c>
      <c r="D345" s="29" t="n">
        <v>123.54</v>
      </c>
      <c r="E345" s="29" t="n">
        <f aca="false">D345/10</f>
        <v>12.354</v>
      </c>
      <c r="F345" s="29" t="n">
        <f aca="false">(E345+Einstellungen!$B$20)*(1+Einstellungen!$B$10)</f>
        <v>36.9019</v>
      </c>
      <c r="G345" s="21" t="str">
        <f aca="false">IF(F345&lt;Einstellungen!$B$5,"ja","nein")</f>
        <v>nein</v>
      </c>
      <c r="H345" s="21" t="s">
        <v>13</v>
      </c>
      <c r="I345" s="29" t="n">
        <f aca="false">INDEX(Einstellungen!$B$27:$B$50,7)</f>
        <v>0.7</v>
      </c>
      <c r="J345" s="29" t="n">
        <f aca="false">F345*I345</f>
        <v>25.83133</v>
      </c>
    </row>
    <row r="346" customFormat="false" ht="15" hidden="false" customHeight="false" outlineLevel="0" collapsed="false">
      <c r="A346" s="28" t="n">
        <v>45595</v>
      </c>
      <c r="B346" s="21" t="s">
        <v>119</v>
      </c>
      <c r="C346" s="21" t="s">
        <v>112</v>
      </c>
      <c r="D346" s="29" t="n">
        <v>139.68</v>
      </c>
      <c r="E346" s="29" t="n">
        <f aca="false">D346/10</f>
        <v>13.968</v>
      </c>
      <c r="F346" s="29" t="n">
        <f aca="false">(E346+Einstellungen!$B$20)*(1+Einstellungen!$B$10)</f>
        <v>38.82256</v>
      </c>
      <c r="G346" s="21" t="str">
        <f aca="false">IF(F346&lt;Einstellungen!$B$5,"ja","nein")</f>
        <v>nein</v>
      </c>
      <c r="H346" s="21" t="s">
        <v>13</v>
      </c>
      <c r="I346" s="29" t="n">
        <f aca="false">INDEX(Einstellungen!$B$27:$B$50,8)</f>
        <v>0.95</v>
      </c>
      <c r="J346" s="29" t="n">
        <f aca="false">F346*I346</f>
        <v>36.881432</v>
      </c>
    </row>
    <row r="347" customFormat="false" ht="15" hidden="false" customHeight="false" outlineLevel="0" collapsed="false">
      <c r="A347" s="28" t="n">
        <v>45595</v>
      </c>
      <c r="B347" s="21" t="s">
        <v>120</v>
      </c>
      <c r="C347" s="21" t="s">
        <v>112</v>
      </c>
      <c r="D347" s="29" t="n">
        <v>138.91</v>
      </c>
      <c r="E347" s="29" t="n">
        <f aca="false">D347/10</f>
        <v>13.891</v>
      </c>
      <c r="F347" s="29" t="n">
        <f aca="false">(E347+Einstellungen!$B$20)*(1+Einstellungen!$B$10)</f>
        <v>38.73093</v>
      </c>
      <c r="G347" s="21" t="str">
        <f aca="false">IF(F347&lt;Einstellungen!$B$5,"ja","nein")</f>
        <v>nein</v>
      </c>
      <c r="H347" s="21" t="s">
        <v>13</v>
      </c>
      <c r="I347" s="29" t="n">
        <f aca="false">INDEX(Einstellungen!$B$27:$B$50,9)</f>
        <v>1.05</v>
      </c>
      <c r="J347" s="29" t="n">
        <f aca="false">F347*I347</f>
        <v>40.6674765</v>
      </c>
    </row>
    <row r="348" customFormat="false" ht="15" hidden="false" customHeight="false" outlineLevel="0" collapsed="false">
      <c r="A348" s="28" t="n">
        <v>45595</v>
      </c>
      <c r="B348" s="21" t="s">
        <v>121</v>
      </c>
      <c r="C348" s="21" t="s">
        <v>112</v>
      </c>
      <c r="D348" s="29" t="n">
        <v>124.34</v>
      </c>
      <c r="E348" s="29" t="n">
        <f aca="false">D348/10</f>
        <v>12.434</v>
      </c>
      <c r="F348" s="29" t="n">
        <f aca="false">(E348+Einstellungen!$B$20)*(1+Einstellungen!$B$10)</f>
        <v>36.9971</v>
      </c>
      <c r="G348" s="21" t="str">
        <f aca="false">IF(F348&lt;Einstellungen!$B$5,"ja","nein")</f>
        <v>nein</v>
      </c>
      <c r="H348" s="21" t="s">
        <v>13</v>
      </c>
      <c r="I348" s="29" t="n">
        <f aca="false">INDEX(Einstellungen!$B$27:$B$50,10)</f>
        <v>1.05</v>
      </c>
      <c r="J348" s="29" t="n">
        <f aca="false">F348*I348</f>
        <v>38.846955</v>
      </c>
    </row>
    <row r="349" customFormat="false" ht="15" hidden="false" customHeight="false" outlineLevel="0" collapsed="false">
      <c r="A349" s="28" t="n">
        <v>45595</v>
      </c>
      <c r="B349" s="21" t="s">
        <v>122</v>
      </c>
      <c r="C349" s="21" t="s">
        <v>112</v>
      </c>
      <c r="D349" s="29" t="n">
        <v>115</v>
      </c>
      <c r="E349" s="29" t="n">
        <f aca="false">D349/10</f>
        <v>11.5</v>
      </c>
      <c r="F349" s="29" t="n">
        <f aca="false">(E349+Einstellungen!$B$20)*(1+Einstellungen!$B$10)</f>
        <v>35.88564</v>
      </c>
      <c r="G349" s="21" t="str">
        <f aca="false">IF(F349&lt;Einstellungen!$B$5,"ja","nein")</f>
        <v>nein</v>
      </c>
      <c r="H349" s="21" t="s">
        <v>13</v>
      </c>
      <c r="I349" s="29" t="n">
        <f aca="false">INDEX(Einstellungen!$B$27:$B$50,11)</f>
        <v>1.05</v>
      </c>
      <c r="J349" s="29" t="n">
        <f aca="false">F349*I349</f>
        <v>37.679922</v>
      </c>
    </row>
    <row r="350" customFormat="false" ht="15" hidden="false" customHeight="false" outlineLevel="0" collapsed="false">
      <c r="A350" s="28" t="n">
        <v>45595</v>
      </c>
      <c r="B350" s="21" t="s">
        <v>123</v>
      </c>
      <c r="C350" s="21" t="s">
        <v>112</v>
      </c>
      <c r="D350" s="29" t="n">
        <v>109.68</v>
      </c>
      <c r="E350" s="29" t="n">
        <f aca="false">D350/10</f>
        <v>10.968</v>
      </c>
      <c r="F350" s="29" t="n">
        <f aca="false">(E350+Einstellungen!$B$20)*(1+Einstellungen!$B$10)</f>
        <v>35.25256</v>
      </c>
      <c r="G350" s="21" t="str">
        <f aca="false">IF(F350&lt;Einstellungen!$B$5,"ja","nein")</f>
        <v>nein</v>
      </c>
      <c r="H350" s="21" t="s">
        <v>13</v>
      </c>
      <c r="I350" s="29" t="n">
        <f aca="false">INDEX(Einstellungen!$B$27:$B$50,12)</f>
        <v>1.1</v>
      </c>
      <c r="J350" s="29" t="n">
        <f aca="false">F350*I350</f>
        <v>38.777816</v>
      </c>
    </row>
    <row r="351" customFormat="false" ht="15" hidden="false" customHeight="false" outlineLevel="0" collapsed="false">
      <c r="A351" s="28" t="n">
        <v>45595</v>
      </c>
      <c r="B351" s="21" t="s">
        <v>124</v>
      </c>
      <c r="C351" s="21" t="s">
        <v>112</v>
      </c>
      <c r="D351" s="29" t="n">
        <v>102.53</v>
      </c>
      <c r="E351" s="29" t="n">
        <f aca="false">D351/10</f>
        <v>10.253</v>
      </c>
      <c r="F351" s="29" t="n">
        <f aca="false">(E351+Einstellungen!$B$20)*(1+Einstellungen!$B$10)</f>
        <v>34.40171</v>
      </c>
      <c r="G351" s="21" t="str">
        <f aca="false">IF(F351&lt;Einstellungen!$B$5,"ja","nein")</f>
        <v>nein</v>
      </c>
      <c r="H351" s="21" t="s">
        <v>13</v>
      </c>
      <c r="I351" s="29" t="n">
        <f aca="false">INDEX(Einstellungen!$B$27:$B$50,13)</f>
        <v>1.2</v>
      </c>
      <c r="J351" s="29" t="n">
        <f aca="false">F351*I351</f>
        <v>41.282052</v>
      </c>
    </row>
    <row r="352" customFormat="false" ht="15" hidden="false" customHeight="false" outlineLevel="0" collapsed="false">
      <c r="A352" s="28" t="n">
        <v>45595</v>
      </c>
      <c r="B352" s="21" t="s">
        <v>125</v>
      </c>
      <c r="C352" s="21" t="s">
        <v>112</v>
      </c>
      <c r="D352" s="29" t="n">
        <v>106.95</v>
      </c>
      <c r="E352" s="29" t="n">
        <f aca="false">D352/10</f>
        <v>10.695</v>
      </c>
      <c r="F352" s="29" t="n">
        <f aca="false">(E352+Einstellungen!$B$20)*(1+Einstellungen!$B$10)</f>
        <v>34.92769</v>
      </c>
      <c r="G352" s="21" t="str">
        <f aca="false">IF(F352&lt;Einstellungen!$B$5,"ja","nein")</f>
        <v>nein</v>
      </c>
      <c r="H352" s="21" t="s">
        <v>13</v>
      </c>
      <c r="I352" s="29" t="n">
        <f aca="false">INDEX(Einstellungen!$B$27:$B$50,14)</f>
        <v>1.15</v>
      </c>
      <c r="J352" s="29" t="n">
        <f aca="false">F352*I352</f>
        <v>40.1668435</v>
      </c>
    </row>
    <row r="353" customFormat="false" ht="15" hidden="false" customHeight="false" outlineLevel="0" collapsed="false">
      <c r="A353" s="28" t="n">
        <v>45595</v>
      </c>
      <c r="B353" s="21" t="s">
        <v>126</v>
      </c>
      <c r="C353" s="21" t="s">
        <v>112</v>
      </c>
      <c r="D353" s="29" t="n">
        <v>111.31</v>
      </c>
      <c r="E353" s="29" t="n">
        <f aca="false">D353/10</f>
        <v>11.131</v>
      </c>
      <c r="F353" s="29" t="n">
        <f aca="false">(E353+Einstellungen!$B$20)*(1+Einstellungen!$B$10)</f>
        <v>35.44653</v>
      </c>
      <c r="G353" s="21" t="str">
        <f aca="false">IF(F353&lt;Einstellungen!$B$5,"ja","nein")</f>
        <v>nein</v>
      </c>
      <c r="H353" s="21" t="s">
        <v>13</v>
      </c>
      <c r="I353" s="29" t="n">
        <f aca="false">INDEX(Einstellungen!$B$27:$B$50,15)</f>
        <v>1</v>
      </c>
      <c r="J353" s="29" t="n">
        <f aca="false">F353*I353</f>
        <v>35.44653</v>
      </c>
    </row>
    <row r="354" customFormat="false" ht="15" hidden="false" customHeight="false" outlineLevel="0" collapsed="false">
      <c r="A354" s="28" t="n">
        <v>45595</v>
      </c>
      <c r="B354" s="21" t="s">
        <v>127</v>
      </c>
      <c r="C354" s="21" t="s">
        <v>112</v>
      </c>
      <c r="D354" s="29" t="n">
        <v>126.16</v>
      </c>
      <c r="E354" s="29" t="n">
        <f aca="false">D354/10</f>
        <v>12.616</v>
      </c>
      <c r="F354" s="29" t="n">
        <f aca="false">(E354+Einstellungen!$B$20)*(1+Einstellungen!$B$10)</f>
        <v>37.21368</v>
      </c>
      <c r="G354" s="21" t="str">
        <f aca="false">IF(F354&lt;Einstellungen!$B$5,"ja","nein")</f>
        <v>nein</v>
      </c>
      <c r="H354" s="21" t="s">
        <v>13</v>
      </c>
      <c r="I354" s="29" t="n">
        <f aca="false">INDEX(Einstellungen!$B$27:$B$50,16)</f>
        <v>0.95</v>
      </c>
      <c r="J354" s="29" t="n">
        <f aca="false">F354*I354</f>
        <v>35.352996</v>
      </c>
    </row>
    <row r="355" customFormat="false" ht="15" hidden="false" customHeight="false" outlineLevel="0" collapsed="false">
      <c r="A355" s="28" t="n">
        <v>45595</v>
      </c>
      <c r="B355" s="21" t="s">
        <v>128</v>
      </c>
      <c r="C355" s="21" t="s">
        <v>112</v>
      </c>
      <c r="D355" s="29" t="n">
        <v>160</v>
      </c>
      <c r="E355" s="29" t="n">
        <f aca="false">D355/10</f>
        <v>16</v>
      </c>
      <c r="F355" s="29" t="n">
        <f aca="false">(E355+Einstellungen!$B$20)*(1+Einstellungen!$B$10)</f>
        <v>41.24064</v>
      </c>
      <c r="G355" s="21" t="str">
        <f aca="false">IF(F355&lt;Einstellungen!$B$5,"ja","nein")</f>
        <v>nein</v>
      </c>
      <c r="H355" s="21" t="s">
        <v>13</v>
      </c>
      <c r="I355" s="29" t="n">
        <f aca="false">INDEX(Einstellungen!$B$27:$B$50,17)</f>
        <v>0.95</v>
      </c>
      <c r="J355" s="29" t="n">
        <f aca="false">F355*I355</f>
        <v>39.178608</v>
      </c>
    </row>
    <row r="356" customFormat="false" ht="15" hidden="false" customHeight="false" outlineLevel="0" collapsed="false">
      <c r="A356" s="28" t="n">
        <v>45595</v>
      </c>
      <c r="B356" s="21" t="s">
        <v>129</v>
      </c>
      <c r="C356" s="21" t="s">
        <v>112</v>
      </c>
      <c r="D356" s="29" t="n">
        <v>193.88</v>
      </c>
      <c r="E356" s="29" t="n">
        <f aca="false">D356/10</f>
        <v>19.388</v>
      </c>
      <c r="F356" s="29" t="n">
        <f aca="false">(E356+Einstellungen!$B$20)*(1+Einstellungen!$B$10)</f>
        <v>45.27236</v>
      </c>
      <c r="G356" s="21" t="str">
        <f aca="false">IF(F356&lt;Einstellungen!$B$5,"ja","nein")</f>
        <v>nein</v>
      </c>
      <c r="H356" s="21" t="s">
        <v>13</v>
      </c>
      <c r="I356" s="29" t="n">
        <f aca="false">INDEX(Einstellungen!$B$27:$B$50,18)</f>
        <v>1.1</v>
      </c>
      <c r="J356" s="29" t="n">
        <f aca="false">F356*I356</f>
        <v>49.799596</v>
      </c>
    </row>
    <row r="357" customFormat="false" ht="15" hidden="false" customHeight="false" outlineLevel="0" collapsed="false">
      <c r="A357" s="28" t="n">
        <v>45595</v>
      </c>
      <c r="B357" s="21" t="s">
        <v>130</v>
      </c>
      <c r="C357" s="21" t="s">
        <v>112</v>
      </c>
      <c r="D357" s="29" t="n">
        <v>192.89</v>
      </c>
      <c r="E357" s="29" t="n">
        <f aca="false">D357/10</f>
        <v>19.289</v>
      </c>
      <c r="F357" s="29" t="n">
        <f aca="false">(E357+Einstellungen!$B$20)*(1+Einstellungen!$B$10)</f>
        <v>45.15455</v>
      </c>
      <c r="G357" s="21" t="str">
        <f aca="false">IF(F357&lt;Einstellungen!$B$5,"ja","nein")</f>
        <v>nein</v>
      </c>
      <c r="H357" s="21" t="s">
        <v>13</v>
      </c>
      <c r="I357" s="29" t="n">
        <f aca="false">INDEX(Einstellungen!$B$27:$B$50,19)</f>
        <v>1.35</v>
      </c>
      <c r="J357" s="29" t="n">
        <f aca="false">F357*I357</f>
        <v>60.9586425</v>
      </c>
    </row>
    <row r="358" customFormat="false" ht="15" hidden="false" customHeight="false" outlineLevel="0" collapsed="false">
      <c r="A358" s="28" t="n">
        <v>45595</v>
      </c>
      <c r="B358" s="21" t="s">
        <v>131</v>
      </c>
      <c r="C358" s="21" t="s">
        <v>112</v>
      </c>
      <c r="D358" s="29" t="n">
        <v>159.44</v>
      </c>
      <c r="E358" s="29" t="n">
        <f aca="false">D358/10</f>
        <v>15.944</v>
      </c>
      <c r="F358" s="29" t="n">
        <f aca="false">(E358+Einstellungen!$B$20)*(1+Einstellungen!$B$10)</f>
        <v>41.174</v>
      </c>
      <c r="G358" s="21" t="str">
        <f aca="false">IF(F358&lt;Einstellungen!$B$5,"ja","nein")</f>
        <v>nein</v>
      </c>
      <c r="H358" s="21" t="s">
        <v>13</v>
      </c>
      <c r="I358" s="29" t="n">
        <f aca="false">INDEX(Einstellungen!$B$27:$B$50,20)</f>
        <v>1.45</v>
      </c>
      <c r="J358" s="29" t="n">
        <f aca="false">F358*I358</f>
        <v>59.7023</v>
      </c>
    </row>
    <row r="359" customFormat="false" ht="15" hidden="false" customHeight="false" outlineLevel="0" collapsed="false">
      <c r="A359" s="28" t="n">
        <v>45595</v>
      </c>
      <c r="B359" s="21" t="s">
        <v>132</v>
      </c>
      <c r="C359" s="21" t="s">
        <v>112</v>
      </c>
      <c r="D359" s="29" t="n">
        <v>133.56</v>
      </c>
      <c r="E359" s="29" t="n">
        <f aca="false">D359/10</f>
        <v>13.356</v>
      </c>
      <c r="F359" s="29" t="n">
        <f aca="false">(E359+Einstellungen!$B$20)*(1+Einstellungen!$B$10)</f>
        <v>38.09428</v>
      </c>
      <c r="G359" s="21" t="str">
        <f aca="false">IF(F359&lt;Einstellungen!$B$5,"ja","nein")</f>
        <v>nein</v>
      </c>
      <c r="H359" s="21" t="s">
        <v>13</v>
      </c>
      <c r="I359" s="29" t="n">
        <f aca="false">INDEX(Einstellungen!$B$27:$B$50,21)</f>
        <v>1.4</v>
      </c>
      <c r="J359" s="29" t="n">
        <f aca="false">F359*I359</f>
        <v>53.331992</v>
      </c>
    </row>
    <row r="360" customFormat="false" ht="15" hidden="false" customHeight="false" outlineLevel="0" collapsed="false">
      <c r="A360" s="28" t="n">
        <v>45595</v>
      </c>
      <c r="B360" s="21" t="s">
        <v>133</v>
      </c>
      <c r="C360" s="21" t="s">
        <v>112</v>
      </c>
      <c r="D360" s="29" t="n">
        <v>122.67</v>
      </c>
      <c r="E360" s="29" t="n">
        <f aca="false">D360/10</f>
        <v>12.267</v>
      </c>
      <c r="F360" s="29" t="n">
        <f aca="false">(E360+Einstellungen!$B$20)*(1+Einstellungen!$B$10)</f>
        <v>36.79837</v>
      </c>
      <c r="G360" s="21" t="str">
        <f aca="false">IF(F360&lt;Einstellungen!$B$5,"ja","nein")</f>
        <v>nein</v>
      </c>
      <c r="H360" s="21" t="s">
        <v>13</v>
      </c>
      <c r="I360" s="29" t="n">
        <f aca="false">INDEX(Einstellungen!$B$27:$B$50,22)</f>
        <v>1.25</v>
      </c>
      <c r="J360" s="29" t="n">
        <f aca="false">F360*I360</f>
        <v>45.9979625</v>
      </c>
    </row>
    <row r="361" customFormat="false" ht="15" hidden="false" customHeight="false" outlineLevel="0" collapsed="false">
      <c r="A361" s="28" t="n">
        <v>45595</v>
      </c>
      <c r="B361" s="21" t="s">
        <v>134</v>
      </c>
      <c r="C361" s="21" t="s">
        <v>112</v>
      </c>
      <c r="D361" s="29" t="n">
        <v>115.34</v>
      </c>
      <c r="E361" s="29" t="n">
        <f aca="false">D361/10</f>
        <v>11.534</v>
      </c>
      <c r="F361" s="29" t="n">
        <f aca="false">(E361+Einstellungen!$B$20)*(1+Einstellungen!$B$10)</f>
        <v>35.9261</v>
      </c>
      <c r="G361" s="21" t="str">
        <f aca="false">IF(F361&lt;Einstellungen!$B$5,"ja","nein")</f>
        <v>nein</v>
      </c>
      <c r="H361" s="21" t="s">
        <v>13</v>
      </c>
      <c r="I361" s="29" t="n">
        <f aca="false">INDEX(Einstellungen!$B$27:$B$50,23)</f>
        <v>1.05</v>
      </c>
      <c r="J361" s="29" t="n">
        <f aca="false">F361*I361</f>
        <v>37.722405</v>
      </c>
    </row>
    <row r="362" customFormat="false" ht="15" hidden="false" customHeight="false" outlineLevel="0" collapsed="false">
      <c r="A362" s="28" t="n">
        <v>45595</v>
      </c>
      <c r="B362" s="21" t="s">
        <v>135</v>
      </c>
      <c r="C362" s="21" t="s">
        <v>112</v>
      </c>
      <c r="D362" s="29" t="n">
        <v>112.37</v>
      </c>
      <c r="E362" s="29" t="n">
        <f aca="false">D362/10</f>
        <v>11.237</v>
      </c>
      <c r="F362" s="29" t="n">
        <f aca="false">(E362+Einstellungen!$B$20)*(1+Einstellungen!$B$10)</f>
        <v>35.57267</v>
      </c>
      <c r="G362" s="21" t="str">
        <f aca="false">IF(F362&lt;Einstellungen!$B$5,"ja","nein")</f>
        <v>nein</v>
      </c>
      <c r="H362" s="21" t="s">
        <v>13</v>
      </c>
      <c r="I362" s="29" t="n">
        <f aca="false">INDEX(Einstellungen!$B$27:$B$50,24)</f>
        <v>0.8</v>
      </c>
      <c r="J362" s="29" t="n">
        <f aca="false">F362*I362</f>
        <v>28.458136</v>
      </c>
    </row>
    <row r="363" customFormat="false" ht="15" hidden="false" customHeight="false" outlineLevel="0" collapsed="false">
      <c r="A363" s="28" t="n">
        <v>45596</v>
      </c>
      <c r="B363" s="21" t="s">
        <v>111</v>
      </c>
      <c r="C363" s="21" t="s">
        <v>136</v>
      </c>
      <c r="D363" s="29" t="n">
        <v>105.16</v>
      </c>
      <c r="E363" s="29" t="n">
        <f aca="false">D363/10</f>
        <v>10.516</v>
      </c>
      <c r="F363" s="29" t="n">
        <f aca="false">(E363+Einstellungen!$B$20)*(1+Einstellungen!$B$10)</f>
        <v>34.71468</v>
      </c>
      <c r="G363" s="21" t="str">
        <f aca="false">IF(F363&lt;Einstellungen!$B$5,"ja","nein")</f>
        <v>nein</v>
      </c>
      <c r="H363" s="21" t="s">
        <v>13</v>
      </c>
      <c r="I363" s="29" t="n">
        <f aca="false">INDEX(Einstellungen!$B$27:$B$50,1)</f>
        <v>0.6</v>
      </c>
      <c r="J363" s="29" t="n">
        <f aca="false">F363*I363</f>
        <v>20.828808</v>
      </c>
    </row>
    <row r="364" customFormat="false" ht="15" hidden="false" customHeight="false" outlineLevel="0" collapsed="false">
      <c r="A364" s="28" t="n">
        <v>45596</v>
      </c>
      <c r="B364" s="21" t="s">
        <v>113</v>
      </c>
      <c r="C364" s="21" t="s">
        <v>136</v>
      </c>
      <c r="D364" s="29" t="n">
        <v>98.51</v>
      </c>
      <c r="E364" s="29" t="n">
        <f aca="false">D364/10</f>
        <v>9.851</v>
      </c>
      <c r="F364" s="29" t="n">
        <f aca="false">(E364+Einstellungen!$B$20)*(1+Einstellungen!$B$10)</f>
        <v>33.92333</v>
      </c>
      <c r="G364" s="21" t="str">
        <f aca="false">IF(F364&lt;Einstellungen!$B$5,"ja","nein")</f>
        <v>nein</v>
      </c>
      <c r="H364" s="21" t="s">
        <v>13</v>
      </c>
      <c r="I364" s="29" t="n">
        <f aca="false">INDEX(Einstellungen!$B$27:$B$50,2)</f>
        <v>0.5</v>
      </c>
      <c r="J364" s="29" t="n">
        <f aca="false">F364*I364</f>
        <v>16.961665</v>
      </c>
    </row>
    <row r="365" customFormat="false" ht="15" hidden="false" customHeight="false" outlineLevel="0" collapsed="false">
      <c r="A365" s="28" t="n">
        <v>45596</v>
      </c>
      <c r="B365" s="21" t="s">
        <v>114</v>
      </c>
      <c r="C365" s="21" t="s">
        <v>136</v>
      </c>
      <c r="D365" s="29" t="n">
        <v>96.58</v>
      </c>
      <c r="E365" s="29" t="n">
        <f aca="false">D365/10</f>
        <v>9.658</v>
      </c>
      <c r="F365" s="29" t="n">
        <f aca="false">(E365+Einstellungen!$B$20)*(1+Einstellungen!$B$10)</f>
        <v>33.69366</v>
      </c>
      <c r="G365" s="21" t="str">
        <f aca="false">IF(F365&lt;Einstellungen!$B$5,"ja","nein")</f>
        <v>nein</v>
      </c>
      <c r="H365" s="21" t="s">
        <v>13</v>
      </c>
      <c r="I365" s="29" t="n">
        <f aca="false">INDEX(Einstellungen!$B$27:$B$50,3)</f>
        <v>0.45</v>
      </c>
      <c r="J365" s="29" t="n">
        <f aca="false">F365*I365</f>
        <v>15.162147</v>
      </c>
    </row>
    <row r="366" customFormat="false" ht="15" hidden="false" customHeight="false" outlineLevel="0" collapsed="false">
      <c r="A366" s="28" t="n">
        <v>45596</v>
      </c>
      <c r="B366" s="21" t="s">
        <v>115</v>
      </c>
      <c r="C366" s="21" t="s">
        <v>136</v>
      </c>
      <c r="D366" s="29" t="n">
        <v>94.81</v>
      </c>
      <c r="E366" s="29" t="n">
        <f aca="false">D366/10</f>
        <v>9.481</v>
      </c>
      <c r="F366" s="29" t="n">
        <f aca="false">(E366+Einstellungen!$B$20)*(1+Einstellungen!$B$10)</f>
        <v>33.48303</v>
      </c>
      <c r="G366" s="21" t="str">
        <f aca="false">IF(F366&lt;Einstellungen!$B$5,"ja","nein")</f>
        <v>nein</v>
      </c>
      <c r="H366" s="21" t="s">
        <v>13</v>
      </c>
      <c r="I366" s="29" t="n">
        <f aca="false">INDEX(Einstellungen!$B$27:$B$50,4)</f>
        <v>0.45</v>
      </c>
      <c r="J366" s="29" t="n">
        <f aca="false">F366*I366</f>
        <v>15.0673635</v>
      </c>
    </row>
    <row r="367" customFormat="false" ht="15" hidden="false" customHeight="false" outlineLevel="0" collapsed="false">
      <c r="A367" s="28" t="n">
        <v>45596</v>
      </c>
      <c r="B367" s="21" t="s">
        <v>116</v>
      </c>
      <c r="C367" s="21" t="s">
        <v>136</v>
      </c>
      <c r="D367" s="29" t="n">
        <v>98.03</v>
      </c>
      <c r="E367" s="29" t="n">
        <f aca="false">D367/10</f>
        <v>9.803</v>
      </c>
      <c r="F367" s="29" t="n">
        <f aca="false">(E367+Einstellungen!$B$20)*(1+Einstellungen!$B$10)</f>
        <v>33.86621</v>
      </c>
      <c r="G367" s="21" t="str">
        <f aca="false">IF(F367&lt;Einstellungen!$B$5,"ja","nein")</f>
        <v>nein</v>
      </c>
      <c r="H367" s="21" t="s">
        <v>13</v>
      </c>
      <c r="I367" s="29" t="n">
        <f aca="false">INDEX(Einstellungen!$B$27:$B$50,5)</f>
        <v>0.45</v>
      </c>
      <c r="J367" s="29" t="n">
        <f aca="false">F367*I367</f>
        <v>15.2397945</v>
      </c>
    </row>
    <row r="368" customFormat="false" ht="15" hidden="false" customHeight="false" outlineLevel="0" collapsed="false">
      <c r="A368" s="28" t="n">
        <v>45596</v>
      </c>
      <c r="B368" s="21" t="s">
        <v>117</v>
      </c>
      <c r="C368" s="21" t="s">
        <v>136</v>
      </c>
      <c r="D368" s="29" t="n">
        <v>102.34</v>
      </c>
      <c r="E368" s="29" t="n">
        <f aca="false">D368/10</f>
        <v>10.234</v>
      </c>
      <c r="F368" s="29" t="n">
        <f aca="false">(E368+Einstellungen!$B$20)*(1+Einstellungen!$B$10)</f>
        <v>34.3791</v>
      </c>
      <c r="G368" s="21" t="str">
        <f aca="false">IF(F368&lt;Einstellungen!$B$5,"ja","nein")</f>
        <v>nein</v>
      </c>
      <c r="H368" s="21" t="s">
        <v>13</v>
      </c>
      <c r="I368" s="29" t="n">
        <f aca="false">INDEX(Einstellungen!$B$27:$B$50,6)</f>
        <v>0.5</v>
      </c>
      <c r="J368" s="29" t="n">
        <f aca="false">F368*I368</f>
        <v>17.18955</v>
      </c>
    </row>
    <row r="369" customFormat="false" ht="15" hidden="false" customHeight="false" outlineLevel="0" collapsed="false">
      <c r="A369" s="28" t="n">
        <v>45596</v>
      </c>
      <c r="B369" s="21" t="s">
        <v>118</v>
      </c>
      <c r="C369" s="21" t="s">
        <v>136</v>
      </c>
      <c r="D369" s="29" t="n">
        <v>121.15</v>
      </c>
      <c r="E369" s="29" t="n">
        <f aca="false">D369/10</f>
        <v>12.115</v>
      </c>
      <c r="F369" s="29" t="n">
        <f aca="false">(E369+Einstellungen!$B$20)*(1+Einstellungen!$B$10)</f>
        <v>36.61749</v>
      </c>
      <c r="G369" s="21" t="str">
        <f aca="false">IF(F369&lt;Einstellungen!$B$5,"ja","nein")</f>
        <v>nein</v>
      </c>
      <c r="H369" s="21" t="s">
        <v>13</v>
      </c>
      <c r="I369" s="29" t="n">
        <f aca="false">INDEX(Einstellungen!$B$27:$B$50,7)</f>
        <v>0.7</v>
      </c>
      <c r="J369" s="29" t="n">
        <f aca="false">F369*I369</f>
        <v>25.632243</v>
      </c>
    </row>
    <row r="370" customFormat="false" ht="15" hidden="false" customHeight="false" outlineLevel="0" collapsed="false">
      <c r="A370" s="28" t="n">
        <v>45596</v>
      </c>
      <c r="B370" s="21" t="s">
        <v>119</v>
      </c>
      <c r="C370" s="21" t="s">
        <v>136</v>
      </c>
      <c r="D370" s="29" t="n">
        <v>135.53</v>
      </c>
      <c r="E370" s="29" t="n">
        <f aca="false">D370/10</f>
        <v>13.553</v>
      </c>
      <c r="F370" s="29" t="n">
        <f aca="false">(E370+Einstellungen!$B$20)*(1+Einstellungen!$B$10)</f>
        <v>38.32871</v>
      </c>
      <c r="G370" s="21" t="str">
        <f aca="false">IF(F370&lt;Einstellungen!$B$5,"ja","nein")</f>
        <v>nein</v>
      </c>
      <c r="H370" s="21" t="s">
        <v>13</v>
      </c>
      <c r="I370" s="29" t="n">
        <f aca="false">INDEX(Einstellungen!$B$27:$B$50,8)</f>
        <v>0.95</v>
      </c>
      <c r="J370" s="29" t="n">
        <f aca="false">F370*I370</f>
        <v>36.4122745</v>
      </c>
    </row>
    <row r="371" customFormat="false" ht="15" hidden="false" customHeight="false" outlineLevel="0" collapsed="false">
      <c r="A371" s="28" t="n">
        <v>45596</v>
      </c>
      <c r="B371" s="21" t="s">
        <v>120</v>
      </c>
      <c r="C371" s="21" t="s">
        <v>136</v>
      </c>
      <c r="D371" s="29" t="n">
        <v>133.47</v>
      </c>
      <c r="E371" s="29" t="n">
        <f aca="false">D371/10</f>
        <v>13.347</v>
      </c>
      <c r="F371" s="29" t="n">
        <f aca="false">(E371+Einstellungen!$B$20)*(1+Einstellungen!$B$10)</f>
        <v>38.08357</v>
      </c>
      <c r="G371" s="21" t="str">
        <f aca="false">IF(F371&lt;Einstellungen!$B$5,"ja","nein")</f>
        <v>nein</v>
      </c>
      <c r="H371" s="21" t="s">
        <v>13</v>
      </c>
      <c r="I371" s="29" t="n">
        <f aca="false">INDEX(Einstellungen!$B$27:$B$50,9)</f>
        <v>1.05</v>
      </c>
      <c r="J371" s="29" t="n">
        <f aca="false">F371*I371</f>
        <v>39.9877485</v>
      </c>
    </row>
    <row r="372" customFormat="false" ht="15" hidden="false" customHeight="false" outlineLevel="0" collapsed="false">
      <c r="A372" s="28" t="n">
        <v>45596</v>
      </c>
      <c r="B372" s="21" t="s">
        <v>121</v>
      </c>
      <c r="C372" s="21" t="s">
        <v>136</v>
      </c>
      <c r="D372" s="29" t="n">
        <v>123.28</v>
      </c>
      <c r="E372" s="29" t="n">
        <f aca="false">D372/10</f>
        <v>12.328</v>
      </c>
      <c r="F372" s="29" t="n">
        <f aca="false">(E372+Einstellungen!$B$20)*(1+Einstellungen!$B$10)</f>
        <v>36.87096</v>
      </c>
      <c r="G372" s="21" t="str">
        <f aca="false">IF(F372&lt;Einstellungen!$B$5,"ja","nein")</f>
        <v>nein</v>
      </c>
      <c r="H372" s="21" t="s">
        <v>13</v>
      </c>
      <c r="I372" s="29" t="n">
        <f aca="false">INDEX(Einstellungen!$B$27:$B$50,10)</f>
        <v>1.05</v>
      </c>
      <c r="J372" s="29" t="n">
        <f aca="false">F372*I372</f>
        <v>38.714508</v>
      </c>
    </row>
    <row r="373" customFormat="false" ht="15" hidden="false" customHeight="false" outlineLevel="0" collapsed="false">
      <c r="A373" s="28" t="n">
        <v>45596</v>
      </c>
      <c r="B373" s="21" t="s">
        <v>122</v>
      </c>
      <c r="C373" s="21" t="s">
        <v>136</v>
      </c>
      <c r="D373" s="29" t="n">
        <v>105.14</v>
      </c>
      <c r="E373" s="29" t="n">
        <f aca="false">D373/10</f>
        <v>10.514</v>
      </c>
      <c r="F373" s="29" t="n">
        <f aca="false">(E373+Einstellungen!$B$20)*(1+Einstellungen!$B$10)</f>
        <v>34.7123</v>
      </c>
      <c r="G373" s="21" t="str">
        <f aca="false">IF(F373&lt;Einstellungen!$B$5,"ja","nein")</f>
        <v>nein</v>
      </c>
      <c r="H373" s="21" t="s">
        <v>13</v>
      </c>
      <c r="I373" s="29" t="n">
        <f aca="false">INDEX(Einstellungen!$B$27:$B$50,11)</f>
        <v>1.05</v>
      </c>
      <c r="J373" s="29" t="n">
        <f aca="false">F373*I373</f>
        <v>36.447915</v>
      </c>
    </row>
    <row r="374" customFormat="false" ht="15" hidden="false" customHeight="false" outlineLevel="0" collapsed="false">
      <c r="A374" s="28" t="n">
        <v>45596</v>
      </c>
      <c r="B374" s="21" t="s">
        <v>123</v>
      </c>
      <c r="C374" s="21" t="s">
        <v>136</v>
      </c>
      <c r="D374" s="29" t="n">
        <v>98.05</v>
      </c>
      <c r="E374" s="29" t="n">
        <f aca="false">D374/10</f>
        <v>9.805</v>
      </c>
      <c r="F374" s="29" t="n">
        <f aca="false">(E374+Einstellungen!$B$20)*(1+Einstellungen!$B$10)</f>
        <v>33.86859</v>
      </c>
      <c r="G374" s="21" t="str">
        <f aca="false">IF(F374&lt;Einstellungen!$B$5,"ja","nein")</f>
        <v>nein</v>
      </c>
      <c r="H374" s="21" t="s">
        <v>13</v>
      </c>
      <c r="I374" s="29" t="n">
        <f aca="false">INDEX(Einstellungen!$B$27:$B$50,12)</f>
        <v>1.1</v>
      </c>
      <c r="J374" s="29" t="n">
        <f aca="false">F374*I374</f>
        <v>37.255449</v>
      </c>
    </row>
    <row r="375" customFormat="false" ht="15" hidden="false" customHeight="false" outlineLevel="0" collapsed="false">
      <c r="A375" s="28" t="n">
        <v>45596</v>
      </c>
      <c r="B375" s="21" t="s">
        <v>124</v>
      </c>
      <c r="C375" s="21" t="s">
        <v>136</v>
      </c>
      <c r="D375" s="29" t="n">
        <v>88.91</v>
      </c>
      <c r="E375" s="29" t="n">
        <f aca="false">D375/10</f>
        <v>8.891</v>
      </c>
      <c r="F375" s="29" t="n">
        <f aca="false">(E375+Einstellungen!$B$20)*(1+Einstellungen!$B$10)</f>
        <v>32.78093</v>
      </c>
      <c r="G375" s="21" t="str">
        <f aca="false">IF(F375&lt;Einstellungen!$B$5,"ja","nein")</f>
        <v>nein</v>
      </c>
      <c r="H375" s="21" t="s">
        <v>13</v>
      </c>
      <c r="I375" s="29" t="n">
        <f aca="false">INDEX(Einstellungen!$B$27:$B$50,13)</f>
        <v>1.2</v>
      </c>
      <c r="J375" s="29" t="n">
        <f aca="false">F375*I375</f>
        <v>39.337116</v>
      </c>
    </row>
    <row r="376" customFormat="false" ht="15" hidden="false" customHeight="false" outlineLevel="0" collapsed="false">
      <c r="A376" s="28" t="n">
        <v>45596</v>
      </c>
      <c r="B376" s="21" t="s">
        <v>125</v>
      </c>
      <c r="C376" s="21" t="s">
        <v>136</v>
      </c>
      <c r="D376" s="29" t="n">
        <v>92.55</v>
      </c>
      <c r="E376" s="29" t="n">
        <f aca="false">D376/10</f>
        <v>9.255</v>
      </c>
      <c r="F376" s="29" t="n">
        <f aca="false">(E376+Einstellungen!$B$20)*(1+Einstellungen!$B$10)</f>
        <v>33.21409</v>
      </c>
      <c r="G376" s="21" t="str">
        <f aca="false">IF(F376&lt;Einstellungen!$B$5,"ja","nein")</f>
        <v>nein</v>
      </c>
      <c r="H376" s="21" t="s">
        <v>13</v>
      </c>
      <c r="I376" s="29" t="n">
        <f aca="false">INDEX(Einstellungen!$B$27:$B$50,14)</f>
        <v>1.15</v>
      </c>
      <c r="J376" s="29" t="n">
        <f aca="false">F376*I376</f>
        <v>38.1962035</v>
      </c>
    </row>
    <row r="377" customFormat="false" ht="15" hidden="false" customHeight="false" outlineLevel="0" collapsed="false">
      <c r="A377" s="28" t="n">
        <v>45596</v>
      </c>
      <c r="B377" s="21" t="s">
        <v>126</v>
      </c>
      <c r="C377" s="21" t="s">
        <v>136</v>
      </c>
      <c r="D377" s="29" t="n">
        <v>99.38</v>
      </c>
      <c r="E377" s="29" t="n">
        <f aca="false">D377/10</f>
        <v>9.938</v>
      </c>
      <c r="F377" s="29" t="n">
        <f aca="false">(E377+Einstellungen!$B$20)*(1+Einstellungen!$B$10)</f>
        <v>34.02686</v>
      </c>
      <c r="G377" s="21" t="str">
        <f aca="false">IF(F377&lt;Einstellungen!$B$5,"ja","nein")</f>
        <v>nein</v>
      </c>
      <c r="H377" s="21" t="s">
        <v>13</v>
      </c>
      <c r="I377" s="29" t="n">
        <f aca="false">INDEX(Einstellungen!$B$27:$B$50,15)</f>
        <v>1</v>
      </c>
      <c r="J377" s="29" t="n">
        <f aca="false">F377*I377</f>
        <v>34.02686</v>
      </c>
    </row>
    <row r="378" customFormat="false" ht="15" hidden="false" customHeight="false" outlineLevel="0" collapsed="false">
      <c r="A378" s="28" t="n">
        <v>45596</v>
      </c>
      <c r="B378" s="21" t="s">
        <v>127</v>
      </c>
      <c r="C378" s="21" t="s">
        <v>136</v>
      </c>
      <c r="D378" s="29" t="n">
        <v>111.5</v>
      </c>
      <c r="E378" s="29" t="n">
        <f aca="false">D378/10</f>
        <v>11.15</v>
      </c>
      <c r="F378" s="29" t="n">
        <f aca="false">(E378+Einstellungen!$B$20)*(1+Einstellungen!$B$10)</f>
        <v>35.46914</v>
      </c>
      <c r="G378" s="21" t="str">
        <f aca="false">IF(F378&lt;Einstellungen!$B$5,"ja","nein")</f>
        <v>nein</v>
      </c>
      <c r="H378" s="21" t="s">
        <v>13</v>
      </c>
      <c r="I378" s="29" t="n">
        <f aca="false">INDEX(Einstellungen!$B$27:$B$50,16)</f>
        <v>0.95</v>
      </c>
      <c r="J378" s="29" t="n">
        <f aca="false">F378*I378</f>
        <v>33.695683</v>
      </c>
    </row>
    <row r="379" customFormat="false" ht="15" hidden="false" customHeight="false" outlineLevel="0" collapsed="false">
      <c r="A379" s="28" t="n">
        <v>45596</v>
      </c>
      <c r="B379" s="21" t="s">
        <v>128</v>
      </c>
      <c r="C379" s="21" t="s">
        <v>136</v>
      </c>
      <c r="D379" s="29" t="n">
        <v>123.17</v>
      </c>
      <c r="E379" s="29" t="n">
        <f aca="false">D379/10</f>
        <v>12.317</v>
      </c>
      <c r="F379" s="29" t="n">
        <f aca="false">(E379+Einstellungen!$B$20)*(1+Einstellungen!$B$10)</f>
        <v>36.85787</v>
      </c>
      <c r="G379" s="21" t="str">
        <f aca="false">IF(F379&lt;Einstellungen!$B$5,"ja","nein")</f>
        <v>nein</v>
      </c>
      <c r="H379" s="21" t="s">
        <v>13</v>
      </c>
      <c r="I379" s="29" t="n">
        <f aca="false">INDEX(Einstellungen!$B$27:$B$50,17)</f>
        <v>0.95</v>
      </c>
      <c r="J379" s="29" t="n">
        <f aca="false">F379*I379</f>
        <v>35.0149765</v>
      </c>
    </row>
    <row r="380" customFormat="false" ht="15" hidden="false" customHeight="false" outlineLevel="0" collapsed="false">
      <c r="A380" s="28" t="n">
        <v>45596</v>
      </c>
      <c r="B380" s="21" t="s">
        <v>129</v>
      </c>
      <c r="C380" s="21" t="s">
        <v>136</v>
      </c>
      <c r="D380" s="29" t="n">
        <v>129</v>
      </c>
      <c r="E380" s="29" t="n">
        <f aca="false">D380/10</f>
        <v>12.9</v>
      </c>
      <c r="F380" s="29" t="n">
        <f aca="false">(E380+Einstellungen!$B$20)*(1+Einstellungen!$B$10)</f>
        <v>37.55164</v>
      </c>
      <c r="G380" s="21" t="str">
        <f aca="false">IF(F380&lt;Einstellungen!$B$5,"ja","nein")</f>
        <v>nein</v>
      </c>
      <c r="H380" s="21" t="s">
        <v>13</v>
      </c>
      <c r="I380" s="29" t="n">
        <f aca="false">INDEX(Einstellungen!$B$27:$B$50,18)</f>
        <v>1.1</v>
      </c>
      <c r="J380" s="29" t="n">
        <f aca="false">F380*I380</f>
        <v>41.306804</v>
      </c>
    </row>
    <row r="381" customFormat="false" ht="15" hidden="false" customHeight="false" outlineLevel="0" collapsed="false">
      <c r="A381" s="28" t="n">
        <v>45596</v>
      </c>
      <c r="B381" s="21" t="s">
        <v>130</v>
      </c>
      <c r="C381" s="21" t="s">
        <v>136</v>
      </c>
      <c r="D381" s="29" t="n">
        <v>128.41</v>
      </c>
      <c r="E381" s="29" t="n">
        <f aca="false">D381/10</f>
        <v>12.841</v>
      </c>
      <c r="F381" s="29" t="n">
        <f aca="false">(E381+Einstellungen!$B$20)*(1+Einstellungen!$B$10)</f>
        <v>37.48143</v>
      </c>
      <c r="G381" s="21" t="str">
        <f aca="false">IF(F381&lt;Einstellungen!$B$5,"ja","nein")</f>
        <v>nein</v>
      </c>
      <c r="H381" s="21" t="s">
        <v>13</v>
      </c>
      <c r="I381" s="29" t="n">
        <f aca="false">INDEX(Einstellungen!$B$27:$B$50,19)</f>
        <v>1.35</v>
      </c>
      <c r="J381" s="29" t="n">
        <f aca="false">F381*I381</f>
        <v>50.5999305</v>
      </c>
    </row>
    <row r="382" customFormat="false" ht="15" hidden="false" customHeight="false" outlineLevel="0" collapsed="false">
      <c r="A382" s="28" t="n">
        <v>45596</v>
      </c>
      <c r="B382" s="21" t="s">
        <v>131</v>
      </c>
      <c r="C382" s="21" t="s">
        <v>136</v>
      </c>
      <c r="D382" s="29" t="n">
        <v>117.84</v>
      </c>
      <c r="E382" s="29" t="n">
        <f aca="false">D382/10</f>
        <v>11.784</v>
      </c>
      <c r="F382" s="29" t="n">
        <f aca="false">(E382+Einstellungen!$B$20)*(1+Einstellungen!$B$10)</f>
        <v>36.2236</v>
      </c>
      <c r="G382" s="21" t="str">
        <f aca="false">IF(F382&lt;Einstellungen!$B$5,"ja","nein")</f>
        <v>nein</v>
      </c>
      <c r="H382" s="21" t="s">
        <v>13</v>
      </c>
      <c r="I382" s="29" t="n">
        <f aca="false">INDEX(Einstellungen!$B$27:$B$50,20)</f>
        <v>1.45</v>
      </c>
      <c r="J382" s="29" t="n">
        <f aca="false">F382*I382</f>
        <v>52.52422</v>
      </c>
    </row>
    <row r="383" customFormat="false" ht="15" hidden="false" customHeight="false" outlineLevel="0" collapsed="false">
      <c r="A383" s="28" t="n">
        <v>45596</v>
      </c>
      <c r="B383" s="21" t="s">
        <v>132</v>
      </c>
      <c r="C383" s="21" t="s">
        <v>136</v>
      </c>
      <c r="D383" s="29" t="n">
        <v>105.8</v>
      </c>
      <c r="E383" s="29" t="n">
        <f aca="false">D383/10</f>
        <v>10.58</v>
      </c>
      <c r="F383" s="29" t="n">
        <f aca="false">(E383+Einstellungen!$B$20)*(1+Einstellungen!$B$10)</f>
        <v>34.79084</v>
      </c>
      <c r="G383" s="21" t="str">
        <f aca="false">IF(F383&lt;Einstellungen!$B$5,"ja","nein")</f>
        <v>nein</v>
      </c>
      <c r="H383" s="21" t="s">
        <v>13</v>
      </c>
      <c r="I383" s="29" t="n">
        <f aca="false">INDEX(Einstellungen!$B$27:$B$50,21)</f>
        <v>1.4</v>
      </c>
      <c r="J383" s="29" t="n">
        <f aca="false">F383*I383</f>
        <v>48.707176</v>
      </c>
    </row>
    <row r="384" customFormat="false" ht="15" hidden="false" customHeight="false" outlineLevel="0" collapsed="false">
      <c r="A384" s="28" t="n">
        <v>45596</v>
      </c>
      <c r="B384" s="21" t="s">
        <v>133</v>
      </c>
      <c r="C384" s="21" t="s">
        <v>136</v>
      </c>
      <c r="D384" s="29" t="n">
        <v>85.34</v>
      </c>
      <c r="E384" s="29" t="n">
        <f aca="false">D384/10</f>
        <v>8.534</v>
      </c>
      <c r="F384" s="29" t="n">
        <f aca="false">(E384+Einstellungen!$B$20)*(1+Einstellungen!$B$10)</f>
        <v>32.3561</v>
      </c>
      <c r="G384" s="21" t="str">
        <f aca="false">IF(F384&lt;Einstellungen!$B$5,"ja","nein")</f>
        <v>nein</v>
      </c>
      <c r="H384" s="21" t="s">
        <v>13</v>
      </c>
      <c r="I384" s="29" t="n">
        <f aca="false">INDEX(Einstellungen!$B$27:$B$50,22)</f>
        <v>1.25</v>
      </c>
      <c r="J384" s="29" t="n">
        <f aca="false">F384*I384</f>
        <v>40.445125</v>
      </c>
    </row>
    <row r="385" customFormat="false" ht="15" hidden="false" customHeight="false" outlineLevel="0" collapsed="false">
      <c r="A385" s="28" t="n">
        <v>45596</v>
      </c>
      <c r="B385" s="21" t="s">
        <v>134</v>
      </c>
      <c r="C385" s="21" t="s">
        <v>136</v>
      </c>
      <c r="D385" s="29" t="n">
        <v>80.44</v>
      </c>
      <c r="E385" s="29" t="n">
        <f aca="false">D385/10</f>
        <v>8.044</v>
      </c>
      <c r="F385" s="29" t="n">
        <f aca="false">(E385+Einstellungen!$B$20)*(1+Einstellungen!$B$10)</f>
        <v>31.773</v>
      </c>
      <c r="G385" s="21" t="str">
        <f aca="false">IF(F385&lt;Einstellungen!$B$5,"ja","nein")</f>
        <v>nein</v>
      </c>
      <c r="H385" s="21" t="s">
        <v>13</v>
      </c>
      <c r="I385" s="29" t="n">
        <f aca="false">INDEX(Einstellungen!$B$27:$B$50,23)</f>
        <v>1.05</v>
      </c>
      <c r="J385" s="29" t="n">
        <f aca="false">F385*I385</f>
        <v>33.36165</v>
      </c>
    </row>
    <row r="386" customFormat="false" ht="15" hidden="false" customHeight="false" outlineLevel="0" collapsed="false">
      <c r="A386" s="28" t="n">
        <v>45596</v>
      </c>
      <c r="B386" s="21" t="s">
        <v>135</v>
      </c>
      <c r="C386" s="21" t="s">
        <v>136</v>
      </c>
      <c r="D386" s="29" t="n">
        <v>64.56</v>
      </c>
      <c r="E386" s="29" t="n">
        <f aca="false">D386/10</f>
        <v>6.456</v>
      </c>
      <c r="F386" s="29" t="n">
        <f aca="false">(E386+Einstellungen!$B$20)*(1+Einstellungen!$B$10)</f>
        <v>29.88328</v>
      </c>
      <c r="G386" s="21" t="str">
        <f aca="false">IF(F386&lt;Einstellungen!$B$5,"ja","nein")</f>
        <v>nein</v>
      </c>
      <c r="H386" s="21" t="s">
        <v>13</v>
      </c>
      <c r="I386" s="29" t="n">
        <f aca="false">INDEX(Einstellungen!$B$27:$B$50,24)</f>
        <v>0.8</v>
      </c>
      <c r="J386" s="29" t="n">
        <f aca="false">F386*I386</f>
        <v>23.906624</v>
      </c>
    </row>
    <row r="387" customFormat="false" ht="15" hidden="false" customHeight="false" outlineLevel="0" collapsed="false">
      <c r="A387" s="28" t="n">
        <v>45597</v>
      </c>
      <c r="B387" s="21" t="s">
        <v>111</v>
      </c>
      <c r="C387" s="21" t="s">
        <v>137</v>
      </c>
      <c r="D387" s="29" t="n">
        <v>63.34</v>
      </c>
      <c r="E387" s="29" t="n">
        <f aca="false">D387/10</f>
        <v>6.334</v>
      </c>
      <c r="F387" s="29" t="n">
        <f aca="false">(E387+Einstellungen!$B$20)*(1+Einstellungen!$B$10)</f>
        <v>29.7381</v>
      </c>
      <c r="G387" s="21" t="str">
        <f aca="false">IF(F387&lt;Einstellungen!$B$5,"ja","nein")</f>
        <v>nein</v>
      </c>
      <c r="H387" s="21" t="s">
        <v>14</v>
      </c>
      <c r="I387" s="29" t="n">
        <f aca="false">INDEX(Einstellungen!$B$27:$B$50,1)</f>
        <v>0.6</v>
      </c>
      <c r="J387" s="29" t="n">
        <f aca="false">F387*I387</f>
        <v>17.84286</v>
      </c>
    </row>
    <row r="388" customFormat="false" ht="15" hidden="false" customHeight="false" outlineLevel="0" collapsed="false">
      <c r="A388" s="28" t="n">
        <v>45597</v>
      </c>
      <c r="B388" s="21" t="s">
        <v>113</v>
      </c>
      <c r="C388" s="21" t="s">
        <v>137</v>
      </c>
      <c r="D388" s="29" t="n">
        <v>62.95</v>
      </c>
      <c r="E388" s="29" t="n">
        <f aca="false">D388/10</f>
        <v>6.295</v>
      </c>
      <c r="F388" s="29" t="n">
        <f aca="false">(E388+Einstellungen!$B$20)*(1+Einstellungen!$B$10)</f>
        <v>29.69169</v>
      </c>
      <c r="G388" s="21" t="str">
        <f aca="false">IF(F388&lt;Einstellungen!$B$5,"ja","nein")</f>
        <v>nein</v>
      </c>
      <c r="H388" s="21" t="s">
        <v>14</v>
      </c>
      <c r="I388" s="29" t="n">
        <f aca="false">INDEX(Einstellungen!$B$27:$B$50,2)</f>
        <v>0.5</v>
      </c>
      <c r="J388" s="29" t="n">
        <f aca="false">F388*I388</f>
        <v>14.845845</v>
      </c>
    </row>
    <row r="389" customFormat="false" ht="15" hidden="false" customHeight="false" outlineLevel="0" collapsed="false">
      <c r="A389" s="28" t="n">
        <v>45597</v>
      </c>
      <c r="B389" s="21" t="s">
        <v>114</v>
      </c>
      <c r="C389" s="21" t="s">
        <v>137</v>
      </c>
      <c r="D389" s="29" t="n">
        <v>57.1</v>
      </c>
      <c r="E389" s="29" t="n">
        <f aca="false">D389/10</f>
        <v>5.71</v>
      </c>
      <c r="F389" s="29" t="n">
        <f aca="false">(E389+Einstellungen!$B$20)*(1+Einstellungen!$B$10)</f>
        <v>28.99554</v>
      </c>
      <c r="G389" s="21" t="str">
        <f aca="false">IF(F389&lt;Einstellungen!$B$5,"ja","nein")</f>
        <v>ja</v>
      </c>
      <c r="H389" s="21" t="s">
        <v>14</v>
      </c>
      <c r="I389" s="29" t="n">
        <f aca="false">INDEX(Einstellungen!$B$27:$B$50,3)</f>
        <v>0.45</v>
      </c>
      <c r="J389" s="29" t="n">
        <f aca="false">F389*I389</f>
        <v>13.047993</v>
      </c>
    </row>
    <row r="390" customFormat="false" ht="15" hidden="false" customHeight="false" outlineLevel="0" collapsed="false">
      <c r="A390" s="28" t="n">
        <v>45597</v>
      </c>
      <c r="B390" s="21" t="s">
        <v>115</v>
      </c>
      <c r="C390" s="21" t="s">
        <v>137</v>
      </c>
      <c r="D390" s="29" t="n">
        <v>54.54</v>
      </c>
      <c r="E390" s="29" t="n">
        <f aca="false">D390/10</f>
        <v>5.454</v>
      </c>
      <c r="F390" s="29" t="n">
        <f aca="false">(E390+Einstellungen!$B$20)*(1+Einstellungen!$B$10)</f>
        <v>28.6909</v>
      </c>
      <c r="G390" s="21" t="str">
        <f aca="false">IF(F390&lt;Einstellungen!$B$5,"ja","nein")</f>
        <v>ja</v>
      </c>
      <c r="H390" s="21" t="s">
        <v>14</v>
      </c>
      <c r="I390" s="29" t="n">
        <f aca="false">INDEX(Einstellungen!$B$27:$B$50,4)</f>
        <v>0.45</v>
      </c>
      <c r="J390" s="29" t="n">
        <f aca="false">F390*I390</f>
        <v>12.910905</v>
      </c>
    </row>
    <row r="391" customFormat="false" ht="15" hidden="false" customHeight="false" outlineLevel="0" collapsed="false">
      <c r="A391" s="28" t="n">
        <v>45597</v>
      </c>
      <c r="B391" s="21" t="s">
        <v>116</v>
      </c>
      <c r="C391" s="21" t="s">
        <v>137</v>
      </c>
      <c r="D391" s="29" t="n">
        <v>56.99</v>
      </c>
      <c r="E391" s="29" t="n">
        <f aca="false">D391/10</f>
        <v>5.699</v>
      </c>
      <c r="F391" s="29" t="n">
        <f aca="false">(E391+Einstellungen!$B$20)*(1+Einstellungen!$B$10)</f>
        <v>28.98245</v>
      </c>
      <c r="G391" s="21" t="str">
        <f aca="false">IF(F391&lt;Einstellungen!$B$5,"ja","nein")</f>
        <v>ja</v>
      </c>
      <c r="H391" s="21" t="s">
        <v>14</v>
      </c>
      <c r="I391" s="29" t="n">
        <f aca="false">INDEX(Einstellungen!$B$27:$B$50,5)</f>
        <v>0.45</v>
      </c>
      <c r="J391" s="29" t="n">
        <f aca="false">F391*I391</f>
        <v>13.0421025</v>
      </c>
    </row>
    <row r="392" customFormat="false" ht="15" hidden="false" customHeight="false" outlineLevel="0" collapsed="false">
      <c r="A392" s="28" t="n">
        <v>45597</v>
      </c>
      <c r="B392" s="21" t="s">
        <v>117</v>
      </c>
      <c r="C392" s="21" t="s">
        <v>137</v>
      </c>
      <c r="D392" s="29" t="n">
        <v>63.21</v>
      </c>
      <c r="E392" s="29" t="n">
        <f aca="false">D392/10</f>
        <v>6.321</v>
      </c>
      <c r="F392" s="29" t="n">
        <f aca="false">(E392+Einstellungen!$B$20)*(1+Einstellungen!$B$10)</f>
        <v>29.72263</v>
      </c>
      <c r="G392" s="21" t="str">
        <f aca="false">IF(F392&lt;Einstellungen!$B$5,"ja","nein")</f>
        <v>nein</v>
      </c>
      <c r="H392" s="21" t="s">
        <v>14</v>
      </c>
      <c r="I392" s="29" t="n">
        <f aca="false">INDEX(Einstellungen!$B$27:$B$50,6)</f>
        <v>0.5</v>
      </c>
      <c r="J392" s="29" t="n">
        <f aca="false">F392*I392</f>
        <v>14.861315</v>
      </c>
    </row>
    <row r="393" customFormat="false" ht="15" hidden="false" customHeight="false" outlineLevel="0" collapsed="false">
      <c r="A393" s="28" t="n">
        <v>45597</v>
      </c>
      <c r="B393" s="21" t="s">
        <v>118</v>
      </c>
      <c r="C393" s="21" t="s">
        <v>137</v>
      </c>
      <c r="D393" s="29" t="n">
        <v>69.68</v>
      </c>
      <c r="E393" s="29" t="n">
        <f aca="false">D393/10</f>
        <v>6.968</v>
      </c>
      <c r="F393" s="29" t="n">
        <f aca="false">(E393+Einstellungen!$B$20)*(1+Einstellungen!$B$10)</f>
        <v>30.49256</v>
      </c>
      <c r="G393" s="21" t="str">
        <f aca="false">IF(F393&lt;Einstellungen!$B$5,"ja","nein")</f>
        <v>nein</v>
      </c>
      <c r="H393" s="21" t="s">
        <v>14</v>
      </c>
      <c r="I393" s="29" t="n">
        <f aca="false">INDEX(Einstellungen!$B$27:$B$50,7)</f>
        <v>0.7</v>
      </c>
      <c r="J393" s="29" t="n">
        <f aca="false">F393*I393</f>
        <v>21.344792</v>
      </c>
    </row>
    <row r="394" customFormat="false" ht="15" hidden="false" customHeight="false" outlineLevel="0" collapsed="false">
      <c r="A394" s="28" t="n">
        <v>45597</v>
      </c>
      <c r="B394" s="21" t="s">
        <v>119</v>
      </c>
      <c r="C394" s="21" t="s">
        <v>137</v>
      </c>
      <c r="D394" s="29" t="n">
        <v>70.35</v>
      </c>
      <c r="E394" s="29" t="n">
        <f aca="false">D394/10</f>
        <v>7.035</v>
      </c>
      <c r="F394" s="29" t="n">
        <f aca="false">(E394+Einstellungen!$B$20)*(1+Einstellungen!$B$10)</f>
        <v>30.57229</v>
      </c>
      <c r="G394" s="21" t="str">
        <f aca="false">IF(F394&lt;Einstellungen!$B$5,"ja","nein")</f>
        <v>nein</v>
      </c>
      <c r="H394" s="21" t="s">
        <v>14</v>
      </c>
      <c r="I394" s="29" t="n">
        <f aca="false">INDEX(Einstellungen!$B$27:$B$50,8)</f>
        <v>0.95</v>
      </c>
      <c r="J394" s="29" t="n">
        <f aca="false">F394*I394</f>
        <v>29.0436755</v>
      </c>
    </row>
    <row r="395" customFormat="false" ht="15" hidden="false" customHeight="false" outlineLevel="0" collapsed="false">
      <c r="A395" s="28" t="n">
        <v>45597</v>
      </c>
      <c r="B395" s="21" t="s">
        <v>120</v>
      </c>
      <c r="C395" s="21" t="s">
        <v>137</v>
      </c>
      <c r="D395" s="29" t="n">
        <v>64.18</v>
      </c>
      <c r="E395" s="29" t="n">
        <f aca="false">D395/10</f>
        <v>6.418</v>
      </c>
      <c r="F395" s="29" t="n">
        <f aca="false">(E395+Einstellungen!$B$20)*(1+Einstellungen!$B$10)</f>
        <v>29.83806</v>
      </c>
      <c r="G395" s="21" t="str">
        <f aca="false">IF(F395&lt;Einstellungen!$B$5,"ja","nein")</f>
        <v>nein</v>
      </c>
      <c r="H395" s="21" t="s">
        <v>14</v>
      </c>
      <c r="I395" s="29" t="n">
        <f aca="false">INDEX(Einstellungen!$B$27:$B$50,9)</f>
        <v>1.05</v>
      </c>
      <c r="J395" s="29" t="n">
        <f aca="false">F395*I395</f>
        <v>31.329963</v>
      </c>
    </row>
    <row r="396" customFormat="false" ht="15" hidden="false" customHeight="false" outlineLevel="0" collapsed="false">
      <c r="A396" s="28" t="n">
        <v>45597</v>
      </c>
      <c r="B396" s="21" t="s">
        <v>121</v>
      </c>
      <c r="C396" s="21" t="s">
        <v>137</v>
      </c>
      <c r="D396" s="29" t="n">
        <v>61.2</v>
      </c>
      <c r="E396" s="29" t="n">
        <f aca="false">D396/10</f>
        <v>6.12</v>
      </c>
      <c r="F396" s="29" t="n">
        <f aca="false">(E396+Einstellungen!$B$20)*(1+Einstellungen!$B$10)</f>
        <v>29.48344</v>
      </c>
      <c r="G396" s="21" t="str">
        <f aca="false">IF(F396&lt;Einstellungen!$B$5,"ja","nein")</f>
        <v>nein</v>
      </c>
      <c r="H396" s="21" t="s">
        <v>14</v>
      </c>
      <c r="I396" s="29" t="n">
        <f aca="false">INDEX(Einstellungen!$B$27:$B$50,10)</f>
        <v>1.05</v>
      </c>
      <c r="J396" s="29" t="n">
        <f aca="false">F396*I396</f>
        <v>30.957612</v>
      </c>
    </row>
    <row r="397" customFormat="false" ht="15" hidden="false" customHeight="false" outlineLevel="0" collapsed="false">
      <c r="A397" s="28" t="n">
        <v>45597</v>
      </c>
      <c r="B397" s="21" t="s">
        <v>122</v>
      </c>
      <c r="C397" s="21" t="s">
        <v>137</v>
      </c>
      <c r="D397" s="29" t="n">
        <v>55.01</v>
      </c>
      <c r="E397" s="29" t="n">
        <f aca="false">D397/10</f>
        <v>5.501</v>
      </c>
      <c r="F397" s="29" t="n">
        <f aca="false">(E397+Einstellungen!$B$20)*(1+Einstellungen!$B$10)</f>
        <v>28.74683</v>
      </c>
      <c r="G397" s="21" t="str">
        <f aca="false">IF(F397&lt;Einstellungen!$B$5,"ja","nein")</f>
        <v>ja</v>
      </c>
      <c r="H397" s="21" t="s">
        <v>14</v>
      </c>
      <c r="I397" s="29" t="n">
        <f aca="false">INDEX(Einstellungen!$B$27:$B$50,11)</f>
        <v>1.05</v>
      </c>
      <c r="J397" s="29" t="n">
        <f aca="false">F397*I397</f>
        <v>30.1841715</v>
      </c>
    </row>
    <row r="398" customFormat="false" ht="15" hidden="false" customHeight="false" outlineLevel="0" collapsed="false">
      <c r="A398" s="28" t="n">
        <v>45597</v>
      </c>
      <c r="B398" s="21" t="s">
        <v>123</v>
      </c>
      <c r="C398" s="21" t="s">
        <v>137</v>
      </c>
      <c r="D398" s="29" t="n">
        <v>32.04</v>
      </c>
      <c r="E398" s="29" t="n">
        <f aca="false">D398/10</f>
        <v>3.204</v>
      </c>
      <c r="F398" s="29" t="n">
        <f aca="false">(E398+Einstellungen!$B$20)*(1+Einstellungen!$B$10)</f>
        <v>26.0134</v>
      </c>
      <c r="G398" s="21" t="str">
        <f aca="false">IF(F398&lt;Einstellungen!$B$5,"ja","nein")</f>
        <v>ja</v>
      </c>
      <c r="H398" s="21" t="s">
        <v>14</v>
      </c>
      <c r="I398" s="29" t="n">
        <f aca="false">INDEX(Einstellungen!$B$27:$B$50,12)</f>
        <v>1.1</v>
      </c>
      <c r="J398" s="29" t="n">
        <f aca="false">F398*I398</f>
        <v>28.61474</v>
      </c>
    </row>
    <row r="399" customFormat="false" ht="15" hidden="false" customHeight="false" outlineLevel="0" collapsed="false">
      <c r="A399" s="28" t="n">
        <v>45597</v>
      </c>
      <c r="B399" s="21" t="s">
        <v>124</v>
      </c>
      <c r="C399" s="21" t="s">
        <v>137</v>
      </c>
      <c r="D399" s="29" t="n">
        <v>29.49</v>
      </c>
      <c r="E399" s="29" t="n">
        <f aca="false">D399/10</f>
        <v>2.949</v>
      </c>
      <c r="F399" s="29" t="n">
        <f aca="false">(E399+Einstellungen!$B$20)*(1+Einstellungen!$B$10)</f>
        <v>25.70995</v>
      </c>
      <c r="G399" s="21" t="str">
        <f aca="false">IF(F399&lt;Einstellungen!$B$5,"ja","nein")</f>
        <v>ja</v>
      </c>
      <c r="H399" s="21" t="s">
        <v>14</v>
      </c>
      <c r="I399" s="29" t="n">
        <f aca="false">INDEX(Einstellungen!$B$27:$B$50,13)</f>
        <v>1.2</v>
      </c>
      <c r="J399" s="29" t="n">
        <f aca="false">F399*I399</f>
        <v>30.85194</v>
      </c>
    </row>
    <row r="400" customFormat="false" ht="15" hidden="false" customHeight="false" outlineLevel="0" collapsed="false">
      <c r="A400" s="28" t="n">
        <v>45597</v>
      </c>
      <c r="B400" s="21" t="s">
        <v>125</v>
      </c>
      <c r="C400" s="21" t="s">
        <v>137</v>
      </c>
      <c r="D400" s="29" t="n">
        <v>34.9</v>
      </c>
      <c r="E400" s="29" t="n">
        <f aca="false">D400/10</f>
        <v>3.49</v>
      </c>
      <c r="F400" s="29" t="n">
        <f aca="false">(E400+Einstellungen!$B$20)*(1+Einstellungen!$B$10)</f>
        <v>26.35374</v>
      </c>
      <c r="G400" s="21" t="str">
        <f aca="false">IF(F400&lt;Einstellungen!$B$5,"ja","nein")</f>
        <v>ja</v>
      </c>
      <c r="H400" s="21" t="s">
        <v>14</v>
      </c>
      <c r="I400" s="29" t="n">
        <f aca="false">INDEX(Einstellungen!$B$27:$B$50,14)</f>
        <v>1.15</v>
      </c>
      <c r="J400" s="29" t="n">
        <f aca="false">F400*I400</f>
        <v>30.306801</v>
      </c>
    </row>
    <row r="401" customFormat="false" ht="15" hidden="false" customHeight="false" outlineLevel="0" collapsed="false">
      <c r="A401" s="28" t="n">
        <v>45597</v>
      </c>
      <c r="B401" s="21" t="s">
        <v>126</v>
      </c>
      <c r="C401" s="21" t="s">
        <v>137</v>
      </c>
      <c r="D401" s="29" t="n">
        <v>63.83</v>
      </c>
      <c r="E401" s="29" t="n">
        <f aca="false">D401/10</f>
        <v>6.383</v>
      </c>
      <c r="F401" s="29" t="n">
        <f aca="false">(E401+Einstellungen!$B$20)*(1+Einstellungen!$B$10)</f>
        <v>29.79641</v>
      </c>
      <c r="G401" s="21" t="str">
        <f aca="false">IF(F401&lt;Einstellungen!$B$5,"ja","nein")</f>
        <v>nein</v>
      </c>
      <c r="H401" s="21" t="s">
        <v>14</v>
      </c>
      <c r="I401" s="29" t="n">
        <f aca="false">INDEX(Einstellungen!$B$27:$B$50,15)</f>
        <v>1</v>
      </c>
      <c r="J401" s="29" t="n">
        <f aca="false">F401*I401</f>
        <v>29.79641</v>
      </c>
    </row>
    <row r="402" customFormat="false" ht="15" hidden="false" customHeight="false" outlineLevel="0" collapsed="false">
      <c r="A402" s="28" t="n">
        <v>45597</v>
      </c>
      <c r="B402" s="21" t="s">
        <v>127</v>
      </c>
      <c r="C402" s="21" t="s">
        <v>137</v>
      </c>
      <c r="D402" s="29" t="n">
        <v>89.33</v>
      </c>
      <c r="E402" s="29" t="n">
        <f aca="false">D402/10</f>
        <v>8.933</v>
      </c>
      <c r="F402" s="29" t="n">
        <f aca="false">(E402+Einstellungen!$B$20)*(1+Einstellungen!$B$10)</f>
        <v>32.83091</v>
      </c>
      <c r="G402" s="21" t="str">
        <f aca="false">IF(F402&lt;Einstellungen!$B$5,"ja","nein")</f>
        <v>nein</v>
      </c>
      <c r="H402" s="21" t="s">
        <v>14</v>
      </c>
      <c r="I402" s="29" t="n">
        <f aca="false">INDEX(Einstellungen!$B$27:$B$50,16)</f>
        <v>0.95</v>
      </c>
      <c r="J402" s="29" t="n">
        <f aca="false">F402*I402</f>
        <v>31.1893645</v>
      </c>
    </row>
    <row r="403" customFormat="false" ht="15" hidden="false" customHeight="false" outlineLevel="0" collapsed="false">
      <c r="A403" s="28" t="n">
        <v>45597</v>
      </c>
      <c r="B403" s="21" t="s">
        <v>128</v>
      </c>
      <c r="C403" s="21" t="s">
        <v>137</v>
      </c>
      <c r="D403" s="29" t="n">
        <v>115.98</v>
      </c>
      <c r="E403" s="29" t="n">
        <f aca="false">D403/10</f>
        <v>11.598</v>
      </c>
      <c r="F403" s="29" t="n">
        <f aca="false">(E403+Einstellungen!$B$20)*(1+Einstellungen!$B$10)</f>
        <v>36.00226</v>
      </c>
      <c r="G403" s="21" t="str">
        <f aca="false">IF(F403&lt;Einstellungen!$B$5,"ja","nein")</f>
        <v>nein</v>
      </c>
      <c r="H403" s="21" t="s">
        <v>14</v>
      </c>
      <c r="I403" s="29" t="n">
        <f aca="false">INDEX(Einstellungen!$B$27:$B$50,17)</f>
        <v>0.95</v>
      </c>
      <c r="J403" s="29" t="n">
        <f aca="false">F403*I403</f>
        <v>34.202147</v>
      </c>
    </row>
    <row r="404" customFormat="false" ht="15" hidden="false" customHeight="false" outlineLevel="0" collapsed="false">
      <c r="A404" s="28" t="n">
        <v>45597</v>
      </c>
      <c r="B404" s="21" t="s">
        <v>129</v>
      </c>
      <c r="C404" s="21" t="s">
        <v>137</v>
      </c>
      <c r="D404" s="29" t="n">
        <v>119.87</v>
      </c>
      <c r="E404" s="29" t="n">
        <f aca="false">D404/10</f>
        <v>11.987</v>
      </c>
      <c r="F404" s="29" t="n">
        <f aca="false">(E404+Einstellungen!$B$20)*(1+Einstellungen!$B$10)</f>
        <v>36.46517</v>
      </c>
      <c r="G404" s="21" t="str">
        <f aca="false">IF(F404&lt;Einstellungen!$B$5,"ja","nein")</f>
        <v>nein</v>
      </c>
      <c r="H404" s="21" t="s">
        <v>14</v>
      </c>
      <c r="I404" s="29" t="n">
        <f aca="false">INDEX(Einstellungen!$B$27:$B$50,18)</f>
        <v>1.1</v>
      </c>
      <c r="J404" s="29" t="n">
        <f aca="false">F404*I404</f>
        <v>40.111687</v>
      </c>
    </row>
    <row r="405" customFormat="false" ht="15" hidden="false" customHeight="false" outlineLevel="0" collapsed="false">
      <c r="A405" s="28" t="n">
        <v>45597</v>
      </c>
      <c r="B405" s="21" t="s">
        <v>130</v>
      </c>
      <c r="C405" s="21" t="s">
        <v>137</v>
      </c>
      <c r="D405" s="29" t="n">
        <v>117.97</v>
      </c>
      <c r="E405" s="29" t="n">
        <f aca="false">D405/10</f>
        <v>11.797</v>
      </c>
      <c r="F405" s="29" t="n">
        <f aca="false">(E405+Einstellungen!$B$20)*(1+Einstellungen!$B$10)</f>
        <v>36.23907</v>
      </c>
      <c r="G405" s="21" t="str">
        <f aca="false">IF(F405&lt;Einstellungen!$B$5,"ja","nein")</f>
        <v>nein</v>
      </c>
      <c r="H405" s="21" t="s">
        <v>14</v>
      </c>
      <c r="I405" s="29" t="n">
        <f aca="false">INDEX(Einstellungen!$B$27:$B$50,19)</f>
        <v>1.35</v>
      </c>
      <c r="J405" s="29" t="n">
        <f aca="false">F405*I405</f>
        <v>48.9227445</v>
      </c>
    </row>
    <row r="406" customFormat="false" ht="15" hidden="false" customHeight="false" outlineLevel="0" collapsed="false">
      <c r="A406" s="28" t="n">
        <v>45597</v>
      </c>
      <c r="B406" s="21" t="s">
        <v>131</v>
      </c>
      <c r="C406" s="21" t="s">
        <v>137</v>
      </c>
      <c r="D406" s="29" t="n">
        <v>117.59</v>
      </c>
      <c r="E406" s="29" t="n">
        <f aca="false">D406/10</f>
        <v>11.759</v>
      </c>
      <c r="F406" s="29" t="n">
        <f aca="false">(E406+Einstellungen!$B$20)*(1+Einstellungen!$B$10)</f>
        <v>36.19385</v>
      </c>
      <c r="G406" s="21" t="str">
        <f aca="false">IF(F406&lt;Einstellungen!$B$5,"ja","nein")</f>
        <v>nein</v>
      </c>
      <c r="H406" s="21" t="s">
        <v>14</v>
      </c>
      <c r="I406" s="29" t="n">
        <f aca="false">INDEX(Einstellungen!$B$27:$B$50,20)</f>
        <v>1.45</v>
      </c>
      <c r="J406" s="29" t="n">
        <f aca="false">F406*I406</f>
        <v>52.4810825</v>
      </c>
    </row>
    <row r="407" customFormat="false" ht="15" hidden="false" customHeight="false" outlineLevel="0" collapsed="false">
      <c r="A407" s="28" t="n">
        <v>45597</v>
      </c>
      <c r="B407" s="21" t="s">
        <v>132</v>
      </c>
      <c r="C407" s="21" t="s">
        <v>137</v>
      </c>
      <c r="D407" s="29" t="n">
        <v>113.2</v>
      </c>
      <c r="E407" s="29" t="n">
        <f aca="false">D407/10</f>
        <v>11.32</v>
      </c>
      <c r="F407" s="29" t="n">
        <f aca="false">(E407+Einstellungen!$B$20)*(1+Einstellungen!$B$10)</f>
        <v>35.67144</v>
      </c>
      <c r="G407" s="21" t="str">
        <f aca="false">IF(F407&lt;Einstellungen!$B$5,"ja","nein")</f>
        <v>nein</v>
      </c>
      <c r="H407" s="21" t="s">
        <v>14</v>
      </c>
      <c r="I407" s="29" t="n">
        <f aca="false">INDEX(Einstellungen!$B$27:$B$50,21)</f>
        <v>1.4</v>
      </c>
      <c r="J407" s="29" t="n">
        <f aca="false">F407*I407</f>
        <v>49.940016</v>
      </c>
    </row>
    <row r="408" customFormat="false" ht="15" hidden="false" customHeight="false" outlineLevel="0" collapsed="false">
      <c r="A408" s="28" t="n">
        <v>45597</v>
      </c>
      <c r="B408" s="21" t="s">
        <v>133</v>
      </c>
      <c r="C408" s="21" t="s">
        <v>137</v>
      </c>
      <c r="D408" s="29" t="n">
        <v>104.64</v>
      </c>
      <c r="E408" s="29" t="n">
        <f aca="false">D408/10</f>
        <v>10.464</v>
      </c>
      <c r="F408" s="29" t="n">
        <f aca="false">(E408+Einstellungen!$B$20)*(1+Einstellungen!$B$10)</f>
        <v>34.6528</v>
      </c>
      <c r="G408" s="21" t="str">
        <f aca="false">IF(F408&lt;Einstellungen!$B$5,"ja","nein")</f>
        <v>nein</v>
      </c>
      <c r="H408" s="21" t="s">
        <v>14</v>
      </c>
      <c r="I408" s="29" t="n">
        <f aca="false">INDEX(Einstellungen!$B$27:$B$50,22)</f>
        <v>1.25</v>
      </c>
      <c r="J408" s="29" t="n">
        <f aca="false">F408*I408</f>
        <v>43.316</v>
      </c>
    </row>
    <row r="409" customFormat="false" ht="15" hidden="false" customHeight="false" outlineLevel="0" collapsed="false">
      <c r="A409" s="28" t="n">
        <v>45597</v>
      </c>
      <c r="B409" s="21" t="s">
        <v>134</v>
      </c>
      <c r="C409" s="21" t="s">
        <v>137</v>
      </c>
      <c r="D409" s="29" t="n">
        <v>98.41</v>
      </c>
      <c r="E409" s="29" t="n">
        <f aca="false">D409/10</f>
        <v>9.841</v>
      </c>
      <c r="F409" s="29" t="n">
        <f aca="false">(E409+Einstellungen!$B$20)*(1+Einstellungen!$B$10)</f>
        <v>33.91143</v>
      </c>
      <c r="G409" s="21" t="str">
        <f aca="false">IF(F409&lt;Einstellungen!$B$5,"ja","nein")</f>
        <v>nein</v>
      </c>
      <c r="H409" s="21" t="s">
        <v>14</v>
      </c>
      <c r="I409" s="29" t="n">
        <f aca="false">INDEX(Einstellungen!$B$27:$B$50,23)</f>
        <v>1.05</v>
      </c>
      <c r="J409" s="29" t="n">
        <f aca="false">F409*I409</f>
        <v>35.6070015</v>
      </c>
    </row>
    <row r="410" customFormat="false" ht="15" hidden="false" customHeight="false" outlineLevel="0" collapsed="false">
      <c r="A410" s="28" t="n">
        <v>45597</v>
      </c>
      <c r="B410" s="21" t="s">
        <v>135</v>
      </c>
      <c r="C410" s="21" t="s">
        <v>137</v>
      </c>
      <c r="D410" s="29" t="n">
        <v>85.64</v>
      </c>
      <c r="E410" s="29" t="n">
        <f aca="false">D410/10</f>
        <v>8.564</v>
      </c>
      <c r="F410" s="29" t="n">
        <f aca="false">(E410+Einstellungen!$B$20)*(1+Einstellungen!$B$10)</f>
        <v>32.3918</v>
      </c>
      <c r="G410" s="21" t="str">
        <f aca="false">IF(F410&lt;Einstellungen!$B$5,"ja","nein")</f>
        <v>nein</v>
      </c>
      <c r="H410" s="21" t="s">
        <v>14</v>
      </c>
      <c r="I410" s="29" t="n">
        <f aca="false">INDEX(Einstellungen!$B$27:$B$50,24)</f>
        <v>0.8</v>
      </c>
      <c r="J410" s="29" t="n">
        <f aca="false">F410*I410</f>
        <v>25.91344</v>
      </c>
    </row>
    <row r="411" customFormat="false" ht="15" hidden="false" customHeight="false" outlineLevel="0" collapsed="false">
      <c r="A411" s="28" t="n">
        <v>45598</v>
      </c>
      <c r="B411" s="21" t="s">
        <v>111</v>
      </c>
      <c r="C411" s="21" t="s">
        <v>138</v>
      </c>
      <c r="D411" s="29" t="n">
        <v>95.75</v>
      </c>
      <c r="E411" s="29" t="n">
        <f aca="false">D411/10</f>
        <v>9.575</v>
      </c>
      <c r="F411" s="29" t="n">
        <f aca="false">(E411+Einstellungen!$B$20)*(1+Einstellungen!$B$10)</f>
        <v>33.59489</v>
      </c>
      <c r="G411" s="21" t="str">
        <f aca="false">IF(F411&lt;Einstellungen!$B$5,"ja","nein")</f>
        <v>nein</v>
      </c>
      <c r="H411" s="21" t="s">
        <v>14</v>
      </c>
      <c r="I411" s="29" t="n">
        <f aca="false">INDEX(Einstellungen!$B$27:$B$50,1)</f>
        <v>0.6</v>
      </c>
      <c r="J411" s="29" t="n">
        <f aca="false">F411*I411</f>
        <v>20.156934</v>
      </c>
    </row>
    <row r="412" customFormat="false" ht="15" hidden="false" customHeight="false" outlineLevel="0" collapsed="false">
      <c r="A412" s="28" t="n">
        <v>45598</v>
      </c>
      <c r="B412" s="21" t="s">
        <v>113</v>
      </c>
      <c r="C412" s="21" t="s">
        <v>138</v>
      </c>
      <c r="D412" s="29" t="n">
        <v>91.31</v>
      </c>
      <c r="E412" s="29" t="n">
        <f aca="false">D412/10</f>
        <v>9.131</v>
      </c>
      <c r="F412" s="29" t="n">
        <f aca="false">(E412+Einstellungen!$B$20)*(1+Einstellungen!$B$10)</f>
        <v>33.06653</v>
      </c>
      <c r="G412" s="21" t="str">
        <f aca="false">IF(F412&lt;Einstellungen!$B$5,"ja","nein")</f>
        <v>nein</v>
      </c>
      <c r="H412" s="21" t="s">
        <v>14</v>
      </c>
      <c r="I412" s="29" t="n">
        <f aca="false">INDEX(Einstellungen!$B$27:$B$50,2)</f>
        <v>0.5</v>
      </c>
      <c r="J412" s="29" t="n">
        <f aca="false">F412*I412</f>
        <v>16.533265</v>
      </c>
    </row>
    <row r="413" customFormat="false" ht="15" hidden="false" customHeight="false" outlineLevel="0" collapsed="false">
      <c r="A413" s="28" t="n">
        <v>45598</v>
      </c>
      <c r="B413" s="21" t="s">
        <v>114</v>
      </c>
      <c r="C413" s="21" t="s">
        <v>138</v>
      </c>
      <c r="D413" s="29" t="n">
        <v>88.76</v>
      </c>
      <c r="E413" s="29" t="n">
        <f aca="false">D413/10</f>
        <v>8.876</v>
      </c>
      <c r="F413" s="29" t="n">
        <f aca="false">(E413+Einstellungen!$B$20)*(1+Einstellungen!$B$10)</f>
        <v>32.76308</v>
      </c>
      <c r="G413" s="21" t="str">
        <f aca="false">IF(F413&lt;Einstellungen!$B$5,"ja","nein")</f>
        <v>nein</v>
      </c>
      <c r="H413" s="21" t="s">
        <v>14</v>
      </c>
      <c r="I413" s="29" t="n">
        <f aca="false">INDEX(Einstellungen!$B$27:$B$50,3)</f>
        <v>0.45</v>
      </c>
      <c r="J413" s="29" t="n">
        <f aca="false">F413*I413</f>
        <v>14.743386</v>
      </c>
    </row>
    <row r="414" customFormat="false" ht="15" hidden="false" customHeight="false" outlineLevel="0" collapsed="false">
      <c r="A414" s="28" t="n">
        <v>45598</v>
      </c>
      <c r="B414" s="21" t="s">
        <v>115</v>
      </c>
      <c r="C414" s="21" t="s">
        <v>138</v>
      </c>
      <c r="D414" s="29" t="n">
        <v>86</v>
      </c>
      <c r="E414" s="29" t="n">
        <f aca="false">D414/10</f>
        <v>8.6</v>
      </c>
      <c r="F414" s="29" t="n">
        <f aca="false">(E414+Einstellungen!$B$20)*(1+Einstellungen!$B$10)</f>
        <v>32.43464</v>
      </c>
      <c r="G414" s="21" t="str">
        <f aca="false">IF(F414&lt;Einstellungen!$B$5,"ja","nein")</f>
        <v>nein</v>
      </c>
      <c r="H414" s="21" t="s">
        <v>14</v>
      </c>
      <c r="I414" s="29" t="n">
        <f aca="false">INDEX(Einstellungen!$B$27:$B$50,4)</f>
        <v>0.45</v>
      </c>
      <c r="J414" s="29" t="n">
        <f aca="false">F414*I414</f>
        <v>14.595588</v>
      </c>
    </row>
    <row r="415" customFormat="false" ht="15" hidden="false" customHeight="false" outlineLevel="0" collapsed="false">
      <c r="A415" s="28" t="n">
        <v>45598</v>
      </c>
      <c r="B415" s="21" t="s">
        <v>116</v>
      </c>
      <c r="C415" s="21" t="s">
        <v>138</v>
      </c>
      <c r="D415" s="29" t="n">
        <v>86.85</v>
      </c>
      <c r="E415" s="29" t="n">
        <f aca="false">D415/10</f>
        <v>8.685</v>
      </c>
      <c r="F415" s="29" t="n">
        <f aca="false">(E415+Einstellungen!$B$20)*(1+Einstellungen!$B$10)</f>
        <v>32.53579</v>
      </c>
      <c r="G415" s="21" t="str">
        <f aca="false">IF(F415&lt;Einstellungen!$B$5,"ja","nein")</f>
        <v>nein</v>
      </c>
      <c r="H415" s="21" t="s">
        <v>14</v>
      </c>
      <c r="I415" s="29" t="n">
        <f aca="false">INDEX(Einstellungen!$B$27:$B$50,5)</f>
        <v>0.45</v>
      </c>
      <c r="J415" s="29" t="n">
        <f aca="false">F415*I415</f>
        <v>14.6411055</v>
      </c>
    </row>
    <row r="416" customFormat="false" ht="15" hidden="false" customHeight="false" outlineLevel="0" collapsed="false">
      <c r="A416" s="28" t="n">
        <v>45598</v>
      </c>
      <c r="B416" s="21" t="s">
        <v>117</v>
      </c>
      <c r="C416" s="21" t="s">
        <v>138</v>
      </c>
      <c r="D416" s="29" t="n">
        <v>92.13</v>
      </c>
      <c r="E416" s="29" t="n">
        <f aca="false">D416/10</f>
        <v>9.213</v>
      </c>
      <c r="F416" s="29" t="n">
        <f aca="false">(E416+Einstellungen!$B$20)*(1+Einstellungen!$B$10)</f>
        <v>33.16411</v>
      </c>
      <c r="G416" s="21" t="str">
        <f aca="false">IF(F416&lt;Einstellungen!$B$5,"ja","nein")</f>
        <v>nein</v>
      </c>
      <c r="H416" s="21" t="s">
        <v>14</v>
      </c>
      <c r="I416" s="29" t="n">
        <f aca="false">INDEX(Einstellungen!$B$27:$B$50,6)</f>
        <v>0.5</v>
      </c>
      <c r="J416" s="29" t="n">
        <f aca="false">F416*I416</f>
        <v>16.582055</v>
      </c>
    </row>
    <row r="417" customFormat="false" ht="15" hidden="false" customHeight="false" outlineLevel="0" collapsed="false">
      <c r="A417" s="28" t="n">
        <v>45598</v>
      </c>
      <c r="B417" s="21" t="s">
        <v>118</v>
      </c>
      <c r="C417" s="21" t="s">
        <v>138</v>
      </c>
      <c r="D417" s="29" t="n">
        <v>96.97</v>
      </c>
      <c r="E417" s="29" t="n">
        <f aca="false">D417/10</f>
        <v>9.697</v>
      </c>
      <c r="F417" s="29" t="n">
        <f aca="false">(E417+Einstellungen!$B$20)*(1+Einstellungen!$B$10)</f>
        <v>33.74007</v>
      </c>
      <c r="G417" s="21" t="str">
        <f aca="false">IF(F417&lt;Einstellungen!$B$5,"ja","nein")</f>
        <v>nein</v>
      </c>
      <c r="H417" s="21" t="s">
        <v>14</v>
      </c>
      <c r="I417" s="29" t="n">
        <f aca="false">INDEX(Einstellungen!$B$27:$B$50,7)</f>
        <v>0.7</v>
      </c>
      <c r="J417" s="29" t="n">
        <f aca="false">F417*I417</f>
        <v>23.618049</v>
      </c>
    </row>
    <row r="418" customFormat="false" ht="15" hidden="false" customHeight="false" outlineLevel="0" collapsed="false">
      <c r="A418" s="28" t="n">
        <v>45598</v>
      </c>
      <c r="B418" s="21" t="s">
        <v>119</v>
      </c>
      <c r="C418" s="21" t="s">
        <v>138</v>
      </c>
      <c r="D418" s="29" t="n">
        <v>100.11</v>
      </c>
      <c r="E418" s="29" t="n">
        <f aca="false">D418/10</f>
        <v>10.011</v>
      </c>
      <c r="F418" s="29" t="n">
        <f aca="false">(E418+Einstellungen!$B$20)*(1+Einstellungen!$B$10)</f>
        <v>34.11373</v>
      </c>
      <c r="G418" s="21" t="str">
        <f aca="false">IF(F418&lt;Einstellungen!$B$5,"ja","nein")</f>
        <v>nein</v>
      </c>
      <c r="H418" s="21" t="s">
        <v>14</v>
      </c>
      <c r="I418" s="29" t="n">
        <f aca="false">INDEX(Einstellungen!$B$27:$B$50,8)</f>
        <v>0.95</v>
      </c>
      <c r="J418" s="29" t="n">
        <f aca="false">F418*I418</f>
        <v>32.4080435</v>
      </c>
    </row>
    <row r="419" customFormat="false" ht="15" hidden="false" customHeight="false" outlineLevel="0" collapsed="false">
      <c r="A419" s="28" t="n">
        <v>45598</v>
      </c>
      <c r="B419" s="21" t="s">
        <v>120</v>
      </c>
      <c r="C419" s="21" t="s">
        <v>138</v>
      </c>
      <c r="D419" s="29" t="n">
        <v>101.16</v>
      </c>
      <c r="E419" s="29" t="n">
        <f aca="false">D419/10</f>
        <v>10.116</v>
      </c>
      <c r="F419" s="29" t="n">
        <f aca="false">(E419+Einstellungen!$B$20)*(1+Einstellungen!$B$10)</f>
        <v>34.23868</v>
      </c>
      <c r="G419" s="21" t="str">
        <f aca="false">IF(F419&lt;Einstellungen!$B$5,"ja","nein")</f>
        <v>nein</v>
      </c>
      <c r="H419" s="21" t="s">
        <v>14</v>
      </c>
      <c r="I419" s="29" t="n">
        <f aca="false">INDEX(Einstellungen!$B$27:$B$50,9)</f>
        <v>1.05</v>
      </c>
      <c r="J419" s="29" t="n">
        <f aca="false">F419*I419</f>
        <v>35.950614</v>
      </c>
    </row>
    <row r="420" customFormat="false" ht="15" hidden="false" customHeight="false" outlineLevel="0" collapsed="false">
      <c r="A420" s="28" t="n">
        <v>45598</v>
      </c>
      <c r="B420" s="21" t="s">
        <v>121</v>
      </c>
      <c r="C420" s="21" t="s">
        <v>138</v>
      </c>
      <c r="D420" s="29" t="n">
        <v>109.64</v>
      </c>
      <c r="E420" s="29" t="n">
        <f aca="false">D420/10</f>
        <v>10.964</v>
      </c>
      <c r="F420" s="29" t="n">
        <f aca="false">(E420+Einstellungen!$B$20)*(1+Einstellungen!$B$10)</f>
        <v>35.2478</v>
      </c>
      <c r="G420" s="21" t="str">
        <f aca="false">IF(F420&lt;Einstellungen!$B$5,"ja","nein")</f>
        <v>nein</v>
      </c>
      <c r="H420" s="21" t="s">
        <v>14</v>
      </c>
      <c r="I420" s="29" t="n">
        <f aca="false">INDEX(Einstellungen!$B$27:$B$50,10)</f>
        <v>1.05</v>
      </c>
      <c r="J420" s="29" t="n">
        <f aca="false">F420*I420</f>
        <v>37.01019</v>
      </c>
    </row>
    <row r="421" customFormat="false" ht="15" hidden="false" customHeight="false" outlineLevel="0" collapsed="false">
      <c r="A421" s="28" t="n">
        <v>45598</v>
      </c>
      <c r="B421" s="21" t="s">
        <v>122</v>
      </c>
      <c r="C421" s="21" t="s">
        <v>138</v>
      </c>
      <c r="D421" s="29" t="n">
        <v>91.19</v>
      </c>
      <c r="E421" s="29" t="n">
        <f aca="false">D421/10</f>
        <v>9.119</v>
      </c>
      <c r="F421" s="29" t="n">
        <f aca="false">(E421+Einstellungen!$B$20)*(1+Einstellungen!$B$10)</f>
        <v>33.05225</v>
      </c>
      <c r="G421" s="21" t="str">
        <f aca="false">IF(F421&lt;Einstellungen!$B$5,"ja","nein")</f>
        <v>nein</v>
      </c>
      <c r="H421" s="21" t="s">
        <v>14</v>
      </c>
      <c r="I421" s="29" t="n">
        <f aca="false">INDEX(Einstellungen!$B$27:$B$50,11)</f>
        <v>1.05</v>
      </c>
      <c r="J421" s="29" t="n">
        <f aca="false">F421*I421</f>
        <v>34.7048625</v>
      </c>
    </row>
    <row r="422" customFormat="false" ht="15" hidden="false" customHeight="false" outlineLevel="0" collapsed="false">
      <c r="A422" s="28" t="n">
        <v>45598</v>
      </c>
      <c r="B422" s="21" t="s">
        <v>123</v>
      </c>
      <c r="C422" s="21" t="s">
        <v>138</v>
      </c>
      <c r="D422" s="29" t="n">
        <v>94.44</v>
      </c>
      <c r="E422" s="29" t="n">
        <f aca="false">D422/10</f>
        <v>9.444</v>
      </c>
      <c r="F422" s="29" t="n">
        <f aca="false">(E422+Einstellungen!$B$20)*(1+Einstellungen!$B$10)</f>
        <v>33.439</v>
      </c>
      <c r="G422" s="21" t="str">
        <f aca="false">IF(F422&lt;Einstellungen!$B$5,"ja","nein")</f>
        <v>nein</v>
      </c>
      <c r="H422" s="21" t="s">
        <v>14</v>
      </c>
      <c r="I422" s="29" t="n">
        <f aca="false">INDEX(Einstellungen!$B$27:$B$50,12)</f>
        <v>1.1</v>
      </c>
      <c r="J422" s="29" t="n">
        <f aca="false">F422*I422</f>
        <v>36.7829</v>
      </c>
    </row>
    <row r="423" customFormat="false" ht="15" hidden="false" customHeight="false" outlineLevel="0" collapsed="false">
      <c r="A423" s="28" t="n">
        <v>45598</v>
      </c>
      <c r="B423" s="21" t="s">
        <v>124</v>
      </c>
      <c r="C423" s="21" t="s">
        <v>138</v>
      </c>
      <c r="D423" s="29" t="n">
        <v>88.68</v>
      </c>
      <c r="E423" s="29" t="n">
        <f aca="false">D423/10</f>
        <v>8.868</v>
      </c>
      <c r="F423" s="29" t="n">
        <f aca="false">(E423+Einstellungen!$B$20)*(1+Einstellungen!$B$10)</f>
        <v>32.75356</v>
      </c>
      <c r="G423" s="21" t="str">
        <f aca="false">IF(F423&lt;Einstellungen!$B$5,"ja","nein")</f>
        <v>nein</v>
      </c>
      <c r="H423" s="21" t="s">
        <v>14</v>
      </c>
      <c r="I423" s="29" t="n">
        <f aca="false">INDEX(Einstellungen!$B$27:$B$50,13)</f>
        <v>1.2</v>
      </c>
      <c r="J423" s="29" t="n">
        <f aca="false">F423*I423</f>
        <v>39.304272</v>
      </c>
    </row>
    <row r="424" customFormat="false" ht="15" hidden="false" customHeight="false" outlineLevel="0" collapsed="false">
      <c r="A424" s="28" t="n">
        <v>45598</v>
      </c>
      <c r="B424" s="21" t="s">
        <v>125</v>
      </c>
      <c r="C424" s="21" t="s">
        <v>138</v>
      </c>
      <c r="D424" s="29" t="n">
        <v>91.51</v>
      </c>
      <c r="E424" s="29" t="n">
        <f aca="false">D424/10</f>
        <v>9.151</v>
      </c>
      <c r="F424" s="29" t="n">
        <f aca="false">(E424+Einstellungen!$B$20)*(1+Einstellungen!$B$10)</f>
        <v>33.09033</v>
      </c>
      <c r="G424" s="21" t="str">
        <f aca="false">IF(F424&lt;Einstellungen!$B$5,"ja","nein")</f>
        <v>nein</v>
      </c>
      <c r="H424" s="21" t="s">
        <v>14</v>
      </c>
      <c r="I424" s="29" t="n">
        <f aca="false">INDEX(Einstellungen!$B$27:$B$50,14)</f>
        <v>1.15</v>
      </c>
      <c r="J424" s="29" t="n">
        <f aca="false">F424*I424</f>
        <v>38.0538795</v>
      </c>
    </row>
    <row r="425" customFormat="false" ht="15" hidden="false" customHeight="false" outlineLevel="0" collapsed="false">
      <c r="A425" s="28" t="n">
        <v>45598</v>
      </c>
      <c r="B425" s="21" t="s">
        <v>126</v>
      </c>
      <c r="C425" s="21" t="s">
        <v>138</v>
      </c>
      <c r="D425" s="29" t="n">
        <v>103.42</v>
      </c>
      <c r="E425" s="29" t="n">
        <f aca="false">D425/10</f>
        <v>10.342</v>
      </c>
      <c r="F425" s="29" t="n">
        <f aca="false">(E425+Einstellungen!$B$20)*(1+Einstellungen!$B$10)</f>
        <v>34.50762</v>
      </c>
      <c r="G425" s="21" t="str">
        <f aca="false">IF(F425&lt;Einstellungen!$B$5,"ja","nein")</f>
        <v>nein</v>
      </c>
      <c r="H425" s="21" t="s">
        <v>14</v>
      </c>
      <c r="I425" s="29" t="n">
        <f aca="false">INDEX(Einstellungen!$B$27:$B$50,15)</f>
        <v>1</v>
      </c>
      <c r="J425" s="29" t="n">
        <f aca="false">F425*I425</f>
        <v>34.50762</v>
      </c>
    </row>
    <row r="426" customFormat="false" ht="15" hidden="false" customHeight="false" outlineLevel="0" collapsed="false">
      <c r="A426" s="28" t="n">
        <v>45598</v>
      </c>
      <c r="B426" s="21" t="s">
        <v>127</v>
      </c>
      <c r="C426" s="21" t="s">
        <v>138</v>
      </c>
      <c r="D426" s="29" t="n">
        <v>122.3</v>
      </c>
      <c r="E426" s="29" t="n">
        <f aca="false">D426/10</f>
        <v>12.23</v>
      </c>
      <c r="F426" s="29" t="n">
        <f aca="false">(E426+Einstellungen!$B$20)*(1+Einstellungen!$B$10)</f>
        <v>36.75434</v>
      </c>
      <c r="G426" s="21" t="str">
        <f aca="false">IF(F426&lt;Einstellungen!$B$5,"ja","nein")</f>
        <v>nein</v>
      </c>
      <c r="H426" s="21" t="s">
        <v>14</v>
      </c>
      <c r="I426" s="29" t="n">
        <f aca="false">INDEX(Einstellungen!$B$27:$B$50,16)</f>
        <v>0.95</v>
      </c>
      <c r="J426" s="29" t="n">
        <f aca="false">F426*I426</f>
        <v>34.916623</v>
      </c>
    </row>
    <row r="427" customFormat="false" ht="15" hidden="false" customHeight="false" outlineLevel="0" collapsed="false">
      <c r="A427" s="28" t="n">
        <v>45598</v>
      </c>
      <c r="B427" s="21" t="s">
        <v>128</v>
      </c>
      <c r="C427" s="21" t="s">
        <v>138</v>
      </c>
      <c r="D427" s="29" t="n">
        <v>137.61</v>
      </c>
      <c r="E427" s="29" t="n">
        <f aca="false">D427/10</f>
        <v>13.761</v>
      </c>
      <c r="F427" s="29" t="n">
        <f aca="false">(E427+Einstellungen!$B$20)*(1+Einstellungen!$B$10)</f>
        <v>38.57623</v>
      </c>
      <c r="G427" s="21" t="str">
        <f aca="false">IF(F427&lt;Einstellungen!$B$5,"ja","nein")</f>
        <v>nein</v>
      </c>
      <c r="H427" s="21" t="s">
        <v>14</v>
      </c>
      <c r="I427" s="29" t="n">
        <f aca="false">INDEX(Einstellungen!$B$27:$B$50,17)</f>
        <v>0.95</v>
      </c>
      <c r="J427" s="29" t="n">
        <f aca="false">F427*I427</f>
        <v>36.6474185</v>
      </c>
    </row>
    <row r="428" customFormat="false" ht="15" hidden="false" customHeight="false" outlineLevel="0" collapsed="false">
      <c r="A428" s="28" t="n">
        <v>45598</v>
      </c>
      <c r="B428" s="21" t="s">
        <v>129</v>
      </c>
      <c r="C428" s="21" t="s">
        <v>138</v>
      </c>
      <c r="D428" s="29" t="n">
        <v>158.56</v>
      </c>
      <c r="E428" s="29" t="n">
        <f aca="false">D428/10</f>
        <v>15.856</v>
      </c>
      <c r="F428" s="29" t="n">
        <f aca="false">(E428+Einstellungen!$B$20)*(1+Einstellungen!$B$10)</f>
        <v>41.06928</v>
      </c>
      <c r="G428" s="21" t="str">
        <f aca="false">IF(F428&lt;Einstellungen!$B$5,"ja","nein")</f>
        <v>nein</v>
      </c>
      <c r="H428" s="21" t="s">
        <v>14</v>
      </c>
      <c r="I428" s="29" t="n">
        <f aca="false">INDEX(Einstellungen!$B$27:$B$50,18)</f>
        <v>1.1</v>
      </c>
      <c r="J428" s="29" t="n">
        <f aca="false">F428*I428</f>
        <v>45.176208</v>
      </c>
    </row>
    <row r="429" customFormat="false" ht="15" hidden="false" customHeight="false" outlineLevel="0" collapsed="false">
      <c r="A429" s="28" t="n">
        <v>45598</v>
      </c>
      <c r="B429" s="21" t="s">
        <v>130</v>
      </c>
      <c r="C429" s="21" t="s">
        <v>138</v>
      </c>
      <c r="D429" s="29" t="n">
        <v>149.92</v>
      </c>
      <c r="E429" s="29" t="n">
        <f aca="false">D429/10</f>
        <v>14.992</v>
      </c>
      <c r="F429" s="29" t="n">
        <f aca="false">(E429+Einstellungen!$B$20)*(1+Einstellungen!$B$10)</f>
        <v>40.04112</v>
      </c>
      <c r="G429" s="21" t="str">
        <f aca="false">IF(F429&lt;Einstellungen!$B$5,"ja","nein")</f>
        <v>nein</v>
      </c>
      <c r="H429" s="21" t="s">
        <v>14</v>
      </c>
      <c r="I429" s="29" t="n">
        <f aca="false">INDEX(Einstellungen!$B$27:$B$50,19)</f>
        <v>1.35</v>
      </c>
      <c r="J429" s="29" t="n">
        <f aca="false">F429*I429</f>
        <v>54.055512</v>
      </c>
    </row>
    <row r="430" customFormat="false" ht="15" hidden="false" customHeight="false" outlineLevel="0" collapsed="false">
      <c r="A430" s="28" t="n">
        <v>45598</v>
      </c>
      <c r="B430" s="21" t="s">
        <v>131</v>
      </c>
      <c r="C430" s="21" t="s">
        <v>138</v>
      </c>
      <c r="D430" s="29" t="n">
        <v>134.96</v>
      </c>
      <c r="E430" s="29" t="n">
        <f aca="false">D430/10</f>
        <v>13.496</v>
      </c>
      <c r="F430" s="29" t="n">
        <f aca="false">(E430+Einstellungen!$B$20)*(1+Einstellungen!$B$10)</f>
        <v>38.26088</v>
      </c>
      <c r="G430" s="21" t="str">
        <f aca="false">IF(F430&lt;Einstellungen!$B$5,"ja","nein")</f>
        <v>nein</v>
      </c>
      <c r="H430" s="21" t="s">
        <v>14</v>
      </c>
      <c r="I430" s="29" t="n">
        <f aca="false">INDEX(Einstellungen!$B$27:$B$50,20)</f>
        <v>1.45</v>
      </c>
      <c r="J430" s="29" t="n">
        <f aca="false">F430*I430</f>
        <v>55.478276</v>
      </c>
    </row>
    <row r="431" customFormat="false" ht="15" hidden="false" customHeight="false" outlineLevel="0" collapsed="false">
      <c r="A431" s="28" t="n">
        <v>45598</v>
      </c>
      <c r="B431" s="21" t="s">
        <v>132</v>
      </c>
      <c r="C431" s="21" t="s">
        <v>138</v>
      </c>
      <c r="D431" s="29" t="n">
        <v>122.79</v>
      </c>
      <c r="E431" s="29" t="n">
        <f aca="false">D431/10</f>
        <v>12.279</v>
      </c>
      <c r="F431" s="29" t="n">
        <f aca="false">(E431+Einstellungen!$B$20)*(1+Einstellungen!$B$10)</f>
        <v>36.81265</v>
      </c>
      <c r="G431" s="21" t="str">
        <f aca="false">IF(F431&lt;Einstellungen!$B$5,"ja","nein")</f>
        <v>nein</v>
      </c>
      <c r="H431" s="21" t="s">
        <v>14</v>
      </c>
      <c r="I431" s="29" t="n">
        <f aca="false">INDEX(Einstellungen!$B$27:$B$50,21)</f>
        <v>1.4</v>
      </c>
      <c r="J431" s="29" t="n">
        <f aca="false">F431*I431</f>
        <v>51.53771</v>
      </c>
    </row>
    <row r="432" customFormat="false" ht="15" hidden="false" customHeight="false" outlineLevel="0" collapsed="false">
      <c r="A432" s="28" t="n">
        <v>45598</v>
      </c>
      <c r="B432" s="21" t="s">
        <v>133</v>
      </c>
      <c r="C432" s="21" t="s">
        <v>138</v>
      </c>
      <c r="D432" s="29" t="n">
        <v>111.26</v>
      </c>
      <c r="E432" s="29" t="n">
        <f aca="false">D432/10</f>
        <v>11.126</v>
      </c>
      <c r="F432" s="29" t="n">
        <f aca="false">(E432+Einstellungen!$B$20)*(1+Einstellungen!$B$10)</f>
        <v>35.44058</v>
      </c>
      <c r="G432" s="21" t="str">
        <f aca="false">IF(F432&lt;Einstellungen!$B$5,"ja","nein")</f>
        <v>nein</v>
      </c>
      <c r="H432" s="21" t="s">
        <v>14</v>
      </c>
      <c r="I432" s="29" t="n">
        <f aca="false">INDEX(Einstellungen!$B$27:$B$50,22)</f>
        <v>1.25</v>
      </c>
      <c r="J432" s="29" t="n">
        <f aca="false">F432*I432</f>
        <v>44.300725</v>
      </c>
    </row>
    <row r="433" customFormat="false" ht="15" hidden="false" customHeight="false" outlineLevel="0" collapsed="false">
      <c r="A433" s="28" t="n">
        <v>45598</v>
      </c>
      <c r="B433" s="21" t="s">
        <v>134</v>
      </c>
      <c r="C433" s="21" t="s">
        <v>138</v>
      </c>
      <c r="D433" s="29" t="n">
        <v>106.28</v>
      </c>
      <c r="E433" s="29" t="n">
        <f aca="false">D433/10</f>
        <v>10.628</v>
      </c>
      <c r="F433" s="29" t="n">
        <f aca="false">(E433+Einstellungen!$B$20)*(1+Einstellungen!$B$10)</f>
        <v>34.84796</v>
      </c>
      <c r="G433" s="21" t="str">
        <f aca="false">IF(F433&lt;Einstellungen!$B$5,"ja","nein")</f>
        <v>nein</v>
      </c>
      <c r="H433" s="21" t="s">
        <v>14</v>
      </c>
      <c r="I433" s="29" t="n">
        <f aca="false">INDEX(Einstellungen!$B$27:$B$50,23)</f>
        <v>1.05</v>
      </c>
      <c r="J433" s="29" t="n">
        <f aca="false">F433*I433</f>
        <v>36.590358</v>
      </c>
    </row>
    <row r="434" customFormat="false" ht="15" hidden="false" customHeight="false" outlineLevel="0" collapsed="false">
      <c r="A434" s="28" t="n">
        <v>45598</v>
      </c>
      <c r="B434" s="21" t="s">
        <v>135</v>
      </c>
      <c r="C434" s="21" t="s">
        <v>138</v>
      </c>
      <c r="D434" s="29" t="n">
        <v>100.61</v>
      </c>
      <c r="E434" s="29" t="n">
        <f aca="false">D434/10</f>
        <v>10.061</v>
      </c>
      <c r="F434" s="29" t="n">
        <f aca="false">(E434+Einstellungen!$B$20)*(1+Einstellungen!$B$10)</f>
        <v>34.17323</v>
      </c>
      <c r="G434" s="21" t="str">
        <f aca="false">IF(F434&lt;Einstellungen!$B$5,"ja","nein")</f>
        <v>nein</v>
      </c>
      <c r="H434" s="21" t="s">
        <v>14</v>
      </c>
      <c r="I434" s="29" t="n">
        <f aca="false">INDEX(Einstellungen!$B$27:$B$50,24)</f>
        <v>0.8</v>
      </c>
      <c r="J434" s="29" t="n">
        <f aca="false">F434*I434</f>
        <v>27.338584</v>
      </c>
    </row>
    <row r="435" customFormat="false" ht="15" hidden="false" customHeight="false" outlineLevel="0" collapsed="false">
      <c r="A435" s="28" t="n">
        <v>45599</v>
      </c>
      <c r="B435" s="21" t="s">
        <v>111</v>
      </c>
      <c r="C435" s="21" t="s">
        <v>139</v>
      </c>
      <c r="D435" s="29" t="n">
        <v>101.19</v>
      </c>
      <c r="E435" s="29" t="n">
        <f aca="false">D435/10</f>
        <v>10.119</v>
      </c>
      <c r="F435" s="29" t="n">
        <f aca="false">(E435+Einstellungen!$B$20)*(1+Einstellungen!$B$10)</f>
        <v>34.24225</v>
      </c>
      <c r="G435" s="21" t="str">
        <f aca="false">IF(F435&lt;Einstellungen!$B$5,"ja","nein")</f>
        <v>nein</v>
      </c>
      <c r="H435" s="21" t="s">
        <v>14</v>
      </c>
      <c r="I435" s="29" t="n">
        <f aca="false">INDEX(Einstellungen!$B$27:$B$50,1)</f>
        <v>0.6</v>
      </c>
      <c r="J435" s="29" t="n">
        <f aca="false">F435*I435</f>
        <v>20.54535</v>
      </c>
    </row>
    <row r="436" customFormat="false" ht="15" hidden="false" customHeight="false" outlineLevel="0" collapsed="false">
      <c r="A436" s="28" t="n">
        <v>45599</v>
      </c>
      <c r="B436" s="21" t="s">
        <v>113</v>
      </c>
      <c r="C436" s="21" t="s">
        <v>139</v>
      </c>
      <c r="D436" s="29" t="n">
        <v>96.63</v>
      </c>
      <c r="E436" s="29" t="n">
        <f aca="false">D436/10</f>
        <v>9.663</v>
      </c>
      <c r="F436" s="29" t="n">
        <f aca="false">(E436+Einstellungen!$B$20)*(1+Einstellungen!$B$10)</f>
        <v>33.69961</v>
      </c>
      <c r="G436" s="21" t="str">
        <f aca="false">IF(F436&lt;Einstellungen!$B$5,"ja","nein")</f>
        <v>nein</v>
      </c>
      <c r="H436" s="21" t="s">
        <v>14</v>
      </c>
      <c r="I436" s="29" t="n">
        <f aca="false">INDEX(Einstellungen!$B$27:$B$50,2)</f>
        <v>0.5</v>
      </c>
      <c r="J436" s="29" t="n">
        <f aca="false">F436*I436</f>
        <v>16.849805</v>
      </c>
    </row>
    <row r="437" customFormat="false" ht="15" hidden="false" customHeight="false" outlineLevel="0" collapsed="false">
      <c r="A437" s="28" t="n">
        <v>45599</v>
      </c>
      <c r="B437" s="21" t="s">
        <v>114</v>
      </c>
      <c r="C437" s="21" t="s">
        <v>139</v>
      </c>
      <c r="D437" s="29" t="n">
        <v>89.05</v>
      </c>
      <c r="E437" s="29" t="n">
        <f aca="false">D437/10</f>
        <v>8.905</v>
      </c>
      <c r="F437" s="29" t="n">
        <f aca="false">(E437+Einstellungen!$B$20)*(1+Einstellungen!$B$10)</f>
        <v>32.79759</v>
      </c>
      <c r="G437" s="21" t="str">
        <f aca="false">IF(F437&lt;Einstellungen!$B$5,"ja","nein")</f>
        <v>nein</v>
      </c>
      <c r="H437" s="21" t="s">
        <v>14</v>
      </c>
      <c r="I437" s="29" t="n">
        <f aca="false">INDEX(Einstellungen!$B$27:$B$50,3)</f>
        <v>0.45</v>
      </c>
      <c r="J437" s="29" t="n">
        <f aca="false">F437*I437</f>
        <v>14.7589155</v>
      </c>
    </row>
    <row r="438" customFormat="false" ht="15" hidden="false" customHeight="false" outlineLevel="0" collapsed="false">
      <c r="A438" s="28" t="n">
        <v>45599</v>
      </c>
      <c r="B438" s="21" t="s">
        <v>115</v>
      </c>
      <c r="C438" s="21" t="s">
        <v>139</v>
      </c>
      <c r="D438" s="29" t="n">
        <v>85.09</v>
      </c>
      <c r="E438" s="29" t="n">
        <f aca="false">D438/10</f>
        <v>8.509</v>
      </c>
      <c r="F438" s="29" t="n">
        <f aca="false">(E438+Einstellungen!$B$20)*(1+Einstellungen!$B$10)</f>
        <v>32.32635</v>
      </c>
      <c r="G438" s="21" t="str">
        <f aca="false">IF(F438&lt;Einstellungen!$B$5,"ja","nein")</f>
        <v>nein</v>
      </c>
      <c r="H438" s="21" t="s">
        <v>14</v>
      </c>
      <c r="I438" s="29" t="n">
        <f aca="false">INDEX(Einstellungen!$B$27:$B$50,4)</f>
        <v>0.45</v>
      </c>
      <c r="J438" s="29" t="n">
        <f aca="false">F438*I438</f>
        <v>14.5468575</v>
      </c>
    </row>
    <row r="439" customFormat="false" ht="15" hidden="false" customHeight="false" outlineLevel="0" collapsed="false">
      <c r="A439" s="28" t="n">
        <v>45599</v>
      </c>
      <c r="B439" s="21" t="s">
        <v>116</v>
      </c>
      <c r="C439" s="21" t="s">
        <v>139</v>
      </c>
      <c r="D439" s="29" t="n">
        <v>87.43</v>
      </c>
      <c r="E439" s="29" t="n">
        <f aca="false">D439/10</f>
        <v>8.743</v>
      </c>
      <c r="F439" s="29" t="n">
        <f aca="false">(E439+Einstellungen!$B$20)*(1+Einstellungen!$B$10)</f>
        <v>32.60481</v>
      </c>
      <c r="G439" s="21" t="str">
        <f aca="false">IF(F439&lt;Einstellungen!$B$5,"ja","nein")</f>
        <v>nein</v>
      </c>
      <c r="H439" s="21" t="s">
        <v>14</v>
      </c>
      <c r="I439" s="29" t="n">
        <f aca="false">INDEX(Einstellungen!$B$27:$B$50,5)</f>
        <v>0.45</v>
      </c>
      <c r="J439" s="29" t="n">
        <f aca="false">F439*I439</f>
        <v>14.6721645</v>
      </c>
    </row>
    <row r="440" customFormat="false" ht="15" hidden="false" customHeight="false" outlineLevel="0" collapsed="false">
      <c r="A440" s="28" t="n">
        <v>45599</v>
      </c>
      <c r="B440" s="21" t="s">
        <v>117</v>
      </c>
      <c r="C440" s="21" t="s">
        <v>139</v>
      </c>
      <c r="D440" s="29" t="n">
        <v>88.5</v>
      </c>
      <c r="E440" s="29" t="n">
        <f aca="false">D440/10</f>
        <v>8.85</v>
      </c>
      <c r="F440" s="29" t="n">
        <f aca="false">(E440+Einstellungen!$B$20)*(1+Einstellungen!$B$10)</f>
        <v>32.73214</v>
      </c>
      <c r="G440" s="21" t="str">
        <f aca="false">IF(F440&lt;Einstellungen!$B$5,"ja","nein")</f>
        <v>nein</v>
      </c>
      <c r="H440" s="21" t="s">
        <v>14</v>
      </c>
      <c r="I440" s="29" t="n">
        <f aca="false">INDEX(Einstellungen!$B$27:$B$50,6)</f>
        <v>0.5</v>
      </c>
      <c r="J440" s="29" t="n">
        <f aca="false">F440*I440</f>
        <v>16.36607</v>
      </c>
    </row>
    <row r="441" customFormat="false" ht="15" hidden="false" customHeight="false" outlineLevel="0" collapsed="false">
      <c r="A441" s="28" t="n">
        <v>45599</v>
      </c>
      <c r="B441" s="21" t="s">
        <v>118</v>
      </c>
      <c r="C441" s="21" t="s">
        <v>139</v>
      </c>
      <c r="D441" s="29" t="n">
        <v>95.56</v>
      </c>
      <c r="E441" s="29" t="n">
        <f aca="false">D441/10</f>
        <v>9.556</v>
      </c>
      <c r="F441" s="29" t="n">
        <f aca="false">(E441+Einstellungen!$B$20)*(1+Einstellungen!$B$10)</f>
        <v>33.57228</v>
      </c>
      <c r="G441" s="21" t="str">
        <f aca="false">IF(F441&lt;Einstellungen!$B$5,"ja","nein")</f>
        <v>nein</v>
      </c>
      <c r="H441" s="21" t="s">
        <v>14</v>
      </c>
      <c r="I441" s="29" t="n">
        <f aca="false">INDEX(Einstellungen!$B$27:$B$50,7)</f>
        <v>0.7</v>
      </c>
      <c r="J441" s="29" t="n">
        <f aca="false">F441*I441</f>
        <v>23.500596</v>
      </c>
    </row>
    <row r="442" customFormat="false" ht="15" hidden="false" customHeight="false" outlineLevel="0" collapsed="false">
      <c r="A442" s="28" t="n">
        <v>45599</v>
      </c>
      <c r="B442" s="21" t="s">
        <v>119</v>
      </c>
      <c r="C442" s="21" t="s">
        <v>139</v>
      </c>
      <c r="D442" s="29" t="n">
        <v>98.11</v>
      </c>
      <c r="E442" s="29" t="n">
        <f aca="false">D442/10</f>
        <v>9.811</v>
      </c>
      <c r="F442" s="29" t="n">
        <f aca="false">(E442+Einstellungen!$B$20)*(1+Einstellungen!$B$10)</f>
        <v>33.87573</v>
      </c>
      <c r="G442" s="21" t="str">
        <f aca="false">IF(F442&lt;Einstellungen!$B$5,"ja","nein")</f>
        <v>nein</v>
      </c>
      <c r="H442" s="21" t="s">
        <v>14</v>
      </c>
      <c r="I442" s="29" t="n">
        <f aca="false">INDEX(Einstellungen!$B$27:$B$50,8)</f>
        <v>0.95</v>
      </c>
      <c r="J442" s="29" t="n">
        <f aca="false">F442*I442</f>
        <v>32.1819435</v>
      </c>
    </row>
    <row r="443" customFormat="false" ht="15" hidden="false" customHeight="false" outlineLevel="0" collapsed="false">
      <c r="A443" s="28" t="n">
        <v>45599</v>
      </c>
      <c r="B443" s="21" t="s">
        <v>120</v>
      </c>
      <c r="C443" s="21" t="s">
        <v>139</v>
      </c>
      <c r="D443" s="29" t="n">
        <v>88.47</v>
      </c>
      <c r="E443" s="29" t="n">
        <f aca="false">D443/10</f>
        <v>8.847</v>
      </c>
      <c r="F443" s="29" t="n">
        <f aca="false">(E443+Einstellungen!$B$20)*(1+Einstellungen!$B$10)</f>
        <v>32.72857</v>
      </c>
      <c r="G443" s="21" t="str">
        <f aca="false">IF(F443&lt;Einstellungen!$B$5,"ja","nein")</f>
        <v>nein</v>
      </c>
      <c r="H443" s="21" t="s">
        <v>14</v>
      </c>
      <c r="I443" s="29" t="n">
        <f aca="false">INDEX(Einstellungen!$B$27:$B$50,9)</f>
        <v>1.05</v>
      </c>
      <c r="J443" s="29" t="n">
        <f aca="false">F443*I443</f>
        <v>34.3649985</v>
      </c>
    </row>
    <row r="444" customFormat="false" ht="15" hidden="false" customHeight="false" outlineLevel="0" collapsed="false">
      <c r="A444" s="28" t="n">
        <v>45599</v>
      </c>
      <c r="B444" s="21" t="s">
        <v>121</v>
      </c>
      <c r="C444" s="21" t="s">
        <v>139</v>
      </c>
      <c r="D444" s="29" t="n">
        <v>83.97</v>
      </c>
      <c r="E444" s="29" t="n">
        <f aca="false">D444/10</f>
        <v>8.397</v>
      </c>
      <c r="F444" s="29" t="n">
        <f aca="false">(E444+Einstellungen!$B$20)*(1+Einstellungen!$B$10)</f>
        <v>32.19307</v>
      </c>
      <c r="G444" s="21" t="str">
        <f aca="false">IF(F444&lt;Einstellungen!$B$5,"ja","nein")</f>
        <v>nein</v>
      </c>
      <c r="H444" s="21" t="s">
        <v>14</v>
      </c>
      <c r="I444" s="29" t="n">
        <f aca="false">INDEX(Einstellungen!$B$27:$B$50,10)</f>
        <v>1.05</v>
      </c>
      <c r="J444" s="29" t="n">
        <f aca="false">F444*I444</f>
        <v>33.8027235</v>
      </c>
    </row>
    <row r="445" customFormat="false" ht="15" hidden="false" customHeight="false" outlineLevel="0" collapsed="false">
      <c r="A445" s="28" t="n">
        <v>45599</v>
      </c>
      <c r="B445" s="21" t="s">
        <v>122</v>
      </c>
      <c r="C445" s="21" t="s">
        <v>139</v>
      </c>
      <c r="D445" s="29" t="n">
        <v>70.71</v>
      </c>
      <c r="E445" s="29" t="n">
        <f aca="false">D445/10</f>
        <v>7.071</v>
      </c>
      <c r="F445" s="29" t="n">
        <f aca="false">(E445+Einstellungen!$B$20)*(1+Einstellungen!$B$10)</f>
        <v>30.61513</v>
      </c>
      <c r="G445" s="21" t="str">
        <f aca="false">IF(F445&lt;Einstellungen!$B$5,"ja","nein")</f>
        <v>nein</v>
      </c>
      <c r="H445" s="21" t="s">
        <v>14</v>
      </c>
      <c r="I445" s="29" t="n">
        <f aca="false">INDEX(Einstellungen!$B$27:$B$50,11)</f>
        <v>1.05</v>
      </c>
      <c r="J445" s="29" t="n">
        <f aca="false">F445*I445</f>
        <v>32.1458865</v>
      </c>
    </row>
    <row r="446" customFormat="false" ht="15" hidden="false" customHeight="false" outlineLevel="0" collapsed="false">
      <c r="A446" s="28" t="n">
        <v>45599</v>
      </c>
      <c r="B446" s="21" t="s">
        <v>123</v>
      </c>
      <c r="C446" s="21" t="s">
        <v>139</v>
      </c>
      <c r="D446" s="29" t="n">
        <v>60.78</v>
      </c>
      <c r="E446" s="29" t="n">
        <f aca="false">D446/10</f>
        <v>6.078</v>
      </c>
      <c r="F446" s="29" t="n">
        <f aca="false">(E446+Einstellungen!$B$20)*(1+Einstellungen!$B$10)</f>
        <v>29.43346</v>
      </c>
      <c r="G446" s="21" t="str">
        <f aca="false">IF(F446&lt;Einstellungen!$B$5,"ja","nein")</f>
        <v>nein</v>
      </c>
      <c r="H446" s="21" t="s">
        <v>14</v>
      </c>
      <c r="I446" s="29" t="n">
        <f aca="false">INDEX(Einstellungen!$B$27:$B$50,12)</f>
        <v>1.1</v>
      </c>
      <c r="J446" s="29" t="n">
        <f aca="false">F446*I446</f>
        <v>32.376806</v>
      </c>
    </row>
    <row r="447" customFormat="false" ht="15" hidden="false" customHeight="false" outlineLevel="0" collapsed="false">
      <c r="A447" s="28" t="n">
        <v>45599</v>
      </c>
      <c r="B447" s="21" t="s">
        <v>124</v>
      </c>
      <c r="C447" s="21" t="s">
        <v>139</v>
      </c>
      <c r="D447" s="29" t="n">
        <v>52.63</v>
      </c>
      <c r="E447" s="29" t="n">
        <f aca="false">D447/10</f>
        <v>5.263</v>
      </c>
      <c r="F447" s="29" t="n">
        <f aca="false">(E447+Einstellungen!$B$20)*(1+Einstellungen!$B$10)</f>
        <v>28.46361</v>
      </c>
      <c r="G447" s="21" t="str">
        <f aca="false">IF(F447&lt;Einstellungen!$B$5,"ja","nein")</f>
        <v>ja</v>
      </c>
      <c r="H447" s="21" t="s">
        <v>14</v>
      </c>
      <c r="I447" s="29" t="n">
        <f aca="false">INDEX(Einstellungen!$B$27:$B$50,13)</f>
        <v>1.2</v>
      </c>
      <c r="J447" s="29" t="n">
        <f aca="false">F447*I447</f>
        <v>34.156332</v>
      </c>
    </row>
    <row r="448" customFormat="false" ht="15" hidden="false" customHeight="false" outlineLevel="0" collapsed="false">
      <c r="A448" s="28" t="n">
        <v>45599</v>
      </c>
      <c r="B448" s="21" t="s">
        <v>125</v>
      </c>
      <c r="C448" s="21" t="s">
        <v>139</v>
      </c>
      <c r="D448" s="29" t="n">
        <v>61.08</v>
      </c>
      <c r="E448" s="29" t="n">
        <f aca="false">D448/10</f>
        <v>6.108</v>
      </c>
      <c r="F448" s="29" t="n">
        <f aca="false">(E448+Einstellungen!$B$20)*(1+Einstellungen!$B$10)</f>
        <v>29.46916</v>
      </c>
      <c r="G448" s="21" t="str">
        <f aca="false">IF(F448&lt;Einstellungen!$B$5,"ja","nein")</f>
        <v>nein</v>
      </c>
      <c r="H448" s="21" t="s">
        <v>14</v>
      </c>
      <c r="I448" s="29" t="n">
        <f aca="false">INDEX(Einstellungen!$B$27:$B$50,14)</f>
        <v>1.15</v>
      </c>
      <c r="J448" s="29" t="n">
        <f aca="false">F448*I448</f>
        <v>33.889534</v>
      </c>
    </row>
    <row r="449" customFormat="false" ht="15" hidden="false" customHeight="false" outlineLevel="0" collapsed="false">
      <c r="A449" s="28" t="n">
        <v>45599</v>
      </c>
      <c r="B449" s="21" t="s">
        <v>126</v>
      </c>
      <c r="C449" s="21" t="s">
        <v>139</v>
      </c>
      <c r="D449" s="29" t="n">
        <v>84.37</v>
      </c>
      <c r="E449" s="29" t="n">
        <f aca="false">D449/10</f>
        <v>8.437</v>
      </c>
      <c r="F449" s="29" t="n">
        <f aca="false">(E449+Einstellungen!$B$20)*(1+Einstellungen!$B$10)</f>
        <v>32.24067</v>
      </c>
      <c r="G449" s="21" t="str">
        <f aca="false">IF(F449&lt;Einstellungen!$B$5,"ja","nein")</f>
        <v>nein</v>
      </c>
      <c r="H449" s="21" t="s">
        <v>14</v>
      </c>
      <c r="I449" s="29" t="n">
        <f aca="false">INDEX(Einstellungen!$B$27:$B$50,15)</f>
        <v>1</v>
      </c>
      <c r="J449" s="29" t="n">
        <f aca="false">F449*I449</f>
        <v>32.24067</v>
      </c>
    </row>
    <row r="450" customFormat="false" ht="15" hidden="false" customHeight="false" outlineLevel="0" collapsed="false">
      <c r="A450" s="28" t="n">
        <v>45599</v>
      </c>
      <c r="B450" s="21" t="s">
        <v>127</v>
      </c>
      <c r="C450" s="21" t="s">
        <v>139</v>
      </c>
      <c r="D450" s="29" t="n">
        <v>100.95</v>
      </c>
      <c r="E450" s="29" t="n">
        <f aca="false">D450/10</f>
        <v>10.095</v>
      </c>
      <c r="F450" s="29" t="n">
        <f aca="false">(E450+Einstellungen!$B$20)*(1+Einstellungen!$B$10)</f>
        <v>34.21369</v>
      </c>
      <c r="G450" s="21" t="str">
        <f aca="false">IF(F450&lt;Einstellungen!$B$5,"ja","nein")</f>
        <v>nein</v>
      </c>
      <c r="H450" s="21" t="s">
        <v>14</v>
      </c>
      <c r="I450" s="29" t="n">
        <f aca="false">INDEX(Einstellungen!$B$27:$B$50,16)</f>
        <v>0.95</v>
      </c>
      <c r="J450" s="29" t="n">
        <f aca="false">F450*I450</f>
        <v>32.5030055</v>
      </c>
    </row>
    <row r="451" customFormat="false" ht="15" hidden="false" customHeight="false" outlineLevel="0" collapsed="false">
      <c r="A451" s="28" t="n">
        <v>45599</v>
      </c>
      <c r="B451" s="21" t="s">
        <v>128</v>
      </c>
      <c r="C451" s="21" t="s">
        <v>139</v>
      </c>
      <c r="D451" s="29" t="n">
        <v>115.16</v>
      </c>
      <c r="E451" s="29" t="n">
        <f aca="false">D451/10</f>
        <v>11.516</v>
      </c>
      <c r="F451" s="29" t="n">
        <f aca="false">(E451+Einstellungen!$B$20)*(1+Einstellungen!$B$10)</f>
        <v>35.90468</v>
      </c>
      <c r="G451" s="21" t="str">
        <f aca="false">IF(F451&lt;Einstellungen!$B$5,"ja","nein")</f>
        <v>nein</v>
      </c>
      <c r="H451" s="21" t="s">
        <v>14</v>
      </c>
      <c r="I451" s="29" t="n">
        <f aca="false">INDEX(Einstellungen!$B$27:$B$50,17)</f>
        <v>0.95</v>
      </c>
      <c r="J451" s="29" t="n">
        <f aca="false">F451*I451</f>
        <v>34.109446</v>
      </c>
    </row>
    <row r="452" customFormat="false" ht="15" hidden="false" customHeight="false" outlineLevel="0" collapsed="false">
      <c r="A452" s="28" t="n">
        <v>45599</v>
      </c>
      <c r="B452" s="21" t="s">
        <v>129</v>
      </c>
      <c r="C452" s="21" t="s">
        <v>139</v>
      </c>
      <c r="D452" s="29" t="n">
        <v>127.91</v>
      </c>
      <c r="E452" s="29" t="n">
        <f aca="false">D452/10</f>
        <v>12.791</v>
      </c>
      <c r="F452" s="29" t="n">
        <f aca="false">(E452+Einstellungen!$B$20)*(1+Einstellungen!$B$10)</f>
        <v>37.42193</v>
      </c>
      <c r="G452" s="21" t="str">
        <f aca="false">IF(F452&lt;Einstellungen!$B$5,"ja","nein")</f>
        <v>nein</v>
      </c>
      <c r="H452" s="21" t="s">
        <v>14</v>
      </c>
      <c r="I452" s="29" t="n">
        <f aca="false">INDEX(Einstellungen!$B$27:$B$50,18)</f>
        <v>1.1</v>
      </c>
      <c r="J452" s="29" t="n">
        <f aca="false">F452*I452</f>
        <v>41.164123</v>
      </c>
    </row>
    <row r="453" customFormat="false" ht="15" hidden="false" customHeight="false" outlineLevel="0" collapsed="false">
      <c r="A453" s="28" t="n">
        <v>45599</v>
      </c>
      <c r="B453" s="21" t="s">
        <v>130</v>
      </c>
      <c r="C453" s="21" t="s">
        <v>139</v>
      </c>
      <c r="D453" s="29" t="n">
        <v>126.09</v>
      </c>
      <c r="E453" s="29" t="n">
        <f aca="false">D453/10</f>
        <v>12.609</v>
      </c>
      <c r="F453" s="29" t="n">
        <f aca="false">(E453+Einstellungen!$B$20)*(1+Einstellungen!$B$10)</f>
        <v>37.20535</v>
      </c>
      <c r="G453" s="21" t="str">
        <f aca="false">IF(F453&lt;Einstellungen!$B$5,"ja","nein")</f>
        <v>nein</v>
      </c>
      <c r="H453" s="21" t="s">
        <v>14</v>
      </c>
      <c r="I453" s="29" t="n">
        <f aca="false">INDEX(Einstellungen!$B$27:$B$50,19)</f>
        <v>1.35</v>
      </c>
      <c r="J453" s="29" t="n">
        <f aca="false">F453*I453</f>
        <v>50.2272225</v>
      </c>
    </row>
    <row r="454" customFormat="false" ht="15" hidden="false" customHeight="false" outlineLevel="0" collapsed="false">
      <c r="A454" s="28" t="n">
        <v>45599</v>
      </c>
      <c r="B454" s="21" t="s">
        <v>131</v>
      </c>
      <c r="C454" s="21" t="s">
        <v>139</v>
      </c>
      <c r="D454" s="29" t="n">
        <v>120.72</v>
      </c>
      <c r="E454" s="29" t="n">
        <f aca="false">D454/10</f>
        <v>12.072</v>
      </c>
      <c r="F454" s="29" t="n">
        <f aca="false">(E454+Einstellungen!$B$20)*(1+Einstellungen!$B$10)</f>
        <v>36.56632</v>
      </c>
      <c r="G454" s="21" t="str">
        <f aca="false">IF(F454&lt;Einstellungen!$B$5,"ja","nein")</f>
        <v>nein</v>
      </c>
      <c r="H454" s="21" t="s">
        <v>14</v>
      </c>
      <c r="I454" s="29" t="n">
        <f aca="false">INDEX(Einstellungen!$B$27:$B$50,20)</f>
        <v>1.45</v>
      </c>
      <c r="J454" s="29" t="n">
        <f aca="false">F454*I454</f>
        <v>53.021164</v>
      </c>
    </row>
    <row r="455" customFormat="false" ht="15" hidden="false" customHeight="false" outlineLevel="0" collapsed="false">
      <c r="A455" s="28" t="n">
        <v>45599</v>
      </c>
      <c r="B455" s="21" t="s">
        <v>132</v>
      </c>
      <c r="C455" s="21" t="s">
        <v>139</v>
      </c>
      <c r="D455" s="29" t="n">
        <v>110.8</v>
      </c>
      <c r="E455" s="29" t="n">
        <f aca="false">D455/10</f>
        <v>11.08</v>
      </c>
      <c r="F455" s="29" t="n">
        <f aca="false">(E455+Einstellungen!$B$20)*(1+Einstellungen!$B$10)</f>
        <v>35.38584</v>
      </c>
      <c r="G455" s="21" t="str">
        <f aca="false">IF(F455&lt;Einstellungen!$B$5,"ja","nein")</f>
        <v>nein</v>
      </c>
      <c r="H455" s="21" t="s">
        <v>14</v>
      </c>
      <c r="I455" s="29" t="n">
        <f aca="false">INDEX(Einstellungen!$B$27:$B$50,21)</f>
        <v>1.4</v>
      </c>
      <c r="J455" s="29" t="n">
        <f aca="false">F455*I455</f>
        <v>49.540176</v>
      </c>
    </row>
    <row r="456" customFormat="false" ht="15" hidden="false" customHeight="false" outlineLevel="0" collapsed="false">
      <c r="A456" s="28" t="n">
        <v>45599</v>
      </c>
      <c r="B456" s="21" t="s">
        <v>133</v>
      </c>
      <c r="C456" s="21" t="s">
        <v>139</v>
      </c>
      <c r="D456" s="29" t="n">
        <v>102</v>
      </c>
      <c r="E456" s="29" t="n">
        <f aca="false">D456/10</f>
        <v>10.2</v>
      </c>
      <c r="F456" s="29" t="n">
        <f aca="false">(E456+Einstellungen!$B$20)*(1+Einstellungen!$B$10)</f>
        <v>34.33864</v>
      </c>
      <c r="G456" s="21" t="str">
        <f aca="false">IF(F456&lt;Einstellungen!$B$5,"ja","nein")</f>
        <v>nein</v>
      </c>
      <c r="H456" s="21" t="s">
        <v>14</v>
      </c>
      <c r="I456" s="29" t="n">
        <f aca="false">INDEX(Einstellungen!$B$27:$B$50,22)</f>
        <v>1.25</v>
      </c>
      <c r="J456" s="29" t="n">
        <f aca="false">F456*I456</f>
        <v>42.9233</v>
      </c>
    </row>
    <row r="457" customFormat="false" ht="15" hidden="false" customHeight="false" outlineLevel="0" collapsed="false">
      <c r="A457" s="28" t="n">
        <v>45599</v>
      </c>
      <c r="B457" s="21" t="s">
        <v>134</v>
      </c>
      <c r="C457" s="21" t="s">
        <v>139</v>
      </c>
      <c r="D457" s="29" t="n">
        <v>100.69</v>
      </c>
      <c r="E457" s="29" t="n">
        <f aca="false">D457/10</f>
        <v>10.069</v>
      </c>
      <c r="F457" s="29" t="n">
        <f aca="false">(E457+Einstellungen!$B$20)*(1+Einstellungen!$B$10)</f>
        <v>34.18275</v>
      </c>
      <c r="G457" s="21" t="str">
        <f aca="false">IF(F457&lt;Einstellungen!$B$5,"ja","nein")</f>
        <v>nein</v>
      </c>
      <c r="H457" s="21" t="s">
        <v>14</v>
      </c>
      <c r="I457" s="29" t="n">
        <f aca="false">INDEX(Einstellungen!$B$27:$B$50,23)</f>
        <v>1.05</v>
      </c>
      <c r="J457" s="29" t="n">
        <f aca="false">F457*I457</f>
        <v>35.8918875</v>
      </c>
    </row>
    <row r="458" customFormat="false" ht="15" hidden="false" customHeight="false" outlineLevel="0" collapsed="false">
      <c r="A458" s="28" t="n">
        <v>45599</v>
      </c>
      <c r="B458" s="21" t="s">
        <v>135</v>
      </c>
      <c r="C458" s="21" t="s">
        <v>139</v>
      </c>
      <c r="D458" s="29" t="n">
        <v>94.53</v>
      </c>
      <c r="E458" s="29" t="n">
        <f aca="false">D458/10</f>
        <v>9.453</v>
      </c>
      <c r="F458" s="29" t="n">
        <f aca="false">(E458+Einstellungen!$B$20)*(1+Einstellungen!$B$10)</f>
        <v>33.44971</v>
      </c>
      <c r="G458" s="21" t="str">
        <f aca="false">IF(F458&lt;Einstellungen!$B$5,"ja","nein")</f>
        <v>nein</v>
      </c>
      <c r="H458" s="21" t="s">
        <v>14</v>
      </c>
      <c r="I458" s="29" t="n">
        <f aca="false">INDEX(Einstellungen!$B$27:$B$50,24)</f>
        <v>0.8</v>
      </c>
      <c r="J458" s="29" t="n">
        <f aca="false">F458*I458</f>
        <v>26.759768</v>
      </c>
    </row>
    <row r="459" customFormat="false" ht="15" hidden="false" customHeight="false" outlineLevel="0" collapsed="false">
      <c r="A459" s="28" t="n">
        <v>45600</v>
      </c>
      <c r="B459" s="21" t="s">
        <v>111</v>
      </c>
      <c r="C459" s="21" t="s">
        <v>140</v>
      </c>
      <c r="D459" s="29" t="n">
        <v>92.04</v>
      </c>
      <c r="E459" s="29" t="n">
        <f aca="false">D459/10</f>
        <v>9.204</v>
      </c>
      <c r="F459" s="29" t="n">
        <f aca="false">(E459+Einstellungen!$B$20)*(1+Einstellungen!$B$10)</f>
        <v>33.1534</v>
      </c>
      <c r="G459" s="21" t="str">
        <f aca="false">IF(F459&lt;Einstellungen!$B$5,"ja","nein")</f>
        <v>nein</v>
      </c>
      <c r="H459" s="21" t="s">
        <v>14</v>
      </c>
      <c r="I459" s="29" t="n">
        <f aca="false">INDEX(Einstellungen!$B$27:$B$50,1)</f>
        <v>0.6</v>
      </c>
      <c r="J459" s="29" t="n">
        <f aca="false">F459*I459</f>
        <v>19.89204</v>
      </c>
    </row>
    <row r="460" customFormat="false" ht="15" hidden="false" customHeight="false" outlineLevel="0" collapsed="false">
      <c r="A460" s="28" t="n">
        <v>45600</v>
      </c>
      <c r="B460" s="21" t="s">
        <v>113</v>
      </c>
      <c r="C460" s="21" t="s">
        <v>140</v>
      </c>
      <c r="D460" s="29" t="n">
        <v>89.96</v>
      </c>
      <c r="E460" s="29" t="n">
        <f aca="false">D460/10</f>
        <v>8.996</v>
      </c>
      <c r="F460" s="29" t="n">
        <f aca="false">(E460+Einstellungen!$B$20)*(1+Einstellungen!$B$10)</f>
        <v>32.90588</v>
      </c>
      <c r="G460" s="21" t="str">
        <f aca="false">IF(F460&lt;Einstellungen!$B$5,"ja","nein")</f>
        <v>nein</v>
      </c>
      <c r="H460" s="21" t="s">
        <v>14</v>
      </c>
      <c r="I460" s="29" t="n">
        <f aca="false">INDEX(Einstellungen!$B$27:$B$50,2)</f>
        <v>0.5</v>
      </c>
      <c r="J460" s="29" t="n">
        <f aca="false">F460*I460</f>
        <v>16.45294</v>
      </c>
    </row>
    <row r="461" customFormat="false" ht="15" hidden="false" customHeight="false" outlineLevel="0" collapsed="false">
      <c r="A461" s="28" t="n">
        <v>45600</v>
      </c>
      <c r="B461" s="21" t="s">
        <v>114</v>
      </c>
      <c r="C461" s="21" t="s">
        <v>140</v>
      </c>
      <c r="D461" s="29" t="n">
        <v>90.07</v>
      </c>
      <c r="E461" s="29" t="n">
        <f aca="false">D461/10</f>
        <v>9.007</v>
      </c>
      <c r="F461" s="29" t="n">
        <f aca="false">(E461+Einstellungen!$B$20)*(1+Einstellungen!$B$10)</f>
        <v>32.91897</v>
      </c>
      <c r="G461" s="21" t="str">
        <f aca="false">IF(F461&lt;Einstellungen!$B$5,"ja","nein")</f>
        <v>nein</v>
      </c>
      <c r="H461" s="21" t="s">
        <v>14</v>
      </c>
      <c r="I461" s="29" t="n">
        <f aca="false">INDEX(Einstellungen!$B$27:$B$50,3)</f>
        <v>0.45</v>
      </c>
      <c r="J461" s="29" t="n">
        <f aca="false">F461*I461</f>
        <v>14.8135365</v>
      </c>
    </row>
    <row r="462" customFormat="false" ht="15" hidden="false" customHeight="false" outlineLevel="0" collapsed="false">
      <c r="A462" s="28" t="n">
        <v>45600</v>
      </c>
      <c r="B462" s="21" t="s">
        <v>115</v>
      </c>
      <c r="C462" s="21" t="s">
        <v>140</v>
      </c>
      <c r="D462" s="29" t="n">
        <v>89.86</v>
      </c>
      <c r="E462" s="29" t="n">
        <f aca="false">D462/10</f>
        <v>8.986</v>
      </c>
      <c r="F462" s="29" t="n">
        <f aca="false">(E462+Einstellungen!$B$20)*(1+Einstellungen!$B$10)</f>
        <v>32.89398</v>
      </c>
      <c r="G462" s="21" t="str">
        <f aca="false">IF(F462&lt;Einstellungen!$B$5,"ja","nein")</f>
        <v>nein</v>
      </c>
      <c r="H462" s="21" t="s">
        <v>14</v>
      </c>
      <c r="I462" s="29" t="n">
        <f aca="false">INDEX(Einstellungen!$B$27:$B$50,4)</f>
        <v>0.45</v>
      </c>
      <c r="J462" s="29" t="n">
        <f aca="false">F462*I462</f>
        <v>14.802291</v>
      </c>
    </row>
    <row r="463" customFormat="false" ht="15" hidden="false" customHeight="false" outlineLevel="0" collapsed="false">
      <c r="A463" s="28" t="n">
        <v>45600</v>
      </c>
      <c r="B463" s="21" t="s">
        <v>116</v>
      </c>
      <c r="C463" s="21" t="s">
        <v>140</v>
      </c>
      <c r="D463" s="29" t="n">
        <v>90.8</v>
      </c>
      <c r="E463" s="29" t="n">
        <f aca="false">D463/10</f>
        <v>9.08</v>
      </c>
      <c r="F463" s="29" t="n">
        <f aca="false">(E463+Einstellungen!$B$20)*(1+Einstellungen!$B$10)</f>
        <v>33.00584</v>
      </c>
      <c r="G463" s="21" t="str">
        <f aca="false">IF(F463&lt;Einstellungen!$B$5,"ja","nein")</f>
        <v>nein</v>
      </c>
      <c r="H463" s="21" t="s">
        <v>14</v>
      </c>
      <c r="I463" s="29" t="n">
        <f aca="false">INDEX(Einstellungen!$B$27:$B$50,5)</f>
        <v>0.45</v>
      </c>
      <c r="J463" s="29" t="n">
        <f aca="false">F463*I463</f>
        <v>14.852628</v>
      </c>
    </row>
    <row r="464" customFormat="false" ht="15" hidden="false" customHeight="false" outlineLevel="0" collapsed="false">
      <c r="A464" s="28" t="n">
        <v>45600</v>
      </c>
      <c r="B464" s="21" t="s">
        <v>117</v>
      </c>
      <c r="C464" s="21" t="s">
        <v>140</v>
      </c>
      <c r="D464" s="29" t="n">
        <v>98.52</v>
      </c>
      <c r="E464" s="29" t="n">
        <f aca="false">D464/10</f>
        <v>9.852</v>
      </c>
      <c r="F464" s="29" t="n">
        <f aca="false">(E464+Einstellungen!$B$20)*(1+Einstellungen!$B$10)</f>
        <v>33.92452</v>
      </c>
      <c r="G464" s="21" t="str">
        <f aca="false">IF(F464&lt;Einstellungen!$B$5,"ja","nein")</f>
        <v>nein</v>
      </c>
      <c r="H464" s="21" t="s">
        <v>14</v>
      </c>
      <c r="I464" s="29" t="n">
        <f aca="false">INDEX(Einstellungen!$B$27:$B$50,6)</f>
        <v>0.5</v>
      </c>
      <c r="J464" s="29" t="n">
        <f aca="false">F464*I464</f>
        <v>16.96226</v>
      </c>
    </row>
    <row r="465" customFormat="false" ht="15" hidden="false" customHeight="false" outlineLevel="0" collapsed="false">
      <c r="A465" s="28" t="n">
        <v>45600</v>
      </c>
      <c r="B465" s="21" t="s">
        <v>118</v>
      </c>
      <c r="C465" s="21" t="s">
        <v>140</v>
      </c>
      <c r="D465" s="29" t="n">
        <v>124.89</v>
      </c>
      <c r="E465" s="29" t="n">
        <f aca="false">D465/10</f>
        <v>12.489</v>
      </c>
      <c r="F465" s="29" t="n">
        <f aca="false">(E465+Einstellungen!$B$20)*(1+Einstellungen!$B$10)</f>
        <v>37.06255</v>
      </c>
      <c r="G465" s="21" t="str">
        <f aca="false">IF(F465&lt;Einstellungen!$B$5,"ja","nein")</f>
        <v>nein</v>
      </c>
      <c r="H465" s="21" t="s">
        <v>14</v>
      </c>
      <c r="I465" s="29" t="n">
        <f aca="false">INDEX(Einstellungen!$B$27:$B$50,7)</f>
        <v>0.7</v>
      </c>
      <c r="J465" s="29" t="n">
        <f aca="false">F465*I465</f>
        <v>25.943785</v>
      </c>
    </row>
    <row r="466" customFormat="false" ht="15" hidden="false" customHeight="false" outlineLevel="0" collapsed="false">
      <c r="A466" s="28" t="n">
        <v>45600</v>
      </c>
      <c r="B466" s="21" t="s">
        <v>119</v>
      </c>
      <c r="C466" s="21" t="s">
        <v>140</v>
      </c>
      <c r="D466" s="29" t="n">
        <v>144.91</v>
      </c>
      <c r="E466" s="29" t="n">
        <f aca="false">D466/10</f>
        <v>14.491</v>
      </c>
      <c r="F466" s="29" t="n">
        <f aca="false">(E466+Einstellungen!$B$20)*(1+Einstellungen!$B$10)</f>
        <v>39.44493</v>
      </c>
      <c r="G466" s="21" t="str">
        <f aca="false">IF(F466&lt;Einstellungen!$B$5,"ja","nein")</f>
        <v>nein</v>
      </c>
      <c r="H466" s="21" t="s">
        <v>14</v>
      </c>
      <c r="I466" s="29" t="n">
        <f aca="false">INDEX(Einstellungen!$B$27:$B$50,8)</f>
        <v>0.95</v>
      </c>
      <c r="J466" s="29" t="n">
        <f aca="false">F466*I466</f>
        <v>37.4726835</v>
      </c>
    </row>
    <row r="467" customFormat="false" ht="15" hidden="false" customHeight="false" outlineLevel="0" collapsed="false">
      <c r="A467" s="28" t="n">
        <v>45600</v>
      </c>
      <c r="B467" s="21" t="s">
        <v>120</v>
      </c>
      <c r="C467" s="21" t="s">
        <v>140</v>
      </c>
      <c r="D467" s="29" t="n">
        <v>139.18</v>
      </c>
      <c r="E467" s="29" t="n">
        <f aca="false">D467/10</f>
        <v>13.918</v>
      </c>
      <c r="F467" s="29" t="n">
        <f aca="false">(E467+Einstellungen!$B$20)*(1+Einstellungen!$B$10)</f>
        <v>38.76306</v>
      </c>
      <c r="G467" s="21" t="str">
        <f aca="false">IF(F467&lt;Einstellungen!$B$5,"ja","nein")</f>
        <v>nein</v>
      </c>
      <c r="H467" s="21" t="s">
        <v>14</v>
      </c>
      <c r="I467" s="29" t="n">
        <f aca="false">INDEX(Einstellungen!$B$27:$B$50,9)</f>
        <v>1.05</v>
      </c>
      <c r="J467" s="29" t="n">
        <f aca="false">F467*I467</f>
        <v>40.701213</v>
      </c>
    </row>
    <row r="468" customFormat="false" ht="15" hidden="false" customHeight="false" outlineLevel="0" collapsed="false">
      <c r="A468" s="28" t="n">
        <v>45600</v>
      </c>
      <c r="B468" s="21" t="s">
        <v>121</v>
      </c>
      <c r="C468" s="21" t="s">
        <v>140</v>
      </c>
      <c r="D468" s="29" t="n">
        <v>120.63</v>
      </c>
      <c r="E468" s="29" t="n">
        <f aca="false">D468/10</f>
        <v>12.063</v>
      </c>
      <c r="F468" s="29" t="n">
        <f aca="false">(E468+Einstellungen!$B$20)*(1+Einstellungen!$B$10)</f>
        <v>36.55561</v>
      </c>
      <c r="G468" s="21" t="str">
        <f aca="false">IF(F468&lt;Einstellungen!$B$5,"ja","nein")</f>
        <v>nein</v>
      </c>
      <c r="H468" s="21" t="s">
        <v>14</v>
      </c>
      <c r="I468" s="29" t="n">
        <f aca="false">INDEX(Einstellungen!$B$27:$B$50,10)</f>
        <v>1.05</v>
      </c>
      <c r="J468" s="29" t="n">
        <f aca="false">F468*I468</f>
        <v>38.3833905</v>
      </c>
    </row>
    <row r="469" customFormat="false" ht="15" hidden="false" customHeight="false" outlineLevel="0" collapsed="false">
      <c r="A469" s="28" t="n">
        <v>45600</v>
      </c>
      <c r="B469" s="21" t="s">
        <v>122</v>
      </c>
      <c r="C469" s="21" t="s">
        <v>140</v>
      </c>
      <c r="D469" s="29" t="n">
        <v>100</v>
      </c>
      <c r="E469" s="29" t="n">
        <f aca="false">D469/10</f>
        <v>10</v>
      </c>
      <c r="F469" s="29" t="n">
        <f aca="false">(E469+Einstellungen!$B$20)*(1+Einstellungen!$B$10)</f>
        <v>34.10064</v>
      </c>
      <c r="G469" s="21" t="str">
        <f aca="false">IF(F469&lt;Einstellungen!$B$5,"ja","nein")</f>
        <v>nein</v>
      </c>
      <c r="H469" s="21" t="s">
        <v>14</v>
      </c>
      <c r="I469" s="29" t="n">
        <f aca="false">INDEX(Einstellungen!$B$27:$B$50,11)</f>
        <v>1.05</v>
      </c>
      <c r="J469" s="29" t="n">
        <f aca="false">F469*I469</f>
        <v>35.805672</v>
      </c>
    </row>
    <row r="470" customFormat="false" ht="15" hidden="false" customHeight="false" outlineLevel="0" collapsed="false">
      <c r="A470" s="28" t="n">
        <v>45600</v>
      </c>
      <c r="B470" s="21" t="s">
        <v>123</v>
      </c>
      <c r="C470" s="21" t="s">
        <v>140</v>
      </c>
      <c r="D470" s="29" t="n">
        <v>97.12</v>
      </c>
      <c r="E470" s="29" t="n">
        <f aca="false">D470/10</f>
        <v>9.712</v>
      </c>
      <c r="F470" s="29" t="n">
        <f aca="false">(E470+Einstellungen!$B$20)*(1+Einstellungen!$B$10)</f>
        <v>33.75792</v>
      </c>
      <c r="G470" s="21" t="str">
        <f aca="false">IF(F470&lt;Einstellungen!$B$5,"ja","nein")</f>
        <v>nein</v>
      </c>
      <c r="H470" s="21" t="s">
        <v>14</v>
      </c>
      <c r="I470" s="29" t="n">
        <f aca="false">INDEX(Einstellungen!$B$27:$B$50,12)</f>
        <v>1.1</v>
      </c>
      <c r="J470" s="29" t="n">
        <f aca="false">F470*I470</f>
        <v>37.133712</v>
      </c>
    </row>
    <row r="471" customFormat="false" ht="15" hidden="false" customHeight="false" outlineLevel="0" collapsed="false">
      <c r="A471" s="28" t="n">
        <v>45600</v>
      </c>
      <c r="B471" s="21" t="s">
        <v>124</v>
      </c>
      <c r="C471" s="21" t="s">
        <v>140</v>
      </c>
      <c r="D471" s="29" t="n">
        <v>95.16</v>
      </c>
      <c r="E471" s="29" t="n">
        <f aca="false">D471/10</f>
        <v>9.516</v>
      </c>
      <c r="F471" s="29" t="n">
        <f aca="false">(E471+Einstellungen!$B$20)*(1+Einstellungen!$B$10)</f>
        <v>33.52468</v>
      </c>
      <c r="G471" s="21" t="str">
        <f aca="false">IF(F471&lt;Einstellungen!$B$5,"ja","nein")</f>
        <v>nein</v>
      </c>
      <c r="H471" s="21" t="s">
        <v>14</v>
      </c>
      <c r="I471" s="29" t="n">
        <f aca="false">INDEX(Einstellungen!$B$27:$B$50,13)</f>
        <v>1.2</v>
      </c>
      <c r="J471" s="29" t="n">
        <f aca="false">F471*I471</f>
        <v>40.229616</v>
      </c>
    </row>
    <row r="472" customFormat="false" ht="15" hidden="false" customHeight="false" outlineLevel="0" collapsed="false">
      <c r="A472" s="28" t="n">
        <v>45600</v>
      </c>
      <c r="B472" s="21" t="s">
        <v>125</v>
      </c>
      <c r="C472" s="21" t="s">
        <v>140</v>
      </c>
      <c r="D472" s="29" t="n">
        <v>98.47</v>
      </c>
      <c r="E472" s="29" t="n">
        <f aca="false">D472/10</f>
        <v>9.847</v>
      </c>
      <c r="F472" s="29" t="n">
        <f aca="false">(E472+Einstellungen!$B$20)*(1+Einstellungen!$B$10)</f>
        <v>33.91857</v>
      </c>
      <c r="G472" s="21" t="str">
        <f aca="false">IF(F472&lt;Einstellungen!$B$5,"ja","nein")</f>
        <v>nein</v>
      </c>
      <c r="H472" s="21" t="s">
        <v>14</v>
      </c>
      <c r="I472" s="29" t="n">
        <f aca="false">INDEX(Einstellungen!$B$27:$B$50,14)</f>
        <v>1.15</v>
      </c>
      <c r="J472" s="29" t="n">
        <f aca="false">F472*I472</f>
        <v>39.0063555</v>
      </c>
    </row>
    <row r="473" customFormat="false" ht="15" hidden="false" customHeight="false" outlineLevel="0" collapsed="false">
      <c r="A473" s="28" t="n">
        <v>45600</v>
      </c>
      <c r="B473" s="21" t="s">
        <v>126</v>
      </c>
      <c r="C473" s="21" t="s">
        <v>140</v>
      </c>
      <c r="D473" s="29" t="n">
        <v>103.17</v>
      </c>
      <c r="E473" s="29" t="n">
        <f aca="false">D473/10</f>
        <v>10.317</v>
      </c>
      <c r="F473" s="29" t="n">
        <f aca="false">(E473+Einstellungen!$B$20)*(1+Einstellungen!$B$10)</f>
        <v>34.47787</v>
      </c>
      <c r="G473" s="21" t="str">
        <f aca="false">IF(F473&lt;Einstellungen!$B$5,"ja","nein")</f>
        <v>nein</v>
      </c>
      <c r="H473" s="21" t="s">
        <v>14</v>
      </c>
      <c r="I473" s="29" t="n">
        <f aca="false">INDEX(Einstellungen!$B$27:$B$50,15)</f>
        <v>1</v>
      </c>
      <c r="J473" s="29" t="n">
        <f aca="false">F473*I473</f>
        <v>34.47787</v>
      </c>
    </row>
    <row r="474" customFormat="false" ht="15" hidden="false" customHeight="false" outlineLevel="0" collapsed="false">
      <c r="A474" s="28" t="n">
        <v>45600</v>
      </c>
      <c r="B474" s="21" t="s">
        <v>127</v>
      </c>
      <c r="C474" s="21" t="s">
        <v>140</v>
      </c>
      <c r="D474" s="29" t="n">
        <v>130.4</v>
      </c>
      <c r="E474" s="29" t="n">
        <f aca="false">D474/10</f>
        <v>13.04</v>
      </c>
      <c r="F474" s="29" t="n">
        <f aca="false">(E474+Einstellungen!$B$20)*(1+Einstellungen!$B$10)</f>
        <v>37.71824</v>
      </c>
      <c r="G474" s="21" t="str">
        <f aca="false">IF(F474&lt;Einstellungen!$B$5,"ja","nein")</f>
        <v>nein</v>
      </c>
      <c r="H474" s="21" t="s">
        <v>14</v>
      </c>
      <c r="I474" s="29" t="n">
        <f aca="false">INDEX(Einstellungen!$B$27:$B$50,16)</f>
        <v>0.95</v>
      </c>
      <c r="J474" s="29" t="n">
        <f aca="false">F474*I474</f>
        <v>35.832328</v>
      </c>
    </row>
    <row r="475" customFormat="false" ht="15" hidden="false" customHeight="false" outlineLevel="0" collapsed="false">
      <c r="A475" s="28" t="n">
        <v>45600</v>
      </c>
      <c r="B475" s="21" t="s">
        <v>128</v>
      </c>
      <c r="C475" s="21" t="s">
        <v>140</v>
      </c>
      <c r="D475" s="29" t="n">
        <v>181.47</v>
      </c>
      <c r="E475" s="29" t="n">
        <f aca="false">D475/10</f>
        <v>18.147</v>
      </c>
      <c r="F475" s="29" t="n">
        <f aca="false">(E475+Einstellungen!$B$20)*(1+Einstellungen!$B$10)</f>
        <v>43.79557</v>
      </c>
      <c r="G475" s="21" t="str">
        <f aca="false">IF(F475&lt;Einstellungen!$B$5,"ja","nein")</f>
        <v>nein</v>
      </c>
      <c r="H475" s="21" t="s">
        <v>14</v>
      </c>
      <c r="I475" s="29" t="n">
        <f aca="false">INDEX(Einstellungen!$B$27:$B$50,17)</f>
        <v>0.95</v>
      </c>
      <c r="J475" s="29" t="n">
        <f aca="false">F475*I475</f>
        <v>41.6057915</v>
      </c>
    </row>
    <row r="476" customFormat="false" ht="15" hidden="false" customHeight="false" outlineLevel="0" collapsed="false">
      <c r="A476" s="28" t="n">
        <v>45600</v>
      </c>
      <c r="B476" s="21" t="s">
        <v>129</v>
      </c>
      <c r="C476" s="21" t="s">
        <v>140</v>
      </c>
      <c r="D476" s="29" t="n">
        <v>290.21</v>
      </c>
      <c r="E476" s="29" t="n">
        <f aca="false">D476/10</f>
        <v>29.021</v>
      </c>
      <c r="F476" s="29" t="n">
        <f aca="false">(E476+Einstellungen!$B$20)*(1+Einstellungen!$B$10)</f>
        <v>56.73563</v>
      </c>
      <c r="G476" s="21" t="str">
        <f aca="false">IF(F476&lt;Einstellungen!$B$5,"ja","nein")</f>
        <v>nein</v>
      </c>
      <c r="H476" s="21" t="s">
        <v>14</v>
      </c>
      <c r="I476" s="29" t="n">
        <f aca="false">INDEX(Einstellungen!$B$27:$B$50,18)</f>
        <v>1.1</v>
      </c>
      <c r="J476" s="29" t="n">
        <f aca="false">F476*I476</f>
        <v>62.409193</v>
      </c>
    </row>
    <row r="477" customFormat="false" ht="15" hidden="false" customHeight="false" outlineLevel="0" collapsed="false">
      <c r="A477" s="28" t="n">
        <v>45600</v>
      </c>
      <c r="B477" s="21" t="s">
        <v>130</v>
      </c>
      <c r="C477" s="21" t="s">
        <v>140</v>
      </c>
      <c r="D477" s="29" t="n">
        <v>241.04</v>
      </c>
      <c r="E477" s="29" t="n">
        <f aca="false">D477/10</f>
        <v>24.104</v>
      </c>
      <c r="F477" s="29" t="n">
        <f aca="false">(E477+Einstellungen!$B$20)*(1+Einstellungen!$B$10)</f>
        <v>50.8844</v>
      </c>
      <c r="G477" s="21" t="str">
        <f aca="false">IF(F477&lt;Einstellungen!$B$5,"ja","nein")</f>
        <v>nein</v>
      </c>
      <c r="H477" s="21" t="s">
        <v>14</v>
      </c>
      <c r="I477" s="29" t="n">
        <f aca="false">INDEX(Einstellungen!$B$27:$B$50,19)</f>
        <v>1.35</v>
      </c>
      <c r="J477" s="29" t="n">
        <f aca="false">F477*I477</f>
        <v>68.69394</v>
      </c>
    </row>
    <row r="478" customFormat="false" ht="15" hidden="false" customHeight="false" outlineLevel="0" collapsed="false">
      <c r="A478" s="28" t="n">
        <v>45600</v>
      </c>
      <c r="B478" s="21" t="s">
        <v>131</v>
      </c>
      <c r="C478" s="21" t="s">
        <v>140</v>
      </c>
      <c r="D478" s="29" t="n">
        <v>162.09</v>
      </c>
      <c r="E478" s="29" t="n">
        <f aca="false">D478/10</f>
        <v>16.209</v>
      </c>
      <c r="F478" s="29" t="n">
        <f aca="false">(E478+Einstellungen!$B$20)*(1+Einstellungen!$B$10)</f>
        <v>41.48935</v>
      </c>
      <c r="G478" s="21" t="str">
        <f aca="false">IF(F478&lt;Einstellungen!$B$5,"ja","nein")</f>
        <v>nein</v>
      </c>
      <c r="H478" s="21" t="s">
        <v>14</v>
      </c>
      <c r="I478" s="29" t="n">
        <f aca="false">INDEX(Einstellungen!$B$27:$B$50,20)</f>
        <v>1.45</v>
      </c>
      <c r="J478" s="29" t="n">
        <f aca="false">F478*I478</f>
        <v>60.1595575</v>
      </c>
    </row>
    <row r="479" customFormat="false" ht="15" hidden="false" customHeight="false" outlineLevel="0" collapsed="false">
      <c r="A479" s="28" t="n">
        <v>45600</v>
      </c>
      <c r="B479" s="21" t="s">
        <v>132</v>
      </c>
      <c r="C479" s="21" t="s">
        <v>140</v>
      </c>
      <c r="D479" s="29" t="n">
        <v>123</v>
      </c>
      <c r="E479" s="29" t="n">
        <f aca="false">D479/10</f>
        <v>12.3</v>
      </c>
      <c r="F479" s="29" t="n">
        <f aca="false">(E479+Einstellungen!$B$20)*(1+Einstellungen!$B$10)</f>
        <v>36.83764</v>
      </c>
      <c r="G479" s="21" t="str">
        <f aca="false">IF(F479&lt;Einstellungen!$B$5,"ja","nein")</f>
        <v>nein</v>
      </c>
      <c r="H479" s="21" t="s">
        <v>14</v>
      </c>
      <c r="I479" s="29" t="n">
        <f aca="false">INDEX(Einstellungen!$B$27:$B$50,21)</f>
        <v>1.4</v>
      </c>
      <c r="J479" s="29" t="n">
        <f aca="false">F479*I479</f>
        <v>51.572696</v>
      </c>
    </row>
    <row r="480" customFormat="false" ht="15" hidden="false" customHeight="false" outlineLevel="0" collapsed="false">
      <c r="A480" s="28" t="n">
        <v>45600</v>
      </c>
      <c r="B480" s="21" t="s">
        <v>133</v>
      </c>
      <c r="C480" s="21" t="s">
        <v>140</v>
      </c>
      <c r="D480" s="29" t="n">
        <v>112.27</v>
      </c>
      <c r="E480" s="29" t="n">
        <f aca="false">D480/10</f>
        <v>11.227</v>
      </c>
      <c r="F480" s="29" t="n">
        <f aca="false">(E480+Einstellungen!$B$20)*(1+Einstellungen!$B$10)</f>
        <v>35.56077</v>
      </c>
      <c r="G480" s="21" t="str">
        <f aca="false">IF(F480&lt;Einstellungen!$B$5,"ja","nein")</f>
        <v>nein</v>
      </c>
      <c r="H480" s="21" t="s">
        <v>14</v>
      </c>
      <c r="I480" s="29" t="n">
        <f aca="false">INDEX(Einstellungen!$B$27:$B$50,22)</f>
        <v>1.25</v>
      </c>
      <c r="J480" s="29" t="n">
        <f aca="false">F480*I480</f>
        <v>44.4509625</v>
      </c>
    </row>
    <row r="481" customFormat="false" ht="15" hidden="false" customHeight="false" outlineLevel="0" collapsed="false">
      <c r="A481" s="28" t="n">
        <v>45600</v>
      </c>
      <c r="B481" s="21" t="s">
        <v>134</v>
      </c>
      <c r="C481" s="21" t="s">
        <v>140</v>
      </c>
      <c r="D481" s="29" t="n">
        <v>107.98</v>
      </c>
      <c r="E481" s="29" t="n">
        <f aca="false">D481/10</f>
        <v>10.798</v>
      </c>
      <c r="F481" s="29" t="n">
        <f aca="false">(E481+Einstellungen!$B$20)*(1+Einstellungen!$B$10)</f>
        <v>35.05026</v>
      </c>
      <c r="G481" s="21" t="str">
        <f aca="false">IF(F481&lt;Einstellungen!$B$5,"ja","nein")</f>
        <v>nein</v>
      </c>
      <c r="H481" s="21" t="s">
        <v>14</v>
      </c>
      <c r="I481" s="29" t="n">
        <f aca="false">INDEX(Einstellungen!$B$27:$B$50,23)</f>
        <v>1.05</v>
      </c>
      <c r="J481" s="29" t="n">
        <f aca="false">F481*I481</f>
        <v>36.802773</v>
      </c>
    </row>
    <row r="482" customFormat="false" ht="15" hidden="false" customHeight="false" outlineLevel="0" collapsed="false">
      <c r="A482" s="28" t="n">
        <v>45600</v>
      </c>
      <c r="B482" s="21" t="s">
        <v>135</v>
      </c>
      <c r="C482" s="21" t="s">
        <v>140</v>
      </c>
      <c r="D482" s="29" t="n">
        <v>97.6</v>
      </c>
      <c r="E482" s="29" t="n">
        <f aca="false">D482/10</f>
        <v>9.76</v>
      </c>
      <c r="F482" s="29" t="n">
        <f aca="false">(E482+Einstellungen!$B$20)*(1+Einstellungen!$B$10)</f>
        <v>33.81504</v>
      </c>
      <c r="G482" s="21" t="str">
        <f aca="false">IF(F482&lt;Einstellungen!$B$5,"ja","nein")</f>
        <v>nein</v>
      </c>
      <c r="H482" s="21" t="s">
        <v>14</v>
      </c>
      <c r="I482" s="29" t="n">
        <f aca="false">INDEX(Einstellungen!$B$27:$B$50,24)</f>
        <v>0.8</v>
      </c>
      <c r="J482" s="29" t="n">
        <f aca="false">F482*I482</f>
        <v>27.052032</v>
      </c>
    </row>
    <row r="483" customFormat="false" ht="15" hidden="false" customHeight="false" outlineLevel="0" collapsed="false">
      <c r="A483" s="28" t="n">
        <v>45601</v>
      </c>
      <c r="B483" s="21" t="s">
        <v>111</v>
      </c>
      <c r="C483" s="21" t="s">
        <v>141</v>
      </c>
      <c r="D483" s="29" t="n">
        <v>101.77</v>
      </c>
      <c r="E483" s="29" t="n">
        <f aca="false">D483/10</f>
        <v>10.177</v>
      </c>
      <c r="F483" s="29" t="n">
        <f aca="false">(E483+Einstellungen!$B$20)*(1+Einstellungen!$B$10)</f>
        <v>34.31127</v>
      </c>
      <c r="G483" s="21" t="str">
        <f aca="false">IF(F483&lt;Einstellungen!$B$5,"ja","nein")</f>
        <v>nein</v>
      </c>
      <c r="H483" s="21" t="s">
        <v>14</v>
      </c>
      <c r="I483" s="29" t="n">
        <f aca="false">INDEX(Einstellungen!$B$27:$B$50,1)</f>
        <v>0.6</v>
      </c>
      <c r="J483" s="29" t="n">
        <f aca="false">F483*I483</f>
        <v>20.586762</v>
      </c>
    </row>
    <row r="484" customFormat="false" ht="15" hidden="false" customHeight="false" outlineLevel="0" collapsed="false">
      <c r="A484" s="28" t="n">
        <v>45601</v>
      </c>
      <c r="B484" s="21" t="s">
        <v>113</v>
      </c>
      <c r="C484" s="21" t="s">
        <v>141</v>
      </c>
      <c r="D484" s="29" t="n">
        <v>94</v>
      </c>
      <c r="E484" s="29" t="n">
        <f aca="false">D484/10</f>
        <v>9.4</v>
      </c>
      <c r="F484" s="29" t="n">
        <f aca="false">(E484+Einstellungen!$B$20)*(1+Einstellungen!$B$10)</f>
        <v>33.38664</v>
      </c>
      <c r="G484" s="21" t="str">
        <f aca="false">IF(F484&lt;Einstellungen!$B$5,"ja","nein")</f>
        <v>nein</v>
      </c>
      <c r="H484" s="21" t="s">
        <v>14</v>
      </c>
      <c r="I484" s="29" t="n">
        <f aca="false">INDEX(Einstellungen!$B$27:$B$50,2)</f>
        <v>0.5</v>
      </c>
      <c r="J484" s="29" t="n">
        <f aca="false">F484*I484</f>
        <v>16.69332</v>
      </c>
    </row>
    <row r="485" customFormat="false" ht="15" hidden="false" customHeight="false" outlineLevel="0" collapsed="false">
      <c r="A485" s="28" t="n">
        <v>45601</v>
      </c>
      <c r="B485" s="21" t="s">
        <v>114</v>
      </c>
      <c r="C485" s="21" t="s">
        <v>141</v>
      </c>
      <c r="D485" s="29" t="n">
        <v>91.2</v>
      </c>
      <c r="E485" s="29" t="n">
        <f aca="false">D485/10</f>
        <v>9.12</v>
      </c>
      <c r="F485" s="29" t="n">
        <f aca="false">(E485+Einstellungen!$B$20)*(1+Einstellungen!$B$10)</f>
        <v>33.05344</v>
      </c>
      <c r="G485" s="21" t="str">
        <f aca="false">IF(F485&lt;Einstellungen!$B$5,"ja","nein")</f>
        <v>nein</v>
      </c>
      <c r="H485" s="21" t="s">
        <v>14</v>
      </c>
      <c r="I485" s="29" t="n">
        <f aca="false">INDEX(Einstellungen!$B$27:$B$50,3)</f>
        <v>0.45</v>
      </c>
      <c r="J485" s="29" t="n">
        <f aca="false">F485*I485</f>
        <v>14.874048</v>
      </c>
    </row>
    <row r="486" customFormat="false" ht="15" hidden="false" customHeight="false" outlineLevel="0" collapsed="false">
      <c r="A486" s="28" t="n">
        <v>45601</v>
      </c>
      <c r="B486" s="21" t="s">
        <v>115</v>
      </c>
      <c r="C486" s="21" t="s">
        <v>141</v>
      </c>
      <c r="D486" s="29" t="n">
        <v>93</v>
      </c>
      <c r="E486" s="29" t="n">
        <f aca="false">D486/10</f>
        <v>9.3</v>
      </c>
      <c r="F486" s="29" t="n">
        <f aca="false">(E486+Einstellungen!$B$20)*(1+Einstellungen!$B$10)</f>
        <v>33.26764</v>
      </c>
      <c r="G486" s="21" t="str">
        <f aca="false">IF(F486&lt;Einstellungen!$B$5,"ja","nein")</f>
        <v>nein</v>
      </c>
      <c r="H486" s="21" t="s">
        <v>14</v>
      </c>
      <c r="I486" s="29" t="n">
        <f aca="false">INDEX(Einstellungen!$B$27:$B$50,4)</f>
        <v>0.45</v>
      </c>
      <c r="J486" s="29" t="n">
        <f aca="false">F486*I486</f>
        <v>14.970438</v>
      </c>
    </row>
    <row r="487" customFormat="false" ht="15" hidden="false" customHeight="false" outlineLevel="0" collapsed="false">
      <c r="A487" s="28" t="n">
        <v>45601</v>
      </c>
      <c r="B487" s="21" t="s">
        <v>116</v>
      </c>
      <c r="C487" s="21" t="s">
        <v>141</v>
      </c>
      <c r="D487" s="29" t="n">
        <v>95.39</v>
      </c>
      <c r="E487" s="29" t="n">
        <f aca="false">D487/10</f>
        <v>9.539</v>
      </c>
      <c r="F487" s="29" t="n">
        <f aca="false">(E487+Einstellungen!$B$20)*(1+Einstellungen!$B$10)</f>
        <v>33.55205</v>
      </c>
      <c r="G487" s="21" t="str">
        <f aca="false">IF(F487&lt;Einstellungen!$B$5,"ja","nein")</f>
        <v>nein</v>
      </c>
      <c r="H487" s="21" t="s">
        <v>14</v>
      </c>
      <c r="I487" s="29" t="n">
        <f aca="false">INDEX(Einstellungen!$B$27:$B$50,5)</f>
        <v>0.45</v>
      </c>
      <c r="J487" s="29" t="n">
        <f aca="false">F487*I487</f>
        <v>15.0984225</v>
      </c>
    </row>
    <row r="488" customFormat="false" ht="15" hidden="false" customHeight="false" outlineLevel="0" collapsed="false">
      <c r="A488" s="28" t="n">
        <v>45601</v>
      </c>
      <c r="B488" s="21" t="s">
        <v>117</v>
      </c>
      <c r="C488" s="21" t="s">
        <v>141</v>
      </c>
      <c r="D488" s="29" t="n">
        <v>104.88</v>
      </c>
      <c r="E488" s="29" t="n">
        <f aca="false">D488/10</f>
        <v>10.488</v>
      </c>
      <c r="F488" s="29" t="n">
        <f aca="false">(E488+Einstellungen!$B$20)*(1+Einstellungen!$B$10)</f>
        <v>34.68136</v>
      </c>
      <c r="G488" s="21" t="str">
        <f aca="false">IF(F488&lt;Einstellungen!$B$5,"ja","nein")</f>
        <v>nein</v>
      </c>
      <c r="H488" s="21" t="s">
        <v>14</v>
      </c>
      <c r="I488" s="29" t="n">
        <f aca="false">INDEX(Einstellungen!$B$27:$B$50,6)</f>
        <v>0.5</v>
      </c>
      <c r="J488" s="29" t="n">
        <f aca="false">F488*I488</f>
        <v>17.34068</v>
      </c>
    </row>
    <row r="489" customFormat="false" ht="15" hidden="false" customHeight="false" outlineLevel="0" collapsed="false">
      <c r="A489" s="28" t="n">
        <v>45601</v>
      </c>
      <c r="B489" s="21" t="s">
        <v>118</v>
      </c>
      <c r="C489" s="21" t="s">
        <v>141</v>
      </c>
      <c r="D489" s="29" t="n">
        <v>127.95</v>
      </c>
      <c r="E489" s="29" t="n">
        <f aca="false">D489/10</f>
        <v>12.795</v>
      </c>
      <c r="F489" s="29" t="n">
        <f aca="false">(E489+Einstellungen!$B$20)*(1+Einstellungen!$B$10)</f>
        <v>37.42669</v>
      </c>
      <c r="G489" s="21" t="str">
        <f aca="false">IF(F489&lt;Einstellungen!$B$5,"ja","nein")</f>
        <v>nein</v>
      </c>
      <c r="H489" s="21" t="s">
        <v>14</v>
      </c>
      <c r="I489" s="29" t="n">
        <f aca="false">INDEX(Einstellungen!$B$27:$B$50,7)</f>
        <v>0.7</v>
      </c>
      <c r="J489" s="29" t="n">
        <f aca="false">F489*I489</f>
        <v>26.198683</v>
      </c>
    </row>
    <row r="490" customFormat="false" ht="15" hidden="false" customHeight="false" outlineLevel="0" collapsed="false">
      <c r="A490" s="28" t="n">
        <v>45601</v>
      </c>
      <c r="B490" s="21" t="s">
        <v>119</v>
      </c>
      <c r="C490" s="21" t="s">
        <v>141</v>
      </c>
      <c r="D490" s="29" t="n">
        <v>149.32</v>
      </c>
      <c r="E490" s="29" t="n">
        <f aca="false">D490/10</f>
        <v>14.932</v>
      </c>
      <c r="F490" s="29" t="n">
        <f aca="false">(E490+Einstellungen!$B$20)*(1+Einstellungen!$B$10)</f>
        <v>39.96972</v>
      </c>
      <c r="G490" s="21" t="str">
        <f aca="false">IF(F490&lt;Einstellungen!$B$5,"ja","nein")</f>
        <v>nein</v>
      </c>
      <c r="H490" s="21" t="s">
        <v>14</v>
      </c>
      <c r="I490" s="29" t="n">
        <f aca="false">INDEX(Einstellungen!$B$27:$B$50,8)</f>
        <v>0.95</v>
      </c>
      <c r="J490" s="29" t="n">
        <f aca="false">F490*I490</f>
        <v>37.971234</v>
      </c>
    </row>
    <row r="491" customFormat="false" ht="15" hidden="false" customHeight="false" outlineLevel="0" collapsed="false">
      <c r="A491" s="28" t="n">
        <v>45601</v>
      </c>
      <c r="B491" s="21" t="s">
        <v>120</v>
      </c>
      <c r="C491" s="21" t="s">
        <v>141</v>
      </c>
      <c r="D491" s="29" t="n">
        <v>139.15</v>
      </c>
      <c r="E491" s="29" t="n">
        <f aca="false">D491/10</f>
        <v>13.915</v>
      </c>
      <c r="F491" s="29" t="n">
        <f aca="false">(E491+Einstellungen!$B$20)*(1+Einstellungen!$B$10)</f>
        <v>38.75949</v>
      </c>
      <c r="G491" s="21" t="str">
        <f aca="false">IF(F491&lt;Einstellungen!$B$5,"ja","nein")</f>
        <v>nein</v>
      </c>
      <c r="H491" s="21" t="s">
        <v>14</v>
      </c>
      <c r="I491" s="29" t="n">
        <f aca="false">INDEX(Einstellungen!$B$27:$B$50,9)</f>
        <v>1.05</v>
      </c>
      <c r="J491" s="29" t="n">
        <f aca="false">F491*I491</f>
        <v>40.6974645</v>
      </c>
    </row>
    <row r="492" customFormat="false" ht="15" hidden="false" customHeight="false" outlineLevel="0" collapsed="false">
      <c r="A492" s="28" t="n">
        <v>45601</v>
      </c>
      <c r="B492" s="21" t="s">
        <v>121</v>
      </c>
      <c r="C492" s="21" t="s">
        <v>141</v>
      </c>
      <c r="D492" s="29" t="n">
        <v>118.23</v>
      </c>
      <c r="E492" s="29" t="n">
        <f aca="false">D492/10</f>
        <v>11.823</v>
      </c>
      <c r="F492" s="29" t="n">
        <f aca="false">(E492+Einstellungen!$B$20)*(1+Einstellungen!$B$10)</f>
        <v>36.27001</v>
      </c>
      <c r="G492" s="21" t="str">
        <f aca="false">IF(F492&lt;Einstellungen!$B$5,"ja","nein")</f>
        <v>nein</v>
      </c>
      <c r="H492" s="21" t="s">
        <v>14</v>
      </c>
      <c r="I492" s="29" t="n">
        <f aca="false">INDEX(Einstellungen!$B$27:$B$50,10)</f>
        <v>1.05</v>
      </c>
      <c r="J492" s="29" t="n">
        <f aca="false">F492*I492</f>
        <v>38.0835105</v>
      </c>
    </row>
    <row r="493" customFormat="false" ht="15" hidden="false" customHeight="false" outlineLevel="0" collapsed="false">
      <c r="A493" s="28" t="n">
        <v>45601</v>
      </c>
      <c r="B493" s="21" t="s">
        <v>122</v>
      </c>
      <c r="C493" s="21" t="s">
        <v>141</v>
      </c>
      <c r="D493" s="29" t="n">
        <v>105.87</v>
      </c>
      <c r="E493" s="29" t="n">
        <f aca="false">D493/10</f>
        <v>10.587</v>
      </c>
      <c r="F493" s="29" t="n">
        <f aca="false">(E493+Einstellungen!$B$20)*(1+Einstellungen!$B$10)</f>
        <v>34.79917</v>
      </c>
      <c r="G493" s="21" t="str">
        <f aca="false">IF(F493&lt;Einstellungen!$B$5,"ja","nein")</f>
        <v>nein</v>
      </c>
      <c r="H493" s="21" t="s">
        <v>14</v>
      </c>
      <c r="I493" s="29" t="n">
        <f aca="false">INDEX(Einstellungen!$B$27:$B$50,11)</f>
        <v>1.05</v>
      </c>
      <c r="J493" s="29" t="n">
        <f aca="false">F493*I493</f>
        <v>36.5391285</v>
      </c>
    </row>
    <row r="494" customFormat="false" ht="15" hidden="false" customHeight="false" outlineLevel="0" collapsed="false">
      <c r="A494" s="28" t="n">
        <v>45601</v>
      </c>
      <c r="B494" s="21" t="s">
        <v>123</v>
      </c>
      <c r="C494" s="21" t="s">
        <v>141</v>
      </c>
      <c r="D494" s="29" t="n">
        <v>95.28</v>
      </c>
      <c r="E494" s="29" t="n">
        <f aca="false">D494/10</f>
        <v>9.528</v>
      </c>
      <c r="F494" s="29" t="n">
        <f aca="false">(E494+Einstellungen!$B$20)*(1+Einstellungen!$B$10)</f>
        <v>33.53896</v>
      </c>
      <c r="G494" s="21" t="str">
        <f aca="false">IF(F494&lt;Einstellungen!$B$5,"ja","nein")</f>
        <v>nein</v>
      </c>
      <c r="H494" s="21" t="s">
        <v>14</v>
      </c>
      <c r="I494" s="29" t="n">
        <f aca="false">INDEX(Einstellungen!$B$27:$B$50,12)</f>
        <v>1.1</v>
      </c>
      <c r="J494" s="29" t="n">
        <f aca="false">F494*I494</f>
        <v>36.892856</v>
      </c>
    </row>
    <row r="495" customFormat="false" ht="15" hidden="false" customHeight="false" outlineLevel="0" collapsed="false">
      <c r="A495" s="28" t="n">
        <v>45601</v>
      </c>
      <c r="B495" s="21" t="s">
        <v>124</v>
      </c>
      <c r="C495" s="21" t="s">
        <v>141</v>
      </c>
      <c r="D495" s="29" t="n">
        <v>94.92</v>
      </c>
      <c r="E495" s="29" t="n">
        <f aca="false">D495/10</f>
        <v>9.492</v>
      </c>
      <c r="F495" s="29" t="n">
        <f aca="false">(E495+Einstellungen!$B$20)*(1+Einstellungen!$B$10)</f>
        <v>33.49612</v>
      </c>
      <c r="G495" s="21" t="str">
        <f aca="false">IF(F495&lt;Einstellungen!$B$5,"ja","nein")</f>
        <v>nein</v>
      </c>
      <c r="H495" s="21" t="s">
        <v>14</v>
      </c>
      <c r="I495" s="29" t="n">
        <f aca="false">INDEX(Einstellungen!$B$27:$B$50,13)</f>
        <v>1.2</v>
      </c>
      <c r="J495" s="29" t="n">
        <f aca="false">F495*I495</f>
        <v>40.195344</v>
      </c>
    </row>
    <row r="496" customFormat="false" ht="15" hidden="false" customHeight="false" outlineLevel="0" collapsed="false">
      <c r="A496" s="28" t="n">
        <v>45601</v>
      </c>
      <c r="B496" s="21" t="s">
        <v>125</v>
      </c>
      <c r="C496" s="21" t="s">
        <v>141</v>
      </c>
      <c r="D496" s="29" t="n">
        <v>99.25</v>
      </c>
      <c r="E496" s="29" t="n">
        <f aca="false">D496/10</f>
        <v>9.925</v>
      </c>
      <c r="F496" s="29" t="n">
        <f aca="false">(E496+Einstellungen!$B$20)*(1+Einstellungen!$B$10)</f>
        <v>34.01139</v>
      </c>
      <c r="G496" s="21" t="str">
        <f aca="false">IF(F496&lt;Einstellungen!$B$5,"ja","nein")</f>
        <v>nein</v>
      </c>
      <c r="H496" s="21" t="s">
        <v>14</v>
      </c>
      <c r="I496" s="29" t="n">
        <f aca="false">INDEX(Einstellungen!$B$27:$B$50,14)</f>
        <v>1.15</v>
      </c>
      <c r="J496" s="29" t="n">
        <f aca="false">F496*I496</f>
        <v>39.1130985</v>
      </c>
    </row>
    <row r="497" customFormat="false" ht="15" hidden="false" customHeight="false" outlineLevel="0" collapsed="false">
      <c r="A497" s="28" t="n">
        <v>45601</v>
      </c>
      <c r="B497" s="21" t="s">
        <v>126</v>
      </c>
      <c r="C497" s="21" t="s">
        <v>141</v>
      </c>
      <c r="D497" s="29" t="n">
        <v>110.35</v>
      </c>
      <c r="E497" s="29" t="n">
        <f aca="false">D497/10</f>
        <v>11.035</v>
      </c>
      <c r="F497" s="29" t="n">
        <f aca="false">(E497+Einstellungen!$B$20)*(1+Einstellungen!$B$10)</f>
        <v>35.33229</v>
      </c>
      <c r="G497" s="21" t="str">
        <f aca="false">IF(F497&lt;Einstellungen!$B$5,"ja","nein")</f>
        <v>nein</v>
      </c>
      <c r="H497" s="21" t="s">
        <v>14</v>
      </c>
      <c r="I497" s="29" t="n">
        <f aca="false">INDEX(Einstellungen!$B$27:$B$50,15)</f>
        <v>1</v>
      </c>
      <c r="J497" s="29" t="n">
        <f aca="false">F497*I497</f>
        <v>35.33229</v>
      </c>
    </row>
    <row r="498" customFormat="false" ht="15" hidden="false" customHeight="false" outlineLevel="0" collapsed="false">
      <c r="A498" s="28" t="n">
        <v>45601</v>
      </c>
      <c r="B498" s="21" t="s">
        <v>127</v>
      </c>
      <c r="C498" s="21" t="s">
        <v>141</v>
      </c>
      <c r="D498" s="29" t="n">
        <v>155.99</v>
      </c>
      <c r="E498" s="29" t="n">
        <f aca="false">D498/10</f>
        <v>15.599</v>
      </c>
      <c r="F498" s="29" t="n">
        <f aca="false">(E498+Einstellungen!$B$20)*(1+Einstellungen!$B$10)</f>
        <v>40.76345</v>
      </c>
      <c r="G498" s="21" t="str">
        <f aca="false">IF(F498&lt;Einstellungen!$B$5,"ja","nein")</f>
        <v>nein</v>
      </c>
      <c r="H498" s="21" t="s">
        <v>14</v>
      </c>
      <c r="I498" s="29" t="n">
        <f aca="false">INDEX(Einstellungen!$B$27:$B$50,16)</f>
        <v>0.95</v>
      </c>
      <c r="J498" s="29" t="n">
        <f aca="false">F498*I498</f>
        <v>38.7252775</v>
      </c>
    </row>
    <row r="499" customFormat="false" ht="15" hidden="false" customHeight="false" outlineLevel="0" collapsed="false">
      <c r="A499" s="28" t="n">
        <v>45601</v>
      </c>
      <c r="B499" s="21" t="s">
        <v>128</v>
      </c>
      <c r="C499" s="21" t="s">
        <v>141</v>
      </c>
      <c r="D499" s="29" t="n">
        <v>331.83</v>
      </c>
      <c r="E499" s="29" t="n">
        <f aca="false">D499/10</f>
        <v>33.183</v>
      </c>
      <c r="F499" s="29" t="n">
        <f aca="false">(E499+Einstellungen!$B$20)*(1+Einstellungen!$B$10)</f>
        <v>61.68841</v>
      </c>
      <c r="G499" s="21" t="str">
        <f aca="false">IF(F499&lt;Einstellungen!$B$5,"ja","nein")</f>
        <v>nein</v>
      </c>
      <c r="H499" s="21" t="s">
        <v>14</v>
      </c>
      <c r="I499" s="29" t="n">
        <f aca="false">INDEX(Einstellungen!$B$27:$B$50,17)</f>
        <v>0.95</v>
      </c>
      <c r="J499" s="29" t="n">
        <f aca="false">F499*I499</f>
        <v>58.6039895</v>
      </c>
    </row>
    <row r="500" customFormat="false" ht="15" hidden="false" customHeight="false" outlineLevel="0" collapsed="false">
      <c r="A500" s="28" t="n">
        <v>45601</v>
      </c>
      <c r="B500" s="21" t="s">
        <v>129</v>
      </c>
      <c r="C500" s="21" t="s">
        <v>141</v>
      </c>
      <c r="D500" s="29" t="n">
        <v>505.31</v>
      </c>
      <c r="E500" s="29" t="n">
        <f aca="false">D500/10</f>
        <v>50.531</v>
      </c>
      <c r="F500" s="29" t="n">
        <f aca="false">(E500+Einstellungen!$B$20)*(1+Einstellungen!$B$10)</f>
        <v>82.33253</v>
      </c>
      <c r="G500" s="21" t="str">
        <f aca="false">IF(F500&lt;Einstellungen!$B$5,"ja","nein")</f>
        <v>nein</v>
      </c>
      <c r="H500" s="21" t="s">
        <v>14</v>
      </c>
      <c r="I500" s="29" t="n">
        <f aca="false">INDEX(Einstellungen!$B$27:$B$50,18)</f>
        <v>1.1</v>
      </c>
      <c r="J500" s="29" t="n">
        <f aca="false">F500*I500</f>
        <v>90.565783</v>
      </c>
    </row>
    <row r="501" customFormat="false" ht="15" hidden="false" customHeight="false" outlineLevel="0" collapsed="false">
      <c r="A501" s="28" t="n">
        <v>45601</v>
      </c>
      <c r="B501" s="21" t="s">
        <v>130</v>
      </c>
      <c r="C501" s="21" t="s">
        <v>141</v>
      </c>
      <c r="D501" s="29" t="n">
        <v>468.74</v>
      </c>
      <c r="E501" s="29" t="n">
        <f aca="false">D501/10</f>
        <v>46.874</v>
      </c>
      <c r="F501" s="29" t="n">
        <f aca="false">(E501+Einstellungen!$B$20)*(1+Einstellungen!$B$10)</f>
        <v>77.9807</v>
      </c>
      <c r="G501" s="21" t="str">
        <f aca="false">IF(F501&lt;Einstellungen!$B$5,"ja","nein")</f>
        <v>nein</v>
      </c>
      <c r="H501" s="21" t="s">
        <v>14</v>
      </c>
      <c r="I501" s="29" t="n">
        <f aca="false">INDEX(Einstellungen!$B$27:$B$50,19)</f>
        <v>1.35</v>
      </c>
      <c r="J501" s="29" t="n">
        <f aca="false">F501*I501</f>
        <v>105.273945</v>
      </c>
    </row>
    <row r="502" customFormat="false" ht="15" hidden="false" customHeight="false" outlineLevel="0" collapsed="false">
      <c r="A502" s="28" t="n">
        <v>45601</v>
      </c>
      <c r="B502" s="21" t="s">
        <v>131</v>
      </c>
      <c r="C502" s="21" t="s">
        <v>141</v>
      </c>
      <c r="D502" s="29" t="n">
        <v>341.7</v>
      </c>
      <c r="E502" s="29" t="n">
        <f aca="false">D502/10</f>
        <v>34.17</v>
      </c>
      <c r="F502" s="29" t="n">
        <f aca="false">(E502+Einstellungen!$B$20)*(1+Einstellungen!$B$10)</f>
        <v>62.86294</v>
      </c>
      <c r="G502" s="21" t="str">
        <f aca="false">IF(F502&lt;Einstellungen!$B$5,"ja","nein")</f>
        <v>nein</v>
      </c>
      <c r="H502" s="21" t="s">
        <v>14</v>
      </c>
      <c r="I502" s="29" t="n">
        <f aca="false">INDEX(Einstellungen!$B$27:$B$50,20)</f>
        <v>1.45</v>
      </c>
      <c r="J502" s="29" t="n">
        <f aca="false">F502*I502</f>
        <v>91.151263</v>
      </c>
    </row>
    <row r="503" customFormat="false" ht="15" hidden="false" customHeight="false" outlineLevel="0" collapsed="false">
      <c r="A503" s="28" t="n">
        <v>45601</v>
      </c>
      <c r="B503" s="21" t="s">
        <v>132</v>
      </c>
      <c r="C503" s="21" t="s">
        <v>141</v>
      </c>
      <c r="D503" s="29" t="n">
        <v>172.14</v>
      </c>
      <c r="E503" s="29" t="n">
        <f aca="false">D503/10</f>
        <v>17.214</v>
      </c>
      <c r="F503" s="29" t="n">
        <f aca="false">(E503+Einstellungen!$B$20)*(1+Einstellungen!$B$10)</f>
        <v>42.6853</v>
      </c>
      <c r="G503" s="21" t="str">
        <f aca="false">IF(F503&lt;Einstellungen!$B$5,"ja","nein")</f>
        <v>nein</v>
      </c>
      <c r="H503" s="21" t="s">
        <v>14</v>
      </c>
      <c r="I503" s="29" t="n">
        <f aca="false">INDEX(Einstellungen!$B$27:$B$50,21)</f>
        <v>1.4</v>
      </c>
      <c r="J503" s="29" t="n">
        <f aca="false">F503*I503</f>
        <v>59.75942</v>
      </c>
    </row>
    <row r="504" customFormat="false" ht="15" hidden="false" customHeight="false" outlineLevel="0" collapsed="false">
      <c r="A504" s="28" t="n">
        <v>45601</v>
      </c>
      <c r="B504" s="21" t="s">
        <v>133</v>
      </c>
      <c r="C504" s="21" t="s">
        <v>141</v>
      </c>
      <c r="D504" s="29" t="n">
        <v>130.77</v>
      </c>
      <c r="E504" s="29" t="n">
        <f aca="false">D504/10</f>
        <v>13.077</v>
      </c>
      <c r="F504" s="29" t="n">
        <f aca="false">(E504+Einstellungen!$B$20)*(1+Einstellungen!$B$10)</f>
        <v>37.76227</v>
      </c>
      <c r="G504" s="21" t="str">
        <f aca="false">IF(F504&lt;Einstellungen!$B$5,"ja","nein")</f>
        <v>nein</v>
      </c>
      <c r="H504" s="21" t="s">
        <v>14</v>
      </c>
      <c r="I504" s="29" t="n">
        <f aca="false">INDEX(Einstellungen!$B$27:$B$50,22)</f>
        <v>1.25</v>
      </c>
      <c r="J504" s="29" t="n">
        <f aca="false">F504*I504</f>
        <v>47.2028375</v>
      </c>
    </row>
    <row r="505" customFormat="false" ht="15" hidden="false" customHeight="false" outlineLevel="0" collapsed="false">
      <c r="A505" s="28" t="n">
        <v>45601</v>
      </c>
      <c r="B505" s="21" t="s">
        <v>134</v>
      </c>
      <c r="C505" s="21" t="s">
        <v>141</v>
      </c>
      <c r="D505" s="29" t="n">
        <v>117.77</v>
      </c>
      <c r="E505" s="29" t="n">
        <f aca="false">D505/10</f>
        <v>11.777</v>
      </c>
      <c r="F505" s="29" t="n">
        <f aca="false">(E505+Einstellungen!$B$20)*(1+Einstellungen!$B$10)</f>
        <v>36.21527</v>
      </c>
      <c r="G505" s="21" t="str">
        <f aca="false">IF(F505&lt;Einstellungen!$B$5,"ja","nein")</f>
        <v>nein</v>
      </c>
      <c r="H505" s="21" t="s">
        <v>14</v>
      </c>
      <c r="I505" s="29" t="n">
        <f aca="false">INDEX(Einstellungen!$B$27:$B$50,23)</f>
        <v>1.05</v>
      </c>
      <c r="J505" s="29" t="n">
        <f aca="false">F505*I505</f>
        <v>38.0260335</v>
      </c>
    </row>
    <row r="506" customFormat="false" ht="15" hidden="false" customHeight="false" outlineLevel="0" collapsed="false">
      <c r="A506" s="28" t="n">
        <v>45601</v>
      </c>
      <c r="B506" s="21" t="s">
        <v>135</v>
      </c>
      <c r="C506" s="21" t="s">
        <v>141</v>
      </c>
      <c r="D506" s="29" t="n">
        <v>110.03</v>
      </c>
      <c r="E506" s="29" t="n">
        <f aca="false">D506/10</f>
        <v>11.003</v>
      </c>
      <c r="F506" s="29" t="n">
        <f aca="false">(E506+Einstellungen!$B$20)*(1+Einstellungen!$B$10)</f>
        <v>35.29421</v>
      </c>
      <c r="G506" s="21" t="str">
        <f aca="false">IF(F506&lt;Einstellungen!$B$5,"ja","nein")</f>
        <v>nein</v>
      </c>
      <c r="H506" s="21" t="s">
        <v>14</v>
      </c>
      <c r="I506" s="29" t="n">
        <f aca="false">INDEX(Einstellungen!$B$27:$B$50,24)</f>
        <v>0.8</v>
      </c>
      <c r="J506" s="29" t="n">
        <f aca="false">F506*I506</f>
        <v>28.235368</v>
      </c>
    </row>
    <row r="507" customFormat="false" ht="15" hidden="false" customHeight="false" outlineLevel="0" collapsed="false">
      <c r="A507" s="28" t="n">
        <v>45602</v>
      </c>
      <c r="B507" s="21" t="s">
        <v>111</v>
      </c>
      <c r="C507" s="21" t="s">
        <v>112</v>
      </c>
      <c r="D507" s="29" t="n">
        <v>106.39</v>
      </c>
      <c r="E507" s="29" t="n">
        <f aca="false">D507/10</f>
        <v>10.639</v>
      </c>
      <c r="F507" s="29" t="n">
        <f aca="false">(E507+Einstellungen!$B$20)*(1+Einstellungen!$B$10)</f>
        <v>34.86105</v>
      </c>
      <c r="G507" s="21" t="str">
        <f aca="false">IF(F507&lt;Einstellungen!$B$5,"ja","nein")</f>
        <v>nein</v>
      </c>
      <c r="H507" s="21" t="s">
        <v>14</v>
      </c>
      <c r="I507" s="29" t="n">
        <f aca="false">INDEX(Einstellungen!$B$27:$B$50,1)</f>
        <v>0.6</v>
      </c>
      <c r="J507" s="29" t="n">
        <f aca="false">F507*I507</f>
        <v>20.91663</v>
      </c>
    </row>
    <row r="508" customFormat="false" ht="15" hidden="false" customHeight="false" outlineLevel="0" collapsed="false">
      <c r="A508" s="28" t="n">
        <v>45602</v>
      </c>
      <c r="B508" s="21" t="s">
        <v>113</v>
      </c>
      <c r="C508" s="21" t="s">
        <v>112</v>
      </c>
      <c r="D508" s="29" t="n">
        <v>99.05</v>
      </c>
      <c r="E508" s="29" t="n">
        <f aca="false">D508/10</f>
        <v>9.905</v>
      </c>
      <c r="F508" s="29" t="n">
        <f aca="false">(E508+Einstellungen!$B$20)*(1+Einstellungen!$B$10)</f>
        <v>33.98759</v>
      </c>
      <c r="G508" s="21" t="str">
        <f aca="false">IF(F508&lt;Einstellungen!$B$5,"ja","nein")</f>
        <v>nein</v>
      </c>
      <c r="H508" s="21" t="s">
        <v>14</v>
      </c>
      <c r="I508" s="29" t="n">
        <f aca="false">INDEX(Einstellungen!$B$27:$B$50,2)</f>
        <v>0.5</v>
      </c>
      <c r="J508" s="29" t="n">
        <f aca="false">F508*I508</f>
        <v>16.993795</v>
      </c>
    </row>
    <row r="509" customFormat="false" ht="15" hidden="false" customHeight="false" outlineLevel="0" collapsed="false">
      <c r="A509" s="28" t="n">
        <v>45602</v>
      </c>
      <c r="B509" s="21" t="s">
        <v>114</v>
      </c>
      <c r="C509" s="21" t="s">
        <v>112</v>
      </c>
      <c r="D509" s="29" t="n">
        <v>95.47</v>
      </c>
      <c r="E509" s="29" t="n">
        <f aca="false">D509/10</f>
        <v>9.547</v>
      </c>
      <c r="F509" s="29" t="n">
        <f aca="false">(E509+Einstellungen!$B$20)*(1+Einstellungen!$B$10)</f>
        <v>33.56157</v>
      </c>
      <c r="G509" s="21" t="str">
        <f aca="false">IF(F509&lt;Einstellungen!$B$5,"ja","nein")</f>
        <v>nein</v>
      </c>
      <c r="H509" s="21" t="s">
        <v>14</v>
      </c>
      <c r="I509" s="29" t="n">
        <f aca="false">INDEX(Einstellungen!$B$27:$B$50,3)</f>
        <v>0.45</v>
      </c>
      <c r="J509" s="29" t="n">
        <f aca="false">F509*I509</f>
        <v>15.1027065</v>
      </c>
    </row>
    <row r="510" customFormat="false" ht="15" hidden="false" customHeight="false" outlineLevel="0" collapsed="false">
      <c r="A510" s="28" t="n">
        <v>45602</v>
      </c>
      <c r="B510" s="21" t="s">
        <v>115</v>
      </c>
      <c r="C510" s="21" t="s">
        <v>112</v>
      </c>
      <c r="D510" s="29" t="n">
        <v>97.04</v>
      </c>
      <c r="E510" s="29" t="n">
        <f aca="false">D510/10</f>
        <v>9.704</v>
      </c>
      <c r="F510" s="29" t="n">
        <f aca="false">(E510+Einstellungen!$B$20)*(1+Einstellungen!$B$10)</f>
        <v>33.7484</v>
      </c>
      <c r="G510" s="21" t="str">
        <f aca="false">IF(F510&lt;Einstellungen!$B$5,"ja","nein")</f>
        <v>nein</v>
      </c>
      <c r="H510" s="21" t="s">
        <v>14</v>
      </c>
      <c r="I510" s="29" t="n">
        <f aca="false">INDEX(Einstellungen!$B$27:$B$50,4)</f>
        <v>0.45</v>
      </c>
      <c r="J510" s="29" t="n">
        <f aca="false">F510*I510</f>
        <v>15.18678</v>
      </c>
    </row>
    <row r="511" customFormat="false" ht="15" hidden="false" customHeight="false" outlineLevel="0" collapsed="false">
      <c r="A511" s="28" t="n">
        <v>45602</v>
      </c>
      <c r="B511" s="21" t="s">
        <v>116</v>
      </c>
      <c r="C511" s="21" t="s">
        <v>112</v>
      </c>
      <c r="D511" s="29" t="n">
        <v>100.51</v>
      </c>
      <c r="E511" s="29" t="n">
        <f aca="false">D511/10</f>
        <v>10.051</v>
      </c>
      <c r="F511" s="29" t="n">
        <f aca="false">(E511+Einstellungen!$B$20)*(1+Einstellungen!$B$10)</f>
        <v>34.16133</v>
      </c>
      <c r="G511" s="21" t="str">
        <f aca="false">IF(F511&lt;Einstellungen!$B$5,"ja","nein")</f>
        <v>nein</v>
      </c>
      <c r="H511" s="21" t="s">
        <v>14</v>
      </c>
      <c r="I511" s="29" t="n">
        <f aca="false">INDEX(Einstellungen!$B$27:$B$50,5)</f>
        <v>0.45</v>
      </c>
      <c r="J511" s="29" t="n">
        <f aca="false">F511*I511</f>
        <v>15.3725985</v>
      </c>
    </row>
    <row r="512" customFormat="false" ht="15" hidden="false" customHeight="false" outlineLevel="0" collapsed="false">
      <c r="A512" s="28" t="n">
        <v>45602</v>
      </c>
      <c r="B512" s="21" t="s">
        <v>117</v>
      </c>
      <c r="C512" s="21" t="s">
        <v>112</v>
      </c>
      <c r="D512" s="29" t="n">
        <v>110.25</v>
      </c>
      <c r="E512" s="29" t="n">
        <f aca="false">D512/10</f>
        <v>11.025</v>
      </c>
      <c r="F512" s="29" t="n">
        <f aca="false">(E512+Einstellungen!$B$20)*(1+Einstellungen!$B$10)</f>
        <v>35.32039</v>
      </c>
      <c r="G512" s="21" t="str">
        <f aca="false">IF(F512&lt;Einstellungen!$B$5,"ja","nein")</f>
        <v>nein</v>
      </c>
      <c r="H512" s="21" t="s">
        <v>14</v>
      </c>
      <c r="I512" s="29" t="n">
        <f aca="false">INDEX(Einstellungen!$B$27:$B$50,6)</f>
        <v>0.5</v>
      </c>
      <c r="J512" s="29" t="n">
        <f aca="false">F512*I512</f>
        <v>17.660195</v>
      </c>
    </row>
    <row r="513" customFormat="false" ht="15" hidden="false" customHeight="false" outlineLevel="0" collapsed="false">
      <c r="A513" s="28" t="n">
        <v>45602</v>
      </c>
      <c r="B513" s="21" t="s">
        <v>118</v>
      </c>
      <c r="C513" s="21" t="s">
        <v>112</v>
      </c>
      <c r="D513" s="29" t="n">
        <v>163.4</v>
      </c>
      <c r="E513" s="29" t="n">
        <f aca="false">D513/10</f>
        <v>16.34</v>
      </c>
      <c r="F513" s="29" t="n">
        <f aca="false">(E513+Einstellungen!$B$20)*(1+Einstellungen!$B$10)</f>
        <v>41.64524</v>
      </c>
      <c r="G513" s="21" t="str">
        <f aca="false">IF(F513&lt;Einstellungen!$B$5,"ja","nein")</f>
        <v>nein</v>
      </c>
      <c r="H513" s="21" t="s">
        <v>14</v>
      </c>
      <c r="I513" s="29" t="n">
        <f aca="false">INDEX(Einstellungen!$B$27:$B$50,7)</f>
        <v>0.7</v>
      </c>
      <c r="J513" s="29" t="n">
        <f aca="false">F513*I513</f>
        <v>29.151668</v>
      </c>
    </row>
    <row r="514" customFormat="false" ht="15" hidden="false" customHeight="false" outlineLevel="0" collapsed="false">
      <c r="A514" s="28" t="n">
        <v>45602</v>
      </c>
      <c r="B514" s="21" t="s">
        <v>119</v>
      </c>
      <c r="C514" s="21" t="s">
        <v>112</v>
      </c>
      <c r="D514" s="29" t="n">
        <v>299.99</v>
      </c>
      <c r="E514" s="29" t="n">
        <f aca="false">D514/10</f>
        <v>29.999</v>
      </c>
      <c r="F514" s="29" t="n">
        <f aca="false">(E514+Einstellungen!$B$20)*(1+Einstellungen!$B$10)</f>
        <v>57.89945</v>
      </c>
      <c r="G514" s="21" t="str">
        <f aca="false">IF(F514&lt;Einstellungen!$B$5,"ja","nein")</f>
        <v>nein</v>
      </c>
      <c r="H514" s="21" t="s">
        <v>14</v>
      </c>
      <c r="I514" s="29" t="n">
        <f aca="false">INDEX(Einstellungen!$B$27:$B$50,8)</f>
        <v>0.95</v>
      </c>
      <c r="J514" s="29" t="n">
        <f aca="false">F514*I514</f>
        <v>55.0044775</v>
      </c>
    </row>
    <row r="515" customFormat="false" ht="15" hidden="false" customHeight="false" outlineLevel="0" collapsed="false">
      <c r="A515" s="28" t="n">
        <v>45602</v>
      </c>
      <c r="B515" s="21" t="s">
        <v>120</v>
      </c>
      <c r="C515" s="21" t="s">
        <v>112</v>
      </c>
      <c r="D515" s="29" t="n">
        <v>240.54</v>
      </c>
      <c r="E515" s="29" t="n">
        <f aca="false">D515/10</f>
        <v>24.054</v>
      </c>
      <c r="F515" s="29" t="n">
        <f aca="false">(E515+Einstellungen!$B$20)*(1+Einstellungen!$B$10)</f>
        <v>50.8249</v>
      </c>
      <c r="G515" s="21" t="str">
        <f aca="false">IF(F515&lt;Einstellungen!$B$5,"ja","nein")</f>
        <v>nein</v>
      </c>
      <c r="H515" s="21" t="s">
        <v>14</v>
      </c>
      <c r="I515" s="29" t="n">
        <f aca="false">INDEX(Einstellungen!$B$27:$B$50,9)</f>
        <v>1.05</v>
      </c>
      <c r="J515" s="29" t="n">
        <f aca="false">F515*I515</f>
        <v>53.366145</v>
      </c>
    </row>
    <row r="516" customFormat="false" ht="15" hidden="false" customHeight="false" outlineLevel="0" collapsed="false">
      <c r="A516" s="28" t="n">
        <v>45602</v>
      </c>
      <c r="B516" s="21" t="s">
        <v>121</v>
      </c>
      <c r="C516" s="21" t="s">
        <v>112</v>
      </c>
      <c r="D516" s="29" t="n">
        <v>144.94</v>
      </c>
      <c r="E516" s="29" t="n">
        <f aca="false">D516/10</f>
        <v>14.494</v>
      </c>
      <c r="F516" s="29" t="n">
        <f aca="false">(E516+Einstellungen!$B$20)*(1+Einstellungen!$B$10)</f>
        <v>39.4485</v>
      </c>
      <c r="G516" s="21" t="str">
        <f aca="false">IF(F516&lt;Einstellungen!$B$5,"ja","nein")</f>
        <v>nein</v>
      </c>
      <c r="H516" s="21" t="s">
        <v>14</v>
      </c>
      <c r="I516" s="29" t="n">
        <f aca="false">INDEX(Einstellungen!$B$27:$B$50,10)</f>
        <v>1.05</v>
      </c>
      <c r="J516" s="29" t="n">
        <f aca="false">F516*I516</f>
        <v>41.420925</v>
      </c>
    </row>
    <row r="517" customFormat="false" ht="15" hidden="false" customHeight="false" outlineLevel="0" collapsed="false">
      <c r="A517" s="28" t="n">
        <v>45602</v>
      </c>
      <c r="B517" s="21" t="s">
        <v>122</v>
      </c>
      <c r="C517" s="21" t="s">
        <v>112</v>
      </c>
      <c r="D517" s="29" t="n">
        <v>133.46</v>
      </c>
      <c r="E517" s="29" t="n">
        <f aca="false">D517/10</f>
        <v>13.346</v>
      </c>
      <c r="F517" s="29" t="n">
        <f aca="false">(E517+Einstellungen!$B$20)*(1+Einstellungen!$B$10)</f>
        <v>38.08238</v>
      </c>
      <c r="G517" s="21" t="str">
        <f aca="false">IF(F517&lt;Einstellungen!$B$5,"ja","nein")</f>
        <v>nein</v>
      </c>
      <c r="H517" s="21" t="s">
        <v>14</v>
      </c>
      <c r="I517" s="29" t="n">
        <f aca="false">INDEX(Einstellungen!$B$27:$B$50,11)</f>
        <v>1.05</v>
      </c>
      <c r="J517" s="29" t="n">
        <f aca="false">F517*I517</f>
        <v>39.986499</v>
      </c>
    </row>
    <row r="518" customFormat="false" ht="15" hidden="false" customHeight="false" outlineLevel="0" collapsed="false">
      <c r="A518" s="28" t="n">
        <v>45602</v>
      </c>
      <c r="B518" s="21" t="s">
        <v>123</v>
      </c>
      <c r="C518" s="21" t="s">
        <v>112</v>
      </c>
      <c r="D518" s="29" t="n">
        <v>123.2</v>
      </c>
      <c r="E518" s="29" t="n">
        <f aca="false">D518/10</f>
        <v>12.32</v>
      </c>
      <c r="F518" s="29" t="n">
        <f aca="false">(E518+Einstellungen!$B$20)*(1+Einstellungen!$B$10)</f>
        <v>36.86144</v>
      </c>
      <c r="G518" s="21" t="str">
        <f aca="false">IF(F518&lt;Einstellungen!$B$5,"ja","nein")</f>
        <v>nein</v>
      </c>
      <c r="H518" s="21" t="s">
        <v>14</v>
      </c>
      <c r="I518" s="29" t="n">
        <f aca="false">INDEX(Einstellungen!$B$27:$B$50,12)</f>
        <v>1.1</v>
      </c>
      <c r="J518" s="29" t="n">
        <f aca="false">F518*I518</f>
        <v>40.547584</v>
      </c>
    </row>
    <row r="519" customFormat="false" ht="15" hidden="false" customHeight="false" outlineLevel="0" collapsed="false">
      <c r="A519" s="28" t="n">
        <v>45602</v>
      </c>
      <c r="B519" s="21" t="s">
        <v>124</v>
      </c>
      <c r="C519" s="21" t="s">
        <v>112</v>
      </c>
      <c r="D519" s="29" t="n">
        <v>123.2</v>
      </c>
      <c r="E519" s="29" t="n">
        <f aca="false">D519/10</f>
        <v>12.32</v>
      </c>
      <c r="F519" s="29" t="n">
        <f aca="false">(E519+Einstellungen!$B$20)*(1+Einstellungen!$B$10)</f>
        <v>36.86144</v>
      </c>
      <c r="G519" s="21" t="str">
        <f aca="false">IF(F519&lt;Einstellungen!$B$5,"ja","nein")</f>
        <v>nein</v>
      </c>
      <c r="H519" s="21" t="s">
        <v>14</v>
      </c>
      <c r="I519" s="29" t="n">
        <f aca="false">INDEX(Einstellungen!$B$27:$B$50,13)</f>
        <v>1.2</v>
      </c>
      <c r="J519" s="29" t="n">
        <f aca="false">F519*I519</f>
        <v>44.233728</v>
      </c>
    </row>
    <row r="520" customFormat="false" ht="15" hidden="false" customHeight="false" outlineLevel="0" collapsed="false">
      <c r="A520" s="28" t="n">
        <v>45602</v>
      </c>
      <c r="B520" s="21" t="s">
        <v>125</v>
      </c>
      <c r="C520" s="21" t="s">
        <v>112</v>
      </c>
      <c r="D520" s="29" t="n">
        <v>125.55</v>
      </c>
      <c r="E520" s="29" t="n">
        <f aca="false">D520/10</f>
        <v>12.555</v>
      </c>
      <c r="F520" s="29" t="n">
        <f aca="false">(E520+Einstellungen!$B$20)*(1+Einstellungen!$B$10)</f>
        <v>37.14109</v>
      </c>
      <c r="G520" s="21" t="str">
        <f aca="false">IF(F520&lt;Einstellungen!$B$5,"ja","nein")</f>
        <v>nein</v>
      </c>
      <c r="H520" s="21" t="s">
        <v>14</v>
      </c>
      <c r="I520" s="29" t="n">
        <f aca="false">INDEX(Einstellungen!$B$27:$B$50,14)</f>
        <v>1.15</v>
      </c>
      <c r="J520" s="29" t="n">
        <f aca="false">F520*I520</f>
        <v>42.7122535</v>
      </c>
    </row>
    <row r="521" customFormat="false" ht="15" hidden="false" customHeight="false" outlineLevel="0" collapsed="false">
      <c r="A521" s="28" t="n">
        <v>45602</v>
      </c>
      <c r="B521" s="21" t="s">
        <v>126</v>
      </c>
      <c r="C521" s="21" t="s">
        <v>112</v>
      </c>
      <c r="D521" s="29" t="n">
        <v>141.76</v>
      </c>
      <c r="E521" s="29" t="n">
        <f aca="false">D521/10</f>
        <v>14.176</v>
      </c>
      <c r="F521" s="29" t="n">
        <f aca="false">(E521+Einstellungen!$B$20)*(1+Einstellungen!$B$10)</f>
        <v>39.07008</v>
      </c>
      <c r="G521" s="21" t="str">
        <f aca="false">IF(F521&lt;Einstellungen!$B$5,"ja","nein")</f>
        <v>nein</v>
      </c>
      <c r="H521" s="21" t="s">
        <v>14</v>
      </c>
      <c r="I521" s="29" t="n">
        <f aca="false">INDEX(Einstellungen!$B$27:$B$50,15)</f>
        <v>1</v>
      </c>
      <c r="J521" s="29" t="n">
        <f aca="false">F521*I521</f>
        <v>39.07008</v>
      </c>
    </row>
    <row r="522" customFormat="false" ht="15" hidden="false" customHeight="false" outlineLevel="0" collapsed="false">
      <c r="A522" s="28" t="n">
        <v>45602</v>
      </c>
      <c r="B522" s="21" t="s">
        <v>127</v>
      </c>
      <c r="C522" s="21" t="s">
        <v>112</v>
      </c>
      <c r="D522" s="29" t="n">
        <v>270.09</v>
      </c>
      <c r="E522" s="29" t="n">
        <f aca="false">D522/10</f>
        <v>27.009</v>
      </c>
      <c r="F522" s="29" t="n">
        <f aca="false">(E522+Einstellungen!$B$20)*(1+Einstellungen!$B$10)</f>
        <v>54.34135</v>
      </c>
      <c r="G522" s="21" t="str">
        <f aca="false">IF(F522&lt;Einstellungen!$B$5,"ja","nein")</f>
        <v>nein</v>
      </c>
      <c r="H522" s="21" t="s">
        <v>14</v>
      </c>
      <c r="I522" s="29" t="n">
        <f aca="false">INDEX(Einstellungen!$B$27:$B$50,16)</f>
        <v>0.95</v>
      </c>
      <c r="J522" s="29" t="n">
        <f aca="false">F522*I522</f>
        <v>51.6242825</v>
      </c>
    </row>
    <row r="523" customFormat="false" ht="15" hidden="false" customHeight="false" outlineLevel="0" collapsed="false">
      <c r="A523" s="28" t="n">
        <v>45602</v>
      </c>
      <c r="B523" s="21" t="s">
        <v>128</v>
      </c>
      <c r="C523" s="21" t="s">
        <v>112</v>
      </c>
      <c r="D523" s="29" t="n">
        <v>524.25</v>
      </c>
      <c r="E523" s="29" t="n">
        <f aca="false">D523/10</f>
        <v>52.425</v>
      </c>
      <c r="F523" s="29" t="n">
        <f aca="false">(E523+Einstellungen!$B$20)*(1+Einstellungen!$B$10)</f>
        <v>84.58639</v>
      </c>
      <c r="G523" s="21" t="str">
        <f aca="false">IF(F523&lt;Einstellungen!$B$5,"ja","nein")</f>
        <v>nein</v>
      </c>
      <c r="H523" s="21" t="s">
        <v>14</v>
      </c>
      <c r="I523" s="29" t="n">
        <f aca="false">INDEX(Einstellungen!$B$27:$B$50,17)</f>
        <v>0.95</v>
      </c>
      <c r="J523" s="29" t="n">
        <f aca="false">F523*I523</f>
        <v>80.3570705</v>
      </c>
    </row>
    <row r="524" customFormat="false" ht="15" hidden="false" customHeight="false" outlineLevel="0" collapsed="false">
      <c r="A524" s="28" t="n">
        <v>45602</v>
      </c>
      <c r="B524" s="21" t="s">
        <v>129</v>
      </c>
      <c r="C524" s="21" t="s">
        <v>112</v>
      </c>
      <c r="D524" s="29" t="n">
        <v>820.11</v>
      </c>
      <c r="E524" s="29" t="n">
        <f aca="false">D524/10</f>
        <v>82.011</v>
      </c>
      <c r="F524" s="29" t="n">
        <f aca="false">(E524+Einstellungen!$B$20)*(1+Einstellungen!$B$10)</f>
        <v>119.79373</v>
      </c>
      <c r="G524" s="21" t="str">
        <f aca="false">IF(F524&lt;Einstellungen!$B$5,"ja","nein")</f>
        <v>nein</v>
      </c>
      <c r="H524" s="21" t="s">
        <v>14</v>
      </c>
      <c r="I524" s="29" t="n">
        <f aca="false">INDEX(Einstellungen!$B$27:$B$50,18)</f>
        <v>1.1</v>
      </c>
      <c r="J524" s="29" t="n">
        <f aca="false">F524*I524</f>
        <v>131.773103</v>
      </c>
    </row>
    <row r="525" customFormat="false" ht="15" hidden="false" customHeight="false" outlineLevel="0" collapsed="false">
      <c r="A525" s="28" t="n">
        <v>45602</v>
      </c>
      <c r="B525" s="21" t="s">
        <v>130</v>
      </c>
      <c r="C525" s="21" t="s">
        <v>112</v>
      </c>
      <c r="D525" s="29" t="n">
        <v>805.08</v>
      </c>
      <c r="E525" s="29" t="n">
        <f aca="false">D525/10</f>
        <v>80.508</v>
      </c>
      <c r="F525" s="29" t="n">
        <f aca="false">(E525+Einstellungen!$B$20)*(1+Einstellungen!$B$10)</f>
        <v>118.00516</v>
      </c>
      <c r="G525" s="21" t="str">
        <f aca="false">IF(F525&lt;Einstellungen!$B$5,"ja","nein")</f>
        <v>nein</v>
      </c>
      <c r="H525" s="21" t="s">
        <v>14</v>
      </c>
      <c r="I525" s="29" t="n">
        <f aca="false">INDEX(Einstellungen!$B$27:$B$50,19)</f>
        <v>1.35</v>
      </c>
      <c r="J525" s="29" t="n">
        <f aca="false">F525*I525</f>
        <v>159.306966</v>
      </c>
    </row>
    <row r="526" customFormat="false" ht="15" hidden="false" customHeight="false" outlineLevel="0" collapsed="false">
      <c r="A526" s="28" t="n">
        <v>45602</v>
      </c>
      <c r="B526" s="21" t="s">
        <v>131</v>
      </c>
      <c r="C526" s="21" t="s">
        <v>112</v>
      </c>
      <c r="D526" s="29" t="n">
        <v>450</v>
      </c>
      <c r="E526" s="29" t="n">
        <f aca="false">D526/10</f>
        <v>45</v>
      </c>
      <c r="F526" s="29" t="n">
        <f aca="false">(E526+Einstellungen!$B$20)*(1+Einstellungen!$B$10)</f>
        <v>75.75064</v>
      </c>
      <c r="G526" s="21" t="str">
        <f aca="false">IF(F526&lt;Einstellungen!$B$5,"ja","nein")</f>
        <v>nein</v>
      </c>
      <c r="H526" s="21" t="s">
        <v>14</v>
      </c>
      <c r="I526" s="29" t="n">
        <f aca="false">INDEX(Einstellungen!$B$27:$B$50,20)</f>
        <v>1.45</v>
      </c>
      <c r="J526" s="29" t="n">
        <f aca="false">F526*I526</f>
        <v>109.838428</v>
      </c>
    </row>
    <row r="527" customFormat="false" ht="15" hidden="false" customHeight="false" outlineLevel="0" collapsed="false">
      <c r="A527" s="28" t="n">
        <v>45602</v>
      </c>
      <c r="B527" s="21" t="s">
        <v>132</v>
      </c>
      <c r="C527" s="21" t="s">
        <v>112</v>
      </c>
      <c r="D527" s="29" t="n">
        <v>207.35</v>
      </c>
      <c r="E527" s="29" t="n">
        <f aca="false">D527/10</f>
        <v>20.735</v>
      </c>
      <c r="F527" s="29" t="n">
        <f aca="false">(E527+Einstellungen!$B$20)*(1+Einstellungen!$B$10)</f>
        <v>46.87529</v>
      </c>
      <c r="G527" s="21" t="str">
        <f aca="false">IF(F527&lt;Einstellungen!$B$5,"ja","nein")</f>
        <v>nein</v>
      </c>
      <c r="H527" s="21" t="s">
        <v>14</v>
      </c>
      <c r="I527" s="29" t="n">
        <f aca="false">INDEX(Einstellungen!$B$27:$B$50,21)</f>
        <v>1.4</v>
      </c>
      <c r="J527" s="29" t="n">
        <f aca="false">F527*I527</f>
        <v>65.625406</v>
      </c>
    </row>
    <row r="528" customFormat="false" ht="15" hidden="false" customHeight="false" outlineLevel="0" collapsed="false">
      <c r="A528" s="28" t="n">
        <v>45602</v>
      </c>
      <c r="B528" s="21" t="s">
        <v>133</v>
      </c>
      <c r="C528" s="21" t="s">
        <v>112</v>
      </c>
      <c r="D528" s="29" t="n">
        <v>133.48</v>
      </c>
      <c r="E528" s="29" t="n">
        <f aca="false">D528/10</f>
        <v>13.348</v>
      </c>
      <c r="F528" s="29" t="n">
        <f aca="false">(E528+Einstellungen!$B$20)*(1+Einstellungen!$B$10)</f>
        <v>38.08476</v>
      </c>
      <c r="G528" s="21" t="str">
        <f aca="false">IF(F528&lt;Einstellungen!$B$5,"ja","nein")</f>
        <v>nein</v>
      </c>
      <c r="H528" s="21" t="s">
        <v>14</v>
      </c>
      <c r="I528" s="29" t="n">
        <f aca="false">INDEX(Einstellungen!$B$27:$B$50,22)</f>
        <v>1.25</v>
      </c>
      <c r="J528" s="29" t="n">
        <f aca="false">F528*I528</f>
        <v>47.60595</v>
      </c>
    </row>
    <row r="529" customFormat="false" ht="15" hidden="false" customHeight="false" outlineLevel="0" collapsed="false">
      <c r="A529" s="28" t="n">
        <v>45602</v>
      </c>
      <c r="B529" s="21" t="s">
        <v>134</v>
      </c>
      <c r="C529" s="21" t="s">
        <v>112</v>
      </c>
      <c r="D529" s="29" t="n">
        <v>119.35</v>
      </c>
      <c r="E529" s="29" t="n">
        <f aca="false">D529/10</f>
        <v>11.935</v>
      </c>
      <c r="F529" s="29" t="n">
        <f aca="false">(E529+Einstellungen!$B$20)*(1+Einstellungen!$B$10)</f>
        <v>36.40329</v>
      </c>
      <c r="G529" s="21" t="str">
        <f aca="false">IF(F529&lt;Einstellungen!$B$5,"ja","nein")</f>
        <v>nein</v>
      </c>
      <c r="H529" s="21" t="s">
        <v>14</v>
      </c>
      <c r="I529" s="29" t="n">
        <f aca="false">INDEX(Einstellungen!$B$27:$B$50,23)</f>
        <v>1.05</v>
      </c>
      <c r="J529" s="29" t="n">
        <f aca="false">F529*I529</f>
        <v>38.2234545</v>
      </c>
    </row>
    <row r="530" customFormat="false" ht="15" hidden="false" customHeight="false" outlineLevel="0" collapsed="false">
      <c r="A530" s="28" t="n">
        <v>45602</v>
      </c>
      <c r="B530" s="21" t="s">
        <v>135</v>
      </c>
      <c r="C530" s="21" t="s">
        <v>112</v>
      </c>
      <c r="D530" s="29" t="n">
        <v>111.73</v>
      </c>
      <c r="E530" s="29" t="n">
        <f aca="false">D530/10</f>
        <v>11.173</v>
      </c>
      <c r="F530" s="29" t="n">
        <f aca="false">(E530+Einstellungen!$B$20)*(1+Einstellungen!$B$10)</f>
        <v>35.49651</v>
      </c>
      <c r="G530" s="21" t="str">
        <f aca="false">IF(F530&lt;Einstellungen!$B$5,"ja","nein")</f>
        <v>nein</v>
      </c>
      <c r="H530" s="21" t="s">
        <v>14</v>
      </c>
      <c r="I530" s="29" t="n">
        <f aca="false">INDEX(Einstellungen!$B$27:$B$50,24)</f>
        <v>0.8</v>
      </c>
      <c r="J530" s="29" t="n">
        <f aca="false">F530*I530</f>
        <v>28.397208</v>
      </c>
    </row>
    <row r="531" customFormat="false" ht="15" hidden="false" customHeight="false" outlineLevel="0" collapsed="false">
      <c r="A531" s="28" t="n">
        <v>45603</v>
      </c>
      <c r="B531" s="21" t="s">
        <v>111</v>
      </c>
      <c r="C531" s="21" t="s">
        <v>136</v>
      </c>
      <c r="D531" s="29" t="n">
        <v>109.54</v>
      </c>
      <c r="E531" s="29" t="n">
        <f aca="false">D531/10</f>
        <v>10.954</v>
      </c>
      <c r="F531" s="29" t="n">
        <f aca="false">(E531+Einstellungen!$B$20)*(1+Einstellungen!$B$10)</f>
        <v>35.2359</v>
      </c>
      <c r="G531" s="21" t="str">
        <f aca="false">IF(F531&lt;Einstellungen!$B$5,"ja","nein")</f>
        <v>nein</v>
      </c>
      <c r="H531" s="21" t="s">
        <v>14</v>
      </c>
      <c r="I531" s="29" t="n">
        <f aca="false">INDEX(Einstellungen!$B$27:$B$50,1)</f>
        <v>0.6</v>
      </c>
      <c r="J531" s="29" t="n">
        <f aca="false">F531*I531</f>
        <v>21.14154</v>
      </c>
    </row>
    <row r="532" customFormat="false" ht="15" hidden="false" customHeight="false" outlineLevel="0" collapsed="false">
      <c r="A532" s="28" t="n">
        <v>45603</v>
      </c>
      <c r="B532" s="21" t="s">
        <v>113</v>
      </c>
      <c r="C532" s="21" t="s">
        <v>136</v>
      </c>
      <c r="D532" s="29" t="n">
        <v>102.98</v>
      </c>
      <c r="E532" s="29" t="n">
        <f aca="false">D532/10</f>
        <v>10.298</v>
      </c>
      <c r="F532" s="29" t="n">
        <f aca="false">(E532+Einstellungen!$B$20)*(1+Einstellungen!$B$10)</f>
        <v>34.45526</v>
      </c>
      <c r="G532" s="21" t="str">
        <f aca="false">IF(F532&lt;Einstellungen!$B$5,"ja","nein")</f>
        <v>nein</v>
      </c>
      <c r="H532" s="21" t="s">
        <v>14</v>
      </c>
      <c r="I532" s="29" t="n">
        <f aca="false">INDEX(Einstellungen!$B$27:$B$50,2)</f>
        <v>0.5</v>
      </c>
      <c r="J532" s="29" t="n">
        <f aca="false">F532*I532</f>
        <v>17.22763</v>
      </c>
    </row>
    <row r="533" customFormat="false" ht="15" hidden="false" customHeight="false" outlineLevel="0" collapsed="false">
      <c r="A533" s="28" t="n">
        <v>45603</v>
      </c>
      <c r="B533" s="21" t="s">
        <v>114</v>
      </c>
      <c r="C533" s="21" t="s">
        <v>136</v>
      </c>
      <c r="D533" s="29" t="n">
        <v>99.74</v>
      </c>
      <c r="E533" s="29" t="n">
        <f aca="false">D533/10</f>
        <v>9.974</v>
      </c>
      <c r="F533" s="29" t="n">
        <f aca="false">(E533+Einstellungen!$B$20)*(1+Einstellungen!$B$10)</f>
        <v>34.0697</v>
      </c>
      <c r="G533" s="21" t="str">
        <f aca="false">IF(F533&lt;Einstellungen!$B$5,"ja","nein")</f>
        <v>nein</v>
      </c>
      <c r="H533" s="21" t="s">
        <v>14</v>
      </c>
      <c r="I533" s="29" t="n">
        <f aca="false">INDEX(Einstellungen!$B$27:$B$50,3)</f>
        <v>0.45</v>
      </c>
      <c r="J533" s="29" t="n">
        <f aca="false">F533*I533</f>
        <v>15.331365</v>
      </c>
    </row>
    <row r="534" customFormat="false" ht="15" hidden="false" customHeight="false" outlineLevel="0" collapsed="false">
      <c r="A534" s="28" t="n">
        <v>45603</v>
      </c>
      <c r="B534" s="21" t="s">
        <v>115</v>
      </c>
      <c r="C534" s="21" t="s">
        <v>136</v>
      </c>
      <c r="D534" s="29" t="n">
        <v>99.85</v>
      </c>
      <c r="E534" s="29" t="n">
        <f aca="false">D534/10</f>
        <v>9.985</v>
      </c>
      <c r="F534" s="29" t="n">
        <f aca="false">(E534+Einstellungen!$B$20)*(1+Einstellungen!$B$10)</f>
        <v>34.08279</v>
      </c>
      <c r="G534" s="21" t="str">
        <f aca="false">IF(F534&lt;Einstellungen!$B$5,"ja","nein")</f>
        <v>nein</v>
      </c>
      <c r="H534" s="21" t="s">
        <v>14</v>
      </c>
      <c r="I534" s="29" t="n">
        <f aca="false">INDEX(Einstellungen!$B$27:$B$50,4)</f>
        <v>0.45</v>
      </c>
      <c r="J534" s="29" t="n">
        <f aca="false">F534*I534</f>
        <v>15.3372555</v>
      </c>
    </row>
    <row r="535" customFormat="false" ht="15" hidden="false" customHeight="false" outlineLevel="0" collapsed="false">
      <c r="A535" s="28" t="n">
        <v>45603</v>
      </c>
      <c r="B535" s="21" t="s">
        <v>116</v>
      </c>
      <c r="C535" s="21" t="s">
        <v>136</v>
      </c>
      <c r="D535" s="29" t="n">
        <v>102.73</v>
      </c>
      <c r="E535" s="29" t="n">
        <f aca="false">D535/10</f>
        <v>10.273</v>
      </c>
      <c r="F535" s="29" t="n">
        <f aca="false">(E535+Einstellungen!$B$20)*(1+Einstellungen!$B$10)</f>
        <v>34.42551</v>
      </c>
      <c r="G535" s="21" t="str">
        <f aca="false">IF(F535&lt;Einstellungen!$B$5,"ja","nein")</f>
        <v>nein</v>
      </c>
      <c r="H535" s="21" t="s">
        <v>14</v>
      </c>
      <c r="I535" s="29" t="n">
        <f aca="false">INDEX(Einstellungen!$B$27:$B$50,5)</f>
        <v>0.45</v>
      </c>
      <c r="J535" s="29" t="n">
        <f aca="false">F535*I535</f>
        <v>15.4914795</v>
      </c>
    </row>
    <row r="536" customFormat="false" ht="15" hidden="false" customHeight="false" outlineLevel="0" collapsed="false">
      <c r="A536" s="28" t="n">
        <v>45603</v>
      </c>
      <c r="B536" s="21" t="s">
        <v>117</v>
      </c>
      <c r="C536" s="21" t="s">
        <v>136</v>
      </c>
      <c r="D536" s="29" t="n">
        <v>116.89</v>
      </c>
      <c r="E536" s="29" t="n">
        <f aca="false">D536/10</f>
        <v>11.689</v>
      </c>
      <c r="F536" s="29" t="n">
        <f aca="false">(E536+Einstellungen!$B$20)*(1+Einstellungen!$B$10)</f>
        <v>36.11055</v>
      </c>
      <c r="G536" s="21" t="str">
        <f aca="false">IF(F536&lt;Einstellungen!$B$5,"ja","nein")</f>
        <v>nein</v>
      </c>
      <c r="H536" s="21" t="s">
        <v>14</v>
      </c>
      <c r="I536" s="29" t="n">
        <f aca="false">INDEX(Einstellungen!$B$27:$B$50,6)</f>
        <v>0.5</v>
      </c>
      <c r="J536" s="29" t="n">
        <f aca="false">F536*I536</f>
        <v>18.055275</v>
      </c>
    </row>
    <row r="537" customFormat="false" ht="15" hidden="false" customHeight="false" outlineLevel="0" collapsed="false">
      <c r="A537" s="28" t="n">
        <v>45603</v>
      </c>
      <c r="B537" s="21" t="s">
        <v>118</v>
      </c>
      <c r="C537" s="21" t="s">
        <v>136</v>
      </c>
      <c r="D537" s="29" t="n">
        <v>157.41</v>
      </c>
      <c r="E537" s="29" t="n">
        <f aca="false">D537/10</f>
        <v>15.741</v>
      </c>
      <c r="F537" s="29" t="n">
        <f aca="false">(E537+Einstellungen!$B$20)*(1+Einstellungen!$B$10)</f>
        <v>40.93243</v>
      </c>
      <c r="G537" s="21" t="str">
        <f aca="false">IF(F537&lt;Einstellungen!$B$5,"ja","nein")</f>
        <v>nein</v>
      </c>
      <c r="H537" s="21" t="s">
        <v>14</v>
      </c>
      <c r="I537" s="29" t="n">
        <f aca="false">INDEX(Einstellungen!$B$27:$B$50,7)</f>
        <v>0.7</v>
      </c>
      <c r="J537" s="29" t="n">
        <f aca="false">F537*I537</f>
        <v>28.652701</v>
      </c>
    </row>
    <row r="538" customFormat="false" ht="15" hidden="false" customHeight="false" outlineLevel="0" collapsed="false">
      <c r="A538" s="28" t="n">
        <v>45603</v>
      </c>
      <c r="B538" s="21" t="s">
        <v>119</v>
      </c>
      <c r="C538" s="21" t="s">
        <v>136</v>
      </c>
      <c r="D538" s="29" t="n">
        <v>219.56</v>
      </c>
      <c r="E538" s="29" t="n">
        <f aca="false">D538/10</f>
        <v>21.956</v>
      </c>
      <c r="F538" s="29" t="n">
        <f aca="false">(E538+Einstellungen!$B$20)*(1+Einstellungen!$B$10)</f>
        <v>48.32828</v>
      </c>
      <c r="G538" s="21" t="str">
        <f aca="false">IF(F538&lt;Einstellungen!$B$5,"ja","nein")</f>
        <v>nein</v>
      </c>
      <c r="H538" s="21" t="s">
        <v>14</v>
      </c>
      <c r="I538" s="29" t="n">
        <f aca="false">INDEX(Einstellungen!$B$27:$B$50,8)</f>
        <v>0.95</v>
      </c>
      <c r="J538" s="29" t="n">
        <f aca="false">F538*I538</f>
        <v>45.911866</v>
      </c>
    </row>
    <row r="539" customFormat="false" ht="15" hidden="false" customHeight="false" outlineLevel="0" collapsed="false">
      <c r="A539" s="28" t="n">
        <v>45603</v>
      </c>
      <c r="B539" s="21" t="s">
        <v>120</v>
      </c>
      <c r="C539" s="21" t="s">
        <v>136</v>
      </c>
      <c r="D539" s="29" t="n">
        <v>191.99</v>
      </c>
      <c r="E539" s="29" t="n">
        <f aca="false">D539/10</f>
        <v>19.199</v>
      </c>
      <c r="F539" s="29" t="n">
        <f aca="false">(E539+Einstellungen!$B$20)*(1+Einstellungen!$B$10)</f>
        <v>45.04745</v>
      </c>
      <c r="G539" s="21" t="str">
        <f aca="false">IF(F539&lt;Einstellungen!$B$5,"ja","nein")</f>
        <v>nein</v>
      </c>
      <c r="H539" s="21" t="s">
        <v>14</v>
      </c>
      <c r="I539" s="29" t="n">
        <f aca="false">INDEX(Einstellungen!$B$27:$B$50,9)</f>
        <v>1.05</v>
      </c>
      <c r="J539" s="29" t="n">
        <f aca="false">F539*I539</f>
        <v>47.2998225</v>
      </c>
    </row>
    <row r="540" customFormat="false" ht="15" hidden="false" customHeight="false" outlineLevel="0" collapsed="false">
      <c r="A540" s="28" t="n">
        <v>45603</v>
      </c>
      <c r="B540" s="21" t="s">
        <v>121</v>
      </c>
      <c r="C540" s="21" t="s">
        <v>136</v>
      </c>
      <c r="D540" s="29" t="n">
        <v>152.92</v>
      </c>
      <c r="E540" s="29" t="n">
        <f aca="false">D540/10</f>
        <v>15.292</v>
      </c>
      <c r="F540" s="29" t="n">
        <f aca="false">(E540+Einstellungen!$B$20)*(1+Einstellungen!$B$10)</f>
        <v>40.39812</v>
      </c>
      <c r="G540" s="21" t="str">
        <f aca="false">IF(F540&lt;Einstellungen!$B$5,"ja","nein")</f>
        <v>nein</v>
      </c>
      <c r="H540" s="21" t="s">
        <v>14</v>
      </c>
      <c r="I540" s="29" t="n">
        <f aca="false">INDEX(Einstellungen!$B$27:$B$50,10)</f>
        <v>1.05</v>
      </c>
      <c r="J540" s="29" t="n">
        <f aca="false">F540*I540</f>
        <v>42.418026</v>
      </c>
    </row>
    <row r="541" customFormat="false" ht="15" hidden="false" customHeight="false" outlineLevel="0" collapsed="false">
      <c r="A541" s="28" t="n">
        <v>45603</v>
      </c>
      <c r="B541" s="21" t="s">
        <v>122</v>
      </c>
      <c r="C541" s="21" t="s">
        <v>136</v>
      </c>
      <c r="D541" s="29" t="n">
        <v>148.9</v>
      </c>
      <c r="E541" s="29" t="n">
        <f aca="false">D541/10</f>
        <v>14.89</v>
      </c>
      <c r="F541" s="29" t="n">
        <f aca="false">(E541+Einstellungen!$B$20)*(1+Einstellungen!$B$10)</f>
        <v>39.91974</v>
      </c>
      <c r="G541" s="21" t="str">
        <f aca="false">IF(F541&lt;Einstellungen!$B$5,"ja","nein")</f>
        <v>nein</v>
      </c>
      <c r="H541" s="21" t="s">
        <v>14</v>
      </c>
      <c r="I541" s="29" t="n">
        <f aca="false">INDEX(Einstellungen!$B$27:$B$50,11)</f>
        <v>1.05</v>
      </c>
      <c r="J541" s="29" t="n">
        <f aca="false">F541*I541</f>
        <v>41.915727</v>
      </c>
    </row>
    <row r="542" customFormat="false" ht="15" hidden="false" customHeight="false" outlineLevel="0" collapsed="false">
      <c r="A542" s="28" t="n">
        <v>45603</v>
      </c>
      <c r="B542" s="21" t="s">
        <v>123</v>
      </c>
      <c r="C542" s="21" t="s">
        <v>136</v>
      </c>
      <c r="D542" s="29" t="n">
        <v>134.81</v>
      </c>
      <c r="E542" s="29" t="n">
        <f aca="false">D542/10</f>
        <v>13.481</v>
      </c>
      <c r="F542" s="29" t="n">
        <f aca="false">(E542+Einstellungen!$B$20)*(1+Einstellungen!$B$10)</f>
        <v>38.24303</v>
      </c>
      <c r="G542" s="21" t="str">
        <f aca="false">IF(F542&lt;Einstellungen!$B$5,"ja","nein")</f>
        <v>nein</v>
      </c>
      <c r="H542" s="21" t="s">
        <v>14</v>
      </c>
      <c r="I542" s="29" t="n">
        <f aca="false">INDEX(Einstellungen!$B$27:$B$50,12)</f>
        <v>1.1</v>
      </c>
      <c r="J542" s="29" t="n">
        <f aca="false">F542*I542</f>
        <v>42.067333</v>
      </c>
    </row>
    <row r="543" customFormat="false" ht="15" hidden="false" customHeight="false" outlineLevel="0" collapsed="false">
      <c r="A543" s="28" t="n">
        <v>45603</v>
      </c>
      <c r="B543" s="21" t="s">
        <v>124</v>
      </c>
      <c r="C543" s="21" t="s">
        <v>136</v>
      </c>
      <c r="D543" s="29" t="n">
        <v>135.06</v>
      </c>
      <c r="E543" s="29" t="n">
        <f aca="false">D543/10</f>
        <v>13.506</v>
      </c>
      <c r="F543" s="29" t="n">
        <f aca="false">(E543+Einstellungen!$B$20)*(1+Einstellungen!$B$10)</f>
        <v>38.27278</v>
      </c>
      <c r="G543" s="21" t="str">
        <f aca="false">IF(F543&lt;Einstellungen!$B$5,"ja","nein")</f>
        <v>nein</v>
      </c>
      <c r="H543" s="21" t="s">
        <v>14</v>
      </c>
      <c r="I543" s="29" t="n">
        <f aca="false">INDEX(Einstellungen!$B$27:$B$50,13)</f>
        <v>1.2</v>
      </c>
      <c r="J543" s="29" t="n">
        <f aca="false">F543*I543</f>
        <v>45.927336</v>
      </c>
    </row>
    <row r="544" customFormat="false" ht="15" hidden="false" customHeight="false" outlineLevel="0" collapsed="false">
      <c r="A544" s="28" t="n">
        <v>45603</v>
      </c>
      <c r="B544" s="21" t="s">
        <v>125</v>
      </c>
      <c r="C544" s="21" t="s">
        <v>136</v>
      </c>
      <c r="D544" s="29" t="n">
        <v>132.91</v>
      </c>
      <c r="E544" s="29" t="n">
        <f aca="false">D544/10</f>
        <v>13.291</v>
      </c>
      <c r="F544" s="29" t="n">
        <f aca="false">(E544+Einstellungen!$B$20)*(1+Einstellungen!$B$10)</f>
        <v>38.01693</v>
      </c>
      <c r="G544" s="21" t="str">
        <f aca="false">IF(F544&lt;Einstellungen!$B$5,"ja","nein")</f>
        <v>nein</v>
      </c>
      <c r="H544" s="21" t="s">
        <v>14</v>
      </c>
      <c r="I544" s="29" t="n">
        <f aca="false">INDEX(Einstellungen!$B$27:$B$50,14)</f>
        <v>1.15</v>
      </c>
      <c r="J544" s="29" t="n">
        <f aca="false">F544*I544</f>
        <v>43.7194695</v>
      </c>
    </row>
    <row r="545" customFormat="false" ht="15" hidden="false" customHeight="false" outlineLevel="0" collapsed="false">
      <c r="A545" s="28" t="n">
        <v>45603</v>
      </c>
      <c r="B545" s="21" t="s">
        <v>126</v>
      </c>
      <c r="C545" s="21" t="s">
        <v>136</v>
      </c>
      <c r="D545" s="29" t="n">
        <v>139.94</v>
      </c>
      <c r="E545" s="29" t="n">
        <f aca="false">D545/10</f>
        <v>13.994</v>
      </c>
      <c r="F545" s="29" t="n">
        <f aca="false">(E545+Einstellungen!$B$20)*(1+Einstellungen!$B$10)</f>
        <v>38.8535</v>
      </c>
      <c r="G545" s="21" t="str">
        <f aca="false">IF(F545&lt;Einstellungen!$B$5,"ja","nein")</f>
        <v>nein</v>
      </c>
      <c r="H545" s="21" t="s">
        <v>14</v>
      </c>
      <c r="I545" s="29" t="n">
        <f aca="false">INDEX(Einstellungen!$B$27:$B$50,15)</f>
        <v>1</v>
      </c>
      <c r="J545" s="29" t="n">
        <f aca="false">F545*I545</f>
        <v>38.8535</v>
      </c>
    </row>
    <row r="546" customFormat="false" ht="15" hidden="false" customHeight="false" outlineLevel="0" collapsed="false">
      <c r="A546" s="28" t="n">
        <v>45603</v>
      </c>
      <c r="B546" s="21" t="s">
        <v>127</v>
      </c>
      <c r="C546" s="21" t="s">
        <v>136</v>
      </c>
      <c r="D546" s="29" t="n">
        <v>189.42</v>
      </c>
      <c r="E546" s="29" t="n">
        <f aca="false">D546/10</f>
        <v>18.942</v>
      </c>
      <c r="F546" s="29" t="n">
        <f aca="false">(E546+Einstellungen!$B$20)*(1+Einstellungen!$B$10)</f>
        <v>44.74162</v>
      </c>
      <c r="G546" s="21" t="str">
        <f aca="false">IF(F546&lt;Einstellungen!$B$5,"ja","nein")</f>
        <v>nein</v>
      </c>
      <c r="H546" s="21" t="s">
        <v>14</v>
      </c>
      <c r="I546" s="29" t="n">
        <f aca="false">INDEX(Einstellungen!$B$27:$B$50,16)</f>
        <v>0.95</v>
      </c>
      <c r="J546" s="29" t="n">
        <f aca="false">F546*I546</f>
        <v>42.504539</v>
      </c>
    </row>
    <row r="547" customFormat="false" ht="15" hidden="false" customHeight="false" outlineLevel="0" collapsed="false">
      <c r="A547" s="28" t="n">
        <v>45603</v>
      </c>
      <c r="B547" s="21" t="s">
        <v>128</v>
      </c>
      <c r="C547" s="21" t="s">
        <v>136</v>
      </c>
      <c r="D547" s="29" t="n">
        <v>261.16</v>
      </c>
      <c r="E547" s="29" t="n">
        <f aca="false">D547/10</f>
        <v>26.116</v>
      </c>
      <c r="F547" s="29" t="n">
        <f aca="false">(E547+Einstellungen!$B$20)*(1+Einstellungen!$B$10)</f>
        <v>53.27868</v>
      </c>
      <c r="G547" s="21" t="str">
        <f aca="false">IF(F547&lt;Einstellungen!$B$5,"ja","nein")</f>
        <v>nein</v>
      </c>
      <c r="H547" s="21" t="s">
        <v>14</v>
      </c>
      <c r="I547" s="29" t="n">
        <f aca="false">INDEX(Einstellungen!$B$27:$B$50,17)</f>
        <v>0.95</v>
      </c>
      <c r="J547" s="29" t="n">
        <f aca="false">F547*I547</f>
        <v>50.614746</v>
      </c>
    </row>
    <row r="548" customFormat="false" ht="15" hidden="false" customHeight="false" outlineLevel="0" collapsed="false">
      <c r="A548" s="28" t="n">
        <v>45603</v>
      </c>
      <c r="B548" s="21" t="s">
        <v>129</v>
      </c>
      <c r="C548" s="21" t="s">
        <v>136</v>
      </c>
      <c r="D548" s="29" t="n">
        <v>408.26</v>
      </c>
      <c r="E548" s="29" t="n">
        <f aca="false">D548/10</f>
        <v>40.826</v>
      </c>
      <c r="F548" s="29" t="n">
        <f aca="false">(E548+Einstellungen!$B$20)*(1+Einstellungen!$B$10)</f>
        <v>70.78358</v>
      </c>
      <c r="G548" s="21" t="str">
        <f aca="false">IF(F548&lt;Einstellungen!$B$5,"ja","nein")</f>
        <v>nein</v>
      </c>
      <c r="H548" s="21" t="s">
        <v>14</v>
      </c>
      <c r="I548" s="29" t="n">
        <f aca="false">INDEX(Einstellungen!$B$27:$B$50,18)</f>
        <v>1.1</v>
      </c>
      <c r="J548" s="29" t="n">
        <f aca="false">F548*I548</f>
        <v>77.861938</v>
      </c>
    </row>
    <row r="549" customFormat="false" ht="15" hidden="false" customHeight="false" outlineLevel="0" collapsed="false">
      <c r="A549" s="28" t="n">
        <v>45603</v>
      </c>
      <c r="B549" s="21" t="s">
        <v>130</v>
      </c>
      <c r="C549" s="21" t="s">
        <v>136</v>
      </c>
      <c r="D549" s="29" t="n">
        <v>296.78</v>
      </c>
      <c r="E549" s="29" t="n">
        <f aca="false">D549/10</f>
        <v>29.678</v>
      </c>
      <c r="F549" s="29" t="n">
        <f aca="false">(E549+Einstellungen!$B$20)*(1+Einstellungen!$B$10)</f>
        <v>57.51746</v>
      </c>
      <c r="G549" s="21" t="str">
        <f aca="false">IF(F549&lt;Einstellungen!$B$5,"ja","nein")</f>
        <v>nein</v>
      </c>
      <c r="H549" s="21" t="s">
        <v>14</v>
      </c>
      <c r="I549" s="29" t="n">
        <f aca="false">INDEX(Einstellungen!$B$27:$B$50,19)</f>
        <v>1.35</v>
      </c>
      <c r="J549" s="29" t="n">
        <f aca="false">F549*I549</f>
        <v>77.648571</v>
      </c>
    </row>
    <row r="550" customFormat="false" ht="15" hidden="false" customHeight="false" outlineLevel="0" collapsed="false">
      <c r="A550" s="28" t="n">
        <v>45603</v>
      </c>
      <c r="B550" s="21" t="s">
        <v>131</v>
      </c>
      <c r="C550" s="21" t="s">
        <v>136</v>
      </c>
      <c r="D550" s="29" t="n">
        <v>175.11</v>
      </c>
      <c r="E550" s="29" t="n">
        <f aca="false">D550/10</f>
        <v>17.511</v>
      </c>
      <c r="F550" s="29" t="n">
        <f aca="false">(E550+Einstellungen!$B$20)*(1+Einstellungen!$B$10)</f>
        <v>43.03873</v>
      </c>
      <c r="G550" s="21" t="str">
        <f aca="false">IF(F550&lt;Einstellungen!$B$5,"ja","nein")</f>
        <v>nein</v>
      </c>
      <c r="H550" s="21" t="s">
        <v>14</v>
      </c>
      <c r="I550" s="29" t="n">
        <f aca="false">INDEX(Einstellungen!$B$27:$B$50,20)</f>
        <v>1.45</v>
      </c>
      <c r="J550" s="29" t="n">
        <f aca="false">F550*I550</f>
        <v>62.4061585</v>
      </c>
    </row>
    <row r="551" customFormat="false" ht="15" hidden="false" customHeight="false" outlineLevel="0" collapsed="false">
      <c r="A551" s="28" t="n">
        <v>45603</v>
      </c>
      <c r="B551" s="21" t="s">
        <v>132</v>
      </c>
      <c r="C551" s="21" t="s">
        <v>136</v>
      </c>
      <c r="D551" s="29" t="n">
        <v>129.41</v>
      </c>
      <c r="E551" s="29" t="n">
        <f aca="false">D551/10</f>
        <v>12.941</v>
      </c>
      <c r="F551" s="29" t="n">
        <f aca="false">(E551+Einstellungen!$B$20)*(1+Einstellungen!$B$10)</f>
        <v>37.60043</v>
      </c>
      <c r="G551" s="21" t="str">
        <f aca="false">IF(F551&lt;Einstellungen!$B$5,"ja","nein")</f>
        <v>nein</v>
      </c>
      <c r="H551" s="21" t="s">
        <v>14</v>
      </c>
      <c r="I551" s="29" t="n">
        <f aca="false">INDEX(Einstellungen!$B$27:$B$50,21)</f>
        <v>1.4</v>
      </c>
      <c r="J551" s="29" t="n">
        <f aca="false">F551*I551</f>
        <v>52.640602</v>
      </c>
    </row>
    <row r="552" customFormat="false" ht="15" hidden="false" customHeight="false" outlineLevel="0" collapsed="false">
      <c r="A552" s="28" t="n">
        <v>45603</v>
      </c>
      <c r="B552" s="21" t="s">
        <v>133</v>
      </c>
      <c r="C552" s="21" t="s">
        <v>136</v>
      </c>
      <c r="D552" s="29" t="n">
        <v>113.92</v>
      </c>
      <c r="E552" s="29" t="n">
        <f aca="false">D552/10</f>
        <v>11.392</v>
      </c>
      <c r="F552" s="29" t="n">
        <f aca="false">(E552+Einstellungen!$B$20)*(1+Einstellungen!$B$10)</f>
        <v>35.75712</v>
      </c>
      <c r="G552" s="21" t="str">
        <f aca="false">IF(F552&lt;Einstellungen!$B$5,"ja","nein")</f>
        <v>nein</v>
      </c>
      <c r="H552" s="21" t="s">
        <v>14</v>
      </c>
      <c r="I552" s="29" t="n">
        <f aca="false">INDEX(Einstellungen!$B$27:$B$50,22)</f>
        <v>1.25</v>
      </c>
      <c r="J552" s="29" t="n">
        <f aca="false">F552*I552</f>
        <v>44.6964</v>
      </c>
    </row>
    <row r="553" customFormat="false" ht="15" hidden="false" customHeight="false" outlineLevel="0" collapsed="false">
      <c r="A553" s="28" t="n">
        <v>45603</v>
      </c>
      <c r="B553" s="21" t="s">
        <v>134</v>
      </c>
      <c r="C553" s="21" t="s">
        <v>136</v>
      </c>
      <c r="D553" s="29" t="n">
        <v>111.77</v>
      </c>
      <c r="E553" s="29" t="n">
        <f aca="false">D553/10</f>
        <v>11.177</v>
      </c>
      <c r="F553" s="29" t="n">
        <f aca="false">(E553+Einstellungen!$B$20)*(1+Einstellungen!$B$10)</f>
        <v>35.50127</v>
      </c>
      <c r="G553" s="21" t="str">
        <f aca="false">IF(F553&lt;Einstellungen!$B$5,"ja","nein")</f>
        <v>nein</v>
      </c>
      <c r="H553" s="21" t="s">
        <v>14</v>
      </c>
      <c r="I553" s="29" t="n">
        <f aca="false">INDEX(Einstellungen!$B$27:$B$50,23)</f>
        <v>1.05</v>
      </c>
      <c r="J553" s="29" t="n">
        <f aca="false">F553*I553</f>
        <v>37.2763335</v>
      </c>
    </row>
    <row r="554" customFormat="false" ht="15" hidden="false" customHeight="false" outlineLevel="0" collapsed="false">
      <c r="A554" s="28" t="n">
        <v>45603</v>
      </c>
      <c r="B554" s="21" t="s">
        <v>135</v>
      </c>
      <c r="C554" s="21" t="s">
        <v>136</v>
      </c>
      <c r="D554" s="29" t="n">
        <v>99.87</v>
      </c>
      <c r="E554" s="29" t="n">
        <f aca="false">D554/10</f>
        <v>9.987</v>
      </c>
      <c r="F554" s="29" t="n">
        <f aca="false">(E554+Einstellungen!$B$20)*(1+Einstellungen!$B$10)</f>
        <v>34.08517</v>
      </c>
      <c r="G554" s="21" t="str">
        <f aca="false">IF(F554&lt;Einstellungen!$B$5,"ja","nein")</f>
        <v>nein</v>
      </c>
      <c r="H554" s="21" t="s">
        <v>14</v>
      </c>
      <c r="I554" s="29" t="n">
        <f aca="false">INDEX(Einstellungen!$B$27:$B$50,24)</f>
        <v>0.8</v>
      </c>
      <c r="J554" s="29" t="n">
        <f aca="false">F554*I554</f>
        <v>27.268136</v>
      </c>
    </row>
    <row r="555" customFormat="false" ht="15" hidden="false" customHeight="false" outlineLevel="0" collapsed="false">
      <c r="A555" s="28" t="n">
        <v>45604</v>
      </c>
      <c r="B555" s="21" t="s">
        <v>111</v>
      </c>
      <c r="C555" s="21" t="s">
        <v>137</v>
      </c>
      <c r="D555" s="29" t="n">
        <v>99.57</v>
      </c>
      <c r="E555" s="29" t="n">
        <f aca="false">D555/10</f>
        <v>9.957</v>
      </c>
      <c r="F555" s="29" t="n">
        <f aca="false">(E555+Einstellungen!$B$20)*(1+Einstellungen!$B$10)</f>
        <v>34.04947</v>
      </c>
      <c r="G555" s="21" t="str">
        <f aca="false">IF(F555&lt;Einstellungen!$B$5,"ja","nein")</f>
        <v>nein</v>
      </c>
      <c r="H555" s="21" t="s">
        <v>14</v>
      </c>
      <c r="I555" s="29" t="n">
        <f aca="false">INDEX(Einstellungen!$B$27:$B$50,1)</f>
        <v>0.6</v>
      </c>
      <c r="J555" s="29" t="n">
        <f aca="false">F555*I555</f>
        <v>20.429682</v>
      </c>
    </row>
    <row r="556" customFormat="false" ht="15" hidden="false" customHeight="false" outlineLevel="0" collapsed="false">
      <c r="A556" s="28" t="n">
        <v>45604</v>
      </c>
      <c r="B556" s="21" t="s">
        <v>113</v>
      </c>
      <c r="C556" s="21" t="s">
        <v>137</v>
      </c>
      <c r="D556" s="29" t="n">
        <v>99.73</v>
      </c>
      <c r="E556" s="29" t="n">
        <f aca="false">D556/10</f>
        <v>9.973</v>
      </c>
      <c r="F556" s="29" t="n">
        <f aca="false">(E556+Einstellungen!$B$20)*(1+Einstellungen!$B$10)</f>
        <v>34.06851</v>
      </c>
      <c r="G556" s="21" t="str">
        <f aca="false">IF(F556&lt;Einstellungen!$B$5,"ja","nein")</f>
        <v>nein</v>
      </c>
      <c r="H556" s="21" t="s">
        <v>14</v>
      </c>
      <c r="I556" s="29" t="n">
        <f aca="false">INDEX(Einstellungen!$B$27:$B$50,2)</f>
        <v>0.5</v>
      </c>
      <c r="J556" s="29" t="n">
        <f aca="false">F556*I556</f>
        <v>17.034255</v>
      </c>
    </row>
    <row r="557" customFormat="false" ht="15" hidden="false" customHeight="false" outlineLevel="0" collapsed="false">
      <c r="A557" s="28" t="n">
        <v>45604</v>
      </c>
      <c r="B557" s="21" t="s">
        <v>114</v>
      </c>
      <c r="C557" s="21" t="s">
        <v>137</v>
      </c>
      <c r="D557" s="29" t="n">
        <v>97.97</v>
      </c>
      <c r="E557" s="29" t="n">
        <f aca="false">D557/10</f>
        <v>9.797</v>
      </c>
      <c r="F557" s="29" t="n">
        <f aca="false">(E557+Einstellungen!$B$20)*(1+Einstellungen!$B$10)</f>
        <v>33.85907</v>
      </c>
      <c r="G557" s="21" t="str">
        <f aca="false">IF(F557&lt;Einstellungen!$B$5,"ja","nein")</f>
        <v>nein</v>
      </c>
      <c r="H557" s="21" t="s">
        <v>14</v>
      </c>
      <c r="I557" s="29" t="n">
        <f aca="false">INDEX(Einstellungen!$B$27:$B$50,3)</f>
        <v>0.45</v>
      </c>
      <c r="J557" s="29" t="n">
        <f aca="false">F557*I557</f>
        <v>15.2365815</v>
      </c>
    </row>
    <row r="558" customFormat="false" ht="15" hidden="false" customHeight="false" outlineLevel="0" collapsed="false">
      <c r="A558" s="28" t="n">
        <v>45604</v>
      </c>
      <c r="B558" s="21" t="s">
        <v>115</v>
      </c>
      <c r="C558" s="21" t="s">
        <v>137</v>
      </c>
      <c r="D558" s="29" t="n">
        <v>97.69</v>
      </c>
      <c r="E558" s="29" t="n">
        <f aca="false">D558/10</f>
        <v>9.769</v>
      </c>
      <c r="F558" s="29" t="n">
        <f aca="false">(E558+Einstellungen!$B$20)*(1+Einstellungen!$B$10)</f>
        <v>33.82575</v>
      </c>
      <c r="G558" s="21" t="str">
        <f aca="false">IF(F558&lt;Einstellungen!$B$5,"ja","nein")</f>
        <v>nein</v>
      </c>
      <c r="H558" s="21" t="s">
        <v>14</v>
      </c>
      <c r="I558" s="29" t="n">
        <f aca="false">INDEX(Einstellungen!$B$27:$B$50,4)</f>
        <v>0.45</v>
      </c>
      <c r="J558" s="29" t="n">
        <f aca="false">F558*I558</f>
        <v>15.2215875</v>
      </c>
    </row>
    <row r="559" customFormat="false" ht="15" hidden="false" customHeight="false" outlineLevel="0" collapsed="false">
      <c r="A559" s="28" t="n">
        <v>45604</v>
      </c>
      <c r="B559" s="21" t="s">
        <v>116</v>
      </c>
      <c r="C559" s="21" t="s">
        <v>137</v>
      </c>
      <c r="D559" s="29" t="n">
        <v>97.45</v>
      </c>
      <c r="E559" s="29" t="n">
        <f aca="false">D559/10</f>
        <v>9.745</v>
      </c>
      <c r="F559" s="29" t="n">
        <f aca="false">(E559+Einstellungen!$B$20)*(1+Einstellungen!$B$10)</f>
        <v>33.79719</v>
      </c>
      <c r="G559" s="21" t="str">
        <f aca="false">IF(F559&lt;Einstellungen!$B$5,"ja","nein")</f>
        <v>nein</v>
      </c>
      <c r="H559" s="21" t="s">
        <v>14</v>
      </c>
      <c r="I559" s="29" t="n">
        <f aca="false">INDEX(Einstellungen!$B$27:$B$50,5)</f>
        <v>0.45</v>
      </c>
      <c r="J559" s="29" t="n">
        <f aca="false">F559*I559</f>
        <v>15.2087355</v>
      </c>
    </row>
    <row r="560" customFormat="false" ht="15" hidden="false" customHeight="false" outlineLevel="0" collapsed="false">
      <c r="A560" s="28" t="n">
        <v>45604</v>
      </c>
      <c r="B560" s="21" t="s">
        <v>117</v>
      </c>
      <c r="C560" s="21" t="s">
        <v>137</v>
      </c>
      <c r="D560" s="29" t="n">
        <v>98.21</v>
      </c>
      <c r="E560" s="29" t="n">
        <f aca="false">D560/10</f>
        <v>9.821</v>
      </c>
      <c r="F560" s="29" t="n">
        <f aca="false">(E560+Einstellungen!$B$20)*(1+Einstellungen!$B$10)</f>
        <v>33.88763</v>
      </c>
      <c r="G560" s="21" t="str">
        <f aca="false">IF(F560&lt;Einstellungen!$B$5,"ja","nein")</f>
        <v>nein</v>
      </c>
      <c r="H560" s="21" t="s">
        <v>14</v>
      </c>
      <c r="I560" s="29" t="n">
        <f aca="false">INDEX(Einstellungen!$B$27:$B$50,6)</f>
        <v>0.5</v>
      </c>
      <c r="J560" s="29" t="n">
        <f aca="false">F560*I560</f>
        <v>16.943815</v>
      </c>
    </row>
    <row r="561" customFormat="false" ht="15" hidden="false" customHeight="false" outlineLevel="0" collapsed="false">
      <c r="A561" s="28" t="n">
        <v>45604</v>
      </c>
      <c r="B561" s="21" t="s">
        <v>118</v>
      </c>
      <c r="C561" s="21" t="s">
        <v>137</v>
      </c>
      <c r="D561" s="29" t="n">
        <v>107.19</v>
      </c>
      <c r="E561" s="29" t="n">
        <f aca="false">D561/10</f>
        <v>10.719</v>
      </c>
      <c r="F561" s="29" t="n">
        <f aca="false">(E561+Einstellungen!$B$20)*(1+Einstellungen!$B$10)</f>
        <v>34.95625</v>
      </c>
      <c r="G561" s="21" t="str">
        <f aca="false">IF(F561&lt;Einstellungen!$B$5,"ja","nein")</f>
        <v>nein</v>
      </c>
      <c r="H561" s="21" t="s">
        <v>14</v>
      </c>
      <c r="I561" s="29" t="n">
        <f aca="false">INDEX(Einstellungen!$B$27:$B$50,7)</f>
        <v>0.7</v>
      </c>
      <c r="J561" s="29" t="n">
        <f aca="false">F561*I561</f>
        <v>24.469375</v>
      </c>
    </row>
    <row r="562" customFormat="false" ht="15" hidden="false" customHeight="false" outlineLevel="0" collapsed="false">
      <c r="A562" s="28" t="n">
        <v>45604</v>
      </c>
      <c r="B562" s="21" t="s">
        <v>119</v>
      </c>
      <c r="C562" s="21" t="s">
        <v>137</v>
      </c>
      <c r="D562" s="29" t="n">
        <v>127.55</v>
      </c>
      <c r="E562" s="29" t="n">
        <f aca="false">D562/10</f>
        <v>12.755</v>
      </c>
      <c r="F562" s="29" t="n">
        <f aca="false">(E562+Einstellungen!$B$20)*(1+Einstellungen!$B$10)</f>
        <v>37.37909</v>
      </c>
      <c r="G562" s="21" t="str">
        <f aca="false">IF(F562&lt;Einstellungen!$B$5,"ja","nein")</f>
        <v>nein</v>
      </c>
      <c r="H562" s="21" t="s">
        <v>14</v>
      </c>
      <c r="I562" s="29" t="n">
        <f aca="false">INDEX(Einstellungen!$B$27:$B$50,8)</f>
        <v>0.95</v>
      </c>
      <c r="J562" s="29" t="n">
        <f aca="false">F562*I562</f>
        <v>35.5101355</v>
      </c>
    </row>
    <row r="563" customFormat="false" ht="15" hidden="false" customHeight="false" outlineLevel="0" collapsed="false">
      <c r="A563" s="28" t="n">
        <v>45604</v>
      </c>
      <c r="B563" s="21" t="s">
        <v>120</v>
      </c>
      <c r="C563" s="21" t="s">
        <v>137</v>
      </c>
      <c r="D563" s="29" t="n">
        <v>132.91</v>
      </c>
      <c r="E563" s="29" t="n">
        <f aca="false">D563/10</f>
        <v>13.291</v>
      </c>
      <c r="F563" s="29" t="n">
        <f aca="false">(E563+Einstellungen!$B$20)*(1+Einstellungen!$B$10)</f>
        <v>38.01693</v>
      </c>
      <c r="G563" s="21" t="str">
        <f aca="false">IF(F563&lt;Einstellungen!$B$5,"ja","nein")</f>
        <v>nein</v>
      </c>
      <c r="H563" s="21" t="s">
        <v>14</v>
      </c>
      <c r="I563" s="29" t="n">
        <f aca="false">INDEX(Einstellungen!$B$27:$B$50,9)</f>
        <v>1.05</v>
      </c>
      <c r="J563" s="29" t="n">
        <f aca="false">F563*I563</f>
        <v>39.9177765</v>
      </c>
    </row>
    <row r="564" customFormat="false" ht="15" hidden="false" customHeight="false" outlineLevel="0" collapsed="false">
      <c r="A564" s="28" t="n">
        <v>45604</v>
      </c>
      <c r="B564" s="21" t="s">
        <v>121</v>
      </c>
      <c r="C564" s="21" t="s">
        <v>137</v>
      </c>
      <c r="D564" s="29" t="n">
        <v>126.52</v>
      </c>
      <c r="E564" s="29" t="n">
        <f aca="false">D564/10</f>
        <v>12.652</v>
      </c>
      <c r="F564" s="29" t="n">
        <f aca="false">(E564+Einstellungen!$B$20)*(1+Einstellungen!$B$10)</f>
        <v>37.25652</v>
      </c>
      <c r="G564" s="21" t="str">
        <f aca="false">IF(F564&lt;Einstellungen!$B$5,"ja","nein")</f>
        <v>nein</v>
      </c>
      <c r="H564" s="21" t="s">
        <v>14</v>
      </c>
      <c r="I564" s="29" t="n">
        <f aca="false">INDEX(Einstellungen!$B$27:$B$50,10)</f>
        <v>1.05</v>
      </c>
      <c r="J564" s="29" t="n">
        <f aca="false">F564*I564</f>
        <v>39.119346</v>
      </c>
    </row>
    <row r="565" customFormat="false" ht="15" hidden="false" customHeight="false" outlineLevel="0" collapsed="false">
      <c r="A565" s="28" t="n">
        <v>45604</v>
      </c>
      <c r="B565" s="21" t="s">
        <v>122</v>
      </c>
      <c r="C565" s="21" t="s">
        <v>137</v>
      </c>
      <c r="D565" s="29" t="n">
        <v>117.34</v>
      </c>
      <c r="E565" s="29" t="n">
        <f aca="false">D565/10</f>
        <v>11.734</v>
      </c>
      <c r="F565" s="29" t="n">
        <f aca="false">(E565+Einstellungen!$B$20)*(1+Einstellungen!$B$10)</f>
        <v>36.1641</v>
      </c>
      <c r="G565" s="21" t="str">
        <f aca="false">IF(F565&lt;Einstellungen!$B$5,"ja","nein")</f>
        <v>nein</v>
      </c>
      <c r="H565" s="21" t="s">
        <v>14</v>
      </c>
      <c r="I565" s="29" t="n">
        <f aca="false">INDEX(Einstellungen!$B$27:$B$50,11)</f>
        <v>1.05</v>
      </c>
      <c r="J565" s="29" t="n">
        <f aca="false">F565*I565</f>
        <v>37.972305</v>
      </c>
    </row>
    <row r="566" customFormat="false" ht="15" hidden="false" customHeight="false" outlineLevel="0" collapsed="false">
      <c r="A566" s="28" t="n">
        <v>45604</v>
      </c>
      <c r="B566" s="21" t="s">
        <v>123</v>
      </c>
      <c r="C566" s="21" t="s">
        <v>137</v>
      </c>
      <c r="D566" s="29" t="n">
        <v>110.94</v>
      </c>
      <c r="E566" s="29" t="n">
        <f aca="false">D566/10</f>
        <v>11.094</v>
      </c>
      <c r="F566" s="29" t="n">
        <f aca="false">(E566+Einstellungen!$B$20)*(1+Einstellungen!$B$10)</f>
        <v>35.4025</v>
      </c>
      <c r="G566" s="21" t="str">
        <f aca="false">IF(F566&lt;Einstellungen!$B$5,"ja","nein")</f>
        <v>nein</v>
      </c>
      <c r="H566" s="21" t="s">
        <v>14</v>
      </c>
      <c r="I566" s="29" t="n">
        <f aca="false">INDEX(Einstellungen!$B$27:$B$50,12)</f>
        <v>1.1</v>
      </c>
      <c r="J566" s="29" t="n">
        <f aca="false">F566*I566</f>
        <v>38.94275</v>
      </c>
    </row>
    <row r="567" customFormat="false" ht="15" hidden="false" customHeight="false" outlineLevel="0" collapsed="false">
      <c r="A567" s="28" t="n">
        <v>45604</v>
      </c>
      <c r="B567" s="21" t="s">
        <v>124</v>
      </c>
      <c r="C567" s="21" t="s">
        <v>137</v>
      </c>
      <c r="D567" s="29" t="n">
        <v>105.59</v>
      </c>
      <c r="E567" s="29" t="n">
        <f aca="false">D567/10</f>
        <v>10.559</v>
      </c>
      <c r="F567" s="29" t="n">
        <f aca="false">(E567+Einstellungen!$B$20)*(1+Einstellungen!$B$10)</f>
        <v>34.76585</v>
      </c>
      <c r="G567" s="21" t="str">
        <f aca="false">IF(F567&lt;Einstellungen!$B$5,"ja","nein")</f>
        <v>nein</v>
      </c>
      <c r="H567" s="21" t="s">
        <v>14</v>
      </c>
      <c r="I567" s="29" t="n">
        <f aca="false">INDEX(Einstellungen!$B$27:$B$50,13)</f>
        <v>1.2</v>
      </c>
      <c r="J567" s="29" t="n">
        <f aca="false">F567*I567</f>
        <v>41.71902</v>
      </c>
    </row>
    <row r="568" customFormat="false" ht="15" hidden="false" customHeight="false" outlineLevel="0" collapsed="false">
      <c r="A568" s="28" t="n">
        <v>45604</v>
      </c>
      <c r="B568" s="21" t="s">
        <v>125</v>
      </c>
      <c r="C568" s="21" t="s">
        <v>137</v>
      </c>
      <c r="D568" s="29" t="n">
        <v>106.81</v>
      </c>
      <c r="E568" s="29" t="n">
        <f aca="false">D568/10</f>
        <v>10.681</v>
      </c>
      <c r="F568" s="29" t="n">
        <f aca="false">(E568+Einstellungen!$B$20)*(1+Einstellungen!$B$10)</f>
        <v>34.91103</v>
      </c>
      <c r="G568" s="21" t="str">
        <f aca="false">IF(F568&lt;Einstellungen!$B$5,"ja","nein")</f>
        <v>nein</v>
      </c>
      <c r="H568" s="21" t="s">
        <v>14</v>
      </c>
      <c r="I568" s="29" t="n">
        <f aca="false">INDEX(Einstellungen!$B$27:$B$50,14)</f>
        <v>1.15</v>
      </c>
      <c r="J568" s="29" t="n">
        <f aca="false">F568*I568</f>
        <v>40.1476845</v>
      </c>
    </row>
    <row r="569" customFormat="false" ht="15" hidden="false" customHeight="false" outlineLevel="0" collapsed="false">
      <c r="A569" s="28" t="n">
        <v>45604</v>
      </c>
      <c r="B569" s="21" t="s">
        <v>126</v>
      </c>
      <c r="C569" s="21" t="s">
        <v>137</v>
      </c>
      <c r="D569" s="29" t="n">
        <v>112.25</v>
      </c>
      <c r="E569" s="29" t="n">
        <f aca="false">D569/10</f>
        <v>11.225</v>
      </c>
      <c r="F569" s="29" t="n">
        <f aca="false">(E569+Einstellungen!$B$20)*(1+Einstellungen!$B$10)</f>
        <v>35.55839</v>
      </c>
      <c r="G569" s="21" t="str">
        <f aca="false">IF(F569&lt;Einstellungen!$B$5,"ja","nein")</f>
        <v>nein</v>
      </c>
      <c r="H569" s="21" t="s">
        <v>14</v>
      </c>
      <c r="I569" s="29" t="n">
        <f aca="false">INDEX(Einstellungen!$B$27:$B$50,15)</f>
        <v>1</v>
      </c>
      <c r="J569" s="29" t="n">
        <f aca="false">F569*I569</f>
        <v>35.55839</v>
      </c>
    </row>
    <row r="570" customFormat="false" ht="15" hidden="false" customHeight="false" outlineLevel="0" collapsed="false">
      <c r="A570" s="28" t="n">
        <v>45604</v>
      </c>
      <c r="B570" s="21" t="s">
        <v>127</v>
      </c>
      <c r="C570" s="21" t="s">
        <v>137</v>
      </c>
      <c r="D570" s="29" t="n">
        <v>123.59</v>
      </c>
      <c r="E570" s="29" t="n">
        <f aca="false">D570/10</f>
        <v>12.359</v>
      </c>
      <c r="F570" s="29" t="n">
        <f aca="false">(E570+Einstellungen!$B$20)*(1+Einstellungen!$B$10)</f>
        <v>36.90785</v>
      </c>
      <c r="G570" s="21" t="str">
        <f aca="false">IF(F570&lt;Einstellungen!$B$5,"ja","nein")</f>
        <v>nein</v>
      </c>
      <c r="H570" s="21" t="s">
        <v>14</v>
      </c>
      <c r="I570" s="29" t="n">
        <f aca="false">INDEX(Einstellungen!$B$27:$B$50,16)</f>
        <v>0.95</v>
      </c>
      <c r="J570" s="29" t="n">
        <f aca="false">F570*I570</f>
        <v>35.0624575</v>
      </c>
    </row>
    <row r="571" customFormat="false" ht="15" hidden="false" customHeight="false" outlineLevel="0" collapsed="false">
      <c r="A571" s="28" t="n">
        <v>45604</v>
      </c>
      <c r="B571" s="21" t="s">
        <v>128</v>
      </c>
      <c r="C571" s="21" t="s">
        <v>137</v>
      </c>
      <c r="D571" s="29" t="n">
        <v>129.1</v>
      </c>
      <c r="E571" s="29" t="n">
        <f aca="false">D571/10</f>
        <v>12.91</v>
      </c>
      <c r="F571" s="29" t="n">
        <f aca="false">(E571+Einstellungen!$B$20)*(1+Einstellungen!$B$10)</f>
        <v>37.56354</v>
      </c>
      <c r="G571" s="21" t="str">
        <f aca="false">IF(F571&lt;Einstellungen!$B$5,"ja","nein")</f>
        <v>nein</v>
      </c>
      <c r="H571" s="21" t="s">
        <v>14</v>
      </c>
      <c r="I571" s="29" t="n">
        <f aca="false">INDEX(Einstellungen!$B$27:$B$50,17)</f>
        <v>0.95</v>
      </c>
      <c r="J571" s="29" t="n">
        <f aca="false">F571*I571</f>
        <v>35.685363</v>
      </c>
    </row>
    <row r="572" customFormat="false" ht="15" hidden="false" customHeight="false" outlineLevel="0" collapsed="false">
      <c r="A572" s="28" t="n">
        <v>45604</v>
      </c>
      <c r="B572" s="21" t="s">
        <v>129</v>
      </c>
      <c r="C572" s="21" t="s">
        <v>137</v>
      </c>
      <c r="D572" s="29" t="n">
        <v>128.56</v>
      </c>
      <c r="E572" s="29" t="n">
        <f aca="false">D572/10</f>
        <v>12.856</v>
      </c>
      <c r="F572" s="29" t="n">
        <f aca="false">(E572+Einstellungen!$B$20)*(1+Einstellungen!$B$10)</f>
        <v>37.49928</v>
      </c>
      <c r="G572" s="21" t="str">
        <f aca="false">IF(F572&lt;Einstellungen!$B$5,"ja","nein")</f>
        <v>nein</v>
      </c>
      <c r="H572" s="21" t="s">
        <v>14</v>
      </c>
      <c r="I572" s="29" t="n">
        <f aca="false">INDEX(Einstellungen!$B$27:$B$50,18)</f>
        <v>1.1</v>
      </c>
      <c r="J572" s="29" t="n">
        <f aca="false">F572*I572</f>
        <v>41.249208</v>
      </c>
    </row>
    <row r="573" customFormat="false" ht="15" hidden="false" customHeight="false" outlineLevel="0" collapsed="false">
      <c r="A573" s="28" t="n">
        <v>45604</v>
      </c>
      <c r="B573" s="21" t="s">
        <v>130</v>
      </c>
      <c r="C573" s="21" t="s">
        <v>137</v>
      </c>
      <c r="D573" s="29" t="n">
        <v>132.9</v>
      </c>
      <c r="E573" s="29" t="n">
        <f aca="false">D573/10</f>
        <v>13.29</v>
      </c>
      <c r="F573" s="29" t="n">
        <f aca="false">(E573+Einstellungen!$B$20)*(1+Einstellungen!$B$10)</f>
        <v>38.01574</v>
      </c>
      <c r="G573" s="21" t="str">
        <f aca="false">IF(F573&lt;Einstellungen!$B$5,"ja","nein")</f>
        <v>nein</v>
      </c>
      <c r="H573" s="21" t="s">
        <v>14</v>
      </c>
      <c r="I573" s="29" t="n">
        <f aca="false">INDEX(Einstellungen!$B$27:$B$50,19)</f>
        <v>1.35</v>
      </c>
      <c r="J573" s="29" t="n">
        <f aca="false">F573*I573</f>
        <v>51.321249</v>
      </c>
    </row>
    <row r="574" customFormat="false" ht="15" hidden="false" customHeight="false" outlineLevel="0" collapsed="false">
      <c r="A574" s="28" t="n">
        <v>45604</v>
      </c>
      <c r="B574" s="21" t="s">
        <v>131</v>
      </c>
      <c r="C574" s="21" t="s">
        <v>137</v>
      </c>
      <c r="D574" s="29" t="n">
        <v>127.19</v>
      </c>
      <c r="E574" s="29" t="n">
        <f aca="false">D574/10</f>
        <v>12.719</v>
      </c>
      <c r="F574" s="29" t="n">
        <f aca="false">(E574+Einstellungen!$B$20)*(1+Einstellungen!$B$10)</f>
        <v>37.33625</v>
      </c>
      <c r="G574" s="21" t="str">
        <f aca="false">IF(F574&lt;Einstellungen!$B$5,"ja","nein")</f>
        <v>nein</v>
      </c>
      <c r="H574" s="21" t="s">
        <v>14</v>
      </c>
      <c r="I574" s="29" t="n">
        <f aca="false">INDEX(Einstellungen!$B$27:$B$50,20)</f>
        <v>1.45</v>
      </c>
      <c r="J574" s="29" t="n">
        <f aca="false">F574*I574</f>
        <v>54.1375625</v>
      </c>
    </row>
    <row r="575" customFormat="false" ht="15" hidden="false" customHeight="false" outlineLevel="0" collapsed="false">
      <c r="A575" s="28" t="n">
        <v>45604</v>
      </c>
      <c r="B575" s="21" t="s">
        <v>132</v>
      </c>
      <c r="C575" s="21" t="s">
        <v>137</v>
      </c>
      <c r="D575" s="29" t="n">
        <v>115.74</v>
      </c>
      <c r="E575" s="29" t="n">
        <f aca="false">D575/10</f>
        <v>11.574</v>
      </c>
      <c r="F575" s="29" t="n">
        <f aca="false">(E575+Einstellungen!$B$20)*(1+Einstellungen!$B$10)</f>
        <v>35.9737</v>
      </c>
      <c r="G575" s="21" t="str">
        <f aca="false">IF(F575&lt;Einstellungen!$B$5,"ja","nein")</f>
        <v>nein</v>
      </c>
      <c r="H575" s="21" t="s">
        <v>14</v>
      </c>
      <c r="I575" s="29" t="n">
        <f aca="false">INDEX(Einstellungen!$B$27:$B$50,21)</f>
        <v>1.4</v>
      </c>
      <c r="J575" s="29" t="n">
        <f aca="false">F575*I575</f>
        <v>50.36318</v>
      </c>
    </row>
    <row r="576" customFormat="false" ht="15" hidden="false" customHeight="false" outlineLevel="0" collapsed="false">
      <c r="A576" s="28" t="n">
        <v>45604</v>
      </c>
      <c r="B576" s="21" t="s">
        <v>133</v>
      </c>
      <c r="C576" s="21" t="s">
        <v>137</v>
      </c>
      <c r="D576" s="29" t="n">
        <v>109.48</v>
      </c>
      <c r="E576" s="29" t="n">
        <f aca="false">D576/10</f>
        <v>10.948</v>
      </c>
      <c r="F576" s="29" t="n">
        <f aca="false">(E576+Einstellungen!$B$20)*(1+Einstellungen!$B$10)</f>
        <v>35.22876</v>
      </c>
      <c r="G576" s="21" t="str">
        <f aca="false">IF(F576&lt;Einstellungen!$B$5,"ja","nein")</f>
        <v>nein</v>
      </c>
      <c r="H576" s="21" t="s">
        <v>14</v>
      </c>
      <c r="I576" s="29" t="n">
        <f aca="false">INDEX(Einstellungen!$B$27:$B$50,22)</f>
        <v>1.25</v>
      </c>
      <c r="J576" s="29" t="n">
        <f aca="false">F576*I576</f>
        <v>44.03595</v>
      </c>
    </row>
    <row r="577" customFormat="false" ht="15" hidden="false" customHeight="false" outlineLevel="0" collapsed="false">
      <c r="A577" s="28" t="n">
        <v>45604</v>
      </c>
      <c r="B577" s="21" t="s">
        <v>134</v>
      </c>
      <c r="C577" s="21" t="s">
        <v>137</v>
      </c>
      <c r="D577" s="29" t="n">
        <v>113</v>
      </c>
      <c r="E577" s="29" t="n">
        <f aca="false">D577/10</f>
        <v>11.3</v>
      </c>
      <c r="F577" s="29" t="n">
        <f aca="false">(E577+Einstellungen!$B$20)*(1+Einstellungen!$B$10)</f>
        <v>35.64764</v>
      </c>
      <c r="G577" s="21" t="str">
        <f aca="false">IF(F577&lt;Einstellungen!$B$5,"ja","nein")</f>
        <v>nein</v>
      </c>
      <c r="H577" s="21" t="s">
        <v>14</v>
      </c>
      <c r="I577" s="29" t="n">
        <f aca="false">INDEX(Einstellungen!$B$27:$B$50,23)</f>
        <v>1.05</v>
      </c>
      <c r="J577" s="29" t="n">
        <f aca="false">F577*I577</f>
        <v>37.430022</v>
      </c>
    </row>
    <row r="578" customFormat="false" ht="15" hidden="false" customHeight="false" outlineLevel="0" collapsed="false">
      <c r="A578" s="28" t="n">
        <v>45604</v>
      </c>
      <c r="B578" s="21" t="s">
        <v>135</v>
      </c>
      <c r="C578" s="21" t="s">
        <v>137</v>
      </c>
      <c r="D578" s="29" t="n">
        <v>104.06</v>
      </c>
      <c r="E578" s="29" t="n">
        <f aca="false">D578/10</f>
        <v>10.406</v>
      </c>
      <c r="F578" s="29" t="n">
        <f aca="false">(E578+Einstellungen!$B$20)*(1+Einstellungen!$B$10)</f>
        <v>34.58378</v>
      </c>
      <c r="G578" s="21" t="str">
        <f aca="false">IF(F578&lt;Einstellungen!$B$5,"ja","nein")</f>
        <v>nein</v>
      </c>
      <c r="H578" s="21" t="s">
        <v>14</v>
      </c>
      <c r="I578" s="29" t="n">
        <f aca="false">INDEX(Einstellungen!$B$27:$B$50,24)</f>
        <v>0.8</v>
      </c>
      <c r="J578" s="29" t="n">
        <f aca="false">F578*I578</f>
        <v>27.667024</v>
      </c>
    </row>
    <row r="579" customFormat="false" ht="15" hidden="false" customHeight="false" outlineLevel="0" collapsed="false">
      <c r="A579" s="28" t="n">
        <v>45605</v>
      </c>
      <c r="B579" s="21" t="s">
        <v>111</v>
      </c>
      <c r="C579" s="21" t="s">
        <v>138</v>
      </c>
      <c r="D579" s="29" t="n">
        <v>105.1</v>
      </c>
      <c r="E579" s="29" t="n">
        <f aca="false">D579/10</f>
        <v>10.51</v>
      </c>
      <c r="F579" s="29" t="n">
        <f aca="false">(E579+Einstellungen!$B$20)*(1+Einstellungen!$B$10)</f>
        <v>34.70754</v>
      </c>
      <c r="G579" s="21" t="str">
        <f aca="false">IF(F579&lt;Einstellungen!$B$5,"ja","nein")</f>
        <v>nein</v>
      </c>
      <c r="H579" s="21" t="s">
        <v>14</v>
      </c>
      <c r="I579" s="29" t="n">
        <f aca="false">INDEX(Einstellungen!$B$27:$B$50,1)</f>
        <v>0.6</v>
      </c>
      <c r="J579" s="29" t="n">
        <f aca="false">F579*I579</f>
        <v>20.824524</v>
      </c>
    </row>
    <row r="580" customFormat="false" ht="15" hidden="false" customHeight="false" outlineLevel="0" collapsed="false">
      <c r="A580" s="28" t="n">
        <v>45605</v>
      </c>
      <c r="B580" s="21" t="s">
        <v>113</v>
      </c>
      <c r="C580" s="21" t="s">
        <v>138</v>
      </c>
      <c r="D580" s="29" t="n">
        <v>99.96</v>
      </c>
      <c r="E580" s="29" t="n">
        <f aca="false">D580/10</f>
        <v>9.996</v>
      </c>
      <c r="F580" s="29" t="n">
        <f aca="false">(E580+Einstellungen!$B$20)*(1+Einstellungen!$B$10)</f>
        <v>34.09588</v>
      </c>
      <c r="G580" s="21" t="str">
        <f aca="false">IF(F580&lt;Einstellungen!$B$5,"ja","nein")</f>
        <v>nein</v>
      </c>
      <c r="H580" s="21" t="s">
        <v>14</v>
      </c>
      <c r="I580" s="29" t="n">
        <f aca="false">INDEX(Einstellungen!$B$27:$B$50,2)</f>
        <v>0.5</v>
      </c>
      <c r="J580" s="29" t="n">
        <f aca="false">F580*I580</f>
        <v>17.04794</v>
      </c>
    </row>
    <row r="581" customFormat="false" ht="15" hidden="false" customHeight="false" outlineLevel="0" collapsed="false">
      <c r="A581" s="28" t="n">
        <v>45605</v>
      </c>
      <c r="B581" s="21" t="s">
        <v>114</v>
      </c>
      <c r="C581" s="21" t="s">
        <v>138</v>
      </c>
      <c r="D581" s="29" t="n">
        <v>98</v>
      </c>
      <c r="E581" s="29" t="n">
        <f aca="false">D581/10</f>
        <v>9.8</v>
      </c>
      <c r="F581" s="29" t="n">
        <f aca="false">(E581+Einstellungen!$B$20)*(1+Einstellungen!$B$10)</f>
        <v>33.86264</v>
      </c>
      <c r="G581" s="21" t="str">
        <f aca="false">IF(F581&lt;Einstellungen!$B$5,"ja","nein")</f>
        <v>nein</v>
      </c>
      <c r="H581" s="21" t="s">
        <v>14</v>
      </c>
      <c r="I581" s="29" t="n">
        <f aca="false">INDEX(Einstellungen!$B$27:$B$50,3)</f>
        <v>0.45</v>
      </c>
      <c r="J581" s="29" t="n">
        <f aca="false">F581*I581</f>
        <v>15.238188</v>
      </c>
    </row>
    <row r="582" customFormat="false" ht="15" hidden="false" customHeight="false" outlineLevel="0" collapsed="false">
      <c r="A582" s="28" t="n">
        <v>45605</v>
      </c>
      <c r="B582" s="21" t="s">
        <v>115</v>
      </c>
      <c r="C582" s="21" t="s">
        <v>138</v>
      </c>
      <c r="D582" s="29" t="n">
        <v>96.68</v>
      </c>
      <c r="E582" s="29" t="n">
        <f aca="false">D582/10</f>
        <v>9.668</v>
      </c>
      <c r="F582" s="29" t="n">
        <f aca="false">(E582+Einstellungen!$B$20)*(1+Einstellungen!$B$10)</f>
        <v>33.70556</v>
      </c>
      <c r="G582" s="21" t="str">
        <f aca="false">IF(F582&lt;Einstellungen!$B$5,"ja","nein")</f>
        <v>nein</v>
      </c>
      <c r="H582" s="21" t="s">
        <v>14</v>
      </c>
      <c r="I582" s="29" t="n">
        <f aca="false">INDEX(Einstellungen!$B$27:$B$50,4)</f>
        <v>0.45</v>
      </c>
      <c r="J582" s="29" t="n">
        <f aca="false">F582*I582</f>
        <v>15.167502</v>
      </c>
    </row>
    <row r="583" customFormat="false" ht="15" hidden="false" customHeight="false" outlineLevel="0" collapsed="false">
      <c r="A583" s="28" t="n">
        <v>45605</v>
      </c>
      <c r="B583" s="21" t="s">
        <v>116</v>
      </c>
      <c r="C583" s="21" t="s">
        <v>138</v>
      </c>
      <c r="D583" s="29" t="n">
        <v>98.41</v>
      </c>
      <c r="E583" s="29" t="n">
        <f aca="false">D583/10</f>
        <v>9.841</v>
      </c>
      <c r="F583" s="29" t="n">
        <f aca="false">(E583+Einstellungen!$B$20)*(1+Einstellungen!$B$10)</f>
        <v>33.91143</v>
      </c>
      <c r="G583" s="21" t="str">
        <f aca="false">IF(F583&lt;Einstellungen!$B$5,"ja","nein")</f>
        <v>nein</v>
      </c>
      <c r="H583" s="21" t="s">
        <v>14</v>
      </c>
      <c r="I583" s="29" t="n">
        <f aca="false">INDEX(Einstellungen!$B$27:$B$50,5)</f>
        <v>0.45</v>
      </c>
      <c r="J583" s="29" t="n">
        <f aca="false">F583*I583</f>
        <v>15.2601435</v>
      </c>
    </row>
    <row r="584" customFormat="false" ht="15" hidden="false" customHeight="false" outlineLevel="0" collapsed="false">
      <c r="A584" s="28" t="n">
        <v>45605</v>
      </c>
      <c r="B584" s="21" t="s">
        <v>117</v>
      </c>
      <c r="C584" s="21" t="s">
        <v>138</v>
      </c>
      <c r="D584" s="29" t="n">
        <v>100.69</v>
      </c>
      <c r="E584" s="29" t="n">
        <f aca="false">D584/10</f>
        <v>10.069</v>
      </c>
      <c r="F584" s="29" t="n">
        <f aca="false">(E584+Einstellungen!$B$20)*(1+Einstellungen!$B$10)</f>
        <v>34.18275</v>
      </c>
      <c r="G584" s="21" t="str">
        <f aca="false">IF(F584&lt;Einstellungen!$B$5,"ja","nein")</f>
        <v>nein</v>
      </c>
      <c r="H584" s="21" t="s">
        <v>14</v>
      </c>
      <c r="I584" s="29" t="n">
        <f aca="false">INDEX(Einstellungen!$B$27:$B$50,6)</f>
        <v>0.5</v>
      </c>
      <c r="J584" s="29" t="n">
        <f aca="false">F584*I584</f>
        <v>17.091375</v>
      </c>
    </row>
    <row r="585" customFormat="false" ht="15" hidden="false" customHeight="false" outlineLevel="0" collapsed="false">
      <c r="A585" s="28" t="n">
        <v>45605</v>
      </c>
      <c r="B585" s="21" t="s">
        <v>118</v>
      </c>
      <c r="C585" s="21" t="s">
        <v>138</v>
      </c>
      <c r="D585" s="29" t="n">
        <v>104.31</v>
      </c>
      <c r="E585" s="29" t="n">
        <f aca="false">D585/10</f>
        <v>10.431</v>
      </c>
      <c r="F585" s="29" t="n">
        <f aca="false">(E585+Einstellungen!$B$20)*(1+Einstellungen!$B$10)</f>
        <v>34.61353</v>
      </c>
      <c r="G585" s="21" t="str">
        <f aca="false">IF(F585&lt;Einstellungen!$B$5,"ja","nein")</f>
        <v>nein</v>
      </c>
      <c r="H585" s="21" t="s">
        <v>14</v>
      </c>
      <c r="I585" s="29" t="n">
        <f aca="false">INDEX(Einstellungen!$B$27:$B$50,7)</f>
        <v>0.7</v>
      </c>
      <c r="J585" s="29" t="n">
        <f aca="false">F585*I585</f>
        <v>24.229471</v>
      </c>
    </row>
    <row r="586" customFormat="false" ht="15" hidden="false" customHeight="false" outlineLevel="0" collapsed="false">
      <c r="A586" s="28" t="n">
        <v>45605</v>
      </c>
      <c r="B586" s="21" t="s">
        <v>119</v>
      </c>
      <c r="C586" s="21" t="s">
        <v>138</v>
      </c>
      <c r="D586" s="29" t="n">
        <v>109.87</v>
      </c>
      <c r="E586" s="29" t="n">
        <f aca="false">D586/10</f>
        <v>10.987</v>
      </c>
      <c r="F586" s="29" t="n">
        <f aca="false">(E586+Einstellungen!$B$20)*(1+Einstellungen!$B$10)</f>
        <v>35.27517</v>
      </c>
      <c r="G586" s="21" t="str">
        <f aca="false">IF(F586&lt;Einstellungen!$B$5,"ja","nein")</f>
        <v>nein</v>
      </c>
      <c r="H586" s="21" t="s">
        <v>14</v>
      </c>
      <c r="I586" s="29" t="n">
        <f aca="false">INDEX(Einstellungen!$B$27:$B$50,8)</f>
        <v>0.95</v>
      </c>
      <c r="J586" s="29" t="n">
        <f aca="false">F586*I586</f>
        <v>33.5114115</v>
      </c>
    </row>
    <row r="587" customFormat="false" ht="15" hidden="false" customHeight="false" outlineLevel="0" collapsed="false">
      <c r="A587" s="28" t="n">
        <v>45605</v>
      </c>
      <c r="B587" s="21" t="s">
        <v>120</v>
      </c>
      <c r="C587" s="21" t="s">
        <v>138</v>
      </c>
      <c r="D587" s="29" t="n">
        <v>114.1</v>
      </c>
      <c r="E587" s="29" t="n">
        <f aca="false">D587/10</f>
        <v>11.41</v>
      </c>
      <c r="F587" s="29" t="n">
        <f aca="false">(E587+Einstellungen!$B$20)*(1+Einstellungen!$B$10)</f>
        <v>35.77854</v>
      </c>
      <c r="G587" s="21" t="str">
        <f aca="false">IF(F587&lt;Einstellungen!$B$5,"ja","nein")</f>
        <v>nein</v>
      </c>
      <c r="H587" s="21" t="s">
        <v>14</v>
      </c>
      <c r="I587" s="29" t="n">
        <f aca="false">INDEX(Einstellungen!$B$27:$B$50,9)</f>
        <v>1.05</v>
      </c>
      <c r="J587" s="29" t="n">
        <f aca="false">F587*I587</f>
        <v>37.567467</v>
      </c>
    </row>
    <row r="588" customFormat="false" ht="15" hidden="false" customHeight="false" outlineLevel="0" collapsed="false">
      <c r="A588" s="28" t="n">
        <v>45605</v>
      </c>
      <c r="B588" s="21" t="s">
        <v>121</v>
      </c>
      <c r="C588" s="21" t="s">
        <v>138</v>
      </c>
      <c r="D588" s="29" t="n">
        <v>114.6</v>
      </c>
      <c r="E588" s="29" t="n">
        <f aca="false">D588/10</f>
        <v>11.46</v>
      </c>
      <c r="F588" s="29" t="n">
        <f aca="false">(E588+Einstellungen!$B$20)*(1+Einstellungen!$B$10)</f>
        <v>35.83804</v>
      </c>
      <c r="G588" s="21" t="str">
        <f aca="false">IF(F588&lt;Einstellungen!$B$5,"ja","nein")</f>
        <v>nein</v>
      </c>
      <c r="H588" s="21" t="s">
        <v>14</v>
      </c>
      <c r="I588" s="29" t="n">
        <f aca="false">INDEX(Einstellungen!$B$27:$B$50,10)</f>
        <v>1.05</v>
      </c>
      <c r="J588" s="29" t="n">
        <f aca="false">F588*I588</f>
        <v>37.629942</v>
      </c>
    </row>
    <row r="589" customFormat="false" ht="15" hidden="false" customHeight="false" outlineLevel="0" collapsed="false">
      <c r="A589" s="28" t="n">
        <v>45605</v>
      </c>
      <c r="B589" s="21" t="s">
        <v>122</v>
      </c>
      <c r="C589" s="21" t="s">
        <v>138</v>
      </c>
      <c r="D589" s="29" t="n">
        <v>109.97</v>
      </c>
      <c r="E589" s="29" t="n">
        <f aca="false">D589/10</f>
        <v>10.997</v>
      </c>
      <c r="F589" s="29" t="n">
        <f aca="false">(E589+Einstellungen!$B$20)*(1+Einstellungen!$B$10)</f>
        <v>35.28707</v>
      </c>
      <c r="G589" s="21" t="str">
        <f aca="false">IF(F589&lt;Einstellungen!$B$5,"ja","nein")</f>
        <v>nein</v>
      </c>
      <c r="H589" s="21" t="s">
        <v>14</v>
      </c>
      <c r="I589" s="29" t="n">
        <f aca="false">INDEX(Einstellungen!$B$27:$B$50,11)</f>
        <v>1.05</v>
      </c>
      <c r="J589" s="29" t="n">
        <f aca="false">F589*I589</f>
        <v>37.0514235</v>
      </c>
    </row>
    <row r="590" customFormat="false" ht="15" hidden="false" customHeight="false" outlineLevel="0" collapsed="false">
      <c r="A590" s="28" t="n">
        <v>45605</v>
      </c>
      <c r="B590" s="21" t="s">
        <v>123</v>
      </c>
      <c r="C590" s="21" t="s">
        <v>138</v>
      </c>
      <c r="D590" s="29" t="n">
        <v>106.4</v>
      </c>
      <c r="E590" s="29" t="n">
        <f aca="false">D590/10</f>
        <v>10.64</v>
      </c>
      <c r="F590" s="29" t="n">
        <f aca="false">(E590+Einstellungen!$B$20)*(1+Einstellungen!$B$10)</f>
        <v>34.86224</v>
      </c>
      <c r="G590" s="21" t="str">
        <f aca="false">IF(F590&lt;Einstellungen!$B$5,"ja","nein")</f>
        <v>nein</v>
      </c>
      <c r="H590" s="21" t="s">
        <v>14</v>
      </c>
      <c r="I590" s="29" t="n">
        <f aca="false">INDEX(Einstellungen!$B$27:$B$50,12)</f>
        <v>1.1</v>
      </c>
      <c r="J590" s="29" t="n">
        <f aca="false">F590*I590</f>
        <v>38.348464</v>
      </c>
    </row>
    <row r="591" customFormat="false" ht="15" hidden="false" customHeight="false" outlineLevel="0" collapsed="false">
      <c r="A591" s="28" t="n">
        <v>45605</v>
      </c>
      <c r="B591" s="21" t="s">
        <v>124</v>
      </c>
      <c r="C591" s="21" t="s">
        <v>138</v>
      </c>
      <c r="D591" s="29" t="n">
        <v>106.88</v>
      </c>
      <c r="E591" s="29" t="n">
        <f aca="false">D591/10</f>
        <v>10.688</v>
      </c>
      <c r="F591" s="29" t="n">
        <f aca="false">(E591+Einstellungen!$B$20)*(1+Einstellungen!$B$10)</f>
        <v>34.91936</v>
      </c>
      <c r="G591" s="21" t="str">
        <f aca="false">IF(F591&lt;Einstellungen!$B$5,"ja","nein")</f>
        <v>nein</v>
      </c>
      <c r="H591" s="21" t="s">
        <v>14</v>
      </c>
      <c r="I591" s="29" t="n">
        <f aca="false">INDEX(Einstellungen!$B$27:$B$50,13)</f>
        <v>1.2</v>
      </c>
      <c r="J591" s="29" t="n">
        <f aca="false">F591*I591</f>
        <v>41.903232</v>
      </c>
    </row>
    <row r="592" customFormat="false" ht="15" hidden="false" customHeight="false" outlineLevel="0" collapsed="false">
      <c r="A592" s="28" t="n">
        <v>45605</v>
      </c>
      <c r="B592" s="21" t="s">
        <v>125</v>
      </c>
      <c r="C592" s="21" t="s">
        <v>138</v>
      </c>
      <c r="D592" s="29" t="n">
        <v>108</v>
      </c>
      <c r="E592" s="29" t="n">
        <f aca="false">D592/10</f>
        <v>10.8</v>
      </c>
      <c r="F592" s="29" t="n">
        <f aca="false">(E592+Einstellungen!$B$20)*(1+Einstellungen!$B$10)</f>
        <v>35.05264</v>
      </c>
      <c r="G592" s="21" t="str">
        <f aca="false">IF(F592&lt;Einstellungen!$B$5,"ja","nein")</f>
        <v>nein</v>
      </c>
      <c r="H592" s="21" t="s">
        <v>14</v>
      </c>
      <c r="I592" s="29" t="n">
        <f aca="false">INDEX(Einstellungen!$B$27:$B$50,14)</f>
        <v>1.15</v>
      </c>
      <c r="J592" s="29" t="n">
        <f aca="false">F592*I592</f>
        <v>40.310536</v>
      </c>
    </row>
    <row r="593" customFormat="false" ht="15" hidden="false" customHeight="false" outlineLevel="0" collapsed="false">
      <c r="A593" s="28" t="n">
        <v>45605</v>
      </c>
      <c r="B593" s="21" t="s">
        <v>126</v>
      </c>
      <c r="C593" s="21" t="s">
        <v>138</v>
      </c>
      <c r="D593" s="29" t="n">
        <v>110.18</v>
      </c>
      <c r="E593" s="29" t="n">
        <f aca="false">D593/10</f>
        <v>11.018</v>
      </c>
      <c r="F593" s="29" t="n">
        <f aca="false">(E593+Einstellungen!$B$20)*(1+Einstellungen!$B$10)</f>
        <v>35.31206</v>
      </c>
      <c r="G593" s="21" t="str">
        <f aca="false">IF(F593&lt;Einstellungen!$B$5,"ja","nein")</f>
        <v>nein</v>
      </c>
      <c r="H593" s="21" t="s">
        <v>14</v>
      </c>
      <c r="I593" s="29" t="n">
        <f aca="false">INDEX(Einstellungen!$B$27:$B$50,15)</f>
        <v>1</v>
      </c>
      <c r="J593" s="29" t="n">
        <f aca="false">F593*I593</f>
        <v>35.31206</v>
      </c>
    </row>
    <row r="594" customFormat="false" ht="15" hidden="false" customHeight="false" outlineLevel="0" collapsed="false">
      <c r="A594" s="28" t="n">
        <v>45605</v>
      </c>
      <c r="B594" s="21" t="s">
        <v>127</v>
      </c>
      <c r="C594" s="21" t="s">
        <v>138</v>
      </c>
      <c r="D594" s="29" t="n">
        <v>121.46</v>
      </c>
      <c r="E594" s="29" t="n">
        <f aca="false">D594/10</f>
        <v>12.146</v>
      </c>
      <c r="F594" s="29" t="n">
        <f aca="false">(E594+Einstellungen!$B$20)*(1+Einstellungen!$B$10)</f>
        <v>36.65438</v>
      </c>
      <c r="G594" s="21" t="str">
        <f aca="false">IF(F594&lt;Einstellungen!$B$5,"ja","nein")</f>
        <v>nein</v>
      </c>
      <c r="H594" s="21" t="s">
        <v>14</v>
      </c>
      <c r="I594" s="29" t="n">
        <f aca="false">INDEX(Einstellungen!$B$27:$B$50,16)</f>
        <v>0.95</v>
      </c>
      <c r="J594" s="29" t="n">
        <f aca="false">F594*I594</f>
        <v>34.821661</v>
      </c>
    </row>
    <row r="595" customFormat="false" ht="15" hidden="false" customHeight="false" outlineLevel="0" collapsed="false">
      <c r="A595" s="28" t="n">
        <v>45605</v>
      </c>
      <c r="B595" s="21" t="s">
        <v>128</v>
      </c>
      <c r="C595" s="21" t="s">
        <v>138</v>
      </c>
      <c r="D595" s="29" t="n">
        <v>137.23</v>
      </c>
      <c r="E595" s="29" t="n">
        <f aca="false">D595/10</f>
        <v>13.723</v>
      </c>
      <c r="F595" s="29" t="n">
        <f aca="false">(E595+Einstellungen!$B$20)*(1+Einstellungen!$B$10)</f>
        <v>38.53101</v>
      </c>
      <c r="G595" s="21" t="str">
        <f aca="false">IF(F595&lt;Einstellungen!$B$5,"ja","nein")</f>
        <v>nein</v>
      </c>
      <c r="H595" s="21" t="s">
        <v>14</v>
      </c>
      <c r="I595" s="29" t="n">
        <f aca="false">INDEX(Einstellungen!$B$27:$B$50,17)</f>
        <v>0.95</v>
      </c>
      <c r="J595" s="29" t="n">
        <f aca="false">F595*I595</f>
        <v>36.6044595</v>
      </c>
    </row>
    <row r="596" customFormat="false" ht="15" hidden="false" customHeight="false" outlineLevel="0" collapsed="false">
      <c r="A596" s="28" t="n">
        <v>45605</v>
      </c>
      <c r="B596" s="21" t="s">
        <v>129</v>
      </c>
      <c r="C596" s="21" t="s">
        <v>138</v>
      </c>
      <c r="D596" s="29" t="n">
        <v>146.93</v>
      </c>
      <c r="E596" s="29" t="n">
        <f aca="false">D596/10</f>
        <v>14.693</v>
      </c>
      <c r="F596" s="29" t="n">
        <f aca="false">(E596+Einstellungen!$B$20)*(1+Einstellungen!$B$10)</f>
        <v>39.68531</v>
      </c>
      <c r="G596" s="21" t="str">
        <f aca="false">IF(F596&lt;Einstellungen!$B$5,"ja","nein")</f>
        <v>nein</v>
      </c>
      <c r="H596" s="21" t="s">
        <v>14</v>
      </c>
      <c r="I596" s="29" t="n">
        <f aca="false">INDEX(Einstellungen!$B$27:$B$50,18)</f>
        <v>1.1</v>
      </c>
      <c r="J596" s="29" t="n">
        <f aca="false">F596*I596</f>
        <v>43.653841</v>
      </c>
    </row>
    <row r="597" customFormat="false" ht="15" hidden="false" customHeight="false" outlineLevel="0" collapsed="false">
      <c r="A597" s="28" t="n">
        <v>45605</v>
      </c>
      <c r="B597" s="21" t="s">
        <v>130</v>
      </c>
      <c r="C597" s="21" t="s">
        <v>138</v>
      </c>
      <c r="D597" s="29" t="n">
        <v>147.8</v>
      </c>
      <c r="E597" s="29" t="n">
        <f aca="false">D597/10</f>
        <v>14.78</v>
      </c>
      <c r="F597" s="29" t="n">
        <f aca="false">(E597+Einstellungen!$B$20)*(1+Einstellungen!$B$10)</f>
        <v>39.78884</v>
      </c>
      <c r="G597" s="21" t="str">
        <f aca="false">IF(F597&lt;Einstellungen!$B$5,"ja","nein")</f>
        <v>nein</v>
      </c>
      <c r="H597" s="21" t="s">
        <v>14</v>
      </c>
      <c r="I597" s="29" t="n">
        <f aca="false">INDEX(Einstellungen!$B$27:$B$50,19)</f>
        <v>1.35</v>
      </c>
      <c r="J597" s="29" t="n">
        <f aca="false">F597*I597</f>
        <v>53.714934</v>
      </c>
    </row>
    <row r="598" customFormat="false" ht="15" hidden="false" customHeight="false" outlineLevel="0" collapsed="false">
      <c r="A598" s="28" t="n">
        <v>45605</v>
      </c>
      <c r="B598" s="21" t="s">
        <v>131</v>
      </c>
      <c r="C598" s="21" t="s">
        <v>138</v>
      </c>
      <c r="D598" s="29" t="n">
        <v>139.9</v>
      </c>
      <c r="E598" s="29" t="n">
        <f aca="false">D598/10</f>
        <v>13.99</v>
      </c>
      <c r="F598" s="29" t="n">
        <f aca="false">(E598+Einstellungen!$B$20)*(1+Einstellungen!$B$10)</f>
        <v>38.84874</v>
      </c>
      <c r="G598" s="21" t="str">
        <f aca="false">IF(F598&lt;Einstellungen!$B$5,"ja","nein")</f>
        <v>nein</v>
      </c>
      <c r="H598" s="21" t="s">
        <v>14</v>
      </c>
      <c r="I598" s="29" t="n">
        <f aca="false">INDEX(Einstellungen!$B$27:$B$50,20)</f>
        <v>1.45</v>
      </c>
      <c r="J598" s="29" t="n">
        <f aca="false">F598*I598</f>
        <v>56.330673</v>
      </c>
    </row>
    <row r="599" customFormat="false" ht="15" hidden="false" customHeight="false" outlineLevel="0" collapsed="false">
      <c r="A599" s="28" t="n">
        <v>45605</v>
      </c>
      <c r="B599" s="21" t="s">
        <v>132</v>
      </c>
      <c r="C599" s="21" t="s">
        <v>138</v>
      </c>
      <c r="D599" s="29" t="n">
        <v>128.32</v>
      </c>
      <c r="E599" s="29" t="n">
        <f aca="false">D599/10</f>
        <v>12.832</v>
      </c>
      <c r="F599" s="29" t="n">
        <f aca="false">(E599+Einstellungen!$B$20)*(1+Einstellungen!$B$10)</f>
        <v>37.47072</v>
      </c>
      <c r="G599" s="21" t="str">
        <f aca="false">IF(F599&lt;Einstellungen!$B$5,"ja","nein")</f>
        <v>nein</v>
      </c>
      <c r="H599" s="21" t="s">
        <v>14</v>
      </c>
      <c r="I599" s="29" t="n">
        <f aca="false">INDEX(Einstellungen!$B$27:$B$50,21)</f>
        <v>1.4</v>
      </c>
      <c r="J599" s="29" t="n">
        <f aca="false">F599*I599</f>
        <v>52.459008</v>
      </c>
    </row>
    <row r="600" customFormat="false" ht="15" hidden="false" customHeight="false" outlineLevel="0" collapsed="false">
      <c r="A600" s="28" t="n">
        <v>45605</v>
      </c>
      <c r="B600" s="21" t="s">
        <v>133</v>
      </c>
      <c r="C600" s="21" t="s">
        <v>138</v>
      </c>
      <c r="D600" s="29" t="n">
        <v>117.96</v>
      </c>
      <c r="E600" s="29" t="n">
        <f aca="false">D600/10</f>
        <v>11.796</v>
      </c>
      <c r="F600" s="29" t="n">
        <f aca="false">(E600+Einstellungen!$B$20)*(1+Einstellungen!$B$10)</f>
        <v>36.23788</v>
      </c>
      <c r="G600" s="21" t="str">
        <f aca="false">IF(F600&lt;Einstellungen!$B$5,"ja","nein")</f>
        <v>nein</v>
      </c>
      <c r="H600" s="21" t="s">
        <v>14</v>
      </c>
      <c r="I600" s="29" t="n">
        <f aca="false">INDEX(Einstellungen!$B$27:$B$50,22)</f>
        <v>1.25</v>
      </c>
      <c r="J600" s="29" t="n">
        <f aca="false">F600*I600</f>
        <v>45.29735</v>
      </c>
    </row>
    <row r="601" customFormat="false" ht="15" hidden="false" customHeight="false" outlineLevel="0" collapsed="false">
      <c r="A601" s="28" t="n">
        <v>45605</v>
      </c>
      <c r="B601" s="21" t="s">
        <v>134</v>
      </c>
      <c r="C601" s="21" t="s">
        <v>138</v>
      </c>
      <c r="D601" s="29" t="n">
        <v>114.53</v>
      </c>
      <c r="E601" s="29" t="n">
        <f aca="false">D601/10</f>
        <v>11.453</v>
      </c>
      <c r="F601" s="29" t="n">
        <f aca="false">(E601+Einstellungen!$B$20)*(1+Einstellungen!$B$10)</f>
        <v>35.82971</v>
      </c>
      <c r="G601" s="21" t="str">
        <f aca="false">IF(F601&lt;Einstellungen!$B$5,"ja","nein")</f>
        <v>nein</v>
      </c>
      <c r="H601" s="21" t="s">
        <v>14</v>
      </c>
      <c r="I601" s="29" t="n">
        <f aca="false">INDEX(Einstellungen!$B$27:$B$50,23)</f>
        <v>1.05</v>
      </c>
      <c r="J601" s="29" t="n">
        <f aca="false">F601*I601</f>
        <v>37.6211955</v>
      </c>
    </row>
    <row r="602" customFormat="false" ht="15" hidden="false" customHeight="false" outlineLevel="0" collapsed="false">
      <c r="A602" s="28" t="n">
        <v>45605</v>
      </c>
      <c r="B602" s="21" t="s">
        <v>135</v>
      </c>
      <c r="C602" s="21" t="s">
        <v>138</v>
      </c>
      <c r="D602" s="29" t="n">
        <v>110.1</v>
      </c>
      <c r="E602" s="29" t="n">
        <f aca="false">D602/10</f>
        <v>11.01</v>
      </c>
      <c r="F602" s="29" t="n">
        <f aca="false">(E602+Einstellungen!$B$20)*(1+Einstellungen!$B$10)</f>
        <v>35.30254</v>
      </c>
      <c r="G602" s="21" t="str">
        <f aca="false">IF(F602&lt;Einstellungen!$B$5,"ja","nein")</f>
        <v>nein</v>
      </c>
      <c r="H602" s="21" t="s">
        <v>14</v>
      </c>
      <c r="I602" s="29" t="n">
        <f aca="false">INDEX(Einstellungen!$B$27:$B$50,24)</f>
        <v>0.8</v>
      </c>
      <c r="J602" s="29" t="n">
        <f aca="false">F602*I602</f>
        <v>28.242032</v>
      </c>
    </row>
    <row r="603" customFormat="false" ht="15" hidden="false" customHeight="false" outlineLevel="0" collapsed="false">
      <c r="A603" s="28" t="n">
        <v>45606</v>
      </c>
      <c r="B603" s="21" t="s">
        <v>111</v>
      </c>
      <c r="C603" s="21" t="s">
        <v>139</v>
      </c>
      <c r="D603" s="29" t="n">
        <v>104.99</v>
      </c>
      <c r="E603" s="29" t="n">
        <f aca="false">D603/10</f>
        <v>10.499</v>
      </c>
      <c r="F603" s="29" t="n">
        <f aca="false">(E603+Einstellungen!$B$20)*(1+Einstellungen!$B$10)</f>
        <v>34.69445</v>
      </c>
      <c r="G603" s="21" t="str">
        <f aca="false">IF(F603&lt;Einstellungen!$B$5,"ja","nein")</f>
        <v>nein</v>
      </c>
      <c r="H603" s="21" t="s">
        <v>14</v>
      </c>
      <c r="I603" s="29" t="n">
        <f aca="false">INDEX(Einstellungen!$B$27:$B$50,1)</f>
        <v>0.6</v>
      </c>
      <c r="J603" s="29" t="n">
        <f aca="false">F603*I603</f>
        <v>20.81667</v>
      </c>
    </row>
    <row r="604" customFormat="false" ht="15" hidden="false" customHeight="false" outlineLevel="0" collapsed="false">
      <c r="A604" s="28" t="n">
        <v>45606</v>
      </c>
      <c r="B604" s="21" t="s">
        <v>113</v>
      </c>
      <c r="C604" s="21" t="s">
        <v>139</v>
      </c>
      <c r="D604" s="29" t="n">
        <v>102.28</v>
      </c>
      <c r="E604" s="29" t="n">
        <f aca="false">D604/10</f>
        <v>10.228</v>
      </c>
      <c r="F604" s="29" t="n">
        <f aca="false">(E604+Einstellungen!$B$20)*(1+Einstellungen!$B$10)</f>
        <v>34.37196</v>
      </c>
      <c r="G604" s="21" t="str">
        <f aca="false">IF(F604&lt;Einstellungen!$B$5,"ja","nein")</f>
        <v>nein</v>
      </c>
      <c r="H604" s="21" t="s">
        <v>14</v>
      </c>
      <c r="I604" s="29" t="n">
        <f aca="false">INDEX(Einstellungen!$B$27:$B$50,2)</f>
        <v>0.5</v>
      </c>
      <c r="J604" s="29" t="n">
        <f aca="false">F604*I604</f>
        <v>17.18598</v>
      </c>
    </row>
    <row r="605" customFormat="false" ht="15" hidden="false" customHeight="false" outlineLevel="0" collapsed="false">
      <c r="A605" s="28" t="n">
        <v>45606</v>
      </c>
      <c r="B605" s="21" t="s">
        <v>114</v>
      </c>
      <c r="C605" s="21" t="s">
        <v>139</v>
      </c>
      <c r="D605" s="29" t="n">
        <v>102.01</v>
      </c>
      <c r="E605" s="29" t="n">
        <f aca="false">D605/10</f>
        <v>10.201</v>
      </c>
      <c r="F605" s="29" t="n">
        <f aca="false">(E605+Einstellungen!$B$20)*(1+Einstellungen!$B$10)</f>
        <v>34.33983</v>
      </c>
      <c r="G605" s="21" t="str">
        <f aca="false">IF(F605&lt;Einstellungen!$B$5,"ja","nein")</f>
        <v>nein</v>
      </c>
      <c r="H605" s="21" t="s">
        <v>14</v>
      </c>
      <c r="I605" s="29" t="n">
        <f aca="false">INDEX(Einstellungen!$B$27:$B$50,3)</f>
        <v>0.45</v>
      </c>
      <c r="J605" s="29" t="n">
        <f aca="false">F605*I605</f>
        <v>15.4529235</v>
      </c>
    </row>
    <row r="606" customFormat="false" ht="15" hidden="false" customHeight="false" outlineLevel="0" collapsed="false">
      <c r="A606" s="28" t="n">
        <v>45606</v>
      </c>
      <c r="B606" s="21" t="s">
        <v>115</v>
      </c>
      <c r="C606" s="21" t="s">
        <v>139</v>
      </c>
      <c r="D606" s="29" t="n">
        <v>100.86</v>
      </c>
      <c r="E606" s="29" t="n">
        <f aca="false">D606/10</f>
        <v>10.086</v>
      </c>
      <c r="F606" s="29" t="n">
        <f aca="false">(E606+Einstellungen!$B$20)*(1+Einstellungen!$B$10)</f>
        <v>34.20298</v>
      </c>
      <c r="G606" s="21" t="str">
        <f aca="false">IF(F606&lt;Einstellungen!$B$5,"ja","nein")</f>
        <v>nein</v>
      </c>
      <c r="H606" s="21" t="s">
        <v>14</v>
      </c>
      <c r="I606" s="29" t="n">
        <f aca="false">INDEX(Einstellungen!$B$27:$B$50,4)</f>
        <v>0.45</v>
      </c>
      <c r="J606" s="29" t="n">
        <f aca="false">F606*I606</f>
        <v>15.391341</v>
      </c>
    </row>
    <row r="607" customFormat="false" ht="15" hidden="false" customHeight="false" outlineLevel="0" collapsed="false">
      <c r="A607" s="28" t="n">
        <v>45606</v>
      </c>
      <c r="B607" s="21" t="s">
        <v>116</v>
      </c>
      <c r="C607" s="21" t="s">
        <v>139</v>
      </c>
      <c r="D607" s="29" t="n">
        <v>100.88</v>
      </c>
      <c r="E607" s="29" t="n">
        <f aca="false">D607/10</f>
        <v>10.088</v>
      </c>
      <c r="F607" s="29" t="n">
        <f aca="false">(E607+Einstellungen!$B$20)*(1+Einstellungen!$B$10)</f>
        <v>34.20536</v>
      </c>
      <c r="G607" s="21" t="str">
        <f aca="false">IF(F607&lt;Einstellungen!$B$5,"ja","nein")</f>
        <v>nein</v>
      </c>
      <c r="H607" s="21" t="s">
        <v>14</v>
      </c>
      <c r="I607" s="29" t="n">
        <f aca="false">INDEX(Einstellungen!$B$27:$B$50,5)</f>
        <v>0.45</v>
      </c>
      <c r="J607" s="29" t="n">
        <f aca="false">F607*I607</f>
        <v>15.392412</v>
      </c>
    </row>
    <row r="608" customFormat="false" ht="15" hidden="false" customHeight="false" outlineLevel="0" collapsed="false">
      <c r="A608" s="28" t="n">
        <v>45606</v>
      </c>
      <c r="B608" s="21" t="s">
        <v>117</v>
      </c>
      <c r="C608" s="21" t="s">
        <v>139</v>
      </c>
      <c r="D608" s="29" t="n">
        <v>101.98</v>
      </c>
      <c r="E608" s="29" t="n">
        <f aca="false">D608/10</f>
        <v>10.198</v>
      </c>
      <c r="F608" s="29" t="n">
        <f aca="false">(E608+Einstellungen!$B$20)*(1+Einstellungen!$B$10)</f>
        <v>34.33626</v>
      </c>
      <c r="G608" s="21" t="str">
        <f aca="false">IF(F608&lt;Einstellungen!$B$5,"ja","nein")</f>
        <v>nein</v>
      </c>
      <c r="H608" s="21" t="s">
        <v>14</v>
      </c>
      <c r="I608" s="29" t="n">
        <f aca="false">INDEX(Einstellungen!$B$27:$B$50,6)</f>
        <v>0.5</v>
      </c>
      <c r="J608" s="29" t="n">
        <f aca="false">F608*I608</f>
        <v>17.16813</v>
      </c>
    </row>
    <row r="609" customFormat="false" ht="15" hidden="false" customHeight="false" outlineLevel="0" collapsed="false">
      <c r="A609" s="28" t="n">
        <v>45606</v>
      </c>
      <c r="B609" s="21" t="s">
        <v>118</v>
      </c>
      <c r="C609" s="21" t="s">
        <v>139</v>
      </c>
      <c r="D609" s="29" t="n">
        <v>100.32</v>
      </c>
      <c r="E609" s="29" t="n">
        <f aca="false">D609/10</f>
        <v>10.032</v>
      </c>
      <c r="F609" s="29" t="n">
        <f aca="false">(E609+Einstellungen!$B$20)*(1+Einstellungen!$B$10)</f>
        <v>34.13872</v>
      </c>
      <c r="G609" s="21" t="str">
        <f aca="false">IF(F609&lt;Einstellungen!$B$5,"ja","nein")</f>
        <v>nein</v>
      </c>
      <c r="H609" s="21" t="s">
        <v>14</v>
      </c>
      <c r="I609" s="29" t="n">
        <f aca="false">INDEX(Einstellungen!$B$27:$B$50,7)</f>
        <v>0.7</v>
      </c>
      <c r="J609" s="29" t="n">
        <f aca="false">F609*I609</f>
        <v>23.897104</v>
      </c>
    </row>
    <row r="610" customFormat="false" ht="15" hidden="false" customHeight="false" outlineLevel="0" collapsed="false">
      <c r="A610" s="28" t="n">
        <v>45606</v>
      </c>
      <c r="B610" s="21" t="s">
        <v>119</v>
      </c>
      <c r="C610" s="21" t="s">
        <v>139</v>
      </c>
      <c r="D610" s="29" t="n">
        <v>102.45</v>
      </c>
      <c r="E610" s="29" t="n">
        <f aca="false">D610/10</f>
        <v>10.245</v>
      </c>
      <c r="F610" s="29" t="n">
        <f aca="false">(E610+Einstellungen!$B$20)*(1+Einstellungen!$B$10)</f>
        <v>34.39219</v>
      </c>
      <c r="G610" s="21" t="str">
        <f aca="false">IF(F610&lt;Einstellungen!$B$5,"ja","nein")</f>
        <v>nein</v>
      </c>
      <c r="H610" s="21" t="s">
        <v>14</v>
      </c>
      <c r="I610" s="29" t="n">
        <f aca="false">INDEX(Einstellungen!$B$27:$B$50,8)</f>
        <v>0.95</v>
      </c>
      <c r="J610" s="29" t="n">
        <f aca="false">F610*I610</f>
        <v>32.6725805</v>
      </c>
    </row>
    <row r="611" customFormat="false" ht="15" hidden="false" customHeight="false" outlineLevel="0" collapsed="false">
      <c r="A611" s="28" t="n">
        <v>45606</v>
      </c>
      <c r="B611" s="21" t="s">
        <v>120</v>
      </c>
      <c r="C611" s="21" t="s">
        <v>139</v>
      </c>
      <c r="D611" s="29" t="n">
        <v>105.38</v>
      </c>
      <c r="E611" s="29" t="n">
        <f aca="false">D611/10</f>
        <v>10.538</v>
      </c>
      <c r="F611" s="29" t="n">
        <f aca="false">(E611+Einstellungen!$B$20)*(1+Einstellungen!$B$10)</f>
        <v>34.74086</v>
      </c>
      <c r="G611" s="21" t="str">
        <f aca="false">IF(F611&lt;Einstellungen!$B$5,"ja","nein")</f>
        <v>nein</v>
      </c>
      <c r="H611" s="21" t="s">
        <v>14</v>
      </c>
      <c r="I611" s="29" t="n">
        <f aca="false">INDEX(Einstellungen!$B$27:$B$50,9)</f>
        <v>1.05</v>
      </c>
      <c r="J611" s="29" t="n">
        <f aca="false">F611*I611</f>
        <v>36.477903</v>
      </c>
    </row>
    <row r="612" customFormat="false" ht="15" hidden="false" customHeight="false" outlineLevel="0" collapsed="false">
      <c r="A612" s="28" t="n">
        <v>45606</v>
      </c>
      <c r="B612" s="21" t="s">
        <v>121</v>
      </c>
      <c r="C612" s="21" t="s">
        <v>139</v>
      </c>
      <c r="D612" s="29" t="n">
        <v>110.99</v>
      </c>
      <c r="E612" s="29" t="n">
        <f aca="false">D612/10</f>
        <v>11.099</v>
      </c>
      <c r="F612" s="29" t="n">
        <f aca="false">(E612+Einstellungen!$B$20)*(1+Einstellungen!$B$10)</f>
        <v>35.40845</v>
      </c>
      <c r="G612" s="21" t="str">
        <f aca="false">IF(F612&lt;Einstellungen!$B$5,"ja","nein")</f>
        <v>nein</v>
      </c>
      <c r="H612" s="21" t="s">
        <v>14</v>
      </c>
      <c r="I612" s="29" t="n">
        <f aca="false">INDEX(Einstellungen!$B$27:$B$50,10)</f>
        <v>1.05</v>
      </c>
      <c r="J612" s="29" t="n">
        <f aca="false">F612*I612</f>
        <v>37.1788725</v>
      </c>
    </row>
    <row r="613" customFormat="false" ht="15" hidden="false" customHeight="false" outlineLevel="0" collapsed="false">
      <c r="A613" s="28" t="n">
        <v>45606</v>
      </c>
      <c r="B613" s="21" t="s">
        <v>122</v>
      </c>
      <c r="C613" s="21" t="s">
        <v>139</v>
      </c>
      <c r="D613" s="29" t="n">
        <v>112.62</v>
      </c>
      <c r="E613" s="29" t="n">
        <f aca="false">D613/10</f>
        <v>11.262</v>
      </c>
      <c r="F613" s="29" t="n">
        <f aca="false">(E613+Einstellungen!$B$20)*(1+Einstellungen!$B$10)</f>
        <v>35.60242</v>
      </c>
      <c r="G613" s="21" t="str">
        <f aca="false">IF(F613&lt;Einstellungen!$B$5,"ja","nein")</f>
        <v>nein</v>
      </c>
      <c r="H613" s="21" t="s">
        <v>14</v>
      </c>
      <c r="I613" s="29" t="n">
        <f aca="false">INDEX(Einstellungen!$B$27:$B$50,11)</f>
        <v>1.05</v>
      </c>
      <c r="J613" s="29" t="n">
        <f aca="false">F613*I613</f>
        <v>37.382541</v>
      </c>
    </row>
    <row r="614" customFormat="false" ht="15" hidden="false" customHeight="false" outlineLevel="0" collapsed="false">
      <c r="A614" s="28" t="n">
        <v>45606</v>
      </c>
      <c r="B614" s="21" t="s">
        <v>123</v>
      </c>
      <c r="C614" s="21" t="s">
        <v>139</v>
      </c>
      <c r="D614" s="29" t="n">
        <v>110.13</v>
      </c>
      <c r="E614" s="29" t="n">
        <f aca="false">D614/10</f>
        <v>11.013</v>
      </c>
      <c r="F614" s="29" t="n">
        <f aca="false">(E614+Einstellungen!$B$20)*(1+Einstellungen!$B$10)</f>
        <v>35.30611</v>
      </c>
      <c r="G614" s="21" t="str">
        <f aca="false">IF(F614&lt;Einstellungen!$B$5,"ja","nein")</f>
        <v>nein</v>
      </c>
      <c r="H614" s="21" t="s">
        <v>14</v>
      </c>
      <c r="I614" s="29" t="n">
        <f aca="false">INDEX(Einstellungen!$B$27:$B$50,12)</f>
        <v>1.1</v>
      </c>
      <c r="J614" s="29" t="n">
        <f aca="false">F614*I614</f>
        <v>38.836721</v>
      </c>
    </row>
    <row r="615" customFormat="false" ht="15" hidden="false" customHeight="false" outlineLevel="0" collapsed="false">
      <c r="A615" s="28" t="n">
        <v>45606</v>
      </c>
      <c r="B615" s="21" t="s">
        <v>124</v>
      </c>
      <c r="C615" s="21" t="s">
        <v>139</v>
      </c>
      <c r="D615" s="29" t="n">
        <v>110.92</v>
      </c>
      <c r="E615" s="29" t="n">
        <f aca="false">D615/10</f>
        <v>11.092</v>
      </c>
      <c r="F615" s="29" t="n">
        <f aca="false">(E615+Einstellungen!$B$20)*(1+Einstellungen!$B$10)</f>
        <v>35.40012</v>
      </c>
      <c r="G615" s="21" t="str">
        <f aca="false">IF(F615&lt;Einstellungen!$B$5,"ja","nein")</f>
        <v>nein</v>
      </c>
      <c r="H615" s="21" t="s">
        <v>14</v>
      </c>
      <c r="I615" s="29" t="n">
        <f aca="false">INDEX(Einstellungen!$B$27:$B$50,13)</f>
        <v>1.2</v>
      </c>
      <c r="J615" s="29" t="n">
        <f aca="false">F615*I615</f>
        <v>42.480144</v>
      </c>
    </row>
    <row r="616" customFormat="false" ht="15" hidden="false" customHeight="false" outlineLevel="0" collapsed="false">
      <c r="A616" s="28" t="n">
        <v>45606</v>
      </c>
      <c r="B616" s="21" t="s">
        <v>125</v>
      </c>
      <c r="C616" s="21" t="s">
        <v>139</v>
      </c>
      <c r="D616" s="29" t="n">
        <v>108.6</v>
      </c>
      <c r="E616" s="29" t="n">
        <f aca="false">D616/10</f>
        <v>10.86</v>
      </c>
      <c r="F616" s="29" t="n">
        <f aca="false">(E616+Einstellungen!$B$20)*(1+Einstellungen!$B$10)</f>
        <v>35.12404</v>
      </c>
      <c r="G616" s="21" t="str">
        <f aca="false">IF(F616&lt;Einstellungen!$B$5,"ja","nein")</f>
        <v>nein</v>
      </c>
      <c r="H616" s="21" t="s">
        <v>14</v>
      </c>
      <c r="I616" s="29" t="n">
        <f aca="false">INDEX(Einstellungen!$B$27:$B$50,14)</f>
        <v>1.15</v>
      </c>
      <c r="J616" s="29" t="n">
        <f aca="false">F616*I616</f>
        <v>40.392646</v>
      </c>
    </row>
    <row r="617" customFormat="false" ht="15" hidden="false" customHeight="false" outlineLevel="0" collapsed="false">
      <c r="A617" s="28" t="n">
        <v>45606</v>
      </c>
      <c r="B617" s="21" t="s">
        <v>126</v>
      </c>
      <c r="C617" s="21" t="s">
        <v>139</v>
      </c>
      <c r="D617" s="29" t="n">
        <v>112.36</v>
      </c>
      <c r="E617" s="29" t="n">
        <f aca="false">D617/10</f>
        <v>11.236</v>
      </c>
      <c r="F617" s="29" t="n">
        <f aca="false">(E617+Einstellungen!$B$20)*(1+Einstellungen!$B$10)</f>
        <v>35.57148</v>
      </c>
      <c r="G617" s="21" t="str">
        <f aca="false">IF(F617&lt;Einstellungen!$B$5,"ja","nein")</f>
        <v>nein</v>
      </c>
      <c r="H617" s="21" t="s">
        <v>14</v>
      </c>
      <c r="I617" s="29" t="n">
        <f aca="false">INDEX(Einstellungen!$B$27:$B$50,15)</f>
        <v>1</v>
      </c>
      <c r="J617" s="29" t="n">
        <f aca="false">F617*I617</f>
        <v>35.57148</v>
      </c>
    </row>
    <row r="618" customFormat="false" ht="15" hidden="false" customHeight="false" outlineLevel="0" collapsed="false">
      <c r="A618" s="28" t="n">
        <v>45606</v>
      </c>
      <c r="B618" s="21" t="s">
        <v>127</v>
      </c>
      <c r="C618" s="21" t="s">
        <v>139</v>
      </c>
      <c r="D618" s="29" t="n">
        <v>126.22</v>
      </c>
      <c r="E618" s="29" t="n">
        <f aca="false">D618/10</f>
        <v>12.622</v>
      </c>
      <c r="F618" s="29" t="n">
        <f aca="false">(E618+Einstellungen!$B$20)*(1+Einstellungen!$B$10)</f>
        <v>37.22082</v>
      </c>
      <c r="G618" s="21" t="str">
        <f aca="false">IF(F618&lt;Einstellungen!$B$5,"ja","nein")</f>
        <v>nein</v>
      </c>
      <c r="H618" s="21" t="s">
        <v>14</v>
      </c>
      <c r="I618" s="29" t="n">
        <f aca="false">INDEX(Einstellungen!$B$27:$B$50,16)</f>
        <v>0.95</v>
      </c>
      <c r="J618" s="29" t="n">
        <f aca="false">F618*I618</f>
        <v>35.359779</v>
      </c>
    </row>
    <row r="619" customFormat="false" ht="15" hidden="false" customHeight="false" outlineLevel="0" collapsed="false">
      <c r="A619" s="28" t="n">
        <v>45606</v>
      </c>
      <c r="B619" s="21" t="s">
        <v>128</v>
      </c>
      <c r="C619" s="21" t="s">
        <v>139</v>
      </c>
      <c r="D619" s="29" t="n">
        <v>134.02</v>
      </c>
      <c r="E619" s="29" t="n">
        <f aca="false">D619/10</f>
        <v>13.402</v>
      </c>
      <c r="F619" s="29" t="n">
        <f aca="false">(E619+Einstellungen!$B$20)*(1+Einstellungen!$B$10)</f>
        <v>38.14902</v>
      </c>
      <c r="G619" s="21" t="str">
        <f aca="false">IF(F619&lt;Einstellungen!$B$5,"ja","nein")</f>
        <v>nein</v>
      </c>
      <c r="H619" s="21" t="s">
        <v>14</v>
      </c>
      <c r="I619" s="29" t="n">
        <f aca="false">INDEX(Einstellungen!$B$27:$B$50,17)</f>
        <v>0.95</v>
      </c>
      <c r="J619" s="29" t="n">
        <f aca="false">F619*I619</f>
        <v>36.241569</v>
      </c>
    </row>
    <row r="620" customFormat="false" ht="15" hidden="false" customHeight="false" outlineLevel="0" collapsed="false">
      <c r="A620" s="28" t="n">
        <v>45606</v>
      </c>
      <c r="B620" s="21" t="s">
        <v>129</v>
      </c>
      <c r="C620" s="21" t="s">
        <v>139</v>
      </c>
      <c r="D620" s="29" t="n">
        <v>148.72</v>
      </c>
      <c r="E620" s="29" t="n">
        <f aca="false">D620/10</f>
        <v>14.872</v>
      </c>
      <c r="F620" s="29" t="n">
        <f aca="false">(E620+Einstellungen!$B$20)*(1+Einstellungen!$B$10)</f>
        <v>39.89832</v>
      </c>
      <c r="G620" s="21" t="str">
        <f aca="false">IF(F620&lt;Einstellungen!$B$5,"ja","nein")</f>
        <v>nein</v>
      </c>
      <c r="H620" s="21" t="s">
        <v>14</v>
      </c>
      <c r="I620" s="29" t="n">
        <f aca="false">INDEX(Einstellungen!$B$27:$B$50,18)</f>
        <v>1.1</v>
      </c>
      <c r="J620" s="29" t="n">
        <f aca="false">F620*I620</f>
        <v>43.888152</v>
      </c>
    </row>
    <row r="621" customFormat="false" ht="15" hidden="false" customHeight="false" outlineLevel="0" collapsed="false">
      <c r="A621" s="28" t="n">
        <v>45606</v>
      </c>
      <c r="B621" s="21" t="s">
        <v>130</v>
      </c>
      <c r="C621" s="21" t="s">
        <v>139</v>
      </c>
      <c r="D621" s="29" t="n">
        <v>146.01</v>
      </c>
      <c r="E621" s="29" t="n">
        <f aca="false">D621/10</f>
        <v>14.601</v>
      </c>
      <c r="F621" s="29" t="n">
        <f aca="false">(E621+Einstellungen!$B$20)*(1+Einstellungen!$B$10)</f>
        <v>39.57583</v>
      </c>
      <c r="G621" s="21" t="str">
        <f aca="false">IF(F621&lt;Einstellungen!$B$5,"ja","nein")</f>
        <v>nein</v>
      </c>
      <c r="H621" s="21" t="s">
        <v>14</v>
      </c>
      <c r="I621" s="29" t="n">
        <f aca="false">INDEX(Einstellungen!$B$27:$B$50,19)</f>
        <v>1.35</v>
      </c>
      <c r="J621" s="29" t="n">
        <f aca="false">F621*I621</f>
        <v>53.4273705</v>
      </c>
    </row>
    <row r="622" customFormat="false" ht="15" hidden="false" customHeight="false" outlineLevel="0" collapsed="false">
      <c r="A622" s="28" t="n">
        <v>45606</v>
      </c>
      <c r="B622" s="21" t="s">
        <v>131</v>
      </c>
      <c r="C622" s="21" t="s">
        <v>139</v>
      </c>
      <c r="D622" s="29" t="n">
        <v>138.61</v>
      </c>
      <c r="E622" s="29" t="n">
        <f aca="false">D622/10</f>
        <v>13.861</v>
      </c>
      <c r="F622" s="29" t="n">
        <f aca="false">(E622+Einstellungen!$B$20)*(1+Einstellungen!$B$10)</f>
        <v>38.69523</v>
      </c>
      <c r="G622" s="21" t="str">
        <f aca="false">IF(F622&lt;Einstellungen!$B$5,"ja","nein")</f>
        <v>nein</v>
      </c>
      <c r="H622" s="21" t="s">
        <v>14</v>
      </c>
      <c r="I622" s="29" t="n">
        <f aca="false">INDEX(Einstellungen!$B$27:$B$50,20)</f>
        <v>1.45</v>
      </c>
      <c r="J622" s="29" t="n">
        <f aca="false">F622*I622</f>
        <v>56.1080835</v>
      </c>
    </row>
    <row r="623" customFormat="false" ht="15" hidden="false" customHeight="false" outlineLevel="0" collapsed="false">
      <c r="A623" s="28" t="n">
        <v>45606</v>
      </c>
      <c r="B623" s="21" t="s">
        <v>132</v>
      </c>
      <c r="C623" s="21" t="s">
        <v>139</v>
      </c>
      <c r="D623" s="29" t="n">
        <v>125.31</v>
      </c>
      <c r="E623" s="29" t="n">
        <f aca="false">D623/10</f>
        <v>12.531</v>
      </c>
      <c r="F623" s="29" t="n">
        <f aca="false">(E623+Einstellungen!$B$20)*(1+Einstellungen!$B$10)</f>
        <v>37.11253</v>
      </c>
      <c r="G623" s="21" t="str">
        <f aca="false">IF(F623&lt;Einstellungen!$B$5,"ja","nein")</f>
        <v>nein</v>
      </c>
      <c r="H623" s="21" t="s">
        <v>14</v>
      </c>
      <c r="I623" s="29" t="n">
        <f aca="false">INDEX(Einstellungen!$B$27:$B$50,21)</f>
        <v>1.4</v>
      </c>
      <c r="J623" s="29" t="n">
        <f aca="false">F623*I623</f>
        <v>51.957542</v>
      </c>
    </row>
    <row r="624" customFormat="false" ht="15" hidden="false" customHeight="false" outlineLevel="0" collapsed="false">
      <c r="A624" s="28" t="n">
        <v>45606</v>
      </c>
      <c r="B624" s="21" t="s">
        <v>133</v>
      </c>
      <c r="C624" s="21" t="s">
        <v>139</v>
      </c>
      <c r="D624" s="29" t="n">
        <v>115.28</v>
      </c>
      <c r="E624" s="29" t="n">
        <f aca="false">D624/10</f>
        <v>11.528</v>
      </c>
      <c r="F624" s="29" t="n">
        <f aca="false">(E624+Einstellungen!$B$20)*(1+Einstellungen!$B$10)</f>
        <v>35.91896</v>
      </c>
      <c r="G624" s="21" t="str">
        <f aca="false">IF(F624&lt;Einstellungen!$B$5,"ja","nein")</f>
        <v>nein</v>
      </c>
      <c r="H624" s="21" t="s">
        <v>14</v>
      </c>
      <c r="I624" s="29" t="n">
        <f aca="false">INDEX(Einstellungen!$B$27:$B$50,22)</f>
        <v>1.25</v>
      </c>
      <c r="J624" s="29" t="n">
        <f aca="false">F624*I624</f>
        <v>44.8987</v>
      </c>
    </row>
    <row r="625" customFormat="false" ht="15" hidden="false" customHeight="false" outlineLevel="0" collapsed="false">
      <c r="A625" s="28" t="n">
        <v>45606</v>
      </c>
      <c r="B625" s="21" t="s">
        <v>134</v>
      </c>
      <c r="C625" s="21" t="s">
        <v>139</v>
      </c>
      <c r="D625" s="29" t="n">
        <v>111.1</v>
      </c>
      <c r="E625" s="29" t="n">
        <f aca="false">D625/10</f>
        <v>11.11</v>
      </c>
      <c r="F625" s="29" t="n">
        <f aca="false">(E625+Einstellungen!$B$20)*(1+Einstellungen!$B$10)</f>
        <v>35.42154</v>
      </c>
      <c r="G625" s="21" t="str">
        <f aca="false">IF(F625&lt;Einstellungen!$B$5,"ja","nein")</f>
        <v>nein</v>
      </c>
      <c r="H625" s="21" t="s">
        <v>14</v>
      </c>
      <c r="I625" s="29" t="n">
        <f aca="false">INDEX(Einstellungen!$B$27:$B$50,23)</f>
        <v>1.05</v>
      </c>
      <c r="J625" s="29" t="n">
        <f aca="false">F625*I625</f>
        <v>37.192617</v>
      </c>
    </row>
    <row r="626" customFormat="false" ht="15" hidden="false" customHeight="false" outlineLevel="0" collapsed="false">
      <c r="A626" s="28" t="n">
        <v>45606</v>
      </c>
      <c r="B626" s="21" t="s">
        <v>135</v>
      </c>
      <c r="C626" s="21" t="s">
        <v>139</v>
      </c>
      <c r="D626" s="29" t="n">
        <v>108.02</v>
      </c>
      <c r="E626" s="29" t="n">
        <f aca="false">D626/10</f>
        <v>10.802</v>
      </c>
      <c r="F626" s="29" t="n">
        <f aca="false">(E626+Einstellungen!$B$20)*(1+Einstellungen!$B$10)</f>
        <v>35.05502</v>
      </c>
      <c r="G626" s="21" t="str">
        <f aca="false">IF(F626&lt;Einstellungen!$B$5,"ja","nein")</f>
        <v>nein</v>
      </c>
      <c r="H626" s="21" t="s">
        <v>14</v>
      </c>
      <c r="I626" s="29" t="n">
        <f aca="false">INDEX(Einstellungen!$B$27:$B$50,24)</f>
        <v>0.8</v>
      </c>
      <c r="J626" s="29" t="n">
        <f aca="false">F626*I626</f>
        <v>28.044016</v>
      </c>
    </row>
    <row r="627" customFormat="false" ht="15" hidden="false" customHeight="false" outlineLevel="0" collapsed="false">
      <c r="A627" s="28" t="n">
        <v>45607</v>
      </c>
      <c r="B627" s="21" t="s">
        <v>111</v>
      </c>
      <c r="C627" s="21" t="s">
        <v>140</v>
      </c>
      <c r="D627" s="29" t="n">
        <v>109.65</v>
      </c>
      <c r="E627" s="29" t="n">
        <f aca="false">D627/10</f>
        <v>10.965</v>
      </c>
      <c r="F627" s="29" t="n">
        <f aca="false">(E627+Einstellungen!$B$20)*(1+Einstellungen!$B$10)</f>
        <v>35.24899</v>
      </c>
      <c r="G627" s="21" t="str">
        <f aca="false">IF(F627&lt;Einstellungen!$B$5,"ja","nein")</f>
        <v>nein</v>
      </c>
      <c r="H627" s="21" t="s">
        <v>14</v>
      </c>
      <c r="I627" s="29" t="n">
        <f aca="false">INDEX(Einstellungen!$B$27:$B$50,1)</f>
        <v>0.6</v>
      </c>
      <c r="J627" s="29" t="n">
        <f aca="false">F627*I627</f>
        <v>21.149394</v>
      </c>
    </row>
    <row r="628" customFormat="false" ht="15" hidden="false" customHeight="false" outlineLevel="0" collapsed="false">
      <c r="A628" s="28" t="n">
        <v>45607</v>
      </c>
      <c r="B628" s="21" t="s">
        <v>113</v>
      </c>
      <c r="C628" s="21" t="s">
        <v>140</v>
      </c>
      <c r="D628" s="29" t="n">
        <v>103.68</v>
      </c>
      <c r="E628" s="29" t="n">
        <f aca="false">D628/10</f>
        <v>10.368</v>
      </c>
      <c r="F628" s="29" t="n">
        <f aca="false">(E628+Einstellungen!$B$20)*(1+Einstellungen!$B$10)</f>
        <v>34.53856</v>
      </c>
      <c r="G628" s="21" t="str">
        <f aca="false">IF(F628&lt;Einstellungen!$B$5,"ja","nein")</f>
        <v>nein</v>
      </c>
      <c r="H628" s="21" t="s">
        <v>14</v>
      </c>
      <c r="I628" s="29" t="n">
        <f aca="false">INDEX(Einstellungen!$B$27:$B$50,2)</f>
        <v>0.5</v>
      </c>
      <c r="J628" s="29" t="n">
        <f aca="false">F628*I628</f>
        <v>17.26928</v>
      </c>
    </row>
    <row r="629" customFormat="false" ht="15" hidden="false" customHeight="false" outlineLevel="0" collapsed="false">
      <c r="A629" s="28" t="n">
        <v>45607</v>
      </c>
      <c r="B629" s="21" t="s">
        <v>114</v>
      </c>
      <c r="C629" s="21" t="s">
        <v>140</v>
      </c>
      <c r="D629" s="29" t="n">
        <v>100</v>
      </c>
      <c r="E629" s="29" t="n">
        <f aca="false">D629/10</f>
        <v>10</v>
      </c>
      <c r="F629" s="29" t="n">
        <f aca="false">(E629+Einstellungen!$B$20)*(1+Einstellungen!$B$10)</f>
        <v>34.10064</v>
      </c>
      <c r="G629" s="21" t="str">
        <f aca="false">IF(F629&lt;Einstellungen!$B$5,"ja","nein")</f>
        <v>nein</v>
      </c>
      <c r="H629" s="21" t="s">
        <v>14</v>
      </c>
      <c r="I629" s="29" t="n">
        <f aca="false">INDEX(Einstellungen!$B$27:$B$50,3)</f>
        <v>0.45</v>
      </c>
      <c r="J629" s="29" t="n">
        <f aca="false">F629*I629</f>
        <v>15.345288</v>
      </c>
    </row>
    <row r="630" customFormat="false" ht="15" hidden="false" customHeight="false" outlineLevel="0" collapsed="false">
      <c r="A630" s="28" t="n">
        <v>45607</v>
      </c>
      <c r="B630" s="21" t="s">
        <v>115</v>
      </c>
      <c r="C630" s="21" t="s">
        <v>140</v>
      </c>
      <c r="D630" s="29" t="n">
        <v>97.86</v>
      </c>
      <c r="E630" s="29" t="n">
        <f aca="false">D630/10</f>
        <v>9.786</v>
      </c>
      <c r="F630" s="29" t="n">
        <f aca="false">(E630+Einstellungen!$B$20)*(1+Einstellungen!$B$10)</f>
        <v>33.84598</v>
      </c>
      <c r="G630" s="21" t="str">
        <f aca="false">IF(F630&lt;Einstellungen!$B$5,"ja","nein")</f>
        <v>nein</v>
      </c>
      <c r="H630" s="21" t="s">
        <v>14</v>
      </c>
      <c r="I630" s="29" t="n">
        <f aca="false">INDEX(Einstellungen!$B$27:$B$50,4)</f>
        <v>0.45</v>
      </c>
      <c r="J630" s="29" t="n">
        <f aca="false">F630*I630</f>
        <v>15.230691</v>
      </c>
    </row>
    <row r="631" customFormat="false" ht="15" hidden="false" customHeight="false" outlineLevel="0" collapsed="false">
      <c r="A631" s="28" t="n">
        <v>45607</v>
      </c>
      <c r="B631" s="21" t="s">
        <v>116</v>
      </c>
      <c r="C631" s="21" t="s">
        <v>140</v>
      </c>
      <c r="D631" s="29" t="n">
        <v>97.5</v>
      </c>
      <c r="E631" s="29" t="n">
        <f aca="false">D631/10</f>
        <v>9.75</v>
      </c>
      <c r="F631" s="29" t="n">
        <f aca="false">(E631+Einstellungen!$B$20)*(1+Einstellungen!$B$10)</f>
        <v>33.80314</v>
      </c>
      <c r="G631" s="21" t="str">
        <f aca="false">IF(F631&lt;Einstellungen!$B$5,"ja","nein")</f>
        <v>nein</v>
      </c>
      <c r="H631" s="21" t="s">
        <v>14</v>
      </c>
      <c r="I631" s="29" t="n">
        <f aca="false">INDEX(Einstellungen!$B$27:$B$50,5)</f>
        <v>0.45</v>
      </c>
      <c r="J631" s="29" t="n">
        <f aca="false">F631*I631</f>
        <v>15.211413</v>
      </c>
    </row>
    <row r="632" customFormat="false" ht="15" hidden="false" customHeight="false" outlineLevel="0" collapsed="false">
      <c r="A632" s="28" t="n">
        <v>45607</v>
      </c>
      <c r="B632" s="21" t="s">
        <v>117</v>
      </c>
      <c r="C632" s="21" t="s">
        <v>140</v>
      </c>
      <c r="D632" s="29" t="n">
        <v>103.89</v>
      </c>
      <c r="E632" s="29" t="n">
        <f aca="false">D632/10</f>
        <v>10.389</v>
      </c>
      <c r="F632" s="29" t="n">
        <f aca="false">(E632+Einstellungen!$B$20)*(1+Einstellungen!$B$10)</f>
        <v>34.56355</v>
      </c>
      <c r="G632" s="21" t="str">
        <f aca="false">IF(F632&lt;Einstellungen!$B$5,"ja","nein")</f>
        <v>nein</v>
      </c>
      <c r="H632" s="21" t="s">
        <v>14</v>
      </c>
      <c r="I632" s="29" t="n">
        <f aca="false">INDEX(Einstellungen!$B$27:$B$50,6)</f>
        <v>0.5</v>
      </c>
      <c r="J632" s="29" t="n">
        <f aca="false">F632*I632</f>
        <v>17.281775</v>
      </c>
    </row>
    <row r="633" customFormat="false" ht="15" hidden="false" customHeight="false" outlineLevel="0" collapsed="false">
      <c r="A633" s="28" t="n">
        <v>45607</v>
      </c>
      <c r="B633" s="21" t="s">
        <v>118</v>
      </c>
      <c r="C633" s="21" t="s">
        <v>140</v>
      </c>
      <c r="D633" s="29" t="n">
        <v>115.69</v>
      </c>
      <c r="E633" s="29" t="n">
        <f aca="false">D633/10</f>
        <v>11.569</v>
      </c>
      <c r="F633" s="29" t="n">
        <f aca="false">(E633+Einstellungen!$B$20)*(1+Einstellungen!$B$10)</f>
        <v>35.96775</v>
      </c>
      <c r="G633" s="21" t="str">
        <f aca="false">IF(F633&lt;Einstellungen!$B$5,"ja","nein")</f>
        <v>nein</v>
      </c>
      <c r="H633" s="21" t="s">
        <v>14</v>
      </c>
      <c r="I633" s="29" t="n">
        <f aca="false">INDEX(Einstellungen!$B$27:$B$50,7)</f>
        <v>0.7</v>
      </c>
      <c r="J633" s="29" t="n">
        <f aca="false">F633*I633</f>
        <v>25.177425</v>
      </c>
    </row>
    <row r="634" customFormat="false" ht="15" hidden="false" customHeight="false" outlineLevel="0" collapsed="false">
      <c r="A634" s="28" t="n">
        <v>45607</v>
      </c>
      <c r="B634" s="21" t="s">
        <v>119</v>
      </c>
      <c r="C634" s="21" t="s">
        <v>140</v>
      </c>
      <c r="D634" s="29" t="n">
        <v>128.35</v>
      </c>
      <c r="E634" s="29" t="n">
        <f aca="false">D634/10</f>
        <v>12.835</v>
      </c>
      <c r="F634" s="29" t="n">
        <f aca="false">(E634+Einstellungen!$B$20)*(1+Einstellungen!$B$10)</f>
        <v>37.47429</v>
      </c>
      <c r="G634" s="21" t="str">
        <f aca="false">IF(F634&lt;Einstellungen!$B$5,"ja","nein")</f>
        <v>nein</v>
      </c>
      <c r="H634" s="21" t="s">
        <v>14</v>
      </c>
      <c r="I634" s="29" t="n">
        <f aca="false">INDEX(Einstellungen!$B$27:$B$50,8)</f>
        <v>0.95</v>
      </c>
      <c r="J634" s="29" t="n">
        <f aca="false">F634*I634</f>
        <v>35.6005755</v>
      </c>
    </row>
    <row r="635" customFormat="false" ht="15" hidden="false" customHeight="false" outlineLevel="0" collapsed="false">
      <c r="A635" s="28" t="n">
        <v>45607</v>
      </c>
      <c r="B635" s="21" t="s">
        <v>120</v>
      </c>
      <c r="C635" s="21" t="s">
        <v>140</v>
      </c>
      <c r="D635" s="29" t="n">
        <v>135.06</v>
      </c>
      <c r="E635" s="29" t="n">
        <f aca="false">D635/10</f>
        <v>13.506</v>
      </c>
      <c r="F635" s="29" t="n">
        <f aca="false">(E635+Einstellungen!$B$20)*(1+Einstellungen!$B$10)</f>
        <v>38.27278</v>
      </c>
      <c r="G635" s="21" t="str">
        <f aca="false">IF(F635&lt;Einstellungen!$B$5,"ja","nein")</f>
        <v>nein</v>
      </c>
      <c r="H635" s="21" t="s">
        <v>14</v>
      </c>
      <c r="I635" s="29" t="n">
        <f aca="false">INDEX(Einstellungen!$B$27:$B$50,9)</f>
        <v>1.05</v>
      </c>
      <c r="J635" s="29" t="n">
        <f aca="false">F635*I635</f>
        <v>40.186419</v>
      </c>
    </row>
    <row r="636" customFormat="false" ht="15" hidden="false" customHeight="false" outlineLevel="0" collapsed="false">
      <c r="A636" s="28" t="n">
        <v>45607</v>
      </c>
      <c r="B636" s="21" t="s">
        <v>121</v>
      </c>
      <c r="C636" s="21" t="s">
        <v>140</v>
      </c>
      <c r="D636" s="29" t="n">
        <v>132.94</v>
      </c>
      <c r="E636" s="29" t="n">
        <f aca="false">D636/10</f>
        <v>13.294</v>
      </c>
      <c r="F636" s="29" t="n">
        <f aca="false">(E636+Einstellungen!$B$20)*(1+Einstellungen!$B$10)</f>
        <v>38.0205</v>
      </c>
      <c r="G636" s="21" t="str">
        <f aca="false">IF(F636&lt;Einstellungen!$B$5,"ja","nein")</f>
        <v>nein</v>
      </c>
      <c r="H636" s="21" t="s">
        <v>14</v>
      </c>
      <c r="I636" s="29" t="n">
        <f aca="false">INDEX(Einstellungen!$B$27:$B$50,10)</f>
        <v>1.05</v>
      </c>
      <c r="J636" s="29" t="n">
        <f aca="false">F636*I636</f>
        <v>39.921525</v>
      </c>
    </row>
    <row r="637" customFormat="false" ht="15" hidden="false" customHeight="false" outlineLevel="0" collapsed="false">
      <c r="A637" s="28" t="n">
        <v>45607</v>
      </c>
      <c r="B637" s="21" t="s">
        <v>122</v>
      </c>
      <c r="C637" s="21" t="s">
        <v>140</v>
      </c>
      <c r="D637" s="29" t="n">
        <v>128.5</v>
      </c>
      <c r="E637" s="29" t="n">
        <f aca="false">D637/10</f>
        <v>12.85</v>
      </c>
      <c r="F637" s="29" t="n">
        <f aca="false">(E637+Einstellungen!$B$20)*(1+Einstellungen!$B$10)</f>
        <v>37.49214</v>
      </c>
      <c r="G637" s="21" t="str">
        <f aca="false">IF(F637&lt;Einstellungen!$B$5,"ja","nein")</f>
        <v>nein</v>
      </c>
      <c r="H637" s="21" t="s">
        <v>14</v>
      </c>
      <c r="I637" s="29" t="n">
        <f aca="false">INDEX(Einstellungen!$B$27:$B$50,11)</f>
        <v>1.05</v>
      </c>
      <c r="J637" s="29" t="n">
        <f aca="false">F637*I637</f>
        <v>39.366747</v>
      </c>
    </row>
    <row r="638" customFormat="false" ht="15" hidden="false" customHeight="false" outlineLevel="0" collapsed="false">
      <c r="A638" s="28" t="n">
        <v>45607</v>
      </c>
      <c r="B638" s="21" t="s">
        <v>123</v>
      </c>
      <c r="C638" s="21" t="s">
        <v>140</v>
      </c>
      <c r="D638" s="29" t="n">
        <v>124.21</v>
      </c>
      <c r="E638" s="29" t="n">
        <f aca="false">D638/10</f>
        <v>12.421</v>
      </c>
      <c r="F638" s="29" t="n">
        <f aca="false">(E638+Einstellungen!$B$20)*(1+Einstellungen!$B$10)</f>
        <v>36.98163</v>
      </c>
      <c r="G638" s="21" t="str">
        <f aca="false">IF(F638&lt;Einstellungen!$B$5,"ja","nein")</f>
        <v>nein</v>
      </c>
      <c r="H638" s="21" t="s">
        <v>14</v>
      </c>
      <c r="I638" s="29" t="n">
        <f aca="false">INDEX(Einstellungen!$B$27:$B$50,12)</f>
        <v>1.1</v>
      </c>
      <c r="J638" s="29" t="n">
        <f aca="false">F638*I638</f>
        <v>40.679793</v>
      </c>
    </row>
    <row r="639" customFormat="false" ht="15" hidden="false" customHeight="false" outlineLevel="0" collapsed="false">
      <c r="A639" s="28" t="n">
        <v>45607</v>
      </c>
      <c r="B639" s="21" t="s">
        <v>124</v>
      </c>
      <c r="C639" s="21" t="s">
        <v>140</v>
      </c>
      <c r="D639" s="29" t="n">
        <v>119.84</v>
      </c>
      <c r="E639" s="29" t="n">
        <f aca="false">D639/10</f>
        <v>11.984</v>
      </c>
      <c r="F639" s="29" t="n">
        <f aca="false">(E639+Einstellungen!$B$20)*(1+Einstellungen!$B$10)</f>
        <v>36.4616</v>
      </c>
      <c r="G639" s="21" t="str">
        <f aca="false">IF(F639&lt;Einstellungen!$B$5,"ja","nein")</f>
        <v>nein</v>
      </c>
      <c r="H639" s="21" t="s">
        <v>14</v>
      </c>
      <c r="I639" s="29" t="n">
        <f aca="false">INDEX(Einstellungen!$B$27:$B$50,13)</f>
        <v>1.2</v>
      </c>
      <c r="J639" s="29" t="n">
        <f aca="false">F639*I639</f>
        <v>43.75392</v>
      </c>
    </row>
    <row r="640" customFormat="false" ht="15" hidden="false" customHeight="false" outlineLevel="0" collapsed="false">
      <c r="A640" s="28" t="n">
        <v>45607</v>
      </c>
      <c r="B640" s="21" t="s">
        <v>125</v>
      </c>
      <c r="C640" s="21" t="s">
        <v>140</v>
      </c>
      <c r="D640" s="29" t="n">
        <v>129.02</v>
      </c>
      <c r="E640" s="29" t="n">
        <f aca="false">D640/10</f>
        <v>12.902</v>
      </c>
      <c r="F640" s="29" t="n">
        <f aca="false">(E640+Einstellungen!$B$20)*(1+Einstellungen!$B$10)</f>
        <v>37.55402</v>
      </c>
      <c r="G640" s="21" t="str">
        <f aca="false">IF(F640&lt;Einstellungen!$B$5,"ja","nein")</f>
        <v>nein</v>
      </c>
      <c r="H640" s="21" t="s">
        <v>14</v>
      </c>
      <c r="I640" s="29" t="n">
        <f aca="false">INDEX(Einstellungen!$B$27:$B$50,14)</f>
        <v>1.15</v>
      </c>
      <c r="J640" s="29" t="n">
        <f aca="false">F640*I640</f>
        <v>43.187123</v>
      </c>
    </row>
    <row r="641" customFormat="false" ht="15" hidden="false" customHeight="false" outlineLevel="0" collapsed="false">
      <c r="A641" s="28" t="n">
        <v>45607</v>
      </c>
      <c r="B641" s="21" t="s">
        <v>126</v>
      </c>
      <c r="C641" s="21" t="s">
        <v>140</v>
      </c>
      <c r="D641" s="29" t="n">
        <v>130.44</v>
      </c>
      <c r="E641" s="29" t="n">
        <f aca="false">D641/10</f>
        <v>13.044</v>
      </c>
      <c r="F641" s="29" t="n">
        <f aca="false">(E641+Einstellungen!$B$20)*(1+Einstellungen!$B$10)</f>
        <v>37.723</v>
      </c>
      <c r="G641" s="21" t="str">
        <f aca="false">IF(F641&lt;Einstellungen!$B$5,"ja","nein")</f>
        <v>nein</v>
      </c>
      <c r="H641" s="21" t="s">
        <v>14</v>
      </c>
      <c r="I641" s="29" t="n">
        <f aca="false">INDEX(Einstellungen!$B$27:$B$50,15)</f>
        <v>1</v>
      </c>
      <c r="J641" s="29" t="n">
        <f aca="false">F641*I641</f>
        <v>37.723</v>
      </c>
    </row>
    <row r="642" customFormat="false" ht="15" hidden="false" customHeight="false" outlineLevel="0" collapsed="false">
      <c r="A642" s="28" t="n">
        <v>45607</v>
      </c>
      <c r="B642" s="21" t="s">
        <v>127</v>
      </c>
      <c r="C642" s="21" t="s">
        <v>140</v>
      </c>
      <c r="D642" s="29" t="n">
        <v>139.05</v>
      </c>
      <c r="E642" s="29" t="n">
        <f aca="false">D642/10</f>
        <v>13.905</v>
      </c>
      <c r="F642" s="29" t="n">
        <f aca="false">(E642+Einstellungen!$B$20)*(1+Einstellungen!$B$10)</f>
        <v>38.74759</v>
      </c>
      <c r="G642" s="21" t="str">
        <f aca="false">IF(F642&lt;Einstellungen!$B$5,"ja","nein")</f>
        <v>nein</v>
      </c>
      <c r="H642" s="21" t="s">
        <v>14</v>
      </c>
      <c r="I642" s="29" t="n">
        <f aca="false">INDEX(Einstellungen!$B$27:$B$50,16)</f>
        <v>0.95</v>
      </c>
      <c r="J642" s="29" t="n">
        <f aca="false">F642*I642</f>
        <v>36.8102105</v>
      </c>
    </row>
    <row r="643" customFormat="false" ht="15" hidden="false" customHeight="false" outlineLevel="0" collapsed="false">
      <c r="A643" s="28" t="n">
        <v>45607</v>
      </c>
      <c r="B643" s="21" t="s">
        <v>128</v>
      </c>
      <c r="C643" s="21" t="s">
        <v>140</v>
      </c>
      <c r="D643" s="29" t="n">
        <v>140.94</v>
      </c>
      <c r="E643" s="29" t="n">
        <f aca="false">D643/10</f>
        <v>14.094</v>
      </c>
      <c r="F643" s="29" t="n">
        <f aca="false">(E643+Einstellungen!$B$20)*(1+Einstellungen!$B$10)</f>
        <v>38.9725</v>
      </c>
      <c r="G643" s="21" t="str">
        <f aca="false">IF(F643&lt;Einstellungen!$B$5,"ja","nein")</f>
        <v>nein</v>
      </c>
      <c r="H643" s="21" t="s">
        <v>14</v>
      </c>
      <c r="I643" s="29" t="n">
        <f aca="false">INDEX(Einstellungen!$B$27:$B$50,17)</f>
        <v>0.95</v>
      </c>
      <c r="J643" s="29" t="n">
        <f aca="false">F643*I643</f>
        <v>37.023875</v>
      </c>
    </row>
    <row r="644" customFormat="false" ht="15" hidden="false" customHeight="false" outlineLevel="0" collapsed="false">
      <c r="A644" s="28" t="n">
        <v>45607</v>
      </c>
      <c r="B644" s="21" t="s">
        <v>129</v>
      </c>
      <c r="C644" s="21" t="s">
        <v>140</v>
      </c>
      <c r="D644" s="29" t="n">
        <v>153.18</v>
      </c>
      <c r="E644" s="29" t="n">
        <f aca="false">D644/10</f>
        <v>15.318</v>
      </c>
      <c r="F644" s="29" t="n">
        <f aca="false">(E644+Einstellungen!$B$20)*(1+Einstellungen!$B$10)</f>
        <v>40.42906</v>
      </c>
      <c r="G644" s="21" t="str">
        <f aca="false">IF(F644&lt;Einstellungen!$B$5,"ja","nein")</f>
        <v>nein</v>
      </c>
      <c r="H644" s="21" t="s">
        <v>14</v>
      </c>
      <c r="I644" s="29" t="n">
        <f aca="false">INDEX(Einstellungen!$B$27:$B$50,18)</f>
        <v>1.1</v>
      </c>
      <c r="J644" s="29" t="n">
        <f aca="false">F644*I644</f>
        <v>44.471966</v>
      </c>
    </row>
    <row r="645" customFormat="false" ht="15" hidden="false" customHeight="false" outlineLevel="0" collapsed="false">
      <c r="A645" s="28" t="n">
        <v>45607</v>
      </c>
      <c r="B645" s="21" t="s">
        <v>130</v>
      </c>
      <c r="C645" s="21" t="s">
        <v>140</v>
      </c>
      <c r="D645" s="29" t="n">
        <v>147.09</v>
      </c>
      <c r="E645" s="29" t="n">
        <f aca="false">D645/10</f>
        <v>14.709</v>
      </c>
      <c r="F645" s="29" t="n">
        <f aca="false">(E645+Einstellungen!$B$20)*(1+Einstellungen!$B$10)</f>
        <v>39.70435</v>
      </c>
      <c r="G645" s="21" t="str">
        <f aca="false">IF(F645&lt;Einstellungen!$B$5,"ja","nein")</f>
        <v>nein</v>
      </c>
      <c r="H645" s="21" t="s">
        <v>14</v>
      </c>
      <c r="I645" s="29" t="n">
        <f aca="false">INDEX(Einstellungen!$B$27:$B$50,19)</f>
        <v>1.35</v>
      </c>
      <c r="J645" s="29" t="n">
        <f aca="false">F645*I645</f>
        <v>53.6008725</v>
      </c>
    </row>
    <row r="646" customFormat="false" ht="15" hidden="false" customHeight="false" outlineLevel="0" collapsed="false">
      <c r="A646" s="28" t="n">
        <v>45607</v>
      </c>
      <c r="B646" s="21" t="s">
        <v>131</v>
      </c>
      <c r="C646" s="21" t="s">
        <v>140</v>
      </c>
      <c r="D646" s="29" t="n">
        <v>133.7</v>
      </c>
      <c r="E646" s="29" t="n">
        <f aca="false">D646/10</f>
        <v>13.37</v>
      </c>
      <c r="F646" s="29" t="n">
        <f aca="false">(E646+Einstellungen!$B$20)*(1+Einstellungen!$B$10)</f>
        <v>38.11094</v>
      </c>
      <c r="G646" s="21" t="str">
        <f aca="false">IF(F646&lt;Einstellungen!$B$5,"ja","nein")</f>
        <v>nein</v>
      </c>
      <c r="H646" s="21" t="s">
        <v>14</v>
      </c>
      <c r="I646" s="29" t="n">
        <f aca="false">INDEX(Einstellungen!$B$27:$B$50,20)</f>
        <v>1.45</v>
      </c>
      <c r="J646" s="29" t="n">
        <f aca="false">F646*I646</f>
        <v>55.260863</v>
      </c>
    </row>
    <row r="647" customFormat="false" ht="15" hidden="false" customHeight="false" outlineLevel="0" collapsed="false">
      <c r="A647" s="28" t="n">
        <v>45607</v>
      </c>
      <c r="B647" s="21" t="s">
        <v>132</v>
      </c>
      <c r="C647" s="21" t="s">
        <v>140</v>
      </c>
      <c r="D647" s="29" t="n">
        <v>121.94</v>
      </c>
      <c r="E647" s="29" t="n">
        <f aca="false">D647/10</f>
        <v>12.194</v>
      </c>
      <c r="F647" s="29" t="n">
        <f aca="false">(E647+Einstellungen!$B$20)*(1+Einstellungen!$B$10)</f>
        <v>36.7115</v>
      </c>
      <c r="G647" s="21" t="str">
        <f aca="false">IF(F647&lt;Einstellungen!$B$5,"ja","nein")</f>
        <v>nein</v>
      </c>
      <c r="H647" s="21" t="s">
        <v>14</v>
      </c>
      <c r="I647" s="29" t="n">
        <f aca="false">INDEX(Einstellungen!$B$27:$B$50,21)</f>
        <v>1.4</v>
      </c>
      <c r="J647" s="29" t="n">
        <f aca="false">F647*I647</f>
        <v>51.3961</v>
      </c>
    </row>
    <row r="648" customFormat="false" ht="15" hidden="false" customHeight="false" outlineLevel="0" collapsed="false">
      <c r="A648" s="28" t="n">
        <v>45607</v>
      </c>
      <c r="B648" s="21" t="s">
        <v>133</v>
      </c>
      <c r="C648" s="21" t="s">
        <v>140</v>
      </c>
      <c r="D648" s="29" t="n">
        <v>112.88</v>
      </c>
      <c r="E648" s="29" t="n">
        <f aca="false">D648/10</f>
        <v>11.288</v>
      </c>
      <c r="F648" s="29" t="n">
        <f aca="false">(E648+Einstellungen!$B$20)*(1+Einstellungen!$B$10)</f>
        <v>35.63336</v>
      </c>
      <c r="G648" s="21" t="str">
        <f aca="false">IF(F648&lt;Einstellungen!$B$5,"ja","nein")</f>
        <v>nein</v>
      </c>
      <c r="H648" s="21" t="s">
        <v>14</v>
      </c>
      <c r="I648" s="29" t="n">
        <f aca="false">INDEX(Einstellungen!$B$27:$B$50,22)</f>
        <v>1.25</v>
      </c>
      <c r="J648" s="29" t="n">
        <f aca="false">F648*I648</f>
        <v>44.5417</v>
      </c>
    </row>
    <row r="649" customFormat="false" ht="15" hidden="false" customHeight="false" outlineLevel="0" collapsed="false">
      <c r="A649" s="28" t="n">
        <v>45607</v>
      </c>
      <c r="B649" s="21" t="s">
        <v>134</v>
      </c>
      <c r="C649" s="21" t="s">
        <v>140</v>
      </c>
      <c r="D649" s="29" t="n">
        <v>111.56</v>
      </c>
      <c r="E649" s="29" t="n">
        <f aca="false">D649/10</f>
        <v>11.156</v>
      </c>
      <c r="F649" s="29" t="n">
        <f aca="false">(E649+Einstellungen!$B$20)*(1+Einstellungen!$B$10)</f>
        <v>35.47628</v>
      </c>
      <c r="G649" s="21" t="str">
        <f aca="false">IF(F649&lt;Einstellungen!$B$5,"ja","nein")</f>
        <v>nein</v>
      </c>
      <c r="H649" s="21" t="s">
        <v>14</v>
      </c>
      <c r="I649" s="29" t="n">
        <f aca="false">INDEX(Einstellungen!$B$27:$B$50,23)</f>
        <v>1.05</v>
      </c>
      <c r="J649" s="29" t="n">
        <f aca="false">F649*I649</f>
        <v>37.250094</v>
      </c>
    </row>
    <row r="650" customFormat="false" ht="15" hidden="false" customHeight="false" outlineLevel="0" collapsed="false">
      <c r="A650" s="28" t="n">
        <v>45607</v>
      </c>
      <c r="B650" s="21" t="s">
        <v>135</v>
      </c>
      <c r="C650" s="21" t="s">
        <v>140</v>
      </c>
      <c r="D650" s="29" t="n">
        <v>105.4</v>
      </c>
      <c r="E650" s="29" t="n">
        <f aca="false">D650/10</f>
        <v>10.54</v>
      </c>
      <c r="F650" s="29" t="n">
        <f aca="false">(E650+Einstellungen!$B$20)*(1+Einstellungen!$B$10)</f>
        <v>34.74324</v>
      </c>
      <c r="G650" s="21" t="str">
        <f aca="false">IF(F650&lt;Einstellungen!$B$5,"ja","nein")</f>
        <v>nein</v>
      </c>
      <c r="H650" s="21" t="s">
        <v>14</v>
      </c>
      <c r="I650" s="29" t="n">
        <f aca="false">INDEX(Einstellungen!$B$27:$B$50,24)</f>
        <v>0.8</v>
      </c>
      <c r="J650" s="29" t="n">
        <f aca="false">F650*I650</f>
        <v>27.794592</v>
      </c>
    </row>
    <row r="651" customFormat="false" ht="15" hidden="false" customHeight="false" outlineLevel="0" collapsed="false">
      <c r="A651" s="28" t="n">
        <v>45608</v>
      </c>
      <c r="B651" s="21" t="s">
        <v>111</v>
      </c>
      <c r="C651" s="21" t="s">
        <v>141</v>
      </c>
      <c r="D651" s="29" t="n">
        <v>110.31</v>
      </c>
      <c r="E651" s="29" t="n">
        <f aca="false">D651/10</f>
        <v>11.031</v>
      </c>
      <c r="F651" s="29" t="n">
        <f aca="false">(E651+Einstellungen!$B$20)*(1+Einstellungen!$B$10)</f>
        <v>35.32753</v>
      </c>
      <c r="G651" s="21" t="str">
        <f aca="false">IF(F651&lt;Einstellungen!$B$5,"ja","nein")</f>
        <v>nein</v>
      </c>
      <c r="H651" s="21" t="s">
        <v>14</v>
      </c>
      <c r="I651" s="29" t="n">
        <f aca="false">INDEX(Einstellungen!$B$27:$B$50,1)</f>
        <v>0.6</v>
      </c>
      <c r="J651" s="29" t="n">
        <f aca="false">F651*I651</f>
        <v>21.196518</v>
      </c>
    </row>
    <row r="652" customFormat="false" ht="15" hidden="false" customHeight="false" outlineLevel="0" collapsed="false">
      <c r="A652" s="28" t="n">
        <v>45608</v>
      </c>
      <c r="B652" s="21" t="s">
        <v>113</v>
      </c>
      <c r="C652" s="21" t="s">
        <v>141</v>
      </c>
      <c r="D652" s="29" t="n">
        <v>104.64</v>
      </c>
      <c r="E652" s="29" t="n">
        <f aca="false">D652/10</f>
        <v>10.464</v>
      </c>
      <c r="F652" s="29" t="n">
        <f aca="false">(E652+Einstellungen!$B$20)*(1+Einstellungen!$B$10)</f>
        <v>34.6528</v>
      </c>
      <c r="G652" s="21" t="str">
        <f aca="false">IF(F652&lt;Einstellungen!$B$5,"ja","nein")</f>
        <v>nein</v>
      </c>
      <c r="H652" s="21" t="s">
        <v>14</v>
      </c>
      <c r="I652" s="29" t="n">
        <f aca="false">INDEX(Einstellungen!$B$27:$B$50,2)</f>
        <v>0.5</v>
      </c>
      <c r="J652" s="29" t="n">
        <f aca="false">F652*I652</f>
        <v>17.3264</v>
      </c>
    </row>
    <row r="653" customFormat="false" ht="15" hidden="false" customHeight="false" outlineLevel="0" collapsed="false">
      <c r="A653" s="28" t="n">
        <v>45608</v>
      </c>
      <c r="B653" s="21" t="s">
        <v>114</v>
      </c>
      <c r="C653" s="21" t="s">
        <v>141</v>
      </c>
      <c r="D653" s="29" t="n">
        <v>102.69</v>
      </c>
      <c r="E653" s="29" t="n">
        <f aca="false">D653/10</f>
        <v>10.269</v>
      </c>
      <c r="F653" s="29" t="n">
        <f aca="false">(E653+Einstellungen!$B$20)*(1+Einstellungen!$B$10)</f>
        <v>34.42075</v>
      </c>
      <c r="G653" s="21" t="str">
        <f aca="false">IF(F653&lt;Einstellungen!$B$5,"ja","nein")</f>
        <v>nein</v>
      </c>
      <c r="H653" s="21" t="s">
        <v>14</v>
      </c>
      <c r="I653" s="29" t="n">
        <f aca="false">INDEX(Einstellungen!$B$27:$B$50,3)</f>
        <v>0.45</v>
      </c>
      <c r="J653" s="29" t="n">
        <f aca="false">F653*I653</f>
        <v>15.4893375</v>
      </c>
    </row>
    <row r="654" customFormat="false" ht="15" hidden="false" customHeight="false" outlineLevel="0" collapsed="false">
      <c r="A654" s="28" t="n">
        <v>45608</v>
      </c>
      <c r="B654" s="21" t="s">
        <v>115</v>
      </c>
      <c r="C654" s="21" t="s">
        <v>141</v>
      </c>
      <c r="D654" s="29" t="n">
        <v>103.99</v>
      </c>
      <c r="E654" s="29" t="n">
        <f aca="false">D654/10</f>
        <v>10.399</v>
      </c>
      <c r="F654" s="29" t="n">
        <f aca="false">(E654+Einstellungen!$B$20)*(1+Einstellungen!$B$10)</f>
        <v>34.57545</v>
      </c>
      <c r="G654" s="21" t="str">
        <f aca="false">IF(F654&lt;Einstellungen!$B$5,"ja","nein")</f>
        <v>nein</v>
      </c>
      <c r="H654" s="21" t="s">
        <v>14</v>
      </c>
      <c r="I654" s="29" t="n">
        <f aca="false">INDEX(Einstellungen!$B$27:$B$50,4)</f>
        <v>0.45</v>
      </c>
      <c r="J654" s="29" t="n">
        <f aca="false">F654*I654</f>
        <v>15.5589525</v>
      </c>
    </row>
    <row r="655" customFormat="false" ht="15" hidden="false" customHeight="false" outlineLevel="0" collapsed="false">
      <c r="A655" s="28" t="n">
        <v>45608</v>
      </c>
      <c r="B655" s="21" t="s">
        <v>116</v>
      </c>
      <c r="C655" s="21" t="s">
        <v>141</v>
      </c>
      <c r="D655" s="29" t="n">
        <v>107.5</v>
      </c>
      <c r="E655" s="29" t="n">
        <f aca="false">D655/10</f>
        <v>10.75</v>
      </c>
      <c r="F655" s="29" t="n">
        <f aca="false">(E655+Einstellungen!$B$20)*(1+Einstellungen!$B$10)</f>
        <v>34.99314</v>
      </c>
      <c r="G655" s="21" t="str">
        <f aca="false">IF(F655&lt;Einstellungen!$B$5,"ja","nein")</f>
        <v>nein</v>
      </c>
      <c r="H655" s="21" t="s">
        <v>14</v>
      </c>
      <c r="I655" s="29" t="n">
        <f aca="false">INDEX(Einstellungen!$B$27:$B$50,5)</f>
        <v>0.45</v>
      </c>
      <c r="J655" s="29" t="n">
        <f aca="false">F655*I655</f>
        <v>15.746913</v>
      </c>
    </row>
    <row r="656" customFormat="false" ht="15" hidden="false" customHeight="false" outlineLevel="0" collapsed="false">
      <c r="A656" s="28" t="n">
        <v>45608</v>
      </c>
      <c r="B656" s="21" t="s">
        <v>117</v>
      </c>
      <c r="C656" s="21" t="s">
        <v>141</v>
      </c>
      <c r="D656" s="29" t="n">
        <v>118.01</v>
      </c>
      <c r="E656" s="29" t="n">
        <f aca="false">D656/10</f>
        <v>11.801</v>
      </c>
      <c r="F656" s="29" t="n">
        <f aca="false">(E656+Einstellungen!$B$20)*(1+Einstellungen!$B$10)</f>
        <v>36.24383</v>
      </c>
      <c r="G656" s="21" t="str">
        <f aca="false">IF(F656&lt;Einstellungen!$B$5,"ja","nein")</f>
        <v>nein</v>
      </c>
      <c r="H656" s="21" t="s">
        <v>14</v>
      </c>
      <c r="I656" s="29" t="n">
        <f aca="false">INDEX(Einstellungen!$B$27:$B$50,6)</f>
        <v>0.5</v>
      </c>
      <c r="J656" s="29" t="n">
        <f aca="false">F656*I656</f>
        <v>18.121915</v>
      </c>
    </row>
    <row r="657" customFormat="false" ht="15" hidden="false" customHeight="false" outlineLevel="0" collapsed="false">
      <c r="A657" s="28" t="n">
        <v>45608</v>
      </c>
      <c r="B657" s="21" t="s">
        <v>118</v>
      </c>
      <c r="C657" s="21" t="s">
        <v>141</v>
      </c>
      <c r="D657" s="29" t="n">
        <v>147.67</v>
      </c>
      <c r="E657" s="29" t="n">
        <f aca="false">D657/10</f>
        <v>14.767</v>
      </c>
      <c r="F657" s="29" t="n">
        <f aca="false">(E657+Einstellungen!$B$20)*(1+Einstellungen!$B$10)</f>
        <v>39.77337</v>
      </c>
      <c r="G657" s="21" t="str">
        <f aca="false">IF(F657&lt;Einstellungen!$B$5,"ja","nein")</f>
        <v>nein</v>
      </c>
      <c r="H657" s="21" t="s">
        <v>14</v>
      </c>
      <c r="I657" s="29" t="n">
        <f aca="false">INDEX(Einstellungen!$B$27:$B$50,7)</f>
        <v>0.7</v>
      </c>
      <c r="J657" s="29" t="n">
        <f aca="false">F657*I657</f>
        <v>27.841359</v>
      </c>
    </row>
    <row r="658" customFormat="false" ht="15" hidden="false" customHeight="false" outlineLevel="0" collapsed="false">
      <c r="A658" s="28" t="n">
        <v>45608</v>
      </c>
      <c r="B658" s="21" t="s">
        <v>119</v>
      </c>
      <c r="C658" s="21" t="s">
        <v>141</v>
      </c>
      <c r="D658" s="29" t="n">
        <v>185.52</v>
      </c>
      <c r="E658" s="29" t="n">
        <f aca="false">D658/10</f>
        <v>18.552</v>
      </c>
      <c r="F658" s="29" t="n">
        <f aca="false">(E658+Einstellungen!$B$20)*(1+Einstellungen!$B$10)</f>
        <v>44.27752</v>
      </c>
      <c r="G658" s="21" t="str">
        <f aca="false">IF(F658&lt;Einstellungen!$B$5,"ja","nein")</f>
        <v>nein</v>
      </c>
      <c r="H658" s="21" t="s">
        <v>14</v>
      </c>
      <c r="I658" s="29" t="n">
        <f aca="false">INDEX(Einstellungen!$B$27:$B$50,8)</f>
        <v>0.95</v>
      </c>
      <c r="J658" s="29" t="n">
        <f aca="false">F658*I658</f>
        <v>42.063644</v>
      </c>
    </row>
    <row r="659" customFormat="false" ht="15" hidden="false" customHeight="false" outlineLevel="0" collapsed="false">
      <c r="A659" s="28" t="n">
        <v>45608</v>
      </c>
      <c r="B659" s="21" t="s">
        <v>120</v>
      </c>
      <c r="C659" s="21" t="s">
        <v>141</v>
      </c>
      <c r="D659" s="29" t="n">
        <v>201.64</v>
      </c>
      <c r="E659" s="29" t="n">
        <f aca="false">D659/10</f>
        <v>20.164</v>
      </c>
      <c r="F659" s="29" t="n">
        <f aca="false">(E659+Einstellungen!$B$20)*(1+Einstellungen!$B$10)</f>
        <v>46.1958</v>
      </c>
      <c r="G659" s="21" t="str">
        <f aca="false">IF(F659&lt;Einstellungen!$B$5,"ja","nein")</f>
        <v>nein</v>
      </c>
      <c r="H659" s="21" t="s">
        <v>14</v>
      </c>
      <c r="I659" s="29" t="n">
        <f aca="false">INDEX(Einstellungen!$B$27:$B$50,9)</f>
        <v>1.05</v>
      </c>
      <c r="J659" s="29" t="n">
        <f aca="false">F659*I659</f>
        <v>48.50559</v>
      </c>
    </row>
    <row r="660" customFormat="false" ht="15" hidden="false" customHeight="false" outlineLevel="0" collapsed="false">
      <c r="A660" s="28" t="n">
        <v>45608</v>
      </c>
      <c r="B660" s="21" t="s">
        <v>121</v>
      </c>
      <c r="C660" s="21" t="s">
        <v>141</v>
      </c>
      <c r="D660" s="29" t="n">
        <v>223.33</v>
      </c>
      <c r="E660" s="29" t="n">
        <f aca="false">D660/10</f>
        <v>22.333</v>
      </c>
      <c r="F660" s="29" t="n">
        <f aca="false">(E660+Einstellungen!$B$20)*(1+Einstellungen!$B$10)</f>
        <v>48.77691</v>
      </c>
      <c r="G660" s="21" t="str">
        <f aca="false">IF(F660&lt;Einstellungen!$B$5,"ja","nein")</f>
        <v>nein</v>
      </c>
      <c r="H660" s="21" t="s">
        <v>14</v>
      </c>
      <c r="I660" s="29" t="n">
        <f aca="false">INDEX(Einstellungen!$B$27:$B$50,10)</f>
        <v>1.05</v>
      </c>
      <c r="J660" s="29" t="n">
        <f aca="false">F660*I660</f>
        <v>51.2157555</v>
      </c>
    </row>
    <row r="661" customFormat="false" ht="15" hidden="false" customHeight="false" outlineLevel="0" collapsed="false">
      <c r="A661" s="28" t="n">
        <v>45608</v>
      </c>
      <c r="B661" s="21" t="s">
        <v>122</v>
      </c>
      <c r="C661" s="21" t="s">
        <v>141</v>
      </c>
      <c r="D661" s="29" t="n">
        <v>190.24</v>
      </c>
      <c r="E661" s="29" t="n">
        <f aca="false">D661/10</f>
        <v>19.024</v>
      </c>
      <c r="F661" s="29" t="n">
        <f aca="false">(E661+Einstellungen!$B$20)*(1+Einstellungen!$B$10)</f>
        <v>44.8392</v>
      </c>
      <c r="G661" s="21" t="str">
        <f aca="false">IF(F661&lt;Einstellungen!$B$5,"ja","nein")</f>
        <v>nein</v>
      </c>
      <c r="H661" s="21" t="s">
        <v>14</v>
      </c>
      <c r="I661" s="29" t="n">
        <f aca="false">INDEX(Einstellungen!$B$27:$B$50,11)</f>
        <v>1.05</v>
      </c>
      <c r="J661" s="29" t="n">
        <f aca="false">F661*I661</f>
        <v>47.08116</v>
      </c>
    </row>
    <row r="662" customFormat="false" ht="15" hidden="false" customHeight="false" outlineLevel="0" collapsed="false">
      <c r="A662" s="28" t="n">
        <v>45608</v>
      </c>
      <c r="B662" s="21" t="s">
        <v>123</v>
      </c>
      <c r="C662" s="21" t="s">
        <v>141</v>
      </c>
      <c r="D662" s="29" t="n">
        <v>171.08</v>
      </c>
      <c r="E662" s="29" t="n">
        <f aca="false">D662/10</f>
        <v>17.108</v>
      </c>
      <c r="F662" s="29" t="n">
        <f aca="false">(E662+Einstellungen!$B$20)*(1+Einstellungen!$B$10)</f>
        <v>42.55916</v>
      </c>
      <c r="G662" s="21" t="str">
        <f aca="false">IF(F662&lt;Einstellungen!$B$5,"ja","nein")</f>
        <v>nein</v>
      </c>
      <c r="H662" s="21" t="s">
        <v>14</v>
      </c>
      <c r="I662" s="29" t="n">
        <f aca="false">INDEX(Einstellungen!$B$27:$B$50,12)</f>
        <v>1.1</v>
      </c>
      <c r="J662" s="29" t="n">
        <f aca="false">F662*I662</f>
        <v>46.815076</v>
      </c>
    </row>
    <row r="663" customFormat="false" ht="15" hidden="false" customHeight="false" outlineLevel="0" collapsed="false">
      <c r="A663" s="28" t="n">
        <v>45608</v>
      </c>
      <c r="B663" s="21" t="s">
        <v>124</v>
      </c>
      <c r="C663" s="21" t="s">
        <v>141</v>
      </c>
      <c r="D663" s="29" t="n">
        <v>161.59</v>
      </c>
      <c r="E663" s="29" t="n">
        <f aca="false">D663/10</f>
        <v>16.159</v>
      </c>
      <c r="F663" s="29" t="n">
        <f aca="false">(E663+Einstellungen!$B$20)*(1+Einstellungen!$B$10)</f>
        <v>41.42985</v>
      </c>
      <c r="G663" s="21" t="str">
        <f aca="false">IF(F663&lt;Einstellungen!$B$5,"ja","nein")</f>
        <v>nein</v>
      </c>
      <c r="H663" s="21" t="s">
        <v>14</v>
      </c>
      <c r="I663" s="29" t="n">
        <f aca="false">INDEX(Einstellungen!$B$27:$B$50,13)</f>
        <v>1.2</v>
      </c>
      <c r="J663" s="29" t="n">
        <f aca="false">F663*I663</f>
        <v>49.71582</v>
      </c>
    </row>
    <row r="664" customFormat="false" ht="15" hidden="false" customHeight="false" outlineLevel="0" collapsed="false">
      <c r="A664" s="28" t="n">
        <v>45608</v>
      </c>
      <c r="B664" s="21" t="s">
        <v>125</v>
      </c>
      <c r="C664" s="21" t="s">
        <v>141</v>
      </c>
      <c r="D664" s="29" t="n">
        <v>156.47</v>
      </c>
      <c r="E664" s="29" t="n">
        <f aca="false">D664/10</f>
        <v>15.647</v>
      </c>
      <c r="F664" s="29" t="n">
        <f aca="false">(E664+Einstellungen!$B$20)*(1+Einstellungen!$B$10)</f>
        <v>40.82057</v>
      </c>
      <c r="G664" s="21" t="str">
        <f aca="false">IF(F664&lt;Einstellungen!$B$5,"ja","nein")</f>
        <v>nein</v>
      </c>
      <c r="H664" s="21" t="s">
        <v>14</v>
      </c>
      <c r="I664" s="29" t="n">
        <f aca="false">INDEX(Einstellungen!$B$27:$B$50,14)</f>
        <v>1.15</v>
      </c>
      <c r="J664" s="29" t="n">
        <f aca="false">F664*I664</f>
        <v>46.9436555</v>
      </c>
    </row>
    <row r="665" customFormat="false" ht="15" hidden="false" customHeight="false" outlineLevel="0" collapsed="false">
      <c r="A665" s="28" t="n">
        <v>45608</v>
      </c>
      <c r="B665" s="21" t="s">
        <v>126</v>
      </c>
      <c r="C665" s="21" t="s">
        <v>141</v>
      </c>
      <c r="D665" s="29" t="n">
        <v>174.37</v>
      </c>
      <c r="E665" s="29" t="n">
        <f aca="false">D665/10</f>
        <v>17.437</v>
      </c>
      <c r="F665" s="29" t="n">
        <f aca="false">(E665+Einstellungen!$B$20)*(1+Einstellungen!$B$10)</f>
        <v>42.95067</v>
      </c>
      <c r="G665" s="21" t="str">
        <f aca="false">IF(F665&lt;Einstellungen!$B$5,"ja","nein")</f>
        <v>nein</v>
      </c>
      <c r="H665" s="21" t="s">
        <v>14</v>
      </c>
      <c r="I665" s="29" t="n">
        <f aca="false">INDEX(Einstellungen!$B$27:$B$50,15)</f>
        <v>1</v>
      </c>
      <c r="J665" s="29" t="n">
        <f aca="false">F665*I665</f>
        <v>42.95067</v>
      </c>
    </row>
    <row r="666" customFormat="false" ht="15" hidden="false" customHeight="false" outlineLevel="0" collapsed="false">
      <c r="A666" s="28" t="n">
        <v>45608</v>
      </c>
      <c r="B666" s="21" t="s">
        <v>127</v>
      </c>
      <c r="C666" s="21" t="s">
        <v>141</v>
      </c>
      <c r="D666" s="29" t="n">
        <v>218.78</v>
      </c>
      <c r="E666" s="29" t="n">
        <f aca="false">D666/10</f>
        <v>21.878</v>
      </c>
      <c r="F666" s="29" t="n">
        <f aca="false">(E666+Einstellungen!$B$20)*(1+Einstellungen!$B$10)</f>
        <v>48.23546</v>
      </c>
      <c r="G666" s="21" t="str">
        <f aca="false">IF(F666&lt;Einstellungen!$B$5,"ja","nein")</f>
        <v>nein</v>
      </c>
      <c r="H666" s="21" t="s">
        <v>14</v>
      </c>
      <c r="I666" s="29" t="n">
        <f aca="false">INDEX(Einstellungen!$B$27:$B$50,16)</f>
        <v>0.95</v>
      </c>
      <c r="J666" s="29" t="n">
        <f aca="false">F666*I666</f>
        <v>45.823687</v>
      </c>
    </row>
    <row r="667" customFormat="false" ht="15" hidden="false" customHeight="false" outlineLevel="0" collapsed="false">
      <c r="A667" s="28" t="n">
        <v>45608</v>
      </c>
      <c r="B667" s="21" t="s">
        <v>128</v>
      </c>
      <c r="C667" s="21" t="s">
        <v>141</v>
      </c>
      <c r="D667" s="29" t="n">
        <v>272.73</v>
      </c>
      <c r="E667" s="29" t="n">
        <f aca="false">D667/10</f>
        <v>27.273</v>
      </c>
      <c r="F667" s="29" t="n">
        <f aca="false">(E667+Einstellungen!$B$20)*(1+Einstellungen!$B$10)</f>
        <v>54.65551</v>
      </c>
      <c r="G667" s="21" t="str">
        <f aca="false">IF(F667&lt;Einstellungen!$B$5,"ja","nein")</f>
        <v>nein</v>
      </c>
      <c r="H667" s="21" t="s">
        <v>14</v>
      </c>
      <c r="I667" s="29" t="n">
        <f aca="false">INDEX(Einstellungen!$B$27:$B$50,17)</f>
        <v>0.95</v>
      </c>
      <c r="J667" s="29" t="n">
        <f aca="false">F667*I667</f>
        <v>51.9227345</v>
      </c>
    </row>
    <row r="668" customFormat="false" ht="15" hidden="false" customHeight="false" outlineLevel="0" collapsed="false">
      <c r="A668" s="28" t="n">
        <v>45608</v>
      </c>
      <c r="B668" s="21" t="s">
        <v>129</v>
      </c>
      <c r="C668" s="21" t="s">
        <v>141</v>
      </c>
      <c r="D668" s="29" t="n">
        <v>317.89</v>
      </c>
      <c r="E668" s="29" t="n">
        <f aca="false">D668/10</f>
        <v>31.789</v>
      </c>
      <c r="F668" s="29" t="n">
        <f aca="false">(E668+Einstellungen!$B$20)*(1+Einstellungen!$B$10)</f>
        <v>60.02955</v>
      </c>
      <c r="G668" s="21" t="str">
        <f aca="false">IF(F668&lt;Einstellungen!$B$5,"ja","nein")</f>
        <v>nein</v>
      </c>
      <c r="H668" s="21" t="s">
        <v>14</v>
      </c>
      <c r="I668" s="29" t="n">
        <f aca="false">INDEX(Einstellungen!$B$27:$B$50,18)</f>
        <v>1.1</v>
      </c>
      <c r="J668" s="29" t="n">
        <f aca="false">F668*I668</f>
        <v>66.032505</v>
      </c>
    </row>
    <row r="669" customFormat="false" ht="15" hidden="false" customHeight="false" outlineLevel="0" collapsed="false">
      <c r="A669" s="28" t="n">
        <v>45608</v>
      </c>
      <c r="B669" s="21" t="s">
        <v>130</v>
      </c>
      <c r="C669" s="21" t="s">
        <v>141</v>
      </c>
      <c r="D669" s="29" t="n">
        <v>225.33</v>
      </c>
      <c r="E669" s="29" t="n">
        <f aca="false">D669/10</f>
        <v>22.533</v>
      </c>
      <c r="F669" s="29" t="n">
        <f aca="false">(E669+Einstellungen!$B$20)*(1+Einstellungen!$B$10)</f>
        <v>49.01491</v>
      </c>
      <c r="G669" s="21" t="str">
        <f aca="false">IF(F669&lt;Einstellungen!$B$5,"ja","nein")</f>
        <v>nein</v>
      </c>
      <c r="H669" s="21" t="s">
        <v>14</v>
      </c>
      <c r="I669" s="29" t="n">
        <f aca="false">INDEX(Einstellungen!$B$27:$B$50,19)</f>
        <v>1.35</v>
      </c>
      <c r="J669" s="29" t="n">
        <f aca="false">F669*I669</f>
        <v>66.1701285</v>
      </c>
    </row>
    <row r="670" customFormat="false" ht="15" hidden="false" customHeight="false" outlineLevel="0" collapsed="false">
      <c r="A670" s="28" t="n">
        <v>45608</v>
      </c>
      <c r="B670" s="21" t="s">
        <v>131</v>
      </c>
      <c r="C670" s="21" t="s">
        <v>141</v>
      </c>
      <c r="D670" s="29" t="n">
        <v>171.35</v>
      </c>
      <c r="E670" s="29" t="n">
        <f aca="false">D670/10</f>
        <v>17.135</v>
      </c>
      <c r="F670" s="29" t="n">
        <f aca="false">(E670+Einstellungen!$B$20)*(1+Einstellungen!$B$10)</f>
        <v>42.59129</v>
      </c>
      <c r="G670" s="21" t="str">
        <f aca="false">IF(F670&lt;Einstellungen!$B$5,"ja","nein")</f>
        <v>nein</v>
      </c>
      <c r="H670" s="21" t="s">
        <v>14</v>
      </c>
      <c r="I670" s="29" t="n">
        <f aca="false">INDEX(Einstellungen!$B$27:$B$50,20)</f>
        <v>1.45</v>
      </c>
      <c r="J670" s="29" t="n">
        <f aca="false">F670*I670</f>
        <v>61.7573705</v>
      </c>
    </row>
    <row r="671" customFormat="false" ht="15" hidden="false" customHeight="false" outlineLevel="0" collapsed="false">
      <c r="A671" s="28" t="n">
        <v>45608</v>
      </c>
      <c r="B671" s="21" t="s">
        <v>132</v>
      </c>
      <c r="C671" s="21" t="s">
        <v>141</v>
      </c>
      <c r="D671" s="29" t="n">
        <v>149.12</v>
      </c>
      <c r="E671" s="29" t="n">
        <f aca="false">D671/10</f>
        <v>14.912</v>
      </c>
      <c r="F671" s="29" t="n">
        <f aca="false">(E671+Einstellungen!$B$20)*(1+Einstellungen!$B$10)</f>
        <v>39.94592</v>
      </c>
      <c r="G671" s="21" t="str">
        <f aca="false">IF(F671&lt;Einstellungen!$B$5,"ja","nein")</f>
        <v>nein</v>
      </c>
      <c r="H671" s="21" t="s">
        <v>14</v>
      </c>
      <c r="I671" s="29" t="n">
        <f aca="false">INDEX(Einstellungen!$B$27:$B$50,21)</f>
        <v>1.4</v>
      </c>
      <c r="J671" s="29" t="n">
        <f aca="false">F671*I671</f>
        <v>55.924288</v>
      </c>
    </row>
    <row r="672" customFormat="false" ht="15" hidden="false" customHeight="false" outlineLevel="0" collapsed="false">
      <c r="A672" s="28" t="n">
        <v>45608</v>
      </c>
      <c r="B672" s="21" t="s">
        <v>133</v>
      </c>
      <c r="C672" s="21" t="s">
        <v>141</v>
      </c>
      <c r="D672" s="29" t="n">
        <v>131.9</v>
      </c>
      <c r="E672" s="29" t="n">
        <f aca="false">D672/10</f>
        <v>13.19</v>
      </c>
      <c r="F672" s="29" t="n">
        <f aca="false">(E672+Einstellungen!$B$20)*(1+Einstellungen!$B$10)</f>
        <v>37.89674</v>
      </c>
      <c r="G672" s="21" t="str">
        <f aca="false">IF(F672&lt;Einstellungen!$B$5,"ja","nein")</f>
        <v>nein</v>
      </c>
      <c r="H672" s="21" t="s">
        <v>14</v>
      </c>
      <c r="I672" s="29" t="n">
        <f aca="false">INDEX(Einstellungen!$B$27:$B$50,22)</f>
        <v>1.25</v>
      </c>
      <c r="J672" s="29" t="n">
        <f aca="false">F672*I672</f>
        <v>47.370925</v>
      </c>
    </row>
    <row r="673" customFormat="false" ht="15" hidden="false" customHeight="false" outlineLevel="0" collapsed="false">
      <c r="A673" s="28" t="n">
        <v>45608</v>
      </c>
      <c r="B673" s="21" t="s">
        <v>134</v>
      </c>
      <c r="C673" s="21" t="s">
        <v>141</v>
      </c>
      <c r="D673" s="29" t="n">
        <v>125.21</v>
      </c>
      <c r="E673" s="29" t="n">
        <f aca="false">D673/10</f>
        <v>12.521</v>
      </c>
      <c r="F673" s="29" t="n">
        <f aca="false">(E673+Einstellungen!$B$20)*(1+Einstellungen!$B$10)</f>
        <v>37.10063</v>
      </c>
      <c r="G673" s="21" t="str">
        <f aca="false">IF(F673&lt;Einstellungen!$B$5,"ja","nein")</f>
        <v>nein</v>
      </c>
      <c r="H673" s="21" t="s">
        <v>14</v>
      </c>
      <c r="I673" s="29" t="n">
        <f aca="false">INDEX(Einstellungen!$B$27:$B$50,23)</f>
        <v>1.05</v>
      </c>
      <c r="J673" s="29" t="n">
        <f aca="false">F673*I673</f>
        <v>38.9556615</v>
      </c>
    </row>
    <row r="674" customFormat="false" ht="15" hidden="false" customHeight="false" outlineLevel="0" collapsed="false">
      <c r="A674" s="28" t="n">
        <v>45608</v>
      </c>
      <c r="B674" s="21" t="s">
        <v>135</v>
      </c>
      <c r="C674" s="21" t="s">
        <v>141</v>
      </c>
      <c r="D674" s="29" t="n">
        <v>115.59</v>
      </c>
      <c r="E674" s="29" t="n">
        <f aca="false">D674/10</f>
        <v>11.559</v>
      </c>
      <c r="F674" s="29" t="n">
        <f aca="false">(E674+Einstellungen!$B$20)*(1+Einstellungen!$B$10)</f>
        <v>35.95585</v>
      </c>
      <c r="G674" s="21" t="str">
        <f aca="false">IF(F674&lt;Einstellungen!$B$5,"ja","nein")</f>
        <v>nein</v>
      </c>
      <c r="H674" s="21" t="s">
        <v>14</v>
      </c>
      <c r="I674" s="29" t="n">
        <f aca="false">INDEX(Einstellungen!$B$27:$B$50,24)</f>
        <v>0.8</v>
      </c>
      <c r="J674" s="29" t="n">
        <f aca="false">F674*I674</f>
        <v>28.76468</v>
      </c>
    </row>
    <row r="675" customFormat="false" ht="15" hidden="false" customHeight="false" outlineLevel="0" collapsed="false">
      <c r="A675" s="28" t="n">
        <v>45609</v>
      </c>
      <c r="B675" s="21" t="s">
        <v>111</v>
      </c>
      <c r="C675" s="21" t="s">
        <v>112</v>
      </c>
      <c r="D675" s="29" t="n">
        <v>117.15</v>
      </c>
      <c r="E675" s="29" t="n">
        <f aca="false">D675/10</f>
        <v>11.715</v>
      </c>
      <c r="F675" s="29" t="n">
        <f aca="false">(E675+Einstellungen!$B$20)*(1+Einstellungen!$B$10)</f>
        <v>36.14149</v>
      </c>
      <c r="G675" s="21" t="str">
        <f aca="false">IF(F675&lt;Einstellungen!$B$5,"ja","nein")</f>
        <v>nein</v>
      </c>
      <c r="H675" s="21" t="s">
        <v>14</v>
      </c>
      <c r="I675" s="29" t="n">
        <f aca="false">INDEX(Einstellungen!$B$27:$B$50,1)</f>
        <v>0.6</v>
      </c>
      <c r="J675" s="29" t="n">
        <f aca="false">F675*I675</f>
        <v>21.684894</v>
      </c>
    </row>
    <row r="676" customFormat="false" ht="15" hidden="false" customHeight="false" outlineLevel="0" collapsed="false">
      <c r="A676" s="28" t="n">
        <v>45609</v>
      </c>
      <c r="B676" s="21" t="s">
        <v>113</v>
      </c>
      <c r="C676" s="21" t="s">
        <v>112</v>
      </c>
      <c r="D676" s="29" t="n">
        <v>111.71</v>
      </c>
      <c r="E676" s="29" t="n">
        <f aca="false">D676/10</f>
        <v>11.171</v>
      </c>
      <c r="F676" s="29" t="n">
        <f aca="false">(E676+Einstellungen!$B$20)*(1+Einstellungen!$B$10)</f>
        <v>35.49413</v>
      </c>
      <c r="G676" s="21" t="str">
        <f aca="false">IF(F676&lt;Einstellungen!$B$5,"ja","nein")</f>
        <v>nein</v>
      </c>
      <c r="H676" s="21" t="s">
        <v>14</v>
      </c>
      <c r="I676" s="29" t="n">
        <f aca="false">INDEX(Einstellungen!$B$27:$B$50,2)</f>
        <v>0.5</v>
      </c>
      <c r="J676" s="29" t="n">
        <f aca="false">F676*I676</f>
        <v>17.747065</v>
      </c>
    </row>
    <row r="677" customFormat="false" ht="15" hidden="false" customHeight="false" outlineLevel="0" collapsed="false">
      <c r="A677" s="28" t="n">
        <v>45609</v>
      </c>
      <c r="B677" s="21" t="s">
        <v>114</v>
      </c>
      <c r="C677" s="21" t="s">
        <v>112</v>
      </c>
      <c r="D677" s="29" t="n">
        <v>107.85</v>
      </c>
      <c r="E677" s="29" t="n">
        <f aca="false">D677/10</f>
        <v>10.785</v>
      </c>
      <c r="F677" s="29" t="n">
        <f aca="false">(E677+Einstellungen!$B$20)*(1+Einstellungen!$B$10)</f>
        <v>35.03479</v>
      </c>
      <c r="G677" s="21" t="str">
        <f aca="false">IF(F677&lt;Einstellungen!$B$5,"ja","nein")</f>
        <v>nein</v>
      </c>
      <c r="H677" s="21" t="s">
        <v>14</v>
      </c>
      <c r="I677" s="29" t="n">
        <f aca="false">INDEX(Einstellungen!$B$27:$B$50,3)</f>
        <v>0.45</v>
      </c>
      <c r="J677" s="29" t="n">
        <f aca="false">F677*I677</f>
        <v>15.7656555</v>
      </c>
    </row>
    <row r="678" customFormat="false" ht="15" hidden="false" customHeight="false" outlineLevel="0" collapsed="false">
      <c r="A678" s="28" t="n">
        <v>45609</v>
      </c>
      <c r="B678" s="21" t="s">
        <v>115</v>
      </c>
      <c r="C678" s="21" t="s">
        <v>112</v>
      </c>
      <c r="D678" s="29" t="n">
        <v>107.45</v>
      </c>
      <c r="E678" s="29" t="n">
        <f aca="false">D678/10</f>
        <v>10.745</v>
      </c>
      <c r="F678" s="29" t="n">
        <f aca="false">(E678+Einstellungen!$B$20)*(1+Einstellungen!$B$10)</f>
        <v>34.98719</v>
      </c>
      <c r="G678" s="21" t="str">
        <f aca="false">IF(F678&lt;Einstellungen!$B$5,"ja","nein")</f>
        <v>nein</v>
      </c>
      <c r="H678" s="21" t="s">
        <v>14</v>
      </c>
      <c r="I678" s="29" t="n">
        <f aca="false">INDEX(Einstellungen!$B$27:$B$50,4)</f>
        <v>0.45</v>
      </c>
      <c r="J678" s="29" t="n">
        <f aca="false">F678*I678</f>
        <v>15.7442355</v>
      </c>
    </row>
    <row r="679" customFormat="false" ht="15" hidden="false" customHeight="false" outlineLevel="0" collapsed="false">
      <c r="A679" s="28" t="n">
        <v>45609</v>
      </c>
      <c r="B679" s="21" t="s">
        <v>116</v>
      </c>
      <c r="C679" s="21" t="s">
        <v>112</v>
      </c>
      <c r="D679" s="29" t="n">
        <v>110.63</v>
      </c>
      <c r="E679" s="29" t="n">
        <f aca="false">D679/10</f>
        <v>11.063</v>
      </c>
      <c r="F679" s="29" t="n">
        <f aca="false">(E679+Einstellungen!$B$20)*(1+Einstellungen!$B$10)</f>
        <v>35.36561</v>
      </c>
      <c r="G679" s="21" t="str">
        <f aca="false">IF(F679&lt;Einstellungen!$B$5,"ja","nein")</f>
        <v>nein</v>
      </c>
      <c r="H679" s="21" t="s">
        <v>14</v>
      </c>
      <c r="I679" s="29" t="n">
        <f aca="false">INDEX(Einstellungen!$B$27:$B$50,5)</f>
        <v>0.45</v>
      </c>
      <c r="J679" s="29" t="n">
        <f aca="false">F679*I679</f>
        <v>15.9145245</v>
      </c>
    </row>
    <row r="680" customFormat="false" ht="15" hidden="false" customHeight="false" outlineLevel="0" collapsed="false">
      <c r="A680" s="28" t="n">
        <v>45609</v>
      </c>
      <c r="B680" s="21" t="s">
        <v>117</v>
      </c>
      <c r="C680" s="21" t="s">
        <v>112</v>
      </c>
      <c r="D680" s="29" t="n">
        <v>119</v>
      </c>
      <c r="E680" s="29" t="n">
        <f aca="false">D680/10</f>
        <v>11.9</v>
      </c>
      <c r="F680" s="29" t="n">
        <f aca="false">(E680+Einstellungen!$B$20)*(1+Einstellungen!$B$10)</f>
        <v>36.36164</v>
      </c>
      <c r="G680" s="21" t="str">
        <f aca="false">IF(F680&lt;Einstellungen!$B$5,"ja","nein")</f>
        <v>nein</v>
      </c>
      <c r="H680" s="21" t="s">
        <v>14</v>
      </c>
      <c r="I680" s="29" t="n">
        <f aca="false">INDEX(Einstellungen!$B$27:$B$50,6)</f>
        <v>0.5</v>
      </c>
      <c r="J680" s="29" t="n">
        <f aca="false">F680*I680</f>
        <v>18.18082</v>
      </c>
    </row>
    <row r="681" customFormat="false" ht="15" hidden="false" customHeight="false" outlineLevel="0" collapsed="false">
      <c r="A681" s="28" t="n">
        <v>45609</v>
      </c>
      <c r="B681" s="21" t="s">
        <v>118</v>
      </c>
      <c r="C681" s="21" t="s">
        <v>112</v>
      </c>
      <c r="D681" s="29" t="n">
        <v>131.1</v>
      </c>
      <c r="E681" s="29" t="n">
        <f aca="false">D681/10</f>
        <v>13.11</v>
      </c>
      <c r="F681" s="29" t="n">
        <f aca="false">(E681+Einstellungen!$B$20)*(1+Einstellungen!$B$10)</f>
        <v>37.80154</v>
      </c>
      <c r="G681" s="21" t="str">
        <f aca="false">IF(F681&lt;Einstellungen!$B$5,"ja","nein")</f>
        <v>nein</v>
      </c>
      <c r="H681" s="21" t="s">
        <v>14</v>
      </c>
      <c r="I681" s="29" t="n">
        <f aca="false">INDEX(Einstellungen!$B$27:$B$50,7)</f>
        <v>0.7</v>
      </c>
      <c r="J681" s="29" t="n">
        <f aca="false">F681*I681</f>
        <v>26.461078</v>
      </c>
    </row>
    <row r="682" customFormat="false" ht="15" hidden="false" customHeight="false" outlineLevel="0" collapsed="false">
      <c r="A682" s="28" t="n">
        <v>45609</v>
      </c>
      <c r="B682" s="21" t="s">
        <v>119</v>
      </c>
      <c r="C682" s="21" t="s">
        <v>112</v>
      </c>
      <c r="D682" s="29" t="n">
        <v>164.78</v>
      </c>
      <c r="E682" s="29" t="n">
        <f aca="false">D682/10</f>
        <v>16.478</v>
      </c>
      <c r="F682" s="29" t="n">
        <f aca="false">(E682+Einstellungen!$B$20)*(1+Einstellungen!$B$10)</f>
        <v>41.80946</v>
      </c>
      <c r="G682" s="21" t="str">
        <f aca="false">IF(F682&lt;Einstellungen!$B$5,"ja","nein")</f>
        <v>nein</v>
      </c>
      <c r="H682" s="21" t="s">
        <v>14</v>
      </c>
      <c r="I682" s="29" t="n">
        <f aca="false">INDEX(Einstellungen!$B$27:$B$50,8)</f>
        <v>0.95</v>
      </c>
      <c r="J682" s="29" t="n">
        <f aca="false">F682*I682</f>
        <v>39.718987</v>
      </c>
    </row>
    <row r="683" customFormat="false" ht="15" hidden="false" customHeight="false" outlineLevel="0" collapsed="false">
      <c r="A683" s="28" t="n">
        <v>45609</v>
      </c>
      <c r="B683" s="21" t="s">
        <v>120</v>
      </c>
      <c r="C683" s="21" t="s">
        <v>112</v>
      </c>
      <c r="D683" s="29" t="n">
        <v>225.45</v>
      </c>
      <c r="E683" s="29" t="n">
        <f aca="false">D683/10</f>
        <v>22.545</v>
      </c>
      <c r="F683" s="29" t="n">
        <f aca="false">(E683+Einstellungen!$B$20)*(1+Einstellungen!$B$10)</f>
        <v>49.02919</v>
      </c>
      <c r="G683" s="21" t="str">
        <f aca="false">IF(F683&lt;Einstellungen!$B$5,"ja","nein")</f>
        <v>nein</v>
      </c>
      <c r="H683" s="21" t="s">
        <v>14</v>
      </c>
      <c r="I683" s="29" t="n">
        <f aca="false">INDEX(Einstellungen!$B$27:$B$50,9)</f>
        <v>1.05</v>
      </c>
      <c r="J683" s="29" t="n">
        <f aca="false">F683*I683</f>
        <v>51.4806495</v>
      </c>
    </row>
    <row r="684" customFormat="false" ht="15" hidden="false" customHeight="false" outlineLevel="0" collapsed="false">
      <c r="A684" s="28" t="n">
        <v>45609</v>
      </c>
      <c r="B684" s="21" t="s">
        <v>121</v>
      </c>
      <c r="C684" s="21" t="s">
        <v>112</v>
      </c>
      <c r="D684" s="29" t="n">
        <v>227.43</v>
      </c>
      <c r="E684" s="29" t="n">
        <f aca="false">D684/10</f>
        <v>22.743</v>
      </c>
      <c r="F684" s="29" t="n">
        <f aca="false">(E684+Einstellungen!$B$20)*(1+Einstellungen!$B$10)</f>
        <v>49.26481</v>
      </c>
      <c r="G684" s="21" t="str">
        <f aca="false">IF(F684&lt;Einstellungen!$B$5,"ja","nein")</f>
        <v>nein</v>
      </c>
      <c r="H684" s="21" t="s">
        <v>14</v>
      </c>
      <c r="I684" s="29" t="n">
        <f aca="false">INDEX(Einstellungen!$B$27:$B$50,10)</f>
        <v>1.05</v>
      </c>
      <c r="J684" s="29" t="n">
        <f aca="false">F684*I684</f>
        <v>51.7280505</v>
      </c>
    </row>
    <row r="685" customFormat="false" ht="15" hidden="false" customHeight="false" outlineLevel="0" collapsed="false">
      <c r="A685" s="28" t="n">
        <v>45609</v>
      </c>
      <c r="B685" s="21" t="s">
        <v>122</v>
      </c>
      <c r="C685" s="21" t="s">
        <v>112</v>
      </c>
      <c r="D685" s="29" t="n">
        <v>200.8</v>
      </c>
      <c r="E685" s="29" t="n">
        <f aca="false">D685/10</f>
        <v>20.08</v>
      </c>
      <c r="F685" s="29" t="n">
        <f aca="false">(E685+Einstellungen!$B$20)*(1+Einstellungen!$B$10)</f>
        <v>46.09584</v>
      </c>
      <c r="G685" s="21" t="str">
        <f aca="false">IF(F685&lt;Einstellungen!$B$5,"ja","nein")</f>
        <v>nein</v>
      </c>
      <c r="H685" s="21" t="s">
        <v>14</v>
      </c>
      <c r="I685" s="29" t="n">
        <f aca="false">INDEX(Einstellungen!$B$27:$B$50,11)</f>
        <v>1.05</v>
      </c>
      <c r="J685" s="29" t="n">
        <f aca="false">F685*I685</f>
        <v>48.400632</v>
      </c>
    </row>
    <row r="686" customFormat="false" ht="15" hidden="false" customHeight="false" outlineLevel="0" collapsed="false">
      <c r="A686" s="28" t="n">
        <v>45609</v>
      </c>
      <c r="B686" s="21" t="s">
        <v>123</v>
      </c>
      <c r="C686" s="21" t="s">
        <v>112</v>
      </c>
      <c r="D686" s="29" t="n">
        <v>177.7</v>
      </c>
      <c r="E686" s="29" t="n">
        <f aca="false">D686/10</f>
        <v>17.77</v>
      </c>
      <c r="F686" s="29" t="n">
        <f aca="false">(E686+Einstellungen!$B$20)*(1+Einstellungen!$B$10)</f>
        <v>43.34694</v>
      </c>
      <c r="G686" s="21" t="str">
        <f aca="false">IF(F686&lt;Einstellungen!$B$5,"ja","nein")</f>
        <v>nein</v>
      </c>
      <c r="H686" s="21" t="s">
        <v>14</v>
      </c>
      <c r="I686" s="29" t="n">
        <f aca="false">INDEX(Einstellungen!$B$27:$B$50,12)</f>
        <v>1.1</v>
      </c>
      <c r="J686" s="29" t="n">
        <f aca="false">F686*I686</f>
        <v>47.681634</v>
      </c>
    </row>
    <row r="687" customFormat="false" ht="15" hidden="false" customHeight="false" outlineLevel="0" collapsed="false">
      <c r="A687" s="28" t="n">
        <v>45609</v>
      </c>
      <c r="B687" s="21" t="s">
        <v>124</v>
      </c>
      <c r="C687" s="21" t="s">
        <v>112</v>
      </c>
      <c r="D687" s="29" t="n">
        <v>160.99</v>
      </c>
      <c r="E687" s="29" t="n">
        <f aca="false">D687/10</f>
        <v>16.099</v>
      </c>
      <c r="F687" s="29" t="n">
        <f aca="false">(E687+Einstellungen!$B$20)*(1+Einstellungen!$B$10)</f>
        <v>41.35845</v>
      </c>
      <c r="G687" s="21" t="str">
        <f aca="false">IF(F687&lt;Einstellungen!$B$5,"ja","nein")</f>
        <v>nein</v>
      </c>
      <c r="H687" s="21" t="s">
        <v>14</v>
      </c>
      <c r="I687" s="29" t="n">
        <f aca="false">INDEX(Einstellungen!$B$27:$B$50,13)</f>
        <v>1.2</v>
      </c>
      <c r="J687" s="29" t="n">
        <f aca="false">F687*I687</f>
        <v>49.63014</v>
      </c>
    </row>
    <row r="688" customFormat="false" ht="15" hidden="false" customHeight="false" outlineLevel="0" collapsed="false">
      <c r="A688" s="28" t="n">
        <v>45609</v>
      </c>
      <c r="B688" s="21" t="s">
        <v>125</v>
      </c>
      <c r="C688" s="21" t="s">
        <v>112</v>
      </c>
      <c r="D688" s="29" t="n">
        <v>162.07</v>
      </c>
      <c r="E688" s="29" t="n">
        <f aca="false">D688/10</f>
        <v>16.207</v>
      </c>
      <c r="F688" s="29" t="n">
        <f aca="false">(E688+Einstellungen!$B$20)*(1+Einstellungen!$B$10)</f>
        <v>41.48697</v>
      </c>
      <c r="G688" s="21" t="str">
        <f aca="false">IF(F688&lt;Einstellungen!$B$5,"ja","nein")</f>
        <v>nein</v>
      </c>
      <c r="H688" s="21" t="s">
        <v>14</v>
      </c>
      <c r="I688" s="29" t="n">
        <f aca="false">INDEX(Einstellungen!$B$27:$B$50,14)</f>
        <v>1.15</v>
      </c>
      <c r="J688" s="29" t="n">
        <f aca="false">F688*I688</f>
        <v>47.7100155</v>
      </c>
    </row>
    <row r="689" customFormat="false" ht="15" hidden="false" customHeight="false" outlineLevel="0" collapsed="false">
      <c r="A689" s="28" t="n">
        <v>45609</v>
      </c>
      <c r="B689" s="21" t="s">
        <v>126</v>
      </c>
      <c r="C689" s="21" t="s">
        <v>112</v>
      </c>
      <c r="D689" s="29" t="n">
        <v>159.9</v>
      </c>
      <c r="E689" s="29" t="n">
        <f aca="false">D689/10</f>
        <v>15.99</v>
      </c>
      <c r="F689" s="29" t="n">
        <f aca="false">(E689+Einstellungen!$B$20)*(1+Einstellungen!$B$10)</f>
        <v>41.22874</v>
      </c>
      <c r="G689" s="21" t="str">
        <f aca="false">IF(F689&lt;Einstellungen!$B$5,"ja","nein")</f>
        <v>nein</v>
      </c>
      <c r="H689" s="21" t="s">
        <v>14</v>
      </c>
      <c r="I689" s="29" t="n">
        <f aca="false">INDEX(Einstellungen!$B$27:$B$50,15)</f>
        <v>1</v>
      </c>
      <c r="J689" s="29" t="n">
        <f aca="false">F689*I689</f>
        <v>41.22874</v>
      </c>
    </row>
    <row r="690" customFormat="false" ht="15" hidden="false" customHeight="false" outlineLevel="0" collapsed="false">
      <c r="A690" s="28" t="n">
        <v>45609</v>
      </c>
      <c r="B690" s="21" t="s">
        <v>127</v>
      </c>
      <c r="C690" s="21" t="s">
        <v>112</v>
      </c>
      <c r="D690" s="29" t="n">
        <v>165.6</v>
      </c>
      <c r="E690" s="29" t="n">
        <f aca="false">D690/10</f>
        <v>16.56</v>
      </c>
      <c r="F690" s="29" t="n">
        <f aca="false">(E690+Einstellungen!$B$20)*(1+Einstellungen!$B$10)</f>
        <v>41.90704</v>
      </c>
      <c r="G690" s="21" t="str">
        <f aca="false">IF(F690&lt;Einstellungen!$B$5,"ja","nein")</f>
        <v>nein</v>
      </c>
      <c r="H690" s="21" t="s">
        <v>14</v>
      </c>
      <c r="I690" s="29" t="n">
        <f aca="false">INDEX(Einstellungen!$B$27:$B$50,16)</f>
        <v>0.95</v>
      </c>
      <c r="J690" s="29" t="n">
        <f aca="false">F690*I690</f>
        <v>39.811688</v>
      </c>
    </row>
    <row r="691" customFormat="false" ht="15" hidden="false" customHeight="false" outlineLevel="0" collapsed="false">
      <c r="A691" s="28" t="n">
        <v>45609</v>
      </c>
      <c r="B691" s="21" t="s">
        <v>128</v>
      </c>
      <c r="C691" s="21" t="s">
        <v>112</v>
      </c>
      <c r="D691" s="29" t="n">
        <v>178.28</v>
      </c>
      <c r="E691" s="29" t="n">
        <f aca="false">D691/10</f>
        <v>17.828</v>
      </c>
      <c r="F691" s="29" t="n">
        <f aca="false">(E691+Einstellungen!$B$20)*(1+Einstellungen!$B$10)</f>
        <v>43.41596</v>
      </c>
      <c r="G691" s="21" t="str">
        <f aca="false">IF(F691&lt;Einstellungen!$B$5,"ja","nein")</f>
        <v>nein</v>
      </c>
      <c r="H691" s="21" t="s">
        <v>14</v>
      </c>
      <c r="I691" s="29" t="n">
        <f aca="false">INDEX(Einstellungen!$B$27:$B$50,17)</f>
        <v>0.95</v>
      </c>
      <c r="J691" s="29" t="n">
        <f aca="false">F691*I691</f>
        <v>41.245162</v>
      </c>
    </row>
    <row r="692" customFormat="false" ht="15" hidden="false" customHeight="false" outlineLevel="0" collapsed="false">
      <c r="A692" s="28" t="n">
        <v>45609</v>
      </c>
      <c r="B692" s="21" t="s">
        <v>129</v>
      </c>
      <c r="C692" s="21" t="s">
        <v>112</v>
      </c>
      <c r="D692" s="29" t="n">
        <v>178.43</v>
      </c>
      <c r="E692" s="29" t="n">
        <f aca="false">D692/10</f>
        <v>17.843</v>
      </c>
      <c r="F692" s="29" t="n">
        <f aca="false">(E692+Einstellungen!$B$20)*(1+Einstellungen!$B$10)</f>
        <v>43.43381</v>
      </c>
      <c r="G692" s="21" t="str">
        <f aca="false">IF(F692&lt;Einstellungen!$B$5,"ja","nein")</f>
        <v>nein</v>
      </c>
      <c r="H692" s="21" t="s">
        <v>14</v>
      </c>
      <c r="I692" s="29" t="n">
        <f aca="false">INDEX(Einstellungen!$B$27:$B$50,18)</f>
        <v>1.1</v>
      </c>
      <c r="J692" s="29" t="n">
        <f aca="false">F692*I692</f>
        <v>47.777191</v>
      </c>
    </row>
    <row r="693" customFormat="false" ht="15" hidden="false" customHeight="false" outlineLevel="0" collapsed="false">
      <c r="A693" s="28" t="n">
        <v>45609</v>
      </c>
      <c r="B693" s="21" t="s">
        <v>130</v>
      </c>
      <c r="C693" s="21" t="s">
        <v>112</v>
      </c>
      <c r="D693" s="29" t="n">
        <v>173.9</v>
      </c>
      <c r="E693" s="29" t="n">
        <f aca="false">D693/10</f>
        <v>17.39</v>
      </c>
      <c r="F693" s="29" t="n">
        <f aca="false">(E693+Einstellungen!$B$20)*(1+Einstellungen!$B$10)</f>
        <v>42.89474</v>
      </c>
      <c r="G693" s="21" t="str">
        <f aca="false">IF(F693&lt;Einstellungen!$B$5,"ja","nein")</f>
        <v>nein</v>
      </c>
      <c r="H693" s="21" t="s">
        <v>14</v>
      </c>
      <c r="I693" s="29" t="n">
        <f aca="false">INDEX(Einstellungen!$B$27:$B$50,19)</f>
        <v>1.35</v>
      </c>
      <c r="J693" s="29" t="n">
        <f aca="false">F693*I693</f>
        <v>57.907899</v>
      </c>
    </row>
    <row r="694" customFormat="false" ht="15" hidden="false" customHeight="false" outlineLevel="0" collapsed="false">
      <c r="A694" s="28" t="n">
        <v>45609</v>
      </c>
      <c r="B694" s="21" t="s">
        <v>131</v>
      </c>
      <c r="C694" s="21" t="s">
        <v>112</v>
      </c>
      <c r="D694" s="29" t="n">
        <v>161.79</v>
      </c>
      <c r="E694" s="29" t="n">
        <f aca="false">D694/10</f>
        <v>16.179</v>
      </c>
      <c r="F694" s="29" t="n">
        <f aca="false">(E694+Einstellungen!$B$20)*(1+Einstellungen!$B$10)</f>
        <v>41.45365</v>
      </c>
      <c r="G694" s="21" t="str">
        <f aca="false">IF(F694&lt;Einstellungen!$B$5,"ja","nein")</f>
        <v>nein</v>
      </c>
      <c r="H694" s="21" t="s">
        <v>14</v>
      </c>
      <c r="I694" s="29" t="n">
        <f aca="false">INDEX(Einstellungen!$B$27:$B$50,20)</f>
        <v>1.45</v>
      </c>
      <c r="J694" s="29" t="n">
        <f aca="false">F694*I694</f>
        <v>60.1077925</v>
      </c>
    </row>
    <row r="695" customFormat="false" ht="15" hidden="false" customHeight="false" outlineLevel="0" collapsed="false">
      <c r="A695" s="28" t="n">
        <v>45609</v>
      </c>
      <c r="B695" s="21" t="s">
        <v>132</v>
      </c>
      <c r="C695" s="21" t="s">
        <v>112</v>
      </c>
      <c r="D695" s="29" t="n">
        <v>125.22</v>
      </c>
      <c r="E695" s="29" t="n">
        <f aca="false">D695/10</f>
        <v>12.522</v>
      </c>
      <c r="F695" s="29" t="n">
        <f aca="false">(E695+Einstellungen!$B$20)*(1+Einstellungen!$B$10)</f>
        <v>37.10182</v>
      </c>
      <c r="G695" s="21" t="str">
        <f aca="false">IF(F695&lt;Einstellungen!$B$5,"ja","nein")</f>
        <v>nein</v>
      </c>
      <c r="H695" s="21" t="s">
        <v>14</v>
      </c>
      <c r="I695" s="29" t="n">
        <f aca="false">INDEX(Einstellungen!$B$27:$B$50,21)</f>
        <v>1.4</v>
      </c>
      <c r="J695" s="29" t="n">
        <f aca="false">F695*I695</f>
        <v>51.942548</v>
      </c>
    </row>
    <row r="696" customFormat="false" ht="15" hidden="false" customHeight="false" outlineLevel="0" collapsed="false">
      <c r="A696" s="28" t="n">
        <v>45609</v>
      </c>
      <c r="B696" s="21" t="s">
        <v>133</v>
      </c>
      <c r="C696" s="21" t="s">
        <v>112</v>
      </c>
      <c r="D696" s="29" t="n">
        <v>114.86</v>
      </c>
      <c r="E696" s="29" t="n">
        <f aca="false">D696/10</f>
        <v>11.486</v>
      </c>
      <c r="F696" s="29" t="n">
        <f aca="false">(E696+Einstellungen!$B$20)*(1+Einstellungen!$B$10)</f>
        <v>35.86898</v>
      </c>
      <c r="G696" s="21" t="str">
        <f aca="false">IF(F696&lt;Einstellungen!$B$5,"ja","nein")</f>
        <v>nein</v>
      </c>
      <c r="H696" s="21" t="s">
        <v>14</v>
      </c>
      <c r="I696" s="29" t="n">
        <f aca="false">INDEX(Einstellungen!$B$27:$B$50,22)</f>
        <v>1.25</v>
      </c>
      <c r="J696" s="29" t="n">
        <f aca="false">F696*I696</f>
        <v>44.836225</v>
      </c>
    </row>
    <row r="697" customFormat="false" ht="15" hidden="false" customHeight="false" outlineLevel="0" collapsed="false">
      <c r="A697" s="28" t="n">
        <v>45609</v>
      </c>
      <c r="B697" s="21" t="s">
        <v>134</v>
      </c>
      <c r="C697" s="21" t="s">
        <v>112</v>
      </c>
      <c r="D697" s="29" t="n">
        <v>113.51</v>
      </c>
      <c r="E697" s="29" t="n">
        <f aca="false">D697/10</f>
        <v>11.351</v>
      </c>
      <c r="F697" s="29" t="n">
        <f aca="false">(E697+Einstellungen!$B$20)*(1+Einstellungen!$B$10)</f>
        <v>35.70833</v>
      </c>
      <c r="G697" s="21" t="str">
        <f aca="false">IF(F697&lt;Einstellungen!$B$5,"ja","nein")</f>
        <v>nein</v>
      </c>
      <c r="H697" s="21" t="s">
        <v>14</v>
      </c>
      <c r="I697" s="29" t="n">
        <f aca="false">INDEX(Einstellungen!$B$27:$B$50,23)</f>
        <v>1.05</v>
      </c>
      <c r="J697" s="29" t="n">
        <f aca="false">F697*I697</f>
        <v>37.4937465</v>
      </c>
    </row>
    <row r="698" customFormat="false" ht="15" hidden="false" customHeight="false" outlineLevel="0" collapsed="false">
      <c r="A698" s="28" t="n">
        <v>45609</v>
      </c>
      <c r="B698" s="21" t="s">
        <v>135</v>
      </c>
      <c r="C698" s="21" t="s">
        <v>112</v>
      </c>
      <c r="D698" s="29" t="n">
        <v>106.62</v>
      </c>
      <c r="E698" s="29" t="n">
        <f aca="false">D698/10</f>
        <v>10.662</v>
      </c>
      <c r="F698" s="29" t="n">
        <f aca="false">(E698+Einstellungen!$B$20)*(1+Einstellungen!$B$10)</f>
        <v>34.88842</v>
      </c>
      <c r="G698" s="21" t="str">
        <f aca="false">IF(F698&lt;Einstellungen!$B$5,"ja","nein")</f>
        <v>nein</v>
      </c>
      <c r="H698" s="21" t="s">
        <v>14</v>
      </c>
      <c r="I698" s="29" t="n">
        <f aca="false">INDEX(Einstellungen!$B$27:$B$50,24)</f>
        <v>0.8</v>
      </c>
      <c r="J698" s="29" t="n">
        <f aca="false">F698*I698</f>
        <v>27.910736</v>
      </c>
    </row>
    <row r="699" customFormat="false" ht="15" hidden="false" customHeight="false" outlineLevel="0" collapsed="false">
      <c r="A699" s="28" t="n">
        <v>45610</v>
      </c>
      <c r="B699" s="21" t="s">
        <v>111</v>
      </c>
      <c r="C699" s="21" t="s">
        <v>136</v>
      </c>
      <c r="D699" s="29" t="n">
        <v>101.7</v>
      </c>
      <c r="E699" s="29" t="n">
        <f aca="false">D699/10</f>
        <v>10.17</v>
      </c>
      <c r="F699" s="29" t="n">
        <f aca="false">(E699+Einstellungen!$B$20)*(1+Einstellungen!$B$10)</f>
        <v>34.30294</v>
      </c>
      <c r="G699" s="21" t="str">
        <f aca="false">IF(F699&lt;Einstellungen!$B$5,"ja","nein")</f>
        <v>nein</v>
      </c>
      <c r="H699" s="21" t="s">
        <v>14</v>
      </c>
      <c r="I699" s="29" t="n">
        <f aca="false">INDEX(Einstellungen!$B$27:$B$50,1)</f>
        <v>0.6</v>
      </c>
      <c r="J699" s="29" t="n">
        <f aca="false">F699*I699</f>
        <v>20.581764</v>
      </c>
    </row>
    <row r="700" customFormat="false" ht="15" hidden="false" customHeight="false" outlineLevel="0" collapsed="false">
      <c r="A700" s="28" t="n">
        <v>45610</v>
      </c>
      <c r="B700" s="21" t="s">
        <v>113</v>
      </c>
      <c r="C700" s="21" t="s">
        <v>136</v>
      </c>
      <c r="D700" s="29" t="n">
        <v>99.83</v>
      </c>
      <c r="E700" s="29" t="n">
        <f aca="false">D700/10</f>
        <v>9.983</v>
      </c>
      <c r="F700" s="29" t="n">
        <f aca="false">(E700+Einstellungen!$B$20)*(1+Einstellungen!$B$10)</f>
        <v>34.08041</v>
      </c>
      <c r="G700" s="21" t="str">
        <f aca="false">IF(F700&lt;Einstellungen!$B$5,"ja","nein")</f>
        <v>nein</v>
      </c>
      <c r="H700" s="21" t="s">
        <v>14</v>
      </c>
      <c r="I700" s="29" t="n">
        <f aca="false">INDEX(Einstellungen!$B$27:$B$50,2)</f>
        <v>0.5</v>
      </c>
      <c r="J700" s="29" t="n">
        <f aca="false">F700*I700</f>
        <v>17.040205</v>
      </c>
    </row>
    <row r="701" customFormat="false" ht="15" hidden="false" customHeight="false" outlineLevel="0" collapsed="false">
      <c r="A701" s="28" t="n">
        <v>45610</v>
      </c>
      <c r="B701" s="21" t="s">
        <v>114</v>
      </c>
      <c r="C701" s="21" t="s">
        <v>136</v>
      </c>
      <c r="D701" s="29" t="n">
        <v>96.01</v>
      </c>
      <c r="E701" s="29" t="n">
        <f aca="false">D701/10</f>
        <v>9.601</v>
      </c>
      <c r="F701" s="29" t="n">
        <f aca="false">(E701+Einstellungen!$B$20)*(1+Einstellungen!$B$10)</f>
        <v>33.62583</v>
      </c>
      <c r="G701" s="21" t="str">
        <f aca="false">IF(F701&lt;Einstellungen!$B$5,"ja","nein")</f>
        <v>nein</v>
      </c>
      <c r="H701" s="21" t="s">
        <v>14</v>
      </c>
      <c r="I701" s="29" t="n">
        <f aca="false">INDEX(Einstellungen!$B$27:$B$50,3)</f>
        <v>0.45</v>
      </c>
      <c r="J701" s="29" t="n">
        <f aca="false">F701*I701</f>
        <v>15.1316235</v>
      </c>
    </row>
    <row r="702" customFormat="false" ht="15" hidden="false" customHeight="false" outlineLevel="0" collapsed="false">
      <c r="A702" s="28" t="n">
        <v>45610</v>
      </c>
      <c r="B702" s="21" t="s">
        <v>115</v>
      </c>
      <c r="C702" s="21" t="s">
        <v>136</v>
      </c>
      <c r="D702" s="29" t="n">
        <v>92.25</v>
      </c>
      <c r="E702" s="29" t="n">
        <f aca="false">D702/10</f>
        <v>9.225</v>
      </c>
      <c r="F702" s="29" t="n">
        <f aca="false">(E702+Einstellungen!$B$20)*(1+Einstellungen!$B$10)</f>
        <v>33.17839</v>
      </c>
      <c r="G702" s="21" t="str">
        <f aca="false">IF(F702&lt;Einstellungen!$B$5,"ja","nein")</f>
        <v>nein</v>
      </c>
      <c r="H702" s="21" t="s">
        <v>14</v>
      </c>
      <c r="I702" s="29" t="n">
        <f aca="false">INDEX(Einstellungen!$B$27:$B$50,4)</f>
        <v>0.45</v>
      </c>
      <c r="J702" s="29" t="n">
        <f aca="false">F702*I702</f>
        <v>14.9302755</v>
      </c>
    </row>
    <row r="703" customFormat="false" ht="15" hidden="false" customHeight="false" outlineLevel="0" collapsed="false">
      <c r="A703" s="28" t="n">
        <v>45610</v>
      </c>
      <c r="B703" s="21" t="s">
        <v>116</v>
      </c>
      <c r="C703" s="21" t="s">
        <v>136</v>
      </c>
      <c r="D703" s="29" t="n">
        <v>91.41</v>
      </c>
      <c r="E703" s="29" t="n">
        <f aca="false">D703/10</f>
        <v>9.141</v>
      </c>
      <c r="F703" s="29" t="n">
        <f aca="false">(E703+Einstellungen!$B$20)*(1+Einstellungen!$B$10)</f>
        <v>33.07843</v>
      </c>
      <c r="G703" s="21" t="str">
        <f aca="false">IF(F703&lt;Einstellungen!$B$5,"ja","nein")</f>
        <v>nein</v>
      </c>
      <c r="H703" s="21" t="s">
        <v>14</v>
      </c>
      <c r="I703" s="29" t="n">
        <f aca="false">INDEX(Einstellungen!$B$27:$B$50,5)</f>
        <v>0.45</v>
      </c>
      <c r="J703" s="29" t="n">
        <f aca="false">F703*I703</f>
        <v>14.8852935</v>
      </c>
    </row>
    <row r="704" customFormat="false" ht="15" hidden="false" customHeight="false" outlineLevel="0" collapsed="false">
      <c r="A704" s="28" t="n">
        <v>45610</v>
      </c>
      <c r="B704" s="21" t="s">
        <v>117</v>
      </c>
      <c r="C704" s="21" t="s">
        <v>136</v>
      </c>
      <c r="D704" s="29" t="n">
        <v>92.24</v>
      </c>
      <c r="E704" s="29" t="n">
        <f aca="false">D704/10</f>
        <v>9.224</v>
      </c>
      <c r="F704" s="29" t="n">
        <f aca="false">(E704+Einstellungen!$B$20)*(1+Einstellungen!$B$10)</f>
        <v>33.1772</v>
      </c>
      <c r="G704" s="21" t="str">
        <f aca="false">IF(F704&lt;Einstellungen!$B$5,"ja","nein")</f>
        <v>nein</v>
      </c>
      <c r="H704" s="21" t="s">
        <v>14</v>
      </c>
      <c r="I704" s="29" t="n">
        <f aca="false">INDEX(Einstellungen!$B$27:$B$50,6)</f>
        <v>0.5</v>
      </c>
      <c r="J704" s="29" t="n">
        <f aca="false">F704*I704</f>
        <v>16.5886</v>
      </c>
    </row>
    <row r="705" customFormat="false" ht="15" hidden="false" customHeight="false" outlineLevel="0" collapsed="false">
      <c r="A705" s="28" t="n">
        <v>45610</v>
      </c>
      <c r="B705" s="21" t="s">
        <v>118</v>
      </c>
      <c r="C705" s="21" t="s">
        <v>136</v>
      </c>
      <c r="D705" s="29" t="n">
        <v>103.44</v>
      </c>
      <c r="E705" s="29" t="n">
        <f aca="false">D705/10</f>
        <v>10.344</v>
      </c>
      <c r="F705" s="29" t="n">
        <f aca="false">(E705+Einstellungen!$B$20)*(1+Einstellungen!$B$10)</f>
        <v>34.51</v>
      </c>
      <c r="G705" s="21" t="str">
        <f aca="false">IF(F705&lt;Einstellungen!$B$5,"ja","nein")</f>
        <v>nein</v>
      </c>
      <c r="H705" s="21" t="s">
        <v>14</v>
      </c>
      <c r="I705" s="29" t="n">
        <f aca="false">INDEX(Einstellungen!$B$27:$B$50,7)</f>
        <v>0.7</v>
      </c>
      <c r="J705" s="29" t="n">
        <f aca="false">F705*I705</f>
        <v>24.157</v>
      </c>
    </row>
    <row r="706" customFormat="false" ht="15" hidden="false" customHeight="false" outlineLevel="0" collapsed="false">
      <c r="A706" s="28" t="n">
        <v>45610</v>
      </c>
      <c r="B706" s="21" t="s">
        <v>119</v>
      </c>
      <c r="C706" s="21" t="s">
        <v>136</v>
      </c>
      <c r="D706" s="29" t="n">
        <v>115.61</v>
      </c>
      <c r="E706" s="29" t="n">
        <f aca="false">D706/10</f>
        <v>11.561</v>
      </c>
      <c r="F706" s="29" t="n">
        <f aca="false">(E706+Einstellungen!$B$20)*(1+Einstellungen!$B$10)</f>
        <v>35.95823</v>
      </c>
      <c r="G706" s="21" t="str">
        <f aca="false">IF(F706&lt;Einstellungen!$B$5,"ja","nein")</f>
        <v>nein</v>
      </c>
      <c r="H706" s="21" t="s">
        <v>14</v>
      </c>
      <c r="I706" s="29" t="n">
        <f aca="false">INDEX(Einstellungen!$B$27:$B$50,8)</f>
        <v>0.95</v>
      </c>
      <c r="J706" s="29" t="n">
        <f aca="false">F706*I706</f>
        <v>34.1603185</v>
      </c>
    </row>
    <row r="707" customFormat="false" ht="15" hidden="false" customHeight="false" outlineLevel="0" collapsed="false">
      <c r="A707" s="28" t="n">
        <v>45610</v>
      </c>
      <c r="B707" s="21" t="s">
        <v>120</v>
      </c>
      <c r="C707" s="21" t="s">
        <v>136</v>
      </c>
      <c r="D707" s="29" t="n">
        <v>127.14</v>
      </c>
      <c r="E707" s="29" t="n">
        <f aca="false">D707/10</f>
        <v>12.714</v>
      </c>
      <c r="F707" s="29" t="n">
        <f aca="false">(E707+Einstellungen!$B$20)*(1+Einstellungen!$B$10)</f>
        <v>37.3303</v>
      </c>
      <c r="G707" s="21" t="str">
        <f aca="false">IF(F707&lt;Einstellungen!$B$5,"ja","nein")</f>
        <v>nein</v>
      </c>
      <c r="H707" s="21" t="s">
        <v>14</v>
      </c>
      <c r="I707" s="29" t="n">
        <f aca="false">INDEX(Einstellungen!$B$27:$B$50,9)</f>
        <v>1.05</v>
      </c>
      <c r="J707" s="29" t="n">
        <f aca="false">F707*I707</f>
        <v>39.196815</v>
      </c>
    </row>
    <row r="708" customFormat="false" ht="15" hidden="false" customHeight="false" outlineLevel="0" collapsed="false">
      <c r="A708" s="28" t="n">
        <v>45610</v>
      </c>
      <c r="B708" s="21" t="s">
        <v>121</v>
      </c>
      <c r="C708" s="21" t="s">
        <v>136</v>
      </c>
      <c r="D708" s="29" t="n">
        <v>123.92</v>
      </c>
      <c r="E708" s="29" t="n">
        <f aca="false">D708/10</f>
        <v>12.392</v>
      </c>
      <c r="F708" s="29" t="n">
        <f aca="false">(E708+Einstellungen!$B$20)*(1+Einstellungen!$B$10)</f>
        <v>36.94712</v>
      </c>
      <c r="G708" s="21" t="str">
        <f aca="false">IF(F708&lt;Einstellungen!$B$5,"ja","nein")</f>
        <v>nein</v>
      </c>
      <c r="H708" s="21" t="s">
        <v>14</v>
      </c>
      <c r="I708" s="29" t="n">
        <f aca="false">INDEX(Einstellungen!$B$27:$B$50,10)</f>
        <v>1.05</v>
      </c>
      <c r="J708" s="29" t="n">
        <f aca="false">F708*I708</f>
        <v>38.794476</v>
      </c>
    </row>
    <row r="709" customFormat="false" ht="15" hidden="false" customHeight="false" outlineLevel="0" collapsed="false">
      <c r="A709" s="28" t="n">
        <v>45610</v>
      </c>
      <c r="B709" s="21" t="s">
        <v>122</v>
      </c>
      <c r="C709" s="21" t="s">
        <v>136</v>
      </c>
      <c r="D709" s="29" t="n">
        <v>125.65</v>
      </c>
      <c r="E709" s="29" t="n">
        <f aca="false">D709/10</f>
        <v>12.565</v>
      </c>
      <c r="F709" s="29" t="n">
        <f aca="false">(E709+Einstellungen!$B$20)*(1+Einstellungen!$B$10)</f>
        <v>37.15299</v>
      </c>
      <c r="G709" s="21" t="str">
        <f aca="false">IF(F709&lt;Einstellungen!$B$5,"ja","nein")</f>
        <v>nein</v>
      </c>
      <c r="H709" s="21" t="s">
        <v>14</v>
      </c>
      <c r="I709" s="29" t="n">
        <f aca="false">INDEX(Einstellungen!$B$27:$B$50,11)</f>
        <v>1.05</v>
      </c>
      <c r="J709" s="29" t="n">
        <f aca="false">F709*I709</f>
        <v>39.0106395</v>
      </c>
    </row>
    <row r="710" customFormat="false" ht="15" hidden="false" customHeight="false" outlineLevel="0" collapsed="false">
      <c r="A710" s="28" t="n">
        <v>45610</v>
      </c>
      <c r="B710" s="21" t="s">
        <v>123</v>
      </c>
      <c r="C710" s="21" t="s">
        <v>136</v>
      </c>
      <c r="D710" s="29" t="n">
        <v>124.84</v>
      </c>
      <c r="E710" s="29" t="n">
        <f aca="false">D710/10</f>
        <v>12.484</v>
      </c>
      <c r="F710" s="29" t="n">
        <f aca="false">(E710+Einstellungen!$B$20)*(1+Einstellungen!$B$10)</f>
        <v>37.0566</v>
      </c>
      <c r="G710" s="21" t="str">
        <f aca="false">IF(F710&lt;Einstellungen!$B$5,"ja","nein")</f>
        <v>nein</v>
      </c>
      <c r="H710" s="21" t="s">
        <v>14</v>
      </c>
      <c r="I710" s="29" t="n">
        <f aca="false">INDEX(Einstellungen!$B$27:$B$50,12)</f>
        <v>1.1</v>
      </c>
      <c r="J710" s="29" t="n">
        <f aca="false">F710*I710</f>
        <v>40.76226</v>
      </c>
    </row>
    <row r="711" customFormat="false" ht="15" hidden="false" customHeight="false" outlineLevel="0" collapsed="false">
      <c r="A711" s="28" t="n">
        <v>45610</v>
      </c>
      <c r="B711" s="21" t="s">
        <v>124</v>
      </c>
      <c r="C711" s="21" t="s">
        <v>136</v>
      </c>
      <c r="D711" s="29" t="n">
        <v>121.68</v>
      </c>
      <c r="E711" s="29" t="n">
        <f aca="false">D711/10</f>
        <v>12.168</v>
      </c>
      <c r="F711" s="29" t="n">
        <f aca="false">(E711+Einstellungen!$B$20)*(1+Einstellungen!$B$10)</f>
        <v>36.68056</v>
      </c>
      <c r="G711" s="21" t="str">
        <f aca="false">IF(F711&lt;Einstellungen!$B$5,"ja","nein")</f>
        <v>nein</v>
      </c>
      <c r="H711" s="21" t="s">
        <v>14</v>
      </c>
      <c r="I711" s="29" t="n">
        <f aca="false">INDEX(Einstellungen!$B$27:$B$50,13)</f>
        <v>1.2</v>
      </c>
      <c r="J711" s="29" t="n">
        <f aca="false">F711*I711</f>
        <v>44.016672</v>
      </c>
    </row>
    <row r="712" customFormat="false" ht="15" hidden="false" customHeight="false" outlineLevel="0" collapsed="false">
      <c r="A712" s="28" t="n">
        <v>45610</v>
      </c>
      <c r="B712" s="21" t="s">
        <v>125</v>
      </c>
      <c r="C712" s="21" t="s">
        <v>136</v>
      </c>
      <c r="D712" s="29" t="n">
        <v>127.4</v>
      </c>
      <c r="E712" s="29" t="n">
        <f aca="false">D712/10</f>
        <v>12.74</v>
      </c>
      <c r="F712" s="29" t="n">
        <f aca="false">(E712+Einstellungen!$B$20)*(1+Einstellungen!$B$10)</f>
        <v>37.36124</v>
      </c>
      <c r="G712" s="21" t="str">
        <f aca="false">IF(F712&lt;Einstellungen!$B$5,"ja","nein")</f>
        <v>nein</v>
      </c>
      <c r="H712" s="21" t="s">
        <v>14</v>
      </c>
      <c r="I712" s="29" t="n">
        <f aca="false">INDEX(Einstellungen!$B$27:$B$50,14)</f>
        <v>1.15</v>
      </c>
      <c r="J712" s="29" t="n">
        <f aca="false">F712*I712</f>
        <v>42.965426</v>
      </c>
    </row>
    <row r="713" customFormat="false" ht="15" hidden="false" customHeight="false" outlineLevel="0" collapsed="false">
      <c r="A713" s="28" t="n">
        <v>45610</v>
      </c>
      <c r="B713" s="21" t="s">
        <v>126</v>
      </c>
      <c r="C713" s="21" t="s">
        <v>136</v>
      </c>
      <c r="D713" s="29" t="n">
        <v>134.01</v>
      </c>
      <c r="E713" s="29" t="n">
        <f aca="false">D713/10</f>
        <v>13.401</v>
      </c>
      <c r="F713" s="29" t="n">
        <f aca="false">(E713+Einstellungen!$B$20)*(1+Einstellungen!$B$10)</f>
        <v>38.14783</v>
      </c>
      <c r="G713" s="21" t="str">
        <f aca="false">IF(F713&lt;Einstellungen!$B$5,"ja","nein")</f>
        <v>nein</v>
      </c>
      <c r="H713" s="21" t="s">
        <v>14</v>
      </c>
      <c r="I713" s="29" t="n">
        <f aca="false">INDEX(Einstellungen!$B$27:$B$50,15)</f>
        <v>1</v>
      </c>
      <c r="J713" s="29" t="n">
        <f aca="false">F713*I713</f>
        <v>38.14783</v>
      </c>
    </row>
    <row r="714" customFormat="false" ht="15" hidden="false" customHeight="false" outlineLevel="0" collapsed="false">
      <c r="A714" s="28" t="n">
        <v>45610</v>
      </c>
      <c r="B714" s="21" t="s">
        <v>127</v>
      </c>
      <c r="C714" s="21" t="s">
        <v>136</v>
      </c>
      <c r="D714" s="29" t="n">
        <v>142.18</v>
      </c>
      <c r="E714" s="29" t="n">
        <f aca="false">D714/10</f>
        <v>14.218</v>
      </c>
      <c r="F714" s="29" t="n">
        <f aca="false">(E714+Einstellungen!$B$20)*(1+Einstellungen!$B$10)</f>
        <v>39.12006</v>
      </c>
      <c r="G714" s="21" t="str">
        <f aca="false">IF(F714&lt;Einstellungen!$B$5,"ja","nein")</f>
        <v>nein</v>
      </c>
      <c r="H714" s="21" t="s">
        <v>14</v>
      </c>
      <c r="I714" s="29" t="n">
        <f aca="false">INDEX(Einstellungen!$B$27:$B$50,16)</f>
        <v>0.95</v>
      </c>
      <c r="J714" s="29" t="n">
        <f aca="false">F714*I714</f>
        <v>37.164057</v>
      </c>
    </row>
    <row r="715" customFormat="false" ht="15" hidden="false" customHeight="false" outlineLevel="0" collapsed="false">
      <c r="A715" s="28" t="n">
        <v>45610</v>
      </c>
      <c r="B715" s="21" t="s">
        <v>128</v>
      </c>
      <c r="C715" s="21" t="s">
        <v>136</v>
      </c>
      <c r="D715" s="29" t="n">
        <v>147.41</v>
      </c>
      <c r="E715" s="29" t="n">
        <f aca="false">D715/10</f>
        <v>14.741</v>
      </c>
      <c r="F715" s="29" t="n">
        <f aca="false">(E715+Einstellungen!$B$20)*(1+Einstellungen!$B$10)</f>
        <v>39.74243</v>
      </c>
      <c r="G715" s="21" t="str">
        <f aca="false">IF(F715&lt;Einstellungen!$B$5,"ja","nein")</f>
        <v>nein</v>
      </c>
      <c r="H715" s="21" t="s">
        <v>14</v>
      </c>
      <c r="I715" s="29" t="n">
        <f aca="false">INDEX(Einstellungen!$B$27:$B$50,17)</f>
        <v>0.95</v>
      </c>
      <c r="J715" s="29" t="n">
        <f aca="false">F715*I715</f>
        <v>37.7553085</v>
      </c>
    </row>
    <row r="716" customFormat="false" ht="15" hidden="false" customHeight="false" outlineLevel="0" collapsed="false">
      <c r="A716" s="28" t="n">
        <v>45610</v>
      </c>
      <c r="B716" s="21" t="s">
        <v>129</v>
      </c>
      <c r="C716" s="21" t="s">
        <v>136</v>
      </c>
      <c r="D716" s="29" t="n">
        <v>155.91</v>
      </c>
      <c r="E716" s="29" t="n">
        <f aca="false">D716/10</f>
        <v>15.591</v>
      </c>
      <c r="F716" s="29" t="n">
        <f aca="false">(E716+Einstellungen!$B$20)*(1+Einstellungen!$B$10)</f>
        <v>40.75393</v>
      </c>
      <c r="G716" s="21" t="str">
        <f aca="false">IF(F716&lt;Einstellungen!$B$5,"ja","nein")</f>
        <v>nein</v>
      </c>
      <c r="H716" s="21" t="s">
        <v>14</v>
      </c>
      <c r="I716" s="29" t="n">
        <f aca="false">INDEX(Einstellungen!$B$27:$B$50,18)</f>
        <v>1.1</v>
      </c>
      <c r="J716" s="29" t="n">
        <f aca="false">F716*I716</f>
        <v>44.829323</v>
      </c>
    </row>
    <row r="717" customFormat="false" ht="15" hidden="false" customHeight="false" outlineLevel="0" collapsed="false">
      <c r="A717" s="28" t="n">
        <v>45610</v>
      </c>
      <c r="B717" s="21" t="s">
        <v>130</v>
      </c>
      <c r="C717" s="21" t="s">
        <v>136</v>
      </c>
      <c r="D717" s="29" t="n">
        <v>154.09</v>
      </c>
      <c r="E717" s="29" t="n">
        <f aca="false">D717/10</f>
        <v>15.409</v>
      </c>
      <c r="F717" s="29" t="n">
        <f aca="false">(E717+Einstellungen!$B$20)*(1+Einstellungen!$B$10)</f>
        <v>40.53735</v>
      </c>
      <c r="G717" s="21" t="str">
        <f aca="false">IF(F717&lt;Einstellungen!$B$5,"ja","nein")</f>
        <v>nein</v>
      </c>
      <c r="H717" s="21" t="s">
        <v>14</v>
      </c>
      <c r="I717" s="29" t="n">
        <f aca="false">INDEX(Einstellungen!$B$27:$B$50,19)</f>
        <v>1.35</v>
      </c>
      <c r="J717" s="29" t="n">
        <f aca="false">F717*I717</f>
        <v>54.7254225</v>
      </c>
    </row>
    <row r="718" customFormat="false" ht="15" hidden="false" customHeight="false" outlineLevel="0" collapsed="false">
      <c r="A718" s="28" t="n">
        <v>45610</v>
      </c>
      <c r="B718" s="21" t="s">
        <v>131</v>
      </c>
      <c r="C718" s="21" t="s">
        <v>136</v>
      </c>
      <c r="D718" s="29" t="n">
        <v>148.29</v>
      </c>
      <c r="E718" s="29" t="n">
        <f aca="false">D718/10</f>
        <v>14.829</v>
      </c>
      <c r="F718" s="29" t="n">
        <f aca="false">(E718+Einstellungen!$B$20)*(1+Einstellungen!$B$10)</f>
        <v>39.84715</v>
      </c>
      <c r="G718" s="21" t="str">
        <f aca="false">IF(F718&lt;Einstellungen!$B$5,"ja","nein")</f>
        <v>nein</v>
      </c>
      <c r="H718" s="21" t="s">
        <v>14</v>
      </c>
      <c r="I718" s="29" t="n">
        <f aca="false">INDEX(Einstellungen!$B$27:$B$50,20)</f>
        <v>1.45</v>
      </c>
      <c r="J718" s="29" t="n">
        <f aca="false">F718*I718</f>
        <v>57.7783675</v>
      </c>
    </row>
    <row r="719" customFormat="false" ht="15" hidden="false" customHeight="false" outlineLevel="0" collapsed="false">
      <c r="A719" s="28" t="n">
        <v>45610</v>
      </c>
      <c r="B719" s="21" t="s">
        <v>132</v>
      </c>
      <c r="C719" s="21" t="s">
        <v>136</v>
      </c>
      <c r="D719" s="29" t="n">
        <v>138.58</v>
      </c>
      <c r="E719" s="29" t="n">
        <f aca="false">D719/10</f>
        <v>13.858</v>
      </c>
      <c r="F719" s="29" t="n">
        <f aca="false">(E719+Einstellungen!$B$20)*(1+Einstellungen!$B$10)</f>
        <v>38.69166</v>
      </c>
      <c r="G719" s="21" t="str">
        <f aca="false">IF(F719&lt;Einstellungen!$B$5,"ja","nein")</f>
        <v>nein</v>
      </c>
      <c r="H719" s="21" t="s">
        <v>14</v>
      </c>
      <c r="I719" s="29" t="n">
        <f aca="false">INDEX(Einstellungen!$B$27:$B$50,21)</f>
        <v>1.4</v>
      </c>
      <c r="J719" s="29" t="n">
        <f aca="false">F719*I719</f>
        <v>54.168324</v>
      </c>
    </row>
    <row r="720" customFormat="false" ht="15" hidden="false" customHeight="false" outlineLevel="0" collapsed="false">
      <c r="A720" s="28" t="n">
        <v>45610</v>
      </c>
      <c r="B720" s="21" t="s">
        <v>133</v>
      </c>
      <c r="C720" s="21" t="s">
        <v>136</v>
      </c>
      <c r="D720" s="29" t="n">
        <v>129.44</v>
      </c>
      <c r="E720" s="29" t="n">
        <f aca="false">D720/10</f>
        <v>12.944</v>
      </c>
      <c r="F720" s="29" t="n">
        <f aca="false">(E720+Einstellungen!$B$20)*(1+Einstellungen!$B$10)</f>
        <v>37.604</v>
      </c>
      <c r="G720" s="21" t="str">
        <f aca="false">IF(F720&lt;Einstellungen!$B$5,"ja","nein")</f>
        <v>nein</v>
      </c>
      <c r="H720" s="21" t="s">
        <v>14</v>
      </c>
      <c r="I720" s="29" t="n">
        <f aca="false">INDEX(Einstellungen!$B$27:$B$50,22)</f>
        <v>1.25</v>
      </c>
      <c r="J720" s="29" t="n">
        <f aca="false">F720*I720</f>
        <v>47.005</v>
      </c>
    </row>
    <row r="721" customFormat="false" ht="15" hidden="false" customHeight="false" outlineLevel="0" collapsed="false">
      <c r="A721" s="28" t="n">
        <v>45610</v>
      </c>
      <c r="B721" s="21" t="s">
        <v>134</v>
      </c>
      <c r="C721" s="21" t="s">
        <v>136</v>
      </c>
      <c r="D721" s="29" t="n">
        <v>122.89</v>
      </c>
      <c r="E721" s="29" t="n">
        <f aca="false">D721/10</f>
        <v>12.289</v>
      </c>
      <c r="F721" s="29" t="n">
        <f aca="false">(E721+Einstellungen!$B$20)*(1+Einstellungen!$B$10)</f>
        <v>36.82455</v>
      </c>
      <c r="G721" s="21" t="str">
        <f aca="false">IF(F721&lt;Einstellungen!$B$5,"ja","nein")</f>
        <v>nein</v>
      </c>
      <c r="H721" s="21" t="s">
        <v>14</v>
      </c>
      <c r="I721" s="29" t="n">
        <f aca="false">INDEX(Einstellungen!$B$27:$B$50,23)</f>
        <v>1.05</v>
      </c>
      <c r="J721" s="29" t="n">
        <f aca="false">F721*I721</f>
        <v>38.6657775</v>
      </c>
    </row>
    <row r="722" customFormat="false" ht="15" hidden="false" customHeight="false" outlineLevel="0" collapsed="false">
      <c r="A722" s="28" t="n">
        <v>45610</v>
      </c>
      <c r="B722" s="21" t="s">
        <v>135</v>
      </c>
      <c r="C722" s="21" t="s">
        <v>136</v>
      </c>
      <c r="D722" s="29" t="n">
        <v>112.48</v>
      </c>
      <c r="E722" s="29" t="n">
        <f aca="false">D722/10</f>
        <v>11.248</v>
      </c>
      <c r="F722" s="29" t="n">
        <f aca="false">(E722+Einstellungen!$B$20)*(1+Einstellungen!$B$10)</f>
        <v>35.58576</v>
      </c>
      <c r="G722" s="21" t="str">
        <f aca="false">IF(F722&lt;Einstellungen!$B$5,"ja","nein")</f>
        <v>nein</v>
      </c>
      <c r="H722" s="21" t="s">
        <v>14</v>
      </c>
      <c r="I722" s="29" t="n">
        <f aca="false">INDEX(Einstellungen!$B$27:$B$50,24)</f>
        <v>0.8</v>
      </c>
      <c r="J722" s="29" t="n">
        <f aca="false">F722*I722</f>
        <v>28.468608</v>
      </c>
    </row>
    <row r="723" customFormat="false" ht="15" hidden="false" customHeight="false" outlineLevel="0" collapsed="false">
      <c r="A723" s="28" t="n">
        <v>45611</v>
      </c>
      <c r="B723" s="21" t="s">
        <v>111</v>
      </c>
      <c r="C723" s="21" t="s">
        <v>137</v>
      </c>
      <c r="D723" s="29" t="n">
        <v>110.44</v>
      </c>
      <c r="E723" s="29" t="n">
        <f aca="false">D723/10</f>
        <v>11.044</v>
      </c>
      <c r="F723" s="29" t="n">
        <f aca="false">(E723+Einstellungen!$B$20)*(1+Einstellungen!$B$10)</f>
        <v>35.343</v>
      </c>
      <c r="G723" s="21" t="str">
        <f aca="false">IF(F723&lt;Einstellungen!$B$5,"ja","nein")</f>
        <v>nein</v>
      </c>
      <c r="H723" s="21" t="s">
        <v>14</v>
      </c>
      <c r="I723" s="29" t="n">
        <f aca="false">INDEX(Einstellungen!$B$27:$B$50,1)</f>
        <v>0.6</v>
      </c>
      <c r="J723" s="29" t="n">
        <f aca="false">F723*I723</f>
        <v>21.2058</v>
      </c>
    </row>
    <row r="724" customFormat="false" ht="15" hidden="false" customHeight="false" outlineLevel="0" collapsed="false">
      <c r="A724" s="28" t="n">
        <v>45611</v>
      </c>
      <c r="B724" s="21" t="s">
        <v>113</v>
      </c>
      <c r="C724" s="21" t="s">
        <v>137</v>
      </c>
      <c r="D724" s="29" t="n">
        <v>106.71</v>
      </c>
      <c r="E724" s="29" t="n">
        <f aca="false">D724/10</f>
        <v>10.671</v>
      </c>
      <c r="F724" s="29" t="n">
        <f aca="false">(E724+Einstellungen!$B$20)*(1+Einstellungen!$B$10)</f>
        <v>34.89913</v>
      </c>
      <c r="G724" s="21" t="str">
        <f aca="false">IF(F724&lt;Einstellungen!$B$5,"ja","nein")</f>
        <v>nein</v>
      </c>
      <c r="H724" s="21" t="s">
        <v>14</v>
      </c>
      <c r="I724" s="29" t="n">
        <f aca="false">INDEX(Einstellungen!$B$27:$B$50,2)</f>
        <v>0.5</v>
      </c>
      <c r="J724" s="29" t="n">
        <f aca="false">F724*I724</f>
        <v>17.449565</v>
      </c>
    </row>
    <row r="725" customFormat="false" ht="15" hidden="false" customHeight="false" outlineLevel="0" collapsed="false">
      <c r="A725" s="28" t="n">
        <v>45611</v>
      </c>
      <c r="B725" s="21" t="s">
        <v>114</v>
      </c>
      <c r="C725" s="21" t="s">
        <v>137</v>
      </c>
      <c r="D725" s="29" t="n">
        <v>107.01</v>
      </c>
      <c r="E725" s="29" t="n">
        <f aca="false">D725/10</f>
        <v>10.701</v>
      </c>
      <c r="F725" s="29" t="n">
        <f aca="false">(E725+Einstellungen!$B$20)*(1+Einstellungen!$B$10)</f>
        <v>34.93483</v>
      </c>
      <c r="G725" s="21" t="str">
        <f aca="false">IF(F725&lt;Einstellungen!$B$5,"ja","nein")</f>
        <v>nein</v>
      </c>
      <c r="H725" s="21" t="s">
        <v>14</v>
      </c>
      <c r="I725" s="29" t="n">
        <f aca="false">INDEX(Einstellungen!$B$27:$B$50,3)</f>
        <v>0.45</v>
      </c>
      <c r="J725" s="29" t="n">
        <f aca="false">F725*I725</f>
        <v>15.7206735</v>
      </c>
    </row>
    <row r="726" customFormat="false" ht="15" hidden="false" customHeight="false" outlineLevel="0" collapsed="false">
      <c r="A726" s="28" t="n">
        <v>45611</v>
      </c>
      <c r="B726" s="21" t="s">
        <v>115</v>
      </c>
      <c r="C726" s="21" t="s">
        <v>137</v>
      </c>
      <c r="D726" s="29" t="n">
        <v>103.62</v>
      </c>
      <c r="E726" s="29" t="n">
        <f aca="false">D726/10</f>
        <v>10.362</v>
      </c>
      <c r="F726" s="29" t="n">
        <f aca="false">(E726+Einstellungen!$B$20)*(1+Einstellungen!$B$10)</f>
        <v>34.53142</v>
      </c>
      <c r="G726" s="21" t="str">
        <f aca="false">IF(F726&lt;Einstellungen!$B$5,"ja","nein")</f>
        <v>nein</v>
      </c>
      <c r="H726" s="21" t="s">
        <v>14</v>
      </c>
      <c r="I726" s="29" t="n">
        <f aca="false">INDEX(Einstellungen!$B$27:$B$50,4)</f>
        <v>0.45</v>
      </c>
      <c r="J726" s="29" t="n">
        <f aca="false">F726*I726</f>
        <v>15.539139</v>
      </c>
    </row>
    <row r="727" customFormat="false" ht="15" hidden="false" customHeight="false" outlineLevel="0" collapsed="false">
      <c r="A727" s="28" t="n">
        <v>45611</v>
      </c>
      <c r="B727" s="21" t="s">
        <v>116</v>
      </c>
      <c r="C727" s="21" t="s">
        <v>137</v>
      </c>
      <c r="D727" s="29" t="n">
        <v>104.42</v>
      </c>
      <c r="E727" s="29" t="n">
        <f aca="false">D727/10</f>
        <v>10.442</v>
      </c>
      <c r="F727" s="29" t="n">
        <f aca="false">(E727+Einstellungen!$B$20)*(1+Einstellungen!$B$10)</f>
        <v>34.62662</v>
      </c>
      <c r="G727" s="21" t="str">
        <f aca="false">IF(F727&lt;Einstellungen!$B$5,"ja","nein")</f>
        <v>nein</v>
      </c>
      <c r="H727" s="21" t="s">
        <v>14</v>
      </c>
      <c r="I727" s="29" t="n">
        <f aca="false">INDEX(Einstellungen!$B$27:$B$50,5)</f>
        <v>0.45</v>
      </c>
      <c r="J727" s="29" t="n">
        <f aca="false">F727*I727</f>
        <v>15.581979</v>
      </c>
    </row>
    <row r="728" customFormat="false" ht="15" hidden="false" customHeight="false" outlineLevel="0" collapsed="false">
      <c r="A728" s="28" t="n">
        <v>45611</v>
      </c>
      <c r="B728" s="21" t="s">
        <v>117</v>
      </c>
      <c r="C728" s="21" t="s">
        <v>137</v>
      </c>
      <c r="D728" s="29" t="n">
        <v>108.6</v>
      </c>
      <c r="E728" s="29" t="n">
        <f aca="false">D728/10</f>
        <v>10.86</v>
      </c>
      <c r="F728" s="29" t="n">
        <f aca="false">(E728+Einstellungen!$B$20)*(1+Einstellungen!$B$10)</f>
        <v>35.12404</v>
      </c>
      <c r="G728" s="21" t="str">
        <f aca="false">IF(F728&lt;Einstellungen!$B$5,"ja","nein")</f>
        <v>nein</v>
      </c>
      <c r="H728" s="21" t="s">
        <v>14</v>
      </c>
      <c r="I728" s="29" t="n">
        <f aca="false">INDEX(Einstellungen!$B$27:$B$50,6)</f>
        <v>0.5</v>
      </c>
      <c r="J728" s="29" t="n">
        <f aca="false">F728*I728</f>
        <v>17.56202</v>
      </c>
    </row>
    <row r="729" customFormat="false" ht="15" hidden="false" customHeight="false" outlineLevel="0" collapsed="false">
      <c r="A729" s="28" t="n">
        <v>45611</v>
      </c>
      <c r="B729" s="21" t="s">
        <v>118</v>
      </c>
      <c r="C729" s="21" t="s">
        <v>137</v>
      </c>
      <c r="D729" s="29" t="n">
        <v>129.26</v>
      </c>
      <c r="E729" s="29" t="n">
        <f aca="false">D729/10</f>
        <v>12.926</v>
      </c>
      <c r="F729" s="29" t="n">
        <f aca="false">(E729+Einstellungen!$B$20)*(1+Einstellungen!$B$10)</f>
        <v>37.58258</v>
      </c>
      <c r="G729" s="21" t="str">
        <f aca="false">IF(F729&lt;Einstellungen!$B$5,"ja","nein")</f>
        <v>nein</v>
      </c>
      <c r="H729" s="21" t="s">
        <v>14</v>
      </c>
      <c r="I729" s="29" t="n">
        <f aca="false">INDEX(Einstellungen!$B$27:$B$50,7)</f>
        <v>0.7</v>
      </c>
      <c r="J729" s="29" t="n">
        <f aca="false">F729*I729</f>
        <v>26.307806</v>
      </c>
    </row>
    <row r="730" customFormat="false" ht="15" hidden="false" customHeight="false" outlineLevel="0" collapsed="false">
      <c r="A730" s="28" t="n">
        <v>45611</v>
      </c>
      <c r="B730" s="21" t="s">
        <v>119</v>
      </c>
      <c r="C730" s="21" t="s">
        <v>137</v>
      </c>
      <c r="D730" s="29" t="n">
        <v>144.16</v>
      </c>
      <c r="E730" s="29" t="n">
        <f aca="false">D730/10</f>
        <v>14.416</v>
      </c>
      <c r="F730" s="29" t="n">
        <f aca="false">(E730+Einstellungen!$B$20)*(1+Einstellungen!$B$10)</f>
        <v>39.35568</v>
      </c>
      <c r="G730" s="21" t="str">
        <f aca="false">IF(F730&lt;Einstellungen!$B$5,"ja","nein")</f>
        <v>nein</v>
      </c>
      <c r="H730" s="21" t="s">
        <v>14</v>
      </c>
      <c r="I730" s="29" t="n">
        <f aca="false">INDEX(Einstellungen!$B$27:$B$50,8)</f>
        <v>0.95</v>
      </c>
      <c r="J730" s="29" t="n">
        <f aca="false">F730*I730</f>
        <v>37.387896</v>
      </c>
    </row>
    <row r="731" customFormat="false" ht="15" hidden="false" customHeight="false" outlineLevel="0" collapsed="false">
      <c r="A731" s="28" t="n">
        <v>45611</v>
      </c>
      <c r="B731" s="21" t="s">
        <v>120</v>
      </c>
      <c r="C731" s="21" t="s">
        <v>137</v>
      </c>
      <c r="D731" s="29" t="n">
        <v>157.77</v>
      </c>
      <c r="E731" s="29" t="n">
        <f aca="false">D731/10</f>
        <v>15.777</v>
      </c>
      <c r="F731" s="29" t="n">
        <f aca="false">(E731+Einstellungen!$B$20)*(1+Einstellungen!$B$10)</f>
        <v>40.97527</v>
      </c>
      <c r="G731" s="21" t="str">
        <f aca="false">IF(F731&lt;Einstellungen!$B$5,"ja","nein")</f>
        <v>nein</v>
      </c>
      <c r="H731" s="21" t="s">
        <v>14</v>
      </c>
      <c r="I731" s="29" t="n">
        <f aca="false">INDEX(Einstellungen!$B$27:$B$50,9)</f>
        <v>1.05</v>
      </c>
      <c r="J731" s="29" t="n">
        <f aca="false">F731*I731</f>
        <v>43.0240335</v>
      </c>
    </row>
    <row r="732" customFormat="false" ht="15" hidden="false" customHeight="false" outlineLevel="0" collapsed="false">
      <c r="A732" s="28" t="n">
        <v>45611</v>
      </c>
      <c r="B732" s="21" t="s">
        <v>121</v>
      </c>
      <c r="C732" s="21" t="s">
        <v>137</v>
      </c>
      <c r="D732" s="29" t="n">
        <v>150.86</v>
      </c>
      <c r="E732" s="29" t="n">
        <f aca="false">D732/10</f>
        <v>15.086</v>
      </c>
      <c r="F732" s="29" t="n">
        <f aca="false">(E732+Einstellungen!$B$20)*(1+Einstellungen!$B$10)</f>
        <v>40.15298</v>
      </c>
      <c r="G732" s="21" t="str">
        <f aca="false">IF(F732&lt;Einstellungen!$B$5,"ja","nein")</f>
        <v>nein</v>
      </c>
      <c r="H732" s="21" t="s">
        <v>14</v>
      </c>
      <c r="I732" s="29" t="n">
        <f aca="false">INDEX(Einstellungen!$B$27:$B$50,10)</f>
        <v>1.05</v>
      </c>
      <c r="J732" s="29" t="n">
        <f aca="false">F732*I732</f>
        <v>42.160629</v>
      </c>
    </row>
    <row r="733" customFormat="false" ht="15" hidden="false" customHeight="false" outlineLevel="0" collapsed="false">
      <c r="A733" s="28" t="n">
        <v>45611</v>
      </c>
      <c r="B733" s="21" t="s">
        <v>122</v>
      </c>
      <c r="C733" s="21" t="s">
        <v>137</v>
      </c>
      <c r="D733" s="29" t="n">
        <v>138.84</v>
      </c>
      <c r="E733" s="29" t="n">
        <f aca="false">D733/10</f>
        <v>13.884</v>
      </c>
      <c r="F733" s="29" t="n">
        <f aca="false">(E733+Einstellungen!$B$20)*(1+Einstellungen!$B$10)</f>
        <v>38.7226</v>
      </c>
      <c r="G733" s="21" t="str">
        <f aca="false">IF(F733&lt;Einstellungen!$B$5,"ja","nein")</f>
        <v>nein</v>
      </c>
      <c r="H733" s="21" t="s">
        <v>14</v>
      </c>
      <c r="I733" s="29" t="n">
        <f aca="false">INDEX(Einstellungen!$B$27:$B$50,11)</f>
        <v>1.05</v>
      </c>
      <c r="J733" s="29" t="n">
        <f aca="false">F733*I733</f>
        <v>40.65873</v>
      </c>
    </row>
    <row r="734" customFormat="false" ht="15" hidden="false" customHeight="false" outlineLevel="0" collapsed="false">
      <c r="A734" s="28" t="n">
        <v>45611</v>
      </c>
      <c r="B734" s="21" t="s">
        <v>123</v>
      </c>
      <c r="C734" s="21" t="s">
        <v>137</v>
      </c>
      <c r="D734" s="29" t="n">
        <v>135.08</v>
      </c>
      <c r="E734" s="29" t="n">
        <f aca="false">D734/10</f>
        <v>13.508</v>
      </c>
      <c r="F734" s="29" t="n">
        <f aca="false">(E734+Einstellungen!$B$20)*(1+Einstellungen!$B$10)</f>
        <v>38.27516</v>
      </c>
      <c r="G734" s="21" t="str">
        <f aca="false">IF(F734&lt;Einstellungen!$B$5,"ja","nein")</f>
        <v>nein</v>
      </c>
      <c r="H734" s="21" t="s">
        <v>14</v>
      </c>
      <c r="I734" s="29" t="n">
        <f aca="false">INDEX(Einstellungen!$B$27:$B$50,12)</f>
        <v>1.1</v>
      </c>
      <c r="J734" s="29" t="n">
        <f aca="false">F734*I734</f>
        <v>42.102676</v>
      </c>
    </row>
    <row r="735" customFormat="false" ht="15" hidden="false" customHeight="false" outlineLevel="0" collapsed="false">
      <c r="A735" s="28" t="n">
        <v>45611</v>
      </c>
      <c r="B735" s="21" t="s">
        <v>124</v>
      </c>
      <c r="C735" s="21" t="s">
        <v>137</v>
      </c>
      <c r="D735" s="29" t="n">
        <v>121.74</v>
      </c>
      <c r="E735" s="29" t="n">
        <f aca="false">D735/10</f>
        <v>12.174</v>
      </c>
      <c r="F735" s="29" t="n">
        <f aca="false">(E735+Einstellungen!$B$20)*(1+Einstellungen!$B$10)</f>
        <v>36.6877</v>
      </c>
      <c r="G735" s="21" t="str">
        <f aca="false">IF(F735&lt;Einstellungen!$B$5,"ja","nein")</f>
        <v>nein</v>
      </c>
      <c r="H735" s="21" t="s">
        <v>14</v>
      </c>
      <c r="I735" s="29" t="n">
        <f aca="false">INDEX(Einstellungen!$B$27:$B$50,13)</f>
        <v>1.2</v>
      </c>
      <c r="J735" s="29" t="n">
        <f aca="false">F735*I735</f>
        <v>44.02524</v>
      </c>
    </row>
    <row r="736" customFormat="false" ht="15" hidden="false" customHeight="false" outlineLevel="0" collapsed="false">
      <c r="A736" s="28" t="n">
        <v>45611</v>
      </c>
      <c r="B736" s="21" t="s">
        <v>125</v>
      </c>
      <c r="C736" s="21" t="s">
        <v>137</v>
      </c>
      <c r="D736" s="29" t="n">
        <v>121.8</v>
      </c>
      <c r="E736" s="29" t="n">
        <f aca="false">D736/10</f>
        <v>12.18</v>
      </c>
      <c r="F736" s="29" t="n">
        <f aca="false">(E736+Einstellungen!$B$20)*(1+Einstellungen!$B$10)</f>
        <v>36.69484</v>
      </c>
      <c r="G736" s="21" t="str">
        <f aca="false">IF(F736&lt;Einstellungen!$B$5,"ja","nein")</f>
        <v>nein</v>
      </c>
      <c r="H736" s="21" t="s">
        <v>14</v>
      </c>
      <c r="I736" s="29" t="n">
        <f aca="false">INDEX(Einstellungen!$B$27:$B$50,14)</f>
        <v>1.15</v>
      </c>
      <c r="J736" s="29" t="n">
        <f aca="false">F736*I736</f>
        <v>42.199066</v>
      </c>
    </row>
    <row r="737" customFormat="false" ht="15" hidden="false" customHeight="false" outlineLevel="0" collapsed="false">
      <c r="A737" s="28" t="n">
        <v>45611</v>
      </c>
      <c r="B737" s="21" t="s">
        <v>126</v>
      </c>
      <c r="C737" s="21" t="s">
        <v>137</v>
      </c>
      <c r="D737" s="29" t="n">
        <v>131.89</v>
      </c>
      <c r="E737" s="29" t="n">
        <f aca="false">D737/10</f>
        <v>13.189</v>
      </c>
      <c r="F737" s="29" t="n">
        <f aca="false">(E737+Einstellungen!$B$20)*(1+Einstellungen!$B$10)</f>
        <v>37.89555</v>
      </c>
      <c r="G737" s="21" t="str">
        <f aca="false">IF(F737&lt;Einstellungen!$B$5,"ja","nein")</f>
        <v>nein</v>
      </c>
      <c r="H737" s="21" t="s">
        <v>14</v>
      </c>
      <c r="I737" s="29" t="n">
        <f aca="false">INDEX(Einstellungen!$B$27:$B$50,15)</f>
        <v>1</v>
      </c>
      <c r="J737" s="29" t="n">
        <f aca="false">F737*I737</f>
        <v>37.89555</v>
      </c>
    </row>
    <row r="738" customFormat="false" ht="15" hidden="false" customHeight="false" outlineLevel="0" collapsed="false">
      <c r="A738" s="28" t="n">
        <v>45611</v>
      </c>
      <c r="B738" s="21" t="s">
        <v>127</v>
      </c>
      <c r="C738" s="21" t="s">
        <v>137</v>
      </c>
      <c r="D738" s="29" t="n">
        <v>141.75</v>
      </c>
      <c r="E738" s="29" t="n">
        <f aca="false">D738/10</f>
        <v>14.175</v>
      </c>
      <c r="F738" s="29" t="n">
        <f aca="false">(E738+Einstellungen!$B$20)*(1+Einstellungen!$B$10)</f>
        <v>39.06889</v>
      </c>
      <c r="G738" s="21" t="str">
        <f aca="false">IF(F738&lt;Einstellungen!$B$5,"ja","nein")</f>
        <v>nein</v>
      </c>
      <c r="H738" s="21" t="s">
        <v>14</v>
      </c>
      <c r="I738" s="29" t="n">
        <f aca="false">INDEX(Einstellungen!$B$27:$B$50,16)</f>
        <v>0.95</v>
      </c>
      <c r="J738" s="29" t="n">
        <f aca="false">F738*I738</f>
        <v>37.1154455</v>
      </c>
    </row>
    <row r="739" customFormat="false" ht="15" hidden="false" customHeight="false" outlineLevel="0" collapsed="false">
      <c r="A739" s="28" t="n">
        <v>45611</v>
      </c>
      <c r="B739" s="21" t="s">
        <v>128</v>
      </c>
      <c r="C739" s="21" t="s">
        <v>137</v>
      </c>
      <c r="D739" s="29" t="n">
        <v>133.95</v>
      </c>
      <c r="E739" s="29" t="n">
        <f aca="false">D739/10</f>
        <v>13.395</v>
      </c>
      <c r="F739" s="29" t="n">
        <f aca="false">(E739+Einstellungen!$B$20)*(1+Einstellungen!$B$10)</f>
        <v>38.14069</v>
      </c>
      <c r="G739" s="21" t="str">
        <f aca="false">IF(F739&lt;Einstellungen!$B$5,"ja","nein")</f>
        <v>nein</v>
      </c>
      <c r="H739" s="21" t="s">
        <v>14</v>
      </c>
      <c r="I739" s="29" t="n">
        <f aca="false">INDEX(Einstellungen!$B$27:$B$50,17)</f>
        <v>0.95</v>
      </c>
      <c r="J739" s="29" t="n">
        <f aca="false">F739*I739</f>
        <v>36.2336555</v>
      </c>
    </row>
    <row r="740" customFormat="false" ht="15" hidden="false" customHeight="false" outlineLevel="0" collapsed="false">
      <c r="A740" s="28" t="n">
        <v>45611</v>
      </c>
      <c r="B740" s="21" t="s">
        <v>129</v>
      </c>
      <c r="C740" s="21" t="s">
        <v>137</v>
      </c>
      <c r="D740" s="29" t="n">
        <v>136.26</v>
      </c>
      <c r="E740" s="29" t="n">
        <f aca="false">D740/10</f>
        <v>13.626</v>
      </c>
      <c r="F740" s="29" t="n">
        <f aca="false">(E740+Einstellungen!$B$20)*(1+Einstellungen!$B$10)</f>
        <v>38.41558</v>
      </c>
      <c r="G740" s="21" t="str">
        <f aca="false">IF(F740&lt;Einstellungen!$B$5,"ja","nein")</f>
        <v>nein</v>
      </c>
      <c r="H740" s="21" t="s">
        <v>14</v>
      </c>
      <c r="I740" s="29" t="n">
        <f aca="false">INDEX(Einstellungen!$B$27:$B$50,18)</f>
        <v>1.1</v>
      </c>
      <c r="J740" s="29" t="n">
        <f aca="false">F740*I740</f>
        <v>42.257138</v>
      </c>
    </row>
    <row r="741" customFormat="false" ht="15" hidden="false" customHeight="false" outlineLevel="0" collapsed="false">
      <c r="A741" s="28" t="n">
        <v>45611</v>
      </c>
      <c r="B741" s="21" t="s">
        <v>130</v>
      </c>
      <c r="C741" s="21" t="s">
        <v>137</v>
      </c>
      <c r="D741" s="29" t="n">
        <v>134.77</v>
      </c>
      <c r="E741" s="29" t="n">
        <f aca="false">D741/10</f>
        <v>13.477</v>
      </c>
      <c r="F741" s="29" t="n">
        <f aca="false">(E741+Einstellungen!$B$20)*(1+Einstellungen!$B$10)</f>
        <v>38.23827</v>
      </c>
      <c r="G741" s="21" t="str">
        <f aca="false">IF(F741&lt;Einstellungen!$B$5,"ja","nein")</f>
        <v>nein</v>
      </c>
      <c r="H741" s="21" t="s">
        <v>14</v>
      </c>
      <c r="I741" s="29" t="n">
        <f aca="false">INDEX(Einstellungen!$B$27:$B$50,19)</f>
        <v>1.35</v>
      </c>
      <c r="J741" s="29" t="n">
        <f aca="false">F741*I741</f>
        <v>51.6216645</v>
      </c>
    </row>
    <row r="742" customFormat="false" ht="15" hidden="false" customHeight="false" outlineLevel="0" collapsed="false">
      <c r="A742" s="28" t="n">
        <v>45611</v>
      </c>
      <c r="B742" s="21" t="s">
        <v>131</v>
      </c>
      <c r="C742" s="21" t="s">
        <v>137</v>
      </c>
      <c r="D742" s="29" t="n">
        <v>128.39</v>
      </c>
      <c r="E742" s="29" t="n">
        <f aca="false">D742/10</f>
        <v>12.839</v>
      </c>
      <c r="F742" s="29" t="n">
        <f aca="false">(E742+Einstellungen!$B$20)*(1+Einstellungen!$B$10)</f>
        <v>37.47905</v>
      </c>
      <c r="G742" s="21" t="str">
        <f aca="false">IF(F742&lt;Einstellungen!$B$5,"ja","nein")</f>
        <v>nein</v>
      </c>
      <c r="H742" s="21" t="s">
        <v>14</v>
      </c>
      <c r="I742" s="29" t="n">
        <f aca="false">INDEX(Einstellungen!$B$27:$B$50,20)</f>
        <v>1.45</v>
      </c>
      <c r="J742" s="29" t="n">
        <f aca="false">F742*I742</f>
        <v>54.3446225</v>
      </c>
    </row>
    <row r="743" customFormat="false" ht="15" hidden="false" customHeight="false" outlineLevel="0" collapsed="false">
      <c r="A743" s="28" t="n">
        <v>45611</v>
      </c>
      <c r="B743" s="21" t="s">
        <v>132</v>
      </c>
      <c r="C743" s="21" t="s">
        <v>137</v>
      </c>
      <c r="D743" s="29" t="n">
        <v>115.73</v>
      </c>
      <c r="E743" s="29" t="n">
        <f aca="false">D743/10</f>
        <v>11.573</v>
      </c>
      <c r="F743" s="29" t="n">
        <f aca="false">(E743+Einstellungen!$B$20)*(1+Einstellungen!$B$10)</f>
        <v>35.97251</v>
      </c>
      <c r="G743" s="21" t="str">
        <f aca="false">IF(F743&lt;Einstellungen!$B$5,"ja","nein")</f>
        <v>nein</v>
      </c>
      <c r="H743" s="21" t="s">
        <v>14</v>
      </c>
      <c r="I743" s="29" t="n">
        <f aca="false">INDEX(Einstellungen!$B$27:$B$50,21)</f>
        <v>1.4</v>
      </c>
      <c r="J743" s="29" t="n">
        <f aca="false">F743*I743</f>
        <v>50.361514</v>
      </c>
    </row>
    <row r="744" customFormat="false" ht="15" hidden="false" customHeight="false" outlineLevel="0" collapsed="false">
      <c r="A744" s="28" t="n">
        <v>45611</v>
      </c>
      <c r="B744" s="21" t="s">
        <v>133</v>
      </c>
      <c r="C744" s="21" t="s">
        <v>137</v>
      </c>
      <c r="D744" s="29" t="n">
        <v>110.74</v>
      </c>
      <c r="E744" s="29" t="n">
        <f aca="false">D744/10</f>
        <v>11.074</v>
      </c>
      <c r="F744" s="29" t="n">
        <f aca="false">(E744+Einstellungen!$B$20)*(1+Einstellungen!$B$10)</f>
        <v>35.3787</v>
      </c>
      <c r="G744" s="21" t="str">
        <f aca="false">IF(F744&lt;Einstellungen!$B$5,"ja","nein")</f>
        <v>nein</v>
      </c>
      <c r="H744" s="21" t="s">
        <v>14</v>
      </c>
      <c r="I744" s="29" t="n">
        <f aca="false">INDEX(Einstellungen!$B$27:$B$50,22)</f>
        <v>1.25</v>
      </c>
      <c r="J744" s="29" t="n">
        <f aca="false">F744*I744</f>
        <v>44.223375</v>
      </c>
    </row>
    <row r="745" customFormat="false" ht="15" hidden="false" customHeight="false" outlineLevel="0" collapsed="false">
      <c r="A745" s="28" t="n">
        <v>45611</v>
      </c>
      <c r="B745" s="21" t="s">
        <v>134</v>
      </c>
      <c r="C745" s="21" t="s">
        <v>137</v>
      </c>
      <c r="D745" s="29" t="n">
        <v>108.19</v>
      </c>
      <c r="E745" s="29" t="n">
        <f aca="false">D745/10</f>
        <v>10.819</v>
      </c>
      <c r="F745" s="29" t="n">
        <f aca="false">(E745+Einstellungen!$B$20)*(1+Einstellungen!$B$10)</f>
        <v>35.07525</v>
      </c>
      <c r="G745" s="21" t="str">
        <f aca="false">IF(F745&lt;Einstellungen!$B$5,"ja","nein")</f>
        <v>nein</v>
      </c>
      <c r="H745" s="21" t="s">
        <v>14</v>
      </c>
      <c r="I745" s="29" t="n">
        <f aca="false">INDEX(Einstellungen!$B$27:$B$50,23)</f>
        <v>1.05</v>
      </c>
      <c r="J745" s="29" t="n">
        <f aca="false">F745*I745</f>
        <v>36.8290125</v>
      </c>
    </row>
    <row r="746" customFormat="false" ht="15" hidden="false" customHeight="false" outlineLevel="0" collapsed="false">
      <c r="A746" s="28" t="n">
        <v>45611</v>
      </c>
      <c r="B746" s="21" t="s">
        <v>135</v>
      </c>
      <c r="C746" s="21" t="s">
        <v>137</v>
      </c>
      <c r="D746" s="29" t="n">
        <v>98.1</v>
      </c>
      <c r="E746" s="29" t="n">
        <f aca="false">D746/10</f>
        <v>9.81</v>
      </c>
      <c r="F746" s="29" t="n">
        <f aca="false">(E746+Einstellungen!$B$20)*(1+Einstellungen!$B$10)</f>
        <v>33.87454</v>
      </c>
      <c r="G746" s="21" t="str">
        <f aca="false">IF(F746&lt;Einstellungen!$B$5,"ja","nein")</f>
        <v>nein</v>
      </c>
      <c r="H746" s="21" t="s">
        <v>14</v>
      </c>
      <c r="I746" s="29" t="n">
        <f aca="false">INDEX(Einstellungen!$B$27:$B$50,24)</f>
        <v>0.8</v>
      </c>
      <c r="J746" s="29" t="n">
        <f aca="false">F746*I746</f>
        <v>27.099632</v>
      </c>
    </row>
    <row r="747" customFormat="false" ht="15" hidden="false" customHeight="false" outlineLevel="0" collapsed="false">
      <c r="A747" s="28" t="n">
        <v>45612</v>
      </c>
      <c r="B747" s="21" t="s">
        <v>111</v>
      </c>
      <c r="C747" s="21" t="s">
        <v>138</v>
      </c>
      <c r="D747" s="29" t="n">
        <v>101.92</v>
      </c>
      <c r="E747" s="29" t="n">
        <f aca="false">D747/10</f>
        <v>10.192</v>
      </c>
      <c r="F747" s="29" t="n">
        <f aca="false">(E747+Einstellungen!$B$20)*(1+Einstellungen!$B$10)</f>
        <v>34.32912</v>
      </c>
      <c r="G747" s="21" t="str">
        <f aca="false">IF(F747&lt;Einstellungen!$B$5,"ja","nein")</f>
        <v>nein</v>
      </c>
      <c r="H747" s="21" t="s">
        <v>14</v>
      </c>
      <c r="I747" s="29" t="n">
        <f aca="false">INDEX(Einstellungen!$B$27:$B$50,1)</f>
        <v>0.6</v>
      </c>
      <c r="J747" s="29" t="n">
        <f aca="false">F747*I747</f>
        <v>20.597472</v>
      </c>
    </row>
    <row r="748" customFormat="false" ht="15" hidden="false" customHeight="false" outlineLevel="0" collapsed="false">
      <c r="A748" s="28" t="n">
        <v>45612</v>
      </c>
      <c r="B748" s="21" t="s">
        <v>113</v>
      </c>
      <c r="C748" s="21" t="s">
        <v>138</v>
      </c>
      <c r="D748" s="29" t="n">
        <v>95.43</v>
      </c>
      <c r="E748" s="29" t="n">
        <f aca="false">D748/10</f>
        <v>9.543</v>
      </c>
      <c r="F748" s="29" t="n">
        <f aca="false">(E748+Einstellungen!$B$20)*(1+Einstellungen!$B$10)</f>
        <v>33.55681</v>
      </c>
      <c r="G748" s="21" t="str">
        <f aca="false">IF(F748&lt;Einstellungen!$B$5,"ja","nein")</f>
        <v>nein</v>
      </c>
      <c r="H748" s="21" t="s">
        <v>14</v>
      </c>
      <c r="I748" s="29" t="n">
        <f aca="false">INDEX(Einstellungen!$B$27:$B$50,2)</f>
        <v>0.5</v>
      </c>
      <c r="J748" s="29" t="n">
        <f aca="false">F748*I748</f>
        <v>16.778405</v>
      </c>
    </row>
    <row r="749" customFormat="false" ht="15" hidden="false" customHeight="false" outlineLevel="0" collapsed="false">
      <c r="A749" s="28" t="n">
        <v>45612</v>
      </c>
      <c r="B749" s="21" t="s">
        <v>114</v>
      </c>
      <c r="C749" s="21" t="s">
        <v>138</v>
      </c>
      <c r="D749" s="29" t="n">
        <v>89.87</v>
      </c>
      <c r="E749" s="29" t="n">
        <f aca="false">D749/10</f>
        <v>8.987</v>
      </c>
      <c r="F749" s="29" t="n">
        <f aca="false">(E749+Einstellungen!$B$20)*(1+Einstellungen!$B$10)</f>
        <v>32.89517</v>
      </c>
      <c r="G749" s="21" t="str">
        <f aca="false">IF(F749&lt;Einstellungen!$B$5,"ja","nein")</f>
        <v>nein</v>
      </c>
      <c r="H749" s="21" t="s">
        <v>14</v>
      </c>
      <c r="I749" s="29" t="n">
        <f aca="false">INDEX(Einstellungen!$B$27:$B$50,3)</f>
        <v>0.45</v>
      </c>
      <c r="J749" s="29" t="n">
        <f aca="false">F749*I749</f>
        <v>14.8028265</v>
      </c>
    </row>
    <row r="750" customFormat="false" ht="15" hidden="false" customHeight="false" outlineLevel="0" collapsed="false">
      <c r="A750" s="28" t="n">
        <v>45612</v>
      </c>
      <c r="B750" s="21" t="s">
        <v>115</v>
      </c>
      <c r="C750" s="21" t="s">
        <v>138</v>
      </c>
      <c r="D750" s="29" t="n">
        <v>86.57</v>
      </c>
      <c r="E750" s="29" t="n">
        <f aca="false">D750/10</f>
        <v>8.657</v>
      </c>
      <c r="F750" s="29" t="n">
        <f aca="false">(E750+Einstellungen!$B$20)*(1+Einstellungen!$B$10)</f>
        <v>32.50247</v>
      </c>
      <c r="G750" s="21" t="str">
        <f aca="false">IF(F750&lt;Einstellungen!$B$5,"ja","nein")</f>
        <v>nein</v>
      </c>
      <c r="H750" s="21" t="s">
        <v>14</v>
      </c>
      <c r="I750" s="29" t="n">
        <f aca="false">INDEX(Einstellungen!$B$27:$B$50,4)</f>
        <v>0.45</v>
      </c>
      <c r="J750" s="29" t="n">
        <f aca="false">F750*I750</f>
        <v>14.6261115</v>
      </c>
    </row>
    <row r="751" customFormat="false" ht="15" hidden="false" customHeight="false" outlineLevel="0" collapsed="false">
      <c r="A751" s="28" t="n">
        <v>45612</v>
      </c>
      <c r="B751" s="21" t="s">
        <v>116</v>
      </c>
      <c r="C751" s="21" t="s">
        <v>138</v>
      </c>
      <c r="D751" s="29" t="n">
        <v>88.81</v>
      </c>
      <c r="E751" s="29" t="n">
        <f aca="false">D751/10</f>
        <v>8.881</v>
      </c>
      <c r="F751" s="29" t="n">
        <f aca="false">(E751+Einstellungen!$B$20)*(1+Einstellungen!$B$10)</f>
        <v>32.76903</v>
      </c>
      <c r="G751" s="21" t="str">
        <f aca="false">IF(F751&lt;Einstellungen!$B$5,"ja","nein")</f>
        <v>nein</v>
      </c>
      <c r="H751" s="21" t="s">
        <v>14</v>
      </c>
      <c r="I751" s="29" t="n">
        <f aca="false">INDEX(Einstellungen!$B$27:$B$50,5)</f>
        <v>0.45</v>
      </c>
      <c r="J751" s="29" t="n">
        <f aca="false">F751*I751</f>
        <v>14.7460635</v>
      </c>
    </row>
    <row r="752" customFormat="false" ht="15" hidden="false" customHeight="false" outlineLevel="0" collapsed="false">
      <c r="A752" s="28" t="n">
        <v>45612</v>
      </c>
      <c r="B752" s="21" t="s">
        <v>117</v>
      </c>
      <c r="C752" s="21" t="s">
        <v>138</v>
      </c>
      <c r="D752" s="29" t="n">
        <v>86.95</v>
      </c>
      <c r="E752" s="29" t="n">
        <f aca="false">D752/10</f>
        <v>8.695</v>
      </c>
      <c r="F752" s="29" t="n">
        <f aca="false">(E752+Einstellungen!$B$20)*(1+Einstellungen!$B$10)</f>
        <v>32.54769</v>
      </c>
      <c r="G752" s="21" t="str">
        <f aca="false">IF(F752&lt;Einstellungen!$B$5,"ja","nein")</f>
        <v>nein</v>
      </c>
      <c r="H752" s="21" t="s">
        <v>14</v>
      </c>
      <c r="I752" s="29" t="n">
        <f aca="false">INDEX(Einstellungen!$B$27:$B$50,6)</f>
        <v>0.5</v>
      </c>
      <c r="J752" s="29" t="n">
        <f aca="false">F752*I752</f>
        <v>16.273845</v>
      </c>
    </row>
    <row r="753" customFormat="false" ht="15" hidden="false" customHeight="false" outlineLevel="0" collapsed="false">
      <c r="A753" s="28" t="n">
        <v>45612</v>
      </c>
      <c r="B753" s="21" t="s">
        <v>118</v>
      </c>
      <c r="C753" s="21" t="s">
        <v>138</v>
      </c>
      <c r="D753" s="29" t="n">
        <v>73.82</v>
      </c>
      <c r="E753" s="29" t="n">
        <f aca="false">D753/10</f>
        <v>7.382</v>
      </c>
      <c r="F753" s="29" t="n">
        <f aca="false">(E753+Einstellungen!$B$20)*(1+Einstellungen!$B$10)</f>
        <v>30.98522</v>
      </c>
      <c r="G753" s="21" t="str">
        <f aca="false">IF(F753&lt;Einstellungen!$B$5,"ja","nein")</f>
        <v>nein</v>
      </c>
      <c r="H753" s="21" t="s">
        <v>14</v>
      </c>
      <c r="I753" s="29" t="n">
        <f aca="false">INDEX(Einstellungen!$B$27:$B$50,7)</f>
        <v>0.7</v>
      </c>
      <c r="J753" s="29" t="n">
        <f aca="false">F753*I753</f>
        <v>21.689654</v>
      </c>
    </row>
    <row r="754" customFormat="false" ht="15" hidden="false" customHeight="false" outlineLevel="0" collapsed="false">
      <c r="A754" s="28" t="n">
        <v>45612</v>
      </c>
      <c r="B754" s="21" t="s">
        <v>119</v>
      </c>
      <c r="C754" s="21" t="s">
        <v>138</v>
      </c>
      <c r="D754" s="29" t="n">
        <v>90.1</v>
      </c>
      <c r="E754" s="29" t="n">
        <f aca="false">D754/10</f>
        <v>9.01</v>
      </c>
      <c r="F754" s="29" t="n">
        <f aca="false">(E754+Einstellungen!$B$20)*(1+Einstellungen!$B$10)</f>
        <v>32.92254</v>
      </c>
      <c r="G754" s="21" t="str">
        <f aca="false">IF(F754&lt;Einstellungen!$B$5,"ja","nein")</f>
        <v>nein</v>
      </c>
      <c r="H754" s="21" t="s">
        <v>14</v>
      </c>
      <c r="I754" s="29" t="n">
        <f aca="false">INDEX(Einstellungen!$B$27:$B$50,8)</f>
        <v>0.95</v>
      </c>
      <c r="J754" s="29" t="n">
        <f aca="false">F754*I754</f>
        <v>31.276413</v>
      </c>
    </row>
    <row r="755" customFormat="false" ht="15" hidden="false" customHeight="false" outlineLevel="0" collapsed="false">
      <c r="A755" s="28" t="n">
        <v>45612</v>
      </c>
      <c r="B755" s="21" t="s">
        <v>120</v>
      </c>
      <c r="C755" s="21" t="s">
        <v>138</v>
      </c>
      <c r="D755" s="29" t="n">
        <v>104.75</v>
      </c>
      <c r="E755" s="29" t="n">
        <f aca="false">D755/10</f>
        <v>10.475</v>
      </c>
      <c r="F755" s="29" t="n">
        <f aca="false">(E755+Einstellungen!$B$20)*(1+Einstellungen!$B$10)</f>
        <v>34.66589</v>
      </c>
      <c r="G755" s="21" t="str">
        <f aca="false">IF(F755&lt;Einstellungen!$B$5,"ja","nein")</f>
        <v>nein</v>
      </c>
      <c r="H755" s="21" t="s">
        <v>14</v>
      </c>
      <c r="I755" s="29" t="n">
        <f aca="false">INDEX(Einstellungen!$B$27:$B$50,9)</f>
        <v>1.05</v>
      </c>
      <c r="J755" s="29" t="n">
        <f aca="false">F755*I755</f>
        <v>36.3991845</v>
      </c>
    </row>
    <row r="756" customFormat="false" ht="15" hidden="false" customHeight="false" outlineLevel="0" collapsed="false">
      <c r="A756" s="28" t="n">
        <v>45612</v>
      </c>
      <c r="B756" s="21" t="s">
        <v>121</v>
      </c>
      <c r="C756" s="21" t="s">
        <v>138</v>
      </c>
      <c r="D756" s="29" t="n">
        <v>109.77</v>
      </c>
      <c r="E756" s="29" t="n">
        <f aca="false">D756/10</f>
        <v>10.977</v>
      </c>
      <c r="F756" s="29" t="n">
        <f aca="false">(E756+Einstellungen!$B$20)*(1+Einstellungen!$B$10)</f>
        <v>35.26327</v>
      </c>
      <c r="G756" s="21" t="str">
        <f aca="false">IF(F756&lt;Einstellungen!$B$5,"ja","nein")</f>
        <v>nein</v>
      </c>
      <c r="H756" s="21" t="s">
        <v>14</v>
      </c>
      <c r="I756" s="29" t="n">
        <f aca="false">INDEX(Einstellungen!$B$27:$B$50,10)</f>
        <v>1.05</v>
      </c>
      <c r="J756" s="29" t="n">
        <f aca="false">F756*I756</f>
        <v>37.0264335</v>
      </c>
    </row>
    <row r="757" customFormat="false" ht="15" hidden="false" customHeight="false" outlineLevel="0" collapsed="false">
      <c r="A757" s="28" t="n">
        <v>45612</v>
      </c>
      <c r="B757" s="21" t="s">
        <v>122</v>
      </c>
      <c r="C757" s="21" t="s">
        <v>138</v>
      </c>
      <c r="D757" s="29" t="n">
        <v>107.6</v>
      </c>
      <c r="E757" s="29" t="n">
        <f aca="false">D757/10</f>
        <v>10.76</v>
      </c>
      <c r="F757" s="29" t="n">
        <f aca="false">(E757+Einstellungen!$B$20)*(1+Einstellungen!$B$10)</f>
        <v>35.00504</v>
      </c>
      <c r="G757" s="21" t="str">
        <f aca="false">IF(F757&lt;Einstellungen!$B$5,"ja","nein")</f>
        <v>nein</v>
      </c>
      <c r="H757" s="21" t="s">
        <v>14</v>
      </c>
      <c r="I757" s="29" t="n">
        <f aca="false">INDEX(Einstellungen!$B$27:$B$50,11)</f>
        <v>1.05</v>
      </c>
      <c r="J757" s="29" t="n">
        <f aca="false">F757*I757</f>
        <v>36.755292</v>
      </c>
    </row>
    <row r="758" customFormat="false" ht="15" hidden="false" customHeight="false" outlineLevel="0" collapsed="false">
      <c r="A758" s="28" t="n">
        <v>45612</v>
      </c>
      <c r="B758" s="21" t="s">
        <v>123</v>
      </c>
      <c r="C758" s="21" t="s">
        <v>138</v>
      </c>
      <c r="D758" s="29" t="n">
        <v>99.03</v>
      </c>
      <c r="E758" s="29" t="n">
        <f aca="false">D758/10</f>
        <v>9.903</v>
      </c>
      <c r="F758" s="29" t="n">
        <f aca="false">(E758+Einstellungen!$B$20)*(1+Einstellungen!$B$10)</f>
        <v>33.98521</v>
      </c>
      <c r="G758" s="21" t="str">
        <f aca="false">IF(F758&lt;Einstellungen!$B$5,"ja","nein")</f>
        <v>nein</v>
      </c>
      <c r="H758" s="21" t="s">
        <v>14</v>
      </c>
      <c r="I758" s="29" t="n">
        <f aca="false">INDEX(Einstellungen!$B$27:$B$50,12)</f>
        <v>1.1</v>
      </c>
      <c r="J758" s="29" t="n">
        <f aca="false">F758*I758</f>
        <v>37.383731</v>
      </c>
    </row>
    <row r="759" customFormat="false" ht="15" hidden="false" customHeight="false" outlineLevel="0" collapsed="false">
      <c r="A759" s="28" t="n">
        <v>45612</v>
      </c>
      <c r="B759" s="21" t="s">
        <v>124</v>
      </c>
      <c r="C759" s="21" t="s">
        <v>138</v>
      </c>
      <c r="D759" s="29" t="n">
        <v>96.98</v>
      </c>
      <c r="E759" s="29" t="n">
        <f aca="false">D759/10</f>
        <v>9.698</v>
      </c>
      <c r="F759" s="29" t="n">
        <f aca="false">(E759+Einstellungen!$B$20)*(1+Einstellungen!$B$10)</f>
        <v>33.74126</v>
      </c>
      <c r="G759" s="21" t="str">
        <f aca="false">IF(F759&lt;Einstellungen!$B$5,"ja","nein")</f>
        <v>nein</v>
      </c>
      <c r="H759" s="21" t="s">
        <v>14</v>
      </c>
      <c r="I759" s="29" t="n">
        <f aca="false">INDEX(Einstellungen!$B$27:$B$50,13)</f>
        <v>1.2</v>
      </c>
      <c r="J759" s="29" t="n">
        <f aca="false">F759*I759</f>
        <v>40.489512</v>
      </c>
    </row>
    <row r="760" customFormat="false" ht="15" hidden="false" customHeight="false" outlineLevel="0" collapsed="false">
      <c r="A760" s="28" t="n">
        <v>45612</v>
      </c>
      <c r="B760" s="21" t="s">
        <v>125</v>
      </c>
      <c r="C760" s="21" t="s">
        <v>138</v>
      </c>
      <c r="D760" s="29" t="n">
        <v>96.97</v>
      </c>
      <c r="E760" s="29" t="n">
        <f aca="false">D760/10</f>
        <v>9.697</v>
      </c>
      <c r="F760" s="29" t="n">
        <f aca="false">(E760+Einstellungen!$B$20)*(1+Einstellungen!$B$10)</f>
        <v>33.74007</v>
      </c>
      <c r="G760" s="21" t="str">
        <f aca="false">IF(F760&lt;Einstellungen!$B$5,"ja","nein")</f>
        <v>nein</v>
      </c>
      <c r="H760" s="21" t="s">
        <v>14</v>
      </c>
      <c r="I760" s="29" t="n">
        <f aca="false">INDEX(Einstellungen!$B$27:$B$50,14)</f>
        <v>1.15</v>
      </c>
      <c r="J760" s="29" t="n">
        <f aca="false">F760*I760</f>
        <v>38.8010805</v>
      </c>
    </row>
    <row r="761" customFormat="false" ht="15" hidden="false" customHeight="false" outlineLevel="0" collapsed="false">
      <c r="A761" s="28" t="n">
        <v>45612</v>
      </c>
      <c r="B761" s="21" t="s">
        <v>126</v>
      </c>
      <c r="C761" s="21" t="s">
        <v>138</v>
      </c>
      <c r="D761" s="29" t="n">
        <v>93.72</v>
      </c>
      <c r="E761" s="29" t="n">
        <f aca="false">D761/10</f>
        <v>9.372</v>
      </c>
      <c r="F761" s="29" t="n">
        <f aca="false">(E761+Einstellungen!$B$20)*(1+Einstellungen!$B$10)</f>
        <v>33.35332</v>
      </c>
      <c r="G761" s="21" t="str">
        <f aca="false">IF(F761&lt;Einstellungen!$B$5,"ja","nein")</f>
        <v>nein</v>
      </c>
      <c r="H761" s="21" t="s">
        <v>14</v>
      </c>
      <c r="I761" s="29" t="n">
        <f aca="false">INDEX(Einstellungen!$B$27:$B$50,15)</f>
        <v>1</v>
      </c>
      <c r="J761" s="29" t="n">
        <f aca="false">F761*I761</f>
        <v>33.35332</v>
      </c>
    </row>
    <row r="762" customFormat="false" ht="15" hidden="false" customHeight="false" outlineLevel="0" collapsed="false">
      <c r="A762" s="28" t="n">
        <v>45612</v>
      </c>
      <c r="B762" s="21" t="s">
        <v>127</v>
      </c>
      <c r="C762" s="21" t="s">
        <v>138</v>
      </c>
      <c r="D762" s="29" t="n">
        <v>100.22</v>
      </c>
      <c r="E762" s="29" t="n">
        <f aca="false">D762/10</f>
        <v>10.022</v>
      </c>
      <c r="F762" s="29" t="n">
        <f aca="false">(E762+Einstellungen!$B$20)*(1+Einstellungen!$B$10)</f>
        <v>34.12682</v>
      </c>
      <c r="G762" s="21" t="str">
        <f aca="false">IF(F762&lt;Einstellungen!$B$5,"ja","nein")</f>
        <v>nein</v>
      </c>
      <c r="H762" s="21" t="s">
        <v>14</v>
      </c>
      <c r="I762" s="29" t="n">
        <f aca="false">INDEX(Einstellungen!$B$27:$B$50,16)</f>
        <v>0.95</v>
      </c>
      <c r="J762" s="29" t="n">
        <f aca="false">F762*I762</f>
        <v>32.420479</v>
      </c>
    </row>
    <row r="763" customFormat="false" ht="15" hidden="false" customHeight="false" outlineLevel="0" collapsed="false">
      <c r="A763" s="28" t="n">
        <v>45612</v>
      </c>
      <c r="B763" s="21" t="s">
        <v>128</v>
      </c>
      <c r="C763" s="21" t="s">
        <v>138</v>
      </c>
      <c r="D763" s="29" t="n">
        <v>108.99</v>
      </c>
      <c r="E763" s="29" t="n">
        <f aca="false">D763/10</f>
        <v>10.899</v>
      </c>
      <c r="F763" s="29" t="n">
        <f aca="false">(E763+Einstellungen!$B$20)*(1+Einstellungen!$B$10)</f>
        <v>35.17045</v>
      </c>
      <c r="G763" s="21" t="str">
        <f aca="false">IF(F763&lt;Einstellungen!$B$5,"ja","nein")</f>
        <v>nein</v>
      </c>
      <c r="H763" s="21" t="s">
        <v>14</v>
      </c>
      <c r="I763" s="29" t="n">
        <f aca="false">INDEX(Einstellungen!$B$27:$B$50,17)</f>
        <v>0.95</v>
      </c>
      <c r="J763" s="29" t="n">
        <f aca="false">F763*I763</f>
        <v>33.4119275</v>
      </c>
    </row>
    <row r="764" customFormat="false" ht="15" hidden="false" customHeight="false" outlineLevel="0" collapsed="false">
      <c r="A764" s="28" t="n">
        <v>45612</v>
      </c>
      <c r="B764" s="21" t="s">
        <v>129</v>
      </c>
      <c r="C764" s="21" t="s">
        <v>138</v>
      </c>
      <c r="D764" s="29" t="n">
        <v>118.93</v>
      </c>
      <c r="E764" s="29" t="n">
        <f aca="false">D764/10</f>
        <v>11.893</v>
      </c>
      <c r="F764" s="29" t="n">
        <f aca="false">(E764+Einstellungen!$B$20)*(1+Einstellungen!$B$10)</f>
        <v>36.35331</v>
      </c>
      <c r="G764" s="21" t="str">
        <f aca="false">IF(F764&lt;Einstellungen!$B$5,"ja","nein")</f>
        <v>nein</v>
      </c>
      <c r="H764" s="21" t="s">
        <v>14</v>
      </c>
      <c r="I764" s="29" t="n">
        <f aca="false">INDEX(Einstellungen!$B$27:$B$50,18)</f>
        <v>1.1</v>
      </c>
      <c r="J764" s="29" t="n">
        <f aca="false">F764*I764</f>
        <v>39.988641</v>
      </c>
    </row>
    <row r="765" customFormat="false" ht="15" hidden="false" customHeight="false" outlineLevel="0" collapsed="false">
      <c r="A765" s="28" t="n">
        <v>45612</v>
      </c>
      <c r="B765" s="21" t="s">
        <v>130</v>
      </c>
      <c r="C765" s="21" t="s">
        <v>138</v>
      </c>
      <c r="D765" s="29" t="n">
        <v>114.95</v>
      </c>
      <c r="E765" s="29" t="n">
        <f aca="false">D765/10</f>
        <v>11.495</v>
      </c>
      <c r="F765" s="29" t="n">
        <f aca="false">(E765+Einstellungen!$B$20)*(1+Einstellungen!$B$10)</f>
        <v>35.87969</v>
      </c>
      <c r="G765" s="21" t="str">
        <f aca="false">IF(F765&lt;Einstellungen!$B$5,"ja","nein")</f>
        <v>nein</v>
      </c>
      <c r="H765" s="21" t="s">
        <v>14</v>
      </c>
      <c r="I765" s="29" t="n">
        <f aca="false">INDEX(Einstellungen!$B$27:$B$50,19)</f>
        <v>1.35</v>
      </c>
      <c r="J765" s="29" t="n">
        <f aca="false">F765*I765</f>
        <v>48.4375815</v>
      </c>
    </row>
    <row r="766" customFormat="false" ht="15" hidden="false" customHeight="false" outlineLevel="0" collapsed="false">
      <c r="A766" s="28" t="n">
        <v>45612</v>
      </c>
      <c r="B766" s="21" t="s">
        <v>131</v>
      </c>
      <c r="C766" s="21" t="s">
        <v>138</v>
      </c>
      <c r="D766" s="29" t="n">
        <v>104.18</v>
      </c>
      <c r="E766" s="29" t="n">
        <f aca="false">D766/10</f>
        <v>10.418</v>
      </c>
      <c r="F766" s="29" t="n">
        <f aca="false">(E766+Einstellungen!$B$20)*(1+Einstellungen!$B$10)</f>
        <v>34.59806</v>
      </c>
      <c r="G766" s="21" t="str">
        <f aca="false">IF(F766&lt;Einstellungen!$B$5,"ja","nein")</f>
        <v>nein</v>
      </c>
      <c r="H766" s="21" t="s">
        <v>14</v>
      </c>
      <c r="I766" s="29" t="n">
        <f aca="false">INDEX(Einstellungen!$B$27:$B$50,20)</f>
        <v>1.45</v>
      </c>
      <c r="J766" s="29" t="n">
        <f aca="false">F766*I766</f>
        <v>50.167187</v>
      </c>
    </row>
    <row r="767" customFormat="false" ht="15" hidden="false" customHeight="false" outlineLevel="0" collapsed="false">
      <c r="A767" s="28" t="n">
        <v>45612</v>
      </c>
      <c r="B767" s="21" t="s">
        <v>132</v>
      </c>
      <c r="C767" s="21" t="s">
        <v>138</v>
      </c>
      <c r="D767" s="29" t="n">
        <v>82.67</v>
      </c>
      <c r="E767" s="29" t="n">
        <f aca="false">D767/10</f>
        <v>8.267</v>
      </c>
      <c r="F767" s="29" t="n">
        <f aca="false">(E767+Einstellungen!$B$20)*(1+Einstellungen!$B$10)</f>
        <v>32.03837</v>
      </c>
      <c r="G767" s="21" t="str">
        <f aca="false">IF(F767&lt;Einstellungen!$B$5,"ja","nein")</f>
        <v>nein</v>
      </c>
      <c r="H767" s="21" t="s">
        <v>14</v>
      </c>
      <c r="I767" s="29" t="n">
        <f aca="false">INDEX(Einstellungen!$B$27:$B$50,21)</f>
        <v>1.4</v>
      </c>
      <c r="J767" s="29" t="n">
        <f aca="false">F767*I767</f>
        <v>44.853718</v>
      </c>
    </row>
    <row r="768" customFormat="false" ht="15" hidden="false" customHeight="false" outlineLevel="0" collapsed="false">
      <c r="A768" s="28" t="n">
        <v>45612</v>
      </c>
      <c r="B768" s="21" t="s">
        <v>133</v>
      </c>
      <c r="C768" s="21" t="s">
        <v>138</v>
      </c>
      <c r="D768" s="29" t="n">
        <v>72.82</v>
      </c>
      <c r="E768" s="29" t="n">
        <f aca="false">D768/10</f>
        <v>7.282</v>
      </c>
      <c r="F768" s="29" t="n">
        <f aca="false">(E768+Einstellungen!$B$20)*(1+Einstellungen!$B$10)</f>
        <v>30.86622</v>
      </c>
      <c r="G768" s="21" t="str">
        <f aca="false">IF(F768&lt;Einstellungen!$B$5,"ja","nein")</f>
        <v>nein</v>
      </c>
      <c r="H768" s="21" t="s">
        <v>14</v>
      </c>
      <c r="I768" s="29" t="n">
        <f aca="false">INDEX(Einstellungen!$B$27:$B$50,22)</f>
        <v>1.25</v>
      </c>
      <c r="J768" s="29" t="n">
        <f aca="false">F768*I768</f>
        <v>38.582775</v>
      </c>
    </row>
    <row r="769" customFormat="false" ht="15" hidden="false" customHeight="false" outlineLevel="0" collapsed="false">
      <c r="A769" s="28" t="n">
        <v>45612</v>
      </c>
      <c r="B769" s="21" t="s">
        <v>134</v>
      </c>
      <c r="C769" s="21" t="s">
        <v>138</v>
      </c>
      <c r="D769" s="29" t="n">
        <v>73.83</v>
      </c>
      <c r="E769" s="29" t="n">
        <f aca="false">D769/10</f>
        <v>7.383</v>
      </c>
      <c r="F769" s="29" t="n">
        <f aca="false">(E769+Einstellungen!$B$20)*(1+Einstellungen!$B$10)</f>
        <v>30.98641</v>
      </c>
      <c r="G769" s="21" t="str">
        <f aca="false">IF(F769&lt;Einstellungen!$B$5,"ja","nein")</f>
        <v>nein</v>
      </c>
      <c r="H769" s="21" t="s">
        <v>14</v>
      </c>
      <c r="I769" s="29" t="n">
        <f aca="false">INDEX(Einstellungen!$B$27:$B$50,23)</f>
        <v>1.05</v>
      </c>
      <c r="J769" s="29" t="n">
        <f aca="false">F769*I769</f>
        <v>32.5357305</v>
      </c>
    </row>
    <row r="770" customFormat="false" ht="15" hidden="false" customHeight="false" outlineLevel="0" collapsed="false">
      <c r="A770" s="28" t="n">
        <v>45612</v>
      </c>
      <c r="B770" s="21" t="s">
        <v>135</v>
      </c>
      <c r="C770" s="21" t="s">
        <v>138</v>
      </c>
      <c r="D770" s="29" t="n">
        <v>65.67</v>
      </c>
      <c r="E770" s="29" t="n">
        <f aca="false">D770/10</f>
        <v>6.567</v>
      </c>
      <c r="F770" s="29" t="n">
        <f aca="false">(E770+Einstellungen!$B$20)*(1+Einstellungen!$B$10)</f>
        <v>30.01537</v>
      </c>
      <c r="G770" s="21" t="str">
        <f aca="false">IF(F770&lt;Einstellungen!$B$5,"ja","nein")</f>
        <v>nein</v>
      </c>
      <c r="H770" s="21" t="s">
        <v>14</v>
      </c>
      <c r="I770" s="29" t="n">
        <f aca="false">INDEX(Einstellungen!$B$27:$B$50,24)</f>
        <v>0.8</v>
      </c>
      <c r="J770" s="29" t="n">
        <f aca="false">F770*I770</f>
        <v>24.012296</v>
      </c>
    </row>
    <row r="771" customFormat="false" ht="15" hidden="false" customHeight="false" outlineLevel="0" collapsed="false">
      <c r="A771" s="28" t="n">
        <v>45613</v>
      </c>
      <c r="B771" s="21" t="s">
        <v>111</v>
      </c>
      <c r="C771" s="21" t="s">
        <v>139</v>
      </c>
      <c r="D771" s="29" t="n">
        <v>80.1</v>
      </c>
      <c r="E771" s="29" t="n">
        <f aca="false">D771/10</f>
        <v>8.01</v>
      </c>
      <c r="F771" s="29" t="n">
        <f aca="false">(E771+Einstellungen!$B$20)*(1+Einstellungen!$B$10)</f>
        <v>31.73254</v>
      </c>
      <c r="G771" s="21" t="str">
        <f aca="false">IF(F771&lt;Einstellungen!$B$5,"ja","nein")</f>
        <v>nein</v>
      </c>
      <c r="H771" s="21" t="s">
        <v>14</v>
      </c>
      <c r="I771" s="29" t="n">
        <f aca="false">INDEX(Einstellungen!$B$27:$B$50,1)</f>
        <v>0.6</v>
      </c>
      <c r="J771" s="29" t="n">
        <f aca="false">F771*I771</f>
        <v>19.039524</v>
      </c>
    </row>
    <row r="772" customFormat="false" ht="15" hidden="false" customHeight="false" outlineLevel="0" collapsed="false">
      <c r="A772" s="28" t="n">
        <v>45613</v>
      </c>
      <c r="B772" s="21" t="s">
        <v>113</v>
      </c>
      <c r="C772" s="21" t="s">
        <v>139</v>
      </c>
      <c r="D772" s="29" t="n">
        <v>69.28</v>
      </c>
      <c r="E772" s="29" t="n">
        <f aca="false">D772/10</f>
        <v>6.928</v>
      </c>
      <c r="F772" s="29" t="n">
        <f aca="false">(E772+Einstellungen!$B$20)*(1+Einstellungen!$B$10)</f>
        <v>30.44496</v>
      </c>
      <c r="G772" s="21" t="str">
        <f aca="false">IF(F772&lt;Einstellungen!$B$5,"ja","nein")</f>
        <v>nein</v>
      </c>
      <c r="H772" s="21" t="s">
        <v>14</v>
      </c>
      <c r="I772" s="29" t="n">
        <f aca="false">INDEX(Einstellungen!$B$27:$B$50,2)</f>
        <v>0.5</v>
      </c>
      <c r="J772" s="29" t="n">
        <f aca="false">F772*I772</f>
        <v>15.22248</v>
      </c>
    </row>
    <row r="773" customFormat="false" ht="15" hidden="false" customHeight="false" outlineLevel="0" collapsed="false">
      <c r="A773" s="28" t="n">
        <v>45613</v>
      </c>
      <c r="B773" s="21" t="s">
        <v>114</v>
      </c>
      <c r="C773" s="21" t="s">
        <v>139</v>
      </c>
      <c r="D773" s="29" t="n">
        <v>72.48</v>
      </c>
      <c r="E773" s="29" t="n">
        <f aca="false">D773/10</f>
        <v>7.248</v>
      </c>
      <c r="F773" s="29" t="n">
        <f aca="false">(E773+Einstellungen!$B$20)*(1+Einstellungen!$B$10)</f>
        <v>30.82576</v>
      </c>
      <c r="G773" s="21" t="str">
        <f aca="false">IF(F773&lt;Einstellungen!$B$5,"ja","nein")</f>
        <v>nein</v>
      </c>
      <c r="H773" s="21" t="s">
        <v>14</v>
      </c>
      <c r="I773" s="29" t="n">
        <f aca="false">INDEX(Einstellungen!$B$27:$B$50,3)</f>
        <v>0.45</v>
      </c>
      <c r="J773" s="29" t="n">
        <f aca="false">F773*I773</f>
        <v>13.871592</v>
      </c>
    </row>
    <row r="774" customFormat="false" ht="15" hidden="false" customHeight="false" outlineLevel="0" collapsed="false">
      <c r="A774" s="28" t="n">
        <v>45613</v>
      </c>
      <c r="B774" s="21" t="s">
        <v>115</v>
      </c>
      <c r="C774" s="21" t="s">
        <v>139</v>
      </c>
      <c r="D774" s="29" t="n">
        <v>58.72</v>
      </c>
      <c r="E774" s="29" t="n">
        <f aca="false">D774/10</f>
        <v>5.872</v>
      </c>
      <c r="F774" s="29" t="n">
        <f aca="false">(E774+Einstellungen!$B$20)*(1+Einstellungen!$B$10)</f>
        <v>29.18832</v>
      </c>
      <c r="G774" s="21" t="str">
        <f aca="false">IF(F774&lt;Einstellungen!$B$5,"ja","nein")</f>
        <v>nein</v>
      </c>
      <c r="H774" s="21" t="s">
        <v>14</v>
      </c>
      <c r="I774" s="29" t="n">
        <f aca="false">INDEX(Einstellungen!$B$27:$B$50,4)</f>
        <v>0.45</v>
      </c>
      <c r="J774" s="29" t="n">
        <f aca="false">F774*I774</f>
        <v>13.134744</v>
      </c>
    </row>
    <row r="775" customFormat="false" ht="15" hidden="false" customHeight="false" outlineLevel="0" collapsed="false">
      <c r="A775" s="28" t="n">
        <v>45613</v>
      </c>
      <c r="B775" s="21" t="s">
        <v>116</v>
      </c>
      <c r="C775" s="21" t="s">
        <v>139</v>
      </c>
      <c r="D775" s="29" t="n">
        <v>42</v>
      </c>
      <c r="E775" s="29" t="n">
        <f aca="false">D775/10</f>
        <v>4.2</v>
      </c>
      <c r="F775" s="29" t="n">
        <f aca="false">(E775+Einstellungen!$B$20)*(1+Einstellungen!$B$10)</f>
        <v>27.19864</v>
      </c>
      <c r="G775" s="21" t="str">
        <f aca="false">IF(F775&lt;Einstellungen!$B$5,"ja","nein")</f>
        <v>ja</v>
      </c>
      <c r="H775" s="21" t="s">
        <v>14</v>
      </c>
      <c r="I775" s="29" t="n">
        <f aca="false">INDEX(Einstellungen!$B$27:$B$50,5)</f>
        <v>0.45</v>
      </c>
      <c r="J775" s="29" t="n">
        <f aca="false">F775*I775</f>
        <v>12.239388</v>
      </c>
    </row>
    <row r="776" customFormat="false" ht="15" hidden="false" customHeight="false" outlineLevel="0" collapsed="false">
      <c r="A776" s="28" t="n">
        <v>45613</v>
      </c>
      <c r="B776" s="21" t="s">
        <v>117</v>
      </c>
      <c r="C776" s="21" t="s">
        <v>139</v>
      </c>
      <c r="D776" s="29" t="n">
        <v>34.81</v>
      </c>
      <c r="E776" s="29" t="n">
        <f aca="false">D776/10</f>
        <v>3.481</v>
      </c>
      <c r="F776" s="29" t="n">
        <f aca="false">(E776+Einstellungen!$B$20)*(1+Einstellungen!$B$10)</f>
        <v>26.34303</v>
      </c>
      <c r="G776" s="21" t="str">
        <f aca="false">IF(F776&lt;Einstellungen!$B$5,"ja","nein")</f>
        <v>ja</v>
      </c>
      <c r="H776" s="21" t="s">
        <v>14</v>
      </c>
      <c r="I776" s="29" t="n">
        <f aca="false">INDEX(Einstellungen!$B$27:$B$50,6)</f>
        <v>0.5</v>
      </c>
      <c r="J776" s="29" t="n">
        <f aca="false">F776*I776</f>
        <v>13.171515</v>
      </c>
    </row>
    <row r="777" customFormat="false" ht="15" hidden="false" customHeight="false" outlineLevel="0" collapsed="false">
      <c r="A777" s="28" t="n">
        <v>45613</v>
      </c>
      <c r="B777" s="21" t="s">
        <v>118</v>
      </c>
      <c r="C777" s="21" t="s">
        <v>139</v>
      </c>
      <c r="D777" s="29" t="n">
        <v>42.36</v>
      </c>
      <c r="E777" s="29" t="n">
        <f aca="false">D777/10</f>
        <v>4.236</v>
      </c>
      <c r="F777" s="29" t="n">
        <f aca="false">(E777+Einstellungen!$B$20)*(1+Einstellungen!$B$10)</f>
        <v>27.24148</v>
      </c>
      <c r="G777" s="21" t="str">
        <f aca="false">IF(F777&lt;Einstellungen!$B$5,"ja","nein")</f>
        <v>ja</v>
      </c>
      <c r="H777" s="21" t="s">
        <v>14</v>
      </c>
      <c r="I777" s="29" t="n">
        <f aca="false">INDEX(Einstellungen!$B$27:$B$50,7)</f>
        <v>0.7</v>
      </c>
      <c r="J777" s="29" t="n">
        <f aca="false">F777*I777</f>
        <v>19.069036</v>
      </c>
    </row>
    <row r="778" customFormat="false" ht="15" hidden="false" customHeight="false" outlineLevel="0" collapsed="false">
      <c r="A778" s="28" t="n">
        <v>45613</v>
      </c>
      <c r="B778" s="21" t="s">
        <v>119</v>
      </c>
      <c r="C778" s="21" t="s">
        <v>139</v>
      </c>
      <c r="D778" s="29" t="n">
        <v>60.69</v>
      </c>
      <c r="E778" s="29" t="n">
        <f aca="false">D778/10</f>
        <v>6.069</v>
      </c>
      <c r="F778" s="29" t="n">
        <f aca="false">(E778+Einstellungen!$B$20)*(1+Einstellungen!$B$10)</f>
        <v>29.42275</v>
      </c>
      <c r="G778" s="21" t="str">
        <f aca="false">IF(F778&lt;Einstellungen!$B$5,"ja","nein")</f>
        <v>nein</v>
      </c>
      <c r="H778" s="21" t="s">
        <v>14</v>
      </c>
      <c r="I778" s="29" t="n">
        <f aca="false">INDEX(Einstellungen!$B$27:$B$50,8)</f>
        <v>0.95</v>
      </c>
      <c r="J778" s="29" t="n">
        <f aca="false">F778*I778</f>
        <v>27.9516125</v>
      </c>
    </row>
    <row r="779" customFormat="false" ht="15" hidden="false" customHeight="false" outlineLevel="0" collapsed="false">
      <c r="A779" s="28" t="n">
        <v>45613</v>
      </c>
      <c r="B779" s="21" t="s">
        <v>120</v>
      </c>
      <c r="C779" s="21" t="s">
        <v>139</v>
      </c>
      <c r="D779" s="29" t="n">
        <v>64.8</v>
      </c>
      <c r="E779" s="29" t="n">
        <f aca="false">D779/10</f>
        <v>6.48</v>
      </c>
      <c r="F779" s="29" t="n">
        <f aca="false">(E779+Einstellungen!$B$20)*(1+Einstellungen!$B$10)</f>
        <v>29.91184</v>
      </c>
      <c r="G779" s="21" t="str">
        <f aca="false">IF(F779&lt;Einstellungen!$B$5,"ja","nein")</f>
        <v>nein</v>
      </c>
      <c r="H779" s="21" t="s">
        <v>14</v>
      </c>
      <c r="I779" s="29" t="n">
        <f aca="false">INDEX(Einstellungen!$B$27:$B$50,9)</f>
        <v>1.05</v>
      </c>
      <c r="J779" s="29" t="n">
        <f aca="false">F779*I779</f>
        <v>31.407432</v>
      </c>
    </row>
    <row r="780" customFormat="false" ht="15" hidden="false" customHeight="false" outlineLevel="0" collapsed="false">
      <c r="A780" s="28" t="n">
        <v>45613</v>
      </c>
      <c r="B780" s="21" t="s">
        <v>121</v>
      </c>
      <c r="C780" s="21" t="s">
        <v>139</v>
      </c>
      <c r="D780" s="29" t="n">
        <v>65.4</v>
      </c>
      <c r="E780" s="29" t="n">
        <f aca="false">D780/10</f>
        <v>6.54</v>
      </c>
      <c r="F780" s="29" t="n">
        <f aca="false">(E780+Einstellungen!$B$20)*(1+Einstellungen!$B$10)</f>
        <v>29.98324</v>
      </c>
      <c r="G780" s="21" t="str">
        <f aca="false">IF(F780&lt;Einstellungen!$B$5,"ja","nein")</f>
        <v>nein</v>
      </c>
      <c r="H780" s="21" t="s">
        <v>14</v>
      </c>
      <c r="I780" s="29" t="n">
        <f aca="false">INDEX(Einstellungen!$B$27:$B$50,10)</f>
        <v>1.05</v>
      </c>
      <c r="J780" s="29" t="n">
        <f aca="false">F780*I780</f>
        <v>31.482402</v>
      </c>
    </row>
    <row r="781" customFormat="false" ht="15" hidden="false" customHeight="false" outlineLevel="0" collapsed="false">
      <c r="A781" s="28" t="n">
        <v>45613</v>
      </c>
      <c r="B781" s="21" t="s">
        <v>122</v>
      </c>
      <c r="C781" s="21" t="s">
        <v>139</v>
      </c>
      <c r="D781" s="29" t="n">
        <v>68.3</v>
      </c>
      <c r="E781" s="29" t="n">
        <f aca="false">D781/10</f>
        <v>6.83</v>
      </c>
      <c r="F781" s="29" t="n">
        <f aca="false">(E781+Einstellungen!$B$20)*(1+Einstellungen!$B$10)</f>
        <v>30.32834</v>
      </c>
      <c r="G781" s="21" t="str">
        <f aca="false">IF(F781&lt;Einstellungen!$B$5,"ja","nein")</f>
        <v>nein</v>
      </c>
      <c r="H781" s="21" t="s">
        <v>14</v>
      </c>
      <c r="I781" s="29" t="n">
        <f aca="false">INDEX(Einstellungen!$B$27:$B$50,11)</f>
        <v>1.05</v>
      </c>
      <c r="J781" s="29" t="n">
        <f aca="false">F781*I781</f>
        <v>31.844757</v>
      </c>
    </row>
    <row r="782" customFormat="false" ht="15" hidden="false" customHeight="false" outlineLevel="0" collapsed="false">
      <c r="A782" s="28" t="n">
        <v>45613</v>
      </c>
      <c r="B782" s="21" t="s">
        <v>123</v>
      </c>
      <c r="C782" s="21" t="s">
        <v>139</v>
      </c>
      <c r="D782" s="29" t="n">
        <v>64.79</v>
      </c>
      <c r="E782" s="29" t="n">
        <f aca="false">D782/10</f>
        <v>6.479</v>
      </c>
      <c r="F782" s="29" t="n">
        <f aca="false">(E782+Einstellungen!$B$20)*(1+Einstellungen!$B$10)</f>
        <v>29.91065</v>
      </c>
      <c r="G782" s="21" t="str">
        <f aca="false">IF(F782&lt;Einstellungen!$B$5,"ja","nein")</f>
        <v>nein</v>
      </c>
      <c r="H782" s="21" t="s">
        <v>14</v>
      </c>
      <c r="I782" s="29" t="n">
        <f aca="false">INDEX(Einstellungen!$B$27:$B$50,12)</f>
        <v>1.1</v>
      </c>
      <c r="J782" s="29" t="n">
        <f aca="false">F782*I782</f>
        <v>32.901715</v>
      </c>
    </row>
    <row r="783" customFormat="false" ht="15" hidden="false" customHeight="false" outlineLevel="0" collapsed="false">
      <c r="A783" s="28" t="n">
        <v>45613</v>
      </c>
      <c r="B783" s="21" t="s">
        <v>124</v>
      </c>
      <c r="C783" s="21" t="s">
        <v>139</v>
      </c>
      <c r="D783" s="29" t="n">
        <v>54.9</v>
      </c>
      <c r="E783" s="29" t="n">
        <f aca="false">D783/10</f>
        <v>5.49</v>
      </c>
      <c r="F783" s="29" t="n">
        <f aca="false">(E783+Einstellungen!$B$20)*(1+Einstellungen!$B$10)</f>
        <v>28.73374</v>
      </c>
      <c r="G783" s="21" t="str">
        <f aca="false">IF(F783&lt;Einstellungen!$B$5,"ja","nein")</f>
        <v>ja</v>
      </c>
      <c r="H783" s="21" t="s">
        <v>14</v>
      </c>
      <c r="I783" s="29" t="n">
        <f aca="false">INDEX(Einstellungen!$B$27:$B$50,13)</f>
        <v>1.2</v>
      </c>
      <c r="J783" s="29" t="n">
        <f aca="false">F783*I783</f>
        <v>34.480488</v>
      </c>
    </row>
    <row r="784" customFormat="false" ht="15" hidden="false" customHeight="false" outlineLevel="0" collapsed="false">
      <c r="A784" s="28" t="n">
        <v>45613</v>
      </c>
      <c r="B784" s="21" t="s">
        <v>125</v>
      </c>
      <c r="C784" s="21" t="s">
        <v>139</v>
      </c>
      <c r="D784" s="29" t="n">
        <v>46.86</v>
      </c>
      <c r="E784" s="29" t="n">
        <f aca="false">D784/10</f>
        <v>4.686</v>
      </c>
      <c r="F784" s="29" t="n">
        <f aca="false">(E784+Einstellungen!$B$20)*(1+Einstellungen!$B$10)</f>
        <v>27.77698</v>
      </c>
      <c r="G784" s="21" t="str">
        <f aca="false">IF(F784&lt;Einstellungen!$B$5,"ja","nein")</f>
        <v>ja</v>
      </c>
      <c r="H784" s="21" t="s">
        <v>14</v>
      </c>
      <c r="I784" s="29" t="n">
        <f aca="false">INDEX(Einstellungen!$B$27:$B$50,14)</f>
        <v>1.15</v>
      </c>
      <c r="J784" s="29" t="n">
        <f aca="false">F784*I784</f>
        <v>31.943527</v>
      </c>
    </row>
    <row r="785" customFormat="false" ht="15" hidden="false" customHeight="false" outlineLevel="0" collapsed="false">
      <c r="A785" s="28" t="n">
        <v>45613</v>
      </c>
      <c r="B785" s="21" t="s">
        <v>126</v>
      </c>
      <c r="C785" s="21" t="s">
        <v>139</v>
      </c>
      <c r="D785" s="29" t="n">
        <v>61.25</v>
      </c>
      <c r="E785" s="29" t="n">
        <f aca="false">D785/10</f>
        <v>6.125</v>
      </c>
      <c r="F785" s="29" t="n">
        <f aca="false">(E785+Einstellungen!$B$20)*(1+Einstellungen!$B$10)</f>
        <v>29.48939</v>
      </c>
      <c r="G785" s="21" t="str">
        <f aca="false">IF(F785&lt;Einstellungen!$B$5,"ja","nein")</f>
        <v>nein</v>
      </c>
      <c r="H785" s="21" t="s">
        <v>14</v>
      </c>
      <c r="I785" s="29" t="n">
        <f aca="false">INDEX(Einstellungen!$B$27:$B$50,15)</f>
        <v>1</v>
      </c>
      <c r="J785" s="29" t="n">
        <f aca="false">F785*I785</f>
        <v>29.48939</v>
      </c>
    </row>
    <row r="786" customFormat="false" ht="15" hidden="false" customHeight="false" outlineLevel="0" collapsed="false">
      <c r="A786" s="28" t="n">
        <v>45613</v>
      </c>
      <c r="B786" s="21" t="s">
        <v>127</v>
      </c>
      <c r="C786" s="21" t="s">
        <v>139</v>
      </c>
      <c r="D786" s="29" t="n">
        <v>64.8</v>
      </c>
      <c r="E786" s="29" t="n">
        <f aca="false">D786/10</f>
        <v>6.48</v>
      </c>
      <c r="F786" s="29" t="n">
        <f aca="false">(E786+Einstellungen!$B$20)*(1+Einstellungen!$B$10)</f>
        <v>29.91184</v>
      </c>
      <c r="G786" s="21" t="str">
        <f aca="false">IF(F786&lt;Einstellungen!$B$5,"ja","nein")</f>
        <v>nein</v>
      </c>
      <c r="H786" s="21" t="s">
        <v>14</v>
      </c>
      <c r="I786" s="29" t="n">
        <f aca="false">INDEX(Einstellungen!$B$27:$B$50,16)</f>
        <v>0.95</v>
      </c>
      <c r="J786" s="29" t="n">
        <f aca="false">F786*I786</f>
        <v>28.416248</v>
      </c>
    </row>
    <row r="787" customFormat="false" ht="15" hidden="false" customHeight="false" outlineLevel="0" collapsed="false">
      <c r="A787" s="28" t="n">
        <v>45613</v>
      </c>
      <c r="B787" s="21" t="s">
        <v>128</v>
      </c>
      <c r="C787" s="21" t="s">
        <v>139</v>
      </c>
      <c r="D787" s="29" t="n">
        <v>70.1</v>
      </c>
      <c r="E787" s="29" t="n">
        <f aca="false">D787/10</f>
        <v>7.01</v>
      </c>
      <c r="F787" s="29" t="n">
        <f aca="false">(E787+Einstellungen!$B$20)*(1+Einstellungen!$B$10)</f>
        <v>30.54254</v>
      </c>
      <c r="G787" s="21" t="str">
        <f aca="false">IF(F787&lt;Einstellungen!$B$5,"ja","nein")</f>
        <v>nein</v>
      </c>
      <c r="H787" s="21" t="s">
        <v>14</v>
      </c>
      <c r="I787" s="29" t="n">
        <f aca="false">INDEX(Einstellungen!$B$27:$B$50,17)</f>
        <v>0.95</v>
      </c>
      <c r="J787" s="29" t="n">
        <f aca="false">F787*I787</f>
        <v>29.015413</v>
      </c>
    </row>
    <row r="788" customFormat="false" ht="15" hidden="false" customHeight="false" outlineLevel="0" collapsed="false">
      <c r="A788" s="28" t="n">
        <v>45613</v>
      </c>
      <c r="B788" s="21" t="s">
        <v>129</v>
      </c>
      <c r="C788" s="21" t="s">
        <v>139</v>
      </c>
      <c r="D788" s="29" t="n">
        <v>102.84</v>
      </c>
      <c r="E788" s="29" t="n">
        <f aca="false">D788/10</f>
        <v>10.284</v>
      </c>
      <c r="F788" s="29" t="n">
        <f aca="false">(E788+Einstellungen!$B$20)*(1+Einstellungen!$B$10)</f>
        <v>34.4386</v>
      </c>
      <c r="G788" s="21" t="str">
        <f aca="false">IF(F788&lt;Einstellungen!$B$5,"ja","nein")</f>
        <v>nein</v>
      </c>
      <c r="H788" s="21" t="s">
        <v>14</v>
      </c>
      <c r="I788" s="29" t="n">
        <f aca="false">INDEX(Einstellungen!$B$27:$B$50,18)</f>
        <v>1.1</v>
      </c>
      <c r="J788" s="29" t="n">
        <f aca="false">F788*I788</f>
        <v>37.88246</v>
      </c>
    </row>
    <row r="789" customFormat="false" ht="15" hidden="false" customHeight="false" outlineLevel="0" collapsed="false">
      <c r="A789" s="28" t="n">
        <v>45613</v>
      </c>
      <c r="B789" s="21" t="s">
        <v>130</v>
      </c>
      <c r="C789" s="21" t="s">
        <v>139</v>
      </c>
      <c r="D789" s="29" t="n">
        <v>80.7</v>
      </c>
      <c r="E789" s="29" t="n">
        <f aca="false">D789/10</f>
        <v>8.07</v>
      </c>
      <c r="F789" s="29" t="n">
        <f aca="false">(E789+Einstellungen!$B$20)*(1+Einstellungen!$B$10)</f>
        <v>31.80394</v>
      </c>
      <c r="G789" s="21" t="str">
        <f aca="false">IF(F789&lt;Einstellungen!$B$5,"ja","nein")</f>
        <v>nein</v>
      </c>
      <c r="H789" s="21" t="s">
        <v>14</v>
      </c>
      <c r="I789" s="29" t="n">
        <f aca="false">INDEX(Einstellungen!$B$27:$B$50,19)</f>
        <v>1.35</v>
      </c>
      <c r="J789" s="29" t="n">
        <f aca="false">F789*I789</f>
        <v>42.935319</v>
      </c>
    </row>
    <row r="790" customFormat="false" ht="15" hidden="false" customHeight="false" outlineLevel="0" collapsed="false">
      <c r="A790" s="28" t="n">
        <v>45613</v>
      </c>
      <c r="B790" s="21" t="s">
        <v>131</v>
      </c>
      <c r="C790" s="21" t="s">
        <v>139</v>
      </c>
      <c r="D790" s="29" t="n">
        <v>65.4</v>
      </c>
      <c r="E790" s="29" t="n">
        <f aca="false">D790/10</f>
        <v>6.54</v>
      </c>
      <c r="F790" s="29" t="n">
        <f aca="false">(E790+Einstellungen!$B$20)*(1+Einstellungen!$B$10)</f>
        <v>29.98324</v>
      </c>
      <c r="G790" s="21" t="str">
        <f aca="false">IF(F790&lt;Einstellungen!$B$5,"ja","nein")</f>
        <v>nein</v>
      </c>
      <c r="H790" s="21" t="s">
        <v>14</v>
      </c>
      <c r="I790" s="29" t="n">
        <f aca="false">INDEX(Einstellungen!$B$27:$B$50,20)</f>
        <v>1.45</v>
      </c>
      <c r="J790" s="29" t="n">
        <f aca="false">F790*I790</f>
        <v>43.475698</v>
      </c>
    </row>
    <row r="791" customFormat="false" ht="15" hidden="false" customHeight="false" outlineLevel="0" collapsed="false">
      <c r="A791" s="28" t="n">
        <v>45613</v>
      </c>
      <c r="B791" s="21" t="s">
        <v>132</v>
      </c>
      <c r="C791" s="21" t="s">
        <v>139</v>
      </c>
      <c r="D791" s="29" t="n">
        <v>57.41</v>
      </c>
      <c r="E791" s="29" t="n">
        <f aca="false">D791/10</f>
        <v>5.741</v>
      </c>
      <c r="F791" s="29" t="n">
        <f aca="false">(E791+Einstellungen!$B$20)*(1+Einstellungen!$B$10)</f>
        <v>29.03243</v>
      </c>
      <c r="G791" s="21" t="str">
        <f aca="false">IF(F791&lt;Einstellungen!$B$5,"ja","nein")</f>
        <v>nein</v>
      </c>
      <c r="H791" s="21" t="s">
        <v>14</v>
      </c>
      <c r="I791" s="29" t="n">
        <f aca="false">INDEX(Einstellungen!$B$27:$B$50,21)</f>
        <v>1.4</v>
      </c>
      <c r="J791" s="29" t="n">
        <f aca="false">F791*I791</f>
        <v>40.645402</v>
      </c>
    </row>
    <row r="792" customFormat="false" ht="15" hidden="false" customHeight="false" outlineLevel="0" collapsed="false">
      <c r="A792" s="28" t="n">
        <v>45613</v>
      </c>
      <c r="B792" s="21" t="s">
        <v>133</v>
      </c>
      <c r="C792" s="21" t="s">
        <v>139</v>
      </c>
      <c r="D792" s="29" t="n">
        <v>64.79</v>
      </c>
      <c r="E792" s="29" t="n">
        <f aca="false">D792/10</f>
        <v>6.479</v>
      </c>
      <c r="F792" s="29" t="n">
        <f aca="false">(E792+Einstellungen!$B$20)*(1+Einstellungen!$B$10)</f>
        <v>29.91065</v>
      </c>
      <c r="G792" s="21" t="str">
        <f aca="false">IF(F792&lt;Einstellungen!$B$5,"ja","nein")</f>
        <v>nein</v>
      </c>
      <c r="H792" s="21" t="s">
        <v>14</v>
      </c>
      <c r="I792" s="29" t="n">
        <f aca="false">INDEX(Einstellungen!$B$27:$B$50,22)</f>
        <v>1.25</v>
      </c>
      <c r="J792" s="29" t="n">
        <f aca="false">F792*I792</f>
        <v>37.3883125</v>
      </c>
    </row>
    <row r="793" customFormat="false" ht="15" hidden="false" customHeight="false" outlineLevel="0" collapsed="false">
      <c r="A793" s="28" t="n">
        <v>45613</v>
      </c>
      <c r="B793" s="21" t="s">
        <v>134</v>
      </c>
      <c r="C793" s="21" t="s">
        <v>139</v>
      </c>
      <c r="D793" s="29" t="n">
        <v>68.76</v>
      </c>
      <c r="E793" s="29" t="n">
        <f aca="false">D793/10</f>
        <v>6.876</v>
      </c>
      <c r="F793" s="29" t="n">
        <f aca="false">(E793+Einstellungen!$B$20)*(1+Einstellungen!$B$10)</f>
        <v>30.38308</v>
      </c>
      <c r="G793" s="21" t="str">
        <f aca="false">IF(F793&lt;Einstellungen!$B$5,"ja","nein")</f>
        <v>nein</v>
      </c>
      <c r="H793" s="21" t="s">
        <v>14</v>
      </c>
      <c r="I793" s="29" t="n">
        <f aca="false">INDEX(Einstellungen!$B$27:$B$50,23)</f>
        <v>1.05</v>
      </c>
      <c r="J793" s="29" t="n">
        <f aca="false">F793*I793</f>
        <v>31.902234</v>
      </c>
    </row>
    <row r="794" customFormat="false" ht="15" hidden="false" customHeight="false" outlineLevel="0" collapsed="false">
      <c r="A794" s="28" t="n">
        <v>45613</v>
      </c>
      <c r="B794" s="21" t="s">
        <v>135</v>
      </c>
      <c r="C794" s="21" t="s">
        <v>139</v>
      </c>
      <c r="D794" s="29" t="n">
        <v>62.02</v>
      </c>
      <c r="E794" s="29" t="n">
        <f aca="false">D794/10</f>
        <v>6.202</v>
      </c>
      <c r="F794" s="29" t="n">
        <f aca="false">(E794+Einstellungen!$B$20)*(1+Einstellungen!$B$10)</f>
        <v>29.58102</v>
      </c>
      <c r="G794" s="21" t="str">
        <f aca="false">IF(F794&lt;Einstellungen!$B$5,"ja","nein")</f>
        <v>nein</v>
      </c>
      <c r="H794" s="21" t="s">
        <v>14</v>
      </c>
      <c r="I794" s="29" t="n">
        <f aca="false">INDEX(Einstellungen!$B$27:$B$50,24)</f>
        <v>0.8</v>
      </c>
      <c r="J794" s="29" t="n">
        <f aca="false">F794*I794</f>
        <v>23.664816</v>
      </c>
    </row>
    <row r="795" customFormat="false" ht="15" hidden="false" customHeight="false" outlineLevel="0" collapsed="false">
      <c r="A795" s="28" t="n">
        <v>45614</v>
      </c>
      <c r="B795" s="21" t="s">
        <v>111</v>
      </c>
      <c r="C795" s="21" t="s">
        <v>140</v>
      </c>
      <c r="D795" s="29" t="n">
        <v>65.42</v>
      </c>
      <c r="E795" s="29" t="n">
        <f aca="false">D795/10</f>
        <v>6.542</v>
      </c>
      <c r="F795" s="29" t="n">
        <f aca="false">(E795+Einstellungen!$B$20)*(1+Einstellungen!$B$10)</f>
        <v>29.98562</v>
      </c>
      <c r="G795" s="21" t="str">
        <f aca="false">IF(F795&lt;Einstellungen!$B$5,"ja","nein")</f>
        <v>nein</v>
      </c>
      <c r="H795" s="21" t="s">
        <v>14</v>
      </c>
      <c r="I795" s="29" t="n">
        <f aca="false">INDEX(Einstellungen!$B$27:$B$50,1)</f>
        <v>0.6</v>
      </c>
      <c r="J795" s="29" t="n">
        <f aca="false">F795*I795</f>
        <v>17.991372</v>
      </c>
    </row>
    <row r="796" customFormat="false" ht="15" hidden="false" customHeight="false" outlineLevel="0" collapsed="false">
      <c r="A796" s="28" t="n">
        <v>45614</v>
      </c>
      <c r="B796" s="21" t="s">
        <v>113</v>
      </c>
      <c r="C796" s="21" t="s">
        <v>140</v>
      </c>
      <c r="D796" s="29" t="n">
        <v>64.39</v>
      </c>
      <c r="E796" s="29" t="n">
        <f aca="false">D796/10</f>
        <v>6.439</v>
      </c>
      <c r="F796" s="29" t="n">
        <f aca="false">(E796+Einstellungen!$B$20)*(1+Einstellungen!$B$10)</f>
        <v>29.86305</v>
      </c>
      <c r="G796" s="21" t="str">
        <f aca="false">IF(F796&lt;Einstellungen!$B$5,"ja","nein")</f>
        <v>nein</v>
      </c>
      <c r="H796" s="21" t="s">
        <v>14</v>
      </c>
      <c r="I796" s="29" t="n">
        <f aca="false">INDEX(Einstellungen!$B$27:$B$50,2)</f>
        <v>0.5</v>
      </c>
      <c r="J796" s="29" t="n">
        <f aca="false">F796*I796</f>
        <v>14.931525</v>
      </c>
    </row>
    <row r="797" customFormat="false" ht="15" hidden="false" customHeight="false" outlineLevel="0" collapsed="false">
      <c r="A797" s="28" t="n">
        <v>45614</v>
      </c>
      <c r="B797" s="21" t="s">
        <v>114</v>
      </c>
      <c r="C797" s="21" t="s">
        <v>140</v>
      </c>
      <c r="D797" s="29" t="n">
        <v>59.86</v>
      </c>
      <c r="E797" s="29" t="n">
        <f aca="false">D797/10</f>
        <v>5.986</v>
      </c>
      <c r="F797" s="29" t="n">
        <f aca="false">(E797+Einstellungen!$B$20)*(1+Einstellungen!$B$10)</f>
        <v>29.32398</v>
      </c>
      <c r="G797" s="21" t="str">
        <f aca="false">IF(F797&lt;Einstellungen!$B$5,"ja","nein")</f>
        <v>nein</v>
      </c>
      <c r="H797" s="21" t="s">
        <v>14</v>
      </c>
      <c r="I797" s="29" t="n">
        <f aca="false">INDEX(Einstellungen!$B$27:$B$50,3)</f>
        <v>0.45</v>
      </c>
      <c r="J797" s="29" t="n">
        <f aca="false">F797*I797</f>
        <v>13.195791</v>
      </c>
    </row>
    <row r="798" customFormat="false" ht="15" hidden="false" customHeight="false" outlineLevel="0" collapsed="false">
      <c r="A798" s="28" t="n">
        <v>45614</v>
      </c>
      <c r="B798" s="21" t="s">
        <v>115</v>
      </c>
      <c r="C798" s="21" t="s">
        <v>140</v>
      </c>
      <c r="D798" s="29" t="n">
        <v>42.39</v>
      </c>
      <c r="E798" s="29" t="n">
        <f aca="false">D798/10</f>
        <v>4.239</v>
      </c>
      <c r="F798" s="29" t="n">
        <f aca="false">(E798+Einstellungen!$B$20)*(1+Einstellungen!$B$10)</f>
        <v>27.24505</v>
      </c>
      <c r="G798" s="21" t="str">
        <f aca="false">IF(F798&lt;Einstellungen!$B$5,"ja","nein")</f>
        <v>ja</v>
      </c>
      <c r="H798" s="21" t="s">
        <v>14</v>
      </c>
      <c r="I798" s="29" t="n">
        <f aca="false">INDEX(Einstellungen!$B$27:$B$50,4)</f>
        <v>0.45</v>
      </c>
      <c r="J798" s="29" t="n">
        <f aca="false">F798*I798</f>
        <v>12.2602725</v>
      </c>
    </row>
    <row r="799" customFormat="false" ht="15" hidden="false" customHeight="false" outlineLevel="0" collapsed="false">
      <c r="A799" s="28" t="n">
        <v>45614</v>
      </c>
      <c r="B799" s="21" t="s">
        <v>116</v>
      </c>
      <c r="C799" s="21" t="s">
        <v>140</v>
      </c>
      <c r="D799" s="29" t="n">
        <v>58.17</v>
      </c>
      <c r="E799" s="29" t="n">
        <f aca="false">D799/10</f>
        <v>5.817</v>
      </c>
      <c r="F799" s="29" t="n">
        <f aca="false">(E799+Einstellungen!$B$20)*(1+Einstellungen!$B$10)</f>
        <v>29.12287</v>
      </c>
      <c r="G799" s="21" t="str">
        <f aca="false">IF(F799&lt;Einstellungen!$B$5,"ja","nein")</f>
        <v>nein</v>
      </c>
      <c r="H799" s="21" t="s">
        <v>14</v>
      </c>
      <c r="I799" s="29" t="n">
        <f aca="false">INDEX(Einstellungen!$B$27:$B$50,5)</f>
        <v>0.45</v>
      </c>
      <c r="J799" s="29" t="n">
        <f aca="false">F799*I799</f>
        <v>13.1052915</v>
      </c>
    </row>
    <row r="800" customFormat="false" ht="15" hidden="false" customHeight="false" outlineLevel="0" collapsed="false">
      <c r="A800" s="28" t="n">
        <v>45614</v>
      </c>
      <c r="B800" s="21" t="s">
        <v>117</v>
      </c>
      <c r="C800" s="21" t="s">
        <v>140</v>
      </c>
      <c r="D800" s="29" t="n">
        <v>74.23</v>
      </c>
      <c r="E800" s="29" t="n">
        <f aca="false">D800/10</f>
        <v>7.423</v>
      </c>
      <c r="F800" s="29" t="n">
        <f aca="false">(E800+Einstellungen!$B$20)*(1+Einstellungen!$B$10)</f>
        <v>31.03401</v>
      </c>
      <c r="G800" s="21" t="str">
        <f aca="false">IF(F800&lt;Einstellungen!$B$5,"ja","nein")</f>
        <v>nein</v>
      </c>
      <c r="H800" s="21" t="s">
        <v>14</v>
      </c>
      <c r="I800" s="29" t="n">
        <f aca="false">INDEX(Einstellungen!$B$27:$B$50,6)</f>
        <v>0.5</v>
      </c>
      <c r="J800" s="29" t="n">
        <f aca="false">F800*I800</f>
        <v>15.517005</v>
      </c>
    </row>
    <row r="801" customFormat="false" ht="15" hidden="false" customHeight="false" outlineLevel="0" collapsed="false">
      <c r="A801" s="28" t="n">
        <v>45614</v>
      </c>
      <c r="B801" s="21" t="s">
        <v>118</v>
      </c>
      <c r="C801" s="21" t="s">
        <v>140</v>
      </c>
      <c r="D801" s="29" t="n">
        <v>95.55</v>
      </c>
      <c r="E801" s="29" t="n">
        <f aca="false">D801/10</f>
        <v>9.555</v>
      </c>
      <c r="F801" s="29" t="n">
        <f aca="false">(E801+Einstellungen!$B$20)*(1+Einstellungen!$B$10)</f>
        <v>33.57109</v>
      </c>
      <c r="G801" s="21" t="str">
        <f aca="false">IF(F801&lt;Einstellungen!$B$5,"ja","nein")</f>
        <v>nein</v>
      </c>
      <c r="H801" s="21" t="s">
        <v>14</v>
      </c>
      <c r="I801" s="29" t="n">
        <f aca="false">INDEX(Einstellungen!$B$27:$B$50,7)</f>
        <v>0.7</v>
      </c>
      <c r="J801" s="29" t="n">
        <f aca="false">F801*I801</f>
        <v>23.499763</v>
      </c>
    </row>
    <row r="802" customFormat="false" ht="15" hidden="false" customHeight="false" outlineLevel="0" collapsed="false">
      <c r="A802" s="28" t="n">
        <v>45614</v>
      </c>
      <c r="B802" s="21" t="s">
        <v>119</v>
      </c>
      <c r="C802" s="21" t="s">
        <v>140</v>
      </c>
      <c r="D802" s="29" t="n">
        <v>121.66</v>
      </c>
      <c r="E802" s="29" t="n">
        <f aca="false">D802/10</f>
        <v>12.166</v>
      </c>
      <c r="F802" s="29" t="n">
        <f aca="false">(E802+Einstellungen!$B$20)*(1+Einstellungen!$B$10)</f>
        <v>36.67818</v>
      </c>
      <c r="G802" s="21" t="str">
        <f aca="false">IF(F802&lt;Einstellungen!$B$5,"ja","nein")</f>
        <v>nein</v>
      </c>
      <c r="H802" s="21" t="s">
        <v>14</v>
      </c>
      <c r="I802" s="29" t="n">
        <f aca="false">INDEX(Einstellungen!$B$27:$B$50,8)</f>
        <v>0.95</v>
      </c>
      <c r="J802" s="29" t="n">
        <f aca="false">F802*I802</f>
        <v>34.844271</v>
      </c>
    </row>
    <row r="803" customFormat="false" ht="15" hidden="false" customHeight="false" outlineLevel="0" collapsed="false">
      <c r="A803" s="28" t="n">
        <v>45614</v>
      </c>
      <c r="B803" s="21" t="s">
        <v>120</v>
      </c>
      <c r="C803" s="21" t="s">
        <v>140</v>
      </c>
      <c r="D803" s="29" t="n">
        <v>121.91</v>
      </c>
      <c r="E803" s="29" t="n">
        <f aca="false">D803/10</f>
        <v>12.191</v>
      </c>
      <c r="F803" s="29" t="n">
        <f aca="false">(E803+Einstellungen!$B$20)*(1+Einstellungen!$B$10)</f>
        <v>36.70793</v>
      </c>
      <c r="G803" s="21" t="str">
        <f aca="false">IF(F803&lt;Einstellungen!$B$5,"ja","nein")</f>
        <v>nein</v>
      </c>
      <c r="H803" s="21" t="s">
        <v>14</v>
      </c>
      <c r="I803" s="29" t="n">
        <f aca="false">INDEX(Einstellungen!$B$27:$B$50,9)</f>
        <v>1.05</v>
      </c>
      <c r="J803" s="29" t="n">
        <f aca="false">F803*I803</f>
        <v>38.5433265</v>
      </c>
    </row>
    <row r="804" customFormat="false" ht="15" hidden="false" customHeight="false" outlineLevel="0" collapsed="false">
      <c r="A804" s="28" t="n">
        <v>45614</v>
      </c>
      <c r="B804" s="21" t="s">
        <v>121</v>
      </c>
      <c r="C804" s="21" t="s">
        <v>140</v>
      </c>
      <c r="D804" s="29" t="n">
        <v>119.56</v>
      </c>
      <c r="E804" s="29" t="n">
        <f aca="false">D804/10</f>
        <v>11.956</v>
      </c>
      <c r="F804" s="29" t="n">
        <f aca="false">(E804+Einstellungen!$B$20)*(1+Einstellungen!$B$10)</f>
        <v>36.42828</v>
      </c>
      <c r="G804" s="21" t="str">
        <f aca="false">IF(F804&lt;Einstellungen!$B$5,"ja","nein")</f>
        <v>nein</v>
      </c>
      <c r="H804" s="21" t="s">
        <v>14</v>
      </c>
      <c r="I804" s="29" t="n">
        <f aca="false">INDEX(Einstellungen!$B$27:$B$50,10)</f>
        <v>1.05</v>
      </c>
      <c r="J804" s="29" t="n">
        <f aca="false">F804*I804</f>
        <v>38.249694</v>
      </c>
    </row>
    <row r="805" customFormat="false" ht="15" hidden="false" customHeight="false" outlineLevel="0" collapsed="false">
      <c r="A805" s="28" t="n">
        <v>45614</v>
      </c>
      <c r="B805" s="21" t="s">
        <v>122</v>
      </c>
      <c r="C805" s="21" t="s">
        <v>140</v>
      </c>
      <c r="D805" s="29" t="n">
        <v>111.51</v>
      </c>
      <c r="E805" s="29" t="n">
        <f aca="false">D805/10</f>
        <v>11.151</v>
      </c>
      <c r="F805" s="29" t="n">
        <f aca="false">(E805+Einstellungen!$B$20)*(1+Einstellungen!$B$10)</f>
        <v>35.47033</v>
      </c>
      <c r="G805" s="21" t="str">
        <f aca="false">IF(F805&lt;Einstellungen!$B$5,"ja","nein")</f>
        <v>nein</v>
      </c>
      <c r="H805" s="21" t="s">
        <v>14</v>
      </c>
      <c r="I805" s="29" t="n">
        <f aca="false">INDEX(Einstellungen!$B$27:$B$50,11)</f>
        <v>1.05</v>
      </c>
      <c r="J805" s="29" t="n">
        <f aca="false">F805*I805</f>
        <v>37.2438465</v>
      </c>
    </row>
    <row r="806" customFormat="false" ht="15" hidden="false" customHeight="false" outlineLevel="0" collapsed="false">
      <c r="A806" s="28" t="n">
        <v>45614</v>
      </c>
      <c r="B806" s="21" t="s">
        <v>123</v>
      </c>
      <c r="C806" s="21" t="s">
        <v>140</v>
      </c>
      <c r="D806" s="29" t="n">
        <v>92.98</v>
      </c>
      <c r="E806" s="29" t="n">
        <f aca="false">D806/10</f>
        <v>9.298</v>
      </c>
      <c r="F806" s="29" t="n">
        <f aca="false">(E806+Einstellungen!$B$20)*(1+Einstellungen!$B$10)</f>
        <v>33.26526</v>
      </c>
      <c r="G806" s="21" t="str">
        <f aca="false">IF(F806&lt;Einstellungen!$B$5,"ja","nein")</f>
        <v>nein</v>
      </c>
      <c r="H806" s="21" t="s">
        <v>14</v>
      </c>
      <c r="I806" s="29" t="n">
        <f aca="false">INDEX(Einstellungen!$B$27:$B$50,12)</f>
        <v>1.1</v>
      </c>
      <c r="J806" s="29" t="n">
        <f aca="false">F806*I806</f>
        <v>36.591786</v>
      </c>
    </row>
    <row r="807" customFormat="false" ht="15" hidden="false" customHeight="false" outlineLevel="0" collapsed="false">
      <c r="A807" s="28" t="n">
        <v>45614</v>
      </c>
      <c r="B807" s="21" t="s">
        <v>124</v>
      </c>
      <c r="C807" s="21" t="s">
        <v>140</v>
      </c>
      <c r="D807" s="29" t="n">
        <v>79.5</v>
      </c>
      <c r="E807" s="29" t="n">
        <f aca="false">D807/10</f>
        <v>7.95</v>
      </c>
      <c r="F807" s="29" t="n">
        <f aca="false">(E807+Einstellungen!$B$20)*(1+Einstellungen!$B$10)</f>
        <v>31.66114</v>
      </c>
      <c r="G807" s="21" t="str">
        <f aca="false">IF(F807&lt;Einstellungen!$B$5,"ja","nein")</f>
        <v>nein</v>
      </c>
      <c r="H807" s="21" t="s">
        <v>14</v>
      </c>
      <c r="I807" s="29" t="n">
        <f aca="false">INDEX(Einstellungen!$B$27:$B$50,13)</f>
        <v>1.2</v>
      </c>
      <c r="J807" s="29" t="n">
        <f aca="false">F807*I807</f>
        <v>37.993368</v>
      </c>
    </row>
    <row r="808" customFormat="false" ht="15" hidden="false" customHeight="false" outlineLevel="0" collapsed="false">
      <c r="A808" s="28" t="n">
        <v>45614</v>
      </c>
      <c r="B808" s="21" t="s">
        <v>125</v>
      </c>
      <c r="C808" s="21" t="s">
        <v>140</v>
      </c>
      <c r="D808" s="29" t="n">
        <v>94.13</v>
      </c>
      <c r="E808" s="29" t="n">
        <f aca="false">D808/10</f>
        <v>9.413</v>
      </c>
      <c r="F808" s="29" t="n">
        <f aca="false">(E808+Einstellungen!$B$20)*(1+Einstellungen!$B$10)</f>
        <v>33.40211</v>
      </c>
      <c r="G808" s="21" t="str">
        <f aca="false">IF(F808&lt;Einstellungen!$B$5,"ja","nein")</f>
        <v>nein</v>
      </c>
      <c r="H808" s="21" t="s">
        <v>14</v>
      </c>
      <c r="I808" s="29" t="n">
        <f aca="false">INDEX(Einstellungen!$B$27:$B$50,14)</f>
        <v>1.15</v>
      </c>
      <c r="J808" s="29" t="n">
        <f aca="false">F808*I808</f>
        <v>38.4124265</v>
      </c>
    </row>
    <row r="809" customFormat="false" ht="15" hidden="false" customHeight="false" outlineLevel="0" collapsed="false">
      <c r="A809" s="28" t="n">
        <v>45614</v>
      </c>
      <c r="B809" s="21" t="s">
        <v>126</v>
      </c>
      <c r="C809" s="21" t="s">
        <v>140</v>
      </c>
      <c r="D809" s="29" t="n">
        <v>109.52</v>
      </c>
      <c r="E809" s="29" t="n">
        <f aca="false">D809/10</f>
        <v>10.952</v>
      </c>
      <c r="F809" s="29" t="n">
        <f aca="false">(E809+Einstellungen!$B$20)*(1+Einstellungen!$B$10)</f>
        <v>35.23352</v>
      </c>
      <c r="G809" s="21" t="str">
        <f aca="false">IF(F809&lt;Einstellungen!$B$5,"ja","nein")</f>
        <v>nein</v>
      </c>
      <c r="H809" s="21" t="s">
        <v>14</v>
      </c>
      <c r="I809" s="29" t="n">
        <f aca="false">INDEX(Einstellungen!$B$27:$B$50,15)</f>
        <v>1</v>
      </c>
      <c r="J809" s="29" t="n">
        <f aca="false">F809*I809</f>
        <v>35.23352</v>
      </c>
    </row>
    <row r="810" customFormat="false" ht="15" hidden="false" customHeight="false" outlineLevel="0" collapsed="false">
      <c r="A810" s="28" t="n">
        <v>45614</v>
      </c>
      <c r="B810" s="21" t="s">
        <v>127</v>
      </c>
      <c r="C810" s="21" t="s">
        <v>140</v>
      </c>
      <c r="D810" s="29" t="n">
        <v>119.98</v>
      </c>
      <c r="E810" s="29" t="n">
        <f aca="false">D810/10</f>
        <v>11.998</v>
      </c>
      <c r="F810" s="29" t="n">
        <f aca="false">(E810+Einstellungen!$B$20)*(1+Einstellungen!$B$10)</f>
        <v>36.47826</v>
      </c>
      <c r="G810" s="21" t="str">
        <f aca="false">IF(F810&lt;Einstellungen!$B$5,"ja","nein")</f>
        <v>nein</v>
      </c>
      <c r="H810" s="21" t="s">
        <v>14</v>
      </c>
      <c r="I810" s="29" t="n">
        <f aca="false">INDEX(Einstellungen!$B$27:$B$50,16)</f>
        <v>0.95</v>
      </c>
      <c r="J810" s="29" t="n">
        <f aca="false">F810*I810</f>
        <v>34.654347</v>
      </c>
    </row>
    <row r="811" customFormat="false" ht="15" hidden="false" customHeight="false" outlineLevel="0" collapsed="false">
      <c r="A811" s="28" t="n">
        <v>45614</v>
      </c>
      <c r="B811" s="21" t="s">
        <v>128</v>
      </c>
      <c r="C811" s="21" t="s">
        <v>140</v>
      </c>
      <c r="D811" s="29" t="n">
        <v>132.48</v>
      </c>
      <c r="E811" s="29" t="n">
        <f aca="false">D811/10</f>
        <v>13.248</v>
      </c>
      <c r="F811" s="29" t="n">
        <f aca="false">(E811+Einstellungen!$B$20)*(1+Einstellungen!$B$10)</f>
        <v>37.96576</v>
      </c>
      <c r="G811" s="21" t="str">
        <f aca="false">IF(F811&lt;Einstellungen!$B$5,"ja","nein")</f>
        <v>nein</v>
      </c>
      <c r="H811" s="21" t="s">
        <v>14</v>
      </c>
      <c r="I811" s="29" t="n">
        <f aca="false">INDEX(Einstellungen!$B$27:$B$50,17)</f>
        <v>0.95</v>
      </c>
      <c r="J811" s="29" t="n">
        <f aca="false">F811*I811</f>
        <v>36.067472</v>
      </c>
    </row>
    <row r="812" customFormat="false" ht="15" hidden="false" customHeight="false" outlineLevel="0" collapsed="false">
      <c r="A812" s="28" t="n">
        <v>45614</v>
      </c>
      <c r="B812" s="21" t="s">
        <v>129</v>
      </c>
      <c r="C812" s="21" t="s">
        <v>140</v>
      </c>
      <c r="D812" s="29" t="n">
        <v>159.9</v>
      </c>
      <c r="E812" s="29" t="n">
        <f aca="false">D812/10</f>
        <v>15.99</v>
      </c>
      <c r="F812" s="29" t="n">
        <f aca="false">(E812+Einstellungen!$B$20)*(1+Einstellungen!$B$10)</f>
        <v>41.22874</v>
      </c>
      <c r="G812" s="21" t="str">
        <f aca="false">IF(F812&lt;Einstellungen!$B$5,"ja","nein")</f>
        <v>nein</v>
      </c>
      <c r="H812" s="21" t="s">
        <v>14</v>
      </c>
      <c r="I812" s="29" t="n">
        <f aca="false">INDEX(Einstellungen!$B$27:$B$50,18)</f>
        <v>1.1</v>
      </c>
      <c r="J812" s="29" t="n">
        <f aca="false">F812*I812</f>
        <v>45.351614</v>
      </c>
    </row>
    <row r="813" customFormat="false" ht="15" hidden="false" customHeight="false" outlineLevel="0" collapsed="false">
      <c r="A813" s="28" t="n">
        <v>45614</v>
      </c>
      <c r="B813" s="21" t="s">
        <v>130</v>
      </c>
      <c r="C813" s="21" t="s">
        <v>140</v>
      </c>
      <c r="D813" s="29" t="n">
        <v>161.82</v>
      </c>
      <c r="E813" s="29" t="n">
        <f aca="false">D813/10</f>
        <v>16.182</v>
      </c>
      <c r="F813" s="29" t="n">
        <f aca="false">(E813+Einstellungen!$B$20)*(1+Einstellungen!$B$10)</f>
        <v>41.45722</v>
      </c>
      <c r="G813" s="21" t="str">
        <f aca="false">IF(F813&lt;Einstellungen!$B$5,"ja","nein")</f>
        <v>nein</v>
      </c>
      <c r="H813" s="21" t="s">
        <v>14</v>
      </c>
      <c r="I813" s="29" t="n">
        <f aca="false">INDEX(Einstellungen!$B$27:$B$50,19)</f>
        <v>1.35</v>
      </c>
      <c r="J813" s="29" t="n">
        <f aca="false">F813*I813</f>
        <v>55.967247</v>
      </c>
    </row>
    <row r="814" customFormat="false" ht="15" hidden="false" customHeight="false" outlineLevel="0" collapsed="false">
      <c r="A814" s="28" t="n">
        <v>45614</v>
      </c>
      <c r="B814" s="21" t="s">
        <v>131</v>
      </c>
      <c r="C814" s="21" t="s">
        <v>140</v>
      </c>
      <c r="D814" s="29" t="n">
        <v>152.96</v>
      </c>
      <c r="E814" s="29" t="n">
        <f aca="false">D814/10</f>
        <v>15.296</v>
      </c>
      <c r="F814" s="29" t="n">
        <f aca="false">(E814+Einstellungen!$B$20)*(1+Einstellungen!$B$10)</f>
        <v>40.40288</v>
      </c>
      <c r="G814" s="21" t="str">
        <f aca="false">IF(F814&lt;Einstellungen!$B$5,"ja","nein")</f>
        <v>nein</v>
      </c>
      <c r="H814" s="21" t="s">
        <v>14</v>
      </c>
      <c r="I814" s="29" t="n">
        <f aca="false">INDEX(Einstellungen!$B$27:$B$50,20)</f>
        <v>1.45</v>
      </c>
      <c r="J814" s="29" t="n">
        <f aca="false">F814*I814</f>
        <v>58.584176</v>
      </c>
    </row>
    <row r="815" customFormat="false" ht="15" hidden="false" customHeight="false" outlineLevel="0" collapsed="false">
      <c r="A815" s="28" t="n">
        <v>45614</v>
      </c>
      <c r="B815" s="21" t="s">
        <v>132</v>
      </c>
      <c r="C815" s="21" t="s">
        <v>140</v>
      </c>
      <c r="D815" s="29" t="n">
        <v>128.94</v>
      </c>
      <c r="E815" s="29" t="n">
        <f aca="false">D815/10</f>
        <v>12.894</v>
      </c>
      <c r="F815" s="29" t="n">
        <f aca="false">(E815+Einstellungen!$B$20)*(1+Einstellungen!$B$10)</f>
        <v>37.5445</v>
      </c>
      <c r="G815" s="21" t="str">
        <f aca="false">IF(F815&lt;Einstellungen!$B$5,"ja","nein")</f>
        <v>nein</v>
      </c>
      <c r="H815" s="21" t="s">
        <v>14</v>
      </c>
      <c r="I815" s="29" t="n">
        <f aca="false">INDEX(Einstellungen!$B$27:$B$50,21)</f>
        <v>1.4</v>
      </c>
      <c r="J815" s="29" t="n">
        <f aca="false">F815*I815</f>
        <v>52.5623</v>
      </c>
    </row>
    <row r="816" customFormat="false" ht="15" hidden="false" customHeight="false" outlineLevel="0" collapsed="false">
      <c r="A816" s="28" t="n">
        <v>45614</v>
      </c>
      <c r="B816" s="21" t="s">
        <v>133</v>
      </c>
      <c r="C816" s="21" t="s">
        <v>140</v>
      </c>
      <c r="D816" s="29" t="n">
        <v>117.62</v>
      </c>
      <c r="E816" s="29" t="n">
        <f aca="false">D816/10</f>
        <v>11.762</v>
      </c>
      <c r="F816" s="29" t="n">
        <f aca="false">(E816+Einstellungen!$B$20)*(1+Einstellungen!$B$10)</f>
        <v>36.19742</v>
      </c>
      <c r="G816" s="21" t="str">
        <f aca="false">IF(F816&lt;Einstellungen!$B$5,"ja","nein")</f>
        <v>nein</v>
      </c>
      <c r="H816" s="21" t="s">
        <v>14</v>
      </c>
      <c r="I816" s="29" t="n">
        <f aca="false">INDEX(Einstellungen!$B$27:$B$50,22)</f>
        <v>1.25</v>
      </c>
      <c r="J816" s="29" t="n">
        <f aca="false">F816*I816</f>
        <v>45.246775</v>
      </c>
    </row>
    <row r="817" customFormat="false" ht="15" hidden="false" customHeight="false" outlineLevel="0" collapsed="false">
      <c r="A817" s="28" t="n">
        <v>45614</v>
      </c>
      <c r="B817" s="21" t="s">
        <v>134</v>
      </c>
      <c r="C817" s="21" t="s">
        <v>140</v>
      </c>
      <c r="D817" s="29" t="n">
        <v>116.99</v>
      </c>
      <c r="E817" s="29" t="n">
        <f aca="false">D817/10</f>
        <v>11.699</v>
      </c>
      <c r="F817" s="29" t="n">
        <f aca="false">(E817+Einstellungen!$B$20)*(1+Einstellungen!$B$10)</f>
        <v>36.12245</v>
      </c>
      <c r="G817" s="21" t="str">
        <f aca="false">IF(F817&lt;Einstellungen!$B$5,"ja","nein")</f>
        <v>nein</v>
      </c>
      <c r="H817" s="21" t="s">
        <v>14</v>
      </c>
      <c r="I817" s="29" t="n">
        <f aca="false">INDEX(Einstellungen!$B$27:$B$50,23)</f>
        <v>1.05</v>
      </c>
      <c r="J817" s="29" t="n">
        <f aca="false">F817*I817</f>
        <v>37.9285725</v>
      </c>
    </row>
    <row r="818" customFormat="false" ht="15" hidden="false" customHeight="false" outlineLevel="0" collapsed="false">
      <c r="A818" s="28" t="n">
        <v>45614</v>
      </c>
      <c r="B818" s="21" t="s">
        <v>135</v>
      </c>
      <c r="C818" s="21" t="s">
        <v>140</v>
      </c>
      <c r="D818" s="29" t="n">
        <v>108.7</v>
      </c>
      <c r="E818" s="29" t="n">
        <f aca="false">D818/10</f>
        <v>10.87</v>
      </c>
      <c r="F818" s="29" t="n">
        <f aca="false">(E818+Einstellungen!$B$20)*(1+Einstellungen!$B$10)</f>
        <v>35.13594</v>
      </c>
      <c r="G818" s="21" t="str">
        <f aca="false">IF(F818&lt;Einstellungen!$B$5,"ja","nein")</f>
        <v>nein</v>
      </c>
      <c r="H818" s="21" t="s">
        <v>14</v>
      </c>
      <c r="I818" s="29" t="n">
        <f aca="false">INDEX(Einstellungen!$B$27:$B$50,24)</f>
        <v>0.8</v>
      </c>
      <c r="J818" s="29" t="n">
        <f aca="false">F818*I818</f>
        <v>28.108752</v>
      </c>
    </row>
    <row r="819" customFormat="false" ht="15" hidden="false" customHeight="false" outlineLevel="0" collapsed="false">
      <c r="A819" s="28" t="n">
        <v>45615</v>
      </c>
      <c r="B819" s="21" t="s">
        <v>111</v>
      </c>
      <c r="C819" s="21" t="s">
        <v>141</v>
      </c>
      <c r="D819" s="29" t="n">
        <v>107.06</v>
      </c>
      <c r="E819" s="29" t="n">
        <f aca="false">D819/10</f>
        <v>10.706</v>
      </c>
      <c r="F819" s="29" t="n">
        <f aca="false">(E819+Einstellungen!$B$20)*(1+Einstellungen!$B$10)</f>
        <v>34.94078</v>
      </c>
      <c r="G819" s="21" t="str">
        <f aca="false">IF(F819&lt;Einstellungen!$B$5,"ja","nein")</f>
        <v>nein</v>
      </c>
      <c r="H819" s="21" t="s">
        <v>14</v>
      </c>
      <c r="I819" s="29" t="n">
        <f aca="false">INDEX(Einstellungen!$B$27:$B$50,1)</f>
        <v>0.6</v>
      </c>
      <c r="J819" s="29" t="n">
        <f aca="false">F819*I819</f>
        <v>20.964468</v>
      </c>
    </row>
    <row r="820" customFormat="false" ht="15" hidden="false" customHeight="false" outlineLevel="0" collapsed="false">
      <c r="A820" s="28" t="n">
        <v>45615</v>
      </c>
      <c r="B820" s="21" t="s">
        <v>113</v>
      </c>
      <c r="C820" s="21" t="s">
        <v>141</v>
      </c>
      <c r="D820" s="29" t="n">
        <v>101.4</v>
      </c>
      <c r="E820" s="29" t="n">
        <f aca="false">D820/10</f>
        <v>10.14</v>
      </c>
      <c r="F820" s="29" t="n">
        <f aca="false">(E820+Einstellungen!$B$20)*(1+Einstellungen!$B$10)</f>
        <v>34.26724</v>
      </c>
      <c r="G820" s="21" t="str">
        <f aca="false">IF(F820&lt;Einstellungen!$B$5,"ja","nein")</f>
        <v>nein</v>
      </c>
      <c r="H820" s="21" t="s">
        <v>14</v>
      </c>
      <c r="I820" s="29" t="n">
        <f aca="false">INDEX(Einstellungen!$B$27:$B$50,2)</f>
        <v>0.5</v>
      </c>
      <c r="J820" s="29" t="n">
        <f aca="false">F820*I820</f>
        <v>17.13362</v>
      </c>
    </row>
    <row r="821" customFormat="false" ht="15" hidden="false" customHeight="false" outlineLevel="0" collapsed="false">
      <c r="A821" s="28" t="n">
        <v>45615</v>
      </c>
      <c r="B821" s="21" t="s">
        <v>114</v>
      </c>
      <c r="C821" s="21" t="s">
        <v>141</v>
      </c>
      <c r="D821" s="29" t="n">
        <v>95.58</v>
      </c>
      <c r="E821" s="29" t="n">
        <f aca="false">D821/10</f>
        <v>9.558</v>
      </c>
      <c r="F821" s="29" t="n">
        <f aca="false">(E821+Einstellungen!$B$20)*(1+Einstellungen!$B$10)</f>
        <v>33.57466</v>
      </c>
      <c r="G821" s="21" t="str">
        <f aca="false">IF(F821&lt;Einstellungen!$B$5,"ja","nein")</f>
        <v>nein</v>
      </c>
      <c r="H821" s="21" t="s">
        <v>14</v>
      </c>
      <c r="I821" s="29" t="n">
        <f aca="false">INDEX(Einstellungen!$B$27:$B$50,3)</f>
        <v>0.45</v>
      </c>
      <c r="J821" s="29" t="n">
        <f aca="false">F821*I821</f>
        <v>15.108597</v>
      </c>
    </row>
    <row r="822" customFormat="false" ht="15" hidden="false" customHeight="false" outlineLevel="0" collapsed="false">
      <c r="A822" s="28" t="n">
        <v>45615</v>
      </c>
      <c r="B822" s="21" t="s">
        <v>115</v>
      </c>
      <c r="C822" s="21" t="s">
        <v>141</v>
      </c>
      <c r="D822" s="29" t="n">
        <v>91.73</v>
      </c>
      <c r="E822" s="29" t="n">
        <f aca="false">D822/10</f>
        <v>9.173</v>
      </c>
      <c r="F822" s="29" t="n">
        <f aca="false">(E822+Einstellungen!$B$20)*(1+Einstellungen!$B$10)</f>
        <v>33.11651</v>
      </c>
      <c r="G822" s="21" t="str">
        <f aca="false">IF(F822&lt;Einstellungen!$B$5,"ja","nein")</f>
        <v>nein</v>
      </c>
      <c r="H822" s="21" t="s">
        <v>14</v>
      </c>
      <c r="I822" s="29" t="n">
        <f aca="false">INDEX(Einstellungen!$B$27:$B$50,4)</f>
        <v>0.45</v>
      </c>
      <c r="J822" s="29" t="n">
        <f aca="false">F822*I822</f>
        <v>14.9024295</v>
      </c>
    </row>
    <row r="823" customFormat="false" ht="15" hidden="false" customHeight="false" outlineLevel="0" collapsed="false">
      <c r="A823" s="28" t="n">
        <v>45615</v>
      </c>
      <c r="B823" s="21" t="s">
        <v>116</v>
      </c>
      <c r="C823" s="21" t="s">
        <v>141</v>
      </c>
      <c r="D823" s="29" t="n">
        <v>95.28</v>
      </c>
      <c r="E823" s="29" t="n">
        <f aca="false">D823/10</f>
        <v>9.528</v>
      </c>
      <c r="F823" s="29" t="n">
        <f aca="false">(E823+Einstellungen!$B$20)*(1+Einstellungen!$B$10)</f>
        <v>33.53896</v>
      </c>
      <c r="G823" s="21" t="str">
        <f aca="false">IF(F823&lt;Einstellungen!$B$5,"ja","nein")</f>
        <v>nein</v>
      </c>
      <c r="H823" s="21" t="s">
        <v>14</v>
      </c>
      <c r="I823" s="29" t="n">
        <f aca="false">INDEX(Einstellungen!$B$27:$B$50,5)</f>
        <v>0.45</v>
      </c>
      <c r="J823" s="29" t="n">
        <f aca="false">F823*I823</f>
        <v>15.092532</v>
      </c>
    </row>
    <row r="824" customFormat="false" ht="15" hidden="false" customHeight="false" outlineLevel="0" collapsed="false">
      <c r="A824" s="28" t="n">
        <v>45615</v>
      </c>
      <c r="B824" s="21" t="s">
        <v>117</v>
      </c>
      <c r="C824" s="21" t="s">
        <v>141</v>
      </c>
      <c r="D824" s="29" t="n">
        <v>98.73</v>
      </c>
      <c r="E824" s="29" t="n">
        <f aca="false">D824/10</f>
        <v>9.873</v>
      </c>
      <c r="F824" s="29" t="n">
        <f aca="false">(E824+Einstellungen!$B$20)*(1+Einstellungen!$B$10)</f>
        <v>33.94951</v>
      </c>
      <c r="G824" s="21" t="str">
        <f aca="false">IF(F824&lt;Einstellungen!$B$5,"ja","nein")</f>
        <v>nein</v>
      </c>
      <c r="H824" s="21" t="s">
        <v>14</v>
      </c>
      <c r="I824" s="29" t="n">
        <f aca="false">INDEX(Einstellungen!$B$27:$B$50,6)</f>
        <v>0.5</v>
      </c>
      <c r="J824" s="29" t="n">
        <f aca="false">F824*I824</f>
        <v>16.974755</v>
      </c>
    </row>
    <row r="825" customFormat="false" ht="15" hidden="false" customHeight="false" outlineLevel="0" collapsed="false">
      <c r="A825" s="28" t="n">
        <v>45615</v>
      </c>
      <c r="B825" s="21" t="s">
        <v>118</v>
      </c>
      <c r="C825" s="21" t="s">
        <v>141</v>
      </c>
      <c r="D825" s="29" t="n">
        <v>116.27</v>
      </c>
      <c r="E825" s="29" t="n">
        <f aca="false">D825/10</f>
        <v>11.627</v>
      </c>
      <c r="F825" s="29" t="n">
        <f aca="false">(E825+Einstellungen!$B$20)*(1+Einstellungen!$B$10)</f>
        <v>36.03677</v>
      </c>
      <c r="G825" s="21" t="str">
        <f aca="false">IF(F825&lt;Einstellungen!$B$5,"ja","nein")</f>
        <v>nein</v>
      </c>
      <c r="H825" s="21" t="s">
        <v>14</v>
      </c>
      <c r="I825" s="29" t="n">
        <f aca="false">INDEX(Einstellungen!$B$27:$B$50,7)</f>
        <v>0.7</v>
      </c>
      <c r="J825" s="29" t="n">
        <f aca="false">F825*I825</f>
        <v>25.225739</v>
      </c>
    </row>
    <row r="826" customFormat="false" ht="15" hidden="false" customHeight="false" outlineLevel="0" collapsed="false">
      <c r="A826" s="28" t="n">
        <v>45615</v>
      </c>
      <c r="B826" s="21" t="s">
        <v>119</v>
      </c>
      <c r="C826" s="21" t="s">
        <v>141</v>
      </c>
      <c r="D826" s="29" t="n">
        <v>131.59</v>
      </c>
      <c r="E826" s="29" t="n">
        <f aca="false">D826/10</f>
        <v>13.159</v>
      </c>
      <c r="F826" s="29" t="n">
        <f aca="false">(E826+Einstellungen!$B$20)*(1+Einstellungen!$B$10)</f>
        <v>37.85985</v>
      </c>
      <c r="G826" s="21" t="str">
        <f aca="false">IF(F826&lt;Einstellungen!$B$5,"ja","nein")</f>
        <v>nein</v>
      </c>
      <c r="H826" s="21" t="s">
        <v>14</v>
      </c>
      <c r="I826" s="29" t="n">
        <f aca="false">INDEX(Einstellungen!$B$27:$B$50,8)</f>
        <v>0.95</v>
      </c>
      <c r="J826" s="29" t="n">
        <f aca="false">F826*I826</f>
        <v>35.9668575</v>
      </c>
    </row>
    <row r="827" customFormat="false" ht="15" hidden="false" customHeight="false" outlineLevel="0" collapsed="false">
      <c r="A827" s="28" t="n">
        <v>45615</v>
      </c>
      <c r="B827" s="21" t="s">
        <v>120</v>
      </c>
      <c r="C827" s="21" t="s">
        <v>141</v>
      </c>
      <c r="D827" s="29" t="n">
        <v>155.06</v>
      </c>
      <c r="E827" s="29" t="n">
        <f aca="false">D827/10</f>
        <v>15.506</v>
      </c>
      <c r="F827" s="29" t="n">
        <f aca="false">(E827+Einstellungen!$B$20)*(1+Einstellungen!$B$10)</f>
        <v>40.65278</v>
      </c>
      <c r="G827" s="21" t="str">
        <f aca="false">IF(F827&lt;Einstellungen!$B$5,"ja","nein")</f>
        <v>nein</v>
      </c>
      <c r="H827" s="21" t="s">
        <v>14</v>
      </c>
      <c r="I827" s="29" t="n">
        <f aca="false">INDEX(Einstellungen!$B$27:$B$50,9)</f>
        <v>1.05</v>
      </c>
      <c r="J827" s="29" t="n">
        <f aca="false">F827*I827</f>
        <v>42.685419</v>
      </c>
    </row>
    <row r="828" customFormat="false" ht="15" hidden="false" customHeight="false" outlineLevel="0" collapsed="false">
      <c r="A828" s="28" t="n">
        <v>45615</v>
      </c>
      <c r="B828" s="21" t="s">
        <v>121</v>
      </c>
      <c r="C828" s="21" t="s">
        <v>141</v>
      </c>
      <c r="D828" s="29" t="n">
        <v>157.57</v>
      </c>
      <c r="E828" s="29" t="n">
        <f aca="false">D828/10</f>
        <v>15.757</v>
      </c>
      <c r="F828" s="29" t="n">
        <f aca="false">(E828+Einstellungen!$B$20)*(1+Einstellungen!$B$10)</f>
        <v>40.95147</v>
      </c>
      <c r="G828" s="21" t="str">
        <f aca="false">IF(F828&lt;Einstellungen!$B$5,"ja","nein")</f>
        <v>nein</v>
      </c>
      <c r="H828" s="21" t="s">
        <v>14</v>
      </c>
      <c r="I828" s="29" t="n">
        <f aca="false">INDEX(Einstellungen!$B$27:$B$50,10)</f>
        <v>1.05</v>
      </c>
      <c r="J828" s="29" t="n">
        <f aca="false">F828*I828</f>
        <v>42.9990435</v>
      </c>
    </row>
    <row r="829" customFormat="false" ht="15" hidden="false" customHeight="false" outlineLevel="0" collapsed="false">
      <c r="A829" s="28" t="n">
        <v>45615</v>
      </c>
      <c r="B829" s="21" t="s">
        <v>122</v>
      </c>
      <c r="C829" s="21" t="s">
        <v>141</v>
      </c>
      <c r="D829" s="29" t="n">
        <v>156.26</v>
      </c>
      <c r="E829" s="29" t="n">
        <f aca="false">D829/10</f>
        <v>15.626</v>
      </c>
      <c r="F829" s="29" t="n">
        <f aca="false">(E829+Einstellungen!$B$20)*(1+Einstellungen!$B$10)</f>
        <v>40.79558</v>
      </c>
      <c r="G829" s="21" t="str">
        <f aca="false">IF(F829&lt;Einstellungen!$B$5,"ja","nein")</f>
        <v>nein</v>
      </c>
      <c r="H829" s="21" t="s">
        <v>14</v>
      </c>
      <c r="I829" s="29" t="n">
        <f aca="false">INDEX(Einstellungen!$B$27:$B$50,11)</f>
        <v>1.05</v>
      </c>
      <c r="J829" s="29" t="n">
        <f aca="false">F829*I829</f>
        <v>42.835359</v>
      </c>
    </row>
    <row r="830" customFormat="false" ht="15" hidden="false" customHeight="false" outlineLevel="0" collapsed="false">
      <c r="A830" s="28" t="n">
        <v>45615</v>
      </c>
      <c r="B830" s="21" t="s">
        <v>123</v>
      </c>
      <c r="C830" s="21" t="s">
        <v>141</v>
      </c>
      <c r="D830" s="29" t="n">
        <v>152.81</v>
      </c>
      <c r="E830" s="29" t="n">
        <f aca="false">D830/10</f>
        <v>15.281</v>
      </c>
      <c r="F830" s="29" t="n">
        <f aca="false">(E830+Einstellungen!$B$20)*(1+Einstellungen!$B$10)</f>
        <v>40.38503</v>
      </c>
      <c r="G830" s="21" t="str">
        <f aca="false">IF(F830&lt;Einstellungen!$B$5,"ja","nein")</f>
        <v>nein</v>
      </c>
      <c r="H830" s="21" t="s">
        <v>14</v>
      </c>
      <c r="I830" s="29" t="n">
        <f aca="false">INDEX(Einstellungen!$B$27:$B$50,12)</f>
        <v>1.1</v>
      </c>
      <c r="J830" s="29" t="n">
        <f aca="false">F830*I830</f>
        <v>44.423533</v>
      </c>
    </row>
    <row r="831" customFormat="false" ht="15" hidden="false" customHeight="false" outlineLevel="0" collapsed="false">
      <c r="A831" s="28" t="n">
        <v>45615</v>
      </c>
      <c r="B831" s="21" t="s">
        <v>124</v>
      </c>
      <c r="C831" s="21" t="s">
        <v>141</v>
      </c>
      <c r="D831" s="29" t="n">
        <v>148.19</v>
      </c>
      <c r="E831" s="29" t="n">
        <f aca="false">D831/10</f>
        <v>14.819</v>
      </c>
      <c r="F831" s="29" t="n">
        <f aca="false">(E831+Einstellungen!$B$20)*(1+Einstellungen!$B$10)</f>
        <v>39.83525</v>
      </c>
      <c r="G831" s="21" t="str">
        <f aca="false">IF(F831&lt;Einstellungen!$B$5,"ja","nein")</f>
        <v>nein</v>
      </c>
      <c r="H831" s="21" t="s">
        <v>14</v>
      </c>
      <c r="I831" s="29" t="n">
        <f aca="false">INDEX(Einstellungen!$B$27:$B$50,13)</f>
        <v>1.2</v>
      </c>
      <c r="J831" s="29" t="n">
        <f aca="false">F831*I831</f>
        <v>47.8023</v>
      </c>
    </row>
    <row r="832" customFormat="false" ht="15" hidden="false" customHeight="false" outlineLevel="0" collapsed="false">
      <c r="A832" s="28" t="n">
        <v>45615</v>
      </c>
      <c r="B832" s="21" t="s">
        <v>125</v>
      </c>
      <c r="C832" s="21" t="s">
        <v>141</v>
      </c>
      <c r="D832" s="29" t="n">
        <v>144.14</v>
      </c>
      <c r="E832" s="29" t="n">
        <f aca="false">D832/10</f>
        <v>14.414</v>
      </c>
      <c r="F832" s="29" t="n">
        <f aca="false">(E832+Einstellungen!$B$20)*(1+Einstellungen!$B$10)</f>
        <v>39.3533</v>
      </c>
      <c r="G832" s="21" t="str">
        <f aca="false">IF(F832&lt;Einstellungen!$B$5,"ja","nein")</f>
        <v>nein</v>
      </c>
      <c r="H832" s="21" t="s">
        <v>14</v>
      </c>
      <c r="I832" s="29" t="n">
        <f aca="false">INDEX(Einstellungen!$B$27:$B$50,14)</f>
        <v>1.15</v>
      </c>
      <c r="J832" s="29" t="n">
        <f aca="false">F832*I832</f>
        <v>45.256295</v>
      </c>
    </row>
    <row r="833" customFormat="false" ht="15" hidden="false" customHeight="false" outlineLevel="0" collapsed="false">
      <c r="A833" s="28" t="n">
        <v>45615</v>
      </c>
      <c r="B833" s="21" t="s">
        <v>126</v>
      </c>
      <c r="C833" s="21" t="s">
        <v>141</v>
      </c>
      <c r="D833" s="29" t="n">
        <v>140.15</v>
      </c>
      <c r="E833" s="29" t="n">
        <f aca="false">D833/10</f>
        <v>14.015</v>
      </c>
      <c r="F833" s="29" t="n">
        <f aca="false">(E833+Einstellungen!$B$20)*(1+Einstellungen!$B$10)</f>
        <v>38.87849</v>
      </c>
      <c r="G833" s="21" t="str">
        <f aca="false">IF(F833&lt;Einstellungen!$B$5,"ja","nein")</f>
        <v>nein</v>
      </c>
      <c r="H833" s="21" t="s">
        <v>14</v>
      </c>
      <c r="I833" s="29" t="n">
        <f aca="false">INDEX(Einstellungen!$B$27:$B$50,15)</f>
        <v>1</v>
      </c>
      <c r="J833" s="29" t="n">
        <f aca="false">F833*I833</f>
        <v>38.87849</v>
      </c>
    </row>
    <row r="834" customFormat="false" ht="15" hidden="false" customHeight="false" outlineLevel="0" collapsed="false">
      <c r="A834" s="28" t="n">
        <v>45615</v>
      </c>
      <c r="B834" s="21" t="s">
        <v>127</v>
      </c>
      <c r="C834" s="21" t="s">
        <v>141</v>
      </c>
      <c r="D834" s="29" t="n">
        <v>128.78</v>
      </c>
      <c r="E834" s="29" t="n">
        <f aca="false">D834/10</f>
        <v>12.878</v>
      </c>
      <c r="F834" s="29" t="n">
        <f aca="false">(E834+Einstellungen!$B$20)*(1+Einstellungen!$B$10)</f>
        <v>37.52546</v>
      </c>
      <c r="G834" s="21" t="str">
        <f aca="false">IF(F834&lt;Einstellungen!$B$5,"ja","nein")</f>
        <v>nein</v>
      </c>
      <c r="H834" s="21" t="s">
        <v>14</v>
      </c>
      <c r="I834" s="29" t="n">
        <f aca="false">INDEX(Einstellungen!$B$27:$B$50,16)</f>
        <v>0.95</v>
      </c>
      <c r="J834" s="29" t="n">
        <f aca="false">F834*I834</f>
        <v>35.649187</v>
      </c>
    </row>
    <row r="835" customFormat="false" ht="15" hidden="false" customHeight="false" outlineLevel="0" collapsed="false">
      <c r="A835" s="28" t="n">
        <v>45615</v>
      </c>
      <c r="B835" s="21" t="s">
        <v>128</v>
      </c>
      <c r="C835" s="21" t="s">
        <v>141</v>
      </c>
      <c r="D835" s="29" t="n">
        <v>132.89</v>
      </c>
      <c r="E835" s="29" t="n">
        <f aca="false">D835/10</f>
        <v>13.289</v>
      </c>
      <c r="F835" s="29" t="n">
        <f aca="false">(E835+Einstellungen!$B$20)*(1+Einstellungen!$B$10)</f>
        <v>38.01455</v>
      </c>
      <c r="G835" s="21" t="str">
        <f aca="false">IF(F835&lt;Einstellungen!$B$5,"ja","nein")</f>
        <v>nein</v>
      </c>
      <c r="H835" s="21" t="s">
        <v>14</v>
      </c>
      <c r="I835" s="29" t="n">
        <f aca="false">INDEX(Einstellungen!$B$27:$B$50,17)</f>
        <v>0.95</v>
      </c>
      <c r="J835" s="29" t="n">
        <f aca="false">F835*I835</f>
        <v>36.1138225</v>
      </c>
    </row>
    <row r="836" customFormat="false" ht="15" hidden="false" customHeight="false" outlineLevel="0" collapsed="false">
      <c r="A836" s="28" t="n">
        <v>45615</v>
      </c>
      <c r="B836" s="21" t="s">
        <v>129</v>
      </c>
      <c r="C836" s="21" t="s">
        <v>141</v>
      </c>
      <c r="D836" s="29" t="n">
        <v>140.19</v>
      </c>
      <c r="E836" s="29" t="n">
        <f aca="false">D836/10</f>
        <v>14.019</v>
      </c>
      <c r="F836" s="29" t="n">
        <f aca="false">(E836+Einstellungen!$B$20)*(1+Einstellungen!$B$10)</f>
        <v>38.88325</v>
      </c>
      <c r="G836" s="21" t="str">
        <f aca="false">IF(F836&lt;Einstellungen!$B$5,"ja","nein")</f>
        <v>nein</v>
      </c>
      <c r="H836" s="21" t="s">
        <v>14</v>
      </c>
      <c r="I836" s="29" t="n">
        <f aca="false">INDEX(Einstellungen!$B$27:$B$50,18)</f>
        <v>1.1</v>
      </c>
      <c r="J836" s="29" t="n">
        <f aca="false">F836*I836</f>
        <v>42.771575</v>
      </c>
    </row>
    <row r="837" customFormat="false" ht="15" hidden="false" customHeight="false" outlineLevel="0" collapsed="false">
      <c r="A837" s="28" t="n">
        <v>45615</v>
      </c>
      <c r="B837" s="21" t="s">
        <v>130</v>
      </c>
      <c r="C837" s="21" t="s">
        <v>141</v>
      </c>
      <c r="D837" s="29" t="n">
        <v>134.65</v>
      </c>
      <c r="E837" s="29" t="n">
        <f aca="false">D837/10</f>
        <v>13.465</v>
      </c>
      <c r="F837" s="29" t="n">
        <f aca="false">(E837+Einstellungen!$B$20)*(1+Einstellungen!$B$10)</f>
        <v>38.22399</v>
      </c>
      <c r="G837" s="21" t="str">
        <f aca="false">IF(F837&lt;Einstellungen!$B$5,"ja","nein")</f>
        <v>nein</v>
      </c>
      <c r="H837" s="21" t="s">
        <v>14</v>
      </c>
      <c r="I837" s="29" t="n">
        <f aca="false">INDEX(Einstellungen!$B$27:$B$50,19)</f>
        <v>1.35</v>
      </c>
      <c r="J837" s="29" t="n">
        <f aca="false">F837*I837</f>
        <v>51.6023865</v>
      </c>
    </row>
    <row r="838" customFormat="false" ht="15" hidden="false" customHeight="false" outlineLevel="0" collapsed="false">
      <c r="A838" s="28" t="n">
        <v>45615</v>
      </c>
      <c r="B838" s="21" t="s">
        <v>131</v>
      </c>
      <c r="C838" s="21" t="s">
        <v>141</v>
      </c>
      <c r="D838" s="29" t="n">
        <v>125.93</v>
      </c>
      <c r="E838" s="29" t="n">
        <f aca="false">D838/10</f>
        <v>12.593</v>
      </c>
      <c r="F838" s="29" t="n">
        <f aca="false">(E838+Einstellungen!$B$20)*(1+Einstellungen!$B$10)</f>
        <v>37.18631</v>
      </c>
      <c r="G838" s="21" t="str">
        <f aca="false">IF(F838&lt;Einstellungen!$B$5,"ja","nein")</f>
        <v>nein</v>
      </c>
      <c r="H838" s="21" t="s">
        <v>14</v>
      </c>
      <c r="I838" s="29" t="n">
        <f aca="false">INDEX(Einstellungen!$B$27:$B$50,20)</f>
        <v>1.45</v>
      </c>
      <c r="J838" s="29" t="n">
        <f aca="false">F838*I838</f>
        <v>53.9201495</v>
      </c>
    </row>
    <row r="839" customFormat="false" ht="15" hidden="false" customHeight="false" outlineLevel="0" collapsed="false">
      <c r="A839" s="28" t="n">
        <v>45615</v>
      </c>
      <c r="B839" s="21" t="s">
        <v>132</v>
      </c>
      <c r="C839" s="21" t="s">
        <v>141</v>
      </c>
      <c r="D839" s="29" t="n">
        <v>117.1</v>
      </c>
      <c r="E839" s="29" t="n">
        <f aca="false">D839/10</f>
        <v>11.71</v>
      </c>
      <c r="F839" s="29" t="n">
        <f aca="false">(E839+Einstellungen!$B$20)*(1+Einstellungen!$B$10)</f>
        <v>36.13554</v>
      </c>
      <c r="G839" s="21" t="str">
        <f aca="false">IF(F839&lt;Einstellungen!$B$5,"ja","nein")</f>
        <v>nein</v>
      </c>
      <c r="H839" s="21" t="s">
        <v>14</v>
      </c>
      <c r="I839" s="29" t="n">
        <f aca="false">INDEX(Einstellungen!$B$27:$B$50,21)</f>
        <v>1.4</v>
      </c>
      <c r="J839" s="29" t="n">
        <f aca="false">F839*I839</f>
        <v>50.589756</v>
      </c>
    </row>
    <row r="840" customFormat="false" ht="15" hidden="false" customHeight="false" outlineLevel="0" collapsed="false">
      <c r="A840" s="28" t="n">
        <v>45615</v>
      </c>
      <c r="B840" s="21" t="s">
        <v>133</v>
      </c>
      <c r="C840" s="21" t="s">
        <v>141</v>
      </c>
      <c r="D840" s="29" t="n">
        <v>109.37</v>
      </c>
      <c r="E840" s="29" t="n">
        <f aca="false">D840/10</f>
        <v>10.937</v>
      </c>
      <c r="F840" s="29" t="n">
        <f aca="false">(E840+Einstellungen!$B$20)*(1+Einstellungen!$B$10)</f>
        <v>35.21567</v>
      </c>
      <c r="G840" s="21" t="str">
        <f aca="false">IF(F840&lt;Einstellungen!$B$5,"ja","nein")</f>
        <v>nein</v>
      </c>
      <c r="H840" s="21" t="s">
        <v>14</v>
      </c>
      <c r="I840" s="29" t="n">
        <f aca="false">INDEX(Einstellungen!$B$27:$B$50,22)</f>
        <v>1.25</v>
      </c>
      <c r="J840" s="29" t="n">
        <f aca="false">F840*I840</f>
        <v>44.0195875</v>
      </c>
    </row>
    <row r="841" customFormat="false" ht="15" hidden="false" customHeight="false" outlineLevel="0" collapsed="false">
      <c r="A841" s="28" t="n">
        <v>45615</v>
      </c>
      <c r="B841" s="21" t="s">
        <v>134</v>
      </c>
      <c r="C841" s="21" t="s">
        <v>141</v>
      </c>
      <c r="D841" s="29" t="n">
        <v>105.25</v>
      </c>
      <c r="E841" s="29" t="n">
        <f aca="false">D841/10</f>
        <v>10.525</v>
      </c>
      <c r="F841" s="29" t="n">
        <f aca="false">(E841+Einstellungen!$B$20)*(1+Einstellungen!$B$10)</f>
        <v>34.72539</v>
      </c>
      <c r="G841" s="21" t="str">
        <f aca="false">IF(F841&lt;Einstellungen!$B$5,"ja","nein")</f>
        <v>nein</v>
      </c>
      <c r="H841" s="21" t="s">
        <v>14</v>
      </c>
      <c r="I841" s="29" t="n">
        <f aca="false">INDEX(Einstellungen!$B$27:$B$50,23)</f>
        <v>1.05</v>
      </c>
      <c r="J841" s="29" t="n">
        <f aca="false">F841*I841</f>
        <v>36.4616595</v>
      </c>
    </row>
    <row r="842" customFormat="false" ht="15" hidden="false" customHeight="false" outlineLevel="0" collapsed="false">
      <c r="A842" s="28" t="n">
        <v>45615</v>
      </c>
      <c r="B842" s="21" t="s">
        <v>135</v>
      </c>
      <c r="C842" s="21" t="s">
        <v>141</v>
      </c>
      <c r="D842" s="29" t="n">
        <v>89.84</v>
      </c>
      <c r="E842" s="29" t="n">
        <f aca="false">D842/10</f>
        <v>8.984</v>
      </c>
      <c r="F842" s="29" t="n">
        <f aca="false">(E842+Einstellungen!$B$20)*(1+Einstellungen!$B$10)</f>
        <v>32.8916</v>
      </c>
      <c r="G842" s="21" t="str">
        <f aca="false">IF(F842&lt;Einstellungen!$B$5,"ja","nein")</f>
        <v>nein</v>
      </c>
      <c r="H842" s="21" t="s">
        <v>14</v>
      </c>
      <c r="I842" s="29" t="n">
        <f aca="false">INDEX(Einstellungen!$B$27:$B$50,24)</f>
        <v>0.8</v>
      </c>
      <c r="J842" s="29" t="n">
        <f aca="false">F842*I842</f>
        <v>26.31328</v>
      </c>
    </row>
    <row r="843" customFormat="false" ht="15" hidden="false" customHeight="false" outlineLevel="0" collapsed="false">
      <c r="A843" s="28" t="n">
        <v>45616</v>
      </c>
      <c r="B843" s="21" t="s">
        <v>111</v>
      </c>
      <c r="C843" s="21" t="s">
        <v>112</v>
      </c>
      <c r="D843" s="29" t="n">
        <v>100.14</v>
      </c>
      <c r="E843" s="29" t="n">
        <f aca="false">D843/10</f>
        <v>10.014</v>
      </c>
      <c r="F843" s="29" t="n">
        <f aca="false">(E843+Einstellungen!$B$20)*(1+Einstellungen!$B$10)</f>
        <v>34.1173</v>
      </c>
      <c r="G843" s="21" t="str">
        <f aca="false">IF(F843&lt;Einstellungen!$B$5,"ja","nein")</f>
        <v>nein</v>
      </c>
      <c r="H843" s="21" t="s">
        <v>14</v>
      </c>
      <c r="I843" s="29" t="n">
        <f aca="false">INDEX(Einstellungen!$B$27:$B$50,1)</f>
        <v>0.6</v>
      </c>
      <c r="J843" s="29" t="n">
        <f aca="false">F843*I843</f>
        <v>20.47038</v>
      </c>
    </row>
    <row r="844" customFormat="false" ht="15" hidden="false" customHeight="false" outlineLevel="0" collapsed="false">
      <c r="A844" s="28" t="n">
        <v>45616</v>
      </c>
      <c r="B844" s="21" t="s">
        <v>113</v>
      </c>
      <c r="C844" s="21" t="s">
        <v>112</v>
      </c>
      <c r="D844" s="29" t="n">
        <v>92</v>
      </c>
      <c r="E844" s="29" t="n">
        <f aca="false">D844/10</f>
        <v>9.2</v>
      </c>
      <c r="F844" s="29" t="n">
        <f aca="false">(E844+Einstellungen!$B$20)*(1+Einstellungen!$B$10)</f>
        <v>33.14864</v>
      </c>
      <c r="G844" s="21" t="str">
        <f aca="false">IF(F844&lt;Einstellungen!$B$5,"ja","nein")</f>
        <v>nein</v>
      </c>
      <c r="H844" s="21" t="s">
        <v>14</v>
      </c>
      <c r="I844" s="29" t="n">
        <f aca="false">INDEX(Einstellungen!$B$27:$B$50,2)</f>
        <v>0.5</v>
      </c>
      <c r="J844" s="29" t="n">
        <f aca="false">F844*I844</f>
        <v>16.57432</v>
      </c>
    </row>
    <row r="845" customFormat="false" ht="15" hidden="false" customHeight="false" outlineLevel="0" collapsed="false">
      <c r="A845" s="28" t="n">
        <v>45616</v>
      </c>
      <c r="B845" s="21" t="s">
        <v>114</v>
      </c>
      <c r="C845" s="21" t="s">
        <v>112</v>
      </c>
      <c r="D845" s="29" t="n">
        <v>86.6</v>
      </c>
      <c r="E845" s="29" t="n">
        <f aca="false">D845/10</f>
        <v>8.66</v>
      </c>
      <c r="F845" s="29" t="n">
        <f aca="false">(E845+Einstellungen!$B$20)*(1+Einstellungen!$B$10)</f>
        <v>32.50604</v>
      </c>
      <c r="G845" s="21" t="str">
        <f aca="false">IF(F845&lt;Einstellungen!$B$5,"ja","nein")</f>
        <v>nein</v>
      </c>
      <c r="H845" s="21" t="s">
        <v>14</v>
      </c>
      <c r="I845" s="29" t="n">
        <f aca="false">INDEX(Einstellungen!$B$27:$B$50,3)</f>
        <v>0.45</v>
      </c>
      <c r="J845" s="29" t="n">
        <f aca="false">F845*I845</f>
        <v>14.627718</v>
      </c>
    </row>
    <row r="846" customFormat="false" ht="15" hidden="false" customHeight="false" outlineLevel="0" collapsed="false">
      <c r="A846" s="28" t="n">
        <v>45616</v>
      </c>
      <c r="B846" s="21" t="s">
        <v>115</v>
      </c>
      <c r="C846" s="21" t="s">
        <v>112</v>
      </c>
      <c r="D846" s="29" t="n">
        <v>81.52</v>
      </c>
      <c r="E846" s="29" t="n">
        <f aca="false">D846/10</f>
        <v>8.152</v>
      </c>
      <c r="F846" s="29" t="n">
        <f aca="false">(E846+Einstellungen!$B$20)*(1+Einstellungen!$B$10)</f>
        <v>31.90152</v>
      </c>
      <c r="G846" s="21" t="str">
        <f aca="false">IF(F846&lt;Einstellungen!$B$5,"ja","nein")</f>
        <v>nein</v>
      </c>
      <c r="H846" s="21" t="s">
        <v>14</v>
      </c>
      <c r="I846" s="29" t="n">
        <f aca="false">INDEX(Einstellungen!$B$27:$B$50,4)</f>
        <v>0.45</v>
      </c>
      <c r="J846" s="29" t="n">
        <f aca="false">F846*I846</f>
        <v>14.355684</v>
      </c>
    </row>
    <row r="847" customFormat="false" ht="15" hidden="false" customHeight="false" outlineLevel="0" collapsed="false">
      <c r="A847" s="28" t="n">
        <v>45616</v>
      </c>
      <c r="B847" s="21" t="s">
        <v>116</v>
      </c>
      <c r="C847" s="21" t="s">
        <v>112</v>
      </c>
      <c r="D847" s="29" t="n">
        <v>81.96</v>
      </c>
      <c r="E847" s="29" t="n">
        <f aca="false">D847/10</f>
        <v>8.196</v>
      </c>
      <c r="F847" s="29" t="n">
        <f aca="false">(E847+Einstellungen!$B$20)*(1+Einstellungen!$B$10)</f>
        <v>31.95388</v>
      </c>
      <c r="G847" s="21" t="str">
        <f aca="false">IF(F847&lt;Einstellungen!$B$5,"ja","nein")</f>
        <v>nein</v>
      </c>
      <c r="H847" s="21" t="s">
        <v>14</v>
      </c>
      <c r="I847" s="29" t="n">
        <f aca="false">INDEX(Einstellungen!$B$27:$B$50,5)</f>
        <v>0.45</v>
      </c>
      <c r="J847" s="29" t="n">
        <f aca="false">F847*I847</f>
        <v>14.379246</v>
      </c>
    </row>
    <row r="848" customFormat="false" ht="15" hidden="false" customHeight="false" outlineLevel="0" collapsed="false">
      <c r="A848" s="28" t="n">
        <v>45616</v>
      </c>
      <c r="B848" s="21" t="s">
        <v>117</v>
      </c>
      <c r="C848" s="21" t="s">
        <v>112</v>
      </c>
      <c r="D848" s="29" t="n">
        <v>93.29</v>
      </c>
      <c r="E848" s="29" t="n">
        <f aca="false">D848/10</f>
        <v>9.329</v>
      </c>
      <c r="F848" s="29" t="n">
        <f aca="false">(E848+Einstellungen!$B$20)*(1+Einstellungen!$B$10)</f>
        <v>33.30215</v>
      </c>
      <c r="G848" s="21" t="str">
        <f aca="false">IF(F848&lt;Einstellungen!$B$5,"ja","nein")</f>
        <v>nein</v>
      </c>
      <c r="H848" s="21" t="s">
        <v>14</v>
      </c>
      <c r="I848" s="29" t="n">
        <f aca="false">INDEX(Einstellungen!$B$27:$B$50,6)</f>
        <v>0.5</v>
      </c>
      <c r="J848" s="29" t="n">
        <f aca="false">F848*I848</f>
        <v>16.651075</v>
      </c>
    </row>
    <row r="849" customFormat="false" ht="15" hidden="false" customHeight="false" outlineLevel="0" collapsed="false">
      <c r="A849" s="28" t="n">
        <v>45616</v>
      </c>
      <c r="B849" s="21" t="s">
        <v>118</v>
      </c>
      <c r="C849" s="21" t="s">
        <v>112</v>
      </c>
      <c r="D849" s="29" t="n">
        <v>107.55</v>
      </c>
      <c r="E849" s="29" t="n">
        <f aca="false">D849/10</f>
        <v>10.755</v>
      </c>
      <c r="F849" s="29" t="n">
        <f aca="false">(E849+Einstellungen!$B$20)*(1+Einstellungen!$B$10)</f>
        <v>34.99909</v>
      </c>
      <c r="G849" s="21" t="str">
        <f aca="false">IF(F849&lt;Einstellungen!$B$5,"ja","nein")</f>
        <v>nein</v>
      </c>
      <c r="H849" s="21" t="s">
        <v>14</v>
      </c>
      <c r="I849" s="29" t="n">
        <f aca="false">INDEX(Einstellungen!$B$27:$B$50,7)</f>
        <v>0.7</v>
      </c>
      <c r="J849" s="29" t="n">
        <f aca="false">F849*I849</f>
        <v>24.499363</v>
      </c>
    </row>
    <row r="850" customFormat="false" ht="15" hidden="false" customHeight="false" outlineLevel="0" collapsed="false">
      <c r="A850" s="28" t="n">
        <v>45616</v>
      </c>
      <c r="B850" s="21" t="s">
        <v>119</v>
      </c>
      <c r="C850" s="21" t="s">
        <v>112</v>
      </c>
      <c r="D850" s="29" t="n">
        <v>135.62</v>
      </c>
      <c r="E850" s="29" t="n">
        <f aca="false">D850/10</f>
        <v>13.562</v>
      </c>
      <c r="F850" s="29" t="n">
        <f aca="false">(E850+Einstellungen!$B$20)*(1+Einstellungen!$B$10)</f>
        <v>38.33942</v>
      </c>
      <c r="G850" s="21" t="str">
        <f aca="false">IF(F850&lt;Einstellungen!$B$5,"ja","nein")</f>
        <v>nein</v>
      </c>
      <c r="H850" s="21" t="s">
        <v>14</v>
      </c>
      <c r="I850" s="29" t="n">
        <f aca="false">INDEX(Einstellungen!$B$27:$B$50,8)</f>
        <v>0.95</v>
      </c>
      <c r="J850" s="29" t="n">
        <f aca="false">F850*I850</f>
        <v>36.422449</v>
      </c>
    </row>
    <row r="851" customFormat="false" ht="15" hidden="false" customHeight="false" outlineLevel="0" collapsed="false">
      <c r="A851" s="28" t="n">
        <v>45616</v>
      </c>
      <c r="B851" s="21" t="s">
        <v>120</v>
      </c>
      <c r="C851" s="21" t="s">
        <v>112</v>
      </c>
      <c r="D851" s="29" t="n">
        <v>142.87</v>
      </c>
      <c r="E851" s="29" t="n">
        <f aca="false">D851/10</f>
        <v>14.287</v>
      </c>
      <c r="F851" s="29" t="n">
        <f aca="false">(E851+Einstellungen!$B$20)*(1+Einstellungen!$B$10)</f>
        <v>39.20217</v>
      </c>
      <c r="G851" s="21" t="str">
        <f aca="false">IF(F851&lt;Einstellungen!$B$5,"ja","nein")</f>
        <v>nein</v>
      </c>
      <c r="H851" s="21" t="s">
        <v>14</v>
      </c>
      <c r="I851" s="29" t="n">
        <f aca="false">INDEX(Einstellungen!$B$27:$B$50,9)</f>
        <v>1.05</v>
      </c>
      <c r="J851" s="29" t="n">
        <f aca="false">F851*I851</f>
        <v>41.1622785</v>
      </c>
    </row>
    <row r="852" customFormat="false" ht="15" hidden="false" customHeight="false" outlineLevel="0" collapsed="false">
      <c r="A852" s="28" t="n">
        <v>45616</v>
      </c>
      <c r="B852" s="21" t="s">
        <v>121</v>
      </c>
      <c r="C852" s="21" t="s">
        <v>112</v>
      </c>
      <c r="D852" s="29" t="n">
        <v>140.09</v>
      </c>
      <c r="E852" s="29" t="n">
        <f aca="false">D852/10</f>
        <v>14.009</v>
      </c>
      <c r="F852" s="29" t="n">
        <f aca="false">(E852+Einstellungen!$B$20)*(1+Einstellungen!$B$10)</f>
        <v>38.87135</v>
      </c>
      <c r="G852" s="21" t="str">
        <f aca="false">IF(F852&lt;Einstellungen!$B$5,"ja","nein")</f>
        <v>nein</v>
      </c>
      <c r="H852" s="21" t="s">
        <v>14</v>
      </c>
      <c r="I852" s="29" t="n">
        <f aca="false">INDEX(Einstellungen!$B$27:$B$50,10)</f>
        <v>1.05</v>
      </c>
      <c r="J852" s="29" t="n">
        <f aca="false">F852*I852</f>
        <v>40.8149175</v>
      </c>
    </row>
    <row r="853" customFormat="false" ht="15" hidden="false" customHeight="false" outlineLevel="0" collapsed="false">
      <c r="A853" s="28" t="n">
        <v>45616</v>
      </c>
      <c r="B853" s="21" t="s">
        <v>122</v>
      </c>
      <c r="C853" s="21" t="s">
        <v>112</v>
      </c>
      <c r="D853" s="29" t="n">
        <v>120.35</v>
      </c>
      <c r="E853" s="29" t="n">
        <f aca="false">D853/10</f>
        <v>12.035</v>
      </c>
      <c r="F853" s="29" t="n">
        <f aca="false">(E853+Einstellungen!$B$20)*(1+Einstellungen!$B$10)</f>
        <v>36.52229</v>
      </c>
      <c r="G853" s="21" t="str">
        <f aca="false">IF(F853&lt;Einstellungen!$B$5,"ja","nein")</f>
        <v>nein</v>
      </c>
      <c r="H853" s="21" t="s">
        <v>14</v>
      </c>
      <c r="I853" s="29" t="n">
        <f aca="false">INDEX(Einstellungen!$B$27:$B$50,11)</f>
        <v>1.05</v>
      </c>
      <c r="J853" s="29" t="n">
        <f aca="false">F853*I853</f>
        <v>38.3484045</v>
      </c>
    </row>
    <row r="854" customFormat="false" ht="15" hidden="false" customHeight="false" outlineLevel="0" collapsed="false">
      <c r="A854" s="28" t="n">
        <v>45616</v>
      </c>
      <c r="B854" s="21" t="s">
        <v>123</v>
      </c>
      <c r="C854" s="21" t="s">
        <v>112</v>
      </c>
      <c r="D854" s="29" t="n">
        <v>107.77</v>
      </c>
      <c r="E854" s="29" t="n">
        <f aca="false">D854/10</f>
        <v>10.777</v>
      </c>
      <c r="F854" s="29" t="n">
        <f aca="false">(E854+Einstellungen!$B$20)*(1+Einstellungen!$B$10)</f>
        <v>35.02527</v>
      </c>
      <c r="G854" s="21" t="str">
        <f aca="false">IF(F854&lt;Einstellungen!$B$5,"ja","nein")</f>
        <v>nein</v>
      </c>
      <c r="H854" s="21" t="s">
        <v>14</v>
      </c>
      <c r="I854" s="29" t="n">
        <f aca="false">INDEX(Einstellungen!$B$27:$B$50,12)</f>
        <v>1.1</v>
      </c>
      <c r="J854" s="29" t="n">
        <f aca="false">F854*I854</f>
        <v>38.527797</v>
      </c>
    </row>
    <row r="855" customFormat="false" ht="15" hidden="false" customHeight="false" outlineLevel="0" collapsed="false">
      <c r="A855" s="28" t="n">
        <v>45616</v>
      </c>
      <c r="B855" s="21" t="s">
        <v>124</v>
      </c>
      <c r="C855" s="21" t="s">
        <v>112</v>
      </c>
      <c r="D855" s="29" t="n">
        <v>97.26</v>
      </c>
      <c r="E855" s="29" t="n">
        <f aca="false">D855/10</f>
        <v>9.726</v>
      </c>
      <c r="F855" s="29" t="n">
        <f aca="false">(E855+Einstellungen!$B$20)*(1+Einstellungen!$B$10)</f>
        <v>33.77458</v>
      </c>
      <c r="G855" s="21" t="str">
        <f aca="false">IF(F855&lt;Einstellungen!$B$5,"ja","nein")</f>
        <v>nein</v>
      </c>
      <c r="H855" s="21" t="s">
        <v>14</v>
      </c>
      <c r="I855" s="29" t="n">
        <f aca="false">INDEX(Einstellungen!$B$27:$B$50,13)</f>
        <v>1.2</v>
      </c>
      <c r="J855" s="29" t="n">
        <f aca="false">F855*I855</f>
        <v>40.529496</v>
      </c>
    </row>
    <row r="856" customFormat="false" ht="15" hidden="false" customHeight="false" outlineLevel="0" collapsed="false">
      <c r="A856" s="28" t="n">
        <v>45616</v>
      </c>
      <c r="B856" s="21" t="s">
        <v>125</v>
      </c>
      <c r="C856" s="21" t="s">
        <v>112</v>
      </c>
      <c r="D856" s="29" t="n">
        <v>97.36</v>
      </c>
      <c r="E856" s="29" t="n">
        <f aca="false">D856/10</f>
        <v>9.736</v>
      </c>
      <c r="F856" s="29" t="n">
        <f aca="false">(E856+Einstellungen!$B$20)*(1+Einstellungen!$B$10)</f>
        <v>33.78648</v>
      </c>
      <c r="G856" s="21" t="str">
        <f aca="false">IF(F856&lt;Einstellungen!$B$5,"ja","nein")</f>
        <v>nein</v>
      </c>
      <c r="H856" s="21" t="s">
        <v>14</v>
      </c>
      <c r="I856" s="29" t="n">
        <f aca="false">INDEX(Einstellungen!$B$27:$B$50,14)</f>
        <v>1.15</v>
      </c>
      <c r="J856" s="29" t="n">
        <f aca="false">F856*I856</f>
        <v>38.854452</v>
      </c>
    </row>
    <row r="857" customFormat="false" ht="15" hidden="false" customHeight="false" outlineLevel="0" collapsed="false">
      <c r="A857" s="28" t="n">
        <v>45616</v>
      </c>
      <c r="B857" s="21" t="s">
        <v>126</v>
      </c>
      <c r="C857" s="21" t="s">
        <v>112</v>
      </c>
      <c r="D857" s="29" t="n">
        <v>106.64</v>
      </c>
      <c r="E857" s="29" t="n">
        <f aca="false">D857/10</f>
        <v>10.664</v>
      </c>
      <c r="F857" s="29" t="n">
        <f aca="false">(E857+Einstellungen!$B$20)*(1+Einstellungen!$B$10)</f>
        <v>34.8908</v>
      </c>
      <c r="G857" s="21" t="str">
        <f aca="false">IF(F857&lt;Einstellungen!$B$5,"ja","nein")</f>
        <v>nein</v>
      </c>
      <c r="H857" s="21" t="s">
        <v>14</v>
      </c>
      <c r="I857" s="29" t="n">
        <f aca="false">INDEX(Einstellungen!$B$27:$B$50,15)</f>
        <v>1</v>
      </c>
      <c r="J857" s="29" t="n">
        <f aca="false">F857*I857</f>
        <v>34.8908</v>
      </c>
    </row>
    <row r="858" customFormat="false" ht="15" hidden="false" customHeight="false" outlineLevel="0" collapsed="false">
      <c r="A858" s="28" t="n">
        <v>45616</v>
      </c>
      <c r="B858" s="21" t="s">
        <v>127</v>
      </c>
      <c r="C858" s="21" t="s">
        <v>112</v>
      </c>
      <c r="D858" s="29" t="n">
        <v>130.84</v>
      </c>
      <c r="E858" s="29" t="n">
        <f aca="false">D858/10</f>
        <v>13.084</v>
      </c>
      <c r="F858" s="29" t="n">
        <f aca="false">(E858+Einstellungen!$B$20)*(1+Einstellungen!$B$10)</f>
        <v>37.7706</v>
      </c>
      <c r="G858" s="21" t="str">
        <f aca="false">IF(F858&lt;Einstellungen!$B$5,"ja","nein")</f>
        <v>nein</v>
      </c>
      <c r="H858" s="21" t="s">
        <v>14</v>
      </c>
      <c r="I858" s="29" t="n">
        <f aca="false">INDEX(Einstellungen!$B$27:$B$50,16)</f>
        <v>0.95</v>
      </c>
      <c r="J858" s="29" t="n">
        <f aca="false">F858*I858</f>
        <v>35.88207</v>
      </c>
    </row>
    <row r="859" customFormat="false" ht="15" hidden="false" customHeight="false" outlineLevel="0" collapsed="false">
      <c r="A859" s="28" t="n">
        <v>45616</v>
      </c>
      <c r="B859" s="21" t="s">
        <v>128</v>
      </c>
      <c r="C859" s="21" t="s">
        <v>112</v>
      </c>
      <c r="D859" s="29" t="n">
        <v>135.09</v>
      </c>
      <c r="E859" s="29" t="n">
        <f aca="false">D859/10</f>
        <v>13.509</v>
      </c>
      <c r="F859" s="29" t="n">
        <f aca="false">(E859+Einstellungen!$B$20)*(1+Einstellungen!$B$10)</f>
        <v>38.27635</v>
      </c>
      <c r="G859" s="21" t="str">
        <f aca="false">IF(F859&lt;Einstellungen!$B$5,"ja","nein")</f>
        <v>nein</v>
      </c>
      <c r="H859" s="21" t="s">
        <v>14</v>
      </c>
      <c r="I859" s="29" t="n">
        <f aca="false">INDEX(Einstellungen!$B$27:$B$50,17)</f>
        <v>0.95</v>
      </c>
      <c r="J859" s="29" t="n">
        <f aca="false">F859*I859</f>
        <v>36.3625325</v>
      </c>
    </row>
    <row r="860" customFormat="false" ht="15" hidden="false" customHeight="false" outlineLevel="0" collapsed="false">
      <c r="A860" s="28" t="n">
        <v>45616</v>
      </c>
      <c r="B860" s="21" t="s">
        <v>129</v>
      </c>
      <c r="C860" s="21" t="s">
        <v>112</v>
      </c>
      <c r="D860" s="29" t="n">
        <v>142</v>
      </c>
      <c r="E860" s="29" t="n">
        <f aca="false">D860/10</f>
        <v>14.2</v>
      </c>
      <c r="F860" s="29" t="n">
        <f aca="false">(E860+Einstellungen!$B$20)*(1+Einstellungen!$B$10)</f>
        <v>39.09864</v>
      </c>
      <c r="G860" s="21" t="str">
        <f aca="false">IF(F860&lt;Einstellungen!$B$5,"ja","nein")</f>
        <v>nein</v>
      </c>
      <c r="H860" s="21" t="s">
        <v>14</v>
      </c>
      <c r="I860" s="29" t="n">
        <f aca="false">INDEX(Einstellungen!$B$27:$B$50,18)</f>
        <v>1.1</v>
      </c>
      <c r="J860" s="29" t="n">
        <f aca="false">F860*I860</f>
        <v>43.008504</v>
      </c>
    </row>
    <row r="861" customFormat="false" ht="15" hidden="false" customHeight="false" outlineLevel="0" collapsed="false">
      <c r="A861" s="28" t="n">
        <v>45616</v>
      </c>
      <c r="B861" s="21" t="s">
        <v>130</v>
      </c>
      <c r="C861" s="21" t="s">
        <v>112</v>
      </c>
      <c r="D861" s="29" t="n">
        <v>142.58</v>
      </c>
      <c r="E861" s="29" t="n">
        <f aca="false">D861/10</f>
        <v>14.258</v>
      </c>
      <c r="F861" s="29" t="n">
        <f aca="false">(E861+Einstellungen!$B$20)*(1+Einstellungen!$B$10)</f>
        <v>39.16766</v>
      </c>
      <c r="G861" s="21" t="str">
        <f aca="false">IF(F861&lt;Einstellungen!$B$5,"ja","nein")</f>
        <v>nein</v>
      </c>
      <c r="H861" s="21" t="s">
        <v>14</v>
      </c>
      <c r="I861" s="29" t="n">
        <f aca="false">INDEX(Einstellungen!$B$27:$B$50,19)</f>
        <v>1.35</v>
      </c>
      <c r="J861" s="29" t="n">
        <f aca="false">F861*I861</f>
        <v>52.876341</v>
      </c>
    </row>
    <row r="862" customFormat="false" ht="15" hidden="false" customHeight="false" outlineLevel="0" collapsed="false">
      <c r="A862" s="28" t="n">
        <v>45616</v>
      </c>
      <c r="B862" s="21" t="s">
        <v>131</v>
      </c>
      <c r="C862" s="21" t="s">
        <v>112</v>
      </c>
      <c r="D862" s="29" t="n">
        <v>140.26</v>
      </c>
      <c r="E862" s="29" t="n">
        <f aca="false">D862/10</f>
        <v>14.026</v>
      </c>
      <c r="F862" s="29" t="n">
        <f aca="false">(E862+Einstellungen!$B$20)*(1+Einstellungen!$B$10)</f>
        <v>38.89158</v>
      </c>
      <c r="G862" s="21" t="str">
        <f aca="false">IF(F862&lt;Einstellungen!$B$5,"ja","nein")</f>
        <v>nein</v>
      </c>
      <c r="H862" s="21" t="s">
        <v>14</v>
      </c>
      <c r="I862" s="29" t="n">
        <f aca="false">INDEX(Einstellungen!$B$27:$B$50,20)</f>
        <v>1.45</v>
      </c>
      <c r="J862" s="29" t="n">
        <f aca="false">F862*I862</f>
        <v>56.392791</v>
      </c>
    </row>
    <row r="863" customFormat="false" ht="15" hidden="false" customHeight="false" outlineLevel="0" collapsed="false">
      <c r="A863" s="28" t="n">
        <v>45616</v>
      </c>
      <c r="B863" s="21" t="s">
        <v>132</v>
      </c>
      <c r="C863" s="21" t="s">
        <v>112</v>
      </c>
      <c r="D863" s="29" t="n">
        <v>135.98</v>
      </c>
      <c r="E863" s="29" t="n">
        <f aca="false">D863/10</f>
        <v>13.598</v>
      </c>
      <c r="F863" s="29" t="n">
        <f aca="false">(E863+Einstellungen!$B$20)*(1+Einstellungen!$B$10)</f>
        <v>38.38226</v>
      </c>
      <c r="G863" s="21" t="str">
        <f aca="false">IF(F863&lt;Einstellungen!$B$5,"ja","nein")</f>
        <v>nein</v>
      </c>
      <c r="H863" s="21" t="s">
        <v>14</v>
      </c>
      <c r="I863" s="29" t="n">
        <f aca="false">INDEX(Einstellungen!$B$27:$B$50,21)</f>
        <v>1.4</v>
      </c>
      <c r="J863" s="29" t="n">
        <f aca="false">F863*I863</f>
        <v>53.735164</v>
      </c>
    </row>
    <row r="864" customFormat="false" ht="15" hidden="false" customHeight="false" outlineLevel="0" collapsed="false">
      <c r="A864" s="28" t="n">
        <v>45616</v>
      </c>
      <c r="B864" s="21" t="s">
        <v>133</v>
      </c>
      <c r="C864" s="21" t="s">
        <v>112</v>
      </c>
      <c r="D864" s="29" t="n">
        <v>123.05</v>
      </c>
      <c r="E864" s="29" t="n">
        <f aca="false">D864/10</f>
        <v>12.305</v>
      </c>
      <c r="F864" s="29" t="n">
        <f aca="false">(E864+Einstellungen!$B$20)*(1+Einstellungen!$B$10)</f>
        <v>36.84359</v>
      </c>
      <c r="G864" s="21" t="str">
        <f aca="false">IF(F864&lt;Einstellungen!$B$5,"ja","nein")</f>
        <v>nein</v>
      </c>
      <c r="H864" s="21" t="s">
        <v>14</v>
      </c>
      <c r="I864" s="29" t="n">
        <f aca="false">INDEX(Einstellungen!$B$27:$B$50,22)</f>
        <v>1.25</v>
      </c>
      <c r="J864" s="29" t="n">
        <f aca="false">F864*I864</f>
        <v>46.0544875</v>
      </c>
    </row>
    <row r="865" customFormat="false" ht="15" hidden="false" customHeight="false" outlineLevel="0" collapsed="false">
      <c r="A865" s="28" t="n">
        <v>45616</v>
      </c>
      <c r="B865" s="21" t="s">
        <v>134</v>
      </c>
      <c r="C865" s="21" t="s">
        <v>112</v>
      </c>
      <c r="D865" s="29" t="n">
        <v>116.42</v>
      </c>
      <c r="E865" s="29" t="n">
        <f aca="false">D865/10</f>
        <v>11.642</v>
      </c>
      <c r="F865" s="29" t="n">
        <f aca="false">(E865+Einstellungen!$B$20)*(1+Einstellungen!$B$10)</f>
        <v>36.05462</v>
      </c>
      <c r="G865" s="21" t="str">
        <f aca="false">IF(F865&lt;Einstellungen!$B$5,"ja","nein")</f>
        <v>nein</v>
      </c>
      <c r="H865" s="21" t="s">
        <v>14</v>
      </c>
      <c r="I865" s="29" t="n">
        <f aca="false">INDEX(Einstellungen!$B$27:$B$50,23)</f>
        <v>1.05</v>
      </c>
      <c r="J865" s="29" t="n">
        <f aca="false">F865*I865</f>
        <v>37.857351</v>
      </c>
    </row>
    <row r="866" customFormat="false" ht="15" hidden="false" customHeight="false" outlineLevel="0" collapsed="false">
      <c r="A866" s="28" t="n">
        <v>45616</v>
      </c>
      <c r="B866" s="21" t="s">
        <v>135</v>
      </c>
      <c r="C866" s="21" t="s">
        <v>112</v>
      </c>
      <c r="D866" s="29" t="n">
        <v>103.5</v>
      </c>
      <c r="E866" s="29" t="n">
        <f aca="false">D866/10</f>
        <v>10.35</v>
      </c>
      <c r="F866" s="29" t="n">
        <f aca="false">(E866+Einstellungen!$B$20)*(1+Einstellungen!$B$10)</f>
        <v>34.51714</v>
      </c>
      <c r="G866" s="21" t="str">
        <f aca="false">IF(F866&lt;Einstellungen!$B$5,"ja","nein")</f>
        <v>nein</v>
      </c>
      <c r="H866" s="21" t="s">
        <v>14</v>
      </c>
      <c r="I866" s="29" t="n">
        <f aca="false">INDEX(Einstellungen!$B$27:$B$50,24)</f>
        <v>0.8</v>
      </c>
      <c r="J866" s="29" t="n">
        <f aca="false">F866*I866</f>
        <v>27.613712</v>
      </c>
    </row>
    <row r="867" customFormat="false" ht="15" hidden="false" customHeight="false" outlineLevel="0" collapsed="false">
      <c r="A867" s="28" t="n">
        <v>45617</v>
      </c>
      <c r="B867" s="21" t="s">
        <v>111</v>
      </c>
      <c r="C867" s="21" t="s">
        <v>136</v>
      </c>
      <c r="D867" s="29" t="n">
        <v>93.96</v>
      </c>
      <c r="E867" s="29" t="n">
        <f aca="false">D867/10</f>
        <v>9.396</v>
      </c>
      <c r="F867" s="29" t="n">
        <f aca="false">(E867+Einstellungen!$B$20)*(1+Einstellungen!$B$10)</f>
        <v>33.38188</v>
      </c>
      <c r="G867" s="21" t="str">
        <f aca="false">IF(F867&lt;Einstellungen!$B$5,"ja","nein")</f>
        <v>nein</v>
      </c>
      <c r="H867" s="21" t="s">
        <v>14</v>
      </c>
      <c r="I867" s="29" t="n">
        <f aca="false">INDEX(Einstellungen!$B$27:$B$50,1)</f>
        <v>0.6</v>
      </c>
      <c r="J867" s="29" t="n">
        <f aca="false">F867*I867</f>
        <v>20.029128</v>
      </c>
    </row>
    <row r="868" customFormat="false" ht="15" hidden="false" customHeight="false" outlineLevel="0" collapsed="false">
      <c r="A868" s="28" t="n">
        <v>45617</v>
      </c>
      <c r="B868" s="21" t="s">
        <v>113</v>
      </c>
      <c r="C868" s="21" t="s">
        <v>136</v>
      </c>
      <c r="D868" s="29" t="n">
        <v>90.4</v>
      </c>
      <c r="E868" s="29" t="n">
        <f aca="false">D868/10</f>
        <v>9.04</v>
      </c>
      <c r="F868" s="29" t="n">
        <f aca="false">(E868+Einstellungen!$B$20)*(1+Einstellungen!$B$10)</f>
        <v>32.95824</v>
      </c>
      <c r="G868" s="21" t="str">
        <f aca="false">IF(F868&lt;Einstellungen!$B$5,"ja","nein")</f>
        <v>nein</v>
      </c>
      <c r="H868" s="21" t="s">
        <v>14</v>
      </c>
      <c r="I868" s="29" t="n">
        <f aca="false">INDEX(Einstellungen!$B$27:$B$50,2)</f>
        <v>0.5</v>
      </c>
      <c r="J868" s="29" t="n">
        <f aca="false">F868*I868</f>
        <v>16.47912</v>
      </c>
    </row>
    <row r="869" customFormat="false" ht="15" hidden="false" customHeight="false" outlineLevel="0" collapsed="false">
      <c r="A869" s="28" t="n">
        <v>45617</v>
      </c>
      <c r="B869" s="21" t="s">
        <v>114</v>
      </c>
      <c r="C869" s="21" t="s">
        <v>136</v>
      </c>
      <c r="D869" s="29" t="n">
        <v>86.8</v>
      </c>
      <c r="E869" s="29" t="n">
        <f aca="false">D869/10</f>
        <v>8.68</v>
      </c>
      <c r="F869" s="29" t="n">
        <f aca="false">(E869+Einstellungen!$B$20)*(1+Einstellungen!$B$10)</f>
        <v>32.52984</v>
      </c>
      <c r="G869" s="21" t="str">
        <f aca="false">IF(F869&lt;Einstellungen!$B$5,"ja","nein")</f>
        <v>nein</v>
      </c>
      <c r="H869" s="21" t="s">
        <v>14</v>
      </c>
      <c r="I869" s="29" t="n">
        <f aca="false">INDEX(Einstellungen!$B$27:$B$50,3)</f>
        <v>0.45</v>
      </c>
      <c r="J869" s="29" t="n">
        <f aca="false">F869*I869</f>
        <v>14.638428</v>
      </c>
    </row>
    <row r="870" customFormat="false" ht="15" hidden="false" customHeight="false" outlineLevel="0" collapsed="false">
      <c r="A870" s="28" t="n">
        <v>45617</v>
      </c>
      <c r="B870" s="21" t="s">
        <v>115</v>
      </c>
      <c r="C870" s="21" t="s">
        <v>136</v>
      </c>
      <c r="D870" s="29" t="n">
        <v>84.15</v>
      </c>
      <c r="E870" s="29" t="n">
        <f aca="false">D870/10</f>
        <v>8.415</v>
      </c>
      <c r="F870" s="29" t="n">
        <f aca="false">(E870+Einstellungen!$B$20)*(1+Einstellungen!$B$10)</f>
        <v>32.21449</v>
      </c>
      <c r="G870" s="21" t="str">
        <f aca="false">IF(F870&lt;Einstellungen!$B$5,"ja","nein")</f>
        <v>nein</v>
      </c>
      <c r="H870" s="21" t="s">
        <v>14</v>
      </c>
      <c r="I870" s="29" t="n">
        <f aca="false">INDEX(Einstellungen!$B$27:$B$50,4)</f>
        <v>0.45</v>
      </c>
      <c r="J870" s="29" t="n">
        <f aca="false">F870*I870</f>
        <v>14.4965205</v>
      </c>
    </row>
    <row r="871" customFormat="false" ht="15" hidden="false" customHeight="false" outlineLevel="0" collapsed="false">
      <c r="A871" s="28" t="n">
        <v>45617</v>
      </c>
      <c r="B871" s="21" t="s">
        <v>116</v>
      </c>
      <c r="C871" s="21" t="s">
        <v>136</v>
      </c>
      <c r="D871" s="29" t="n">
        <v>84.23</v>
      </c>
      <c r="E871" s="29" t="n">
        <f aca="false">D871/10</f>
        <v>8.423</v>
      </c>
      <c r="F871" s="29" t="n">
        <f aca="false">(E871+Einstellungen!$B$20)*(1+Einstellungen!$B$10)</f>
        <v>32.22401</v>
      </c>
      <c r="G871" s="21" t="str">
        <f aca="false">IF(F871&lt;Einstellungen!$B$5,"ja","nein")</f>
        <v>nein</v>
      </c>
      <c r="H871" s="21" t="s">
        <v>14</v>
      </c>
      <c r="I871" s="29" t="n">
        <f aca="false">INDEX(Einstellungen!$B$27:$B$50,5)</f>
        <v>0.45</v>
      </c>
      <c r="J871" s="29" t="n">
        <f aca="false">F871*I871</f>
        <v>14.5008045</v>
      </c>
    </row>
    <row r="872" customFormat="false" ht="15" hidden="false" customHeight="false" outlineLevel="0" collapsed="false">
      <c r="A872" s="28" t="n">
        <v>45617</v>
      </c>
      <c r="B872" s="21" t="s">
        <v>117</v>
      </c>
      <c r="C872" s="21" t="s">
        <v>136</v>
      </c>
      <c r="D872" s="29" t="n">
        <v>92.48</v>
      </c>
      <c r="E872" s="29" t="n">
        <f aca="false">D872/10</f>
        <v>9.248</v>
      </c>
      <c r="F872" s="29" t="n">
        <f aca="false">(E872+Einstellungen!$B$20)*(1+Einstellungen!$B$10)</f>
        <v>33.20576</v>
      </c>
      <c r="G872" s="21" t="str">
        <f aca="false">IF(F872&lt;Einstellungen!$B$5,"ja","nein")</f>
        <v>nein</v>
      </c>
      <c r="H872" s="21" t="s">
        <v>14</v>
      </c>
      <c r="I872" s="29" t="n">
        <f aca="false">INDEX(Einstellungen!$B$27:$B$50,6)</f>
        <v>0.5</v>
      </c>
      <c r="J872" s="29" t="n">
        <f aca="false">F872*I872</f>
        <v>16.60288</v>
      </c>
    </row>
    <row r="873" customFormat="false" ht="15" hidden="false" customHeight="false" outlineLevel="0" collapsed="false">
      <c r="A873" s="28" t="n">
        <v>45617</v>
      </c>
      <c r="B873" s="21" t="s">
        <v>118</v>
      </c>
      <c r="C873" s="21" t="s">
        <v>136</v>
      </c>
      <c r="D873" s="29" t="n">
        <v>107.17</v>
      </c>
      <c r="E873" s="29" t="n">
        <f aca="false">D873/10</f>
        <v>10.717</v>
      </c>
      <c r="F873" s="29" t="n">
        <f aca="false">(E873+Einstellungen!$B$20)*(1+Einstellungen!$B$10)</f>
        <v>34.95387</v>
      </c>
      <c r="G873" s="21" t="str">
        <f aca="false">IF(F873&lt;Einstellungen!$B$5,"ja","nein")</f>
        <v>nein</v>
      </c>
      <c r="H873" s="21" t="s">
        <v>14</v>
      </c>
      <c r="I873" s="29" t="n">
        <f aca="false">INDEX(Einstellungen!$B$27:$B$50,7)</f>
        <v>0.7</v>
      </c>
      <c r="J873" s="29" t="n">
        <f aca="false">F873*I873</f>
        <v>24.467709</v>
      </c>
    </row>
    <row r="874" customFormat="false" ht="15" hidden="false" customHeight="false" outlineLevel="0" collapsed="false">
      <c r="A874" s="28" t="n">
        <v>45617</v>
      </c>
      <c r="B874" s="21" t="s">
        <v>119</v>
      </c>
      <c r="C874" s="21" t="s">
        <v>136</v>
      </c>
      <c r="D874" s="29" t="n">
        <v>121.44</v>
      </c>
      <c r="E874" s="29" t="n">
        <f aca="false">D874/10</f>
        <v>12.144</v>
      </c>
      <c r="F874" s="29" t="n">
        <f aca="false">(E874+Einstellungen!$B$20)*(1+Einstellungen!$B$10)</f>
        <v>36.652</v>
      </c>
      <c r="G874" s="21" t="str">
        <f aca="false">IF(F874&lt;Einstellungen!$B$5,"ja","nein")</f>
        <v>nein</v>
      </c>
      <c r="H874" s="21" t="s">
        <v>14</v>
      </c>
      <c r="I874" s="29" t="n">
        <f aca="false">INDEX(Einstellungen!$B$27:$B$50,8)</f>
        <v>0.95</v>
      </c>
      <c r="J874" s="29" t="n">
        <f aca="false">F874*I874</f>
        <v>34.8194</v>
      </c>
    </row>
    <row r="875" customFormat="false" ht="15" hidden="false" customHeight="false" outlineLevel="0" collapsed="false">
      <c r="A875" s="28" t="n">
        <v>45617</v>
      </c>
      <c r="B875" s="21" t="s">
        <v>120</v>
      </c>
      <c r="C875" s="21" t="s">
        <v>136</v>
      </c>
      <c r="D875" s="29" t="n">
        <v>132.99</v>
      </c>
      <c r="E875" s="29" t="n">
        <f aca="false">D875/10</f>
        <v>13.299</v>
      </c>
      <c r="F875" s="29" t="n">
        <f aca="false">(E875+Einstellungen!$B$20)*(1+Einstellungen!$B$10)</f>
        <v>38.02645</v>
      </c>
      <c r="G875" s="21" t="str">
        <f aca="false">IF(F875&lt;Einstellungen!$B$5,"ja","nein")</f>
        <v>nein</v>
      </c>
      <c r="H875" s="21" t="s">
        <v>14</v>
      </c>
      <c r="I875" s="29" t="n">
        <f aca="false">INDEX(Einstellungen!$B$27:$B$50,9)</f>
        <v>1.05</v>
      </c>
      <c r="J875" s="29" t="n">
        <f aca="false">F875*I875</f>
        <v>39.9277725</v>
      </c>
    </row>
    <row r="876" customFormat="false" ht="15" hidden="false" customHeight="false" outlineLevel="0" collapsed="false">
      <c r="A876" s="28" t="n">
        <v>45617</v>
      </c>
      <c r="B876" s="21" t="s">
        <v>121</v>
      </c>
      <c r="C876" s="21" t="s">
        <v>136</v>
      </c>
      <c r="D876" s="29" t="n">
        <v>134.98</v>
      </c>
      <c r="E876" s="29" t="n">
        <f aca="false">D876/10</f>
        <v>13.498</v>
      </c>
      <c r="F876" s="29" t="n">
        <f aca="false">(E876+Einstellungen!$B$20)*(1+Einstellungen!$B$10)</f>
        <v>38.26326</v>
      </c>
      <c r="G876" s="21" t="str">
        <f aca="false">IF(F876&lt;Einstellungen!$B$5,"ja","nein")</f>
        <v>nein</v>
      </c>
      <c r="H876" s="21" t="s">
        <v>14</v>
      </c>
      <c r="I876" s="29" t="n">
        <f aca="false">INDEX(Einstellungen!$B$27:$B$50,10)</f>
        <v>1.05</v>
      </c>
      <c r="J876" s="29" t="n">
        <f aca="false">F876*I876</f>
        <v>40.176423</v>
      </c>
    </row>
    <row r="877" customFormat="false" ht="15" hidden="false" customHeight="false" outlineLevel="0" collapsed="false">
      <c r="A877" s="28" t="n">
        <v>45617</v>
      </c>
      <c r="B877" s="21" t="s">
        <v>122</v>
      </c>
      <c r="C877" s="21" t="s">
        <v>136</v>
      </c>
      <c r="D877" s="29" t="n">
        <v>127.33</v>
      </c>
      <c r="E877" s="29" t="n">
        <f aca="false">D877/10</f>
        <v>12.733</v>
      </c>
      <c r="F877" s="29" t="n">
        <f aca="false">(E877+Einstellungen!$B$20)*(1+Einstellungen!$B$10)</f>
        <v>37.35291</v>
      </c>
      <c r="G877" s="21" t="str">
        <f aca="false">IF(F877&lt;Einstellungen!$B$5,"ja","nein")</f>
        <v>nein</v>
      </c>
      <c r="H877" s="21" t="s">
        <v>14</v>
      </c>
      <c r="I877" s="29" t="n">
        <f aca="false">INDEX(Einstellungen!$B$27:$B$50,11)</f>
        <v>1.05</v>
      </c>
      <c r="J877" s="29" t="n">
        <f aca="false">F877*I877</f>
        <v>39.2205555</v>
      </c>
    </row>
    <row r="878" customFormat="false" ht="15" hidden="false" customHeight="false" outlineLevel="0" collapsed="false">
      <c r="A878" s="28" t="n">
        <v>45617</v>
      </c>
      <c r="B878" s="21" t="s">
        <v>123</v>
      </c>
      <c r="C878" s="21" t="s">
        <v>136</v>
      </c>
      <c r="D878" s="29" t="n">
        <v>115.47</v>
      </c>
      <c r="E878" s="29" t="n">
        <f aca="false">D878/10</f>
        <v>11.547</v>
      </c>
      <c r="F878" s="29" t="n">
        <f aca="false">(E878+Einstellungen!$B$20)*(1+Einstellungen!$B$10)</f>
        <v>35.94157</v>
      </c>
      <c r="G878" s="21" t="str">
        <f aca="false">IF(F878&lt;Einstellungen!$B$5,"ja","nein")</f>
        <v>nein</v>
      </c>
      <c r="H878" s="21" t="s">
        <v>14</v>
      </c>
      <c r="I878" s="29" t="n">
        <f aca="false">INDEX(Einstellungen!$B$27:$B$50,12)</f>
        <v>1.1</v>
      </c>
      <c r="J878" s="29" t="n">
        <f aca="false">F878*I878</f>
        <v>39.535727</v>
      </c>
    </row>
    <row r="879" customFormat="false" ht="15" hidden="false" customHeight="false" outlineLevel="0" collapsed="false">
      <c r="A879" s="28" t="n">
        <v>45617</v>
      </c>
      <c r="B879" s="21" t="s">
        <v>124</v>
      </c>
      <c r="C879" s="21" t="s">
        <v>136</v>
      </c>
      <c r="D879" s="29" t="n">
        <v>113.57</v>
      </c>
      <c r="E879" s="29" t="n">
        <f aca="false">D879/10</f>
        <v>11.357</v>
      </c>
      <c r="F879" s="29" t="n">
        <f aca="false">(E879+Einstellungen!$B$20)*(1+Einstellungen!$B$10)</f>
        <v>35.71547</v>
      </c>
      <c r="G879" s="21" t="str">
        <f aca="false">IF(F879&lt;Einstellungen!$B$5,"ja","nein")</f>
        <v>nein</v>
      </c>
      <c r="H879" s="21" t="s">
        <v>14</v>
      </c>
      <c r="I879" s="29" t="n">
        <f aca="false">INDEX(Einstellungen!$B$27:$B$50,13)</f>
        <v>1.2</v>
      </c>
      <c r="J879" s="29" t="n">
        <f aca="false">F879*I879</f>
        <v>42.858564</v>
      </c>
    </row>
    <row r="880" customFormat="false" ht="15" hidden="false" customHeight="false" outlineLevel="0" collapsed="false">
      <c r="A880" s="28" t="n">
        <v>45617</v>
      </c>
      <c r="B880" s="21" t="s">
        <v>125</v>
      </c>
      <c r="C880" s="21" t="s">
        <v>136</v>
      </c>
      <c r="D880" s="29" t="n">
        <v>120.83</v>
      </c>
      <c r="E880" s="29" t="n">
        <f aca="false">D880/10</f>
        <v>12.083</v>
      </c>
      <c r="F880" s="29" t="n">
        <f aca="false">(E880+Einstellungen!$B$20)*(1+Einstellungen!$B$10)</f>
        <v>36.57941</v>
      </c>
      <c r="G880" s="21" t="str">
        <f aca="false">IF(F880&lt;Einstellungen!$B$5,"ja","nein")</f>
        <v>nein</v>
      </c>
      <c r="H880" s="21" t="s">
        <v>14</v>
      </c>
      <c r="I880" s="29" t="n">
        <f aca="false">INDEX(Einstellungen!$B$27:$B$50,14)</f>
        <v>1.15</v>
      </c>
      <c r="J880" s="29" t="n">
        <f aca="false">F880*I880</f>
        <v>42.0663215</v>
      </c>
    </row>
    <row r="881" customFormat="false" ht="15" hidden="false" customHeight="false" outlineLevel="0" collapsed="false">
      <c r="A881" s="28" t="n">
        <v>45617</v>
      </c>
      <c r="B881" s="21" t="s">
        <v>126</v>
      </c>
      <c r="C881" s="21" t="s">
        <v>136</v>
      </c>
      <c r="D881" s="29" t="n">
        <v>141.62</v>
      </c>
      <c r="E881" s="29" t="n">
        <f aca="false">D881/10</f>
        <v>14.162</v>
      </c>
      <c r="F881" s="29" t="n">
        <f aca="false">(E881+Einstellungen!$B$20)*(1+Einstellungen!$B$10)</f>
        <v>39.05342</v>
      </c>
      <c r="G881" s="21" t="str">
        <f aca="false">IF(F881&lt;Einstellungen!$B$5,"ja","nein")</f>
        <v>nein</v>
      </c>
      <c r="H881" s="21" t="s">
        <v>14</v>
      </c>
      <c r="I881" s="29" t="n">
        <f aca="false">INDEX(Einstellungen!$B$27:$B$50,15)</f>
        <v>1</v>
      </c>
      <c r="J881" s="29" t="n">
        <f aca="false">F881*I881</f>
        <v>39.05342</v>
      </c>
    </row>
    <row r="882" customFormat="false" ht="15" hidden="false" customHeight="false" outlineLevel="0" collapsed="false">
      <c r="A882" s="28" t="n">
        <v>45617</v>
      </c>
      <c r="B882" s="21" t="s">
        <v>127</v>
      </c>
      <c r="C882" s="21" t="s">
        <v>136</v>
      </c>
      <c r="D882" s="29" t="n">
        <v>154.85</v>
      </c>
      <c r="E882" s="29" t="n">
        <f aca="false">D882/10</f>
        <v>15.485</v>
      </c>
      <c r="F882" s="29" t="n">
        <f aca="false">(E882+Einstellungen!$B$20)*(1+Einstellungen!$B$10)</f>
        <v>40.62779</v>
      </c>
      <c r="G882" s="21" t="str">
        <f aca="false">IF(F882&lt;Einstellungen!$B$5,"ja","nein")</f>
        <v>nein</v>
      </c>
      <c r="H882" s="21" t="s">
        <v>14</v>
      </c>
      <c r="I882" s="29" t="n">
        <f aca="false">INDEX(Einstellungen!$B$27:$B$50,16)</f>
        <v>0.95</v>
      </c>
      <c r="J882" s="29" t="n">
        <f aca="false">F882*I882</f>
        <v>38.5964005</v>
      </c>
    </row>
    <row r="883" customFormat="false" ht="15" hidden="false" customHeight="false" outlineLevel="0" collapsed="false">
      <c r="A883" s="28" t="n">
        <v>45617</v>
      </c>
      <c r="B883" s="21" t="s">
        <v>128</v>
      </c>
      <c r="C883" s="21" t="s">
        <v>136</v>
      </c>
      <c r="D883" s="29" t="n">
        <v>174.97</v>
      </c>
      <c r="E883" s="29" t="n">
        <f aca="false">D883/10</f>
        <v>17.497</v>
      </c>
      <c r="F883" s="29" t="n">
        <f aca="false">(E883+Einstellungen!$B$20)*(1+Einstellungen!$B$10)</f>
        <v>43.02207</v>
      </c>
      <c r="G883" s="21" t="str">
        <f aca="false">IF(F883&lt;Einstellungen!$B$5,"ja","nein")</f>
        <v>nein</v>
      </c>
      <c r="H883" s="21" t="s">
        <v>14</v>
      </c>
      <c r="I883" s="29" t="n">
        <f aca="false">INDEX(Einstellungen!$B$27:$B$50,17)</f>
        <v>0.95</v>
      </c>
      <c r="J883" s="29" t="n">
        <f aca="false">F883*I883</f>
        <v>40.8709665</v>
      </c>
    </row>
    <row r="884" customFormat="false" ht="15" hidden="false" customHeight="false" outlineLevel="0" collapsed="false">
      <c r="A884" s="28" t="n">
        <v>45617</v>
      </c>
      <c r="B884" s="21" t="s">
        <v>129</v>
      </c>
      <c r="C884" s="21" t="s">
        <v>136</v>
      </c>
      <c r="D884" s="29" t="n">
        <v>182.26</v>
      </c>
      <c r="E884" s="29" t="n">
        <f aca="false">D884/10</f>
        <v>18.226</v>
      </c>
      <c r="F884" s="29" t="n">
        <f aca="false">(E884+Einstellungen!$B$20)*(1+Einstellungen!$B$10)</f>
        <v>43.88958</v>
      </c>
      <c r="G884" s="21" t="str">
        <f aca="false">IF(F884&lt;Einstellungen!$B$5,"ja","nein")</f>
        <v>nein</v>
      </c>
      <c r="H884" s="21" t="s">
        <v>14</v>
      </c>
      <c r="I884" s="29" t="n">
        <f aca="false">INDEX(Einstellungen!$B$27:$B$50,18)</f>
        <v>1.1</v>
      </c>
      <c r="J884" s="29" t="n">
        <f aca="false">F884*I884</f>
        <v>48.278538</v>
      </c>
    </row>
    <row r="885" customFormat="false" ht="15" hidden="false" customHeight="false" outlineLevel="0" collapsed="false">
      <c r="A885" s="28" t="n">
        <v>45617</v>
      </c>
      <c r="B885" s="21" t="s">
        <v>130</v>
      </c>
      <c r="C885" s="21" t="s">
        <v>136</v>
      </c>
      <c r="D885" s="29" t="n">
        <v>161.34</v>
      </c>
      <c r="E885" s="29" t="n">
        <f aca="false">D885/10</f>
        <v>16.134</v>
      </c>
      <c r="F885" s="29" t="n">
        <f aca="false">(E885+Einstellungen!$B$20)*(1+Einstellungen!$B$10)</f>
        <v>41.4001</v>
      </c>
      <c r="G885" s="21" t="str">
        <f aca="false">IF(F885&lt;Einstellungen!$B$5,"ja","nein")</f>
        <v>nein</v>
      </c>
      <c r="H885" s="21" t="s">
        <v>14</v>
      </c>
      <c r="I885" s="29" t="n">
        <f aca="false">INDEX(Einstellungen!$B$27:$B$50,19)</f>
        <v>1.35</v>
      </c>
      <c r="J885" s="29" t="n">
        <f aca="false">F885*I885</f>
        <v>55.890135</v>
      </c>
    </row>
    <row r="886" customFormat="false" ht="15" hidden="false" customHeight="false" outlineLevel="0" collapsed="false">
      <c r="A886" s="28" t="n">
        <v>45617</v>
      </c>
      <c r="B886" s="21" t="s">
        <v>131</v>
      </c>
      <c r="C886" s="21" t="s">
        <v>136</v>
      </c>
      <c r="D886" s="29" t="n">
        <v>154.05</v>
      </c>
      <c r="E886" s="29" t="n">
        <f aca="false">D886/10</f>
        <v>15.405</v>
      </c>
      <c r="F886" s="29" t="n">
        <f aca="false">(E886+Einstellungen!$B$20)*(1+Einstellungen!$B$10)</f>
        <v>40.53259</v>
      </c>
      <c r="G886" s="21" t="str">
        <f aca="false">IF(F886&lt;Einstellungen!$B$5,"ja","nein")</f>
        <v>nein</v>
      </c>
      <c r="H886" s="21" t="s">
        <v>14</v>
      </c>
      <c r="I886" s="29" t="n">
        <f aca="false">INDEX(Einstellungen!$B$27:$B$50,20)</f>
        <v>1.45</v>
      </c>
      <c r="J886" s="29" t="n">
        <f aca="false">F886*I886</f>
        <v>58.7722555</v>
      </c>
    </row>
    <row r="887" customFormat="false" ht="15" hidden="false" customHeight="false" outlineLevel="0" collapsed="false">
      <c r="A887" s="28" t="n">
        <v>45617</v>
      </c>
      <c r="B887" s="21" t="s">
        <v>132</v>
      </c>
      <c r="C887" s="21" t="s">
        <v>136</v>
      </c>
      <c r="D887" s="29" t="n">
        <v>131.33</v>
      </c>
      <c r="E887" s="29" t="n">
        <f aca="false">D887/10</f>
        <v>13.133</v>
      </c>
      <c r="F887" s="29" t="n">
        <f aca="false">(E887+Einstellungen!$B$20)*(1+Einstellungen!$B$10)</f>
        <v>37.82891</v>
      </c>
      <c r="G887" s="21" t="str">
        <f aca="false">IF(F887&lt;Einstellungen!$B$5,"ja","nein")</f>
        <v>nein</v>
      </c>
      <c r="H887" s="21" t="s">
        <v>14</v>
      </c>
      <c r="I887" s="29" t="n">
        <f aca="false">INDEX(Einstellungen!$B$27:$B$50,21)</f>
        <v>1.4</v>
      </c>
      <c r="J887" s="29" t="n">
        <f aca="false">F887*I887</f>
        <v>52.960474</v>
      </c>
    </row>
    <row r="888" customFormat="false" ht="15" hidden="false" customHeight="false" outlineLevel="0" collapsed="false">
      <c r="A888" s="28" t="n">
        <v>45617</v>
      </c>
      <c r="B888" s="21" t="s">
        <v>133</v>
      </c>
      <c r="C888" s="21" t="s">
        <v>136</v>
      </c>
      <c r="D888" s="29" t="n">
        <v>123.05</v>
      </c>
      <c r="E888" s="29" t="n">
        <f aca="false">D888/10</f>
        <v>12.305</v>
      </c>
      <c r="F888" s="29" t="n">
        <f aca="false">(E888+Einstellungen!$B$20)*(1+Einstellungen!$B$10)</f>
        <v>36.84359</v>
      </c>
      <c r="G888" s="21" t="str">
        <f aca="false">IF(F888&lt;Einstellungen!$B$5,"ja","nein")</f>
        <v>nein</v>
      </c>
      <c r="H888" s="21" t="s">
        <v>14</v>
      </c>
      <c r="I888" s="29" t="n">
        <f aca="false">INDEX(Einstellungen!$B$27:$B$50,22)</f>
        <v>1.25</v>
      </c>
      <c r="J888" s="29" t="n">
        <f aca="false">F888*I888</f>
        <v>46.0544875</v>
      </c>
    </row>
    <row r="889" customFormat="false" ht="15" hidden="false" customHeight="false" outlineLevel="0" collapsed="false">
      <c r="A889" s="28" t="n">
        <v>45617</v>
      </c>
      <c r="B889" s="21" t="s">
        <v>134</v>
      </c>
      <c r="C889" s="21" t="s">
        <v>136</v>
      </c>
      <c r="D889" s="29" t="n">
        <v>122.9</v>
      </c>
      <c r="E889" s="29" t="n">
        <f aca="false">D889/10</f>
        <v>12.29</v>
      </c>
      <c r="F889" s="29" t="n">
        <f aca="false">(E889+Einstellungen!$B$20)*(1+Einstellungen!$B$10)</f>
        <v>36.82574</v>
      </c>
      <c r="G889" s="21" t="str">
        <f aca="false">IF(F889&lt;Einstellungen!$B$5,"ja","nein")</f>
        <v>nein</v>
      </c>
      <c r="H889" s="21" t="s">
        <v>14</v>
      </c>
      <c r="I889" s="29" t="n">
        <f aca="false">INDEX(Einstellungen!$B$27:$B$50,23)</f>
        <v>1.05</v>
      </c>
      <c r="J889" s="29" t="n">
        <f aca="false">F889*I889</f>
        <v>38.667027</v>
      </c>
    </row>
    <row r="890" customFormat="false" ht="15" hidden="false" customHeight="false" outlineLevel="0" collapsed="false">
      <c r="A890" s="28" t="n">
        <v>45617</v>
      </c>
      <c r="B890" s="21" t="s">
        <v>135</v>
      </c>
      <c r="C890" s="21" t="s">
        <v>136</v>
      </c>
      <c r="D890" s="29" t="n">
        <v>107.46</v>
      </c>
      <c r="E890" s="29" t="n">
        <f aca="false">D890/10</f>
        <v>10.746</v>
      </c>
      <c r="F890" s="29" t="n">
        <f aca="false">(E890+Einstellungen!$B$20)*(1+Einstellungen!$B$10)</f>
        <v>34.98838</v>
      </c>
      <c r="G890" s="21" t="str">
        <f aca="false">IF(F890&lt;Einstellungen!$B$5,"ja","nein")</f>
        <v>nein</v>
      </c>
      <c r="H890" s="21" t="s">
        <v>14</v>
      </c>
      <c r="I890" s="29" t="n">
        <f aca="false">INDEX(Einstellungen!$B$27:$B$50,24)</f>
        <v>0.8</v>
      </c>
      <c r="J890" s="29" t="n">
        <f aca="false">F890*I890</f>
        <v>27.990704</v>
      </c>
    </row>
    <row r="891" customFormat="false" ht="15" hidden="false" customHeight="false" outlineLevel="0" collapsed="false">
      <c r="A891" s="28" t="n">
        <v>45618</v>
      </c>
      <c r="B891" s="21" t="s">
        <v>111</v>
      </c>
      <c r="C891" s="21" t="s">
        <v>137</v>
      </c>
      <c r="D891" s="29" t="n">
        <v>116.12</v>
      </c>
      <c r="E891" s="29" t="n">
        <f aca="false">D891/10</f>
        <v>11.612</v>
      </c>
      <c r="F891" s="29" t="n">
        <f aca="false">(E891+Einstellungen!$B$20)*(1+Einstellungen!$B$10)</f>
        <v>36.01892</v>
      </c>
      <c r="G891" s="21" t="str">
        <f aca="false">IF(F891&lt;Einstellungen!$B$5,"ja","nein")</f>
        <v>nein</v>
      </c>
      <c r="H891" s="21" t="s">
        <v>14</v>
      </c>
      <c r="I891" s="29" t="n">
        <f aca="false">INDEX(Einstellungen!$B$27:$B$50,1)</f>
        <v>0.6</v>
      </c>
      <c r="J891" s="29" t="n">
        <f aca="false">F891*I891</f>
        <v>21.611352</v>
      </c>
    </row>
    <row r="892" customFormat="false" ht="15" hidden="false" customHeight="false" outlineLevel="0" collapsed="false">
      <c r="A892" s="28" t="n">
        <v>45618</v>
      </c>
      <c r="B892" s="21" t="s">
        <v>113</v>
      </c>
      <c r="C892" s="21" t="s">
        <v>137</v>
      </c>
      <c r="D892" s="29" t="n">
        <v>106.21</v>
      </c>
      <c r="E892" s="29" t="n">
        <f aca="false">D892/10</f>
        <v>10.621</v>
      </c>
      <c r="F892" s="29" t="n">
        <f aca="false">(E892+Einstellungen!$B$20)*(1+Einstellungen!$B$10)</f>
        <v>34.83963</v>
      </c>
      <c r="G892" s="21" t="str">
        <f aca="false">IF(F892&lt;Einstellungen!$B$5,"ja","nein")</f>
        <v>nein</v>
      </c>
      <c r="H892" s="21" t="s">
        <v>14</v>
      </c>
      <c r="I892" s="29" t="n">
        <f aca="false">INDEX(Einstellungen!$B$27:$B$50,2)</f>
        <v>0.5</v>
      </c>
      <c r="J892" s="29" t="n">
        <f aca="false">F892*I892</f>
        <v>17.419815</v>
      </c>
    </row>
    <row r="893" customFormat="false" ht="15" hidden="false" customHeight="false" outlineLevel="0" collapsed="false">
      <c r="A893" s="28" t="n">
        <v>45618</v>
      </c>
      <c r="B893" s="21" t="s">
        <v>114</v>
      </c>
      <c r="C893" s="21" t="s">
        <v>137</v>
      </c>
      <c r="D893" s="29" t="n">
        <v>97.85</v>
      </c>
      <c r="E893" s="29" t="n">
        <f aca="false">D893/10</f>
        <v>9.785</v>
      </c>
      <c r="F893" s="29" t="n">
        <f aca="false">(E893+Einstellungen!$B$20)*(1+Einstellungen!$B$10)</f>
        <v>33.84479</v>
      </c>
      <c r="G893" s="21" t="str">
        <f aca="false">IF(F893&lt;Einstellungen!$B$5,"ja","nein")</f>
        <v>nein</v>
      </c>
      <c r="H893" s="21" t="s">
        <v>14</v>
      </c>
      <c r="I893" s="29" t="n">
        <f aca="false">INDEX(Einstellungen!$B$27:$B$50,3)</f>
        <v>0.45</v>
      </c>
      <c r="J893" s="29" t="n">
        <f aca="false">F893*I893</f>
        <v>15.2301555</v>
      </c>
    </row>
    <row r="894" customFormat="false" ht="15" hidden="false" customHeight="false" outlineLevel="0" collapsed="false">
      <c r="A894" s="28" t="n">
        <v>45618</v>
      </c>
      <c r="B894" s="21" t="s">
        <v>115</v>
      </c>
      <c r="C894" s="21" t="s">
        <v>137</v>
      </c>
      <c r="D894" s="29" t="n">
        <v>91.37</v>
      </c>
      <c r="E894" s="29" t="n">
        <f aca="false">D894/10</f>
        <v>9.137</v>
      </c>
      <c r="F894" s="29" t="n">
        <f aca="false">(E894+Einstellungen!$B$20)*(1+Einstellungen!$B$10)</f>
        <v>33.07367</v>
      </c>
      <c r="G894" s="21" t="str">
        <f aca="false">IF(F894&lt;Einstellungen!$B$5,"ja","nein")</f>
        <v>nein</v>
      </c>
      <c r="H894" s="21" t="s">
        <v>14</v>
      </c>
      <c r="I894" s="29" t="n">
        <f aca="false">INDEX(Einstellungen!$B$27:$B$50,4)</f>
        <v>0.45</v>
      </c>
      <c r="J894" s="29" t="n">
        <f aca="false">F894*I894</f>
        <v>14.8831515</v>
      </c>
    </row>
    <row r="895" customFormat="false" ht="15" hidden="false" customHeight="false" outlineLevel="0" collapsed="false">
      <c r="A895" s="28" t="n">
        <v>45618</v>
      </c>
      <c r="B895" s="21" t="s">
        <v>116</v>
      </c>
      <c r="C895" s="21" t="s">
        <v>137</v>
      </c>
      <c r="D895" s="29" t="n">
        <v>88.65</v>
      </c>
      <c r="E895" s="29" t="n">
        <f aca="false">D895/10</f>
        <v>8.865</v>
      </c>
      <c r="F895" s="29" t="n">
        <f aca="false">(E895+Einstellungen!$B$20)*(1+Einstellungen!$B$10)</f>
        <v>32.74999</v>
      </c>
      <c r="G895" s="21" t="str">
        <f aca="false">IF(F895&lt;Einstellungen!$B$5,"ja","nein")</f>
        <v>nein</v>
      </c>
      <c r="H895" s="21" t="s">
        <v>14</v>
      </c>
      <c r="I895" s="29" t="n">
        <f aca="false">INDEX(Einstellungen!$B$27:$B$50,5)</f>
        <v>0.45</v>
      </c>
      <c r="J895" s="29" t="n">
        <f aca="false">F895*I895</f>
        <v>14.7374955</v>
      </c>
    </row>
    <row r="896" customFormat="false" ht="15" hidden="false" customHeight="false" outlineLevel="0" collapsed="false">
      <c r="A896" s="28" t="n">
        <v>45618</v>
      </c>
      <c r="B896" s="21" t="s">
        <v>117</v>
      </c>
      <c r="C896" s="21" t="s">
        <v>137</v>
      </c>
      <c r="D896" s="29" t="n">
        <v>92.16</v>
      </c>
      <c r="E896" s="29" t="n">
        <f aca="false">D896/10</f>
        <v>9.216</v>
      </c>
      <c r="F896" s="29" t="n">
        <f aca="false">(E896+Einstellungen!$B$20)*(1+Einstellungen!$B$10)</f>
        <v>33.16768</v>
      </c>
      <c r="G896" s="21" t="str">
        <f aca="false">IF(F896&lt;Einstellungen!$B$5,"ja","nein")</f>
        <v>nein</v>
      </c>
      <c r="H896" s="21" t="s">
        <v>14</v>
      </c>
      <c r="I896" s="29" t="n">
        <f aca="false">INDEX(Einstellungen!$B$27:$B$50,6)</f>
        <v>0.5</v>
      </c>
      <c r="J896" s="29" t="n">
        <f aca="false">F896*I896</f>
        <v>16.58384</v>
      </c>
    </row>
    <row r="897" customFormat="false" ht="15" hidden="false" customHeight="false" outlineLevel="0" collapsed="false">
      <c r="A897" s="28" t="n">
        <v>45618</v>
      </c>
      <c r="B897" s="21" t="s">
        <v>118</v>
      </c>
      <c r="C897" s="21" t="s">
        <v>137</v>
      </c>
      <c r="D897" s="29" t="n">
        <v>117.06</v>
      </c>
      <c r="E897" s="29" t="n">
        <f aca="false">D897/10</f>
        <v>11.706</v>
      </c>
      <c r="F897" s="29" t="n">
        <f aca="false">(E897+Einstellungen!$B$20)*(1+Einstellungen!$B$10)</f>
        <v>36.13078</v>
      </c>
      <c r="G897" s="21" t="str">
        <f aca="false">IF(F897&lt;Einstellungen!$B$5,"ja","nein")</f>
        <v>nein</v>
      </c>
      <c r="H897" s="21" t="s">
        <v>14</v>
      </c>
      <c r="I897" s="29" t="n">
        <f aca="false">INDEX(Einstellungen!$B$27:$B$50,7)</f>
        <v>0.7</v>
      </c>
      <c r="J897" s="29" t="n">
        <f aca="false">F897*I897</f>
        <v>25.291546</v>
      </c>
    </row>
    <row r="898" customFormat="false" ht="15" hidden="false" customHeight="false" outlineLevel="0" collapsed="false">
      <c r="A898" s="28" t="n">
        <v>45618</v>
      </c>
      <c r="B898" s="21" t="s">
        <v>119</v>
      </c>
      <c r="C898" s="21" t="s">
        <v>137</v>
      </c>
      <c r="D898" s="29" t="n">
        <v>135.3</v>
      </c>
      <c r="E898" s="29" t="n">
        <f aca="false">D898/10</f>
        <v>13.53</v>
      </c>
      <c r="F898" s="29" t="n">
        <f aca="false">(E898+Einstellungen!$B$20)*(1+Einstellungen!$B$10)</f>
        <v>38.30134</v>
      </c>
      <c r="G898" s="21" t="str">
        <f aca="false">IF(F898&lt;Einstellungen!$B$5,"ja","nein")</f>
        <v>nein</v>
      </c>
      <c r="H898" s="21" t="s">
        <v>14</v>
      </c>
      <c r="I898" s="29" t="n">
        <f aca="false">INDEX(Einstellungen!$B$27:$B$50,8)</f>
        <v>0.95</v>
      </c>
      <c r="J898" s="29" t="n">
        <f aca="false">F898*I898</f>
        <v>36.386273</v>
      </c>
    </row>
    <row r="899" customFormat="false" ht="15" hidden="false" customHeight="false" outlineLevel="0" collapsed="false">
      <c r="A899" s="28" t="n">
        <v>45618</v>
      </c>
      <c r="B899" s="21" t="s">
        <v>120</v>
      </c>
      <c r="C899" s="21" t="s">
        <v>137</v>
      </c>
      <c r="D899" s="29" t="n">
        <v>144.08</v>
      </c>
      <c r="E899" s="29" t="n">
        <f aca="false">D899/10</f>
        <v>14.408</v>
      </c>
      <c r="F899" s="29" t="n">
        <f aca="false">(E899+Einstellungen!$B$20)*(1+Einstellungen!$B$10)</f>
        <v>39.34616</v>
      </c>
      <c r="G899" s="21" t="str">
        <f aca="false">IF(F899&lt;Einstellungen!$B$5,"ja","nein")</f>
        <v>nein</v>
      </c>
      <c r="H899" s="21" t="s">
        <v>14</v>
      </c>
      <c r="I899" s="29" t="n">
        <f aca="false">INDEX(Einstellungen!$B$27:$B$50,9)</f>
        <v>1.05</v>
      </c>
      <c r="J899" s="29" t="n">
        <f aca="false">F899*I899</f>
        <v>41.313468</v>
      </c>
    </row>
    <row r="900" customFormat="false" ht="15" hidden="false" customHeight="false" outlineLevel="0" collapsed="false">
      <c r="A900" s="28" t="n">
        <v>45618</v>
      </c>
      <c r="B900" s="21" t="s">
        <v>121</v>
      </c>
      <c r="C900" s="21" t="s">
        <v>137</v>
      </c>
      <c r="D900" s="29" t="n">
        <v>141.58</v>
      </c>
      <c r="E900" s="29" t="n">
        <f aca="false">D900/10</f>
        <v>14.158</v>
      </c>
      <c r="F900" s="29" t="n">
        <f aca="false">(E900+Einstellungen!$B$20)*(1+Einstellungen!$B$10)</f>
        <v>39.04866</v>
      </c>
      <c r="G900" s="21" t="str">
        <f aca="false">IF(F900&lt;Einstellungen!$B$5,"ja","nein")</f>
        <v>nein</v>
      </c>
      <c r="H900" s="21" t="s">
        <v>14</v>
      </c>
      <c r="I900" s="29" t="n">
        <f aca="false">INDEX(Einstellungen!$B$27:$B$50,10)</f>
        <v>1.05</v>
      </c>
      <c r="J900" s="29" t="n">
        <f aca="false">F900*I900</f>
        <v>41.001093</v>
      </c>
    </row>
    <row r="901" customFormat="false" ht="15" hidden="false" customHeight="false" outlineLevel="0" collapsed="false">
      <c r="A901" s="28" t="n">
        <v>45618</v>
      </c>
      <c r="B901" s="21" t="s">
        <v>122</v>
      </c>
      <c r="C901" s="21" t="s">
        <v>137</v>
      </c>
      <c r="D901" s="29" t="n">
        <v>135.75</v>
      </c>
      <c r="E901" s="29" t="n">
        <f aca="false">D901/10</f>
        <v>13.575</v>
      </c>
      <c r="F901" s="29" t="n">
        <f aca="false">(E901+Einstellungen!$B$20)*(1+Einstellungen!$B$10)</f>
        <v>38.35489</v>
      </c>
      <c r="G901" s="21" t="str">
        <f aca="false">IF(F901&lt;Einstellungen!$B$5,"ja","nein")</f>
        <v>nein</v>
      </c>
      <c r="H901" s="21" t="s">
        <v>14</v>
      </c>
      <c r="I901" s="29" t="n">
        <f aca="false">INDEX(Einstellungen!$B$27:$B$50,11)</f>
        <v>1.05</v>
      </c>
      <c r="J901" s="29" t="n">
        <f aca="false">F901*I901</f>
        <v>40.2726345</v>
      </c>
    </row>
    <row r="902" customFormat="false" ht="15" hidden="false" customHeight="false" outlineLevel="0" collapsed="false">
      <c r="A902" s="28" t="n">
        <v>45618</v>
      </c>
      <c r="B902" s="21" t="s">
        <v>123</v>
      </c>
      <c r="C902" s="21" t="s">
        <v>137</v>
      </c>
      <c r="D902" s="29" t="n">
        <v>116.84</v>
      </c>
      <c r="E902" s="29" t="n">
        <f aca="false">D902/10</f>
        <v>11.684</v>
      </c>
      <c r="F902" s="29" t="n">
        <f aca="false">(E902+Einstellungen!$B$20)*(1+Einstellungen!$B$10)</f>
        <v>36.1046</v>
      </c>
      <c r="G902" s="21" t="str">
        <f aca="false">IF(F902&lt;Einstellungen!$B$5,"ja","nein")</f>
        <v>nein</v>
      </c>
      <c r="H902" s="21" t="s">
        <v>14</v>
      </c>
      <c r="I902" s="29" t="n">
        <f aca="false">INDEX(Einstellungen!$B$27:$B$50,12)</f>
        <v>1.1</v>
      </c>
      <c r="J902" s="29" t="n">
        <f aca="false">F902*I902</f>
        <v>39.71506</v>
      </c>
    </row>
    <row r="903" customFormat="false" ht="15" hidden="false" customHeight="false" outlineLevel="0" collapsed="false">
      <c r="A903" s="28" t="n">
        <v>45618</v>
      </c>
      <c r="B903" s="21" t="s">
        <v>124</v>
      </c>
      <c r="C903" s="21" t="s">
        <v>137</v>
      </c>
      <c r="D903" s="29" t="n">
        <v>105.14</v>
      </c>
      <c r="E903" s="29" t="n">
        <f aca="false">D903/10</f>
        <v>10.514</v>
      </c>
      <c r="F903" s="29" t="n">
        <f aca="false">(E903+Einstellungen!$B$20)*(1+Einstellungen!$B$10)</f>
        <v>34.7123</v>
      </c>
      <c r="G903" s="21" t="str">
        <f aca="false">IF(F903&lt;Einstellungen!$B$5,"ja","nein")</f>
        <v>nein</v>
      </c>
      <c r="H903" s="21" t="s">
        <v>14</v>
      </c>
      <c r="I903" s="29" t="n">
        <f aca="false">INDEX(Einstellungen!$B$27:$B$50,13)</f>
        <v>1.2</v>
      </c>
      <c r="J903" s="29" t="n">
        <f aca="false">F903*I903</f>
        <v>41.65476</v>
      </c>
    </row>
    <row r="904" customFormat="false" ht="15" hidden="false" customHeight="false" outlineLevel="0" collapsed="false">
      <c r="A904" s="28" t="n">
        <v>45618</v>
      </c>
      <c r="B904" s="21" t="s">
        <v>125</v>
      </c>
      <c r="C904" s="21" t="s">
        <v>137</v>
      </c>
      <c r="D904" s="29" t="n">
        <v>95.23</v>
      </c>
      <c r="E904" s="29" t="n">
        <f aca="false">D904/10</f>
        <v>9.523</v>
      </c>
      <c r="F904" s="29" t="n">
        <f aca="false">(E904+Einstellungen!$B$20)*(1+Einstellungen!$B$10)</f>
        <v>33.53301</v>
      </c>
      <c r="G904" s="21" t="str">
        <f aca="false">IF(F904&lt;Einstellungen!$B$5,"ja","nein")</f>
        <v>nein</v>
      </c>
      <c r="H904" s="21" t="s">
        <v>14</v>
      </c>
      <c r="I904" s="29" t="n">
        <f aca="false">INDEX(Einstellungen!$B$27:$B$50,14)</f>
        <v>1.15</v>
      </c>
      <c r="J904" s="29" t="n">
        <f aca="false">F904*I904</f>
        <v>38.5629615</v>
      </c>
    </row>
    <row r="905" customFormat="false" ht="15" hidden="false" customHeight="false" outlineLevel="0" collapsed="false">
      <c r="A905" s="28" t="n">
        <v>45618</v>
      </c>
      <c r="B905" s="21" t="s">
        <v>126</v>
      </c>
      <c r="C905" s="21" t="s">
        <v>137</v>
      </c>
      <c r="D905" s="29" t="n">
        <v>96.18</v>
      </c>
      <c r="E905" s="29" t="n">
        <f aca="false">D905/10</f>
        <v>9.618</v>
      </c>
      <c r="F905" s="29" t="n">
        <f aca="false">(E905+Einstellungen!$B$20)*(1+Einstellungen!$B$10)</f>
        <v>33.64606</v>
      </c>
      <c r="G905" s="21" t="str">
        <f aca="false">IF(F905&lt;Einstellungen!$B$5,"ja","nein")</f>
        <v>nein</v>
      </c>
      <c r="H905" s="21" t="s">
        <v>14</v>
      </c>
      <c r="I905" s="29" t="n">
        <f aca="false">INDEX(Einstellungen!$B$27:$B$50,15)</f>
        <v>1</v>
      </c>
      <c r="J905" s="29" t="n">
        <f aca="false">F905*I905</f>
        <v>33.64606</v>
      </c>
    </row>
    <row r="906" customFormat="false" ht="15" hidden="false" customHeight="false" outlineLevel="0" collapsed="false">
      <c r="A906" s="28" t="n">
        <v>45618</v>
      </c>
      <c r="B906" s="21" t="s">
        <v>127</v>
      </c>
      <c r="C906" s="21" t="s">
        <v>137</v>
      </c>
      <c r="D906" s="29" t="n">
        <v>106.24</v>
      </c>
      <c r="E906" s="29" t="n">
        <f aca="false">D906/10</f>
        <v>10.624</v>
      </c>
      <c r="F906" s="29" t="n">
        <f aca="false">(E906+Einstellungen!$B$20)*(1+Einstellungen!$B$10)</f>
        <v>34.8432</v>
      </c>
      <c r="G906" s="21" t="str">
        <f aca="false">IF(F906&lt;Einstellungen!$B$5,"ja","nein")</f>
        <v>nein</v>
      </c>
      <c r="H906" s="21" t="s">
        <v>14</v>
      </c>
      <c r="I906" s="29" t="n">
        <f aca="false">INDEX(Einstellungen!$B$27:$B$50,16)</f>
        <v>0.95</v>
      </c>
      <c r="J906" s="29" t="n">
        <f aca="false">F906*I906</f>
        <v>33.10104</v>
      </c>
    </row>
    <row r="907" customFormat="false" ht="15" hidden="false" customHeight="false" outlineLevel="0" collapsed="false">
      <c r="A907" s="28" t="n">
        <v>45618</v>
      </c>
      <c r="B907" s="21" t="s">
        <v>128</v>
      </c>
      <c r="C907" s="21" t="s">
        <v>137</v>
      </c>
      <c r="D907" s="29" t="n">
        <v>111.21</v>
      </c>
      <c r="E907" s="29" t="n">
        <f aca="false">D907/10</f>
        <v>11.121</v>
      </c>
      <c r="F907" s="29" t="n">
        <f aca="false">(E907+Einstellungen!$B$20)*(1+Einstellungen!$B$10)</f>
        <v>35.43463</v>
      </c>
      <c r="G907" s="21" t="str">
        <f aca="false">IF(F907&lt;Einstellungen!$B$5,"ja","nein")</f>
        <v>nein</v>
      </c>
      <c r="H907" s="21" t="s">
        <v>14</v>
      </c>
      <c r="I907" s="29" t="n">
        <f aca="false">INDEX(Einstellungen!$B$27:$B$50,17)</f>
        <v>0.95</v>
      </c>
      <c r="J907" s="29" t="n">
        <f aca="false">F907*I907</f>
        <v>33.6628985</v>
      </c>
    </row>
    <row r="908" customFormat="false" ht="15" hidden="false" customHeight="false" outlineLevel="0" collapsed="false">
      <c r="A908" s="28" t="n">
        <v>45618</v>
      </c>
      <c r="B908" s="21" t="s">
        <v>129</v>
      </c>
      <c r="C908" s="21" t="s">
        <v>137</v>
      </c>
      <c r="D908" s="29" t="n">
        <v>128.44</v>
      </c>
      <c r="E908" s="29" t="n">
        <f aca="false">D908/10</f>
        <v>12.844</v>
      </c>
      <c r="F908" s="29" t="n">
        <f aca="false">(E908+Einstellungen!$B$20)*(1+Einstellungen!$B$10)</f>
        <v>37.485</v>
      </c>
      <c r="G908" s="21" t="str">
        <f aca="false">IF(F908&lt;Einstellungen!$B$5,"ja","nein")</f>
        <v>nein</v>
      </c>
      <c r="H908" s="21" t="s">
        <v>14</v>
      </c>
      <c r="I908" s="29" t="n">
        <f aca="false">INDEX(Einstellungen!$B$27:$B$50,18)</f>
        <v>1.1</v>
      </c>
      <c r="J908" s="29" t="n">
        <f aca="false">F908*I908</f>
        <v>41.2335</v>
      </c>
    </row>
    <row r="909" customFormat="false" ht="15" hidden="false" customHeight="false" outlineLevel="0" collapsed="false">
      <c r="A909" s="28" t="n">
        <v>45618</v>
      </c>
      <c r="B909" s="21" t="s">
        <v>130</v>
      </c>
      <c r="C909" s="21" t="s">
        <v>137</v>
      </c>
      <c r="D909" s="29" t="n">
        <v>134.28</v>
      </c>
      <c r="E909" s="29" t="n">
        <f aca="false">D909/10</f>
        <v>13.428</v>
      </c>
      <c r="F909" s="29" t="n">
        <f aca="false">(E909+Einstellungen!$B$20)*(1+Einstellungen!$B$10)</f>
        <v>38.17996</v>
      </c>
      <c r="G909" s="21" t="str">
        <f aca="false">IF(F909&lt;Einstellungen!$B$5,"ja","nein")</f>
        <v>nein</v>
      </c>
      <c r="H909" s="21" t="s">
        <v>14</v>
      </c>
      <c r="I909" s="29" t="n">
        <f aca="false">INDEX(Einstellungen!$B$27:$B$50,19)</f>
        <v>1.35</v>
      </c>
      <c r="J909" s="29" t="n">
        <f aca="false">F909*I909</f>
        <v>51.542946</v>
      </c>
    </row>
    <row r="910" customFormat="false" ht="15" hidden="false" customHeight="false" outlineLevel="0" collapsed="false">
      <c r="A910" s="28" t="n">
        <v>45618</v>
      </c>
      <c r="B910" s="21" t="s">
        <v>131</v>
      </c>
      <c r="C910" s="21" t="s">
        <v>137</v>
      </c>
      <c r="D910" s="29" t="n">
        <v>128.8</v>
      </c>
      <c r="E910" s="29" t="n">
        <f aca="false">D910/10</f>
        <v>12.88</v>
      </c>
      <c r="F910" s="29" t="n">
        <f aca="false">(E910+Einstellungen!$B$20)*(1+Einstellungen!$B$10)</f>
        <v>37.52784</v>
      </c>
      <c r="G910" s="21" t="str">
        <f aca="false">IF(F910&lt;Einstellungen!$B$5,"ja","nein")</f>
        <v>nein</v>
      </c>
      <c r="H910" s="21" t="s">
        <v>14</v>
      </c>
      <c r="I910" s="29" t="n">
        <f aca="false">INDEX(Einstellungen!$B$27:$B$50,20)</f>
        <v>1.45</v>
      </c>
      <c r="J910" s="29" t="n">
        <f aca="false">F910*I910</f>
        <v>54.415368</v>
      </c>
    </row>
    <row r="911" customFormat="false" ht="15" hidden="false" customHeight="false" outlineLevel="0" collapsed="false">
      <c r="A911" s="28" t="n">
        <v>45618</v>
      </c>
      <c r="B911" s="21" t="s">
        <v>132</v>
      </c>
      <c r="C911" s="21" t="s">
        <v>137</v>
      </c>
      <c r="D911" s="29" t="n">
        <v>106.21</v>
      </c>
      <c r="E911" s="29" t="n">
        <f aca="false">D911/10</f>
        <v>10.621</v>
      </c>
      <c r="F911" s="29" t="n">
        <f aca="false">(E911+Einstellungen!$B$20)*(1+Einstellungen!$B$10)</f>
        <v>34.83963</v>
      </c>
      <c r="G911" s="21" t="str">
        <f aca="false">IF(F911&lt;Einstellungen!$B$5,"ja","nein")</f>
        <v>nein</v>
      </c>
      <c r="H911" s="21" t="s">
        <v>14</v>
      </c>
      <c r="I911" s="29" t="n">
        <f aca="false">INDEX(Einstellungen!$B$27:$B$50,21)</f>
        <v>1.4</v>
      </c>
      <c r="J911" s="29" t="n">
        <f aca="false">F911*I911</f>
        <v>48.775482</v>
      </c>
    </row>
    <row r="912" customFormat="false" ht="15" hidden="false" customHeight="false" outlineLevel="0" collapsed="false">
      <c r="A912" s="28" t="n">
        <v>45618</v>
      </c>
      <c r="B912" s="21" t="s">
        <v>133</v>
      </c>
      <c r="C912" s="21" t="s">
        <v>137</v>
      </c>
      <c r="D912" s="29" t="n">
        <v>106.35</v>
      </c>
      <c r="E912" s="29" t="n">
        <f aca="false">D912/10</f>
        <v>10.635</v>
      </c>
      <c r="F912" s="29" t="n">
        <f aca="false">(E912+Einstellungen!$B$20)*(1+Einstellungen!$B$10)</f>
        <v>34.85629</v>
      </c>
      <c r="G912" s="21" t="str">
        <f aca="false">IF(F912&lt;Einstellungen!$B$5,"ja","nein")</f>
        <v>nein</v>
      </c>
      <c r="H912" s="21" t="s">
        <v>14</v>
      </c>
      <c r="I912" s="29" t="n">
        <f aca="false">INDEX(Einstellungen!$B$27:$B$50,22)</f>
        <v>1.25</v>
      </c>
      <c r="J912" s="29" t="n">
        <f aca="false">F912*I912</f>
        <v>43.5703625</v>
      </c>
    </row>
    <row r="913" customFormat="false" ht="15" hidden="false" customHeight="false" outlineLevel="0" collapsed="false">
      <c r="A913" s="28" t="n">
        <v>45618</v>
      </c>
      <c r="B913" s="21" t="s">
        <v>134</v>
      </c>
      <c r="C913" s="21" t="s">
        <v>137</v>
      </c>
      <c r="D913" s="29" t="n">
        <v>93.25</v>
      </c>
      <c r="E913" s="29" t="n">
        <f aca="false">D913/10</f>
        <v>9.325</v>
      </c>
      <c r="F913" s="29" t="n">
        <f aca="false">(E913+Einstellungen!$B$20)*(1+Einstellungen!$B$10)</f>
        <v>33.29739</v>
      </c>
      <c r="G913" s="21" t="str">
        <f aca="false">IF(F913&lt;Einstellungen!$B$5,"ja","nein")</f>
        <v>nein</v>
      </c>
      <c r="H913" s="21" t="s">
        <v>14</v>
      </c>
      <c r="I913" s="29" t="n">
        <f aca="false">INDEX(Einstellungen!$B$27:$B$50,23)</f>
        <v>1.05</v>
      </c>
      <c r="J913" s="29" t="n">
        <f aca="false">F913*I913</f>
        <v>34.9622595</v>
      </c>
    </row>
    <row r="914" customFormat="false" ht="15" hidden="false" customHeight="false" outlineLevel="0" collapsed="false">
      <c r="A914" s="28" t="n">
        <v>45618</v>
      </c>
      <c r="B914" s="21" t="s">
        <v>135</v>
      </c>
      <c r="C914" s="21" t="s">
        <v>137</v>
      </c>
      <c r="D914" s="29" t="n">
        <v>77</v>
      </c>
      <c r="E914" s="29" t="n">
        <f aca="false">D914/10</f>
        <v>7.7</v>
      </c>
      <c r="F914" s="29" t="n">
        <f aca="false">(E914+Einstellungen!$B$20)*(1+Einstellungen!$B$10)</f>
        <v>31.36364</v>
      </c>
      <c r="G914" s="21" t="str">
        <f aca="false">IF(F914&lt;Einstellungen!$B$5,"ja","nein")</f>
        <v>nein</v>
      </c>
      <c r="H914" s="21" t="s">
        <v>14</v>
      </c>
      <c r="I914" s="29" t="n">
        <f aca="false">INDEX(Einstellungen!$B$27:$B$50,24)</f>
        <v>0.8</v>
      </c>
      <c r="J914" s="29" t="n">
        <f aca="false">F914*I914</f>
        <v>25.090912</v>
      </c>
    </row>
    <row r="915" customFormat="false" ht="15" hidden="false" customHeight="false" outlineLevel="0" collapsed="false">
      <c r="A915" s="28" t="n">
        <v>45619</v>
      </c>
      <c r="B915" s="21" t="s">
        <v>111</v>
      </c>
      <c r="C915" s="21" t="s">
        <v>138</v>
      </c>
      <c r="D915" s="29" t="n">
        <v>80</v>
      </c>
      <c r="E915" s="29" t="n">
        <f aca="false">D915/10</f>
        <v>8</v>
      </c>
      <c r="F915" s="29" t="n">
        <f aca="false">(E915+Einstellungen!$B$20)*(1+Einstellungen!$B$10)</f>
        <v>31.72064</v>
      </c>
      <c r="G915" s="21" t="str">
        <f aca="false">IF(F915&lt;Einstellungen!$B$5,"ja","nein")</f>
        <v>nein</v>
      </c>
      <c r="H915" s="21" t="s">
        <v>14</v>
      </c>
      <c r="I915" s="29" t="n">
        <f aca="false">INDEX(Einstellungen!$B$27:$B$50,1)</f>
        <v>0.6</v>
      </c>
      <c r="J915" s="29" t="n">
        <f aca="false">F915*I915</f>
        <v>19.032384</v>
      </c>
    </row>
    <row r="916" customFormat="false" ht="15" hidden="false" customHeight="false" outlineLevel="0" collapsed="false">
      <c r="A916" s="28" t="n">
        <v>45619</v>
      </c>
      <c r="B916" s="21" t="s">
        <v>113</v>
      </c>
      <c r="C916" s="21" t="s">
        <v>138</v>
      </c>
      <c r="D916" s="29" t="n">
        <v>76.87</v>
      </c>
      <c r="E916" s="29" t="n">
        <f aca="false">D916/10</f>
        <v>7.687</v>
      </c>
      <c r="F916" s="29" t="n">
        <f aca="false">(E916+Einstellungen!$B$20)*(1+Einstellungen!$B$10)</f>
        <v>31.34817</v>
      </c>
      <c r="G916" s="21" t="str">
        <f aca="false">IF(F916&lt;Einstellungen!$B$5,"ja","nein")</f>
        <v>nein</v>
      </c>
      <c r="H916" s="21" t="s">
        <v>14</v>
      </c>
      <c r="I916" s="29" t="n">
        <f aca="false">INDEX(Einstellungen!$B$27:$B$50,2)</f>
        <v>0.5</v>
      </c>
      <c r="J916" s="29" t="n">
        <f aca="false">F916*I916</f>
        <v>15.674085</v>
      </c>
    </row>
    <row r="917" customFormat="false" ht="15" hidden="false" customHeight="false" outlineLevel="0" collapsed="false">
      <c r="A917" s="28" t="n">
        <v>45619</v>
      </c>
      <c r="B917" s="21" t="s">
        <v>114</v>
      </c>
      <c r="C917" s="21" t="s">
        <v>138</v>
      </c>
      <c r="D917" s="29" t="n">
        <v>77.88</v>
      </c>
      <c r="E917" s="29" t="n">
        <f aca="false">D917/10</f>
        <v>7.788</v>
      </c>
      <c r="F917" s="29" t="n">
        <f aca="false">(E917+Einstellungen!$B$20)*(1+Einstellungen!$B$10)</f>
        <v>31.46836</v>
      </c>
      <c r="G917" s="21" t="str">
        <f aca="false">IF(F917&lt;Einstellungen!$B$5,"ja","nein")</f>
        <v>nein</v>
      </c>
      <c r="H917" s="21" t="s">
        <v>14</v>
      </c>
      <c r="I917" s="29" t="n">
        <f aca="false">INDEX(Einstellungen!$B$27:$B$50,3)</f>
        <v>0.45</v>
      </c>
      <c r="J917" s="29" t="n">
        <f aca="false">F917*I917</f>
        <v>14.160762</v>
      </c>
    </row>
    <row r="918" customFormat="false" ht="15" hidden="false" customHeight="false" outlineLevel="0" collapsed="false">
      <c r="A918" s="28" t="n">
        <v>45619</v>
      </c>
      <c r="B918" s="21" t="s">
        <v>115</v>
      </c>
      <c r="C918" s="21" t="s">
        <v>138</v>
      </c>
      <c r="D918" s="29" t="n">
        <v>79.04</v>
      </c>
      <c r="E918" s="29" t="n">
        <f aca="false">D918/10</f>
        <v>7.904</v>
      </c>
      <c r="F918" s="29" t="n">
        <f aca="false">(E918+Einstellungen!$B$20)*(1+Einstellungen!$B$10)</f>
        <v>31.6064</v>
      </c>
      <c r="G918" s="21" t="str">
        <f aca="false">IF(F918&lt;Einstellungen!$B$5,"ja","nein")</f>
        <v>nein</v>
      </c>
      <c r="H918" s="21" t="s">
        <v>14</v>
      </c>
      <c r="I918" s="29" t="n">
        <f aca="false">INDEX(Einstellungen!$B$27:$B$50,4)</f>
        <v>0.45</v>
      </c>
      <c r="J918" s="29" t="n">
        <f aca="false">F918*I918</f>
        <v>14.22288</v>
      </c>
    </row>
    <row r="919" customFormat="false" ht="15" hidden="false" customHeight="false" outlineLevel="0" collapsed="false">
      <c r="A919" s="28" t="n">
        <v>45619</v>
      </c>
      <c r="B919" s="21" t="s">
        <v>116</v>
      </c>
      <c r="C919" s="21" t="s">
        <v>138</v>
      </c>
      <c r="D919" s="29" t="n">
        <v>79.35</v>
      </c>
      <c r="E919" s="29" t="n">
        <f aca="false">D919/10</f>
        <v>7.935</v>
      </c>
      <c r="F919" s="29" t="n">
        <f aca="false">(E919+Einstellungen!$B$20)*(1+Einstellungen!$B$10)</f>
        <v>31.64329</v>
      </c>
      <c r="G919" s="21" t="str">
        <f aca="false">IF(F919&lt;Einstellungen!$B$5,"ja","nein")</f>
        <v>nein</v>
      </c>
      <c r="H919" s="21" t="s">
        <v>14</v>
      </c>
      <c r="I919" s="29" t="n">
        <f aca="false">INDEX(Einstellungen!$B$27:$B$50,5)</f>
        <v>0.45</v>
      </c>
      <c r="J919" s="29" t="n">
        <f aca="false">F919*I919</f>
        <v>14.2394805</v>
      </c>
    </row>
    <row r="920" customFormat="false" ht="15" hidden="false" customHeight="false" outlineLevel="0" collapsed="false">
      <c r="A920" s="28" t="n">
        <v>45619</v>
      </c>
      <c r="B920" s="21" t="s">
        <v>117</v>
      </c>
      <c r="C920" s="21" t="s">
        <v>138</v>
      </c>
      <c r="D920" s="29" t="n">
        <v>82.54</v>
      </c>
      <c r="E920" s="29" t="n">
        <f aca="false">D920/10</f>
        <v>8.254</v>
      </c>
      <c r="F920" s="29" t="n">
        <f aca="false">(E920+Einstellungen!$B$20)*(1+Einstellungen!$B$10)</f>
        <v>32.0229</v>
      </c>
      <c r="G920" s="21" t="str">
        <f aca="false">IF(F920&lt;Einstellungen!$B$5,"ja","nein")</f>
        <v>nein</v>
      </c>
      <c r="H920" s="21" t="s">
        <v>14</v>
      </c>
      <c r="I920" s="29" t="n">
        <f aca="false">INDEX(Einstellungen!$B$27:$B$50,6)</f>
        <v>0.5</v>
      </c>
      <c r="J920" s="29" t="n">
        <f aca="false">F920*I920</f>
        <v>16.01145</v>
      </c>
    </row>
    <row r="921" customFormat="false" ht="15" hidden="false" customHeight="false" outlineLevel="0" collapsed="false">
      <c r="A921" s="28" t="n">
        <v>45619</v>
      </c>
      <c r="B921" s="21" t="s">
        <v>118</v>
      </c>
      <c r="C921" s="21" t="s">
        <v>138</v>
      </c>
      <c r="D921" s="29" t="n">
        <v>82.05</v>
      </c>
      <c r="E921" s="29" t="n">
        <f aca="false">D921/10</f>
        <v>8.205</v>
      </c>
      <c r="F921" s="29" t="n">
        <f aca="false">(E921+Einstellungen!$B$20)*(1+Einstellungen!$B$10)</f>
        <v>31.96459</v>
      </c>
      <c r="G921" s="21" t="str">
        <f aca="false">IF(F921&lt;Einstellungen!$B$5,"ja","nein")</f>
        <v>nein</v>
      </c>
      <c r="H921" s="21" t="s">
        <v>14</v>
      </c>
      <c r="I921" s="29" t="n">
        <f aca="false">INDEX(Einstellungen!$B$27:$B$50,7)</f>
        <v>0.7</v>
      </c>
      <c r="J921" s="29" t="n">
        <f aca="false">F921*I921</f>
        <v>22.375213</v>
      </c>
    </row>
    <row r="922" customFormat="false" ht="15" hidden="false" customHeight="false" outlineLevel="0" collapsed="false">
      <c r="A922" s="28" t="n">
        <v>45619</v>
      </c>
      <c r="B922" s="21" t="s">
        <v>119</v>
      </c>
      <c r="C922" s="21" t="s">
        <v>138</v>
      </c>
      <c r="D922" s="29" t="n">
        <v>89.27</v>
      </c>
      <c r="E922" s="29" t="n">
        <f aca="false">D922/10</f>
        <v>8.927</v>
      </c>
      <c r="F922" s="29" t="n">
        <f aca="false">(E922+Einstellungen!$B$20)*(1+Einstellungen!$B$10)</f>
        <v>32.82377</v>
      </c>
      <c r="G922" s="21" t="str">
        <f aca="false">IF(F922&lt;Einstellungen!$B$5,"ja","nein")</f>
        <v>nein</v>
      </c>
      <c r="H922" s="21" t="s">
        <v>14</v>
      </c>
      <c r="I922" s="29" t="n">
        <f aca="false">INDEX(Einstellungen!$B$27:$B$50,8)</f>
        <v>0.95</v>
      </c>
      <c r="J922" s="29" t="n">
        <f aca="false">F922*I922</f>
        <v>31.1825815</v>
      </c>
    </row>
    <row r="923" customFormat="false" ht="15" hidden="false" customHeight="false" outlineLevel="0" collapsed="false">
      <c r="A923" s="28" t="n">
        <v>45619</v>
      </c>
      <c r="B923" s="21" t="s">
        <v>120</v>
      </c>
      <c r="C923" s="21" t="s">
        <v>138</v>
      </c>
      <c r="D923" s="29" t="n">
        <v>97.48</v>
      </c>
      <c r="E923" s="29" t="n">
        <f aca="false">D923/10</f>
        <v>9.748</v>
      </c>
      <c r="F923" s="29" t="n">
        <f aca="false">(E923+Einstellungen!$B$20)*(1+Einstellungen!$B$10)</f>
        <v>33.80076</v>
      </c>
      <c r="G923" s="21" t="str">
        <f aca="false">IF(F923&lt;Einstellungen!$B$5,"ja","nein")</f>
        <v>nein</v>
      </c>
      <c r="H923" s="21" t="s">
        <v>14</v>
      </c>
      <c r="I923" s="29" t="n">
        <f aca="false">INDEX(Einstellungen!$B$27:$B$50,9)</f>
        <v>1.05</v>
      </c>
      <c r="J923" s="29" t="n">
        <f aca="false">F923*I923</f>
        <v>35.490798</v>
      </c>
    </row>
    <row r="924" customFormat="false" ht="15" hidden="false" customHeight="false" outlineLevel="0" collapsed="false">
      <c r="A924" s="28" t="n">
        <v>45619</v>
      </c>
      <c r="B924" s="21" t="s">
        <v>121</v>
      </c>
      <c r="C924" s="21" t="s">
        <v>138</v>
      </c>
      <c r="D924" s="29" t="n">
        <v>85.62</v>
      </c>
      <c r="E924" s="29" t="n">
        <f aca="false">D924/10</f>
        <v>8.562</v>
      </c>
      <c r="F924" s="29" t="n">
        <f aca="false">(E924+Einstellungen!$B$20)*(1+Einstellungen!$B$10)</f>
        <v>32.38942</v>
      </c>
      <c r="G924" s="21" t="str">
        <f aca="false">IF(F924&lt;Einstellungen!$B$5,"ja","nein")</f>
        <v>nein</v>
      </c>
      <c r="H924" s="21" t="s">
        <v>14</v>
      </c>
      <c r="I924" s="29" t="n">
        <f aca="false">INDEX(Einstellungen!$B$27:$B$50,10)</f>
        <v>1.05</v>
      </c>
      <c r="J924" s="29" t="n">
        <f aca="false">F924*I924</f>
        <v>34.008891</v>
      </c>
    </row>
    <row r="925" customFormat="false" ht="15" hidden="false" customHeight="false" outlineLevel="0" collapsed="false">
      <c r="A925" s="28" t="n">
        <v>45619</v>
      </c>
      <c r="B925" s="21" t="s">
        <v>122</v>
      </c>
      <c r="C925" s="21" t="s">
        <v>138</v>
      </c>
      <c r="D925" s="29" t="n">
        <v>78.54</v>
      </c>
      <c r="E925" s="29" t="n">
        <f aca="false">D925/10</f>
        <v>7.854</v>
      </c>
      <c r="F925" s="29" t="n">
        <f aca="false">(E925+Einstellungen!$B$20)*(1+Einstellungen!$B$10)</f>
        <v>31.5469</v>
      </c>
      <c r="G925" s="21" t="str">
        <f aca="false">IF(F925&lt;Einstellungen!$B$5,"ja","nein")</f>
        <v>nein</v>
      </c>
      <c r="H925" s="21" t="s">
        <v>14</v>
      </c>
      <c r="I925" s="29" t="n">
        <f aca="false">INDEX(Einstellungen!$B$27:$B$50,11)</f>
        <v>1.05</v>
      </c>
      <c r="J925" s="29" t="n">
        <f aca="false">F925*I925</f>
        <v>33.124245</v>
      </c>
    </row>
    <row r="926" customFormat="false" ht="15" hidden="false" customHeight="false" outlineLevel="0" collapsed="false">
      <c r="A926" s="28" t="n">
        <v>45619</v>
      </c>
      <c r="B926" s="21" t="s">
        <v>123</v>
      </c>
      <c r="C926" s="21" t="s">
        <v>138</v>
      </c>
      <c r="D926" s="29" t="n">
        <v>73.5</v>
      </c>
      <c r="E926" s="29" t="n">
        <f aca="false">D926/10</f>
        <v>7.35</v>
      </c>
      <c r="F926" s="29" t="n">
        <f aca="false">(E926+Einstellungen!$B$20)*(1+Einstellungen!$B$10)</f>
        <v>30.94714</v>
      </c>
      <c r="G926" s="21" t="str">
        <f aca="false">IF(F926&lt;Einstellungen!$B$5,"ja","nein")</f>
        <v>nein</v>
      </c>
      <c r="H926" s="21" t="s">
        <v>14</v>
      </c>
      <c r="I926" s="29" t="n">
        <f aca="false">INDEX(Einstellungen!$B$27:$B$50,12)</f>
        <v>1.1</v>
      </c>
      <c r="J926" s="29" t="n">
        <f aca="false">F926*I926</f>
        <v>34.041854</v>
      </c>
    </row>
    <row r="927" customFormat="false" ht="15" hidden="false" customHeight="false" outlineLevel="0" collapsed="false">
      <c r="A927" s="28" t="n">
        <v>45619</v>
      </c>
      <c r="B927" s="21" t="s">
        <v>124</v>
      </c>
      <c r="C927" s="21" t="s">
        <v>138</v>
      </c>
      <c r="D927" s="29" t="n">
        <v>71.2</v>
      </c>
      <c r="E927" s="29" t="n">
        <f aca="false">D927/10</f>
        <v>7.12</v>
      </c>
      <c r="F927" s="29" t="n">
        <f aca="false">(E927+Einstellungen!$B$20)*(1+Einstellungen!$B$10)</f>
        <v>30.67344</v>
      </c>
      <c r="G927" s="21" t="str">
        <f aca="false">IF(F927&lt;Einstellungen!$B$5,"ja","nein")</f>
        <v>nein</v>
      </c>
      <c r="H927" s="21" t="s">
        <v>14</v>
      </c>
      <c r="I927" s="29" t="n">
        <f aca="false">INDEX(Einstellungen!$B$27:$B$50,13)</f>
        <v>1.2</v>
      </c>
      <c r="J927" s="29" t="n">
        <f aca="false">F927*I927</f>
        <v>36.808128</v>
      </c>
    </row>
    <row r="928" customFormat="false" ht="15" hidden="false" customHeight="false" outlineLevel="0" collapsed="false">
      <c r="A928" s="28" t="n">
        <v>45619</v>
      </c>
      <c r="B928" s="21" t="s">
        <v>125</v>
      </c>
      <c r="C928" s="21" t="s">
        <v>138</v>
      </c>
      <c r="D928" s="29" t="n">
        <v>75.85</v>
      </c>
      <c r="E928" s="29" t="n">
        <f aca="false">D928/10</f>
        <v>7.585</v>
      </c>
      <c r="F928" s="29" t="n">
        <f aca="false">(E928+Einstellungen!$B$20)*(1+Einstellungen!$B$10)</f>
        <v>31.22679</v>
      </c>
      <c r="G928" s="21" t="str">
        <f aca="false">IF(F928&lt;Einstellungen!$B$5,"ja","nein")</f>
        <v>nein</v>
      </c>
      <c r="H928" s="21" t="s">
        <v>14</v>
      </c>
      <c r="I928" s="29" t="n">
        <f aca="false">INDEX(Einstellungen!$B$27:$B$50,14)</f>
        <v>1.15</v>
      </c>
      <c r="J928" s="29" t="n">
        <f aca="false">F928*I928</f>
        <v>35.9108085</v>
      </c>
    </row>
    <row r="929" customFormat="false" ht="15" hidden="false" customHeight="false" outlineLevel="0" collapsed="false">
      <c r="A929" s="28" t="n">
        <v>45619</v>
      </c>
      <c r="B929" s="21" t="s">
        <v>126</v>
      </c>
      <c r="C929" s="21" t="s">
        <v>138</v>
      </c>
      <c r="D929" s="29" t="n">
        <v>85.68</v>
      </c>
      <c r="E929" s="29" t="n">
        <f aca="false">D929/10</f>
        <v>8.568</v>
      </c>
      <c r="F929" s="29" t="n">
        <f aca="false">(E929+Einstellungen!$B$20)*(1+Einstellungen!$B$10)</f>
        <v>32.39656</v>
      </c>
      <c r="G929" s="21" t="str">
        <f aca="false">IF(F929&lt;Einstellungen!$B$5,"ja","nein")</f>
        <v>nein</v>
      </c>
      <c r="H929" s="21" t="s">
        <v>14</v>
      </c>
      <c r="I929" s="29" t="n">
        <f aca="false">INDEX(Einstellungen!$B$27:$B$50,15)</f>
        <v>1</v>
      </c>
      <c r="J929" s="29" t="n">
        <f aca="false">F929*I929</f>
        <v>32.39656</v>
      </c>
    </row>
    <row r="930" customFormat="false" ht="15" hidden="false" customHeight="false" outlineLevel="0" collapsed="false">
      <c r="A930" s="28" t="n">
        <v>45619</v>
      </c>
      <c r="B930" s="21" t="s">
        <v>127</v>
      </c>
      <c r="C930" s="21" t="s">
        <v>138</v>
      </c>
      <c r="D930" s="29" t="n">
        <v>104.55</v>
      </c>
      <c r="E930" s="29" t="n">
        <f aca="false">D930/10</f>
        <v>10.455</v>
      </c>
      <c r="F930" s="29" t="n">
        <f aca="false">(E930+Einstellungen!$B$20)*(1+Einstellungen!$B$10)</f>
        <v>34.64209</v>
      </c>
      <c r="G930" s="21" t="str">
        <f aca="false">IF(F930&lt;Einstellungen!$B$5,"ja","nein")</f>
        <v>nein</v>
      </c>
      <c r="H930" s="21" t="s">
        <v>14</v>
      </c>
      <c r="I930" s="29" t="n">
        <f aca="false">INDEX(Einstellungen!$B$27:$B$50,16)</f>
        <v>0.95</v>
      </c>
      <c r="J930" s="29" t="n">
        <f aca="false">F930*I930</f>
        <v>32.9099855</v>
      </c>
    </row>
    <row r="931" customFormat="false" ht="15" hidden="false" customHeight="false" outlineLevel="0" collapsed="false">
      <c r="A931" s="28" t="n">
        <v>45619</v>
      </c>
      <c r="B931" s="21" t="s">
        <v>128</v>
      </c>
      <c r="C931" s="21" t="s">
        <v>138</v>
      </c>
      <c r="D931" s="29" t="n">
        <v>87.31</v>
      </c>
      <c r="E931" s="29" t="n">
        <f aca="false">D931/10</f>
        <v>8.731</v>
      </c>
      <c r="F931" s="29" t="n">
        <f aca="false">(E931+Einstellungen!$B$20)*(1+Einstellungen!$B$10)</f>
        <v>32.59053</v>
      </c>
      <c r="G931" s="21" t="str">
        <f aca="false">IF(F931&lt;Einstellungen!$B$5,"ja","nein")</f>
        <v>nein</v>
      </c>
      <c r="H931" s="21" t="s">
        <v>14</v>
      </c>
      <c r="I931" s="29" t="n">
        <f aca="false">INDEX(Einstellungen!$B$27:$B$50,17)</f>
        <v>0.95</v>
      </c>
      <c r="J931" s="29" t="n">
        <f aca="false">F931*I931</f>
        <v>30.9610035</v>
      </c>
    </row>
    <row r="932" customFormat="false" ht="15" hidden="false" customHeight="false" outlineLevel="0" collapsed="false">
      <c r="A932" s="28" t="n">
        <v>45619</v>
      </c>
      <c r="B932" s="21" t="s">
        <v>129</v>
      </c>
      <c r="C932" s="21" t="s">
        <v>138</v>
      </c>
      <c r="D932" s="29" t="n">
        <v>95.56</v>
      </c>
      <c r="E932" s="29" t="n">
        <f aca="false">D932/10</f>
        <v>9.556</v>
      </c>
      <c r="F932" s="29" t="n">
        <f aca="false">(E932+Einstellungen!$B$20)*(1+Einstellungen!$B$10)</f>
        <v>33.57228</v>
      </c>
      <c r="G932" s="21" t="str">
        <f aca="false">IF(F932&lt;Einstellungen!$B$5,"ja","nein")</f>
        <v>nein</v>
      </c>
      <c r="H932" s="21" t="s">
        <v>14</v>
      </c>
      <c r="I932" s="29" t="n">
        <f aca="false">INDEX(Einstellungen!$B$27:$B$50,18)</f>
        <v>1.1</v>
      </c>
      <c r="J932" s="29" t="n">
        <f aca="false">F932*I932</f>
        <v>36.929508</v>
      </c>
    </row>
    <row r="933" customFormat="false" ht="15" hidden="false" customHeight="false" outlineLevel="0" collapsed="false">
      <c r="A933" s="28" t="n">
        <v>45619</v>
      </c>
      <c r="B933" s="21" t="s">
        <v>130</v>
      </c>
      <c r="C933" s="21" t="s">
        <v>138</v>
      </c>
      <c r="D933" s="29" t="n">
        <v>86.08</v>
      </c>
      <c r="E933" s="29" t="n">
        <f aca="false">D933/10</f>
        <v>8.608</v>
      </c>
      <c r="F933" s="29" t="n">
        <f aca="false">(E933+Einstellungen!$B$20)*(1+Einstellungen!$B$10)</f>
        <v>32.44416</v>
      </c>
      <c r="G933" s="21" t="str">
        <f aca="false">IF(F933&lt;Einstellungen!$B$5,"ja","nein")</f>
        <v>nein</v>
      </c>
      <c r="H933" s="21" t="s">
        <v>14</v>
      </c>
      <c r="I933" s="29" t="n">
        <f aca="false">INDEX(Einstellungen!$B$27:$B$50,19)</f>
        <v>1.35</v>
      </c>
      <c r="J933" s="29" t="n">
        <f aca="false">F933*I933</f>
        <v>43.799616</v>
      </c>
    </row>
    <row r="934" customFormat="false" ht="15" hidden="false" customHeight="false" outlineLevel="0" collapsed="false">
      <c r="A934" s="28" t="n">
        <v>45619</v>
      </c>
      <c r="B934" s="21" t="s">
        <v>131</v>
      </c>
      <c r="C934" s="21" t="s">
        <v>138</v>
      </c>
      <c r="D934" s="29" t="n">
        <v>71</v>
      </c>
      <c r="E934" s="29" t="n">
        <f aca="false">D934/10</f>
        <v>7.1</v>
      </c>
      <c r="F934" s="29" t="n">
        <f aca="false">(E934+Einstellungen!$B$20)*(1+Einstellungen!$B$10)</f>
        <v>30.64964</v>
      </c>
      <c r="G934" s="21" t="str">
        <f aca="false">IF(F934&lt;Einstellungen!$B$5,"ja","nein")</f>
        <v>nein</v>
      </c>
      <c r="H934" s="21" t="s">
        <v>14</v>
      </c>
      <c r="I934" s="29" t="n">
        <f aca="false">INDEX(Einstellungen!$B$27:$B$50,20)</f>
        <v>1.45</v>
      </c>
      <c r="J934" s="29" t="n">
        <f aca="false">F934*I934</f>
        <v>44.441978</v>
      </c>
    </row>
    <row r="935" customFormat="false" ht="15" hidden="false" customHeight="false" outlineLevel="0" collapsed="false">
      <c r="A935" s="28" t="n">
        <v>45619</v>
      </c>
      <c r="B935" s="21" t="s">
        <v>132</v>
      </c>
      <c r="C935" s="21" t="s">
        <v>138</v>
      </c>
      <c r="D935" s="29" t="n">
        <v>59.55</v>
      </c>
      <c r="E935" s="29" t="n">
        <f aca="false">D935/10</f>
        <v>5.955</v>
      </c>
      <c r="F935" s="29" t="n">
        <f aca="false">(E935+Einstellungen!$B$20)*(1+Einstellungen!$B$10)</f>
        <v>29.28709</v>
      </c>
      <c r="G935" s="21" t="str">
        <f aca="false">IF(F935&lt;Einstellungen!$B$5,"ja","nein")</f>
        <v>nein</v>
      </c>
      <c r="H935" s="21" t="s">
        <v>14</v>
      </c>
      <c r="I935" s="29" t="n">
        <f aca="false">INDEX(Einstellungen!$B$27:$B$50,21)</f>
        <v>1.4</v>
      </c>
      <c r="J935" s="29" t="n">
        <f aca="false">F935*I935</f>
        <v>41.001926</v>
      </c>
    </row>
    <row r="936" customFormat="false" ht="15" hidden="false" customHeight="false" outlineLevel="0" collapsed="false">
      <c r="A936" s="28" t="n">
        <v>45619</v>
      </c>
      <c r="B936" s="21" t="s">
        <v>133</v>
      </c>
      <c r="C936" s="21" t="s">
        <v>138</v>
      </c>
      <c r="D936" s="29" t="n">
        <v>48.03</v>
      </c>
      <c r="E936" s="29" t="n">
        <f aca="false">D936/10</f>
        <v>4.803</v>
      </c>
      <c r="F936" s="29" t="n">
        <f aca="false">(E936+Einstellungen!$B$20)*(1+Einstellungen!$B$10)</f>
        <v>27.91621</v>
      </c>
      <c r="G936" s="21" t="str">
        <f aca="false">IF(F936&lt;Einstellungen!$B$5,"ja","nein")</f>
        <v>ja</v>
      </c>
      <c r="H936" s="21" t="s">
        <v>14</v>
      </c>
      <c r="I936" s="29" t="n">
        <f aca="false">INDEX(Einstellungen!$B$27:$B$50,22)</f>
        <v>1.25</v>
      </c>
      <c r="J936" s="29" t="n">
        <f aca="false">F936*I936</f>
        <v>34.8952625</v>
      </c>
    </row>
    <row r="937" customFormat="false" ht="15" hidden="false" customHeight="false" outlineLevel="0" collapsed="false">
      <c r="A937" s="28" t="n">
        <v>45619</v>
      </c>
      <c r="B937" s="21" t="s">
        <v>134</v>
      </c>
      <c r="C937" s="21" t="s">
        <v>138</v>
      </c>
      <c r="D937" s="29" t="n">
        <v>39.1</v>
      </c>
      <c r="E937" s="29" t="n">
        <f aca="false">D937/10</f>
        <v>3.91</v>
      </c>
      <c r="F937" s="29" t="n">
        <f aca="false">(E937+Einstellungen!$B$20)*(1+Einstellungen!$B$10)</f>
        <v>26.85354</v>
      </c>
      <c r="G937" s="21" t="str">
        <f aca="false">IF(F937&lt;Einstellungen!$B$5,"ja","nein")</f>
        <v>ja</v>
      </c>
      <c r="H937" s="21" t="s">
        <v>14</v>
      </c>
      <c r="I937" s="29" t="n">
        <f aca="false">INDEX(Einstellungen!$B$27:$B$50,23)</f>
        <v>1.05</v>
      </c>
      <c r="J937" s="29" t="n">
        <f aca="false">F937*I937</f>
        <v>28.196217</v>
      </c>
    </row>
    <row r="938" customFormat="false" ht="15" hidden="false" customHeight="false" outlineLevel="0" collapsed="false">
      <c r="A938" s="28" t="n">
        <v>45619</v>
      </c>
      <c r="B938" s="21" t="s">
        <v>135</v>
      </c>
      <c r="C938" s="21" t="s">
        <v>138</v>
      </c>
      <c r="D938" s="29" t="n">
        <v>18.46</v>
      </c>
      <c r="E938" s="29" t="n">
        <f aca="false">D938/10</f>
        <v>1.846</v>
      </c>
      <c r="F938" s="29" t="n">
        <f aca="false">(E938+Einstellungen!$B$20)*(1+Einstellungen!$B$10)</f>
        <v>24.39738</v>
      </c>
      <c r="G938" s="21" t="str">
        <f aca="false">IF(F938&lt;Einstellungen!$B$5,"ja","nein")</f>
        <v>ja</v>
      </c>
      <c r="H938" s="21" t="s">
        <v>14</v>
      </c>
      <c r="I938" s="29" t="n">
        <f aca="false">INDEX(Einstellungen!$B$27:$B$50,24)</f>
        <v>0.8</v>
      </c>
      <c r="J938" s="29" t="n">
        <f aca="false">F938*I938</f>
        <v>19.517904</v>
      </c>
    </row>
    <row r="939" customFormat="false" ht="15" hidden="false" customHeight="false" outlineLevel="0" collapsed="false">
      <c r="A939" s="28" t="n">
        <v>45620</v>
      </c>
      <c r="B939" s="21" t="s">
        <v>111</v>
      </c>
      <c r="C939" s="21" t="s">
        <v>139</v>
      </c>
      <c r="D939" s="29" t="n">
        <v>1.01</v>
      </c>
      <c r="E939" s="29" t="n">
        <f aca="false">D939/10</f>
        <v>0.101</v>
      </c>
      <c r="F939" s="29" t="n">
        <f aca="false">(E939+Einstellungen!$B$20)*(1+Einstellungen!$B$10)</f>
        <v>22.32083</v>
      </c>
      <c r="G939" s="21" t="str">
        <f aca="false">IF(F939&lt;Einstellungen!$B$5,"ja","nein")</f>
        <v>ja</v>
      </c>
      <c r="H939" s="21" t="s">
        <v>14</v>
      </c>
      <c r="I939" s="29" t="n">
        <f aca="false">INDEX(Einstellungen!$B$27:$B$50,1)</f>
        <v>0.6</v>
      </c>
      <c r="J939" s="29" t="n">
        <f aca="false">F939*I939</f>
        <v>13.392498</v>
      </c>
    </row>
    <row r="940" customFormat="false" ht="15" hidden="false" customHeight="false" outlineLevel="0" collapsed="false">
      <c r="A940" s="28" t="n">
        <v>45620</v>
      </c>
      <c r="B940" s="21" t="s">
        <v>113</v>
      </c>
      <c r="C940" s="21" t="s">
        <v>139</v>
      </c>
      <c r="D940" s="29" t="n">
        <v>0</v>
      </c>
      <c r="E940" s="29" t="n">
        <f aca="false">D940/10</f>
        <v>0</v>
      </c>
      <c r="F940" s="29" t="n">
        <f aca="false">(E940+Einstellungen!$B$20)*(1+Einstellungen!$B$10)</f>
        <v>22.20064</v>
      </c>
      <c r="G940" s="21" t="str">
        <f aca="false">IF(F940&lt;Einstellungen!$B$5,"ja","nein")</f>
        <v>ja</v>
      </c>
      <c r="H940" s="21" t="s">
        <v>14</v>
      </c>
      <c r="I940" s="29" t="n">
        <f aca="false">INDEX(Einstellungen!$B$27:$B$50,2)</f>
        <v>0.5</v>
      </c>
      <c r="J940" s="29" t="n">
        <f aca="false">F940*I940</f>
        <v>11.10032</v>
      </c>
    </row>
    <row r="941" customFormat="false" ht="15" hidden="false" customHeight="false" outlineLevel="0" collapsed="false">
      <c r="A941" s="28" t="n">
        <v>45620</v>
      </c>
      <c r="B941" s="21" t="s">
        <v>114</v>
      </c>
      <c r="C941" s="21" t="s">
        <v>139</v>
      </c>
      <c r="D941" s="29" t="n">
        <v>0</v>
      </c>
      <c r="E941" s="29" t="n">
        <f aca="false">D941/10</f>
        <v>0</v>
      </c>
      <c r="F941" s="29" t="n">
        <f aca="false">(E941+Einstellungen!$B$20)*(1+Einstellungen!$B$10)</f>
        <v>22.20064</v>
      </c>
      <c r="G941" s="21" t="str">
        <f aca="false">IF(F941&lt;Einstellungen!$B$5,"ja","nein")</f>
        <v>ja</v>
      </c>
      <c r="H941" s="21" t="s">
        <v>14</v>
      </c>
      <c r="I941" s="29" t="n">
        <f aca="false">INDEX(Einstellungen!$B$27:$B$50,3)</f>
        <v>0.45</v>
      </c>
      <c r="J941" s="29" t="n">
        <f aca="false">F941*I941</f>
        <v>9.990288</v>
      </c>
    </row>
    <row r="942" customFormat="false" ht="15" hidden="false" customHeight="false" outlineLevel="0" collapsed="false">
      <c r="A942" s="28" t="n">
        <v>45620</v>
      </c>
      <c r="B942" s="21" t="s">
        <v>115</v>
      </c>
      <c r="C942" s="21" t="s">
        <v>139</v>
      </c>
      <c r="D942" s="29" t="n">
        <v>-0.01</v>
      </c>
      <c r="E942" s="29" t="n">
        <f aca="false">D942/10</f>
        <v>-0.001</v>
      </c>
      <c r="F942" s="29" t="n">
        <f aca="false">(E942+Einstellungen!$B$20)*(1+Einstellungen!$B$10)</f>
        <v>22.19945</v>
      </c>
      <c r="G942" s="21" t="str">
        <f aca="false">IF(F942&lt;Einstellungen!$B$5,"ja","nein")</f>
        <v>ja</v>
      </c>
      <c r="H942" s="21" t="s">
        <v>14</v>
      </c>
      <c r="I942" s="29" t="n">
        <f aca="false">INDEX(Einstellungen!$B$27:$B$50,4)</f>
        <v>0.45</v>
      </c>
      <c r="J942" s="29" t="n">
        <f aca="false">F942*I942</f>
        <v>9.9897525</v>
      </c>
    </row>
    <row r="943" customFormat="false" ht="15" hidden="false" customHeight="false" outlineLevel="0" collapsed="false">
      <c r="A943" s="28" t="n">
        <v>45620</v>
      </c>
      <c r="B943" s="21" t="s">
        <v>116</v>
      </c>
      <c r="C943" s="21" t="s">
        <v>139</v>
      </c>
      <c r="D943" s="29" t="n">
        <v>-0.02</v>
      </c>
      <c r="E943" s="29" t="n">
        <f aca="false">D943/10</f>
        <v>-0.002</v>
      </c>
      <c r="F943" s="29" t="n">
        <f aca="false">(E943+Einstellungen!$B$20)*(1+Einstellungen!$B$10)</f>
        <v>22.19826</v>
      </c>
      <c r="G943" s="21" t="str">
        <f aca="false">IF(F943&lt;Einstellungen!$B$5,"ja","nein")</f>
        <v>ja</v>
      </c>
      <c r="H943" s="21" t="s">
        <v>14</v>
      </c>
      <c r="I943" s="29" t="n">
        <f aca="false">INDEX(Einstellungen!$B$27:$B$50,5)</f>
        <v>0.45</v>
      </c>
      <c r="J943" s="29" t="n">
        <f aca="false">F943*I943</f>
        <v>9.989217</v>
      </c>
    </row>
    <row r="944" customFormat="false" ht="15" hidden="false" customHeight="false" outlineLevel="0" collapsed="false">
      <c r="A944" s="28" t="n">
        <v>45620</v>
      </c>
      <c r="B944" s="21" t="s">
        <v>117</v>
      </c>
      <c r="C944" s="21" t="s">
        <v>139</v>
      </c>
      <c r="D944" s="29" t="n">
        <v>-0.03</v>
      </c>
      <c r="E944" s="29" t="n">
        <f aca="false">D944/10</f>
        <v>-0.003</v>
      </c>
      <c r="F944" s="29" t="n">
        <f aca="false">(E944+Einstellungen!$B$20)*(1+Einstellungen!$B$10)</f>
        <v>22.19707</v>
      </c>
      <c r="G944" s="21" t="str">
        <f aca="false">IF(F944&lt;Einstellungen!$B$5,"ja","nein")</f>
        <v>ja</v>
      </c>
      <c r="H944" s="21" t="s">
        <v>14</v>
      </c>
      <c r="I944" s="29" t="n">
        <f aca="false">INDEX(Einstellungen!$B$27:$B$50,6)</f>
        <v>0.5</v>
      </c>
      <c r="J944" s="29" t="n">
        <f aca="false">F944*I944</f>
        <v>11.098535</v>
      </c>
    </row>
    <row r="945" customFormat="false" ht="15" hidden="false" customHeight="false" outlineLevel="0" collapsed="false">
      <c r="A945" s="28" t="n">
        <v>45620</v>
      </c>
      <c r="B945" s="21" t="s">
        <v>118</v>
      </c>
      <c r="C945" s="21" t="s">
        <v>139</v>
      </c>
      <c r="D945" s="29" t="n">
        <v>-0.05</v>
      </c>
      <c r="E945" s="29" t="n">
        <f aca="false">D945/10</f>
        <v>-0.005</v>
      </c>
      <c r="F945" s="29" t="n">
        <f aca="false">(E945+Einstellungen!$B$20)*(1+Einstellungen!$B$10)</f>
        <v>22.19469</v>
      </c>
      <c r="G945" s="21" t="str">
        <f aca="false">IF(F945&lt;Einstellungen!$B$5,"ja","nein")</f>
        <v>ja</v>
      </c>
      <c r="H945" s="21" t="s">
        <v>14</v>
      </c>
      <c r="I945" s="29" t="n">
        <f aca="false">INDEX(Einstellungen!$B$27:$B$50,7)</f>
        <v>0.7</v>
      </c>
      <c r="J945" s="29" t="n">
        <f aca="false">F945*I945</f>
        <v>15.536283</v>
      </c>
    </row>
    <row r="946" customFormat="false" ht="15" hidden="false" customHeight="false" outlineLevel="0" collapsed="false">
      <c r="A946" s="28" t="n">
        <v>45620</v>
      </c>
      <c r="B946" s="21" t="s">
        <v>119</v>
      </c>
      <c r="C946" s="21" t="s">
        <v>139</v>
      </c>
      <c r="D946" s="29" t="n">
        <v>-0.03</v>
      </c>
      <c r="E946" s="29" t="n">
        <f aca="false">D946/10</f>
        <v>-0.003</v>
      </c>
      <c r="F946" s="29" t="n">
        <f aca="false">(E946+Einstellungen!$B$20)*(1+Einstellungen!$B$10)</f>
        <v>22.19707</v>
      </c>
      <c r="G946" s="21" t="str">
        <f aca="false">IF(F946&lt;Einstellungen!$B$5,"ja","nein")</f>
        <v>ja</v>
      </c>
      <c r="H946" s="21" t="s">
        <v>14</v>
      </c>
      <c r="I946" s="29" t="n">
        <f aca="false">INDEX(Einstellungen!$B$27:$B$50,8)</f>
        <v>0.95</v>
      </c>
      <c r="J946" s="29" t="n">
        <f aca="false">F946*I946</f>
        <v>21.0872165</v>
      </c>
    </row>
    <row r="947" customFormat="false" ht="15" hidden="false" customHeight="false" outlineLevel="0" collapsed="false">
      <c r="A947" s="28" t="n">
        <v>45620</v>
      </c>
      <c r="B947" s="21" t="s">
        <v>120</v>
      </c>
      <c r="C947" s="21" t="s">
        <v>139</v>
      </c>
      <c r="D947" s="29" t="n">
        <v>1.37</v>
      </c>
      <c r="E947" s="29" t="n">
        <f aca="false">D947/10</f>
        <v>0.137</v>
      </c>
      <c r="F947" s="29" t="n">
        <f aca="false">(E947+Einstellungen!$B$20)*(1+Einstellungen!$B$10)</f>
        <v>22.36367</v>
      </c>
      <c r="G947" s="21" t="str">
        <f aca="false">IF(F947&lt;Einstellungen!$B$5,"ja","nein")</f>
        <v>ja</v>
      </c>
      <c r="H947" s="21" t="s">
        <v>14</v>
      </c>
      <c r="I947" s="29" t="n">
        <f aca="false">INDEX(Einstellungen!$B$27:$B$50,9)</f>
        <v>1.05</v>
      </c>
      <c r="J947" s="29" t="n">
        <f aca="false">F947*I947</f>
        <v>23.4818535</v>
      </c>
    </row>
    <row r="948" customFormat="false" ht="15" hidden="false" customHeight="false" outlineLevel="0" collapsed="false">
      <c r="A948" s="28" t="n">
        <v>45620</v>
      </c>
      <c r="B948" s="21" t="s">
        <v>121</v>
      </c>
      <c r="C948" s="21" t="s">
        <v>139</v>
      </c>
      <c r="D948" s="29" t="n">
        <v>3.75</v>
      </c>
      <c r="E948" s="29" t="n">
        <f aca="false">D948/10</f>
        <v>0.375</v>
      </c>
      <c r="F948" s="29" t="n">
        <f aca="false">(E948+Einstellungen!$B$20)*(1+Einstellungen!$B$10)</f>
        <v>22.64689</v>
      </c>
      <c r="G948" s="21" t="str">
        <f aca="false">IF(F948&lt;Einstellungen!$B$5,"ja","nein")</f>
        <v>ja</v>
      </c>
      <c r="H948" s="21" t="s">
        <v>14</v>
      </c>
      <c r="I948" s="29" t="n">
        <f aca="false">INDEX(Einstellungen!$B$27:$B$50,10)</f>
        <v>1.05</v>
      </c>
      <c r="J948" s="29" t="n">
        <f aca="false">F948*I948</f>
        <v>23.7792345</v>
      </c>
    </row>
    <row r="949" customFormat="false" ht="15" hidden="false" customHeight="false" outlineLevel="0" collapsed="false">
      <c r="A949" s="28" t="n">
        <v>45620</v>
      </c>
      <c r="B949" s="21" t="s">
        <v>122</v>
      </c>
      <c r="C949" s="21" t="s">
        <v>139</v>
      </c>
      <c r="D949" s="29" t="n">
        <v>2.07</v>
      </c>
      <c r="E949" s="29" t="n">
        <f aca="false">D949/10</f>
        <v>0.207</v>
      </c>
      <c r="F949" s="29" t="n">
        <f aca="false">(E949+Einstellungen!$B$20)*(1+Einstellungen!$B$10)</f>
        <v>22.44697</v>
      </c>
      <c r="G949" s="21" t="str">
        <f aca="false">IF(F949&lt;Einstellungen!$B$5,"ja","nein")</f>
        <v>ja</v>
      </c>
      <c r="H949" s="21" t="s">
        <v>14</v>
      </c>
      <c r="I949" s="29" t="n">
        <f aca="false">INDEX(Einstellungen!$B$27:$B$50,11)</f>
        <v>1.05</v>
      </c>
      <c r="J949" s="29" t="n">
        <f aca="false">F949*I949</f>
        <v>23.5693185</v>
      </c>
    </row>
    <row r="950" customFormat="false" ht="15" hidden="false" customHeight="false" outlineLevel="0" collapsed="false">
      <c r="A950" s="28" t="n">
        <v>45620</v>
      </c>
      <c r="B950" s="21" t="s">
        <v>123</v>
      </c>
      <c r="C950" s="21" t="s">
        <v>139</v>
      </c>
      <c r="D950" s="29" t="n">
        <v>2.53</v>
      </c>
      <c r="E950" s="29" t="n">
        <f aca="false">D950/10</f>
        <v>0.253</v>
      </c>
      <c r="F950" s="29" t="n">
        <f aca="false">(E950+Einstellungen!$B$20)*(1+Einstellungen!$B$10)</f>
        <v>22.50171</v>
      </c>
      <c r="G950" s="21" t="str">
        <f aca="false">IF(F950&lt;Einstellungen!$B$5,"ja","nein")</f>
        <v>ja</v>
      </c>
      <c r="H950" s="21" t="s">
        <v>14</v>
      </c>
      <c r="I950" s="29" t="n">
        <f aca="false">INDEX(Einstellungen!$B$27:$B$50,12)</f>
        <v>1.1</v>
      </c>
      <c r="J950" s="29" t="n">
        <f aca="false">F950*I950</f>
        <v>24.751881</v>
      </c>
    </row>
    <row r="951" customFormat="false" ht="15" hidden="false" customHeight="false" outlineLevel="0" collapsed="false">
      <c r="A951" s="28" t="n">
        <v>45620</v>
      </c>
      <c r="B951" s="21" t="s">
        <v>124</v>
      </c>
      <c r="C951" s="21" t="s">
        <v>139</v>
      </c>
      <c r="D951" s="29" t="n">
        <v>1.01</v>
      </c>
      <c r="E951" s="29" t="n">
        <f aca="false">D951/10</f>
        <v>0.101</v>
      </c>
      <c r="F951" s="29" t="n">
        <f aca="false">(E951+Einstellungen!$B$20)*(1+Einstellungen!$B$10)</f>
        <v>22.32083</v>
      </c>
      <c r="G951" s="21" t="str">
        <f aca="false">IF(F951&lt;Einstellungen!$B$5,"ja","nein")</f>
        <v>ja</v>
      </c>
      <c r="H951" s="21" t="s">
        <v>14</v>
      </c>
      <c r="I951" s="29" t="n">
        <f aca="false">INDEX(Einstellungen!$B$27:$B$50,13)</f>
        <v>1.2</v>
      </c>
      <c r="J951" s="29" t="n">
        <f aca="false">F951*I951</f>
        <v>26.784996</v>
      </c>
    </row>
    <row r="952" customFormat="false" ht="15" hidden="false" customHeight="false" outlineLevel="0" collapsed="false">
      <c r="A952" s="28" t="n">
        <v>45620</v>
      </c>
      <c r="B952" s="21" t="s">
        <v>125</v>
      </c>
      <c r="C952" s="21" t="s">
        <v>139</v>
      </c>
      <c r="D952" s="29" t="n">
        <v>1.01</v>
      </c>
      <c r="E952" s="29" t="n">
        <f aca="false">D952/10</f>
        <v>0.101</v>
      </c>
      <c r="F952" s="29" t="n">
        <f aca="false">(E952+Einstellungen!$B$20)*(1+Einstellungen!$B$10)</f>
        <v>22.32083</v>
      </c>
      <c r="G952" s="21" t="str">
        <f aca="false">IF(F952&lt;Einstellungen!$B$5,"ja","nein")</f>
        <v>ja</v>
      </c>
      <c r="H952" s="21" t="s">
        <v>14</v>
      </c>
      <c r="I952" s="29" t="n">
        <f aca="false">INDEX(Einstellungen!$B$27:$B$50,14)</f>
        <v>1.15</v>
      </c>
      <c r="J952" s="29" t="n">
        <f aca="false">F952*I952</f>
        <v>25.6689545</v>
      </c>
    </row>
    <row r="953" customFormat="false" ht="15" hidden="false" customHeight="false" outlineLevel="0" collapsed="false">
      <c r="A953" s="28" t="n">
        <v>45620</v>
      </c>
      <c r="B953" s="21" t="s">
        <v>126</v>
      </c>
      <c r="C953" s="21" t="s">
        <v>139</v>
      </c>
      <c r="D953" s="29" t="n">
        <v>3.11</v>
      </c>
      <c r="E953" s="29" t="n">
        <f aca="false">D953/10</f>
        <v>0.311</v>
      </c>
      <c r="F953" s="29" t="n">
        <f aca="false">(E953+Einstellungen!$B$20)*(1+Einstellungen!$B$10)</f>
        <v>22.57073</v>
      </c>
      <c r="G953" s="21" t="str">
        <f aca="false">IF(F953&lt;Einstellungen!$B$5,"ja","nein")</f>
        <v>ja</v>
      </c>
      <c r="H953" s="21" t="s">
        <v>14</v>
      </c>
      <c r="I953" s="29" t="n">
        <f aca="false">INDEX(Einstellungen!$B$27:$B$50,15)</f>
        <v>1</v>
      </c>
      <c r="J953" s="29" t="n">
        <f aca="false">F953*I953</f>
        <v>22.57073</v>
      </c>
    </row>
    <row r="954" customFormat="false" ht="15" hidden="false" customHeight="false" outlineLevel="0" collapsed="false">
      <c r="A954" s="28" t="n">
        <v>45620</v>
      </c>
      <c r="B954" s="21" t="s">
        <v>127</v>
      </c>
      <c r="C954" s="21" t="s">
        <v>139</v>
      </c>
      <c r="D954" s="29" t="n">
        <v>6.61</v>
      </c>
      <c r="E954" s="29" t="n">
        <f aca="false">D954/10</f>
        <v>0.661</v>
      </c>
      <c r="F954" s="29" t="n">
        <f aca="false">(E954+Einstellungen!$B$20)*(1+Einstellungen!$B$10)</f>
        <v>22.98723</v>
      </c>
      <c r="G954" s="21" t="str">
        <f aca="false">IF(F954&lt;Einstellungen!$B$5,"ja","nein")</f>
        <v>ja</v>
      </c>
      <c r="H954" s="21" t="s">
        <v>14</v>
      </c>
      <c r="I954" s="29" t="n">
        <f aca="false">INDEX(Einstellungen!$B$27:$B$50,16)</f>
        <v>0.95</v>
      </c>
      <c r="J954" s="29" t="n">
        <f aca="false">F954*I954</f>
        <v>21.8378685</v>
      </c>
    </row>
    <row r="955" customFormat="false" ht="15" hidden="false" customHeight="false" outlineLevel="0" collapsed="false">
      <c r="A955" s="28" t="n">
        <v>45620</v>
      </c>
      <c r="B955" s="21" t="s">
        <v>128</v>
      </c>
      <c r="C955" s="21" t="s">
        <v>139</v>
      </c>
      <c r="D955" s="29" t="n">
        <v>13.99</v>
      </c>
      <c r="E955" s="29" t="n">
        <f aca="false">D955/10</f>
        <v>1.399</v>
      </c>
      <c r="F955" s="29" t="n">
        <f aca="false">(E955+Einstellungen!$B$20)*(1+Einstellungen!$B$10)</f>
        <v>23.86545</v>
      </c>
      <c r="G955" s="21" t="str">
        <f aca="false">IF(F955&lt;Einstellungen!$B$5,"ja","nein")</f>
        <v>ja</v>
      </c>
      <c r="H955" s="21" t="s">
        <v>14</v>
      </c>
      <c r="I955" s="29" t="n">
        <f aca="false">INDEX(Einstellungen!$B$27:$B$50,17)</f>
        <v>0.95</v>
      </c>
      <c r="J955" s="29" t="n">
        <f aca="false">F955*I955</f>
        <v>22.6721775</v>
      </c>
    </row>
    <row r="956" customFormat="false" ht="15" hidden="false" customHeight="false" outlineLevel="0" collapsed="false">
      <c r="A956" s="28" t="n">
        <v>45620</v>
      </c>
      <c r="B956" s="21" t="s">
        <v>129</v>
      </c>
      <c r="C956" s="21" t="s">
        <v>139</v>
      </c>
      <c r="D956" s="29" t="n">
        <v>15.52</v>
      </c>
      <c r="E956" s="29" t="n">
        <f aca="false">D956/10</f>
        <v>1.552</v>
      </c>
      <c r="F956" s="29" t="n">
        <f aca="false">(E956+Einstellungen!$B$20)*(1+Einstellungen!$B$10)</f>
        <v>24.04752</v>
      </c>
      <c r="G956" s="21" t="str">
        <f aca="false">IF(F956&lt;Einstellungen!$B$5,"ja","nein")</f>
        <v>ja</v>
      </c>
      <c r="H956" s="21" t="s">
        <v>14</v>
      </c>
      <c r="I956" s="29" t="n">
        <f aca="false">INDEX(Einstellungen!$B$27:$B$50,18)</f>
        <v>1.1</v>
      </c>
      <c r="J956" s="29" t="n">
        <f aca="false">F956*I956</f>
        <v>26.452272</v>
      </c>
    </row>
    <row r="957" customFormat="false" ht="15" hidden="false" customHeight="false" outlineLevel="0" collapsed="false">
      <c r="A957" s="28" t="n">
        <v>45620</v>
      </c>
      <c r="B957" s="21" t="s">
        <v>130</v>
      </c>
      <c r="C957" s="21" t="s">
        <v>139</v>
      </c>
      <c r="D957" s="29" t="n">
        <v>16.18</v>
      </c>
      <c r="E957" s="29" t="n">
        <f aca="false">D957/10</f>
        <v>1.618</v>
      </c>
      <c r="F957" s="29" t="n">
        <f aca="false">(E957+Einstellungen!$B$20)*(1+Einstellungen!$B$10)</f>
        <v>24.12606</v>
      </c>
      <c r="G957" s="21" t="str">
        <f aca="false">IF(F957&lt;Einstellungen!$B$5,"ja","nein")</f>
        <v>ja</v>
      </c>
      <c r="H957" s="21" t="s">
        <v>14</v>
      </c>
      <c r="I957" s="29" t="n">
        <f aca="false">INDEX(Einstellungen!$B$27:$B$50,19)</f>
        <v>1.35</v>
      </c>
      <c r="J957" s="29" t="n">
        <f aca="false">F957*I957</f>
        <v>32.570181</v>
      </c>
    </row>
    <row r="958" customFormat="false" ht="15" hidden="false" customHeight="false" outlineLevel="0" collapsed="false">
      <c r="A958" s="28" t="n">
        <v>45620</v>
      </c>
      <c r="B958" s="21" t="s">
        <v>131</v>
      </c>
      <c r="C958" s="21" t="s">
        <v>139</v>
      </c>
      <c r="D958" s="29" t="n">
        <v>12.02</v>
      </c>
      <c r="E958" s="29" t="n">
        <f aca="false">D958/10</f>
        <v>1.202</v>
      </c>
      <c r="F958" s="29" t="n">
        <f aca="false">(E958+Einstellungen!$B$20)*(1+Einstellungen!$B$10)</f>
        <v>23.63102</v>
      </c>
      <c r="G958" s="21" t="str">
        <f aca="false">IF(F958&lt;Einstellungen!$B$5,"ja","nein")</f>
        <v>ja</v>
      </c>
      <c r="H958" s="21" t="s">
        <v>14</v>
      </c>
      <c r="I958" s="29" t="n">
        <f aca="false">INDEX(Einstellungen!$B$27:$B$50,20)</f>
        <v>1.45</v>
      </c>
      <c r="J958" s="29" t="n">
        <f aca="false">F958*I958</f>
        <v>34.264979</v>
      </c>
    </row>
    <row r="959" customFormat="false" ht="15" hidden="false" customHeight="false" outlineLevel="0" collapsed="false">
      <c r="A959" s="28" t="n">
        <v>45620</v>
      </c>
      <c r="B959" s="21" t="s">
        <v>132</v>
      </c>
      <c r="C959" s="21" t="s">
        <v>139</v>
      </c>
      <c r="D959" s="29" t="n">
        <v>7.4</v>
      </c>
      <c r="E959" s="29" t="n">
        <f aca="false">D959/10</f>
        <v>0.74</v>
      </c>
      <c r="F959" s="29" t="n">
        <f aca="false">(E959+Einstellungen!$B$20)*(1+Einstellungen!$B$10)</f>
        <v>23.08124</v>
      </c>
      <c r="G959" s="21" t="str">
        <f aca="false">IF(F959&lt;Einstellungen!$B$5,"ja","nein")</f>
        <v>ja</v>
      </c>
      <c r="H959" s="21" t="s">
        <v>14</v>
      </c>
      <c r="I959" s="29" t="n">
        <f aca="false">INDEX(Einstellungen!$B$27:$B$50,21)</f>
        <v>1.4</v>
      </c>
      <c r="J959" s="29" t="n">
        <f aca="false">F959*I959</f>
        <v>32.313736</v>
      </c>
    </row>
    <row r="960" customFormat="false" ht="15" hidden="false" customHeight="false" outlineLevel="0" collapsed="false">
      <c r="A960" s="28" t="n">
        <v>45620</v>
      </c>
      <c r="B960" s="21" t="s">
        <v>133</v>
      </c>
      <c r="C960" s="21" t="s">
        <v>139</v>
      </c>
      <c r="D960" s="29" t="n">
        <v>4.5</v>
      </c>
      <c r="E960" s="29" t="n">
        <f aca="false">D960/10</f>
        <v>0.45</v>
      </c>
      <c r="F960" s="29" t="n">
        <f aca="false">(E960+Einstellungen!$B$20)*(1+Einstellungen!$B$10)</f>
        <v>22.73614</v>
      </c>
      <c r="G960" s="21" t="str">
        <f aca="false">IF(F960&lt;Einstellungen!$B$5,"ja","nein")</f>
        <v>ja</v>
      </c>
      <c r="H960" s="21" t="s">
        <v>14</v>
      </c>
      <c r="I960" s="29" t="n">
        <f aca="false">INDEX(Einstellungen!$B$27:$B$50,22)</f>
        <v>1.25</v>
      </c>
      <c r="J960" s="29" t="n">
        <f aca="false">F960*I960</f>
        <v>28.420175</v>
      </c>
    </row>
    <row r="961" customFormat="false" ht="15" hidden="false" customHeight="false" outlineLevel="0" collapsed="false">
      <c r="A961" s="28" t="n">
        <v>45620</v>
      </c>
      <c r="B961" s="21" t="s">
        <v>134</v>
      </c>
      <c r="C961" s="21" t="s">
        <v>139</v>
      </c>
      <c r="D961" s="29" t="n">
        <v>3.27</v>
      </c>
      <c r="E961" s="29" t="n">
        <f aca="false">D961/10</f>
        <v>0.327</v>
      </c>
      <c r="F961" s="29" t="n">
        <f aca="false">(E961+Einstellungen!$B$20)*(1+Einstellungen!$B$10)</f>
        <v>22.58977</v>
      </c>
      <c r="G961" s="21" t="str">
        <f aca="false">IF(F961&lt;Einstellungen!$B$5,"ja","nein")</f>
        <v>ja</v>
      </c>
      <c r="H961" s="21" t="s">
        <v>14</v>
      </c>
      <c r="I961" s="29" t="n">
        <f aca="false">INDEX(Einstellungen!$B$27:$B$50,23)</f>
        <v>1.05</v>
      </c>
      <c r="J961" s="29" t="n">
        <f aca="false">F961*I961</f>
        <v>23.7192585</v>
      </c>
    </row>
    <row r="962" customFormat="false" ht="15" hidden="false" customHeight="false" outlineLevel="0" collapsed="false">
      <c r="A962" s="28" t="n">
        <v>45620</v>
      </c>
      <c r="B962" s="21" t="s">
        <v>135</v>
      </c>
      <c r="C962" s="21" t="s">
        <v>139</v>
      </c>
      <c r="D962" s="29" t="n">
        <v>0.01</v>
      </c>
      <c r="E962" s="29" t="n">
        <f aca="false">D962/10</f>
        <v>0.001</v>
      </c>
      <c r="F962" s="29" t="n">
        <f aca="false">(E962+Einstellungen!$B$20)*(1+Einstellungen!$B$10)</f>
        <v>22.20183</v>
      </c>
      <c r="G962" s="21" t="str">
        <f aca="false">IF(F962&lt;Einstellungen!$B$5,"ja","nein")</f>
        <v>ja</v>
      </c>
      <c r="H962" s="21" t="s">
        <v>14</v>
      </c>
      <c r="I962" s="29" t="n">
        <f aca="false">INDEX(Einstellungen!$B$27:$B$50,24)</f>
        <v>0.8</v>
      </c>
      <c r="J962" s="29" t="n">
        <f aca="false">F962*I962</f>
        <v>17.761464</v>
      </c>
    </row>
    <row r="963" customFormat="false" ht="15" hidden="false" customHeight="false" outlineLevel="0" collapsed="false">
      <c r="A963" s="28" t="n">
        <v>45621</v>
      </c>
      <c r="B963" s="21" t="s">
        <v>111</v>
      </c>
      <c r="C963" s="21" t="s">
        <v>140</v>
      </c>
      <c r="D963" s="29" t="n">
        <v>-1.25</v>
      </c>
      <c r="E963" s="29" t="n">
        <f aca="false">D963/10</f>
        <v>-0.125</v>
      </c>
      <c r="F963" s="29" t="n">
        <f aca="false">(E963+Einstellungen!$B$20)*(1+Einstellungen!$B$10)</f>
        <v>22.05189</v>
      </c>
      <c r="G963" s="21" t="str">
        <f aca="false">IF(F963&lt;Einstellungen!$B$5,"ja","nein")</f>
        <v>ja</v>
      </c>
      <c r="H963" s="21" t="s">
        <v>14</v>
      </c>
      <c r="I963" s="29" t="n">
        <f aca="false">INDEX(Einstellungen!$B$27:$B$50,1)</f>
        <v>0.6</v>
      </c>
      <c r="J963" s="29" t="n">
        <f aca="false">F963*I963</f>
        <v>13.231134</v>
      </c>
    </row>
    <row r="964" customFormat="false" ht="15" hidden="false" customHeight="false" outlineLevel="0" collapsed="false">
      <c r="A964" s="28" t="n">
        <v>45621</v>
      </c>
      <c r="B964" s="21" t="s">
        <v>113</v>
      </c>
      <c r="C964" s="21" t="s">
        <v>140</v>
      </c>
      <c r="D964" s="29" t="n">
        <v>-1.59</v>
      </c>
      <c r="E964" s="29" t="n">
        <f aca="false">D964/10</f>
        <v>-0.159</v>
      </c>
      <c r="F964" s="29" t="n">
        <f aca="false">(E964+Einstellungen!$B$20)*(1+Einstellungen!$B$10)</f>
        <v>22.01143</v>
      </c>
      <c r="G964" s="21" t="str">
        <f aca="false">IF(F964&lt;Einstellungen!$B$5,"ja","nein")</f>
        <v>ja</v>
      </c>
      <c r="H964" s="21" t="s">
        <v>14</v>
      </c>
      <c r="I964" s="29" t="n">
        <f aca="false">INDEX(Einstellungen!$B$27:$B$50,2)</f>
        <v>0.5</v>
      </c>
      <c r="J964" s="29" t="n">
        <f aca="false">F964*I964</f>
        <v>11.005715</v>
      </c>
    </row>
    <row r="965" customFormat="false" ht="15" hidden="false" customHeight="false" outlineLevel="0" collapsed="false">
      <c r="A965" s="28" t="n">
        <v>45621</v>
      </c>
      <c r="B965" s="21" t="s">
        <v>114</v>
      </c>
      <c r="C965" s="21" t="s">
        <v>140</v>
      </c>
      <c r="D965" s="29" t="n">
        <v>-1.42</v>
      </c>
      <c r="E965" s="29" t="n">
        <f aca="false">D965/10</f>
        <v>-0.142</v>
      </c>
      <c r="F965" s="29" t="n">
        <f aca="false">(E965+Einstellungen!$B$20)*(1+Einstellungen!$B$10)</f>
        <v>22.03166</v>
      </c>
      <c r="G965" s="21" t="str">
        <f aca="false">IF(F965&lt;Einstellungen!$B$5,"ja","nein")</f>
        <v>ja</v>
      </c>
      <c r="H965" s="21" t="s">
        <v>14</v>
      </c>
      <c r="I965" s="29" t="n">
        <f aca="false">INDEX(Einstellungen!$B$27:$B$50,3)</f>
        <v>0.45</v>
      </c>
      <c r="J965" s="29" t="n">
        <f aca="false">F965*I965</f>
        <v>9.914247</v>
      </c>
    </row>
    <row r="966" customFormat="false" ht="15" hidden="false" customHeight="false" outlineLevel="0" collapsed="false">
      <c r="A966" s="28" t="n">
        <v>45621</v>
      </c>
      <c r="B966" s="21" t="s">
        <v>115</v>
      </c>
      <c r="C966" s="21" t="s">
        <v>140</v>
      </c>
      <c r="D966" s="29" t="n">
        <v>-1.86</v>
      </c>
      <c r="E966" s="29" t="n">
        <f aca="false">D966/10</f>
        <v>-0.186</v>
      </c>
      <c r="F966" s="29" t="n">
        <f aca="false">(E966+Einstellungen!$B$20)*(1+Einstellungen!$B$10)</f>
        <v>21.9793</v>
      </c>
      <c r="G966" s="21" t="str">
        <f aca="false">IF(F966&lt;Einstellungen!$B$5,"ja","nein")</f>
        <v>ja</v>
      </c>
      <c r="H966" s="21" t="s">
        <v>14</v>
      </c>
      <c r="I966" s="29" t="n">
        <f aca="false">INDEX(Einstellungen!$B$27:$B$50,4)</f>
        <v>0.45</v>
      </c>
      <c r="J966" s="29" t="n">
        <f aca="false">F966*I966</f>
        <v>9.890685</v>
      </c>
    </row>
    <row r="967" customFormat="false" ht="15" hidden="false" customHeight="false" outlineLevel="0" collapsed="false">
      <c r="A967" s="28" t="n">
        <v>45621</v>
      </c>
      <c r="B967" s="21" t="s">
        <v>116</v>
      </c>
      <c r="C967" s="21" t="s">
        <v>140</v>
      </c>
      <c r="D967" s="29" t="n">
        <v>-1.42</v>
      </c>
      <c r="E967" s="29" t="n">
        <f aca="false">D967/10</f>
        <v>-0.142</v>
      </c>
      <c r="F967" s="29" t="n">
        <f aca="false">(E967+Einstellungen!$B$20)*(1+Einstellungen!$B$10)</f>
        <v>22.03166</v>
      </c>
      <c r="G967" s="21" t="str">
        <f aca="false">IF(F967&lt;Einstellungen!$B$5,"ja","nein")</f>
        <v>ja</v>
      </c>
      <c r="H967" s="21" t="s">
        <v>14</v>
      </c>
      <c r="I967" s="29" t="n">
        <f aca="false">INDEX(Einstellungen!$B$27:$B$50,5)</f>
        <v>0.45</v>
      </c>
      <c r="J967" s="29" t="n">
        <f aca="false">F967*I967</f>
        <v>9.914247</v>
      </c>
    </row>
    <row r="968" customFormat="false" ht="15" hidden="false" customHeight="false" outlineLevel="0" collapsed="false">
      <c r="A968" s="28" t="n">
        <v>45621</v>
      </c>
      <c r="B968" s="21" t="s">
        <v>117</v>
      </c>
      <c r="C968" s="21" t="s">
        <v>140</v>
      </c>
      <c r="D968" s="29" t="n">
        <v>-0.28</v>
      </c>
      <c r="E968" s="29" t="n">
        <f aca="false">D968/10</f>
        <v>-0.028</v>
      </c>
      <c r="F968" s="29" t="n">
        <f aca="false">(E968+Einstellungen!$B$20)*(1+Einstellungen!$B$10)</f>
        <v>22.16732</v>
      </c>
      <c r="G968" s="21" t="str">
        <f aca="false">IF(F968&lt;Einstellungen!$B$5,"ja","nein")</f>
        <v>ja</v>
      </c>
      <c r="H968" s="21" t="s">
        <v>14</v>
      </c>
      <c r="I968" s="29" t="n">
        <f aca="false">INDEX(Einstellungen!$B$27:$B$50,6)</f>
        <v>0.5</v>
      </c>
      <c r="J968" s="29" t="n">
        <f aca="false">F968*I968</f>
        <v>11.08366</v>
      </c>
    </row>
    <row r="969" customFormat="false" ht="15" hidden="false" customHeight="false" outlineLevel="0" collapsed="false">
      <c r="A969" s="28" t="n">
        <v>45621</v>
      </c>
      <c r="B969" s="21" t="s">
        <v>118</v>
      </c>
      <c r="C969" s="21" t="s">
        <v>140</v>
      </c>
      <c r="D969" s="29" t="n">
        <v>0.09</v>
      </c>
      <c r="E969" s="29" t="n">
        <f aca="false">D969/10</f>
        <v>0.009</v>
      </c>
      <c r="F969" s="29" t="n">
        <f aca="false">(E969+Einstellungen!$B$20)*(1+Einstellungen!$B$10)</f>
        <v>22.21135</v>
      </c>
      <c r="G969" s="21" t="str">
        <f aca="false">IF(F969&lt;Einstellungen!$B$5,"ja","nein")</f>
        <v>ja</v>
      </c>
      <c r="H969" s="21" t="s">
        <v>14</v>
      </c>
      <c r="I969" s="29" t="n">
        <f aca="false">INDEX(Einstellungen!$B$27:$B$50,7)</f>
        <v>0.7</v>
      </c>
      <c r="J969" s="29" t="n">
        <f aca="false">F969*I969</f>
        <v>15.547945</v>
      </c>
    </row>
    <row r="970" customFormat="false" ht="15" hidden="false" customHeight="false" outlineLevel="0" collapsed="false">
      <c r="A970" s="28" t="n">
        <v>45621</v>
      </c>
      <c r="B970" s="21" t="s">
        <v>119</v>
      </c>
      <c r="C970" s="21" t="s">
        <v>140</v>
      </c>
      <c r="D970" s="29" t="n">
        <v>54.38</v>
      </c>
      <c r="E970" s="29" t="n">
        <f aca="false">D970/10</f>
        <v>5.438</v>
      </c>
      <c r="F970" s="29" t="n">
        <f aca="false">(E970+Einstellungen!$B$20)*(1+Einstellungen!$B$10)</f>
        <v>28.67186</v>
      </c>
      <c r="G970" s="21" t="str">
        <f aca="false">IF(F970&lt;Einstellungen!$B$5,"ja","nein")</f>
        <v>ja</v>
      </c>
      <c r="H970" s="21" t="s">
        <v>14</v>
      </c>
      <c r="I970" s="29" t="n">
        <f aca="false">INDEX(Einstellungen!$B$27:$B$50,8)</f>
        <v>0.95</v>
      </c>
      <c r="J970" s="29" t="n">
        <f aca="false">F970*I970</f>
        <v>27.238267</v>
      </c>
    </row>
    <row r="971" customFormat="false" ht="15" hidden="false" customHeight="false" outlineLevel="0" collapsed="false">
      <c r="A971" s="28" t="n">
        <v>45621</v>
      </c>
      <c r="B971" s="21" t="s">
        <v>120</v>
      </c>
      <c r="C971" s="21" t="s">
        <v>140</v>
      </c>
      <c r="D971" s="29" t="n">
        <v>77.01</v>
      </c>
      <c r="E971" s="29" t="n">
        <f aca="false">D971/10</f>
        <v>7.701</v>
      </c>
      <c r="F971" s="29" t="n">
        <f aca="false">(E971+Einstellungen!$B$20)*(1+Einstellungen!$B$10)</f>
        <v>31.36483</v>
      </c>
      <c r="G971" s="21" t="str">
        <f aca="false">IF(F971&lt;Einstellungen!$B$5,"ja","nein")</f>
        <v>nein</v>
      </c>
      <c r="H971" s="21" t="s">
        <v>14</v>
      </c>
      <c r="I971" s="29" t="n">
        <f aca="false">INDEX(Einstellungen!$B$27:$B$50,9)</f>
        <v>1.05</v>
      </c>
      <c r="J971" s="29" t="n">
        <f aca="false">F971*I971</f>
        <v>32.9330715</v>
      </c>
    </row>
    <row r="972" customFormat="false" ht="15" hidden="false" customHeight="false" outlineLevel="0" collapsed="false">
      <c r="A972" s="28" t="n">
        <v>45621</v>
      </c>
      <c r="B972" s="21" t="s">
        <v>121</v>
      </c>
      <c r="C972" s="21" t="s">
        <v>140</v>
      </c>
      <c r="D972" s="29" t="n">
        <v>66.57</v>
      </c>
      <c r="E972" s="29" t="n">
        <f aca="false">D972/10</f>
        <v>6.657</v>
      </c>
      <c r="F972" s="29" t="n">
        <f aca="false">(E972+Einstellungen!$B$20)*(1+Einstellungen!$B$10)</f>
        <v>30.12247</v>
      </c>
      <c r="G972" s="21" t="str">
        <f aca="false">IF(F972&lt;Einstellungen!$B$5,"ja","nein")</f>
        <v>nein</v>
      </c>
      <c r="H972" s="21" t="s">
        <v>14</v>
      </c>
      <c r="I972" s="29" t="n">
        <f aca="false">INDEX(Einstellungen!$B$27:$B$50,10)</f>
        <v>1.05</v>
      </c>
      <c r="J972" s="29" t="n">
        <f aca="false">F972*I972</f>
        <v>31.6285935</v>
      </c>
    </row>
    <row r="973" customFormat="false" ht="15" hidden="false" customHeight="false" outlineLevel="0" collapsed="false">
      <c r="A973" s="28" t="n">
        <v>45621</v>
      </c>
      <c r="B973" s="21" t="s">
        <v>122</v>
      </c>
      <c r="C973" s="21" t="s">
        <v>140</v>
      </c>
      <c r="D973" s="29" t="n">
        <v>42.55</v>
      </c>
      <c r="E973" s="29" t="n">
        <f aca="false">D973/10</f>
        <v>4.255</v>
      </c>
      <c r="F973" s="29" t="n">
        <f aca="false">(E973+Einstellungen!$B$20)*(1+Einstellungen!$B$10)</f>
        <v>27.26409</v>
      </c>
      <c r="G973" s="21" t="str">
        <f aca="false">IF(F973&lt;Einstellungen!$B$5,"ja","nein")</f>
        <v>ja</v>
      </c>
      <c r="H973" s="21" t="s">
        <v>14</v>
      </c>
      <c r="I973" s="29" t="n">
        <f aca="false">INDEX(Einstellungen!$B$27:$B$50,11)</f>
        <v>1.05</v>
      </c>
      <c r="J973" s="29" t="n">
        <f aca="false">F973*I973</f>
        <v>28.6272945</v>
      </c>
    </row>
    <row r="974" customFormat="false" ht="15" hidden="false" customHeight="false" outlineLevel="0" collapsed="false">
      <c r="A974" s="28" t="n">
        <v>45621</v>
      </c>
      <c r="B974" s="21" t="s">
        <v>123</v>
      </c>
      <c r="C974" s="21" t="s">
        <v>140</v>
      </c>
      <c r="D974" s="29" t="n">
        <v>41.37</v>
      </c>
      <c r="E974" s="29" t="n">
        <f aca="false">D974/10</f>
        <v>4.137</v>
      </c>
      <c r="F974" s="29" t="n">
        <f aca="false">(E974+Einstellungen!$B$20)*(1+Einstellungen!$B$10)</f>
        <v>27.12367</v>
      </c>
      <c r="G974" s="21" t="str">
        <f aca="false">IF(F974&lt;Einstellungen!$B$5,"ja","nein")</f>
        <v>ja</v>
      </c>
      <c r="H974" s="21" t="s">
        <v>14</v>
      </c>
      <c r="I974" s="29" t="n">
        <f aca="false">INDEX(Einstellungen!$B$27:$B$50,12)</f>
        <v>1.1</v>
      </c>
      <c r="J974" s="29" t="n">
        <f aca="false">F974*I974</f>
        <v>29.836037</v>
      </c>
    </row>
    <row r="975" customFormat="false" ht="15" hidden="false" customHeight="false" outlineLevel="0" collapsed="false">
      <c r="A975" s="28" t="n">
        <v>45621</v>
      </c>
      <c r="B975" s="21" t="s">
        <v>124</v>
      </c>
      <c r="C975" s="21" t="s">
        <v>140</v>
      </c>
      <c r="D975" s="29" t="n">
        <v>40</v>
      </c>
      <c r="E975" s="29" t="n">
        <f aca="false">D975/10</f>
        <v>4</v>
      </c>
      <c r="F975" s="29" t="n">
        <f aca="false">(E975+Einstellungen!$B$20)*(1+Einstellungen!$B$10)</f>
        <v>26.96064</v>
      </c>
      <c r="G975" s="21" t="str">
        <f aca="false">IF(F975&lt;Einstellungen!$B$5,"ja","nein")</f>
        <v>ja</v>
      </c>
      <c r="H975" s="21" t="s">
        <v>14</v>
      </c>
      <c r="I975" s="29" t="n">
        <f aca="false">INDEX(Einstellungen!$B$27:$B$50,13)</f>
        <v>1.2</v>
      </c>
      <c r="J975" s="29" t="n">
        <f aca="false">F975*I975</f>
        <v>32.352768</v>
      </c>
    </row>
    <row r="976" customFormat="false" ht="15" hidden="false" customHeight="false" outlineLevel="0" collapsed="false">
      <c r="A976" s="28" t="n">
        <v>45621</v>
      </c>
      <c r="B976" s="21" t="s">
        <v>125</v>
      </c>
      <c r="C976" s="21" t="s">
        <v>140</v>
      </c>
      <c r="D976" s="29" t="n">
        <v>57.16</v>
      </c>
      <c r="E976" s="29" t="n">
        <f aca="false">D976/10</f>
        <v>5.716</v>
      </c>
      <c r="F976" s="29" t="n">
        <f aca="false">(E976+Einstellungen!$B$20)*(1+Einstellungen!$B$10)</f>
        <v>29.00268</v>
      </c>
      <c r="G976" s="21" t="str">
        <f aca="false">IF(F976&lt;Einstellungen!$B$5,"ja","nein")</f>
        <v>nein</v>
      </c>
      <c r="H976" s="21" t="s">
        <v>14</v>
      </c>
      <c r="I976" s="29" t="n">
        <f aca="false">INDEX(Einstellungen!$B$27:$B$50,14)</f>
        <v>1.15</v>
      </c>
      <c r="J976" s="29" t="n">
        <f aca="false">F976*I976</f>
        <v>33.353082</v>
      </c>
    </row>
    <row r="977" customFormat="false" ht="15" hidden="false" customHeight="false" outlineLevel="0" collapsed="false">
      <c r="A977" s="28" t="n">
        <v>45621</v>
      </c>
      <c r="B977" s="21" t="s">
        <v>126</v>
      </c>
      <c r="C977" s="21" t="s">
        <v>140</v>
      </c>
      <c r="D977" s="29" t="n">
        <v>67.97</v>
      </c>
      <c r="E977" s="29" t="n">
        <f aca="false">D977/10</f>
        <v>6.797</v>
      </c>
      <c r="F977" s="29" t="n">
        <f aca="false">(E977+Einstellungen!$B$20)*(1+Einstellungen!$B$10)</f>
        <v>30.28907</v>
      </c>
      <c r="G977" s="21" t="str">
        <f aca="false">IF(F977&lt;Einstellungen!$B$5,"ja","nein")</f>
        <v>nein</v>
      </c>
      <c r="H977" s="21" t="s">
        <v>14</v>
      </c>
      <c r="I977" s="29" t="n">
        <f aca="false">INDEX(Einstellungen!$B$27:$B$50,15)</f>
        <v>1</v>
      </c>
      <c r="J977" s="29" t="n">
        <f aca="false">F977*I977</f>
        <v>30.28907</v>
      </c>
    </row>
    <row r="978" customFormat="false" ht="15" hidden="false" customHeight="false" outlineLevel="0" collapsed="false">
      <c r="A978" s="28" t="n">
        <v>45621</v>
      </c>
      <c r="B978" s="21" t="s">
        <v>127</v>
      </c>
      <c r="C978" s="21" t="s">
        <v>140</v>
      </c>
      <c r="D978" s="29" t="n">
        <v>94.99</v>
      </c>
      <c r="E978" s="29" t="n">
        <f aca="false">D978/10</f>
        <v>9.499</v>
      </c>
      <c r="F978" s="29" t="n">
        <f aca="false">(E978+Einstellungen!$B$20)*(1+Einstellungen!$B$10)</f>
        <v>33.50445</v>
      </c>
      <c r="G978" s="21" t="str">
        <f aca="false">IF(F978&lt;Einstellungen!$B$5,"ja","nein")</f>
        <v>nein</v>
      </c>
      <c r="H978" s="21" t="s">
        <v>14</v>
      </c>
      <c r="I978" s="29" t="n">
        <f aca="false">INDEX(Einstellungen!$B$27:$B$50,16)</f>
        <v>0.95</v>
      </c>
      <c r="J978" s="29" t="n">
        <f aca="false">F978*I978</f>
        <v>31.8292275</v>
      </c>
    </row>
    <row r="979" customFormat="false" ht="15" hidden="false" customHeight="false" outlineLevel="0" collapsed="false">
      <c r="A979" s="28" t="n">
        <v>45621</v>
      </c>
      <c r="B979" s="21" t="s">
        <v>128</v>
      </c>
      <c r="C979" s="21" t="s">
        <v>140</v>
      </c>
      <c r="D979" s="29" t="n">
        <v>92.58</v>
      </c>
      <c r="E979" s="29" t="n">
        <f aca="false">D979/10</f>
        <v>9.258</v>
      </c>
      <c r="F979" s="29" t="n">
        <f aca="false">(E979+Einstellungen!$B$20)*(1+Einstellungen!$B$10)</f>
        <v>33.21766</v>
      </c>
      <c r="G979" s="21" t="str">
        <f aca="false">IF(F979&lt;Einstellungen!$B$5,"ja","nein")</f>
        <v>nein</v>
      </c>
      <c r="H979" s="21" t="s">
        <v>14</v>
      </c>
      <c r="I979" s="29" t="n">
        <f aca="false">INDEX(Einstellungen!$B$27:$B$50,17)</f>
        <v>0.95</v>
      </c>
      <c r="J979" s="29" t="n">
        <f aca="false">F979*I979</f>
        <v>31.556777</v>
      </c>
    </row>
    <row r="980" customFormat="false" ht="15" hidden="false" customHeight="false" outlineLevel="0" collapsed="false">
      <c r="A980" s="28" t="n">
        <v>45621</v>
      </c>
      <c r="B980" s="21" t="s">
        <v>129</v>
      </c>
      <c r="C980" s="21" t="s">
        <v>140</v>
      </c>
      <c r="D980" s="29" t="n">
        <v>116.08</v>
      </c>
      <c r="E980" s="29" t="n">
        <f aca="false">D980/10</f>
        <v>11.608</v>
      </c>
      <c r="F980" s="29" t="n">
        <f aca="false">(E980+Einstellungen!$B$20)*(1+Einstellungen!$B$10)</f>
        <v>36.01416</v>
      </c>
      <c r="G980" s="21" t="str">
        <f aca="false">IF(F980&lt;Einstellungen!$B$5,"ja","nein")</f>
        <v>nein</v>
      </c>
      <c r="H980" s="21" t="s">
        <v>14</v>
      </c>
      <c r="I980" s="29" t="n">
        <f aca="false">INDEX(Einstellungen!$B$27:$B$50,18)</f>
        <v>1.1</v>
      </c>
      <c r="J980" s="29" t="n">
        <f aca="false">F980*I980</f>
        <v>39.615576</v>
      </c>
    </row>
    <row r="981" customFormat="false" ht="15" hidden="false" customHeight="false" outlineLevel="0" collapsed="false">
      <c r="A981" s="28" t="n">
        <v>45621</v>
      </c>
      <c r="B981" s="21" t="s">
        <v>130</v>
      </c>
      <c r="C981" s="21" t="s">
        <v>140</v>
      </c>
      <c r="D981" s="29" t="n">
        <v>128</v>
      </c>
      <c r="E981" s="29" t="n">
        <f aca="false">D981/10</f>
        <v>12.8</v>
      </c>
      <c r="F981" s="29" t="n">
        <f aca="false">(E981+Einstellungen!$B$20)*(1+Einstellungen!$B$10)</f>
        <v>37.43264</v>
      </c>
      <c r="G981" s="21" t="str">
        <f aca="false">IF(F981&lt;Einstellungen!$B$5,"ja","nein")</f>
        <v>nein</v>
      </c>
      <c r="H981" s="21" t="s">
        <v>14</v>
      </c>
      <c r="I981" s="29" t="n">
        <f aca="false">INDEX(Einstellungen!$B$27:$B$50,19)</f>
        <v>1.35</v>
      </c>
      <c r="J981" s="29" t="n">
        <f aca="false">F981*I981</f>
        <v>50.534064</v>
      </c>
    </row>
    <row r="982" customFormat="false" ht="15" hidden="false" customHeight="false" outlineLevel="0" collapsed="false">
      <c r="A982" s="28" t="n">
        <v>45621</v>
      </c>
      <c r="B982" s="21" t="s">
        <v>131</v>
      </c>
      <c r="C982" s="21" t="s">
        <v>140</v>
      </c>
      <c r="D982" s="29" t="n">
        <v>118</v>
      </c>
      <c r="E982" s="29" t="n">
        <f aca="false">D982/10</f>
        <v>11.8</v>
      </c>
      <c r="F982" s="29" t="n">
        <f aca="false">(E982+Einstellungen!$B$20)*(1+Einstellungen!$B$10)</f>
        <v>36.24264</v>
      </c>
      <c r="G982" s="21" t="str">
        <f aca="false">IF(F982&lt;Einstellungen!$B$5,"ja","nein")</f>
        <v>nein</v>
      </c>
      <c r="H982" s="21" t="s">
        <v>14</v>
      </c>
      <c r="I982" s="29" t="n">
        <f aca="false">INDEX(Einstellungen!$B$27:$B$50,20)</f>
        <v>1.45</v>
      </c>
      <c r="J982" s="29" t="n">
        <f aca="false">F982*I982</f>
        <v>52.551828</v>
      </c>
    </row>
    <row r="983" customFormat="false" ht="15" hidden="false" customHeight="false" outlineLevel="0" collapsed="false">
      <c r="A983" s="28" t="n">
        <v>45621</v>
      </c>
      <c r="B983" s="21" t="s">
        <v>132</v>
      </c>
      <c r="C983" s="21" t="s">
        <v>140</v>
      </c>
      <c r="D983" s="29" t="n">
        <v>94.73</v>
      </c>
      <c r="E983" s="29" t="n">
        <f aca="false">D983/10</f>
        <v>9.473</v>
      </c>
      <c r="F983" s="29" t="n">
        <f aca="false">(E983+Einstellungen!$B$20)*(1+Einstellungen!$B$10)</f>
        <v>33.47351</v>
      </c>
      <c r="G983" s="21" t="str">
        <f aca="false">IF(F983&lt;Einstellungen!$B$5,"ja","nein")</f>
        <v>nein</v>
      </c>
      <c r="H983" s="21" t="s">
        <v>14</v>
      </c>
      <c r="I983" s="29" t="n">
        <f aca="false">INDEX(Einstellungen!$B$27:$B$50,21)</f>
        <v>1.4</v>
      </c>
      <c r="J983" s="29" t="n">
        <f aca="false">F983*I983</f>
        <v>46.862914</v>
      </c>
    </row>
    <row r="984" customFormat="false" ht="15" hidden="false" customHeight="false" outlineLevel="0" collapsed="false">
      <c r="A984" s="28" t="n">
        <v>45621</v>
      </c>
      <c r="B984" s="21" t="s">
        <v>133</v>
      </c>
      <c r="C984" s="21" t="s">
        <v>140</v>
      </c>
      <c r="D984" s="29" t="n">
        <v>81.26</v>
      </c>
      <c r="E984" s="29" t="n">
        <f aca="false">D984/10</f>
        <v>8.126</v>
      </c>
      <c r="F984" s="29" t="n">
        <f aca="false">(E984+Einstellungen!$B$20)*(1+Einstellungen!$B$10)</f>
        <v>31.87058</v>
      </c>
      <c r="G984" s="21" t="str">
        <f aca="false">IF(F984&lt;Einstellungen!$B$5,"ja","nein")</f>
        <v>nein</v>
      </c>
      <c r="H984" s="21" t="s">
        <v>14</v>
      </c>
      <c r="I984" s="29" t="n">
        <f aca="false">INDEX(Einstellungen!$B$27:$B$50,22)</f>
        <v>1.25</v>
      </c>
      <c r="J984" s="29" t="n">
        <f aca="false">F984*I984</f>
        <v>39.838225</v>
      </c>
    </row>
    <row r="985" customFormat="false" ht="15" hidden="false" customHeight="false" outlineLevel="0" collapsed="false">
      <c r="A985" s="28" t="n">
        <v>45621</v>
      </c>
      <c r="B985" s="21" t="s">
        <v>134</v>
      </c>
      <c r="C985" s="21" t="s">
        <v>140</v>
      </c>
      <c r="D985" s="29" t="n">
        <v>86.26</v>
      </c>
      <c r="E985" s="29" t="n">
        <f aca="false">D985/10</f>
        <v>8.626</v>
      </c>
      <c r="F985" s="29" t="n">
        <f aca="false">(E985+Einstellungen!$B$20)*(1+Einstellungen!$B$10)</f>
        <v>32.46558</v>
      </c>
      <c r="G985" s="21" t="str">
        <f aca="false">IF(F985&lt;Einstellungen!$B$5,"ja","nein")</f>
        <v>nein</v>
      </c>
      <c r="H985" s="21" t="s">
        <v>14</v>
      </c>
      <c r="I985" s="29" t="n">
        <f aca="false">INDEX(Einstellungen!$B$27:$B$50,23)</f>
        <v>1.05</v>
      </c>
      <c r="J985" s="29" t="n">
        <f aca="false">F985*I985</f>
        <v>34.088859</v>
      </c>
    </row>
    <row r="986" customFormat="false" ht="15" hidden="false" customHeight="false" outlineLevel="0" collapsed="false">
      <c r="A986" s="28" t="n">
        <v>45621</v>
      </c>
      <c r="B986" s="21" t="s">
        <v>135</v>
      </c>
      <c r="C986" s="21" t="s">
        <v>140</v>
      </c>
      <c r="D986" s="29" t="n">
        <v>69.17</v>
      </c>
      <c r="E986" s="29" t="n">
        <f aca="false">D986/10</f>
        <v>6.917</v>
      </c>
      <c r="F986" s="29" t="n">
        <f aca="false">(E986+Einstellungen!$B$20)*(1+Einstellungen!$B$10)</f>
        <v>30.43187</v>
      </c>
      <c r="G986" s="21" t="str">
        <f aca="false">IF(F986&lt;Einstellungen!$B$5,"ja","nein")</f>
        <v>nein</v>
      </c>
      <c r="H986" s="21" t="s">
        <v>14</v>
      </c>
      <c r="I986" s="29" t="n">
        <f aca="false">INDEX(Einstellungen!$B$27:$B$50,24)</f>
        <v>0.8</v>
      </c>
      <c r="J986" s="29" t="n">
        <f aca="false">F986*I986</f>
        <v>24.345496</v>
      </c>
    </row>
    <row r="987" customFormat="false" ht="15" hidden="false" customHeight="false" outlineLevel="0" collapsed="false">
      <c r="A987" s="28" t="n">
        <v>45622</v>
      </c>
      <c r="B987" s="21" t="s">
        <v>111</v>
      </c>
      <c r="C987" s="21" t="s">
        <v>141</v>
      </c>
      <c r="D987" s="29" t="n">
        <v>89.53</v>
      </c>
      <c r="E987" s="29" t="n">
        <f aca="false">D987/10</f>
        <v>8.953</v>
      </c>
      <c r="F987" s="29" t="n">
        <f aca="false">(E987+Einstellungen!$B$20)*(1+Einstellungen!$B$10)</f>
        <v>32.85471</v>
      </c>
      <c r="G987" s="21" t="str">
        <f aca="false">IF(F987&lt;Einstellungen!$B$5,"ja","nein")</f>
        <v>nein</v>
      </c>
      <c r="H987" s="21" t="s">
        <v>14</v>
      </c>
      <c r="I987" s="29" t="n">
        <f aca="false">INDEX(Einstellungen!$B$27:$B$50,1)</f>
        <v>0.6</v>
      </c>
      <c r="J987" s="29" t="n">
        <f aca="false">F987*I987</f>
        <v>19.712826</v>
      </c>
    </row>
    <row r="988" customFormat="false" ht="15" hidden="false" customHeight="false" outlineLevel="0" collapsed="false">
      <c r="A988" s="28" t="n">
        <v>45622</v>
      </c>
      <c r="B988" s="21" t="s">
        <v>113</v>
      </c>
      <c r="C988" s="21" t="s">
        <v>141</v>
      </c>
      <c r="D988" s="29" t="n">
        <v>77.99</v>
      </c>
      <c r="E988" s="29" t="n">
        <f aca="false">D988/10</f>
        <v>7.799</v>
      </c>
      <c r="F988" s="29" t="n">
        <f aca="false">(E988+Einstellungen!$B$20)*(1+Einstellungen!$B$10)</f>
        <v>31.48145</v>
      </c>
      <c r="G988" s="21" t="str">
        <f aca="false">IF(F988&lt;Einstellungen!$B$5,"ja","nein")</f>
        <v>nein</v>
      </c>
      <c r="H988" s="21" t="s">
        <v>14</v>
      </c>
      <c r="I988" s="29" t="n">
        <f aca="false">INDEX(Einstellungen!$B$27:$B$50,2)</f>
        <v>0.5</v>
      </c>
      <c r="J988" s="29" t="n">
        <f aca="false">F988*I988</f>
        <v>15.740725</v>
      </c>
    </row>
    <row r="989" customFormat="false" ht="15" hidden="false" customHeight="false" outlineLevel="0" collapsed="false">
      <c r="A989" s="28" t="n">
        <v>45622</v>
      </c>
      <c r="B989" s="21" t="s">
        <v>114</v>
      </c>
      <c r="C989" s="21" t="s">
        <v>141</v>
      </c>
      <c r="D989" s="29" t="n">
        <v>77.66</v>
      </c>
      <c r="E989" s="29" t="n">
        <f aca="false">D989/10</f>
        <v>7.766</v>
      </c>
      <c r="F989" s="29" t="n">
        <f aca="false">(E989+Einstellungen!$B$20)*(1+Einstellungen!$B$10)</f>
        <v>31.44218</v>
      </c>
      <c r="G989" s="21" t="str">
        <f aca="false">IF(F989&lt;Einstellungen!$B$5,"ja","nein")</f>
        <v>nein</v>
      </c>
      <c r="H989" s="21" t="s">
        <v>14</v>
      </c>
      <c r="I989" s="29" t="n">
        <f aca="false">INDEX(Einstellungen!$B$27:$B$50,3)</f>
        <v>0.45</v>
      </c>
      <c r="J989" s="29" t="n">
        <f aca="false">F989*I989</f>
        <v>14.148981</v>
      </c>
    </row>
    <row r="990" customFormat="false" ht="15" hidden="false" customHeight="false" outlineLevel="0" collapsed="false">
      <c r="A990" s="28" t="n">
        <v>45622</v>
      </c>
      <c r="B990" s="21" t="s">
        <v>115</v>
      </c>
      <c r="C990" s="21" t="s">
        <v>141</v>
      </c>
      <c r="D990" s="29" t="n">
        <v>70.55</v>
      </c>
      <c r="E990" s="29" t="n">
        <f aca="false">D990/10</f>
        <v>7.055</v>
      </c>
      <c r="F990" s="29" t="n">
        <f aca="false">(E990+Einstellungen!$B$20)*(1+Einstellungen!$B$10)</f>
        <v>30.59609</v>
      </c>
      <c r="G990" s="21" t="str">
        <f aca="false">IF(F990&lt;Einstellungen!$B$5,"ja","nein")</f>
        <v>nein</v>
      </c>
      <c r="H990" s="21" t="s">
        <v>14</v>
      </c>
      <c r="I990" s="29" t="n">
        <f aca="false">INDEX(Einstellungen!$B$27:$B$50,4)</f>
        <v>0.45</v>
      </c>
      <c r="J990" s="29" t="n">
        <f aca="false">F990*I990</f>
        <v>13.7682405</v>
      </c>
    </row>
    <row r="991" customFormat="false" ht="15" hidden="false" customHeight="false" outlineLevel="0" collapsed="false">
      <c r="A991" s="28" t="n">
        <v>45622</v>
      </c>
      <c r="B991" s="21" t="s">
        <v>116</v>
      </c>
      <c r="C991" s="21" t="s">
        <v>141</v>
      </c>
      <c r="D991" s="29" t="n">
        <v>72.72</v>
      </c>
      <c r="E991" s="29" t="n">
        <f aca="false">D991/10</f>
        <v>7.272</v>
      </c>
      <c r="F991" s="29" t="n">
        <f aca="false">(E991+Einstellungen!$B$20)*(1+Einstellungen!$B$10)</f>
        <v>30.85432</v>
      </c>
      <c r="G991" s="21" t="str">
        <f aca="false">IF(F991&lt;Einstellungen!$B$5,"ja","nein")</f>
        <v>nein</v>
      </c>
      <c r="H991" s="21" t="s">
        <v>14</v>
      </c>
      <c r="I991" s="29" t="n">
        <f aca="false">INDEX(Einstellungen!$B$27:$B$50,5)</f>
        <v>0.45</v>
      </c>
      <c r="J991" s="29" t="n">
        <f aca="false">F991*I991</f>
        <v>13.884444</v>
      </c>
    </row>
    <row r="992" customFormat="false" ht="15" hidden="false" customHeight="false" outlineLevel="0" collapsed="false">
      <c r="A992" s="28" t="n">
        <v>45622</v>
      </c>
      <c r="B992" s="21" t="s">
        <v>117</v>
      </c>
      <c r="C992" s="21" t="s">
        <v>141</v>
      </c>
      <c r="D992" s="29" t="n">
        <v>82.26</v>
      </c>
      <c r="E992" s="29" t="n">
        <f aca="false">D992/10</f>
        <v>8.226</v>
      </c>
      <c r="F992" s="29" t="n">
        <f aca="false">(E992+Einstellungen!$B$20)*(1+Einstellungen!$B$10)</f>
        <v>31.98958</v>
      </c>
      <c r="G992" s="21" t="str">
        <f aca="false">IF(F992&lt;Einstellungen!$B$5,"ja","nein")</f>
        <v>nein</v>
      </c>
      <c r="H992" s="21" t="s">
        <v>14</v>
      </c>
      <c r="I992" s="29" t="n">
        <f aca="false">INDEX(Einstellungen!$B$27:$B$50,6)</f>
        <v>0.5</v>
      </c>
      <c r="J992" s="29" t="n">
        <f aca="false">F992*I992</f>
        <v>15.99479</v>
      </c>
    </row>
    <row r="993" customFormat="false" ht="15" hidden="false" customHeight="false" outlineLevel="0" collapsed="false">
      <c r="A993" s="28" t="n">
        <v>45622</v>
      </c>
      <c r="B993" s="21" t="s">
        <v>118</v>
      </c>
      <c r="C993" s="21" t="s">
        <v>141</v>
      </c>
      <c r="D993" s="29" t="n">
        <v>101.45</v>
      </c>
      <c r="E993" s="29" t="n">
        <f aca="false">D993/10</f>
        <v>10.145</v>
      </c>
      <c r="F993" s="29" t="n">
        <f aca="false">(E993+Einstellungen!$B$20)*(1+Einstellungen!$B$10)</f>
        <v>34.27319</v>
      </c>
      <c r="G993" s="21" t="str">
        <f aca="false">IF(F993&lt;Einstellungen!$B$5,"ja","nein")</f>
        <v>nein</v>
      </c>
      <c r="H993" s="21" t="s">
        <v>14</v>
      </c>
      <c r="I993" s="29" t="n">
        <f aca="false">INDEX(Einstellungen!$B$27:$B$50,7)</f>
        <v>0.7</v>
      </c>
      <c r="J993" s="29" t="n">
        <f aca="false">F993*I993</f>
        <v>23.991233</v>
      </c>
    </row>
    <row r="994" customFormat="false" ht="15" hidden="false" customHeight="false" outlineLevel="0" collapsed="false">
      <c r="A994" s="28" t="n">
        <v>45622</v>
      </c>
      <c r="B994" s="21" t="s">
        <v>119</v>
      </c>
      <c r="C994" s="21" t="s">
        <v>141</v>
      </c>
      <c r="D994" s="29" t="n">
        <v>130.9</v>
      </c>
      <c r="E994" s="29" t="n">
        <f aca="false">D994/10</f>
        <v>13.09</v>
      </c>
      <c r="F994" s="29" t="n">
        <f aca="false">(E994+Einstellungen!$B$20)*(1+Einstellungen!$B$10)</f>
        <v>37.77774</v>
      </c>
      <c r="G994" s="21" t="str">
        <f aca="false">IF(F994&lt;Einstellungen!$B$5,"ja","nein")</f>
        <v>nein</v>
      </c>
      <c r="H994" s="21" t="s">
        <v>14</v>
      </c>
      <c r="I994" s="29" t="n">
        <f aca="false">INDEX(Einstellungen!$B$27:$B$50,8)</f>
        <v>0.95</v>
      </c>
      <c r="J994" s="29" t="n">
        <f aca="false">F994*I994</f>
        <v>35.888853</v>
      </c>
    </row>
    <row r="995" customFormat="false" ht="15" hidden="false" customHeight="false" outlineLevel="0" collapsed="false">
      <c r="A995" s="28" t="n">
        <v>45622</v>
      </c>
      <c r="B995" s="21" t="s">
        <v>120</v>
      </c>
      <c r="C995" s="21" t="s">
        <v>141</v>
      </c>
      <c r="D995" s="29" t="n">
        <v>137.84</v>
      </c>
      <c r="E995" s="29" t="n">
        <f aca="false">D995/10</f>
        <v>13.784</v>
      </c>
      <c r="F995" s="29" t="n">
        <f aca="false">(E995+Einstellungen!$B$20)*(1+Einstellungen!$B$10)</f>
        <v>38.6036</v>
      </c>
      <c r="G995" s="21" t="str">
        <f aca="false">IF(F995&lt;Einstellungen!$B$5,"ja","nein")</f>
        <v>nein</v>
      </c>
      <c r="H995" s="21" t="s">
        <v>14</v>
      </c>
      <c r="I995" s="29" t="n">
        <f aca="false">INDEX(Einstellungen!$B$27:$B$50,9)</f>
        <v>1.05</v>
      </c>
      <c r="J995" s="29" t="n">
        <f aca="false">F995*I995</f>
        <v>40.53378</v>
      </c>
    </row>
    <row r="996" customFormat="false" ht="15" hidden="false" customHeight="false" outlineLevel="0" collapsed="false">
      <c r="A996" s="28" t="n">
        <v>45622</v>
      </c>
      <c r="B996" s="21" t="s">
        <v>121</v>
      </c>
      <c r="C996" s="21" t="s">
        <v>141</v>
      </c>
      <c r="D996" s="29" t="n">
        <v>127.09</v>
      </c>
      <c r="E996" s="29" t="n">
        <f aca="false">D996/10</f>
        <v>12.709</v>
      </c>
      <c r="F996" s="29" t="n">
        <f aca="false">(E996+Einstellungen!$B$20)*(1+Einstellungen!$B$10)</f>
        <v>37.32435</v>
      </c>
      <c r="G996" s="21" t="str">
        <f aca="false">IF(F996&lt;Einstellungen!$B$5,"ja","nein")</f>
        <v>nein</v>
      </c>
      <c r="H996" s="21" t="s">
        <v>14</v>
      </c>
      <c r="I996" s="29" t="n">
        <f aca="false">INDEX(Einstellungen!$B$27:$B$50,10)</f>
        <v>1.05</v>
      </c>
      <c r="J996" s="29" t="n">
        <f aca="false">F996*I996</f>
        <v>39.1905675</v>
      </c>
    </row>
    <row r="997" customFormat="false" ht="15" hidden="false" customHeight="false" outlineLevel="0" collapsed="false">
      <c r="A997" s="28" t="n">
        <v>45622</v>
      </c>
      <c r="B997" s="21" t="s">
        <v>122</v>
      </c>
      <c r="C997" s="21" t="s">
        <v>141</v>
      </c>
      <c r="D997" s="29" t="n">
        <v>112.09</v>
      </c>
      <c r="E997" s="29" t="n">
        <f aca="false">D997/10</f>
        <v>11.209</v>
      </c>
      <c r="F997" s="29" t="n">
        <f aca="false">(E997+Einstellungen!$B$20)*(1+Einstellungen!$B$10)</f>
        <v>35.53935</v>
      </c>
      <c r="G997" s="21" t="str">
        <f aca="false">IF(F997&lt;Einstellungen!$B$5,"ja","nein")</f>
        <v>nein</v>
      </c>
      <c r="H997" s="21" t="s">
        <v>14</v>
      </c>
      <c r="I997" s="29" t="n">
        <f aca="false">INDEX(Einstellungen!$B$27:$B$50,11)</f>
        <v>1.05</v>
      </c>
      <c r="J997" s="29" t="n">
        <f aca="false">F997*I997</f>
        <v>37.3163175</v>
      </c>
    </row>
    <row r="998" customFormat="false" ht="15" hidden="false" customHeight="false" outlineLevel="0" collapsed="false">
      <c r="A998" s="28" t="n">
        <v>45622</v>
      </c>
      <c r="B998" s="21" t="s">
        <v>123</v>
      </c>
      <c r="C998" s="21" t="s">
        <v>141</v>
      </c>
      <c r="D998" s="29" t="n">
        <v>100</v>
      </c>
      <c r="E998" s="29" t="n">
        <f aca="false">D998/10</f>
        <v>10</v>
      </c>
      <c r="F998" s="29" t="n">
        <f aca="false">(E998+Einstellungen!$B$20)*(1+Einstellungen!$B$10)</f>
        <v>34.10064</v>
      </c>
      <c r="G998" s="21" t="str">
        <f aca="false">IF(F998&lt;Einstellungen!$B$5,"ja","nein")</f>
        <v>nein</v>
      </c>
      <c r="H998" s="21" t="s">
        <v>14</v>
      </c>
      <c r="I998" s="29" t="n">
        <f aca="false">INDEX(Einstellungen!$B$27:$B$50,12)</f>
        <v>1.1</v>
      </c>
      <c r="J998" s="29" t="n">
        <f aca="false">F998*I998</f>
        <v>37.510704</v>
      </c>
    </row>
    <row r="999" customFormat="false" ht="15" hidden="false" customHeight="false" outlineLevel="0" collapsed="false">
      <c r="A999" s="28" t="n">
        <v>45622</v>
      </c>
      <c r="B999" s="21" t="s">
        <v>124</v>
      </c>
      <c r="C999" s="21" t="s">
        <v>141</v>
      </c>
      <c r="D999" s="29" t="n">
        <v>90.9</v>
      </c>
      <c r="E999" s="29" t="n">
        <f aca="false">D999/10</f>
        <v>9.09</v>
      </c>
      <c r="F999" s="29" t="n">
        <f aca="false">(E999+Einstellungen!$B$20)*(1+Einstellungen!$B$10)</f>
        <v>33.01774</v>
      </c>
      <c r="G999" s="21" t="str">
        <f aca="false">IF(F999&lt;Einstellungen!$B$5,"ja","nein")</f>
        <v>nein</v>
      </c>
      <c r="H999" s="21" t="s">
        <v>14</v>
      </c>
      <c r="I999" s="29" t="n">
        <f aca="false">INDEX(Einstellungen!$B$27:$B$50,13)</f>
        <v>1.2</v>
      </c>
      <c r="J999" s="29" t="n">
        <f aca="false">F999*I999</f>
        <v>39.621288</v>
      </c>
    </row>
    <row r="1000" customFormat="false" ht="15" hidden="false" customHeight="false" outlineLevel="0" collapsed="false">
      <c r="A1000" s="28" t="n">
        <v>45622</v>
      </c>
      <c r="B1000" s="21" t="s">
        <v>125</v>
      </c>
      <c r="C1000" s="21" t="s">
        <v>141</v>
      </c>
      <c r="D1000" s="29" t="n">
        <v>102.07</v>
      </c>
      <c r="E1000" s="29" t="n">
        <f aca="false">D1000/10</f>
        <v>10.207</v>
      </c>
      <c r="F1000" s="29" t="n">
        <f aca="false">(E1000+Einstellungen!$B$20)*(1+Einstellungen!$B$10)</f>
        <v>34.34697</v>
      </c>
      <c r="G1000" s="21" t="str">
        <f aca="false">IF(F1000&lt;Einstellungen!$B$5,"ja","nein")</f>
        <v>nein</v>
      </c>
      <c r="H1000" s="21" t="s">
        <v>14</v>
      </c>
      <c r="I1000" s="29" t="n">
        <f aca="false">INDEX(Einstellungen!$B$27:$B$50,14)</f>
        <v>1.15</v>
      </c>
      <c r="J1000" s="29" t="n">
        <f aca="false">F1000*I1000</f>
        <v>39.4990155</v>
      </c>
    </row>
    <row r="1001" customFormat="false" ht="15" hidden="false" customHeight="false" outlineLevel="0" collapsed="false">
      <c r="A1001" s="28" t="n">
        <v>45622</v>
      </c>
      <c r="B1001" s="21" t="s">
        <v>126</v>
      </c>
      <c r="C1001" s="21" t="s">
        <v>141</v>
      </c>
      <c r="D1001" s="29" t="n">
        <v>116.1</v>
      </c>
      <c r="E1001" s="29" t="n">
        <f aca="false">D1001/10</f>
        <v>11.61</v>
      </c>
      <c r="F1001" s="29" t="n">
        <f aca="false">(E1001+Einstellungen!$B$20)*(1+Einstellungen!$B$10)</f>
        <v>36.01654</v>
      </c>
      <c r="G1001" s="21" t="str">
        <f aca="false">IF(F1001&lt;Einstellungen!$B$5,"ja","nein")</f>
        <v>nein</v>
      </c>
      <c r="H1001" s="21" t="s">
        <v>14</v>
      </c>
      <c r="I1001" s="29" t="n">
        <f aca="false">INDEX(Einstellungen!$B$27:$B$50,15)</f>
        <v>1</v>
      </c>
      <c r="J1001" s="29" t="n">
        <f aca="false">F1001*I1001</f>
        <v>36.01654</v>
      </c>
    </row>
    <row r="1002" customFormat="false" ht="15" hidden="false" customHeight="false" outlineLevel="0" collapsed="false">
      <c r="A1002" s="28" t="n">
        <v>45622</v>
      </c>
      <c r="B1002" s="21" t="s">
        <v>127</v>
      </c>
      <c r="C1002" s="21" t="s">
        <v>141</v>
      </c>
      <c r="D1002" s="29" t="n">
        <v>123.95</v>
      </c>
      <c r="E1002" s="29" t="n">
        <f aca="false">D1002/10</f>
        <v>12.395</v>
      </c>
      <c r="F1002" s="29" t="n">
        <f aca="false">(E1002+Einstellungen!$B$20)*(1+Einstellungen!$B$10)</f>
        <v>36.95069</v>
      </c>
      <c r="G1002" s="21" t="str">
        <f aca="false">IF(F1002&lt;Einstellungen!$B$5,"ja","nein")</f>
        <v>nein</v>
      </c>
      <c r="H1002" s="21" t="s">
        <v>14</v>
      </c>
      <c r="I1002" s="29" t="n">
        <f aca="false">INDEX(Einstellungen!$B$27:$B$50,16)</f>
        <v>0.95</v>
      </c>
      <c r="J1002" s="29" t="n">
        <f aca="false">F1002*I1002</f>
        <v>35.1031555</v>
      </c>
    </row>
    <row r="1003" customFormat="false" ht="15" hidden="false" customHeight="false" outlineLevel="0" collapsed="false">
      <c r="A1003" s="28" t="n">
        <v>45622</v>
      </c>
      <c r="B1003" s="21" t="s">
        <v>128</v>
      </c>
      <c r="C1003" s="21" t="s">
        <v>141</v>
      </c>
      <c r="D1003" s="29" t="n">
        <v>143.1</v>
      </c>
      <c r="E1003" s="29" t="n">
        <f aca="false">D1003/10</f>
        <v>14.31</v>
      </c>
      <c r="F1003" s="29" t="n">
        <f aca="false">(E1003+Einstellungen!$B$20)*(1+Einstellungen!$B$10)</f>
        <v>39.22954</v>
      </c>
      <c r="G1003" s="21" t="str">
        <f aca="false">IF(F1003&lt;Einstellungen!$B$5,"ja","nein")</f>
        <v>nein</v>
      </c>
      <c r="H1003" s="21" t="s">
        <v>14</v>
      </c>
      <c r="I1003" s="29" t="n">
        <f aca="false">INDEX(Einstellungen!$B$27:$B$50,17)</f>
        <v>0.95</v>
      </c>
      <c r="J1003" s="29" t="n">
        <f aca="false">F1003*I1003</f>
        <v>37.268063</v>
      </c>
    </row>
    <row r="1004" customFormat="false" ht="15" hidden="false" customHeight="false" outlineLevel="0" collapsed="false">
      <c r="A1004" s="28" t="n">
        <v>45622</v>
      </c>
      <c r="B1004" s="21" t="s">
        <v>129</v>
      </c>
      <c r="C1004" s="21" t="s">
        <v>141</v>
      </c>
      <c r="D1004" s="29" t="n">
        <v>155.52</v>
      </c>
      <c r="E1004" s="29" t="n">
        <f aca="false">D1004/10</f>
        <v>15.552</v>
      </c>
      <c r="F1004" s="29" t="n">
        <f aca="false">(E1004+Einstellungen!$B$20)*(1+Einstellungen!$B$10)</f>
        <v>40.70752</v>
      </c>
      <c r="G1004" s="21" t="str">
        <f aca="false">IF(F1004&lt;Einstellungen!$B$5,"ja","nein")</f>
        <v>nein</v>
      </c>
      <c r="H1004" s="21" t="s">
        <v>14</v>
      </c>
      <c r="I1004" s="29" t="n">
        <f aca="false">INDEX(Einstellungen!$B$27:$B$50,18)</f>
        <v>1.1</v>
      </c>
      <c r="J1004" s="29" t="n">
        <f aca="false">F1004*I1004</f>
        <v>44.778272</v>
      </c>
    </row>
    <row r="1005" customFormat="false" ht="15" hidden="false" customHeight="false" outlineLevel="0" collapsed="false">
      <c r="A1005" s="28" t="n">
        <v>45622</v>
      </c>
      <c r="B1005" s="21" t="s">
        <v>130</v>
      </c>
      <c r="C1005" s="21" t="s">
        <v>141</v>
      </c>
      <c r="D1005" s="29" t="n">
        <v>160.91</v>
      </c>
      <c r="E1005" s="29" t="n">
        <f aca="false">D1005/10</f>
        <v>16.091</v>
      </c>
      <c r="F1005" s="29" t="n">
        <f aca="false">(E1005+Einstellungen!$B$20)*(1+Einstellungen!$B$10)</f>
        <v>41.34893</v>
      </c>
      <c r="G1005" s="21" t="str">
        <f aca="false">IF(F1005&lt;Einstellungen!$B$5,"ja","nein")</f>
        <v>nein</v>
      </c>
      <c r="H1005" s="21" t="s">
        <v>14</v>
      </c>
      <c r="I1005" s="29" t="n">
        <f aca="false">INDEX(Einstellungen!$B$27:$B$50,19)</f>
        <v>1.35</v>
      </c>
      <c r="J1005" s="29" t="n">
        <f aca="false">F1005*I1005</f>
        <v>55.8210555</v>
      </c>
    </row>
    <row r="1006" customFormat="false" ht="15" hidden="false" customHeight="false" outlineLevel="0" collapsed="false">
      <c r="A1006" s="28" t="n">
        <v>45622</v>
      </c>
      <c r="B1006" s="21" t="s">
        <v>131</v>
      </c>
      <c r="C1006" s="21" t="s">
        <v>141</v>
      </c>
      <c r="D1006" s="29" t="n">
        <v>153.28</v>
      </c>
      <c r="E1006" s="29" t="n">
        <f aca="false">D1006/10</f>
        <v>15.328</v>
      </c>
      <c r="F1006" s="29" t="n">
        <f aca="false">(E1006+Einstellungen!$B$20)*(1+Einstellungen!$B$10)</f>
        <v>40.44096</v>
      </c>
      <c r="G1006" s="21" t="str">
        <f aca="false">IF(F1006&lt;Einstellungen!$B$5,"ja","nein")</f>
        <v>nein</v>
      </c>
      <c r="H1006" s="21" t="s">
        <v>14</v>
      </c>
      <c r="I1006" s="29" t="n">
        <f aca="false">INDEX(Einstellungen!$B$27:$B$50,20)</f>
        <v>1.45</v>
      </c>
      <c r="J1006" s="29" t="n">
        <f aca="false">F1006*I1006</f>
        <v>58.639392</v>
      </c>
    </row>
    <row r="1007" customFormat="false" ht="15" hidden="false" customHeight="false" outlineLevel="0" collapsed="false">
      <c r="A1007" s="28" t="n">
        <v>45622</v>
      </c>
      <c r="B1007" s="21" t="s">
        <v>132</v>
      </c>
      <c r="C1007" s="21" t="s">
        <v>141</v>
      </c>
      <c r="D1007" s="29" t="n">
        <v>126.38</v>
      </c>
      <c r="E1007" s="29" t="n">
        <f aca="false">D1007/10</f>
        <v>12.638</v>
      </c>
      <c r="F1007" s="29" t="n">
        <f aca="false">(E1007+Einstellungen!$B$20)*(1+Einstellungen!$B$10)</f>
        <v>37.23986</v>
      </c>
      <c r="G1007" s="21" t="str">
        <f aca="false">IF(F1007&lt;Einstellungen!$B$5,"ja","nein")</f>
        <v>nein</v>
      </c>
      <c r="H1007" s="21" t="s">
        <v>14</v>
      </c>
      <c r="I1007" s="29" t="n">
        <f aca="false">INDEX(Einstellungen!$B$27:$B$50,21)</f>
        <v>1.4</v>
      </c>
      <c r="J1007" s="29" t="n">
        <f aca="false">F1007*I1007</f>
        <v>52.135804</v>
      </c>
    </row>
    <row r="1008" customFormat="false" ht="15" hidden="false" customHeight="false" outlineLevel="0" collapsed="false">
      <c r="A1008" s="28" t="n">
        <v>45622</v>
      </c>
      <c r="B1008" s="21" t="s">
        <v>133</v>
      </c>
      <c r="C1008" s="21" t="s">
        <v>141</v>
      </c>
      <c r="D1008" s="29" t="n">
        <v>118.23</v>
      </c>
      <c r="E1008" s="29" t="n">
        <f aca="false">D1008/10</f>
        <v>11.823</v>
      </c>
      <c r="F1008" s="29" t="n">
        <f aca="false">(E1008+Einstellungen!$B$20)*(1+Einstellungen!$B$10)</f>
        <v>36.27001</v>
      </c>
      <c r="G1008" s="21" t="str">
        <f aca="false">IF(F1008&lt;Einstellungen!$B$5,"ja","nein")</f>
        <v>nein</v>
      </c>
      <c r="H1008" s="21" t="s">
        <v>14</v>
      </c>
      <c r="I1008" s="29" t="n">
        <f aca="false">INDEX(Einstellungen!$B$27:$B$50,22)</f>
        <v>1.25</v>
      </c>
      <c r="J1008" s="29" t="n">
        <f aca="false">F1008*I1008</f>
        <v>45.3375125</v>
      </c>
    </row>
    <row r="1009" customFormat="false" ht="15" hidden="false" customHeight="false" outlineLevel="0" collapsed="false">
      <c r="A1009" s="28" t="n">
        <v>45622</v>
      </c>
      <c r="B1009" s="21" t="s">
        <v>134</v>
      </c>
      <c r="C1009" s="21" t="s">
        <v>141</v>
      </c>
      <c r="D1009" s="29" t="n">
        <v>122.13</v>
      </c>
      <c r="E1009" s="29" t="n">
        <f aca="false">D1009/10</f>
        <v>12.213</v>
      </c>
      <c r="F1009" s="29" t="n">
        <f aca="false">(E1009+Einstellungen!$B$20)*(1+Einstellungen!$B$10)</f>
        <v>36.73411</v>
      </c>
      <c r="G1009" s="21" t="str">
        <f aca="false">IF(F1009&lt;Einstellungen!$B$5,"ja","nein")</f>
        <v>nein</v>
      </c>
      <c r="H1009" s="21" t="s">
        <v>14</v>
      </c>
      <c r="I1009" s="29" t="n">
        <f aca="false">INDEX(Einstellungen!$B$27:$B$50,23)</f>
        <v>1.05</v>
      </c>
      <c r="J1009" s="29" t="n">
        <f aca="false">F1009*I1009</f>
        <v>38.5708155</v>
      </c>
    </row>
    <row r="1010" customFormat="false" ht="15" hidden="false" customHeight="false" outlineLevel="0" collapsed="false">
      <c r="A1010" s="28" t="n">
        <v>45622</v>
      </c>
      <c r="B1010" s="21" t="s">
        <v>135</v>
      </c>
      <c r="C1010" s="21" t="s">
        <v>141</v>
      </c>
      <c r="D1010" s="29" t="n">
        <v>113.34</v>
      </c>
      <c r="E1010" s="29" t="n">
        <f aca="false">D1010/10</f>
        <v>11.334</v>
      </c>
      <c r="F1010" s="29" t="n">
        <f aca="false">(E1010+Einstellungen!$B$20)*(1+Einstellungen!$B$10)</f>
        <v>35.6881</v>
      </c>
      <c r="G1010" s="21" t="str">
        <f aca="false">IF(F1010&lt;Einstellungen!$B$5,"ja","nein")</f>
        <v>nein</v>
      </c>
      <c r="H1010" s="21" t="s">
        <v>14</v>
      </c>
      <c r="I1010" s="29" t="n">
        <f aca="false">INDEX(Einstellungen!$B$27:$B$50,24)</f>
        <v>0.8</v>
      </c>
      <c r="J1010" s="29" t="n">
        <f aca="false">F1010*I1010</f>
        <v>28.55048</v>
      </c>
    </row>
    <row r="1011" customFormat="false" ht="15" hidden="false" customHeight="false" outlineLevel="0" collapsed="false">
      <c r="A1011" s="28" t="n">
        <v>45623</v>
      </c>
      <c r="B1011" s="21" t="s">
        <v>111</v>
      </c>
      <c r="C1011" s="21" t="s">
        <v>112</v>
      </c>
      <c r="D1011" s="29" t="n">
        <v>104.74</v>
      </c>
      <c r="E1011" s="29" t="n">
        <f aca="false">D1011/10</f>
        <v>10.474</v>
      </c>
      <c r="F1011" s="29" t="n">
        <f aca="false">(E1011+Einstellungen!$B$20)*(1+Einstellungen!$B$10)</f>
        <v>34.6647</v>
      </c>
      <c r="G1011" s="21" t="str">
        <f aca="false">IF(F1011&lt;Einstellungen!$B$5,"ja","nein")</f>
        <v>nein</v>
      </c>
      <c r="H1011" s="21" t="s">
        <v>14</v>
      </c>
      <c r="I1011" s="29" t="n">
        <f aca="false">INDEX(Einstellungen!$B$27:$B$50,1)</f>
        <v>0.6</v>
      </c>
      <c r="J1011" s="29" t="n">
        <f aca="false">F1011*I1011</f>
        <v>20.79882</v>
      </c>
    </row>
    <row r="1012" customFormat="false" ht="15" hidden="false" customHeight="false" outlineLevel="0" collapsed="false">
      <c r="A1012" s="28" t="n">
        <v>45623</v>
      </c>
      <c r="B1012" s="21" t="s">
        <v>113</v>
      </c>
      <c r="C1012" s="21" t="s">
        <v>112</v>
      </c>
      <c r="D1012" s="29" t="n">
        <v>106.28</v>
      </c>
      <c r="E1012" s="29" t="n">
        <f aca="false">D1012/10</f>
        <v>10.628</v>
      </c>
      <c r="F1012" s="29" t="n">
        <f aca="false">(E1012+Einstellungen!$B$20)*(1+Einstellungen!$B$10)</f>
        <v>34.84796</v>
      </c>
      <c r="G1012" s="21" t="str">
        <f aca="false">IF(F1012&lt;Einstellungen!$B$5,"ja","nein")</f>
        <v>nein</v>
      </c>
      <c r="H1012" s="21" t="s">
        <v>14</v>
      </c>
      <c r="I1012" s="29" t="n">
        <f aca="false">INDEX(Einstellungen!$B$27:$B$50,2)</f>
        <v>0.5</v>
      </c>
      <c r="J1012" s="29" t="n">
        <f aca="false">F1012*I1012</f>
        <v>17.42398</v>
      </c>
    </row>
    <row r="1013" customFormat="false" ht="15" hidden="false" customHeight="false" outlineLevel="0" collapsed="false">
      <c r="A1013" s="28" t="n">
        <v>45623</v>
      </c>
      <c r="B1013" s="21" t="s">
        <v>114</v>
      </c>
      <c r="C1013" s="21" t="s">
        <v>112</v>
      </c>
      <c r="D1013" s="29" t="n">
        <v>110</v>
      </c>
      <c r="E1013" s="29" t="n">
        <f aca="false">D1013/10</f>
        <v>11</v>
      </c>
      <c r="F1013" s="29" t="n">
        <f aca="false">(E1013+Einstellungen!$B$20)*(1+Einstellungen!$B$10)</f>
        <v>35.29064</v>
      </c>
      <c r="G1013" s="21" t="str">
        <f aca="false">IF(F1013&lt;Einstellungen!$B$5,"ja","nein")</f>
        <v>nein</v>
      </c>
      <c r="H1013" s="21" t="s">
        <v>14</v>
      </c>
      <c r="I1013" s="29" t="n">
        <f aca="false">INDEX(Einstellungen!$B$27:$B$50,3)</f>
        <v>0.45</v>
      </c>
      <c r="J1013" s="29" t="n">
        <f aca="false">F1013*I1013</f>
        <v>15.880788</v>
      </c>
    </row>
    <row r="1014" customFormat="false" ht="15" hidden="false" customHeight="false" outlineLevel="0" collapsed="false">
      <c r="A1014" s="28" t="n">
        <v>45623</v>
      </c>
      <c r="B1014" s="21" t="s">
        <v>115</v>
      </c>
      <c r="C1014" s="21" t="s">
        <v>112</v>
      </c>
      <c r="D1014" s="29" t="n">
        <v>111.46</v>
      </c>
      <c r="E1014" s="29" t="n">
        <f aca="false">D1014/10</f>
        <v>11.146</v>
      </c>
      <c r="F1014" s="29" t="n">
        <f aca="false">(E1014+Einstellungen!$B$20)*(1+Einstellungen!$B$10)</f>
        <v>35.46438</v>
      </c>
      <c r="G1014" s="21" t="str">
        <f aca="false">IF(F1014&lt;Einstellungen!$B$5,"ja","nein")</f>
        <v>nein</v>
      </c>
      <c r="H1014" s="21" t="s">
        <v>14</v>
      </c>
      <c r="I1014" s="29" t="n">
        <f aca="false">INDEX(Einstellungen!$B$27:$B$50,4)</f>
        <v>0.45</v>
      </c>
      <c r="J1014" s="29" t="n">
        <f aca="false">F1014*I1014</f>
        <v>15.958971</v>
      </c>
    </row>
    <row r="1015" customFormat="false" ht="15" hidden="false" customHeight="false" outlineLevel="0" collapsed="false">
      <c r="A1015" s="28" t="n">
        <v>45623</v>
      </c>
      <c r="B1015" s="21" t="s">
        <v>116</v>
      </c>
      <c r="C1015" s="21" t="s">
        <v>112</v>
      </c>
      <c r="D1015" s="29" t="n">
        <v>114.66</v>
      </c>
      <c r="E1015" s="29" t="n">
        <f aca="false">D1015/10</f>
        <v>11.466</v>
      </c>
      <c r="F1015" s="29" t="n">
        <f aca="false">(E1015+Einstellungen!$B$20)*(1+Einstellungen!$B$10)</f>
        <v>35.84518</v>
      </c>
      <c r="G1015" s="21" t="str">
        <f aca="false">IF(F1015&lt;Einstellungen!$B$5,"ja","nein")</f>
        <v>nein</v>
      </c>
      <c r="H1015" s="21" t="s">
        <v>14</v>
      </c>
      <c r="I1015" s="29" t="n">
        <f aca="false">INDEX(Einstellungen!$B$27:$B$50,5)</f>
        <v>0.45</v>
      </c>
      <c r="J1015" s="29" t="n">
        <f aca="false">F1015*I1015</f>
        <v>16.130331</v>
      </c>
    </row>
    <row r="1016" customFormat="false" ht="15" hidden="false" customHeight="false" outlineLevel="0" collapsed="false">
      <c r="A1016" s="28" t="n">
        <v>45623</v>
      </c>
      <c r="B1016" s="21" t="s">
        <v>117</v>
      </c>
      <c r="C1016" s="21" t="s">
        <v>112</v>
      </c>
      <c r="D1016" s="29" t="n">
        <v>123.92</v>
      </c>
      <c r="E1016" s="29" t="n">
        <f aca="false">D1016/10</f>
        <v>12.392</v>
      </c>
      <c r="F1016" s="29" t="n">
        <f aca="false">(E1016+Einstellungen!$B$20)*(1+Einstellungen!$B$10)</f>
        <v>36.94712</v>
      </c>
      <c r="G1016" s="21" t="str">
        <f aca="false">IF(F1016&lt;Einstellungen!$B$5,"ja","nein")</f>
        <v>nein</v>
      </c>
      <c r="H1016" s="21" t="s">
        <v>14</v>
      </c>
      <c r="I1016" s="29" t="n">
        <f aca="false">INDEX(Einstellungen!$B$27:$B$50,6)</f>
        <v>0.5</v>
      </c>
      <c r="J1016" s="29" t="n">
        <f aca="false">F1016*I1016</f>
        <v>18.47356</v>
      </c>
    </row>
    <row r="1017" customFormat="false" ht="15" hidden="false" customHeight="false" outlineLevel="0" collapsed="false">
      <c r="A1017" s="28" t="n">
        <v>45623</v>
      </c>
      <c r="B1017" s="21" t="s">
        <v>118</v>
      </c>
      <c r="C1017" s="21" t="s">
        <v>112</v>
      </c>
      <c r="D1017" s="29" t="n">
        <v>140.5</v>
      </c>
      <c r="E1017" s="29" t="n">
        <f aca="false">D1017/10</f>
        <v>14.05</v>
      </c>
      <c r="F1017" s="29" t="n">
        <f aca="false">(E1017+Einstellungen!$B$20)*(1+Einstellungen!$B$10)</f>
        <v>38.92014</v>
      </c>
      <c r="G1017" s="21" t="str">
        <f aca="false">IF(F1017&lt;Einstellungen!$B$5,"ja","nein")</f>
        <v>nein</v>
      </c>
      <c r="H1017" s="21" t="s">
        <v>14</v>
      </c>
      <c r="I1017" s="29" t="n">
        <f aca="false">INDEX(Einstellungen!$B$27:$B$50,7)</f>
        <v>0.7</v>
      </c>
      <c r="J1017" s="29" t="n">
        <f aca="false">F1017*I1017</f>
        <v>27.244098</v>
      </c>
    </row>
    <row r="1018" customFormat="false" ht="15" hidden="false" customHeight="false" outlineLevel="0" collapsed="false">
      <c r="A1018" s="28" t="n">
        <v>45623</v>
      </c>
      <c r="B1018" s="21" t="s">
        <v>119</v>
      </c>
      <c r="C1018" s="21" t="s">
        <v>112</v>
      </c>
      <c r="D1018" s="29" t="n">
        <v>160</v>
      </c>
      <c r="E1018" s="29" t="n">
        <f aca="false">D1018/10</f>
        <v>16</v>
      </c>
      <c r="F1018" s="29" t="n">
        <f aca="false">(E1018+Einstellungen!$B$20)*(1+Einstellungen!$B$10)</f>
        <v>41.24064</v>
      </c>
      <c r="G1018" s="21" t="str">
        <f aca="false">IF(F1018&lt;Einstellungen!$B$5,"ja","nein")</f>
        <v>nein</v>
      </c>
      <c r="H1018" s="21" t="s">
        <v>14</v>
      </c>
      <c r="I1018" s="29" t="n">
        <f aca="false">INDEX(Einstellungen!$B$27:$B$50,8)</f>
        <v>0.95</v>
      </c>
      <c r="J1018" s="29" t="n">
        <f aca="false">F1018*I1018</f>
        <v>39.178608</v>
      </c>
    </row>
    <row r="1019" customFormat="false" ht="15" hidden="false" customHeight="false" outlineLevel="0" collapsed="false">
      <c r="A1019" s="28" t="n">
        <v>45623</v>
      </c>
      <c r="B1019" s="21" t="s">
        <v>120</v>
      </c>
      <c r="C1019" s="21" t="s">
        <v>112</v>
      </c>
      <c r="D1019" s="29" t="n">
        <v>184.84</v>
      </c>
      <c r="E1019" s="29" t="n">
        <f aca="false">D1019/10</f>
        <v>18.484</v>
      </c>
      <c r="F1019" s="29" t="n">
        <f aca="false">(E1019+Einstellungen!$B$20)*(1+Einstellungen!$B$10)</f>
        <v>44.1966</v>
      </c>
      <c r="G1019" s="21" t="str">
        <f aca="false">IF(F1019&lt;Einstellungen!$B$5,"ja","nein")</f>
        <v>nein</v>
      </c>
      <c r="H1019" s="21" t="s">
        <v>14</v>
      </c>
      <c r="I1019" s="29" t="n">
        <f aca="false">INDEX(Einstellungen!$B$27:$B$50,9)</f>
        <v>1.05</v>
      </c>
      <c r="J1019" s="29" t="n">
        <f aca="false">F1019*I1019</f>
        <v>46.40643</v>
      </c>
    </row>
    <row r="1020" customFormat="false" ht="15" hidden="false" customHeight="false" outlineLevel="0" collapsed="false">
      <c r="A1020" s="28" t="n">
        <v>45623</v>
      </c>
      <c r="B1020" s="21" t="s">
        <v>121</v>
      </c>
      <c r="C1020" s="21" t="s">
        <v>112</v>
      </c>
      <c r="D1020" s="29" t="n">
        <v>164.45</v>
      </c>
      <c r="E1020" s="29" t="n">
        <f aca="false">D1020/10</f>
        <v>16.445</v>
      </c>
      <c r="F1020" s="29" t="n">
        <f aca="false">(E1020+Einstellungen!$B$20)*(1+Einstellungen!$B$10)</f>
        <v>41.77019</v>
      </c>
      <c r="G1020" s="21" t="str">
        <f aca="false">IF(F1020&lt;Einstellungen!$B$5,"ja","nein")</f>
        <v>nein</v>
      </c>
      <c r="H1020" s="21" t="s">
        <v>14</v>
      </c>
      <c r="I1020" s="29" t="n">
        <f aca="false">INDEX(Einstellungen!$B$27:$B$50,10)</f>
        <v>1.05</v>
      </c>
      <c r="J1020" s="29" t="n">
        <f aca="false">F1020*I1020</f>
        <v>43.8586995</v>
      </c>
    </row>
    <row r="1021" customFormat="false" ht="15" hidden="false" customHeight="false" outlineLevel="0" collapsed="false">
      <c r="A1021" s="28" t="n">
        <v>45623</v>
      </c>
      <c r="B1021" s="21" t="s">
        <v>122</v>
      </c>
      <c r="C1021" s="21" t="s">
        <v>112</v>
      </c>
      <c r="D1021" s="29" t="n">
        <v>153.1</v>
      </c>
      <c r="E1021" s="29" t="n">
        <f aca="false">D1021/10</f>
        <v>15.31</v>
      </c>
      <c r="F1021" s="29" t="n">
        <f aca="false">(E1021+Einstellungen!$B$20)*(1+Einstellungen!$B$10)</f>
        <v>40.41954</v>
      </c>
      <c r="G1021" s="21" t="str">
        <f aca="false">IF(F1021&lt;Einstellungen!$B$5,"ja","nein")</f>
        <v>nein</v>
      </c>
      <c r="H1021" s="21" t="s">
        <v>14</v>
      </c>
      <c r="I1021" s="29" t="n">
        <f aca="false">INDEX(Einstellungen!$B$27:$B$50,11)</f>
        <v>1.05</v>
      </c>
      <c r="J1021" s="29" t="n">
        <f aca="false">F1021*I1021</f>
        <v>42.440517</v>
      </c>
    </row>
    <row r="1022" customFormat="false" ht="15" hidden="false" customHeight="false" outlineLevel="0" collapsed="false">
      <c r="A1022" s="28" t="n">
        <v>45623</v>
      </c>
      <c r="B1022" s="21" t="s">
        <v>123</v>
      </c>
      <c r="C1022" s="21" t="s">
        <v>112</v>
      </c>
      <c r="D1022" s="29" t="n">
        <v>150</v>
      </c>
      <c r="E1022" s="29" t="n">
        <f aca="false">D1022/10</f>
        <v>15</v>
      </c>
      <c r="F1022" s="29" t="n">
        <f aca="false">(E1022+Einstellungen!$B$20)*(1+Einstellungen!$B$10)</f>
        <v>40.05064</v>
      </c>
      <c r="G1022" s="21" t="str">
        <f aca="false">IF(F1022&lt;Einstellungen!$B$5,"ja","nein")</f>
        <v>nein</v>
      </c>
      <c r="H1022" s="21" t="s">
        <v>14</v>
      </c>
      <c r="I1022" s="29" t="n">
        <f aca="false">INDEX(Einstellungen!$B$27:$B$50,12)</f>
        <v>1.1</v>
      </c>
      <c r="J1022" s="29" t="n">
        <f aca="false">F1022*I1022</f>
        <v>44.055704</v>
      </c>
    </row>
    <row r="1023" customFormat="false" ht="15" hidden="false" customHeight="false" outlineLevel="0" collapsed="false">
      <c r="A1023" s="28" t="n">
        <v>45623</v>
      </c>
      <c r="B1023" s="21" t="s">
        <v>124</v>
      </c>
      <c r="C1023" s="21" t="s">
        <v>112</v>
      </c>
      <c r="D1023" s="29" t="n">
        <v>145.66</v>
      </c>
      <c r="E1023" s="29" t="n">
        <f aca="false">D1023/10</f>
        <v>14.566</v>
      </c>
      <c r="F1023" s="29" t="n">
        <f aca="false">(E1023+Einstellungen!$B$20)*(1+Einstellungen!$B$10)</f>
        <v>39.53418</v>
      </c>
      <c r="G1023" s="21" t="str">
        <f aca="false">IF(F1023&lt;Einstellungen!$B$5,"ja","nein")</f>
        <v>nein</v>
      </c>
      <c r="H1023" s="21" t="s">
        <v>14</v>
      </c>
      <c r="I1023" s="29" t="n">
        <f aca="false">INDEX(Einstellungen!$B$27:$B$50,13)</f>
        <v>1.2</v>
      </c>
      <c r="J1023" s="29" t="n">
        <f aca="false">F1023*I1023</f>
        <v>47.441016</v>
      </c>
    </row>
    <row r="1024" customFormat="false" ht="15" hidden="false" customHeight="false" outlineLevel="0" collapsed="false">
      <c r="A1024" s="28" t="n">
        <v>45623</v>
      </c>
      <c r="B1024" s="21" t="s">
        <v>125</v>
      </c>
      <c r="C1024" s="21" t="s">
        <v>112</v>
      </c>
      <c r="D1024" s="29" t="n">
        <v>140.49</v>
      </c>
      <c r="E1024" s="29" t="n">
        <f aca="false">D1024/10</f>
        <v>14.049</v>
      </c>
      <c r="F1024" s="29" t="n">
        <f aca="false">(E1024+Einstellungen!$B$20)*(1+Einstellungen!$B$10)</f>
        <v>38.91895</v>
      </c>
      <c r="G1024" s="21" t="str">
        <f aca="false">IF(F1024&lt;Einstellungen!$B$5,"ja","nein")</f>
        <v>nein</v>
      </c>
      <c r="H1024" s="21" t="s">
        <v>14</v>
      </c>
      <c r="I1024" s="29" t="n">
        <f aca="false">INDEX(Einstellungen!$B$27:$B$50,14)</f>
        <v>1.15</v>
      </c>
      <c r="J1024" s="29" t="n">
        <f aca="false">F1024*I1024</f>
        <v>44.7567925</v>
      </c>
    </row>
    <row r="1025" customFormat="false" ht="15" hidden="false" customHeight="false" outlineLevel="0" collapsed="false">
      <c r="A1025" s="28" t="n">
        <v>45623</v>
      </c>
      <c r="B1025" s="21" t="s">
        <v>126</v>
      </c>
      <c r="C1025" s="21" t="s">
        <v>112</v>
      </c>
      <c r="D1025" s="29" t="n">
        <v>130.09</v>
      </c>
      <c r="E1025" s="29" t="n">
        <f aca="false">D1025/10</f>
        <v>13.009</v>
      </c>
      <c r="F1025" s="29" t="n">
        <f aca="false">(E1025+Einstellungen!$B$20)*(1+Einstellungen!$B$10)</f>
        <v>37.68135</v>
      </c>
      <c r="G1025" s="21" t="str">
        <f aca="false">IF(F1025&lt;Einstellungen!$B$5,"ja","nein")</f>
        <v>nein</v>
      </c>
      <c r="H1025" s="21" t="s">
        <v>14</v>
      </c>
      <c r="I1025" s="29" t="n">
        <f aca="false">INDEX(Einstellungen!$B$27:$B$50,15)</f>
        <v>1</v>
      </c>
      <c r="J1025" s="29" t="n">
        <f aca="false">F1025*I1025</f>
        <v>37.68135</v>
      </c>
    </row>
    <row r="1026" customFormat="false" ht="15" hidden="false" customHeight="false" outlineLevel="0" collapsed="false">
      <c r="A1026" s="28" t="n">
        <v>45623</v>
      </c>
      <c r="B1026" s="21" t="s">
        <v>127</v>
      </c>
      <c r="C1026" s="21" t="s">
        <v>112</v>
      </c>
      <c r="D1026" s="29" t="n">
        <v>131.7</v>
      </c>
      <c r="E1026" s="29" t="n">
        <f aca="false">D1026/10</f>
        <v>13.17</v>
      </c>
      <c r="F1026" s="29" t="n">
        <f aca="false">(E1026+Einstellungen!$B$20)*(1+Einstellungen!$B$10)</f>
        <v>37.87294</v>
      </c>
      <c r="G1026" s="21" t="str">
        <f aca="false">IF(F1026&lt;Einstellungen!$B$5,"ja","nein")</f>
        <v>nein</v>
      </c>
      <c r="H1026" s="21" t="s">
        <v>14</v>
      </c>
      <c r="I1026" s="29" t="n">
        <f aca="false">INDEX(Einstellungen!$B$27:$B$50,16)</f>
        <v>0.95</v>
      </c>
      <c r="J1026" s="29" t="n">
        <f aca="false">F1026*I1026</f>
        <v>35.979293</v>
      </c>
    </row>
    <row r="1027" customFormat="false" ht="15" hidden="false" customHeight="false" outlineLevel="0" collapsed="false">
      <c r="A1027" s="28" t="n">
        <v>45623</v>
      </c>
      <c r="B1027" s="21" t="s">
        <v>128</v>
      </c>
      <c r="C1027" s="21" t="s">
        <v>112</v>
      </c>
      <c r="D1027" s="29" t="n">
        <v>117.56</v>
      </c>
      <c r="E1027" s="29" t="n">
        <f aca="false">D1027/10</f>
        <v>11.756</v>
      </c>
      <c r="F1027" s="29" t="n">
        <f aca="false">(E1027+Einstellungen!$B$20)*(1+Einstellungen!$B$10)</f>
        <v>36.19028</v>
      </c>
      <c r="G1027" s="21" t="str">
        <f aca="false">IF(F1027&lt;Einstellungen!$B$5,"ja","nein")</f>
        <v>nein</v>
      </c>
      <c r="H1027" s="21" t="s">
        <v>14</v>
      </c>
      <c r="I1027" s="29" t="n">
        <f aca="false">INDEX(Einstellungen!$B$27:$B$50,17)</f>
        <v>0.95</v>
      </c>
      <c r="J1027" s="29" t="n">
        <f aca="false">F1027*I1027</f>
        <v>34.380766</v>
      </c>
    </row>
    <row r="1028" customFormat="false" ht="15" hidden="false" customHeight="false" outlineLevel="0" collapsed="false">
      <c r="A1028" s="28" t="n">
        <v>45623</v>
      </c>
      <c r="B1028" s="21" t="s">
        <v>129</v>
      </c>
      <c r="C1028" s="21" t="s">
        <v>112</v>
      </c>
      <c r="D1028" s="29" t="n">
        <v>110.24</v>
      </c>
      <c r="E1028" s="29" t="n">
        <f aca="false">D1028/10</f>
        <v>11.024</v>
      </c>
      <c r="F1028" s="29" t="n">
        <f aca="false">(E1028+Einstellungen!$B$20)*(1+Einstellungen!$B$10)</f>
        <v>35.3192</v>
      </c>
      <c r="G1028" s="21" t="str">
        <f aca="false">IF(F1028&lt;Einstellungen!$B$5,"ja","nein")</f>
        <v>nein</v>
      </c>
      <c r="H1028" s="21" t="s">
        <v>14</v>
      </c>
      <c r="I1028" s="29" t="n">
        <f aca="false">INDEX(Einstellungen!$B$27:$B$50,18)</f>
        <v>1.1</v>
      </c>
      <c r="J1028" s="29" t="n">
        <f aca="false">F1028*I1028</f>
        <v>38.85112</v>
      </c>
    </row>
    <row r="1029" customFormat="false" ht="15" hidden="false" customHeight="false" outlineLevel="0" collapsed="false">
      <c r="A1029" s="28" t="n">
        <v>45623</v>
      </c>
      <c r="B1029" s="21" t="s">
        <v>130</v>
      </c>
      <c r="C1029" s="21" t="s">
        <v>112</v>
      </c>
      <c r="D1029" s="29" t="n">
        <v>112.29</v>
      </c>
      <c r="E1029" s="29" t="n">
        <f aca="false">D1029/10</f>
        <v>11.229</v>
      </c>
      <c r="F1029" s="29" t="n">
        <f aca="false">(E1029+Einstellungen!$B$20)*(1+Einstellungen!$B$10)</f>
        <v>35.56315</v>
      </c>
      <c r="G1029" s="21" t="str">
        <f aca="false">IF(F1029&lt;Einstellungen!$B$5,"ja","nein")</f>
        <v>nein</v>
      </c>
      <c r="H1029" s="21" t="s">
        <v>14</v>
      </c>
      <c r="I1029" s="29" t="n">
        <f aca="false">INDEX(Einstellungen!$B$27:$B$50,19)</f>
        <v>1.35</v>
      </c>
      <c r="J1029" s="29" t="n">
        <f aca="false">F1029*I1029</f>
        <v>48.0102525</v>
      </c>
    </row>
    <row r="1030" customFormat="false" ht="15" hidden="false" customHeight="false" outlineLevel="0" collapsed="false">
      <c r="A1030" s="28" t="n">
        <v>45623</v>
      </c>
      <c r="B1030" s="21" t="s">
        <v>131</v>
      </c>
      <c r="C1030" s="21" t="s">
        <v>112</v>
      </c>
      <c r="D1030" s="29" t="n">
        <v>101.84</v>
      </c>
      <c r="E1030" s="29" t="n">
        <f aca="false">D1030/10</f>
        <v>10.184</v>
      </c>
      <c r="F1030" s="29" t="n">
        <f aca="false">(E1030+Einstellungen!$B$20)*(1+Einstellungen!$B$10)</f>
        <v>34.3196</v>
      </c>
      <c r="G1030" s="21" t="str">
        <f aca="false">IF(F1030&lt;Einstellungen!$B$5,"ja","nein")</f>
        <v>nein</v>
      </c>
      <c r="H1030" s="21" t="s">
        <v>14</v>
      </c>
      <c r="I1030" s="29" t="n">
        <f aca="false">INDEX(Einstellungen!$B$27:$B$50,20)</f>
        <v>1.45</v>
      </c>
      <c r="J1030" s="29" t="n">
        <f aca="false">F1030*I1030</f>
        <v>49.76342</v>
      </c>
    </row>
    <row r="1031" customFormat="false" ht="15" hidden="false" customHeight="false" outlineLevel="0" collapsed="false">
      <c r="A1031" s="28" t="n">
        <v>45623</v>
      </c>
      <c r="B1031" s="21" t="s">
        <v>132</v>
      </c>
      <c r="C1031" s="21" t="s">
        <v>112</v>
      </c>
      <c r="D1031" s="29" t="n">
        <v>78.14</v>
      </c>
      <c r="E1031" s="29" t="n">
        <f aca="false">D1031/10</f>
        <v>7.814</v>
      </c>
      <c r="F1031" s="29" t="n">
        <f aca="false">(E1031+Einstellungen!$B$20)*(1+Einstellungen!$B$10)</f>
        <v>31.4993</v>
      </c>
      <c r="G1031" s="21" t="str">
        <f aca="false">IF(F1031&lt;Einstellungen!$B$5,"ja","nein")</f>
        <v>nein</v>
      </c>
      <c r="H1031" s="21" t="s">
        <v>14</v>
      </c>
      <c r="I1031" s="29" t="n">
        <f aca="false">INDEX(Einstellungen!$B$27:$B$50,21)</f>
        <v>1.4</v>
      </c>
      <c r="J1031" s="29" t="n">
        <f aca="false">F1031*I1031</f>
        <v>44.09902</v>
      </c>
    </row>
    <row r="1032" customFormat="false" ht="15" hidden="false" customHeight="false" outlineLevel="0" collapsed="false">
      <c r="A1032" s="28" t="n">
        <v>45623</v>
      </c>
      <c r="B1032" s="21" t="s">
        <v>133</v>
      </c>
      <c r="C1032" s="21" t="s">
        <v>112</v>
      </c>
      <c r="D1032" s="29" t="n">
        <v>71.86</v>
      </c>
      <c r="E1032" s="29" t="n">
        <f aca="false">D1032/10</f>
        <v>7.186</v>
      </c>
      <c r="F1032" s="29" t="n">
        <f aca="false">(E1032+Einstellungen!$B$20)*(1+Einstellungen!$B$10)</f>
        <v>30.75198</v>
      </c>
      <c r="G1032" s="21" t="str">
        <f aca="false">IF(F1032&lt;Einstellungen!$B$5,"ja","nein")</f>
        <v>nein</v>
      </c>
      <c r="H1032" s="21" t="s">
        <v>14</v>
      </c>
      <c r="I1032" s="29" t="n">
        <f aca="false">INDEX(Einstellungen!$B$27:$B$50,22)</f>
        <v>1.25</v>
      </c>
      <c r="J1032" s="29" t="n">
        <f aca="false">F1032*I1032</f>
        <v>38.439975</v>
      </c>
    </row>
    <row r="1033" customFormat="false" ht="15" hidden="false" customHeight="false" outlineLevel="0" collapsed="false">
      <c r="A1033" s="28" t="n">
        <v>45623</v>
      </c>
      <c r="B1033" s="21" t="s">
        <v>134</v>
      </c>
      <c r="C1033" s="21" t="s">
        <v>112</v>
      </c>
      <c r="D1033" s="29" t="n">
        <v>67.05</v>
      </c>
      <c r="E1033" s="29" t="n">
        <f aca="false">D1033/10</f>
        <v>6.705</v>
      </c>
      <c r="F1033" s="29" t="n">
        <f aca="false">(E1033+Einstellungen!$B$20)*(1+Einstellungen!$B$10)</f>
        <v>30.17959</v>
      </c>
      <c r="G1033" s="21" t="str">
        <f aca="false">IF(F1033&lt;Einstellungen!$B$5,"ja","nein")</f>
        <v>nein</v>
      </c>
      <c r="H1033" s="21" t="s">
        <v>14</v>
      </c>
      <c r="I1033" s="29" t="n">
        <f aca="false">INDEX(Einstellungen!$B$27:$B$50,23)</f>
        <v>1.05</v>
      </c>
      <c r="J1033" s="29" t="n">
        <f aca="false">F1033*I1033</f>
        <v>31.6885695</v>
      </c>
    </row>
    <row r="1034" customFormat="false" ht="15" hidden="false" customHeight="false" outlineLevel="0" collapsed="false">
      <c r="A1034" s="28" t="n">
        <v>45623</v>
      </c>
      <c r="B1034" s="21" t="s">
        <v>135</v>
      </c>
      <c r="C1034" s="21" t="s">
        <v>112</v>
      </c>
      <c r="D1034" s="29" t="n">
        <v>48.78</v>
      </c>
      <c r="E1034" s="29" t="n">
        <f aca="false">D1034/10</f>
        <v>4.878</v>
      </c>
      <c r="F1034" s="29" t="n">
        <f aca="false">(E1034+Einstellungen!$B$20)*(1+Einstellungen!$B$10)</f>
        <v>28.00546</v>
      </c>
      <c r="G1034" s="21" t="str">
        <f aca="false">IF(F1034&lt;Einstellungen!$B$5,"ja","nein")</f>
        <v>ja</v>
      </c>
      <c r="H1034" s="21" t="s">
        <v>14</v>
      </c>
      <c r="I1034" s="29" t="n">
        <f aca="false">INDEX(Einstellungen!$B$27:$B$50,24)</f>
        <v>0.8</v>
      </c>
      <c r="J1034" s="29" t="n">
        <f aca="false">F1034*I1034</f>
        <v>22.404368</v>
      </c>
    </row>
    <row r="1035" customFormat="false" ht="15" hidden="false" customHeight="false" outlineLevel="0" collapsed="false">
      <c r="A1035" s="28" t="n">
        <v>45624</v>
      </c>
      <c r="B1035" s="21" t="s">
        <v>111</v>
      </c>
      <c r="C1035" s="21" t="s">
        <v>136</v>
      </c>
      <c r="D1035" s="29" t="n">
        <v>49.21</v>
      </c>
      <c r="E1035" s="29" t="n">
        <f aca="false">D1035/10</f>
        <v>4.921</v>
      </c>
      <c r="F1035" s="29" t="n">
        <f aca="false">(E1035+Einstellungen!$B$20)*(1+Einstellungen!$B$10)</f>
        <v>28.05663</v>
      </c>
      <c r="G1035" s="21" t="str">
        <f aca="false">IF(F1035&lt;Einstellungen!$B$5,"ja","nein")</f>
        <v>ja</v>
      </c>
      <c r="H1035" s="21" t="s">
        <v>14</v>
      </c>
      <c r="I1035" s="29" t="n">
        <f aca="false">INDEX(Einstellungen!$B$27:$B$50,1)</f>
        <v>0.6</v>
      </c>
      <c r="J1035" s="29" t="n">
        <f aca="false">F1035*I1035</f>
        <v>16.833978</v>
      </c>
    </row>
    <row r="1036" customFormat="false" ht="15" hidden="false" customHeight="false" outlineLevel="0" collapsed="false">
      <c r="A1036" s="28" t="n">
        <v>45624</v>
      </c>
      <c r="B1036" s="21" t="s">
        <v>113</v>
      </c>
      <c r="C1036" s="21" t="s">
        <v>136</v>
      </c>
      <c r="D1036" s="29" t="n">
        <v>41.21</v>
      </c>
      <c r="E1036" s="29" t="n">
        <f aca="false">D1036/10</f>
        <v>4.121</v>
      </c>
      <c r="F1036" s="29" t="n">
        <f aca="false">(E1036+Einstellungen!$B$20)*(1+Einstellungen!$B$10)</f>
        <v>27.10463</v>
      </c>
      <c r="G1036" s="21" t="str">
        <f aca="false">IF(F1036&lt;Einstellungen!$B$5,"ja","nein")</f>
        <v>ja</v>
      </c>
      <c r="H1036" s="21" t="s">
        <v>14</v>
      </c>
      <c r="I1036" s="29" t="n">
        <f aca="false">INDEX(Einstellungen!$B$27:$B$50,2)</f>
        <v>0.5</v>
      </c>
      <c r="J1036" s="29" t="n">
        <f aca="false">F1036*I1036</f>
        <v>13.552315</v>
      </c>
    </row>
    <row r="1037" customFormat="false" ht="15" hidden="false" customHeight="false" outlineLevel="0" collapsed="false">
      <c r="A1037" s="28" t="n">
        <v>45624</v>
      </c>
      <c r="B1037" s="21" t="s">
        <v>114</v>
      </c>
      <c r="C1037" s="21" t="s">
        <v>136</v>
      </c>
      <c r="D1037" s="29" t="n">
        <v>32.95</v>
      </c>
      <c r="E1037" s="29" t="n">
        <f aca="false">D1037/10</f>
        <v>3.295</v>
      </c>
      <c r="F1037" s="29" t="n">
        <f aca="false">(E1037+Einstellungen!$B$20)*(1+Einstellungen!$B$10)</f>
        <v>26.12169</v>
      </c>
      <c r="G1037" s="21" t="str">
        <f aca="false">IF(F1037&lt;Einstellungen!$B$5,"ja","nein")</f>
        <v>ja</v>
      </c>
      <c r="H1037" s="21" t="s">
        <v>14</v>
      </c>
      <c r="I1037" s="29" t="n">
        <f aca="false">INDEX(Einstellungen!$B$27:$B$50,3)</f>
        <v>0.45</v>
      </c>
      <c r="J1037" s="29" t="n">
        <f aca="false">F1037*I1037</f>
        <v>11.7547605</v>
      </c>
    </row>
    <row r="1038" customFormat="false" ht="15" hidden="false" customHeight="false" outlineLevel="0" collapsed="false">
      <c r="A1038" s="28" t="n">
        <v>45624</v>
      </c>
      <c r="B1038" s="21" t="s">
        <v>115</v>
      </c>
      <c r="C1038" s="21" t="s">
        <v>136</v>
      </c>
      <c r="D1038" s="29" t="n">
        <v>32.08</v>
      </c>
      <c r="E1038" s="29" t="n">
        <f aca="false">D1038/10</f>
        <v>3.208</v>
      </c>
      <c r="F1038" s="29" t="n">
        <f aca="false">(E1038+Einstellungen!$B$20)*(1+Einstellungen!$B$10)</f>
        <v>26.01816</v>
      </c>
      <c r="G1038" s="21" t="str">
        <f aca="false">IF(F1038&lt;Einstellungen!$B$5,"ja","nein")</f>
        <v>ja</v>
      </c>
      <c r="H1038" s="21" t="s">
        <v>14</v>
      </c>
      <c r="I1038" s="29" t="n">
        <f aca="false">INDEX(Einstellungen!$B$27:$B$50,4)</f>
        <v>0.45</v>
      </c>
      <c r="J1038" s="29" t="n">
        <f aca="false">F1038*I1038</f>
        <v>11.708172</v>
      </c>
    </row>
    <row r="1039" customFormat="false" ht="15" hidden="false" customHeight="false" outlineLevel="0" collapsed="false">
      <c r="A1039" s="28" t="n">
        <v>45624</v>
      </c>
      <c r="B1039" s="21" t="s">
        <v>116</v>
      </c>
      <c r="C1039" s="21" t="s">
        <v>136</v>
      </c>
      <c r="D1039" s="29" t="n">
        <v>31.69</v>
      </c>
      <c r="E1039" s="29" t="n">
        <f aca="false">D1039/10</f>
        <v>3.169</v>
      </c>
      <c r="F1039" s="29" t="n">
        <f aca="false">(E1039+Einstellungen!$B$20)*(1+Einstellungen!$B$10)</f>
        <v>25.97175</v>
      </c>
      <c r="G1039" s="21" t="str">
        <f aca="false">IF(F1039&lt;Einstellungen!$B$5,"ja","nein")</f>
        <v>ja</v>
      </c>
      <c r="H1039" s="21" t="s">
        <v>14</v>
      </c>
      <c r="I1039" s="29" t="n">
        <f aca="false">INDEX(Einstellungen!$B$27:$B$50,5)</f>
        <v>0.45</v>
      </c>
      <c r="J1039" s="29" t="n">
        <f aca="false">F1039*I1039</f>
        <v>11.6872875</v>
      </c>
    </row>
    <row r="1040" customFormat="false" ht="15" hidden="false" customHeight="false" outlineLevel="0" collapsed="false">
      <c r="A1040" s="28" t="n">
        <v>45624</v>
      </c>
      <c r="B1040" s="21" t="s">
        <v>117</v>
      </c>
      <c r="C1040" s="21" t="s">
        <v>136</v>
      </c>
      <c r="D1040" s="29" t="n">
        <v>52.29</v>
      </c>
      <c r="E1040" s="29" t="n">
        <f aca="false">D1040/10</f>
        <v>5.229</v>
      </c>
      <c r="F1040" s="29" t="n">
        <f aca="false">(E1040+Einstellungen!$B$20)*(1+Einstellungen!$B$10)</f>
        <v>28.42315</v>
      </c>
      <c r="G1040" s="21" t="str">
        <f aca="false">IF(F1040&lt;Einstellungen!$B$5,"ja","nein")</f>
        <v>ja</v>
      </c>
      <c r="H1040" s="21" t="s">
        <v>14</v>
      </c>
      <c r="I1040" s="29" t="n">
        <f aca="false">INDEX(Einstellungen!$B$27:$B$50,6)</f>
        <v>0.5</v>
      </c>
      <c r="J1040" s="29" t="n">
        <f aca="false">F1040*I1040</f>
        <v>14.211575</v>
      </c>
    </row>
    <row r="1041" customFormat="false" ht="15" hidden="false" customHeight="false" outlineLevel="0" collapsed="false">
      <c r="A1041" s="28" t="n">
        <v>45624</v>
      </c>
      <c r="B1041" s="21" t="s">
        <v>118</v>
      </c>
      <c r="C1041" s="21" t="s">
        <v>136</v>
      </c>
      <c r="D1041" s="29" t="n">
        <v>64.98</v>
      </c>
      <c r="E1041" s="29" t="n">
        <f aca="false">D1041/10</f>
        <v>6.498</v>
      </c>
      <c r="F1041" s="29" t="n">
        <f aca="false">(E1041+Einstellungen!$B$20)*(1+Einstellungen!$B$10)</f>
        <v>29.93326</v>
      </c>
      <c r="G1041" s="21" t="str">
        <f aca="false">IF(F1041&lt;Einstellungen!$B$5,"ja","nein")</f>
        <v>nein</v>
      </c>
      <c r="H1041" s="21" t="s">
        <v>14</v>
      </c>
      <c r="I1041" s="29" t="n">
        <f aca="false">INDEX(Einstellungen!$B$27:$B$50,7)</f>
        <v>0.7</v>
      </c>
      <c r="J1041" s="29" t="n">
        <f aca="false">F1041*I1041</f>
        <v>20.953282</v>
      </c>
    </row>
    <row r="1042" customFormat="false" ht="15" hidden="false" customHeight="false" outlineLevel="0" collapsed="false">
      <c r="A1042" s="28" t="n">
        <v>45624</v>
      </c>
      <c r="B1042" s="21" t="s">
        <v>119</v>
      </c>
      <c r="C1042" s="21" t="s">
        <v>136</v>
      </c>
      <c r="D1042" s="29" t="n">
        <v>88.13</v>
      </c>
      <c r="E1042" s="29" t="n">
        <f aca="false">D1042/10</f>
        <v>8.813</v>
      </c>
      <c r="F1042" s="29" t="n">
        <f aca="false">(E1042+Einstellungen!$B$20)*(1+Einstellungen!$B$10)</f>
        <v>32.68811</v>
      </c>
      <c r="G1042" s="21" t="str">
        <f aca="false">IF(F1042&lt;Einstellungen!$B$5,"ja","nein")</f>
        <v>nein</v>
      </c>
      <c r="H1042" s="21" t="s">
        <v>14</v>
      </c>
      <c r="I1042" s="29" t="n">
        <f aca="false">INDEX(Einstellungen!$B$27:$B$50,8)</f>
        <v>0.95</v>
      </c>
      <c r="J1042" s="29" t="n">
        <f aca="false">F1042*I1042</f>
        <v>31.0537045</v>
      </c>
    </row>
    <row r="1043" customFormat="false" ht="15" hidden="false" customHeight="false" outlineLevel="0" collapsed="false">
      <c r="A1043" s="28" t="n">
        <v>45624</v>
      </c>
      <c r="B1043" s="21" t="s">
        <v>120</v>
      </c>
      <c r="C1043" s="21" t="s">
        <v>136</v>
      </c>
      <c r="D1043" s="29" t="n">
        <v>107.41</v>
      </c>
      <c r="E1043" s="29" t="n">
        <f aca="false">D1043/10</f>
        <v>10.741</v>
      </c>
      <c r="F1043" s="29" t="n">
        <f aca="false">(E1043+Einstellungen!$B$20)*(1+Einstellungen!$B$10)</f>
        <v>34.98243</v>
      </c>
      <c r="G1043" s="21" t="str">
        <f aca="false">IF(F1043&lt;Einstellungen!$B$5,"ja","nein")</f>
        <v>nein</v>
      </c>
      <c r="H1043" s="21" t="s">
        <v>14</v>
      </c>
      <c r="I1043" s="29" t="n">
        <f aca="false">INDEX(Einstellungen!$B$27:$B$50,9)</f>
        <v>1.05</v>
      </c>
      <c r="J1043" s="29" t="n">
        <f aca="false">F1043*I1043</f>
        <v>36.7315515</v>
      </c>
    </row>
    <row r="1044" customFormat="false" ht="15" hidden="false" customHeight="false" outlineLevel="0" collapsed="false">
      <c r="A1044" s="28" t="n">
        <v>45624</v>
      </c>
      <c r="B1044" s="21" t="s">
        <v>121</v>
      </c>
      <c r="C1044" s="21" t="s">
        <v>136</v>
      </c>
      <c r="D1044" s="29" t="n">
        <v>107.41</v>
      </c>
      <c r="E1044" s="29" t="n">
        <f aca="false">D1044/10</f>
        <v>10.741</v>
      </c>
      <c r="F1044" s="29" t="n">
        <f aca="false">(E1044+Einstellungen!$B$20)*(1+Einstellungen!$B$10)</f>
        <v>34.98243</v>
      </c>
      <c r="G1044" s="21" t="str">
        <f aca="false">IF(F1044&lt;Einstellungen!$B$5,"ja","nein")</f>
        <v>nein</v>
      </c>
      <c r="H1044" s="21" t="s">
        <v>14</v>
      </c>
      <c r="I1044" s="29" t="n">
        <f aca="false">INDEX(Einstellungen!$B$27:$B$50,10)</f>
        <v>1.05</v>
      </c>
      <c r="J1044" s="29" t="n">
        <f aca="false">F1044*I1044</f>
        <v>36.7315515</v>
      </c>
    </row>
    <row r="1045" customFormat="false" ht="15" hidden="false" customHeight="false" outlineLevel="0" collapsed="false">
      <c r="A1045" s="28" t="n">
        <v>45624</v>
      </c>
      <c r="B1045" s="21" t="s">
        <v>122</v>
      </c>
      <c r="C1045" s="21" t="s">
        <v>136</v>
      </c>
      <c r="D1045" s="29" t="n">
        <v>92.1</v>
      </c>
      <c r="E1045" s="29" t="n">
        <f aca="false">D1045/10</f>
        <v>9.21</v>
      </c>
      <c r="F1045" s="29" t="n">
        <f aca="false">(E1045+Einstellungen!$B$20)*(1+Einstellungen!$B$10)</f>
        <v>33.16054</v>
      </c>
      <c r="G1045" s="21" t="str">
        <f aca="false">IF(F1045&lt;Einstellungen!$B$5,"ja","nein")</f>
        <v>nein</v>
      </c>
      <c r="H1045" s="21" t="s">
        <v>14</v>
      </c>
      <c r="I1045" s="29" t="n">
        <f aca="false">INDEX(Einstellungen!$B$27:$B$50,11)</f>
        <v>1.05</v>
      </c>
      <c r="J1045" s="29" t="n">
        <f aca="false">F1045*I1045</f>
        <v>34.818567</v>
      </c>
    </row>
    <row r="1046" customFormat="false" ht="15" hidden="false" customHeight="false" outlineLevel="0" collapsed="false">
      <c r="A1046" s="28" t="n">
        <v>45624</v>
      </c>
      <c r="B1046" s="21" t="s">
        <v>123</v>
      </c>
      <c r="C1046" s="21" t="s">
        <v>136</v>
      </c>
      <c r="D1046" s="29" t="n">
        <v>98.7</v>
      </c>
      <c r="E1046" s="29" t="n">
        <f aca="false">D1046/10</f>
        <v>9.87</v>
      </c>
      <c r="F1046" s="29" t="n">
        <f aca="false">(E1046+Einstellungen!$B$20)*(1+Einstellungen!$B$10)</f>
        <v>33.94594</v>
      </c>
      <c r="G1046" s="21" t="str">
        <f aca="false">IF(F1046&lt;Einstellungen!$B$5,"ja","nein")</f>
        <v>nein</v>
      </c>
      <c r="H1046" s="21" t="s">
        <v>14</v>
      </c>
      <c r="I1046" s="29" t="n">
        <f aca="false">INDEX(Einstellungen!$B$27:$B$50,12)</f>
        <v>1.1</v>
      </c>
      <c r="J1046" s="29" t="n">
        <f aca="false">F1046*I1046</f>
        <v>37.340534</v>
      </c>
    </row>
    <row r="1047" customFormat="false" ht="15" hidden="false" customHeight="false" outlineLevel="0" collapsed="false">
      <c r="A1047" s="28" t="n">
        <v>45624</v>
      </c>
      <c r="B1047" s="21" t="s">
        <v>124</v>
      </c>
      <c r="C1047" s="21" t="s">
        <v>136</v>
      </c>
      <c r="D1047" s="29" t="n">
        <v>96.16</v>
      </c>
      <c r="E1047" s="29" t="n">
        <f aca="false">D1047/10</f>
        <v>9.616</v>
      </c>
      <c r="F1047" s="29" t="n">
        <f aca="false">(E1047+Einstellungen!$B$20)*(1+Einstellungen!$B$10)</f>
        <v>33.64368</v>
      </c>
      <c r="G1047" s="21" t="str">
        <f aca="false">IF(F1047&lt;Einstellungen!$B$5,"ja","nein")</f>
        <v>nein</v>
      </c>
      <c r="H1047" s="21" t="s">
        <v>14</v>
      </c>
      <c r="I1047" s="29" t="n">
        <f aca="false">INDEX(Einstellungen!$B$27:$B$50,13)</f>
        <v>1.2</v>
      </c>
      <c r="J1047" s="29" t="n">
        <f aca="false">F1047*I1047</f>
        <v>40.372416</v>
      </c>
    </row>
    <row r="1048" customFormat="false" ht="15" hidden="false" customHeight="false" outlineLevel="0" collapsed="false">
      <c r="A1048" s="28" t="n">
        <v>45624</v>
      </c>
      <c r="B1048" s="21" t="s">
        <v>125</v>
      </c>
      <c r="C1048" s="21" t="s">
        <v>136</v>
      </c>
      <c r="D1048" s="29" t="n">
        <v>96.68</v>
      </c>
      <c r="E1048" s="29" t="n">
        <f aca="false">D1048/10</f>
        <v>9.668</v>
      </c>
      <c r="F1048" s="29" t="n">
        <f aca="false">(E1048+Einstellungen!$B$20)*(1+Einstellungen!$B$10)</f>
        <v>33.70556</v>
      </c>
      <c r="G1048" s="21" t="str">
        <f aca="false">IF(F1048&lt;Einstellungen!$B$5,"ja","nein")</f>
        <v>nein</v>
      </c>
      <c r="H1048" s="21" t="s">
        <v>14</v>
      </c>
      <c r="I1048" s="29" t="n">
        <f aca="false">INDEX(Einstellungen!$B$27:$B$50,14)</f>
        <v>1.15</v>
      </c>
      <c r="J1048" s="29" t="n">
        <f aca="false">F1048*I1048</f>
        <v>38.761394</v>
      </c>
    </row>
    <row r="1049" customFormat="false" ht="15" hidden="false" customHeight="false" outlineLevel="0" collapsed="false">
      <c r="A1049" s="28" t="n">
        <v>45624</v>
      </c>
      <c r="B1049" s="21" t="s">
        <v>126</v>
      </c>
      <c r="C1049" s="21" t="s">
        <v>136</v>
      </c>
      <c r="D1049" s="29" t="n">
        <v>97.86</v>
      </c>
      <c r="E1049" s="29" t="n">
        <f aca="false">D1049/10</f>
        <v>9.786</v>
      </c>
      <c r="F1049" s="29" t="n">
        <f aca="false">(E1049+Einstellungen!$B$20)*(1+Einstellungen!$B$10)</f>
        <v>33.84598</v>
      </c>
      <c r="G1049" s="21" t="str">
        <f aca="false">IF(F1049&lt;Einstellungen!$B$5,"ja","nein")</f>
        <v>nein</v>
      </c>
      <c r="H1049" s="21" t="s">
        <v>14</v>
      </c>
      <c r="I1049" s="29" t="n">
        <f aca="false">INDEX(Einstellungen!$B$27:$B$50,15)</f>
        <v>1</v>
      </c>
      <c r="J1049" s="29" t="n">
        <f aca="false">F1049*I1049</f>
        <v>33.84598</v>
      </c>
    </row>
    <row r="1050" customFormat="false" ht="15" hidden="false" customHeight="false" outlineLevel="0" collapsed="false">
      <c r="A1050" s="28" t="n">
        <v>45624</v>
      </c>
      <c r="B1050" s="21" t="s">
        <v>127</v>
      </c>
      <c r="C1050" s="21" t="s">
        <v>136</v>
      </c>
      <c r="D1050" s="29" t="n">
        <v>111.59</v>
      </c>
      <c r="E1050" s="29" t="n">
        <f aca="false">D1050/10</f>
        <v>11.159</v>
      </c>
      <c r="F1050" s="29" t="n">
        <f aca="false">(E1050+Einstellungen!$B$20)*(1+Einstellungen!$B$10)</f>
        <v>35.47985</v>
      </c>
      <c r="G1050" s="21" t="str">
        <f aca="false">IF(F1050&lt;Einstellungen!$B$5,"ja","nein")</f>
        <v>nein</v>
      </c>
      <c r="H1050" s="21" t="s">
        <v>14</v>
      </c>
      <c r="I1050" s="29" t="n">
        <f aca="false">INDEX(Einstellungen!$B$27:$B$50,16)</f>
        <v>0.95</v>
      </c>
      <c r="J1050" s="29" t="n">
        <f aca="false">F1050*I1050</f>
        <v>33.7058575</v>
      </c>
    </row>
    <row r="1051" customFormat="false" ht="15" hidden="false" customHeight="false" outlineLevel="0" collapsed="false">
      <c r="A1051" s="28" t="n">
        <v>45624</v>
      </c>
      <c r="B1051" s="21" t="s">
        <v>128</v>
      </c>
      <c r="C1051" s="21" t="s">
        <v>136</v>
      </c>
      <c r="D1051" s="29" t="n">
        <v>132.62</v>
      </c>
      <c r="E1051" s="29" t="n">
        <f aca="false">D1051/10</f>
        <v>13.262</v>
      </c>
      <c r="F1051" s="29" t="n">
        <f aca="false">(E1051+Einstellungen!$B$20)*(1+Einstellungen!$B$10)</f>
        <v>37.98242</v>
      </c>
      <c r="G1051" s="21" t="str">
        <f aca="false">IF(F1051&lt;Einstellungen!$B$5,"ja","nein")</f>
        <v>nein</v>
      </c>
      <c r="H1051" s="21" t="s">
        <v>14</v>
      </c>
      <c r="I1051" s="29" t="n">
        <f aca="false">INDEX(Einstellungen!$B$27:$B$50,17)</f>
        <v>0.95</v>
      </c>
      <c r="J1051" s="29" t="n">
        <f aca="false">F1051*I1051</f>
        <v>36.083299</v>
      </c>
    </row>
    <row r="1052" customFormat="false" ht="15" hidden="false" customHeight="false" outlineLevel="0" collapsed="false">
      <c r="A1052" s="28" t="n">
        <v>45624</v>
      </c>
      <c r="B1052" s="21" t="s">
        <v>129</v>
      </c>
      <c r="C1052" s="21" t="s">
        <v>136</v>
      </c>
      <c r="D1052" s="29" t="n">
        <v>149.33</v>
      </c>
      <c r="E1052" s="29" t="n">
        <f aca="false">D1052/10</f>
        <v>14.933</v>
      </c>
      <c r="F1052" s="29" t="n">
        <f aca="false">(E1052+Einstellungen!$B$20)*(1+Einstellungen!$B$10)</f>
        <v>39.97091</v>
      </c>
      <c r="G1052" s="21" t="str">
        <f aca="false">IF(F1052&lt;Einstellungen!$B$5,"ja","nein")</f>
        <v>nein</v>
      </c>
      <c r="H1052" s="21" t="s">
        <v>14</v>
      </c>
      <c r="I1052" s="29" t="n">
        <f aca="false">INDEX(Einstellungen!$B$27:$B$50,18)</f>
        <v>1.1</v>
      </c>
      <c r="J1052" s="29" t="n">
        <f aca="false">F1052*I1052</f>
        <v>43.968001</v>
      </c>
    </row>
    <row r="1053" customFormat="false" ht="15" hidden="false" customHeight="false" outlineLevel="0" collapsed="false">
      <c r="A1053" s="28" t="n">
        <v>45624</v>
      </c>
      <c r="B1053" s="21" t="s">
        <v>130</v>
      </c>
      <c r="C1053" s="21" t="s">
        <v>136</v>
      </c>
      <c r="D1053" s="29" t="n">
        <v>158.23</v>
      </c>
      <c r="E1053" s="29" t="n">
        <f aca="false">D1053/10</f>
        <v>15.823</v>
      </c>
      <c r="F1053" s="29" t="n">
        <f aca="false">(E1053+Einstellungen!$B$20)*(1+Einstellungen!$B$10)</f>
        <v>41.03001</v>
      </c>
      <c r="G1053" s="21" t="str">
        <f aca="false">IF(F1053&lt;Einstellungen!$B$5,"ja","nein")</f>
        <v>nein</v>
      </c>
      <c r="H1053" s="21" t="s">
        <v>14</v>
      </c>
      <c r="I1053" s="29" t="n">
        <f aca="false">INDEX(Einstellungen!$B$27:$B$50,19)</f>
        <v>1.35</v>
      </c>
      <c r="J1053" s="29" t="n">
        <f aca="false">F1053*I1053</f>
        <v>55.3905135</v>
      </c>
    </row>
    <row r="1054" customFormat="false" ht="15" hidden="false" customHeight="false" outlineLevel="0" collapsed="false">
      <c r="A1054" s="28" t="n">
        <v>45624</v>
      </c>
      <c r="B1054" s="21" t="s">
        <v>131</v>
      </c>
      <c r="C1054" s="21" t="s">
        <v>136</v>
      </c>
      <c r="D1054" s="29" t="n">
        <v>153.91</v>
      </c>
      <c r="E1054" s="29" t="n">
        <f aca="false">D1054/10</f>
        <v>15.391</v>
      </c>
      <c r="F1054" s="29" t="n">
        <f aca="false">(E1054+Einstellungen!$B$20)*(1+Einstellungen!$B$10)</f>
        <v>40.51593</v>
      </c>
      <c r="G1054" s="21" t="str">
        <f aca="false">IF(F1054&lt;Einstellungen!$B$5,"ja","nein")</f>
        <v>nein</v>
      </c>
      <c r="H1054" s="21" t="s">
        <v>14</v>
      </c>
      <c r="I1054" s="29" t="n">
        <f aca="false">INDEX(Einstellungen!$B$27:$B$50,20)</f>
        <v>1.45</v>
      </c>
      <c r="J1054" s="29" t="n">
        <f aca="false">F1054*I1054</f>
        <v>58.7480985</v>
      </c>
    </row>
    <row r="1055" customFormat="false" ht="15" hidden="false" customHeight="false" outlineLevel="0" collapsed="false">
      <c r="A1055" s="28" t="n">
        <v>45624</v>
      </c>
      <c r="B1055" s="21" t="s">
        <v>132</v>
      </c>
      <c r="C1055" s="21" t="s">
        <v>136</v>
      </c>
      <c r="D1055" s="29" t="n">
        <v>143.97</v>
      </c>
      <c r="E1055" s="29" t="n">
        <f aca="false">D1055/10</f>
        <v>14.397</v>
      </c>
      <c r="F1055" s="29" t="n">
        <f aca="false">(E1055+Einstellungen!$B$20)*(1+Einstellungen!$B$10)</f>
        <v>39.33307</v>
      </c>
      <c r="G1055" s="21" t="str">
        <f aca="false">IF(F1055&lt;Einstellungen!$B$5,"ja","nein")</f>
        <v>nein</v>
      </c>
      <c r="H1055" s="21" t="s">
        <v>14</v>
      </c>
      <c r="I1055" s="29" t="n">
        <f aca="false">INDEX(Einstellungen!$B$27:$B$50,21)</f>
        <v>1.4</v>
      </c>
      <c r="J1055" s="29" t="n">
        <f aca="false">F1055*I1055</f>
        <v>55.066298</v>
      </c>
    </row>
    <row r="1056" customFormat="false" ht="15" hidden="false" customHeight="false" outlineLevel="0" collapsed="false">
      <c r="A1056" s="28" t="n">
        <v>45624</v>
      </c>
      <c r="B1056" s="21" t="s">
        <v>133</v>
      </c>
      <c r="C1056" s="21" t="s">
        <v>136</v>
      </c>
      <c r="D1056" s="29" t="n">
        <v>132.49</v>
      </c>
      <c r="E1056" s="29" t="n">
        <f aca="false">D1056/10</f>
        <v>13.249</v>
      </c>
      <c r="F1056" s="29" t="n">
        <f aca="false">(E1056+Einstellungen!$B$20)*(1+Einstellungen!$B$10)</f>
        <v>37.96695</v>
      </c>
      <c r="G1056" s="21" t="str">
        <f aca="false">IF(F1056&lt;Einstellungen!$B$5,"ja","nein")</f>
        <v>nein</v>
      </c>
      <c r="H1056" s="21" t="s">
        <v>14</v>
      </c>
      <c r="I1056" s="29" t="n">
        <f aca="false">INDEX(Einstellungen!$B$27:$B$50,22)</f>
        <v>1.25</v>
      </c>
      <c r="J1056" s="29" t="n">
        <f aca="false">F1056*I1056</f>
        <v>47.4586875</v>
      </c>
    </row>
    <row r="1057" customFormat="false" ht="15" hidden="false" customHeight="false" outlineLevel="0" collapsed="false">
      <c r="A1057" s="28" t="n">
        <v>45624</v>
      </c>
      <c r="B1057" s="21" t="s">
        <v>134</v>
      </c>
      <c r="C1057" s="21" t="s">
        <v>136</v>
      </c>
      <c r="D1057" s="29" t="n">
        <v>122.16</v>
      </c>
      <c r="E1057" s="29" t="n">
        <f aca="false">D1057/10</f>
        <v>12.216</v>
      </c>
      <c r="F1057" s="29" t="n">
        <f aca="false">(E1057+Einstellungen!$B$20)*(1+Einstellungen!$B$10)</f>
        <v>36.73768</v>
      </c>
      <c r="G1057" s="21" t="str">
        <f aca="false">IF(F1057&lt;Einstellungen!$B$5,"ja","nein")</f>
        <v>nein</v>
      </c>
      <c r="H1057" s="21" t="s">
        <v>14</v>
      </c>
      <c r="I1057" s="29" t="n">
        <f aca="false">INDEX(Einstellungen!$B$27:$B$50,23)</f>
        <v>1.05</v>
      </c>
      <c r="J1057" s="29" t="n">
        <f aca="false">F1057*I1057</f>
        <v>38.574564</v>
      </c>
    </row>
    <row r="1058" customFormat="false" ht="15" hidden="false" customHeight="false" outlineLevel="0" collapsed="false">
      <c r="A1058" s="28" t="n">
        <v>45624</v>
      </c>
      <c r="B1058" s="21" t="s">
        <v>135</v>
      </c>
      <c r="C1058" s="21" t="s">
        <v>136</v>
      </c>
      <c r="D1058" s="29" t="n">
        <v>112.6</v>
      </c>
      <c r="E1058" s="29" t="n">
        <f aca="false">D1058/10</f>
        <v>11.26</v>
      </c>
      <c r="F1058" s="29" t="n">
        <f aca="false">(E1058+Einstellungen!$B$20)*(1+Einstellungen!$B$10)</f>
        <v>35.60004</v>
      </c>
      <c r="G1058" s="21" t="str">
        <f aca="false">IF(F1058&lt;Einstellungen!$B$5,"ja","nein")</f>
        <v>nein</v>
      </c>
      <c r="H1058" s="21" t="s">
        <v>14</v>
      </c>
      <c r="I1058" s="29" t="n">
        <f aca="false">INDEX(Einstellungen!$B$27:$B$50,24)</f>
        <v>0.8</v>
      </c>
      <c r="J1058" s="29" t="n">
        <f aca="false">F1058*I1058</f>
        <v>28.480032</v>
      </c>
    </row>
    <row r="1059" customFormat="false" ht="15" hidden="false" customHeight="false" outlineLevel="0" collapsed="false">
      <c r="A1059" s="28" t="n">
        <v>45625</v>
      </c>
      <c r="B1059" s="21" t="s">
        <v>111</v>
      </c>
      <c r="C1059" s="21" t="s">
        <v>137</v>
      </c>
      <c r="D1059" s="29" t="n">
        <v>110.3</v>
      </c>
      <c r="E1059" s="29" t="n">
        <f aca="false">D1059/10</f>
        <v>11.03</v>
      </c>
      <c r="F1059" s="29" t="n">
        <f aca="false">(E1059+Einstellungen!$B$20)*(1+Einstellungen!$B$10)</f>
        <v>35.32634</v>
      </c>
      <c r="G1059" s="21" t="str">
        <f aca="false">IF(F1059&lt;Einstellungen!$B$5,"ja","nein")</f>
        <v>nein</v>
      </c>
      <c r="H1059" s="21" t="s">
        <v>14</v>
      </c>
      <c r="I1059" s="29" t="n">
        <f aca="false">INDEX(Einstellungen!$B$27:$B$50,1)</f>
        <v>0.6</v>
      </c>
      <c r="J1059" s="29" t="n">
        <f aca="false">F1059*I1059</f>
        <v>21.195804</v>
      </c>
    </row>
    <row r="1060" customFormat="false" ht="15" hidden="false" customHeight="false" outlineLevel="0" collapsed="false">
      <c r="A1060" s="28" t="n">
        <v>45625</v>
      </c>
      <c r="B1060" s="21" t="s">
        <v>113</v>
      </c>
      <c r="C1060" s="21" t="s">
        <v>137</v>
      </c>
      <c r="D1060" s="29" t="n">
        <v>107.01</v>
      </c>
      <c r="E1060" s="29" t="n">
        <f aca="false">D1060/10</f>
        <v>10.701</v>
      </c>
      <c r="F1060" s="29" t="n">
        <f aca="false">(E1060+Einstellungen!$B$20)*(1+Einstellungen!$B$10)</f>
        <v>34.93483</v>
      </c>
      <c r="G1060" s="21" t="str">
        <f aca="false">IF(F1060&lt;Einstellungen!$B$5,"ja","nein")</f>
        <v>nein</v>
      </c>
      <c r="H1060" s="21" t="s">
        <v>14</v>
      </c>
      <c r="I1060" s="29" t="n">
        <f aca="false">INDEX(Einstellungen!$B$27:$B$50,2)</f>
        <v>0.5</v>
      </c>
      <c r="J1060" s="29" t="n">
        <f aca="false">F1060*I1060</f>
        <v>17.467415</v>
      </c>
    </row>
    <row r="1061" customFormat="false" ht="15" hidden="false" customHeight="false" outlineLevel="0" collapsed="false">
      <c r="A1061" s="28" t="n">
        <v>45625</v>
      </c>
      <c r="B1061" s="21" t="s">
        <v>114</v>
      </c>
      <c r="C1061" s="21" t="s">
        <v>137</v>
      </c>
      <c r="D1061" s="29" t="n">
        <v>103.47</v>
      </c>
      <c r="E1061" s="29" t="n">
        <f aca="false">D1061/10</f>
        <v>10.347</v>
      </c>
      <c r="F1061" s="29" t="n">
        <f aca="false">(E1061+Einstellungen!$B$20)*(1+Einstellungen!$B$10)</f>
        <v>34.51357</v>
      </c>
      <c r="G1061" s="21" t="str">
        <f aca="false">IF(F1061&lt;Einstellungen!$B$5,"ja","nein")</f>
        <v>nein</v>
      </c>
      <c r="H1061" s="21" t="s">
        <v>14</v>
      </c>
      <c r="I1061" s="29" t="n">
        <f aca="false">INDEX(Einstellungen!$B$27:$B$50,3)</f>
        <v>0.45</v>
      </c>
      <c r="J1061" s="29" t="n">
        <f aca="false">F1061*I1061</f>
        <v>15.5311065</v>
      </c>
    </row>
    <row r="1062" customFormat="false" ht="15" hidden="false" customHeight="false" outlineLevel="0" collapsed="false">
      <c r="A1062" s="28" t="n">
        <v>45625</v>
      </c>
      <c r="B1062" s="21" t="s">
        <v>115</v>
      </c>
      <c r="C1062" s="21" t="s">
        <v>137</v>
      </c>
      <c r="D1062" s="29" t="n">
        <v>102.8</v>
      </c>
      <c r="E1062" s="29" t="n">
        <f aca="false">D1062/10</f>
        <v>10.28</v>
      </c>
      <c r="F1062" s="29" t="n">
        <f aca="false">(E1062+Einstellungen!$B$20)*(1+Einstellungen!$B$10)</f>
        <v>34.43384</v>
      </c>
      <c r="G1062" s="21" t="str">
        <f aca="false">IF(F1062&lt;Einstellungen!$B$5,"ja","nein")</f>
        <v>nein</v>
      </c>
      <c r="H1062" s="21" t="s">
        <v>14</v>
      </c>
      <c r="I1062" s="29" t="n">
        <f aca="false">INDEX(Einstellungen!$B$27:$B$50,4)</f>
        <v>0.45</v>
      </c>
      <c r="J1062" s="29" t="n">
        <f aca="false">F1062*I1062</f>
        <v>15.495228</v>
      </c>
    </row>
    <row r="1063" customFormat="false" ht="15" hidden="false" customHeight="false" outlineLevel="0" collapsed="false">
      <c r="A1063" s="28" t="n">
        <v>45625</v>
      </c>
      <c r="B1063" s="21" t="s">
        <v>116</v>
      </c>
      <c r="C1063" s="21" t="s">
        <v>137</v>
      </c>
      <c r="D1063" s="29" t="n">
        <v>105.3</v>
      </c>
      <c r="E1063" s="29" t="n">
        <f aca="false">D1063/10</f>
        <v>10.53</v>
      </c>
      <c r="F1063" s="29" t="n">
        <f aca="false">(E1063+Einstellungen!$B$20)*(1+Einstellungen!$B$10)</f>
        <v>34.73134</v>
      </c>
      <c r="G1063" s="21" t="str">
        <f aca="false">IF(F1063&lt;Einstellungen!$B$5,"ja","nein")</f>
        <v>nein</v>
      </c>
      <c r="H1063" s="21" t="s">
        <v>14</v>
      </c>
      <c r="I1063" s="29" t="n">
        <f aca="false">INDEX(Einstellungen!$B$27:$B$50,5)</f>
        <v>0.45</v>
      </c>
      <c r="J1063" s="29" t="n">
        <f aca="false">F1063*I1063</f>
        <v>15.629103</v>
      </c>
    </row>
    <row r="1064" customFormat="false" ht="15" hidden="false" customHeight="false" outlineLevel="0" collapsed="false">
      <c r="A1064" s="28" t="n">
        <v>45625</v>
      </c>
      <c r="B1064" s="21" t="s">
        <v>117</v>
      </c>
      <c r="C1064" s="21" t="s">
        <v>137</v>
      </c>
      <c r="D1064" s="29" t="n">
        <v>115.28</v>
      </c>
      <c r="E1064" s="29" t="n">
        <f aca="false">D1064/10</f>
        <v>11.528</v>
      </c>
      <c r="F1064" s="29" t="n">
        <f aca="false">(E1064+Einstellungen!$B$20)*(1+Einstellungen!$B$10)</f>
        <v>35.91896</v>
      </c>
      <c r="G1064" s="21" t="str">
        <f aca="false">IF(F1064&lt;Einstellungen!$B$5,"ja","nein")</f>
        <v>nein</v>
      </c>
      <c r="H1064" s="21" t="s">
        <v>14</v>
      </c>
      <c r="I1064" s="29" t="n">
        <f aca="false">INDEX(Einstellungen!$B$27:$B$50,6)</f>
        <v>0.5</v>
      </c>
      <c r="J1064" s="29" t="n">
        <f aca="false">F1064*I1064</f>
        <v>17.95948</v>
      </c>
    </row>
    <row r="1065" customFormat="false" ht="15" hidden="false" customHeight="false" outlineLevel="0" collapsed="false">
      <c r="A1065" s="28" t="n">
        <v>45625</v>
      </c>
      <c r="B1065" s="21" t="s">
        <v>118</v>
      </c>
      <c r="C1065" s="21" t="s">
        <v>137</v>
      </c>
      <c r="D1065" s="29" t="n">
        <v>145.1</v>
      </c>
      <c r="E1065" s="29" t="n">
        <f aca="false">D1065/10</f>
        <v>14.51</v>
      </c>
      <c r="F1065" s="29" t="n">
        <f aca="false">(E1065+Einstellungen!$B$20)*(1+Einstellungen!$B$10)</f>
        <v>39.46754</v>
      </c>
      <c r="G1065" s="21" t="str">
        <f aca="false">IF(F1065&lt;Einstellungen!$B$5,"ja","nein")</f>
        <v>nein</v>
      </c>
      <c r="H1065" s="21" t="s">
        <v>14</v>
      </c>
      <c r="I1065" s="29" t="n">
        <f aca="false">INDEX(Einstellungen!$B$27:$B$50,7)</f>
        <v>0.7</v>
      </c>
      <c r="J1065" s="29" t="n">
        <f aca="false">F1065*I1065</f>
        <v>27.627278</v>
      </c>
    </row>
    <row r="1066" customFormat="false" ht="15" hidden="false" customHeight="false" outlineLevel="0" collapsed="false">
      <c r="A1066" s="28" t="n">
        <v>45625</v>
      </c>
      <c r="B1066" s="21" t="s">
        <v>119</v>
      </c>
      <c r="C1066" s="21" t="s">
        <v>137</v>
      </c>
      <c r="D1066" s="29" t="n">
        <v>169.28</v>
      </c>
      <c r="E1066" s="29" t="n">
        <f aca="false">D1066/10</f>
        <v>16.928</v>
      </c>
      <c r="F1066" s="29" t="n">
        <f aca="false">(E1066+Einstellungen!$B$20)*(1+Einstellungen!$B$10)</f>
        <v>42.34496</v>
      </c>
      <c r="G1066" s="21" t="str">
        <f aca="false">IF(F1066&lt;Einstellungen!$B$5,"ja","nein")</f>
        <v>nein</v>
      </c>
      <c r="H1066" s="21" t="s">
        <v>14</v>
      </c>
      <c r="I1066" s="29" t="n">
        <f aca="false">INDEX(Einstellungen!$B$27:$B$50,8)</f>
        <v>0.95</v>
      </c>
      <c r="J1066" s="29" t="n">
        <f aca="false">F1066*I1066</f>
        <v>40.227712</v>
      </c>
    </row>
    <row r="1067" customFormat="false" ht="15" hidden="false" customHeight="false" outlineLevel="0" collapsed="false">
      <c r="A1067" s="28" t="n">
        <v>45625</v>
      </c>
      <c r="B1067" s="21" t="s">
        <v>120</v>
      </c>
      <c r="C1067" s="21" t="s">
        <v>137</v>
      </c>
      <c r="D1067" s="29" t="n">
        <v>181.35</v>
      </c>
      <c r="E1067" s="29" t="n">
        <f aca="false">D1067/10</f>
        <v>18.135</v>
      </c>
      <c r="F1067" s="29" t="n">
        <f aca="false">(E1067+Einstellungen!$B$20)*(1+Einstellungen!$B$10)</f>
        <v>43.78129</v>
      </c>
      <c r="G1067" s="21" t="str">
        <f aca="false">IF(F1067&lt;Einstellungen!$B$5,"ja","nein")</f>
        <v>nein</v>
      </c>
      <c r="H1067" s="21" t="s">
        <v>14</v>
      </c>
      <c r="I1067" s="29" t="n">
        <f aca="false">INDEX(Einstellungen!$B$27:$B$50,9)</f>
        <v>1.05</v>
      </c>
      <c r="J1067" s="29" t="n">
        <f aca="false">F1067*I1067</f>
        <v>45.9703545</v>
      </c>
    </row>
    <row r="1068" customFormat="false" ht="15" hidden="false" customHeight="false" outlineLevel="0" collapsed="false">
      <c r="A1068" s="28" t="n">
        <v>45625</v>
      </c>
      <c r="B1068" s="21" t="s">
        <v>121</v>
      </c>
      <c r="C1068" s="21" t="s">
        <v>137</v>
      </c>
      <c r="D1068" s="29" t="n">
        <v>162.49</v>
      </c>
      <c r="E1068" s="29" t="n">
        <f aca="false">D1068/10</f>
        <v>16.249</v>
      </c>
      <c r="F1068" s="29" t="n">
        <f aca="false">(E1068+Einstellungen!$B$20)*(1+Einstellungen!$B$10)</f>
        <v>41.53695</v>
      </c>
      <c r="G1068" s="21" t="str">
        <f aca="false">IF(F1068&lt;Einstellungen!$B$5,"ja","nein")</f>
        <v>nein</v>
      </c>
      <c r="H1068" s="21" t="s">
        <v>14</v>
      </c>
      <c r="I1068" s="29" t="n">
        <f aca="false">INDEX(Einstellungen!$B$27:$B$50,10)</f>
        <v>1.05</v>
      </c>
      <c r="J1068" s="29" t="n">
        <f aca="false">F1068*I1068</f>
        <v>43.6137975</v>
      </c>
    </row>
    <row r="1069" customFormat="false" ht="15" hidden="false" customHeight="false" outlineLevel="0" collapsed="false">
      <c r="A1069" s="28" t="n">
        <v>45625</v>
      </c>
      <c r="B1069" s="21" t="s">
        <v>122</v>
      </c>
      <c r="C1069" s="21" t="s">
        <v>137</v>
      </c>
      <c r="D1069" s="29" t="n">
        <v>143.01</v>
      </c>
      <c r="E1069" s="29" t="n">
        <f aca="false">D1069/10</f>
        <v>14.301</v>
      </c>
      <c r="F1069" s="29" t="n">
        <f aca="false">(E1069+Einstellungen!$B$20)*(1+Einstellungen!$B$10)</f>
        <v>39.21883</v>
      </c>
      <c r="G1069" s="21" t="str">
        <f aca="false">IF(F1069&lt;Einstellungen!$B$5,"ja","nein")</f>
        <v>nein</v>
      </c>
      <c r="H1069" s="21" t="s">
        <v>14</v>
      </c>
      <c r="I1069" s="29" t="n">
        <f aca="false">INDEX(Einstellungen!$B$27:$B$50,11)</f>
        <v>1.05</v>
      </c>
      <c r="J1069" s="29" t="n">
        <f aca="false">F1069*I1069</f>
        <v>41.1797715</v>
      </c>
    </row>
    <row r="1070" customFormat="false" ht="15" hidden="false" customHeight="false" outlineLevel="0" collapsed="false">
      <c r="A1070" s="28" t="n">
        <v>45625</v>
      </c>
      <c r="B1070" s="21" t="s">
        <v>123</v>
      </c>
      <c r="C1070" s="21" t="s">
        <v>137</v>
      </c>
      <c r="D1070" s="29" t="n">
        <v>136.4</v>
      </c>
      <c r="E1070" s="29" t="n">
        <f aca="false">D1070/10</f>
        <v>13.64</v>
      </c>
      <c r="F1070" s="29" t="n">
        <f aca="false">(E1070+Einstellungen!$B$20)*(1+Einstellungen!$B$10)</f>
        <v>38.43224</v>
      </c>
      <c r="G1070" s="21" t="str">
        <f aca="false">IF(F1070&lt;Einstellungen!$B$5,"ja","nein")</f>
        <v>nein</v>
      </c>
      <c r="H1070" s="21" t="s">
        <v>14</v>
      </c>
      <c r="I1070" s="29" t="n">
        <f aca="false">INDEX(Einstellungen!$B$27:$B$50,12)</f>
        <v>1.1</v>
      </c>
      <c r="J1070" s="29" t="n">
        <f aca="false">F1070*I1070</f>
        <v>42.275464</v>
      </c>
    </row>
    <row r="1071" customFormat="false" ht="15" hidden="false" customHeight="false" outlineLevel="0" collapsed="false">
      <c r="A1071" s="28" t="n">
        <v>45625</v>
      </c>
      <c r="B1071" s="21" t="s">
        <v>124</v>
      </c>
      <c r="C1071" s="21" t="s">
        <v>137</v>
      </c>
      <c r="D1071" s="29" t="n">
        <v>126.59</v>
      </c>
      <c r="E1071" s="29" t="n">
        <f aca="false">D1071/10</f>
        <v>12.659</v>
      </c>
      <c r="F1071" s="29" t="n">
        <f aca="false">(E1071+Einstellungen!$B$20)*(1+Einstellungen!$B$10)</f>
        <v>37.26485</v>
      </c>
      <c r="G1071" s="21" t="str">
        <f aca="false">IF(F1071&lt;Einstellungen!$B$5,"ja","nein")</f>
        <v>nein</v>
      </c>
      <c r="H1071" s="21" t="s">
        <v>14</v>
      </c>
      <c r="I1071" s="29" t="n">
        <f aca="false">INDEX(Einstellungen!$B$27:$B$50,13)</f>
        <v>1.2</v>
      </c>
      <c r="J1071" s="29" t="n">
        <f aca="false">F1071*I1071</f>
        <v>44.71782</v>
      </c>
    </row>
    <row r="1072" customFormat="false" ht="15" hidden="false" customHeight="false" outlineLevel="0" collapsed="false">
      <c r="A1072" s="28" t="n">
        <v>45625</v>
      </c>
      <c r="B1072" s="21" t="s">
        <v>125</v>
      </c>
      <c r="C1072" s="21" t="s">
        <v>137</v>
      </c>
      <c r="D1072" s="29" t="n">
        <v>119.5</v>
      </c>
      <c r="E1072" s="29" t="n">
        <f aca="false">D1072/10</f>
        <v>11.95</v>
      </c>
      <c r="F1072" s="29" t="n">
        <f aca="false">(E1072+Einstellungen!$B$20)*(1+Einstellungen!$B$10)</f>
        <v>36.42114</v>
      </c>
      <c r="G1072" s="21" t="str">
        <f aca="false">IF(F1072&lt;Einstellungen!$B$5,"ja","nein")</f>
        <v>nein</v>
      </c>
      <c r="H1072" s="21" t="s">
        <v>14</v>
      </c>
      <c r="I1072" s="29" t="n">
        <f aca="false">INDEX(Einstellungen!$B$27:$B$50,14)</f>
        <v>1.15</v>
      </c>
      <c r="J1072" s="29" t="n">
        <f aca="false">F1072*I1072</f>
        <v>41.884311</v>
      </c>
    </row>
    <row r="1073" customFormat="false" ht="15" hidden="false" customHeight="false" outlineLevel="0" collapsed="false">
      <c r="A1073" s="28" t="n">
        <v>45625</v>
      </c>
      <c r="B1073" s="21" t="s">
        <v>126</v>
      </c>
      <c r="C1073" s="21" t="s">
        <v>137</v>
      </c>
      <c r="D1073" s="29" t="n">
        <v>129.58</v>
      </c>
      <c r="E1073" s="29" t="n">
        <f aca="false">D1073/10</f>
        <v>12.958</v>
      </c>
      <c r="F1073" s="29" t="n">
        <f aca="false">(E1073+Einstellungen!$B$20)*(1+Einstellungen!$B$10)</f>
        <v>37.62066</v>
      </c>
      <c r="G1073" s="21" t="str">
        <f aca="false">IF(F1073&lt;Einstellungen!$B$5,"ja","nein")</f>
        <v>nein</v>
      </c>
      <c r="H1073" s="21" t="s">
        <v>14</v>
      </c>
      <c r="I1073" s="29" t="n">
        <f aca="false">INDEX(Einstellungen!$B$27:$B$50,15)</f>
        <v>1</v>
      </c>
      <c r="J1073" s="29" t="n">
        <f aca="false">F1073*I1073</f>
        <v>37.62066</v>
      </c>
    </row>
    <row r="1074" customFormat="false" ht="15" hidden="false" customHeight="false" outlineLevel="0" collapsed="false">
      <c r="A1074" s="28" t="n">
        <v>45625</v>
      </c>
      <c r="B1074" s="21" t="s">
        <v>127</v>
      </c>
      <c r="C1074" s="21" t="s">
        <v>137</v>
      </c>
      <c r="D1074" s="29" t="n">
        <v>141.02</v>
      </c>
      <c r="E1074" s="29" t="n">
        <f aca="false">D1074/10</f>
        <v>14.102</v>
      </c>
      <c r="F1074" s="29" t="n">
        <f aca="false">(E1074+Einstellungen!$B$20)*(1+Einstellungen!$B$10)</f>
        <v>38.98202</v>
      </c>
      <c r="G1074" s="21" t="str">
        <f aca="false">IF(F1074&lt;Einstellungen!$B$5,"ja","nein")</f>
        <v>nein</v>
      </c>
      <c r="H1074" s="21" t="s">
        <v>14</v>
      </c>
      <c r="I1074" s="29" t="n">
        <f aca="false">INDEX(Einstellungen!$B$27:$B$50,16)</f>
        <v>0.95</v>
      </c>
      <c r="J1074" s="29" t="n">
        <f aca="false">F1074*I1074</f>
        <v>37.032919</v>
      </c>
    </row>
    <row r="1075" customFormat="false" ht="15" hidden="false" customHeight="false" outlineLevel="0" collapsed="false">
      <c r="A1075" s="28" t="n">
        <v>45625</v>
      </c>
      <c r="B1075" s="21" t="s">
        <v>128</v>
      </c>
      <c r="C1075" s="21" t="s">
        <v>137</v>
      </c>
      <c r="D1075" s="29" t="n">
        <v>152.01</v>
      </c>
      <c r="E1075" s="29" t="n">
        <f aca="false">D1075/10</f>
        <v>15.201</v>
      </c>
      <c r="F1075" s="29" t="n">
        <f aca="false">(E1075+Einstellungen!$B$20)*(1+Einstellungen!$B$10)</f>
        <v>40.28983</v>
      </c>
      <c r="G1075" s="21" t="str">
        <f aca="false">IF(F1075&lt;Einstellungen!$B$5,"ja","nein")</f>
        <v>nein</v>
      </c>
      <c r="H1075" s="21" t="s">
        <v>14</v>
      </c>
      <c r="I1075" s="29" t="n">
        <f aca="false">INDEX(Einstellungen!$B$27:$B$50,17)</f>
        <v>0.95</v>
      </c>
      <c r="J1075" s="29" t="n">
        <f aca="false">F1075*I1075</f>
        <v>38.2753385</v>
      </c>
    </row>
    <row r="1076" customFormat="false" ht="15" hidden="false" customHeight="false" outlineLevel="0" collapsed="false">
      <c r="A1076" s="28" t="n">
        <v>45625</v>
      </c>
      <c r="B1076" s="21" t="s">
        <v>129</v>
      </c>
      <c r="C1076" s="21" t="s">
        <v>137</v>
      </c>
      <c r="D1076" s="29" t="n">
        <v>150.44</v>
      </c>
      <c r="E1076" s="29" t="n">
        <f aca="false">D1076/10</f>
        <v>15.044</v>
      </c>
      <c r="F1076" s="29" t="n">
        <f aca="false">(E1076+Einstellungen!$B$20)*(1+Einstellungen!$B$10)</f>
        <v>40.103</v>
      </c>
      <c r="G1076" s="21" t="str">
        <f aca="false">IF(F1076&lt;Einstellungen!$B$5,"ja","nein")</f>
        <v>nein</v>
      </c>
      <c r="H1076" s="21" t="s">
        <v>14</v>
      </c>
      <c r="I1076" s="29" t="n">
        <f aca="false">INDEX(Einstellungen!$B$27:$B$50,18)</f>
        <v>1.1</v>
      </c>
      <c r="J1076" s="29" t="n">
        <f aca="false">F1076*I1076</f>
        <v>44.1133</v>
      </c>
    </row>
    <row r="1077" customFormat="false" ht="15" hidden="false" customHeight="false" outlineLevel="0" collapsed="false">
      <c r="A1077" s="28" t="n">
        <v>45625</v>
      </c>
      <c r="B1077" s="21" t="s">
        <v>130</v>
      </c>
      <c r="C1077" s="21" t="s">
        <v>137</v>
      </c>
      <c r="D1077" s="29" t="n">
        <v>142.03</v>
      </c>
      <c r="E1077" s="29" t="n">
        <f aca="false">D1077/10</f>
        <v>14.203</v>
      </c>
      <c r="F1077" s="29" t="n">
        <f aca="false">(E1077+Einstellungen!$B$20)*(1+Einstellungen!$B$10)</f>
        <v>39.10221</v>
      </c>
      <c r="G1077" s="21" t="str">
        <f aca="false">IF(F1077&lt;Einstellungen!$B$5,"ja","nein")</f>
        <v>nein</v>
      </c>
      <c r="H1077" s="21" t="s">
        <v>14</v>
      </c>
      <c r="I1077" s="29" t="n">
        <f aca="false">INDEX(Einstellungen!$B$27:$B$50,19)</f>
        <v>1.35</v>
      </c>
      <c r="J1077" s="29" t="n">
        <f aca="false">F1077*I1077</f>
        <v>52.7879835</v>
      </c>
    </row>
    <row r="1078" customFormat="false" ht="15" hidden="false" customHeight="false" outlineLevel="0" collapsed="false">
      <c r="A1078" s="28" t="n">
        <v>45625</v>
      </c>
      <c r="B1078" s="21" t="s">
        <v>131</v>
      </c>
      <c r="C1078" s="21" t="s">
        <v>137</v>
      </c>
      <c r="D1078" s="29" t="n">
        <v>130.81</v>
      </c>
      <c r="E1078" s="29" t="n">
        <f aca="false">D1078/10</f>
        <v>13.081</v>
      </c>
      <c r="F1078" s="29" t="n">
        <f aca="false">(E1078+Einstellungen!$B$20)*(1+Einstellungen!$B$10)</f>
        <v>37.76703</v>
      </c>
      <c r="G1078" s="21" t="str">
        <f aca="false">IF(F1078&lt;Einstellungen!$B$5,"ja","nein")</f>
        <v>nein</v>
      </c>
      <c r="H1078" s="21" t="s">
        <v>14</v>
      </c>
      <c r="I1078" s="29" t="n">
        <f aca="false">INDEX(Einstellungen!$B$27:$B$50,20)</f>
        <v>1.45</v>
      </c>
      <c r="J1078" s="29" t="n">
        <f aca="false">F1078*I1078</f>
        <v>54.7621935</v>
      </c>
    </row>
    <row r="1079" customFormat="false" ht="15" hidden="false" customHeight="false" outlineLevel="0" collapsed="false">
      <c r="A1079" s="28" t="n">
        <v>45625</v>
      </c>
      <c r="B1079" s="21" t="s">
        <v>132</v>
      </c>
      <c r="C1079" s="21" t="s">
        <v>137</v>
      </c>
      <c r="D1079" s="29" t="n">
        <v>119.9</v>
      </c>
      <c r="E1079" s="29" t="n">
        <f aca="false">D1079/10</f>
        <v>11.99</v>
      </c>
      <c r="F1079" s="29" t="n">
        <f aca="false">(E1079+Einstellungen!$B$20)*(1+Einstellungen!$B$10)</f>
        <v>36.46874</v>
      </c>
      <c r="G1079" s="21" t="str">
        <f aca="false">IF(F1079&lt;Einstellungen!$B$5,"ja","nein")</f>
        <v>nein</v>
      </c>
      <c r="H1079" s="21" t="s">
        <v>14</v>
      </c>
      <c r="I1079" s="29" t="n">
        <f aca="false">INDEX(Einstellungen!$B$27:$B$50,21)</f>
        <v>1.4</v>
      </c>
      <c r="J1079" s="29" t="n">
        <f aca="false">F1079*I1079</f>
        <v>51.056236</v>
      </c>
    </row>
    <row r="1080" customFormat="false" ht="15" hidden="false" customHeight="false" outlineLevel="0" collapsed="false">
      <c r="A1080" s="28" t="n">
        <v>45625</v>
      </c>
      <c r="B1080" s="21" t="s">
        <v>133</v>
      </c>
      <c r="C1080" s="21" t="s">
        <v>137</v>
      </c>
      <c r="D1080" s="29" t="n">
        <v>115.1</v>
      </c>
      <c r="E1080" s="29" t="n">
        <f aca="false">D1080/10</f>
        <v>11.51</v>
      </c>
      <c r="F1080" s="29" t="n">
        <f aca="false">(E1080+Einstellungen!$B$20)*(1+Einstellungen!$B$10)</f>
        <v>35.89754</v>
      </c>
      <c r="G1080" s="21" t="str">
        <f aca="false">IF(F1080&lt;Einstellungen!$B$5,"ja","nein")</f>
        <v>nein</v>
      </c>
      <c r="H1080" s="21" t="s">
        <v>14</v>
      </c>
      <c r="I1080" s="29" t="n">
        <f aca="false">INDEX(Einstellungen!$B$27:$B$50,22)</f>
        <v>1.25</v>
      </c>
      <c r="J1080" s="29" t="n">
        <f aca="false">F1080*I1080</f>
        <v>44.871925</v>
      </c>
    </row>
    <row r="1081" customFormat="false" ht="15" hidden="false" customHeight="false" outlineLevel="0" collapsed="false">
      <c r="A1081" s="28" t="n">
        <v>45625</v>
      </c>
      <c r="B1081" s="21" t="s">
        <v>134</v>
      </c>
      <c r="C1081" s="21" t="s">
        <v>137</v>
      </c>
      <c r="D1081" s="29" t="n">
        <v>113.73</v>
      </c>
      <c r="E1081" s="29" t="n">
        <f aca="false">D1081/10</f>
        <v>11.373</v>
      </c>
      <c r="F1081" s="29" t="n">
        <f aca="false">(E1081+Einstellungen!$B$20)*(1+Einstellungen!$B$10)</f>
        <v>35.73451</v>
      </c>
      <c r="G1081" s="21" t="str">
        <f aca="false">IF(F1081&lt;Einstellungen!$B$5,"ja","nein")</f>
        <v>nein</v>
      </c>
      <c r="H1081" s="21" t="s">
        <v>14</v>
      </c>
      <c r="I1081" s="29" t="n">
        <f aca="false">INDEX(Einstellungen!$B$27:$B$50,23)</f>
        <v>1.05</v>
      </c>
      <c r="J1081" s="29" t="n">
        <f aca="false">F1081*I1081</f>
        <v>37.5212355</v>
      </c>
    </row>
    <row r="1082" customFormat="false" ht="15" hidden="false" customHeight="false" outlineLevel="0" collapsed="false">
      <c r="A1082" s="28" t="n">
        <v>45625</v>
      </c>
      <c r="B1082" s="21" t="s">
        <v>135</v>
      </c>
      <c r="C1082" s="21" t="s">
        <v>137</v>
      </c>
      <c r="D1082" s="29" t="n">
        <v>103.45</v>
      </c>
      <c r="E1082" s="29" t="n">
        <f aca="false">D1082/10</f>
        <v>10.345</v>
      </c>
      <c r="F1082" s="29" t="n">
        <f aca="false">(E1082+Einstellungen!$B$20)*(1+Einstellungen!$B$10)</f>
        <v>34.51119</v>
      </c>
      <c r="G1082" s="21" t="str">
        <f aca="false">IF(F1082&lt;Einstellungen!$B$5,"ja","nein")</f>
        <v>nein</v>
      </c>
      <c r="H1082" s="21" t="s">
        <v>14</v>
      </c>
      <c r="I1082" s="29" t="n">
        <f aca="false">INDEX(Einstellungen!$B$27:$B$50,24)</f>
        <v>0.8</v>
      </c>
      <c r="J1082" s="29" t="n">
        <f aca="false">F1082*I1082</f>
        <v>27.608952</v>
      </c>
    </row>
    <row r="1083" customFormat="false" ht="15" hidden="false" customHeight="false" outlineLevel="0" collapsed="false">
      <c r="A1083" s="28" t="n">
        <v>45626</v>
      </c>
      <c r="B1083" s="21" t="s">
        <v>111</v>
      </c>
      <c r="C1083" s="21" t="s">
        <v>138</v>
      </c>
      <c r="D1083" s="29" t="n">
        <v>98.83</v>
      </c>
      <c r="E1083" s="29" t="n">
        <f aca="false">D1083/10</f>
        <v>9.883</v>
      </c>
      <c r="F1083" s="29" t="n">
        <f aca="false">(E1083+Einstellungen!$B$20)*(1+Einstellungen!$B$10)</f>
        <v>33.96141</v>
      </c>
      <c r="G1083" s="21" t="str">
        <f aca="false">IF(F1083&lt;Einstellungen!$B$5,"ja","nein")</f>
        <v>nein</v>
      </c>
      <c r="H1083" s="21" t="s">
        <v>14</v>
      </c>
      <c r="I1083" s="29" t="n">
        <f aca="false">INDEX(Einstellungen!$B$27:$B$50,1)</f>
        <v>0.6</v>
      </c>
      <c r="J1083" s="29" t="n">
        <f aca="false">F1083*I1083</f>
        <v>20.376846</v>
      </c>
    </row>
    <row r="1084" customFormat="false" ht="15" hidden="false" customHeight="false" outlineLevel="0" collapsed="false">
      <c r="A1084" s="28" t="n">
        <v>45626</v>
      </c>
      <c r="B1084" s="21" t="s">
        <v>113</v>
      </c>
      <c r="C1084" s="21" t="s">
        <v>138</v>
      </c>
      <c r="D1084" s="29" t="n">
        <v>92</v>
      </c>
      <c r="E1084" s="29" t="n">
        <f aca="false">D1084/10</f>
        <v>9.2</v>
      </c>
      <c r="F1084" s="29" t="n">
        <f aca="false">(E1084+Einstellungen!$B$20)*(1+Einstellungen!$B$10)</f>
        <v>33.14864</v>
      </c>
      <c r="G1084" s="21" t="str">
        <f aca="false">IF(F1084&lt;Einstellungen!$B$5,"ja","nein")</f>
        <v>nein</v>
      </c>
      <c r="H1084" s="21" t="s">
        <v>14</v>
      </c>
      <c r="I1084" s="29" t="n">
        <f aca="false">INDEX(Einstellungen!$B$27:$B$50,2)</f>
        <v>0.5</v>
      </c>
      <c r="J1084" s="29" t="n">
        <f aca="false">F1084*I1084</f>
        <v>16.57432</v>
      </c>
    </row>
    <row r="1085" customFormat="false" ht="15" hidden="false" customHeight="false" outlineLevel="0" collapsed="false">
      <c r="A1085" s="28" t="n">
        <v>45626</v>
      </c>
      <c r="B1085" s="21" t="s">
        <v>114</v>
      </c>
      <c r="C1085" s="21" t="s">
        <v>138</v>
      </c>
      <c r="D1085" s="29" t="n">
        <v>89.69</v>
      </c>
      <c r="E1085" s="29" t="n">
        <f aca="false">D1085/10</f>
        <v>8.969</v>
      </c>
      <c r="F1085" s="29" t="n">
        <f aca="false">(E1085+Einstellungen!$B$20)*(1+Einstellungen!$B$10)</f>
        <v>32.87375</v>
      </c>
      <c r="G1085" s="21" t="str">
        <f aca="false">IF(F1085&lt;Einstellungen!$B$5,"ja","nein")</f>
        <v>nein</v>
      </c>
      <c r="H1085" s="21" t="s">
        <v>14</v>
      </c>
      <c r="I1085" s="29" t="n">
        <f aca="false">INDEX(Einstellungen!$B$27:$B$50,3)</f>
        <v>0.45</v>
      </c>
      <c r="J1085" s="29" t="n">
        <f aca="false">F1085*I1085</f>
        <v>14.7931875</v>
      </c>
    </row>
    <row r="1086" customFormat="false" ht="15" hidden="false" customHeight="false" outlineLevel="0" collapsed="false">
      <c r="A1086" s="28" t="n">
        <v>45626</v>
      </c>
      <c r="B1086" s="21" t="s">
        <v>115</v>
      </c>
      <c r="C1086" s="21" t="s">
        <v>138</v>
      </c>
      <c r="D1086" s="29" t="n">
        <v>86.9</v>
      </c>
      <c r="E1086" s="29" t="n">
        <f aca="false">D1086/10</f>
        <v>8.69</v>
      </c>
      <c r="F1086" s="29" t="n">
        <f aca="false">(E1086+Einstellungen!$B$20)*(1+Einstellungen!$B$10)</f>
        <v>32.54174</v>
      </c>
      <c r="G1086" s="21" t="str">
        <f aca="false">IF(F1086&lt;Einstellungen!$B$5,"ja","nein")</f>
        <v>nein</v>
      </c>
      <c r="H1086" s="21" t="s">
        <v>14</v>
      </c>
      <c r="I1086" s="29" t="n">
        <f aca="false">INDEX(Einstellungen!$B$27:$B$50,4)</f>
        <v>0.45</v>
      </c>
      <c r="J1086" s="29" t="n">
        <f aca="false">F1086*I1086</f>
        <v>14.643783</v>
      </c>
    </row>
    <row r="1087" customFormat="false" ht="15" hidden="false" customHeight="false" outlineLevel="0" collapsed="false">
      <c r="A1087" s="28" t="n">
        <v>45626</v>
      </c>
      <c r="B1087" s="21" t="s">
        <v>116</v>
      </c>
      <c r="C1087" s="21" t="s">
        <v>138</v>
      </c>
      <c r="D1087" s="29" t="n">
        <v>88.18</v>
      </c>
      <c r="E1087" s="29" t="n">
        <f aca="false">D1087/10</f>
        <v>8.818</v>
      </c>
      <c r="F1087" s="29" t="n">
        <f aca="false">(E1087+Einstellungen!$B$20)*(1+Einstellungen!$B$10)</f>
        <v>32.69406</v>
      </c>
      <c r="G1087" s="21" t="str">
        <f aca="false">IF(F1087&lt;Einstellungen!$B$5,"ja","nein")</f>
        <v>nein</v>
      </c>
      <c r="H1087" s="21" t="s">
        <v>14</v>
      </c>
      <c r="I1087" s="29" t="n">
        <f aca="false">INDEX(Einstellungen!$B$27:$B$50,5)</f>
        <v>0.45</v>
      </c>
      <c r="J1087" s="29" t="n">
        <f aca="false">F1087*I1087</f>
        <v>14.712327</v>
      </c>
    </row>
    <row r="1088" customFormat="false" ht="15" hidden="false" customHeight="false" outlineLevel="0" collapsed="false">
      <c r="A1088" s="28" t="n">
        <v>45626</v>
      </c>
      <c r="B1088" s="21" t="s">
        <v>117</v>
      </c>
      <c r="C1088" s="21" t="s">
        <v>138</v>
      </c>
      <c r="D1088" s="29" t="n">
        <v>90.18</v>
      </c>
      <c r="E1088" s="29" t="n">
        <f aca="false">D1088/10</f>
        <v>9.018</v>
      </c>
      <c r="F1088" s="29" t="n">
        <f aca="false">(E1088+Einstellungen!$B$20)*(1+Einstellungen!$B$10)</f>
        <v>32.93206</v>
      </c>
      <c r="G1088" s="21" t="str">
        <f aca="false">IF(F1088&lt;Einstellungen!$B$5,"ja","nein")</f>
        <v>nein</v>
      </c>
      <c r="H1088" s="21" t="s">
        <v>14</v>
      </c>
      <c r="I1088" s="29" t="n">
        <f aca="false">INDEX(Einstellungen!$B$27:$B$50,6)</f>
        <v>0.5</v>
      </c>
      <c r="J1088" s="29" t="n">
        <f aca="false">F1088*I1088</f>
        <v>16.46603</v>
      </c>
    </row>
    <row r="1089" customFormat="false" ht="15" hidden="false" customHeight="false" outlineLevel="0" collapsed="false">
      <c r="A1089" s="28" t="n">
        <v>45626</v>
      </c>
      <c r="B1089" s="21" t="s">
        <v>118</v>
      </c>
      <c r="C1089" s="21" t="s">
        <v>138</v>
      </c>
      <c r="D1089" s="29" t="n">
        <v>88.9</v>
      </c>
      <c r="E1089" s="29" t="n">
        <f aca="false">D1089/10</f>
        <v>8.89</v>
      </c>
      <c r="F1089" s="29" t="n">
        <f aca="false">(E1089+Einstellungen!$B$20)*(1+Einstellungen!$B$10)</f>
        <v>32.77974</v>
      </c>
      <c r="G1089" s="21" t="str">
        <f aca="false">IF(F1089&lt;Einstellungen!$B$5,"ja","nein")</f>
        <v>nein</v>
      </c>
      <c r="H1089" s="21" t="s">
        <v>14</v>
      </c>
      <c r="I1089" s="29" t="n">
        <f aca="false">INDEX(Einstellungen!$B$27:$B$50,7)</f>
        <v>0.7</v>
      </c>
      <c r="J1089" s="29" t="n">
        <f aca="false">F1089*I1089</f>
        <v>22.945818</v>
      </c>
    </row>
    <row r="1090" customFormat="false" ht="15" hidden="false" customHeight="false" outlineLevel="0" collapsed="false">
      <c r="A1090" s="28" t="n">
        <v>45626</v>
      </c>
      <c r="B1090" s="21" t="s">
        <v>119</v>
      </c>
      <c r="C1090" s="21" t="s">
        <v>138</v>
      </c>
      <c r="D1090" s="29" t="n">
        <v>103.06</v>
      </c>
      <c r="E1090" s="29" t="n">
        <f aca="false">D1090/10</f>
        <v>10.306</v>
      </c>
      <c r="F1090" s="29" t="n">
        <f aca="false">(E1090+Einstellungen!$B$20)*(1+Einstellungen!$B$10)</f>
        <v>34.46478</v>
      </c>
      <c r="G1090" s="21" t="str">
        <f aca="false">IF(F1090&lt;Einstellungen!$B$5,"ja","nein")</f>
        <v>nein</v>
      </c>
      <c r="H1090" s="21" t="s">
        <v>14</v>
      </c>
      <c r="I1090" s="29" t="n">
        <f aca="false">INDEX(Einstellungen!$B$27:$B$50,8)</f>
        <v>0.95</v>
      </c>
      <c r="J1090" s="29" t="n">
        <f aca="false">F1090*I1090</f>
        <v>32.741541</v>
      </c>
    </row>
    <row r="1091" customFormat="false" ht="15" hidden="false" customHeight="false" outlineLevel="0" collapsed="false">
      <c r="A1091" s="28" t="n">
        <v>45626</v>
      </c>
      <c r="B1091" s="21" t="s">
        <v>120</v>
      </c>
      <c r="C1091" s="21" t="s">
        <v>138</v>
      </c>
      <c r="D1091" s="29" t="n">
        <v>107.39</v>
      </c>
      <c r="E1091" s="29" t="n">
        <f aca="false">D1091/10</f>
        <v>10.739</v>
      </c>
      <c r="F1091" s="29" t="n">
        <f aca="false">(E1091+Einstellungen!$B$20)*(1+Einstellungen!$B$10)</f>
        <v>34.98005</v>
      </c>
      <c r="G1091" s="21" t="str">
        <f aca="false">IF(F1091&lt;Einstellungen!$B$5,"ja","nein")</f>
        <v>nein</v>
      </c>
      <c r="H1091" s="21" t="s">
        <v>14</v>
      </c>
      <c r="I1091" s="29" t="n">
        <f aca="false">INDEX(Einstellungen!$B$27:$B$50,9)</f>
        <v>1.05</v>
      </c>
      <c r="J1091" s="29" t="n">
        <f aca="false">F1091*I1091</f>
        <v>36.7290525</v>
      </c>
    </row>
    <row r="1092" customFormat="false" ht="15" hidden="false" customHeight="false" outlineLevel="0" collapsed="false">
      <c r="A1092" s="28" t="n">
        <v>45626</v>
      </c>
      <c r="B1092" s="21" t="s">
        <v>121</v>
      </c>
      <c r="C1092" s="21" t="s">
        <v>138</v>
      </c>
      <c r="D1092" s="29" t="n">
        <v>91.17</v>
      </c>
      <c r="E1092" s="29" t="n">
        <f aca="false">D1092/10</f>
        <v>9.117</v>
      </c>
      <c r="F1092" s="29" t="n">
        <f aca="false">(E1092+Einstellungen!$B$20)*(1+Einstellungen!$B$10)</f>
        <v>33.04987</v>
      </c>
      <c r="G1092" s="21" t="str">
        <f aca="false">IF(F1092&lt;Einstellungen!$B$5,"ja","nein")</f>
        <v>nein</v>
      </c>
      <c r="H1092" s="21" t="s">
        <v>14</v>
      </c>
      <c r="I1092" s="29" t="n">
        <f aca="false">INDEX(Einstellungen!$B$27:$B$50,10)</f>
        <v>1.05</v>
      </c>
      <c r="J1092" s="29" t="n">
        <f aca="false">F1092*I1092</f>
        <v>34.7023635</v>
      </c>
    </row>
    <row r="1093" customFormat="false" ht="15" hidden="false" customHeight="false" outlineLevel="0" collapsed="false">
      <c r="A1093" s="28" t="n">
        <v>45626</v>
      </c>
      <c r="B1093" s="21" t="s">
        <v>122</v>
      </c>
      <c r="C1093" s="21" t="s">
        <v>138</v>
      </c>
      <c r="D1093" s="29" t="n">
        <v>85.2</v>
      </c>
      <c r="E1093" s="29" t="n">
        <f aca="false">D1093/10</f>
        <v>8.52</v>
      </c>
      <c r="F1093" s="29" t="n">
        <f aca="false">(E1093+Einstellungen!$B$20)*(1+Einstellungen!$B$10)</f>
        <v>32.33944</v>
      </c>
      <c r="G1093" s="21" t="str">
        <f aca="false">IF(F1093&lt;Einstellungen!$B$5,"ja","nein")</f>
        <v>nein</v>
      </c>
      <c r="H1093" s="21" t="s">
        <v>14</v>
      </c>
      <c r="I1093" s="29" t="n">
        <f aca="false">INDEX(Einstellungen!$B$27:$B$50,11)</f>
        <v>1.05</v>
      </c>
      <c r="J1093" s="29" t="n">
        <f aca="false">F1093*I1093</f>
        <v>33.956412</v>
      </c>
    </row>
    <row r="1094" customFormat="false" ht="15" hidden="false" customHeight="false" outlineLevel="0" collapsed="false">
      <c r="A1094" s="28" t="n">
        <v>45626</v>
      </c>
      <c r="B1094" s="21" t="s">
        <v>123</v>
      </c>
      <c r="C1094" s="21" t="s">
        <v>138</v>
      </c>
      <c r="D1094" s="29" t="n">
        <v>86.12</v>
      </c>
      <c r="E1094" s="29" t="n">
        <f aca="false">D1094/10</f>
        <v>8.612</v>
      </c>
      <c r="F1094" s="29" t="n">
        <f aca="false">(E1094+Einstellungen!$B$20)*(1+Einstellungen!$B$10)</f>
        <v>32.44892</v>
      </c>
      <c r="G1094" s="21" t="str">
        <f aca="false">IF(F1094&lt;Einstellungen!$B$5,"ja","nein")</f>
        <v>nein</v>
      </c>
      <c r="H1094" s="21" t="s">
        <v>14</v>
      </c>
      <c r="I1094" s="29" t="n">
        <f aca="false">INDEX(Einstellungen!$B$27:$B$50,12)</f>
        <v>1.1</v>
      </c>
      <c r="J1094" s="29" t="n">
        <f aca="false">F1094*I1094</f>
        <v>35.693812</v>
      </c>
    </row>
    <row r="1095" customFormat="false" ht="15" hidden="false" customHeight="false" outlineLevel="0" collapsed="false">
      <c r="A1095" s="28" t="n">
        <v>45626</v>
      </c>
      <c r="B1095" s="21" t="s">
        <v>124</v>
      </c>
      <c r="C1095" s="21" t="s">
        <v>138</v>
      </c>
      <c r="D1095" s="29" t="n">
        <v>87.7</v>
      </c>
      <c r="E1095" s="29" t="n">
        <f aca="false">D1095/10</f>
        <v>8.77</v>
      </c>
      <c r="F1095" s="29" t="n">
        <f aca="false">(E1095+Einstellungen!$B$20)*(1+Einstellungen!$B$10)</f>
        <v>32.63694</v>
      </c>
      <c r="G1095" s="21" t="str">
        <f aca="false">IF(F1095&lt;Einstellungen!$B$5,"ja","nein")</f>
        <v>nein</v>
      </c>
      <c r="H1095" s="21" t="s">
        <v>14</v>
      </c>
      <c r="I1095" s="29" t="n">
        <f aca="false">INDEX(Einstellungen!$B$27:$B$50,13)</f>
        <v>1.2</v>
      </c>
      <c r="J1095" s="29" t="n">
        <f aca="false">F1095*I1095</f>
        <v>39.164328</v>
      </c>
    </row>
    <row r="1096" customFormat="false" ht="15" hidden="false" customHeight="false" outlineLevel="0" collapsed="false">
      <c r="A1096" s="28" t="n">
        <v>45626</v>
      </c>
      <c r="B1096" s="21" t="s">
        <v>125</v>
      </c>
      <c r="C1096" s="21" t="s">
        <v>138</v>
      </c>
      <c r="D1096" s="29" t="n">
        <v>90.03</v>
      </c>
      <c r="E1096" s="29" t="n">
        <f aca="false">D1096/10</f>
        <v>9.003</v>
      </c>
      <c r="F1096" s="29" t="n">
        <f aca="false">(E1096+Einstellungen!$B$20)*(1+Einstellungen!$B$10)</f>
        <v>32.91421</v>
      </c>
      <c r="G1096" s="21" t="str">
        <f aca="false">IF(F1096&lt;Einstellungen!$B$5,"ja","nein")</f>
        <v>nein</v>
      </c>
      <c r="H1096" s="21" t="s">
        <v>14</v>
      </c>
      <c r="I1096" s="29" t="n">
        <f aca="false">INDEX(Einstellungen!$B$27:$B$50,14)</f>
        <v>1.15</v>
      </c>
      <c r="J1096" s="29" t="n">
        <f aca="false">F1096*I1096</f>
        <v>37.8513415</v>
      </c>
    </row>
    <row r="1097" customFormat="false" ht="15" hidden="false" customHeight="false" outlineLevel="0" collapsed="false">
      <c r="A1097" s="28" t="n">
        <v>45626</v>
      </c>
      <c r="B1097" s="21" t="s">
        <v>126</v>
      </c>
      <c r="C1097" s="21" t="s">
        <v>138</v>
      </c>
      <c r="D1097" s="29" t="n">
        <v>93.35</v>
      </c>
      <c r="E1097" s="29" t="n">
        <f aca="false">D1097/10</f>
        <v>9.335</v>
      </c>
      <c r="F1097" s="29" t="n">
        <f aca="false">(E1097+Einstellungen!$B$20)*(1+Einstellungen!$B$10)</f>
        <v>33.30929</v>
      </c>
      <c r="G1097" s="21" t="str">
        <f aca="false">IF(F1097&lt;Einstellungen!$B$5,"ja","nein")</f>
        <v>nein</v>
      </c>
      <c r="H1097" s="21" t="s">
        <v>14</v>
      </c>
      <c r="I1097" s="29" t="n">
        <f aca="false">INDEX(Einstellungen!$B$27:$B$50,15)</f>
        <v>1</v>
      </c>
      <c r="J1097" s="29" t="n">
        <f aca="false">F1097*I1097</f>
        <v>33.30929</v>
      </c>
    </row>
    <row r="1098" customFormat="false" ht="15" hidden="false" customHeight="false" outlineLevel="0" collapsed="false">
      <c r="A1098" s="28" t="n">
        <v>45626</v>
      </c>
      <c r="B1098" s="21" t="s">
        <v>127</v>
      </c>
      <c r="C1098" s="21" t="s">
        <v>138</v>
      </c>
      <c r="D1098" s="29" t="n">
        <v>124.34</v>
      </c>
      <c r="E1098" s="29" t="n">
        <f aca="false">D1098/10</f>
        <v>12.434</v>
      </c>
      <c r="F1098" s="29" t="n">
        <f aca="false">(E1098+Einstellungen!$B$20)*(1+Einstellungen!$B$10)</f>
        <v>36.9971</v>
      </c>
      <c r="G1098" s="21" t="str">
        <f aca="false">IF(F1098&lt;Einstellungen!$B$5,"ja","nein")</f>
        <v>nein</v>
      </c>
      <c r="H1098" s="21" t="s">
        <v>14</v>
      </c>
      <c r="I1098" s="29" t="n">
        <f aca="false">INDEX(Einstellungen!$B$27:$B$50,16)</f>
        <v>0.95</v>
      </c>
      <c r="J1098" s="29" t="n">
        <f aca="false">F1098*I1098</f>
        <v>35.147245</v>
      </c>
    </row>
    <row r="1099" customFormat="false" ht="15" hidden="false" customHeight="false" outlineLevel="0" collapsed="false">
      <c r="A1099" s="28" t="n">
        <v>45626</v>
      </c>
      <c r="B1099" s="21" t="s">
        <v>128</v>
      </c>
      <c r="C1099" s="21" t="s">
        <v>138</v>
      </c>
      <c r="D1099" s="29" t="n">
        <v>132.89</v>
      </c>
      <c r="E1099" s="29" t="n">
        <f aca="false">D1099/10</f>
        <v>13.289</v>
      </c>
      <c r="F1099" s="29" t="n">
        <f aca="false">(E1099+Einstellungen!$B$20)*(1+Einstellungen!$B$10)</f>
        <v>38.01455</v>
      </c>
      <c r="G1099" s="21" t="str">
        <f aca="false">IF(F1099&lt;Einstellungen!$B$5,"ja","nein")</f>
        <v>nein</v>
      </c>
      <c r="H1099" s="21" t="s">
        <v>14</v>
      </c>
      <c r="I1099" s="29" t="n">
        <f aca="false">INDEX(Einstellungen!$B$27:$B$50,17)</f>
        <v>0.95</v>
      </c>
      <c r="J1099" s="29" t="n">
        <f aca="false">F1099*I1099</f>
        <v>36.1138225</v>
      </c>
    </row>
    <row r="1100" customFormat="false" ht="15" hidden="false" customHeight="false" outlineLevel="0" collapsed="false">
      <c r="A1100" s="28" t="n">
        <v>45626</v>
      </c>
      <c r="B1100" s="21" t="s">
        <v>129</v>
      </c>
      <c r="C1100" s="21" t="s">
        <v>138</v>
      </c>
      <c r="D1100" s="29" t="n">
        <v>136.94</v>
      </c>
      <c r="E1100" s="29" t="n">
        <f aca="false">D1100/10</f>
        <v>13.694</v>
      </c>
      <c r="F1100" s="29" t="n">
        <f aca="false">(E1100+Einstellungen!$B$20)*(1+Einstellungen!$B$10)</f>
        <v>38.4965</v>
      </c>
      <c r="G1100" s="21" t="str">
        <f aca="false">IF(F1100&lt;Einstellungen!$B$5,"ja","nein")</f>
        <v>nein</v>
      </c>
      <c r="H1100" s="21" t="s">
        <v>14</v>
      </c>
      <c r="I1100" s="29" t="n">
        <f aca="false">INDEX(Einstellungen!$B$27:$B$50,18)</f>
        <v>1.1</v>
      </c>
      <c r="J1100" s="29" t="n">
        <f aca="false">F1100*I1100</f>
        <v>42.34615</v>
      </c>
    </row>
    <row r="1101" customFormat="false" ht="15" hidden="false" customHeight="false" outlineLevel="0" collapsed="false">
      <c r="A1101" s="28" t="n">
        <v>45626</v>
      </c>
      <c r="B1101" s="21" t="s">
        <v>130</v>
      </c>
      <c r="C1101" s="21" t="s">
        <v>138</v>
      </c>
      <c r="D1101" s="29" t="n">
        <v>135.9</v>
      </c>
      <c r="E1101" s="29" t="n">
        <f aca="false">D1101/10</f>
        <v>13.59</v>
      </c>
      <c r="F1101" s="29" t="n">
        <f aca="false">(E1101+Einstellungen!$B$20)*(1+Einstellungen!$B$10)</f>
        <v>38.37274</v>
      </c>
      <c r="G1101" s="21" t="str">
        <f aca="false">IF(F1101&lt;Einstellungen!$B$5,"ja","nein")</f>
        <v>nein</v>
      </c>
      <c r="H1101" s="21" t="s">
        <v>14</v>
      </c>
      <c r="I1101" s="29" t="n">
        <f aca="false">INDEX(Einstellungen!$B$27:$B$50,19)</f>
        <v>1.35</v>
      </c>
      <c r="J1101" s="29" t="n">
        <f aca="false">F1101*I1101</f>
        <v>51.803199</v>
      </c>
    </row>
    <row r="1102" customFormat="false" ht="15" hidden="false" customHeight="false" outlineLevel="0" collapsed="false">
      <c r="A1102" s="28" t="n">
        <v>45626</v>
      </c>
      <c r="B1102" s="21" t="s">
        <v>131</v>
      </c>
      <c r="C1102" s="21" t="s">
        <v>138</v>
      </c>
      <c r="D1102" s="29" t="n">
        <v>131.96</v>
      </c>
      <c r="E1102" s="29" t="n">
        <f aca="false">D1102/10</f>
        <v>13.196</v>
      </c>
      <c r="F1102" s="29" t="n">
        <f aca="false">(E1102+Einstellungen!$B$20)*(1+Einstellungen!$B$10)</f>
        <v>37.90388</v>
      </c>
      <c r="G1102" s="21" t="str">
        <f aca="false">IF(F1102&lt;Einstellungen!$B$5,"ja","nein")</f>
        <v>nein</v>
      </c>
      <c r="H1102" s="21" t="s">
        <v>14</v>
      </c>
      <c r="I1102" s="29" t="n">
        <f aca="false">INDEX(Einstellungen!$B$27:$B$50,20)</f>
        <v>1.45</v>
      </c>
      <c r="J1102" s="29" t="n">
        <f aca="false">F1102*I1102</f>
        <v>54.960626</v>
      </c>
    </row>
    <row r="1103" customFormat="false" ht="15" hidden="false" customHeight="false" outlineLevel="0" collapsed="false">
      <c r="A1103" s="28" t="n">
        <v>45626</v>
      </c>
      <c r="B1103" s="21" t="s">
        <v>132</v>
      </c>
      <c r="C1103" s="21" t="s">
        <v>138</v>
      </c>
      <c r="D1103" s="29" t="n">
        <v>124.51</v>
      </c>
      <c r="E1103" s="29" t="n">
        <f aca="false">D1103/10</f>
        <v>12.451</v>
      </c>
      <c r="F1103" s="29" t="n">
        <f aca="false">(E1103+Einstellungen!$B$20)*(1+Einstellungen!$B$10)</f>
        <v>37.01733</v>
      </c>
      <c r="G1103" s="21" t="str">
        <f aca="false">IF(F1103&lt;Einstellungen!$B$5,"ja","nein")</f>
        <v>nein</v>
      </c>
      <c r="H1103" s="21" t="s">
        <v>14</v>
      </c>
      <c r="I1103" s="29" t="n">
        <f aca="false">INDEX(Einstellungen!$B$27:$B$50,21)</f>
        <v>1.4</v>
      </c>
      <c r="J1103" s="29" t="n">
        <f aca="false">F1103*I1103</f>
        <v>51.824262</v>
      </c>
    </row>
    <row r="1104" customFormat="false" ht="15" hidden="false" customHeight="false" outlineLevel="0" collapsed="false">
      <c r="A1104" s="28" t="n">
        <v>45626</v>
      </c>
      <c r="B1104" s="21" t="s">
        <v>133</v>
      </c>
      <c r="C1104" s="21" t="s">
        <v>138</v>
      </c>
      <c r="D1104" s="29" t="n">
        <v>115.08</v>
      </c>
      <c r="E1104" s="29" t="n">
        <f aca="false">D1104/10</f>
        <v>11.508</v>
      </c>
      <c r="F1104" s="29" t="n">
        <f aca="false">(E1104+Einstellungen!$B$20)*(1+Einstellungen!$B$10)</f>
        <v>35.89516</v>
      </c>
      <c r="G1104" s="21" t="str">
        <f aca="false">IF(F1104&lt;Einstellungen!$B$5,"ja","nein")</f>
        <v>nein</v>
      </c>
      <c r="H1104" s="21" t="s">
        <v>14</v>
      </c>
      <c r="I1104" s="29" t="n">
        <f aca="false">INDEX(Einstellungen!$B$27:$B$50,22)</f>
        <v>1.25</v>
      </c>
      <c r="J1104" s="29" t="n">
        <f aca="false">F1104*I1104</f>
        <v>44.86895</v>
      </c>
    </row>
    <row r="1105" customFormat="false" ht="15" hidden="false" customHeight="false" outlineLevel="0" collapsed="false">
      <c r="A1105" s="28" t="n">
        <v>45626</v>
      </c>
      <c r="B1105" s="21" t="s">
        <v>134</v>
      </c>
      <c r="C1105" s="21" t="s">
        <v>138</v>
      </c>
      <c r="D1105" s="29" t="n">
        <v>114.78</v>
      </c>
      <c r="E1105" s="29" t="n">
        <f aca="false">D1105/10</f>
        <v>11.478</v>
      </c>
      <c r="F1105" s="29" t="n">
        <f aca="false">(E1105+Einstellungen!$B$20)*(1+Einstellungen!$B$10)</f>
        <v>35.85946</v>
      </c>
      <c r="G1105" s="21" t="str">
        <f aca="false">IF(F1105&lt;Einstellungen!$B$5,"ja","nein")</f>
        <v>nein</v>
      </c>
      <c r="H1105" s="21" t="s">
        <v>14</v>
      </c>
      <c r="I1105" s="29" t="n">
        <f aca="false">INDEX(Einstellungen!$B$27:$B$50,23)</f>
        <v>1.05</v>
      </c>
      <c r="J1105" s="29" t="n">
        <f aca="false">F1105*I1105</f>
        <v>37.652433</v>
      </c>
    </row>
    <row r="1106" customFormat="false" ht="15" hidden="false" customHeight="false" outlineLevel="0" collapsed="false">
      <c r="A1106" s="28" t="n">
        <v>45626</v>
      </c>
      <c r="B1106" s="21" t="s">
        <v>135</v>
      </c>
      <c r="C1106" s="21" t="s">
        <v>138</v>
      </c>
      <c r="D1106" s="29" t="n">
        <v>106.67</v>
      </c>
      <c r="E1106" s="29" t="n">
        <f aca="false">D1106/10</f>
        <v>10.667</v>
      </c>
      <c r="F1106" s="29" t="n">
        <f aca="false">(E1106+Einstellungen!$B$20)*(1+Einstellungen!$B$10)</f>
        <v>34.89437</v>
      </c>
      <c r="G1106" s="21" t="str">
        <f aca="false">IF(F1106&lt;Einstellungen!$B$5,"ja","nein")</f>
        <v>nein</v>
      </c>
      <c r="H1106" s="21" t="s">
        <v>14</v>
      </c>
      <c r="I1106" s="29" t="n">
        <f aca="false">INDEX(Einstellungen!$B$27:$B$50,24)</f>
        <v>0.8</v>
      </c>
      <c r="J1106" s="29" t="n">
        <f aca="false">F1106*I1106</f>
        <v>27.915496</v>
      </c>
    </row>
    <row r="1107" customFormat="false" ht="15" hidden="false" customHeight="false" outlineLevel="0" collapsed="false">
      <c r="A1107" s="28" t="n">
        <v>45627</v>
      </c>
      <c r="B1107" s="21" t="s">
        <v>111</v>
      </c>
      <c r="C1107" s="21" t="s">
        <v>139</v>
      </c>
      <c r="D1107" s="29" t="n">
        <v>99.66</v>
      </c>
      <c r="E1107" s="29" t="n">
        <f aca="false">D1107/10</f>
        <v>9.966</v>
      </c>
      <c r="F1107" s="29" t="n">
        <f aca="false">(E1107+Einstellungen!$B$20)*(1+Einstellungen!$B$10)</f>
        <v>34.06018</v>
      </c>
      <c r="G1107" s="21" t="str">
        <f aca="false">IF(F1107&lt;Einstellungen!$B$5,"ja","nein")</f>
        <v>nein</v>
      </c>
      <c r="H1107" s="21" t="s">
        <v>15</v>
      </c>
      <c r="I1107" s="29" t="n">
        <f aca="false">INDEX(Einstellungen!$B$27:$B$50,1)</f>
        <v>0.6</v>
      </c>
      <c r="J1107" s="29" t="n">
        <f aca="false">F1107*I1107</f>
        <v>20.436108</v>
      </c>
    </row>
    <row r="1108" customFormat="false" ht="15" hidden="false" customHeight="false" outlineLevel="0" collapsed="false">
      <c r="A1108" s="28" t="n">
        <v>45627</v>
      </c>
      <c r="B1108" s="21" t="s">
        <v>113</v>
      </c>
      <c r="C1108" s="21" t="s">
        <v>139</v>
      </c>
      <c r="D1108" s="29" t="n">
        <v>90.01</v>
      </c>
      <c r="E1108" s="29" t="n">
        <f aca="false">D1108/10</f>
        <v>9.001</v>
      </c>
      <c r="F1108" s="29" t="n">
        <f aca="false">(E1108+Einstellungen!$B$20)*(1+Einstellungen!$B$10)</f>
        <v>32.91183</v>
      </c>
      <c r="G1108" s="21" t="str">
        <f aca="false">IF(F1108&lt;Einstellungen!$B$5,"ja","nein")</f>
        <v>nein</v>
      </c>
      <c r="H1108" s="21" t="s">
        <v>15</v>
      </c>
      <c r="I1108" s="29" t="n">
        <f aca="false">INDEX(Einstellungen!$B$27:$B$50,2)</f>
        <v>0.5</v>
      </c>
      <c r="J1108" s="29" t="n">
        <f aca="false">F1108*I1108</f>
        <v>16.455915</v>
      </c>
    </row>
    <row r="1109" customFormat="false" ht="15" hidden="false" customHeight="false" outlineLevel="0" collapsed="false">
      <c r="A1109" s="28" t="n">
        <v>45627</v>
      </c>
      <c r="B1109" s="21" t="s">
        <v>114</v>
      </c>
      <c r="C1109" s="21" t="s">
        <v>139</v>
      </c>
      <c r="D1109" s="29" t="n">
        <v>88.14</v>
      </c>
      <c r="E1109" s="29" t="n">
        <f aca="false">D1109/10</f>
        <v>8.814</v>
      </c>
      <c r="F1109" s="29" t="n">
        <f aca="false">(E1109+Einstellungen!$B$20)*(1+Einstellungen!$B$10)</f>
        <v>32.6893</v>
      </c>
      <c r="G1109" s="21" t="str">
        <f aca="false">IF(F1109&lt;Einstellungen!$B$5,"ja","nein")</f>
        <v>nein</v>
      </c>
      <c r="H1109" s="21" t="s">
        <v>15</v>
      </c>
      <c r="I1109" s="29" t="n">
        <f aca="false">INDEX(Einstellungen!$B$27:$B$50,3)</f>
        <v>0.45</v>
      </c>
      <c r="J1109" s="29" t="n">
        <f aca="false">F1109*I1109</f>
        <v>14.710185</v>
      </c>
    </row>
    <row r="1110" customFormat="false" ht="15" hidden="false" customHeight="false" outlineLevel="0" collapsed="false">
      <c r="A1110" s="28" t="n">
        <v>45627</v>
      </c>
      <c r="B1110" s="21" t="s">
        <v>115</v>
      </c>
      <c r="C1110" s="21" t="s">
        <v>139</v>
      </c>
      <c r="D1110" s="29" t="n">
        <v>85.7</v>
      </c>
      <c r="E1110" s="29" t="n">
        <f aca="false">D1110/10</f>
        <v>8.57</v>
      </c>
      <c r="F1110" s="29" t="n">
        <f aca="false">(E1110+Einstellungen!$B$20)*(1+Einstellungen!$B$10)</f>
        <v>32.39894</v>
      </c>
      <c r="G1110" s="21" t="str">
        <f aca="false">IF(F1110&lt;Einstellungen!$B$5,"ja","nein")</f>
        <v>nein</v>
      </c>
      <c r="H1110" s="21" t="s">
        <v>15</v>
      </c>
      <c r="I1110" s="29" t="n">
        <f aca="false">INDEX(Einstellungen!$B$27:$B$50,4)</f>
        <v>0.45</v>
      </c>
      <c r="J1110" s="29" t="n">
        <f aca="false">F1110*I1110</f>
        <v>14.579523</v>
      </c>
    </row>
    <row r="1111" customFormat="false" ht="15" hidden="false" customHeight="false" outlineLevel="0" collapsed="false">
      <c r="A1111" s="28" t="n">
        <v>45627</v>
      </c>
      <c r="B1111" s="21" t="s">
        <v>116</v>
      </c>
      <c r="C1111" s="21" t="s">
        <v>139</v>
      </c>
      <c r="D1111" s="29" t="n">
        <v>84.8</v>
      </c>
      <c r="E1111" s="29" t="n">
        <f aca="false">D1111/10</f>
        <v>8.48</v>
      </c>
      <c r="F1111" s="29" t="n">
        <f aca="false">(E1111+Einstellungen!$B$20)*(1+Einstellungen!$B$10)</f>
        <v>32.29184</v>
      </c>
      <c r="G1111" s="21" t="str">
        <f aca="false">IF(F1111&lt;Einstellungen!$B$5,"ja","nein")</f>
        <v>nein</v>
      </c>
      <c r="H1111" s="21" t="s">
        <v>15</v>
      </c>
      <c r="I1111" s="29" t="n">
        <f aca="false">INDEX(Einstellungen!$B$27:$B$50,5)</f>
        <v>0.45</v>
      </c>
      <c r="J1111" s="29" t="n">
        <f aca="false">F1111*I1111</f>
        <v>14.531328</v>
      </c>
    </row>
    <row r="1112" customFormat="false" ht="15" hidden="false" customHeight="false" outlineLevel="0" collapsed="false">
      <c r="A1112" s="28" t="n">
        <v>45627</v>
      </c>
      <c r="B1112" s="21" t="s">
        <v>117</v>
      </c>
      <c r="C1112" s="21" t="s">
        <v>139</v>
      </c>
      <c r="D1112" s="29" t="n">
        <v>85.31</v>
      </c>
      <c r="E1112" s="29" t="n">
        <f aca="false">D1112/10</f>
        <v>8.531</v>
      </c>
      <c r="F1112" s="29" t="n">
        <f aca="false">(E1112+Einstellungen!$B$20)*(1+Einstellungen!$B$10)</f>
        <v>32.35253</v>
      </c>
      <c r="G1112" s="21" t="str">
        <f aca="false">IF(F1112&lt;Einstellungen!$B$5,"ja","nein")</f>
        <v>nein</v>
      </c>
      <c r="H1112" s="21" t="s">
        <v>15</v>
      </c>
      <c r="I1112" s="29" t="n">
        <f aca="false">INDEX(Einstellungen!$B$27:$B$50,6)</f>
        <v>0.5</v>
      </c>
      <c r="J1112" s="29" t="n">
        <f aca="false">F1112*I1112</f>
        <v>16.176265</v>
      </c>
    </row>
    <row r="1113" customFormat="false" ht="15" hidden="false" customHeight="false" outlineLevel="0" collapsed="false">
      <c r="A1113" s="28" t="n">
        <v>45627</v>
      </c>
      <c r="B1113" s="21" t="s">
        <v>118</v>
      </c>
      <c r="C1113" s="21" t="s">
        <v>139</v>
      </c>
      <c r="D1113" s="29" t="n">
        <v>84.43</v>
      </c>
      <c r="E1113" s="29" t="n">
        <f aca="false">D1113/10</f>
        <v>8.443</v>
      </c>
      <c r="F1113" s="29" t="n">
        <f aca="false">(E1113+Einstellungen!$B$20)*(1+Einstellungen!$B$10)</f>
        <v>32.24781</v>
      </c>
      <c r="G1113" s="21" t="str">
        <f aca="false">IF(F1113&lt;Einstellungen!$B$5,"ja","nein")</f>
        <v>nein</v>
      </c>
      <c r="H1113" s="21" t="s">
        <v>15</v>
      </c>
      <c r="I1113" s="29" t="n">
        <f aca="false">INDEX(Einstellungen!$B$27:$B$50,7)</f>
        <v>0.7</v>
      </c>
      <c r="J1113" s="29" t="n">
        <f aca="false">F1113*I1113</f>
        <v>22.573467</v>
      </c>
    </row>
    <row r="1114" customFormat="false" ht="15" hidden="false" customHeight="false" outlineLevel="0" collapsed="false">
      <c r="A1114" s="28" t="n">
        <v>45627</v>
      </c>
      <c r="B1114" s="21" t="s">
        <v>119</v>
      </c>
      <c r="C1114" s="21" t="s">
        <v>139</v>
      </c>
      <c r="D1114" s="29" t="n">
        <v>89.97</v>
      </c>
      <c r="E1114" s="29" t="n">
        <f aca="false">D1114/10</f>
        <v>8.997</v>
      </c>
      <c r="F1114" s="29" t="n">
        <f aca="false">(E1114+Einstellungen!$B$20)*(1+Einstellungen!$B$10)</f>
        <v>32.90707</v>
      </c>
      <c r="G1114" s="21" t="str">
        <f aca="false">IF(F1114&lt;Einstellungen!$B$5,"ja","nein")</f>
        <v>nein</v>
      </c>
      <c r="H1114" s="21" t="s">
        <v>15</v>
      </c>
      <c r="I1114" s="29" t="n">
        <f aca="false">INDEX(Einstellungen!$B$27:$B$50,8)</f>
        <v>0.95</v>
      </c>
      <c r="J1114" s="29" t="n">
        <f aca="false">F1114*I1114</f>
        <v>31.2617165</v>
      </c>
    </row>
    <row r="1115" customFormat="false" ht="15" hidden="false" customHeight="false" outlineLevel="0" collapsed="false">
      <c r="A1115" s="28" t="n">
        <v>45627</v>
      </c>
      <c r="B1115" s="21" t="s">
        <v>120</v>
      </c>
      <c r="C1115" s="21" t="s">
        <v>139</v>
      </c>
      <c r="D1115" s="29" t="n">
        <v>99.64</v>
      </c>
      <c r="E1115" s="29" t="n">
        <f aca="false">D1115/10</f>
        <v>9.964</v>
      </c>
      <c r="F1115" s="29" t="n">
        <f aca="false">(E1115+Einstellungen!$B$20)*(1+Einstellungen!$B$10)</f>
        <v>34.0578</v>
      </c>
      <c r="G1115" s="21" t="str">
        <f aca="false">IF(F1115&lt;Einstellungen!$B$5,"ja","nein")</f>
        <v>nein</v>
      </c>
      <c r="H1115" s="21" t="s">
        <v>15</v>
      </c>
      <c r="I1115" s="29" t="n">
        <f aca="false">INDEX(Einstellungen!$B$27:$B$50,9)</f>
        <v>1.05</v>
      </c>
      <c r="J1115" s="29" t="n">
        <f aca="false">F1115*I1115</f>
        <v>35.76069</v>
      </c>
    </row>
    <row r="1116" customFormat="false" ht="15" hidden="false" customHeight="false" outlineLevel="0" collapsed="false">
      <c r="A1116" s="28" t="n">
        <v>45627</v>
      </c>
      <c r="B1116" s="21" t="s">
        <v>121</v>
      </c>
      <c r="C1116" s="21" t="s">
        <v>139</v>
      </c>
      <c r="D1116" s="29" t="n">
        <v>94.6</v>
      </c>
      <c r="E1116" s="29" t="n">
        <f aca="false">D1116/10</f>
        <v>9.46</v>
      </c>
      <c r="F1116" s="29" t="n">
        <f aca="false">(E1116+Einstellungen!$B$20)*(1+Einstellungen!$B$10)</f>
        <v>33.45804</v>
      </c>
      <c r="G1116" s="21" t="str">
        <f aca="false">IF(F1116&lt;Einstellungen!$B$5,"ja","nein")</f>
        <v>nein</v>
      </c>
      <c r="H1116" s="21" t="s">
        <v>15</v>
      </c>
      <c r="I1116" s="29" t="n">
        <f aca="false">INDEX(Einstellungen!$B$27:$B$50,10)</f>
        <v>1.05</v>
      </c>
      <c r="J1116" s="29" t="n">
        <f aca="false">F1116*I1116</f>
        <v>35.130942</v>
      </c>
    </row>
    <row r="1117" customFormat="false" ht="15" hidden="false" customHeight="false" outlineLevel="0" collapsed="false">
      <c r="A1117" s="28" t="n">
        <v>45627</v>
      </c>
      <c r="B1117" s="21" t="s">
        <v>122</v>
      </c>
      <c r="C1117" s="21" t="s">
        <v>139</v>
      </c>
      <c r="D1117" s="29" t="n">
        <v>89.3</v>
      </c>
      <c r="E1117" s="29" t="n">
        <f aca="false">D1117/10</f>
        <v>8.93</v>
      </c>
      <c r="F1117" s="29" t="n">
        <f aca="false">(E1117+Einstellungen!$B$20)*(1+Einstellungen!$B$10)</f>
        <v>32.82734</v>
      </c>
      <c r="G1117" s="21" t="str">
        <f aca="false">IF(F1117&lt;Einstellungen!$B$5,"ja","nein")</f>
        <v>nein</v>
      </c>
      <c r="H1117" s="21" t="s">
        <v>15</v>
      </c>
      <c r="I1117" s="29" t="n">
        <f aca="false">INDEX(Einstellungen!$B$27:$B$50,11)</f>
        <v>1.05</v>
      </c>
      <c r="J1117" s="29" t="n">
        <f aca="false">F1117*I1117</f>
        <v>34.468707</v>
      </c>
    </row>
    <row r="1118" customFormat="false" ht="15" hidden="false" customHeight="false" outlineLevel="0" collapsed="false">
      <c r="A1118" s="28" t="n">
        <v>45627</v>
      </c>
      <c r="B1118" s="21" t="s">
        <v>123</v>
      </c>
      <c r="C1118" s="21" t="s">
        <v>139</v>
      </c>
      <c r="D1118" s="29" t="n">
        <v>82.38</v>
      </c>
      <c r="E1118" s="29" t="n">
        <f aca="false">D1118/10</f>
        <v>8.238</v>
      </c>
      <c r="F1118" s="29" t="n">
        <f aca="false">(E1118+Einstellungen!$B$20)*(1+Einstellungen!$B$10)</f>
        <v>32.00386</v>
      </c>
      <c r="G1118" s="21" t="str">
        <f aca="false">IF(F1118&lt;Einstellungen!$B$5,"ja","nein")</f>
        <v>nein</v>
      </c>
      <c r="H1118" s="21" t="s">
        <v>15</v>
      </c>
      <c r="I1118" s="29" t="n">
        <f aca="false">INDEX(Einstellungen!$B$27:$B$50,12)</f>
        <v>1.1</v>
      </c>
      <c r="J1118" s="29" t="n">
        <f aca="false">F1118*I1118</f>
        <v>35.204246</v>
      </c>
    </row>
    <row r="1119" customFormat="false" ht="15" hidden="false" customHeight="false" outlineLevel="0" collapsed="false">
      <c r="A1119" s="28" t="n">
        <v>45627</v>
      </c>
      <c r="B1119" s="21" t="s">
        <v>124</v>
      </c>
      <c r="C1119" s="21" t="s">
        <v>139</v>
      </c>
      <c r="D1119" s="29" t="n">
        <v>85.25</v>
      </c>
      <c r="E1119" s="29" t="n">
        <f aca="false">D1119/10</f>
        <v>8.525</v>
      </c>
      <c r="F1119" s="29" t="n">
        <f aca="false">(E1119+Einstellungen!$B$20)*(1+Einstellungen!$B$10)</f>
        <v>32.34539</v>
      </c>
      <c r="G1119" s="21" t="str">
        <f aca="false">IF(F1119&lt;Einstellungen!$B$5,"ja","nein")</f>
        <v>nein</v>
      </c>
      <c r="H1119" s="21" t="s">
        <v>15</v>
      </c>
      <c r="I1119" s="29" t="n">
        <f aca="false">INDEX(Einstellungen!$B$27:$B$50,13)</f>
        <v>1.2</v>
      </c>
      <c r="J1119" s="29" t="n">
        <f aca="false">F1119*I1119</f>
        <v>38.814468</v>
      </c>
    </row>
    <row r="1120" customFormat="false" ht="15" hidden="false" customHeight="false" outlineLevel="0" collapsed="false">
      <c r="A1120" s="28" t="n">
        <v>45627</v>
      </c>
      <c r="B1120" s="21" t="s">
        <v>125</v>
      </c>
      <c r="C1120" s="21" t="s">
        <v>139</v>
      </c>
      <c r="D1120" s="29" t="n">
        <v>83.08</v>
      </c>
      <c r="E1120" s="29" t="n">
        <f aca="false">D1120/10</f>
        <v>8.308</v>
      </c>
      <c r="F1120" s="29" t="n">
        <f aca="false">(E1120+Einstellungen!$B$20)*(1+Einstellungen!$B$10)</f>
        <v>32.08716</v>
      </c>
      <c r="G1120" s="21" t="str">
        <f aca="false">IF(F1120&lt;Einstellungen!$B$5,"ja","nein")</f>
        <v>nein</v>
      </c>
      <c r="H1120" s="21" t="s">
        <v>15</v>
      </c>
      <c r="I1120" s="29" t="n">
        <f aca="false">INDEX(Einstellungen!$B$27:$B$50,14)</f>
        <v>1.15</v>
      </c>
      <c r="J1120" s="29" t="n">
        <f aca="false">F1120*I1120</f>
        <v>36.900234</v>
      </c>
    </row>
    <row r="1121" customFormat="false" ht="15" hidden="false" customHeight="false" outlineLevel="0" collapsed="false">
      <c r="A1121" s="28" t="n">
        <v>45627</v>
      </c>
      <c r="B1121" s="21" t="s">
        <v>126</v>
      </c>
      <c r="C1121" s="21" t="s">
        <v>139</v>
      </c>
      <c r="D1121" s="29" t="n">
        <v>90.61</v>
      </c>
      <c r="E1121" s="29" t="n">
        <f aca="false">D1121/10</f>
        <v>9.061</v>
      </c>
      <c r="F1121" s="29" t="n">
        <f aca="false">(E1121+Einstellungen!$B$20)*(1+Einstellungen!$B$10)</f>
        <v>32.98323</v>
      </c>
      <c r="G1121" s="21" t="str">
        <f aca="false">IF(F1121&lt;Einstellungen!$B$5,"ja","nein")</f>
        <v>nein</v>
      </c>
      <c r="H1121" s="21" t="s">
        <v>15</v>
      </c>
      <c r="I1121" s="29" t="n">
        <f aca="false">INDEX(Einstellungen!$B$27:$B$50,15)</f>
        <v>1</v>
      </c>
      <c r="J1121" s="29" t="n">
        <f aca="false">F1121*I1121</f>
        <v>32.98323</v>
      </c>
    </row>
    <row r="1122" customFormat="false" ht="15" hidden="false" customHeight="false" outlineLevel="0" collapsed="false">
      <c r="A1122" s="28" t="n">
        <v>45627</v>
      </c>
      <c r="B1122" s="21" t="s">
        <v>127</v>
      </c>
      <c r="C1122" s="21" t="s">
        <v>139</v>
      </c>
      <c r="D1122" s="29" t="n">
        <v>108.62</v>
      </c>
      <c r="E1122" s="29" t="n">
        <f aca="false">D1122/10</f>
        <v>10.862</v>
      </c>
      <c r="F1122" s="29" t="n">
        <f aca="false">(E1122+Einstellungen!$B$20)*(1+Einstellungen!$B$10)</f>
        <v>35.12642</v>
      </c>
      <c r="G1122" s="21" t="str">
        <f aca="false">IF(F1122&lt;Einstellungen!$B$5,"ja","nein")</f>
        <v>nein</v>
      </c>
      <c r="H1122" s="21" t="s">
        <v>15</v>
      </c>
      <c r="I1122" s="29" t="n">
        <f aca="false">INDEX(Einstellungen!$B$27:$B$50,16)</f>
        <v>0.95</v>
      </c>
      <c r="J1122" s="29" t="n">
        <f aca="false">F1122*I1122</f>
        <v>33.370099</v>
      </c>
    </row>
    <row r="1123" customFormat="false" ht="15" hidden="false" customHeight="false" outlineLevel="0" collapsed="false">
      <c r="A1123" s="28" t="n">
        <v>45627</v>
      </c>
      <c r="B1123" s="21" t="s">
        <v>128</v>
      </c>
      <c r="C1123" s="21" t="s">
        <v>139</v>
      </c>
      <c r="D1123" s="29" t="n">
        <v>121.53</v>
      </c>
      <c r="E1123" s="29" t="n">
        <f aca="false">D1123/10</f>
        <v>12.153</v>
      </c>
      <c r="F1123" s="29" t="n">
        <f aca="false">(E1123+Einstellungen!$B$20)*(1+Einstellungen!$B$10)</f>
        <v>36.66271</v>
      </c>
      <c r="G1123" s="21" t="str">
        <f aca="false">IF(F1123&lt;Einstellungen!$B$5,"ja","nein")</f>
        <v>nein</v>
      </c>
      <c r="H1123" s="21" t="s">
        <v>15</v>
      </c>
      <c r="I1123" s="29" t="n">
        <f aca="false">INDEX(Einstellungen!$B$27:$B$50,17)</f>
        <v>0.95</v>
      </c>
      <c r="J1123" s="29" t="n">
        <f aca="false">F1123*I1123</f>
        <v>34.8295745</v>
      </c>
    </row>
    <row r="1124" customFormat="false" ht="15" hidden="false" customHeight="false" outlineLevel="0" collapsed="false">
      <c r="A1124" s="28" t="n">
        <v>45627</v>
      </c>
      <c r="B1124" s="21" t="s">
        <v>129</v>
      </c>
      <c r="C1124" s="21" t="s">
        <v>139</v>
      </c>
      <c r="D1124" s="29" t="n">
        <v>117.77</v>
      </c>
      <c r="E1124" s="29" t="n">
        <f aca="false">D1124/10</f>
        <v>11.777</v>
      </c>
      <c r="F1124" s="29" t="n">
        <f aca="false">(E1124+Einstellungen!$B$20)*(1+Einstellungen!$B$10)</f>
        <v>36.21527</v>
      </c>
      <c r="G1124" s="21" t="str">
        <f aca="false">IF(F1124&lt;Einstellungen!$B$5,"ja","nein")</f>
        <v>nein</v>
      </c>
      <c r="H1124" s="21" t="s">
        <v>15</v>
      </c>
      <c r="I1124" s="29" t="n">
        <f aca="false">INDEX(Einstellungen!$B$27:$B$50,18)</f>
        <v>1.1</v>
      </c>
      <c r="J1124" s="29" t="n">
        <f aca="false">F1124*I1124</f>
        <v>39.836797</v>
      </c>
    </row>
    <row r="1125" customFormat="false" ht="15" hidden="false" customHeight="false" outlineLevel="0" collapsed="false">
      <c r="A1125" s="28" t="n">
        <v>45627</v>
      </c>
      <c r="B1125" s="21" t="s">
        <v>130</v>
      </c>
      <c r="C1125" s="21" t="s">
        <v>139</v>
      </c>
      <c r="D1125" s="29" t="n">
        <v>121.51</v>
      </c>
      <c r="E1125" s="29" t="n">
        <f aca="false">D1125/10</f>
        <v>12.151</v>
      </c>
      <c r="F1125" s="29" t="n">
        <f aca="false">(E1125+Einstellungen!$B$20)*(1+Einstellungen!$B$10)</f>
        <v>36.66033</v>
      </c>
      <c r="G1125" s="21" t="str">
        <f aca="false">IF(F1125&lt;Einstellungen!$B$5,"ja","nein")</f>
        <v>nein</v>
      </c>
      <c r="H1125" s="21" t="s">
        <v>15</v>
      </c>
      <c r="I1125" s="29" t="n">
        <f aca="false">INDEX(Einstellungen!$B$27:$B$50,19)</f>
        <v>1.35</v>
      </c>
      <c r="J1125" s="29" t="n">
        <f aca="false">F1125*I1125</f>
        <v>49.4914455</v>
      </c>
    </row>
    <row r="1126" customFormat="false" ht="15" hidden="false" customHeight="false" outlineLevel="0" collapsed="false">
      <c r="A1126" s="28" t="n">
        <v>45627</v>
      </c>
      <c r="B1126" s="21" t="s">
        <v>131</v>
      </c>
      <c r="C1126" s="21" t="s">
        <v>139</v>
      </c>
      <c r="D1126" s="29" t="n">
        <v>110.23</v>
      </c>
      <c r="E1126" s="29" t="n">
        <f aca="false">D1126/10</f>
        <v>11.023</v>
      </c>
      <c r="F1126" s="29" t="n">
        <f aca="false">(E1126+Einstellungen!$B$20)*(1+Einstellungen!$B$10)</f>
        <v>35.31801</v>
      </c>
      <c r="G1126" s="21" t="str">
        <f aca="false">IF(F1126&lt;Einstellungen!$B$5,"ja","nein")</f>
        <v>nein</v>
      </c>
      <c r="H1126" s="21" t="s">
        <v>15</v>
      </c>
      <c r="I1126" s="29" t="n">
        <f aca="false">INDEX(Einstellungen!$B$27:$B$50,20)</f>
        <v>1.45</v>
      </c>
      <c r="J1126" s="29" t="n">
        <f aca="false">F1126*I1126</f>
        <v>51.2111145</v>
      </c>
    </row>
    <row r="1127" customFormat="false" ht="15" hidden="false" customHeight="false" outlineLevel="0" collapsed="false">
      <c r="A1127" s="28" t="n">
        <v>45627</v>
      </c>
      <c r="B1127" s="21" t="s">
        <v>132</v>
      </c>
      <c r="C1127" s="21" t="s">
        <v>139</v>
      </c>
      <c r="D1127" s="29" t="n">
        <v>91.35</v>
      </c>
      <c r="E1127" s="29" t="n">
        <f aca="false">D1127/10</f>
        <v>9.135</v>
      </c>
      <c r="F1127" s="29" t="n">
        <f aca="false">(E1127+Einstellungen!$B$20)*(1+Einstellungen!$B$10)</f>
        <v>33.07129</v>
      </c>
      <c r="G1127" s="21" t="str">
        <f aca="false">IF(F1127&lt;Einstellungen!$B$5,"ja","nein")</f>
        <v>nein</v>
      </c>
      <c r="H1127" s="21" t="s">
        <v>15</v>
      </c>
      <c r="I1127" s="29" t="n">
        <f aca="false">INDEX(Einstellungen!$B$27:$B$50,21)</f>
        <v>1.4</v>
      </c>
      <c r="J1127" s="29" t="n">
        <f aca="false">F1127*I1127</f>
        <v>46.299806</v>
      </c>
    </row>
    <row r="1128" customFormat="false" ht="15" hidden="false" customHeight="false" outlineLevel="0" collapsed="false">
      <c r="A1128" s="28" t="n">
        <v>45627</v>
      </c>
      <c r="B1128" s="21" t="s">
        <v>133</v>
      </c>
      <c r="C1128" s="21" t="s">
        <v>139</v>
      </c>
      <c r="D1128" s="29" t="n">
        <v>84.36</v>
      </c>
      <c r="E1128" s="29" t="n">
        <f aca="false">D1128/10</f>
        <v>8.436</v>
      </c>
      <c r="F1128" s="29" t="n">
        <f aca="false">(E1128+Einstellungen!$B$20)*(1+Einstellungen!$B$10)</f>
        <v>32.23948</v>
      </c>
      <c r="G1128" s="21" t="str">
        <f aca="false">IF(F1128&lt;Einstellungen!$B$5,"ja","nein")</f>
        <v>nein</v>
      </c>
      <c r="H1128" s="21" t="s">
        <v>15</v>
      </c>
      <c r="I1128" s="29" t="n">
        <f aca="false">INDEX(Einstellungen!$B$27:$B$50,22)</f>
        <v>1.25</v>
      </c>
      <c r="J1128" s="29" t="n">
        <f aca="false">F1128*I1128</f>
        <v>40.29935</v>
      </c>
    </row>
    <row r="1129" customFormat="false" ht="15" hidden="false" customHeight="false" outlineLevel="0" collapsed="false">
      <c r="A1129" s="28" t="n">
        <v>45627</v>
      </c>
      <c r="B1129" s="21" t="s">
        <v>134</v>
      </c>
      <c r="C1129" s="21" t="s">
        <v>139</v>
      </c>
      <c r="D1129" s="29" t="n">
        <v>96.98</v>
      </c>
      <c r="E1129" s="29" t="n">
        <f aca="false">D1129/10</f>
        <v>9.698</v>
      </c>
      <c r="F1129" s="29" t="n">
        <f aca="false">(E1129+Einstellungen!$B$20)*(1+Einstellungen!$B$10)</f>
        <v>33.74126</v>
      </c>
      <c r="G1129" s="21" t="str">
        <f aca="false">IF(F1129&lt;Einstellungen!$B$5,"ja","nein")</f>
        <v>nein</v>
      </c>
      <c r="H1129" s="21" t="s">
        <v>15</v>
      </c>
      <c r="I1129" s="29" t="n">
        <f aca="false">INDEX(Einstellungen!$B$27:$B$50,23)</f>
        <v>1.05</v>
      </c>
      <c r="J1129" s="29" t="n">
        <f aca="false">F1129*I1129</f>
        <v>35.428323</v>
      </c>
    </row>
    <row r="1130" customFormat="false" ht="15" hidden="false" customHeight="false" outlineLevel="0" collapsed="false">
      <c r="A1130" s="28" t="n">
        <v>45627</v>
      </c>
      <c r="B1130" s="21" t="s">
        <v>135</v>
      </c>
      <c r="C1130" s="21" t="s">
        <v>139</v>
      </c>
      <c r="D1130" s="29" t="n">
        <v>85</v>
      </c>
      <c r="E1130" s="29" t="n">
        <f aca="false">D1130/10</f>
        <v>8.5</v>
      </c>
      <c r="F1130" s="29" t="n">
        <f aca="false">(E1130+Einstellungen!$B$20)*(1+Einstellungen!$B$10)</f>
        <v>32.31564</v>
      </c>
      <c r="G1130" s="21" t="str">
        <f aca="false">IF(F1130&lt;Einstellungen!$B$5,"ja","nein")</f>
        <v>nein</v>
      </c>
      <c r="H1130" s="21" t="s">
        <v>15</v>
      </c>
      <c r="I1130" s="29" t="n">
        <f aca="false">INDEX(Einstellungen!$B$27:$B$50,24)</f>
        <v>0.8</v>
      </c>
      <c r="J1130" s="29" t="n">
        <f aca="false">F1130*I1130</f>
        <v>25.852512</v>
      </c>
    </row>
    <row r="1131" customFormat="false" ht="15" hidden="false" customHeight="false" outlineLevel="0" collapsed="false">
      <c r="A1131" s="28" t="n">
        <v>45628</v>
      </c>
      <c r="B1131" s="21" t="s">
        <v>111</v>
      </c>
      <c r="C1131" s="21" t="s">
        <v>140</v>
      </c>
      <c r="D1131" s="29" t="n">
        <v>74.77</v>
      </c>
      <c r="E1131" s="29" t="n">
        <f aca="false">D1131/10</f>
        <v>7.477</v>
      </c>
      <c r="F1131" s="29" t="n">
        <f aca="false">(E1131+Einstellungen!$B$20)*(1+Einstellungen!$B$10)</f>
        <v>31.09827</v>
      </c>
      <c r="G1131" s="21" t="str">
        <f aca="false">IF(F1131&lt;Einstellungen!$B$5,"ja","nein")</f>
        <v>nein</v>
      </c>
      <c r="H1131" s="21" t="s">
        <v>15</v>
      </c>
      <c r="I1131" s="29" t="n">
        <f aca="false">INDEX(Einstellungen!$B$27:$B$50,1)</f>
        <v>0.6</v>
      </c>
      <c r="J1131" s="29" t="n">
        <f aca="false">F1131*I1131</f>
        <v>18.658962</v>
      </c>
    </row>
    <row r="1132" customFormat="false" ht="15" hidden="false" customHeight="false" outlineLevel="0" collapsed="false">
      <c r="A1132" s="28" t="n">
        <v>45628</v>
      </c>
      <c r="B1132" s="21" t="s">
        <v>113</v>
      </c>
      <c r="C1132" s="21" t="s">
        <v>140</v>
      </c>
      <c r="D1132" s="29" t="n">
        <v>65.78</v>
      </c>
      <c r="E1132" s="29" t="n">
        <f aca="false">D1132/10</f>
        <v>6.578</v>
      </c>
      <c r="F1132" s="29" t="n">
        <f aca="false">(E1132+Einstellungen!$B$20)*(1+Einstellungen!$B$10)</f>
        <v>30.02846</v>
      </c>
      <c r="G1132" s="21" t="str">
        <f aca="false">IF(F1132&lt;Einstellungen!$B$5,"ja","nein")</f>
        <v>nein</v>
      </c>
      <c r="H1132" s="21" t="s">
        <v>15</v>
      </c>
      <c r="I1132" s="29" t="n">
        <f aca="false">INDEX(Einstellungen!$B$27:$B$50,2)</f>
        <v>0.5</v>
      </c>
      <c r="J1132" s="29" t="n">
        <f aca="false">F1132*I1132</f>
        <v>15.01423</v>
      </c>
    </row>
    <row r="1133" customFormat="false" ht="15" hidden="false" customHeight="false" outlineLevel="0" collapsed="false">
      <c r="A1133" s="28" t="n">
        <v>45628</v>
      </c>
      <c r="B1133" s="21" t="s">
        <v>114</v>
      </c>
      <c r="C1133" s="21" t="s">
        <v>140</v>
      </c>
      <c r="D1133" s="29" t="n">
        <v>61.17</v>
      </c>
      <c r="E1133" s="29" t="n">
        <f aca="false">D1133/10</f>
        <v>6.117</v>
      </c>
      <c r="F1133" s="29" t="n">
        <f aca="false">(E1133+Einstellungen!$B$20)*(1+Einstellungen!$B$10)</f>
        <v>29.47987</v>
      </c>
      <c r="G1133" s="21" t="str">
        <f aca="false">IF(F1133&lt;Einstellungen!$B$5,"ja","nein")</f>
        <v>nein</v>
      </c>
      <c r="H1133" s="21" t="s">
        <v>15</v>
      </c>
      <c r="I1133" s="29" t="n">
        <f aca="false">INDEX(Einstellungen!$B$27:$B$50,3)</f>
        <v>0.45</v>
      </c>
      <c r="J1133" s="29" t="n">
        <f aca="false">F1133*I1133</f>
        <v>13.2659415</v>
      </c>
    </row>
    <row r="1134" customFormat="false" ht="15" hidden="false" customHeight="false" outlineLevel="0" collapsed="false">
      <c r="A1134" s="28" t="n">
        <v>45628</v>
      </c>
      <c r="B1134" s="21" t="s">
        <v>115</v>
      </c>
      <c r="C1134" s="21" t="s">
        <v>140</v>
      </c>
      <c r="D1134" s="29" t="n">
        <v>46.44</v>
      </c>
      <c r="E1134" s="29" t="n">
        <f aca="false">D1134/10</f>
        <v>4.644</v>
      </c>
      <c r="F1134" s="29" t="n">
        <f aca="false">(E1134+Einstellungen!$B$20)*(1+Einstellungen!$B$10)</f>
        <v>27.727</v>
      </c>
      <c r="G1134" s="21" t="str">
        <f aca="false">IF(F1134&lt;Einstellungen!$B$5,"ja","nein")</f>
        <v>ja</v>
      </c>
      <c r="H1134" s="21" t="s">
        <v>15</v>
      </c>
      <c r="I1134" s="29" t="n">
        <f aca="false">INDEX(Einstellungen!$B$27:$B$50,4)</f>
        <v>0.45</v>
      </c>
      <c r="J1134" s="29" t="n">
        <f aca="false">F1134*I1134</f>
        <v>12.47715</v>
      </c>
    </row>
    <row r="1135" customFormat="false" ht="15" hidden="false" customHeight="false" outlineLevel="0" collapsed="false">
      <c r="A1135" s="28" t="n">
        <v>45628</v>
      </c>
      <c r="B1135" s="21" t="s">
        <v>116</v>
      </c>
      <c r="C1135" s="21" t="s">
        <v>140</v>
      </c>
      <c r="D1135" s="29" t="n">
        <v>50.21</v>
      </c>
      <c r="E1135" s="29" t="n">
        <f aca="false">D1135/10</f>
        <v>5.021</v>
      </c>
      <c r="F1135" s="29" t="n">
        <f aca="false">(E1135+Einstellungen!$B$20)*(1+Einstellungen!$B$10)</f>
        <v>28.17563</v>
      </c>
      <c r="G1135" s="21" t="str">
        <f aca="false">IF(F1135&lt;Einstellungen!$B$5,"ja","nein")</f>
        <v>ja</v>
      </c>
      <c r="H1135" s="21" t="s">
        <v>15</v>
      </c>
      <c r="I1135" s="29" t="n">
        <f aca="false">INDEX(Einstellungen!$B$27:$B$50,5)</f>
        <v>0.45</v>
      </c>
      <c r="J1135" s="29" t="n">
        <f aca="false">F1135*I1135</f>
        <v>12.6790335</v>
      </c>
    </row>
    <row r="1136" customFormat="false" ht="15" hidden="false" customHeight="false" outlineLevel="0" collapsed="false">
      <c r="A1136" s="28" t="n">
        <v>45628</v>
      </c>
      <c r="B1136" s="21" t="s">
        <v>117</v>
      </c>
      <c r="C1136" s="21" t="s">
        <v>140</v>
      </c>
      <c r="D1136" s="29" t="n">
        <v>69.53</v>
      </c>
      <c r="E1136" s="29" t="n">
        <f aca="false">D1136/10</f>
        <v>6.953</v>
      </c>
      <c r="F1136" s="29" t="n">
        <f aca="false">(E1136+Einstellungen!$B$20)*(1+Einstellungen!$B$10)</f>
        <v>30.47471</v>
      </c>
      <c r="G1136" s="21" t="str">
        <f aca="false">IF(F1136&lt;Einstellungen!$B$5,"ja","nein")</f>
        <v>nein</v>
      </c>
      <c r="H1136" s="21" t="s">
        <v>15</v>
      </c>
      <c r="I1136" s="29" t="n">
        <f aca="false">INDEX(Einstellungen!$B$27:$B$50,6)</f>
        <v>0.5</v>
      </c>
      <c r="J1136" s="29" t="n">
        <f aca="false">F1136*I1136</f>
        <v>15.237355</v>
      </c>
    </row>
    <row r="1137" customFormat="false" ht="15" hidden="false" customHeight="false" outlineLevel="0" collapsed="false">
      <c r="A1137" s="28" t="n">
        <v>45628</v>
      </c>
      <c r="B1137" s="21" t="s">
        <v>118</v>
      </c>
      <c r="C1137" s="21" t="s">
        <v>140</v>
      </c>
      <c r="D1137" s="29" t="n">
        <v>92.08</v>
      </c>
      <c r="E1137" s="29" t="n">
        <f aca="false">D1137/10</f>
        <v>9.208</v>
      </c>
      <c r="F1137" s="29" t="n">
        <f aca="false">(E1137+Einstellungen!$B$20)*(1+Einstellungen!$B$10)</f>
        <v>33.15816</v>
      </c>
      <c r="G1137" s="21" t="str">
        <f aca="false">IF(F1137&lt;Einstellungen!$B$5,"ja","nein")</f>
        <v>nein</v>
      </c>
      <c r="H1137" s="21" t="s">
        <v>15</v>
      </c>
      <c r="I1137" s="29" t="n">
        <f aca="false">INDEX(Einstellungen!$B$27:$B$50,7)</f>
        <v>0.7</v>
      </c>
      <c r="J1137" s="29" t="n">
        <f aca="false">F1137*I1137</f>
        <v>23.210712</v>
      </c>
    </row>
    <row r="1138" customFormat="false" ht="15" hidden="false" customHeight="false" outlineLevel="0" collapsed="false">
      <c r="A1138" s="28" t="n">
        <v>45628</v>
      </c>
      <c r="B1138" s="21" t="s">
        <v>119</v>
      </c>
      <c r="C1138" s="21" t="s">
        <v>140</v>
      </c>
      <c r="D1138" s="29" t="n">
        <v>125.25</v>
      </c>
      <c r="E1138" s="29" t="n">
        <f aca="false">D1138/10</f>
        <v>12.525</v>
      </c>
      <c r="F1138" s="29" t="n">
        <f aca="false">(E1138+Einstellungen!$B$20)*(1+Einstellungen!$B$10)</f>
        <v>37.10539</v>
      </c>
      <c r="G1138" s="21" t="str">
        <f aca="false">IF(F1138&lt;Einstellungen!$B$5,"ja","nein")</f>
        <v>nein</v>
      </c>
      <c r="H1138" s="21" t="s">
        <v>15</v>
      </c>
      <c r="I1138" s="29" t="n">
        <f aca="false">INDEX(Einstellungen!$B$27:$B$50,8)</f>
        <v>0.95</v>
      </c>
      <c r="J1138" s="29" t="n">
        <f aca="false">F1138*I1138</f>
        <v>35.2501205</v>
      </c>
    </row>
    <row r="1139" customFormat="false" ht="15" hidden="false" customHeight="false" outlineLevel="0" collapsed="false">
      <c r="A1139" s="28" t="n">
        <v>45628</v>
      </c>
      <c r="B1139" s="21" t="s">
        <v>120</v>
      </c>
      <c r="C1139" s="21" t="s">
        <v>140</v>
      </c>
      <c r="D1139" s="29" t="n">
        <v>125.2</v>
      </c>
      <c r="E1139" s="29" t="n">
        <f aca="false">D1139/10</f>
        <v>12.52</v>
      </c>
      <c r="F1139" s="29" t="n">
        <f aca="false">(E1139+Einstellungen!$B$20)*(1+Einstellungen!$B$10)</f>
        <v>37.09944</v>
      </c>
      <c r="G1139" s="21" t="str">
        <f aca="false">IF(F1139&lt;Einstellungen!$B$5,"ja","nein")</f>
        <v>nein</v>
      </c>
      <c r="H1139" s="21" t="s">
        <v>15</v>
      </c>
      <c r="I1139" s="29" t="n">
        <f aca="false">INDEX(Einstellungen!$B$27:$B$50,9)</f>
        <v>1.05</v>
      </c>
      <c r="J1139" s="29" t="n">
        <f aca="false">F1139*I1139</f>
        <v>38.954412</v>
      </c>
    </row>
    <row r="1140" customFormat="false" ht="15" hidden="false" customHeight="false" outlineLevel="0" collapsed="false">
      <c r="A1140" s="28" t="n">
        <v>45628</v>
      </c>
      <c r="B1140" s="21" t="s">
        <v>121</v>
      </c>
      <c r="C1140" s="21" t="s">
        <v>140</v>
      </c>
      <c r="D1140" s="29" t="n">
        <v>123.63</v>
      </c>
      <c r="E1140" s="29" t="n">
        <f aca="false">D1140/10</f>
        <v>12.363</v>
      </c>
      <c r="F1140" s="29" t="n">
        <f aca="false">(E1140+Einstellungen!$B$20)*(1+Einstellungen!$B$10)</f>
        <v>36.91261</v>
      </c>
      <c r="G1140" s="21" t="str">
        <f aca="false">IF(F1140&lt;Einstellungen!$B$5,"ja","nein")</f>
        <v>nein</v>
      </c>
      <c r="H1140" s="21" t="s">
        <v>15</v>
      </c>
      <c r="I1140" s="29" t="n">
        <f aca="false">INDEX(Einstellungen!$B$27:$B$50,10)</f>
        <v>1.05</v>
      </c>
      <c r="J1140" s="29" t="n">
        <f aca="false">F1140*I1140</f>
        <v>38.7582405</v>
      </c>
    </row>
    <row r="1141" customFormat="false" ht="15" hidden="false" customHeight="false" outlineLevel="0" collapsed="false">
      <c r="A1141" s="28" t="n">
        <v>45628</v>
      </c>
      <c r="B1141" s="21" t="s">
        <v>122</v>
      </c>
      <c r="C1141" s="21" t="s">
        <v>140</v>
      </c>
      <c r="D1141" s="29" t="n">
        <v>121.27</v>
      </c>
      <c r="E1141" s="29" t="n">
        <f aca="false">D1141/10</f>
        <v>12.127</v>
      </c>
      <c r="F1141" s="29" t="n">
        <f aca="false">(E1141+Einstellungen!$B$20)*(1+Einstellungen!$B$10)</f>
        <v>36.63177</v>
      </c>
      <c r="G1141" s="21" t="str">
        <f aca="false">IF(F1141&lt;Einstellungen!$B$5,"ja","nein")</f>
        <v>nein</v>
      </c>
      <c r="H1141" s="21" t="s">
        <v>15</v>
      </c>
      <c r="I1141" s="29" t="n">
        <f aca="false">INDEX(Einstellungen!$B$27:$B$50,11)</f>
        <v>1.05</v>
      </c>
      <c r="J1141" s="29" t="n">
        <f aca="false">F1141*I1141</f>
        <v>38.4633585</v>
      </c>
    </row>
    <row r="1142" customFormat="false" ht="15" hidden="false" customHeight="false" outlineLevel="0" collapsed="false">
      <c r="A1142" s="28" t="n">
        <v>45628</v>
      </c>
      <c r="B1142" s="21" t="s">
        <v>123</v>
      </c>
      <c r="C1142" s="21" t="s">
        <v>140</v>
      </c>
      <c r="D1142" s="29" t="n">
        <v>115.8</v>
      </c>
      <c r="E1142" s="29" t="n">
        <f aca="false">D1142/10</f>
        <v>11.58</v>
      </c>
      <c r="F1142" s="29" t="n">
        <f aca="false">(E1142+Einstellungen!$B$20)*(1+Einstellungen!$B$10)</f>
        <v>35.98084</v>
      </c>
      <c r="G1142" s="21" t="str">
        <f aca="false">IF(F1142&lt;Einstellungen!$B$5,"ja","nein")</f>
        <v>nein</v>
      </c>
      <c r="H1142" s="21" t="s">
        <v>15</v>
      </c>
      <c r="I1142" s="29" t="n">
        <f aca="false">INDEX(Einstellungen!$B$27:$B$50,12)</f>
        <v>1.1</v>
      </c>
      <c r="J1142" s="29" t="n">
        <f aca="false">F1142*I1142</f>
        <v>39.578924</v>
      </c>
    </row>
    <row r="1143" customFormat="false" ht="15" hidden="false" customHeight="false" outlineLevel="0" collapsed="false">
      <c r="A1143" s="28" t="n">
        <v>45628</v>
      </c>
      <c r="B1143" s="21" t="s">
        <v>124</v>
      </c>
      <c r="C1143" s="21" t="s">
        <v>140</v>
      </c>
      <c r="D1143" s="29" t="n">
        <v>115.09</v>
      </c>
      <c r="E1143" s="29" t="n">
        <f aca="false">D1143/10</f>
        <v>11.509</v>
      </c>
      <c r="F1143" s="29" t="n">
        <f aca="false">(E1143+Einstellungen!$B$20)*(1+Einstellungen!$B$10)</f>
        <v>35.89635</v>
      </c>
      <c r="G1143" s="21" t="str">
        <f aca="false">IF(F1143&lt;Einstellungen!$B$5,"ja","nein")</f>
        <v>nein</v>
      </c>
      <c r="H1143" s="21" t="s">
        <v>15</v>
      </c>
      <c r="I1143" s="29" t="n">
        <f aca="false">INDEX(Einstellungen!$B$27:$B$50,13)</f>
        <v>1.2</v>
      </c>
      <c r="J1143" s="29" t="n">
        <f aca="false">F1143*I1143</f>
        <v>43.07562</v>
      </c>
    </row>
    <row r="1144" customFormat="false" ht="15" hidden="false" customHeight="false" outlineLevel="0" collapsed="false">
      <c r="A1144" s="28" t="n">
        <v>45628</v>
      </c>
      <c r="B1144" s="21" t="s">
        <v>125</v>
      </c>
      <c r="C1144" s="21" t="s">
        <v>140</v>
      </c>
      <c r="D1144" s="29" t="n">
        <v>127.6</v>
      </c>
      <c r="E1144" s="29" t="n">
        <f aca="false">D1144/10</f>
        <v>12.76</v>
      </c>
      <c r="F1144" s="29" t="n">
        <f aca="false">(E1144+Einstellungen!$B$20)*(1+Einstellungen!$B$10)</f>
        <v>37.38504</v>
      </c>
      <c r="G1144" s="21" t="str">
        <f aca="false">IF(F1144&lt;Einstellungen!$B$5,"ja","nein")</f>
        <v>nein</v>
      </c>
      <c r="H1144" s="21" t="s">
        <v>15</v>
      </c>
      <c r="I1144" s="29" t="n">
        <f aca="false">INDEX(Einstellungen!$B$27:$B$50,14)</f>
        <v>1.15</v>
      </c>
      <c r="J1144" s="29" t="n">
        <f aca="false">F1144*I1144</f>
        <v>42.992796</v>
      </c>
    </row>
    <row r="1145" customFormat="false" ht="15" hidden="false" customHeight="false" outlineLevel="0" collapsed="false">
      <c r="A1145" s="28" t="n">
        <v>45628</v>
      </c>
      <c r="B1145" s="21" t="s">
        <v>126</v>
      </c>
      <c r="C1145" s="21" t="s">
        <v>140</v>
      </c>
      <c r="D1145" s="29" t="n">
        <v>136.74</v>
      </c>
      <c r="E1145" s="29" t="n">
        <f aca="false">D1145/10</f>
        <v>13.674</v>
      </c>
      <c r="F1145" s="29" t="n">
        <f aca="false">(E1145+Einstellungen!$B$20)*(1+Einstellungen!$B$10)</f>
        <v>38.4727</v>
      </c>
      <c r="G1145" s="21" t="str">
        <f aca="false">IF(F1145&lt;Einstellungen!$B$5,"ja","nein")</f>
        <v>nein</v>
      </c>
      <c r="H1145" s="21" t="s">
        <v>15</v>
      </c>
      <c r="I1145" s="29" t="n">
        <f aca="false">INDEX(Einstellungen!$B$27:$B$50,15)</f>
        <v>1</v>
      </c>
      <c r="J1145" s="29" t="n">
        <f aca="false">F1145*I1145</f>
        <v>38.4727</v>
      </c>
    </row>
    <row r="1146" customFormat="false" ht="15" hidden="false" customHeight="false" outlineLevel="0" collapsed="false">
      <c r="A1146" s="28" t="n">
        <v>45628</v>
      </c>
      <c r="B1146" s="21" t="s">
        <v>127</v>
      </c>
      <c r="C1146" s="21" t="s">
        <v>140</v>
      </c>
      <c r="D1146" s="29" t="n">
        <v>144.04</v>
      </c>
      <c r="E1146" s="29" t="n">
        <f aca="false">D1146/10</f>
        <v>14.404</v>
      </c>
      <c r="F1146" s="29" t="n">
        <f aca="false">(E1146+Einstellungen!$B$20)*(1+Einstellungen!$B$10)</f>
        <v>39.3414</v>
      </c>
      <c r="G1146" s="21" t="str">
        <f aca="false">IF(F1146&lt;Einstellungen!$B$5,"ja","nein")</f>
        <v>nein</v>
      </c>
      <c r="H1146" s="21" t="s">
        <v>15</v>
      </c>
      <c r="I1146" s="29" t="n">
        <f aca="false">INDEX(Einstellungen!$B$27:$B$50,16)</f>
        <v>0.95</v>
      </c>
      <c r="J1146" s="29" t="n">
        <f aca="false">F1146*I1146</f>
        <v>37.37433</v>
      </c>
    </row>
    <row r="1147" customFormat="false" ht="15" hidden="false" customHeight="false" outlineLevel="0" collapsed="false">
      <c r="A1147" s="28" t="n">
        <v>45628</v>
      </c>
      <c r="B1147" s="21" t="s">
        <v>128</v>
      </c>
      <c r="C1147" s="21" t="s">
        <v>140</v>
      </c>
      <c r="D1147" s="29" t="n">
        <v>144.75</v>
      </c>
      <c r="E1147" s="29" t="n">
        <f aca="false">D1147/10</f>
        <v>14.475</v>
      </c>
      <c r="F1147" s="29" t="n">
        <f aca="false">(E1147+Einstellungen!$B$20)*(1+Einstellungen!$B$10)</f>
        <v>39.42589</v>
      </c>
      <c r="G1147" s="21" t="str">
        <f aca="false">IF(F1147&lt;Einstellungen!$B$5,"ja","nein")</f>
        <v>nein</v>
      </c>
      <c r="H1147" s="21" t="s">
        <v>15</v>
      </c>
      <c r="I1147" s="29" t="n">
        <f aca="false">INDEX(Einstellungen!$B$27:$B$50,17)</f>
        <v>0.95</v>
      </c>
      <c r="J1147" s="29" t="n">
        <f aca="false">F1147*I1147</f>
        <v>37.4545955</v>
      </c>
    </row>
    <row r="1148" customFormat="false" ht="15" hidden="false" customHeight="false" outlineLevel="0" collapsed="false">
      <c r="A1148" s="28" t="n">
        <v>45628</v>
      </c>
      <c r="B1148" s="21" t="s">
        <v>129</v>
      </c>
      <c r="C1148" s="21" t="s">
        <v>140</v>
      </c>
      <c r="D1148" s="29" t="n">
        <v>147.68</v>
      </c>
      <c r="E1148" s="29" t="n">
        <f aca="false">D1148/10</f>
        <v>14.768</v>
      </c>
      <c r="F1148" s="29" t="n">
        <f aca="false">(E1148+Einstellungen!$B$20)*(1+Einstellungen!$B$10)</f>
        <v>39.77456</v>
      </c>
      <c r="G1148" s="21" t="str">
        <f aca="false">IF(F1148&lt;Einstellungen!$B$5,"ja","nein")</f>
        <v>nein</v>
      </c>
      <c r="H1148" s="21" t="s">
        <v>15</v>
      </c>
      <c r="I1148" s="29" t="n">
        <f aca="false">INDEX(Einstellungen!$B$27:$B$50,18)</f>
        <v>1.1</v>
      </c>
      <c r="J1148" s="29" t="n">
        <f aca="false">F1148*I1148</f>
        <v>43.752016</v>
      </c>
    </row>
    <row r="1149" customFormat="false" ht="15" hidden="false" customHeight="false" outlineLevel="0" collapsed="false">
      <c r="A1149" s="28" t="n">
        <v>45628</v>
      </c>
      <c r="B1149" s="21" t="s">
        <v>130</v>
      </c>
      <c r="C1149" s="21" t="s">
        <v>140</v>
      </c>
      <c r="D1149" s="29" t="n">
        <v>147.9</v>
      </c>
      <c r="E1149" s="29" t="n">
        <f aca="false">D1149/10</f>
        <v>14.79</v>
      </c>
      <c r="F1149" s="29" t="n">
        <f aca="false">(E1149+Einstellungen!$B$20)*(1+Einstellungen!$B$10)</f>
        <v>39.80074</v>
      </c>
      <c r="G1149" s="21" t="str">
        <f aca="false">IF(F1149&lt;Einstellungen!$B$5,"ja","nein")</f>
        <v>nein</v>
      </c>
      <c r="H1149" s="21" t="s">
        <v>15</v>
      </c>
      <c r="I1149" s="29" t="n">
        <f aca="false">INDEX(Einstellungen!$B$27:$B$50,19)</f>
        <v>1.35</v>
      </c>
      <c r="J1149" s="29" t="n">
        <f aca="false">F1149*I1149</f>
        <v>53.730999</v>
      </c>
    </row>
    <row r="1150" customFormat="false" ht="15" hidden="false" customHeight="false" outlineLevel="0" collapsed="false">
      <c r="A1150" s="28" t="n">
        <v>45628</v>
      </c>
      <c r="B1150" s="21" t="s">
        <v>131</v>
      </c>
      <c r="C1150" s="21" t="s">
        <v>140</v>
      </c>
      <c r="D1150" s="29" t="n">
        <v>138</v>
      </c>
      <c r="E1150" s="29" t="n">
        <f aca="false">D1150/10</f>
        <v>13.8</v>
      </c>
      <c r="F1150" s="29" t="n">
        <f aca="false">(E1150+Einstellungen!$B$20)*(1+Einstellungen!$B$10)</f>
        <v>38.62264</v>
      </c>
      <c r="G1150" s="21" t="str">
        <f aca="false">IF(F1150&lt;Einstellungen!$B$5,"ja","nein")</f>
        <v>nein</v>
      </c>
      <c r="H1150" s="21" t="s">
        <v>15</v>
      </c>
      <c r="I1150" s="29" t="n">
        <f aca="false">INDEX(Einstellungen!$B$27:$B$50,20)</f>
        <v>1.45</v>
      </c>
      <c r="J1150" s="29" t="n">
        <f aca="false">F1150*I1150</f>
        <v>56.002828</v>
      </c>
    </row>
    <row r="1151" customFormat="false" ht="15" hidden="false" customHeight="false" outlineLevel="0" collapsed="false">
      <c r="A1151" s="28" t="n">
        <v>45628</v>
      </c>
      <c r="B1151" s="21" t="s">
        <v>132</v>
      </c>
      <c r="C1151" s="21" t="s">
        <v>140</v>
      </c>
      <c r="D1151" s="29" t="n">
        <v>120.01</v>
      </c>
      <c r="E1151" s="29" t="n">
        <f aca="false">D1151/10</f>
        <v>12.001</v>
      </c>
      <c r="F1151" s="29" t="n">
        <f aca="false">(E1151+Einstellungen!$B$20)*(1+Einstellungen!$B$10)</f>
        <v>36.48183</v>
      </c>
      <c r="G1151" s="21" t="str">
        <f aca="false">IF(F1151&lt;Einstellungen!$B$5,"ja","nein")</f>
        <v>nein</v>
      </c>
      <c r="H1151" s="21" t="s">
        <v>15</v>
      </c>
      <c r="I1151" s="29" t="n">
        <f aca="false">INDEX(Einstellungen!$B$27:$B$50,21)</f>
        <v>1.4</v>
      </c>
      <c r="J1151" s="29" t="n">
        <f aca="false">F1151*I1151</f>
        <v>51.074562</v>
      </c>
    </row>
    <row r="1152" customFormat="false" ht="15" hidden="false" customHeight="false" outlineLevel="0" collapsed="false">
      <c r="A1152" s="28" t="n">
        <v>45628</v>
      </c>
      <c r="B1152" s="21" t="s">
        <v>133</v>
      </c>
      <c r="C1152" s="21" t="s">
        <v>140</v>
      </c>
      <c r="D1152" s="29" t="n">
        <v>112.68</v>
      </c>
      <c r="E1152" s="29" t="n">
        <f aca="false">D1152/10</f>
        <v>11.268</v>
      </c>
      <c r="F1152" s="29" t="n">
        <f aca="false">(E1152+Einstellungen!$B$20)*(1+Einstellungen!$B$10)</f>
        <v>35.60956</v>
      </c>
      <c r="G1152" s="21" t="str">
        <f aca="false">IF(F1152&lt;Einstellungen!$B$5,"ja","nein")</f>
        <v>nein</v>
      </c>
      <c r="H1152" s="21" t="s">
        <v>15</v>
      </c>
      <c r="I1152" s="29" t="n">
        <f aca="false">INDEX(Einstellungen!$B$27:$B$50,22)</f>
        <v>1.25</v>
      </c>
      <c r="J1152" s="29" t="n">
        <f aca="false">F1152*I1152</f>
        <v>44.51195</v>
      </c>
    </row>
    <row r="1153" customFormat="false" ht="15" hidden="false" customHeight="false" outlineLevel="0" collapsed="false">
      <c r="A1153" s="28" t="n">
        <v>45628</v>
      </c>
      <c r="B1153" s="21" t="s">
        <v>134</v>
      </c>
      <c r="C1153" s="21" t="s">
        <v>140</v>
      </c>
      <c r="D1153" s="29" t="n">
        <v>111.72</v>
      </c>
      <c r="E1153" s="29" t="n">
        <f aca="false">D1153/10</f>
        <v>11.172</v>
      </c>
      <c r="F1153" s="29" t="n">
        <f aca="false">(E1153+Einstellungen!$B$20)*(1+Einstellungen!$B$10)</f>
        <v>35.49532</v>
      </c>
      <c r="G1153" s="21" t="str">
        <f aca="false">IF(F1153&lt;Einstellungen!$B$5,"ja","nein")</f>
        <v>nein</v>
      </c>
      <c r="H1153" s="21" t="s">
        <v>15</v>
      </c>
      <c r="I1153" s="29" t="n">
        <f aca="false">INDEX(Einstellungen!$B$27:$B$50,23)</f>
        <v>1.05</v>
      </c>
      <c r="J1153" s="29" t="n">
        <f aca="false">F1153*I1153</f>
        <v>37.270086</v>
      </c>
    </row>
    <row r="1154" customFormat="false" ht="15" hidden="false" customHeight="false" outlineLevel="0" collapsed="false">
      <c r="A1154" s="28" t="n">
        <v>45628</v>
      </c>
      <c r="B1154" s="21" t="s">
        <v>135</v>
      </c>
      <c r="C1154" s="21" t="s">
        <v>140</v>
      </c>
      <c r="D1154" s="29" t="n">
        <v>102.21</v>
      </c>
      <c r="E1154" s="29" t="n">
        <f aca="false">D1154/10</f>
        <v>10.221</v>
      </c>
      <c r="F1154" s="29" t="n">
        <f aca="false">(E1154+Einstellungen!$B$20)*(1+Einstellungen!$B$10)</f>
        <v>34.36363</v>
      </c>
      <c r="G1154" s="21" t="str">
        <f aca="false">IF(F1154&lt;Einstellungen!$B$5,"ja","nein")</f>
        <v>nein</v>
      </c>
      <c r="H1154" s="21" t="s">
        <v>15</v>
      </c>
      <c r="I1154" s="29" t="n">
        <f aca="false">INDEX(Einstellungen!$B$27:$B$50,24)</f>
        <v>0.8</v>
      </c>
      <c r="J1154" s="29" t="n">
        <f aca="false">F1154*I1154</f>
        <v>27.490904</v>
      </c>
    </row>
    <row r="1155" customFormat="false" ht="15" hidden="false" customHeight="false" outlineLevel="0" collapsed="false">
      <c r="A1155" s="28" t="n">
        <v>45629</v>
      </c>
      <c r="B1155" s="21" t="s">
        <v>111</v>
      </c>
      <c r="C1155" s="21" t="s">
        <v>141</v>
      </c>
      <c r="D1155" s="29" t="n">
        <v>110.73</v>
      </c>
      <c r="E1155" s="29" t="n">
        <f aca="false">D1155/10</f>
        <v>11.073</v>
      </c>
      <c r="F1155" s="29" t="n">
        <f aca="false">(E1155+Einstellungen!$B$20)*(1+Einstellungen!$B$10)</f>
        <v>35.37751</v>
      </c>
      <c r="G1155" s="21" t="str">
        <f aca="false">IF(F1155&lt;Einstellungen!$B$5,"ja","nein")</f>
        <v>nein</v>
      </c>
      <c r="H1155" s="21" t="s">
        <v>15</v>
      </c>
      <c r="I1155" s="29" t="n">
        <f aca="false">INDEX(Einstellungen!$B$27:$B$50,1)</f>
        <v>0.6</v>
      </c>
      <c r="J1155" s="29" t="n">
        <f aca="false">F1155*I1155</f>
        <v>21.226506</v>
      </c>
    </row>
    <row r="1156" customFormat="false" ht="15" hidden="false" customHeight="false" outlineLevel="0" collapsed="false">
      <c r="A1156" s="28" t="n">
        <v>45629</v>
      </c>
      <c r="B1156" s="21" t="s">
        <v>113</v>
      </c>
      <c r="C1156" s="21" t="s">
        <v>141</v>
      </c>
      <c r="D1156" s="29" t="n">
        <v>103.05</v>
      </c>
      <c r="E1156" s="29" t="n">
        <f aca="false">D1156/10</f>
        <v>10.305</v>
      </c>
      <c r="F1156" s="29" t="n">
        <f aca="false">(E1156+Einstellungen!$B$20)*(1+Einstellungen!$B$10)</f>
        <v>34.46359</v>
      </c>
      <c r="G1156" s="21" t="str">
        <f aca="false">IF(F1156&lt;Einstellungen!$B$5,"ja","nein")</f>
        <v>nein</v>
      </c>
      <c r="H1156" s="21" t="s">
        <v>15</v>
      </c>
      <c r="I1156" s="29" t="n">
        <f aca="false">INDEX(Einstellungen!$B$27:$B$50,2)</f>
        <v>0.5</v>
      </c>
      <c r="J1156" s="29" t="n">
        <f aca="false">F1156*I1156</f>
        <v>17.231795</v>
      </c>
    </row>
    <row r="1157" customFormat="false" ht="15" hidden="false" customHeight="false" outlineLevel="0" collapsed="false">
      <c r="A1157" s="28" t="n">
        <v>45629</v>
      </c>
      <c r="B1157" s="21" t="s">
        <v>114</v>
      </c>
      <c r="C1157" s="21" t="s">
        <v>141</v>
      </c>
      <c r="D1157" s="29" t="n">
        <v>96.28</v>
      </c>
      <c r="E1157" s="29" t="n">
        <f aca="false">D1157/10</f>
        <v>9.628</v>
      </c>
      <c r="F1157" s="29" t="n">
        <f aca="false">(E1157+Einstellungen!$B$20)*(1+Einstellungen!$B$10)</f>
        <v>33.65796</v>
      </c>
      <c r="G1157" s="21" t="str">
        <f aca="false">IF(F1157&lt;Einstellungen!$B$5,"ja","nein")</f>
        <v>nein</v>
      </c>
      <c r="H1157" s="21" t="s">
        <v>15</v>
      </c>
      <c r="I1157" s="29" t="n">
        <f aca="false">INDEX(Einstellungen!$B$27:$B$50,3)</f>
        <v>0.45</v>
      </c>
      <c r="J1157" s="29" t="n">
        <f aca="false">F1157*I1157</f>
        <v>15.146082</v>
      </c>
    </row>
    <row r="1158" customFormat="false" ht="15" hidden="false" customHeight="false" outlineLevel="0" collapsed="false">
      <c r="A1158" s="28" t="n">
        <v>45629</v>
      </c>
      <c r="B1158" s="21" t="s">
        <v>115</v>
      </c>
      <c r="C1158" s="21" t="s">
        <v>141</v>
      </c>
      <c r="D1158" s="29" t="n">
        <v>93.22</v>
      </c>
      <c r="E1158" s="29" t="n">
        <f aca="false">D1158/10</f>
        <v>9.322</v>
      </c>
      <c r="F1158" s="29" t="n">
        <f aca="false">(E1158+Einstellungen!$B$20)*(1+Einstellungen!$B$10)</f>
        <v>33.29382</v>
      </c>
      <c r="G1158" s="21" t="str">
        <f aca="false">IF(F1158&lt;Einstellungen!$B$5,"ja","nein")</f>
        <v>nein</v>
      </c>
      <c r="H1158" s="21" t="s">
        <v>15</v>
      </c>
      <c r="I1158" s="29" t="n">
        <f aca="false">INDEX(Einstellungen!$B$27:$B$50,4)</f>
        <v>0.45</v>
      </c>
      <c r="J1158" s="29" t="n">
        <f aca="false">F1158*I1158</f>
        <v>14.982219</v>
      </c>
    </row>
    <row r="1159" customFormat="false" ht="15" hidden="false" customHeight="false" outlineLevel="0" collapsed="false">
      <c r="A1159" s="28" t="n">
        <v>45629</v>
      </c>
      <c r="B1159" s="21" t="s">
        <v>116</v>
      </c>
      <c r="C1159" s="21" t="s">
        <v>141</v>
      </c>
      <c r="D1159" s="29" t="n">
        <v>100.48</v>
      </c>
      <c r="E1159" s="29" t="n">
        <f aca="false">D1159/10</f>
        <v>10.048</v>
      </c>
      <c r="F1159" s="29" t="n">
        <f aca="false">(E1159+Einstellungen!$B$20)*(1+Einstellungen!$B$10)</f>
        <v>34.15776</v>
      </c>
      <c r="G1159" s="21" t="str">
        <f aca="false">IF(F1159&lt;Einstellungen!$B$5,"ja","nein")</f>
        <v>nein</v>
      </c>
      <c r="H1159" s="21" t="s">
        <v>15</v>
      </c>
      <c r="I1159" s="29" t="n">
        <f aca="false">INDEX(Einstellungen!$B$27:$B$50,5)</f>
        <v>0.45</v>
      </c>
      <c r="J1159" s="29" t="n">
        <f aca="false">F1159*I1159</f>
        <v>15.370992</v>
      </c>
    </row>
    <row r="1160" customFormat="false" ht="15" hidden="false" customHeight="false" outlineLevel="0" collapsed="false">
      <c r="A1160" s="28" t="n">
        <v>45629</v>
      </c>
      <c r="B1160" s="21" t="s">
        <v>117</v>
      </c>
      <c r="C1160" s="21" t="s">
        <v>141</v>
      </c>
      <c r="D1160" s="29" t="n">
        <v>108.09</v>
      </c>
      <c r="E1160" s="29" t="n">
        <f aca="false">D1160/10</f>
        <v>10.809</v>
      </c>
      <c r="F1160" s="29" t="n">
        <f aca="false">(E1160+Einstellungen!$B$20)*(1+Einstellungen!$B$10)</f>
        <v>35.06335</v>
      </c>
      <c r="G1160" s="21" t="str">
        <f aca="false">IF(F1160&lt;Einstellungen!$B$5,"ja","nein")</f>
        <v>nein</v>
      </c>
      <c r="H1160" s="21" t="s">
        <v>15</v>
      </c>
      <c r="I1160" s="29" t="n">
        <f aca="false">INDEX(Einstellungen!$B$27:$B$50,6)</f>
        <v>0.5</v>
      </c>
      <c r="J1160" s="29" t="n">
        <f aca="false">F1160*I1160</f>
        <v>17.531675</v>
      </c>
    </row>
    <row r="1161" customFormat="false" ht="15" hidden="false" customHeight="false" outlineLevel="0" collapsed="false">
      <c r="A1161" s="28" t="n">
        <v>45629</v>
      </c>
      <c r="B1161" s="21" t="s">
        <v>118</v>
      </c>
      <c r="C1161" s="21" t="s">
        <v>141</v>
      </c>
      <c r="D1161" s="29" t="n">
        <v>121.76</v>
      </c>
      <c r="E1161" s="29" t="n">
        <f aca="false">D1161/10</f>
        <v>12.176</v>
      </c>
      <c r="F1161" s="29" t="n">
        <f aca="false">(E1161+Einstellungen!$B$20)*(1+Einstellungen!$B$10)</f>
        <v>36.69008</v>
      </c>
      <c r="G1161" s="21" t="str">
        <f aca="false">IF(F1161&lt;Einstellungen!$B$5,"ja","nein")</f>
        <v>nein</v>
      </c>
      <c r="H1161" s="21" t="s">
        <v>15</v>
      </c>
      <c r="I1161" s="29" t="n">
        <f aca="false">INDEX(Einstellungen!$B$27:$B$50,7)</f>
        <v>0.7</v>
      </c>
      <c r="J1161" s="29" t="n">
        <f aca="false">F1161*I1161</f>
        <v>25.683056</v>
      </c>
    </row>
    <row r="1162" customFormat="false" ht="15" hidden="false" customHeight="false" outlineLevel="0" collapsed="false">
      <c r="A1162" s="28" t="n">
        <v>45629</v>
      </c>
      <c r="B1162" s="21" t="s">
        <v>119</v>
      </c>
      <c r="C1162" s="21" t="s">
        <v>141</v>
      </c>
      <c r="D1162" s="29" t="n">
        <v>142.39</v>
      </c>
      <c r="E1162" s="29" t="n">
        <f aca="false">D1162/10</f>
        <v>14.239</v>
      </c>
      <c r="F1162" s="29" t="n">
        <f aca="false">(E1162+Einstellungen!$B$20)*(1+Einstellungen!$B$10)</f>
        <v>39.14505</v>
      </c>
      <c r="G1162" s="21" t="str">
        <f aca="false">IF(F1162&lt;Einstellungen!$B$5,"ja","nein")</f>
        <v>nein</v>
      </c>
      <c r="H1162" s="21" t="s">
        <v>15</v>
      </c>
      <c r="I1162" s="29" t="n">
        <f aca="false">INDEX(Einstellungen!$B$27:$B$50,8)</f>
        <v>0.95</v>
      </c>
      <c r="J1162" s="29" t="n">
        <f aca="false">F1162*I1162</f>
        <v>37.1877975</v>
      </c>
    </row>
    <row r="1163" customFormat="false" ht="15" hidden="false" customHeight="false" outlineLevel="0" collapsed="false">
      <c r="A1163" s="28" t="n">
        <v>45629</v>
      </c>
      <c r="B1163" s="21" t="s">
        <v>120</v>
      </c>
      <c r="C1163" s="21" t="s">
        <v>141</v>
      </c>
      <c r="D1163" s="29" t="n">
        <v>154.62</v>
      </c>
      <c r="E1163" s="29" t="n">
        <f aca="false">D1163/10</f>
        <v>15.462</v>
      </c>
      <c r="F1163" s="29" t="n">
        <f aca="false">(E1163+Einstellungen!$B$20)*(1+Einstellungen!$B$10)</f>
        <v>40.60042</v>
      </c>
      <c r="G1163" s="21" t="str">
        <f aca="false">IF(F1163&lt;Einstellungen!$B$5,"ja","nein")</f>
        <v>nein</v>
      </c>
      <c r="H1163" s="21" t="s">
        <v>15</v>
      </c>
      <c r="I1163" s="29" t="n">
        <f aca="false">INDEX(Einstellungen!$B$27:$B$50,9)</f>
        <v>1.05</v>
      </c>
      <c r="J1163" s="29" t="n">
        <f aca="false">F1163*I1163</f>
        <v>42.630441</v>
      </c>
    </row>
    <row r="1164" customFormat="false" ht="15" hidden="false" customHeight="false" outlineLevel="0" collapsed="false">
      <c r="A1164" s="28" t="n">
        <v>45629</v>
      </c>
      <c r="B1164" s="21" t="s">
        <v>121</v>
      </c>
      <c r="C1164" s="21" t="s">
        <v>141</v>
      </c>
      <c r="D1164" s="29" t="n">
        <v>150.09</v>
      </c>
      <c r="E1164" s="29" t="n">
        <f aca="false">D1164/10</f>
        <v>15.009</v>
      </c>
      <c r="F1164" s="29" t="n">
        <f aca="false">(E1164+Einstellungen!$B$20)*(1+Einstellungen!$B$10)</f>
        <v>40.06135</v>
      </c>
      <c r="G1164" s="21" t="str">
        <f aca="false">IF(F1164&lt;Einstellungen!$B$5,"ja","nein")</f>
        <v>nein</v>
      </c>
      <c r="H1164" s="21" t="s">
        <v>15</v>
      </c>
      <c r="I1164" s="29" t="n">
        <f aca="false">INDEX(Einstellungen!$B$27:$B$50,10)</f>
        <v>1.05</v>
      </c>
      <c r="J1164" s="29" t="n">
        <f aca="false">F1164*I1164</f>
        <v>42.0644175</v>
      </c>
    </row>
    <row r="1165" customFormat="false" ht="15" hidden="false" customHeight="false" outlineLevel="0" collapsed="false">
      <c r="A1165" s="28" t="n">
        <v>45629</v>
      </c>
      <c r="B1165" s="21" t="s">
        <v>122</v>
      </c>
      <c r="C1165" s="21" t="s">
        <v>141</v>
      </c>
      <c r="D1165" s="29" t="n">
        <v>141.37</v>
      </c>
      <c r="E1165" s="29" t="n">
        <f aca="false">D1165/10</f>
        <v>14.137</v>
      </c>
      <c r="F1165" s="29" t="n">
        <f aca="false">(E1165+Einstellungen!$B$20)*(1+Einstellungen!$B$10)</f>
        <v>39.02367</v>
      </c>
      <c r="G1165" s="21" t="str">
        <f aca="false">IF(F1165&lt;Einstellungen!$B$5,"ja","nein")</f>
        <v>nein</v>
      </c>
      <c r="H1165" s="21" t="s">
        <v>15</v>
      </c>
      <c r="I1165" s="29" t="n">
        <f aca="false">INDEX(Einstellungen!$B$27:$B$50,11)</f>
        <v>1.05</v>
      </c>
      <c r="J1165" s="29" t="n">
        <f aca="false">F1165*I1165</f>
        <v>40.9748535</v>
      </c>
    </row>
    <row r="1166" customFormat="false" ht="15" hidden="false" customHeight="false" outlineLevel="0" collapsed="false">
      <c r="A1166" s="28" t="n">
        <v>45629</v>
      </c>
      <c r="B1166" s="21" t="s">
        <v>123</v>
      </c>
      <c r="C1166" s="21" t="s">
        <v>141</v>
      </c>
      <c r="D1166" s="29" t="n">
        <v>139.23</v>
      </c>
      <c r="E1166" s="29" t="n">
        <f aca="false">D1166/10</f>
        <v>13.923</v>
      </c>
      <c r="F1166" s="29" t="n">
        <f aca="false">(E1166+Einstellungen!$B$20)*(1+Einstellungen!$B$10)</f>
        <v>38.76901</v>
      </c>
      <c r="G1166" s="21" t="str">
        <f aca="false">IF(F1166&lt;Einstellungen!$B$5,"ja","nein")</f>
        <v>nein</v>
      </c>
      <c r="H1166" s="21" t="s">
        <v>15</v>
      </c>
      <c r="I1166" s="29" t="n">
        <f aca="false">INDEX(Einstellungen!$B$27:$B$50,12)</f>
        <v>1.1</v>
      </c>
      <c r="J1166" s="29" t="n">
        <f aca="false">F1166*I1166</f>
        <v>42.645911</v>
      </c>
    </row>
    <row r="1167" customFormat="false" ht="15" hidden="false" customHeight="false" outlineLevel="0" collapsed="false">
      <c r="A1167" s="28" t="n">
        <v>45629</v>
      </c>
      <c r="B1167" s="21" t="s">
        <v>124</v>
      </c>
      <c r="C1167" s="21" t="s">
        <v>141</v>
      </c>
      <c r="D1167" s="29" t="n">
        <v>135.62</v>
      </c>
      <c r="E1167" s="29" t="n">
        <f aca="false">D1167/10</f>
        <v>13.562</v>
      </c>
      <c r="F1167" s="29" t="n">
        <f aca="false">(E1167+Einstellungen!$B$20)*(1+Einstellungen!$B$10)</f>
        <v>38.33942</v>
      </c>
      <c r="G1167" s="21" t="str">
        <f aca="false">IF(F1167&lt;Einstellungen!$B$5,"ja","nein")</f>
        <v>nein</v>
      </c>
      <c r="H1167" s="21" t="s">
        <v>15</v>
      </c>
      <c r="I1167" s="29" t="n">
        <f aca="false">INDEX(Einstellungen!$B$27:$B$50,13)</f>
        <v>1.2</v>
      </c>
      <c r="J1167" s="29" t="n">
        <f aca="false">F1167*I1167</f>
        <v>46.007304</v>
      </c>
    </row>
    <row r="1168" customFormat="false" ht="15" hidden="false" customHeight="false" outlineLevel="0" collapsed="false">
      <c r="A1168" s="28" t="n">
        <v>45629</v>
      </c>
      <c r="B1168" s="21" t="s">
        <v>125</v>
      </c>
      <c r="C1168" s="21" t="s">
        <v>141</v>
      </c>
      <c r="D1168" s="29" t="n">
        <v>142.41</v>
      </c>
      <c r="E1168" s="29" t="n">
        <f aca="false">D1168/10</f>
        <v>14.241</v>
      </c>
      <c r="F1168" s="29" t="n">
        <f aca="false">(E1168+Einstellungen!$B$20)*(1+Einstellungen!$B$10)</f>
        <v>39.14743</v>
      </c>
      <c r="G1168" s="21" t="str">
        <f aca="false">IF(F1168&lt;Einstellungen!$B$5,"ja","nein")</f>
        <v>nein</v>
      </c>
      <c r="H1168" s="21" t="s">
        <v>15</v>
      </c>
      <c r="I1168" s="29" t="n">
        <f aca="false">INDEX(Einstellungen!$B$27:$B$50,14)</f>
        <v>1.15</v>
      </c>
      <c r="J1168" s="29" t="n">
        <f aca="false">F1168*I1168</f>
        <v>45.0195445</v>
      </c>
    </row>
    <row r="1169" customFormat="false" ht="15" hidden="false" customHeight="false" outlineLevel="0" collapsed="false">
      <c r="A1169" s="28" t="n">
        <v>45629</v>
      </c>
      <c r="B1169" s="21" t="s">
        <v>126</v>
      </c>
      <c r="C1169" s="21" t="s">
        <v>141</v>
      </c>
      <c r="D1169" s="29" t="n">
        <v>150.02</v>
      </c>
      <c r="E1169" s="29" t="n">
        <f aca="false">D1169/10</f>
        <v>15.002</v>
      </c>
      <c r="F1169" s="29" t="n">
        <f aca="false">(E1169+Einstellungen!$B$20)*(1+Einstellungen!$B$10)</f>
        <v>40.05302</v>
      </c>
      <c r="G1169" s="21" t="str">
        <f aca="false">IF(F1169&lt;Einstellungen!$B$5,"ja","nein")</f>
        <v>nein</v>
      </c>
      <c r="H1169" s="21" t="s">
        <v>15</v>
      </c>
      <c r="I1169" s="29" t="n">
        <f aca="false">INDEX(Einstellungen!$B$27:$B$50,15)</f>
        <v>1</v>
      </c>
      <c r="J1169" s="29" t="n">
        <f aca="false">F1169*I1169</f>
        <v>40.05302</v>
      </c>
    </row>
    <row r="1170" customFormat="false" ht="15" hidden="false" customHeight="false" outlineLevel="0" collapsed="false">
      <c r="A1170" s="28" t="n">
        <v>45629</v>
      </c>
      <c r="B1170" s="21" t="s">
        <v>127</v>
      </c>
      <c r="C1170" s="21" t="s">
        <v>141</v>
      </c>
      <c r="D1170" s="29" t="n">
        <v>168.94</v>
      </c>
      <c r="E1170" s="29" t="n">
        <f aca="false">D1170/10</f>
        <v>16.894</v>
      </c>
      <c r="F1170" s="29" t="n">
        <f aca="false">(E1170+Einstellungen!$B$20)*(1+Einstellungen!$B$10)</f>
        <v>42.3045</v>
      </c>
      <c r="G1170" s="21" t="str">
        <f aca="false">IF(F1170&lt;Einstellungen!$B$5,"ja","nein")</f>
        <v>nein</v>
      </c>
      <c r="H1170" s="21" t="s">
        <v>15</v>
      </c>
      <c r="I1170" s="29" t="n">
        <f aca="false">INDEX(Einstellungen!$B$27:$B$50,16)</f>
        <v>0.95</v>
      </c>
      <c r="J1170" s="29" t="n">
        <f aca="false">F1170*I1170</f>
        <v>40.189275</v>
      </c>
    </row>
    <row r="1171" customFormat="false" ht="15" hidden="false" customHeight="false" outlineLevel="0" collapsed="false">
      <c r="A1171" s="28" t="n">
        <v>45629</v>
      </c>
      <c r="B1171" s="21" t="s">
        <v>128</v>
      </c>
      <c r="C1171" s="21" t="s">
        <v>141</v>
      </c>
      <c r="D1171" s="29" t="n">
        <v>205.18</v>
      </c>
      <c r="E1171" s="29" t="n">
        <f aca="false">D1171/10</f>
        <v>20.518</v>
      </c>
      <c r="F1171" s="29" t="n">
        <f aca="false">(E1171+Einstellungen!$B$20)*(1+Einstellungen!$B$10)</f>
        <v>46.61706</v>
      </c>
      <c r="G1171" s="21" t="str">
        <f aca="false">IF(F1171&lt;Einstellungen!$B$5,"ja","nein")</f>
        <v>nein</v>
      </c>
      <c r="H1171" s="21" t="s">
        <v>15</v>
      </c>
      <c r="I1171" s="29" t="n">
        <f aca="false">INDEX(Einstellungen!$B$27:$B$50,17)</f>
        <v>0.95</v>
      </c>
      <c r="J1171" s="29" t="n">
        <f aca="false">F1171*I1171</f>
        <v>44.286207</v>
      </c>
    </row>
    <row r="1172" customFormat="false" ht="15" hidden="false" customHeight="false" outlineLevel="0" collapsed="false">
      <c r="A1172" s="28" t="n">
        <v>45629</v>
      </c>
      <c r="B1172" s="21" t="s">
        <v>129</v>
      </c>
      <c r="C1172" s="21" t="s">
        <v>141</v>
      </c>
      <c r="D1172" s="29" t="n">
        <v>210</v>
      </c>
      <c r="E1172" s="29" t="n">
        <f aca="false">D1172/10</f>
        <v>21</v>
      </c>
      <c r="F1172" s="29" t="n">
        <f aca="false">(E1172+Einstellungen!$B$20)*(1+Einstellungen!$B$10)</f>
        <v>47.19064</v>
      </c>
      <c r="G1172" s="21" t="str">
        <f aca="false">IF(F1172&lt;Einstellungen!$B$5,"ja","nein")</f>
        <v>nein</v>
      </c>
      <c r="H1172" s="21" t="s">
        <v>15</v>
      </c>
      <c r="I1172" s="29" t="n">
        <f aca="false">INDEX(Einstellungen!$B$27:$B$50,18)</f>
        <v>1.1</v>
      </c>
      <c r="J1172" s="29" t="n">
        <f aca="false">F1172*I1172</f>
        <v>51.909704</v>
      </c>
    </row>
    <row r="1173" customFormat="false" ht="15" hidden="false" customHeight="false" outlineLevel="0" collapsed="false">
      <c r="A1173" s="28" t="n">
        <v>45629</v>
      </c>
      <c r="B1173" s="21" t="s">
        <v>130</v>
      </c>
      <c r="C1173" s="21" t="s">
        <v>141</v>
      </c>
      <c r="D1173" s="29" t="n">
        <v>197.88</v>
      </c>
      <c r="E1173" s="29" t="n">
        <f aca="false">D1173/10</f>
        <v>19.788</v>
      </c>
      <c r="F1173" s="29" t="n">
        <f aca="false">(E1173+Einstellungen!$B$20)*(1+Einstellungen!$B$10)</f>
        <v>45.74836</v>
      </c>
      <c r="G1173" s="21" t="str">
        <f aca="false">IF(F1173&lt;Einstellungen!$B$5,"ja","nein")</f>
        <v>nein</v>
      </c>
      <c r="H1173" s="21" t="s">
        <v>15</v>
      </c>
      <c r="I1173" s="29" t="n">
        <f aca="false">INDEX(Einstellungen!$B$27:$B$50,19)</f>
        <v>1.35</v>
      </c>
      <c r="J1173" s="29" t="n">
        <f aca="false">F1173*I1173</f>
        <v>61.760286</v>
      </c>
    </row>
    <row r="1174" customFormat="false" ht="15" hidden="false" customHeight="false" outlineLevel="0" collapsed="false">
      <c r="A1174" s="28" t="n">
        <v>45629</v>
      </c>
      <c r="B1174" s="21" t="s">
        <v>131</v>
      </c>
      <c r="C1174" s="21" t="s">
        <v>141</v>
      </c>
      <c r="D1174" s="29" t="n">
        <v>189.83</v>
      </c>
      <c r="E1174" s="29" t="n">
        <f aca="false">D1174/10</f>
        <v>18.983</v>
      </c>
      <c r="F1174" s="29" t="n">
        <f aca="false">(E1174+Einstellungen!$B$20)*(1+Einstellungen!$B$10)</f>
        <v>44.79041</v>
      </c>
      <c r="G1174" s="21" t="str">
        <f aca="false">IF(F1174&lt;Einstellungen!$B$5,"ja","nein")</f>
        <v>nein</v>
      </c>
      <c r="H1174" s="21" t="s">
        <v>15</v>
      </c>
      <c r="I1174" s="29" t="n">
        <f aca="false">INDEX(Einstellungen!$B$27:$B$50,20)</f>
        <v>1.45</v>
      </c>
      <c r="J1174" s="29" t="n">
        <f aca="false">F1174*I1174</f>
        <v>64.9460945</v>
      </c>
    </row>
    <row r="1175" customFormat="false" ht="15" hidden="false" customHeight="false" outlineLevel="0" collapsed="false">
      <c r="A1175" s="28" t="n">
        <v>45629</v>
      </c>
      <c r="B1175" s="21" t="s">
        <v>132</v>
      </c>
      <c r="C1175" s="21" t="s">
        <v>141</v>
      </c>
      <c r="D1175" s="29" t="n">
        <v>170.04</v>
      </c>
      <c r="E1175" s="29" t="n">
        <f aca="false">D1175/10</f>
        <v>17.004</v>
      </c>
      <c r="F1175" s="29" t="n">
        <f aca="false">(E1175+Einstellungen!$B$20)*(1+Einstellungen!$B$10)</f>
        <v>42.4354</v>
      </c>
      <c r="G1175" s="21" t="str">
        <f aca="false">IF(F1175&lt;Einstellungen!$B$5,"ja","nein")</f>
        <v>nein</v>
      </c>
      <c r="H1175" s="21" t="s">
        <v>15</v>
      </c>
      <c r="I1175" s="29" t="n">
        <f aca="false">INDEX(Einstellungen!$B$27:$B$50,21)</f>
        <v>1.4</v>
      </c>
      <c r="J1175" s="29" t="n">
        <f aca="false">F1175*I1175</f>
        <v>59.40956</v>
      </c>
    </row>
    <row r="1176" customFormat="false" ht="15" hidden="false" customHeight="false" outlineLevel="0" collapsed="false">
      <c r="A1176" s="28" t="n">
        <v>45629</v>
      </c>
      <c r="B1176" s="21" t="s">
        <v>133</v>
      </c>
      <c r="C1176" s="21" t="s">
        <v>141</v>
      </c>
      <c r="D1176" s="29" t="n">
        <v>153.61</v>
      </c>
      <c r="E1176" s="29" t="n">
        <f aca="false">D1176/10</f>
        <v>15.361</v>
      </c>
      <c r="F1176" s="29" t="n">
        <f aca="false">(E1176+Einstellungen!$B$20)*(1+Einstellungen!$B$10)</f>
        <v>40.48023</v>
      </c>
      <c r="G1176" s="21" t="str">
        <f aca="false">IF(F1176&lt;Einstellungen!$B$5,"ja","nein")</f>
        <v>nein</v>
      </c>
      <c r="H1176" s="21" t="s">
        <v>15</v>
      </c>
      <c r="I1176" s="29" t="n">
        <f aca="false">INDEX(Einstellungen!$B$27:$B$50,22)</f>
        <v>1.25</v>
      </c>
      <c r="J1176" s="29" t="n">
        <f aca="false">F1176*I1176</f>
        <v>50.6002875</v>
      </c>
    </row>
    <row r="1177" customFormat="false" ht="15" hidden="false" customHeight="false" outlineLevel="0" collapsed="false">
      <c r="A1177" s="28" t="n">
        <v>45629</v>
      </c>
      <c r="B1177" s="21" t="s">
        <v>134</v>
      </c>
      <c r="C1177" s="21" t="s">
        <v>141</v>
      </c>
      <c r="D1177" s="29" t="n">
        <v>142.08</v>
      </c>
      <c r="E1177" s="29" t="n">
        <f aca="false">D1177/10</f>
        <v>14.208</v>
      </c>
      <c r="F1177" s="29" t="n">
        <f aca="false">(E1177+Einstellungen!$B$20)*(1+Einstellungen!$B$10)</f>
        <v>39.10816</v>
      </c>
      <c r="G1177" s="21" t="str">
        <f aca="false">IF(F1177&lt;Einstellungen!$B$5,"ja","nein")</f>
        <v>nein</v>
      </c>
      <c r="H1177" s="21" t="s">
        <v>15</v>
      </c>
      <c r="I1177" s="29" t="n">
        <f aca="false">INDEX(Einstellungen!$B$27:$B$50,23)</f>
        <v>1.05</v>
      </c>
      <c r="J1177" s="29" t="n">
        <f aca="false">F1177*I1177</f>
        <v>41.063568</v>
      </c>
    </row>
    <row r="1178" customFormat="false" ht="15" hidden="false" customHeight="false" outlineLevel="0" collapsed="false">
      <c r="A1178" s="28" t="n">
        <v>45629</v>
      </c>
      <c r="B1178" s="21" t="s">
        <v>135</v>
      </c>
      <c r="C1178" s="21" t="s">
        <v>141</v>
      </c>
      <c r="D1178" s="29" t="n">
        <v>130.81</v>
      </c>
      <c r="E1178" s="29" t="n">
        <f aca="false">D1178/10</f>
        <v>13.081</v>
      </c>
      <c r="F1178" s="29" t="n">
        <f aca="false">(E1178+Einstellungen!$B$20)*(1+Einstellungen!$B$10)</f>
        <v>37.76703</v>
      </c>
      <c r="G1178" s="21" t="str">
        <f aca="false">IF(F1178&lt;Einstellungen!$B$5,"ja","nein")</f>
        <v>nein</v>
      </c>
      <c r="H1178" s="21" t="s">
        <v>15</v>
      </c>
      <c r="I1178" s="29" t="n">
        <f aca="false">INDEX(Einstellungen!$B$27:$B$50,24)</f>
        <v>0.8</v>
      </c>
      <c r="J1178" s="29" t="n">
        <f aca="false">F1178*I1178</f>
        <v>30.213624</v>
      </c>
    </row>
    <row r="1179" customFormat="false" ht="15" hidden="false" customHeight="false" outlineLevel="0" collapsed="false">
      <c r="A1179" s="28" t="n">
        <v>45630</v>
      </c>
      <c r="B1179" s="21" t="s">
        <v>111</v>
      </c>
      <c r="C1179" s="21" t="s">
        <v>112</v>
      </c>
      <c r="D1179" s="29" t="n">
        <v>120.99</v>
      </c>
      <c r="E1179" s="29" t="n">
        <f aca="false">D1179/10</f>
        <v>12.099</v>
      </c>
      <c r="F1179" s="29" t="n">
        <f aca="false">(E1179+Einstellungen!$B$20)*(1+Einstellungen!$B$10)</f>
        <v>36.59845</v>
      </c>
      <c r="G1179" s="21" t="str">
        <f aca="false">IF(F1179&lt;Einstellungen!$B$5,"ja","nein")</f>
        <v>nein</v>
      </c>
      <c r="H1179" s="21" t="s">
        <v>15</v>
      </c>
      <c r="I1179" s="29" t="n">
        <f aca="false">INDEX(Einstellungen!$B$27:$B$50,1)</f>
        <v>0.6</v>
      </c>
      <c r="J1179" s="29" t="n">
        <f aca="false">F1179*I1179</f>
        <v>21.95907</v>
      </c>
    </row>
    <row r="1180" customFormat="false" ht="15" hidden="false" customHeight="false" outlineLevel="0" collapsed="false">
      <c r="A1180" s="28" t="n">
        <v>45630</v>
      </c>
      <c r="B1180" s="21" t="s">
        <v>113</v>
      </c>
      <c r="C1180" s="21" t="s">
        <v>112</v>
      </c>
      <c r="D1180" s="29" t="n">
        <v>116.66</v>
      </c>
      <c r="E1180" s="29" t="n">
        <f aca="false">D1180/10</f>
        <v>11.666</v>
      </c>
      <c r="F1180" s="29" t="n">
        <f aca="false">(E1180+Einstellungen!$B$20)*(1+Einstellungen!$B$10)</f>
        <v>36.08318</v>
      </c>
      <c r="G1180" s="21" t="str">
        <f aca="false">IF(F1180&lt;Einstellungen!$B$5,"ja","nein")</f>
        <v>nein</v>
      </c>
      <c r="H1180" s="21" t="s">
        <v>15</v>
      </c>
      <c r="I1180" s="29" t="n">
        <f aca="false">INDEX(Einstellungen!$B$27:$B$50,2)</f>
        <v>0.5</v>
      </c>
      <c r="J1180" s="29" t="n">
        <f aca="false">F1180*I1180</f>
        <v>18.04159</v>
      </c>
    </row>
    <row r="1181" customFormat="false" ht="15" hidden="false" customHeight="false" outlineLevel="0" collapsed="false">
      <c r="A1181" s="28" t="n">
        <v>45630</v>
      </c>
      <c r="B1181" s="21" t="s">
        <v>114</v>
      </c>
      <c r="C1181" s="21" t="s">
        <v>112</v>
      </c>
      <c r="D1181" s="29" t="n">
        <v>112.79</v>
      </c>
      <c r="E1181" s="29" t="n">
        <f aca="false">D1181/10</f>
        <v>11.279</v>
      </c>
      <c r="F1181" s="29" t="n">
        <f aca="false">(E1181+Einstellungen!$B$20)*(1+Einstellungen!$B$10)</f>
        <v>35.62265</v>
      </c>
      <c r="G1181" s="21" t="str">
        <f aca="false">IF(F1181&lt;Einstellungen!$B$5,"ja","nein")</f>
        <v>nein</v>
      </c>
      <c r="H1181" s="21" t="s">
        <v>15</v>
      </c>
      <c r="I1181" s="29" t="n">
        <f aca="false">INDEX(Einstellungen!$B$27:$B$50,3)</f>
        <v>0.45</v>
      </c>
      <c r="J1181" s="29" t="n">
        <f aca="false">F1181*I1181</f>
        <v>16.0301925</v>
      </c>
    </row>
    <row r="1182" customFormat="false" ht="15" hidden="false" customHeight="false" outlineLevel="0" collapsed="false">
      <c r="A1182" s="28" t="n">
        <v>45630</v>
      </c>
      <c r="B1182" s="21" t="s">
        <v>115</v>
      </c>
      <c r="C1182" s="21" t="s">
        <v>112</v>
      </c>
      <c r="D1182" s="29" t="n">
        <v>110.19</v>
      </c>
      <c r="E1182" s="29" t="n">
        <f aca="false">D1182/10</f>
        <v>11.019</v>
      </c>
      <c r="F1182" s="29" t="n">
        <f aca="false">(E1182+Einstellungen!$B$20)*(1+Einstellungen!$B$10)</f>
        <v>35.31325</v>
      </c>
      <c r="G1182" s="21" t="str">
        <f aca="false">IF(F1182&lt;Einstellungen!$B$5,"ja","nein")</f>
        <v>nein</v>
      </c>
      <c r="H1182" s="21" t="s">
        <v>15</v>
      </c>
      <c r="I1182" s="29" t="n">
        <f aca="false">INDEX(Einstellungen!$B$27:$B$50,4)</f>
        <v>0.45</v>
      </c>
      <c r="J1182" s="29" t="n">
        <f aca="false">F1182*I1182</f>
        <v>15.8909625</v>
      </c>
    </row>
    <row r="1183" customFormat="false" ht="15" hidden="false" customHeight="false" outlineLevel="0" collapsed="false">
      <c r="A1183" s="28" t="n">
        <v>45630</v>
      </c>
      <c r="B1183" s="21" t="s">
        <v>116</v>
      </c>
      <c r="C1183" s="21" t="s">
        <v>112</v>
      </c>
      <c r="D1183" s="29" t="n">
        <v>112.26</v>
      </c>
      <c r="E1183" s="29" t="n">
        <f aca="false">D1183/10</f>
        <v>11.226</v>
      </c>
      <c r="F1183" s="29" t="n">
        <f aca="false">(E1183+Einstellungen!$B$20)*(1+Einstellungen!$B$10)</f>
        <v>35.55958</v>
      </c>
      <c r="G1183" s="21" t="str">
        <f aca="false">IF(F1183&lt;Einstellungen!$B$5,"ja","nein")</f>
        <v>nein</v>
      </c>
      <c r="H1183" s="21" t="s">
        <v>15</v>
      </c>
      <c r="I1183" s="29" t="n">
        <f aca="false">INDEX(Einstellungen!$B$27:$B$50,5)</f>
        <v>0.45</v>
      </c>
      <c r="J1183" s="29" t="n">
        <f aca="false">F1183*I1183</f>
        <v>16.001811</v>
      </c>
    </row>
    <row r="1184" customFormat="false" ht="15" hidden="false" customHeight="false" outlineLevel="0" collapsed="false">
      <c r="A1184" s="28" t="n">
        <v>45630</v>
      </c>
      <c r="B1184" s="21" t="s">
        <v>117</v>
      </c>
      <c r="C1184" s="21" t="s">
        <v>112</v>
      </c>
      <c r="D1184" s="29" t="n">
        <v>120.91</v>
      </c>
      <c r="E1184" s="29" t="n">
        <f aca="false">D1184/10</f>
        <v>12.091</v>
      </c>
      <c r="F1184" s="29" t="n">
        <f aca="false">(E1184+Einstellungen!$B$20)*(1+Einstellungen!$B$10)</f>
        <v>36.58893</v>
      </c>
      <c r="G1184" s="21" t="str">
        <f aca="false">IF(F1184&lt;Einstellungen!$B$5,"ja","nein")</f>
        <v>nein</v>
      </c>
      <c r="H1184" s="21" t="s">
        <v>15</v>
      </c>
      <c r="I1184" s="29" t="n">
        <f aca="false">INDEX(Einstellungen!$B$27:$B$50,6)</f>
        <v>0.5</v>
      </c>
      <c r="J1184" s="29" t="n">
        <f aca="false">F1184*I1184</f>
        <v>18.294465</v>
      </c>
    </row>
    <row r="1185" customFormat="false" ht="15" hidden="false" customHeight="false" outlineLevel="0" collapsed="false">
      <c r="A1185" s="28" t="n">
        <v>45630</v>
      </c>
      <c r="B1185" s="21" t="s">
        <v>118</v>
      </c>
      <c r="C1185" s="21" t="s">
        <v>112</v>
      </c>
      <c r="D1185" s="29" t="n">
        <v>145.2</v>
      </c>
      <c r="E1185" s="29" t="n">
        <f aca="false">D1185/10</f>
        <v>14.52</v>
      </c>
      <c r="F1185" s="29" t="n">
        <f aca="false">(E1185+Einstellungen!$B$20)*(1+Einstellungen!$B$10)</f>
        <v>39.47944</v>
      </c>
      <c r="G1185" s="21" t="str">
        <f aca="false">IF(F1185&lt;Einstellungen!$B$5,"ja","nein")</f>
        <v>nein</v>
      </c>
      <c r="H1185" s="21" t="s">
        <v>15</v>
      </c>
      <c r="I1185" s="29" t="n">
        <f aca="false">INDEX(Einstellungen!$B$27:$B$50,7)</f>
        <v>0.7</v>
      </c>
      <c r="J1185" s="29" t="n">
        <f aca="false">F1185*I1185</f>
        <v>27.635608</v>
      </c>
    </row>
    <row r="1186" customFormat="false" ht="15" hidden="false" customHeight="false" outlineLevel="0" collapsed="false">
      <c r="A1186" s="28" t="n">
        <v>45630</v>
      </c>
      <c r="B1186" s="21" t="s">
        <v>119</v>
      </c>
      <c r="C1186" s="21" t="s">
        <v>112</v>
      </c>
      <c r="D1186" s="29" t="n">
        <v>209.76</v>
      </c>
      <c r="E1186" s="29" t="n">
        <f aca="false">D1186/10</f>
        <v>20.976</v>
      </c>
      <c r="F1186" s="29" t="n">
        <f aca="false">(E1186+Einstellungen!$B$20)*(1+Einstellungen!$B$10)</f>
        <v>47.16208</v>
      </c>
      <c r="G1186" s="21" t="str">
        <f aca="false">IF(F1186&lt;Einstellungen!$B$5,"ja","nein")</f>
        <v>nein</v>
      </c>
      <c r="H1186" s="21" t="s">
        <v>15</v>
      </c>
      <c r="I1186" s="29" t="n">
        <f aca="false">INDEX(Einstellungen!$B$27:$B$50,8)</f>
        <v>0.95</v>
      </c>
      <c r="J1186" s="29" t="n">
        <f aca="false">F1186*I1186</f>
        <v>44.803976</v>
      </c>
    </row>
    <row r="1187" customFormat="false" ht="15" hidden="false" customHeight="false" outlineLevel="0" collapsed="false">
      <c r="A1187" s="28" t="n">
        <v>45630</v>
      </c>
      <c r="B1187" s="21" t="s">
        <v>120</v>
      </c>
      <c r="C1187" s="21" t="s">
        <v>112</v>
      </c>
      <c r="D1187" s="29" t="n">
        <v>276.66</v>
      </c>
      <c r="E1187" s="29" t="n">
        <f aca="false">D1187/10</f>
        <v>27.666</v>
      </c>
      <c r="F1187" s="29" t="n">
        <f aca="false">(E1187+Einstellungen!$B$20)*(1+Einstellungen!$B$10)</f>
        <v>55.12318</v>
      </c>
      <c r="G1187" s="21" t="str">
        <f aca="false">IF(F1187&lt;Einstellungen!$B$5,"ja","nein")</f>
        <v>nein</v>
      </c>
      <c r="H1187" s="21" t="s">
        <v>15</v>
      </c>
      <c r="I1187" s="29" t="n">
        <f aca="false">INDEX(Einstellungen!$B$27:$B$50,9)</f>
        <v>1.05</v>
      </c>
      <c r="J1187" s="29" t="n">
        <f aca="false">F1187*I1187</f>
        <v>57.879339</v>
      </c>
    </row>
    <row r="1188" customFormat="false" ht="15" hidden="false" customHeight="false" outlineLevel="0" collapsed="false">
      <c r="A1188" s="28" t="n">
        <v>45630</v>
      </c>
      <c r="B1188" s="21" t="s">
        <v>121</v>
      </c>
      <c r="C1188" s="21" t="s">
        <v>112</v>
      </c>
      <c r="D1188" s="29" t="n">
        <v>250.76</v>
      </c>
      <c r="E1188" s="29" t="n">
        <f aca="false">D1188/10</f>
        <v>25.076</v>
      </c>
      <c r="F1188" s="29" t="n">
        <f aca="false">(E1188+Einstellungen!$B$20)*(1+Einstellungen!$B$10)</f>
        <v>52.04108</v>
      </c>
      <c r="G1188" s="21" t="str">
        <f aca="false">IF(F1188&lt;Einstellungen!$B$5,"ja","nein")</f>
        <v>nein</v>
      </c>
      <c r="H1188" s="21" t="s">
        <v>15</v>
      </c>
      <c r="I1188" s="29" t="n">
        <f aca="false">INDEX(Einstellungen!$B$27:$B$50,10)</f>
        <v>1.05</v>
      </c>
      <c r="J1188" s="29" t="n">
        <f aca="false">F1188*I1188</f>
        <v>54.643134</v>
      </c>
    </row>
    <row r="1189" customFormat="false" ht="15" hidden="false" customHeight="false" outlineLevel="0" collapsed="false">
      <c r="A1189" s="28" t="n">
        <v>45630</v>
      </c>
      <c r="B1189" s="21" t="s">
        <v>122</v>
      </c>
      <c r="C1189" s="21" t="s">
        <v>112</v>
      </c>
      <c r="D1189" s="29" t="n">
        <v>212.21</v>
      </c>
      <c r="E1189" s="29" t="n">
        <f aca="false">D1189/10</f>
        <v>21.221</v>
      </c>
      <c r="F1189" s="29" t="n">
        <f aca="false">(E1189+Einstellungen!$B$20)*(1+Einstellungen!$B$10)</f>
        <v>47.45363</v>
      </c>
      <c r="G1189" s="21" t="str">
        <f aca="false">IF(F1189&lt;Einstellungen!$B$5,"ja","nein")</f>
        <v>nein</v>
      </c>
      <c r="H1189" s="21" t="s">
        <v>15</v>
      </c>
      <c r="I1189" s="29" t="n">
        <f aca="false">INDEX(Einstellungen!$B$27:$B$50,11)</f>
        <v>1.05</v>
      </c>
      <c r="J1189" s="29" t="n">
        <f aca="false">F1189*I1189</f>
        <v>49.8263115</v>
      </c>
    </row>
    <row r="1190" customFormat="false" ht="15" hidden="false" customHeight="false" outlineLevel="0" collapsed="false">
      <c r="A1190" s="28" t="n">
        <v>45630</v>
      </c>
      <c r="B1190" s="21" t="s">
        <v>123</v>
      </c>
      <c r="C1190" s="21" t="s">
        <v>112</v>
      </c>
      <c r="D1190" s="29" t="n">
        <v>198.95</v>
      </c>
      <c r="E1190" s="29" t="n">
        <f aca="false">D1190/10</f>
        <v>19.895</v>
      </c>
      <c r="F1190" s="29" t="n">
        <f aca="false">(E1190+Einstellungen!$B$20)*(1+Einstellungen!$B$10)</f>
        <v>45.87569</v>
      </c>
      <c r="G1190" s="21" t="str">
        <f aca="false">IF(F1190&lt;Einstellungen!$B$5,"ja","nein")</f>
        <v>nein</v>
      </c>
      <c r="H1190" s="21" t="s">
        <v>15</v>
      </c>
      <c r="I1190" s="29" t="n">
        <f aca="false">INDEX(Einstellungen!$B$27:$B$50,12)</f>
        <v>1.1</v>
      </c>
      <c r="J1190" s="29" t="n">
        <f aca="false">F1190*I1190</f>
        <v>50.463259</v>
      </c>
    </row>
    <row r="1191" customFormat="false" ht="15" hidden="false" customHeight="false" outlineLevel="0" collapsed="false">
      <c r="A1191" s="28" t="n">
        <v>45630</v>
      </c>
      <c r="B1191" s="21" t="s">
        <v>124</v>
      </c>
      <c r="C1191" s="21" t="s">
        <v>112</v>
      </c>
      <c r="D1191" s="29" t="n">
        <v>192.25</v>
      </c>
      <c r="E1191" s="29" t="n">
        <f aca="false">D1191/10</f>
        <v>19.225</v>
      </c>
      <c r="F1191" s="29" t="n">
        <f aca="false">(E1191+Einstellungen!$B$20)*(1+Einstellungen!$B$10)</f>
        <v>45.07839</v>
      </c>
      <c r="G1191" s="21" t="str">
        <f aca="false">IF(F1191&lt;Einstellungen!$B$5,"ja","nein")</f>
        <v>nein</v>
      </c>
      <c r="H1191" s="21" t="s">
        <v>15</v>
      </c>
      <c r="I1191" s="29" t="n">
        <f aca="false">INDEX(Einstellungen!$B$27:$B$50,13)</f>
        <v>1.2</v>
      </c>
      <c r="J1191" s="29" t="n">
        <f aca="false">F1191*I1191</f>
        <v>54.094068</v>
      </c>
    </row>
    <row r="1192" customFormat="false" ht="15" hidden="false" customHeight="false" outlineLevel="0" collapsed="false">
      <c r="A1192" s="28" t="n">
        <v>45630</v>
      </c>
      <c r="B1192" s="21" t="s">
        <v>125</v>
      </c>
      <c r="C1192" s="21" t="s">
        <v>112</v>
      </c>
      <c r="D1192" s="29" t="n">
        <v>199.82</v>
      </c>
      <c r="E1192" s="29" t="n">
        <f aca="false">D1192/10</f>
        <v>19.982</v>
      </c>
      <c r="F1192" s="29" t="n">
        <f aca="false">(E1192+Einstellungen!$B$20)*(1+Einstellungen!$B$10)</f>
        <v>45.97922</v>
      </c>
      <c r="G1192" s="21" t="str">
        <f aca="false">IF(F1192&lt;Einstellungen!$B$5,"ja","nein")</f>
        <v>nein</v>
      </c>
      <c r="H1192" s="21" t="s">
        <v>15</v>
      </c>
      <c r="I1192" s="29" t="n">
        <f aca="false">INDEX(Einstellungen!$B$27:$B$50,14)</f>
        <v>1.15</v>
      </c>
      <c r="J1192" s="29" t="n">
        <f aca="false">F1192*I1192</f>
        <v>52.876103</v>
      </c>
    </row>
    <row r="1193" customFormat="false" ht="15" hidden="false" customHeight="false" outlineLevel="0" collapsed="false">
      <c r="A1193" s="28" t="n">
        <v>45630</v>
      </c>
      <c r="B1193" s="21" t="s">
        <v>126</v>
      </c>
      <c r="C1193" s="21" t="s">
        <v>112</v>
      </c>
      <c r="D1193" s="29" t="n">
        <v>218.44</v>
      </c>
      <c r="E1193" s="29" t="n">
        <f aca="false">D1193/10</f>
        <v>21.844</v>
      </c>
      <c r="F1193" s="29" t="n">
        <f aca="false">(E1193+Einstellungen!$B$20)*(1+Einstellungen!$B$10)</f>
        <v>48.195</v>
      </c>
      <c r="G1193" s="21" t="str">
        <f aca="false">IF(F1193&lt;Einstellungen!$B$5,"ja","nein")</f>
        <v>nein</v>
      </c>
      <c r="H1193" s="21" t="s">
        <v>15</v>
      </c>
      <c r="I1193" s="29" t="n">
        <f aca="false">INDEX(Einstellungen!$B$27:$B$50,15)</f>
        <v>1</v>
      </c>
      <c r="J1193" s="29" t="n">
        <f aca="false">F1193*I1193</f>
        <v>48.195</v>
      </c>
    </row>
    <row r="1194" customFormat="false" ht="15" hidden="false" customHeight="false" outlineLevel="0" collapsed="false">
      <c r="A1194" s="28" t="n">
        <v>45630</v>
      </c>
      <c r="B1194" s="21" t="s">
        <v>127</v>
      </c>
      <c r="C1194" s="21" t="s">
        <v>112</v>
      </c>
      <c r="D1194" s="29" t="n">
        <v>242.87</v>
      </c>
      <c r="E1194" s="29" t="n">
        <f aca="false">D1194/10</f>
        <v>24.287</v>
      </c>
      <c r="F1194" s="29" t="n">
        <f aca="false">(E1194+Einstellungen!$B$20)*(1+Einstellungen!$B$10)</f>
        <v>51.10217</v>
      </c>
      <c r="G1194" s="21" t="str">
        <f aca="false">IF(F1194&lt;Einstellungen!$B$5,"ja","nein")</f>
        <v>nein</v>
      </c>
      <c r="H1194" s="21" t="s">
        <v>15</v>
      </c>
      <c r="I1194" s="29" t="n">
        <f aca="false">INDEX(Einstellungen!$B$27:$B$50,16)</f>
        <v>0.95</v>
      </c>
      <c r="J1194" s="29" t="n">
        <f aca="false">F1194*I1194</f>
        <v>48.5470615</v>
      </c>
    </row>
    <row r="1195" customFormat="false" ht="15" hidden="false" customHeight="false" outlineLevel="0" collapsed="false">
      <c r="A1195" s="28" t="n">
        <v>45630</v>
      </c>
      <c r="B1195" s="21" t="s">
        <v>128</v>
      </c>
      <c r="C1195" s="21" t="s">
        <v>112</v>
      </c>
      <c r="D1195" s="29" t="n">
        <v>267.35</v>
      </c>
      <c r="E1195" s="29" t="n">
        <f aca="false">D1195/10</f>
        <v>26.735</v>
      </c>
      <c r="F1195" s="29" t="n">
        <f aca="false">(E1195+Einstellungen!$B$20)*(1+Einstellungen!$B$10)</f>
        <v>54.01529</v>
      </c>
      <c r="G1195" s="21" t="str">
        <f aca="false">IF(F1195&lt;Einstellungen!$B$5,"ja","nein")</f>
        <v>nein</v>
      </c>
      <c r="H1195" s="21" t="s">
        <v>15</v>
      </c>
      <c r="I1195" s="29" t="n">
        <f aca="false">INDEX(Einstellungen!$B$27:$B$50,17)</f>
        <v>0.95</v>
      </c>
      <c r="J1195" s="29" t="n">
        <f aca="false">F1195*I1195</f>
        <v>51.3145255</v>
      </c>
    </row>
    <row r="1196" customFormat="false" ht="15" hidden="false" customHeight="false" outlineLevel="0" collapsed="false">
      <c r="A1196" s="28" t="n">
        <v>45630</v>
      </c>
      <c r="B1196" s="21" t="s">
        <v>129</v>
      </c>
      <c r="C1196" s="21" t="s">
        <v>112</v>
      </c>
      <c r="D1196" s="29" t="n">
        <v>287.76</v>
      </c>
      <c r="E1196" s="29" t="n">
        <f aca="false">D1196/10</f>
        <v>28.776</v>
      </c>
      <c r="F1196" s="29" t="n">
        <f aca="false">(E1196+Einstellungen!$B$20)*(1+Einstellungen!$B$10)</f>
        <v>56.44408</v>
      </c>
      <c r="G1196" s="21" t="str">
        <f aca="false">IF(F1196&lt;Einstellungen!$B$5,"ja","nein")</f>
        <v>nein</v>
      </c>
      <c r="H1196" s="21" t="s">
        <v>15</v>
      </c>
      <c r="I1196" s="29" t="n">
        <f aca="false">INDEX(Einstellungen!$B$27:$B$50,18)</f>
        <v>1.1</v>
      </c>
      <c r="J1196" s="29" t="n">
        <f aca="false">F1196*I1196</f>
        <v>62.088488</v>
      </c>
    </row>
    <row r="1197" customFormat="false" ht="15" hidden="false" customHeight="false" outlineLevel="0" collapsed="false">
      <c r="A1197" s="28" t="n">
        <v>45630</v>
      </c>
      <c r="B1197" s="21" t="s">
        <v>130</v>
      </c>
      <c r="C1197" s="21" t="s">
        <v>112</v>
      </c>
      <c r="D1197" s="29" t="n">
        <v>230.22</v>
      </c>
      <c r="E1197" s="29" t="n">
        <f aca="false">D1197/10</f>
        <v>23.022</v>
      </c>
      <c r="F1197" s="29" t="n">
        <f aca="false">(E1197+Einstellungen!$B$20)*(1+Einstellungen!$B$10)</f>
        <v>49.59682</v>
      </c>
      <c r="G1197" s="21" t="str">
        <f aca="false">IF(F1197&lt;Einstellungen!$B$5,"ja","nein")</f>
        <v>nein</v>
      </c>
      <c r="H1197" s="21" t="s">
        <v>15</v>
      </c>
      <c r="I1197" s="29" t="n">
        <f aca="false">INDEX(Einstellungen!$B$27:$B$50,19)</f>
        <v>1.35</v>
      </c>
      <c r="J1197" s="29" t="n">
        <f aca="false">F1197*I1197</f>
        <v>66.955707</v>
      </c>
    </row>
    <row r="1198" customFormat="false" ht="15" hidden="false" customHeight="false" outlineLevel="0" collapsed="false">
      <c r="A1198" s="28" t="n">
        <v>45630</v>
      </c>
      <c r="B1198" s="21" t="s">
        <v>131</v>
      </c>
      <c r="C1198" s="21" t="s">
        <v>112</v>
      </c>
      <c r="D1198" s="29" t="n">
        <v>197.59</v>
      </c>
      <c r="E1198" s="29" t="n">
        <f aca="false">D1198/10</f>
        <v>19.759</v>
      </c>
      <c r="F1198" s="29" t="n">
        <f aca="false">(E1198+Einstellungen!$B$20)*(1+Einstellungen!$B$10)</f>
        <v>45.71385</v>
      </c>
      <c r="G1198" s="21" t="str">
        <f aca="false">IF(F1198&lt;Einstellungen!$B$5,"ja","nein")</f>
        <v>nein</v>
      </c>
      <c r="H1198" s="21" t="s">
        <v>15</v>
      </c>
      <c r="I1198" s="29" t="n">
        <f aca="false">INDEX(Einstellungen!$B$27:$B$50,20)</f>
        <v>1.45</v>
      </c>
      <c r="J1198" s="29" t="n">
        <f aca="false">F1198*I1198</f>
        <v>66.2850825</v>
      </c>
    </row>
    <row r="1199" customFormat="false" ht="15" hidden="false" customHeight="false" outlineLevel="0" collapsed="false">
      <c r="A1199" s="28" t="n">
        <v>45630</v>
      </c>
      <c r="B1199" s="21" t="s">
        <v>132</v>
      </c>
      <c r="C1199" s="21" t="s">
        <v>112</v>
      </c>
      <c r="D1199" s="29" t="n">
        <v>165.68</v>
      </c>
      <c r="E1199" s="29" t="n">
        <f aca="false">D1199/10</f>
        <v>16.568</v>
      </c>
      <c r="F1199" s="29" t="n">
        <f aca="false">(E1199+Einstellungen!$B$20)*(1+Einstellungen!$B$10)</f>
        <v>41.91656</v>
      </c>
      <c r="G1199" s="21" t="str">
        <f aca="false">IF(F1199&lt;Einstellungen!$B$5,"ja","nein")</f>
        <v>nein</v>
      </c>
      <c r="H1199" s="21" t="s">
        <v>15</v>
      </c>
      <c r="I1199" s="29" t="n">
        <f aca="false">INDEX(Einstellungen!$B$27:$B$50,21)</f>
        <v>1.4</v>
      </c>
      <c r="J1199" s="29" t="n">
        <f aca="false">F1199*I1199</f>
        <v>58.683184</v>
      </c>
    </row>
    <row r="1200" customFormat="false" ht="15" hidden="false" customHeight="false" outlineLevel="0" collapsed="false">
      <c r="A1200" s="28" t="n">
        <v>45630</v>
      </c>
      <c r="B1200" s="21" t="s">
        <v>133</v>
      </c>
      <c r="C1200" s="21" t="s">
        <v>112</v>
      </c>
      <c r="D1200" s="29" t="n">
        <v>148.34</v>
      </c>
      <c r="E1200" s="29" t="n">
        <f aca="false">D1200/10</f>
        <v>14.834</v>
      </c>
      <c r="F1200" s="29" t="n">
        <f aca="false">(E1200+Einstellungen!$B$20)*(1+Einstellungen!$B$10)</f>
        <v>39.8531</v>
      </c>
      <c r="G1200" s="21" t="str">
        <f aca="false">IF(F1200&lt;Einstellungen!$B$5,"ja","nein")</f>
        <v>nein</v>
      </c>
      <c r="H1200" s="21" t="s">
        <v>15</v>
      </c>
      <c r="I1200" s="29" t="n">
        <f aca="false">INDEX(Einstellungen!$B$27:$B$50,22)</f>
        <v>1.25</v>
      </c>
      <c r="J1200" s="29" t="n">
        <f aca="false">F1200*I1200</f>
        <v>49.816375</v>
      </c>
    </row>
    <row r="1201" customFormat="false" ht="15" hidden="false" customHeight="false" outlineLevel="0" collapsed="false">
      <c r="A1201" s="28" t="n">
        <v>45630</v>
      </c>
      <c r="B1201" s="21" t="s">
        <v>134</v>
      </c>
      <c r="C1201" s="21" t="s">
        <v>112</v>
      </c>
      <c r="D1201" s="29" t="n">
        <v>128.33</v>
      </c>
      <c r="E1201" s="29" t="n">
        <f aca="false">D1201/10</f>
        <v>12.833</v>
      </c>
      <c r="F1201" s="29" t="n">
        <f aca="false">(E1201+Einstellungen!$B$20)*(1+Einstellungen!$B$10)</f>
        <v>37.47191</v>
      </c>
      <c r="G1201" s="21" t="str">
        <f aca="false">IF(F1201&lt;Einstellungen!$B$5,"ja","nein")</f>
        <v>nein</v>
      </c>
      <c r="H1201" s="21" t="s">
        <v>15</v>
      </c>
      <c r="I1201" s="29" t="n">
        <f aca="false">INDEX(Einstellungen!$B$27:$B$50,23)</f>
        <v>1.05</v>
      </c>
      <c r="J1201" s="29" t="n">
        <f aca="false">F1201*I1201</f>
        <v>39.3455055</v>
      </c>
    </row>
    <row r="1202" customFormat="false" ht="15" hidden="false" customHeight="false" outlineLevel="0" collapsed="false">
      <c r="A1202" s="28" t="n">
        <v>45630</v>
      </c>
      <c r="B1202" s="21" t="s">
        <v>135</v>
      </c>
      <c r="C1202" s="21" t="s">
        <v>112</v>
      </c>
      <c r="D1202" s="29" t="n">
        <v>113.27</v>
      </c>
      <c r="E1202" s="29" t="n">
        <f aca="false">D1202/10</f>
        <v>11.327</v>
      </c>
      <c r="F1202" s="29" t="n">
        <f aca="false">(E1202+Einstellungen!$B$20)*(1+Einstellungen!$B$10)</f>
        <v>35.67977</v>
      </c>
      <c r="G1202" s="21" t="str">
        <f aca="false">IF(F1202&lt;Einstellungen!$B$5,"ja","nein")</f>
        <v>nein</v>
      </c>
      <c r="H1202" s="21" t="s">
        <v>15</v>
      </c>
      <c r="I1202" s="29" t="n">
        <f aca="false">INDEX(Einstellungen!$B$27:$B$50,24)</f>
        <v>0.8</v>
      </c>
      <c r="J1202" s="29" t="n">
        <f aca="false">F1202*I1202</f>
        <v>28.543816</v>
      </c>
    </row>
    <row r="1203" customFormat="false" ht="15" hidden="false" customHeight="false" outlineLevel="0" collapsed="false">
      <c r="A1203" s="28" t="n">
        <v>45631</v>
      </c>
      <c r="B1203" s="21" t="s">
        <v>111</v>
      </c>
      <c r="C1203" s="21" t="s">
        <v>136</v>
      </c>
      <c r="D1203" s="29" t="n">
        <v>114.77</v>
      </c>
      <c r="E1203" s="29" t="n">
        <f aca="false">D1203/10</f>
        <v>11.477</v>
      </c>
      <c r="F1203" s="29" t="n">
        <f aca="false">(E1203+Einstellungen!$B$20)*(1+Einstellungen!$B$10)</f>
        <v>35.85827</v>
      </c>
      <c r="G1203" s="21" t="str">
        <f aca="false">IF(F1203&lt;Einstellungen!$B$5,"ja","nein")</f>
        <v>nein</v>
      </c>
      <c r="H1203" s="21" t="s">
        <v>15</v>
      </c>
      <c r="I1203" s="29" t="n">
        <f aca="false">INDEX(Einstellungen!$B$27:$B$50,1)</f>
        <v>0.6</v>
      </c>
      <c r="J1203" s="29" t="n">
        <f aca="false">F1203*I1203</f>
        <v>21.514962</v>
      </c>
    </row>
    <row r="1204" customFormat="false" ht="15" hidden="false" customHeight="false" outlineLevel="0" collapsed="false">
      <c r="A1204" s="28" t="n">
        <v>45631</v>
      </c>
      <c r="B1204" s="21" t="s">
        <v>113</v>
      </c>
      <c r="C1204" s="21" t="s">
        <v>136</v>
      </c>
      <c r="D1204" s="29" t="n">
        <v>105.74</v>
      </c>
      <c r="E1204" s="29" t="n">
        <f aca="false">D1204/10</f>
        <v>10.574</v>
      </c>
      <c r="F1204" s="29" t="n">
        <f aca="false">(E1204+Einstellungen!$B$20)*(1+Einstellungen!$B$10)</f>
        <v>34.7837</v>
      </c>
      <c r="G1204" s="21" t="str">
        <f aca="false">IF(F1204&lt;Einstellungen!$B$5,"ja","nein")</f>
        <v>nein</v>
      </c>
      <c r="H1204" s="21" t="s">
        <v>15</v>
      </c>
      <c r="I1204" s="29" t="n">
        <f aca="false">INDEX(Einstellungen!$B$27:$B$50,2)</f>
        <v>0.5</v>
      </c>
      <c r="J1204" s="29" t="n">
        <f aca="false">F1204*I1204</f>
        <v>17.39185</v>
      </c>
    </row>
    <row r="1205" customFormat="false" ht="15" hidden="false" customHeight="false" outlineLevel="0" collapsed="false">
      <c r="A1205" s="28" t="n">
        <v>45631</v>
      </c>
      <c r="B1205" s="21" t="s">
        <v>114</v>
      </c>
      <c r="C1205" s="21" t="s">
        <v>136</v>
      </c>
      <c r="D1205" s="29" t="n">
        <v>103.27</v>
      </c>
      <c r="E1205" s="29" t="n">
        <f aca="false">D1205/10</f>
        <v>10.327</v>
      </c>
      <c r="F1205" s="29" t="n">
        <f aca="false">(E1205+Einstellungen!$B$20)*(1+Einstellungen!$B$10)</f>
        <v>34.48977</v>
      </c>
      <c r="G1205" s="21" t="str">
        <f aca="false">IF(F1205&lt;Einstellungen!$B$5,"ja","nein")</f>
        <v>nein</v>
      </c>
      <c r="H1205" s="21" t="s">
        <v>15</v>
      </c>
      <c r="I1205" s="29" t="n">
        <f aca="false">INDEX(Einstellungen!$B$27:$B$50,3)</f>
        <v>0.45</v>
      </c>
      <c r="J1205" s="29" t="n">
        <f aca="false">F1205*I1205</f>
        <v>15.5203965</v>
      </c>
    </row>
    <row r="1206" customFormat="false" ht="15" hidden="false" customHeight="false" outlineLevel="0" collapsed="false">
      <c r="A1206" s="28" t="n">
        <v>45631</v>
      </c>
      <c r="B1206" s="21" t="s">
        <v>115</v>
      </c>
      <c r="C1206" s="21" t="s">
        <v>136</v>
      </c>
      <c r="D1206" s="29" t="n">
        <v>104.5</v>
      </c>
      <c r="E1206" s="29" t="n">
        <f aca="false">D1206/10</f>
        <v>10.45</v>
      </c>
      <c r="F1206" s="29" t="n">
        <f aca="false">(E1206+Einstellungen!$B$20)*(1+Einstellungen!$B$10)</f>
        <v>34.63614</v>
      </c>
      <c r="G1206" s="21" t="str">
        <f aca="false">IF(F1206&lt;Einstellungen!$B$5,"ja","nein")</f>
        <v>nein</v>
      </c>
      <c r="H1206" s="21" t="s">
        <v>15</v>
      </c>
      <c r="I1206" s="29" t="n">
        <f aca="false">INDEX(Einstellungen!$B$27:$B$50,4)</f>
        <v>0.45</v>
      </c>
      <c r="J1206" s="29" t="n">
        <f aca="false">F1206*I1206</f>
        <v>15.586263</v>
      </c>
    </row>
    <row r="1207" customFormat="false" ht="15" hidden="false" customHeight="false" outlineLevel="0" collapsed="false">
      <c r="A1207" s="28" t="n">
        <v>45631</v>
      </c>
      <c r="B1207" s="21" t="s">
        <v>116</v>
      </c>
      <c r="C1207" s="21" t="s">
        <v>136</v>
      </c>
      <c r="D1207" s="29" t="n">
        <v>103.27</v>
      </c>
      <c r="E1207" s="29" t="n">
        <f aca="false">D1207/10</f>
        <v>10.327</v>
      </c>
      <c r="F1207" s="29" t="n">
        <f aca="false">(E1207+Einstellungen!$B$20)*(1+Einstellungen!$B$10)</f>
        <v>34.48977</v>
      </c>
      <c r="G1207" s="21" t="str">
        <f aca="false">IF(F1207&lt;Einstellungen!$B$5,"ja","nein")</f>
        <v>nein</v>
      </c>
      <c r="H1207" s="21" t="s">
        <v>15</v>
      </c>
      <c r="I1207" s="29" t="n">
        <f aca="false">INDEX(Einstellungen!$B$27:$B$50,5)</f>
        <v>0.45</v>
      </c>
      <c r="J1207" s="29" t="n">
        <f aca="false">F1207*I1207</f>
        <v>15.5203965</v>
      </c>
    </row>
    <row r="1208" customFormat="false" ht="15" hidden="false" customHeight="false" outlineLevel="0" collapsed="false">
      <c r="A1208" s="28" t="n">
        <v>45631</v>
      </c>
      <c r="B1208" s="21" t="s">
        <v>117</v>
      </c>
      <c r="C1208" s="21" t="s">
        <v>136</v>
      </c>
      <c r="D1208" s="29" t="n">
        <v>104.12</v>
      </c>
      <c r="E1208" s="29" t="n">
        <f aca="false">D1208/10</f>
        <v>10.412</v>
      </c>
      <c r="F1208" s="29" t="n">
        <f aca="false">(E1208+Einstellungen!$B$20)*(1+Einstellungen!$B$10)</f>
        <v>34.59092</v>
      </c>
      <c r="G1208" s="21" t="str">
        <f aca="false">IF(F1208&lt;Einstellungen!$B$5,"ja","nein")</f>
        <v>nein</v>
      </c>
      <c r="H1208" s="21" t="s">
        <v>15</v>
      </c>
      <c r="I1208" s="29" t="n">
        <f aca="false">INDEX(Einstellungen!$B$27:$B$50,6)</f>
        <v>0.5</v>
      </c>
      <c r="J1208" s="29" t="n">
        <f aca="false">F1208*I1208</f>
        <v>17.29546</v>
      </c>
    </row>
    <row r="1209" customFormat="false" ht="15" hidden="false" customHeight="false" outlineLevel="0" collapsed="false">
      <c r="A1209" s="28" t="n">
        <v>45631</v>
      </c>
      <c r="B1209" s="21" t="s">
        <v>118</v>
      </c>
      <c r="C1209" s="21" t="s">
        <v>136</v>
      </c>
      <c r="D1209" s="29" t="n">
        <v>135.88</v>
      </c>
      <c r="E1209" s="29" t="n">
        <f aca="false">D1209/10</f>
        <v>13.588</v>
      </c>
      <c r="F1209" s="29" t="n">
        <f aca="false">(E1209+Einstellungen!$B$20)*(1+Einstellungen!$B$10)</f>
        <v>38.37036</v>
      </c>
      <c r="G1209" s="21" t="str">
        <f aca="false">IF(F1209&lt;Einstellungen!$B$5,"ja","nein")</f>
        <v>nein</v>
      </c>
      <c r="H1209" s="21" t="s">
        <v>15</v>
      </c>
      <c r="I1209" s="29" t="n">
        <f aca="false">INDEX(Einstellungen!$B$27:$B$50,7)</f>
        <v>0.7</v>
      </c>
      <c r="J1209" s="29" t="n">
        <f aca="false">F1209*I1209</f>
        <v>26.859252</v>
      </c>
    </row>
    <row r="1210" customFormat="false" ht="15" hidden="false" customHeight="false" outlineLevel="0" collapsed="false">
      <c r="A1210" s="28" t="n">
        <v>45631</v>
      </c>
      <c r="B1210" s="21" t="s">
        <v>119</v>
      </c>
      <c r="C1210" s="21" t="s">
        <v>136</v>
      </c>
      <c r="D1210" s="29" t="n">
        <v>143.54</v>
      </c>
      <c r="E1210" s="29" t="n">
        <f aca="false">D1210/10</f>
        <v>14.354</v>
      </c>
      <c r="F1210" s="29" t="n">
        <f aca="false">(E1210+Einstellungen!$B$20)*(1+Einstellungen!$B$10)</f>
        <v>39.2819</v>
      </c>
      <c r="G1210" s="21" t="str">
        <f aca="false">IF(F1210&lt;Einstellungen!$B$5,"ja","nein")</f>
        <v>nein</v>
      </c>
      <c r="H1210" s="21" t="s">
        <v>15</v>
      </c>
      <c r="I1210" s="29" t="n">
        <f aca="false">INDEX(Einstellungen!$B$27:$B$50,8)</f>
        <v>0.95</v>
      </c>
      <c r="J1210" s="29" t="n">
        <f aca="false">F1210*I1210</f>
        <v>37.317805</v>
      </c>
    </row>
    <row r="1211" customFormat="false" ht="15" hidden="false" customHeight="false" outlineLevel="0" collapsed="false">
      <c r="A1211" s="28" t="n">
        <v>45631</v>
      </c>
      <c r="B1211" s="21" t="s">
        <v>120</v>
      </c>
      <c r="C1211" s="21" t="s">
        <v>136</v>
      </c>
      <c r="D1211" s="29" t="n">
        <v>141.29</v>
      </c>
      <c r="E1211" s="29" t="n">
        <f aca="false">D1211/10</f>
        <v>14.129</v>
      </c>
      <c r="F1211" s="29" t="n">
        <f aca="false">(E1211+Einstellungen!$B$20)*(1+Einstellungen!$B$10)</f>
        <v>39.01415</v>
      </c>
      <c r="G1211" s="21" t="str">
        <f aca="false">IF(F1211&lt;Einstellungen!$B$5,"ja","nein")</f>
        <v>nein</v>
      </c>
      <c r="H1211" s="21" t="s">
        <v>15</v>
      </c>
      <c r="I1211" s="29" t="n">
        <f aca="false">INDEX(Einstellungen!$B$27:$B$50,9)</f>
        <v>1.05</v>
      </c>
      <c r="J1211" s="29" t="n">
        <f aca="false">F1211*I1211</f>
        <v>40.9648575</v>
      </c>
    </row>
    <row r="1212" customFormat="false" ht="15" hidden="false" customHeight="false" outlineLevel="0" collapsed="false">
      <c r="A1212" s="28" t="n">
        <v>45631</v>
      </c>
      <c r="B1212" s="21" t="s">
        <v>121</v>
      </c>
      <c r="C1212" s="21" t="s">
        <v>136</v>
      </c>
      <c r="D1212" s="29" t="n">
        <v>131.78</v>
      </c>
      <c r="E1212" s="29" t="n">
        <f aca="false">D1212/10</f>
        <v>13.178</v>
      </c>
      <c r="F1212" s="29" t="n">
        <f aca="false">(E1212+Einstellungen!$B$20)*(1+Einstellungen!$B$10)</f>
        <v>37.88246</v>
      </c>
      <c r="G1212" s="21" t="str">
        <f aca="false">IF(F1212&lt;Einstellungen!$B$5,"ja","nein")</f>
        <v>nein</v>
      </c>
      <c r="H1212" s="21" t="s">
        <v>15</v>
      </c>
      <c r="I1212" s="29" t="n">
        <f aca="false">INDEX(Einstellungen!$B$27:$B$50,10)</f>
        <v>1.05</v>
      </c>
      <c r="J1212" s="29" t="n">
        <f aca="false">F1212*I1212</f>
        <v>39.776583</v>
      </c>
    </row>
    <row r="1213" customFormat="false" ht="15" hidden="false" customHeight="false" outlineLevel="0" collapsed="false">
      <c r="A1213" s="28" t="n">
        <v>45631</v>
      </c>
      <c r="B1213" s="21" t="s">
        <v>122</v>
      </c>
      <c r="C1213" s="21" t="s">
        <v>136</v>
      </c>
      <c r="D1213" s="29" t="n">
        <v>124.92</v>
      </c>
      <c r="E1213" s="29" t="n">
        <f aca="false">D1213/10</f>
        <v>12.492</v>
      </c>
      <c r="F1213" s="29" t="n">
        <f aca="false">(E1213+Einstellungen!$B$20)*(1+Einstellungen!$B$10)</f>
        <v>37.06612</v>
      </c>
      <c r="G1213" s="21" t="str">
        <f aca="false">IF(F1213&lt;Einstellungen!$B$5,"ja","nein")</f>
        <v>nein</v>
      </c>
      <c r="H1213" s="21" t="s">
        <v>15</v>
      </c>
      <c r="I1213" s="29" t="n">
        <f aca="false">INDEX(Einstellungen!$B$27:$B$50,11)</f>
        <v>1.05</v>
      </c>
      <c r="J1213" s="29" t="n">
        <f aca="false">F1213*I1213</f>
        <v>38.919426</v>
      </c>
    </row>
    <row r="1214" customFormat="false" ht="15" hidden="false" customHeight="false" outlineLevel="0" collapsed="false">
      <c r="A1214" s="28" t="n">
        <v>45631</v>
      </c>
      <c r="B1214" s="21" t="s">
        <v>123</v>
      </c>
      <c r="C1214" s="21" t="s">
        <v>136</v>
      </c>
      <c r="D1214" s="29" t="n">
        <v>107.31</v>
      </c>
      <c r="E1214" s="29" t="n">
        <f aca="false">D1214/10</f>
        <v>10.731</v>
      </c>
      <c r="F1214" s="29" t="n">
        <f aca="false">(E1214+Einstellungen!$B$20)*(1+Einstellungen!$B$10)</f>
        <v>34.97053</v>
      </c>
      <c r="G1214" s="21" t="str">
        <f aca="false">IF(F1214&lt;Einstellungen!$B$5,"ja","nein")</f>
        <v>nein</v>
      </c>
      <c r="H1214" s="21" t="s">
        <v>15</v>
      </c>
      <c r="I1214" s="29" t="n">
        <f aca="false">INDEX(Einstellungen!$B$27:$B$50,12)</f>
        <v>1.1</v>
      </c>
      <c r="J1214" s="29" t="n">
        <f aca="false">F1214*I1214</f>
        <v>38.467583</v>
      </c>
    </row>
    <row r="1215" customFormat="false" ht="15" hidden="false" customHeight="false" outlineLevel="0" collapsed="false">
      <c r="A1215" s="28" t="n">
        <v>45631</v>
      </c>
      <c r="B1215" s="21" t="s">
        <v>124</v>
      </c>
      <c r="C1215" s="21" t="s">
        <v>136</v>
      </c>
      <c r="D1215" s="29" t="n">
        <v>102.67</v>
      </c>
      <c r="E1215" s="29" t="n">
        <f aca="false">D1215/10</f>
        <v>10.267</v>
      </c>
      <c r="F1215" s="29" t="n">
        <f aca="false">(E1215+Einstellungen!$B$20)*(1+Einstellungen!$B$10)</f>
        <v>34.41837</v>
      </c>
      <c r="G1215" s="21" t="str">
        <f aca="false">IF(F1215&lt;Einstellungen!$B$5,"ja","nein")</f>
        <v>nein</v>
      </c>
      <c r="H1215" s="21" t="s">
        <v>15</v>
      </c>
      <c r="I1215" s="29" t="n">
        <f aca="false">INDEX(Einstellungen!$B$27:$B$50,13)</f>
        <v>1.2</v>
      </c>
      <c r="J1215" s="29" t="n">
        <f aca="false">F1215*I1215</f>
        <v>41.302044</v>
      </c>
    </row>
    <row r="1216" customFormat="false" ht="15" hidden="false" customHeight="false" outlineLevel="0" collapsed="false">
      <c r="A1216" s="28" t="n">
        <v>45631</v>
      </c>
      <c r="B1216" s="21" t="s">
        <v>125</v>
      </c>
      <c r="C1216" s="21" t="s">
        <v>136</v>
      </c>
      <c r="D1216" s="29" t="n">
        <v>102.93</v>
      </c>
      <c r="E1216" s="29" t="n">
        <f aca="false">D1216/10</f>
        <v>10.293</v>
      </c>
      <c r="F1216" s="29" t="n">
        <f aca="false">(E1216+Einstellungen!$B$20)*(1+Einstellungen!$B$10)</f>
        <v>34.44931</v>
      </c>
      <c r="G1216" s="21" t="str">
        <f aca="false">IF(F1216&lt;Einstellungen!$B$5,"ja","nein")</f>
        <v>nein</v>
      </c>
      <c r="H1216" s="21" t="s">
        <v>15</v>
      </c>
      <c r="I1216" s="29" t="n">
        <f aca="false">INDEX(Einstellungen!$B$27:$B$50,14)</f>
        <v>1.15</v>
      </c>
      <c r="J1216" s="29" t="n">
        <f aca="false">F1216*I1216</f>
        <v>39.6167065</v>
      </c>
    </row>
    <row r="1217" customFormat="false" ht="15" hidden="false" customHeight="false" outlineLevel="0" collapsed="false">
      <c r="A1217" s="28" t="n">
        <v>45631</v>
      </c>
      <c r="B1217" s="21" t="s">
        <v>126</v>
      </c>
      <c r="C1217" s="21" t="s">
        <v>136</v>
      </c>
      <c r="D1217" s="29" t="n">
        <v>102.89</v>
      </c>
      <c r="E1217" s="29" t="n">
        <f aca="false">D1217/10</f>
        <v>10.289</v>
      </c>
      <c r="F1217" s="29" t="n">
        <f aca="false">(E1217+Einstellungen!$B$20)*(1+Einstellungen!$B$10)</f>
        <v>34.44455</v>
      </c>
      <c r="G1217" s="21" t="str">
        <f aca="false">IF(F1217&lt;Einstellungen!$B$5,"ja","nein")</f>
        <v>nein</v>
      </c>
      <c r="H1217" s="21" t="s">
        <v>15</v>
      </c>
      <c r="I1217" s="29" t="n">
        <f aca="false">INDEX(Einstellungen!$B$27:$B$50,15)</f>
        <v>1</v>
      </c>
      <c r="J1217" s="29" t="n">
        <f aca="false">F1217*I1217</f>
        <v>34.44455</v>
      </c>
    </row>
    <row r="1218" customFormat="false" ht="15" hidden="false" customHeight="false" outlineLevel="0" collapsed="false">
      <c r="A1218" s="28" t="n">
        <v>45631</v>
      </c>
      <c r="B1218" s="21" t="s">
        <v>127</v>
      </c>
      <c r="C1218" s="21" t="s">
        <v>136</v>
      </c>
      <c r="D1218" s="29" t="n">
        <v>100.87</v>
      </c>
      <c r="E1218" s="29" t="n">
        <f aca="false">D1218/10</f>
        <v>10.087</v>
      </c>
      <c r="F1218" s="29" t="n">
        <f aca="false">(E1218+Einstellungen!$B$20)*(1+Einstellungen!$B$10)</f>
        <v>34.20417</v>
      </c>
      <c r="G1218" s="21" t="str">
        <f aca="false">IF(F1218&lt;Einstellungen!$B$5,"ja","nein")</f>
        <v>nein</v>
      </c>
      <c r="H1218" s="21" t="s">
        <v>15</v>
      </c>
      <c r="I1218" s="29" t="n">
        <f aca="false">INDEX(Einstellungen!$B$27:$B$50,16)</f>
        <v>0.95</v>
      </c>
      <c r="J1218" s="29" t="n">
        <f aca="false">F1218*I1218</f>
        <v>32.4939615</v>
      </c>
    </row>
    <row r="1219" customFormat="false" ht="15" hidden="false" customHeight="false" outlineLevel="0" collapsed="false">
      <c r="A1219" s="28" t="n">
        <v>45631</v>
      </c>
      <c r="B1219" s="21" t="s">
        <v>128</v>
      </c>
      <c r="C1219" s="21" t="s">
        <v>136</v>
      </c>
      <c r="D1219" s="29" t="n">
        <v>101.5</v>
      </c>
      <c r="E1219" s="29" t="n">
        <f aca="false">D1219/10</f>
        <v>10.15</v>
      </c>
      <c r="F1219" s="29" t="n">
        <f aca="false">(E1219+Einstellungen!$B$20)*(1+Einstellungen!$B$10)</f>
        <v>34.27914</v>
      </c>
      <c r="G1219" s="21" t="str">
        <f aca="false">IF(F1219&lt;Einstellungen!$B$5,"ja","nein")</f>
        <v>nein</v>
      </c>
      <c r="H1219" s="21" t="s">
        <v>15</v>
      </c>
      <c r="I1219" s="29" t="n">
        <f aca="false">INDEX(Einstellungen!$B$27:$B$50,17)</f>
        <v>0.95</v>
      </c>
      <c r="J1219" s="29" t="n">
        <f aca="false">F1219*I1219</f>
        <v>32.565183</v>
      </c>
    </row>
    <row r="1220" customFormat="false" ht="15" hidden="false" customHeight="false" outlineLevel="0" collapsed="false">
      <c r="A1220" s="28" t="n">
        <v>45631</v>
      </c>
      <c r="B1220" s="21" t="s">
        <v>129</v>
      </c>
      <c r="C1220" s="21" t="s">
        <v>136</v>
      </c>
      <c r="D1220" s="29" t="n">
        <v>118.31</v>
      </c>
      <c r="E1220" s="29" t="n">
        <f aca="false">D1220/10</f>
        <v>11.831</v>
      </c>
      <c r="F1220" s="29" t="n">
        <f aca="false">(E1220+Einstellungen!$B$20)*(1+Einstellungen!$B$10)</f>
        <v>36.27953</v>
      </c>
      <c r="G1220" s="21" t="str">
        <f aca="false">IF(F1220&lt;Einstellungen!$B$5,"ja","nein")</f>
        <v>nein</v>
      </c>
      <c r="H1220" s="21" t="s">
        <v>15</v>
      </c>
      <c r="I1220" s="29" t="n">
        <f aca="false">INDEX(Einstellungen!$B$27:$B$50,18)</f>
        <v>1.1</v>
      </c>
      <c r="J1220" s="29" t="n">
        <f aca="false">F1220*I1220</f>
        <v>39.907483</v>
      </c>
    </row>
    <row r="1221" customFormat="false" ht="15" hidden="false" customHeight="false" outlineLevel="0" collapsed="false">
      <c r="A1221" s="28" t="n">
        <v>45631</v>
      </c>
      <c r="B1221" s="21" t="s">
        <v>130</v>
      </c>
      <c r="C1221" s="21" t="s">
        <v>136</v>
      </c>
      <c r="D1221" s="29" t="n">
        <v>112.16</v>
      </c>
      <c r="E1221" s="29" t="n">
        <f aca="false">D1221/10</f>
        <v>11.216</v>
      </c>
      <c r="F1221" s="29" t="n">
        <f aca="false">(E1221+Einstellungen!$B$20)*(1+Einstellungen!$B$10)</f>
        <v>35.54768</v>
      </c>
      <c r="G1221" s="21" t="str">
        <f aca="false">IF(F1221&lt;Einstellungen!$B$5,"ja","nein")</f>
        <v>nein</v>
      </c>
      <c r="H1221" s="21" t="s">
        <v>15</v>
      </c>
      <c r="I1221" s="29" t="n">
        <f aca="false">INDEX(Einstellungen!$B$27:$B$50,19)</f>
        <v>1.35</v>
      </c>
      <c r="J1221" s="29" t="n">
        <f aca="false">F1221*I1221</f>
        <v>47.989368</v>
      </c>
    </row>
    <row r="1222" customFormat="false" ht="15" hidden="false" customHeight="false" outlineLevel="0" collapsed="false">
      <c r="A1222" s="28" t="n">
        <v>45631</v>
      </c>
      <c r="B1222" s="21" t="s">
        <v>131</v>
      </c>
      <c r="C1222" s="21" t="s">
        <v>136</v>
      </c>
      <c r="D1222" s="29" t="n">
        <v>105.36</v>
      </c>
      <c r="E1222" s="29" t="n">
        <f aca="false">D1222/10</f>
        <v>10.536</v>
      </c>
      <c r="F1222" s="29" t="n">
        <f aca="false">(E1222+Einstellungen!$B$20)*(1+Einstellungen!$B$10)</f>
        <v>34.73848</v>
      </c>
      <c r="G1222" s="21" t="str">
        <f aca="false">IF(F1222&lt;Einstellungen!$B$5,"ja","nein")</f>
        <v>nein</v>
      </c>
      <c r="H1222" s="21" t="s">
        <v>15</v>
      </c>
      <c r="I1222" s="29" t="n">
        <f aca="false">INDEX(Einstellungen!$B$27:$B$50,20)</f>
        <v>1.45</v>
      </c>
      <c r="J1222" s="29" t="n">
        <f aca="false">F1222*I1222</f>
        <v>50.370796</v>
      </c>
    </row>
    <row r="1223" customFormat="false" ht="15" hidden="false" customHeight="false" outlineLevel="0" collapsed="false">
      <c r="A1223" s="28" t="n">
        <v>45631</v>
      </c>
      <c r="B1223" s="21" t="s">
        <v>132</v>
      </c>
      <c r="C1223" s="21" t="s">
        <v>136</v>
      </c>
      <c r="D1223" s="29" t="n">
        <v>87.13</v>
      </c>
      <c r="E1223" s="29" t="n">
        <f aca="false">D1223/10</f>
        <v>8.713</v>
      </c>
      <c r="F1223" s="29" t="n">
        <f aca="false">(E1223+Einstellungen!$B$20)*(1+Einstellungen!$B$10)</f>
        <v>32.56911</v>
      </c>
      <c r="G1223" s="21" t="str">
        <f aca="false">IF(F1223&lt;Einstellungen!$B$5,"ja","nein")</f>
        <v>nein</v>
      </c>
      <c r="H1223" s="21" t="s">
        <v>15</v>
      </c>
      <c r="I1223" s="29" t="n">
        <f aca="false">INDEX(Einstellungen!$B$27:$B$50,21)</f>
        <v>1.4</v>
      </c>
      <c r="J1223" s="29" t="n">
        <f aca="false">F1223*I1223</f>
        <v>45.596754</v>
      </c>
    </row>
    <row r="1224" customFormat="false" ht="15" hidden="false" customHeight="false" outlineLevel="0" collapsed="false">
      <c r="A1224" s="28" t="n">
        <v>45631</v>
      </c>
      <c r="B1224" s="21" t="s">
        <v>133</v>
      </c>
      <c r="C1224" s="21" t="s">
        <v>136</v>
      </c>
      <c r="D1224" s="29" t="n">
        <v>77.3</v>
      </c>
      <c r="E1224" s="29" t="n">
        <f aca="false">D1224/10</f>
        <v>7.73</v>
      </c>
      <c r="F1224" s="29" t="n">
        <f aca="false">(E1224+Einstellungen!$B$20)*(1+Einstellungen!$B$10)</f>
        <v>31.39934</v>
      </c>
      <c r="G1224" s="21" t="str">
        <f aca="false">IF(F1224&lt;Einstellungen!$B$5,"ja","nein")</f>
        <v>nein</v>
      </c>
      <c r="H1224" s="21" t="s">
        <v>15</v>
      </c>
      <c r="I1224" s="29" t="n">
        <f aca="false">INDEX(Einstellungen!$B$27:$B$50,22)</f>
        <v>1.25</v>
      </c>
      <c r="J1224" s="29" t="n">
        <f aca="false">F1224*I1224</f>
        <v>39.249175</v>
      </c>
    </row>
    <row r="1225" customFormat="false" ht="15" hidden="false" customHeight="false" outlineLevel="0" collapsed="false">
      <c r="A1225" s="28" t="n">
        <v>45631</v>
      </c>
      <c r="B1225" s="21" t="s">
        <v>134</v>
      </c>
      <c r="C1225" s="21" t="s">
        <v>136</v>
      </c>
      <c r="D1225" s="29" t="n">
        <v>74.17</v>
      </c>
      <c r="E1225" s="29" t="n">
        <f aca="false">D1225/10</f>
        <v>7.417</v>
      </c>
      <c r="F1225" s="29" t="n">
        <f aca="false">(E1225+Einstellungen!$B$20)*(1+Einstellungen!$B$10)</f>
        <v>31.02687</v>
      </c>
      <c r="G1225" s="21" t="str">
        <f aca="false">IF(F1225&lt;Einstellungen!$B$5,"ja","nein")</f>
        <v>nein</v>
      </c>
      <c r="H1225" s="21" t="s">
        <v>15</v>
      </c>
      <c r="I1225" s="29" t="n">
        <f aca="false">INDEX(Einstellungen!$B$27:$B$50,23)</f>
        <v>1.05</v>
      </c>
      <c r="J1225" s="29" t="n">
        <f aca="false">F1225*I1225</f>
        <v>32.5782135</v>
      </c>
    </row>
    <row r="1226" customFormat="false" ht="15" hidden="false" customHeight="false" outlineLevel="0" collapsed="false">
      <c r="A1226" s="28" t="n">
        <v>45631</v>
      </c>
      <c r="B1226" s="21" t="s">
        <v>135</v>
      </c>
      <c r="C1226" s="21" t="s">
        <v>136</v>
      </c>
      <c r="D1226" s="29" t="n">
        <v>43.14</v>
      </c>
      <c r="E1226" s="29" t="n">
        <f aca="false">D1226/10</f>
        <v>4.314</v>
      </c>
      <c r="F1226" s="29" t="n">
        <f aca="false">(E1226+Einstellungen!$B$20)*(1+Einstellungen!$B$10)</f>
        <v>27.3343</v>
      </c>
      <c r="G1226" s="21" t="str">
        <f aca="false">IF(F1226&lt;Einstellungen!$B$5,"ja","nein")</f>
        <v>ja</v>
      </c>
      <c r="H1226" s="21" t="s">
        <v>15</v>
      </c>
      <c r="I1226" s="29" t="n">
        <f aca="false">INDEX(Einstellungen!$B$27:$B$50,24)</f>
        <v>0.8</v>
      </c>
      <c r="J1226" s="29" t="n">
        <f aca="false">F1226*I1226</f>
        <v>21.86744</v>
      </c>
    </row>
    <row r="1227" customFormat="false" ht="15" hidden="false" customHeight="false" outlineLevel="0" collapsed="false">
      <c r="A1227" s="28" t="n">
        <v>45632</v>
      </c>
      <c r="B1227" s="21" t="s">
        <v>111</v>
      </c>
      <c r="C1227" s="21" t="s">
        <v>137</v>
      </c>
      <c r="D1227" s="29" t="n">
        <v>10.64</v>
      </c>
      <c r="E1227" s="29" t="n">
        <f aca="false">D1227/10</f>
        <v>1.064</v>
      </c>
      <c r="F1227" s="29" t="n">
        <f aca="false">(E1227+Einstellungen!$B$20)*(1+Einstellungen!$B$10)</f>
        <v>23.4668</v>
      </c>
      <c r="G1227" s="21" t="str">
        <f aca="false">IF(F1227&lt;Einstellungen!$B$5,"ja","nein")</f>
        <v>ja</v>
      </c>
      <c r="H1227" s="21" t="s">
        <v>15</v>
      </c>
      <c r="I1227" s="29" t="n">
        <f aca="false">INDEX(Einstellungen!$B$27:$B$50,1)</f>
        <v>0.6</v>
      </c>
      <c r="J1227" s="29" t="n">
        <f aca="false">F1227*I1227</f>
        <v>14.08008</v>
      </c>
    </row>
    <row r="1228" customFormat="false" ht="15" hidden="false" customHeight="false" outlineLevel="0" collapsed="false">
      <c r="A1228" s="28" t="n">
        <v>45632</v>
      </c>
      <c r="B1228" s="21" t="s">
        <v>113</v>
      </c>
      <c r="C1228" s="21" t="s">
        <v>137</v>
      </c>
      <c r="D1228" s="29" t="n">
        <v>4.6</v>
      </c>
      <c r="E1228" s="29" t="n">
        <f aca="false">D1228/10</f>
        <v>0.46</v>
      </c>
      <c r="F1228" s="29" t="n">
        <f aca="false">(E1228+Einstellungen!$B$20)*(1+Einstellungen!$B$10)</f>
        <v>22.74804</v>
      </c>
      <c r="G1228" s="21" t="str">
        <f aca="false">IF(F1228&lt;Einstellungen!$B$5,"ja","nein")</f>
        <v>ja</v>
      </c>
      <c r="H1228" s="21" t="s">
        <v>15</v>
      </c>
      <c r="I1228" s="29" t="n">
        <f aca="false">INDEX(Einstellungen!$B$27:$B$50,2)</f>
        <v>0.5</v>
      </c>
      <c r="J1228" s="29" t="n">
        <f aca="false">F1228*I1228</f>
        <v>11.37402</v>
      </c>
    </row>
    <row r="1229" customFormat="false" ht="15" hidden="false" customHeight="false" outlineLevel="0" collapsed="false">
      <c r="A1229" s="28" t="n">
        <v>45632</v>
      </c>
      <c r="B1229" s="21" t="s">
        <v>114</v>
      </c>
      <c r="C1229" s="21" t="s">
        <v>137</v>
      </c>
      <c r="D1229" s="29" t="n">
        <v>3.87</v>
      </c>
      <c r="E1229" s="29" t="n">
        <f aca="false">D1229/10</f>
        <v>0.387</v>
      </c>
      <c r="F1229" s="29" t="n">
        <f aca="false">(E1229+Einstellungen!$B$20)*(1+Einstellungen!$B$10)</f>
        <v>22.66117</v>
      </c>
      <c r="G1229" s="21" t="str">
        <f aca="false">IF(F1229&lt;Einstellungen!$B$5,"ja","nein")</f>
        <v>ja</v>
      </c>
      <c r="H1229" s="21" t="s">
        <v>15</v>
      </c>
      <c r="I1229" s="29" t="n">
        <f aca="false">INDEX(Einstellungen!$B$27:$B$50,3)</f>
        <v>0.45</v>
      </c>
      <c r="J1229" s="29" t="n">
        <f aca="false">F1229*I1229</f>
        <v>10.1975265</v>
      </c>
    </row>
    <row r="1230" customFormat="false" ht="15" hidden="false" customHeight="false" outlineLevel="0" collapsed="false">
      <c r="A1230" s="28" t="n">
        <v>45632</v>
      </c>
      <c r="B1230" s="21" t="s">
        <v>115</v>
      </c>
      <c r="C1230" s="21" t="s">
        <v>137</v>
      </c>
      <c r="D1230" s="29" t="n">
        <v>2.31</v>
      </c>
      <c r="E1230" s="29" t="n">
        <f aca="false">D1230/10</f>
        <v>0.231</v>
      </c>
      <c r="F1230" s="29" t="n">
        <f aca="false">(E1230+Einstellungen!$B$20)*(1+Einstellungen!$B$10)</f>
        <v>22.47553</v>
      </c>
      <c r="G1230" s="21" t="str">
        <f aca="false">IF(F1230&lt;Einstellungen!$B$5,"ja","nein")</f>
        <v>ja</v>
      </c>
      <c r="H1230" s="21" t="s">
        <v>15</v>
      </c>
      <c r="I1230" s="29" t="n">
        <f aca="false">INDEX(Einstellungen!$B$27:$B$50,4)</f>
        <v>0.45</v>
      </c>
      <c r="J1230" s="29" t="n">
        <f aca="false">F1230*I1230</f>
        <v>10.1139885</v>
      </c>
    </row>
    <row r="1231" customFormat="false" ht="15" hidden="false" customHeight="false" outlineLevel="0" collapsed="false">
      <c r="A1231" s="28" t="n">
        <v>45632</v>
      </c>
      <c r="B1231" s="21" t="s">
        <v>116</v>
      </c>
      <c r="C1231" s="21" t="s">
        <v>137</v>
      </c>
      <c r="D1231" s="29" t="n">
        <v>2.99</v>
      </c>
      <c r="E1231" s="29" t="n">
        <f aca="false">D1231/10</f>
        <v>0.299</v>
      </c>
      <c r="F1231" s="29" t="n">
        <f aca="false">(E1231+Einstellungen!$B$20)*(1+Einstellungen!$B$10)</f>
        <v>22.55645</v>
      </c>
      <c r="G1231" s="21" t="str">
        <f aca="false">IF(F1231&lt;Einstellungen!$B$5,"ja","nein")</f>
        <v>ja</v>
      </c>
      <c r="H1231" s="21" t="s">
        <v>15</v>
      </c>
      <c r="I1231" s="29" t="n">
        <f aca="false">INDEX(Einstellungen!$B$27:$B$50,5)</f>
        <v>0.45</v>
      </c>
      <c r="J1231" s="29" t="n">
        <f aca="false">F1231*I1231</f>
        <v>10.1504025</v>
      </c>
    </row>
    <row r="1232" customFormat="false" ht="15" hidden="false" customHeight="false" outlineLevel="0" collapsed="false">
      <c r="A1232" s="28" t="n">
        <v>45632</v>
      </c>
      <c r="B1232" s="21" t="s">
        <v>117</v>
      </c>
      <c r="C1232" s="21" t="s">
        <v>137</v>
      </c>
      <c r="D1232" s="29" t="n">
        <v>10.35</v>
      </c>
      <c r="E1232" s="29" t="n">
        <f aca="false">D1232/10</f>
        <v>1.035</v>
      </c>
      <c r="F1232" s="29" t="n">
        <f aca="false">(E1232+Einstellungen!$B$20)*(1+Einstellungen!$B$10)</f>
        <v>23.43229</v>
      </c>
      <c r="G1232" s="21" t="str">
        <f aca="false">IF(F1232&lt;Einstellungen!$B$5,"ja","nein")</f>
        <v>ja</v>
      </c>
      <c r="H1232" s="21" t="s">
        <v>15</v>
      </c>
      <c r="I1232" s="29" t="n">
        <f aca="false">INDEX(Einstellungen!$B$27:$B$50,6)</f>
        <v>0.5</v>
      </c>
      <c r="J1232" s="29" t="n">
        <f aca="false">F1232*I1232</f>
        <v>11.716145</v>
      </c>
    </row>
    <row r="1233" customFormat="false" ht="15" hidden="false" customHeight="false" outlineLevel="0" collapsed="false">
      <c r="A1233" s="28" t="n">
        <v>45632</v>
      </c>
      <c r="B1233" s="21" t="s">
        <v>118</v>
      </c>
      <c r="C1233" s="21" t="s">
        <v>137</v>
      </c>
      <c r="D1233" s="29" t="n">
        <v>63.49</v>
      </c>
      <c r="E1233" s="29" t="n">
        <f aca="false">D1233/10</f>
        <v>6.349</v>
      </c>
      <c r="F1233" s="29" t="n">
        <f aca="false">(E1233+Einstellungen!$B$20)*(1+Einstellungen!$B$10)</f>
        <v>29.75595</v>
      </c>
      <c r="G1233" s="21" t="str">
        <f aca="false">IF(F1233&lt;Einstellungen!$B$5,"ja","nein")</f>
        <v>nein</v>
      </c>
      <c r="H1233" s="21" t="s">
        <v>15</v>
      </c>
      <c r="I1233" s="29" t="n">
        <f aca="false">INDEX(Einstellungen!$B$27:$B$50,7)</f>
        <v>0.7</v>
      </c>
      <c r="J1233" s="29" t="n">
        <f aca="false">F1233*I1233</f>
        <v>20.829165</v>
      </c>
    </row>
    <row r="1234" customFormat="false" ht="15" hidden="false" customHeight="false" outlineLevel="0" collapsed="false">
      <c r="A1234" s="28" t="n">
        <v>45632</v>
      </c>
      <c r="B1234" s="21" t="s">
        <v>119</v>
      </c>
      <c r="C1234" s="21" t="s">
        <v>137</v>
      </c>
      <c r="D1234" s="29" t="n">
        <v>92.71</v>
      </c>
      <c r="E1234" s="29" t="n">
        <f aca="false">D1234/10</f>
        <v>9.271</v>
      </c>
      <c r="F1234" s="29" t="n">
        <f aca="false">(E1234+Einstellungen!$B$20)*(1+Einstellungen!$B$10)</f>
        <v>33.23313</v>
      </c>
      <c r="G1234" s="21" t="str">
        <f aca="false">IF(F1234&lt;Einstellungen!$B$5,"ja","nein")</f>
        <v>nein</v>
      </c>
      <c r="H1234" s="21" t="s">
        <v>15</v>
      </c>
      <c r="I1234" s="29" t="n">
        <f aca="false">INDEX(Einstellungen!$B$27:$B$50,8)</f>
        <v>0.95</v>
      </c>
      <c r="J1234" s="29" t="n">
        <f aca="false">F1234*I1234</f>
        <v>31.5714735</v>
      </c>
    </row>
    <row r="1235" customFormat="false" ht="15" hidden="false" customHeight="false" outlineLevel="0" collapsed="false">
      <c r="A1235" s="28" t="n">
        <v>45632</v>
      </c>
      <c r="B1235" s="21" t="s">
        <v>120</v>
      </c>
      <c r="C1235" s="21" t="s">
        <v>137</v>
      </c>
      <c r="D1235" s="29" t="n">
        <v>110.17</v>
      </c>
      <c r="E1235" s="29" t="n">
        <f aca="false">D1235/10</f>
        <v>11.017</v>
      </c>
      <c r="F1235" s="29" t="n">
        <f aca="false">(E1235+Einstellungen!$B$20)*(1+Einstellungen!$B$10)</f>
        <v>35.31087</v>
      </c>
      <c r="G1235" s="21" t="str">
        <f aca="false">IF(F1235&lt;Einstellungen!$B$5,"ja","nein")</f>
        <v>nein</v>
      </c>
      <c r="H1235" s="21" t="s">
        <v>15</v>
      </c>
      <c r="I1235" s="29" t="n">
        <f aca="false">INDEX(Einstellungen!$B$27:$B$50,9)</f>
        <v>1.05</v>
      </c>
      <c r="J1235" s="29" t="n">
        <f aca="false">F1235*I1235</f>
        <v>37.0764135</v>
      </c>
    </row>
    <row r="1236" customFormat="false" ht="15" hidden="false" customHeight="false" outlineLevel="0" collapsed="false">
      <c r="A1236" s="28" t="n">
        <v>45632</v>
      </c>
      <c r="B1236" s="21" t="s">
        <v>121</v>
      </c>
      <c r="C1236" s="21" t="s">
        <v>137</v>
      </c>
      <c r="D1236" s="29" t="n">
        <v>110.16</v>
      </c>
      <c r="E1236" s="29" t="n">
        <f aca="false">D1236/10</f>
        <v>11.016</v>
      </c>
      <c r="F1236" s="29" t="n">
        <f aca="false">(E1236+Einstellungen!$B$20)*(1+Einstellungen!$B$10)</f>
        <v>35.30968</v>
      </c>
      <c r="G1236" s="21" t="str">
        <f aca="false">IF(F1236&lt;Einstellungen!$B$5,"ja","nein")</f>
        <v>nein</v>
      </c>
      <c r="H1236" s="21" t="s">
        <v>15</v>
      </c>
      <c r="I1236" s="29" t="n">
        <f aca="false">INDEX(Einstellungen!$B$27:$B$50,10)</f>
        <v>1.05</v>
      </c>
      <c r="J1236" s="29" t="n">
        <f aca="false">F1236*I1236</f>
        <v>37.075164</v>
      </c>
    </row>
    <row r="1237" customFormat="false" ht="15" hidden="false" customHeight="false" outlineLevel="0" collapsed="false">
      <c r="A1237" s="28" t="n">
        <v>45632</v>
      </c>
      <c r="B1237" s="21" t="s">
        <v>122</v>
      </c>
      <c r="C1237" s="21" t="s">
        <v>137</v>
      </c>
      <c r="D1237" s="29" t="n">
        <v>104.08</v>
      </c>
      <c r="E1237" s="29" t="n">
        <f aca="false">D1237/10</f>
        <v>10.408</v>
      </c>
      <c r="F1237" s="29" t="n">
        <f aca="false">(E1237+Einstellungen!$B$20)*(1+Einstellungen!$B$10)</f>
        <v>34.58616</v>
      </c>
      <c r="G1237" s="21" t="str">
        <f aca="false">IF(F1237&lt;Einstellungen!$B$5,"ja","nein")</f>
        <v>nein</v>
      </c>
      <c r="H1237" s="21" t="s">
        <v>15</v>
      </c>
      <c r="I1237" s="29" t="n">
        <f aca="false">INDEX(Einstellungen!$B$27:$B$50,11)</f>
        <v>1.05</v>
      </c>
      <c r="J1237" s="29" t="n">
        <f aca="false">F1237*I1237</f>
        <v>36.315468</v>
      </c>
    </row>
    <row r="1238" customFormat="false" ht="15" hidden="false" customHeight="false" outlineLevel="0" collapsed="false">
      <c r="A1238" s="28" t="n">
        <v>45632</v>
      </c>
      <c r="B1238" s="21" t="s">
        <v>123</v>
      </c>
      <c r="C1238" s="21" t="s">
        <v>137</v>
      </c>
      <c r="D1238" s="29" t="n">
        <v>98.37</v>
      </c>
      <c r="E1238" s="29" t="n">
        <f aca="false">D1238/10</f>
        <v>9.837</v>
      </c>
      <c r="F1238" s="29" t="n">
        <f aca="false">(E1238+Einstellungen!$B$20)*(1+Einstellungen!$B$10)</f>
        <v>33.90667</v>
      </c>
      <c r="G1238" s="21" t="str">
        <f aca="false">IF(F1238&lt;Einstellungen!$B$5,"ja","nein")</f>
        <v>nein</v>
      </c>
      <c r="H1238" s="21" t="s">
        <v>15</v>
      </c>
      <c r="I1238" s="29" t="n">
        <f aca="false">INDEX(Einstellungen!$B$27:$B$50,12)</f>
        <v>1.1</v>
      </c>
      <c r="J1238" s="29" t="n">
        <f aca="false">F1238*I1238</f>
        <v>37.297337</v>
      </c>
    </row>
    <row r="1239" customFormat="false" ht="15" hidden="false" customHeight="false" outlineLevel="0" collapsed="false">
      <c r="A1239" s="28" t="n">
        <v>45632</v>
      </c>
      <c r="B1239" s="21" t="s">
        <v>124</v>
      </c>
      <c r="C1239" s="21" t="s">
        <v>137</v>
      </c>
      <c r="D1239" s="29" t="n">
        <v>91.9</v>
      </c>
      <c r="E1239" s="29" t="n">
        <f aca="false">D1239/10</f>
        <v>9.19</v>
      </c>
      <c r="F1239" s="29" t="n">
        <f aca="false">(E1239+Einstellungen!$B$20)*(1+Einstellungen!$B$10)</f>
        <v>33.13674</v>
      </c>
      <c r="G1239" s="21" t="str">
        <f aca="false">IF(F1239&lt;Einstellungen!$B$5,"ja","nein")</f>
        <v>nein</v>
      </c>
      <c r="H1239" s="21" t="s">
        <v>15</v>
      </c>
      <c r="I1239" s="29" t="n">
        <f aca="false">INDEX(Einstellungen!$B$27:$B$50,13)</f>
        <v>1.2</v>
      </c>
      <c r="J1239" s="29" t="n">
        <f aca="false">F1239*I1239</f>
        <v>39.764088</v>
      </c>
    </row>
    <row r="1240" customFormat="false" ht="15" hidden="false" customHeight="false" outlineLevel="0" collapsed="false">
      <c r="A1240" s="28" t="n">
        <v>45632</v>
      </c>
      <c r="B1240" s="21" t="s">
        <v>125</v>
      </c>
      <c r="C1240" s="21" t="s">
        <v>137</v>
      </c>
      <c r="D1240" s="29" t="n">
        <v>100.7</v>
      </c>
      <c r="E1240" s="29" t="n">
        <f aca="false">D1240/10</f>
        <v>10.07</v>
      </c>
      <c r="F1240" s="29" t="n">
        <f aca="false">(E1240+Einstellungen!$B$20)*(1+Einstellungen!$B$10)</f>
        <v>34.18394</v>
      </c>
      <c r="G1240" s="21" t="str">
        <f aca="false">IF(F1240&lt;Einstellungen!$B$5,"ja","nein")</f>
        <v>nein</v>
      </c>
      <c r="H1240" s="21" t="s">
        <v>15</v>
      </c>
      <c r="I1240" s="29" t="n">
        <f aca="false">INDEX(Einstellungen!$B$27:$B$50,14)</f>
        <v>1.15</v>
      </c>
      <c r="J1240" s="29" t="n">
        <f aca="false">F1240*I1240</f>
        <v>39.311531</v>
      </c>
    </row>
    <row r="1241" customFormat="false" ht="15" hidden="false" customHeight="false" outlineLevel="0" collapsed="false">
      <c r="A1241" s="28" t="n">
        <v>45632</v>
      </c>
      <c r="B1241" s="21" t="s">
        <v>126</v>
      </c>
      <c r="C1241" s="21" t="s">
        <v>137</v>
      </c>
      <c r="D1241" s="29" t="n">
        <v>109</v>
      </c>
      <c r="E1241" s="29" t="n">
        <f aca="false">D1241/10</f>
        <v>10.9</v>
      </c>
      <c r="F1241" s="29" t="n">
        <f aca="false">(E1241+Einstellungen!$B$20)*(1+Einstellungen!$B$10)</f>
        <v>35.17164</v>
      </c>
      <c r="G1241" s="21" t="str">
        <f aca="false">IF(F1241&lt;Einstellungen!$B$5,"ja","nein")</f>
        <v>nein</v>
      </c>
      <c r="H1241" s="21" t="s">
        <v>15</v>
      </c>
      <c r="I1241" s="29" t="n">
        <f aca="false">INDEX(Einstellungen!$B$27:$B$50,15)</f>
        <v>1</v>
      </c>
      <c r="J1241" s="29" t="n">
        <f aca="false">F1241*I1241</f>
        <v>35.17164</v>
      </c>
    </row>
    <row r="1242" customFormat="false" ht="15" hidden="false" customHeight="false" outlineLevel="0" collapsed="false">
      <c r="A1242" s="28" t="n">
        <v>45632</v>
      </c>
      <c r="B1242" s="21" t="s">
        <v>127</v>
      </c>
      <c r="C1242" s="21" t="s">
        <v>137</v>
      </c>
      <c r="D1242" s="29" t="n">
        <v>116.92</v>
      </c>
      <c r="E1242" s="29" t="n">
        <f aca="false">D1242/10</f>
        <v>11.692</v>
      </c>
      <c r="F1242" s="29" t="n">
        <f aca="false">(E1242+Einstellungen!$B$20)*(1+Einstellungen!$B$10)</f>
        <v>36.11412</v>
      </c>
      <c r="G1242" s="21" t="str">
        <f aca="false">IF(F1242&lt;Einstellungen!$B$5,"ja","nein")</f>
        <v>nein</v>
      </c>
      <c r="H1242" s="21" t="s">
        <v>15</v>
      </c>
      <c r="I1242" s="29" t="n">
        <f aca="false">INDEX(Einstellungen!$B$27:$B$50,16)</f>
        <v>0.95</v>
      </c>
      <c r="J1242" s="29" t="n">
        <f aca="false">F1242*I1242</f>
        <v>34.308414</v>
      </c>
    </row>
    <row r="1243" customFormat="false" ht="15" hidden="false" customHeight="false" outlineLevel="0" collapsed="false">
      <c r="A1243" s="28" t="n">
        <v>45632</v>
      </c>
      <c r="B1243" s="21" t="s">
        <v>128</v>
      </c>
      <c r="C1243" s="21" t="s">
        <v>137</v>
      </c>
      <c r="D1243" s="29" t="n">
        <v>131.55</v>
      </c>
      <c r="E1243" s="29" t="n">
        <f aca="false">D1243/10</f>
        <v>13.155</v>
      </c>
      <c r="F1243" s="29" t="n">
        <f aca="false">(E1243+Einstellungen!$B$20)*(1+Einstellungen!$B$10)</f>
        <v>37.85509</v>
      </c>
      <c r="G1243" s="21" t="str">
        <f aca="false">IF(F1243&lt;Einstellungen!$B$5,"ja","nein")</f>
        <v>nein</v>
      </c>
      <c r="H1243" s="21" t="s">
        <v>15</v>
      </c>
      <c r="I1243" s="29" t="n">
        <f aca="false">INDEX(Einstellungen!$B$27:$B$50,17)</f>
        <v>0.95</v>
      </c>
      <c r="J1243" s="29" t="n">
        <f aca="false">F1243*I1243</f>
        <v>35.9623355</v>
      </c>
    </row>
    <row r="1244" customFormat="false" ht="15" hidden="false" customHeight="false" outlineLevel="0" collapsed="false">
      <c r="A1244" s="28" t="n">
        <v>45632</v>
      </c>
      <c r="B1244" s="21" t="s">
        <v>129</v>
      </c>
      <c r="C1244" s="21" t="s">
        <v>137</v>
      </c>
      <c r="D1244" s="29" t="n">
        <v>142.99</v>
      </c>
      <c r="E1244" s="29" t="n">
        <f aca="false">D1244/10</f>
        <v>14.299</v>
      </c>
      <c r="F1244" s="29" t="n">
        <f aca="false">(E1244+Einstellungen!$B$20)*(1+Einstellungen!$B$10)</f>
        <v>39.21645</v>
      </c>
      <c r="G1244" s="21" t="str">
        <f aca="false">IF(F1244&lt;Einstellungen!$B$5,"ja","nein")</f>
        <v>nein</v>
      </c>
      <c r="H1244" s="21" t="s">
        <v>15</v>
      </c>
      <c r="I1244" s="29" t="n">
        <f aca="false">INDEX(Einstellungen!$B$27:$B$50,18)</f>
        <v>1.1</v>
      </c>
      <c r="J1244" s="29" t="n">
        <f aca="false">F1244*I1244</f>
        <v>43.138095</v>
      </c>
    </row>
    <row r="1245" customFormat="false" ht="15" hidden="false" customHeight="false" outlineLevel="0" collapsed="false">
      <c r="A1245" s="28" t="n">
        <v>45632</v>
      </c>
      <c r="B1245" s="21" t="s">
        <v>130</v>
      </c>
      <c r="C1245" s="21" t="s">
        <v>137</v>
      </c>
      <c r="D1245" s="29" t="n">
        <v>151.07</v>
      </c>
      <c r="E1245" s="29" t="n">
        <f aca="false">D1245/10</f>
        <v>15.107</v>
      </c>
      <c r="F1245" s="29" t="n">
        <f aca="false">(E1245+Einstellungen!$B$20)*(1+Einstellungen!$B$10)</f>
        <v>40.17797</v>
      </c>
      <c r="G1245" s="21" t="str">
        <f aca="false">IF(F1245&lt;Einstellungen!$B$5,"ja","nein")</f>
        <v>nein</v>
      </c>
      <c r="H1245" s="21" t="s">
        <v>15</v>
      </c>
      <c r="I1245" s="29" t="n">
        <f aca="false">INDEX(Einstellungen!$B$27:$B$50,19)</f>
        <v>1.35</v>
      </c>
      <c r="J1245" s="29" t="n">
        <f aca="false">F1245*I1245</f>
        <v>54.2402595</v>
      </c>
    </row>
    <row r="1246" customFormat="false" ht="15" hidden="false" customHeight="false" outlineLevel="0" collapsed="false">
      <c r="A1246" s="28" t="n">
        <v>45632</v>
      </c>
      <c r="B1246" s="21" t="s">
        <v>131</v>
      </c>
      <c r="C1246" s="21" t="s">
        <v>137</v>
      </c>
      <c r="D1246" s="29" t="n">
        <v>142.48</v>
      </c>
      <c r="E1246" s="29" t="n">
        <f aca="false">D1246/10</f>
        <v>14.248</v>
      </c>
      <c r="F1246" s="29" t="n">
        <f aca="false">(E1246+Einstellungen!$B$20)*(1+Einstellungen!$B$10)</f>
        <v>39.15576</v>
      </c>
      <c r="G1246" s="21" t="str">
        <f aca="false">IF(F1246&lt;Einstellungen!$B$5,"ja","nein")</f>
        <v>nein</v>
      </c>
      <c r="H1246" s="21" t="s">
        <v>15</v>
      </c>
      <c r="I1246" s="29" t="n">
        <f aca="false">INDEX(Einstellungen!$B$27:$B$50,20)</f>
        <v>1.45</v>
      </c>
      <c r="J1246" s="29" t="n">
        <f aca="false">F1246*I1246</f>
        <v>56.775852</v>
      </c>
    </row>
    <row r="1247" customFormat="false" ht="15" hidden="false" customHeight="false" outlineLevel="0" collapsed="false">
      <c r="A1247" s="28" t="n">
        <v>45632</v>
      </c>
      <c r="B1247" s="21" t="s">
        <v>132</v>
      </c>
      <c r="C1247" s="21" t="s">
        <v>137</v>
      </c>
      <c r="D1247" s="29" t="n">
        <v>130</v>
      </c>
      <c r="E1247" s="29" t="n">
        <f aca="false">D1247/10</f>
        <v>13</v>
      </c>
      <c r="F1247" s="29" t="n">
        <f aca="false">(E1247+Einstellungen!$B$20)*(1+Einstellungen!$B$10)</f>
        <v>37.67064</v>
      </c>
      <c r="G1247" s="21" t="str">
        <f aca="false">IF(F1247&lt;Einstellungen!$B$5,"ja","nein")</f>
        <v>nein</v>
      </c>
      <c r="H1247" s="21" t="s">
        <v>15</v>
      </c>
      <c r="I1247" s="29" t="n">
        <f aca="false">INDEX(Einstellungen!$B$27:$B$50,21)</f>
        <v>1.4</v>
      </c>
      <c r="J1247" s="29" t="n">
        <f aca="false">F1247*I1247</f>
        <v>52.738896</v>
      </c>
    </row>
    <row r="1248" customFormat="false" ht="15" hidden="false" customHeight="false" outlineLevel="0" collapsed="false">
      <c r="A1248" s="28" t="n">
        <v>45632</v>
      </c>
      <c r="B1248" s="21" t="s">
        <v>133</v>
      </c>
      <c r="C1248" s="21" t="s">
        <v>137</v>
      </c>
      <c r="D1248" s="29" t="n">
        <v>119.42</v>
      </c>
      <c r="E1248" s="29" t="n">
        <f aca="false">D1248/10</f>
        <v>11.942</v>
      </c>
      <c r="F1248" s="29" t="n">
        <f aca="false">(E1248+Einstellungen!$B$20)*(1+Einstellungen!$B$10)</f>
        <v>36.41162</v>
      </c>
      <c r="G1248" s="21" t="str">
        <f aca="false">IF(F1248&lt;Einstellungen!$B$5,"ja","nein")</f>
        <v>nein</v>
      </c>
      <c r="H1248" s="21" t="s">
        <v>15</v>
      </c>
      <c r="I1248" s="29" t="n">
        <f aca="false">INDEX(Einstellungen!$B$27:$B$50,22)</f>
        <v>1.25</v>
      </c>
      <c r="J1248" s="29" t="n">
        <f aca="false">F1248*I1248</f>
        <v>45.514525</v>
      </c>
    </row>
    <row r="1249" customFormat="false" ht="15" hidden="false" customHeight="false" outlineLevel="0" collapsed="false">
      <c r="A1249" s="28" t="n">
        <v>45632</v>
      </c>
      <c r="B1249" s="21" t="s">
        <v>134</v>
      </c>
      <c r="C1249" s="21" t="s">
        <v>137</v>
      </c>
      <c r="D1249" s="29" t="n">
        <v>121.08</v>
      </c>
      <c r="E1249" s="29" t="n">
        <f aca="false">D1249/10</f>
        <v>12.108</v>
      </c>
      <c r="F1249" s="29" t="n">
        <f aca="false">(E1249+Einstellungen!$B$20)*(1+Einstellungen!$B$10)</f>
        <v>36.60916</v>
      </c>
      <c r="G1249" s="21" t="str">
        <f aca="false">IF(F1249&lt;Einstellungen!$B$5,"ja","nein")</f>
        <v>nein</v>
      </c>
      <c r="H1249" s="21" t="s">
        <v>15</v>
      </c>
      <c r="I1249" s="29" t="n">
        <f aca="false">INDEX(Einstellungen!$B$27:$B$50,23)</f>
        <v>1.05</v>
      </c>
      <c r="J1249" s="29" t="n">
        <f aca="false">F1249*I1249</f>
        <v>38.439618</v>
      </c>
    </row>
    <row r="1250" customFormat="false" ht="15" hidden="false" customHeight="false" outlineLevel="0" collapsed="false">
      <c r="A1250" s="28" t="n">
        <v>45632</v>
      </c>
      <c r="B1250" s="21" t="s">
        <v>135</v>
      </c>
      <c r="C1250" s="21" t="s">
        <v>137</v>
      </c>
      <c r="D1250" s="29" t="n">
        <v>102.14</v>
      </c>
      <c r="E1250" s="29" t="n">
        <f aca="false">D1250/10</f>
        <v>10.214</v>
      </c>
      <c r="F1250" s="29" t="n">
        <f aca="false">(E1250+Einstellungen!$B$20)*(1+Einstellungen!$B$10)</f>
        <v>34.3553</v>
      </c>
      <c r="G1250" s="21" t="str">
        <f aca="false">IF(F1250&lt;Einstellungen!$B$5,"ja","nein")</f>
        <v>nein</v>
      </c>
      <c r="H1250" s="21" t="s">
        <v>15</v>
      </c>
      <c r="I1250" s="29" t="n">
        <f aca="false">INDEX(Einstellungen!$B$27:$B$50,24)</f>
        <v>0.8</v>
      </c>
      <c r="J1250" s="29" t="n">
        <f aca="false">F1250*I1250</f>
        <v>27.48424</v>
      </c>
    </row>
    <row r="1251" customFormat="false" ht="15" hidden="false" customHeight="false" outlineLevel="0" collapsed="false">
      <c r="A1251" s="28" t="n">
        <v>45633</v>
      </c>
      <c r="B1251" s="21" t="s">
        <v>111</v>
      </c>
      <c r="C1251" s="21" t="s">
        <v>138</v>
      </c>
      <c r="D1251" s="29" t="n">
        <v>86.65</v>
      </c>
      <c r="E1251" s="29" t="n">
        <f aca="false">D1251/10</f>
        <v>8.665</v>
      </c>
      <c r="F1251" s="29" t="n">
        <f aca="false">(E1251+Einstellungen!$B$20)*(1+Einstellungen!$B$10)</f>
        <v>32.51199</v>
      </c>
      <c r="G1251" s="21" t="str">
        <f aca="false">IF(F1251&lt;Einstellungen!$B$5,"ja","nein")</f>
        <v>nein</v>
      </c>
      <c r="H1251" s="21" t="s">
        <v>15</v>
      </c>
      <c r="I1251" s="29" t="n">
        <f aca="false">INDEX(Einstellungen!$B$27:$B$50,1)</f>
        <v>0.6</v>
      </c>
      <c r="J1251" s="29" t="n">
        <f aca="false">F1251*I1251</f>
        <v>19.507194</v>
      </c>
    </row>
    <row r="1252" customFormat="false" ht="15" hidden="false" customHeight="false" outlineLevel="0" collapsed="false">
      <c r="A1252" s="28" t="n">
        <v>45633</v>
      </c>
      <c r="B1252" s="21" t="s">
        <v>113</v>
      </c>
      <c r="C1252" s="21" t="s">
        <v>138</v>
      </c>
      <c r="D1252" s="29" t="n">
        <v>74.32</v>
      </c>
      <c r="E1252" s="29" t="n">
        <f aca="false">D1252/10</f>
        <v>7.432</v>
      </c>
      <c r="F1252" s="29" t="n">
        <f aca="false">(E1252+Einstellungen!$B$20)*(1+Einstellungen!$B$10)</f>
        <v>31.04472</v>
      </c>
      <c r="G1252" s="21" t="str">
        <f aca="false">IF(F1252&lt;Einstellungen!$B$5,"ja","nein")</f>
        <v>nein</v>
      </c>
      <c r="H1252" s="21" t="s">
        <v>15</v>
      </c>
      <c r="I1252" s="29" t="n">
        <f aca="false">INDEX(Einstellungen!$B$27:$B$50,2)</f>
        <v>0.5</v>
      </c>
      <c r="J1252" s="29" t="n">
        <f aca="false">F1252*I1252</f>
        <v>15.52236</v>
      </c>
    </row>
    <row r="1253" customFormat="false" ht="15" hidden="false" customHeight="false" outlineLevel="0" collapsed="false">
      <c r="A1253" s="28" t="n">
        <v>45633</v>
      </c>
      <c r="B1253" s="21" t="s">
        <v>114</v>
      </c>
      <c r="C1253" s="21" t="s">
        <v>138</v>
      </c>
      <c r="D1253" s="29" t="n">
        <v>68</v>
      </c>
      <c r="E1253" s="29" t="n">
        <f aca="false">D1253/10</f>
        <v>6.8</v>
      </c>
      <c r="F1253" s="29" t="n">
        <f aca="false">(E1253+Einstellungen!$B$20)*(1+Einstellungen!$B$10)</f>
        <v>30.29264</v>
      </c>
      <c r="G1253" s="21" t="str">
        <f aca="false">IF(F1253&lt;Einstellungen!$B$5,"ja","nein")</f>
        <v>nein</v>
      </c>
      <c r="H1253" s="21" t="s">
        <v>15</v>
      </c>
      <c r="I1253" s="29" t="n">
        <f aca="false">INDEX(Einstellungen!$B$27:$B$50,3)</f>
        <v>0.45</v>
      </c>
      <c r="J1253" s="29" t="n">
        <f aca="false">F1253*I1253</f>
        <v>13.631688</v>
      </c>
    </row>
    <row r="1254" customFormat="false" ht="15" hidden="false" customHeight="false" outlineLevel="0" collapsed="false">
      <c r="A1254" s="28" t="n">
        <v>45633</v>
      </c>
      <c r="B1254" s="21" t="s">
        <v>115</v>
      </c>
      <c r="C1254" s="21" t="s">
        <v>138</v>
      </c>
      <c r="D1254" s="29" t="n">
        <v>63.87</v>
      </c>
      <c r="E1254" s="29" t="n">
        <f aca="false">D1254/10</f>
        <v>6.387</v>
      </c>
      <c r="F1254" s="29" t="n">
        <f aca="false">(E1254+Einstellungen!$B$20)*(1+Einstellungen!$B$10)</f>
        <v>29.80117</v>
      </c>
      <c r="G1254" s="21" t="str">
        <f aca="false">IF(F1254&lt;Einstellungen!$B$5,"ja","nein")</f>
        <v>nein</v>
      </c>
      <c r="H1254" s="21" t="s">
        <v>15</v>
      </c>
      <c r="I1254" s="29" t="n">
        <f aca="false">INDEX(Einstellungen!$B$27:$B$50,4)</f>
        <v>0.45</v>
      </c>
      <c r="J1254" s="29" t="n">
        <f aca="false">F1254*I1254</f>
        <v>13.4105265</v>
      </c>
    </row>
    <row r="1255" customFormat="false" ht="15" hidden="false" customHeight="false" outlineLevel="0" collapsed="false">
      <c r="A1255" s="28" t="n">
        <v>45633</v>
      </c>
      <c r="B1255" s="21" t="s">
        <v>116</v>
      </c>
      <c r="C1255" s="21" t="s">
        <v>138</v>
      </c>
      <c r="D1255" s="29" t="n">
        <v>58.09</v>
      </c>
      <c r="E1255" s="29" t="n">
        <f aca="false">D1255/10</f>
        <v>5.809</v>
      </c>
      <c r="F1255" s="29" t="n">
        <f aca="false">(E1255+Einstellungen!$B$20)*(1+Einstellungen!$B$10)</f>
        <v>29.11335</v>
      </c>
      <c r="G1255" s="21" t="str">
        <f aca="false">IF(F1255&lt;Einstellungen!$B$5,"ja","nein")</f>
        <v>nein</v>
      </c>
      <c r="H1255" s="21" t="s">
        <v>15</v>
      </c>
      <c r="I1255" s="29" t="n">
        <f aca="false">INDEX(Einstellungen!$B$27:$B$50,5)</f>
        <v>0.45</v>
      </c>
      <c r="J1255" s="29" t="n">
        <f aca="false">F1255*I1255</f>
        <v>13.1010075</v>
      </c>
    </row>
    <row r="1256" customFormat="false" ht="15" hidden="false" customHeight="false" outlineLevel="0" collapsed="false">
      <c r="A1256" s="28" t="n">
        <v>45633</v>
      </c>
      <c r="B1256" s="21" t="s">
        <v>117</v>
      </c>
      <c r="C1256" s="21" t="s">
        <v>138</v>
      </c>
      <c r="D1256" s="29" t="n">
        <v>50.16</v>
      </c>
      <c r="E1256" s="29" t="n">
        <f aca="false">D1256/10</f>
        <v>5.016</v>
      </c>
      <c r="F1256" s="29" t="n">
        <f aca="false">(E1256+Einstellungen!$B$20)*(1+Einstellungen!$B$10)</f>
        <v>28.16968</v>
      </c>
      <c r="G1256" s="21" t="str">
        <f aca="false">IF(F1256&lt;Einstellungen!$B$5,"ja","nein")</f>
        <v>ja</v>
      </c>
      <c r="H1256" s="21" t="s">
        <v>15</v>
      </c>
      <c r="I1256" s="29" t="n">
        <f aca="false">INDEX(Einstellungen!$B$27:$B$50,6)</f>
        <v>0.5</v>
      </c>
      <c r="J1256" s="29" t="n">
        <f aca="false">F1256*I1256</f>
        <v>14.08484</v>
      </c>
    </row>
    <row r="1257" customFormat="false" ht="15" hidden="false" customHeight="false" outlineLevel="0" collapsed="false">
      <c r="A1257" s="28" t="n">
        <v>45633</v>
      </c>
      <c r="B1257" s="21" t="s">
        <v>118</v>
      </c>
      <c r="C1257" s="21" t="s">
        <v>138</v>
      </c>
      <c r="D1257" s="29" t="n">
        <v>39.46</v>
      </c>
      <c r="E1257" s="29" t="n">
        <f aca="false">D1257/10</f>
        <v>3.946</v>
      </c>
      <c r="F1257" s="29" t="n">
        <f aca="false">(E1257+Einstellungen!$B$20)*(1+Einstellungen!$B$10)</f>
        <v>26.89638</v>
      </c>
      <c r="G1257" s="21" t="str">
        <f aca="false">IF(F1257&lt;Einstellungen!$B$5,"ja","nein")</f>
        <v>ja</v>
      </c>
      <c r="H1257" s="21" t="s">
        <v>15</v>
      </c>
      <c r="I1257" s="29" t="n">
        <f aca="false">INDEX(Einstellungen!$B$27:$B$50,7)</f>
        <v>0.7</v>
      </c>
      <c r="J1257" s="29" t="n">
        <f aca="false">F1257*I1257</f>
        <v>18.827466</v>
      </c>
    </row>
    <row r="1258" customFormat="false" ht="15" hidden="false" customHeight="false" outlineLevel="0" collapsed="false">
      <c r="A1258" s="28" t="n">
        <v>45633</v>
      </c>
      <c r="B1258" s="21" t="s">
        <v>119</v>
      </c>
      <c r="C1258" s="21" t="s">
        <v>138</v>
      </c>
      <c r="D1258" s="29" t="n">
        <v>43.28</v>
      </c>
      <c r="E1258" s="29" t="n">
        <f aca="false">D1258/10</f>
        <v>4.328</v>
      </c>
      <c r="F1258" s="29" t="n">
        <f aca="false">(E1258+Einstellungen!$B$20)*(1+Einstellungen!$B$10)</f>
        <v>27.35096</v>
      </c>
      <c r="G1258" s="21" t="str">
        <f aca="false">IF(F1258&lt;Einstellungen!$B$5,"ja","nein")</f>
        <v>ja</v>
      </c>
      <c r="H1258" s="21" t="s">
        <v>15</v>
      </c>
      <c r="I1258" s="29" t="n">
        <f aca="false">INDEX(Einstellungen!$B$27:$B$50,8)</f>
        <v>0.95</v>
      </c>
      <c r="J1258" s="29" t="n">
        <f aca="false">F1258*I1258</f>
        <v>25.983412</v>
      </c>
    </row>
    <row r="1259" customFormat="false" ht="15" hidden="false" customHeight="false" outlineLevel="0" collapsed="false">
      <c r="A1259" s="28" t="n">
        <v>45633</v>
      </c>
      <c r="B1259" s="21" t="s">
        <v>120</v>
      </c>
      <c r="C1259" s="21" t="s">
        <v>138</v>
      </c>
      <c r="D1259" s="29" t="n">
        <v>58.06</v>
      </c>
      <c r="E1259" s="29" t="n">
        <f aca="false">D1259/10</f>
        <v>5.806</v>
      </c>
      <c r="F1259" s="29" t="n">
        <f aca="false">(E1259+Einstellungen!$B$20)*(1+Einstellungen!$B$10)</f>
        <v>29.10978</v>
      </c>
      <c r="G1259" s="21" t="str">
        <f aca="false">IF(F1259&lt;Einstellungen!$B$5,"ja","nein")</f>
        <v>nein</v>
      </c>
      <c r="H1259" s="21" t="s">
        <v>15</v>
      </c>
      <c r="I1259" s="29" t="n">
        <f aca="false">INDEX(Einstellungen!$B$27:$B$50,9)</f>
        <v>1.05</v>
      </c>
      <c r="J1259" s="29" t="n">
        <f aca="false">F1259*I1259</f>
        <v>30.565269</v>
      </c>
    </row>
    <row r="1260" customFormat="false" ht="15" hidden="false" customHeight="false" outlineLevel="0" collapsed="false">
      <c r="A1260" s="28" t="n">
        <v>45633</v>
      </c>
      <c r="B1260" s="21" t="s">
        <v>121</v>
      </c>
      <c r="C1260" s="21" t="s">
        <v>138</v>
      </c>
      <c r="D1260" s="29" t="n">
        <v>62.86</v>
      </c>
      <c r="E1260" s="29" t="n">
        <f aca="false">D1260/10</f>
        <v>6.286</v>
      </c>
      <c r="F1260" s="29" t="n">
        <f aca="false">(E1260+Einstellungen!$B$20)*(1+Einstellungen!$B$10)</f>
        <v>29.68098</v>
      </c>
      <c r="G1260" s="21" t="str">
        <f aca="false">IF(F1260&lt;Einstellungen!$B$5,"ja","nein")</f>
        <v>nein</v>
      </c>
      <c r="H1260" s="21" t="s">
        <v>15</v>
      </c>
      <c r="I1260" s="29" t="n">
        <f aca="false">INDEX(Einstellungen!$B$27:$B$50,10)</f>
        <v>1.05</v>
      </c>
      <c r="J1260" s="29" t="n">
        <f aca="false">F1260*I1260</f>
        <v>31.165029</v>
      </c>
    </row>
    <row r="1261" customFormat="false" ht="15" hidden="false" customHeight="false" outlineLevel="0" collapsed="false">
      <c r="A1261" s="28" t="n">
        <v>45633</v>
      </c>
      <c r="B1261" s="21" t="s">
        <v>122</v>
      </c>
      <c r="C1261" s="21" t="s">
        <v>138</v>
      </c>
      <c r="D1261" s="29" t="n">
        <v>64.92</v>
      </c>
      <c r="E1261" s="29" t="n">
        <f aca="false">D1261/10</f>
        <v>6.492</v>
      </c>
      <c r="F1261" s="29" t="n">
        <f aca="false">(E1261+Einstellungen!$B$20)*(1+Einstellungen!$B$10)</f>
        <v>29.92612</v>
      </c>
      <c r="G1261" s="21" t="str">
        <f aca="false">IF(F1261&lt;Einstellungen!$B$5,"ja","nein")</f>
        <v>nein</v>
      </c>
      <c r="H1261" s="21" t="s">
        <v>15</v>
      </c>
      <c r="I1261" s="29" t="n">
        <f aca="false">INDEX(Einstellungen!$B$27:$B$50,11)</f>
        <v>1.05</v>
      </c>
      <c r="J1261" s="29" t="n">
        <f aca="false">F1261*I1261</f>
        <v>31.422426</v>
      </c>
    </row>
    <row r="1262" customFormat="false" ht="15" hidden="false" customHeight="false" outlineLevel="0" collapsed="false">
      <c r="A1262" s="28" t="n">
        <v>45633</v>
      </c>
      <c r="B1262" s="21" t="s">
        <v>123</v>
      </c>
      <c r="C1262" s="21" t="s">
        <v>138</v>
      </c>
      <c r="D1262" s="29" t="n">
        <v>64.92</v>
      </c>
      <c r="E1262" s="29" t="n">
        <f aca="false">D1262/10</f>
        <v>6.492</v>
      </c>
      <c r="F1262" s="29" t="n">
        <f aca="false">(E1262+Einstellungen!$B$20)*(1+Einstellungen!$B$10)</f>
        <v>29.92612</v>
      </c>
      <c r="G1262" s="21" t="str">
        <f aca="false">IF(F1262&lt;Einstellungen!$B$5,"ja","nein")</f>
        <v>nein</v>
      </c>
      <c r="H1262" s="21" t="s">
        <v>15</v>
      </c>
      <c r="I1262" s="29" t="n">
        <f aca="false">INDEX(Einstellungen!$B$27:$B$50,12)</f>
        <v>1.1</v>
      </c>
      <c r="J1262" s="29" t="n">
        <f aca="false">F1262*I1262</f>
        <v>32.918732</v>
      </c>
    </row>
    <row r="1263" customFormat="false" ht="15" hidden="false" customHeight="false" outlineLevel="0" collapsed="false">
      <c r="A1263" s="28" t="n">
        <v>45633</v>
      </c>
      <c r="B1263" s="21" t="s">
        <v>124</v>
      </c>
      <c r="C1263" s="21" t="s">
        <v>138</v>
      </c>
      <c r="D1263" s="29" t="n">
        <v>68</v>
      </c>
      <c r="E1263" s="29" t="n">
        <f aca="false">D1263/10</f>
        <v>6.8</v>
      </c>
      <c r="F1263" s="29" t="n">
        <f aca="false">(E1263+Einstellungen!$B$20)*(1+Einstellungen!$B$10)</f>
        <v>30.29264</v>
      </c>
      <c r="G1263" s="21" t="str">
        <f aca="false">IF(F1263&lt;Einstellungen!$B$5,"ja","nein")</f>
        <v>nein</v>
      </c>
      <c r="H1263" s="21" t="s">
        <v>15</v>
      </c>
      <c r="I1263" s="29" t="n">
        <f aca="false">INDEX(Einstellungen!$B$27:$B$50,13)</f>
        <v>1.2</v>
      </c>
      <c r="J1263" s="29" t="n">
        <f aca="false">F1263*I1263</f>
        <v>36.351168</v>
      </c>
    </row>
    <row r="1264" customFormat="false" ht="15" hidden="false" customHeight="false" outlineLevel="0" collapsed="false">
      <c r="A1264" s="28" t="n">
        <v>45633</v>
      </c>
      <c r="B1264" s="21" t="s">
        <v>125</v>
      </c>
      <c r="C1264" s="21" t="s">
        <v>138</v>
      </c>
      <c r="D1264" s="29" t="n">
        <v>72.84</v>
      </c>
      <c r="E1264" s="29" t="n">
        <f aca="false">D1264/10</f>
        <v>7.284</v>
      </c>
      <c r="F1264" s="29" t="n">
        <f aca="false">(E1264+Einstellungen!$B$20)*(1+Einstellungen!$B$10)</f>
        <v>30.8686</v>
      </c>
      <c r="G1264" s="21" t="str">
        <f aca="false">IF(F1264&lt;Einstellungen!$B$5,"ja","nein")</f>
        <v>nein</v>
      </c>
      <c r="H1264" s="21" t="s">
        <v>15</v>
      </c>
      <c r="I1264" s="29" t="n">
        <f aca="false">INDEX(Einstellungen!$B$27:$B$50,14)</f>
        <v>1.15</v>
      </c>
      <c r="J1264" s="29" t="n">
        <f aca="false">F1264*I1264</f>
        <v>35.49889</v>
      </c>
    </row>
    <row r="1265" customFormat="false" ht="15" hidden="false" customHeight="false" outlineLevel="0" collapsed="false">
      <c r="A1265" s="28" t="n">
        <v>45633</v>
      </c>
      <c r="B1265" s="21" t="s">
        <v>126</v>
      </c>
      <c r="C1265" s="21" t="s">
        <v>138</v>
      </c>
      <c r="D1265" s="29" t="n">
        <v>74.24</v>
      </c>
      <c r="E1265" s="29" t="n">
        <f aca="false">D1265/10</f>
        <v>7.424</v>
      </c>
      <c r="F1265" s="29" t="n">
        <f aca="false">(E1265+Einstellungen!$B$20)*(1+Einstellungen!$B$10)</f>
        <v>31.0352</v>
      </c>
      <c r="G1265" s="21" t="str">
        <f aca="false">IF(F1265&lt;Einstellungen!$B$5,"ja","nein")</f>
        <v>nein</v>
      </c>
      <c r="H1265" s="21" t="s">
        <v>15</v>
      </c>
      <c r="I1265" s="29" t="n">
        <f aca="false">INDEX(Einstellungen!$B$27:$B$50,15)</f>
        <v>1</v>
      </c>
      <c r="J1265" s="29" t="n">
        <f aca="false">F1265*I1265</f>
        <v>31.0352</v>
      </c>
    </row>
    <row r="1266" customFormat="false" ht="15" hidden="false" customHeight="false" outlineLevel="0" collapsed="false">
      <c r="A1266" s="28" t="n">
        <v>45633</v>
      </c>
      <c r="B1266" s="21" t="s">
        <v>127</v>
      </c>
      <c r="C1266" s="21" t="s">
        <v>138</v>
      </c>
      <c r="D1266" s="29" t="n">
        <v>82.5</v>
      </c>
      <c r="E1266" s="29" t="n">
        <f aca="false">D1266/10</f>
        <v>8.25</v>
      </c>
      <c r="F1266" s="29" t="n">
        <f aca="false">(E1266+Einstellungen!$B$20)*(1+Einstellungen!$B$10)</f>
        <v>32.01814</v>
      </c>
      <c r="G1266" s="21" t="str">
        <f aca="false">IF(F1266&lt;Einstellungen!$B$5,"ja","nein")</f>
        <v>nein</v>
      </c>
      <c r="H1266" s="21" t="s">
        <v>15</v>
      </c>
      <c r="I1266" s="29" t="n">
        <f aca="false">INDEX(Einstellungen!$B$27:$B$50,16)</f>
        <v>0.95</v>
      </c>
      <c r="J1266" s="29" t="n">
        <f aca="false">F1266*I1266</f>
        <v>30.417233</v>
      </c>
    </row>
    <row r="1267" customFormat="false" ht="15" hidden="false" customHeight="false" outlineLevel="0" collapsed="false">
      <c r="A1267" s="28" t="n">
        <v>45633</v>
      </c>
      <c r="B1267" s="21" t="s">
        <v>128</v>
      </c>
      <c r="C1267" s="21" t="s">
        <v>138</v>
      </c>
      <c r="D1267" s="29" t="n">
        <v>96.45</v>
      </c>
      <c r="E1267" s="29" t="n">
        <f aca="false">D1267/10</f>
        <v>9.645</v>
      </c>
      <c r="F1267" s="29" t="n">
        <f aca="false">(E1267+Einstellungen!$B$20)*(1+Einstellungen!$B$10)</f>
        <v>33.67819</v>
      </c>
      <c r="G1267" s="21" t="str">
        <f aca="false">IF(F1267&lt;Einstellungen!$B$5,"ja","nein")</f>
        <v>nein</v>
      </c>
      <c r="H1267" s="21" t="s">
        <v>15</v>
      </c>
      <c r="I1267" s="29" t="n">
        <f aca="false">INDEX(Einstellungen!$B$27:$B$50,17)</f>
        <v>0.95</v>
      </c>
      <c r="J1267" s="29" t="n">
        <f aca="false">F1267*I1267</f>
        <v>31.9942805</v>
      </c>
    </row>
    <row r="1268" customFormat="false" ht="15" hidden="false" customHeight="false" outlineLevel="0" collapsed="false">
      <c r="A1268" s="28" t="n">
        <v>45633</v>
      </c>
      <c r="B1268" s="21" t="s">
        <v>129</v>
      </c>
      <c r="C1268" s="21" t="s">
        <v>138</v>
      </c>
      <c r="D1268" s="29" t="n">
        <v>96</v>
      </c>
      <c r="E1268" s="29" t="n">
        <f aca="false">D1268/10</f>
        <v>9.6</v>
      </c>
      <c r="F1268" s="29" t="n">
        <f aca="false">(E1268+Einstellungen!$B$20)*(1+Einstellungen!$B$10)</f>
        <v>33.62464</v>
      </c>
      <c r="G1268" s="21" t="str">
        <f aca="false">IF(F1268&lt;Einstellungen!$B$5,"ja","nein")</f>
        <v>nein</v>
      </c>
      <c r="H1268" s="21" t="s">
        <v>15</v>
      </c>
      <c r="I1268" s="29" t="n">
        <f aca="false">INDEX(Einstellungen!$B$27:$B$50,18)</f>
        <v>1.1</v>
      </c>
      <c r="J1268" s="29" t="n">
        <f aca="false">F1268*I1268</f>
        <v>36.987104</v>
      </c>
    </row>
    <row r="1269" customFormat="false" ht="15" hidden="false" customHeight="false" outlineLevel="0" collapsed="false">
      <c r="A1269" s="28" t="n">
        <v>45633</v>
      </c>
      <c r="B1269" s="21" t="s">
        <v>130</v>
      </c>
      <c r="C1269" s="21" t="s">
        <v>138</v>
      </c>
      <c r="D1269" s="29" t="n">
        <v>87.92</v>
      </c>
      <c r="E1269" s="29" t="n">
        <f aca="false">D1269/10</f>
        <v>8.792</v>
      </c>
      <c r="F1269" s="29" t="n">
        <f aca="false">(E1269+Einstellungen!$B$20)*(1+Einstellungen!$B$10)</f>
        <v>32.66312</v>
      </c>
      <c r="G1269" s="21" t="str">
        <f aca="false">IF(F1269&lt;Einstellungen!$B$5,"ja","nein")</f>
        <v>nein</v>
      </c>
      <c r="H1269" s="21" t="s">
        <v>15</v>
      </c>
      <c r="I1269" s="29" t="n">
        <f aca="false">INDEX(Einstellungen!$B$27:$B$50,19)</f>
        <v>1.35</v>
      </c>
      <c r="J1269" s="29" t="n">
        <f aca="false">F1269*I1269</f>
        <v>44.095212</v>
      </c>
    </row>
    <row r="1270" customFormat="false" ht="15" hidden="false" customHeight="false" outlineLevel="0" collapsed="false">
      <c r="A1270" s="28" t="n">
        <v>45633</v>
      </c>
      <c r="B1270" s="21" t="s">
        <v>131</v>
      </c>
      <c r="C1270" s="21" t="s">
        <v>138</v>
      </c>
      <c r="D1270" s="29" t="n">
        <v>82.41</v>
      </c>
      <c r="E1270" s="29" t="n">
        <f aca="false">D1270/10</f>
        <v>8.241</v>
      </c>
      <c r="F1270" s="29" t="n">
        <f aca="false">(E1270+Einstellungen!$B$20)*(1+Einstellungen!$B$10)</f>
        <v>32.00743</v>
      </c>
      <c r="G1270" s="21" t="str">
        <f aca="false">IF(F1270&lt;Einstellungen!$B$5,"ja","nein")</f>
        <v>nein</v>
      </c>
      <c r="H1270" s="21" t="s">
        <v>15</v>
      </c>
      <c r="I1270" s="29" t="n">
        <f aca="false">INDEX(Einstellungen!$B$27:$B$50,20)</f>
        <v>1.45</v>
      </c>
      <c r="J1270" s="29" t="n">
        <f aca="false">F1270*I1270</f>
        <v>46.4107735</v>
      </c>
    </row>
    <row r="1271" customFormat="false" ht="15" hidden="false" customHeight="false" outlineLevel="0" collapsed="false">
      <c r="A1271" s="28" t="n">
        <v>45633</v>
      </c>
      <c r="B1271" s="21" t="s">
        <v>132</v>
      </c>
      <c r="C1271" s="21" t="s">
        <v>138</v>
      </c>
      <c r="D1271" s="29" t="n">
        <v>78.92</v>
      </c>
      <c r="E1271" s="29" t="n">
        <f aca="false">D1271/10</f>
        <v>7.892</v>
      </c>
      <c r="F1271" s="29" t="n">
        <f aca="false">(E1271+Einstellungen!$B$20)*(1+Einstellungen!$B$10)</f>
        <v>31.59212</v>
      </c>
      <c r="G1271" s="21" t="str">
        <f aca="false">IF(F1271&lt;Einstellungen!$B$5,"ja","nein")</f>
        <v>nein</v>
      </c>
      <c r="H1271" s="21" t="s">
        <v>15</v>
      </c>
      <c r="I1271" s="29" t="n">
        <f aca="false">INDEX(Einstellungen!$B$27:$B$50,21)</f>
        <v>1.4</v>
      </c>
      <c r="J1271" s="29" t="n">
        <f aca="false">F1271*I1271</f>
        <v>44.228968</v>
      </c>
    </row>
    <row r="1272" customFormat="false" ht="15" hidden="false" customHeight="false" outlineLevel="0" collapsed="false">
      <c r="A1272" s="28" t="n">
        <v>45633</v>
      </c>
      <c r="B1272" s="21" t="s">
        <v>133</v>
      </c>
      <c r="C1272" s="21" t="s">
        <v>138</v>
      </c>
      <c r="D1272" s="29" t="n">
        <v>85.03</v>
      </c>
      <c r="E1272" s="29" t="n">
        <f aca="false">D1272/10</f>
        <v>8.503</v>
      </c>
      <c r="F1272" s="29" t="n">
        <f aca="false">(E1272+Einstellungen!$B$20)*(1+Einstellungen!$B$10)</f>
        <v>32.31921</v>
      </c>
      <c r="G1272" s="21" t="str">
        <f aca="false">IF(F1272&lt;Einstellungen!$B$5,"ja","nein")</f>
        <v>nein</v>
      </c>
      <c r="H1272" s="21" t="s">
        <v>15</v>
      </c>
      <c r="I1272" s="29" t="n">
        <f aca="false">INDEX(Einstellungen!$B$27:$B$50,22)</f>
        <v>1.25</v>
      </c>
      <c r="J1272" s="29" t="n">
        <f aca="false">F1272*I1272</f>
        <v>40.3990125</v>
      </c>
    </row>
    <row r="1273" customFormat="false" ht="15" hidden="false" customHeight="false" outlineLevel="0" collapsed="false">
      <c r="A1273" s="28" t="n">
        <v>45633</v>
      </c>
      <c r="B1273" s="21" t="s">
        <v>134</v>
      </c>
      <c r="C1273" s="21" t="s">
        <v>138</v>
      </c>
      <c r="D1273" s="29" t="n">
        <v>82.5</v>
      </c>
      <c r="E1273" s="29" t="n">
        <f aca="false">D1273/10</f>
        <v>8.25</v>
      </c>
      <c r="F1273" s="29" t="n">
        <f aca="false">(E1273+Einstellungen!$B$20)*(1+Einstellungen!$B$10)</f>
        <v>32.01814</v>
      </c>
      <c r="G1273" s="21" t="str">
        <f aca="false">IF(F1273&lt;Einstellungen!$B$5,"ja","nein")</f>
        <v>nein</v>
      </c>
      <c r="H1273" s="21" t="s">
        <v>15</v>
      </c>
      <c r="I1273" s="29" t="n">
        <f aca="false">INDEX(Einstellungen!$B$27:$B$50,23)</f>
        <v>1.05</v>
      </c>
      <c r="J1273" s="29" t="n">
        <f aca="false">F1273*I1273</f>
        <v>33.619047</v>
      </c>
    </row>
    <row r="1274" customFormat="false" ht="15" hidden="false" customHeight="false" outlineLevel="0" collapsed="false">
      <c r="A1274" s="28" t="n">
        <v>45633</v>
      </c>
      <c r="B1274" s="21" t="s">
        <v>135</v>
      </c>
      <c r="C1274" s="21" t="s">
        <v>138</v>
      </c>
      <c r="D1274" s="29" t="n">
        <v>74.8</v>
      </c>
      <c r="E1274" s="29" t="n">
        <f aca="false">D1274/10</f>
        <v>7.48</v>
      </c>
      <c r="F1274" s="29" t="n">
        <f aca="false">(E1274+Einstellungen!$B$20)*(1+Einstellungen!$B$10)</f>
        <v>31.10184</v>
      </c>
      <c r="G1274" s="21" t="str">
        <f aca="false">IF(F1274&lt;Einstellungen!$B$5,"ja","nein")</f>
        <v>nein</v>
      </c>
      <c r="H1274" s="21" t="s">
        <v>15</v>
      </c>
      <c r="I1274" s="29" t="n">
        <f aca="false">INDEX(Einstellungen!$B$27:$B$50,24)</f>
        <v>0.8</v>
      </c>
      <c r="J1274" s="29" t="n">
        <f aca="false">F1274*I1274</f>
        <v>24.881472</v>
      </c>
    </row>
    <row r="1275" customFormat="false" ht="15" hidden="false" customHeight="false" outlineLevel="0" collapsed="false">
      <c r="A1275" s="28" t="n">
        <v>45634</v>
      </c>
      <c r="B1275" s="21" t="s">
        <v>111</v>
      </c>
      <c r="C1275" s="21" t="s">
        <v>139</v>
      </c>
      <c r="D1275" s="29" t="n">
        <v>93.91</v>
      </c>
      <c r="E1275" s="29" t="n">
        <f aca="false">D1275/10</f>
        <v>9.391</v>
      </c>
      <c r="F1275" s="29" t="n">
        <f aca="false">(E1275+Einstellungen!$B$20)*(1+Einstellungen!$B$10)</f>
        <v>33.37593</v>
      </c>
      <c r="G1275" s="21" t="str">
        <f aca="false">IF(F1275&lt;Einstellungen!$B$5,"ja","nein")</f>
        <v>nein</v>
      </c>
      <c r="H1275" s="21" t="s">
        <v>15</v>
      </c>
      <c r="I1275" s="29" t="n">
        <f aca="false">INDEX(Einstellungen!$B$27:$B$50,1)</f>
        <v>0.6</v>
      </c>
      <c r="J1275" s="29" t="n">
        <f aca="false">F1275*I1275</f>
        <v>20.025558</v>
      </c>
    </row>
    <row r="1276" customFormat="false" ht="15" hidden="false" customHeight="false" outlineLevel="0" collapsed="false">
      <c r="A1276" s="28" t="n">
        <v>45634</v>
      </c>
      <c r="B1276" s="21" t="s">
        <v>113</v>
      </c>
      <c r="C1276" s="21" t="s">
        <v>139</v>
      </c>
      <c r="D1276" s="29" t="n">
        <v>86.83</v>
      </c>
      <c r="E1276" s="29" t="n">
        <f aca="false">D1276/10</f>
        <v>8.683</v>
      </c>
      <c r="F1276" s="29" t="n">
        <f aca="false">(E1276+Einstellungen!$B$20)*(1+Einstellungen!$B$10)</f>
        <v>32.53341</v>
      </c>
      <c r="G1276" s="21" t="str">
        <f aca="false">IF(F1276&lt;Einstellungen!$B$5,"ja","nein")</f>
        <v>nein</v>
      </c>
      <c r="H1276" s="21" t="s">
        <v>15</v>
      </c>
      <c r="I1276" s="29" t="n">
        <f aca="false">INDEX(Einstellungen!$B$27:$B$50,2)</f>
        <v>0.5</v>
      </c>
      <c r="J1276" s="29" t="n">
        <f aca="false">F1276*I1276</f>
        <v>16.266705</v>
      </c>
    </row>
    <row r="1277" customFormat="false" ht="15" hidden="false" customHeight="false" outlineLevel="0" collapsed="false">
      <c r="A1277" s="28" t="n">
        <v>45634</v>
      </c>
      <c r="B1277" s="21" t="s">
        <v>114</v>
      </c>
      <c r="C1277" s="21" t="s">
        <v>139</v>
      </c>
      <c r="D1277" s="29" t="n">
        <v>86.73</v>
      </c>
      <c r="E1277" s="29" t="n">
        <f aca="false">D1277/10</f>
        <v>8.673</v>
      </c>
      <c r="F1277" s="29" t="n">
        <f aca="false">(E1277+Einstellungen!$B$20)*(1+Einstellungen!$B$10)</f>
        <v>32.52151</v>
      </c>
      <c r="G1277" s="21" t="str">
        <f aca="false">IF(F1277&lt;Einstellungen!$B$5,"ja","nein")</f>
        <v>nein</v>
      </c>
      <c r="H1277" s="21" t="s">
        <v>15</v>
      </c>
      <c r="I1277" s="29" t="n">
        <f aca="false">INDEX(Einstellungen!$B$27:$B$50,3)</f>
        <v>0.45</v>
      </c>
      <c r="J1277" s="29" t="n">
        <f aca="false">F1277*I1277</f>
        <v>14.6346795</v>
      </c>
    </row>
    <row r="1278" customFormat="false" ht="15" hidden="false" customHeight="false" outlineLevel="0" collapsed="false">
      <c r="A1278" s="28" t="n">
        <v>45634</v>
      </c>
      <c r="B1278" s="21" t="s">
        <v>115</v>
      </c>
      <c r="C1278" s="21" t="s">
        <v>139</v>
      </c>
      <c r="D1278" s="29" t="n">
        <v>83.95</v>
      </c>
      <c r="E1278" s="29" t="n">
        <f aca="false">D1278/10</f>
        <v>8.395</v>
      </c>
      <c r="F1278" s="29" t="n">
        <f aca="false">(E1278+Einstellungen!$B$20)*(1+Einstellungen!$B$10)</f>
        <v>32.19069</v>
      </c>
      <c r="G1278" s="21" t="str">
        <f aca="false">IF(F1278&lt;Einstellungen!$B$5,"ja","nein")</f>
        <v>nein</v>
      </c>
      <c r="H1278" s="21" t="s">
        <v>15</v>
      </c>
      <c r="I1278" s="29" t="n">
        <f aca="false">INDEX(Einstellungen!$B$27:$B$50,4)</f>
        <v>0.45</v>
      </c>
      <c r="J1278" s="29" t="n">
        <f aca="false">F1278*I1278</f>
        <v>14.4858105</v>
      </c>
    </row>
    <row r="1279" customFormat="false" ht="15" hidden="false" customHeight="false" outlineLevel="0" collapsed="false">
      <c r="A1279" s="28" t="n">
        <v>45634</v>
      </c>
      <c r="B1279" s="21" t="s">
        <v>116</v>
      </c>
      <c r="C1279" s="21" t="s">
        <v>139</v>
      </c>
      <c r="D1279" s="29" t="n">
        <v>84.44</v>
      </c>
      <c r="E1279" s="29" t="n">
        <f aca="false">D1279/10</f>
        <v>8.444</v>
      </c>
      <c r="F1279" s="29" t="n">
        <f aca="false">(E1279+Einstellungen!$B$20)*(1+Einstellungen!$B$10)</f>
        <v>32.249</v>
      </c>
      <c r="G1279" s="21" t="str">
        <f aca="false">IF(F1279&lt;Einstellungen!$B$5,"ja","nein")</f>
        <v>nein</v>
      </c>
      <c r="H1279" s="21" t="s">
        <v>15</v>
      </c>
      <c r="I1279" s="29" t="n">
        <f aca="false">INDEX(Einstellungen!$B$27:$B$50,5)</f>
        <v>0.45</v>
      </c>
      <c r="J1279" s="29" t="n">
        <f aca="false">F1279*I1279</f>
        <v>14.51205</v>
      </c>
    </row>
    <row r="1280" customFormat="false" ht="15" hidden="false" customHeight="false" outlineLevel="0" collapsed="false">
      <c r="A1280" s="28" t="n">
        <v>45634</v>
      </c>
      <c r="B1280" s="21" t="s">
        <v>117</v>
      </c>
      <c r="C1280" s="21" t="s">
        <v>139</v>
      </c>
      <c r="D1280" s="29" t="n">
        <v>91.13</v>
      </c>
      <c r="E1280" s="29" t="n">
        <f aca="false">D1280/10</f>
        <v>9.113</v>
      </c>
      <c r="F1280" s="29" t="n">
        <f aca="false">(E1280+Einstellungen!$B$20)*(1+Einstellungen!$B$10)</f>
        <v>33.04511</v>
      </c>
      <c r="G1280" s="21" t="str">
        <f aca="false">IF(F1280&lt;Einstellungen!$B$5,"ja","nein")</f>
        <v>nein</v>
      </c>
      <c r="H1280" s="21" t="s">
        <v>15</v>
      </c>
      <c r="I1280" s="29" t="n">
        <f aca="false">INDEX(Einstellungen!$B$27:$B$50,6)</f>
        <v>0.5</v>
      </c>
      <c r="J1280" s="29" t="n">
        <f aca="false">F1280*I1280</f>
        <v>16.522555</v>
      </c>
    </row>
    <row r="1281" customFormat="false" ht="15" hidden="false" customHeight="false" outlineLevel="0" collapsed="false">
      <c r="A1281" s="28" t="n">
        <v>45634</v>
      </c>
      <c r="B1281" s="21" t="s">
        <v>118</v>
      </c>
      <c r="C1281" s="21" t="s">
        <v>139</v>
      </c>
      <c r="D1281" s="29" t="n">
        <v>91.25</v>
      </c>
      <c r="E1281" s="29" t="n">
        <f aca="false">D1281/10</f>
        <v>9.125</v>
      </c>
      <c r="F1281" s="29" t="n">
        <f aca="false">(E1281+Einstellungen!$B$20)*(1+Einstellungen!$B$10)</f>
        <v>33.05939</v>
      </c>
      <c r="G1281" s="21" t="str">
        <f aca="false">IF(F1281&lt;Einstellungen!$B$5,"ja","nein")</f>
        <v>nein</v>
      </c>
      <c r="H1281" s="21" t="s">
        <v>15</v>
      </c>
      <c r="I1281" s="29" t="n">
        <f aca="false">INDEX(Einstellungen!$B$27:$B$50,7)</f>
        <v>0.7</v>
      </c>
      <c r="J1281" s="29" t="n">
        <f aca="false">F1281*I1281</f>
        <v>23.141573</v>
      </c>
    </row>
    <row r="1282" customFormat="false" ht="15" hidden="false" customHeight="false" outlineLevel="0" collapsed="false">
      <c r="A1282" s="28" t="n">
        <v>45634</v>
      </c>
      <c r="B1282" s="21" t="s">
        <v>119</v>
      </c>
      <c r="C1282" s="21" t="s">
        <v>139</v>
      </c>
      <c r="D1282" s="29" t="n">
        <v>91.29</v>
      </c>
      <c r="E1282" s="29" t="n">
        <f aca="false">D1282/10</f>
        <v>9.129</v>
      </c>
      <c r="F1282" s="29" t="n">
        <f aca="false">(E1282+Einstellungen!$B$20)*(1+Einstellungen!$B$10)</f>
        <v>33.06415</v>
      </c>
      <c r="G1282" s="21" t="str">
        <f aca="false">IF(F1282&lt;Einstellungen!$B$5,"ja","nein")</f>
        <v>nein</v>
      </c>
      <c r="H1282" s="21" t="s">
        <v>15</v>
      </c>
      <c r="I1282" s="29" t="n">
        <f aca="false">INDEX(Einstellungen!$B$27:$B$50,8)</f>
        <v>0.95</v>
      </c>
      <c r="J1282" s="29" t="n">
        <f aca="false">F1282*I1282</f>
        <v>31.4109425</v>
      </c>
    </row>
    <row r="1283" customFormat="false" ht="15" hidden="false" customHeight="false" outlineLevel="0" collapsed="false">
      <c r="A1283" s="28" t="n">
        <v>45634</v>
      </c>
      <c r="B1283" s="21" t="s">
        <v>120</v>
      </c>
      <c r="C1283" s="21" t="s">
        <v>139</v>
      </c>
      <c r="D1283" s="29" t="n">
        <v>100.84</v>
      </c>
      <c r="E1283" s="29" t="n">
        <f aca="false">D1283/10</f>
        <v>10.084</v>
      </c>
      <c r="F1283" s="29" t="n">
        <f aca="false">(E1283+Einstellungen!$B$20)*(1+Einstellungen!$B$10)</f>
        <v>34.2006</v>
      </c>
      <c r="G1283" s="21" t="str">
        <f aca="false">IF(F1283&lt;Einstellungen!$B$5,"ja","nein")</f>
        <v>nein</v>
      </c>
      <c r="H1283" s="21" t="s">
        <v>15</v>
      </c>
      <c r="I1283" s="29" t="n">
        <f aca="false">INDEX(Einstellungen!$B$27:$B$50,9)</f>
        <v>1.05</v>
      </c>
      <c r="J1283" s="29" t="n">
        <f aca="false">F1283*I1283</f>
        <v>35.91063</v>
      </c>
    </row>
    <row r="1284" customFormat="false" ht="15" hidden="false" customHeight="false" outlineLevel="0" collapsed="false">
      <c r="A1284" s="28" t="n">
        <v>45634</v>
      </c>
      <c r="B1284" s="21" t="s">
        <v>121</v>
      </c>
      <c r="C1284" s="21" t="s">
        <v>139</v>
      </c>
      <c r="D1284" s="29" t="n">
        <v>109.4</v>
      </c>
      <c r="E1284" s="29" t="n">
        <f aca="false">D1284/10</f>
        <v>10.94</v>
      </c>
      <c r="F1284" s="29" t="n">
        <f aca="false">(E1284+Einstellungen!$B$20)*(1+Einstellungen!$B$10)</f>
        <v>35.21924</v>
      </c>
      <c r="G1284" s="21" t="str">
        <f aca="false">IF(F1284&lt;Einstellungen!$B$5,"ja","nein")</f>
        <v>nein</v>
      </c>
      <c r="H1284" s="21" t="s">
        <v>15</v>
      </c>
      <c r="I1284" s="29" t="n">
        <f aca="false">INDEX(Einstellungen!$B$27:$B$50,10)</f>
        <v>1.05</v>
      </c>
      <c r="J1284" s="29" t="n">
        <f aca="false">F1284*I1284</f>
        <v>36.980202</v>
      </c>
    </row>
    <row r="1285" customFormat="false" ht="15" hidden="false" customHeight="false" outlineLevel="0" collapsed="false">
      <c r="A1285" s="28" t="n">
        <v>45634</v>
      </c>
      <c r="B1285" s="21" t="s">
        <v>122</v>
      </c>
      <c r="C1285" s="21" t="s">
        <v>139</v>
      </c>
      <c r="D1285" s="29" t="n">
        <v>110.84</v>
      </c>
      <c r="E1285" s="29" t="n">
        <f aca="false">D1285/10</f>
        <v>11.084</v>
      </c>
      <c r="F1285" s="29" t="n">
        <f aca="false">(E1285+Einstellungen!$B$20)*(1+Einstellungen!$B$10)</f>
        <v>35.3906</v>
      </c>
      <c r="G1285" s="21" t="str">
        <f aca="false">IF(F1285&lt;Einstellungen!$B$5,"ja","nein")</f>
        <v>nein</v>
      </c>
      <c r="H1285" s="21" t="s">
        <v>15</v>
      </c>
      <c r="I1285" s="29" t="n">
        <f aca="false">INDEX(Einstellungen!$B$27:$B$50,11)</f>
        <v>1.05</v>
      </c>
      <c r="J1285" s="29" t="n">
        <f aca="false">F1285*I1285</f>
        <v>37.16013</v>
      </c>
    </row>
    <row r="1286" customFormat="false" ht="15" hidden="false" customHeight="false" outlineLevel="0" collapsed="false">
      <c r="A1286" s="28" t="n">
        <v>45634</v>
      </c>
      <c r="B1286" s="21" t="s">
        <v>123</v>
      </c>
      <c r="C1286" s="21" t="s">
        <v>139</v>
      </c>
      <c r="D1286" s="29" t="n">
        <v>117.39</v>
      </c>
      <c r="E1286" s="29" t="n">
        <f aca="false">D1286/10</f>
        <v>11.739</v>
      </c>
      <c r="F1286" s="29" t="n">
        <f aca="false">(E1286+Einstellungen!$B$20)*(1+Einstellungen!$B$10)</f>
        <v>36.17005</v>
      </c>
      <c r="G1286" s="21" t="str">
        <f aca="false">IF(F1286&lt;Einstellungen!$B$5,"ja","nein")</f>
        <v>nein</v>
      </c>
      <c r="H1286" s="21" t="s">
        <v>15</v>
      </c>
      <c r="I1286" s="29" t="n">
        <f aca="false">INDEX(Einstellungen!$B$27:$B$50,12)</f>
        <v>1.1</v>
      </c>
      <c r="J1286" s="29" t="n">
        <f aca="false">F1286*I1286</f>
        <v>39.787055</v>
      </c>
    </row>
    <row r="1287" customFormat="false" ht="15" hidden="false" customHeight="false" outlineLevel="0" collapsed="false">
      <c r="A1287" s="28" t="n">
        <v>45634</v>
      </c>
      <c r="B1287" s="21" t="s">
        <v>124</v>
      </c>
      <c r="C1287" s="21" t="s">
        <v>139</v>
      </c>
      <c r="D1287" s="29" t="n">
        <v>118.36</v>
      </c>
      <c r="E1287" s="29" t="n">
        <f aca="false">D1287/10</f>
        <v>11.836</v>
      </c>
      <c r="F1287" s="29" t="n">
        <f aca="false">(E1287+Einstellungen!$B$20)*(1+Einstellungen!$B$10)</f>
        <v>36.28548</v>
      </c>
      <c r="G1287" s="21" t="str">
        <f aca="false">IF(F1287&lt;Einstellungen!$B$5,"ja","nein")</f>
        <v>nein</v>
      </c>
      <c r="H1287" s="21" t="s">
        <v>15</v>
      </c>
      <c r="I1287" s="29" t="n">
        <f aca="false">INDEX(Einstellungen!$B$27:$B$50,13)</f>
        <v>1.2</v>
      </c>
      <c r="J1287" s="29" t="n">
        <f aca="false">F1287*I1287</f>
        <v>43.542576</v>
      </c>
    </row>
    <row r="1288" customFormat="false" ht="15" hidden="false" customHeight="false" outlineLevel="0" collapsed="false">
      <c r="A1288" s="28" t="n">
        <v>45634</v>
      </c>
      <c r="B1288" s="21" t="s">
        <v>125</v>
      </c>
      <c r="C1288" s="21" t="s">
        <v>139</v>
      </c>
      <c r="D1288" s="29" t="n">
        <v>116.74</v>
      </c>
      <c r="E1288" s="29" t="n">
        <f aca="false">D1288/10</f>
        <v>11.674</v>
      </c>
      <c r="F1288" s="29" t="n">
        <f aca="false">(E1288+Einstellungen!$B$20)*(1+Einstellungen!$B$10)</f>
        <v>36.0927</v>
      </c>
      <c r="G1288" s="21" t="str">
        <f aca="false">IF(F1288&lt;Einstellungen!$B$5,"ja","nein")</f>
        <v>nein</v>
      </c>
      <c r="H1288" s="21" t="s">
        <v>15</v>
      </c>
      <c r="I1288" s="29" t="n">
        <f aca="false">INDEX(Einstellungen!$B$27:$B$50,14)</f>
        <v>1.15</v>
      </c>
      <c r="J1288" s="29" t="n">
        <f aca="false">F1288*I1288</f>
        <v>41.506605</v>
      </c>
    </row>
    <row r="1289" customFormat="false" ht="15" hidden="false" customHeight="false" outlineLevel="0" collapsed="false">
      <c r="A1289" s="28" t="n">
        <v>45634</v>
      </c>
      <c r="B1289" s="21" t="s">
        <v>126</v>
      </c>
      <c r="C1289" s="21" t="s">
        <v>139</v>
      </c>
      <c r="D1289" s="29" t="n">
        <v>111.91</v>
      </c>
      <c r="E1289" s="29" t="n">
        <f aca="false">D1289/10</f>
        <v>11.191</v>
      </c>
      <c r="F1289" s="29" t="n">
        <f aca="false">(E1289+Einstellungen!$B$20)*(1+Einstellungen!$B$10)</f>
        <v>35.51793</v>
      </c>
      <c r="G1289" s="21" t="str">
        <f aca="false">IF(F1289&lt;Einstellungen!$B$5,"ja","nein")</f>
        <v>nein</v>
      </c>
      <c r="H1289" s="21" t="s">
        <v>15</v>
      </c>
      <c r="I1289" s="29" t="n">
        <f aca="false">INDEX(Einstellungen!$B$27:$B$50,15)</f>
        <v>1</v>
      </c>
      <c r="J1289" s="29" t="n">
        <f aca="false">F1289*I1289</f>
        <v>35.51793</v>
      </c>
    </row>
    <row r="1290" customFormat="false" ht="15" hidden="false" customHeight="false" outlineLevel="0" collapsed="false">
      <c r="A1290" s="28" t="n">
        <v>45634</v>
      </c>
      <c r="B1290" s="21" t="s">
        <v>127</v>
      </c>
      <c r="C1290" s="21" t="s">
        <v>139</v>
      </c>
      <c r="D1290" s="29" t="n">
        <v>121.38</v>
      </c>
      <c r="E1290" s="29" t="n">
        <f aca="false">D1290/10</f>
        <v>12.138</v>
      </c>
      <c r="F1290" s="29" t="n">
        <f aca="false">(E1290+Einstellungen!$B$20)*(1+Einstellungen!$B$10)</f>
        <v>36.64486</v>
      </c>
      <c r="G1290" s="21" t="str">
        <f aca="false">IF(F1290&lt;Einstellungen!$B$5,"ja","nein")</f>
        <v>nein</v>
      </c>
      <c r="H1290" s="21" t="s">
        <v>15</v>
      </c>
      <c r="I1290" s="29" t="n">
        <f aca="false">INDEX(Einstellungen!$B$27:$B$50,16)</f>
        <v>0.95</v>
      </c>
      <c r="J1290" s="29" t="n">
        <f aca="false">F1290*I1290</f>
        <v>34.812617</v>
      </c>
    </row>
    <row r="1291" customFormat="false" ht="15" hidden="false" customHeight="false" outlineLevel="0" collapsed="false">
      <c r="A1291" s="28" t="n">
        <v>45634</v>
      </c>
      <c r="B1291" s="21" t="s">
        <v>128</v>
      </c>
      <c r="C1291" s="21" t="s">
        <v>139</v>
      </c>
      <c r="D1291" s="29" t="n">
        <v>105.94</v>
      </c>
      <c r="E1291" s="29" t="n">
        <f aca="false">D1291/10</f>
        <v>10.594</v>
      </c>
      <c r="F1291" s="29" t="n">
        <f aca="false">(E1291+Einstellungen!$B$20)*(1+Einstellungen!$B$10)</f>
        <v>34.8075</v>
      </c>
      <c r="G1291" s="21" t="str">
        <f aca="false">IF(F1291&lt;Einstellungen!$B$5,"ja","nein")</f>
        <v>nein</v>
      </c>
      <c r="H1291" s="21" t="s">
        <v>15</v>
      </c>
      <c r="I1291" s="29" t="n">
        <f aca="false">INDEX(Einstellungen!$B$27:$B$50,17)</f>
        <v>0.95</v>
      </c>
      <c r="J1291" s="29" t="n">
        <f aca="false">F1291*I1291</f>
        <v>33.067125</v>
      </c>
    </row>
    <row r="1292" customFormat="false" ht="15" hidden="false" customHeight="false" outlineLevel="0" collapsed="false">
      <c r="A1292" s="28" t="n">
        <v>45634</v>
      </c>
      <c r="B1292" s="21" t="s">
        <v>129</v>
      </c>
      <c r="C1292" s="21" t="s">
        <v>139</v>
      </c>
      <c r="D1292" s="29" t="n">
        <v>113.61</v>
      </c>
      <c r="E1292" s="29" t="n">
        <f aca="false">D1292/10</f>
        <v>11.361</v>
      </c>
      <c r="F1292" s="29" t="n">
        <f aca="false">(E1292+Einstellungen!$B$20)*(1+Einstellungen!$B$10)</f>
        <v>35.72023</v>
      </c>
      <c r="G1292" s="21" t="str">
        <f aca="false">IF(F1292&lt;Einstellungen!$B$5,"ja","nein")</f>
        <v>nein</v>
      </c>
      <c r="H1292" s="21" t="s">
        <v>15</v>
      </c>
      <c r="I1292" s="29" t="n">
        <f aca="false">INDEX(Einstellungen!$B$27:$B$50,18)</f>
        <v>1.1</v>
      </c>
      <c r="J1292" s="29" t="n">
        <f aca="false">F1292*I1292</f>
        <v>39.292253</v>
      </c>
    </row>
    <row r="1293" customFormat="false" ht="15" hidden="false" customHeight="false" outlineLevel="0" collapsed="false">
      <c r="A1293" s="28" t="n">
        <v>45634</v>
      </c>
      <c r="B1293" s="21" t="s">
        <v>130</v>
      </c>
      <c r="C1293" s="21" t="s">
        <v>139</v>
      </c>
      <c r="D1293" s="29" t="n">
        <v>98.55</v>
      </c>
      <c r="E1293" s="29" t="n">
        <f aca="false">D1293/10</f>
        <v>9.855</v>
      </c>
      <c r="F1293" s="29" t="n">
        <f aca="false">(E1293+Einstellungen!$B$20)*(1+Einstellungen!$B$10)</f>
        <v>33.92809</v>
      </c>
      <c r="G1293" s="21" t="str">
        <f aca="false">IF(F1293&lt;Einstellungen!$B$5,"ja","nein")</f>
        <v>nein</v>
      </c>
      <c r="H1293" s="21" t="s">
        <v>15</v>
      </c>
      <c r="I1293" s="29" t="n">
        <f aca="false">INDEX(Einstellungen!$B$27:$B$50,19)</f>
        <v>1.35</v>
      </c>
      <c r="J1293" s="29" t="n">
        <f aca="false">F1293*I1293</f>
        <v>45.8029215</v>
      </c>
    </row>
    <row r="1294" customFormat="false" ht="15" hidden="false" customHeight="false" outlineLevel="0" collapsed="false">
      <c r="A1294" s="28" t="n">
        <v>45634</v>
      </c>
      <c r="B1294" s="21" t="s">
        <v>131</v>
      </c>
      <c r="C1294" s="21" t="s">
        <v>139</v>
      </c>
      <c r="D1294" s="29" t="n">
        <v>97.69</v>
      </c>
      <c r="E1294" s="29" t="n">
        <f aca="false">D1294/10</f>
        <v>9.769</v>
      </c>
      <c r="F1294" s="29" t="n">
        <f aca="false">(E1294+Einstellungen!$B$20)*(1+Einstellungen!$B$10)</f>
        <v>33.82575</v>
      </c>
      <c r="G1294" s="21" t="str">
        <f aca="false">IF(F1294&lt;Einstellungen!$B$5,"ja","nein")</f>
        <v>nein</v>
      </c>
      <c r="H1294" s="21" t="s">
        <v>15</v>
      </c>
      <c r="I1294" s="29" t="n">
        <f aca="false">INDEX(Einstellungen!$B$27:$B$50,20)</f>
        <v>1.45</v>
      </c>
      <c r="J1294" s="29" t="n">
        <f aca="false">F1294*I1294</f>
        <v>49.0473375</v>
      </c>
    </row>
    <row r="1295" customFormat="false" ht="15" hidden="false" customHeight="false" outlineLevel="0" collapsed="false">
      <c r="A1295" s="28" t="n">
        <v>45634</v>
      </c>
      <c r="B1295" s="21" t="s">
        <v>132</v>
      </c>
      <c r="C1295" s="21" t="s">
        <v>139</v>
      </c>
      <c r="D1295" s="29" t="n">
        <v>91.29</v>
      </c>
      <c r="E1295" s="29" t="n">
        <f aca="false">D1295/10</f>
        <v>9.129</v>
      </c>
      <c r="F1295" s="29" t="n">
        <f aca="false">(E1295+Einstellungen!$B$20)*(1+Einstellungen!$B$10)</f>
        <v>33.06415</v>
      </c>
      <c r="G1295" s="21" t="str">
        <f aca="false">IF(F1295&lt;Einstellungen!$B$5,"ja","nein")</f>
        <v>nein</v>
      </c>
      <c r="H1295" s="21" t="s">
        <v>15</v>
      </c>
      <c r="I1295" s="29" t="n">
        <f aca="false">INDEX(Einstellungen!$B$27:$B$50,21)</f>
        <v>1.4</v>
      </c>
      <c r="J1295" s="29" t="n">
        <f aca="false">F1295*I1295</f>
        <v>46.28981</v>
      </c>
    </row>
    <row r="1296" customFormat="false" ht="15" hidden="false" customHeight="false" outlineLevel="0" collapsed="false">
      <c r="A1296" s="28" t="n">
        <v>45634</v>
      </c>
      <c r="B1296" s="21" t="s">
        <v>133</v>
      </c>
      <c r="C1296" s="21" t="s">
        <v>139</v>
      </c>
      <c r="D1296" s="29" t="n">
        <v>90.56</v>
      </c>
      <c r="E1296" s="29" t="n">
        <f aca="false">D1296/10</f>
        <v>9.056</v>
      </c>
      <c r="F1296" s="29" t="n">
        <f aca="false">(E1296+Einstellungen!$B$20)*(1+Einstellungen!$B$10)</f>
        <v>32.97728</v>
      </c>
      <c r="G1296" s="21" t="str">
        <f aca="false">IF(F1296&lt;Einstellungen!$B$5,"ja","nein")</f>
        <v>nein</v>
      </c>
      <c r="H1296" s="21" t="s">
        <v>15</v>
      </c>
      <c r="I1296" s="29" t="n">
        <f aca="false">INDEX(Einstellungen!$B$27:$B$50,22)</f>
        <v>1.25</v>
      </c>
      <c r="J1296" s="29" t="n">
        <f aca="false">F1296*I1296</f>
        <v>41.2216</v>
      </c>
    </row>
    <row r="1297" customFormat="false" ht="15" hidden="false" customHeight="false" outlineLevel="0" collapsed="false">
      <c r="A1297" s="28" t="n">
        <v>45634</v>
      </c>
      <c r="B1297" s="21" t="s">
        <v>134</v>
      </c>
      <c r="C1297" s="21" t="s">
        <v>139</v>
      </c>
      <c r="D1297" s="29" t="n">
        <v>88.6</v>
      </c>
      <c r="E1297" s="29" t="n">
        <f aca="false">D1297/10</f>
        <v>8.86</v>
      </c>
      <c r="F1297" s="29" t="n">
        <f aca="false">(E1297+Einstellungen!$B$20)*(1+Einstellungen!$B$10)</f>
        <v>32.74404</v>
      </c>
      <c r="G1297" s="21" t="str">
        <f aca="false">IF(F1297&lt;Einstellungen!$B$5,"ja","nein")</f>
        <v>nein</v>
      </c>
      <c r="H1297" s="21" t="s">
        <v>15</v>
      </c>
      <c r="I1297" s="29" t="n">
        <f aca="false">INDEX(Einstellungen!$B$27:$B$50,23)</f>
        <v>1.05</v>
      </c>
      <c r="J1297" s="29" t="n">
        <f aca="false">F1297*I1297</f>
        <v>34.381242</v>
      </c>
    </row>
    <row r="1298" customFormat="false" ht="15" hidden="false" customHeight="false" outlineLevel="0" collapsed="false">
      <c r="A1298" s="28" t="n">
        <v>45634</v>
      </c>
      <c r="B1298" s="21" t="s">
        <v>135</v>
      </c>
      <c r="C1298" s="21" t="s">
        <v>139</v>
      </c>
      <c r="D1298" s="29" t="n">
        <v>75.01</v>
      </c>
      <c r="E1298" s="29" t="n">
        <f aca="false">D1298/10</f>
        <v>7.501</v>
      </c>
      <c r="F1298" s="29" t="n">
        <f aca="false">(E1298+Einstellungen!$B$20)*(1+Einstellungen!$B$10)</f>
        <v>31.12683</v>
      </c>
      <c r="G1298" s="21" t="str">
        <f aca="false">IF(F1298&lt;Einstellungen!$B$5,"ja","nein")</f>
        <v>nein</v>
      </c>
      <c r="H1298" s="21" t="s">
        <v>15</v>
      </c>
      <c r="I1298" s="29" t="n">
        <f aca="false">INDEX(Einstellungen!$B$27:$B$50,24)</f>
        <v>0.8</v>
      </c>
      <c r="J1298" s="29" t="n">
        <f aca="false">F1298*I1298</f>
        <v>24.901464</v>
      </c>
    </row>
    <row r="1299" customFormat="false" ht="15" hidden="false" customHeight="false" outlineLevel="0" collapsed="false">
      <c r="A1299" s="28" t="n">
        <v>45635</v>
      </c>
      <c r="B1299" s="21" t="s">
        <v>111</v>
      </c>
      <c r="C1299" s="21" t="s">
        <v>140</v>
      </c>
      <c r="D1299" s="29" t="n">
        <v>71.36</v>
      </c>
      <c r="E1299" s="29" t="n">
        <f aca="false">D1299/10</f>
        <v>7.136</v>
      </c>
      <c r="F1299" s="29" t="n">
        <f aca="false">(E1299+Einstellungen!$B$20)*(1+Einstellungen!$B$10)</f>
        <v>30.69248</v>
      </c>
      <c r="G1299" s="21" t="str">
        <f aca="false">IF(F1299&lt;Einstellungen!$B$5,"ja","nein")</f>
        <v>nein</v>
      </c>
      <c r="H1299" s="21" t="s">
        <v>15</v>
      </c>
      <c r="I1299" s="29" t="n">
        <f aca="false">INDEX(Einstellungen!$B$27:$B$50,1)</f>
        <v>0.6</v>
      </c>
      <c r="J1299" s="29" t="n">
        <f aca="false">F1299*I1299</f>
        <v>18.415488</v>
      </c>
    </row>
    <row r="1300" customFormat="false" ht="15" hidden="false" customHeight="false" outlineLevel="0" collapsed="false">
      <c r="A1300" s="28" t="n">
        <v>45635</v>
      </c>
      <c r="B1300" s="21" t="s">
        <v>113</v>
      </c>
      <c r="C1300" s="21" t="s">
        <v>140</v>
      </c>
      <c r="D1300" s="29" t="n">
        <v>55.83</v>
      </c>
      <c r="E1300" s="29" t="n">
        <f aca="false">D1300/10</f>
        <v>5.583</v>
      </c>
      <c r="F1300" s="29" t="n">
        <f aca="false">(E1300+Einstellungen!$B$20)*(1+Einstellungen!$B$10)</f>
        <v>28.84441</v>
      </c>
      <c r="G1300" s="21" t="str">
        <f aca="false">IF(F1300&lt;Einstellungen!$B$5,"ja","nein")</f>
        <v>ja</v>
      </c>
      <c r="H1300" s="21" t="s">
        <v>15</v>
      </c>
      <c r="I1300" s="29" t="n">
        <f aca="false">INDEX(Einstellungen!$B$27:$B$50,2)</f>
        <v>0.5</v>
      </c>
      <c r="J1300" s="29" t="n">
        <f aca="false">F1300*I1300</f>
        <v>14.422205</v>
      </c>
    </row>
    <row r="1301" customFormat="false" ht="15" hidden="false" customHeight="false" outlineLevel="0" collapsed="false">
      <c r="A1301" s="28" t="n">
        <v>45635</v>
      </c>
      <c r="B1301" s="21" t="s">
        <v>114</v>
      </c>
      <c r="C1301" s="21" t="s">
        <v>140</v>
      </c>
      <c r="D1301" s="29" t="n">
        <v>35.13</v>
      </c>
      <c r="E1301" s="29" t="n">
        <f aca="false">D1301/10</f>
        <v>3.513</v>
      </c>
      <c r="F1301" s="29" t="n">
        <f aca="false">(E1301+Einstellungen!$B$20)*(1+Einstellungen!$B$10)</f>
        <v>26.38111</v>
      </c>
      <c r="G1301" s="21" t="str">
        <f aca="false">IF(F1301&lt;Einstellungen!$B$5,"ja","nein")</f>
        <v>ja</v>
      </c>
      <c r="H1301" s="21" t="s">
        <v>15</v>
      </c>
      <c r="I1301" s="29" t="n">
        <f aca="false">INDEX(Einstellungen!$B$27:$B$50,3)</f>
        <v>0.45</v>
      </c>
      <c r="J1301" s="29" t="n">
        <f aca="false">F1301*I1301</f>
        <v>11.8714995</v>
      </c>
    </row>
    <row r="1302" customFormat="false" ht="15" hidden="false" customHeight="false" outlineLevel="0" collapsed="false">
      <c r="A1302" s="28" t="n">
        <v>45635</v>
      </c>
      <c r="B1302" s="21" t="s">
        <v>115</v>
      </c>
      <c r="C1302" s="21" t="s">
        <v>140</v>
      </c>
      <c r="D1302" s="29" t="n">
        <v>34.4</v>
      </c>
      <c r="E1302" s="29" t="n">
        <f aca="false">D1302/10</f>
        <v>3.44</v>
      </c>
      <c r="F1302" s="29" t="n">
        <f aca="false">(E1302+Einstellungen!$B$20)*(1+Einstellungen!$B$10)</f>
        <v>26.29424</v>
      </c>
      <c r="G1302" s="21" t="str">
        <f aca="false">IF(F1302&lt;Einstellungen!$B$5,"ja","nein")</f>
        <v>ja</v>
      </c>
      <c r="H1302" s="21" t="s">
        <v>15</v>
      </c>
      <c r="I1302" s="29" t="n">
        <f aca="false">INDEX(Einstellungen!$B$27:$B$50,4)</f>
        <v>0.45</v>
      </c>
      <c r="J1302" s="29" t="n">
        <f aca="false">F1302*I1302</f>
        <v>11.832408</v>
      </c>
    </row>
    <row r="1303" customFormat="false" ht="15" hidden="false" customHeight="false" outlineLevel="0" collapsed="false">
      <c r="A1303" s="28" t="n">
        <v>45635</v>
      </c>
      <c r="B1303" s="21" t="s">
        <v>116</v>
      </c>
      <c r="C1303" s="21" t="s">
        <v>140</v>
      </c>
      <c r="D1303" s="29" t="n">
        <v>40.01</v>
      </c>
      <c r="E1303" s="29" t="n">
        <f aca="false">D1303/10</f>
        <v>4.001</v>
      </c>
      <c r="F1303" s="29" t="n">
        <f aca="false">(E1303+Einstellungen!$B$20)*(1+Einstellungen!$B$10)</f>
        <v>26.96183</v>
      </c>
      <c r="G1303" s="21" t="str">
        <f aca="false">IF(F1303&lt;Einstellungen!$B$5,"ja","nein")</f>
        <v>ja</v>
      </c>
      <c r="H1303" s="21" t="s">
        <v>15</v>
      </c>
      <c r="I1303" s="29" t="n">
        <f aca="false">INDEX(Einstellungen!$B$27:$B$50,5)</f>
        <v>0.45</v>
      </c>
      <c r="J1303" s="29" t="n">
        <f aca="false">F1303*I1303</f>
        <v>12.1328235</v>
      </c>
    </row>
    <row r="1304" customFormat="false" ht="15" hidden="false" customHeight="false" outlineLevel="0" collapsed="false">
      <c r="A1304" s="28" t="n">
        <v>45635</v>
      </c>
      <c r="B1304" s="21" t="s">
        <v>117</v>
      </c>
      <c r="C1304" s="21" t="s">
        <v>140</v>
      </c>
      <c r="D1304" s="29" t="n">
        <v>72.24</v>
      </c>
      <c r="E1304" s="29" t="n">
        <f aca="false">D1304/10</f>
        <v>7.224</v>
      </c>
      <c r="F1304" s="29" t="n">
        <f aca="false">(E1304+Einstellungen!$B$20)*(1+Einstellungen!$B$10)</f>
        <v>30.7972</v>
      </c>
      <c r="G1304" s="21" t="str">
        <f aca="false">IF(F1304&lt;Einstellungen!$B$5,"ja","nein")</f>
        <v>nein</v>
      </c>
      <c r="H1304" s="21" t="s">
        <v>15</v>
      </c>
      <c r="I1304" s="29" t="n">
        <f aca="false">INDEX(Einstellungen!$B$27:$B$50,6)</f>
        <v>0.5</v>
      </c>
      <c r="J1304" s="29" t="n">
        <f aca="false">F1304*I1304</f>
        <v>15.3986</v>
      </c>
    </row>
    <row r="1305" customFormat="false" ht="15" hidden="false" customHeight="false" outlineLevel="0" collapsed="false">
      <c r="A1305" s="28" t="n">
        <v>45635</v>
      </c>
      <c r="B1305" s="21" t="s">
        <v>118</v>
      </c>
      <c r="C1305" s="21" t="s">
        <v>140</v>
      </c>
      <c r="D1305" s="29" t="n">
        <v>79.4</v>
      </c>
      <c r="E1305" s="29" t="n">
        <f aca="false">D1305/10</f>
        <v>7.94</v>
      </c>
      <c r="F1305" s="29" t="n">
        <f aca="false">(E1305+Einstellungen!$B$20)*(1+Einstellungen!$B$10)</f>
        <v>31.64924</v>
      </c>
      <c r="G1305" s="21" t="str">
        <f aca="false">IF(F1305&lt;Einstellungen!$B$5,"ja","nein")</f>
        <v>nein</v>
      </c>
      <c r="H1305" s="21" t="s">
        <v>15</v>
      </c>
      <c r="I1305" s="29" t="n">
        <f aca="false">INDEX(Einstellungen!$B$27:$B$50,7)</f>
        <v>0.7</v>
      </c>
      <c r="J1305" s="29" t="n">
        <f aca="false">F1305*I1305</f>
        <v>22.154468</v>
      </c>
    </row>
    <row r="1306" customFormat="false" ht="15" hidden="false" customHeight="false" outlineLevel="0" collapsed="false">
      <c r="A1306" s="28" t="n">
        <v>45635</v>
      </c>
      <c r="B1306" s="21" t="s">
        <v>119</v>
      </c>
      <c r="C1306" s="21" t="s">
        <v>140</v>
      </c>
      <c r="D1306" s="29" t="n">
        <v>113.34</v>
      </c>
      <c r="E1306" s="29" t="n">
        <f aca="false">D1306/10</f>
        <v>11.334</v>
      </c>
      <c r="F1306" s="29" t="n">
        <f aca="false">(E1306+Einstellungen!$B$20)*(1+Einstellungen!$B$10)</f>
        <v>35.6881</v>
      </c>
      <c r="G1306" s="21" t="str">
        <f aca="false">IF(F1306&lt;Einstellungen!$B$5,"ja","nein")</f>
        <v>nein</v>
      </c>
      <c r="H1306" s="21" t="s">
        <v>15</v>
      </c>
      <c r="I1306" s="29" t="n">
        <f aca="false">INDEX(Einstellungen!$B$27:$B$50,8)</f>
        <v>0.95</v>
      </c>
      <c r="J1306" s="29" t="n">
        <f aca="false">F1306*I1306</f>
        <v>33.903695</v>
      </c>
    </row>
    <row r="1307" customFormat="false" ht="15" hidden="false" customHeight="false" outlineLevel="0" collapsed="false">
      <c r="A1307" s="28" t="n">
        <v>45635</v>
      </c>
      <c r="B1307" s="21" t="s">
        <v>120</v>
      </c>
      <c r="C1307" s="21" t="s">
        <v>140</v>
      </c>
      <c r="D1307" s="29" t="n">
        <v>122.54</v>
      </c>
      <c r="E1307" s="29" t="n">
        <f aca="false">D1307/10</f>
        <v>12.254</v>
      </c>
      <c r="F1307" s="29" t="n">
        <f aca="false">(E1307+Einstellungen!$B$20)*(1+Einstellungen!$B$10)</f>
        <v>36.7829</v>
      </c>
      <c r="G1307" s="21" t="str">
        <f aca="false">IF(F1307&lt;Einstellungen!$B$5,"ja","nein")</f>
        <v>nein</v>
      </c>
      <c r="H1307" s="21" t="s">
        <v>15</v>
      </c>
      <c r="I1307" s="29" t="n">
        <f aca="false">INDEX(Einstellungen!$B$27:$B$50,9)</f>
        <v>1.05</v>
      </c>
      <c r="J1307" s="29" t="n">
        <f aca="false">F1307*I1307</f>
        <v>38.622045</v>
      </c>
    </row>
    <row r="1308" customFormat="false" ht="15" hidden="false" customHeight="false" outlineLevel="0" collapsed="false">
      <c r="A1308" s="28" t="n">
        <v>45635</v>
      </c>
      <c r="B1308" s="21" t="s">
        <v>121</v>
      </c>
      <c r="C1308" s="21" t="s">
        <v>140</v>
      </c>
      <c r="D1308" s="29" t="n">
        <v>123.12</v>
      </c>
      <c r="E1308" s="29" t="n">
        <f aca="false">D1308/10</f>
        <v>12.312</v>
      </c>
      <c r="F1308" s="29" t="n">
        <f aca="false">(E1308+Einstellungen!$B$20)*(1+Einstellungen!$B$10)</f>
        <v>36.85192</v>
      </c>
      <c r="G1308" s="21" t="str">
        <f aca="false">IF(F1308&lt;Einstellungen!$B$5,"ja","nein")</f>
        <v>nein</v>
      </c>
      <c r="H1308" s="21" t="s">
        <v>15</v>
      </c>
      <c r="I1308" s="29" t="n">
        <f aca="false">INDEX(Einstellungen!$B$27:$B$50,10)</f>
        <v>1.05</v>
      </c>
      <c r="J1308" s="29" t="n">
        <f aca="false">F1308*I1308</f>
        <v>38.694516</v>
      </c>
    </row>
    <row r="1309" customFormat="false" ht="15" hidden="false" customHeight="false" outlineLevel="0" collapsed="false">
      <c r="A1309" s="28" t="n">
        <v>45635</v>
      </c>
      <c r="B1309" s="21" t="s">
        <v>122</v>
      </c>
      <c r="C1309" s="21" t="s">
        <v>140</v>
      </c>
      <c r="D1309" s="29" t="n">
        <v>129.81</v>
      </c>
      <c r="E1309" s="29" t="n">
        <f aca="false">D1309/10</f>
        <v>12.981</v>
      </c>
      <c r="F1309" s="29" t="n">
        <f aca="false">(E1309+Einstellungen!$B$20)*(1+Einstellungen!$B$10)</f>
        <v>37.64803</v>
      </c>
      <c r="G1309" s="21" t="str">
        <f aca="false">IF(F1309&lt;Einstellungen!$B$5,"ja","nein")</f>
        <v>nein</v>
      </c>
      <c r="H1309" s="21" t="s">
        <v>15</v>
      </c>
      <c r="I1309" s="29" t="n">
        <f aca="false">INDEX(Einstellungen!$B$27:$B$50,11)</f>
        <v>1.05</v>
      </c>
      <c r="J1309" s="29" t="n">
        <f aca="false">F1309*I1309</f>
        <v>39.5304315</v>
      </c>
    </row>
    <row r="1310" customFormat="false" ht="15" hidden="false" customHeight="false" outlineLevel="0" collapsed="false">
      <c r="A1310" s="28" t="n">
        <v>45635</v>
      </c>
      <c r="B1310" s="21" t="s">
        <v>123</v>
      </c>
      <c r="C1310" s="21" t="s">
        <v>140</v>
      </c>
      <c r="D1310" s="29" t="n">
        <v>128.7</v>
      </c>
      <c r="E1310" s="29" t="n">
        <f aca="false">D1310/10</f>
        <v>12.87</v>
      </c>
      <c r="F1310" s="29" t="n">
        <f aca="false">(E1310+Einstellungen!$B$20)*(1+Einstellungen!$B$10)</f>
        <v>37.51594</v>
      </c>
      <c r="G1310" s="21" t="str">
        <f aca="false">IF(F1310&lt;Einstellungen!$B$5,"ja","nein")</f>
        <v>nein</v>
      </c>
      <c r="H1310" s="21" t="s">
        <v>15</v>
      </c>
      <c r="I1310" s="29" t="n">
        <f aca="false">INDEX(Einstellungen!$B$27:$B$50,12)</f>
        <v>1.1</v>
      </c>
      <c r="J1310" s="29" t="n">
        <f aca="false">F1310*I1310</f>
        <v>41.267534</v>
      </c>
    </row>
    <row r="1311" customFormat="false" ht="15" hidden="false" customHeight="false" outlineLevel="0" collapsed="false">
      <c r="A1311" s="28" t="n">
        <v>45635</v>
      </c>
      <c r="B1311" s="21" t="s">
        <v>124</v>
      </c>
      <c r="C1311" s="21" t="s">
        <v>140</v>
      </c>
      <c r="D1311" s="29" t="n">
        <v>128.32</v>
      </c>
      <c r="E1311" s="29" t="n">
        <f aca="false">D1311/10</f>
        <v>12.832</v>
      </c>
      <c r="F1311" s="29" t="n">
        <f aca="false">(E1311+Einstellungen!$B$20)*(1+Einstellungen!$B$10)</f>
        <v>37.47072</v>
      </c>
      <c r="G1311" s="21" t="str">
        <f aca="false">IF(F1311&lt;Einstellungen!$B$5,"ja","nein")</f>
        <v>nein</v>
      </c>
      <c r="H1311" s="21" t="s">
        <v>15</v>
      </c>
      <c r="I1311" s="29" t="n">
        <f aca="false">INDEX(Einstellungen!$B$27:$B$50,13)</f>
        <v>1.2</v>
      </c>
      <c r="J1311" s="29" t="n">
        <f aca="false">F1311*I1311</f>
        <v>44.964864</v>
      </c>
    </row>
    <row r="1312" customFormat="false" ht="15" hidden="false" customHeight="false" outlineLevel="0" collapsed="false">
      <c r="A1312" s="28" t="n">
        <v>45635</v>
      </c>
      <c r="B1312" s="21" t="s">
        <v>125</v>
      </c>
      <c r="C1312" s="21" t="s">
        <v>140</v>
      </c>
      <c r="D1312" s="29" t="n">
        <v>124.51</v>
      </c>
      <c r="E1312" s="29" t="n">
        <f aca="false">D1312/10</f>
        <v>12.451</v>
      </c>
      <c r="F1312" s="29" t="n">
        <f aca="false">(E1312+Einstellungen!$B$20)*(1+Einstellungen!$B$10)</f>
        <v>37.01733</v>
      </c>
      <c r="G1312" s="21" t="str">
        <f aca="false">IF(F1312&lt;Einstellungen!$B$5,"ja","nein")</f>
        <v>nein</v>
      </c>
      <c r="H1312" s="21" t="s">
        <v>15</v>
      </c>
      <c r="I1312" s="29" t="n">
        <f aca="false">INDEX(Einstellungen!$B$27:$B$50,14)</f>
        <v>1.15</v>
      </c>
      <c r="J1312" s="29" t="n">
        <f aca="false">F1312*I1312</f>
        <v>42.5699295</v>
      </c>
    </row>
    <row r="1313" customFormat="false" ht="15" hidden="false" customHeight="false" outlineLevel="0" collapsed="false">
      <c r="A1313" s="28" t="n">
        <v>45635</v>
      </c>
      <c r="B1313" s="21" t="s">
        <v>126</v>
      </c>
      <c r="C1313" s="21" t="s">
        <v>140</v>
      </c>
      <c r="D1313" s="29" t="n">
        <v>121.35</v>
      </c>
      <c r="E1313" s="29" t="n">
        <f aca="false">D1313/10</f>
        <v>12.135</v>
      </c>
      <c r="F1313" s="29" t="n">
        <f aca="false">(E1313+Einstellungen!$B$20)*(1+Einstellungen!$B$10)</f>
        <v>36.64129</v>
      </c>
      <c r="G1313" s="21" t="str">
        <f aca="false">IF(F1313&lt;Einstellungen!$B$5,"ja","nein")</f>
        <v>nein</v>
      </c>
      <c r="H1313" s="21" t="s">
        <v>15</v>
      </c>
      <c r="I1313" s="29" t="n">
        <f aca="false">INDEX(Einstellungen!$B$27:$B$50,15)</f>
        <v>1</v>
      </c>
      <c r="J1313" s="29" t="n">
        <f aca="false">F1313*I1313</f>
        <v>36.64129</v>
      </c>
    </row>
    <row r="1314" customFormat="false" ht="15" hidden="false" customHeight="false" outlineLevel="0" collapsed="false">
      <c r="A1314" s="28" t="n">
        <v>45635</v>
      </c>
      <c r="B1314" s="21" t="s">
        <v>127</v>
      </c>
      <c r="C1314" s="21" t="s">
        <v>140</v>
      </c>
      <c r="D1314" s="29" t="n">
        <v>116.83</v>
      </c>
      <c r="E1314" s="29" t="n">
        <f aca="false">D1314/10</f>
        <v>11.683</v>
      </c>
      <c r="F1314" s="29" t="n">
        <f aca="false">(E1314+Einstellungen!$B$20)*(1+Einstellungen!$B$10)</f>
        <v>36.10341</v>
      </c>
      <c r="G1314" s="21" t="str">
        <f aca="false">IF(F1314&lt;Einstellungen!$B$5,"ja","nein")</f>
        <v>nein</v>
      </c>
      <c r="H1314" s="21" t="s">
        <v>15</v>
      </c>
      <c r="I1314" s="29" t="n">
        <f aca="false">INDEX(Einstellungen!$B$27:$B$50,16)</f>
        <v>0.95</v>
      </c>
      <c r="J1314" s="29" t="n">
        <f aca="false">F1314*I1314</f>
        <v>34.2982395</v>
      </c>
    </row>
    <row r="1315" customFormat="false" ht="15" hidden="false" customHeight="false" outlineLevel="0" collapsed="false">
      <c r="A1315" s="28" t="n">
        <v>45635</v>
      </c>
      <c r="B1315" s="21" t="s">
        <v>128</v>
      </c>
      <c r="C1315" s="21" t="s">
        <v>140</v>
      </c>
      <c r="D1315" s="29" t="n">
        <v>116.08</v>
      </c>
      <c r="E1315" s="29" t="n">
        <f aca="false">D1315/10</f>
        <v>11.608</v>
      </c>
      <c r="F1315" s="29" t="n">
        <f aca="false">(E1315+Einstellungen!$B$20)*(1+Einstellungen!$B$10)</f>
        <v>36.01416</v>
      </c>
      <c r="G1315" s="21" t="str">
        <f aca="false">IF(F1315&lt;Einstellungen!$B$5,"ja","nein")</f>
        <v>nein</v>
      </c>
      <c r="H1315" s="21" t="s">
        <v>15</v>
      </c>
      <c r="I1315" s="29" t="n">
        <f aca="false">INDEX(Einstellungen!$B$27:$B$50,17)</f>
        <v>0.95</v>
      </c>
      <c r="J1315" s="29" t="n">
        <f aca="false">F1315*I1315</f>
        <v>34.213452</v>
      </c>
    </row>
    <row r="1316" customFormat="false" ht="15" hidden="false" customHeight="false" outlineLevel="0" collapsed="false">
      <c r="A1316" s="28" t="n">
        <v>45635</v>
      </c>
      <c r="B1316" s="21" t="s">
        <v>129</v>
      </c>
      <c r="C1316" s="21" t="s">
        <v>140</v>
      </c>
      <c r="D1316" s="29" t="n">
        <v>120.57</v>
      </c>
      <c r="E1316" s="29" t="n">
        <f aca="false">D1316/10</f>
        <v>12.057</v>
      </c>
      <c r="F1316" s="29" t="n">
        <f aca="false">(E1316+Einstellungen!$B$20)*(1+Einstellungen!$B$10)</f>
        <v>36.54847</v>
      </c>
      <c r="G1316" s="21" t="str">
        <f aca="false">IF(F1316&lt;Einstellungen!$B$5,"ja","nein")</f>
        <v>nein</v>
      </c>
      <c r="H1316" s="21" t="s">
        <v>15</v>
      </c>
      <c r="I1316" s="29" t="n">
        <f aca="false">INDEX(Einstellungen!$B$27:$B$50,18)</f>
        <v>1.1</v>
      </c>
      <c r="J1316" s="29" t="n">
        <f aca="false">F1316*I1316</f>
        <v>40.203317</v>
      </c>
    </row>
    <row r="1317" customFormat="false" ht="15" hidden="false" customHeight="false" outlineLevel="0" collapsed="false">
      <c r="A1317" s="28" t="n">
        <v>45635</v>
      </c>
      <c r="B1317" s="21" t="s">
        <v>130</v>
      </c>
      <c r="C1317" s="21" t="s">
        <v>140</v>
      </c>
      <c r="D1317" s="29" t="n">
        <v>123.69</v>
      </c>
      <c r="E1317" s="29" t="n">
        <f aca="false">D1317/10</f>
        <v>12.369</v>
      </c>
      <c r="F1317" s="29" t="n">
        <f aca="false">(E1317+Einstellungen!$B$20)*(1+Einstellungen!$B$10)</f>
        <v>36.91975</v>
      </c>
      <c r="G1317" s="21" t="str">
        <f aca="false">IF(F1317&lt;Einstellungen!$B$5,"ja","nein")</f>
        <v>nein</v>
      </c>
      <c r="H1317" s="21" t="s">
        <v>15</v>
      </c>
      <c r="I1317" s="29" t="n">
        <f aca="false">INDEX(Einstellungen!$B$27:$B$50,19)</f>
        <v>1.35</v>
      </c>
      <c r="J1317" s="29" t="n">
        <f aca="false">F1317*I1317</f>
        <v>49.8416625</v>
      </c>
    </row>
    <row r="1318" customFormat="false" ht="15" hidden="false" customHeight="false" outlineLevel="0" collapsed="false">
      <c r="A1318" s="28" t="n">
        <v>45635</v>
      </c>
      <c r="B1318" s="21" t="s">
        <v>131</v>
      </c>
      <c r="C1318" s="21" t="s">
        <v>140</v>
      </c>
      <c r="D1318" s="29" t="n">
        <v>125.76</v>
      </c>
      <c r="E1318" s="29" t="n">
        <f aca="false">D1318/10</f>
        <v>12.576</v>
      </c>
      <c r="F1318" s="29" t="n">
        <f aca="false">(E1318+Einstellungen!$B$20)*(1+Einstellungen!$B$10)</f>
        <v>37.16608</v>
      </c>
      <c r="G1318" s="21" t="str">
        <f aca="false">IF(F1318&lt;Einstellungen!$B$5,"ja","nein")</f>
        <v>nein</v>
      </c>
      <c r="H1318" s="21" t="s">
        <v>15</v>
      </c>
      <c r="I1318" s="29" t="n">
        <f aca="false">INDEX(Einstellungen!$B$27:$B$50,20)</f>
        <v>1.45</v>
      </c>
      <c r="J1318" s="29" t="n">
        <f aca="false">F1318*I1318</f>
        <v>53.890816</v>
      </c>
    </row>
    <row r="1319" customFormat="false" ht="15" hidden="false" customHeight="false" outlineLevel="0" collapsed="false">
      <c r="A1319" s="28" t="n">
        <v>45635</v>
      </c>
      <c r="B1319" s="21" t="s">
        <v>132</v>
      </c>
      <c r="C1319" s="21" t="s">
        <v>140</v>
      </c>
      <c r="D1319" s="29" t="n">
        <v>114.97</v>
      </c>
      <c r="E1319" s="29" t="n">
        <f aca="false">D1319/10</f>
        <v>11.497</v>
      </c>
      <c r="F1319" s="29" t="n">
        <f aca="false">(E1319+Einstellungen!$B$20)*(1+Einstellungen!$B$10)</f>
        <v>35.88207</v>
      </c>
      <c r="G1319" s="21" t="str">
        <f aca="false">IF(F1319&lt;Einstellungen!$B$5,"ja","nein")</f>
        <v>nein</v>
      </c>
      <c r="H1319" s="21" t="s">
        <v>15</v>
      </c>
      <c r="I1319" s="29" t="n">
        <f aca="false">INDEX(Einstellungen!$B$27:$B$50,21)</f>
        <v>1.4</v>
      </c>
      <c r="J1319" s="29" t="n">
        <f aca="false">F1319*I1319</f>
        <v>50.234898</v>
      </c>
    </row>
    <row r="1320" customFormat="false" ht="15" hidden="false" customHeight="false" outlineLevel="0" collapsed="false">
      <c r="A1320" s="28" t="n">
        <v>45635</v>
      </c>
      <c r="B1320" s="21" t="s">
        <v>133</v>
      </c>
      <c r="C1320" s="21" t="s">
        <v>140</v>
      </c>
      <c r="D1320" s="29" t="n">
        <v>100.98</v>
      </c>
      <c r="E1320" s="29" t="n">
        <f aca="false">D1320/10</f>
        <v>10.098</v>
      </c>
      <c r="F1320" s="29" t="n">
        <f aca="false">(E1320+Einstellungen!$B$20)*(1+Einstellungen!$B$10)</f>
        <v>34.21726</v>
      </c>
      <c r="G1320" s="21" t="str">
        <f aca="false">IF(F1320&lt;Einstellungen!$B$5,"ja","nein")</f>
        <v>nein</v>
      </c>
      <c r="H1320" s="21" t="s">
        <v>15</v>
      </c>
      <c r="I1320" s="29" t="n">
        <f aca="false">INDEX(Einstellungen!$B$27:$B$50,22)</f>
        <v>1.25</v>
      </c>
      <c r="J1320" s="29" t="n">
        <f aca="false">F1320*I1320</f>
        <v>42.771575</v>
      </c>
    </row>
    <row r="1321" customFormat="false" ht="15" hidden="false" customHeight="false" outlineLevel="0" collapsed="false">
      <c r="A1321" s="28" t="n">
        <v>45635</v>
      </c>
      <c r="B1321" s="21" t="s">
        <v>134</v>
      </c>
      <c r="C1321" s="21" t="s">
        <v>140</v>
      </c>
      <c r="D1321" s="29" t="n">
        <v>98.48</v>
      </c>
      <c r="E1321" s="29" t="n">
        <f aca="false">D1321/10</f>
        <v>9.848</v>
      </c>
      <c r="F1321" s="29" t="n">
        <f aca="false">(E1321+Einstellungen!$B$20)*(1+Einstellungen!$B$10)</f>
        <v>33.91976</v>
      </c>
      <c r="G1321" s="21" t="str">
        <f aca="false">IF(F1321&lt;Einstellungen!$B$5,"ja","nein")</f>
        <v>nein</v>
      </c>
      <c r="H1321" s="21" t="s">
        <v>15</v>
      </c>
      <c r="I1321" s="29" t="n">
        <f aca="false">INDEX(Einstellungen!$B$27:$B$50,23)</f>
        <v>1.05</v>
      </c>
      <c r="J1321" s="29" t="n">
        <f aca="false">F1321*I1321</f>
        <v>35.615748</v>
      </c>
    </row>
    <row r="1322" customFormat="false" ht="15" hidden="false" customHeight="false" outlineLevel="0" collapsed="false">
      <c r="A1322" s="28" t="n">
        <v>45635</v>
      </c>
      <c r="B1322" s="21" t="s">
        <v>135</v>
      </c>
      <c r="C1322" s="21" t="s">
        <v>140</v>
      </c>
      <c r="D1322" s="29" t="n">
        <v>92.77</v>
      </c>
      <c r="E1322" s="29" t="n">
        <f aca="false">D1322/10</f>
        <v>9.277</v>
      </c>
      <c r="F1322" s="29" t="n">
        <f aca="false">(E1322+Einstellungen!$B$20)*(1+Einstellungen!$B$10)</f>
        <v>33.24027</v>
      </c>
      <c r="G1322" s="21" t="str">
        <f aca="false">IF(F1322&lt;Einstellungen!$B$5,"ja","nein")</f>
        <v>nein</v>
      </c>
      <c r="H1322" s="21" t="s">
        <v>15</v>
      </c>
      <c r="I1322" s="29" t="n">
        <f aca="false">INDEX(Einstellungen!$B$27:$B$50,24)</f>
        <v>0.8</v>
      </c>
      <c r="J1322" s="29" t="n">
        <f aca="false">F1322*I1322</f>
        <v>26.592216</v>
      </c>
    </row>
    <row r="1323" customFormat="false" ht="15" hidden="false" customHeight="false" outlineLevel="0" collapsed="false">
      <c r="A1323" s="28" t="n">
        <v>45636</v>
      </c>
      <c r="B1323" s="21" t="s">
        <v>111</v>
      </c>
      <c r="C1323" s="21" t="s">
        <v>141</v>
      </c>
      <c r="D1323" s="29" t="n">
        <v>92.85</v>
      </c>
      <c r="E1323" s="29" t="n">
        <f aca="false">D1323/10</f>
        <v>9.285</v>
      </c>
      <c r="F1323" s="29" t="n">
        <f aca="false">(E1323+Einstellungen!$B$20)*(1+Einstellungen!$B$10)</f>
        <v>33.24979</v>
      </c>
      <c r="G1323" s="21" t="str">
        <f aca="false">IF(F1323&lt;Einstellungen!$B$5,"ja","nein")</f>
        <v>nein</v>
      </c>
      <c r="H1323" s="21" t="s">
        <v>15</v>
      </c>
      <c r="I1323" s="29" t="n">
        <f aca="false">INDEX(Einstellungen!$B$27:$B$50,1)</f>
        <v>0.6</v>
      </c>
      <c r="J1323" s="29" t="n">
        <f aca="false">F1323*I1323</f>
        <v>19.949874</v>
      </c>
    </row>
    <row r="1324" customFormat="false" ht="15" hidden="false" customHeight="false" outlineLevel="0" collapsed="false">
      <c r="A1324" s="28" t="n">
        <v>45636</v>
      </c>
      <c r="B1324" s="21" t="s">
        <v>113</v>
      </c>
      <c r="C1324" s="21" t="s">
        <v>141</v>
      </c>
      <c r="D1324" s="29" t="n">
        <v>89.33</v>
      </c>
      <c r="E1324" s="29" t="n">
        <f aca="false">D1324/10</f>
        <v>8.933</v>
      </c>
      <c r="F1324" s="29" t="n">
        <f aca="false">(E1324+Einstellungen!$B$20)*(1+Einstellungen!$B$10)</f>
        <v>32.83091</v>
      </c>
      <c r="G1324" s="21" t="str">
        <f aca="false">IF(F1324&lt;Einstellungen!$B$5,"ja","nein")</f>
        <v>nein</v>
      </c>
      <c r="H1324" s="21" t="s">
        <v>15</v>
      </c>
      <c r="I1324" s="29" t="n">
        <f aca="false">INDEX(Einstellungen!$B$27:$B$50,2)</f>
        <v>0.5</v>
      </c>
      <c r="J1324" s="29" t="n">
        <f aca="false">F1324*I1324</f>
        <v>16.415455</v>
      </c>
    </row>
    <row r="1325" customFormat="false" ht="15" hidden="false" customHeight="false" outlineLevel="0" collapsed="false">
      <c r="A1325" s="28" t="n">
        <v>45636</v>
      </c>
      <c r="B1325" s="21" t="s">
        <v>114</v>
      </c>
      <c r="C1325" s="21" t="s">
        <v>141</v>
      </c>
      <c r="D1325" s="29" t="n">
        <v>86.5</v>
      </c>
      <c r="E1325" s="29" t="n">
        <f aca="false">D1325/10</f>
        <v>8.65</v>
      </c>
      <c r="F1325" s="29" t="n">
        <f aca="false">(E1325+Einstellungen!$B$20)*(1+Einstellungen!$B$10)</f>
        <v>32.49414</v>
      </c>
      <c r="G1325" s="21" t="str">
        <f aca="false">IF(F1325&lt;Einstellungen!$B$5,"ja","nein")</f>
        <v>nein</v>
      </c>
      <c r="H1325" s="21" t="s">
        <v>15</v>
      </c>
      <c r="I1325" s="29" t="n">
        <f aca="false">INDEX(Einstellungen!$B$27:$B$50,3)</f>
        <v>0.45</v>
      </c>
      <c r="J1325" s="29" t="n">
        <f aca="false">F1325*I1325</f>
        <v>14.622363</v>
      </c>
    </row>
    <row r="1326" customFormat="false" ht="15" hidden="false" customHeight="false" outlineLevel="0" collapsed="false">
      <c r="A1326" s="28" t="n">
        <v>45636</v>
      </c>
      <c r="B1326" s="21" t="s">
        <v>115</v>
      </c>
      <c r="C1326" s="21" t="s">
        <v>141</v>
      </c>
      <c r="D1326" s="29" t="n">
        <v>83.7</v>
      </c>
      <c r="E1326" s="29" t="n">
        <f aca="false">D1326/10</f>
        <v>8.37</v>
      </c>
      <c r="F1326" s="29" t="n">
        <f aca="false">(E1326+Einstellungen!$B$20)*(1+Einstellungen!$B$10)</f>
        <v>32.16094</v>
      </c>
      <c r="G1326" s="21" t="str">
        <f aca="false">IF(F1326&lt;Einstellungen!$B$5,"ja","nein")</f>
        <v>nein</v>
      </c>
      <c r="H1326" s="21" t="s">
        <v>15</v>
      </c>
      <c r="I1326" s="29" t="n">
        <f aca="false">INDEX(Einstellungen!$B$27:$B$50,4)</f>
        <v>0.45</v>
      </c>
      <c r="J1326" s="29" t="n">
        <f aca="false">F1326*I1326</f>
        <v>14.472423</v>
      </c>
    </row>
    <row r="1327" customFormat="false" ht="15" hidden="false" customHeight="false" outlineLevel="0" collapsed="false">
      <c r="A1327" s="28" t="n">
        <v>45636</v>
      </c>
      <c r="B1327" s="21" t="s">
        <v>116</v>
      </c>
      <c r="C1327" s="21" t="s">
        <v>141</v>
      </c>
      <c r="D1327" s="29" t="n">
        <v>87.21</v>
      </c>
      <c r="E1327" s="29" t="n">
        <f aca="false">D1327/10</f>
        <v>8.721</v>
      </c>
      <c r="F1327" s="29" t="n">
        <f aca="false">(E1327+Einstellungen!$B$20)*(1+Einstellungen!$B$10)</f>
        <v>32.57863</v>
      </c>
      <c r="G1327" s="21" t="str">
        <f aca="false">IF(F1327&lt;Einstellungen!$B$5,"ja","nein")</f>
        <v>nein</v>
      </c>
      <c r="H1327" s="21" t="s">
        <v>15</v>
      </c>
      <c r="I1327" s="29" t="n">
        <f aca="false">INDEX(Einstellungen!$B$27:$B$50,5)</f>
        <v>0.45</v>
      </c>
      <c r="J1327" s="29" t="n">
        <f aca="false">F1327*I1327</f>
        <v>14.6603835</v>
      </c>
    </row>
    <row r="1328" customFormat="false" ht="15" hidden="false" customHeight="false" outlineLevel="0" collapsed="false">
      <c r="A1328" s="28" t="n">
        <v>45636</v>
      </c>
      <c r="B1328" s="21" t="s">
        <v>117</v>
      </c>
      <c r="C1328" s="21" t="s">
        <v>141</v>
      </c>
      <c r="D1328" s="29" t="n">
        <v>89.07</v>
      </c>
      <c r="E1328" s="29" t="n">
        <f aca="false">D1328/10</f>
        <v>8.907</v>
      </c>
      <c r="F1328" s="29" t="n">
        <f aca="false">(E1328+Einstellungen!$B$20)*(1+Einstellungen!$B$10)</f>
        <v>32.79997</v>
      </c>
      <c r="G1328" s="21" t="str">
        <f aca="false">IF(F1328&lt;Einstellungen!$B$5,"ja","nein")</f>
        <v>nein</v>
      </c>
      <c r="H1328" s="21" t="s">
        <v>15</v>
      </c>
      <c r="I1328" s="29" t="n">
        <f aca="false">INDEX(Einstellungen!$B$27:$B$50,6)</f>
        <v>0.5</v>
      </c>
      <c r="J1328" s="29" t="n">
        <f aca="false">F1328*I1328</f>
        <v>16.399985</v>
      </c>
    </row>
    <row r="1329" customFormat="false" ht="15" hidden="false" customHeight="false" outlineLevel="0" collapsed="false">
      <c r="A1329" s="28" t="n">
        <v>45636</v>
      </c>
      <c r="B1329" s="21" t="s">
        <v>118</v>
      </c>
      <c r="C1329" s="21" t="s">
        <v>141</v>
      </c>
      <c r="D1329" s="29" t="n">
        <v>112.06</v>
      </c>
      <c r="E1329" s="29" t="n">
        <f aca="false">D1329/10</f>
        <v>11.206</v>
      </c>
      <c r="F1329" s="29" t="n">
        <f aca="false">(E1329+Einstellungen!$B$20)*(1+Einstellungen!$B$10)</f>
        <v>35.53578</v>
      </c>
      <c r="G1329" s="21" t="str">
        <f aca="false">IF(F1329&lt;Einstellungen!$B$5,"ja","nein")</f>
        <v>nein</v>
      </c>
      <c r="H1329" s="21" t="s">
        <v>15</v>
      </c>
      <c r="I1329" s="29" t="n">
        <f aca="false">INDEX(Einstellungen!$B$27:$B$50,7)</f>
        <v>0.7</v>
      </c>
      <c r="J1329" s="29" t="n">
        <f aca="false">F1329*I1329</f>
        <v>24.875046</v>
      </c>
    </row>
    <row r="1330" customFormat="false" ht="15" hidden="false" customHeight="false" outlineLevel="0" collapsed="false">
      <c r="A1330" s="28" t="n">
        <v>45636</v>
      </c>
      <c r="B1330" s="21" t="s">
        <v>119</v>
      </c>
      <c r="C1330" s="21" t="s">
        <v>141</v>
      </c>
      <c r="D1330" s="29" t="n">
        <v>135.18</v>
      </c>
      <c r="E1330" s="29" t="n">
        <f aca="false">D1330/10</f>
        <v>13.518</v>
      </c>
      <c r="F1330" s="29" t="n">
        <f aca="false">(E1330+Einstellungen!$B$20)*(1+Einstellungen!$B$10)</f>
        <v>38.28706</v>
      </c>
      <c r="G1330" s="21" t="str">
        <f aca="false">IF(F1330&lt;Einstellungen!$B$5,"ja","nein")</f>
        <v>nein</v>
      </c>
      <c r="H1330" s="21" t="s">
        <v>15</v>
      </c>
      <c r="I1330" s="29" t="n">
        <f aca="false">INDEX(Einstellungen!$B$27:$B$50,8)</f>
        <v>0.95</v>
      </c>
      <c r="J1330" s="29" t="n">
        <f aca="false">F1330*I1330</f>
        <v>36.372707</v>
      </c>
    </row>
    <row r="1331" customFormat="false" ht="15" hidden="false" customHeight="false" outlineLevel="0" collapsed="false">
      <c r="A1331" s="28" t="n">
        <v>45636</v>
      </c>
      <c r="B1331" s="21" t="s">
        <v>120</v>
      </c>
      <c r="C1331" s="21" t="s">
        <v>141</v>
      </c>
      <c r="D1331" s="29" t="n">
        <v>169.76</v>
      </c>
      <c r="E1331" s="29" t="n">
        <f aca="false">D1331/10</f>
        <v>16.976</v>
      </c>
      <c r="F1331" s="29" t="n">
        <f aca="false">(E1331+Einstellungen!$B$20)*(1+Einstellungen!$B$10)</f>
        <v>42.40208</v>
      </c>
      <c r="G1331" s="21" t="str">
        <f aca="false">IF(F1331&lt;Einstellungen!$B$5,"ja","nein")</f>
        <v>nein</v>
      </c>
      <c r="H1331" s="21" t="s">
        <v>15</v>
      </c>
      <c r="I1331" s="29" t="n">
        <f aca="false">INDEX(Einstellungen!$B$27:$B$50,9)</f>
        <v>1.05</v>
      </c>
      <c r="J1331" s="29" t="n">
        <f aca="false">F1331*I1331</f>
        <v>44.522184</v>
      </c>
    </row>
    <row r="1332" customFormat="false" ht="15" hidden="false" customHeight="false" outlineLevel="0" collapsed="false">
      <c r="A1332" s="28" t="n">
        <v>45636</v>
      </c>
      <c r="B1332" s="21" t="s">
        <v>121</v>
      </c>
      <c r="C1332" s="21" t="s">
        <v>141</v>
      </c>
      <c r="D1332" s="29" t="n">
        <v>182.14</v>
      </c>
      <c r="E1332" s="29" t="n">
        <f aca="false">D1332/10</f>
        <v>18.214</v>
      </c>
      <c r="F1332" s="29" t="n">
        <f aca="false">(E1332+Einstellungen!$B$20)*(1+Einstellungen!$B$10)</f>
        <v>43.8753</v>
      </c>
      <c r="G1332" s="21" t="str">
        <f aca="false">IF(F1332&lt;Einstellungen!$B$5,"ja","nein")</f>
        <v>nein</v>
      </c>
      <c r="H1332" s="21" t="s">
        <v>15</v>
      </c>
      <c r="I1332" s="29" t="n">
        <f aca="false">INDEX(Einstellungen!$B$27:$B$50,10)</f>
        <v>1.05</v>
      </c>
      <c r="J1332" s="29" t="n">
        <f aca="false">F1332*I1332</f>
        <v>46.069065</v>
      </c>
    </row>
    <row r="1333" customFormat="false" ht="15" hidden="false" customHeight="false" outlineLevel="0" collapsed="false">
      <c r="A1333" s="28" t="n">
        <v>45636</v>
      </c>
      <c r="B1333" s="21" t="s">
        <v>122</v>
      </c>
      <c r="C1333" s="21" t="s">
        <v>141</v>
      </c>
      <c r="D1333" s="29" t="n">
        <v>184.75</v>
      </c>
      <c r="E1333" s="29" t="n">
        <f aca="false">D1333/10</f>
        <v>18.475</v>
      </c>
      <c r="F1333" s="29" t="n">
        <f aca="false">(E1333+Einstellungen!$B$20)*(1+Einstellungen!$B$10)</f>
        <v>44.18589</v>
      </c>
      <c r="G1333" s="21" t="str">
        <f aca="false">IF(F1333&lt;Einstellungen!$B$5,"ja","nein")</f>
        <v>nein</v>
      </c>
      <c r="H1333" s="21" t="s">
        <v>15</v>
      </c>
      <c r="I1333" s="29" t="n">
        <f aca="false">INDEX(Einstellungen!$B$27:$B$50,11)</f>
        <v>1.05</v>
      </c>
      <c r="J1333" s="29" t="n">
        <f aca="false">F1333*I1333</f>
        <v>46.3951845</v>
      </c>
    </row>
    <row r="1334" customFormat="false" ht="15" hidden="false" customHeight="false" outlineLevel="0" collapsed="false">
      <c r="A1334" s="28" t="n">
        <v>45636</v>
      </c>
      <c r="B1334" s="21" t="s">
        <v>123</v>
      </c>
      <c r="C1334" s="21" t="s">
        <v>141</v>
      </c>
      <c r="D1334" s="29" t="n">
        <v>186.5</v>
      </c>
      <c r="E1334" s="29" t="n">
        <f aca="false">D1334/10</f>
        <v>18.65</v>
      </c>
      <c r="F1334" s="29" t="n">
        <f aca="false">(E1334+Einstellungen!$B$20)*(1+Einstellungen!$B$10)</f>
        <v>44.39414</v>
      </c>
      <c r="G1334" s="21" t="str">
        <f aca="false">IF(F1334&lt;Einstellungen!$B$5,"ja","nein")</f>
        <v>nein</v>
      </c>
      <c r="H1334" s="21" t="s">
        <v>15</v>
      </c>
      <c r="I1334" s="29" t="n">
        <f aca="false">INDEX(Einstellungen!$B$27:$B$50,12)</f>
        <v>1.1</v>
      </c>
      <c r="J1334" s="29" t="n">
        <f aca="false">F1334*I1334</f>
        <v>48.833554</v>
      </c>
    </row>
    <row r="1335" customFormat="false" ht="15" hidden="false" customHeight="false" outlineLevel="0" collapsed="false">
      <c r="A1335" s="28" t="n">
        <v>45636</v>
      </c>
      <c r="B1335" s="21" t="s">
        <v>124</v>
      </c>
      <c r="C1335" s="21" t="s">
        <v>141</v>
      </c>
      <c r="D1335" s="29" t="n">
        <v>180.62</v>
      </c>
      <c r="E1335" s="29" t="n">
        <f aca="false">D1335/10</f>
        <v>18.062</v>
      </c>
      <c r="F1335" s="29" t="n">
        <f aca="false">(E1335+Einstellungen!$B$20)*(1+Einstellungen!$B$10)</f>
        <v>43.69442</v>
      </c>
      <c r="G1335" s="21" t="str">
        <f aca="false">IF(F1335&lt;Einstellungen!$B$5,"ja","nein")</f>
        <v>nein</v>
      </c>
      <c r="H1335" s="21" t="s">
        <v>15</v>
      </c>
      <c r="I1335" s="29" t="n">
        <f aca="false">INDEX(Einstellungen!$B$27:$B$50,13)</f>
        <v>1.2</v>
      </c>
      <c r="J1335" s="29" t="n">
        <f aca="false">F1335*I1335</f>
        <v>52.433304</v>
      </c>
    </row>
    <row r="1336" customFormat="false" ht="15" hidden="false" customHeight="false" outlineLevel="0" collapsed="false">
      <c r="A1336" s="28" t="n">
        <v>45636</v>
      </c>
      <c r="B1336" s="21" t="s">
        <v>125</v>
      </c>
      <c r="C1336" s="21" t="s">
        <v>141</v>
      </c>
      <c r="D1336" s="29" t="n">
        <v>190.78</v>
      </c>
      <c r="E1336" s="29" t="n">
        <f aca="false">D1336/10</f>
        <v>19.078</v>
      </c>
      <c r="F1336" s="29" t="n">
        <f aca="false">(E1336+Einstellungen!$B$20)*(1+Einstellungen!$B$10)</f>
        <v>44.90346</v>
      </c>
      <c r="G1336" s="21" t="str">
        <f aca="false">IF(F1336&lt;Einstellungen!$B$5,"ja","nein")</f>
        <v>nein</v>
      </c>
      <c r="H1336" s="21" t="s">
        <v>15</v>
      </c>
      <c r="I1336" s="29" t="n">
        <f aca="false">INDEX(Einstellungen!$B$27:$B$50,14)</f>
        <v>1.15</v>
      </c>
      <c r="J1336" s="29" t="n">
        <f aca="false">F1336*I1336</f>
        <v>51.638979</v>
      </c>
    </row>
    <row r="1337" customFormat="false" ht="15" hidden="false" customHeight="false" outlineLevel="0" collapsed="false">
      <c r="A1337" s="28" t="n">
        <v>45636</v>
      </c>
      <c r="B1337" s="21" t="s">
        <v>126</v>
      </c>
      <c r="C1337" s="21" t="s">
        <v>141</v>
      </c>
      <c r="D1337" s="29" t="n">
        <v>189.41</v>
      </c>
      <c r="E1337" s="29" t="n">
        <f aca="false">D1337/10</f>
        <v>18.941</v>
      </c>
      <c r="F1337" s="29" t="n">
        <f aca="false">(E1337+Einstellungen!$B$20)*(1+Einstellungen!$B$10)</f>
        <v>44.74043</v>
      </c>
      <c r="G1337" s="21" t="str">
        <f aca="false">IF(F1337&lt;Einstellungen!$B$5,"ja","nein")</f>
        <v>nein</v>
      </c>
      <c r="H1337" s="21" t="s">
        <v>15</v>
      </c>
      <c r="I1337" s="29" t="n">
        <f aca="false">INDEX(Einstellungen!$B$27:$B$50,15)</f>
        <v>1</v>
      </c>
      <c r="J1337" s="29" t="n">
        <f aca="false">F1337*I1337</f>
        <v>44.74043</v>
      </c>
    </row>
    <row r="1338" customFormat="false" ht="15" hidden="false" customHeight="false" outlineLevel="0" collapsed="false">
      <c r="A1338" s="28" t="n">
        <v>45636</v>
      </c>
      <c r="B1338" s="21" t="s">
        <v>127</v>
      </c>
      <c r="C1338" s="21" t="s">
        <v>141</v>
      </c>
      <c r="D1338" s="29" t="n">
        <v>197.64</v>
      </c>
      <c r="E1338" s="29" t="n">
        <f aca="false">D1338/10</f>
        <v>19.764</v>
      </c>
      <c r="F1338" s="29" t="n">
        <f aca="false">(E1338+Einstellungen!$B$20)*(1+Einstellungen!$B$10)</f>
        <v>45.7198</v>
      </c>
      <c r="G1338" s="21" t="str">
        <f aca="false">IF(F1338&lt;Einstellungen!$B$5,"ja","nein")</f>
        <v>nein</v>
      </c>
      <c r="H1338" s="21" t="s">
        <v>15</v>
      </c>
      <c r="I1338" s="29" t="n">
        <f aca="false">INDEX(Einstellungen!$B$27:$B$50,16)</f>
        <v>0.95</v>
      </c>
      <c r="J1338" s="29" t="n">
        <f aca="false">F1338*I1338</f>
        <v>43.43381</v>
      </c>
    </row>
    <row r="1339" customFormat="false" ht="15" hidden="false" customHeight="false" outlineLevel="0" collapsed="false">
      <c r="A1339" s="28" t="n">
        <v>45636</v>
      </c>
      <c r="B1339" s="21" t="s">
        <v>128</v>
      </c>
      <c r="C1339" s="21" t="s">
        <v>141</v>
      </c>
      <c r="D1339" s="29" t="n">
        <v>200.18</v>
      </c>
      <c r="E1339" s="29" t="n">
        <f aca="false">D1339/10</f>
        <v>20.018</v>
      </c>
      <c r="F1339" s="29" t="n">
        <f aca="false">(E1339+Einstellungen!$B$20)*(1+Einstellungen!$B$10)</f>
        <v>46.02206</v>
      </c>
      <c r="G1339" s="21" t="str">
        <f aca="false">IF(F1339&lt;Einstellungen!$B$5,"ja","nein")</f>
        <v>nein</v>
      </c>
      <c r="H1339" s="21" t="s">
        <v>15</v>
      </c>
      <c r="I1339" s="29" t="n">
        <f aca="false">INDEX(Einstellungen!$B$27:$B$50,17)</f>
        <v>0.95</v>
      </c>
      <c r="J1339" s="29" t="n">
        <f aca="false">F1339*I1339</f>
        <v>43.720957</v>
      </c>
    </row>
    <row r="1340" customFormat="false" ht="15" hidden="false" customHeight="false" outlineLevel="0" collapsed="false">
      <c r="A1340" s="28" t="n">
        <v>45636</v>
      </c>
      <c r="B1340" s="21" t="s">
        <v>129</v>
      </c>
      <c r="C1340" s="21" t="s">
        <v>141</v>
      </c>
      <c r="D1340" s="29" t="n">
        <v>202.38</v>
      </c>
      <c r="E1340" s="29" t="n">
        <f aca="false">D1340/10</f>
        <v>20.238</v>
      </c>
      <c r="F1340" s="29" t="n">
        <f aca="false">(E1340+Einstellungen!$B$20)*(1+Einstellungen!$B$10)</f>
        <v>46.28386</v>
      </c>
      <c r="G1340" s="21" t="str">
        <f aca="false">IF(F1340&lt;Einstellungen!$B$5,"ja","nein")</f>
        <v>nein</v>
      </c>
      <c r="H1340" s="21" t="s">
        <v>15</v>
      </c>
      <c r="I1340" s="29" t="n">
        <f aca="false">INDEX(Einstellungen!$B$27:$B$50,18)</f>
        <v>1.1</v>
      </c>
      <c r="J1340" s="29" t="n">
        <f aca="false">F1340*I1340</f>
        <v>50.912246</v>
      </c>
    </row>
    <row r="1341" customFormat="false" ht="15" hidden="false" customHeight="false" outlineLevel="0" collapsed="false">
      <c r="A1341" s="28" t="n">
        <v>45636</v>
      </c>
      <c r="B1341" s="21" t="s">
        <v>130</v>
      </c>
      <c r="C1341" s="21" t="s">
        <v>141</v>
      </c>
      <c r="D1341" s="29" t="n">
        <v>181</v>
      </c>
      <c r="E1341" s="29" t="n">
        <f aca="false">D1341/10</f>
        <v>18.1</v>
      </c>
      <c r="F1341" s="29" t="n">
        <f aca="false">(E1341+Einstellungen!$B$20)*(1+Einstellungen!$B$10)</f>
        <v>43.73964</v>
      </c>
      <c r="G1341" s="21" t="str">
        <f aca="false">IF(F1341&lt;Einstellungen!$B$5,"ja","nein")</f>
        <v>nein</v>
      </c>
      <c r="H1341" s="21" t="s">
        <v>15</v>
      </c>
      <c r="I1341" s="29" t="n">
        <f aca="false">INDEX(Einstellungen!$B$27:$B$50,19)</f>
        <v>1.35</v>
      </c>
      <c r="J1341" s="29" t="n">
        <f aca="false">F1341*I1341</f>
        <v>59.048514</v>
      </c>
    </row>
    <row r="1342" customFormat="false" ht="15" hidden="false" customHeight="false" outlineLevel="0" collapsed="false">
      <c r="A1342" s="28" t="n">
        <v>45636</v>
      </c>
      <c r="B1342" s="21" t="s">
        <v>131</v>
      </c>
      <c r="C1342" s="21" t="s">
        <v>141</v>
      </c>
      <c r="D1342" s="29" t="n">
        <v>180.17</v>
      </c>
      <c r="E1342" s="29" t="n">
        <f aca="false">D1342/10</f>
        <v>18.017</v>
      </c>
      <c r="F1342" s="29" t="n">
        <f aca="false">(E1342+Einstellungen!$B$20)*(1+Einstellungen!$B$10)</f>
        <v>43.64087</v>
      </c>
      <c r="G1342" s="21" t="str">
        <f aca="false">IF(F1342&lt;Einstellungen!$B$5,"ja","nein")</f>
        <v>nein</v>
      </c>
      <c r="H1342" s="21" t="s">
        <v>15</v>
      </c>
      <c r="I1342" s="29" t="n">
        <f aca="false">INDEX(Einstellungen!$B$27:$B$50,20)</f>
        <v>1.45</v>
      </c>
      <c r="J1342" s="29" t="n">
        <f aca="false">F1342*I1342</f>
        <v>63.2792615</v>
      </c>
    </row>
    <row r="1343" customFormat="false" ht="15" hidden="false" customHeight="false" outlineLevel="0" collapsed="false">
      <c r="A1343" s="28" t="n">
        <v>45636</v>
      </c>
      <c r="B1343" s="21" t="s">
        <v>132</v>
      </c>
      <c r="C1343" s="21" t="s">
        <v>141</v>
      </c>
      <c r="D1343" s="29" t="n">
        <v>166.6</v>
      </c>
      <c r="E1343" s="29" t="n">
        <f aca="false">D1343/10</f>
        <v>16.66</v>
      </c>
      <c r="F1343" s="29" t="n">
        <f aca="false">(E1343+Einstellungen!$B$20)*(1+Einstellungen!$B$10)</f>
        <v>42.02604</v>
      </c>
      <c r="G1343" s="21" t="str">
        <f aca="false">IF(F1343&lt;Einstellungen!$B$5,"ja","nein")</f>
        <v>nein</v>
      </c>
      <c r="H1343" s="21" t="s">
        <v>15</v>
      </c>
      <c r="I1343" s="29" t="n">
        <f aca="false">INDEX(Einstellungen!$B$27:$B$50,21)</f>
        <v>1.4</v>
      </c>
      <c r="J1343" s="29" t="n">
        <f aca="false">F1343*I1343</f>
        <v>58.836456</v>
      </c>
    </row>
    <row r="1344" customFormat="false" ht="15" hidden="false" customHeight="false" outlineLevel="0" collapsed="false">
      <c r="A1344" s="28" t="n">
        <v>45636</v>
      </c>
      <c r="B1344" s="21" t="s">
        <v>133</v>
      </c>
      <c r="C1344" s="21" t="s">
        <v>141</v>
      </c>
      <c r="D1344" s="29" t="n">
        <v>151.15</v>
      </c>
      <c r="E1344" s="29" t="n">
        <f aca="false">D1344/10</f>
        <v>15.115</v>
      </c>
      <c r="F1344" s="29" t="n">
        <f aca="false">(E1344+Einstellungen!$B$20)*(1+Einstellungen!$B$10)</f>
        <v>40.18749</v>
      </c>
      <c r="G1344" s="21" t="str">
        <f aca="false">IF(F1344&lt;Einstellungen!$B$5,"ja","nein")</f>
        <v>nein</v>
      </c>
      <c r="H1344" s="21" t="s">
        <v>15</v>
      </c>
      <c r="I1344" s="29" t="n">
        <f aca="false">INDEX(Einstellungen!$B$27:$B$50,22)</f>
        <v>1.25</v>
      </c>
      <c r="J1344" s="29" t="n">
        <f aca="false">F1344*I1344</f>
        <v>50.2343625</v>
      </c>
    </row>
    <row r="1345" customFormat="false" ht="15" hidden="false" customHeight="false" outlineLevel="0" collapsed="false">
      <c r="A1345" s="28" t="n">
        <v>45636</v>
      </c>
      <c r="B1345" s="21" t="s">
        <v>134</v>
      </c>
      <c r="C1345" s="21" t="s">
        <v>141</v>
      </c>
      <c r="D1345" s="29" t="n">
        <v>137.94</v>
      </c>
      <c r="E1345" s="29" t="n">
        <f aca="false">D1345/10</f>
        <v>13.794</v>
      </c>
      <c r="F1345" s="29" t="n">
        <f aca="false">(E1345+Einstellungen!$B$20)*(1+Einstellungen!$B$10)</f>
        <v>38.6155</v>
      </c>
      <c r="G1345" s="21" t="str">
        <f aca="false">IF(F1345&lt;Einstellungen!$B$5,"ja","nein")</f>
        <v>nein</v>
      </c>
      <c r="H1345" s="21" t="s">
        <v>15</v>
      </c>
      <c r="I1345" s="29" t="n">
        <f aca="false">INDEX(Einstellungen!$B$27:$B$50,23)</f>
        <v>1.05</v>
      </c>
      <c r="J1345" s="29" t="n">
        <f aca="false">F1345*I1345</f>
        <v>40.546275</v>
      </c>
    </row>
    <row r="1346" customFormat="false" ht="15" hidden="false" customHeight="false" outlineLevel="0" collapsed="false">
      <c r="A1346" s="28" t="n">
        <v>45636</v>
      </c>
      <c r="B1346" s="21" t="s">
        <v>135</v>
      </c>
      <c r="C1346" s="21" t="s">
        <v>141</v>
      </c>
      <c r="D1346" s="29" t="n">
        <v>121.37</v>
      </c>
      <c r="E1346" s="29" t="n">
        <f aca="false">D1346/10</f>
        <v>12.137</v>
      </c>
      <c r="F1346" s="29" t="n">
        <f aca="false">(E1346+Einstellungen!$B$20)*(1+Einstellungen!$B$10)</f>
        <v>36.64367</v>
      </c>
      <c r="G1346" s="21" t="str">
        <f aca="false">IF(F1346&lt;Einstellungen!$B$5,"ja","nein")</f>
        <v>nein</v>
      </c>
      <c r="H1346" s="21" t="s">
        <v>15</v>
      </c>
      <c r="I1346" s="29" t="n">
        <f aca="false">INDEX(Einstellungen!$B$27:$B$50,24)</f>
        <v>0.8</v>
      </c>
      <c r="J1346" s="29" t="n">
        <f aca="false">F1346*I1346</f>
        <v>29.314936</v>
      </c>
    </row>
    <row r="1347" customFormat="false" ht="15" hidden="false" customHeight="false" outlineLevel="0" collapsed="false">
      <c r="A1347" s="28" t="n">
        <v>45637</v>
      </c>
      <c r="B1347" s="21" t="s">
        <v>111</v>
      </c>
      <c r="C1347" s="21" t="s">
        <v>112</v>
      </c>
      <c r="D1347" s="29" t="n">
        <v>115.94</v>
      </c>
      <c r="E1347" s="29" t="n">
        <f aca="false">D1347/10</f>
        <v>11.594</v>
      </c>
      <c r="F1347" s="29" t="n">
        <f aca="false">(E1347+Einstellungen!$B$20)*(1+Einstellungen!$B$10)</f>
        <v>35.9975</v>
      </c>
      <c r="G1347" s="21" t="str">
        <f aca="false">IF(F1347&lt;Einstellungen!$B$5,"ja","nein")</f>
        <v>nein</v>
      </c>
      <c r="H1347" s="21" t="s">
        <v>15</v>
      </c>
      <c r="I1347" s="29" t="n">
        <f aca="false">INDEX(Einstellungen!$B$27:$B$50,1)</f>
        <v>0.6</v>
      </c>
      <c r="J1347" s="29" t="n">
        <f aca="false">F1347*I1347</f>
        <v>21.5985</v>
      </c>
    </row>
    <row r="1348" customFormat="false" ht="15" hidden="false" customHeight="false" outlineLevel="0" collapsed="false">
      <c r="A1348" s="28" t="n">
        <v>45637</v>
      </c>
      <c r="B1348" s="21" t="s">
        <v>113</v>
      </c>
      <c r="C1348" s="21" t="s">
        <v>112</v>
      </c>
      <c r="D1348" s="29" t="n">
        <v>108.22</v>
      </c>
      <c r="E1348" s="29" t="n">
        <f aca="false">D1348/10</f>
        <v>10.822</v>
      </c>
      <c r="F1348" s="29" t="n">
        <f aca="false">(E1348+Einstellungen!$B$20)*(1+Einstellungen!$B$10)</f>
        <v>35.07882</v>
      </c>
      <c r="G1348" s="21" t="str">
        <f aca="false">IF(F1348&lt;Einstellungen!$B$5,"ja","nein")</f>
        <v>nein</v>
      </c>
      <c r="H1348" s="21" t="s">
        <v>15</v>
      </c>
      <c r="I1348" s="29" t="n">
        <f aca="false">INDEX(Einstellungen!$B$27:$B$50,2)</f>
        <v>0.5</v>
      </c>
      <c r="J1348" s="29" t="n">
        <f aca="false">F1348*I1348</f>
        <v>17.53941</v>
      </c>
    </row>
    <row r="1349" customFormat="false" ht="15" hidden="false" customHeight="false" outlineLevel="0" collapsed="false">
      <c r="A1349" s="28" t="n">
        <v>45637</v>
      </c>
      <c r="B1349" s="21" t="s">
        <v>114</v>
      </c>
      <c r="C1349" s="21" t="s">
        <v>112</v>
      </c>
      <c r="D1349" s="29" t="n">
        <v>107.31</v>
      </c>
      <c r="E1349" s="29" t="n">
        <f aca="false">D1349/10</f>
        <v>10.731</v>
      </c>
      <c r="F1349" s="29" t="n">
        <f aca="false">(E1349+Einstellungen!$B$20)*(1+Einstellungen!$B$10)</f>
        <v>34.97053</v>
      </c>
      <c r="G1349" s="21" t="str">
        <f aca="false">IF(F1349&lt;Einstellungen!$B$5,"ja","nein")</f>
        <v>nein</v>
      </c>
      <c r="H1349" s="21" t="s">
        <v>15</v>
      </c>
      <c r="I1349" s="29" t="n">
        <f aca="false">INDEX(Einstellungen!$B$27:$B$50,3)</f>
        <v>0.45</v>
      </c>
      <c r="J1349" s="29" t="n">
        <f aca="false">F1349*I1349</f>
        <v>15.7367385</v>
      </c>
    </row>
    <row r="1350" customFormat="false" ht="15" hidden="false" customHeight="false" outlineLevel="0" collapsed="false">
      <c r="A1350" s="28" t="n">
        <v>45637</v>
      </c>
      <c r="B1350" s="21" t="s">
        <v>115</v>
      </c>
      <c r="C1350" s="21" t="s">
        <v>112</v>
      </c>
      <c r="D1350" s="29" t="n">
        <v>106.17</v>
      </c>
      <c r="E1350" s="29" t="n">
        <f aca="false">D1350/10</f>
        <v>10.617</v>
      </c>
      <c r="F1350" s="29" t="n">
        <f aca="false">(E1350+Einstellungen!$B$20)*(1+Einstellungen!$B$10)</f>
        <v>34.83487</v>
      </c>
      <c r="G1350" s="21" t="str">
        <f aca="false">IF(F1350&lt;Einstellungen!$B$5,"ja","nein")</f>
        <v>nein</v>
      </c>
      <c r="H1350" s="21" t="s">
        <v>15</v>
      </c>
      <c r="I1350" s="29" t="n">
        <f aca="false">INDEX(Einstellungen!$B$27:$B$50,4)</f>
        <v>0.45</v>
      </c>
      <c r="J1350" s="29" t="n">
        <f aca="false">F1350*I1350</f>
        <v>15.6756915</v>
      </c>
    </row>
    <row r="1351" customFormat="false" ht="15" hidden="false" customHeight="false" outlineLevel="0" collapsed="false">
      <c r="A1351" s="28" t="n">
        <v>45637</v>
      </c>
      <c r="B1351" s="21" t="s">
        <v>116</v>
      </c>
      <c r="C1351" s="21" t="s">
        <v>112</v>
      </c>
      <c r="D1351" s="29" t="n">
        <v>108.69</v>
      </c>
      <c r="E1351" s="29" t="n">
        <f aca="false">D1351/10</f>
        <v>10.869</v>
      </c>
      <c r="F1351" s="29" t="n">
        <f aca="false">(E1351+Einstellungen!$B$20)*(1+Einstellungen!$B$10)</f>
        <v>35.13475</v>
      </c>
      <c r="G1351" s="21" t="str">
        <f aca="false">IF(F1351&lt;Einstellungen!$B$5,"ja","nein")</f>
        <v>nein</v>
      </c>
      <c r="H1351" s="21" t="s">
        <v>15</v>
      </c>
      <c r="I1351" s="29" t="n">
        <f aca="false">INDEX(Einstellungen!$B$27:$B$50,5)</f>
        <v>0.45</v>
      </c>
      <c r="J1351" s="29" t="n">
        <f aca="false">F1351*I1351</f>
        <v>15.8106375</v>
      </c>
    </row>
    <row r="1352" customFormat="false" ht="15" hidden="false" customHeight="false" outlineLevel="0" collapsed="false">
      <c r="A1352" s="28" t="n">
        <v>45637</v>
      </c>
      <c r="B1352" s="21" t="s">
        <v>117</v>
      </c>
      <c r="C1352" s="21" t="s">
        <v>112</v>
      </c>
      <c r="D1352" s="29" t="n">
        <v>125.31</v>
      </c>
      <c r="E1352" s="29" t="n">
        <f aca="false">D1352/10</f>
        <v>12.531</v>
      </c>
      <c r="F1352" s="29" t="n">
        <f aca="false">(E1352+Einstellungen!$B$20)*(1+Einstellungen!$B$10)</f>
        <v>37.11253</v>
      </c>
      <c r="G1352" s="21" t="str">
        <f aca="false">IF(F1352&lt;Einstellungen!$B$5,"ja","nein")</f>
        <v>nein</v>
      </c>
      <c r="H1352" s="21" t="s">
        <v>15</v>
      </c>
      <c r="I1352" s="29" t="n">
        <f aca="false">INDEX(Einstellungen!$B$27:$B$50,6)</f>
        <v>0.5</v>
      </c>
      <c r="J1352" s="29" t="n">
        <f aca="false">F1352*I1352</f>
        <v>18.556265</v>
      </c>
    </row>
    <row r="1353" customFormat="false" ht="15" hidden="false" customHeight="false" outlineLevel="0" collapsed="false">
      <c r="A1353" s="28" t="n">
        <v>45637</v>
      </c>
      <c r="B1353" s="21" t="s">
        <v>118</v>
      </c>
      <c r="C1353" s="21" t="s">
        <v>112</v>
      </c>
      <c r="D1353" s="29" t="n">
        <v>163.42</v>
      </c>
      <c r="E1353" s="29" t="n">
        <f aca="false">D1353/10</f>
        <v>16.342</v>
      </c>
      <c r="F1353" s="29" t="n">
        <f aca="false">(E1353+Einstellungen!$B$20)*(1+Einstellungen!$B$10)</f>
        <v>41.64762</v>
      </c>
      <c r="G1353" s="21" t="str">
        <f aca="false">IF(F1353&lt;Einstellungen!$B$5,"ja","nein")</f>
        <v>nein</v>
      </c>
      <c r="H1353" s="21" t="s">
        <v>15</v>
      </c>
      <c r="I1353" s="29" t="n">
        <f aca="false">INDEX(Einstellungen!$B$27:$B$50,7)</f>
        <v>0.7</v>
      </c>
      <c r="J1353" s="29" t="n">
        <f aca="false">F1353*I1353</f>
        <v>29.153334</v>
      </c>
    </row>
    <row r="1354" customFormat="false" ht="15" hidden="false" customHeight="false" outlineLevel="0" collapsed="false">
      <c r="A1354" s="28" t="n">
        <v>45637</v>
      </c>
      <c r="B1354" s="21" t="s">
        <v>119</v>
      </c>
      <c r="C1354" s="21" t="s">
        <v>112</v>
      </c>
      <c r="D1354" s="29" t="n">
        <v>295.5</v>
      </c>
      <c r="E1354" s="29" t="n">
        <f aca="false">D1354/10</f>
        <v>29.55</v>
      </c>
      <c r="F1354" s="29" t="n">
        <f aca="false">(E1354+Einstellungen!$B$20)*(1+Einstellungen!$B$10)</f>
        <v>57.36514</v>
      </c>
      <c r="G1354" s="21" t="str">
        <f aca="false">IF(F1354&lt;Einstellungen!$B$5,"ja","nein")</f>
        <v>nein</v>
      </c>
      <c r="H1354" s="21" t="s">
        <v>15</v>
      </c>
      <c r="I1354" s="29" t="n">
        <f aca="false">INDEX(Einstellungen!$B$27:$B$50,8)</f>
        <v>0.95</v>
      </c>
      <c r="J1354" s="29" t="n">
        <f aca="false">F1354*I1354</f>
        <v>54.496883</v>
      </c>
    </row>
    <row r="1355" customFormat="false" ht="15" hidden="false" customHeight="false" outlineLevel="0" collapsed="false">
      <c r="A1355" s="28" t="n">
        <v>45637</v>
      </c>
      <c r="B1355" s="21" t="s">
        <v>120</v>
      </c>
      <c r="C1355" s="21" t="s">
        <v>112</v>
      </c>
      <c r="D1355" s="29" t="n">
        <v>368.97</v>
      </c>
      <c r="E1355" s="29" t="n">
        <f aca="false">D1355/10</f>
        <v>36.897</v>
      </c>
      <c r="F1355" s="29" t="n">
        <f aca="false">(E1355+Einstellungen!$B$20)*(1+Einstellungen!$B$10)</f>
        <v>66.10807</v>
      </c>
      <c r="G1355" s="21" t="str">
        <f aca="false">IF(F1355&lt;Einstellungen!$B$5,"ja","nein")</f>
        <v>nein</v>
      </c>
      <c r="H1355" s="21" t="s">
        <v>15</v>
      </c>
      <c r="I1355" s="29" t="n">
        <f aca="false">INDEX(Einstellungen!$B$27:$B$50,9)</f>
        <v>1.05</v>
      </c>
      <c r="J1355" s="29" t="n">
        <f aca="false">F1355*I1355</f>
        <v>69.4134735</v>
      </c>
    </row>
    <row r="1356" customFormat="false" ht="15" hidden="false" customHeight="false" outlineLevel="0" collapsed="false">
      <c r="A1356" s="28" t="n">
        <v>45637</v>
      </c>
      <c r="B1356" s="21" t="s">
        <v>121</v>
      </c>
      <c r="C1356" s="21" t="s">
        <v>112</v>
      </c>
      <c r="D1356" s="29" t="n">
        <v>377.12</v>
      </c>
      <c r="E1356" s="29" t="n">
        <f aca="false">D1356/10</f>
        <v>37.712</v>
      </c>
      <c r="F1356" s="29" t="n">
        <f aca="false">(E1356+Einstellungen!$B$20)*(1+Einstellungen!$B$10)</f>
        <v>67.07792</v>
      </c>
      <c r="G1356" s="21" t="str">
        <f aca="false">IF(F1356&lt;Einstellungen!$B$5,"ja","nein")</f>
        <v>nein</v>
      </c>
      <c r="H1356" s="21" t="s">
        <v>15</v>
      </c>
      <c r="I1356" s="29" t="n">
        <f aca="false">INDEX(Einstellungen!$B$27:$B$50,10)</f>
        <v>1.05</v>
      </c>
      <c r="J1356" s="29" t="n">
        <f aca="false">F1356*I1356</f>
        <v>70.431816</v>
      </c>
    </row>
    <row r="1357" customFormat="false" ht="15" hidden="false" customHeight="false" outlineLevel="0" collapsed="false">
      <c r="A1357" s="28" t="n">
        <v>45637</v>
      </c>
      <c r="B1357" s="21" t="s">
        <v>122</v>
      </c>
      <c r="C1357" s="21" t="s">
        <v>112</v>
      </c>
      <c r="D1357" s="29" t="n">
        <v>348.64</v>
      </c>
      <c r="E1357" s="29" t="n">
        <f aca="false">D1357/10</f>
        <v>34.864</v>
      </c>
      <c r="F1357" s="29" t="n">
        <f aca="false">(E1357+Einstellungen!$B$20)*(1+Einstellungen!$B$10)</f>
        <v>63.6888</v>
      </c>
      <c r="G1357" s="21" t="str">
        <f aca="false">IF(F1357&lt;Einstellungen!$B$5,"ja","nein")</f>
        <v>nein</v>
      </c>
      <c r="H1357" s="21" t="s">
        <v>15</v>
      </c>
      <c r="I1357" s="29" t="n">
        <f aca="false">INDEX(Einstellungen!$B$27:$B$50,11)</f>
        <v>1.05</v>
      </c>
      <c r="J1357" s="29" t="n">
        <f aca="false">F1357*I1357</f>
        <v>66.87324</v>
      </c>
    </row>
    <row r="1358" customFormat="false" ht="15" hidden="false" customHeight="false" outlineLevel="0" collapsed="false">
      <c r="A1358" s="28" t="n">
        <v>45637</v>
      </c>
      <c r="B1358" s="21" t="s">
        <v>123</v>
      </c>
      <c r="C1358" s="21" t="s">
        <v>112</v>
      </c>
      <c r="D1358" s="29" t="n">
        <v>379.99</v>
      </c>
      <c r="E1358" s="29" t="n">
        <f aca="false">D1358/10</f>
        <v>37.999</v>
      </c>
      <c r="F1358" s="29" t="n">
        <f aca="false">(E1358+Einstellungen!$B$20)*(1+Einstellungen!$B$10)</f>
        <v>67.41945</v>
      </c>
      <c r="G1358" s="21" t="str">
        <f aca="false">IF(F1358&lt;Einstellungen!$B$5,"ja","nein")</f>
        <v>nein</v>
      </c>
      <c r="H1358" s="21" t="s">
        <v>15</v>
      </c>
      <c r="I1358" s="29" t="n">
        <f aca="false">INDEX(Einstellungen!$B$27:$B$50,12)</f>
        <v>1.1</v>
      </c>
      <c r="J1358" s="29" t="n">
        <f aca="false">F1358*I1358</f>
        <v>74.161395</v>
      </c>
    </row>
    <row r="1359" customFormat="false" ht="15" hidden="false" customHeight="false" outlineLevel="0" collapsed="false">
      <c r="A1359" s="28" t="n">
        <v>45637</v>
      </c>
      <c r="B1359" s="21" t="s">
        <v>124</v>
      </c>
      <c r="C1359" s="21" t="s">
        <v>112</v>
      </c>
      <c r="D1359" s="29" t="n">
        <v>385.87</v>
      </c>
      <c r="E1359" s="29" t="n">
        <f aca="false">D1359/10</f>
        <v>38.587</v>
      </c>
      <c r="F1359" s="29" t="n">
        <f aca="false">(E1359+Einstellungen!$B$20)*(1+Einstellungen!$B$10)</f>
        <v>68.11917</v>
      </c>
      <c r="G1359" s="21" t="str">
        <f aca="false">IF(F1359&lt;Einstellungen!$B$5,"ja","nein")</f>
        <v>nein</v>
      </c>
      <c r="H1359" s="21" t="s">
        <v>15</v>
      </c>
      <c r="I1359" s="29" t="n">
        <f aca="false">INDEX(Einstellungen!$B$27:$B$50,13)</f>
        <v>1.2</v>
      </c>
      <c r="J1359" s="29" t="n">
        <f aca="false">F1359*I1359</f>
        <v>81.743004</v>
      </c>
    </row>
    <row r="1360" customFormat="false" ht="15" hidden="false" customHeight="false" outlineLevel="0" collapsed="false">
      <c r="A1360" s="28" t="n">
        <v>45637</v>
      </c>
      <c r="B1360" s="21" t="s">
        <v>125</v>
      </c>
      <c r="C1360" s="21" t="s">
        <v>112</v>
      </c>
      <c r="D1360" s="29" t="n">
        <v>404.91</v>
      </c>
      <c r="E1360" s="29" t="n">
        <f aca="false">D1360/10</f>
        <v>40.491</v>
      </c>
      <c r="F1360" s="29" t="n">
        <f aca="false">(E1360+Einstellungen!$B$20)*(1+Einstellungen!$B$10)</f>
        <v>70.38493</v>
      </c>
      <c r="G1360" s="21" t="str">
        <f aca="false">IF(F1360&lt;Einstellungen!$B$5,"ja","nein")</f>
        <v>nein</v>
      </c>
      <c r="H1360" s="21" t="s">
        <v>15</v>
      </c>
      <c r="I1360" s="29" t="n">
        <f aca="false">INDEX(Einstellungen!$B$27:$B$50,14)</f>
        <v>1.15</v>
      </c>
      <c r="J1360" s="29" t="n">
        <f aca="false">F1360*I1360</f>
        <v>80.9426695</v>
      </c>
    </row>
    <row r="1361" customFormat="false" ht="15" hidden="false" customHeight="false" outlineLevel="0" collapsed="false">
      <c r="A1361" s="28" t="n">
        <v>45637</v>
      </c>
      <c r="B1361" s="21" t="s">
        <v>126</v>
      </c>
      <c r="C1361" s="21" t="s">
        <v>112</v>
      </c>
      <c r="D1361" s="29" t="n">
        <v>371.96</v>
      </c>
      <c r="E1361" s="29" t="n">
        <f aca="false">D1361/10</f>
        <v>37.196</v>
      </c>
      <c r="F1361" s="29" t="n">
        <f aca="false">(E1361+Einstellungen!$B$20)*(1+Einstellungen!$B$10)</f>
        <v>66.46388</v>
      </c>
      <c r="G1361" s="21" t="str">
        <f aca="false">IF(F1361&lt;Einstellungen!$B$5,"ja","nein")</f>
        <v>nein</v>
      </c>
      <c r="H1361" s="21" t="s">
        <v>15</v>
      </c>
      <c r="I1361" s="29" t="n">
        <f aca="false">INDEX(Einstellungen!$B$27:$B$50,15)</f>
        <v>1</v>
      </c>
      <c r="J1361" s="29" t="n">
        <f aca="false">F1361*I1361</f>
        <v>66.46388</v>
      </c>
    </row>
    <row r="1362" customFormat="false" ht="15" hidden="false" customHeight="false" outlineLevel="0" collapsed="false">
      <c r="A1362" s="28" t="n">
        <v>45637</v>
      </c>
      <c r="B1362" s="21" t="s">
        <v>127</v>
      </c>
      <c r="C1362" s="21" t="s">
        <v>112</v>
      </c>
      <c r="D1362" s="29" t="n">
        <v>380.94</v>
      </c>
      <c r="E1362" s="29" t="n">
        <f aca="false">D1362/10</f>
        <v>38.094</v>
      </c>
      <c r="F1362" s="29" t="n">
        <f aca="false">(E1362+Einstellungen!$B$20)*(1+Einstellungen!$B$10)</f>
        <v>67.5325</v>
      </c>
      <c r="G1362" s="21" t="str">
        <f aca="false">IF(F1362&lt;Einstellungen!$B$5,"ja","nein")</f>
        <v>nein</v>
      </c>
      <c r="H1362" s="21" t="s">
        <v>15</v>
      </c>
      <c r="I1362" s="29" t="n">
        <f aca="false">INDEX(Einstellungen!$B$27:$B$50,16)</f>
        <v>0.95</v>
      </c>
      <c r="J1362" s="29" t="n">
        <f aca="false">F1362*I1362</f>
        <v>64.155875</v>
      </c>
    </row>
    <row r="1363" customFormat="false" ht="15" hidden="false" customHeight="false" outlineLevel="0" collapsed="false">
      <c r="A1363" s="28" t="n">
        <v>45637</v>
      </c>
      <c r="B1363" s="21" t="s">
        <v>128</v>
      </c>
      <c r="C1363" s="21" t="s">
        <v>112</v>
      </c>
      <c r="D1363" s="29" t="n">
        <v>437.87</v>
      </c>
      <c r="E1363" s="29" t="n">
        <f aca="false">D1363/10</f>
        <v>43.787</v>
      </c>
      <c r="F1363" s="29" t="n">
        <f aca="false">(E1363+Einstellungen!$B$20)*(1+Einstellungen!$B$10)</f>
        <v>74.30717</v>
      </c>
      <c r="G1363" s="21" t="str">
        <f aca="false">IF(F1363&lt;Einstellungen!$B$5,"ja","nein")</f>
        <v>nein</v>
      </c>
      <c r="H1363" s="21" t="s">
        <v>15</v>
      </c>
      <c r="I1363" s="29" t="n">
        <f aca="false">INDEX(Einstellungen!$B$27:$B$50,17)</f>
        <v>0.95</v>
      </c>
      <c r="J1363" s="29" t="n">
        <f aca="false">F1363*I1363</f>
        <v>70.5918115</v>
      </c>
    </row>
    <row r="1364" customFormat="false" ht="15" hidden="false" customHeight="false" outlineLevel="0" collapsed="false">
      <c r="A1364" s="28" t="n">
        <v>45637</v>
      </c>
      <c r="B1364" s="21" t="s">
        <v>129</v>
      </c>
      <c r="C1364" s="21" t="s">
        <v>112</v>
      </c>
      <c r="D1364" s="29" t="n">
        <v>445.08</v>
      </c>
      <c r="E1364" s="29" t="n">
        <f aca="false">D1364/10</f>
        <v>44.508</v>
      </c>
      <c r="F1364" s="29" t="n">
        <f aca="false">(E1364+Einstellungen!$B$20)*(1+Einstellungen!$B$10)</f>
        <v>75.16516</v>
      </c>
      <c r="G1364" s="21" t="str">
        <f aca="false">IF(F1364&lt;Einstellungen!$B$5,"ja","nein")</f>
        <v>nein</v>
      </c>
      <c r="H1364" s="21" t="s">
        <v>15</v>
      </c>
      <c r="I1364" s="29" t="n">
        <f aca="false">INDEX(Einstellungen!$B$27:$B$50,18)</f>
        <v>1.1</v>
      </c>
      <c r="J1364" s="29" t="n">
        <f aca="false">F1364*I1364</f>
        <v>82.681676</v>
      </c>
    </row>
    <row r="1365" customFormat="false" ht="15" hidden="false" customHeight="false" outlineLevel="0" collapsed="false">
      <c r="A1365" s="28" t="n">
        <v>45637</v>
      </c>
      <c r="B1365" s="21" t="s">
        <v>130</v>
      </c>
      <c r="C1365" s="21" t="s">
        <v>112</v>
      </c>
      <c r="D1365" s="29" t="n">
        <v>359.92</v>
      </c>
      <c r="E1365" s="29" t="n">
        <f aca="false">D1365/10</f>
        <v>35.992</v>
      </c>
      <c r="F1365" s="29" t="n">
        <f aca="false">(E1365+Einstellungen!$B$20)*(1+Einstellungen!$B$10)</f>
        <v>65.03112</v>
      </c>
      <c r="G1365" s="21" t="str">
        <f aca="false">IF(F1365&lt;Einstellungen!$B$5,"ja","nein")</f>
        <v>nein</v>
      </c>
      <c r="H1365" s="21" t="s">
        <v>15</v>
      </c>
      <c r="I1365" s="29" t="n">
        <f aca="false">INDEX(Einstellungen!$B$27:$B$50,19)</f>
        <v>1.35</v>
      </c>
      <c r="J1365" s="29" t="n">
        <f aca="false">F1365*I1365</f>
        <v>87.792012</v>
      </c>
    </row>
    <row r="1366" customFormat="false" ht="15" hidden="false" customHeight="false" outlineLevel="0" collapsed="false">
      <c r="A1366" s="28" t="n">
        <v>45637</v>
      </c>
      <c r="B1366" s="21" t="s">
        <v>131</v>
      </c>
      <c r="C1366" s="21" t="s">
        <v>112</v>
      </c>
      <c r="D1366" s="29" t="n">
        <v>341.25</v>
      </c>
      <c r="E1366" s="29" t="n">
        <f aca="false">D1366/10</f>
        <v>34.125</v>
      </c>
      <c r="F1366" s="29" t="n">
        <f aca="false">(E1366+Einstellungen!$B$20)*(1+Einstellungen!$B$10)</f>
        <v>62.80939</v>
      </c>
      <c r="G1366" s="21" t="str">
        <f aca="false">IF(F1366&lt;Einstellungen!$B$5,"ja","nein")</f>
        <v>nein</v>
      </c>
      <c r="H1366" s="21" t="s">
        <v>15</v>
      </c>
      <c r="I1366" s="29" t="n">
        <f aca="false">INDEX(Einstellungen!$B$27:$B$50,20)</f>
        <v>1.45</v>
      </c>
      <c r="J1366" s="29" t="n">
        <f aca="false">F1366*I1366</f>
        <v>91.0736155</v>
      </c>
    </row>
    <row r="1367" customFormat="false" ht="15" hidden="false" customHeight="false" outlineLevel="0" collapsed="false">
      <c r="A1367" s="28" t="n">
        <v>45637</v>
      </c>
      <c r="B1367" s="21" t="s">
        <v>132</v>
      </c>
      <c r="C1367" s="21" t="s">
        <v>112</v>
      </c>
      <c r="D1367" s="29" t="n">
        <v>206.82</v>
      </c>
      <c r="E1367" s="29" t="n">
        <f aca="false">D1367/10</f>
        <v>20.682</v>
      </c>
      <c r="F1367" s="29" t="n">
        <f aca="false">(E1367+Einstellungen!$B$20)*(1+Einstellungen!$B$10)</f>
        <v>46.81222</v>
      </c>
      <c r="G1367" s="21" t="str">
        <f aca="false">IF(F1367&lt;Einstellungen!$B$5,"ja","nein")</f>
        <v>nein</v>
      </c>
      <c r="H1367" s="21" t="s">
        <v>15</v>
      </c>
      <c r="I1367" s="29" t="n">
        <f aca="false">INDEX(Einstellungen!$B$27:$B$50,21)</f>
        <v>1.4</v>
      </c>
      <c r="J1367" s="29" t="n">
        <f aca="false">F1367*I1367</f>
        <v>65.537108</v>
      </c>
    </row>
    <row r="1368" customFormat="false" ht="15" hidden="false" customHeight="false" outlineLevel="0" collapsed="false">
      <c r="A1368" s="28" t="n">
        <v>45637</v>
      </c>
      <c r="B1368" s="21" t="s">
        <v>133</v>
      </c>
      <c r="C1368" s="21" t="s">
        <v>112</v>
      </c>
      <c r="D1368" s="29" t="n">
        <v>171.2</v>
      </c>
      <c r="E1368" s="29" t="n">
        <f aca="false">D1368/10</f>
        <v>17.12</v>
      </c>
      <c r="F1368" s="29" t="n">
        <f aca="false">(E1368+Einstellungen!$B$20)*(1+Einstellungen!$B$10)</f>
        <v>42.57344</v>
      </c>
      <c r="G1368" s="21" t="str">
        <f aca="false">IF(F1368&lt;Einstellungen!$B$5,"ja","nein")</f>
        <v>nein</v>
      </c>
      <c r="H1368" s="21" t="s">
        <v>15</v>
      </c>
      <c r="I1368" s="29" t="n">
        <f aca="false">INDEX(Einstellungen!$B$27:$B$50,22)</f>
        <v>1.25</v>
      </c>
      <c r="J1368" s="29" t="n">
        <f aca="false">F1368*I1368</f>
        <v>53.2168</v>
      </c>
    </row>
    <row r="1369" customFormat="false" ht="15" hidden="false" customHeight="false" outlineLevel="0" collapsed="false">
      <c r="A1369" s="28" t="n">
        <v>45637</v>
      </c>
      <c r="B1369" s="21" t="s">
        <v>134</v>
      </c>
      <c r="C1369" s="21" t="s">
        <v>112</v>
      </c>
      <c r="D1369" s="29" t="n">
        <v>150</v>
      </c>
      <c r="E1369" s="29" t="n">
        <f aca="false">D1369/10</f>
        <v>15</v>
      </c>
      <c r="F1369" s="29" t="n">
        <f aca="false">(E1369+Einstellungen!$B$20)*(1+Einstellungen!$B$10)</f>
        <v>40.05064</v>
      </c>
      <c r="G1369" s="21" t="str">
        <f aca="false">IF(F1369&lt;Einstellungen!$B$5,"ja","nein")</f>
        <v>nein</v>
      </c>
      <c r="H1369" s="21" t="s">
        <v>15</v>
      </c>
      <c r="I1369" s="29" t="n">
        <f aca="false">INDEX(Einstellungen!$B$27:$B$50,23)</f>
        <v>1.05</v>
      </c>
      <c r="J1369" s="29" t="n">
        <f aca="false">F1369*I1369</f>
        <v>42.053172</v>
      </c>
    </row>
    <row r="1370" customFormat="false" ht="15" hidden="false" customHeight="false" outlineLevel="0" collapsed="false">
      <c r="A1370" s="28" t="n">
        <v>45637</v>
      </c>
      <c r="B1370" s="21" t="s">
        <v>135</v>
      </c>
      <c r="C1370" s="21" t="s">
        <v>112</v>
      </c>
      <c r="D1370" s="29" t="n">
        <v>135.96</v>
      </c>
      <c r="E1370" s="29" t="n">
        <f aca="false">D1370/10</f>
        <v>13.596</v>
      </c>
      <c r="F1370" s="29" t="n">
        <f aca="false">(E1370+Einstellungen!$B$20)*(1+Einstellungen!$B$10)</f>
        <v>38.37988</v>
      </c>
      <c r="G1370" s="21" t="str">
        <f aca="false">IF(F1370&lt;Einstellungen!$B$5,"ja","nein")</f>
        <v>nein</v>
      </c>
      <c r="H1370" s="21" t="s">
        <v>15</v>
      </c>
      <c r="I1370" s="29" t="n">
        <f aca="false">INDEX(Einstellungen!$B$27:$B$50,24)</f>
        <v>0.8</v>
      </c>
      <c r="J1370" s="29" t="n">
        <f aca="false">F1370*I1370</f>
        <v>30.703904</v>
      </c>
    </row>
    <row r="1371" customFormat="false" ht="15" hidden="false" customHeight="false" outlineLevel="0" collapsed="false">
      <c r="A1371" s="28" t="n">
        <v>45638</v>
      </c>
      <c r="B1371" s="21" t="s">
        <v>111</v>
      </c>
      <c r="C1371" s="21" t="s">
        <v>136</v>
      </c>
      <c r="D1371" s="29" t="n">
        <v>122.24</v>
      </c>
      <c r="E1371" s="29" t="n">
        <f aca="false">D1371/10</f>
        <v>12.224</v>
      </c>
      <c r="F1371" s="29" t="n">
        <f aca="false">(E1371+Einstellungen!$B$20)*(1+Einstellungen!$B$10)</f>
        <v>36.7472</v>
      </c>
      <c r="G1371" s="21" t="str">
        <f aca="false">IF(F1371&lt;Einstellungen!$B$5,"ja","nein")</f>
        <v>nein</v>
      </c>
      <c r="H1371" s="21" t="s">
        <v>15</v>
      </c>
      <c r="I1371" s="29" t="n">
        <f aca="false">INDEX(Einstellungen!$B$27:$B$50,1)</f>
        <v>0.6</v>
      </c>
      <c r="J1371" s="29" t="n">
        <f aca="false">F1371*I1371</f>
        <v>22.04832</v>
      </c>
    </row>
    <row r="1372" customFormat="false" ht="15" hidden="false" customHeight="false" outlineLevel="0" collapsed="false">
      <c r="A1372" s="28" t="n">
        <v>45638</v>
      </c>
      <c r="B1372" s="21" t="s">
        <v>113</v>
      </c>
      <c r="C1372" s="21" t="s">
        <v>136</v>
      </c>
      <c r="D1372" s="29" t="n">
        <v>115.3</v>
      </c>
      <c r="E1372" s="29" t="n">
        <f aca="false">D1372/10</f>
        <v>11.53</v>
      </c>
      <c r="F1372" s="29" t="n">
        <f aca="false">(E1372+Einstellungen!$B$20)*(1+Einstellungen!$B$10)</f>
        <v>35.92134</v>
      </c>
      <c r="G1372" s="21" t="str">
        <f aca="false">IF(F1372&lt;Einstellungen!$B$5,"ja","nein")</f>
        <v>nein</v>
      </c>
      <c r="H1372" s="21" t="s">
        <v>15</v>
      </c>
      <c r="I1372" s="29" t="n">
        <f aca="false">INDEX(Einstellungen!$B$27:$B$50,2)</f>
        <v>0.5</v>
      </c>
      <c r="J1372" s="29" t="n">
        <f aca="false">F1372*I1372</f>
        <v>17.96067</v>
      </c>
    </row>
    <row r="1373" customFormat="false" ht="15" hidden="false" customHeight="false" outlineLevel="0" collapsed="false">
      <c r="A1373" s="28" t="n">
        <v>45638</v>
      </c>
      <c r="B1373" s="21" t="s">
        <v>114</v>
      </c>
      <c r="C1373" s="21" t="s">
        <v>136</v>
      </c>
      <c r="D1373" s="29" t="n">
        <v>109.96</v>
      </c>
      <c r="E1373" s="29" t="n">
        <f aca="false">D1373/10</f>
        <v>10.996</v>
      </c>
      <c r="F1373" s="29" t="n">
        <f aca="false">(E1373+Einstellungen!$B$20)*(1+Einstellungen!$B$10)</f>
        <v>35.28588</v>
      </c>
      <c r="G1373" s="21" t="str">
        <f aca="false">IF(F1373&lt;Einstellungen!$B$5,"ja","nein")</f>
        <v>nein</v>
      </c>
      <c r="H1373" s="21" t="s">
        <v>15</v>
      </c>
      <c r="I1373" s="29" t="n">
        <f aca="false">INDEX(Einstellungen!$B$27:$B$50,3)</f>
        <v>0.45</v>
      </c>
      <c r="J1373" s="29" t="n">
        <f aca="false">F1373*I1373</f>
        <v>15.878646</v>
      </c>
    </row>
    <row r="1374" customFormat="false" ht="15" hidden="false" customHeight="false" outlineLevel="0" collapsed="false">
      <c r="A1374" s="28" t="n">
        <v>45638</v>
      </c>
      <c r="B1374" s="21" t="s">
        <v>115</v>
      </c>
      <c r="C1374" s="21" t="s">
        <v>136</v>
      </c>
      <c r="D1374" s="29" t="n">
        <v>107.35</v>
      </c>
      <c r="E1374" s="29" t="n">
        <f aca="false">D1374/10</f>
        <v>10.735</v>
      </c>
      <c r="F1374" s="29" t="n">
        <f aca="false">(E1374+Einstellungen!$B$20)*(1+Einstellungen!$B$10)</f>
        <v>34.97529</v>
      </c>
      <c r="G1374" s="21" t="str">
        <f aca="false">IF(F1374&lt;Einstellungen!$B$5,"ja","nein")</f>
        <v>nein</v>
      </c>
      <c r="H1374" s="21" t="s">
        <v>15</v>
      </c>
      <c r="I1374" s="29" t="n">
        <f aca="false">INDEX(Einstellungen!$B$27:$B$50,4)</f>
        <v>0.45</v>
      </c>
      <c r="J1374" s="29" t="n">
        <f aca="false">F1374*I1374</f>
        <v>15.7388805</v>
      </c>
    </row>
    <row r="1375" customFormat="false" ht="15" hidden="false" customHeight="false" outlineLevel="0" collapsed="false">
      <c r="A1375" s="28" t="n">
        <v>45638</v>
      </c>
      <c r="B1375" s="21" t="s">
        <v>116</v>
      </c>
      <c r="C1375" s="21" t="s">
        <v>136</v>
      </c>
      <c r="D1375" s="29" t="n">
        <v>112.51</v>
      </c>
      <c r="E1375" s="29" t="n">
        <f aca="false">D1375/10</f>
        <v>11.251</v>
      </c>
      <c r="F1375" s="29" t="n">
        <f aca="false">(E1375+Einstellungen!$B$20)*(1+Einstellungen!$B$10)</f>
        <v>35.58933</v>
      </c>
      <c r="G1375" s="21" t="str">
        <f aca="false">IF(F1375&lt;Einstellungen!$B$5,"ja","nein")</f>
        <v>nein</v>
      </c>
      <c r="H1375" s="21" t="s">
        <v>15</v>
      </c>
      <c r="I1375" s="29" t="n">
        <f aca="false">INDEX(Einstellungen!$B$27:$B$50,5)</f>
        <v>0.45</v>
      </c>
      <c r="J1375" s="29" t="n">
        <f aca="false">F1375*I1375</f>
        <v>16.0151985</v>
      </c>
    </row>
    <row r="1376" customFormat="false" ht="15" hidden="false" customHeight="false" outlineLevel="0" collapsed="false">
      <c r="A1376" s="28" t="n">
        <v>45638</v>
      </c>
      <c r="B1376" s="21" t="s">
        <v>117</v>
      </c>
      <c r="C1376" s="21" t="s">
        <v>136</v>
      </c>
      <c r="D1376" s="29" t="n">
        <v>123.67</v>
      </c>
      <c r="E1376" s="29" t="n">
        <f aca="false">D1376/10</f>
        <v>12.367</v>
      </c>
      <c r="F1376" s="29" t="n">
        <f aca="false">(E1376+Einstellungen!$B$20)*(1+Einstellungen!$B$10)</f>
        <v>36.91737</v>
      </c>
      <c r="G1376" s="21" t="str">
        <f aca="false">IF(F1376&lt;Einstellungen!$B$5,"ja","nein")</f>
        <v>nein</v>
      </c>
      <c r="H1376" s="21" t="s">
        <v>15</v>
      </c>
      <c r="I1376" s="29" t="n">
        <f aca="false">INDEX(Einstellungen!$B$27:$B$50,6)</f>
        <v>0.5</v>
      </c>
      <c r="J1376" s="29" t="n">
        <f aca="false">F1376*I1376</f>
        <v>18.458685</v>
      </c>
    </row>
    <row r="1377" customFormat="false" ht="15" hidden="false" customHeight="false" outlineLevel="0" collapsed="false">
      <c r="A1377" s="28" t="n">
        <v>45638</v>
      </c>
      <c r="B1377" s="21" t="s">
        <v>118</v>
      </c>
      <c r="C1377" s="21" t="s">
        <v>136</v>
      </c>
      <c r="D1377" s="29" t="n">
        <v>176.18</v>
      </c>
      <c r="E1377" s="29" t="n">
        <f aca="false">D1377/10</f>
        <v>17.618</v>
      </c>
      <c r="F1377" s="29" t="n">
        <f aca="false">(E1377+Einstellungen!$B$20)*(1+Einstellungen!$B$10)</f>
        <v>43.16606</v>
      </c>
      <c r="G1377" s="21" t="str">
        <f aca="false">IF(F1377&lt;Einstellungen!$B$5,"ja","nein")</f>
        <v>nein</v>
      </c>
      <c r="H1377" s="21" t="s">
        <v>15</v>
      </c>
      <c r="I1377" s="29" t="n">
        <f aca="false">INDEX(Einstellungen!$B$27:$B$50,7)</f>
        <v>0.7</v>
      </c>
      <c r="J1377" s="29" t="n">
        <f aca="false">F1377*I1377</f>
        <v>30.216242</v>
      </c>
    </row>
    <row r="1378" customFormat="false" ht="15" hidden="false" customHeight="false" outlineLevel="0" collapsed="false">
      <c r="A1378" s="28" t="n">
        <v>45638</v>
      </c>
      <c r="B1378" s="21" t="s">
        <v>119</v>
      </c>
      <c r="C1378" s="21" t="s">
        <v>136</v>
      </c>
      <c r="D1378" s="29" t="n">
        <v>599.99</v>
      </c>
      <c r="E1378" s="29" t="n">
        <f aca="false">D1378/10</f>
        <v>59.999</v>
      </c>
      <c r="F1378" s="29" t="n">
        <f aca="false">(E1378+Einstellungen!$B$20)*(1+Einstellungen!$B$10)</f>
        <v>93.59945</v>
      </c>
      <c r="G1378" s="21" t="str">
        <f aca="false">IF(F1378&lt;Einstellungen!$B$5,"ja","nein")</f>
        <v>nein</v>
      </c>
      <c r="H1378" s="21" t="s">
        <v>15</v>
      </c>
      <c r="I1378" s="29" t="n">
        <f aca="false">INDEX(Einstellungen!$B$27:$B$50,8)</f>
        <v>0.95</v>
      </c>
      <c r="J1378" s="29" t="n">
        <f aca="false">F1378*I1378</f>
        <v>88.9194775</v>
      </c>
    </row>
    <row r="1379" customFormat="false" ht="15" hidden="false" customHeight="false" outlineLevel="0" collapsed="false">
      <c r="A1379" s="28" t="n">
        <v>45638</v>
      </c>
      <c r="B1379" s="21" t="s">
        <v>120</v>
      </c>
      <c r="C1379" s="21" t="s">
        <v>136</v>
      </c>
      <c r="D1379" s="29" t="n">
        <v>655.6</v>
      </c>
      <c r="E1379" s="29" t="n">
        <f aca="false">D1379/10</f>
        <v>65.56</v>
      </c>
      <c r="F1379" s="29" t="n">
        <f aca="false">(E1379+Einstellungen!$B$20)*(1+Einstellungen!$B$10)</f>
        <v>100.21704</v>
      </c>
      <c r="G1379" s="21" t="str">
        <f aca="false">IF(F1379&lt;Einstellungen!$B$5,"ja","nein")</f>
        <v>nein</v>
      </c>
      <c r="H1379" s="21" t="s">
        <v>15</v>
      </c>
      <c r="I1379" s="29" t="n">
        <f aca="false">INDEX(Einstellungen!$B$27:$B$50,9)</f>
        <v>1.05</v>
      </c>
      <c r="J1379" s="29" t="n">
        <f aca="false">F1379*I1379</f>
        <v>105.227892</v>
      </c>
    </row>
    <row r="1380" customFormat="false" ht="15" hidden="false" customHeight="false" outlineLevel="0" collapsed="false">
      <c r="A1380" s="28" t="n">
        <v>45638</v>
      </c>
      <c r="B1380" s="21" t="s">
        <v>121</v>
      </c>
      <c r="C1380" s="21" t="s">
        <v>136</v>
      </c>
      <c r="D1380" s="29" t="n">
        <v>646.76</v>
      </c>
      <c r="E1380" s="29" t="n">
        <f aca="false">D1380/10</f>
        <v>64.676</v>
      </c>
      <c r="F1380" s="29" t="n">
        <f aca="false">(E1380+Einstellungen!$B$20)*(1+Einstellungen!$B$10)</f>
        <v>99.16508</v>
      </c>
      <c r="G1380" s="21" t="str">
        <f aca="false">IF(F1380&lt;Einstellungen!$B$5,"ja","nein")</f>
        <v>nein</v>
      </c>
      <c r="H1380" s="21" t="s">
        <v>15</v>
      </c>
      <c r="I1380" s="29" t="n">
        <f aca="false">INDEX(Einstellungen!$B$27:$B$50,10)</f>
        <v>1.05</v>
      </c>
      <c r="J1380" s="29" t="n">
        <f aca="false">F1380*I1380</f>
        <v>104.123334</v>
      </c>
    </row>
    <row r="1381" customFormat="false" ht="15" hidden="false" customHeight="false" outlineLevel="0" collapsed="false">
      <c r="A1381" s="28" t="n">
        <v>45638</v>
      </c>
      <c r="B1381" s="21" t="s">
        <v>122</v>
      </c>
      <c r="C1381" s="21" t="s">
        <v>136</v>
      </c>
      <c r="D1381" s="29" t="n">
        <v>543.83</v>
      </c>
      <c r="E1381" s="29" t="n">
        <f aca="false">D1381/10</f>
        <v>54.383</v>
      </c>
      <c r="F1381" s="29" t="n">
        <f aca="false">(E1381+Einstellungen!$B$20)*(1+Einstellungen!$B$10)</f>
        <v>86.91641</v>
      </c>
      <c r="G1381" s="21" t="str">
        <f aca="false">IF(F1381&lt;Einstellungen!$B$5,"ja","nein")</f>
        <v>nein</v>
      </c>
      <c r="H1381" s="21" t="s">
        <v>15</v>
      </c>
      <c r="I1381" s="29" t="n">
        <f aca="false">INDEX(Einstellungen!$B$27:$B$50,11)</f>
        <v>1.05</v>
      </c>
      <c r="J1381" s="29" t="n">
        <f aca="false">F1381*I1381</f>
        <v>91.2622305</v>
      </c>
    </row>
    <row r="1382" customFormat="false" ht="15" hidden="false" customHeight="false" outlineLevel="0" collapsed="false">
      <c r="A1382" s="28" t="n">
        <v>45638</v>
      </c>
      <c r="B1382" s="21" t="s">
        <v>123</v>
      </c>
      <c r="C1382" s="21" t="s">
        <v>136</v>
      </c>
      <c r="D1382" s="29" t="n">
        <v>465.36</v>
      </c>
      <c r="E1382" s="29" t="n">
        <f aca="false">D1382/10</f>
        <v>46.536</v>
      </c>
      <c r="F1382" s="29" t="n">
        <f aca="false">(E1382+Einstellungen!$B$20)*(1+Einstellungen!$B$10)</f>
        <v>77.57848</v>
      </c>
      <c r="G1382" s="21" t="str">
        <f aca="false">IF(F1382&lt;Einstellungen!$B$5,"ja","nein")</f>
        <v>nein</v>
      </c>
      <c r="H1382" s="21" t="s">
        <v>15</v>
      </c>
      <c r="I1382" s="29" t="n">
        <f aca="false">INDEX(Einstellungen!$B$27:$B$50,12)</f>
        <v>1.1</v>
      </c>
      <c r="J1382" s="29" t="n">
        <f aca="false">F1382*I1382</f>
        <v>85.336328</v>
      </c>
    </row>
    <row r="1383" customFormat="false" ht="15" hidden="false" customHeight="false" outlineLevel="0" collapsed="false">
      <c r="A1383" s="28" t="n">
        <v>45638</v>
      </c>
      <c r="B1383" s="21" t="s">
        <v>124</v>
      </c>
      <c r="C1383" s="21" t="s">
        <v>136</v>
      </c>
      <c r="D1383" s="29" t="n">
        <v>404.99</v>
      </c>
      <c r="E1383" s="29" t="n">
        <f aca="false">D1383/10</f>
        <v>40.499</v>
      </c>
      <c r="F1383" s="29" t="n">
        <f aca="false">(E1383+Einstellungen!$B$20)*(1+Einstellungen!$B$10)</f>
        <v>70.39445</v>
      </c>
      <c r="G1383" s="21" t="str">
        <f aca="false">IF(F1383&lt;Einstellungen!$B$5,"ja","nein")</f>
        <v>nein</v>
      </c>
      <c r="H1383" s="21" t="s">
        <v>15</v>
      </c>
      <c r="I1383" s="29" t="n">
        <f aca="false">INDEX(Einstellungen!$B$27:$B$50,13)</f>
        <v>1.2</v>
      </c>
      <c r="J1383" s="29" t="n">
        <f aca="false">F1383*I1383</f>
        <v>84.47334</v>
      </c>
    </row>
    <row r="1384" customFormat="false" ht="15" hidden="false" customHeight="false" outlineLevel="0" collapsed="false">
      <c r="A1384" s="28" t="n">
        <v>45638</v>
      </c>
      <c r="B1384" s="21" t="s">
        <v>125</v>
      </c>
      <c r="C1384" s="21" t="s">
        <v>136</v>
      </c>
      <c r="D1384" s="29" t="n">
        <v>415.3</v>
      </c>
      <c r="E1384" s="29" t="n">
        <f aca="false">D1384/10</f>
        <v>41.53</v>
      </c>
      <c r="F1384" s="29" t="n">
        <f aca="false">(E1384+Einstellungen!$B$20)*(1+Einstellungen!$B$10)</f>
        <v>71.62134</v>
      </c>
      <c r="G1384" s="21" t="str">
        <f aca="false">IF(F1384&lt;Einstellungen!$B$5,"ja","nein")</f>
        <v>nein</v>
      </c>
      <c r="H1384" s="21" t="s">
        <v>15</v>
      </c>
      <c r="I1384" s="29" t="n">
        <f aca="false">INDEX(Einstellungen!$B$27:$B$50,14)</f>
        <v>1.15</v>
      </c>
      <c r="J1384" s="29" t="n">
        <f aca="false">F1384*I1384</f>
        <v>82.364541</v>
      </c>
    </row>
    <row r="1385" customFormat="false" ht="15" hidden="false" customHeight="false" outlineLevel="0" collapsed="false">
      <c r="A1385" s="28" t="n">
        <v>45638</v>
      </c>
      <c r="B1385" s="21" t="s">
        <v>126</v>
      </c>
      <c r="C1385" s="21" t="s">
        <v>136</v>
      </c>
      <c r="D1385" s="29" t="n">
        <v>490.34</v>
      </c>
      <c r="E1385" s="29" t="n">
        <f aca="false">D1385/10</f>
        <v>49.034</v>
      </c>
      <c r="F1385" s="29" t="n">
        <f aca="false">(E1385+Einstellungen!$B$20)*(1+Einstellungen!$B$10)</f>
        <v>80.5511</v>
      </c>
      <c r="G1385" s="21" t="str">
        <f aca="false">IF(F1385&lt;Einstellungen!$B$5,"ja","nein")</f>
        <v>nein</v>
      </c>
      <c r="H1385" s="21" t="s">
        <v>15</v>
      </c>
      <c r="I1385" s="29" t="n">
        <f aca="false">INDEX(Einstellungen!$B$27:$B$50,15)</f>
        <v>1</v>
      </c>
      <c r="J1385" s="29" t="n">
        <f aca="false">F1385*I1385</f>
        <v>80.5511</v>
      </c>
    </row>
    <row r="1386" customFormat="false" ht="15" hidden="false" customHeight="false" outlineLevel="0" collapsed="false">
      <c r="A1386" s="28" t="n">
        <v>45638</v>
      </c>
      <c r="B1386" s="21" t="s">
        <v>127</v>
      </c>
      <c r="C1386" s="21" t="s">
        <v>136</v>
      </c>
      <c r="D1386" s="29" t="n">
        <v>668.49</v>
      </c>
      <c r="E1386" s="29" t="n">
        <f aca="false">D1386/10</f>
        <v>66.849</v>
      </c>
      <c r="F1386" s="29" t="n">
        <f aca="false">(E1386+Einstellungen!$B$20)*(1+Einstellungen!$B$10)</f>
        <v>101.75095</v>
      </c>
      <c r="G1386" s="21" t="str">
        <f aca="false">IF(F1386&lt;Einstellungen!$B$5,"ja","nein")</f>
        <v>nein</v>
      </c>
      <c r="H1386" s="21" t="s">
        <v>15</v>
      </c>
      <c r="I1386" s="29" t="n">
        <f aca="false">INDEX(Einstellungen!$B$27:$B$50,16)</f>
        <v>0.95</v>
      </c>
      <c r="J1386" s="29" t="n">
        <f aca="false">F1386*I1386</f>
        <v>96.6634025</v>
      </c>
    </row>
    <row r="1387" customFormat="false" ht="15" hidden="false" customHeight="false" outlineLevel="0" collapsed="false">
      <c r="A1387" s="28" t="n">
        <v>45638</v>
      </c>
      <c r="B1387" s="21" t="s">
        <v>128</v>
      </c>
      <c r="C1387" s="21" t="s">
        <v>136</v>
      </c>
      <c r="D1387" s="29" t="n">
        <v>818.98</v>
      </c>
      <c r="E1387" s="29" t="n">
        <f aca="false">D1387/10</f>
        <v>81.898</v>
      </c>
      <c r="F1387" s="29" t="n">
        <f aca="false">(E1387+Einstellungen!$B$20)*(1+Einstellungen!$B$10)</f>
        <v>119.65926</v>
      </c>
      <c r="G1387" s="21" t="str">
        <f aca="false">IF(F1387&lt;Einstellungen!$B$5,"ja","nein")</f>
        <v>nein</v>
      </c>
      <c r="H1387" s="21" t="s">
        <v>15</v>
      </c>
      <c r="I1387" s="29" t="n">
        <f aca="false">INDEX(Einstellungen!$B$27:$B$50,17)</f>
        <v>0.95</v>
      </c>
      <c r="J1387" s="29" t="n">
        <f aca="false">F1387*I1387</f>
        <v>113.676297</v>
      </c>
    </row>
    <row r="1388" customFormat="false" ht="15" hidden="false" customHeight="false" outlineLevel="0" collapsed="false">
      <c r="A1388" s="28" t="n">
        <v>45638</v>
      </c>
      <c r="B1388" s="21" t="s">
        <v>129</v>
      </c>
      <c r="C1388" s="21" t="s">
        <v>136</v>
      </c>
      <c r="D1388" s="29" t="n">
        <v>936.28</v>
      </c>
      <c r="E1388" s="29" t="n">
        <f aca="false">D1388/10</f>
        <v>93.628</v>
      </c>
      <c r="F1388" s="29" t="n">
        <f aca="false">(E1388+Einstellungen!$B$20)*(1+Einstellungen!$B$10)</f>
        <v>133.61796</v>
      </c>
      <c r="G1388" s="21" t="str">
        <f aca="false">IF(F1388&lt;Einstellungen!$B$5,"ja","nein")</f>
        <v>nein</v>
      </c>
      <c r="H1388" s="21" t="s">
        <v>15</v>
      </c>
      <c r="I1388" s="29" t="n">
        <f aca="false">INDEX(Einstellungen!$B$27:$B$50,18)</f>
        <v>1.1</v>
      </c>
      <c r="J1388" s="29" t="n">
        <f aca="false">F1388*I1388</f>
        <v>146.979756</v>
      </c>
    </row>
    <row r="1389" customFormat="false" ht="15" hidden="false" customHeight="false" outlineLevel="0" collapsed="false">
      <c r="A1389" s="28" t="n">
        <v>45638</v>
      </c>
      <c r="B1389" s="21" t="s">
        <v>130</v>
      </c>
      <c r="C1389" s="21" t="s">
        <v>136</v>
      </c>
      <c r="D1389" s="29" t="n">
        <v>674.18</v>
      </c>
      <c r="E1389" s="29" t="n">
        <f aca="false">D1389/10</f>
        <v>67.418</v>
      </c>
      <c r="F1389" s="29" t="n">
        <f aca="false">(E1389+Einstellungen!$B$20)*(1+Einstellungen!$B$10)</f>
        <v>102.42806</v>
      </c>
      <c r="G1389" s="21" t="str">
        <f aca="false">IF(F1389&lt;Einstellungen!$B$5,"ja","nein")</f>
        <v>nein</v>
      </c>
      <c r="H1389" s="21" t="s">
        <v>15</v>
      </c>
      <c r="I1389" s="29" t="n">
        <f aca="false">INDEX(Einstellungen!$B$27:$B$50,19)</f>
        <v>1.35</v>
      </c>
      <c r="J1389" s="29" t="n">
        <f aca="false">F1389*I1389</f>
        <v>138.277881</v>
      </c>
    </row>
    <row r="1390" customFormat="false" ht="15" hidden="false" customHeight="false" outlineLevel="0" collapsed="false">
      <c r="A1390" s="28" t="n">
        <v>45638</v>
      </c>
      <c r="B1390" s="21" t="s">
        <v>131</v>
      </c>
      <c r="C1390" s="21" t="s">
        <v>136</v>
      </c>
      <c r="D1390" s="29" t="n">
        <v>551.01</v>
      </c>
      <c r="E1390" s="29" t="n">
        <f aca="false">D1390/10</f>
        <v>55.101</v>
      </c>
      <c r="F1390" s="29" t="n">
        <f aca="false">(E1390+Einstellungen!$B$20)*(1+Einstellungen!$B$10)</f>
        <v>87.77083</v>
      </c>
      <c r="G1390" s="21" t="str">
        <f aca="false">IF(F1390&lt;Einstellungen!$B$5,"ja","nein")</f>
        <v>nein</v>
      </c>
      <c r="H1390" s="21" t="s">
        <v>15</v>
      </c>
      <c r="I1390" s="29" t="n">
        <f aca="false">INDEX(Einstellungen!$B$27:$B$50,20)</f>
        <v>1.45</v>
      </c>
      <c r="J1390" s="29" t="n">
        <f aca="false">F1390*I1390</f>
        <v>127.2677035</v>
      </c>
    </row>
    <row r="1391" customFormat="false" ht="15" hidden="false" customHeight="false" outlineLevel="0" collapsed="false">
      <c r="A1391" s="28" t="n">
        <v>45638</v>
      </c>
      <c r="B1391" s="21" t="s">
        <v>132</v>
      </c>
      <c r="C1391" s="21" t="s">
        <v>136</v>
      </c>
      <c r="D1391" s="29" t="n">
        <v>295.66</v>
      </c>
      <c r="E1391" s="29" t="n">
        <f aca="false">D1391/10</f>
        <v>29.566</v>
      </c>
      <c r="F1391" s="29" t="n">
        <f aca="false">(E1391+Einstellungen!$B$20)*(1+Einstellungen!$B$10)</f>
        <v>57.38418</v>
      </c>
      <c r="G1391" s="21" t="str">
        <f aca="false">IF(F1391&lt;Einstellungen!$B$5,"ja","nein")</f>
        <v>nein</v>
      </c>
      <c r="H1391" s="21" t="s">
        <v>15</v>
      </c>
      <c r="I1391" s="29" t="n">
        <f aca="false">INDEX(Einstellungen!$B$27:$B$50,21)</f>
        <v>1.4</v>
      </c>
      <c r="J1391" s="29" t="n">
        <f aca="false">F1391*I1391</f>
        <v>80.337852</v>
      </c>
    </row>
    <row r="1392" customFormat="false" ht="15" hidden="false" customHeight="false" outlineLevel="0" collapsed="false">
      <c r="A1392" s="28" t="n">
        <v>45638</v>
      </c>
      <c r="B1392" s="21" t="s">
        <v>133</v>
      </c>
      <c r="C1392" s="21" t="s">
        <v>136</v>
      </c>
      <c r="D1392" s="29" t="n">
        <v>169.4</v>
      </c>
      <c r="E1392" s="29" t="n">
        <f aca="false">D1392/10</f>
        <v>16.94</v>
      </c>
      <c r="F1392" s="29" t="n">
        <f aca="false">(E1392+Einstellungen!$B$20)*(1+Einstellungen!$B$10)</f>
        <v>42.35924</v>
      </c>
      <c r="G1392" s="21" t="str">
        <f aca="false">IF(F1392&lt;Einstellungen!$B$5,"ja","nein")</f>
        <v>nein</v>
      </c>
      <c r="H1392" s="21" t="s">
        <v>15</v>
      </c>
      <c r="I1392" s="29" t="n">
        <f aca="false">INDEX(Einstellungen!$B$27:$B$50,22)</f>
        <v>1.25</v>
      </c>
      <c r="J1392" s="29" t="n">
        <f aca="false">F1392*I1392</f>
        <v>52.94905</v>
      </c>
    </row>
    <row r="1393" customFormat="false" ht="15" hidden="false" customHeight="false" outlineLevel="0" collapsed="false">
      <c r="A1393" s="28" t="n">
        <v>45638</v>
      </c>
      <c r="B1393" s="21" t="s">
        <v>134</v>
      </c>
      <c r="C1393" s="21" t="s">
        <v>136</v>
      </c>
      <c r="D1393" s="29" t="n">
        <v>150</v>
      </c>
      <c r="E1393" s="29" t="n">
        <f aca="false">D1393/10</f>
        <v>15</v>
      </c>
      <c r="F1393" s="29" t="n">
        <f aca="false">(E1393+Einstellungen!$B$20)*(1+Einstellungen!$B$10)</f>
        <v>40.05064</v>
      </c>
      <c r="G1393" s="21" t="str">
        <f aca="false">IF(F1393&lt;Einstellungen!$B$5,"ja","nein")</f>
        <v>nein</v>
      </c>
      <c r="H1393" s="21" t="s">
        <v>15</v>
      </c>
      <c r="I1393" s="29" t="n">
        <f aca="false">INDEX(Einstellungen!$B$27:$B$50,23)</f>
        <v>1.05</v>
      </c>
      <c r="J1393" s="29" t="n">
        <f aca="false">F1393*I1393</f>
        <v>42.053172</v>
      </c>
    </row>
    <row r="1394" customFormat="false" ht="15" hidden="false" customHeight="false" outlineLevel="0" collapsed="false">
      <c r="A1394" s="28" t="n">
        <v>45638</v>
      </c>
      <c r="B1394" s="21" t="s">
        <v>135</v>
      </c>
      <c r="C1394" s="21" t="s">
        <v>136</v>
      </c>
      <c r="D1394" s="29" t="n">
        <v>134.75</v>
      </c>
      <c r="E1394" s="29" t="n">
        <f aca="false">D1394/10</f>
        <v>13.475</v>
      </c>
      <c r="F1394" s="29" t="n">
        <f aca="false">(E1394+Einstellungen!$B$20)*(1+Einstellungen!$B$10)</f>
        <v>38.23589</v>
      </c>
      <c r="G1394" s="21" t="str">
        <f aca="false">IF(F1394&lt;Einstellungen!$B$5,"ja","nein")</f>
        <v>nein</v>
      </c>
      <c r="H1394" s="21" t="s">
        <v>15</v>
      </c>
      <c r="I1394" s="29" t="n">
        <f aca="false">INDEX(Einstellungen!$B$27:$B$50,24)</f>
        <v>0.8</v>
      </c>
      <c r="J1394" s="29" t="n">
        <f aca="false">F1394*I1394</f>
        <v>30.588712</v>
      </c>
    </row>
    <row r="1395" customFormat="false" ht="15" hidden="false" customHeight="false" outlineLevel="0" collapsed="false">
      <c r="A1395" s="28" t="n">
        <v>45639</v>
      </c>
      <c r="B1395" s="21" t="s">
        <v>111</v>
      </c>
      <c r="C1395" s="21" t="s">
        <v>137</v>
      </c>
      <c r="D1395" s="29" t="n">
        <v>130.07</v>
      </c>
      <c r="E1395" s="29" t="n">
        <f aca="false">D1395/10</f>
        <v>13.007</v>
      </c>
      <c r="F1395" s="29" t="n">
        <f aca="false">(E1395+Einstellungen!$B$20)*(1+Einstellungen!$B$10)</f>
        <v>37.67897</v>
      </c>
      <c r="G1395" s="21" t="str">
        <f aca="false">IF(F1395&lt;Einstellungen!$B$5,"ja","nein")</f>
        <v>nein</v>
      </c>
      <c r="H1395" s="21" t="s">
        <v>15</v>
      </c>
      <c r="I1395" s="29" t="n">
        <f aca="false">INDEX(Einstellungen!$B$27:$B$50,1)</f>
        <v>0.6</v>
      </c>
      <c r="J1395" s="29" t="n">
        <f aca="false">F1395*I1395</f>
        <v>22.607382</v>
      </c>
    </row>
    <row r="1396" customFormat="false" ht="15" hidden="false" customHeight="false" outlineLevel="0" collapsed="false">
      <c r="A1396" s="28" t="n">
        <v>45639</v>
      </c>
      <c r="B1396" s="21" t="s">
        <v>113</v>
      </c>
      <c r="C1396" s="21" t="s">
        <v>137</v>
      </c>
      <c r="D1396" s="29" t="n">
        <v>122.9</v>
      </c>
      <c r="E1396" s="29" t="n">
        <f aca="false">D1396/10</f>
        <v>12.29</v>
      </c>
      <c r="F1396" s="29" t="n">
        <f aca="false">(E1396+Einstellungen!$B$20)*(1+Einstellungen!$B$10)</f>
        <v>36.82574</v>
      </c>
      <c r="G1396" s="21" t="str">
        <f aca="false">IF(F1396&lt;Einstellungen!$B$5,"ja","nein")</f>
        <v>nein</v>
      </c>
      <c r="H1396" s="21" t="s">
        <v>15</v>
      </c>
      <c r="I1396" s="29" t="n">
        <f aca="false">INDEX(Einstellungen!$B$27:$B$50,2)</f>
        <v>0.5</v>
      </c>
      <c r="J1396" s="29" t="n">
        <f aca="false">F1396*I1396</f>
        <v>18.41287</v>
      </c>
    </row>
    <row r="1397" customFormat="false" ht="15" hidden="false" customHeight="false" outlineLevel="0" collapsed="false">
      <c r="A1397" s="28" t="n">
        <v>45639</v>
      </c>
      <c r="B1397" s="21" t="s">
        <v>114</v>
      </c>
      <c r="C1397" s="21" t="s">
        <v>137</v>
      </c>
      <c r="D1397" s="29" t="n">
        <v>118.97</v>
      </c>
      <c r="E1397" s="29" t="n">
        <f aca="false">D1397/10</f>
        <v>11.897</v>
      </c>
      <c r="F1397" s="29" t="n">
        <f aca="false">(E1397+Einstellungen!$B$20)*(1+Einstellungen!$B$10)</f>
        <v>36.35807</v>
      </c>
      <c r="G1397" s="21" t="str">
        <f aca="false">IF(F1397&lt;Einstellungen!$B$5,"ja","nein")</f>
        <v>nein</v>
      </c>
      <c r="H1397" s="21" t="s">
        <v>15</v>
      </c>
      <c r="I1397" s="29" t="n">
        <f aca="false">INDEX(Einstellungen!$B$27:$B$50,3)</f>
        <v>0.45</v>
      </c>
      <c r="J1397" s="29" t="n">
        <f aca="false">F1397*I1397</f>
        <v>16.3611315</v>
      </c>
    </row>
    <row r="1398" customFormat="false" ht="15" hidden="false" customHeight="false" outlineLevel="0" collapsed="false">
      <c r="A1398" s="28" t="n">
        <v>45639</v>
      </c>
      <c r="B1398" s="21" t="s">
        <v>115</v>
      </c>
      <c r="C1398" s="21" t="s">
        <v>137</v>
      </c>
      <c r="D1398" s="29" t="n">
        <v>114.95</v>
      </c>
      <c r="E1398" s="29" t="n">
        <f aca="false">D1398/10</f>
        <v>11.495</v>
      </c>
      <c r="F1398" s="29" t="n">
        <f aca="false">(E1398+Einstellungen!$B$20)*(1+Einstellungen!$B$10)</f>
        <v>35.87969</v>
      </c>
      <c r="G1398" s="21" t="str">
        <f aca="false">IF(F1398&lt;Einstellungen!$B$5,"ja","nein")</f>
        <v>nein</v>
      </c>
      <c r="H1398" s="21" t="s">
        <v>15</v>
      </c>
      <c r="I1398" s="29" t="n">
        <f aca="false">INDEX(Einstellungen!$B$27:$B$50,4)</f>
        <v>0.45</v>
      </c>
      <c r="J1398" s="29" t="n">
        <f aca="false">F1398*I1398</f>
        <v>16.1458605</v>
      </c>
    </row>
    <row r="1399" customFormat="false" ht="15" hidden="false" customHeight="false" outlineLevel="0" collapsed="false">
      <c r="A1399" s="28" t="n">
        <v>45639</v>
      </c>
      <c r="B1399" s="21" t="s">
        <v>116</v>
      </c>
      <c r="C1399" s="21" t="s">
        <v>137</v>
      </c>
      <c r="D1399" s="29" t="n">
        <v>115.64</v>
      </c>
      <c r="E1399" s="29" t="n">
        <f aca="false">D1399/10</f>
        <v>11.564</v>
      </c>
      <c r="F1399" s="29" t="n">
        <f aca="false">(E1399+Einstellungen!$B$20)*(1+Einstellungen!$B$10)</f>
        <v>35.9618</v>
      </c>
      <c r="G1399" s="21" t="str">
        <f aca="false">IF(F1399&lt;Einstellungen!$B$5,"ja","nein")</f>
        <v>nein</v>
      </c>
      <c r="H1399" s="21" t="s">
        <v>15</v>
      </c>
      <c r="I1399" s="29" t="n">
        <f aca="false">INDEX(Einstellungen!$B$27:$B$50,5)</f>
        <v>0.45</v>
      </c>
      <c r="J1399" s="29" t="n">
        <f aca="false">F1399*I1399</f>
        <v>16.18281</v>
      </c>
    </row>
    <row r="1400" customFormat="false" ht="15" hidden="false" customHeight="false" outlineLevel="0" collapsed="false">
      <c r="A1400" s="28" t="n">
        <v>45639</v>
      </c>
      <c r="B1400" s="21" t="s">
        <v>117</v>
      </c>
      <c r="C1400" s="21" t="s">
        <v>137</v>
      </c>
      <c r="D1400" s="29" t="n">
        <v>125.83</v>
      </c>
      <c r="E1400" s="29" t="n">
        <f aca="false">D1400/10</f>
        <v>12.583</v>
      </c>
      <c r="F1400" s="29" t="n">
        <f aca="false">(E1400+Einstellungen!$B$20)*(1+Einstellungen!$B$10)</f>
        <v>37.17441</v>
      </c>
      <c r="G1400" s="21" t="str">
        <f aca="false">IF(F1400&lt;Einstellungen!$B$5,"ja","nein")</f>
        <v>nein</v>
      </c>
      <c r="H1400" s="21" t="s">
        <v>15</v>
      </c>
      <c r="I1400" s="29" t="n">
        <f aca="false">INDEX(Einstellungen!$B$27:$B$50,6)</f>
        <v>0.5</v>
      </c>
      <c r="J1400" s="29" t="n">
        <f aca="false">F1400*I1400</f>
        <v>18.587205</v>
      </c>
    </row>
    <row r="1401" customFormat="false" ht="15" hidden="false" customHeight="false" outlineLevel="0" collapsed="false">
      <c r="A1401" s="28" t="n">
        <v>45639</v>
      </c>
      <c r="B1401" s="21" t="s">
        <v>118</v>
      </c>
      <c r="C1401" s="21" t="s">
        <v>137</v>
      </c>
      <c r="D1401" s="29" t="n">
        <v>156.53</v>
      </c>
      <c r="E1401" s="29" t="n">
        <f aca="false">D1401/10</f>
        <v>15.653</v>
      </c>
      <c r="F1401" s="29" t="n">
        <f aca="false">(E1401+Einstellungen!$B$20)*(1+Einstellungen!$B$10)</f>
        <v>40.82771</v>
      </c>
      <c r="G1401" s="21" t="str">
        <f aca="false">IF(F1401&lt;Einstellungen!$B$5,"ja","nein")</f>
        <v>nein</v>
      </c>
      <c r="H1401" s="21" t="s">
        <v>15</v>
      </c>
      <c r="I1401" s="29" t="n">
        <f aca="false">INDEX(Einstellungen!$B$27:$B$50,7)</f>
        <v>0.7</v>
      </c>
      <c r="J1401" s="29" t="n">
        <f aca="false">F1401*I1401</f>
        <v>28.579397</v>
      </c>
    </row>
    <row r="1402" customFormat="false" ht="15" hidden="false" customHeight="false" outlineLevel="0" collapsed="false">
      <c r="A1402" s="28" t="n">
        <v>45639</v>
      </c>
      <c r="B1402" s="21" t="s">
        <v>119</v>
      </c>
      <c r="C1402" s="21" t="s">
        <v>137</v>
      </c>
      <c r="D1402" s="29" t="n">
        <v>187.71</v>
      </c>
      <c r="E1402" s="29" t="n">
        <f aca="false">D1402/10</f>
        <v>18.771</v>
      </c>
      <c r="F1402" s="29" t="n">
        <f aca="false">(E1402+Einstellungen!$B$20)*(1+Einstellungen!$B$10)</f>
        <v>44.53813</v>
      </c>
      <c r="G1402" s="21" t="str">
        <f aca="false">IF(F1402&lt;Einstellungen!$B$5,"ja","nein")</f>
        <v>nein</v>
      </c>
      <c r="H1402" s="21" t="s">
        <v>15</v>
      </c>
      <c r="I1402" s="29" t="n">
        <f aca="false">INDEX(Einstellungen!$B$27:$B$50,8)</f>
        <v>0.95</v>
      </c>
      <c r="J1402" s="29" t="n">
        <f aca="false">F1402*I1402</f>
        <v>42.3112235</v>
      </c>
    </row>
    <row r="1403" customFormat="false" ht="15" hidden="false" customHeight="false" outlineLevel="0" collapsed="false">
      <c r="A1403" s="28" t="n">
        <v>45639</v>
      </c>
      <c r="B1403" s="21" t="s">
        <v>120</v>
      </c>
      <c r="C1403" s="21" t="s">
        <v>137</v>
      </c>
      <c r="D1403" s="29" t="n">
        <v>253</v>
      </c>
      <c r="E1403" s="29" t="n">
        <f aca="false">D1403/10</f>
        <v>25.3</v>
      </c>
      <c r="F1403" s="29" t="n">
        <f aca="false">(E1403+Einstellungen!$B$20)*(1+Einstellungen!$B$10)</f>
        <v>52.30764</v>
      </c>
      <c r="G1403" s="21" t="str">
        <f aca="false">IF(F1403&lt;Einstellungen!$B$5,"ja","nein")</f>
        <v>nein</v>
      </c>
      <c r="H1403" s="21" t="s">
        <v>15</v>
      </c>
      <c r="I1403" s="29" t="n">
        <f aca="false">INDEX(Einstellungen!$B$27:$B$50,9)</f>
        <v>1.05</v>
      </c>
      <c r="J1403" s="29" t="n">
        <f aca="false">F1403*I1403</f>
        <v>54.923022</v>
      </c>
    </row>
    <row r="1404" customFormat="false" ht="15" hidden="false" customHeight="false" outlineLevel="0" collapsed="false">
      <c r="A1404" s="28" t="n">
        <v>45639</v>
      </c>
      <c r="B1404" s="21" t="s">
        <v>121</v>
      </c>
      <c r="C1404" s="21" t="s">
        <v>137</v>
      </c>
      <c r="D1404" s="29" t="n">
        <v>245.74</v>
      </c>
      <c r="E1404" s="29" t="n">
        <f aca="false">D1404/10</f>
        <v>24.574</v>
      </c>
      <c r="F1404" s="29" t="n">
        <f aca="false">(E1404+Einstellungen!$B$20)*(1+Einstellungen!$B$10)</f>
        <v>51.4437</v>
      </c>
      <c r="G1404" s="21" t="str">
        <f aca="false">IF(F1404&lt;Einstellungen!$B$5,"ja","nein")</f>
        <v>nein</v>
      </c>
      <c r="H1404" s="21" t="s">
        <v>15</v>
      </c>
      <c r="I1404" s="29" t="n">
        <f aca="false">INDEX(Einstellungen!$B$27:$B$50,10)</f>
        <v>1.05</v>
      </c>
      <c r="J1404" s="29" t="n">
        <f aca="false">F1404*I1404</f>
        <v>54.015885</v>
      </c>
    </row>
    <row r="1405" customFormat="false" ht="15" hidden="false" customHeight="false" outlineLevel="0" collapsed="false">
      <c r="A1405" s="28" t="n">
        <v>45639</v>
      </c>
      <c r="B1405" s="21" t="s">
        <v>122</v>
      </c>
      <c r="C1405" s="21" t="s">
        <v>137</v>
      </c>
      <c r="D1405" s="29" t="n">
        <v>208.42</v>
      </c>
      <c r="E1405" s="29" t="n">
        <f aca="false">D1405/10</f>
        <v>20.842</v>
      </c>
      <c r="F1405" s="29" t="n">
        <f aca="false">(E1405+Einstellungen!$B$20)*(1+Einstellungen!$B$10)</f>
        <v>47.00262</v>
      </c>
      <c r="G1405" s="21" t="str">
        <f aca="false">IF(F1405&lt;Einstellungen!$B$5,"ja","nein")</f>
        <v>nein</v>
      </c>
      <c r="H1405" s="21" t="s">
        <v>15</v>
      </c>
      <c r="I1405" s="29" t="n">
        <f aca="false">INDEX(Einstellungen!$B$27:$B$50,11)</f>
        <v>1.05</v>
      </c>
      <c r="J1405" s="29" t="n">
        <f aca="false">F1405*I1405</f>
        <v>49.352751</v>
      </c>
    </row>
    <row r="1406" customFormat="false" ht="15" hidden="false" customHeight="false" outlineLevel="0" collapsed="false">
      <c r="A1406" s="28" t="n">
        <v>45639</v>
      </c>
      <c r="B1406" s="21" t="s">
        <v>123</v>
      </c>
      <c r="C1406" s="21" t="s">
        <v>137</v>
      </c>
      <c r="D1406" s="29" t="n">
        <v>174.4</v>
      </c>
      <c r="E1406" s="29" t="n">
        <f aca="false">D1406/10</f>
        <v>17.44</v>
      </c>
      <c r="F1406" s="29" t="n">
        <f aca="false">(E1406+Einstellungen!$B$20)*(1+Einstellungen!$B$10)</f>
        <v>42.95424</v>
      </c>
      <c r="G1406" s="21" t="str">
        <f aca="false">IF(F1406&lt;Einstellungen!$B$5,"ja","nein")</f>
        <v>nein</v>
      </c>
      <c r="H1406" s="21" t="s">
        <v>15</v>
      </c>
      <c r="I1406" s="29" t="n">
        <f aca="false">INDEX(Einstellungen!$B$27:$B$50,12)</f>
        <v>1.1</v>
      </c>
      <c r="J1406" s="29" t="n">
        <f aca="false">F1406*I1406</f>
        <v>47.249664</v>
      </c>
    </row>
    <row r="1407" customFormat="false" ht="15" hidden="false" customHeight="false" outlineLevel="0" collapsed="false">
      <c r="A1407" s="28" t="n">
        <v>45639</v>
      </c>
      <c r="B1407" s="21" t="s">
        <v>124</v>
      </c>
      <c r="C1407" s="21" t="s">
        <v>137</v>
      </c>
      <c r="D1407" s="29" t="n">
        <v>166.06</v>
      </c>
      <c r="E1407" s="29" t="n">
        <f aca="false">D1407/10</f>
        <v>16.606</v>
      </c>
      <c r="F1407" s="29" t="n">
        <f aca="false">(E1407+Einstellungen!$B$20)*(1+Einstellungen!$B$10)</f>
        <v>41.96178</v>
      </c>
      <c r="G1407" s="21" t="str">
        <f aca="false">IF(F1407&lt;Einstellungen!$B$5,"ja","nein")</f>
        <v>nein</v>
      </c>
      <c r="H1407" s="21" t="s">
        <v>15</v>
      </c>
      <c r="I1407" s="29" t="n">
        <f aca="false">INDEX(Einstellungen!$B$27:$B$50,13)</f>
        <v>1.2</v>
      </c>
      <c r="J1407" s="29" t="n">
        <f aca="false">F1407*I1407</f>
        <v>50.354136</v>
      </c>
    </row>
    <row r="1408" customFormat="false" ht="15" hidden="false" customHeight="false" outlineLevel="0" collapsed="false">
      <c r="A1408" s="28" t="n">
        <v>45639</v>
      </c>
      <c r="B1408" s="21" t="s">
        <v>125</v>
      </c>
      <c r="C1408" s="21" t="s">
        <v>137</v>
      </c>
      <c r="D1408" s="29" t="n">
        <v>165</v>
      </c>
      <c r="E1408" s="29" t="n">
        <f aca="false">D1408/10</f>
        <v>16.5</v>
      </c>
      <c r="F1408" s="29" t="n">
        <f aca="false">(E1408+Einstellungen!$B$20)*(1+Einstellungen!$B$10)</f>
        <v>41.83564</v>
      </c>
      <c r="G1408" s="21" t="str">
        <f aca="false">IF(F1408&lt;Einstellungen!$B$5,"ja","nein")</f>
        <v>nein</v>
      </c>
      <c r="H1408" s="21" t="s">
        <v>15</v>
      </c>
      <c r="I1408" s="29" t="n">
        <f aca="false">INDEX(Einstellungen!$B$27:$B$50,14)</f>
        <v>1.15</v>
      </c>
      <c r="J1408" s="29" t="n">
        <f aca="false">F1408*I1408</f>
        <v>48.110986</v>
      </c>
    </row>
    <row r="1409" customFormat="false" ht="15" hidden="false" customHeight="false" outlineLevel="0" collapsed="false">
      <c r="A1409" s="28" t="n">
        <v>45639</v>
      </c>
      <c r="B1409" s="21" t="s">
        <v>126</v>
      </c>
      <c r="C1409" s="21" t="s">
        <v>137</v>
      </c>
      <c r="D1409" s="29" t="n">
        <v>184.5</v>
      </c>
      <c r="E1409" s="29" t="n">
        <f aca="false">D1409/10</f>
        <v>18.45</v>
      </c>
      <c r="F1409" s="29" t="n">
        <f aca="false">(E1409+Einstellungen!$B$20)*(1+Einstellungen!$B$10)</f>
        <v>44.15614</v>
      </c>
      <c r="G1409" s="21" t="str">
        <f aca="false">IF(F1409&lt;Einstellungen!$B$5,"ja","nein")</f>
        <v>nein</v>
      </c>
      <c r="H1409" s="21" t="s">
        <v>15</v>
      </c>
      <c r="I1409" s="29" t="n">
        <f aca="false">INDEX(Einstellungen!$B$27:$B$50,15)</f>
        <v>1</v>
      </c>
      <c r="J1409" s="29" t="n">
        <f aca="false">F1409*I1409</f>
        <v>44.15614</v>
      </c>
    </row>
    <row r="1410" customFormat="false" ht="15" hidden="false" customHeight="false" outlineLevel="0" collapsed="false">
      <c r="A1410" s="28" t="n">
        <v>45639</v>
      </c>
      <c r="B1410" s="21" t="s">
        <v>127</v>
      </c>
      <c r="C1410" s="21" t="s">
        <v>137</v>
      </c>
      <c r="D1410" s="29" t="n">
        <v>220.77</v>
      </c>
      <c r="E1410" s="29" t="n">
        <f aca="false">D1410/10</f>
        <v>22.077</v>
      </c>
      <c r="F1410" s="29" t="n">
        <f aca="false">(E1410+Einstellungen!$B$20)*(1+Einstellungen!$B$10)</f>
        <v>48.47227</v>
      </c>
      <c r="G1410" s="21" t="str">
        <f aca="false">IF(F1410&lt;Einstellungen!$B$5,"ja","nein")</f>
        <v>nein</v>
      </c>
      <c r="H1410" s="21" t="s">
        <v>15</v>
      </c>
      <c r="I1410" s="29" t="n">
        <f aca="false">INDEX(Einstellungen!$B$27:$B$50,16)</f>
        <v>0.95</v>
      </c>
      <c r="J1410" s="29" t="n">
        <f aca="false">F1410*I1410</f>
        <v>46.0486565</v>
      </c>
    </row>
    <row r="1411" customFormat="false" ht="15" hidden="false" customHeight="false" outlineLevel="0" collapsed="false">
      <c r="A1411" s="28" t="n">
        <v>45639</v>
      </c>
      <c r="B1411" s="21" t="s">
        <v>128</v>
      </c>
      <c r="C1411" s="21" t="s">
        <v>137</v>
      </c>
      <c r="D1411" s="29" t="n">
        <v>250.06</v>
      </c>
      <c r="E1411" s="29" t="n">
        <f aca="false">D1411/10</f>
        <v>25.006</v>
      </c>
      <c r="F1411" s="29" t="n">
        <f aca="false">(E1411+Einstellungen!$B$20)*(1+Einstellungen!$B$10)</f>
        <v>51.95778</v>
      </c>
      <c r="G1411" s="21" t="str">
        <f aca="false">IF(F1411&lt;Einstellungen!$B$5,"ja","nein")</f>
        <v>nein</v>
      </c>
      <c r="H1411" s="21" t="s">
        <v>15</v>
      </c>
      <c r="I1411" s="29" t="n">
        <f aca="false">INDEX(Einstellungen!$B$27:$B$50,17)</f>
        <v>0.95</v>
      </c>
      <c r="J1411" s="29" t="n">
        <f aca="false">F1411*I1411</f>
        <v>49.359891</v>
      </c>
    </row>
    <row r="1412" customFormat="false" ht="15" hidden="false" customHeight="false" outlineLevel="0" collapsed="false">
      <c r="A1412" s="28" t="n">
        <v>45639</v>
      </c>
      <c r="B1412" s="21" t="s">
        <v>129</v>
      </c>
      <c r="C1412" s="21" t="s">
        <v>137</v>
      </c>
      <c r="D1412" s="29" t="n">
        <v>284.21</v>
      </c>
      <c r="E1412" s="29" t="n">
        <f aca="false">D1412/10</f>
        <v>28.421</v>
      </c>
      <c r="F1412" s="29" t="n">
        <f aca="false">(E1412+Einstellungen!$B$20)*(1+Einstellungen!$B$10)</f>
        <v>56.02163</v>
      </c>
      <c r="G1412" s="21" t="str">
        <f aca="false">IF(F1412&lt;Einstellungen!$B$5,"ja","nein")</f>
        <v>nein</v>
      </c>
      <c r="H1412" s="21" t="s">
        <v>15</v>
      </c>
      <c r="I1412" s="29" t="n">
        <f aca="false">INDEX(Einstellungen!$B$27:$B$50,18)</f>
        <v>1.1</v>
      </c>
      <c r="J1412" s="29" t="n">
        <f aca="false">F1412*I1412</f>
        <v>61.623793</v>
      </c>
    </row>
    <row r="1413" customFormat="false" ht="15" hidden="false" customHeight="false" outlineLevel="0" collapsed="false">
      <c r="A1413" s="28" t="n">
        <v>45639</v>
      </c>
      <c r="B1413" s="21" t="s">
        <v>130</v>
      </c>
      <c r="C1413" s="21" t="s">
        <v>137</v>
      </c>
      <c r="D1413" s="29" t="n">
        <v>260</v>
      </c>
      <c r="E1413" s="29" t="n">
        <f aca="false">D1413/10</f>
        <v>26</v>
      </c>
      <c r="F1413" s="29" t="n">
        <f aca="false">(E1413+Einstellungen!$B$20)*(1+Einstellungen!$B$10)</f>
        <v>53.14064</v>
      </c>
      <c r="G1413" s="21" t="str">
        <f aca="false">IF(F1413&lt;Einstellungen!$B$5,"ja","nein")</f>
        <v>nein</v>
      </c>
      <c r="H1413" s="21" t="s">
        <v>15</v>
      </c>
      <c r="I1413" s="29" t="n">
        <f aca="false">INDEX(Einstellungen!$B$27:$B$50,19)</f>
        <v>1.35</v>
      </c>
      <c r="J1413" s="29" t="n">
        <f aca="false">F1413*I1413</f>
        <v>71.739864</v>
      </c>
    </row>
    <row r="1414" customFormat="false" ht="15" hidden="false" customHeight="false" outlineLevel="0" collapsed="false">
      <c r="A1414" s="28" t="n">
        <v>45639</v>
      </c>
      <c r="B1414" s="21" t="s">
        <v>131</v>
      </c>
      <c r="C1414" s="21" t="s">
        <v>137</v>
      </c>
      <c r="D1414" s="29" t="n">
        <v>225.6</v>
      </c>
      <c r="E1414" s="29" t="n">
        <f aca="false">D1414/10</f>
        <v>22.56</v>
      </c>
      <c r="F1414" s="29" t="n">
        <f aca="false">(E1414+Einstellungen!$B$20)*(1+Einstellungen!$B$10)</f>
        <v>49.04704</v>
      </c>
      <c r="G1414" s="21" t="str">
        <f aca="false">IF(F1414&lt;Einstellungen!$B$5,"ja","nein")</f>
        <v>nein</v>
      </c>
      <c r="H1414" s="21" t="s">
        <v>15</v>
      </c>
      <c r="I1414" s="29" t="n">
        <f aca="false">INDEX(Einstellungen!$B$27:$B$50,20)</f>
        <v>1.45</v>
      </c>
      <c r="J1414" s="29" t="n">
        <f aca="false">F1414*I1414</f>
        <v>71.118208</v>
      </c>
    </row>
    <row r="1415" customFormat="false" ht="15" hidden="false" customHeight="false" outlineLevel="0" collapsed="false">
      <c r="A1415" s="28" t="n">
        <v>45639</v>
      </c>
      <c r="B1415" s="21" t="s">
        <v>132</v>
      </c>
      <c r="C1415" s="21" t="s">
        <v>137</v>
      </c>
      <c r="D1415" s="29" t="n">
        <v>175</v>
      </c>
      <c r="E1415" s="29" t="n">
        <f aca="false">D1415/10</f>
        <v>17.5</v>
      </c>
      <c r="F1415" s="29" t="n">
        <f aca="false">(E1415+Einstellungen!$B$20)*(1+Einstellungen!$B$10)</f>
        <v>43.02564</v>
      </c>
      <c r="G1415" s="21" t="str">
        <f aca="false">IF(F1415&lt;Einstellungen!$B$5,"ja","nein")</f>
        <v>nein</v>
      </c>
      <c r="H1415" s="21" t="s">
        <v>15</v>
      </c>
      <c r="I1415" s="29" t="n">
        <f aca="false">INDEX(Einstellungen!$B$27:$B$50,21)</f>
        <v>1.4</v>
      </c>
      <c r="J1415" s="29" t="n">
        <f aca="false">F1415*I1415</f>
        <v>60.235896</v>
      </c>
    </row>
    <row r="1416" customFormat="false" ht="15" hidden="false" customHeight="false" outlineLevel="0" collapsed="false">
      <c r="A1416" s="28" t="n">
        <v>45639</v>
      </c>
      <c r="B1416" s="21" t="s">
        <v>133</v>
      </c>
      <c r="C1416" s="21" t="s">
        <v>137</v>
      </c>
      <c r="D1416" s="29" t="n">
        <v>146.22</v>
      </c>
      <c r="E1416" s="29" t="n">
        <f aca="false">D1416/10</f>
        <v>14.622</v>
      </c>
      <c r="F1416" s="29" t="n">
        <f aca="false">(E1416+Einstellungen!$B$20)*(1+Einstellungen!$B$10)</f>
        <v>39.60082</v>
      </c>
      <c r="G1416" s="21" t="str">
        <f aca="false">IF(F1416&lt;Einstellungen!$B$5,"ja","nein")</f>
        <v>nein</v>
      </c>
      <c r="H1416" s="21" t="s">
        <v>15</v>
      </c>
      <c r="I1416" s="29" t="n">
        <f aca="false">INDEX(Einstellungen!$B$27:$B$50,22)</f>
        <v>1.25</v>
      </c>
      <c r="J1416" s="29" t="n">
        <f aca="false">F1416*I1416</f>
        <v>49.501025</v>
      </c>
    </row>
    <row r="1417" customFormat="false" ht="15" hidden="false" customHeight="false" outlineLevel="0" collapsed="false">
      <c r="A1417" s="28" t="n">
        <v>45639</v>
      </c>
      <c r="B1417" s="21" t="s">
        <v>134</v>
      </c>
      <c r="C1417" s="21" t="s">
        <v>137</v>
      </c>
      <c r="D1417" s="29" t="n">
        <v>135.09</v>
      </c>
      <c r="E1417" s="29" t="n">
        <f aca="false">D1417/10</f>
        <v>13.509</v>
      </c>
      <c r="F1417" s="29" t="n">
        <f aca="false">(E1417+Einstellungen!$B$20)*(1+Einstellungen!$B$10)</f>
        <v>38.27635</v>
      </c>
      <c r="G1417" s="21" t="str">
        <f aca="false">IF(F1417&lt;Einstellungen!$B$5,"ja","nein")</f>
        <v>nein</v>
      </c>
      <c r="H1417" s="21" t="s">
        <v>15</v>
      </c>
      <c r="I1417" s="29" t="n">
        <f aca="false">INDEX(Einstellungen!$B$27:$B$50,23)</f>
        <v>1.05</v>
      </c>
      <c r="J1417" s="29" t="n">
        <f aca="false">F1417*I1417</f>
        <v>40.1901675</v>
      </c>
    </row>
    <row r="1418" customFormat="false" ht="15" hidden="false" customHeight="false" outlineLevel="0" collapsed="false">
      <c r="A1418" s="28" t="n">
        <v>45639</v>
      </c>
      <c r="B1418" s="21" t="s">
        <v>135</v>
      </c>
      <c r="C1418" s="21" t="s">
        <v>137</v>
      </c>
      <c r="D1418" s="29" t="n">
        <v>116.52</v>
      </c>
      <c r="E1418" s="29" t="n">
        <f aca="false">D1418/10</f>
        <v>11.652</v>
      </c>
      <c r="F1418" s="29" t="n">
        <f aca="false">(E1418+Einstellungen!$B$20)*(1+Einstellungen!$B$10)</f>
        <v>36.06652</v>
      </c>
      <c r="G1418" s="21" t="str">
        <f aca="false">IF(F1418&lt;Einstellungen!$B$5,"ja","nein")</f>
        <v>nein</v>
      </c>
      <c r="H1418" s="21" t="s">
        <v>15</v>
      </c>
      <c r="I1418" s="29" t="n">
        <f aca="false">INDEX(Einstellungen!$B$27:$B$50,24)</f>
        <v>0.8</v>
      </c>
      <c r="J1418" s="29" t="n">
        <f aca="false">F1418*I1418</f>
        <v>28.853216</v>
      </c>
    </row>
    <row r="1419" customFormat="false" ht="15" hidden="false" customHeight="false" outlineLevel="0" collapsed="false">
      <c r="A1419" s="28" t="n">
        <v>45640</v>
      </c>
      <c r="B1419" s="21" t="s">
        <v>111</v>
      </c>
      <c r="C1419" s="21" t="s">
        <v>138</v>
      </c>
      <c r="D1419" s="29" t="n">
        <v>116.94</v>
      </c>
      <c r="E1419" s="29" t="n">
        <f aca="false">D1419/10</f>
        <v>11.694</v>
      </c>
      <c r="F1419" s="29" t="n">
        <f aca="false">(E1419+Einstellungen!$B$20)*(1+Einstellungen!$B$10)</f>
        <v>36.1165</v>
      </c>
      <c r="G1419" s="21" t="str">
        <f aca="false">IF(F1419&lt;Einstellungen!$B$5,"ja","nein")</f>
        <v>nein</v>
      </c>
      <c r="H1419" s="21" t="s">
        <v>15</v>
      </c>
      <c r="I1419" s="29" t="n">
        <f aca="false">INDEX(Einstellungen!$B$27:$B$50,1)</f>
        <v>0.6</v>
      </c>
      <c r="J1419" s="29" t="n">
        <f aca="false">F1419*I1419</f>
        <v>21.6699</v>
      </c>
    </row>
    <row r="1420" customFormat="false" ht="15" hidden="false" customHeight="false" outlineLevel="0" collapsed="false">
      <c r="A1420" s="28" t="n">
        <v>45640</v>
      </c>
      <c r="B1420" s="21" t="s">
        <v>113</v>
      </c>
      <c r="C1420" s="21" t="s">
        <v>138</v>
      </c>
      <c r="D1420" s="29" t="n">
        <v>111.36</v>
      </c>
      <c r="E1420" s="29" t="n">
        <f aca="false">D1420/10</f>
        <v>11.136</v>
      </c>
      <c r="F1420" s="29" t="n">
        <f aca="false">(E1420+Einstellungen!$B$20)*(1+Einstellungen!$B$10)</f>
        <v>35.45248</v>
      </c>
      <c r="G1420" s="21" t="str">
        <f aca="false">IF(F1420&lt;Einstellungen!$B$5,"ja","nein")</f>
        <v>nein</v>
      </c>
      <c r="H1420" s="21" t="s">
        <v>15</v>
      </c>
      <c r="I1420" s="29" t="n">
        <f aca="false">INDEX(Einstellungen!$B$27:$B$50,2)</f>
        <v>0.5</v>
      </c>
      <c r="J1420" s="29" t="n">
        <f aca="false">F1420*I1420</f>
        <v>17.72624</v>
      </c>
    </row>
    <row r="1421" customFormat="false" ht="15" hidden="false" customHeight="false" outlineLevel="0" collapsed="false">
      <c r="A1421" s="28" t="n">
        <v>45640</v>
      </c>
      <c r="B1421" s="21" t="s">
        <v>114</v>
      </c>
      <c r="C1421" s="21" t="s">
        <v>138</v>
      </c>
      <c r="D1421" s="29" t="n">
        <v>108.04</v>
      </c>
      <c r="E1421" s="29" t="n">
        <f aca="false">D1421/10</f>
        <v>10.804</v>
      </c>
      <c r="F1421" s="29" t="n">
        <f aca="false">(E1421+Einstellungen!$B$20)*(1+Einstellungen!$B$10)</f>
        <v>35.0574</v>
      </c>
      <c r="G1421" s="21" t="str">
        <f aca="false">IF(F1421&lt;Einstellungen!$B$5,"ja","nein")</f>
        <v>nein</v>
      </c>
      <c r="H1421" s="21" t="s">
        <v>15</v>
      </c>
      <c r="I1421" s="29" t="n">
        <f aca="false">INDEX(Einstellungen!$B$27:$B$50,3)</f>
        <v>0.45</v>
      </c>
      <c r="J1421" s="29" t="n">
        <f aca="false">F1421*I1421</f>
        <v>15.77583</v>
      </c>
    </row>
    <row r="1422" customFormat="false" ht="15" hidden="false" customHeight="false" outlineLevel="0" collapsed="false">
      <c r="A1422" s="28" t="n">
        <v>45640</v>
      </c>
      <c r="B1422" s="21" t="s">
        <v>115</v>
      </c>
      <c r="C1422" s="21" t="s">
        <v>138</v>
      </c>
      <c r="D1422" s="29" t="n">
        <v>99.02</v>
      </c>
      <c r="E1422" s="29" t="n">
        <f aca="false">D1422/10</f>
        <v>9.902</v>
      </c>
      <c r="F1422" s="29" t="n">
        <f aca="false">(E1422+Einstellungen!$B$20)*(1+Einstellungen!$B$10)</f>
        <v>33.98402</v>
      </c>
      <c r="G1422" s="21" t="str">
        <f aca="false">IF(F1422&lt;Einstellungen!$B$5,"ja","nein")</f>
        <v>nein</v>
      </c>
      <c r="H1422" s="21" t="s">
        <v>15</v>
      </c>
      <c r="I1422" s="29" t="n">
        <f aca="false">INDEX(Einstellungen!$B$27:$B$50,4)</f>
        <v>0.45</v>
      </c>
      <c r="J1422" s="29" t="n">
        <f aca="false">F1422*I1422</f>
        <v>15.292809</v>
      </c>
    </row>
    <row r="1423" customFormat="false" ht="15" hidden="false" customHeight="false" outlineLevel="0" collapsed="false">
      <c r="A1423" s="28" t="n">
        <v>45640</v>
      </c>
      <c r="B1423" s="21" t="s">
        <v>116</v>
      </c>
      <c r="C1423" s="21" t="s">
        <v>138</v>
      </c>
      <c r="D1423" s="29" t="n">
        <v>93.44</v>
      </c>
      <c r="E1423" s="29" t="n">
        <f aca="false">D1423/10</f>
        <v>9.344</v>
      </c>
      <c r="F1423" s="29" t="n">
        <f aca="false">(E1423+Einstellungen!$B$20)*(1+Einstellungen!$B$10)</f>
        <v>33.32</v>
      </c>
      <c r="G1423" s="21" t="str">
        <f aca="false">IF(F1423&lt;Einstellungen!$B$5,"ja","nein")</f>
        <v>nein</v>
      </c>
      <c r="H1423" s="21" t="s">
        <v>15</v>
      </c>
      <c r="I1423" s="29" t="n">
        <f aca="false">INDEX(Einstellungen!$B$27:$B$50,5)</f>
        <v>0.45</v>
      </c>
      <c r="J1423" s="29" t="n">
        <f aca="false">F1423*I1423</f>
        <v>14.994</v>
      </c>
    </row>
    <row r="1424" customFormat="false" ht="15" hidden="false" customHeight="false" outlineLevel="0" collapsed="false">
      <c r="A1424" s="28" t="n">
        <v>45640</v>
      </c>
      <c r="B1424" s="21" t="s">
        <v>117</v>
      </c>
      <c r="C1424" s="21" t="s">
        <v>138</v>
      </c>
      <c r="D1424" s="29" t="n">
        <v>91.55</v>
      </c>
      <c r="E1424" s="29" t="n">
        <f aca="false">D1424/10</f>
        <v>9.155</v>
      </c>
      <c r="F1424" s="29" t="n">
        <f aca="false">(E1424+Einstellungen!$B$20)*(1+Einstellungen!$B$10)</f>
        <v>33.09509</v>
      </c>
      <c r="G1424" s="21" t="str">
        <f aca="false">IF(F1424&lt;Einstellungen!$B$5,"ja","nein")</f>
        <v>nein</v>
      </c>
      <c r="H1424" s="21" t="s">
        <v>15</v>
      </c>
      <c r="I1424" s="29" t="n">
        <f aca="false">INDEX(Einstellungen!$B$27:$B$50,6)</f>
        <v>0.5</v>
      </c>
      <c r="J1424" s="29" t="n">
        <f aca="false">F1424*I1424</f>
        <v>16.547545</v>
      </c>
    </row>
    <row r="1425" customFormat="false" ht="15" hidden="false" customHeight="false" outlineLevel="0" collapsed="false">
      <c r="A1425" s="28" t="n">
        <v>45640</v>
      </c>
      <c r="B1425" s="21" t="s">
        <v>118</v>
      </c>
      <c r="C1425" s="21" t="s">
        <v>138</v>
      </c>
      <c r="D1425" s="29" t="n">
        <v>92.35</v>
      </c>
      <c r="E1425" s="29" t="n">
        <f aca="false">D1425/10</f>
        <v>9.235</v>
      </c>
      <c r="F1425" s="29" t="n">
        <f aca="false">(E1425+Einstellungen!$B$20)*(1+Einstellungen!$B$10)</f>
        <v>33.19029</v>
      </c>
      <c r="G1425" s="21" t="str">
        <f aca="false">IF(F1425&lt;Einstellungen!$B$5,"ja","nein")</f>
        <v>nein</v>
      </c>
      <c r="H1425" s="21" t="s">
        <v>15</v>
      </c>
      <c r="I1425" s="29" t="n">
        <f aca="false">INDEX(Einstellungen!$B$27:$B$50,7)</f>
        <v>0.7</v>
      </c>
      <c r="J1425" s="29" t="n">
        <f aca="false">F1425*I1425</f>
        <v>23.233203</v>
      </c>
    </row>
    <row r="1426" customFormat="false" ht="15" hidden="false" customHeight="false" outlineLevel="0" collapsed="false">
      <c r="A1426" s="28" t="n">
        <v>45640</v>
      </c>
      <c r="B1426" s="21" t="s">
        <v>119</v>
      </c>
      <c r="C1426" s="21" t="s">
        <v>138</v>
      </c>
      <c r="D1426" s="29" t="n">
        <v>101.67</v>
      </c>
      <c r="E1426" s="29" t="n">
        <f aca="false">D1426/10</f>
        <v>10.167</v>
      </c>
      <c r="F1426" s="29" t="n">
        <f aca="false">(E1426+Einstellungen!$B$20)*(1+Einstellungen!$B$10)</f>
        <v>34.29937</v>
      </c>
      <c r="G1426" s="21" t="str">
        <f aca="false">IF(F1426&lt;Einstellungen!$B$5,"ja","nein")</f>
        <v>nein</v>
      </c>
      <c r="H1426" s="21" t="s">
        <v>15</v>
      </c>
      <c r="I1426" s="29" t="n">
        <f aca="false">INDEX(Einstellungen!$B$27:$B$50,8)</f>
        <v>0.95</v>
      </c>
      <c r="J1426" s="29" t="n">
        <f aca="false">F1426*I1426</f>
        <v>32.5844015</v>
      </c>
    </row>
    <row r="1427" customFormat="false" ht="15" hidden="false" customHeight="false" outlineLevel="0" collapsed="false">
      <c r="A1427" s="28" t="n">
        <v>45640</v>
      </c>
      <c r="B1427" s="21" t="s">
        <v>120</v>
      </c>
      <c r="C1427" s="21" t="s">
        <v>138</v>
      </c>
      <c r="D1427" s="29" t="n">
        <v>113.75</v>
      </c>
      <c r="E1427" s="29" t="n">
        <f aca="false">D1427/10</f>
        <v>11.375</v>
      </c>
      <c r="F1427" s="29" t="n">
        <f aca="false">(E1427+Einstellungen!$B$20)*(1+Einstellungen!$B$10)</f>
        <v>35.73689</v>
      </c>
      <c r="G1427" s="21" t="str">
        <f aca="false">IF(F1427&lt;Einstellungen!$B$5,"ja","nein")</f>
        <v>nein</v>
      </c>
      <c r="H1427" s="21" t="s">
        <v>15</v>
      </c>
      <c r="I1427" s="29" t="n">
        <f aca="false">INDEX(Einstellungen!$B$27:$B$50,9)</f>
        <v>1.05</v>
      </c>
      <c r="J1427" s="29" t="n">
        <f aca="false">F1427*I1427</f>
        <v>37.5237345</v>
      </c>
    </row>
    <row r="1428" customFormat="false" ht="15" hidden="false" customHeight="false" outlineLevel="0" collapsed="false">
      <c r="A1428" s="28" t="n">
        <v>45640</v>
      </c>
      <c r="B1428" s="21" t="s">
        <v>121</v>
      </c>
      <c r="C1428" s="21" t="s">
        <v>138</v>
      </c>
      <c r="D1428" s="29" t="n">
        <v>124.98</v>
      </c>
      <c r="E1428" s="29" t="n">
        <f aca="false">D1428/10</f>
        <v>12.498</v>
      </c>
      <c r="F1428" s="29" t="n">
        <f aca="false">(E1428+Einstellungen!$B$20)*(1+Einstellungen!$B$10)</f>
        <v>37.07326</v>
      </c>
      <c r="G1428" s="21" t="str">
        <f aca="false">IF(F1428&lt;Einstellungen!$B$5,"ja","nein")</f>
        <v>nein</v>
      </c>
      <c r="H1428" s="21" t="s">
        <v>15</v>
      </c>
      <c r="I1428" s="29" t="n">
        <f aca="false">INDEX(Einstellungen!$B$27:$B$50,10)</f>
        <v>1.05</v>
      </c>
      <c r="J1428" s="29" t="n">
        <f aca="false">F1428*I1428</f>
        <v>38.926923</v>
      </c>
    </row>
    <row r="1429" customFormat="false" ht="15" hidden="false" customHeight="false" outlineLevel="0" collapsed="false">
      <c r="A1429" s="28" t="n">
        <v>45640</v>
      </c>
      <c r="B1429" s="21" t="s">
        <v>122</v>
      </c>
      <c r="C1429" s="21" t="s">
        <v>138</v>
      </c>
      <c r="D1429" s="29" t="n">
        <v>120.93</v>
      </c>
      <c r="E1429" s="29" t="n">
        <f aca="false">D1429/10</f>
        <v>12.093</v>
      </c>
      <c r="F1429" s="29" t="n">
        <f aca="false">(E1429+Einstellungen!$B$20)*(1+Einstellungen!$B$10)</f>
        <v>36.59131</v>
      </c>
      <c r="G1429" s="21" t="str">
        <f aca="false">IF(F1429&lt;Einstellungen!$B$5,"ja","nein")</f>
        <v>nein</v>
      </c>
      <c r="H1429" s="21" t="s">
        <v>15</v>
      </c>
      <c r="I1429" s="29" t="n">
        <f aca="false">INDEX(Einstellungen!$B$27:$B$50,11)</f>
        <v>1.05</v>
      </c>
      <c r="J1429" s="29" t="n">
        <f aca="false">F1429*I1429</f>
        <v>38.4208755</v>
      </c>
    </row>
    <row r="1430" customFormat="false" ht="15" hidden="false" customHeight="false" outlineLevel="0" collapsed="false">
      <c r="A1430" s="28" t="n">
        <v>45640</v>
      </c>
      <c r="B1430" s="21" t="s">
        <v>123</v>
      </c>
      <c r="C1430" s="21" t="s">
        <v>138</v>
      </c>
      <c r="D1430" s="29" t="n">
        <v>107.48</v>
      </c>
      <c r="E1430" s="29" t="n">
        <f aca="false">D1430/10</f>
        <v>10.748</v>
      </c>
      <c r="F1430" s="29" t="n">
        <f aca="false">(E1430+Einstellungen!$B$20)*(1+Einstellungen!$B$10)</f>
        <v>34.99076</v>
      </c>
      <c r="G1430" s="21" t="str">
        <f aca="false">IF(F1430&lt;Einstellungen!$B$5,"ja","nein")</f>
        <v>nein</v>
      </c>
      <c r="H1430" s="21" t="s">
        <v>15</v>
      </c>
      <c r="I1430" s="29" t="n">
        <f aca="false">INDEX(Einstellungen!$B$27:$B$50,12)</f>
        <v>1.1</v>
      </c>
      <c r="J1430" s="29" t="n">
        <f aca="false">F1430*I1430</f>
        <v>38.489836</v>
      </c>
    </row>
    <row r="1431" customFormat="false" ht="15" hidden="false" customHeight="false" outlineLevel="0" collapsed="false">
      <c r="A1431" s="28" t="n">
        <v>45640</v>
      </c>
      <c r="B1431" s="21" t="s">
        <v>124</v>
      </c>
      <c r="C1431" s="21" t="s">
        <v>138</v>
      </c>
      <c r="D1431" s="29" t="n">
        <v>104.71</v>
      </c>
      <c r="E1431" s="29" t="n">
        <f aca="false">D1431/10</f>
        <v>10.471</v>
      </c>
      <c r="F1431" s="29" t="n">
        <f aca="false">(E1431+Einstellungen!$B$20)*(1+Einstellungen!$B$10)</f>
        <v>34.66113</v>
      </c>
      <c r="G1431" s="21" t="str">
        <f aca="false">IF(F1431&lt;Einstellungen!$B$5,"ja","nein")</f>
        <v>nein</v>
      </c>
      <c r="H1431" s="21" t="s">
        <v>15</v>
      </c>
      <c r="I1431" s="29" t="n">
        <f aca="false">INDEX(Einstellungen!$B$27:$B$50,13)</f>
        <v>1.2</v>
      </c>
      <c r="J1431" s="29" t="n">
        <f aca="false">F1431*I1431</f>
        <v>41.593356</v>
      </c>
    </row>
    <row r="1432" customFormat="false" ht="15" hidden="false" customHeight="false" outlineLevel="0" collapsed="false">
      <c r="A1432" s="28" t="n">
        <v>45640</v>
      </c>
      <c r="B1432" s="21" t="s">
        <v>125</v>
      </c>
      <c r="C1432" s="21" t="s">
        <v>138</v>
      </c>
      <c r="D1432" s="29" t="n">
        <v>102.96</v>
      </c>
      <c r="E1432" s="29" t="n">
        <f aca="false">D1432/10</f>
        <v>10.296</v>
      </c>
      <c r="F1432" s="29" t="n">
        <f aca="false">(E1432+Einstellungen!$B$20)*(1+Einstellungen!$B$10)</f>
        <v>34.45288</v>
      </c>
      <c r="G1432" s="21" t="str">
        <f aca="false">IF(F1432&lt;Einstellungen!$B$5,"ja","nein")</f>
        <v>nein</v>
      </c>
      <c r="H1432" s="21" t="s">
        <v>15</v>
      </c>
      <c r="I1432" s="29" t="n">
        <f aca="false">INDEX(Einstellungen!$B$27:$B$50,14)</f>
        <v>1.15</v>
      </c>
      <c r="J1432" s="29" t="n">
        <f aca="false">F1432*I1432</f>
        <v>39.620812</v>
      </c>
    </row>
    <row r="1433" customFormat="false" ht="15" hidden="false" customHeight="false" outlineLevel="0" collapsed="false">
      <c r="A1433" s="28" t="n">
        <v>45640</v>
      </c>
      <c r="B1433" s="21" t="s">
        <v>126</v>
      </c>
      <c r="C1433" s="21" t="s">
        <v>138</v>
      </c>
      <c r="D1433" s="29" t="n">
        <v>96.63</v>
      </c>
      <c r="E1433" s="29" t="n">
        <f aca="false">D1433/10</f>
        <v>9.663</v>
      </c>
      <c r="F1433" s="29" t="n">
        <f aca="false">(E1433+Einstellungen!$B$20)*(1+Einstellungen!$B$10)</f>
        <v>33.69961</v>
      </c>
      <c r="G1433" s="21" t="str">
        <f aca="false">IF(F1433&lt;Einstellungen!$B$5,"ja","nein")</f>
        <v>nein</v>
      </c>
      <c r="H1433" s="21" t="s">
        <v>15</v>
      </c>
      <c r="I1433" s="29" t="n">
        <f aca="false">INDEX(Einstellungen!$B$27:$B$50,15)</f>
        <v>1</v>
      </c>
      <c r="J1433" s="29" t="n">
        <f aca="false">F1433*I1433</f>
        <v>33.69961</v>
      </c>
    </row>
    <row r="1434" customFormat="false" ht="15" hidden="false" customHeight="false" outlineLevel="0" collapsed="false">
      <c r="A1434" s="28" t="n">
        <v>45640</v>
      </c>
      <c r="B1434" s="21" t="s">
        <v>127</v>
      </c>
      <c r="C1434" s="21" t="s">
        <v>138</v>
      </c>
      <c r="D1434" s="29" t="n">
        <v>98.24</v>
      </c>
      <c r="E1434" s="29" t="n">
        <f aca="false">D1434/10</f>
        <v>9.824</v>
      </c>
      <c r="F1434" s="29" t="n">
        <f aca="false">(E1434+Einstellungen!$B$20)*(1+Einstellungen!$B$10)</f>
        <v>33.8912</v>
      </c>
      <c r="G1434" s="21" t="str">
        <f aca="false">IF(F1434&lt;Einstellungen!$B$5,"ja","nein")</f>
        <v>nein</v>
      </c>
      <c r="H1434" s="21" t="s">
        <v>15</v>
      </c>
      <c r="I1434" s="29" t="n">
        <f aca="false">INDEX(Einstellungen!$B$27:$B$50,16)</f>
        <v>0.95</v>
      </c>
      <c r="J1434" s="29" t="n">
        <f aca="false">F1434*I1434</f>
        <v>32.19664</v>
      </c>
    </row>
    <row r="1435" customFormat="false" ht="15" hidden="false" customHeight="false" outlineLevel="0" collapsed="false">
      <c r="A1435" s="28" t="n">
        <v>45640</v>
      </c>
      <c r="B1435" s="21" t="s">
        <v>128</v>
      </c>
      <c r="C1435" s="21" t="s">
        <v>138</v>
      </c>
      <c r="D1435" s="29" t="n">
        <v>105.67</v>
      </c>
      <c r="E1435" s="29" t="n">
        <f aca="false">D1435/10</f>
        <v>10.567</v>
      </c>
      <c r="F1435" s="29" t="n">
        <f aca="false">(E1435+Einstellungen!$B$20)*(1+Einstellungen!$B$10)</f>
        <v>34.77537</v>
      </c>
      <c r="G1435" s="21" t="str">
        <f aca="false">IF(F1435&lt;Einstellungen!$B$5,"ja","nein")</f>
        <v>nein</v>
      </c>
      <c r="H1435" s="21" t="s">
        <v>15</v>
      </c>
      <c r="I1435" s="29" t="n">
        <f aca="false">INDEX(Einstellungen!$B$27:$B$50,17)</f>
        <v>0.95</v>
      </c>
      <c r="J1435" s="29" t="n">
        <f aca="false">F1435*I1435</f>
        <v>33.0366015</v>
      </c>
    </row>
    <row r="1436" customFormat="false" ht="15" hidden="false" customHeight="false" outlineLevel="0" collapsed="false">
      <c r="A1436" s="28" t="n">
        <v>45640</v>
      </c>
      <c r="B1436" s="21" t="s">
        <v>129</v>
      </c>
      <c r="C1436" s="21" t="s">
        <v>138</v>
      </c>
      <c r="D1436" s="29" t="n">
        <v>121.12</v>
      </c>
      <c r="E1436" s="29" t="n">
        <f aca="false">D1436/10</f>
        <v>12.112</v>
      </c>
      <c r="F1436" s="29" t="n">
        <f aca="false">(E1436+Einstellungen!$B$20)*(1+Einstellungen!$B$10)</f>
        <v>36.61392</v>
      </c>
      <c r="G1436" s="21" t="str">
        <f aca="false">IF(F1436&lt;Einstellungen!$B$5,"ja","nein")</f>
        <v>nein</v>
      </c>
      <c r="H1436" s="21" t="s">
        <v>15</v>
      </c>
      <c r="I1436" s="29" t="n">
        <f aca="false">INDEX(Einstellungen!$B$27:$B$50,18)</f>
        <v>1.1</v>
      </c>
      <c r="J1436" s="29" t="n">
        <f aca="false">F1436*I1436</f>
        <v>40.275312</v>
      </c>
    </row>
    <row r="1437" customFormat="false" ht="15" hidden="false" customHeight="false" outlineLevel="0" collapsed="false">
      <c r="A1437" s="28" t="n">
        <v>45640</v>
      </c>
      <c r="B1437" s="21" t="s">
        <v>130</v>
      </c>
      <c r="C1437" s="21" t="s">
        <v>138</v>
      </c>
      <c r="D1437" s="29" t="n">
        <v>93.15</v>
      </c>
      <c r="E1437" s="29" t="n">
        <f aca="false">D1437/10</f>
        <v>9.315</v>
      </c>
      <c r="F1437" s="29" t="n">
        <f aca="false">(E1437+Einstellungen!$B$20)*(1+Einstellungen!$B$10)</f>
        <v>33.28549</v>
      </c>
      <c r="G1437" s="21" t="str">
        <f aca="false">IF(F1437&lt;Einstellungen!$B$5,"ja","nein")</f>
        <v>nein</v>
      </c>
      <c r="H1437" s="21" t="s">
        <v>15</v>
      </c>
      <c r="I1437" s="29" t="n">
        <f aca="false">INDEX(Einstellungen!$B$27:$B$50,19)</f>
        <v>1.35</v>
      </c>
      <c r="J1437" s="29" t="n">
        <f aca="false">F1437*I1437</f>
        <v>44.9354115</v>
      </c>
    </row>
    <row r="1438" customFormat="false" ht="15" hidden="false" customHeight="false" outlineLevel="0" collapsed="false">
      <c r="A1438" s="28" t="n">
        <v>45640</v>
      </c>
      <c r="B1438" s="21" t="s">
        <v>131</v>
      </c>
      <c r="C1438" s="21" t="s">
        <v>138</v>
      </c>
      <c r="D1438" s="29" t="n">
        <v>95.6</v>
      </c>
      <c r="E1438" s="29" t="n">
        <f aca="false">D1438/10</f>
        <v>9.56</v>
      </c>
      <c r="F1438" s="29" t="n">
        <f aca="false">(E1438+Einstellungen!$B$20)*(1+Einstellungen!$B$10)</f>
        <v>33.57704</v>
      </c>
      <c r="G1438" s="21" t="str">
        <f aca="false">IF(F1438&lt;Einstellungen!$B$5,"ja","nein")</f>
        <v>nein</v>
      </c>
      <c r="H1438" s="21" t="s">
        <v>15</v>
      </c>
      <c r="I1438" s="29" t="n">
        <f aca="false">INDEX(Einstellungen!$B$27:$B$50,20)</f>
        <v>1.45</v>
      </c>
      <c r="J1438" s="29" t="n">
        <f aca="false">F1438*I1438</f>
        <v>48.686708</v>
      </c>
    </row>
    <row r="1439" customFormat="false" ht="15" hidden="false" customHeight="false" outlineLevel="0" collapsed="false">
      <c r="A1439" s="28" t="n">
        <v>45640</v>
      </c>
      <c r="B1439" s="21" t="s">
        <v>132</v>
      </c>
      <c r="C1439" s="21" t="s">
        <v>138</v>
      </c>
      <c r="D1439" s="29" t="n">
        <v>86.01</v>
      </c>
      <c r="E1439" s="29" t="n">
        <f aca="false">D1439/10</f>
        <v>8.601</v>
      </c>
      <c r="F1439" s="29" t="n">
        <f aca="false">(E1439+Einstellungen!$B$20)*(1+Einstellungen!$B$10)</f>
        <v>32.43583</v>
      </c>
      <c r="G1439" s="21" t="str">
        <f aca="false">IF(F1439&lt;Einstellungen!$B$5,"ja","nein")</f>
        <v>nein</v>
      </c>
      <c r="H1439" s="21" t="s">
        <v>15</v>
      </c>
      <c r="I1439" s="29" t="n">
        <f aca="false">INDEX(Einstellungen!$B$27:$B$50,21)</f>
        <v>1.4</v>
      </c>
      <c r="J1439" s="29" t="n">
        <f aca="false">F1439*I1439</f>
        <v>45.410162</v>
      </c>
    </row>
    <row r="1440" customFormat="false" ht="15" hidden="false" customHeight="false" outlineLevel="0" collapsed="false">
      <c r="A1440" s="28" t="n">
        <v>45640</v>
      </c>
      <c r="B1440" s="21" t="s">
        <v>133</v>
      </c>
      <c r="C1440" s="21" t="s">
        <v>138</v>
      </c>
      <c r="D1440" s="29" t="n">
        <v>82.78</v>
      </c>
      <c r="E1440" s="29" t="n">
        <f aca="false">D1440/10</f>
        <v>8.278</v>
      </c>
      <c r="F1440" s="29" t="n">
        <f aca="false">(E1440+Einstellungen!$B$20)*(1+Einstellungen!$B$10)</f>
        <v>32.05146</v>
      </c>
      <c r="G1440" s="21" t="str">
        <f aca="false">IF(F1440&lt;Einstellungen!$B$5,"ja","nein")</f>
        <v>nein</v>
      </c>
      <c r="H1440" s="21" t="s">
        <v>15</v>
      </c>
      <c r="I1440" s="29" t="n">
        <f aca="false">INDEX(Einstellungen!$B$27:$B$50,22)</f>
        <v>1.25</v>
      </c>
      <c r="J1440" s="29" t="n">
        <f aca="false">F1440*I1440</f>
        <v>40.064325</v>
      </c>
    </row>
    <row r="1441" customFormat="false" ht="15" hidden="false" customHeight="false" outlineLevel="0" collapsed="false">
      <c r="A1441" s="28" t="n">
        <v>45640</v>
      </c>
      <c r="B1441" s="21" t="s">
        <v>134</v>
      </c>
      <c r="C1441" s="21" t="s">
        <v>138</v>
      </c>
      <c r="D1441" s="29" t="n">
        <v>87.25</v>
      </c>
      <c r="E1441" s="29" t="n">
        <f aca="false">D1441/10</f>
        <v>8.725</v>
      </c>
      <c r="F1441" s="29" t="n">
        <f aca="false">(E1441+Einstellungen!$B$20)*(1+Einstellungen!$B$10)</f>
        <v>32.58339</v>
      </c>
      <c r="G1441" s="21" t="str">
        <f aca="false">IF(F1441&lt;Einstellungen!$B$5,"ja","nein")</f>
        <v>nein</v>
      </c>
      <c r="H1441" s="21" t="s">
        <v>15</v>
      </c>
      <c r="I1441" s="29" t="n">
        <f aca="false">INDEX(Einstellungen!$B$27:$B$50,23)</f>
        <v>1.05</v>
      </c>
      <c r="J1441" s="29" t="n">
        <f aca="false">F1441*I1441</f>
        <v>34.2125595</v>
      </c>
    </row>
    <row r="1442" customFormat="false" ht="15" hidden="false" customHeight="false" outlineLevel="0" collapsed="false">
      <c r="A1442" s="28" t="n">
        <v>45640</v>
      </c>
      <c r="B1442" s="21" t="s">
        <v>135</v>
      </c>
      <c r="C1442" s="21" t="s">
        <v>138</v>
      </c>
      <c r="D1442" s="29" t="n">
        <v>73.81</v>
      </c>
      <c r="E1442" s="29" t="n">
        <f aca="false">D1442/10</f>
        <v>7.381</v>
      </c>
      <c r="F1442" s="29" t="n">
        <f aca="false">(E1442+Einstellungen!$B$20)*(1+Einstellungen!$B$10)</f>
        <v>30.98403</v>
      </c>
      <c r="G1442" s="21" t="str">
        <f aca="false">IF(F1442&lt;Einstellungen!$B$5,"ja","nein")</f>
        <v>nein</v>
      </c>
      <c r="H1442" s="21" t="s">
        <v>15</v>
      </c>
      <c r="I1442" s="29" t="n">
        <f aca="false">INDEX(Einstellungen!$B$27:$B$50,24)</f>
        <v>0.8</v>
      </c>
      <c r="J1442" s="29" t="n">
        <f aca="false">F1442*I1442</f>
        <v>24.787224</v>
      </c>
    </row>
    <row r="1443" customFormat="false" ht="15" hidden="false" customHeight="false" outlineLevel="0" collapsed="false">
      <c r="A1443" s="28" t="n">
        <v>45641</v>
      </c>
      <c r="B1443" s="21" t="s">
        <v>111</v>
      </c>
      <c r="C1443" s="21" t="s">
        <v>139</v>
      </c>
      <c r="D1443" s="29" t="n">
        <v>73.58</v>
      </c>
      <c r="E1443" s="29" t="n">
        <f aca="false">D1443/10</f>
        <v>7.358</v>
      </c>
      <c r="F1443" s="29" t="n">
        <f aca="false">(E1443+Einstellungen!$B$20)*(1+Einstellungen!$B$10)</f>
        <v>30.95666</v>
      </c>
      <c r="G1443" s="21" t="str">
        <f aca="false">IF(F1443&lt;Einstellungen!$B$5,"ja","nein")</f>
        <v>nein</v>
      </c>
      <c r="H1443" s="21" t="s">
        <v>15</v>
      </c>
      <c r="I1443" s="29" t="n">
        <f aca="false">INDEX(Einstellungen!$B$27:$B$50,1)</f>
        <v>0.6</v>
      </c>
      <c r="J1443" s="29" t="n">
        <f aca="false">F1443*I1443</f>
        <v>18.573996</v>
      </c>
    </row>
    <row r="1444" customFormat="false" ht="15" hidden="false" customHeight="false" outlineLevel="0" collapsed="false">
      <c r="A1444" s="28" t="n">
        <v>45641</v>
      </c>
      <c r="B1444" s="21" t="s">
        <v>113</v>
      </c>
      <c r="C1444" s="21" t="s">
        <v>139</v>
      </c>
      <c r="D1444" s="29" t="n">
        <v>68.48</v>
      </c>
      <c r="E1444" s="29" t="n">
        <f aca="false">D1444/10</f>
        <v>6.848</v>
      </c>
      <c r="F1444" s="29" t="n">
        <f aca="false">(E1444+Einstellungen!$B$20)*(1+Einstellungen!$B$10)</f>
        <v>30.34976</v>
      </c>
      <c r="G1444" s="21" t="str">
        <f aca="false">IF(F1444&lt;Einstellungen!$B$5,"ja","nein")</f>
        <v>nein</v>
      </c>
      <c r="H1444" s="21" t="s">
        <v>15</v>
      </c>
      <c r="I1444" s="29" t="n">
        <f aca="false">INDEX(Einstellungen!$B$27:$B$50,2)</f>
        <v>0.5</v>
      </c>
      <c r="J1444" s="29" t="n">
        <f aca="false">F1444*I1444</f>
        <v>15.17488</v>
      </c>
    </row>
    <row r="1445" customFormat="false" ht="15" hidden="false" customHeight="false" outlineLevel="0" collapsed="false">
      <c r="A1445" s="28" t="n">
        <v>45641</v>
      </c>
      <c r="B1445" s="21" t="s">
        <v>114</v>
      </c>
      <c r="C1445" s="21" t="s">
        <v>139</v>
      </c>
      <c r="D1445" s="29" t="n">
        <v>67.61</v>
      </c>
      <c r="E1445" s="29" t="n">
        <f aca="false">D1445/10</f>
        <v>6.761</v>
      </c>
      <c r="F1445" s="29" t="n">
        <f aca="false">(E1445+Einstellungen!$B$20)*(1+Einstellungen!$B$10)</f>
        <v>30.24623</v>
      </c>
      <c r="G1445" s="21" t="str">
        <f aca="false">IF(F1445&lt;Einstellungen!$B$5,"ja","nein")</f>
        <v>nein</v>
      </c>
      <c r="H1445" s="21" t="s">
        <v>15</v>
      </c>
      <c r="I1445" s="29" t="n">
        <f aca="false">INDEX(Einstellungen!$B$27:$B$50,3)</f>
        <v>0.45</v>
      </c>
      <c r="J1445" s="29" t="n">
        <f aca="false">F1445*I1445</f>
        <v>13.6108035</v>
      </c>
    </row>
    <row r="1446" customFormat="false" ht="15" hidden="false" customHeight="false" outlineLevel="0" collapsed="false">
      <c r="A1446" s="28" t="n">
        <v>45641</v>
      </c>
      <c r="B1446" s="21" t="s">
        <v>115</v>
      </c>
      <c r="C1446" s="21" t="s">
        <v>139</v>
      </c>
      <c r="D1446" s="29" t="n">
        <v>59.39</v>
      </c>
      <c r="E1446" s="29" t="n">
        <f aca="false">D1446/10</f>
        <v>5.939</v>
      </c>
      <c r="F1446" s="29" t="n">
        <f aca="false">(E1446+Einstellungen!$B$20)*(1+Einstellungen!$B$10)</f>
        <v>29.26805</v>
      </c>
      <c r="G1446" s="21" t="str">
        <f aca="false">IF(F1446&lt;Einstellungen!$B$5,"ja","nein")</f>
        <v>nein</v>
      </c>
      <c r="H1446" s="21" t="s">
        <v>15</v>
      </c>
      <c r="I1446" s="29" t="n">
        <f aca="false">INDEX(Einstellungen!$B$27:$B$50,4)</f>
        <v>0.45</v>
      </c>
      <c r="J1446" s="29" t="n">
        <f aca="false">F1446*I1446</f>
        <v>13.1706225</v>
      </c>
    </row>
    <row r="1447" customFormat="false" ht="15" hidden="false" customHeight="false" outlineLevel="0" collapsed="false">
      <c r="A1447" s="28" t="n">
        <v>45641</v>
      </c>
      <c r="B1447" s="21" t="s">
        <v>116</v>
      </c>
      <c r="C1447" s="21" t="s">
        <v>139</v>
      </c>
      <c r="D1447" s="29" t="n">
        <v>55.33</v>
      </c>
      <c r="E1447" s="29" t="n">
        <f aca="false">D1447/10</f>
        <v>5.533</v>
      </c>
      <c r="F1447" s="29" t="n">
        <f aca="false">(E1447+Einstellungen!$B$20)*(1+Einstellungen!$B$10)</f>
        <v>28.78491</v>
      </c>
      <c r="G1447" s="21" t="str">
        <f aca="false">IF(F1447&lt;Einstellungen!$B$5,"ja","nein")</f>
        <v>ja</v>
      </c>
      <c r="H1447" s="21" t="s">
        <v>15</v>
      </c>
      <c r="I1447" s="29" t="n">
        <f aca="false">INDEX(Einstellungen!$B$27:$B$50,5)</f>
        <v>0.45</v>
      </c>
      <c r="J1447" s="29" t="n">
        <f aca="false">F1447*I1447</f>
        <v>12.9532095</v>
      </c>
    </row>
    <row r="1448" customFormat="false" ht="15" hidden="false" customHeight="false" outlineLevel="0" collapsed="false">
      <c r="A1448" s="28" t="n">
        <v>45641</v>
      </c>
      <c r="B1448" s="21" t="s">
        <v>117</v>
      </c>
      <c r="C1448" s="21" t="s">
        <v>139</v>
      </c>
      <c r="D1448" s="29" t="n">
        <v>52.74</v>
      </c>
      <c r="E1448" s="29" t="n">
        <f aca="false">D1448/10</f>
        <v>5.274</v>
      </c>
      <c r="F1448" s="29" t="n">
        <f aca="false">(E1448+Einstellungen!$B$20)*(1+Einstellungen!$B$10)</f>
        <v>28.4767</v>
      </c>
      <c r="G1448" s="21" t="str">
        <f aca="false">IF(F1448&lt;Einstellungen!$B$5,"ja","nein")</f>
        <v>ja</v>
      </c>
      <c r="H1448" s="21" t="s">
        <v>15</v>
      </c>
      <c r="I1448" s="29" t="n">
        <f aca="false">INDEX(Einstellungen!$B$27:$B$50,6)</f>
        <v>0.5</v>
      </c>
      <c r="J1448" s="29" t="n">
        <f aca="false">F1448*I1448</f>
        <v>14.23835</v>
      </c>
    </row>
    <row r="1449" customFormat="false" ht="15" hidden="false" customHeight="false" outlineLevel="0" collapsed="false">
      <c r="A1449" s="28" t="n">
        <v>45641</v>
      </c>
      <c r="B1449" s="21" t="s">
        <v>118</v>
      </c>
      <c r="C1449" s="21" t="s">
        <v>139</v>
      </c>
      <c r="D1449" s="29" t="n">
        <v>45.62</v>
      </c>
      <c r="E1449" s="29" t="n">
        <f aca="false">D1449/10</f>
        <v>4.562</v>
      </c>
      <c r="F1449" s="29" t="n">
        <f aca="false">(E1449+Einstellungen!$B$20)*(1+Einstellungen!$B$10)</f>
        <v>27.62942</v>
      </c>
      <c r="G1449" s="21" t="str">
        <f aca="false">IF(F1449&lt;Einstellungen!$B$5,"ja","nein")</f>
        <v>ja</v>
      </c>
      <c r="H1449" s="21" t="s">
        <v>15</v>
      </c>
      <c r="I1449" s="29" t="n">
        <f aca="false">INDEX(Einstellungen!$B$27:$B$50,7)</f>
        <v>0.7</v>
      </c>
      <c r="J1449" s="29" t="n">
        <f aca="false">F1449*I1449</f>
        <v>19.340594</v>
      </c>
    </row>
    <row r="1450" customFormat="false" ht="15" hidden="false" customHeight="false" outlineLevel="0" collapsed="false">
      <c r="A1450" s="28" t="n">
        <v>45641</v>
      </c>
      <c r="B1450" s="21" t="s">
        <v>119</v>
      </c>
      <c r="C1450" s="21" t="s">
        <v>139</v>
      </c>
      <c r="D1450" s="29" t="n">
        <v>53.92</v>
      </c>
      <c r="E1450" s="29" t="n">
        <f aca="false">D1450/10</f>
        <v>5.392</v>
      </c>
      <c r="F1450" s="29" t="n">
        <f aca="false">(E1450+Einstellungen!$B$20)*(1+Einstellungen!$B$10)</f>
        <v>28.61712</v>
      </c>
      <c r="G1450" s="21" t="str">
        <f aca="false">IF(F1450&lt;Einstellungen!$B$5,"ja","nein")</f>
        <v>ja</v>
      </c>
      <c r="H1450" s="21" t="s">
        <v>15</v>
      </c>
      <c r="I1450" s="29" t="n">
        <f aca="false">INDEX(Einstellungen!$B$27:$B$50,8)</f>
        <v>0.95</v>
      </c>
      <c r="J1450" s="29" t="n">
        <f aca="false">F1450*I1450</f>
        <v>27.186264</v>
      </c>
    </row>
    <row r="1451" customFormat="false" ht="15" hidden="false" customHeight="false" outlineLevel="0" collapsed="false">
      <c r="A1451" s="28" t="n">
        <v>45641</v>
      </c>
      <c r="B1451" s="21" t="s">
        <v>120</v>
      </c>
      <c r="C1451" s="21" t="s">
        <v>139</v>
      </c>
      <c r="D1451" s="29" t="n">
        <v>65.3</v>
      </c>
      <c r="E1451" s="29" t="n">
        <f aca="false">D1451/10</f>
        <v>6.53</v>
      </c>
      <c r="F1451" s="29" t="n">
        <f aca="false">(E1451+Einstellungen!$B$20)*(1+Einstellungen!$B$10)</f>
        <v>29.97134</v>
      </c>
      <c r="G1451" s="21" t="str">
        <f aca="false">IF(F1451&lt;Einstellungen!$B$5,"ja","nein")</f>
        <v>nein</v>
      </c>
      <c r="H1451" s="21" t="s">
        <v>15</v>
      </c>
      <c r="I1451" s="29" t="n">
        <f aca="false">INDEX(Einstellungen!$B$27:$B$50,9)</f>
        <v>1.05</v>
      </c>
      <c r="J1451" s="29" t="n">
        <f aca="false">F1451*I1451</f>
        <v>31.469907</v>
      </c>
    </row>
    <row r="1452" customFormat="false" ht="15" hidden="false" customHeight="false" outlineLevel="0" collapsed="false">
      <c r="A1452" s="28" t="n">
        <v>45641</v>
      </c>
      <c r="B1452" s="21" t="s">
        <v>121</v>
      </c>
      <c r="C1452" s="21" t="s">
        <v>139</v>
      </c>
      <c r="D1452" s="29" t="n">
        <v>70.65</v>
      </c>
      <c r="E1452" s="29" t="n">
        <f aca="false">D1452/10</f>
        <v>7.065</v>
      </c>
      <c r="F1452" s="29" t="n">
        <f aca="false">(E1452+Einstellungen!$B$20)*(1+Einstellungen!$B$10)</f>
        <v>30.60799</v>
      </c>
      <c r="G1452" s="21" t="str">
        <f aca="false">IF(F1452&lt;Einstellungen!$B$5,"ja","nein")</f>
        <v>nein</v>
      </c>
      <c r="H1452" s="21" t="s">
        <v>15</v>
      </c>
      <c r="I1452" s="29" t="n">
        <f aca="false">INDEX(Einstellungen!$B$27:$B$50,10)</f>
        <v>1.05</v>
      </c>
      <c r="J1452" s="29" t="n">
        <f aca="false">F1452*I1452</f>
        <v>32.1383895</v>
      </c>
    </row>
    <row r="1453" customFormat="false" ht="15" hidden="false" customHeight="false" outlineLevel="0" collapsed="false">
      <c r="A1453" s="28" t="n">
        <v>45641</v>
      </c>
      <c r="B1453" s="21" t="s">
        <v>122</v>
      </c>
      <c r="C1453" s="21" t="s">
        <v>139</v>
      </c>
      <c r="D1453" s="29" t="n">
        <v>65.26</v>
      </c>
      <c r="E1453" s="29" t="n">
        <f aca="false">D1453/10</f>
        <v>6.526</v>
      </c>
      <c r="F1453" s="29" t="n">
        <f aca="false">(E1453+Einstellungen!$B$20)*(1+Einstellungen!$B$10)</f>
        <v>29.96658</v>
      </c>
      <c r="G1453" s="21" t="str">
        <f aca="false">IF(F1453&lt;Einstellungen!$B$5,"ja","nein")</f>
        <v>nein</v>
      </c>
      <c r="H1453" s="21" t="s">
        <v>15</v>
      </c>
      <c r="I1453" s="29" t="n">
        <f aca="false">INDEX(Einstellungen!$B$27:$B$50,11)</f>
        <v>1.05</v>
      </c>
      <c r="J1453" s="29" t="n">
        <f aca="false">F1453*I1453</f>
        <v>31.464909</v>
      </c>
    </row>
    <row r="1454" customFormat="false" ht="15" hidden="false" customHeight="false" outlineLevel="0" collapsed="false">
      <c r="A1454" s="28" t="n">
        <v>45641</v>
      </c>
      <c r="B1454" s="21" t="s">
        <v>123</v>
      </c>
      <c r="C1454" s="21" t="s">
        <v>139</v>
      </c>
      <c r="D1454" s="29" t="n">
        <v>60.9</v>
      </c>
      <c r="E1454" s="29" t="n">
        <f aca="false">D1454/10</f>
        <v>6.09</v>
      </c>
      <c r="F1454" s="29" t="n">
        <f aca="false">(E1454+Einstellungen!$B$20)*(1+Einstellungen!$B$10)</f>
        <v>29.44774</v>
      </c>
      <c r="G1454" s="21" t="str">
        <f aca="false">IF(F1454&lt;Einstellungen!$B$5,"ja","nein")</f>
        <v>nein</v>
      </c>
      <c r="H1454" s="21" t="s">
        <v>15</v>
      </c>
      <c r="I1454" s="29" t="n">
        <f aca="false">INDEX(Einstellungen!$B$27:$B$50,12)</f>
        <v>1.1</v>
      </c>
      <c r="J1454" s="29" t="n">
        <f aca="false">F1454*I1454</f>
        <v>32.392514</v>
      </c>
    </row>
    <row r="1455" customFormat="false" ht="15" hidden="false" customHeight="false" outlineLevel="0" collapsed="false">
      <c r="A1455" s="28" t="n">
        <v>45641</v>
      </c>
      <c r="B1455" s="21" t="s">
        <v>124</v>
      </c>
      <c r="C1455" s="21" t="s">
        <v>139</v>
      </c>
      <c r="D1455" s="29" t="n">
        <v>61.5</v>
      </c>
      <c r="E1455" s="29" t="n">
        <f aca="false">D1455/10</f>
        <v>6.15</v>
      </c>
      <c r="F1455" s="29" t="n">
        <f aca="false">(E1455+Einstellungen!$B$20)*(1+Einstellungen!$B$10)</f>
        <v>29.51914</v>
      </c>
      <c r="G1455" s="21" t="str">
        <f aca="false">IF(F1455&lt;Einstellungen!$B$5,"ja","nein")</f>
        <v>nein</v>
      </c>
      <c r="H1455" s="21" t="s">
        <v>15</v>
      </c>
      <c r="I1455" s="29" t="n">
        <f aca="false">INDEX(Einstellungen!$B$27:$B$50,13)</f>
        <v>1.2</v>
      </c>
      <c r="J1455" s="29" t="n">
        <f aca="false">F1455*I1455</f>
        <v>35.422968</v>
      </c>
    </row>
    <row r="1456" customFormat="false" ht="15" hidden="false" customHeight="false" outlineLevel="0" collapsed="false">
      <c r="A1456" s="28" t="n">
        <v>45641</v>
      </c>
      <c r="B1456" s="21" t="s">
        <v>125</v>
      </c>
      <c r="C1456" s="21" t="s">
        <v>139</v>
      </c>
      <c r="D1456" s="29" t="n">
        <v>47.51</v>
      </c>
      <c r="E1456" s="29" t="n">
        <f aca="false">D1456/10</f>
        <v>4.751</v>
      </c>
      <c r="F1456" s="29" t="n">
        <f aca="false">(E1456+Einstellungen!$B$20)*(1+Einstellungen!$B$10)</f>
        <v>27.85433</v>
      </c>
      <c r="G1456" s="21" t="str">
        <f aca="false">IF(F1456&lt;Einstellungen!$B$5,"ja","nein")</f>
        <v>ja</v>
      </c>
      <c r="H1456" s="21" t="s">
        <v>15</v>
      </c>
      <c r="I1456" s="29" t="n">
        <f aca="false">INDEX(Einstellungen!$B$27:$B$50,14)</f>
        <v>1.15</v>
      </c>
      <c r="J1456" s="29" t="n">
        <f aca="false">F1456*I1456</f>
        <v>32.0324795</v>
      </c>
    </row>
    <row r="1457" customFormat="false" ht="15" hidden="false" customHeight="false" outlineLevel="0" collapsed="false">
      <c r="A1457" s="28" t="n">
        <v>45641</v>
      </c>
      <c r="B1457" s="21" t="s">
        <v>126</v>
      </c>
      <c r="C1457" s="21" t="s">
        <v>139</v>
      </c>
      <c r="D1457" s="29" t="n">
        <v>49.47</v>
      </c>
      <c r="E1457" s="29" t="n">
        <f aca="false">D1457/10</f>
        <v>4.947</v>
      </c>
      <c r="F1457" s="29" t="n">
        <f aca="false">(E1457+Einstellungen!$B$20)*(1+Einstellungen!$B$10)</f>
        <v>28.08757</v>
      </c>
      <c r="G1457" s="21" t="str">
        <f aca="false">IF(F1457&lt;Einstellungen!$B$5,"ja","nein")</f>
        <v>ja</v>
      </c>
      <c r="H1457" s="21" t="s">
        <v>15</v>
      </c>
      <c r="I1457" s="29" t="n">
        <f aca="false">INDEX(Einstellungen!$B$27:$B$50,15)</f>
        <v>1</v>
      </c>
      <c r="J1457" s="29" t="n">
        <f aca="false">F1457*I1457</f>
        <v>28.08757</v>
      </c>
    </row>
    <row r="1458" customFormat="false" ht="15" hidden="false" customHeight="false" outlineLevel="0" collapsed="false">
      <c r="A1458" s="28" t="n">
        <v>45641</v>
      </c>
      <c r="B1458" s="21" t="s">
        <v>127</v>
      </c>
      <c r="C1458" s="21" t="s">
        <v>139</v>
      </c>
      <c r="D1458" s="29" t="n">
        <v>47.92</v>
      </c>
      <c r="E1458" s="29" t="n">
        <f aca="false">D1458/10</f>
        <v>4.792</v>
      </c>
      <c r="F1458" s="29" t="n">
        <f aca="false">(E1458+Einstellungen!$B$20)*(1+Einstellungen!$B$10)</f>
        <v>27.90312</v>
      </c>
      <c r="G1458" s="21" t="str">
        <f aca="false">IF(F1458&lt;Einstellungen!$B$5,"ja","nein")</f>
        <v>ja</v>
      </c>
      <c r="H1458" s="21" t="s">
        <v>15</v>
      </c>
      <c r="I1458" s="29" t="n">
        <f aca="false">INDEX(Einstellungen!$B$27:$B$50,16)</f>
        <v>0.95</v>
      </c>
      <c r="J1458" s="29" t="n">
        <f aca="false">F1458*I1458</f>
        <v>26.507964</v>
      </c>
    </row>
    <row r="1459" customFormat="false" ht="15" hidden="false" customHeight="false" outlineLevel="0" collapsed="false">
      <c r="A1459" s="28" t="n">
        <v>45641</v>
      </c>
      <c r="B1459" s="21" t="s">
        <v>128</v>
      </c>
      <c r="C1459" s="21" t="s">
        <v>139</v>
      </c>
      <c r="D1459" s="29" t="n">
        <v>38</v>
      </c>
      <c r="E1459" s="29" t="n">
        <f aca="false">D1459/10</f>
        <v>3.8</v>
      </c>
      <c r="F1459" s="29" t="n">
        <f aca="false">(E1459+Einstellungen!$B$20)*(1+Einstellungen!$B$10)</f>
        <v>26.72264</v>
      </c>
      <c r="G1459" s="21" t="str">
        <f aca="false">IF(F1459&lt;Einstellungen!$B$5,"ja","nein")</f>
        <v>ja</v>
      </c>
      <c r="H1459" s="21" t="s">
        <v>15</v>
      </c>
      <c r="I1459" s="29" t="n">
        <f aca="false">INDEX(Einstellungen!$B$27:$B$50,17)</f>
        <v>0.95</v>
      </c>
      <c r="J1459" s="29" t="n">
        <f aca="false">F1459*I1459</f>
        <v>25.386508</v>
      </c>
    </row>
    <row r="1460" customFormat="false" ht="15" hidden="false" customHeight="false" outlineLevel="0" collapsed="false">
      <c r="A1460" s="28" t="n">
        <v>45641</v>
      </c>
      <c r="B1460" s="21" t="s">
        <v>129</v>
      </c>
      <c r="C1460" s="21" t="s">
        <v>139</v>
      </c>
      <c r="D1460" s="29" t="n">
        <v>43.42</v>
      </c>
      <c r="E1460" s="29" t="n">
        <f aca="false">D1460/10</f>
        <v>4.342</v>
      </c>
      <c r="F1460" s="29" t="n">
        <f aca="false">(E1460+Einstellungen!$B$20)*(1+Einstellungen!$B$10)</f>
        <v>27.36762</v>
      </c>
      <c r="G1460" s="21" t="str">
        <f aca="false">IF(F1460&lt;Einstellungen!$B$5,"ja","nein")</f>
        <v>ja</v>
      </c>
      <c r="H1460" s="21" t="s">
        <v>15</v>
      </c>
      <c r="I1460" s="29" t="n">
        <f aca="false">INDEX(Einstellungen!$B$27:$B$50,18)</f>
        <v>1.1</v>
      </c>
      <c r="J1460" s="29" t="n">
        <f aca="false">F1460*I1460</f>
        <v>30.104382</v>
      </c>
    </row>
    <row r="1461" customFormat="false" ht="15" hidden="false" customHeight="false" outlineLevel="0" collapsed="false">
      <c r="A1461" s="28" t="n">
        <v>45641</v>
      </c>
      <c r="B1461" s="21" t="s">
        <v>130</v>
      </c>
      <c r="C1461" s="21" t="s">
        <v>139</v>
      </c>
      <c r="D1461" s="29" t="n">
        <v>28.33</v>
      </c>
      <c r="E1461" s="29" t="n">
        <f aca="false">D1461/10</f>
        <v>2.833</v>
      </c>
      <c r="F1461" s="29" t="n">
        <f aca="false">(E1461+Einstellungen!$B$20)*(1+Einstellungen!$B$10)</f>
        <v>25.57191</v>
      </c>
      <c r="G1461" s="21" t="str">
        <f aca="false">IF(F1461&lt;Einstellungen!$B$5,"ja","nein")</f>
        <v>ja</v>
      </c>
      <c r="H1461" s="21" t="s">
        <v>15</v>
      </c>
      <c r="I1461" s="29" t="n">
        <f aca="false">INDEX(Einstellungen!$B$27:$B$50,19)</f>
        <v>1.35</v>
      </c>
      <c r="J1461" s="29" t="n">
        <f aca="false">F1461*I1461</f>
        <v>34.5220785</v>
      </c>
    </row>
    <row r="1462" customFormat="false" ht="15" hidden="false" customHeight="false" outlineLevel="0" collapsed="false">
      <c r="A1462" s="28" t="n">
        <v>45641</v>
      </c>
      <c r="B1462" s="21" t="s">
        <v>131</v>
      </c>
      <c r="C1462" s="21" t="s">
        <v>139</v>
      </c>
      <c r="D1462" s="29" t="n">
        <v>24.55</v>
      </c>
      <c r="E1462" s="29" t="n">
        <f aca="false">D1462/10</f>
        <v>2.455</v>
      </c>
      <c r="F1462" s="29" t="n">
        <f aca="false">(E1462+Einstellungen!$B$20)*(1+Einstellungen!$B$10)</f>
        <v>25.12209</v>
      </c>
      <c r="G1462" s="21" t="str">
        <f aca="false">IF(F1462&lt;Einstellungen!$B$5,"ja","nein")</f>
        <v>ja</v>
      </c>
      <c r="H1462" s="21" t="s">
        <v>15</v>
      </c>
      <c r="I1462" s="29" t="n">
        <f aca="false">INDEX(Einstellungen!$B$27:$B$50,20)</f>
        <v>1.45</v>
      </c>
      <c r="J1462" s="29" t="n">
        <f aca="false">F1462*I1462</f>
        <v>36.4270305</v>
      </c>
    </row>
    <row r="1463" customFormat="false" ht="15" hidden="false" customHeight="false" outlineLevel="0" collapsed="false">
      <c r="A1463" s="28" t="n">
        <v>45641</v>
      </c>
      <c r="B1463" s="21" t="s">
        <v>132</v>
      </c>
      <c r="C1463" s="21" t="s">
        <v>139</v>
      </c>
      <c r="D1463" s="29" t="n">
        <v>18.55</v>
      </c>
      <c r="E1463" s="29" t="n">
        <f aca="false">D1463/10</f>
        <v>1.855</v>
      </c>
      <c r="F1463" s="29" t="n">
        <f aca="false">(E1463+Einstellungen!$B$20)*(1+Einstellungen!$B$10)</f>
        <v>24.40809</v>
      </c>
      <c r="G1463" s="21" t="str">
        <f aca="false">IF(F1463&lt;Einstellungen!$B$5,"ja","nein")</f>
        <v>ja</v>
      </c>
      <c r="H1463" s="21" t="s">
        <v>15</v>
      </c>
      <c r="I1463" s="29" t="n">
        <f aca="false">INDEX(Einstellungen!$B$27:$B$50,21)</f>
        <v>1.4</v>
      </c>
      <c r="J1463" s="29" t="n">
        <f aca="false">F1463*I1463</f>
        <v>34.171326</v>
      </c>
    </row>
    <row r="1464" customFormat="false" ht="15" hidden="false" customHeight="false" outlineLevel="0" collapsed="false">
      <c r="A1464" s="28" t="n">
        <v>45641</v>
      </c>
      <c r="B1464" s="21" t="s">
        <v>133</v>
      </c>
      <c r="C1464" s="21" t="s">
        <v>139</v>
      </c>
      <c r="D1464" s="29" t="n">
        <v>13.96</v>
      </c>
      <c r="E1464" s="29" t="n">
        <f aca="false">D1464/10</f>
        <v>1.396</v>
      </c>
      <c r="F1464" s="29" t="n">
        <f aca="false">(E1464+Einstellungen!$B$20)*(1+Einstellungen!$B$10)</f>
        <v>23.86188</v>
      </c>
      <c r="G1464" s="21" t="str">
        <f aca="false">IF(F1464&lt;Einstellungen!$B$5,"ja","nein")</f>
        <v>ja</v>
      </c>
      <c r="H1464" s="21" t="s">
        <v>15</v>
      </c>
      <c r="I1464" s="29" t="n">
        <f aca="false">INDEX(Einstellungen!$B$27:$B$50,22)</f>
        <v>1.25</v>
      </c>
      <c r="J1464" s="29" t="n">
        <f aca="false">F1464*I1464</f>
        <v>29.82735</v>
      </c>
    </row>
    <row r="1465" customFormat="false" ht="15" hidden="false" customHeight="false" outlineLevel="0" collapsed="false">
      <c r="A1465" s="28" t="n">
        <v>45641</v>
      </c>
      <c r="B1465" s="21" t="s">
        <v>134</v>
      </c>
      <c r="C1465" s="21" t="s">
        <v>139</v>
      </c>
      <c r="D1465" s="29" t="n">
        <v>10.08</v>
      </c>
      <c r="E1465" s="29" t="n">
        <f aca="false">D1465/10</f>
        <v>1.008</v>
      </c>
      <c r="F1465" s="29" t="n">
        <f aca="false">(E1465+Einstellungen!$B$20)*(1+Einstellungen!$B$10)</f>
        <v>23.40016</v>
      </c>
      <c r="G1465" s="21" t="str">
        <f aca="false">IF(F1465&lt;Einstellungen!$B$5,"ja","nein")</f>
        <v>ja</v>
      </c>
      <c r="H1465" s="21" t="s">
        <v>15</v>
      </c>
      <c r="I1465" s="29" t="n">
        <f aca="false">INDEX(Einstellungen!$B$27:$B$50,23)</f>
        <v>1.05</v>
      </c>
      <c r="J1465" s="29" t="n">
        <f aca="false">F1465*I1465</f>
        <v>24.570168</v>
      </c>
    </row>
    <row r="1466" customFormat="false" ht="15" hidden="false" customHeight="false" outlineLevel="0" collapsed="false">
      <c r="A1466" s="28" t="n">
        <v>45641</v>
      </c>
      <c r="B1466" s="21" t="s">
        <v>135</v>
      </c>
      <c r="C1466" s="21" t="s">
        <v>139</v>
      </c>
      <c r="D1466" s="29" t="n">
        <v>2.29</v>
      </c>
      <c r="E1466" s="29" t="n">
        <f aca="false">D1466/10</f>
        <v>0.229</v>
      </c>
      <c r="F1466" s="29" t="n">
        <f aca="false">(E1466+Einstellungen!$B$20)*(1+Einstellungen!$B$10)</f>
        <v>22.47315</v>
      </c>
      <c r="G1466" s="21" t="str">
        <f aca="false">IF(F1466&lt;Einstellungen!$B$5,"ja","nein")</f>
        <v>ja</v>
      </c>
      <c r="H1466" s="21" t="s">
        <v>15</v>
      </c>
      <c r="I1466" s="29" t="n">
        <f aca="false">INDEX(Einstellungen!$B$27:$B$50,24)</f>
        <v>0.8</v>
      </c>
      <c r="J1466" s="29" t="n">
        <f aca="false">F1466*I1466</f>
        <v>17.97852</v>
      </c>
    </row>
    <row r="1467" customFormat="false" ht="15" hidden="false" customHeight="false" outlineLevel="0" collapsed="false">
      <c r="A1467" s="28" t="n">
        <v>45642</v>
      </c>
      <c r="B1467" s="21" t="s">
        <v>111</v>
      </c>
      <c r="C1467" s="21" t="s">
        <v>140</v>
      </c>
      <c r="D1467" s="29" t="n">
        <v>0.09</v>
      </c>
      <c r="E1467" s="29" t="n">
        <f aca="false">D1467/10</f>
        <v>0.009</v>
      </c>
      <c r="F1467" s="29" t="n">
        <f aca="false">(E1467+Einstellungen!$B$20)*(1+Einstellungen!$B$10)</f>
        <v>22.21135</v>
      </c>
      <c r="G1467" s="21" t="str">
        <f aca="false">IF(F1467&lt;Einstellungen!$B$5,"ja","nein")</f>
        <v>ja</v>
      </c>
      <c r="H1467" s="21" t="s">
        <v>15</v>
      </c>
      <c r="I1467" s="29" t="n">
        <f aca="false">INDEX(Einstellungen!$B$27:$B$50,1)</f>
        <v>0.6</v>
      </c>
      <c r="J1467" s="29" t="n">
        <f aca="false">F1467*I1467</f>
        <v>13.32681</v>
      </c>
    </row>
    <row r="1468" customFormat="false" ht="15" hidden="false" customHeight="false" outlineLevel="0" collapsed="false">
      <c r="A1468" s="28" t="n">
        <v>45642</v>
      </c>
      <c r="B1468" s="21" t="s">
        <v>113</v>
      </c>
      <c r="C1468" s="21" t="s">
        <v>140</v>
      </c>
      <c r="D1468" s="29" t="n">
        <v>0.1</v>
      </c>
      <c r="E1468" s="29" t="n">
        <f aca="false">D1468/10</f>
        <v>0.01</v>
      </c>
      <c r="F1468" s="29" t="n">
        <f aca="false">(E1468+Einstellungen!$B$20)*(1+Einstellungen!$B$10)</f>
        <v>22.21254</v>
      </c>
      <c r="G1468" s="21" t="str">
        <f aca="false">IF(F1468&lt;Einstellungen!$B$5,"ja","nein")</f>
        <v>ja</v>
      </c>
      <c r="H1468" s="21" t="s">
        <v>15</v>
      </c>
      <c r="I1468" s="29" t="n">
        <f aca="false">INDEX(Einstellungen!$B$27:$B$50,2)</f>
        <v>0.5</v>
      </c>
      <c r="J1468" s="29" t="n">
        <f aca="false">F1468*I1468</f>
        <v>11.10627</v>
      </c>
    </row>
    <row r="1469" customFormat="false" ht="15" hidden="false" customHeight="false" outlineLevel="0" collapsed="false">
      <c r="A1469" s="28" t="n">
        <v>45642</v>
      </c>
      <c r="B1469" s="21" t="s">
        <v>114</v>
      </c>
      <c r="C1469" s="21" t="s">
        <v>140</v>
      </c>
      <c r="D1469" s="29" t="n">
        <v>0.05</v>
      </c>
      <c r="E1469" s="29" t="n">
        <f aca="false">D1469/10</f>
        <v>0.005</v>
      </c>
      <c r="F1469" s="29" t="n">
        <f aca="false">(E1469+Einstellungen!$B$20)*(1+Einstellungen!$B$10)</f>
        <v>22.20659</v>
      </c>
      <c r="G1469" s="21" t="str">
        <f aca="false">IF(F1469&lt;Einstellungen!$B$5,"ja","nein")</f>
        <v>ja</v>
      </c>
      <c r="H1469" s="21" t="s">
        <v>15</v>
      </c>
      <c r="I1469" s="29" t="n">
        <f aca="false">INDEX(Einstellungen!$B$27:$B$50,3)</f>
        <v>0.45</v>
      </c>
      <c r="J1469" s="29" t="n">
        <f aca="false">F1469*I1469</f>
        <v>9.9929655</v>
      </c>
    </row>
    <row r="1470" customFormat="false" ht="15" hidden="false" customHeight="false" outlineLevel="0" collapsed="false">
      <c r="A1470" s="28" t="n">
        <v>45642</v>
      </c>
      <c r="B1470" s="21" t="s">
        <v>115</v>
      </c>
      <c r="C1470" s="21" t="s">
        <v>140</v>
      </c>
      <c r="D1470" s="29" t="n">
        <v>0.07</v>
      </c>
      <c r="E1470" s="29" t="n">
        <f aca="false">D1470/10</f>
        <v>0.007</v>
      </c>
      <c r="F1470" s="29" t="n">
        <f aca="false">(E1470+Einstellungen!$B$20)*(1+Einstellungen!$B$10)</f>
        <v>22.20897</v>
      </c>
      <c r="G1470" s="21" t="str">
        <f aca="false">IF(F1470&lt;Einstellungen!$B$5,"ja","nein")</f>
        <v>ja</v>
      </c>
      <c r="H1470" s="21" t="s">
        <v>15</v>
      </c>
      <c r="I1470" s="29" t="n">
        <f aca="false">INDEX(Einstellungen!$B$27:$B$50,4)</f>
        <v>0.45</v>
      </c>
      <c r="J1470" s="29" t="n">
        <f aca="false">F1470*I1470</f>
        <v>9.9940365</v>
      </c>
    </row>
    <row r="1471" customFormat="false" ht="15" hidden="false" customHeight="false" outlineLevel="0" collapsed="false">
      <c r="A1471" s="28" t="n">
        <v>45642</v>
      </c>
      <c r="B1471" s="21" t="s">
        <v>116</v>
      </c>
      <c r="C1471" s="21" t="s">
        <v>140</v>
      </c>
      <c r="D1471" s="29" t="n">
        <v>-0.01</v>
      </c>
      <c r="E1471" s="29" t="n">
        <f aca="false">D1471/10</f>
        <v>-0.001</v>
      </c>
      <c r="F1471" s="29" t="n">
        <f aca="false">(E1471+Einstellungen!$B$20)*(1+Einstellungen!$B$10)</f>
        <v>22.19945</v>
      </c>
      <c r="G1471" s="21" t="str">
        <f aca="false">IF(F1471&lt;Einstellungen!$B$5,"ja","nein")</f>
        <v>ja</v>
      </c>
      <c r="H1471" s="21" t="s">
        <v>15</v>
      </c>
      <c r="I1471" s="29" t="n">
        <f aca="false">INDEX(Einstellungen!$B$27:$B$50,5)</f>
        <v>0.45</v>
      </c>
      <c r="J1471" s="29" t="n">
        <f aca="false">F1471*I1471</f>
        <v>9.9897525</v>
      </c>
    </row>
    <row r="1472" customFormat="false" ht="15" hidden="false" customHeight="false" outlineLevel="0" collapsed="false">
      <c r="A1472" s="28" t="n">
        <v>45642</v>
      </c>
      <c r="B1472" s="21" t="s">
        <v>117</v>
      </c>
      <c r="C1472" s="21" t="s">
        <v>140</v>
      </c>
      <c r="D1472" s="29" t="n">
        <v>1.75</v>
      </c>
      <c r="E1472" s="29" t="n">
        <f aca="false">D1472/10</f>
        <v>0.175</v>
      </c>
      <c r="F1472" s="29" t="n">
        <f aca="false">(E1472+Einstellungen!$B$20)*(1+Einstellungen!$B$10)</f>
        <v>22.40889</v>
      </c>
      <c r="G1472" s="21" t="str">
        <f aca="false">IF(F1472&lt;Einstellungen!$B$5,"ja","nein")</f>
        <v>ja</v>
      </c>
      <c r="H1472" s="21" t="s">
        <v>15</v>
      </c>
      <c r="I1472" s="29" t="n">
        <f aca="false">INDEX(Einstellungen!$B$27:$B$50,6)</f>
        <v>0.5</v>
      </c>
      <c r="J1472" s="29" t="n">
        <f aca="false">F1472*I1472</f>
        <v>11.204445</v>
      </c>
    </row>
    <row r="1473" customFormat="false" ht="15" hidden="false" customHeight="false" outlineLevel="0" collapsed="false">
      <c r="A1473" s="28" t="n">
        <v>45642</v>
      </c>
      <c r="B1473" s="21" t="s">
        <v>118</v>
      </c>
      <c r="C1473" s="21" t="s">
        <v>140</v>
      </c>
      <c r="D1473" s="29" t="n">
        <v>7.73</v>
      </c>
      <c r="E1473" s="29" t="n">
        <f aca="false">D1473/10</f>
        <v>0.773</v>
      </c>
      <c r="F1473" s="29" t="n">
        <f aca="false">(E1473+Einstellungen!$B$20)*(1+Einstellungen!$B$10)</f>
        <v>23.12051</v>
      </c>
      <c r="G1473" s="21" t="str">
        <f aca="false">IF(F1473&lt;Einstellungen!$B$5,"ja","nein")</f>
        <v>ja</v>
      </c>
      <c r="H1473" s="21" t="s">
        <v>15</v>
      </c>
      <c r="I1473" s="29" t="n">
        <f aca="false">INDEX(Einstellungen!$B$27:$B$50,7)</f>
        <v>0.7</v>
      </c>
      <c r="J1473" s="29" t="n">
        <f aca="false">F1473*I1473</f>
        <v>16.184357</v>
      </c>
    </row>
    <row r="1474" customFormat="false" ht="15" hidden="false" customHeight="false" outlineLevel="0" collapsed="false">
      <c r="A1474" s="28" t="n">
        <v>45642</v>
      </c>
      <c r="B1474" s="21" t="s">
        <v>119</v>
      </c>
      <c r="C1474" s="21" t="s">
        <v>140</v>
      </c>
      <c r="D1474" s="29" t="n">
        <v>59.3</v>
      </c>
      <c r="E1474" s="29" t="n">
        <f aca="false">D1474/10</f>
        <v>5.93</v>
      </c>
      <c r="F1474" s="29" t="n">
        <f aca="false">(E1474+Einstellungen!$B$20)*(1+Einstellungen!$B$10)</f>
        <v>29.25734</v>
      </c>
      <c r="G1474" s="21" t="str">
        <f aca="false">IF(F1474&lt;Einstellungen!$B$5,"ja","nein")</f>
        <v>nein</v>
      </c>
      <c r="H1474" s="21" t="s">
        <v>15</v>
      </c>
      <c r="I1474" s="29" t="n">
        <f aca="false">INDEX(Einstellungen!$B$27:$B$50,8)</f>
        <v>0.95</v>
      </c>
      <c r="J1474" s="29" t="n">
        <f aca="false">F1474*I1474</f>
        <v>27.794473</v>
      </c>
    </row>
    <row r="1475" customFormat="false" ht="15" hidden="false" customHeight="false" outlineLevel="0" collapsed="false">
      <c r="A1475" s="28" t="n">
        <v>45642</v>
      </c>
      <c r="B1475" s="21" t="s">
        <v>120</v>
      </c>
      <c r="C1475" s="21" t="s">
        <v>140</v>
      </c>
      <c r="D1475" s="29" t="n">
        <v>71.79</v>
      </c>
      <c r="E1475" s="29" t="n">
        <f aca="false">D1475/10</f>
        <v>7.179</v>
      </c>
      <c r="F1475" s="29" t="n">
        <f aca="false">(E1475+Einstellungen!$B$20)*(1+Einstellungen!$B$10)</f>
        <v>30.74365</v>
      </c>
      <c r="G1475" s="21" t="str">
        <f aca="false">IF(F1475&lt;Einstellungen!$B$5,"ja","nein")</f>
        <v>nein</v>
      </c>
      <c r="H1475" s="21" t="s">
        <v>15</v>
      </c>
      <c r="I1475" s="29" t="n">
        <f aca="false">INDEX(Einstellungen!$B$27:$B$50,9)</f>
        <v>1.05</v>
      </c>
      <c r="J1475" s="29" t="n">
        <f aca="false">F1475*I1475</f>
        <v>32.2808325</v>
      </c>
    </row>
    <row r="1476" customFormat="false" ht="15" hidden="false" customHeight="false" outlineLevel="0" collapsed="false">
      <c r="A1476" s="28" t="n">
        <v>45642</v>
      </c>
      <c r="B1476" s="21" t="s">
        <v>121</v>
      </c>
      <c r="C1476" s="21" t="s">
        <v>140</v>
      </c>
      <c r="D1476" s="29" t="n">
        <v>75.91</v>
      </c>
      <c r="E1476" s="29" t="n">
        <f aca="false">D1476/10</f>
        <v>7.591</v>
      </c>
      <c r="F1476" s="29" t="n">
        <f aca="false">(E1476+Einstellungen!$B$20)*(1+Einstellungen!$B$10)</f>
        <v>31.23393</v>
      </c>
      <c r="G1476" s="21" t="str">
        <f aca="false">IF(F1476&lt;Einstellungen!$B$5,"ja","nein")</f>
        <v>nein</v>
      </c>
      <c r="H1476" s="21" t="s">
        <v>15</v>
      </c>
      <c r="I1476" s="29" t="n">
        <f aca="false">INDEX(Einstellungen!$B$27:$B$50,10)</f>
        <v>1.05</v>
      </c>
      <c r="J1476" s="29" t="n">
        <f aca="false">F1476*I1476</f>
        <v>32.7956265</v>
      </c>
    </row>
    <row r="1477" customFormat="false" ht="15" hidden="false" customHeight="false" outlineLevel="0" collapsed="false">
      <c r="A1477" s="28" t="n">
        <v>45642</v>
      </c>
      <c r="B1477" s="21" t="s">
        <v>122</v>
      </c>
      <c r="C1477" s="21" t="s">
        <v>140</v>
      </c>
      <c r="D1477" s="29" t="n">
        <v>75.46</v>
      </c>
      <c r="E1477" s="29" t="n">
        <f aca="false">D1477/10</f>
        <v>7.546</v>
      </c>
      <c r="F1477" s="29" t="n">
        <f aca="false">(E1477+Einstellungen!$B$20)*(1+Einstellungen!$B$10)</f>
        <v>31.18038</v>
      </c>
      <c r="G1477" s="21" t="str">
        <f aca="false">IF(F1477&lt;Einstellungen!$B$5,"ja","nein")</f>
        <v>nein</v>
      </c>
      <c r="H1477" s="21" t="s">
        <v>15</v>
      </c>
      <c r="I1477" s="29" t="n">
        <f aca="false">INDEX(Einstellungen!$B$27:$B$50,11)</f>
        <v>1.05</v>
      </c>
      <c r="J1477" s="29" t="n">
        <f aca="false">F1477*I1477</f>
        <v>32.739399</v>
      </c>
    </row>
    <row r="1478" customFormat="false" ht="15" hidden="false" customHeight="false" outlineLevel="0" collapsed="false">
      <c r="A1478" s="28" t="n">
        <v>45642</v>
      </c>
      <c r="B1478" s="21" t="s">
        <v>123</v>
      </c>
      <c r="C1478" s="21" t="s">
        <v>140</v>
      </c>
      <c r="D1478" s="29" t="n">
        <v>80.13</v>
      </c>
      <c r="E1478" s="29" t="n">
        <f aca="false">D1478/10</f>
        <v>8.013</v>
      </c>
      <c r="F1478" s="29" t="n">
        <f aca="false">(E1478+Einstellungen!$B$20)*(1+Einstellungen!$B$10)</f>
        <v>31.73611</v>
      </c>
      <c r="G1478" s="21" t="str">
        <f aca="false">IF(F1478&lt;Einstellungen!$B$5,"ja","nein")</f>
        <v>nein</v>
      </c>
      <c r="H1478" s="21" t="s">
        <v>15</v>
      </c>
      <c r="I1478" s="29" t="n">
        <f aca="false">INDEX(Einstellungen!$B$27:$B$50,12)</f>
        <v>1.1</v>
      </c>
      <c r="J1478" s="29" t="n">
        <f aca="false">F1478*I1478</f>
        <v>34.909721</v>
      </c>
    </row>
    <row r="1479" customFormat="false" ht="15" hidden="false" customHeight="false" outlineLevel="0" collapsed="false">
      <c r="A1479" s="28" t="n">
        <v>45642</v>
      </c>
      <c r="B1479" s="21" t="s">
        <v>124</v>
      </c>
      <c r="C1479" s="21" t="s">
        <v>140</v>
      </c>
      <c r="D1479" s="29" t="n">
        <v>85.22</v>
      </c>
      <c r="E1479" s="29" t="n">
        <f aca="false">D1479/10</f>
        <v>8.522</v>
      </c>
      <c r="F1479" s="29" t="n">
        <f aca="false">(E1479+Einstellungen!$B$20)*(1+Einstellungen!$B$10)</f>
        <v>32.34182</v>
      </c>
      <c r="G1479" s="21" t="str">
        <f aca="false">IF(F1479&lt;Einstellungen!$B$5,"ja","nein")</f>
        <v>nein</v>
      </c>
      <c r="H1479" s="21" t="s">
        <v>15</v>
      </c>
      <c r="I1479" s="29" t="n">
        <f aca="false">INDEX(Einstellungen!$B$27:$B$50,13)</f>
        <v>1.2</v>
      </c>
      <c r="J1479" s="29" t="n">
        <f aca="false">F1479*I1479</f>
        <v>38.810184</v>
      </c>
    </row>
    <row r="1480" customFormat="false" ht="15" hidden="false" customHeight="false" outlineLevel="0" collapsed="false">
      <c r="A1480" s="28" t="n">
        <v>45642</v>
      </c>
      <c r="B1480" s="21" t="s">
        <v>125</v>
      </c>
      <c r="C1480" s="21" t="s">
        <v>140</v>
      </c>
      <c r="D1480" s="29" t="n">
        <v>81.7</v>
      </c>
      <c r="E1480" s="29" t="n">
        <f aca="false">D1480/10</f>
        <v>8.17</v>
      </c>
      <c r="F1480" s="29" t="n">
        <f aca="false">(E1480+Einstellungen!$B$20)*(1+Einstellungen!$B$10)</f>
        <v>31.92294</v>
      </c>
      <c r="G1480" s="21" t="str">
        <f aca="false">IF(F1480&lt;Einstellungen!$B$5,"ja","nein")</f>
        <v>nein</v>
      </c>
      <c r="H1480" s="21" t="s">
        <v>15</v>
      </c>
      <c r="I1480" s="29" t="n">
        <f aca="false">INDEX(Einstellungen!$B$27:$B$50,14)</f>
        <v>1.15</v>
      </c>
      <c r="J1480" s="29" t="n">
        <f aca="false">F1480*I1480</f>
        <v>36.711381</v>
      </c>
    </row>
    <row r="1481" customFormat="false" ht="15" hidden="false" customHeight="false" outlineLevel="0" collapsed="false">
      <c r="A1481" s="28" t="n">
        <v>45642</v>
      </c>
      <c r="B1481" s="21" t="s">
        <v>126</v>
      </c>
      <c r="C1481" s="21" t="s">
        <v>140</v>
      </c>
      <c r="D1481" s="29" t="n">
        <v>81.7</v>
      </c>
      <c r="E1481" s="29" t="n">
        <f aca="false">D1481/10</f>
        <v>8.17</v>
      </c>
      <c r="F1481" s="29" t="n">
        <f aca="false">(E1481+Einstellungen!$B$20)*(1+Einstellungen!$B$10)</f>
        <v>31.92294</v>
      </c>
      <c r="G1481" s="21" t="str">
        <f aca="false">IF(F1481&lt;Einstellungen!$B$5,"ja","nein")</f>
        <v>nein</v>
      </c>
      <c r="H1481" s="21" t="s">
        <v>15</v>
      </c>
      <c r="I1481" s="29" t="n">
        <f aca="false">INDEX(Einstellungen!$B$27:$B$50,15)</f>
        <v>1</v>
      </c>
      <c r="J1481" s="29" t="n">
        <f aca="false">F1481*I1481</f>
        <v>31.92294</v>
      </c>
    </row>
    <row r="1482" customFormat="false" ht="15" hidden="false" customHeight="false" outlineLevel="0" collapsed="false">
      <c r="A1482" s="28" t="n">
        <v>45642</v>
      </c>
      <c r="B1482" s="21" t="s">
        <v>127</v>
      </c>
      <c r="C1482" s="21" t="s">
        <v>140</v>
      </c>
      <c r="D1482" s="29" t="n">
        <v>81.7</v>
      </c>
      <c r="E1482" s="29" t="n">
        <f aca="false">D1482/10</f>
        <v>8.17</v>
      </c>
      <c r="F1482" s="29" t="n">
        <f aca="false">(E1482+Einstellungen!$B$20)*(1+Einstellungen!$B$10)</f>
        <v>31.92294</v>
      </c>
      <c r="G1482" s="21" t="str">
        <f aca="false">IF(F1482&lt;Einstellungen!$B$5,"ja","nein")</f>
        <v>nein</v>
      </c>
      <c r="H1482" s="21" t="s">
        <v>15</v>
      </c>
      <c r="I1482" s="29" t="n">
        <f aca="false">INDEX(Einstellungen!$B$27:$B$50,16)</f>
        <v>0.95</v>
      </c>
      <c r="J1482" s="29" t="n">
        <f aca="false">F1482*I1482</f>
        <v>30.326793</v>
      </c>
    </row>
    <row r="1483" customFormat="false" ht="15" hidden="false" customHeight="false" outlineLevel="0" collapsed="false">
      <c r="A1483" s="28" t="n">
        <v>45642</v>
      </c>
      <c r="B1483" s="21" t="s">
        <v>128</v>
      </c>
      <c r="C1483" s="21" t="s">
        <v>140</v>
      </c>
      <c r="D1483" s="29" t="n">
        <v>74</v>
      </c>
      <c r="E1483" s="29" t="n">
        <f aca="false">D1483/10</f>
        <v>7.4</v>
      </c>
      <c r="F1483" s="29" t="n">
        <f aca="false">(E1483+Einstellungen!$B$20)*(1+Einstellungen!$B$10)</f>
        <v>31.00664</v>
      </c>
      <c r="G1483" s="21" t="str">
        <f aca="false">IF(F1483&lt;Einstellungen!$B$5,"ja","nein")</f>
        <v>nein</v>
      </c>
      <c r="H1483" s="21" t="s">
        <v>15</v>
      </c>
      <c r="I1483" s="29" t="n">
        <f aca="false">INDEX(Einstellungen!$B$27:$B$50,17)</f>
        <v>0.95</v>
      </c>
      <c r="J1483" s="29" t="n">
        <f aca="false">F1483*I1483</f>
        <v>29.456308</v>
      </c>
    </row>
    <row r="1484" customFormat="false" ht="15" hidden="false" customHeight="false" outlineLevel="0" collapsed="false">
      <c r="A1484" s="28" t="n">
        <v>45642</v>
      </c>
      <c r="B1484" s="21" t="s">
        <v>129</v>
      </c>
      <c r="C1484" s="21" t="s">
        <v>140</v>
      </c>
      <c r="D1484" s="29" t="n">
        <v>81.56</v>
      </c>
      <c r="E1484" s="29" t="n">
        <f aca="false">D1484/10</f>
        <v>8.156</v>
      </c>
      <c r="F1484" s="29" t="n">
        <f aca="false">(E1484+Einstellungen!$B$20)*(1+Einstellungen!$B$10)</f>
        <v>31.90628</v>
      </c>
      <c r="G1484" s="21" t="str">
        <f aca="false">IF(F1484&lt;Einstellungen!$B$5,"ja","nein")</f>
        <v>nein</v>
      </c>
      <c r="H1484" s="21" t="s">
        <v>15</v>
      </c>
      <c r="I1484" s="29" t="n">
        <f aca="false">INDEX(Einstellungen!$B$27:$B$50,18)</f>
        <v>1.1</v>
      </c>
      <c r="J1484" s="29" t="n">
        <f aca="false">F1484*I1484</f>
        <v>35.096908</v>
      </c>
    </row>
    <row r="1485" customFormat="false" ht="15" hidden="false" customHeight="false" outlineLevel="0" collapsed="false">
      <c r="A1485" s="28" t="n">
        <v>45642</v>
      </c>
      <c r="B1485" s="21" t="s">
        <v>130</v>
      </c>
      <c r="C1485" s="21" t="s">
        <v>140</v>
      </c>
      <c r="D1485" s="29" t="n">
        <v>72.01</v>
      </c>
      <c r="E1485" s="29" t="n">
        <f aca="false">D1485/10</f>
        <v>7.201</v>
      </c>
      <c r="F1485" s="29" t="n">
        <f aca="false">(E1485+Einstellungen!$B$20)*(1+Einstellungen!$B$10)</f>
        <v>30.76983</v>
      </c>
      <c r="G1485" s="21" t="str">
        <f aca="false">IF(F1485&lt;Einstellungen!$B$5,"ja","nein")</f>
        <v>nein</v>
      </c>
      <c r="H1485" s="21" t="s">
        <v>15</v>
      </c>
      <c r="I1485" s="29" t="n">
        <f aca="false">INDEX(Einstellungen!$B$27:$B$50,19)</f>
        <v>1.35</v>
      </c>
      <c r="J1485" s="29" t="n">
        <f aca="false">F1485*I1485</f>
        <v>41.5392705</v>
      </c>
    </row>
    <row r="1486" customFormat="false" ht="15" hidden="false" customHeight="false" outlineLevel="0" collapsed="false">
      <c r="A1486" s="28" t="n">
        <v>45642</v>
      </c>
      <c r="B1486" s="21" t="s">
        <v>131</v>
      </c>
      <c r="C1486" s="21" t="s">
        <v>140</v>
      </c>
      <c r="D1486" s="29" t="n">
        <v>70.94</v>
      </c>
      <c r="E1486" s="29" t="n">
        <f aca="false">D1486/10</f>
        <v>7.094</v>
      </c>
      <c r="F1486" s="29" t="n">
        <f aca="false">(E1486+Einstellungen!$B$20)*(1+Einstellungen!$B$10)</f>
        <v>30.6425</v>
      </c>
      <c r="G1486" s="21" t="str">
        <f aca="false">IF(F1486&lt;Einstellungen!$B$5,"ja","nein")</f>
        <v>nein</v>
      </c>
      <c r="H1486" s="21" t="s">
        <v>15</v>
      </c>
      <c r="I1486" s="29" t="n">
        <f aca="false">INDEX(Einstellungen!$B$27:$B$50,20)</f>
        <v>1.45</v>
      </c>
      <c r="J1486" s="29" t="n">
        <f aca="false">F1486*I1486</f>
        <v>44.431625</v>
      </c>
    </row>
    <row r="1487" customFormat="false" ht="15" hidden="false" customHeight="false" outlineLevel="0" collapsed="false">
      <c r="A1487" s="28" t="n">
        <v>45642</v>
      </c>
      <c r="B1487" s="21" t="s">
        <v>132</v>
      </c>
      <c r="C1487" s="21" t="s">
        <v>140</v>
      </c>
      <c r="D1487" s="29" t="n">
        <v>61.5</v>
      </c>
      <c r="E1487" s="29" t="n">
        <f aca="false">D1487/10</f>
        <v>6.15</v>
      </c>
      <c r="F1487" s="29" t="n">
        <f aca="false">(E1487+Einstellungen!$B$20)*(1+Einstellungen!$B$10)</f>
        <v>29.51914</v>
      </c>
      <c r="G1487" s="21" t="str">
        <f aca="false">IF(F1487&lt;Einstellungen!$B$5,"ja","nein")</f>
        <v>nein</v>
      </c>
      <c r="H1487" s="21" t="s">
        <v>15</v>
      </c>
      <c r="I1487" s="29" t="n">
        <f aca="false">INDEX(Einstellungen!$B$27:$B$50,21)</f>
        <v>1.4</v>
      </c>
      <c r="J1487" s="29" t="n">
        <f aca="false">F1487*I1487</f>
        <v>41.326796</v>
      </c>
    </row>
    <row r="1488" customFormat="false" ht="15" hidden="false" customHeight="false" outlineLevel="0" collapsed="false">
      <c r="A1488" s="28" t="n">
        <v>45642</v>
      </c>
      <c r="B1488" s="21" t="s">
        <v>133</v>
      </c>
      <c r="C1488" s="21" t="s">
        <v>140</v>
      </c>
      <c r="D1488" s="29" t="n">
        <v>44.41</v>
      </c>
      <c r="E1488" s="29" t="n">
        <f aca="false">D1488/10</f>
        <v>4.441</v>
      </c>
      <c r="F1488" s="29" t="n">
        <f aca="false">(E1488+Einstellungen!$B$20)*(1+Einstellungen!$B$10)</f>
        <v>27.48543</v>
      </c>
      <c r="G1488" s="21" t="str">
        <f aca="false">IF(F1488&lt;Einstellungen!$B$5,"ja","nein")</f>
        <v>ja</v>
      </c>
      <c r="H1488" s="21" t="s">
        <v>15</v>
      </c>
      <c r="I1488" s="29" t="n">
        <f aca="false">INDEX(Einstellungen!$B$27:$B$50,22)</f>
        <v>1.25</v>
      </c>
      <c r="J1488" s="29" t="n">
        <f aca="false">F1488*I1488</f>
        <v>34.3567875</v>
      </c>
    </row>
    <row r="1489" customFormat="false" ht="15" hidden="false" customHeight="false" outlineLevel="0" collapsed="false">
      <c r="A1489" s="28" t="n">
        <v>45642</v>
      </c>
      <c r="B1489" s="21" t="s">
        <v>134</v>
      </c>
      <c r="C1489" s="21" t="s">
        <v>140</v>
      </c>
      <c r="D1489" s="29" t="n">
        <v>44.4</v>
      </c>
      <c r="E1489" s="29" t="n">
        <f aca="false">D1489/10</f>
        <v>4.44</v>
      </c>
      <c r="F1489" s="29" t="n">
        <f aca="false">(E1489+Einstellungen!$B$20)*(1+Einstellungen!$B$10)</f>
        <v>27.48424</v>
      </c>
      <c r="G1489" s="21" t="str">
        <f aca="false">IF(F1489&lt;Einstellungen!$B$5,"ja","nein")</f>
        <v>ja</v>
      </c>
      <c r="H1489" s="21" t="s">
        <v>15</v>
      </c>
      <c r="I1489" s="29" t="n">
        <f aca="false">INDEX(Einstellungen!$B$27:$B$50,23)</f>
        <v>1.05</v>
      </c>
      <c r="J1489" s="29" t="n">
        <f aca="false">F1489*I1489</f>
        <v>28.858452</v>
      </c>
    </row>
    <row r="1490" customFormat="false" ht="15" hidden="false" customHeight="false" outlineLevel="0" collapsed="false">
      <c r="A1490" s="28" t="n">
        <v>45642</v>
      </c>
      <c r="B1490" s="21" t="s">
        <v>135</v>
      </c>
      <c r="C1490" s="21" t="s">
        <v>140</v>
      </c>
      <c r="D1490" s="29" t="n">
        <v>16.59</v>
      </c>
      <c r="E1490" s="29" t="n">
        <f aca="false">D1490/10</f>
        <v>1.659</v>
      </c>
      <c r="F1490" s="29" t="n">
        <f aca="false">(E1490+Einstellungen!$B$20)*(1+Einstellungen!$B$10)</f>
        <v>24.17485</v>
      </c>
      <c r="G1490" s="21" t="str">
        <f aca="false">IF(F1490&lt;Einstellungen!$B$5,"ja","nein")</f>
        <v>ja</v>
      </c>
      <c r="H1490" s="21" t="s">
        <v>15</v>
      </c>
      <c r="I1490" s="29" t="n">
        <f aca="false">INDEX(Einstellungen!$B$27:$B$50,24)</f>
        <v>0.8</v>
      </c>
      <c r="J1490" s="29" t="n">
        <f aca="false">F1490*I1490</f>
        <v>19.33988</v>
      </c>
    </row>
    <row r="1491" customFormat="false" ht="15" hidden="false" customHeight="false" outlineLevel="0" collapsed="false">
      <c r="A1491" s="28" t="n">
        <v>45643</v>
      </c>
      <c r="B1491" s="21" t="s">
        <v>111</v>
      </c>
      <c r="C1491" s="21" t="s">
        <v>141</v>
      </c>
      <c r="D1491" s="29" t="n">
        <v>37.45</v>
      </c>
      <c r="E1491" s="29" t="n">
        <f aca="false">D1491/10</f>
        <v>3.745</v>
      </c>
      <c r="F1491" s="29" t="n">
        <f aca="false">(E1491+Einstellungen!$B$20)*(1+Einstellungen!$B$10)</f>
        <v>26.65719</v>
      </c>
      <c r="G1491" s="21" t="str">
        <f aca="false">IF(F1491&lt;Einstellungen!$B$5,"ja","nein")</f>
        <v>ja</v>
      </c>
      <c r="H1491" s="21" t="s">
        <v>15</v>
      </c>
      <c r="I1491" s="29" t="n">
        <f aca="false">INDEX(Einstellungen!$B$27:$B$50,1)</f>
        <v>0.6</v>
      </c>
      <c r="J1491" s="29" t="n">
        <f aca="false">F1491*I1491</f>
        <v>15.994314</v>
      </c>
    </row>
    <row r="1492" customFormat="false" ht="15" hidden="false" customHeight="false" outlineLevel="0" collapsed="false">
      <c r="A1492" s="28" t="n">
        <v>45643</v>
      </c>
      <c r="B1492" s="21" t="s">
        <v>113</v>
      </c>
      <c r="C1492" s="21" t="s">
        <v>141</v>
      </c>
      <c r="D1492" s="29" t="n">
        <v>21.57</v>
      </c>
      <c r="E1492" s="29" t="n">
        <f aca="false">D1492/10</f>
        <v>2.157</v>
      </c>
      <c r="F1492" s="29" t="n">
        <f aca="false">(E1492+Einstellungen!$B$20)*(1+Einstellungen!$B$10)</f>
        <v>24.76747</v>
      </c>
      <c r="G1492" s="21" t="str">
        <f aca="false">IF(F1492&lt;Einstellungen!$B$5,"ja","nein")</f>
        <v>ja</v>
      </c>
      <c r="H1492" s="21" t="s">
        <v>15</v>
      </c>
      <c r="I1492" s="29" t="n">
        <f aca="false">INDEX(Einstellungen!$B$27:$B$50,2)</f>
        <v>0.5</v>
      </c>
      <c r="J1492" s="29" t="n">
        <f aca="false">F1492*I1492</f>
        <v>12.383735</v>
      </c>
    </row>
    <row r="1493" customFormat="false" ht="15" hidden="false" customHeight="false" outlineLevel="0" collapsed="false">
      <c r="A1493" s="28" t="n">
        <v>45643</v>
      </c>
      <c r="B1493" s="21" t="s">
        <v>114</v>
      </c>
      <c r="C1493" s="21" t="s">
        <v>141</v>
      </c>
      <c r="D1493" s="29" t="n">
        <v>20.94</v>
      </c>
      <c r="E1493" s="29" t="n">
        <f aca="false">D1493/10</f>
        <v>2.094</v>
      </c>
      <c r="F1493" s="29" t="n">
        <f aca="false">(E1493+Einstellungen!$B$20)*(1+Einstellungen!$B$10)</f>
        <v>24.6925</v>
      </c>
      <c r="G1493" s="21" t="str">
        <f aca="false">IF(F1493&lt;Einstellungen!$B$5,"ja","nein")</f>
        <v>ja</v>
      </c>
      <c r="H1493" s="21" t="s">
        <v>15</v>
      </c>
      <c r="I1493" s="29" t="n">
        <f aca="false">INDEX(Einstellungen!$B$27:$B$50,3)</f>
        <v>0.45</v>
      </c>
      <c r="J1493" s="29" t="n">
        <f aca="false">F1493*I1493</f>
        <v>11.111625</v>
      </c>
    </row>
    <row r="1494" customFormat="false" ht="15" hidden="false" customHeight="false" outlineLevel="0" collapsed="false">
      <c r="A1494" s="28" t="n">
        <v>45643</v>
      </c>
      <c r="B1494" s="21" t="s">
        <v>115</v>
      </c>
      <c r="C1494" s="21" t="s">
        <v>141</v>
      </c>
      <c r="D1494" s="29" t="n">
        <v>25.01</v>
      </c>
      <c r="E1494" s="29" t="n">
        <f aca="false">D1494/10</f>
        <v>2.501</v>
      </c>
      <c r="F1494" s="29" t="n">
        <f aca="false">(E1494+Einstellungen!$B$20)*(1+Einstellungen!$B$10)</f>
        <v>25.17683</v>
      </c>
      <c r="G1494" s="21" t="str">
        <f aca="false">IF(F1494&lt;Einstellungen!$B$5,"ja","nein")</f>
        <v>ja</v>
      </c>
      <c r="H1494" s="21" t="s">
        <v>15</v>
      </c>
      <c r="I1494" s="29" t="n">
        <f aca="false">INDEX(Einstellungen!$B$27:$B$50,4)</f>
        <v>0.45</v>
      </c>
      <c r="J1494" s="29" t="n">
        <f aca="false">F1494*I1494</f>
        <v>11.3295735</v>
      </c>
    </row>
    <row r="1495" customFormat="false" ht="15" hidden="false" customHeight="false" outlineLevel="0" collapsed="false">
      <c r="A1495" s="28" t="n">
        <v>45643</v>
      </c>
      <c r="B1495" s="21" t="s">
        <v>116</v>
      </c>
      <c r="C1495" s="21" t="s">
        <v>141</v>
      </c>
      <c r="D1495" s="29" t="n">
        <v>28.98</v>
      </c>
      <c r="E1495" s="29" t="n">
        <f aca="false">D1495/10</f>
        <v>2.898</v>
      </c>
      <c r="F1495" s="29" t="n">
        <f aca="false">(E1495+Einstellungen!$B$20)*(1+Einstellungen!$B$10)</f>
        <v>25.64926</v>
      </c>
      <c r="G1495" s="21" t="str">
        <f aca="false">IF(F1495&lt;Einstellungen!$B$5,"ja","nein")</f>
        <v>ja</v>
      </c>
      <c r="H1495" s="21" t="s">
        <v>15</v>
      </c>
      <c r="I1495" s="29" t="n">
        <f aca="false">INDEX(Einstellungen!$B$27:$B$50,5)</f>
        <v>0.45</v>
      </c>
      <c r="J1495" s="29" t="n">
        <f aca="false">F1495*I1495</f>
        <v>11.542167</v>
      </c>
    </row>
    <row r="1496" customFormat="false" ht="15" hidden="false" customHeight="false" outlineLevel="0" collapsed="false">
      <c r="A1496" s="28" t="n">
        <v>45643</v>
      </c>
      <c r="B1496" s="21" t="s">
        <v>117</v>
      </c>
      <c r="C1496" s="21" t="s">
        <v>141</v>
      </c>
      <c r="D1496" s="29" t="n">
        <v>57.27</v>
      </c>
      <c r="E1496" s="29" t="n">
        <f aca="false">D1496/10</f>
        <v>5.727</v>
      </c>
      <c r="F1496" s="29" t="n">
        <f aca="false">(E1496+Einstellungen!$B$20)*(1+Einstellungen!$B$10)</f>
        <v>29.01577</v>
      </c>
      <c r="G1496" s="21" t="str">
        <f aca="false">IF(F1496&lt;Einstellungen!$B$5,"ja","nein")</f>
        <v>nein</v>
      </c>
      <c r="H1496" s="21" t="s">
        <v>15</v>
      </c>
      <c r="I1496" s="29" t="n">
        <f aca="false">INDEX(Einstellungen!$B$27:$B$50,6)</f>
        <v>0.5</v>
      </c>
      <c r="J1496" s="29" t="n">
        <f aca="false">F1496*I1496</f>
        <v>14.507885</v>
      </c>
    </row>
    <row r="1497" customFormat="false" ht="15" hidden="false" customHeight="false" outlineLevel="0" collapsed="false">
      <c r="A1497" s="28" t="n">
        <v>45643</v>
      </c>
      <c r="B1497" s="21" t="s">
        <v>118</v>
      </c>
      <c r="C1497" s="21" t="s">
        <v>141</v>
      </c>
      <c r="D1497" s="29" t="n">
        <v>67.77</v>
      </c>
      <c r="E1497" s="29" t="n">
        <f aca="false">D1497/10</f>
        <v>6.777</v>
      </c>
      <c r="F1497" s="29" t="n">
        <f aca="false">(E1497+Einstellungen!$B$20)*(1+Einstellungen!$B$10)</f>
        <v>30.26527</v>
      </c>
      <c r="G1497" s="21" t="str">
        <f aca="false">IF(F1497&lt;Einstellungen!$B$5,"ja","nein")</f>
        <v>nein</v>
      </c>
      <c r="H1497" s="21" t="s">
        <v>15</v>
      </c>
      <c r="I1497" s="29" t="n">
        <f aca="false">INDEX(Einstellungen!$B$27:$B$50,7)</f>
        <v>0.7</v>
      </c>
      <c r="J1497" s="29" t="n">
        <f aca="false">F1497*I1497</f>
        <v>21.185689</v>
      </c>
    </row>
    <row r="1498" customFormat="false" ht="15" hidden="false" customHeight="false" outlineLevel="0" collapsed="false">
      <c r="A1498" s="28" t="n">
        <v>45643</v>
      </c>
      <c r="B1498" s="21" t="s">
        <v>119</v>
      </c>
      <c r="C1498" s="21" t="s">
        <v>141</v>
      </c>
      <c r="D1498" s="29" t="n">
        <v>104.94</v>
      </c>
      <c r="E1498" s="29" t="n">
        <f aca="false">D1498/10</f>
        <v>10.494</v>
      </c>
      <c r="F1498" s="29" t="n">
        <f aca="false">(E1498+Einstellungen!$B$20)*(1+Einstellungen!$B$10)</f>
        <v>34.6885</v>
      </c>
      <c r="G1498" s="21" t="str">
        <f aca="false">IF(F1498&lt;Einstellungen!$B$5,"ja","nein")</f>
        <v>nein</v>
      </c>
      <c r="H1498" s="21" t="s">
        <v>15</v>
      </c>
      <c r="I1498" s="29" t="n">
        <f aca="false">INDEX(Einstellungen!$B$27:$B$50,8)</f>
        <v>0.95</v>
      </c>
      <c r="J1498" s="29" t="n">
        <f aca="false">F1498*I1498</f>
        <v>32.954075</v>
      </c>
    </row>
    <row r="1499" customFormat="false" ht="15" hidden="false" customHeight="false" outlineLevel="0" collapsed="false">
      <c r="A1499" s="28" t="n">
        <v>45643</v>
      </c>
      <c r="B1499" s="21" t="s">
        <v>120</v>
      </c>
      <c r="C1499" s="21" t="s">
        <v>141</v>
      </c>
      <c r="D1499" s="29" t="n">
        <v>115.92</v>
      </c>
      <c r="E1499" s="29" t="n">
        <f aca="false">D1499/10</f>
        <v>11.592</v>
      </c>
      <c r="F1499" s="29" t="n">
        <f aca="false">(E1499+Einstellungen!$B$20)*(1+Einstellungen!$B$10)</f>
        <v>35.99512</v>
      </c>
      <c r="G1499" s="21" t="str">
        <f aca="false">IF(F1499&lt;Einstellungen!$B$5,"ja","nein")</f>
        <v>nein</v>
      </c>
      <c r="H1499" s="21" t="s">
        <v>15</v>
      </c>
      <c r="I1499" s="29" t="n">
        <f aca="false">INDEX(Einstellungen!$B$27:$B$50,9)</f>
        <v>1.05</v>
      </c>
      <c r="J1499" s="29" t="n">
        <f aca="false">F1499*I1499</f>
        <v>37.794876</v>
      </c>
    </row>
    <row r="1500" customFormat="false" ht="15" hidden="false" customHeight="false" outlineLevel="0" collapsed="false">
      <c r="A1500" s="28" t="n">
        <v>45643</v>
      </c>
      <c r="B1500" s="21" t="s">
        <v>121</v>
      </c>
      <c r="C1500" s="21" t="s">
        <v>141</v>
      </c>
      <c r="D1500" s="29" t="n">
        <v>114.04</v>
      </c>
      <c r="E1500" s="29" t="n">
        <f aca="false">D1500/10</f>
        <v>11.404</v>
      </c>
      <c r="F1500" s="29" t="n">
        <f aca="false">(E1500+Einstellungen!$B$20)*(1+Einstellungen!$B$10)</f>
        <v>35.7714</v>
      </c>
      <c r="G1500" s="21" t="str">
        <f aca="false">IF(F1500&lt;Einstellungen!$B$5,"ja","nein")</f>
        <v>nein</v>
      </c>
      <c r="H1500" s="21" t="s">
        <v>15</v>
      </c>
      <c r="I1500" s="29" t="n">
        <f aca="false">INDEX(Einstellungen!$B$27:$B$50,10)</f>
        <v>1.05</v>
      </c>
      <c r="J1500" s="29" t="n">
        <f aca="false">F1500*I1500</f>
        <v>37.55997</v>
      </c>
    </row>
    <row r="1501" customFormat="false" ht="15" hidden="false" customHeight="false" outlineLevel="0" collapsed="false">
      <c r="A1501" s="28" t="n">
        <v>45643</v>
      </c>
      <c r="B1501" s="21" t="s">
        <v>122</v>
      </c>
      <c r="C1501" s="21" t="s">
        <v>141</v>
      </c>
      <c r="D1501" s="29" t="n">
        <v>108.4</v>
      </c>
      <c r="E1501" s="29" t="n">
        <f aca="false">D1501/10</f>
        <v>10.84</v>
      </c>
      <c r="F1501" s="29" t="n">
        <f aca="false">(E1501+Einstellungen!$B$20)*(1+Einstellungen!$B$10)</f>
        <v>35.10024</v>
      </c>
      <c r="G1501" s="21" t="str">
        <f aca="false">IF(F1501&lt;Einstellungen!$B$5,"ja","nein")</f>
        <v>nein</v>
      </c>
      <c r="H1501" s="21" t="s">
        <v>15</v>
      </c>
      <c r="I1501" s="29" t="n">
        <f aca="false">INDEX(Einstellungen!$B$27:$B$50,11)</f>
        <v>1.05</v>
      </c>
      <c r="J1501" s="29" t="n">
        <f aca="false">F1501*I1501</f>
        <v>36.855252</v>
      </c>
    </row>
    <row r="1502" customFormat="false" ht="15" hidden="false" customHeight="false" outlineLevel="0" collapsed="false">
      <c r="A1502" s="28" t="n">
        <v>45643</v>
      </c>
      <c r="B1502" s="21" t="s">
        <v>123</v>
      </c>
      <c r="C1502" s="21" t="s">
        <v>141</v>
      </c>
      <c r="D1502" s="29" t="n">
        <v>102.38</v>
      </c>
      <c r="E1502" s="29" t="n">
        <f aca="false">D1502/10</f>
        <v>10.238</v>
      </c>
      <c r="F1502" s="29" t="n">
        <f aca="false">(E1502+Einstellungen!$B$20)*(1+Einstellungen!$B$10)</f>
        <v>34.38386</v>
      </c>
      <c r="G1502" s="21" t="str">
        <f aca="false">IF(F1502&lt;Einstellungen!$B$5,"ja","nein")</f>
        <v>nein</v>
      </c>
      <c r="H1502" s="21" t="s">
        <v>15</v>
      </c>
      <c r="I1502" s="29" t="n">
        <f aca="false">INDEX(Einstellungen!$B$27:$B$50,12)</f>
        <v>1.1</v>
      </c>
      <c r="J1502" s="29" t="n">
        <f aca="false">F1502*I1502</f>
        <v>37.822246</v>
      </c>
    </row>
    <row r="1503" customFormat="false" ht="15" hidden="false" customHeight="false" outlineLevel="0" collapsed="false">
      <c r="A1503" s="28" t="n">
        <v>45643</v>
      </c>
      <c r="B1503" s="21" t="s">
        <v>124</v>
      </c>
      <c r="C1503" s="21" t="s">
        <v>141</v>
      </c>
      <c r="D1503" s="29" t="n">
        <v>102.72</v>
      </c>
      <c r="E1503" s="29" t="n">
        <f aca="false">D1503/10</f>
        <v>10.272</v>
      </c>
      <c r="F1503" s="29" t="n">
        <f aca="false">(E1503+Einstellungen!$B$20)*(1+Einstellungen!$B$10)</f>
        <v>34.42432</v>
      </c>
      <c r="G1503" s="21" t="str">
        <f aca="false">IF(F1503&lt;Einstellungen!$B$5,"ja","nein")</f>
        <v>nein</v>
      </c>
      <c r="H1503" s="21" t="s">
        <v>15</v>
      </c>
      <c r="I1503" s="29" t="n">
        <f aca="false">INDEX(Einstellungen!$B$27:$B$50,13)</f>
        <v>1.2</v>
      </c>
      <c r="J1503" s="29" t="n">
        <f aca="false">F1503*I1503</f>
        <v>41.309184</v>
      </c>
    </row>
    <row r="1504" customFormat="false" ht="15" hidden="false" customHeight="false" outlineLevel="0" collapsed="false">
      <c r="A1504" s="28" t="n">
        <v>45643</v>
      </c>
      <c r="B1504" s="21" t="s">
        <v>125</v>
      </c>
      <c r="C1504" s="21" t="s">
        <v>141</v>
      </c>
      <c r="D1504" s="29" t="n">
        <v>106.2</v>
      </c>
      <c r="E1504" s="29" t="n">
        <f aca="false">D1504/10</f>
        <v>10.62</v>
      </c>
      <c r="F1504" s="29" t="n">
        <f aca="false">(E1504+Einstellungen!$B$20)*(1+Einstellungen!$B$10)</f>
        <v>34.83844</v>
      </c>
      <c r="G1504" s="21" t="str">
        <f aca="false">IF(F1504&lt;Einstellungen!$B$5,"ja","nein")</f>
        <v>nein</v>
      </c>
      <c r="H1504" s="21" t="s">
        <v>15</v>
      </c>
      <c r="I1504" s="29" t="n">
        <f aca="false">INDEX(Einstellungen!$B$27:$B$50,14)</f>
        <v>1.15</v>
      </c>
      <c r="J1504" s="29" t="n">
        <f aca="false">F1504*I1504</f>
        <v>40.064206</v>
      </c>
    </row>
    <row r="1505" customFormat="false" ht="15" hidden="false" customHeight="false" outlineLevel="0" collapsed="false">
      <c r="A1505" s="28" t="n">
        <v>45643</v>
      </c>
      <c r="B1505" s="21" t="s">
        <v>126</v>
      </c>
      <c r="C1505" s="21" t="s">
        <v>141</v>
      </c>
      <c r="D1505" s="29" t="n">
        <v>109.63</v>
      </c>
      <c r="E1505" s="29" t="n">
        <f aca="false">D1505/10</f>
        <v>10.963</v>
      </c>
      <c r="F1505" s="29" t="n">
        <f aca="false">(E1505+Einstellungen!$B$20)*(1+Einstellungen!$B$10)</f>
        <v>35.24661</v>
      </c>
      <c r="G1505" s="21" t="str">
        <f aca="false">IF(F1505&lt;Einstellungen!$B$5,"ja","nein")</f>
        <v>nein</v>
      </c>
      <c r="H1505" s="21" t="s">
        <v>15</v>
      </c>
      <c r="I1505" s="29" t="n">
        <f aca="false">INDEX(Einstellungen!$B$27:$B$50,15)</f>
        <v>1</v>
      </c>
      <c r="J1505" s="29" t="n">
        <f aca="false">F1505*I1505</f>
        <v>35.24661</v>
      </c>
    </row>
    <row r="1506" customFormat="false" ht="15" hidden="false" customHeight="false" outlineLevel="0" collapsed="false">
      <c r="A1506" s="28" t="n">
        <v>45643</v>
      </c>
      <c r="B1506" s="21" t="s">
        <v>127</v>
      </c>
      <c r="C1506" s="21" t="s">
        <v>141</v>
      </c>
      <c r="D1506" s="29" t="n">
        <v>116.42</v>
      </c>
      <c r="E1506" s="29" t="n">
        <f aca="false">D1506/10</f>
        <v>11.642</v>
      </c>
      <c r="F1506" s="29" t="n">
        <f aca="false">(E1506+Einstellungen!$B$20)*(1+Einstellungen!$B$10)</f>
        <v>36.05462</v>
      </c>
      <c r="G1506" s="21" t="str">
        <f aca="false">IF(F1506&lt;Einstellungen!$B$5,"ja","nein")</f>
        <v>nein</v>
      </c>
      <c r="H1506" s="21" t="s">
        <v>15</v>
      </c>
      <c r="I1506" s="29" t="n">
        <f aca="false">INDEX(Einstellungen!$B$27:$B$50,16)</f>
        <v>0.95</v>
      </c>
      <c r="J1506" s="29" t="n">
        <f aca="false">F1506*I1506</f>
        <v>34.251889</v>
      </c>
    </row>
    <row r="1507" customFormat="false" ht="15" hidden="false" customHeight="false" outlineLevel="0" collapsed="false">
      <c r="A1507" s="28" t="n">
        <v>45643</v>
      </c>
      <c r="B1507" s="21" t="s">
        <v>128</v>
      </c>
      <c r="C1507" s="21" t="s">
        <v>141</v>
      </c>
      <c r="D1507" s="29" t="n">
        <v>117.1</v>
      </c>
      <c r="E1507" s="29" t="n">
        <f aca="false">D1507/10</f>
        <v>11.71</v>
      </c>
      <c r="F1507" s="29" t="n">
        <f aca="false">(E1507+Einstellungen!$B$20)*(1+Einstellungen!$B$10)</f>
        <v>36.13554</v>
      </c>
      <c r="G1507" s="21" t="str">
        <f aca="false">IF(F1507&lt;Einstellungen!$B$5,"ja","nein")</f>
        <v>nein</v>
      </c>
      <c r="H1507" s="21" t="s">
        <v>15</v>
      </c>
      <c r="I1507" s="29" t="n">
        <f aca="false">INDEX(Einstellungen!$B$27:$B$50,17)</f>
        <v>0.95</v>
      </c>
      <c r="J1507" s="29" t="n">
        <f aca="false">F1507*I1507</f>
        <v>34.328763</v>
      </c>
    </row>
    <row r="1508" customFormat="false" ht="15" hidden="false" customHeight="false" outlineLevel="0" collapsed="false">
      <c r="A1508" s="28" t="n">
        <v>45643</v>
      </c>
      <c r="B1508" s="21" t="s">
        <v>129</v>
      </c>
      <c r="C1508" s="21" t="s">
        <v>141</v>
      </c>
      <c r="D1508" s="29" t="n">
        <v>127.33</v>
      </c>
      <c r="E1508" s="29" t="n">
        <f aca="false">D1508/10</f>
        <v>12.733</v>
      </c>
      <c r="F1508" s="29" t="n">
        <f aca="false">(E1508+Einstellungen!$B$20)*(1+Einstellungen!$B$10)</f>
        <v>37.35291</v>
      </c>
      <c r="G1508" s="21" t="str">
        <f aca="false">IF(F1508&lt;Einstellungen!$B$5,"ja","nein")</f>
        <v>nein</v>
      </c>
      <c r="H1508" s="21" t="s">
        <v>15</v>
      </c>
      <c r="I1508" s="29" t="n">
        <f aca="false">INDEX(Einstellungen!$B$27:$B$50,18)</f>
        <v>1.1</v>
      </c>
      <c r="J1508" s="29" t="n">
        <f aca="false">F1508*I1508</f>
        <v>41.088201</v>
      </c>
    </row>
    <row r="1509" customFormat="false" ht="15" hidden="false" customHeight="false" outlineLevel="0" collapsed="false">
      <c r="A1509" s="28" t="n">
        <v>45643</v>
      </c>
      <c r="B1509" s="21" t="s">
        <v>130</v>
      </c>
      <c r="C1509" s="21" t="s">
        <v>141</v>
      </c>
      <c r="D1509" s="29" t="n">
        <v>121.6</v>
      </c>
      <c r="E1509" s="29" t="n">
        <f aca="false">D1509/10</f>
        <v>12.16</v>
      </c>
      <c r="F1509" s="29" t="n">
        <f aca="false">(E1509+Einstellungen!$B$20)*(1+Einstellungen!$B$10)</f>
        <v>36.67104</v>
      </c>
      <c r="G1509" s="21" t="str">
        <f aca="false">IF(F1509&lt;Einstellungen!$B$5,"ja","nein")</f>
        <v>nein</v>
      </c>
      <c r="H1509" s="21" t="s">
        <v>15</v>
      </c>
      <c r="I1509" s="29" t="n">
        <f aca="false">INDEX(Einstellungen!$B$27:$B$50,19)</f>
        <v>1.35</v>
      </c>
      <c r="J1509" s="29" t="n">
        <f aca="false">F1509*I1509</f>
        <v>49.505904</v>
      </c>
    </row>
    <row r="1510" customFormat="false" ht="15" hidden="false" customHeight="false" outlineLevel="0" collapsed="false">
      <c r="A1510" s="28" t="n">
        <v>45643</v>
      </c>
      <c r="B1510" s="21" t="s">
        <v>131</v>
      </c>
      <c r="C1510" s="21" t="s">
        <v>141</v>
      </c>
      <c r="D1510" s="29" t="n">
        <v>108.1</v>
      </c>
      <c r="E1510" s="29" t="n">
        <f aca="false">D1510/10</f>
        <v>10.81</v>
      </c>
      <c r="F1510" s="29" t="n">
        <f aca="false">(E1510+Einstellungen!$B$20)*(1+Einstellungen!$B$10)</f>
        <v>35.06454</v>
      </c>
      <c r="G1510" s="21" t="str">
        <f aca="false">IF(F1510&lt;Einstellungen!$B$5,"ja","nein")</f>
        <v>nein</v>
      </c>
      <c r="H1510" s="21" t="s">
        <v>15</v>
      </c>
      <c r="I1510" s="29" t="n">
        <f aca="false">INDEX(Einstellungen!$B$27:$B$50,20)</f>
        <v>1.45</v>
      </c>
      <c r="J1510" s="29" t="n">
        <f aca="false">F1510*I1510</f>
        <v>50.843583</v>
      </c>
    </row>
    <row r="1511" customFormat="false" ht="15" hidden="false" customHeight="false" outlineLevel="0" collapsed="false">
      <c r="A1511" s="28" t="n">
        <v>45643</v>
      </c>
      <c r="B1511" s="21" t="s">
        <v>132</v>
      </c>
      <c r="C1511" s="21" t="s">
        <v>141</v>
      </c>
      <c r="D1511" s="29" t="n">
        <v>98.51</v>
      </c>
      <c r="E1511" s="29" t="n">
        <f aca="false">D1511/10</f>
        <v>9.851</v>
      </c>
      <c r="F1511" s="29" t="n">
        <f aca="false">(E1511+Einstellungen!$B$20)*(1+Einstellungen!$B$10)</f>
        <v>33.92333</v>
      </c>
      <c r="G1511" s="21" t="str">
        <f aca="false">IF(F1511&lt;Einstellungen!$B$5,"ja","nein")</f>
        <v>nein</v>
      </c>
      <c r="H1511" s="21" t="s">
        <v>15</v>
      </c>
      <c r="I1511" s="29" t="n">
        <f aca="false">INDEX(Einstellungen!$B$27:$B$50,21)</f>
        <v>1.4</v>
      </c>
      <c r="J1511" s="29" t="n">
        <f aca="false">F1511*I1511</f>
        <v>47.492662</v>
      </c>
    </row>
    <row r="1512" customFormat="false" ht="15" hidden="false" customHeight="false" outlineLevel="0" collapsed="false">
      <c r="A1512" s="28" t="n">
        <v>45643</v>
      </c>
      <c r="B1512" s="21" t="s">
        <v>133</v>
      </c>
      <c r="C1512" s="21" t="s">
        <v>141</v>
      </c>
      <c r="D1512" s="29" t="n">
        <v>95.84</v>
      </c>
      <c r="E1512" s="29" t="n">
        <f aca="false">D1512/10</f>
        <v>9.584</v>
      </c>
      <c r="F1512" s="29" t="n">
        <f aca="false">(E1512+Einstellungen!$B$20)*(1+Einstellungen!$B$10)</f>
        <v>33.6056</v>
      </c>
      <c r="G1512" s="21" t="str">
        <f aca="false">IF(F1512&lt;Einstellungen!$B$5,"ja","nein")</f>
        <v>nein</v>
      </c>
      <c r="H1512" s="21" t="s">
        <v>15</v>
      </c>
      <c r="I1512" s="29" t="n">
        <f aca="false">INDEX(Einstellungen!$B$27:$B$50,22)</f>
        <v>1.25</v>
      </c>
      <c r="J1512" s="29" t="n">
        <f aca="false">F1512*I1512</f>
        <v>42.007</v>
      </c>
    </row>
    <row r="1513" customFormat="false" ht="15" hidden="false" customHeight="false" outlineLevel="0" collapsed="false">
      <c r="A1513" s="28" t="n">
        <v>45643</v>
      </c>
      <c r="B1513" s="21" t="s">
        <v>134</v>
      </c>
      <c r="C1513" s="21" t="s">
        <v>141</v>
      </c>
      <c r="D1513" s="29" t="n">
        <v>92.44</v>
      </c>
      <c r="E1513" s="29" t="n">
        <f aca="false">D1513/10</f>
        <v>9.244</v>
      </c>
      <c r="F1513" s="29" t="n">
        <f aca="false">(E1513+Einstellungen!$B$20)*(1+Einstellungen!$B$10)</f>
        <v>33.201</v>
      </c>
      <c r="G1513" s="21" t="str">
        <f aca="false">IF(F1513&lt;Einstellungen!$B$5,"ja","nein")</f>
        <v>nein</v>
      </c>
      <c r="H1513" s="21" t="s">
        <v>15</v>
      </c>
      <c r="I1513" s="29" t="n">
        <f aca="false">INDEX(Einstellungen!$B$27:$B$50,23)</f>
        <v>1.05</v>
      </c>
      <c r="J1513" s="29" t="n">
        <f aca="false">F1513*I1513</f>
        <v>34.86105</v>
      </c>
    </row>
    <row r="1514" customFormat="false" ht="15" hidden="false" customHeight="false" outlineLevel="0" collapsed="false">
      <c r="A1514" s="28" t="n">
        <v>45643</v>
      </c>
      <c r="B1514" s="21" t="s">
        <v>135</v>
      </c>
      <c r="C1514" s="21" t="s">
        <v>141</v>
      </c>
      <c r="D1514" s="29" t="n">
        <v>70.66</v>
      </c>
      <c r="E1514" s="29" t="n">
        <f aca="false">D1514/10</f>
        <v>7.066</v>
      </c>
      <c r="F1514" s="29" t="n">
        <f aca="false">(E1514+Einstellungen!$B$20)*(1+Einstellungen!$B$10)</f>
        <v>30.60918</v>
      </c>
      <c r="G1514" s="21" t="str">
        <f aca="false">IF(F1514&lt;Einstellungen!$B$5,"ja","nein")</f>
        <v>nein</v>
      </c>
      <c r="H1514" s="21" t="s">
        <v>15</v>
      </c>
      <c r="I1514" s="29" t="n">
        <f aca="false">INDEX(Einstellungen!$B$27:$B$50,24)</f>
        <v>0.8</v>
      </c>
      <c r="J1514" s="29" t="n">
        <f aca="false">F1514*I1514</f>
        <v>24.487344</v>
      </c>
    </row>
    <row r="1515" customFormat="false" ht="15" hidden="false" customHeight="false" outlineLevel="0" collapsed="false">
      <c r="A1515" s="28" t="n">
        <v>45644</v>
      </c>
      <c r="B1515" s="21" t="s">
        <v>111</v>
      </c>
      <c r="C1515" s="21" t="s">
        <v>112</v>
      </c>
      <c r="D1515" s="29" t="n">
        <v>69.18</v>
      </c>
      <c r="E1515" s="29" t="n">
        <f aca="false">D1515/10</f>
        <v>6.918</v>
      </c>
      <c r="F1515" s="29" t="n">
        <f aca="false">(E1515+Einstellungen!$B$20)*(1+Einstellungen!$B$10)</f>
        <v>30.43306</v>
      </c>
      <c r="G1515" s="21" t="str">
        <f aca="false">IF(F1515&lt;Einstellungen!$B$5,"ja","nein")</f>
        <v>nein</v>
      </c>
      <c r="H1515" s="21" t="s">
        <v>15</v>
      </c>
      <c r="I1515" s="29" t="n">
        <f aca="false">INDEX(Einstellungen!$B$27:$B$50,1)</f>
        <v>0.6</v>
      </c>
      <c r="J1515" s="29" t="n">
        <f aca="false">F1515*I1515</f>
        <v>18.259836</v>
      </c>
    </row>
    <row r="1516" customFormat="false" ht="15" hidden="false" customHeight="false" outlineLevel="0" collapsed="false">
      <c r="A1516" s="28" t="n">
        <v>45644</v>
      </c>
      <c r="B1516" s="21" t="s">
        <v>113</v>
      </c>
      <c r="C1516" s="21" t="s">
        <v>112</v>
      </c>
      <c r="D1516" s="29" t="n">
        <v>52.31</v>
      </c>
      <c r="E1516" s="29" t="n">
        <f aca="false">D1516/10</f>
        <v>5.231</v>
      </c>
      <c r="F1516" s="29" t="n">
        <f aca="false">(E1516+Einstellungen!$B$20)*(1+Einstellungen!$B$10)</f>
        <v>28.42553</v>
      </c>
      <c r="G1516" s="21" t="str">
        <f aca="false">IF(F1516&lt;Einstellungen!$B$5,"ja","nein")</f>
        <v>ja</v>
      </c>
      <c r="H1516" s="21" t="s">
        <v>15</v>
      </c>
      <c r="I1516" s="29" t="n">
        <f aca="false">INDEX(Einstellungen!$B$27:$B$50,2)</f>
        <v>0.5</v>
      </c>
      <c r="J1516" s="29" t="n">
        <f aca="false">F1516*I1516</f>
        <v>14.212765</v>
      </c>
    </row>
    <row r="1517" customFormat="false" ht="15" hidden="false" customHeight="false" outlineLevel="0" collapsed="false">
      <c r="A1517" s="28" t="n">
        <v>45644</v>
      </c>
      <c r="B1517" s="21" t="s">
        <v>114</v>
      </c>
      <c r="C1517" s="21" t="s">
        <v>112</v>
      </c>
      <c r="D1517" s="29" t="n">
        <v>48.41</v>
      </c>
      <c r="E1517" s="29" t="n">
        <f aca="false">D1517/10</f>
        <v>4.841</v>
      </c>
      <c r="F1517" s="29" t="n">
        <f aca="false">(E1517+Einstellungen!$B$20)*(1+Einstellungen!$B$10)</f>
        <v>27.96143</v>
      </c>
      <c r="G1517" s="21" t="str">
        <f aca="false">IF(F1517&lt;Einstellungen!$B$5,"ja","nein")</f>
        <v>ja</v>
      </c>
      <c r="H1517" s="21" t="s">
        <v>15</v>
      </c>
      <c r="I1517" s="29" t="n">
        <f aca="false">INDEX(Einstellungen!$B$27:$B$50,3)</f>
        <v>0.45</v>
      </c>
      <c r="J1517" s="29" t="n">
        <f aca="false">F1517*I1517</f>
        <v>12.5826435</v>
      </c>
    </row>
    <row r="1518" customFormat="false" ht="15" hidden="false" customHeight="false" outlineLevel="0" collapsed="false">
      <c r="A1518" s="28" t="n">
        <v>45644</v>
      </c>
      <c r="B1518" s="21" t="s">
        <v>115</v>
      </c>
      <c r="C1518" s="21" t="s">
        <v>112</v>
      </c>
      <c r="D1518" s="29" t="n">
        <v>45</v>
      </c>
      <c r="E1518" s="29" t="n">
        <f aca="false">D1518/10</f>
        <v>4.5</v>
      </c>
      <c r="F1518" s="29" t="n">
        <f aca="false">(E1518+Einstellungen!$B$20)*(1+Einstellungen!$B$10)</f>
        <v>27.55564</v>
      </c>
      <c r="G1518" s="21" t="str">
        <f aca="false">IF(F1518&lt;Einstellungen!$B$5,"ja","nein")</f>
        <v>ja</v>
      </c>
      <c r="H1518" s="21" t="s">
        <v>15</v>
      </c>
      <c r="I1518" s="29" t="n">
        <f aca="false">INDEX(Einstellungen!$B$27:$B$50,4)</f>
        <v>0.45</v>
      </c>
      <c r="J1518" s="29" t="n">
        <f aca="false">F1518*I1518</f>
        <v>12.400038</v>
      </c>
    </row>
    <row r="1519" customFormat="false" ht="15" hidden="false" customHeight="false" outlineLevel="0" collapsed="false">
      <c r="A1519" s="28" t="n">
        <v>45644</v>
      </c>
      <c r="B1519" s="21" t="s">
        <v>116</v>
      </c>
      <c r="C1519" s="21" t="s">
        <v>112</v>
      </c>
      <c r="D1519" s="29" t="n">
        <v>30.25</v>
      </c>
      <c r="E1519" s="29" t="n">
        <f aca="false">D1519/10</f>
        <v>3.025</v>
      </c>
      <c r="F1519" s="29" t="n">
        <f aca="false">(E1519+Einstellungen!$B$20)*(1+Einstellungen!$B$10)</f>
        <v>25.80039</v>
      </c>
      <c r="G1519" s="21" t="str">
        <f aca="false">IF(F1519&lt;Einstellungen!$B$5,"ja","nein")</f>
        <v>ja</v>
      </c>
      <c r="H1519" s="21" t="s">
        <v>15</v>
      </c>
      <c r="I1519" s="29" t="n">
        <f aca="false">INDEX(Einstellungen!$B$27:$B$50,5)</f>
        <v>0.45</v>
      </c>
      <c r="J1519" s="29" t="n">
        <f aca="false">F1519*I1519</f>
        <v>11.6101755</v>
      </c>
    </row>
    <row r="1520" customFormat="false" ht="15" hidden="false" customHeight="false" outlineLevel="0" collapsed="false">
      <c r="A1520" s="28" t="n">
        <v>45644</v>
      </c>
      <c r="B1520" s="21" t="s">
        <v>117</v>
      </c>
      <c r="C1520" s="21" t="s">
        <v>112</v>
      </c>
      <c r="D1520" s="29" t="n">
        <v>38</v>
      </c>
      <c r="E1520" s="29" t="n">
        <f aca="false">D1520/10</f>
        <v>3.8</v>
      </c>
      <c r="F1520" s="29" t="n">
        <f aca="false">(E1520+Einstellungen!$B$20)*(1+Einstellungen!$B$10)</f>
        <v>26.72264</v>
      </c>
      <c r="G1520" s="21" t="str">
        <f aca="false">IF(F1520&lt;Einstellungen!$B$5,"ja","nein")</f>
        <v>ja</v>
      </c>
      <c r="H1520" s="21" t="s">
        <v>15</v>
      </c>
      <c r="I1520" s="29" t="n">
        <f aca="false">INDEX(Einstellungen!$B$27:$B$50,6)</f>
        <v>0.5</v>
      </c>
      <c r="J1520" s="29" t="n">
        <f aca="false">F1520*I1520</f>
        <v>13.36132</v>
      </c>
    </row>
    <row r="1521" customFormat="false" ht="15" hidden="false" customHeight="false" outlineLevel="0" collapsed="false">
      <c r="A1521" s="28" t="n">
        <v>45644</v>
      </c>
      <c r="B1521" s="21" t="s">
        <v>118</v>
      </c>
      <c r="C1521" s="21" t="s">
        <v>112</v>
      </c>
      <c r="D1521" s="29" t="n">
        <v>49.91</v>
      </c>
      <c r="E1521" s="29" t="n">
        <f aca="false">D1521/10</f>
        <v>4.991</v>
      </c>
      <c r="F1521" s="29" t="n">
        <f aca="false">(E1521+Einstellungen!$B$20)*(1+Einstellungen!$B$10)</f>
        <v>28.13993</v>
      </c>
      <c r="G1521" s="21" t="str">
        <f aca="false">IF(F1521&lt;Einstellungen!$B$5,"ja","nein")</f>
        <v>ja</v>
      </c>
      <c r="H1521" s="21" t="s">
        <v>15</v>
      </c>
      <c r="I1521" s="29" t="n">
        <f aca="false">INDEX(Einstellungen!$B$27:$B$50,7)</f>
        <v>0.7</v>
      </c>
      <c r="J1521" s="29" t="n">
        <f aca="false">F1521*I1521</f>
        <v>19.697951</v>
      </c>
    </row>
    <row r="1522" customFormat="false" ht="15" hidden="false" customHeight="false" outlineLevel="0" collapsed="false">
      <c r="A1522" s="28" t="n">
        <v>45644</v>
      </c>
      <c r="B1522" s="21" t="s">
        <v>119</v>
      </c>
      <c r="C1522" s="21" t="s">
        <v>112</v>
      </c>
      <c r="D1522" s="29" t="n">
        <v>57.9</v>
      </c>
      <c r="E1522" s="29" t="n">
        <f aca="false">D1522/10</f>
        <v>5.79</v>
      </c>
      <c r="F1522" s="29" t="n">
        <f aca="false">(E1522+Einstellungen!$B$20)*(1+Einstellungen!$B$10)</f>
        <v>29.09074</v>
      </c>
      <c r="G1522" s="21" t="str">
        <f aca="false">IF(F1522&lt;Einstellungen!$B$5,"ja","nein")</f>
        <v>nein</v>
      </c>
      <c r="H1522" s="21" t="s">
        <v>15</v>
      </c>
      <c r="I1522" s="29" t="n">
        <f aca="false">INDEX(Einstellungen!$B$27:$B$50,8)</f>
        <v>0.95</v>
      </c>
      <c r="J1522" s="29" t="n">
        <f aca="false">F1522*I1522</f>
        <v>27.636203</v>
      </c>
    </row>
    <row r="1523" customFormat="false" ht="15" hidden="false" customHeight="false" outlineLevel="0" collapsed="false">
      <c r="A1523" s="28" t="n">
        <v>45644</v>
      </c>
      <c r="B1523" s="21" t="s">
        <v>120</v>
      </c>
      <c r="C1523" s="21" t="s">
        <v>112</v>
      </c>
      <c r="D1523" s="29" t="n">
        <v>77.58</v>
      </c>
      <c r="E1523" s="29" t="n">
        <f aca="false">D1523/10</f>
        <v>7.758</v>
      </c>
      <c r="F1523" s="29" t="n">
        <f aca="false">(E1523+Einstellungen!$B$20)*(1+Einstellungen!$B$10)</f>
        <v>31.43266</v>
      </c>
      <c r="G1523" s="21" t="str">
        <f aca="false">IF(F1523&lt;Einstellungen!$B$5,"ja","nein")</f>
        <v>nein</v>
      </c>
      <c r="H1523" s="21" t="s">
        <v>15</v>
      </c>
      <c r="I1523" s="29" t="n">
        <f aca="false">INDEX(Einstellungen!$B$27:$B$50,9)</f>
        <v>1.05</v>
      </c>
      <c r="J1523" s="29" t="n">
        <f aca="false">F1523*I1523</f>
        <v>33.004293</v>
      </c>
    </row>
    <row r="1524" customFormat="false" ht="15" hidden="false" customHeight="false" outlineLevel="0" collapsed="false">
      <c r="A1524" s="28" t="n">
        <v>45644</v>
      </c>
      <c r="B1524" s="21" t="s">
        <v>121</v>
      </c>
      <c r="C1524" s="21" t="s">
        <v>112</v>
      </c>
      <c r="D1524" s="29" t="n">
        <v>72.82</v>
      </c>
      <c r="E1524" s="29" t="n">
        <f aca="false">D1524/10</f>
        <v>7.282</v>
      </c>
      <c r="F1524" s="29" t="n">
        <f aca="false">(E1524+Einstellungen!$B$20)*(1+Einstellungen!$B$10)</f>
        <v>30.86622</v>
      </c>
      <c r="G1524" s="21" t="str">
        <f aca="false">IF(F1524&lt;Einstellungen!$B$5,"ja","nein")</f>
        <v>nein</v>
      </c>
      <c r="H1524" s="21" t="s">
        <v>15</v>
      </c>
      <c r="I1524" s="29" t="n">
        <f aca="false">INDEX(Einstellungen!$B$27:$B$50,10)</f>
        <v>1.05</v>
      </c>
      <c r="J1524" s="29" t="n">
        <f aca="false">F1524*I1524</f>
        <v>32.409531</v>
      </c>
    </row>
    <row r="1525" customFormat="false" ht="15" hidden="false" customHeight="false" outlineLevel="0" collapsed="false">
      <c r="A1525" s="28" t="n">
        <v>45644</v>
      </c>
      <c r="B1525" s="21" t="s">
        <v>122</v>
      </c>
      <c r="C1525" s="21" t="s">
        <v>112</v>
      </c>
      <c r="D1525" s="29" t="n">
        <v>65.99</v>
      </c>
      <c r="E1525" s="29" t="n">
        <f aca="false">D1525/10</f>
        <v>6.599</v>
      </c>
      <c r="F1525" s="29" t="n">
        <f aca="false">(E1525+Einstellungen!$B$20)*(1+Einstellungen!$B$10)</f>
        <v>30.05345</v>
      </c>
      <c r="G1525" s="21" t="str">
        <f aca="false">IF(F1525&lt;Einstellungen!$B$5,"ja","nein")</f>
        <v>nein</v>
      </c>
      <c r="H1525" s="21" t="s">
        <v>15</v>
      </c>
      <c r="I1525" s="29" t="n">
        <f aca="false">INDEX(Einstellungen!$B$27:$B$50,11)</f>
        <v>1.05</v>
      </c>
      <c r="J1525" s="29" t="n">
        <f aca="false">F1525*I1525</f>
        <v>31.5561225</v>
      </c>
    </row>
    <row r="1526" customFormat="false" ht="15" hidden="false" customHeight="false" outlineLevel="0" collapsed="false">
      <c r="A1526" s="28" t="n">
        <v>45644</v>
      </c>
      <c r="B1526" s="21" t="s">
        <v>123</v>
      </c>
      <c r="C1526" s="21" t="s">
        <v>112</v>
      </c>
      <c r="D1526" s="29" t="n">
        <v>63.08</v>
      </c>
      <c r="E1526" s="29" t="n">
        <f aca="false">D1526/10</f>
        <v>6.308</v>
      </c>
      <c r="F1526" s="29" t="n">
        <f aca="false">(E1526+Einstellungen!$B$20)*(1+Einstellungen!$B$10)</f>
        <v>29.70716</v>
      </c>
      <c r="G1526" s="21" t="str">
        <f aca="false">IF(F1526&lt;Einstellungen!$B$5,"ja","nein")</f>
        <v>nein</v>
      </c>
      <c r="H1526" s="21" t="s">
        <v>15</v>
      </c>
      <c r="I1526" s="29" t="n">
        <f aca="false">INDEX(Einstellungen!$B$27:$B$50,12)</f>
        <v>1.1</v>
      </c>
      <c r="J1526" s="29" t="n">
        <f aca="false">F1526*I1526</f>
        <v>32.677876</v>
      </c>
    </row>
    <row r="1527" customFormat="false" ht="15" hidden="false" customHeight="false" outlineLevel="0" collapsed="false">
      <c r="A1527" s="28" t="n">
        <v>45644</v>
      </c>
      <c r="B1527" s="21" t="s">
        <v>124</v>
      </c>
      <c r="C1527" s="21" t="s">
        <v>112</v>
      </c>
      <c r="D1527" s="29" t="n">
        <v>63.07</v>
      </c>
      <c r="E1527" s="29" t="n">
        <f aca="false">D1527/10</f>
        <v>6.307</v>
      </c>
      <c r="F1527" s="29" t="n">
        <f aca="false">(E1527+Einstellungen!$B$20)*(1+Einstellungen!$B$10)</f>
        <v>29.70597</v>
      </c>
      <c r="G1527" s="21" t="str">
        <f aca="false">IF(F1527&lt;Einstellungen!$B$5,"ja","nein")</f>
        <v>nein</v>
      </c>
      <c r="H1527" s="21" t="s">
        <v>15</v>
      </c>
      <c r="I1527" s="29" t="n">
        <f aca="false">INDEX(Einstellungen!$B$27:$B$50,13)</f>
        <v>1.2</v>
      </c>
      <c r="J1527" s="29" t="n">
        <f aca="false">F1527*I1527</f>
        <v>35.647164</v>
      </c>
    </row>
    <row r="1528" customFormat="false" ht="15" hidden="false" customHeight="false" outlineLevel="0" collapsed="false">
      <c r="A1528" s="28" t="n">
        <v>45644</v>
      </c>
      <c r="B1528" s="21" t="s">
        <v>125</v>
      </c>
      <c r="C1528" s="21" t="s">
        <v>112</v>
      </c>
      <c r="D1528" s="29" t="n">
        <v>63.08</v>
      </c>
      <c r="E1528" s="29" t="n">
        <f aca="false">D1528/10</f>
        <v>6.308</v>
      </c>
      <c r="F1528" s="29" t="n">
        <f aca="false">(E1528+Einstellungen!$B$20)*(1+Einstellungen!$B$10)</f>
        <v>29.70716</v>
      </c>
      <c r="G1528" s="21" t="str">
        <f aca="false">IF(F1528&lt;Einstellungen!$B$5,"ja","nein")</f>
        <v>nein</v>
      </c>
      <c r="H1528" s="21" t="s">
        <v>15</v>
      </c>
      <c r="I1528" s="29" t="n">
        <f aca="false">INDEX(Einstellungen!$B$27:$B$50,14)</f>
        <v>1.15</v>
      </c>
      <c r="J1528" s="29" t="n">
        <f aca="false">F1528*I1528</f>
        <v>34.163234</v>
      </c>
    </row>
    <row r="1529" customFormat="false" ht="15" hidden="false" customHeight="false" outlineLevel="0" collapsed="false">
      <c r="A1529" s="28" t="n">
        <v>45644</v>
      </c>
      <c r="B1529" s="21" t="s">
        <v>126</v>
      </c>
      <c r="C1529" s="21" t="s">
        <v>112</v>
      </c>
      <c r="D1529" s="29" t="n">
        <v>63.08</v>
      </c>
      <c r="E1529" s="29" t="n">
        <f aca="false">D1529/10</f>
        <v>6.308</v>
      </c>
      <c r="F1529" s="29" t="n">
        <f aca="false">(E1529+Einstellungen!$B$20)*(1+Einstellungen!$B$10)</f>
        <v>29.70716</v>
      </c>
      <c r="G1529" s="21" t="str">
        <f aca="false">IF(F1529&lt;Einstellungen!$B$5,"ja","nein")</f>
        <v>nein</v>
      </c>
      <c r="H1529" s="21" t="s">
        <v>15</v>
      </c>
      <c r="I1529" s="29" t="n">
        <f aca="false">INDEX(Einstellungen!$B$27:$B$50,15)</f>
        <v>1</v>
      </c>
      <c r="J1529" s="29" t="n">
        <f aca="false">F1529*I1529</f>
        <v>29.70716</v>
      </c>
    </row>
    <row r="1530" customFormat="false" ht="15" hidden="false" customHeight="false" outlineLevel="0" collapsed="false">
      <c r="A1530" s="28" t="n">
        <v>45644</v>
      </c>
      <c r="B1530" s="21" t="s">
        <v>127</v>
      </c>
      <c r="C1530" s="21" t="s">
        <v>112</v>
      </c>
      <c r="D1530" s="29" t="n">
        <v>55.63</v>
      </c>
      <c r="E1530" s="29" t="n">
        <f aca="false">D1530/10</f>
        <v>5.563</v>
      </c>
      <c r="F1530" s="29" t="n">
        <f aca="false">(E1530+Einstellungen!$B$20)*(1+Einstellungen!$B$10)</f>
        <v>28.82061</v>
      </c>
      <c r="G1530" s="21" t="str">
        <f aca="false">IF(F1530&lt;Einstellungen!$B$5,"ja","nein")</f>
        <v>ja</v>
      </c>
      <c r="H1530" s="21" t="s">
        <v>15</v>
      </c>
      <c r="I1530" s="29" t="n">
        <f aca="false">INDEX(Einstellungen!$B$27:$B$50,16)</f>
        <v>0.95</v>
      </c>
      <c r="J1530" s="29" t="n">
        <f aca="false">F1530*I1530</f>
        <v>27.3795795</v>
      </c>
    </row>
    <row r="1531" customFormat="false" ht="15" hidden="false" customHeight="false" outlineLevel="0" collapsed="false">
      <c r="A1531" s="28" t="n">
        <v>45644</v>
      </c>
      <c r="B1531" s="21" t="s">
        <v>128</v>
      </c>
      <c r="C1531" s="21" t="s">
        <v>112</v>
      </c>
      <c r="D1531" s="29" t="n">
        <v>46.81</v>
      </c>
      <c r="E1531" s="29" t="n">
        <f aca="false">D1531/10</f>
        <v>4.681</v>
      </c>
      <c r="F1531" s="29" t="n">
        <f aca="false">(E1531+Einstellungen!$B$20)*(1+Einstellungen!$B$10)</f>
        <v>27.77103</v>
      </c>
      <c r="G1531" s="21" t="str">
        <f aca="false">IF(F1531&lt;Einstellungen!$B$5,"ja","nein")</f>
        <v>ja</v>
      </c>
      <c r="H1531" s="21" t="s">
        <v>15</v>
      </c>
      <c r="I1531" s="29" t="n">
        <f aca="false">INDEX(Einstellungen!$B$27:$B$50,17)</f>
        <v>0.95</v>
      </c>
      <c r="J1531" s="29" t="n">
        <f aca="false">F1531*I1531</f>
        <v>26.3824785</v>
      </c>
    </row>
    <row r="1532" customFormat="false" ht="15" hidden="false" customHeight="false" outlineLevel="0" collapsed="false">
      <c r="A1532" s="28" t="n">
        <v>45644</v>
      </c>
      <c r="B1532" s="21" t="s">
        <v>129</v>
      </c>
      <c r="C1532" s="21" t="s">
        <v>112</v>
      </c>
      <c r="D1532" s="29" t="n">
        <v>57.9</v>
      </c>
      <c r="E1532" s="29" t="n">
        <f aca="false">D1532/10</f>
        <v>5.79</v>
      </c>
      <c r="F1532" s="29" t="n">
        <f aca="false">(E1532+Einstellungen!$B$20)*(1+Einstellungen!$B$10)</f>
        <v>29.09074</v>
      </c>
      <c r="G1532" s="21" t="str">
        <f aca="false">IF(F1532&lt;Einstellungen!$B$5,"ja","nein")</f>
        <v>nein</v>
      </c>
      <c r="H1532" s="21" t="s">
        <v>15</v>
      </c>
      <c r="I1532" s="29" t="n">
        <f aca="false">INDEX(Einstellungen!$B$27:$B$50,18)</f>
        <v>1.1</v>
      </c>
      <c r="J1532" s="29" t="n">
        <f aca="false">F1532*I1532</f>
        <v>31.999814</v>
      </c>
    </row>
    <row r="1533" customFormat="false" ht="15" hidden="false" customHeight="false" outlineLevel="0" collapsed="false">
      <c r="A1533" s="28" t="n">
        <v>45644</v>
      </c>
      <c r="B1533" s="21" t="s">
        <v>130</v>
      </c>
      <c r="C1533" s="21" t="s">
        <v>112</v>
      </c>
      <c r="D1533" s="29" t="n">
        <v>63.08</v>
      </c>
      <c r="E1533" s="29" t="n">
        <f aca="false">D1533/10</f>
        <v>6.308</v>
      </c>
      <c r="F1533" s="29" t="n">
        <f aca="false">(E1533+Einstellungen!$B$20)*(1+Einstellungen!$B$10)</f>
        <v>29.70716</v>
      </c>
      <c r="G1533" s="21" t="str">
        <f aca="false">IF(F1533&lt;Einstellungen!$B$5,"ja","nein")</f>
        <v>nein</v>
      </c>
      <c r="H1533" s="21" t="s">
        <v>15</v>
      </c>
      <c r="I1533" s="29" t="n">
        <f aca="false">INDEX(Einstellungen!$B$27:$B$50,19)</f>
        <v>1.35</v>
      </c>
      <c r="J1533" s="29" t="n">
        <f aca="false">F1533*I1533</f>
        <v>40.104666</v>
      </c>
    </row>
    <row r="1534" customFormat="false" ht="15" hidden="false" customHeight="false" outlineLevel="0" collapsed="false">
      <c r="A1534" s="28" t="n">
        <v>45644</v>
      </c>
      <c r="B1534" s="21" t="s">
        <v>131</v>
      </c>
      <c r="C1534" s="21" t="s">
        <v>112</v>
      </c>
      <c r="D1534" s="29" t="n">
        <v>63.08</v>
      </c>
      <c r="E1534" s="29" t="n">
        <f aca="false">D1534/10</f>
        <v>6.308</v>
      </c>
      <c r="F1534" s="29" t="n">
        <f aca="false">(E1534+Einstellungen!$B$20)*(1+Einstellungen!$B$10)</f>
        <v>29.70716</v>
      </c>
      <c r="G1534" s="21" t="str">
        <f aca="false">IF(F1534&lt;Einstellungen!$B$5,"ja","nein")</f>
        <v>nein</v>
      </c>
      <c r="H1534" s="21" t="s">
        <v>15</v>
      </c>
      <c r="I1534" s="29" t="n">
        <f aca="false">INDEX(Einstellungen!$B$27:$B$50,20)</f>
        <v>1.45</v>
      </c>
      <c r="J1534" s="29" t="n">
        <f aca="false">F1534*I1534</f>
        <v>43.075382</v>
      </c>
    </row>
    <row r="1535" customFormat="false" ht="15" hidden="false" customHeight="false" outlineLevel="0" collapsed="false">
      <c r="A1535" s="28" t="n">
        <v>45644</v>
      </c>
      <c r="B1535" s="21" t="s">
        <v>132</v>
      </c>
      <c r="C1535" s="21" t="s">
        <v>112</v>
      </c>
      <c r="D1535" s="29" t="n">
        <v>57.9</v>
      </c>
      <c r="E1535" s="29" t="n">
        <f aca="false">D1535/10</f>
        <v>5.79</v>
      </c>
      <c r="F1535" s="29" t="n">
        <f aca="false">(E1535+Einstellungen!$B$20)*(1+Einstellungen!$B$10)</f>
        <v>29.09074</v>
      </c>
      <c r="G1535" s="21" t="str">
        <f aca="false">IF(F1535&lt;Einstellungen!$B$5,"ja","nein")</f>
        <v>nein</v>
      </c>
      <c r="H1535" s="21" t="s">
        <v>15</v>
      </c>
      <c r="I1535" s="29" t="n">
        <f aca="false">INDEX(Einstellungen!$B$27:$B$50,21)</f>
        <v>1.4</v>
      </c>
      <c r="J1535" s="29" t="n">
        <f aca="false">F1535*I1535</f>
        <v>40.727036</v>
      </c>
    </row>
    <row r="1536" customFormat="false" ht="15" hidden="false" customHeight="false" outlineLevel="0" collapsed="false">
      <c r="A1536" s="28" t="n">
        <v>45644</v>
      </c>
      <c r="B1536" s="21" t="s">
        <v>133</v>
      </c>
      <c r="C1536" s="21" t="s">
        <v>112</v>
      </c>
      <c r="D1536" s="29" t="n">
        <v>50.69</v>
      </c>
      <c r="E1536" s="29" t="n">
        <f aca="false">D1536/10</f>
        <v>5.069</v>
      </c>
      <c r="F1536" s="29" t="n">
        <f aca="false">(E1536+Einstellungen!$B$20)*(1+Einstellungen!$B$10)</f>
        <v>28.23275</v>
      </c>
      <c r="G1536" s="21" t="str">
        <f aca="false">IF(F1536&lt;Einstellungen!$B$5,"ja","nein")</f>
        <v>ja</v>
      </c>
      <c r="H1536" s="21" t="s">
        <v>15</v>
      </c>
      <c r="I1536" s="29" t="n">
        <f aca="false">INDEX(Einstellungen!$B$27:$B$50,22)</f>
        <v>1.25</v>
      </c>
      <c r="J1536" s="29" t="n">
        <f aca="false">F1536*I1536</f>
        <v>35.2909375</v>
      </c>
    </row>
    <row r="1537" customFormat="false" ht="15" hidden="false" customHeight="false" outlineLevel="0" collapsed="false">
      <c r="A1537" s="28" t="n">
        <v>45644</v>
      </c>
      <c r="B1537" s="21" t="s">
        <v>134</v>
      </c>
      <c r="C1537" s="21" t="s">
        <v>112</v>
      </c>
      <c r="D1537" s="29" t="n">
        <v>43.14</v>
      </c>
      <c r="E1537" s="29" t="n">
        <f aca="false">D1537/10</f>
        <v>4.314</v>
      </c>
      <c r="F1537" s="29" t="n">
        <f aca="false">(E1537+Einstellungen!$B$20)*(1+Einstellungen!$B$10)</f>
        <v>27.3343</v>
      </c>
      <c r="G1537" s="21" t="str">
        <f aca="false">IF(F1537&lt;Einstellungen!$B$5,"ja","nein")</f>
        <v>ja</v>
      </c>
      <c r="H1537" s="21" t="s">
        <v>15</v>
      </c>
      <c r="I1537" s="29" t="n">
        <f aca="false">INDEX(Einstellungen!$B$27:$B$50,23)</f>
        <v>1.05</v>
      </c>
      <c r="J1537" s="29" t="n">
        <f aca="false">F1537*I1537</f>
        <v>28.701015</v>
      </c>
    </row>
    <row r="1538" customFormat="false" ht="15" hidden="false" customHeight="false" outlineLevel="0" collapsed="false">
      <c r="A1538" s="28" t="n">
        <v>45644</v>
      </c>
      <c r="B1538" s="21" t="s">
        <v>135</v>
      </c>
      <c r="C1538" s="21" t="s">
        <v>112</v>
      </c>
      <c r="D1538" s="29" t="n">
        <v>21.44</v>
      </c>
      <c r="E1538" s="29" t="n">
        <f aca="false">D1538/10</f>
        <v>2.144</v>
      </c>
      <c r="F1538" s="29" t="n">
        <f aca="false">(E1538+Einstellungen!$B$20)*(1+Einstellungen!$B$10)</f>
        <v>24.752</v>
      </c>
      <c r="G1538" s="21" t="str">
        <f aca="false">IF(F1538&lt;Einstellungen!$B$5,"ja","nein")</f>
        <v>ja</v>
      </c>
      <c r="H1538" s="21" t="s">
        <v>15</v>
      </c>
      <c r="I1538" s="29" t="n">
        <f aca="false">INDEX(Einstellungen!$B$27:$B$50,24)</f>
        <v>0.8</v>
      </c>
      <c r="J1538" s="29" t="n">
        <f aca="false">F1538*I1538</f>
        <v>19.8016</v>
      </c>
    </row>
    <row r="1539" customFormat="false" ht="15" hidden="false" customHeight="false" outlineLevel="0" collapsed="false">
      <c r="A1539" s="28" t="n">
        <v>45645</v>
      </c>
      <c r="B1539" s="21" t="s">
        <v>111</v>
      </c>
      <c r="C1539" s="21" t="s">
        <v>136</v>
      </c>
      <c r="D1539" s="29" t="n">
        <v>11.28</v>
      </c>
      <c r="E1539" s="29" t="n">
        <f aca="false">D1539/10</f>
        <v>1.128</v>
      </c>
      <c r="F1539" s="29" t="n">
        <f aca="false">(E1539+Einstellungen!$B$20)*(1+Einstellungen!$B$10)</f>
        <v>23.54296</v>
      </c>
      <c r="G1539" s="21" t="str">
        <f aca="false">IF(F1539&lt;Einstellungen!$B$5,"ja","nein")</f>
        <v>ja</v>
      </c>
      <c r="H1539" s="21" t="s">
        <v>15</v>
      </c>
      <c r="I1539" s="29" t="n">
        <f aca="false">INDEX(Einstellungen!$B$27:$B$50,1)</f>
        <v>0.6</v>
      </c>
      <c r="J1539" s="29" t="n">
        <f aca="false">F1539*I1539</f>
        <v>14.125776</v>
      </c>
    </row>
    <row r="1540" customFormat="false" ht="15" hidden="false" customHeight="false" outlineLevel="0" collapsed="false">
      <c r="A1540" s="28" t="n">
        <v>45645</v>
      </c>
      <c r="B1540" s="21" t="s">
        <v>113</v>
      </c>
      <c r="C1540" s="21" t="s">
        <v>136</v>
      </c>
      <c r="D1540" s="29" t="n">
        <v>13.23</v>
      </c>
      <c r="E1540" s="29" t="n">
        <f aca="false">D1540/10</f>
        <v>1.323</v>
      </c>
      <c r="F1540" s="29" t="n">
        <f aca="false">(E1540+Einstellungen!$B$20)*(1+Einstellungen!$B$10)</f>
        <v>23.77501</v>
      </c>
      <c r="G1540" s="21" t="str">
        <f aca="false">IF(F1540&lt;Einstellungen!$B$5,"ja","nein")</f>
        <v>ja</v>
      </c>
      <c r="H1540" s="21" t="s">
        <v>15</v>
      </c>
      <c r="I1540" s="29" t="n">
        <f aca="false">INDEX(Einstellungen!$B$27:$B$50,2)</f>
        <v>0.5</v>
      </c>
      <c r="J1540" s="29" t="n">
        <f aca="false">F1540*I1540</f>
        <v>11.887505</v>
      </c>
    </row>
    <row r="1541" customFormat="false" ht="15" hidden="false" customHeight="false" outlineLevel="0" collapsed="false">
      <c r="A1541" s="28" t="n">
        <v>45645</v>
      </c>
      <c r="B1541" s="21" t="s">
        <v>114</v>
      </c>
      <c r="C1541" s="21" t="s">
        <v>136</v>
      </c>
      <c r="D1541" s="29" t="n">
        <v>5.45</v>
      </c>
      <c r="E1541" s="29" t="n">
        <f aca="false">D1541/10</f>
        <v>0.545</v>
      </c>
      <c r="F1541" s="29" t="n">
        <f aca="false">(E1541+Einstellungen!$B$20)*(1+Einstellungen!$B$10)</f>
        <v>22.84919</v>
      </c>
      <c r="G1541" s="21" t="str">
        <f aca="false">IF(F1541&lt;Einstellungen!$B$5,"ja","nein")</f>
        <v>ja</v>
      </c>
      <c r="H1541" s="21" t="s">
        <v>15</v>
      </c>
      <c r="I1541" s="29" t="n">
        <f aca="false">INDEX(Einstellungen!$B$27:$B$50,3)</f>
        <v>0.45</v>
      </c>
      <c r="J1541" s="29" t="n">
        <f aca="false">F1541*I1541</f>
        <v>10.2821355</v>
      </c>
    </row>
    <row r="1542" customFormat="false" ht="15" hidden="false" customHeight="false" outlineLevel="0" collapsed="false">
      <c r="A1542" s="28" t="n">
        <v>45645</v>
      </c>
      <c r="B1542" s="21" t="s">
        <v>115</v>
      </c>
      <c r="C1542" s="21" t="s">
        <v>136</v>
      </c>
      <c r="D1542" s="29" t="n">
        <v>1.25</v>
      </c>
      <c r="E1542" s="29" t="n">
        <f aca="false">D1542/10</f>
        <v>0.125</v>
      </c>
      <c r="F1542" s="29" t="n">
        <f aca="false">(E1542+Einstellungen!$B$20)*(1+Einstellungen!$B$10)</f>
        <v>22.34939</v>
      </c>
      <c r="G1542" s="21" t="str">
        <f aca="false">IF(F1542&lt;Einstellungen!$B$5,"ja","nein")</f>
        <v>ja</v>
      </c>
      <c r="H1542" s="21" t="s">
        <v>15</v>
      </c>
      <c r="I1542" s="29" t="n">
        <f aca="false">INDEX(Einstellungen!$B$27:$B$50,4)</f>
        <v>0.45</v>
      </c>
      <c r="J1542" s="29" t="n">
        <f aca="false">F1542*I1542</f>
        <v>10.0572255</v>
      </c>
    </row>
    <row r="1543" customFormat="false" ht="15" hidden="false" customHeight="false" outlineLevel="0" collapsed="false">
      <c r="A1543" s="28" t="n">
        <v>45645</v>
      </c>
      <c r="B1543" s="21" t="s">
        <v>116</v>
      </c>
      <c r="C1543" s="21" t="s">
        <v>136</v>
      </c>
      <c r="D1543" s="29" t="n">
        <v>0.31</v>
      </c>
      <c r="E1543" s="29" t="n">
        <f aca="false">D1543/10</f>
        <v>0.031</v>
      </c>
      <c r="F1543" s="29" t="n">
        <f aca="false">(E1543+Einstellungen!$B$20)*(1+Einstellungen!$B$10)</f>
        <v>22.23753</v>
      </c>
      <c r="G1543" s="21" t="str">
        <f aca="false">IF(F1543&lt;Einstellungen!$B$5,"ja","nein")</f>
        <v>ja</v>
      </c>
      <c r="H1543" s="21" t="s">
        <v>15</v>
      </c>
      <c r="I1543" s="29" t="n">
        <f aca="false">INDEX(Einstellungen!$B$27:$B$50,5)</f>
        <v>0.45</v>
      </c>
      <c r="J1543" s="29" t="n">
        <f aca="false">F1543*I1543</f>
        <v>10.0068885</v>
      </c>
    </row>
    <row r="1544" customFormat="false" ht="15" hidden="false" customHeight="false" outlineLevel="0" collapsed="false">
      <c r="A1544" s="28" t="n">
        <v>45645</v>
      </c>
      <c r="B1544" s="21" t="s">
        <v>117</v>
      </c>
      <c r="C1544" s="21" t="s">
        <v>136</v>
      </c>
      <c r="D1544" s="29" t="n">
        <v>2</v>
      </c>
      <c r="E1544" s="29" t="n">
        <f aca="false">D1544/10</f>
        <v>0.2</v>
      </c>
      <c r="F1544" s="29" t="n">
        <f aca="false">(E1544+Einstellungen!$B$20)*(1+Einstellungen!$B$10)</f>
        <v>22.43864</v>
      </c>
      <c r="G1544" s="21" t="str">
        <f aca="false">IF(F1544&lt;Einstellungen!$B$5,"ja","nein")</f>
        <v>ja</v>
      </c>
      <c r="H1544" s="21" t="s">
        <v>15</v>
      </c>
      <c r="I1544" s="29" t="n">
        <f aca="false">INDEX(Einstellungen!$B$27:$B$50,6)</f>
        <v>0.5</v>
      </c>
      <c r="J1544" s="29" t="n">
        <f aca="false">F1544*I1544</f>
        <v>11.21932</v>
      </c>
    </row>
    <row r="1545" customFormat="false" ht="15" hidden="false" customHeight="false" outlineLevel="0" collapsed="false">
      <c r="A1545" s="28" t="n">
        <v>45645</v>
      </c>
      <c r="B1545" s="21" t="s">
        <v>118</v>
      </c>
      <c r="C1545" s="21" t="s">
        <v>136</v>
      </c>
      <c r="D1545" s="29" t="n">
        <v>8.57</v>
      </c>
      <c r="E1545" s="29" t="n">
        <f aca="false">D1545/10</f>
        <v>0.857</v>
      </c>
      <c r="F1545" s="29" t="n">
        <f aca="false">(E1545+Einstellungen!$B$20)*(1+Einstellungen!$B$10)</f>
        <v>23.22047</v>
      </c>
      <c r="G1545" s="21" t="str">
        <f aca="false">IF(F1545&lt;Einstellungen!$B$5,"ja","nein")</f>
        <v>ja</v>
      </c>
      <c r="H1545" s="21" t="s">
        <v>15</v>
      </c>
      <c r="I1545" s="29" t="n">
        <f aca="false">INDEX(Einstellungen!$B$27:$B$50,7)</f>
        <v>0.7</v>
      </c>
      <c r="J1545" s="29" t="n">
        <f aca="false">F1545*I1545</f>
        <v>16.254329</v>
      </c>
    </row>
    <row r="1546" customFormat="false" ht="15" hidden="false" customHeight="false" outlineLevel="0" collapsed="false">
      <c r="A1546" s="28" t="n">
        <v>45645</v>
      </c>
      <c r="B1546" s="21" t="s">
        <v>119</v>
      </c>
      <c r="C1546" s="21" t="s">
        <v>136</v>
      </c>
      <c r="D1546" s="29" t="n">
        <v>53.95</v>
      </c>
      <c r="E1546" s="29" t="n">
        <f aca="false">D1546/10</f>
        <v>5.395</v>
      </c>
      <c r="F1546" s="29" t="n">
        <f aca="false">(E1546+Einstellungen!$B$20)*(1+Einstellungen!$B$10)</f>
        <v>28.62069</v>
      </c>
      <c r="G1546" s="21" t="str">
        <f aca="false">IF(F1546&lt;Einstellungen!$B$5,"ja","nein")</f>
        <v>ja</v>
      </c>
      <c r="H1546" s="21" t="s">
        <v>15</v>
      </c>
      <c r="I1546" s="29" t="n">
        <f aca="false">INDEX(Einstellungen!$B$27:$B$50,8)</f>
        <v>0.95</v>
      </c>
      <c r="J1546" s="29" t="n">
        <f aca="false">F1546*I1546</f>
        <v>27.1896555</v>
      </c>
    </row>
    <row r="1547" customFormat="false" ht="15" hidden="false" customHeight="false" outlineLevel="0" collapsed="false">
      <c r="A1547" s="28" t="n">
        <v>45645</v>
      </c>
      <c r="B1547" s="21" t="s">
        <v>120</v>
      </c>
      <c r="C1547" s="21" t="s">
        <v>136</v>
      </c>
      <c r="D1547" s="29" t="n">
        <v>67.44</v>
      </c>
      <c r="E1547" s="29" t="n">
        <f aca="false">D1547/10</f>
        <v>6.744</v>
      </c>
      <c r="F1547" s="29" t="n">
        <f aca="false">(E1547+Einstellungen!$B$20)*(1+Einstellungen!$B$10)</f>
        <v>30.226</v>
      </c>
      <c r="G1547" s="21" t="str">
        <f aca="false">IF(F1547&lt;Einstellungen!$B$5,"ja","nein")</f>
        <v>nein</v>
      </c>
      <c r="H1547" s="21" t="s">
        <v>15</v>
      </c>
      <c r="I1547" s="29" t="n">
        <f aca="false">INDEX(Einstellungen!$B$27:$B$50,9)</f>
        <v>1.05</v>
      </c>
      <c r="J1547" s="29" t="n">
        <f aca="false">F1547*I1547</f>
        <v>31.7373</v>
      </c>
    </row>
    <row r="1548" customFormat="false" ht="15" hidden="false" customHeight="false" outlineLevel="0" collapsed="false">
      <c r="A1548" s="28" t="n">
        <v>45645</v>
      </c>
      <c r="B1548" s="21" t="s">
        <v>121</v>
      </c>
      <c r="C1548" s="21" t="s">
        <v>136</v>
      </c>
      <c r="D1548" s="29" t="n">
        <v>68.42</v>
      </c>
      <c r="E1548" s="29" t="n">
        <f aca="false">D1548/10</f>
        <v>6.842</v>
      </c>
      <c r="F1548" s="29" t="n">
        <f aca="false">(E1548+Einstellungen!$B$20)*(1+Einstellungen!$B$10)</f>
        <v>30.34262</v>
      </c>
      <c r="G1548" s="21" t="str">
        <f aca="false">IF(F1548&lt;Einstellungen!$B$5,"ja","nein")</f>
        <v>nein</v>
      </c>
      <c r="H1548" s="21" t="s">
        <v>15</v>
      </c>
      <c r="I1548" s="29" t="n">
        <f aca="false">INDEX(Einstellungen!$B$27:$B$50,10)</f>
        <v>1.05</v>
      </c>
      <c r="J1548" s="29" t="n">
        <f aca="false">F1548*I1548</f>
        <v>31.859751</v>
      </c>
    </row>
    <row r="1549" customFormat="false" ht="15" hidden="false" customHeight="false" outlineLevel="0" collapsed="false">
      <c r="A1549" s="28" t="n">
        <v>45645</v>
      </c>
      <c r="B1549" s="21" t="s">
        <v>122</v>
      </c>
      <c r="C1549" s="21" t="s">
        <v>136</v>
      </c>
      <c r="D1549" s="29" t="n">
        <v>65.84</v>
      </c>
      <c r="E1549" s="29" t="n">
        <f aca="false">D1549/10</f>
        <v>6.584</v>
      </c>
      <c r="F1549" s="29" t="n">
        <f aca="false">(E1549+Einstellungen!$B$20)*(1+Einstellungen!$B$10)</f>
        <v>30.0356</v>
      </c>
      <c r="G1549" s="21" t="str">
        <f aca="false">IF(F1549&lt;Einstellungen!$B$5,"ja","nein")</f>
        <v>nein</v>
      </c>
      <c r="H1549" s="21" t="s">
        <v>15</v>
      </c>
      <c r="I1549" s="29" t="n">
        <f aca="false">INDEX(Einstellungen!$B$27:$B$50,11)</f>
        <v>1.05</v>
      </c>
      <c r="J1549" s="29" t="n">
        <f aca="false">F1549*I1549</f>
        <v>31.53738</v>
      </c>
    </row>
    <row r="1550" customFormat="false" ht="15" hidden="false" customHeight="false" outlineLevel="0" collapsed="false">
      <c r="A1550" s="28" t="n">
        <v>45645</v>
      </c>
      <c r="B1550" s="21" t="s">
        <v>123</v>
      </c>
      <c r="C1550" s="21" t="s">
        <v>136</v>
      </c>
      <c r="D1550" s="29" t="n">
        <v>67.7</v>
      </c>
      <c r="E1550" s="29" t="n">
        <f aca="false">D1550/10</f>
        <v>6.77</v>
      </c>
      <c r="F1550" s="29" t="n">
        <f aca="false">(E1550+Einstellungen!$B$20)*(1+Einstellungen!$B$10)</f>
        <v>30.25694</v>
      </c>
      <c r="G1550" s="21" t="str">
        <f aca="false">IF(F1550&lt;Einstellungen!$B$5,"ja","nein")</f>
        <v>nein</v>
      </c>
      <c r="H1550" s="21" t="s">
        <v>15</v>
      </c>
      <c r="I1550" s="29" t="n">
        <f aca="false">INDEX(Einstellungen!$B$27:$B$50,12)</f>
        <v>1.1</v>
      </c>
      <c r="J1550" s="29" t="n">
        <f aca="false">F1550*I1550</f>
        <v>33.282634</v>
      </c>
    </row>
    <row r="1551" customFormat="false" ht="15" hidden="false" customHeight="false" outlineLevel="0" collapsed="false">
      <c r="A1551" s="28" t="n">
        <v>45645</v>
      </c>
      <c r="B1551" s="21" t="s">
        <v>124</v>
      </c>
      <c r="C1551" s="21" t="s">
        <v>136</v>
      </c>
      <c r="D1551" s="29" t="n">
        <v>69.72</v>
      </c>
      <c r="E1551" s="29" t="n">
        <f aca="false">D1551/10</f>
        <v>6.972</v>
      </c>
      <c r="F1551" s="29" t="n">
        <f aca="false">(E1551+Einstellungen!$B$20)*(1+Einstellungen!$B$10)</f>
        <v>30.49732</v>
      </c>
      <c r="G1551" s="21" t="str">
        <f aca="false">IF(F1551&lt;Einstellungen!$B$5,"ja","nein")</f>
        <v>nein</v>
      </c>
      <c r="H1551" s="21" t="s">
        <v>15</v>
      </c>
      <c r="I1551" s="29" t="n">
        <f aca="false">INDEX(Einstellungen!$B$27:$B$50,13)</f>
        <v>1.2</v>
      </c>
      <c r="J1551" s="29" t="n">
        <f aca="false">F1551*I1551</f>
        <v>36.596784</v>
      </c>
    </row>
    <row r="1552" customFormat="false" ht="15" hidden="false" customHeight="false" outlineLevel="0" collapsed="false">
      <c r="A1552" s="28" t="n">
        <v>45645</v>
      </c>
      <c r="B1552" s="21" t="s">
        <v>125</v>
      </c>
      <c r="C1552" s="21" t="s">
        <v>136</v>
      </c>
      <c r="D1552" s="29" t="n">
        <v>70.4</v>
      </c>
      <c r="E1552" s="29" t="n">
        <f aca="false">D1552/10</f>
        <v>7.04</v>
      </c>
      <c r="F1552" s="29" t="n">
        <f aca="false">(E1552+Einstellungen!$B$20)*(1+Einstellungen!$B$10)</f>
        <v>30.57824</v>
      </c>
      <c r="G1552" s="21" t="str">
        <f aca="false">IF(F1552&lt;Einstellungen!$B$5,"ja","nein")</f>
        <v>nein</v>
      </c>
      <c r="H1552" s="21" t="s">
        <v>15</v>
      </c>
      <c r="I1552" s="29" t="n">
        <f aca="false">INDEX(Einstellungen!$B$27:$B$50,14)</f>
        <v>1.15</v>
      </c>
      <c r="J1552" s="29" t="n">
        <f aca="false">F1552*I1552</f>
        <v>35.164976</v>
      </c>
    </row>
    <row r="1553" customFormat="false" ht="15" hidden="false" customHeight="false" outlineLevel="0" collapsed="false">
      <c r="A1553" s="28" t="n">
        <v>45645</v>
      </c>
      <c r="B1553" s="21" t="s">
        <v>126</v>
      </c>
      <c r="C1553" s="21" t="s">
        <v>136</v>
      </c>
      <c r="D1553" s="29" t="n">
        <v>69.72</v>
      </c>
      <c r="E1553" s="29" t="n">
        <f aca="false">D1553/10</f>
        <v>6.972</v>
      </c>
      <c r="F1553" s="29" t="n">
        <f aca="false">(E1553+Einstellungen!$B$20)*(1+Einstellungen!$B$10)</f>
        <v>30.49732</v>
      </c>
      <c r="G1553" s="21" t="str">
        <f aca="false">IF(F1553&lt;Einstellungen!$B$5,"ja","nein")</f>
        <v>nein</v>
      </c>
      <c r="H1553" s="21" t="s">
        <v>15</v>
      </c>
      <c r="I1553" s="29" t="n">
        <f aca="false">INDEX(Einstellungen!$B$27:$B$50,15)</f>
        <v>1</v>
      </c>
      <c r="J1553" s="29" t="n">
        <f aca="false">F1553*I1553</f>
        <v>30.49732</v>
      </c>
    </row>
    <row r="1554" customFormat="false" ht="15" hidden="false" customHeight="false" outlineLevel="0" collapsed="false">
      <c r="A1554" s="28" t="n">
        <v>45645</v>
      </c>
      <c r="B1554" s="21" t="s">
        <v>127</v>
      </c>
      <c r="C1554" s="21" t="s">
        <v>136</v>
      </c>
      <c r="D1554" s="29" t="n">
        <v>70.47</v>
      </c>
      <c r="E1554" s="29" t="n">
        <f aca="false">D1554/10</f>
        <v>7.047</v>
      </c>
      <c r="F1554" s="29" t="n">
        <f aca="false">(E1554+Einstellungen!$B$20)*(1+Einstellungen!$B$10)</f>
        <v>30.58657</v>
      </c>
      <c r="G1554" s="21" t="str">
        <f aca="false">IF(F1554&lt;Einstellungen!$B$5,"ja","nein")</f>
        <v>nein</v>
      </c>
      <c r="H1554" s="21" t="s">
        <v>15</v>
      </c>
      <c r="I1554" s="29" t="n">
        <f aca="false">INDEX(Einstellungen!$B$27:$B$50,16)</f>
        <v>0.95</v>
      </c>
      <c r="J1554" s="29" t="n">
        <f aca="false">F1554*I1554</f>
        <v>29.0572415</v>
      </c>
    </row>
    <row r="1555" customFormat="false" ht="15" hidden="false" customHeight="false" outlineLevel="0" collapsed="false">
      <c r="A1555" s="28" t="n">
        <v>45645</v>
      </c>
      <c r="B1555" s="21" t="s">
        <v>128</v>
      </c>
      <c r="C1555" s="21" t="s">
        <v>136</v>
      </c>
      <c r="D1555" s="29" t="n">
        <v>71.46</v>
      </c>
      <c r="E1555" s="29" t="n">
        <f aca="false">D1555/10</f>
        <v>7.146</v>
      </c>
      <c r="F1555" s="29" t="n">
        <f aca="false">(E1555+Einstellungen!$B$20)*(1+Einstellungen!$B$10)</f>
        <v>30.70438</v>
      </c>
      <c r="G1555" s="21" t="str">
        <f aca="false">IF(F1555&lt;Einstellungen!$B$5,"ja","nein")</f>
        <v>nein</v>
      </c>
      <c r="H1555" s="21" t="s">
        <v>15</v>
      </c>
      <c r="I1555" s="29" t="n">
        <f aca="false">INDEX(Einstellungen!$B$27:$B$50,17)</f>
        <v>0.95</v>
      </c>
      <c r="J1555" s="29" t="n">
        <f aca="false">F1555*I1555</f>
        <v>29.169161</v>
      </c>
    </row>
    <row r="1556" customFormat="false" ht="15" hidden="false" customHeight="false" outlineLevel="0" collapsed="false">
      <c r="A1556" s="28" t="n">
        <v>45645</v>
      </c>
      <c r="B1556" s="21" t="s">
        <v>129</v>
      </c>
      <c r="C1556" s="21" t="s">
        <v>136</v>
      </c>
      <c r="D1556" s="29" t="n">
        <v>81.52</v>
      </c>
      <c r="E1556" s="29" t="n">
        <f aca="false">D1556/10</f>
        <v>8.152</v>
      </c>
      <c r="F1556" s="29" t="n">
        <f aca="false">(E1556+Einstellungen!$B$20)*(1+Einstellungen!$B$10)</f>
        <v>31.90152</v>
      </c>
      <c r="G1556" s="21" t="str">
        <f aca="false">IF(F1556&lt;Einstellungen!$B$5,"ja","nein")</f>
        <v>nein</v>
      </c>
      <c r="H1556" s="21" t="s">
        <v>15</v>
      </c>
      <c r="I1556" s="29" t="n">
        <f aca="false">INDEX(Einstellungen!$B$27:$B$50,18)</f>
        <v>1.1</v>
      </c>
      <c r="J1556" s="29" t="n">
        <f aca="false">F1556*I1556</f>
        <v>35.091672</v>
      </c>
    </row>
    <row r="1557" customFormat="false" ht="15" hidden="false" customHeight="false" outlineLevel="0" collapsed="false">
      <c r="A1557" s="28" t="n">
        <v>45645</v>
      </c>
      <c r="B1557" s="21" t="s">
        <v>130</v>
      </c>
      <c r="C1557" s="21" t="s">
        <v>136</v>
      </c>
      <c r="D1557" s="29" t="n">
        <v>92.58</v>
      </c>
      <c r="E1557" s="29" t="n">
        <f aca="false">D1557/10</f>
        <v>9.258</v>
      </c>
      <c r="F1557" s="29" t="n">
        <f aca="false">(E1557+Einstellungen!$B$20)*(1+Einstellungen!$B$10)</f>
        <v>33.21766</v>
      </c>
      <c r="G1557" s="21" t="str">
        <f aca="false">IF(F1557&lt;Einstellungen!$B$5,"ja","nein")</f>
        <v>nein</v>
      </c>
      <c r="H1557" s="21" t="s">
        <v>15</v>
      </c>
      <c r="I1557" s="29" t="n">
        <f aca="false">INDEX(Einstellungen!$B$27:$B$50,19)</f>
        <v>1.35</v>
      </c>
      <c r="J1557" s="29" t="n">
        <f aca="false">F1557*I1557</f>
        <v>44.843841</v>
      </c>
    </row>
    <row r="1558" customFormat="false" ht="15" hidden="false" customHeight="false" outlineLevel="0" collapsed="false">
      <c r="A1558" s="28" t="n">
        <v>45645</v>
      </c>
      <c r="B1558" s="21" t="s">
        <v>131</v>
      </c>
      <c r="C1558" s="21" t="s">
        <v>136</v>
      </c>
      <c r="D1558" s="29" t="n">
        <v>87.36</v>
      </c>
      <c r="E1558" s="29" t="n">
        <f aca="false">D1558/10</f>
        <v>8.736</v>
      </c>
      <c r="F1558" s="29" t="n">
        <f aca="false">(E1558+Einstellungen!$B$20)*(1+Einstellungen!$B$10)</f>
        <v>32.59648</v>
      </c>
      <c r="G1558" s="21" t="str">
        <f aca="false">IF(F1558&lt;Einstellungen!$B$5,"ja","nein")</f>
        <v>nein</v>
      </c>
      <c r="H1558" s="21" t="s">
        <v>15</v>
      </c>
      <c r="I1558" s="29" t="n">
        <f aca="false">INDEX(Einstellungen!$B$27:$B$50,20)</f>
        <v>1.45</v>
      </c>
      <c r="J1558" s="29" t="n">
        <f aca="false">F1558*I1558</f>
        <v>47.264896</v>
      </c>
    </row>
    <row r="1559" customFormat="false" ht="15" hidden="false" customHeight="false" outlineLevel="0" collapsed="false">
      <c r="A1559" s="28" t="n">
        <v>45645</v>
      </c>
      <c r="B1559" s="21" t="s">
        <v>132</v>
      </c>
      <c r="C1559" s="21" t="s">
        <v>136</v>
      </c>
      <c r="D1559" s="29" t="n">
        <v>75.37</v>
      </c>
      <c r="E1559" s="29" t="n">
        <f aca="false">D1559/10</f>
        <v>7.537</v>
      </c>
      <c r="F1559" s="29" t="n">
        <f aca="false">(E1559+Einstellungen!$B$20)*(1+Einstellungen!$B$10)</f>
        <v>31.16967</v>
      </c>
      <c r="G1559" s="21" t="str">
        <f aca="false">IF(F1559&lt;Einstellungen!$B$5,"ja","nein")</f>
        <v>nein</v>
      </c>
      <c r="H1559" s="21" t="s">
        <v>15</v>
      </c>
      <c r="I1559" s="29" t="n">
        <f aca="false">INDEX(Einstellungen!$B$27:$B$50,21)</f>
        <v>1.4</v>
      </c>
      <c r="J1559" s="29" t="n">
        <f aca="false">F1559*I1559</f>
        <v>43.637538</v>
      </c>
    </row>
    <row r="1560" customFormat="false" ht="15" hidden="false" customHeight="false" outlineLevel="0" collapsed="false">
      <c r="A1560" s="28" t="n">
        <v>45645</v>
      </c>
      <c r="B1560" s="21" t="s">
        <v>133</v>
      </c>
      <c r="C1560" s="21" t="s">
        <v>136</v>
      </c>
      <c r="D1560" s="29" t="n">
        <v>70</v>
      </c>
      <c r="E1560" s="29" t="n">
        <f aca="false">D1560/10</f>
        <v>7</v>
      </c>
      <c r="F1560" s="29" t="n">
        <f aca="false">(E1560+Einstellungen!$B$20)*(1+Einstellungen!$B$10)</f>
        <v>30.53064</v>
      </c>
      <c r="G1560" s="21" t="str">
        <f aca="false">IF(F1560&lt;Einstellungen!$B$5,"ja","nein")</f>
        <v>nein</v>
      </c>
      <c r="H1560" s="21" t="s">
        <v>15</v>
      </c>
      <c r="I1560" s="29" t="n">
        <f aca="false">INDEX(Einstellungen!$B$27:$B$50,22)</f>
        <v>1.25</v>
      </c>
      <c r="J1560" s="29" t="n">
        <f aca="false">F1560*I1560</f>
        <v>38.1633</v>
      </c>
    </row>
    <row r="1561" customFormat="false" ht="15" hidden="false" customHeight="false" outlineLevel="0" collapsed="false">
      <c r="A1561" s="28" t="n">
        <v>45645</v>
      </c>
      <c r="B1561" s="21" t="s">
        <v>134</v>
      </c>
      <c r="C1561" s="21" t="s">
        <v>136</v>
      </c>
      <c r="D1561" s="29" t="n">
        <v>69.72</v>
      </c>
      <c r="E1561" s="29" t="n">
        <f aca="false">D1561/10</f>
        <v>6.972</v>
      </c>
      <c r="F1561" s="29" t="n">
        <f aca="false">(E1561+Einstellungen!$B$20)*(1+Einstellungen!$B$10)</f>
        <v>30.49732</v>
      </c>
      <c r="G1561" s="21" t="str">
        <f aca="false">IF(F1561&lt;Einstellungen!$B$5,"ja","nein")</f>
        <v>nein</v>
      </c>
      <c r="H1561" s="21" t="s">
        <v>15</v>
      </c>
      <c r="I1561" s="29" t="n">
        <f aca="false">INDEX(Einstellungen!$B$27:$B$50,23)</f>
        <v>1.05</v>
      </c>
      <c r="J1561" s="29" t="n">
        <f aca="false">F1561*I1561</f>
        <v>32.022186</v>
      </c>
    </row>
    <row r="1562" customFormat="false" ht="15" hidden="false" customHeight="false" outlineLevel="0" collapsed="false">
      <c r="A1562" s="28" t="n">
        <v>45645</v>
      </c>
      <c r="B1562" s="21" t="s">
        <v>135</v>
      </c>
      <c r="C1562" s="21" t="s">
        <v>136</v>
      </c>
      <c r="D1562" s="29" t="n">
        <v>55.01</v>
      </c>
      <c r="E1562" s="29" t="n">
        <f aca="false">D1562/10</f>
        <v>5.501</v>
      </c>
      <c r="F1562" s="29" t="n">
        <f aca="false">(E1562+Einstellungen!$B$20)*(1+Einstellungen!$B$10)</f>
        <v>28.74683</v>
      </c>
      <c r="G1562" s="21" t="str">
        <f aca="false">IF(F1562&lt;Einstellungen!$B$5,"ja","nein")</f>
        <v>ja</v>
      </c>
      <c r="H1562" s="21" t="s">
        <v>15</v>
      </c>
      <c r="I1562" s="29" t="n">
        <f aca="false">INDEX(Einstellungen!$B$27:$B$50,24)</f>
        <v>0.8</v>
      </c>
      <c r="J1562" s="29" t="n">
        <f aca="false">F1562*I1562</f>
        <v>22.997464</v>
      </c>
    </row>
    <row r="1563" customFormat="false" ht="15" hidden="false" customHeight="false" outlineLevel="0" collapsed="false">
      <c r="A1563" s="28" t="n">
        <v>45646</v>
      </c>
      <c r="B1563" s="21" t="s">
        <v>111</v>
      </c>
      <c r="C1563" s="21" t="s">
        <v>137</v>
      </c>
      <c r="D1563" s="29" t="n">
        <v>47.72</v>
      </c>
      <c r="E1563" s="29" t="n">
        <f aca="false">D1563/10</f>
        <v>4.772</v>
      </c>
      <c r="F1563" s="29" t="n">
        <f aca="false">(E1563+Einstellungen!$B$20)*(1+Einstellungen!$B$10)</f>
        <v>27.87932</v>
      </c>
      <c r="G1563" s="21" t="str">
        <f aca="false">IF(F1563&lt;Einstellungen!$B$5,"ja","nein")</f>
        <v>ja</v>
      </c>
      <c r="H1563" s="21" t="s">
        <v>15</v>
      </c>
      <c r="I1563" s="29" t="n">
        <f aca="false">INDEX(Einstellungen!$B$27:$B$50,1)</f>
        <v>0.6</v>
      </c>
      <c r="J1563" s="29" t="n">
        <f aca="false">F1563*I1563</f>
        <v>16.727592</v>
      </c>
    </row>
    <row r="1564" customFormat="false" ht="15" hidden="false" customHeight="false" outlineLevel="0" collapsed="false">
      <c r="A1564" s="28" t="n">
        <v>45646</v>
      </c>
      <c r="B1564" s="21" t="s">
        <v>113</v>
      </c>
      <c r="C1564" s="21" t="s">
        <v>137</v>
      </c>
      <c r="D1564" s="29" t="n">
        <v>31.48</v>
      </c>
      <c r="E1564" s="29" t="n">
        <f aca="false">D1564/10</f>
        <v>3.148</v>
      </c>
      <c r="F1564" s="29" t="n">
        <f aca="false">(E1564+Einstellungen!$B$20)*(1+Einstellungen!$B$10)</f>
        <v>25.94676</v>
      </c>
      <c r="G1564" s="21" t="str">
        <f aca="false">IF(F1564&lt;Einstellungen!$B$5,"ja","nein")</f>
        <v>ja</v>
      </c>
      <c r="H1564" s="21" t="s">
        <v>15</v>
      </c>
      <c r="I1564" s="29" t="n">
        <f aca="false">INDEX(Einstellungen!$B$27:$B$50,2)</f>
        <v>0.5</v>
      </c>
      <c r="J1564" s="29" t="n">
        <f aca="false">F1564*I1564</f>
        <v>12.97338</v>
      </c>
    </row>
    <row r="1565" customFormat="false" ht="15" hidden="false" customHeight="false" outlineLevel="0" collapsed="false">
      <c r="A1565" s="28" t="n">
        <v>45646</v>
      </c>
      <c r="B1565" s="21" t="s">
        <v>114</v>
      </c>
      <c r="C1565" s="21" t="s">
        <v>137</v>
      </c>
      <c r="D1565" s="29" t="n">
        <v>16.31</v>
      </c>
      <c r="E1565" s="29" t="n">
        <f aca="false">D1565/10</f>
        <v>1.631</v>
      </c>
      <c r="F1565" s="29" t="n">
        <f aca="false">(E1565+Einstellungen!$B$20)*(1+Einstellungen!$B$10)</f>
        <v>24.14153</v>
      </c>
      <c r="G1565" s="21" t="str">
        <f aca="false">IF(F1565&lt;Einstellungen!$B$5,"ja","nein")</f>
        <v>ja</v>
      </c>
      <c r="H1565" s="21" t="s">
        <v>15</v>
      </c>
      <c r="I1565" s="29" t="n">
        <f aca="false">INDEX(Einstellungen!$B$27:$B$50,3)</f>
        <v>0.45</v>
      </c>
      <c r="J1565" s="29" t="n">
        <f aca="false">F1565*I1565</f>
        <v>10.8636885</v>
      </c>
    </row>
    <row r="1566" customFormat="false" ht="15" hidden="false" customHeight="false" outlineLevel="0" collapsed="false">
      <c r="A1566" s="28" t="n">
        <v>45646</v>
      </c>
      <c r="B1566" s="21" t="s">
        <v>115</v>
      </c>
      <c r="C1566" s="21" t="s">
        <v>137</v>
      </c>
      <c r="D1566" s="29" t="n">
        <v>17.43</v>
      </c>
      <c r="E1566" s="29" t="n">
        <f aca="false">D1566/10</f>
        <v>1.743</v>
      </c>
      <c r="F1566" s="29" t="n">
        <f aca="false">(E1566+Einstellungen!$B$20)*(1+Einstellungen!$B$10)</f>
        <v>24.27481</v>
      </c>
      <c r="G1566" s="21" t="str">
        <f aca="false">IF(F1566&lt;Einstellungen!$B$5,"ja","nein")</f>
        <v>ja</v>
      </c>
      <c r="H1566" s="21" t="s">
        <v>15</v>
      </c>
      <c r="I1566" s="29" t="n">
        <f aca="false">INDEX(Einstellungen!$B$27:$B$50,4)</f>
        <v>0.45</v>
      </c>
      <c r="J1566" s="29" t="n">
        <f aca="false">F1566*I1566</f>
        <v>10.9236645</v>
      </c>
    </row>
    <row r="1567" customFormat="false" ht="15" hidden="false" customHeight="false" outlineLevel="0" collapsed="false">
      <c r="A1567" s="28" t="n">
        <v>45646</v>
      </c>
      <c r="B1567" s="21" t="s">
        <v>116</v>
      </c>
      <c r="C1567" s="21" t="s">
        <v>137</v>
      </c>
      <c r="D1567" s="29" t="n">
        <v>22.82</v>
      </c>
      <c r="E1567" s="29" t="n">
        <f aca="false">D1567/10</f>
        <v>2.282</v>
      </c>
      <c r="F1567" s="29" t="n">
        <f aca="false">(E1567+Einstellungen!$B$20)*(1+Einstellungen!$B$10)</f>
        <v>24.91622</v>
      </c>
      <c r="G1567" s="21" t="str">
        <f aca="false">IF(F1567&lt;Einstellungen!$B$5,"ja","nein")</f>
        <v>ja</v>
      </c>
      <c r="H1567" s="21" t="s">
        <v>15</v>
      </c>
      <c r="I1567" s="29" t="n">
        <f aca="false">INDEX(Einstellungen!$B$27:$B$50,5)</f>
        <v>0.45</v>
      </c>
      <c r="J1567" s="29" t="n">
        <f aca="false">F1567*I1567</f>
        <v>11.212299</v>
      </c>
    </row>
    <row r="1568" customFormat="false" ht="15" hidden="false" customHeight="false" outlineLevel="0" collapsed="false">
      <c r="A1568" s="28" t="n">
        <v>45646</v>
      </c>
      <c r="B1568" s="21" t="s">
        <v>117</v>
      </c>
      <c r="C1568" s="21" t="s">
        <v>137</v>
      </c>
      <c r="D1568" s="29" t="n">
        <v>48.49</v>
      </c>
      <c r="E1568" s="29" t="n">
        <f aca="false">D1568/10</f>
        <v>4.849</v>
      </c>
      <c r="F1568" s="29" t="n">
        <f aca="false">(E1568+Einstellungen!$B$20)*(1+Einstellungen!$B$10)</f>
        <v>27.97095</v>
      </c>
      <c r="G1568" s="21" t="str">
        <f aca="false">IF(F1568&lt;Einstellungen!$B$5,"ja","nein")</f>
        <v>ja</v>
      </c>
      <c r="H1568" s="21" t="s">
        <v>15</v>
      </c>
      <c r="I1568" s="29" t="n">
        <f aca="false">INDEX(Einstellungen!$B$27:$B$50,6)</f>
        <v>0.5</v>
      </c>
      <c r="J1568" s="29" t="n">
        <f aca="false">F1568*I1568</f>
        <v>13.985475</v>
      </c>
    </row>
    <row r="1569" customFormat="false" ht="15" hidden="false" customHeight="false" outlineLevel="0" collapsed="false">
      <c r="A1569" s="28" t="n">
        <v>45646</v>
      </c>
      <c r="B1569" s="21" t="s">
        <v>118</v>
      </c>
      <c r="C1569" s="21" t="s">
        <v>137</v>
      </c>
      <c r="D1569" s="29" t="n">
        <v>66.15</v>
      </c>
      <c r="E1569" s="29" t="n">
        <f aca="false">D1569/10</f>
        <v>6.615</v>
      </c>
      <c r="F1569" s="29" t="n">
        <f aca="false">(E1569+Einstellungen!$B$20)*(1+Einstellungen!$B$10)</f>
        <v>30.07249</v>
      </c>
      <c r="G1569" s="21" t="str">
        <f aca="false">IF(F1569&lt;Einstellungen!$B$5,"ja","nein")</f>
        <v>nein</v>
      </c>
      <c r="H1569" s="21" t="s">
        <v>15</v>
      </c>
      <c r="I1569" s="29" t="n">
        <f aca="false">INDEX(Einstellungen!$B$27:$B$50,7)</f>
        <v>0.7</v>
      </c>
      <c r="J1569" s="29" t="n">
        <f aca="false">F1569*I1569</f>
        <v>21.050743</v>
      </c>
    </row>
    <row r="1570" customFormat="false" ht="15" hidden="false" customHeight="false" outlineLevel="0" collapsed="false">
      <c r="A1570" s="28" t="n">
        <v>45646</v>
      </c>
      <c r="B1570" s="21" t="s">
        <v>119</v>
      </c>
      <c r="C1570" s="21" t="s">
        <v>137</v>
      </c>
      <c r="D1570" s="29" t="n">
        <v>102.4</v>
      </c>
      <c r="E1570" s="29" t="n">
        <f aca="false">D1570/10</f>
        <v>10.24</v>
      </c>
      <c r="F1570" s="29" t="n">
        <f aca="false">(E1570+Einstellungen!$B$20)*(1+Einstellungen!$B$10)</f>
        <v>34.38624</v>
      </c>
      <c r="G1570" s="21" t="str">
        <f aca="false">IF(F1570&lt;Einstellungen!$B$5,"ja","nein")</f>
        <v>nein</v>
      </c>
      <c r="H1570" s="21" t="s">
        <v>15</v>
      </c>
      <c r="I1570" s="29" t="n">
        <f aca="false">INDEX(Einstellungen!$B$27:$B$50,8)</f>
        <v>0.95</v>
      </c>
      <c r="J1570" s="29" t="n">
        <f aca="false">F1570*I1570</f>
        <v>32.666928</v>
      </c>
    </row>
    <row r="1571" customFormat="false" ht="15" hidden="false" customHeight="false" outlineLevel="0" collapsed="false">
      <c r="A1571" s="28" t="n">
        <v>45646</v>
      </c>
      <c r="B1571" s="21" t="s">
        <v>120</v>
      </c>
      <c r="C1571" s="21" t="s">
        <v>137</v>
      </c>
      <c r="D1571" s="29" t="n">
        <v>109.72</v>
      </c>
      <c r="E1571" s="29" t="n">
        <f aca="false">D1571/10</f>
        <v>10.972</v>
      </c>
      <c r="F1571" s="29" t="n">
        <f aca="false">(E1571+Einstellungen!$B$20)*(1+Einstellungen!$B$10)</f>
        <v>35.25732</v>
      </c>
      <c r="G1571" s="21" t="str">
        <f aca="false">IF(F1571&lt;Einstellungen!$B$5,"ja","nein")</f>
        <v>nein</v>
      </c>
      <c r="H1571" s="21" t="s">
        <v>15</v>
      </c>
      <c r="I1571" s="29" t="n">
        <f aca="false">INDEX(Einstellungen!$B$27:$B$50,9)</f>
        <v>1.05</v>
      </c>
      <c r="J1571" s="29" t="n">
        <f aca="false">F1571*I1571</f>
        <v>37.020186</v>
      </c>
    </row>
    <row r="1572" customFormat="false" ht="15" hidden="false" customHeight="false" outlineLevel="0" collapsed="false">
      <c r="A1572" s="28" t="n">
        <v>45646</v>
      </c>
      <c r="B1572" s="21" t="s">
        <v>121</v>
      </c>
      <c r="C1572" s="21" t="s">
        <v>137</v>
      </c>
      <c r="D1572" s="29" t="n">
        <v>106.65</v>
      </c>
      <c r="E1572" s="29" t="n">
        <f aca="false">D1572/10</f>
        <v>10.665</v>
      </c>
      <c r="F1572" s="29" t="n">
        <f aca="false">(E1572+Einstellungen!$B$20)*(1+Einstellungen!$B$10)</f>
        <v>34.89199</v>
      </c>
      <c r="G1572" s="21" t="str">
        <f aca="false">IF(F1572&lt;Einstellungen!$B$5,"ja","nein")</f>
        <v>nein</v>
      </c>
      <c r="H1572" s="21" t="s">
        <v>15</v>
      </c>
      <c r="I1572" s="29" t="n">
        <f aca="false">INDEX(Einstellungen!$B$27:$B$50,10)</f>
        <v>1.05</v>
      </c>
      <c r="J1572" s="29" t="n">
        <f aca="false">F1572*I1572</f>
        <v>36.6365895</v>
      </c>
    </row>
    <row r="1573" customFormat="false" ht="15" hidden="false" customHeight="false" outlineLevel="0" collapsed="false">
      <c r="A1573" s="28" t="n">
        <v>45646</v>
      </c>
      <c r="B1573" s="21" t="s">
        <v>122</v>
      </c>
      <c r="C1573" s="21" t="s">
        <v>137</v>
      </c>
      <c r="D1573" s="29" t="n">
        <v>103.14</v>
      </c>
      <c r="E1573" s="29" t="n">
        <f aca="false">D1573/10</f>
        <v>10.314</v>
      </c>
      <c r="F1573" s="29" t="n">
        <f aca="false">(E1573+Einstellungen!$B$20)*(1+Einstellungen!$B$10)</f>
        <v>34.4743</v>
      </c>
      <c r="G1573" s="21" t="str">
        <f aca="false">IF(F1573&lt;Einstellungen!$B$5,"ja","nein")</f>
        <v>nein</v>
      </c>
      <c r="H1573" s="21" t="s">
        <v>15</v>
      </c>
      <c r="I1573" s="29" t="n">
        <f aca="false">INDEX(Einstellungen!$B$27:$B$50,11)</f>
        <v>1.05</v>
      </c>
      <c r="J1573" s="29" t="n">
        <f aca="false">F1573*I1573</f>
        <v>36.198015</v>
      </c>
    </row>
    <row r="1574" customFormat="false" ht="15" hidden="false" customHeight="false" outlineLevel="0" collapsed="false">
      <c r="A1574" s="28" t="n">
        <v>45646</v>
      </c>
      <c r="B1574" s="21" t="s">
        <v>123</v>
      </c>
      <c r="C1574" s="21" t="s">
        <v>137</v>
      </c>
      <c r="D1574" s="29" t="n">
        <v>97.44</v>
      </c>
      <c r="E1574" s="29" t="n">
        <f aca="false">D1574/10</f>
        <v>9.744</v>
      </c>
      <c r="F1574" s="29" t="n">
        <f aca="false">(E1574+Einstellungen!$B$20)*(1+Einstellungen!$B$10)</f>
        <v>33.796</v>
      </c>
      <c r="G1574" s="21" t="str">
        <f aca="false">IF(F1574&lt;Einstellungen!$B$5,"ja","nein")</f>
        <v>nein</v>
      </c>
      <c r="H1574" s="21" t="s">
        <v>15</v>
      </c>
      <c r="I1574" s="29" t="n">
        <f aca="false">INDEX(Einstellungen!$B$27:$B$50,12)</f>
        <v>1.1</v>
      </c>
      <c r="J1574" s="29" t="n">
        <f aca="false">F1574*I1574</f>
        <v>37.1756</v>
      </c>
    </row>
    <row r="1575" customFormat="false" ht="15" hidden="false" customHeight="false" outlineLevel="0" collapsed="false">
      <c r="A1575" s="28" t="n">
        <v>45646</v>
      </c>
      <c r="B1575" s="21" t="s">
        <v>124</v>
      </c>
      <c r="C1575" s="21" t="s">
        <v>137</v>
      </c>
      <c r="D1575" s="29" t="n">
        <v>87.56</v>
      </c>
      <c r="E1575" s="29" t="n">
        <f aca="false">D1575/10</f>
        <v>8.756</v>
      </c>
      <c r="F1575" s="29" t="n">
        <f aca="false">(E1575+Einstellungen!$B$20)*(1+Einstellungen!$B$10)</f>
        <v>32.62028</v>
      </c>
      <c r="G1575" s="21" t="str">
        <f aca="false">IF(F1575&lt;Einstellungen!$B$5,"ja","nein")</f>
        <v>nein</v>
      </c>
      <c r="H1575" s="21" t="s">
        <v>15</v>
      </c>
      <c r="I1575" s="29" t="n">
        <f aca="false">INDEX(Einstellungen!$B$27:$B$50,13)</f>
        <v>1.2</v>
      </c>
      <c r="J1575" s="29" t="n">
        <f aca="false">F1575*I1575</f>
        <v>39.144336</v>
      </c>
    </row>
    <row r="1576" customFormat="false" ht="15" hidden="false" customHeight="false" outlineLevel="0" collapsed="false">
      <c r="A1576" s="28" t="n">
        <v>45646</v>
      </c>
      <c r="B1576" s="21" t="s">
        <v>125</v>
      </c>
      <c r="C1576" s="21" t="s">
        <v>137</v>
      </c>
      <c r="D1576" s="29" t="n">
        <v>83.84</v>
      </c>
      <c r="E1576" s="29" t="n">
        <f aca="false">D1576/10</f>
        <v>8.384</v>
      </c>
      <c r="F1576" s="29" t="n">
        <f aca="false">(E1576+Einstellungen!$B$20)*(1+Einstellungen!$B$10)</f>
        <v>32.1776</v>
      </c>
      <c r="G1576" s="21" t="str">
        <f aca="false">IF(F1576&lt;Einstellungen!$B$5,"ja","nein")</f>
        <v>nein</v>
      </c>
      <c r="H1576" s="21" t="s">
        <v>15</v>
      </c>
      <c r="I1576" s="29" t="n">
        <f aca="false">INDEX(Einstellungen!$B$27:$B$50,14)</f>
        <v>1.15</v>
      </c>
      <c r="J1576" s="29" t="n">
        <f aca="false">F1576*I1576</f>
        <v>37.00424</v>
      </c>
    </row>
    <row r="1577" customFormat="false" ht="15" hidden="false" customHeight="false" outlineLevel="0" collapsed="false">
      <c r="A1577" s="28" t="n">
        <v>45646</v>
      </c>
      <c r="B1577" s="21" t="s">
        <v>126</v>
      </c>
      <c r="C1577" s="21" t="s">
        <v>137</v>
      </c>
      <c r="D1577" s="29" t="n">
        <v>88.03</v>
      </c>
      <c r="E1577" s="29" t="n">
        <f aca="false">D1577/10</f>
        <v>8.803</v>
      </c>
      <c r="F1577" s="29" t="n">
        <f aca="false">(E1577+Einstellungen!$B$20)*(1+Einstellungen!$B$10)</f>
        <v>32.67621</v>
      </c>
      <c r="G1577" s="21" t="str">
        <f aca="false">IF(F1577&lt;Einstellungen!$B$5,"ja","nein")</f>
        <v>nein</v>
      </c>
      <c r="H1577" s="21" t="s">
        <v>15</v>
      </c>
      <c r="I1577" s="29" t="n">
        <f aca="false">INDEX(Einstellungen!$B$27:$B$50,15)</f>
        <v>1</v>
      </c>
      <c r="J1577" s="29" t="n">
        <f aca="false">F1577*I1577</f>
        <v>32.67621</v>
      </c>
    </row>
    <row r="1578" customFormat="false" ht="15" hidden="false" customHeight="false" outlineLevel="0" collapsed="false">
      <c r="A1578" s="28" t="n">
        <v>45646</v>
      </c>
      <c r="B1578" s="21" t="s">
        <v>127</v>
      </c>
      <c r="C1578" s="21" t="s">
        <v>137</v>
      </c>
      <c r="D1578" s="29" t="n">
        <v>98.67</v>
      </c>
      <c r="E1578" s="29" t="n">
        <f aca="false">D1578/10</f>
        <v>9.867</v>
      </c>
      <c r="F1578" s="29" t="n">
        <f aca="false">(E1578+Einstellungen!$B$20)*(1+Einstellungen!$B$10)</f>
        <v>33.94237</v>
      </c>
      <c r="G1578" s="21" t="str">
        <f aca="false">IF(F1578&lt;Einstellungen!$B$5,"ja","nein")</f>
        <v>nein</v>
      </c>
      <c r="H1578" s="21" t="s">
        <v>15</v>
      </c>
      <c r="I1578" s="29" t="n">
        <f aca="false">INDEX(Einstellungen!$B$27:$B$50,16)</f>
        <v>0.95</v>
      </c>
      <c r="J1578" s="29" t="n">
        <f aca="false">F1578*I1578</f>
        <v>32.2452515</v>
      </c>
    </row>
    <row r="1579" customFormat="false" ht="15" hidden="false" customHeight="false" outlineLevel="0" collapsed="false">
      <c r="A1579" s="28" t="n">
        <v>45646</v>
      </c>
      <c r="B1579" s="21" t="s">
        <v>128</v>
      </c>
      <c r="C1579" s="21" t="s">
        <v>137</v>
      </c>
      <c r="D1579" s="29" t="n">
        <v>105.24</v>
      </c>
      <c r="E1579" s="29" t="n">
        <f aca="false">D1579/10</f>
        <v>10.524</v>
      </c>
      <c r="F1579" s="29" t="n">
        <f aca="false">(E1579+Einstellungen!$B$20)*(1+Einstellungen!$B$10)</f>
        <v>34.7242</v>
      </c>
      <c r="G1579" s="21" t="str">
        <f aca="false">IF(F1579&lt;Einstellungen!$B$5,"ja","nein")</f>
        <v>nein</v>
      </c>
      <c r="H1579" s="21" t="s">
        <v>15</v>
      </c>
      <c r="I1579" s="29" t="n">
        <f aca="false">INDEX(Einstellungen!$B$27:$B$50,17)</f>
        <v>0.95</v>
      </c>
      <c r="J1579" s="29" t="n">
        <f aca="false">F1579*I1579</f>
        <v>32.98799</v>
      </c>
    </row>
    <row r="1580" customFormat="false" ht="15" hidden="false" customHeight="false" outlineLevel="0" collapsed="false">
      <c r="A1580" s="28" t="n">
        <v>45646</v>
      </c>
      <c r="B1580" s="21" t="s">
        <v>129</v>
      </c>
      <c r="C1580" s="21" t="s">
        <v>137</v>
      </c>
      <c r="D1580" s="29" t="n">
        <v>109.89</v>
      </c>
      <c r="E1580" s="29" t="n">
        <f aca="false">D1580/10</f>
        <v>10.989</v>
      </c>
      <c r="F1580" s="29" t="n">
        <f aca="false">(E1580+Einstellungen!$B$20)*(1+Einstellungen!$B$10)</f>
        <v>35.27755</v>
      </c>
      <c r="G1580" s="21" t="str">
        <f aca="false">IF(F1580&lt;Einstellungen!$B$5,"ja","nein")</f>
        <v>nein</v>
      </c>
      <c r="H1580" s="21" t="s">
        <v>15</v>
      </c>
      <c r="I1580" s="29" t="n">
        <f aca="false">INDEX(Einstellungen!$B$27:$B$50,18)</f>
        <v>1.1</v>
      </c>
      <c r="J1580" s="29" t="n">
        <f aca="false">F1580*I1580</f>
        <v>38.805305</v>
      </c>
    </row>
    <row r="1581" customFormat="false" ht="15" hidden="false" customHeight="false" outlineLevel="0" collapsed="false">
      <c r="A1581" s="28" t="n">
        <v>45646</v>
      </c>
      <c r="B1581" s="21" t="s">
        <v>130</v>
      </c>
      <c r="C1581" s="21" t="s">
        <v>137</v>
      </c>
      <c r="D1581" s="29" t="n">
        <v>101.18</v>
      </c>
      <c r="E1581" s="29" t="n">
        <f aca="false">D1581/10</f>
        <v>10.118</v>
      </c>
      <c r="F1581" s="29" t="n">
        <f aca="false">(E1581+Einstellungen!$B$20)*(1+Einstellungen!$B$10)</f>
        <v>34.24106</v>
      </c>
      <c r="G1581" s="21" t="str">
        <f aca="false">IF(F1581&lt;Einstellungen!$B$5,"ja","nein")</f>
        <v>nein</v>
      </c>
      <c r="H1581" s="21" t="s">
        <v>15</v>
      </c>
      <c r="I1581" s="29" t="n">
        <f aca="false">INDEX(Einstellungen!$B$27:$B$50,19)</f>
        <v>1.35</v>
      </c>
      <c r="J1581" s="29" t="n">
        <f aca="false">F1581*I1581</f>
        <v>46.225431</v>
      </c>
    </row>
    <row r="1582" customFormat="false" ht="15" hidden="false" customHeight="false" outlineLevel="0" collapsed="false">
      <c r="A1582" s="28" t="n">
        <v>45646</v>
      </c>
      <c r="B1582" s="21" t="s">
        <v>131</v>
      </c>
      <c r="C1582" s="21" t="s">
        <v>137</v>
      </c>
      <c r="D1582" s="29" t="n">
        <v>98.65</v>
      </c>
      <c r="E1582" s="29" t="n">
        <f aca="false">D1582/10</f>
        <v>9.865</v>
      </c>
      <c r="F1582" s="29" t="n">
        <f aca="false">(E1582+Einstellungen!$B$20)*(1+Einstellungen!$B$10)</f>
        <v>33.93999</v>
      </c>
      <c r="G1582" s="21" t="str">
        <f aca="false">IF(F1582&lt;Einstellungen!$B$5,"ja","nein")</f>
        <v>nein</v>
      </c>
      <c r="H1582" s="21" t="s">
        <v>15</v>
      </c>
      <c r="I1582" s="29" t="n">
        <f aca="false">INDEX(Einstellungen!$B$27:$B$50,20)</f>
        <v>1.45</v>
      </c>
      <c r="J1582" s="29" t="n">
        <f aca="false">F1582*I1582</f>
        <v>49.2129855</v>
      </c>
    </row>
    <row r="1583" customFormat="false" ht="15" hidden="false" customHeight="false" outlineLevel="0" collapsed="false">
      <c r="A1583" s="28" t="n">
        <v>45646</v>
      </c>
      <c r="B1583" s="21" t="s">
        <v>132</v>
      </c>
      <c r="C1583" s="21" t="s">
        <v>137</v>
      </c>
      <c r="D1583" s="29" t="n">
        <v>89.73</v>
      </c>
      <c r="E1583" s="29" t="n">
        <f aca="false">D1583/10</f>
        <v>8.973</v>
      </c>
      <c r="F1583" s="29" t="n">
        <f aca="false">(E1583+Einstellungen!$B$20)*(1+Einstellungen!$B$10)</f>
        <v>32.87851</v>
      </c>
      <c r="G1583" s="21" t="str">
        <f aca="false">IF(F1583&lt;Einstellungen!$B$5,"ja","nein")</f>
        <v>nein</v>
      </c>
      <c r="H1583" s="21" t="s">
        <v>15</v>
      </c>
      <c r="I1583" s="29" t="n">
        <f aca="false">INDEX(Einstellungen!$B$27:$B$50,21)</f>
        <v>1.4</v>
      </c>
      <c r="J1583" s="29" t="n">
        <f aca="false">F1583*I1583</f>
        <v>46.029914</v>
      </c>
    </row>
    <row r="1584" customFormat="false" ht="15" hidden="false" customHeight="false" outlineLevel="0" collapsed="false">
      <c r="A1584" s="28" t="n">
        <v>45646</v>
      </c>
      <c r="B1584" s="21" t="s">
        <v>133</v>
      </c>
      <c r="C1584" s="21" t="s">
        <v>137</v>
      </c>
      <c r="D1584" s="29" t="n">
        <v>71.82</v>
      </c>
      <c r="E1584" s="29" t="n">
        <f aca="false">D1584/10</f>
        <v>7.182</v>
      </c>
      <c r="F1584" s="29" t="n">
        <f aca="false">(E1584+Einstellungen!$B$20)*(1+Einstellungen!$B$10)</f>
        <v>30.74722</v>
      </c>
      <c r="G1584" s="21" t="str">
        <f aca="false">IF(F1584&lt;Einstellungen!$B$5,"ja","nein")</f>
        <v>nein</v>
      </c>
      <c r="H1584" s="21" t="s">
        <v>15</v>
      </c>
      <c r="I1584" s="29" t="n">
        <f aca="false">INDEX(Einstellungen!$B$27:$B$50,22)</f>
        <v>1.25</v>
      </c>
      <c r="J1584" s="29" t="n">
        <f aca="false">F1584*I1584</f>
        <v>38.434025</v>
      </c>
    </row>
    <row r="1585" customFormat="false" ht="15" hidden="false" customHeight="false" outlineLevel="0" collapsed="false">
      <c r="A1585" s="28" t="n">
        <v>45646</v>
      </c>
      <c r="B1585" s="21" t="s">
        <v>134</v>
      </c>
      <c r="C1585" s="21" t="s">
        <v>137</v>
      </c>
      <c r="D1585" s="29" t="n">
        <v>70.34</v>
      </c>
      <c r="E1585" s="29" t="n">
        <f aca="false">D1585/10</f>
        <v>7.034</v>
      </c>
      <c r="F1585" s="29" t="n">
        <f aca="false">(E1585+Einstellungen!$B$20)*(1+Einstellungen!$B$10)</f>
        <v>30.5711</v>
      </c>
      <c r="G1585" s="21" t="str">
        <f aca="false">IF(F1585&lt;Einstellungen!$B$5,"ja","nein")</f>
        <v>nein</v>
      </c>
      <c r="H1585" s="21" t="s">
        <v>15</v>
      </c>
      <c r="I1585" s="29" t="n">
        <f aca="false">INDEX(Einstellungen!$B$27:$B$50,23)</f>
        <v>1.05</v>
      </c>
      <c r="J1585" s="29" t="n">
        <f aca="false">F1585*I1585</f>
        <v>32.099655</v>
      </c>
    </row>
    <row r="1586" customFormat="false" ht="15" hidden="false" customHeight="false" outlineLevel="0" collapsed="false">
      <c r="A1586" s="28" t="n">
        <v>45646</v>
      </c>
      <c r="B1586" s="21" t="s">
        <v>135</v>
      </c>
      <c r="C1586" s="21" t="s">
        <v>137</v>
      </c>
      <c r="D1586" s="29" t="n">
        <v>58.26</v>
      </c>
      <c r="E1586" s="29" t="n">
        <f aca="false">D1586/10</f>
        <v>5.826</v>
      </c>
      <c r="F1586" s="29" t="n">
        <f aca="false">(E1586+Einstellungen!$B$20)*(1+Einstellungen!$B$10)</f>
        <v>29.13358</v>
      </c>
      <c r="G1586" s="21" t="str">
        <f aca="false">IF(F1586&lt;Einstellungen!$B$5,"ja","nein")</f>
        <v>nein</v>
      </c>
      <c r="H1586" s="21" t="s">
        <v>15</v>
      </c>
      <c r="I1586" s="29" t="n">
        <f aca="false">INDEX(Einstellungen!$B$27:$B$50,24)</f>
        <v>0.8</v>
      </c>
      <c r="J1586" s="29" t="n">
        <f aca="false">F1586*I1586</f>
        <v>23.306864</v>
      </c>
    </row>
    <row r="1587" customFormat="false" ht="15" hidden="false" customHeight="false" outlineLevel="0" collapsed="false">
      <c r="A1587" s="28" t="n">
        <v>45647</v>
      </c>
      <c r="B1587" s="21" t="s">
        <v>111</v>
      </c>
      <c r="C1587" s="21" t="s">
        <v>138</v>
      </c>
      <c r="D1587" s="29" t="n">
        <v>27.75</v>
      </c>
      <c r="E1587" s="29" t="n">
        <f aca="false">D1587/10</f>
        <v>2.775</v>
      </c>
      <c r="F1587" s="29" t="n">
        <f aca="false">(E1587+Einstellungen!$B$20)*(1+Einstellungen!$B$10)</f>
        <v>25.50289</v>
      </c>
      <c r="G1587" s="21" t="str">
        <f aca="false">IF(F1587&lt;Einstellungen!$B$5,"ja","nein")</f>
        <v>ja</v>
      </c>
      <c r="H1587" s="21" t="s">
        <v>15</v>
      </c>
      <c r="I1587" s="29" t="n">
        <f aca="false">INDEX(Einstellungen!$B$27:$B$50,1)</f>
        <v>0.6</v>
      </c>
      <c r="J1587" s="29" t="n">
        <f aca="false">F1587*I1587</f>
        <v>15.301734</v>
      </c>
    </row>
    <row r="1588" customFormat="false" ht="15" hidden="false" customHeight="false" outlineLevel="0" collapsed="false">
      <c r="A1588" s="28" t="n">
        <v>45647</v>
      </c>
      <c r="B1588" s="21" t="s">
        <v>113</v>
      </c>
      <c r="C1588" s="21" t="s">
        <v>138</v>
      </c>
      <c r="D1588" s="29" t="n">
        <v>22.75</v>
      </c>
      <c r="E1588" s="29" t="n">
        <f aca="false">D1588/10</f>
        <v>2.275</v>
      </c>
      <c r="F1588" s="29" t="n">
        <f aca="false">(E1588+Einstellungen!$B$20)*(1+Einstellungen!$B$10)</f>
        <v>24.90789</v>
      </c>
      <c r="G1588" s="21" t="str">
        <f aca="false">IF(F1588&lt;Einstellungen!$B$5,"ja","nein")</f>
        <v>ja</v>
      </c>
      <c r="H1588" s="21" t="s">
        <v>15</v>
      </c>
      <c r="I1588" s="29" t="n">
        <f aca="false">INDEX(Einstellungen!$B$27:$B$50,2)</f>
        <v>0.5</v>
      </c>
      <c r="J1588" s="29" t="n">
        <f aca="false">F1588*I1588</f>
        <v>12.453945</v>
      </c>
    </row>
    <row r="1589" customFormat="false" ht="15" hidden="false" customHeight="false" outlineLevel="0" collapsed="false">
      <c r="A1589" s="28" t="n">
        <v>45647</v>
      </c>
      <c r="B1589" s="21" t="s">
        <v>114</v>
      </c>
      <c r="C1589" s="21" t="s">
        <v>138</v>
      </c>
      <c r="D1589" s="29" t="n">
        <v>21.56</v>
      </c>
      <c r="E1589" s="29" t="n">
        <f aca="false">D1589/10</f>
        <v>2.156</v>
      </c>
      <c r="F1589" s="29" t="n">
        <f aca="false">(E1589+Einstellungen!$B$20)*(1+Einstellungen!$B$10)</f>
        <v>24.76628</v>
      </c>
      <c r="G1589" s="21" t="str">
        <f aca="false">IF(F1589&lt;Einstellungen!$B$5,"ja","nein")</f>
        <v>ja</v>
      </c>
      <c r="H1589" s="21" t="s">
        <v>15</v>
      </c>
      <c r="I1589" s="29" t="n">
        <f aca="false">INDEX(Einstellungen!$B$27:$B$50,3)</f>
        <v>0.45</v>
      </c>
      <c r="J1589" s="29" t="n">
        <f aca="false">F1589*I1589</f>
        <v>11.144826</v>
      </c>
    </row>
    <row r="1590" customFormat="false" ht="15" hidden="false" customHeight="false" outlineLevel="0" collapsed="false">
      <c r="A1590" s="28" t="n">
        <v>45647</v>
      </c>
      <c r="B1590" s="21" t="s">
        <v>115</v>
      </c>
      <c r="C1590" s="21" t="s">
        <v>138</v>
      </c>
      <c r="D1590" s="29" t="n">
        <v>19.41</v>
      </c>
      <c r="E1590" s="29" t="n">
        <f aca="false">D1590/10</f>
        <v>1.941</v>
      </c>
      <c r="F1590" s="29" t="n">
        <f aca="false">(E1590+Einstellungen!$B$20)*(1+Einstellungen!$B$10)</f>
        <v>24.51043</v>
      </c>
      <c r="G1590" s="21" t="str">
        <f aca="false">IF(F1590&lt;Einstellungen!$B$5,"ja","nein")</f>
        <v>ja</v>
      </c>
      <c r="H1590" s="21" t="s">
        <v>15</v>
      </c>
      <c r="I1590" s="29" t="n">
        <f aca="false">INDEX(Einstellungen!$B$27:$B$50,4)</f>
        <v>0.45</v>
      </c>
      <c r="J1590" s="29" t="n">
        <f aca="false">F1590*I1590</f>
        <v>11.0296935</v>
      </c>
    </row>
    <row r="1591" customFormat="false" ht="15" hidden="false" customHeight="false" outlineLevel="0" collapsed="false">
      <c r="A1591" s="28" t="n">
        <v>45647</v>
      </c>
      <c r="B1591" s="21" t="s">
        <v>116</v>
      </c>
      <c r="C1591" s="21" t="s">
        <v>138</v>
      </c>
      <c r="D1591" s="29" t="n">
        <v>18.11</v>
      </c>
      <c r="E1591" s="29" t="n">
        <f aca="false">D1591/10</f>
        <v>1.811</v>
      </c>
      <c r="F1591" s="29" t="n">
        <f aca="false">(E1591+Einstellungen!$B$20)*(1+Einstellungen!$B$10)</f>
        <v>24.35573</v>
      </c>
      <c r="G1591" s="21" t="str">
        <f aca="false">IF(F1591&lt;Einstellungen!$B$5,"ja","nein")</f>
        <v>ja</v>
      </c>
      <c r="H1591" s="21" t="s">
        <v>15</v>
      </c>
      <c r="I1591" s="29" t="n">
        <f aca="false">INDEX(Einstellungen!$B$27:$B$50,5)</f>
        <v>0.45</v>
      </c>
      <c r="J1591" s="29" t="n">
        <f aca="false">F1591*I1591</f>
        <v>10.9600785</v>
      </c>
    </row>
    <row r="1592" customFormat="false" ht="15" hidden="false" customHeight="false" outlineLevel="0" collapsed="false">
      <c r="A1592" s="28" t="n">
        <v>45647</v>
      </c>
      <c r="B1592" s="21" t="s">
        <v>117</v>
      </c>
      <c r="C1592" s="21" t="s">
        <v>138</v>
      </c>
      <c r="D1592" s="29" t="n">
        <v>20.04</v>
      </c>
      <c r="E1592" s="29" t="n">
        <f aca="false">D1592/10</f>
        <v>2.004</v>
      </c>
      <c r="F1592" s="29" t="n">
        <f aca="false">(E1592+Einstellungen!$B$20)*(1+Einstellungen!$B$10)</f>
        <v>24.5854</v>
      </c>
      <c r="G1592" s="21" t="str">
        <f aca="false">IF(F1592&lt;Einstellungen!$B$5,"ja","nein")</f>
        <v>ja</v>
      </c>
      <c r="H1592" s="21" t="s">
        <v>15</v>
      </c>
      <c r="I1592" s="29" t="n">
        <f aca="false">INDEX(Einstellungen!$B$27:$B$50,6)</f>
        <v>0.5</v>
      </c>
      <c r="J1592" s="29" t="n">
        <f aca="false">F1592*I1592</f>
        <v>12.2927</v>
      </c>
    </row>
    <row r="1593" customFormat="false" ht="15" hidden="false" customHeight="false" outlineLevel="0" collapsed="false">
      <c r="A1593" s="28" t="n">
        <v>45647</v>
      </c>
      <c r="B1593" s="21" t="s">
        <v>118</v>
      </c>
      <c r="C1593" s="21" t="s">
        <v>138</v>
      </c>
      <c r="D1593" s="29" t="n">
        <v>20</v>
      </c>
      <c r="E1593" s="29" t="n">
        <f aca="false">D1593/10</f>
        <v>2</v>
      </c>
      <c r="F1593" s="29" t="n">
        <f aca="false">(E1593+Einstellungen!$B$20)*(1+Einstellungen!$B$10)</f>
        <v>24.58064</v>
      </c>
      <c r="G1593" s="21" t="str">
        <f aca="false">IF(F1593&lt;Einstellungen!$B$5,"ja","nein")</f>
        <v>ja</v>
      </c>
      <c r="H1593" s="21" t="s">
        <v>15</v>
      </c>
      <c r="I1593" s="29" t="n">
        <f aca="false">INDEX(Einstellungen!$B$27:$B$50,7)</f>
        <v>0.7</v>
      </c>
      <c r="J1593" s="29" t="n">
        <f aca="false">F1593*I1593</f>
        <v>17.206448</v>
      </c>
    </row>
    <row r="1594" customFormat="false" ht="15" hidden="false" customHeight="false" outlineLevel="0" collapsed="false">
      <c r="A1594" s="28" t="n">
        <v>45647</v>
      </c>
      <c r="B1594" s="21" t="s">
        <v>119</v>
      </c>
      <c r="C1594" s="21" t="s">
        <v>138</v>
      </c>
      <c r="D1594" s="29" t="n">
        <v>21.21</v>
      </c>
      <c r="E1594" s="29" t="n">
        <f aca="false">D1594/10</f>
        <v>2.121</v>
      </c>
      <c r="F1594" s="29" t="n">
        <f aca="false">(E1594+Einstellungen!$B$20)*(1+Einstellungen!$B$10)</f>
        <v>24.72463</v>
      </c>
      <c r="G1594" s="21" t="str">
        <f aca="false">IF(F1594&lt;Einstellungen!$B$5,"ja","nein")</f>
        <v>ja</v>
      </c>
      <c r="H1594" s="21" t="s">
        <v>15</v>
      </c>
      <c r="I1594" s="29" t="n">
        <f aca="false">INDEX(Einstellungen!$B$27:$B$50,8)</f>
        <v>0.95</v>
      </c>
      <c r="J1594" s="29" t="n">
        <f aca="false">F1594*I1594</f>
        <v>23.4883985</v>
      </c>
    </row>
    <row r="1595" customFormat="false" ht="15" hidden="false" customHeight="false" outlineLevel="0" collapsed="false">
      <c r="A1595" s="28" t="n">
        <v>45647</v>
      </c>
      <c r="B1595" s="21" t="s">
        <v>120</v>
      </c>
      <c r="C1595" s="21" t="s">
        <v>138</v>
      </c>
      <c r="D1595" s="29" t="n">
        <v>22.87</v>
      </c>
      <c r="E1595" s="29" t="n">
        <f aca="false">D1595/10</f>
        <v>2.287</v>
      </c>
      <c r="F1595" s="29" t="n">
        <f aca="false">(E1595+Einstellungen!$B$20)*(1+Einstellungen!$B$10)</f>
        <v>24.92217</v>
      </c>
      <c r="G1595" s="21" t="str">
        <f aca="false">IF(F1595&lt;Einstellungen!$B$5,"ja","nein")</f>
        <v>ja</v>
      </c>
      <c r="H1595" s="21" t="s">
        <v>15</v>
      </c>
      <c r="I1595" s="29" t="n">
        <f aca="false">INDEX(Einstellungen!$B$27:$B$50,9)</f>
        <v>1.05</v>
      </c>
      <c r="J1595" s="29" t="n">
        <f aca="false">F1595*I1595</f>
        <v>26.1682785</v>
      </c>
    </row>
    <row r="1596" customFormat="false" ht="15" hidden="false" customHeight="false" outlineLevel="0" collapsed="false">
      <c r="A1596" s="28" t="n">
        <v>45647</v>
      </c>
      <c r="B1596" s="21" t="s">
        <v>121</v>
      </c>
      <c r="C1596" s="21" t="s">
        <v>138</v>
      </c>
      <c r="D1596" s="29" t="n">
        <v>29.33</v>
      </c>
      <c r="E1596" s="29" t="n">
        <f aca="false">D1596/10</f>
        <v>2.933</v>
      </c>
      <c r="F1596" s="29" t="n">
        <f aca="false">(E1596+Einstellungen!$B$20)*(1+Einstellungen!$B$10)</f>
        <v>25.69091</v>
      </c>
      <c r="G1596" s="21" t="str">
        <f aca="false">IF(F1596&lt;Einstellungen!$B$5,"ja","nein")</f>
        <v>ja</v>
      </c>
      <c r="H1596" s="21" t="s">
        <v>15</v>
      </c>
      <c r="I1596" s="29" t="n">
        <f aca="false">INDEX(Einstellungen!$B$27:$B$50,10)</f>
        <v>1.05</v>
      </c>
      <c r="J1596" s="29" t="n">
        <f aca="false">F1596*I1596</f>
        <v>26.9754555</v>
      </c>
    </row>
    <row r="1597" customFormat="false" ht="15" hidden="false" customHeight="false" outlineLevel="0" collapsed="false">
      <c r="A1597" s="28" t="n">
        <v>45647</v>
      </c>
      <c r="B1597" s="21" t="s">
        <v>122</v>
      </c>
      <c r="C1597" s="21" t="s">
        <v>138</v>
      </c>
      <c r="D1597" s="29" t="n">
        <v>31.43</v>
      </c>
      <c r="E1597" s="29" t="n">
        <f aca="false">D1597/10</f>
        <v>3.143</v>
      </c>
      <c r="F1597" s="29" t="n">
        <f aca="false">(E1597+Einstellungen!$B$20)*(1+Einstellungen!$B$10)</f>
        <v>25.94081</v>
      </c>
      <c r="G1597" s="21" t="str">
        <f aca="false">IF(F1597&lt;Einstellungen!$B$5,"ja","nein")</f>
        <v>ja</v>
      </c>
      <c r="H1597" s="21" t="s">
        <v>15</v>
      </c>
      <c r="I1597" s="29" t="n">
        <f aca="false">INDEX(Einstellungen!$B$27:$B$50,11)</f>
        <v>1.05</v>
      </c>
      <c r="J1597" s="29" t="n">
        <f aca="false">F1597*I1597</f>
        <v>27.2378505</v>
      </c>
    </row>
    <row r="1598" customFormat="false" ht="15" hidden="false" customHeight="false" outlineLevel="0" collapsed="false">
      <c r="A1598" s="28" t="n">
        <v>45647</v>
      </c>
      <c r="B1598" s="21" t="s">
        <v>123</v>
      </c>
      <c r="C1598" s="21" t="s">
        <v>138</v>
      </c>
      <c r="D1598" s="29" t="n">
        <v>31.01</v>
      </c>
      <c r="E1598" s="29" t="n">
        <f aca="false">D1598/10</f>
        <v>3.101</v>
      </c>
      <c r="F1598" s="29" t="n">
        <f aca="false">(E1598+Einstellungen!$B$20)*(1+Einstellungen!$B$10)</f>
        <v>25.89083</v>
      </c>
      <c r="G1598" s="21" t="str">
        <f aca="false">IF(F1598&lt;Einstellungen!$B$5,"ja","nein")</f>
        <v>ja</v>
      </c>
      <c r="H1598" s="21" t="s">
        <v>15</v>
      </c>
      <c r="I1598" s="29" t="n">
        <f aca="false">INDEX(Einstellungen!$B$27:$B$50,12)</f>
        <v>1.1</v>
      </c>
      <c r="J1598" s="29" t="n">
        <f aca="false">F1598*I1598</f>
        <v>28.479913</v>
      </c>
    </row>
    <row r="1599" customFormat="false" ht="15" hidden="false" customHeight="false" outlineLevel="0" collapsed="false">
      <c r="A1599" s="28" t="n">
        <v>45647</v>
      </c>
      <c r="B1599" s="21" t="s">
        <v>124</v>
      </c>
      <c r="C1599" s="21" t="s">
        <v>138</v>
      </c>
      <c r="D1599" s="29" t="n">
        <v>31.23</v>
      </c>
      <c r="E1599" s="29" t="n">
        <f aca="false">D1599/10</f>
        <v>3.123</v>
      </c>
      <c r="F1599" s="29" t="n">
        <f aca="false">(E1599+Einstellungen!$B$20)*(1+Einstellungen!$B$10)</f>
        <v>25.91701</v>
      </c>
      <c r="G1599" s="21" t="str">
        <f aca="false">IF(F1599&lt;Einstellungen!$B$5,"ja","nein")</f>
        <v>ja</v>
      </c>
      <c r="H1599" s="21" t="s">
        <v>15</v>
      </c>
      <c r="I1599" s="29" t="n">
        <f aca="false">INDEX(Einstellungen!$B$27:$B$50,13)</f>
        <v>1.2</v>
      </c>
      <c r="J1599" s="29" t="n">
        <f aca="false">F1599*I1599</f>
        <v>31.100412</v>
      </c>
    </row>
    <row r="1600" customFormat="false" ht="15" hidden="false" customHeight="false" outlineLevel="0" collapsed="false">
      <c r="A1600" s="28" t="n">
        <v>45647</v>
      </c>
      <c r="B1600" s="21" t="s">
        <v>125</v>
      </c>
      <c r="C1600" s="21" t="s">
        <v>138</v>
      </c>
      <c r="D1600" s="29" t="n">
        <v>29.9</v>
      </c>
      <c r="E1600" s="29" t="n">
        <f aca="false">D1600/10</f>
        <v>2.99</v>
      </c>
      <c r="F1600" s="29" t="n">
        <f aca="false">(E1600+Einstellungen!$B$20)*(1+Einstellungen!$B$10)</f>
        <v>25.75874</v>
      </c>
      <c r="G1600" s="21" t="str">
        <f aca="false">IF(F1600&lt;Einstellungen!$B$5,"ja","nein")</f>
        <v>ja</v>
      </c>
      <c r="H1600" s="21" t="s">
        <v>15</v>
      </c>
      <c r="I1600" s="29" t="n">
        <f aca="false">INDEX(Einstellungen!$B$27:$B$50,14)</f>
        <v>1.15</v>
      </c>
      <c r="J1600" s="29" t="n">
        <f aca="false">F1600*I1600</f>
        <v>29.622551</v>
      </c>
    </row>
    <row r="1601" customFormat="false" ht="15" hidden="false" customHeight="false" outlineLevel="0" collapsed="false">
      <c r="A1601" s="28" t="n">
        <v>45647</v>
      </c>
      <c r="B1601" s="21" t="s">
        <v>126</v>
      </c>
      <c r="C1601" s="21" t="s">
        <v>138</v>
      </c>
      <c r="D1601" s="29" t="n">
        <v>25.92</v>
      </c>
      <c r="E1601" s="29" t="n">
        <f aca="false">D1601/10</f>
        <v>2.592</v>
      </c>
      <c r="F1601" s="29" t="n">
        <f aca="false">(E1601+Einstellungen!$B$20)*(1+Einstellungen!$B$10)</f>
        <v>25.28512</v>
      </c>
      <c r="G1601" s="21" t="str">
        <f aca="false">IF(F1601&lt;Einstellungen!$B$5,"ja","nein")</f>
        <v>ja</v>
      </c>
      <c r="H1601" s="21" t="s">
        <v>15</v>
      </c>
      <c r="I1601" s="29" t="n">
        <f aca="false">INDEX(Einstellungen!$B$27:$B$50,15)</f>
        <v>1</v>
      </c>
      <c r="J1601" s="29" t="n">
        <f aca="false">F1601*I1601</f>
        <v>25.28512</v>
      </c>
    </row>
    <row r="1602" customFormat="false" ht="15" hidden="false" customHeight="false" outlineLevel="0" collapsed="false">
      <c r="A1602" s="28" t="n">
        <v>45647</v>
      </c>
      <c r="B1602" s="21" t="s">
        <v>127</v>
      </c>
      <c r="C1602" s="21" t="s">
        <v>138</v>
      </c>
      <c r="D1602" s="29" t="n">
        <v>27.28</v>
      </c>
      <c r="E1602" s="29" t="n">
        <f aca="false">D1602/10</f>
        <v>2.728</v>
      </c>
      <c r="F1602" s="29" t="n">
        <f aca="false">(E1602+Einstellungen!$B$20)*(1+Einstellungen!$B$10)</f>
        <v>25.44696</v>
      </c>
      <c r="G1602" s="21" t="str">
        <f aca="false">IF(F1602&lt;Einstellungen!$B$5,"ja","nein")</f>
        <v>ja</v>
      </c>
      <c r="H1602" s="21" t="s">
        <v>15</v>
      </c>
      <c r="I1602" s="29" t="n">
        <f aca="false">INDEX(Einstellungen!$B$27:$B$50,16)</f>
        <v>0.95</v>
      </c>
      <c r="J1602" s="29" t="n">
        <f aca="false">F1602*I1602</f>
        <v>24.174612</v>
      </c>
    </row>
    <row r="1603" customFormat="false" ht="15" hidden="false" customHeight="false" outlineLevel="0" collapsed="false">
      <c r="A1603" s="28" t="n">
        <v>45647</v>
      </c>
      <c r="B1603" s="21" t="s">
        <v>128</v>
      </c>
      <c r="C1603" s="21" t="s">
        <v>138</v>
      </c>
      <c r="D1603" s="29" t="n">
        <v>29.31</v>
      </c>
      <c r="E1603" s="29" t="n">
        <f aca="false">D1603/10</f>
        <v>2.931</v>
      </c>
      <c r="F1603" s="29" t="n">
        <f aca="false">(E1603+Einstellungen!$B$20)*(1+Einstellungen!$B$10)</f>
        <v>25.68853</v>
      </c>
      <c r="G1603" s="21" t="str">
        <f aca="false">IF(F1603&lt;Einstellungen!$B$5,"ja","nein")</f>
        <v>ja</v>
      </c>
      <c r="H1603" s="21" t="s">
        <v>15</v>
      </c>
      <c r="I1603" s="29" t="n">
        <f aca="false">INDEX(Einstellungen!$B$27:$B$50,17)</f>
        <v>0.95</v>
      </c>
      <c r="J1603" s="29" t="n">
        <f aca="false">F1603*I1603</f>
        <v>24.4041035</v>
      </c>
    </row>
    <row r="1604" customFormat="false" ht="15" hidden="false" customHeight="false" outlineLevel="0" collapsed="false">
      <c r="A1604" s="28" t="n">
        <v>45647</v>
      </c>
      <c r="B1604" s="21" t="s">
        <v>129</v>
      </c>
      <c r="C1604" s="21" t="s">
        <v>138</v>
      </c>
      <c r="D1604" s="29" t="n">
        <v>29.27</v>
      </c>
      <c r="E1604" s="29" t="n">
        <f aca="false">D1604/10</f>
        <v>2.927</v>
      </c>
      <c r="F1604" s="29" t="n">
        <f aca="false">(E1604+Einstellungen!$B$20)*(1+Einstellungen!$B$10)</f>
        <v>25.68377</v>
      </c>
      <c r="G1604" s="21" t="str">
        <f aca="false">IF(F1604&lt;Einstellungen!$B$5,"ja","nein")</f>
        <v>ja</v>
      </c>
      <c r="H1604" s="21" t="s">
        <v>15</v>
      </c>
      <c r="I1604" s="29" t="n">
        <f aca="false">INDEX(Einstellungen!$B$27:$B$50,18)</f>
        <v>1.1</v>
      </c>
      <c r="J1604" s="29" t="n">
        <f aca="false">F1604*I1604</f>
        <v>28.252147</v>
      </c>
    </row>
    <row r="1605" customFormat="false" ht="15" hidden="false" customHeight="false" outlineLevel="0" collapsed="false">
      <c r="A1605" s="28" t="n">
        <v>45647</v>
      </c>
      <c r="B1605" s="21" t="s">
        <v>130</v>
      </c>
      <c r="C1605" s="21" t="s">
        <v>138</v>
      </c>
      <c r="D1605" s="29" t="n">
        <v>27.95</v>
      </c>
      <c r="E1605" s="29" t="n">
        <f aca="false">D1605/10</f>
        <v>2.795</v>
      </c>
      <c r="F1605" s="29" t="n">
        <f aca="false">(E1605+Einstellungen!$B$20)*(1+Einstellungen!$B$10)</f>
        <v>25.52669</v>
      </c>
      <c r="G1605" s="21" t="str">
        <f aca="false">IF(F1605&lt;Einstellungen!$B$5,"ja","nein")</f>
        <v>ja</v>
      </c>
      <c r="H1605" s="21" t="s">
        <v>15</v>
      </c>
      <c r="I1605" s="29" t="n">
        <f aca="false">INDEX(Einstellungen!$B$27:$B$50,19)</f>
        <v>1.35</v>
      </c>
      <c r="J1605" s="29" t="n">
        <f aca="false">F1605*I1605</f>
        <v>34.4610315</v>
      </c>
    </row>
    <row r="1606" customFormat="false" ht="15" hidden="false" customHeight="false" outlineLevel="0" collapsed="false">
      <c r="A1606" s="28" t="n">
        <v>45647</v>
      </c>
      <c r="B1606" s="21" t="s">
        <v>131</v>
      </c>
      <c r="C1606" s="21" t="s">
        <v>138</v>
      </c>
      <c r="D1606" s="29" t="n">
        <v>20.73</v>
      </c>
      <c r="E1606" s="29" t="n">
        <f aca="false">D1606/10</f>
        <v>2.073</v>
      </c>
      <c r="F1606" s="29" t="n">
        <f aca="false">(E1606+Einstellungen!$B$20)*(1+Einstellungen!$B$10)</f>
        <v>24.66751</v>
      </c>
      <c r="G1606" s="21" t="str">
        <f aca="false">IF(F1606&lt;Einstellungen!$B$5,"ja","nein")</f>
        <v>ja</v>
      </c>
      <c r="H1606" s="21" t="s">
        <v>15</v>
      </c>
      <c r="I1606" s="29" t="n">
        <f aca="false">INDEX(Einstellungen!$B$27:$B$50,20)</f>
        <v>1.45</v>
      </c>
      <c r="J1606" s="29" t="n">
        <f aca="false">F1606*I1606</f>
        <v>35.7678895</v>
      </c>
    </row>
    <row r="1607" customFormat="false" ht="15" hidden="false" customHeight="false" outlineLevel="0" collapsed="false">
      <c r="A1607" s="28" t="n">
        <v>45647</v>
      </c>
      <c r="B1607" s="21" t="s">
        <v>132</v>
      </c>
      <c r="C1607" s="21" t="s">
        <v>138</v>
      </c>
      <c r="D1607" s="29" t="n">
        <v>15.3</v>
      </c>
      <c r="E1607" s="29" t="n">
        <f aca="false">D1607/10</f>
        <v>1.53</v>
      </c>
      <c r="F1607" s="29" t="n">
        <f aca="false">(E1607+Einstellungen!$B$20)*(1+Einstellungen!$B$10)</f>
        <v>24.02134</v>
      </c>
      <c r="G1607" s="21" t="str">
        <f aca="false">IF(F1607&lt;Einstellungen!$B$5,"ja","nein")</f>
        <v>ja</v>
      </c>
      <c r="H1607" s="21" t="s">
        <v>15</v>
      </c>
      <c r="I1607" s="29" t="n">
        <f aca="false">INDEX(Einstellungen!$B$27:$B$50,21)</f>
        <v>1.4</v>
      </c>
      <c r="J1607" s="29" t="n">
        <f aca="false">F1607*I1607</f>
        <v>33.629876</v>
      </c>
    </row>
    <row r="1608" customFormat="false" ht="15" hidden="false" customHeight="false" outlineLevel="0" collapsed="false">
      <c r="A1608" s="28" t="n">
        <v>45647</v>
      </c>
      <c r="B1608" s="21" t="s">
        <v>133</v>
      </c>
      <c r="C1608" s="21" t="s">
        <v>138</v>
      </c>
      <c r="D1608" s="29" t="n">
        <v>4.9</v>
      </c>
      <c r="E1608" s="29" t="n">
        <f aca="false">D1608/10</f>
        <v>0.49</v>
      </c>
      <c r="F1608" s="29" t="n">
        <f aca="false">(E1608+Einstellungen!$B$20)*(1+Einstellungen!$B$10)</f>
        <v>22.78374</v>
      </c>
      <c r="G1608" s="21" t="str">
        <f aca="false">IF(F1608&lt;Einstellungen!$B$5,"ja","nein")</f>
        <v>ja</v>
      </c>
      <c r="H1608" s="21" t="s">
        <v>15</v>
      </c>
      <c r="I1608" s="29" t="n">
        <f aca="false">INDEX(Einstellungen!$B$27:$B$50,22)</f>
        <v>1.25</v>
      </c>
      <c r="J1608" s="29" t="n">
        <f aca="false">F1608*I1608</f>
        <v>28.479675</v>
      </c>
    </row>
    <row r="1609" customFormat="false" ht="15" hidden="false" customHeight="false" outlineLevel="0" collapsed="false">
      <c r="A1609" s="28" t="n">
        <v>45647</v>
      </c>
      <c r="B1609" s="21" t="s">
        <v>134</v>
      </c>
      <c r="C1609" s="21" t="s">
        <v>138</v>
      </c>
      <c r="D1609" s="29" t="n">
        <v>3</v>
      </c>
      <c r="E1609" s="29" t="n">
        <f aca="false">D1609/10</f>
        <v>0.3</v>
      </c>
      <c r="F1609" s="29" t="n">
        <f aca="false">(E1609+Einstellungen!$B$20)*(1+Einstellungen!$B$10)</f>
        <v>22.55764</v>
      </c>
      <c r="G1609" s="21" t="str">
        <f aca="false">IF(F1609&lt;Einstellungen!$B$5,"ja","nein")</f>
        <v>ja</v>
      </c>
      <c r="H1609" s="21" t="s">
        <v>15</v>
      </c>
      <c r="I1609" s="29" t="n">
        <f aca="false">INDEX(Einstellungen!$B$27:$B$50,23)</f>
        <v>1.05</v>
      </c>
      <c r="J1609" s="29" t="n">
        <f aca="false">F1609*I1609</f>
        <v>23.685522</v>
      </c>
    </row>
    <row r="1610" customFormat="false" ht="15" hidden="false" customHeight="false" outlineLevel="0" collapsed="false">
      <c r="A1610" s="28" t="n">
        <v>45647</v>
      </c>
      <c r="B1610" s="21" t="s">
        <v>135</v>
      </c>
      <c r="C1610" s="21" t="s">
        <v>138</v>
      </c>
      <c r="D1610" s="29" t="n">
        <v>1</v>
      </c>
      <c r="E1610" s="29" t="n">
        <f aca="false">D1610/10</f>
        <v>0.1</v>
      </c>
      <c r="F1610" s="29" t="n">
        <f aca="false">(E1610+Einstellungen!$B$20)*(1+Einstellungen!$B$10)</f>
        <v>22.31964</v>
      </c>
      <c r="G1610" s="21" t="str">
        <f aca="false">IF(F1610&lt;Einstellungen!$B$5,"ja","nein")</f>
        <v>ja</v>
      </c>
      <c r="H1610" s="21" t="s">
        <v>15</v>
      </c>
      <c r="I1610" s="29" t="n">
        <f aca="false">INDEX(Einstellungen!$B$27:$B$50,24)</f>
        <v>0.8</v>
      </c>
      <c r="J1610" s="29" t="n">
        <f aca="false">F1610*I1610</f>
        <v>17.855712</v>
      </c>
    </row>
    <row r="1611" customFormat="false" ht="15" hidden="false" customHeight="false" outlineLevel="0" collapsed="false">
      <c r="A1611" s="28" t="n">
        <v>45648</v>
      </c>
      <c r="B1611" s="21" t="s">
        <v>111</v>
      </c>
      <c r="C1611" s="21" t="s">
        <v>139</v>
      </c>
      <c r="D1611" s="29" t="n">
        <v>0</v>
      </c>
      <c r="E1611" s="29" t="n">
        <f aca="false">D1611/10</f>
        <v>0</v>
      </c>
      <c r="F1611" s="29" t="n">
        <f aca="false">(E1611+Einstellungen!$B$20)*(1+Einstellungen!$B$10)</f>
        <v>22.20064</v>
      </c>
      <c r="G1611" s="21" t="str">
        <f aca="false">IF(F1611&lt;Einstellungen!$B$5,"ja","nein")</f>
        <v>ja</v>
      </c>
      <c r="H1611" s="21" t="s">
        <v>15</v>
      </c>
      <c r="I1611" s="29" t="n">
        <f aca="false">INDEX(Einstellungen!$B$27:$B$50,1)</f>
        <v>0.6</v>
      </c>
      <c r="J1611" s="29" t="n">
        <f aca="false">F1611*I1611</f>
        <v>13.320384</v>
      </c>
    </row>
    <row r="1612" customFormat="false" ht="15" hidden="false" customHeight="false" outlineLevel="0" collapsed="false">
      <c r="A1612" s="28" t="n">
        <v>45648</v>
      </c>
      <c r="B1612" s="21" t="s">
        <v>113</v>
      </c>
      <c r="C1612" s="21" t="s">
        <v>139</v>
      </c>
      <c r="D1612" s="29" t="n">
        <v>-0.03</v>
      </c>
      <c r="E1612" s="29" t="n">
        <f aca="false">D1612/10</f>
        <v>-0.003</v>
      </c>
      <c r="F1612" s="29" t="n">
        <f aca="false">(E1612+Einstellungen!$B$20)*(1+Einstellungen!$B$10)</f>
        <v>22.19707</v>
      </c>
      <c r="G1612" s="21" t="str">
        <f aca="false">IF(F1612&lt;Einstellungen!$B$5,"ja","nein")</f>
        <v>ja</v>
      </c>
      <c r="H1612" s="21" t="s">
        <v>15</v>
      </c>
      <c r="I1612" s="29" t="n">
        <f aca="false">INDEX(Einstellungen!$B$27:$B$50,2)</f>
        <v>0.5</v>
      </c>
      <c r="J1612" s="29" t="n">
        <f aca="false">F1612*I1612</f>
        <v>11.098535</v>
      </c>
    </row>
    <row r="1613" customFormat="false" ht="15" hidden="false" customHeight="false" outlineLevel="0" collapsed="false">
      <c r="A1613" s="28" t="n">
        <v>45648</v>
      </c>
      <c r="B1613" s="21" t="s">
        <v>114</v>
      </c>
      <c r="C1613" s="21" t="s">
        <v>139</v>
      </c>
      <c r="D1613" s="29" t="n">
        <v>-0.46</v>
      </c>
      <c r="E1613" s="29" t="n">
        <f aca="false">D1613/10</f>
        <v>-0.046</v>
      </c>
      <c r="F1613" s="29" t="n">
        <f aca="false">(E1613+Einstellungen!$B$20)*(1+Einstellungen!$B$10)</f>
        <v>22.1459</v>
      </c>
      <c r="G1613" s="21" t="str">
        <f aca="false">IF(F1613&lt;Einstellungen!$B$5,"ja","nein")</f>
        <v>ja</v>
      </c>
      <c r="H1613" s="21" t="s">
        <v>15</v>
      </c>
      <c r="I1613" s="29" t="n">
        <f aca="false">INDEX(Einstellungen!$B$27:$B$50,3)</f>
        <v>0.45</v>
      </c>
      <c r="J1613" s="29" t="n">
        <f aca="false">F1613*I1613</f>
        <v>9.965655</v>
      </c>
    </row>
    <row r="1614" customFormat="false" ht="15" hidden="false" customHeight="false" outlineLevel="0" collapsed="false">
      <c r="A1614" s="28" t="n">
        <v>45648</v>
      </c>
      <c r="B1614" s="21" t="s">
        <v>115</v>
      </c>
      <c r="C1614" s="21" t="s">
        <v>139</v>
      </c>
      <c r="D1614" s="29" t="n">
        <v>-1.04</v>
      </c>
      <c r="E1614" s="29" t="n">
        <f aca="false">D1614/10</f>
        <v>-0.104</v>
      </c>
      <c r="F1614" s="29" t="n">
        <f aca="false">(E1614+Einstellungen!$B$20)*(1+Einstellungen!$B$10)</f>
        <v>22.07688</v>
      </c>
      <c r="G1614" s="21" t="str">
        <f aca="false">IF(F1614&lt;Einstellungen!$B$5,"ja","nein")</f>
        <v>ja</v>
      </c>
      <c r="H1614" s="21" t="s">
        <v>15</v>
      </c>
      <c r="I1614" s="29" t="n">
        <f aca="false">INDEX(Einstellungen!$B$27:$B$50,4)</f>
        <v>0.45</v>
      </c>
      <c r="J1614" s="29" t="n">
        <f aca="false">F1614*I1614</f>
        <v>9.934596</v>
      </c>
    </row>
    <row r="1615" customFormat="false" ht="15" hidden="false" customHeight="false" outlineLevel="0" collapsed="false">
      <c r="A1615" s="28" t="n">
        <v>45648</v>
      </c>
      <c r="B1615" s="21" t="s">
        <v>116</v>
      </c>
      <c r="C1615" s="21" t="s">
        <v>139</v>
      </c>
      <c r="D1615" s="29" t="n">
        <v>-2.06</v>
      </c>
      <c r="E1615" s="29" t="n">
        <f aca="false">D1615/10</f>
        <v>-0.206</v>
      </c>
      <c r="F1615" s="29" t="n">
        <f aca="false">(E1615+Einstellungen!$B$20)*(1+Einstellungen!$B$10)</f>
        <v>21.9555</v>
      </c>
      <c r="G1615" s="21" t="str">
        <f aca="false">IF(F1615&lt;Einstellungen!$B$5,"ja","nein")</f>
        <v>ja</v>
      </c>
      <c r="H1615" s="21" t="s">
        <v>15</v>
      </c>
      <c r="I1615" s="29" t="n">
        <f aca="false">INDEX(Einstellungen!$B$27:$B$50,5)</f>
        <v>0.45</v>
      </c>
      <c r="J1615" s="29" t="n">
        <f aca="false">F1615*I1615</f>
        <v>9.879975</v>
      </c>
    </row>
    <row r="1616" customFormat="false" ht="15" hidden="false" customHeight="false" outlineLevel="0" collapsed="false">
      <c r="A1616" s="28" t="n">
        <v>45648</v>
      </c>
      <c r="B1616" s="21" t="s">
        <v>117</v>
      </c>
      <c r="C1616" s="21" t="s">
        <v>139</v>
      </c>
      <c r="D1616" s="29" t="n">
        <v>-0.47</v>
      </c>
      <c r="E1616" s="29" t="n">
        <f aca="false">D1616/10</f>
        <v>-0.047</v>
      </c>
      <c r="F1616" s="29" t="n">
        <f aca="false">(E1616+Einstellungen!$B$20)*(1+Einstellungen!$B$10)</f>
        <v>22.14471</v>
      </c>
      <c r="G1616" s="21" t="str">
        <f aca="false">IF(F1616&lt;Einstellungen!$B$5,"ja","nein")</f>
        <v>ja</v>
      </c>
      <c r="H1616" s="21" t="s">
        <v>15</v>
      </c>
      <c r="I1616" s="29" t="n">
        <f aca="false">INDEX(Einstellungen!$B$27:$B$50,6)</f>
        <v>0.5</v>
      </c>
      <c r="J1616" s="29" t="n">
        <f aca="false">F1616*I1616</f>
        <v>11.072355</v>
      </c>
    </row>
    <row r="1617" customFormat="false" ht="15" hidden="false" customHeight="false" outlineLevel="0" collapsed="false">
      <c r="A1617" s="28" t="n">
        <v>45648</v>
      </c>
      <c r="B1617" s="21" t="s">
        <v>118</v>
      </c>
      <c r="C1617" s="21" t="s">
        <v>139</v>
      </c>
      <c r="D1617" s="29" t="n">
        <v>-0.68</v>
      </c>
      <c r="E1617" s="29" t="n">
        <f aca="false">D1617/10</f>
        <v>-0.068</v>
      </c>
      <c r="F1617" s="29" t="n">
        <f aca="false">(E1617+Einstellungen!$B$20)*(1+Einstellungen!$B$10)</f>
        <v>22.11972</v>
      </c>
      <c r="G1617" s="21" t="str">
        <f aca="false">IF(F1617&lt;Einstellungen!$B$5,"ja","nein")</f>
        <v>ja</v>
      </c>
      <c r="H1617" s="21" t="s">
        <v>15</v>
      </c>
      <c r="I1617" s="29" t="n">
        <f aca="false">INDEX(Einstellungen!$B$27:$B$50,7)</f>
        <v>0.7</v>
      </c>
      <c r="J1617" s="29" t="n">
        <f aca="false">F1617*I1617</f>
        <v>15.483804</v>
      </c>
    </row>
    <row r="1618" customFormat="false" ht="15" hidden="false" customHeight="false" outlineLevel="0" collapsed="false">
      <c r="A1618" s="28" t="n">
        <v>45648</v>
      </c>
      <c r="B1618" s="21" t="s">
        <v>119</v>
      </c>
      <c r="C1618" s="21" t="s">
        <v>139</v>
      </c>
      <c r="D1618" s="29" t="n">
        <v>-0.12</v>
      </c>
      <c r="E1618" s="29" t="n">
        <f aca="false">D1618/10</f>
        <v>-0.012</v>
      </c>
      <c r="F1618" s="29" t="n">
        <f aca="false">(E1618+Einstellungen!$B$20)*(1+Einstellungen!$B$10)</f>
        <v>22.18636</v>
      </c>
      <c r="G1618" s="21" t="str">
        <f aca="false">IF(F1618&lt;Einstellungen!$B$5,"ja","nein")</f>
        <v>ja</v>
      </c>
      <c r="H1618" s="21" t="s">
        <v>15</v>
      </c>
      <c r="I1618" s="29" t="n">
        <f aca="false">INDEX(Einstellungen!$B$27:$B$50,8)</f>
        <v>0.95</v>
      </c>
      <c r="J1618" s="29" t="n">
        <f aca="false">F1618*I1618</f>
        <v>21.077042</v>
      </c>
    </row>
    <row r="1619" customFormat="false" ht="15" hidden="false" customHeight="false" outlineLevel="0" collapsed="false">
      <c r="A1619" s="28" t="n">
        <v>45648</v>
      </c>
      <c r="B1619" s="21" t="s">
        <v>120</v>
      </c>
      <c r="C1619" s="21" t="s">
        <v>139</v>
      </c>
      <c r="D1619" s="29" t="n">
        <v>3.46</v>
      </c>
      <c r="E1619" s="29" t="n">
        <f aca="false">D1619/10</f>
        <v>0.346</v>
      </c>
      <c r="F1619" s="29" t="n">
        <f aca="false">(E1619+Einstellungen!$B$20)*(1+Einstellungen!$B$10)</f>
        <v>22.61238</v>
      </c>
      <c r="G1619" s="21" t="str">
        <f aca="false">IF(F1619&lt;Einstellungen!$B$5,"ja","nein")</f>
        <v>ja</v>
      </c>
      <c r="H1619" s="21" t="s">
        <v>15</v>
      </c>
      <c r="I1619" s="29" t="n">
        <f aca="false">INDEX(Einstellungen!$B$27:$B$50,9)</f>
        <v>1.05</v>
      </c>
      <c r="J1619" s="29" t="n">
        <f aca="false">F1619*I1619</f>
        <v>23.742999</v>
      </c>
    </row>
    <row r="1620" customFormat="false" ht="15" hidden="false" customHeight="false" outlineLevel="0" collapsed="false">
      <c r="A1620" s="28" t="n">
        <v>45648</v>
      </c>
      <c r="B1620" s="21" t="s">
        <v>121</v>
      </c>
      <c r="C1620" s="21" t="s">
        <v>139</v>
      </c>
      <c r="D1620" s="29" t="n">
        <v>20.6</v>
      </c>
      <c r="E1620" s="29" t="n">
        <f aca="false">D1620/10</f>
        <v>2.06</v>
      </c>
      <c r="F1620" s="29" t="n">
        <f aca="false">(E1620+Einstellungen!$B$20)*(1+Einstellungen!$B$10)</f>
        <v>24.65204</v>
      </c>
      <c r="G1620" s="21" t="str">
        <f aca="false">IF(F1620&lt;Einstellungen!$B$5,"ja","nein")</f>
        <v>ja</v>
      </c>
      <c r="H1620" s="21" t="s">
        <v>15</v>
      </c>
      <c r="I1620" s="29" t="n">
        <f aca="false">INDEX(Einstellungen!$B$27:$B$50,10)</f>
        <v>1.05</v>
      </c>
      <c r="J1620" s="29" t="n">
        <f aca="false">F1620*I1620</f>
        <v>25.884642</v>
      </c>
    </row>
    <row r="1621" customFormat="false" ht="15" hidden="false" customHeight="false" outlineLevel="0" collapsed="false">
      <c r="A1621" s="28" t="n">
        <v>45648</v>
      </c>
      <c r="B1621" s="21" t="s">
        <v>122</v>
      </c>
      <c r="C1621" s="21" t="s">
        <v>139</v>
      </c>
      <c r="D1621" s="29" t="n">
        <v>20.17</v>
      </c>
      <c r="E1621" s="29" t="n">
        <f aca="false">D1621/10</f>
        <v>2.017</v>
      </c>
      <c r="F1621" s="29" t="n">
        <f aca="false">(E1621+Einstellungen!$B$20)*(1+Einstellungen!$B$10)</f>
        <v>24.60087</v>
      </c>
      <c r="G1621" s="21" t="str">
        <f aca="false">IF(F1621&lt;Einstellungen!$B$5,"ja","nein")</f>
        <v>ja</v>
      </c>
      <c r="H1621" s="21" t="s">
        <v>15</v>
      </c>
      <c r="I1621" s="29" t="n">
        <f aca="false">INDEX(Einstellungen!$B$27:$B$50,11)</f>
        <v>1.05</v>
      </c>
      <c r="J1621" s="29" t="n">
        <f aca="false">F1621*I1621</f>
        <v>25.8309135</v>
      </c>
    </row>
    <row r="1622" customFormat="false" ht="15" hidden="false" customHeight="false" outlineLevel="0" collapsed="false">
      <c r="A1622" s="28" t="n">
        <v>45648</v>
      </c>
      <c r="B1622" s="21" t="s">
        <v>123</v>
      </c>
      <c r="C1622" s="21" t="s">
        <v>139</v>
      </c>
      <c r="D1622" s="29" t="n">
        <v>23</v>
      </c>
      <c r="E1622" s="29" t="n">
        <f aca="false">D1622/10</f>
        <v>2.3</v>
      </c>
      <c r="F1622" s="29" t="n">
        <f aca="false">(E1622+Einstellungen!$B$20)*(1+Einstellungen!$B$10)</f>
        <v>24.93764</v>
      </c>
      <c r="G1622" s="21" t="str">
        <f aca="false">IF(F1622&lt;Einstellungen!$B$5,"ja","nein")</f>
        <v>ja</v>
      </c>
      <c r="H1622" s="21" t="s">
        <v>15</v>
      </c>
      <c r="I1622" s="29" t="n">
        <f aca="false">INDEX(Einstellungen!$B$27:$B$50,12)</f>
        <v>1.1</v>
      </c>
      <c r="J1622" s="29" t="n">
        <f aca="false">F1622*I1622</f>
        <v>27.431404</v>
      </c>
    </row>
    <row r="1623" customFormat="false" ht="15" hidden="false" customHeight="false" outlineLevel="0" collapsed="false">
      <c r="A1623" s="28" t="n">
        <v>45648</v>
      </c>
      <c r="B1623" s="21" t="s">
        <v>124</v>
      </c>
      <c r="C1623" s="21" t="s">
        <v>139</v>
      </c>
      <c r="D1623" s="29" t="n">
        <v>21.19</v>
      </c>
      <c r="E1623" s="29" t="n">
        <f aca="false">D1623/10</f>
        <v>2.119</v>
      </c>
      <c r="F1623" s="29" t="n">
        <f aca="false">(E1623+Einstellungen!$B$20)*(1+Einstellungen!$B$10)</f>
        <v>24.72225</v>
      </c>
      <c r="G1623" s="21" t="str">
        <f aca="false">IF(F1623&lt;Einstellungen!$B$5,"ja","nein")</f>
        <v>ja</v>
      </c>
      <c r="H1623" s="21" t="s">
        <v>15</v>
      </c>
      <c r="I1623" s="29" t="n">
        <f aca="false">INDEX(Einstellungen!$B$27:$B$50,13)</f>
        <v>1.2</v>
      </c>
      <c r="J1623" s="29" t="n">
        <f aca="false">F1623*I1623</f>
        <v>29.6667</v>
      </c>
    </row>
    <row r="1624" customFormat="false" ht="15" hidden="false" customHeight="false" outlineLevel="0" collapsed="false">
      <c r="A1624" s="28" t="n">
        <v>45648</v>
      </c>
      <c r="B1624" s="21" t="s">
        <v>125</v>
      </c>
      <c r="C1624" s="21" t="s">
        <v>139</v>
      </c>
      <c r="D1624" s="29" t="n">
        <v>21.39</v>
      </c>
      <c r="E1624" s="29" t="n">
        <f aca="false">D1624/10</f>
        <v>2.139</v>
      </c>
      <c r="F1624" s="29" t="n">
        <f aca="false">(E1624+Einstellungen!$B$20)*(1+Einstellungen!$B$10)</f>
        <v>24.74605</v>
      </c>
      <c r="G1624" s="21" t="str">
        <f aca="false">IF(F1624&lt;Einstellungen!$B$5,"ja","nein")</f>
        <v>ja</v>
      </c>
      <c r="H1624" s="21" t="s">
        <v>15</v>
      </c>
      <c r="I1624" s="29" t="n">
        <f aca="false">INDEX(Einstellungen!$B$27:$B$50,14)</f>
        <v>1.15</v>
      </c>
      <c r="J1624" s="29" t="n">
        <f aca="false">F1624*I1624</f>
        <v>28.4579575</v>
      </c>
    </row>
    <row r="1625" customFormat="false" ht="15" hidden="false" customHeight="false" outlineLevel="0" collapsed="false">
      <c r="A1625" s="28" t="n">
        <v>45648</v>
      </c>
      <c r="B1625" s="21" t="s">
        <v>126</v>
      </c>
      <c r="C1625" s="21" t="s">
        <v>139</v>
      </c>
      <c r="D1625" s="29" t="n">
        <v>28.02</v>
      </c>
      <c r="E1625" s="29" t="n">
        <f aca="false">D1625/10</f>
        <v>2.802</v>
      </c>
      <c r="F1625" s="29" t="n">
        <f aca="false">(E1625+Einstellungen!$B$20)*(1+Einstellungen!$B$10)</f>
        <v>25.53502</v>
      </c>
      <c r="G1625" s="21" t="str">
        <f aca="false">IF(F1625&lt;Einstellungen!$B$5,"ja","nein")</f>
        <v>ja</v>
      </c>
      <c r="H1625" s="21" t="s">
        <v>15</v>
      </c>
      <c r="I1625" s="29" t="n">
        <f aca="false">INDEX(Einstellungen!$B$27:$B$50,15)</f>
        <v>1</v>
      </c>
      <c r="J1625" s="29" t="n">
        <f aca="false">F1625*I1625</f>
        <v>25.53502</v>
      </c>
    </row>
    <row r="1626" customFormat="false" ht="15" hidden="false" customHeight="false" outlineLevel="0" collapsed="false">
      <c r="A1626" s="28" t="n">
        <v>45648</v>
      </c>
      <c r="B1626" s="21" t="s">
        <v>127</v>
      </c>
      <c r="C1626" s="21" t="s">
        <v>139</v>
      </c>
      <c r="D1626" s="29" t="n">
        <v>41.77</v>
      </c>
      <c r="E1626" s="29" t="n">
        <f aca="false">D1626/10</f>
        <v>4.177</v>
      </c>
      <c r="F1626" s="29" t="n">
        <f aca="false">(E1626+Einstellungen!$B$20)*(1+Einstellungen!$B$10)</f>
        <v>27.17127</v>
      </c>
      <c r="G1626" s="21" t="str">
        <f aca="false">IF(F1626&lt;Einstellungen!$B$5,"ja","nein")</f>
        <v>ja</v>
      </c>
      <c r="H1626" s="21" t="s">
        <v>15</v>
      </c>
      <c r="I1626" s="29" t="n">
        <f aca="false">INDEX(Einstellungen!$B$27:$B$50,16)</f>
        <v>0.95</v>
      </c>
      <c r="J1626" s="29" t="n">
        <f aca="false">F1626*I1626</f>
        <v>25.8127065</v>
      </c>
    </row>
    <row r="1627" customFormat="false" ht="15" hidden="false" customHeight="false" outlineLevel="0" collapsed="false">
      <c r="A1627" s="28" t="n">
        <v>45648</v>
      </c>
      <c r="B1627" s="21" t="s">
        <v>128</v>
      </c>
      <c r="C1627" s="21" t="s">
        <v>139</v>
      </c>
      <c r="D1627" s="29" t="n">
        <v>46.93</v>
      </c>
      <c r="E1627" s="29" t="n">
        <f aca="false">D1627/10</f>
        <v>4.693</v>
      </c>
      <c r="F1627" s="29" t="n">
        <f aca="false">(E1627+Einstellungen!$B$20)*(1+Einstellungen!$B$10)</f>
        <v>27.78531</v>
      </c>
      <c r="G1627" s="21" t="str">
        <f aca="false">IF(F1627&lt;Einstellungen!$B$5,"ja","nein")</f>
        <v>ja</v>
      </c>
      <c r="H1627" s="21" t="s">
        <v>15</v>
      </c>
      <c r="I1627" s="29" t="n">
        <f aca="false">INDEX(Einstellungen!$B$27:$B$50,17)</f>
        <v>0.95</v>
      </c>
      <c r="J1627" s="29" t="n">
        <f aca="false">F1627*I1627</f>
        <v>26.3960445</v>
      </c>
    </row>
    <row r="1628" customFormat="false" ht="15" hidden="false" customHeight="false" outlineLevel="0" collapsed="false">
      <c r="A1628" s="28" t="n">
        <v>45648</v>
      </c>
      <c r="B1628" s="21" t="s">
        <v>129</v>
      </c>
      <c r="C1628" s="21" t="s">
        <v>139</v>
      </c>
      <c r="D1628" s="29" t="n">
        <v>65.47</v>
      </c>
      <c r="E1628" s="29" t="n">
        <f aca="false">D1628/10</f>
        <v>6.547</v>
      </c>
      <c r="F1628" s="29" t="n">
        <f aca="false">(E1628+Einstellungen!$B$20)*(1+Einstellungen!$B$10)</f>
        <v>29.99157</v>
      </c>
      <c r="G1628" s="21" t="str">
        <f aca="false">IF(F1628&lt;Einstellungen!$B$5,"ja","nein")</f>
        <v>nein</v>
      </c>
      <c r="H1628" s="21" t="s">
        <v>15</v>
      </c>
      <c r="I1628" s="29" t="n">
        <f aca="false">INDEX(Einstellungen!$B$27:$B$50,18)</f>
        <v>1.1</v>
      </c>
      <c r="J1628" s="29" t="n">
        <f aca="false">F1628*I1628</f>
        <v>32.990727</v>
      </c>
    </row>
    <row r="1629" customFormat="false" ht="15" hidden="false" customHeight="false" outlineLevel="0" collapsed="false">
      <c r="A1629" s="28" t="n">
        <v>45648</v>
      </c>
      <c r="B1629" s="21" t="s">
        <v>130</v>
      </c>
      <c r="C1629" s="21" t="s">
        <v>139</v>
      </c>
      <c r="D1629" s="29" t="n">
        <v>60.79</v>
      </c>
      <c r="E1629" s="29" t="n">
        <f aca="false">D1629/10</f>
        <v>6.079</v>
      </c>
      <c r="F1629" s="29" t="n">
        <f aca="false">(E1629+Einstellungen!$B$20)*(1+Einstellungen!$B$10)</f>
        <v>29.43465</v>
      </c>
      <c r="G1629" s="21" t="str">
        <f aca="false">IF(F1629&lt;Einstellungen!$B$5,"ja","nein")</f>
        <v>nein</v>
      </c>
      <c r="H1629" s="21" t="s">
        <v>15</v>
      </c>
      <c r="I1629" s="29" t="n">
        <f aca="false">INDEX(Einstellungen!$B$27:$B$50,19)</f>
        <v>1.35</v>
      </c>
      <c r="J1629" s="29" t="n">
        <f aca="false">F1629*I1629</f>
        <v>39.7367775</v>
      </c>
    </row>
    <row r="1630" customFormat="false" ht="15" hidden="false" customHeight="false" outlineLevel="0" collapsed="false">
      <c r="A1630" s="28" t="n">
        <v>45648</v>
      </c>
      <c r="B1630" s="21" t="s">
        <v>131</v>
      </c>
      <c r="C1630" s="21" t="s">
        <v>139</v>
      </c>
      <c r="D1630" s="29" t="n">
        <v>58.21</v>
      </c>
      <c r="E1630" s="29" t="n">
        <f aca="false">D1630/10</f>
        <v>5.821</v>
      </c>
      <c r="F1630" s="29" t="n">
        <f aca="false">(E1630+Einstellungen!$B$20)*(1+Einstellungen!$B$10)</f>
        <v>29.12763</v>
      </c>
      <c r="G1630" s="21" t="str">
        <f aca="false">IF(F1630&lt;Einstellungen!$B$5,"ja","nein")</f>
        <v>nein</v>
      </c>
      <c r="H1630" s="21" t="s">
        <v>15</v>
      </c>
      <c r="I1630" s="29" t="n">
        <f aca="false">INDEX(Einstellungen!$B$27:$B$50,20)</f>
        <v>1.45</v>
      </c>
      <c r="J1630" s="29" t="n">
        <f aca="false">F1630*I1630</f>
        <v>42.2350635</v>
      </c>
    </row>
    <row r="1631" customFormat="false" ht="15" hidden="false" customHeight="false" outlineLevel="0" collapsed="false">
      <c r="A1631" s="28" t="n">
        <v>45648</v>
      </c>
      <c r="B1631" s="21" t="s">
        <v>132</v>
      </c>
      <c r="C1631" s="21" t="s">
        <v>139</v>
      </c>
      <c r="D1631" s="29" t="n">
        <v>46.93</v>
      </c>
      <c r="E1631" s="29" t="n">
        <f aca="false">D1631/10</f>
        <v>4.693</v>
      </c>
      <c r="F1631" s="29" t="n">
        <f aca="false">(E1631+Einstellungen!$B$20)*(1+Einstellungen!$B$10)</f>
        <v>27.78531</v>
      </c>
      <c r="G1631" s="21" t="str">
        <f aca="false">IF(F1631&lt;Einstellungen!$B$5,"ja","nein")</f>
        <v>ja</v>
      </c>
      <c r="H1631" s="21" t="s">
        <v>15</v>
      </c>
      <c r="I1631" s="29" t="n">
        <f aca="false">INDEX(Einstellungen!$B$27:$B$50,21)</f>
        <v>1.4</v>
      </c>
      <c r="J1631" s="29" t="n">
        <f aca="false">F1631*I1631</f>
        <v>38.899434</v>
      </c>
    </row>
    <row r="1632" customFormat="false" ht="15" hidden="false" customHeight="false" outlineLevel="0" collapsed="false">
      <c r="A1632" s="28" t="n">
        <v>45648</v>
      </c>
      <c r="B1632" s="21" t="s">
        <v>133</v>
      </c>
      <c r="C1632" s="21" t="s">
        <v>139</v>
      </c>
      <c r="D1632" s="29" t="n">
        <v>36.66</v>
      </c>
      <c r="E1632" s="29" t="n">
        <f aca="false">D1632/10</f>
        <v>3.666</v>
      </c>
      <c r="F1632" s="29" t="n">
        <f aca="false">(E1632+Einstellungen!$B$20)*(1+Einstellungen!$B$10)</f>
        <v>26.56318</v>
      </c>
      <c r="G1632" s="21" t="str">
        <f aca="false">IF(F1632&lt;Einstellungen!$B$5,"ja","nein")</f>
        <v>ja</v>
      </c>
      <c r="H1632" s="21" t="s">
        <v>15</v>
      </c>
      <c r="I1632" s="29" t="n">
        <f aca="false">INDEX(Einstellungen!$B$27:$B$50,22)</f>
        <v>1.25</v>
      </c>
      <c r="J1632" s="29" t="n">
        <f aca="false">F1632*I1632</f>
        <v>33.203975</v>
      </c>
    </row>
    <row r="1633" customFormat="false" ht="15" hidden="false" customHeight="false" outlineLevel="0" collapsed="false">
      <c r="A1633" s="28" t="n">
        <v>45648</v>
      </c>
      <c r="B1633" s="21" t="s">
        <v>134</v>
      </c>
      <c r="C1633" s="21" t="s">
        <v>139</v>
      </c>
      <c r="D1633" s="29" t="n">
        <v>36.2</v>
      </c>
      <c r="E1633" s="29" t="n">
        <f aca="false">D1633/10</f>
        <v>3.62</v>
      </c>
      <c r="F1633" s="29" t="n">
        <f aca="false">(E1633+Einstellungen!$B$20)*(1+Einstellungen!$B$10)</f>
        <v>26.50844</v>
      </c>
      <c r="G1633" s="21" t="str">
        <f aca="false">IF(F1633&lt;Einstellungen!$B$5,"ja","nein")</f>
        <v>ja</v>
      </c>
      <c r="H1633" s="21" t="s">
        <v>15</v>
      </c>
      <c r="I1633" s="29" t="n">
        <f aca="false">INDEX(Einstellungen!$B$27:$B$50,23)</f>
        <v>1.05</v>
      </c>
      <c r="J1633" s="29" t="n">
        <f aca="false">F1633*I1633</f>
        <v>27.833862</v>
      </c>
    </row>
    <row r="1634" customFormat="false" ht="15" hidden="false" customHeight="false" outlineLevel="0" collapsed="false">
      <c r="A1634" s="28" t="n">
        <v>45648</v>
      </c>
      <c r="B1634" s="21" t="s">
        <v>135</v>
      </c>
      <c r="C1634" s="21" t="s">
        <v>139</v>
      </c>
      <c r="D1634" s="29" t="n">
        <v>24.5</v>
      </c>
      <c r="E1634" s="29" t="n">
        <f aca="false">D1634/10</f>
        <v>2.45</v>
      </c>
      <c r="F1634" s="29" t="n">
        <f aca="false">(E1634+Einstellungen!$B$20)*(1+Einstellungen!$B$10)</f>
        <v>25.11614</v>
      </c>
      <c r="G1634" s="21" t="str">
        <f aca="false">IF(F1634&lt;Einstellungen!$B$5,"ja","nein")</f>
        <v>ja</v>
      </c>
      <c r="H1634" s="21" t="s">
        <v>15</v>
      </c>
      <c r="I1634" s="29" t="n">
        <f aca="false">INDEX(Einstellungen!$B$27:$B$50,24)</f>
        <v>0.8</v>
      </c>
      <c r="J1634" s="29" t="n">
        <f aca="false">F1634*I1634</f>
        <v>20.092912</v>
      </c>
    </row>
    <row r="1635" customFormat="false" ht="15" hidden="false" customHeight="false" outlineLevel="0" collapsed="false">
      <c r="A1635" s="28" t="n">
        <v>45649</v>
      </c>
      <c r="B1635" s="21" t="s">
        <v>111</v>
      </c>
      <c r="C1635" s="21" t="s">
        <v>140</v>
      </c>
      <c r="D1635" s="29" t="n">
        <v>29.19</v>
      </c>
      <c r="E1635" s="29" t="n">
        <f aca="false">D1635/10</f>
        <v>2.919</v>
      </c>
      <c r="F1635" s="29" t="n">
        <f aca="false">(E1635+Einstellungen!$B$20)*(1+Einstellungen!$B$10)</f>
        <v>25.67425</v>
      </c>
      <c r="G1635" s="21" t="str">
        <f aca="false">IF(F1635&lt;Einstellungen!$B$5,"ja","nein")</f>
        <v>ja</v>
      </c>
      <c r="H1635" s="21" t="s">
        <v>15</v>
      </c>
      <c r="I1635" s="29" t="n">
        <f aca="false">INDEX(Einstellungen!$B$27:$B$50,1)</f>
        <v>0.6</v>
      </c>
      <c r="J1635" s="29" t="n">
        <f aca="false">F1635*I1635</f>
        <v>15.40455</v>
      </c>
    </row>
    <row r="1636" customFormat="false" ht="15" hidden="false" customHeight="false" outlineLevel="0" collapsed="false">
      <c r="A1636" s="28" t="n">
        <v>45649</v>
      </c>
      <c r="B1636" s="21" t="s">
        <v>113</v>
      </c>
      <c r="C1636" s="21" t="s">
        <v>140</v>
      </c>
      <c r="D1636" s="29" t="n">
        <v>20.13</v>
      </c>
      <c r="E1636" s="29" t="n">
        <f aca="false">D1636/10</f>
        <v>2.013</v>
      </c>
      <c r="F1636" s="29" t="n">
        <f aca="false">(E1636+Einstellungen!$B$20)*(1+Einstellungen!$B$10)</f>
        <v>24.59611</v>
      </c>
      <c r="G1636" s="21" t="str">
        <f aca="false">IF(F1636&lt;Einstellungen!$B$5,"ja","nein")</f>
        <v>ja</v>
      </c>
      <c r="H1636" s="21" t="s">
        <v>15</v>
      </c>
      <c r="I1636" s="29" t="n">
        <f aca="false">INDEX(Einstellungen!$B$27:$B$50,2)</f>
        <v>0.5</v>
      </c>
      <c r="J1636" s="29" t="n">
        <f aca="false">F1636*I1636</f>
        <v>12.298055</v>
      </c>
    </row>
    <row r="1637" customFormat="false" ht="15" hidden="false" customHeight="false" outlineLevel="0" collapsed="false">
      <c r="A1637" s="28" t="n">
        <v>45649</v>
      </c>
      <c r="B1637" s="21" t="s">
        <v>114</v>
      </c>
      <c r="C1637" s="21" t="s">
        <v>140</v>
      </c>
      <c r="D1637" s="29" t="n">
        <v>14.31</v>
      </c>
      <c r="E1637" s="29" t="n">
        <f aca="false">D1637/10</f>
        <v>1.431</v>
      </c>
      <c r="F1637" s="29" t="n">
        <f aca="false">(E1637+Einstellungen!$B$20)*(1+Einstellungen!$B$10)</f>
        <v>23.90353</v>
      </c>
      <c r="G1637" s="21" t="str">
        <f aca="false">IF(F1637&lt;Einstellungen!$B$5,"ja","nein")</f>
        <v>ja</v>
      </c>
      <c r="H1637" s="21" t="s">
        <v>15</v>
      </c>
      <c r="I1637" s="29" t="n">
        <f aca="false">INDEX(Einstellungen!$B$27:$B$50,3)</f>
        <v>0.45</v>
      </c>
      <c r="J1637" s="29" t="n">
        <f aca="false">F1637*I1637</f>
        <v>10.7565885</v>
      </c>
    </row>
    <row r="1638" customFormat="false" ht="15" hidden="false" customHeight="false" outlineLevel="0" collapsed="false">
      <c r="A1638" s="28" t="n">
        <v>45649</v>
      </c>
      <c r="B1638" s="21" t="s">
        <v>115</v>
      </c>
      <c r="C1638" s="21" t="s">
        <v>140</v>
      </c>
      <c r="D1638" s="29" t="n">
        <v>9.12</v>
      </c>
      <c r="E1638" s="29" t="n">
        <f aca="false">D1638/10</f>
        <v>0.912</v>
      </c>
      <c r="F1638" s="29" t="n">
        <f aca="false">(E1638+Einstellungen!$B$20)*(1+Einstellungen!$B$10)</f>
        <v>23.28592</v>
      </c>
      <c r="G1638" s="21" t="str">
        <f aca="false">IF(F1638&lt;Einstellungen!$B$5,"ja","nein")</f>
        <v>ja</v>
      </c>
      <c r="H1638" s="21" t="s">
        <v>15</v>
      </c>
      <c r="I1638" s="29" t="n">
        <f aca="false">INDEX(Einstellungen!$B$27:$B$50,4)</f>
        <v>0.45</v>
      </c>
      <c r="J1638" s="29" t="n">
        <f aca="false">F1638*I1638</f>
        <v>10.478664</v>
      </c>
    </row>
    <row r="1639" customFormat="false" ht="15" hidden="false" customHeight="false" outlineLevel="0" collapsed="false">
      <c r="A1639" s="28" t="n">
        <v>45649</v>
      </c>
      <c r="B1639" s="21" t="s">
        <v>116</v>
      </c>
      <c r="C1639" s="21" t="s">
        <v>140</v>
      </c>
      <c r="D1639" s="29" t="n">
        <v>9.78</v>
      </c>
      <c r="E1639" s="29" t="n">
        <f aca="false">D1639/10</f>
        <v>0.978</v>
      </c>
      <c r="F1639" s="29" t="n">
        <f aca="false">(E1639+Einstellungen!$B$20)*(1+Einstellungen!$B$10)</f>
        <v>23.36446</v>
      </c>
      <c r="G1639" s="21" t="str">
        <f aca="false">IF(F1639&lt;Einstellungen!$B$5,"ja","nein")</f>
        <v>ja</v>
      </c>
      <c r="H1639" s="21" t="s">
        <v>15</v>
      </c>
      <c r="I1639" s="29" t="n">
        <f aca="false">INDEX(Einstellungen!$B$27:$B$50,5)</f>
        <v>0.45</v>
      </c>
      <c r="J1639" s="29" t="n">
        <f aca="false">F1639*I1639</f>
        <v>10.514007</v>
      </c>
    </row>
    <row r="1640" customFormat="false" ht="15" hidden="false" customHeight="false" outlineLevel="0" collapsed="false">
      <c r="A1640" s="28" t="n">
        <v>45649</v>
      </c>
      <c r="B1640" s="21" t="s">
        <v>117</v>
      </c>
      <c r="C1640" s="21" t="s">
        <v>140</v>
      </c>
      <c r="D1640" s="29" t="n">
        <v>14.8</v>
      </c>
      <c r="E1640" s="29" t="n">
        <f aca="false">D1640/10</f>
        <v>1.48</v>
      </c>
      <c r="F1640" s="29" t="n">
        <f aca="false">(E1640+Einstellungen!$B$20)*(1+Einstellungen!$B$10)</f>
        <v>23.96184</v>
      </c>
      <c r="G1640" s="21" t="str">
        <f aca="false">IF(F1640&lt;Einstellungen!$B$5,"ja","nein")</f>
        <v>ja</v>
      </c>
      <c r="H1640" s="21" t="s">
        <v>15</v>
      </c>
      <c r="I1640" s="29" t="n">
        <f aca="false">INDEX(Einstellungen!$B$27:$B$50,6)</f>
        <v>0.5</v>
      </c>
      <c r="J1640" s="29" t="n">
        <f aca="false">F1640*I1640</f>
        <v>11.98092</v>
      </c>
    </row>
    <row r="1641" customFormat="false" ht="15" hidden="false" customHeight="false" outlineLevel="0" collapsed="false">
      <c r="A1641" s="28" t="n">
        <v>45649</v>
      </c>
      <c r="B1641" s="21" t="s">
        <v>118</v>
      </c>
      <c r="C1641" s="21" t="s">
        <v>140</v>
      </c>
      <c r="D1641" s="29" t="n">
        <v>17.39</v>
      </c>
      <c r="E1641" s="29" t="n">
        <f aca="false">D1641/10</f>
        <v>1.739</v>
      </c>
      <c r="F1641" s="29" t="n">
        <f aca="false">(E1641+Einstellungen!$B$20)*(1+Einstellungen!$B$10)</f>
        <v>24.27005</v>
      </c>
      <c r="G1641" s="21" t="str">
        <f aca="false">IF(F1641&lt;Einstellungen!$B$5,"ja","nein")</f>
        <v>ja</v>
      </c>
      <c r="H1641" s="21" t="s">
        <v>15</v>
      </c>
      <c r="I1641" s="29" t="n">
        <f aca="false">INDEX(Einstellungen!$B$27:$B$50,7)</f>
        <v>0.7</v>
      </c>
      <c r="J1641" s="29" t="n">
        <f aca="false">F1641*I1641</f>
        <v>16.989035</v>
      </c>
    </row>
    <row r="1642" customFormat="false" ht="15" hidden="false" customHeight="false" outlineLevel="0" collapsed="false">
      <c r="A1642" s="28" t="n">
        <v>45649</v>
      </c>
      <c r="B1642" s="21" t="s">
        <v>119</v>
      </c>
      <c r="C1642" s="21" t="s">
        <v>140</v>
      </c>
      <c r="D1642" s="29" t="n">
        <v>52.01</v>
      </c>
      <c r="E1642" s="29" t="n">
        <f aca="false">D1642/10</f>
        <v>5.201</v>
      </c>
      <c r="F1642" s="29" t="n">
        <f aca="false">(E1642+Einstellungen!$B$20)*(1+Einstellungen!$B$10)</f>
        <v>28.38983</v>
      </c>
      <c r="G1642" s="21" t="str">
        <f aca="false">IF(F1642&lt;Einstellungen!$B$5,"ja","nein")</f>
        <v>ja</v>
      </c>
      <c r="H1642" s="21" t="s">
        <v>15</v>
      </c>
      <c r="I1642" s="29" t="n">
        <f aca="false">INDEX(Einstellungen!$B$27:$B$50,8)</f>
        <v>0.95</v>
      </c>
      <c r="J1642" s="29" t="n">
        <f aca="false">F1642*I1642</f>
        <v>26.9703385</v>
      </c>
    </row>
    <row r="1643" customFormat="false" ht="15" hidden="false" customHeight="false" outlineLevel="0" collapsed="false">
      <c r="A1643" s="28" t="n">
        <v>45649</v>
      </c>
      <c r="B1643" s="21" t="s">
        <v>120</v>
      </c>
      <c r="C1643" s="21" t="s">
        <v>140</v>
      </c>
      <c r="D1643" s="29" t="n">
        <v>59.34</v>
      </c>
      <c r="E1643" s="29" t="n">
        <f aca="false">D1643/10</f>
        <v>5.934</v>
      </c>
      <c r="F1643" s="29" t="n">
        <f aca="false">(E1643+Einstellungen!$B$20)*(1+Einstellungen!$B$10)</f>
        <v>29.2621</v>
      </c>
      <c r="G1643" s="21" t="str">
        <f aca="false">IF(F1643&lt;Einstellungen!$B$5,"ja","nein")</f>
        <v>nein</v>
      </c>
      <c r="H1643" s="21" t="s">
        <v>15</v>
      </c>
      <c r="I1643" s="29" t="n">
        <f aca="false">INDEX(Einstellungen!$B$27:$B$50,9)</f>
        <v>1.05</v>
      </c>
      <c r="J1643" s="29" t="n">
        <f aca="false">F1643*I1643</f>
        <v>30.725205</v>
      </c>
    </row>
    <row r="1644" customFormat="false" ht="15" hidden="false" customHeight="false" outlineLevel="0" collapsed="false">
      <c r="A1644" s="28" t="n">
        <v>45649</v>
      </c>
      <c r="B1644" s="21" t="s">
        <v>121</v>
      </c>
      <c r="C1644" s="21" t="s">
        <v>140</v>
      </c>
      <c r="D1644" s="29" t="n">
        <v>59.62</v>
      </c>
      <c r="E1644" s="29" t="n">
        <f aca="false">D1644/10</f>
        <v>5.962</v>
      </c>
      <c r="F1644" s="29" t="n">
        <f aca="false">(E1644+Einstellungen!$B$20)*(1+Einstellungen!$B$10)</f>
        <v>29.29542</v>
      </c>
      <c r="G1644" s="21" t="str">
        <f aca="false">IF(F1644&lt;Einstellungen!$B$5,"ja","nein")</f>
        <v>nein</v>
      </c>
      <c r="H1644" s="21" t="s">
        <v>15</v>
      </c>
      <c r="I1644" s="29" t="n">
        <f aca="false">INDEX(Einstellungen!$B$27:$B$50,10)</f>
        <v>1.05</v>
      </c>
      <c r="J1644" s="29" t="n">
        <f aca="false">F1644*I1644</f>
        <v>30.760191</v>
      </c>
    </row>
    <row r="1645" customFormat="false" ht="15" hidden="false" customHeight="false" outlineLevel="0" collapsed="false">
      <c r="A1645" s="28" t="n">
        <v>45649</v>
      </c>
      <c r="B1645" s="21" t="s">
        <v>122</v>
      </c>
      <c r="C1645" s="21" t="s">
        <v>140</v>
      </c>
      <c r="D1645" s="29" t="n">
        <v>52.73</v>
      </c>
      <c r="E1645" s="29" t="n">
        <f aca="false">D1645/10</f>
        <v>5.273</v>
      </c>
      <c r="F1645" s="29" t="n">
        <f aca="false">(E1645+Einstellungen!$B$20)*(1+Einstellungen!$B$10)</f>
        <v>28.47551</v>
      </c>
      <c r="G1645" s="21" t="str">
        <f aca="false">IF(F1645&lt;Einstellungen!$B$5,"ja","nein")</f>
        <v>ja</v>
      </c>
      <c r="H1645" s="21" t="s">
        <v>15</v>
      </c>
      <c r="I1645" s="29" t="n">
        <f aca="false">INDEX(Einstellungen!$B$27:$B$50,11)</f>
        <v>1.05</v>
      </c>
      <c r="J1645" s="29" t="n">
        <f aca="false">F1645*I1645</f>
        <v>29.8992855</v>
      </c>
    </row>
    <row r="1646" customFormat="false" ht="15" hidden="false" customHeight="false" outlineLevel="0" collapsed="false">
      <c r="A1646" s="28" t="n">
        <v>45649</v>
      </c>
      <c r="B1646" s="21" t="s">
        <v>123</v>
      </c>
      <c r="C1646" s="21" t="s">
        <v>140</v>
      </c>
      <c r="D1646" s="29" t="n">
        <v>52</v>
      </c>
      <c r="E1646" s="29" t="n">
        <f aca="false">D1646/10</f>
        <v>5.2</v>
      </c>
      <c r="F1646" s="29" t="n">
        <f aca="false">(E1646+Einstellungen!$B$20)*(1+Einstellungen!$B$10)</f>
        <v>28.38864</v>
      </c>
      <c r="G1646" s="21" t="str">
        <f aca="false">IF(F1646&lt;Einstellungen!$B$5,"ja","nein")</f>
        <v>ja</v>
      </c>
      <c r="H1646" s="21" t="s">
        <v>15</v>
      </c>
      <c r="I1646" s="29" t="n">
        <f aca="false">INDEX(Einstellungen!$B$27:$B$50,12)</f>
        <v>1.1</v>
      </c>
      <c r="J1646" s="29" t="n">
        <f aca="false">F1646*I1646</f>
        <v>31.227504</v>
      </c>
    </row>
    <row r="1647" customFormat="false" ht="15" hidden="false" customHeight="false" outlineLevel="0" collapsed="false">
      <c r="A1647" s="28" t="n">
        <v>45649</v>
      </c>
      <c r="B1647" s="21" t="s">
        <v>124</v>
      </c>
      <c r="C1647" s="21" t="s">
        <v>140</v>
      </c>
      <c r="D1647" s="29" t="n">
        <v>54.17</v>
      </c>
      <c r="E1647" s="29" t="n">
        <f aca="false">D1647/10</f>
        <v>5.417</v>
      </c>
      <c r="F1647" s="29" t="n">
        <f aca="false">(E1647+Einstellungen!$B$20)*(1+Einstellungen!$B$10)</f>
        <v>28.64687</v>
      </c>
      <c r="G1647" s="21" t="str">
        <f aca="false">IF(F1647&lt;Einstellungen!$B$5,"ja","nein")</f>
        <v>ja</v>
      </c>
      <c r="H1647" s="21" t="s">
        <v>15</v>
      </c>
      <c r="I1647" s="29" t="n">
        <f aca="false">INDEX(Einstellungen!$B$27:$B$50,13)</f>
        <v>1.2</v>
      </c>
      <c r="J1647" s="29" t="n">
        <f aca="false">F1647*I1647</f>
        <v>34.376244</v>
      </c>
    </row>
    <row r="1648" customFormat="false" ht="15" hidden="false" customHeight="false" outlineLevel="0" collapsed="false">
      <c r="A1648" s="28" t="n">
        <v>45649</v>
      </c>
      <c r="B1648" s="21" t="s">
        <v>125</v>
      </c>
      <c r="C1648" s="21" t="s">
        <v>140</v>
      </c>
      <c r="D1648" s="29" t="n">
        <v>54.81</v>
      </c>
      <c r="E1648" s="29" t="n">
        <f aca="false">D1648/10</f>
        <v>5.481</v>
      </c>
      <c r="F1648" s="29" t="n">
        <f aca="false">(E1648+Einstellungen!$B$20)*(1+Einstellungen!$B$10)</f>
        <v>28.72303</v>
      </c>
      <c r="G1648" s="21" t="str">
        <f aca="false">IF(F1648&lt;Einstellungen!$B$5,"ja","nein")</f>
        <v>ja</v>
      </c>
      <c r="H1648" s="21" t="s">
        <v>15</v>
      </c>
      <c r="I1648" s="29" t="n">
        <f aca="false">INDEX(Einstellungen!$B$27:$B$50,14)</f>
        <v>1.15</v>
      </c>
      <c r="J1648" s="29" t="n">
        <f aca="false">F1648*I1648</f>
        <v>33.0314845</v>
      </c>
    </row>
    <row r="1649" customFormat="false" ht="15" hidden="false" customHeight="false" outlineLevel="0" collapsed="false">
      <c r="A1649" s="28" t="n">
        <v>45649</v>
      </c>
      <c r="B1649" s="21" t="s">
        <v>126</v>
      </c>
      <c r="C1649" s="21" t="s">
        <v>140</v>
      </c>
      <c r="D1649" s="29" t="n">
        <v>61.56</v>
      </c>
      <c r="E1649" s="29" t="n">
        <f aca="false">D1649/10</f>
        <v>6.156</v>
      </c>
      <c r="F1649" s="29" t="n">
        <f aca="false">(E1649+Einstellungen!$B$20)*(1+Einstellungen!$B$10)</f>
        <v>29.52628</v>
      </c>
      <c r="G1649" s="21" t="str">
        <f aca="false">IF(F1649&lt;Einstellungen!$B$5,"ja","nein")</f>
        <v>nein</v>
      </c>
      <c r="H1649" s="21" t="s">
        <v>15</v>
      </c>
      <c r="I1649" s="29" t="n">
        <f aca="false">INDEX(Einstellungen!$B$27:$B$50,15)</f>
        <v>1</v>
      </c>
      <c r="J1649" s="29" t="n">
        <f aca="false">F1649*I1649</f>
        <v>29.52628</v>
      </c>
    </row>
    <row r="1650" customFormat="false" ht="15" hidden="false" customHeight="false" outlineLevel="0" collapsed="false">
      <c r="A1650" s="28" t="n">
        <v>45649</v>
      </c>
      <c r="B1650" s="21" t="s">
        <v>127</v>
      </c>
      <c r="C1650" s="21" t="s">
        <v>140</v>
      </c>
      <c r="D1650" s="29" t="n">
        <v>73.69</v>
      </c>
      <c r="E1650" s="29" t="n">
        <f aca="false">D1650/10</f>
        <v>7.369</v>
      </c>
      <c r="F1650" s="29" t="n">
        <f aca="false">(E1650+Einstellungen!$B$20)*(1+Einstellungen!$B$10)</f>
        <v>30.96975</v>
      </c>
      <c r="G1650" s="21" t="str">
        <f aca="false">IF(F1650&lt;Einstellungen!$B$5,"ja","nein")</f>
        <v>nein</v>
      </c>
      <c r="H1650" s="21" t="s">
        <v>15</v>
      </c>
      <c r="I1650" s="29" t="n">
        <f aca="false">INDEX(Einstellungen!$B$27:$B$50,16)</f>
        <v>0.95</v>
      </c>
      <c r="J1650" s="29" t="n">
        <f aca="false">F1650*I1650</f>
        <v>29.4212625</v>
      </c>
    </row>
    <row r="1651" customFormat="false" ht="15" hidden="false" customHeight="false" outlineLevel="0" collapsed="false">
      <c r="A1651" s="28" t="n">
        <v>45649</v>
      </c>
      <c r="B1651" s="21" t="s">
        <v>128</v>
      </c>
      <c r="C1651" s="21" t="s">
        <v>140</v>
      </c>
      <c r="D1651" s="29" t="n">
        <v>82.56</v>
      </c>
      <c r="E1651" s="29" t="n">
        <f aca="false">D1651/10</f>
        <v>8.256</v>
      </c>
      <c r="F1651" s="29" t="n">
        <f aca="false">(E1651+Einstellungen!$B$20)*(1+Einstellungen!$B$10)</f>
        <v>32.02528</v>
      </c>
      <c r="G1651" s="21" t="str">
        <f aca="false">IF(F1651&lt;Einstellungen!$B$5,"ja","nein")</f>
        <v>nein</v>
      </c>
      <c r="H1651" s="21" t="s">
        <v>15</v>
      </c>
      <c r="I1651" s="29" t="n">
        <f aca="false">INDEX(Einstellungen!$B$27:$B$50,17)</f>
        <v>0.95</v>
      </c>
      <c r="J1651" s="29" t="n">
        <f aca="false">F1651*I1651</f>
        <v>30.424016</v>
      </c>
    </row>
    <row r="1652" customFormat="false" ht="15" hidden="false" customHeight="false" outlineLevel="0" collapsed="false">
      <c r="A1652" s="28" t="n">
        <v>45649</v>
      </c>
      <c r="B1652" s="21" t="s">
        <v>129</v>
      </c>
      <c r="C1652" s="21" t="s">
        <v>140</v>
      </c>
      <c r="D1652" s="29" t="n">
        <v>98.25</v>
      </c>
      <c r="E1652" s="29" t="n">
        <f aca="false">D1652/10</f>
        <v>9.825</v>
      </c>
      <c r="F1652" s="29" t="n">
        <f aca="false">(E1652+Einstellungen!$B$20)*(1+Einstellungen!$B$10)</f>
        <v>33.89239</v>
      </c>
      <c r="G1652" s="21" t="str">
        <f aca="false">IF(F1652&lt;Einstellungen!$B$5,"ja","nein")</f>
        <v>nein</v>
      </c>
      <c r="H1652" s="21" t="s">
        <v>15</v>
      </c>
      <c r="I1652" s="29" t="n">
        <f aca="false">INDEX(Einstellungen!$B$27:$B$50,18)</f>
        <v>1.1</v>
      </c>
      <c r="J1652" s="29" t="n">
        <f aca="false">F1652*I1652</f>
        <v>37.281629</v>
      </c>
    </row>
    <row r="1653" customFormat="false" ht="15" hidden="false" customHeight="false" outlineLevel="0" collapsed="false">
      <c r="A1653" s="28" t="n">
        <v>45649</v>
      </c>
      <c r="B1653" s="21" t="s">
        <v>130</v>
      </c>
      <c r="C1653" s="21" t="s">
        <v>140</v>
      </c>
      <c r="D1653" s="29" t="n">
        <v>101.75</v>
      </c>
      <c r="E1653" s="29" t="n">
        <f aca="false">D1653/10</f>
        <v>10.175</v>
      </c>
      <c r="F1653" s="29" t="n">
        <f aca="false">(E1653+Einstellungen!$B$20)*(1+Einstellungen!$B$10)</f>
        <v>34.30889</v>
      </c>
      <c r="G1653" s="21" t="str">
        <f aca="false">IF(F1653&lt;Einstellungen!$B$5,"ja","nein")</f>
        <v>nein</v>
      </c>
      <c r="H1653" s="21" t="s">
        <v>15</v>
      </c>
      <c r="I1653" s="29" t="n">
        <f aca="false">INDEX(Einstellungen!$B$27:$B$50,19)</f>
        <v>1.35</v>
      </c>
      <c r="J1653" s="29" t="n">
        <f aca="false">F1653*I1653</f>
        <v>46.3170015</v>
      </c>
    </row>
    <row r="1654" customFormat="false" ht="15" hidden="false" customHeight="false" outlineLevel="0" collapsed="false">
      <c r="A1654" s="28" t="n">
        <v>45649</v>
      </c>
      <c r="B1654" s="21" t="s">
        <v>131</v>
      </c>
      <c r="C1654" s="21" t="s">
        <v>140</v>
      </c>
      <c r="D1654" s="29" t="n">
        <v>97.47</v>
      </c>
      <c r="E1654" s="29" t="n">
        <f aca="false">D1654/10</f>
        <v>9.747</v>
      </c>
      <c r="F1654" s="29" t="n">
        <f aca="false">(E1654+Einstellungen!$B$20)*(1+Einstellungen!$B$10)</f>
        <v>33.79957</v>
      </c>
      <c r="G1654" s="21" t="str">
        <f aca="false">IF(F1654&lt;Einstellungen!$B$5,"ja","nein")</f>
        <v>nein</v>
      </c>
      <c r="H1654" s="21" t="s">
        <v>15</v>
      </c>
      <c r="I1654" s="29" t="n">
        <f aca="false">INDEX(Einstellungen!$B$27:$B$50,20)</f>
        <v>1.45</v>
      </c>
      <c r="J1654" s="29" t="n">
        <f aca="false">F1654*I1654</f>
        <v>49.0093765</v>
      </c>
    </row>
    <row r="1655" customFormat="false" ht="15" hidden="false" customHeight="false" outlineLevel="0" collapsed="false">
      <c r="A1655" s="28" t="n">
        <v>45649</v>
      </c>
      <c r="B1655" s="21" t="s">
        <v>132</v>
      </c>
      <c r="C1655" s="21" t="s">
        <v>140</v>
      </c>
      <c r="D1655" s="29" t="n">
        <v>92.59</v>
      </c>
      <c r="E1655" s="29" t="n">
        <f aca="false">D1655/10</f>
        <v>9.259</v>
      </c>
      <c r="F1655" s="29" t="n">
        <f aca="false">(E1655+Einstellungen!$B$20)*(1+Einstellungen!$B$10)</f>
        <v>33.21885</v>
      </c>
      <c r="G1655" s="21" t="str">
        <f aca="false">IF(F1655&lt;Einstellungen!$B$5,"ja","nein")</f>
        <v>nein</v>
      </c>
      <c r="H1655" s="21" t="s">
        <v>15</v>
      </c>
      <c r="I1655" s="29" t="n">
        <f aca="false">INDEX(Einstellungen!$B$27:$B$50,21)</f>
        <v>1.4</v>
      </c>
      <c r="J1655" s="29" t="n">
        <f aca="false">F1655*I1655</f>
        <v>46.50639</v>
      </c>
    </row>
    <row r="1656" customFormat="false" ht="15" hidden="false" customHeight="false" outlineLevel="0" collapsed="false">
      <c r="A1656" s="28" t="n">
        <v>45649</v>
      </c>
      <c r="B1656" s="21" t="s">
        <v>133</v>
      </c>
      <c r="C1656" s="21" t="s">
        <v>140</v>
      </c>
      <c r="D1656" s="29" t="n">
        <v>108.29</v>
      </c>
      <c r="E1656" s="29" t="n">
        <f aca="false">D1656/10</f>
        <v>10.829</v>
      </c>
      <c r="F1656" s="29" t="n">
        <f aca="false">(E1656+Einstellungen!$B$20)*(1+Einstellungen!$B$10)</f>
        <v>35.08715</v>
      </c>
      <c r="G1656" s="21" t="str">
        <f aca="false">IF(F1656&lt;Einstellungen!$B$5,"ja","nein")</f>
        <v>nein</v>
      </c>
      <c r="H1656" s="21" t="s">
        <v>15</v>
      </c>
      <c r="I1656" s="29" t="n">
        <f aca="false">INDEX(Einstellungen!$B$27:$B$50,22)</f>
        <v>1.25</v>
      </c>
      <c r="J1656" s="29" t="n">
        <f aca="false">F1656*I1656</f>
        <v>43.8589375</v>
      </c>
    </row>
    <row r="1657" customFormat="false" ht="15" hidden="false" customHeight="false" outlineLevel="0" collapsed="false">
      <c r="A1657" s="28" t="n">
        <v>45649</v>
      </c>
      <c r="B1657" s="21" t="s">
        <v>134</v>
      </c>
      <c r="C1657" s="21" t="s">
        <v>140</v>
      </c>
      <c r="D1657" s="29" t="n">
        <v>105.82</v>
      </c>
      <c r="E1657" s="29" t="n">
        <f aca="false">D1657/10</f>
        <v>10.582</v>
      </c>
      <c r="F1657" s="29" t="n">
        <f aca="false">(E1657+Einstellungen!$B$20)*(1+Einstellungen!$B$10)</f>
        <v>34.79322</v>
      </c>
      <c r="G1657" s="21" t="str">
        <f aca="false">IF(F1657&lt;Einstellungen!$B$5,"ja","nein")</f>
        <v>nein</v>
      </c>
      <c r="H1657" s="21" t="s">
        <v>15</v>
      </c>
      <c r="I1657" s="29" t="n">
        <f aca="false">INDEX(Einstellungen!$B$27:$B$50,23)</f>
        <v>1.05</v>
      </c>
      <c r="J1657" s="29" t="n">
        <f aca="false">F1657*I1657</f>
        <v>36.532881</v>
      </c>
    </row>
    <row r="1658" customFormat="false" ht="15" hidden="false" customHeight="false" outlineLevel="0" collapsed="false">
      <c r="A1658" s="28" t="n">
        <v>45649</v>
      </c>
      <c r="B1658" s="21" t="s">
        <v>135</v>
      </c>
      <c r="C1658" s="21" t="s">
        <v>140</v>
      </c>
      <c r="D1658" s="29" t="n">
        <v>96.99</v>
      </c>
      <c r="E1658" s="29" t="n">
        <f aca="false">D1658/10</f>
        <v>9.699</v>
      </c>
      <c r="F1658" s="29" t="n">
        <f aca="false">(E1658+Einstellungen!$B$20)*(1+Einstellungen!$B$10)</f>
        <v>33.74245</v>
      </c>
      <c r="G1658" s="21" t="str">
        <f aca="false">IF(F1658&lt;Einstellungen!$B$5,"ja","nein")</f>
        <v>nein</v>
      </c>
      <c r="H1658" s="21" t="s">
        <v>15</v>
      </c>
      <c r="I1658" s="29" t="n">
        <f aca="false">INDEX(Einstellungen!$B$27:$B$50,24)</f>
        <v>0.8</v>
      </c>
      <c r="J1658" s="29" t="n">
        <f aca="false">F1658*I1658</f>
        <v>26.99396</v>
      </c>
    </row>
    <row r="1659" customFormat="false" ht="15" hidden="false" customHeight="false" outlineLevel="0" collapsed="false">
      <c r="A1659" s="28" t="n">
        <v>45650</v>
      </c>
      <c r="B1659" s="21" t="s">
        <v>111</v>
      </c>
      <c r="C1659" s="21" t="s">
        <v>141</v>
      </c>
      <c r="D1659" s="29" t="n">
        <v>86.03</v>
      </c>
      <c r="E1659" s="29" t="n">
        <f aca="false">D1659/10</f>
        <v>8.603</v>
      </c>
      <c r="F1659" s="29" t="n">
        <f aca="false">(E1659+Einstellungen!$B$20)*(1+Einstellungen!$B$10)</f>
        <v>32.43821</v>
      </c>
      <c r="G1659" s="21" t="str">
        <f aca="false">IF(F1659&lt;Einstellungen!$B$5,"ja","nein")</f>
        <v>nein</v>
      </c>
      <c r="H1659" s="21" t="s">
        <v>15</v>
      </c>
      <c r="I1659" s="29" t="n">
        <f aca="false">INDEX(Einstellungen!$B$27:$B$50,1)</f>
        <v>0.6</v>
      </c>
      <c r="J1659" s="29" t="n">
        <f aca="false">F1659*I1659</f>
        <v>19.462926</v>
      </c>
    </row>
    <row r="1660" customFormat="false" ht="15" hidden="false" customHeight="false" outlineLevel="0" collapsed="false">
      <c r="A1660" s="28" t="n">
        <v>45650</v>
      </c>
      <c r="B1660" s="21" t="s">
        <v>113</v>
      </c>
      <c r="C1660" s="21" t="s">
        <v>141</v>
      </c>
      <c r="D1660" s="29" t="n">
        <v>82.84</v>
      </c>
      <c r="E1660" s="29" t="n">
        <f aca="false">D1660/10</f>
        <v>8.284</v>
      </c>
      <c r="F1660" s="29" t="n">
        <f aca="false">(E1660+Einstellungen!$B$20)*(1+Einstellungen!$B$10)</f>
        <v>32.0586</v>
      </c>
      <c r="G1660" s="21" t="str">
        <f aca="false">IF(F1660&lt;Einstellungen!$B$5,"ja","nein")</f>
        <v>nein</v>
      </c>
      <c r="H1660" s="21" t="s">
        <v>15</v>
      </c>
      <c r="I1660" s="29" t="n">
        <f aca="false">INDEX(Einstellungen!$B$27:$B$50,2)</f>
        <v>0.5</v>
      </c>
      <c r="J1660" s="29" t="n">
        <f aca="false">F1660*I1660</f>
        <v>16.0293</v>
      </c>
    </row>
    <row r="1661" customFormat="false" ht="15" hidden="false" customHeight="false" outlineLevel="0" collapsed="false">
      <c r="A1661" s="28" t="n">
        <v>45650</v>
      </c>
      <c r="B1661" s="21" t="s">
        <v>114</v>
      </c>
      <c r="C1661" s="21" t="s">
        <v>141</v>
      </c>
      <c r="D1661" s="29" t="n">
        <v>81.89</v>
      </c>
      <c r="E1661" s="29" t="n">
        <f aca="false">D1661/10</f>
        <v>8.189</v>
      </c>
      <c r="F1661" s="29" t="n">
        <f aca="false">(E1661+Einstellungen!$B$20)*(1+Einstellungen!$B$10)</f>
        <v>31.94555</v>
      </c>
      <c r="G1661" s="21" t="str">
        <f aca="false">IF(F1661&lt;Einstellungen!$B$5,"ja","nein")</f>
        <v>nein</v>
      </c>
      <c r="H1661" s="21" t="s">
        <v>15</v>
      </c>
      <c r="I1661" s="29" t="n">
        <f aca="false">INDEX(Einstellungen!$B$27:$B$50,3)</f>
        <v>0.45</v>
      </c>
      <c r="J1661" s="29" t="n">
        <f aca="false">F1661*I1661</f>
        <v>14.3754975</v>
      </c>
    </row>
    <row r="1662" customFormat="false" ht="15" hidden="false" customHeight="false" outlineLevel="0" collapsed="false">
      <c r="A1662" s="28" t="n">
        <v>45650</v>
      </c>
      <c r="B1662" s="21" t="s">
        <v>115</v>
      </c>
      <c r="C1662" s="21" t="s">
        <v>141</v>
      </c>
      <c r="D1662" s="29" t="n">
        <v>78</v>
      </c>
      <c r="E1662" s="29" t="n">
        <f aca="false">D1662/10</f>
        <v>7.8</v>
      </c>
      <c r="F1662" s="29" t="n">
        <f aca="false">(E1662+Einstellungen!$B$20)*(1+Einstellungen!$B$10)</f>
        <v>31.48264</v>
      </c>
      <c r="G1662" s="21" t="str">
        <f aca="false">IF(F1662&lt;Einstellungen!$B$5,"ja","nein")</f>
        <v>nein</v>
      </c>
      <c r="H1662" s="21" t="s">
        <v>15</v>
      </c>
      <c r="I1662" s="29" t="n">
        <f aca="false">INDEX(Einstellungen!$B$27:$B$50,4)</f>
        <v>0.45</v>
      </c>
      <c r="J1662" s="29" t="n">
        <f aca="false">F1662*I1662</f>
        <v>14.167188</v>
      </c>
    </row>
    <row r="1663" customFormat="false" ht="15" hidden="false" customHeight="false" outlineLevel="0" collapsed="false">
      <c r="A1663" s="28" t="n">
        <v>45650</v>
      </c>
      <c r="B1663" s="21" t="s">
        <v>116</v>
      </c>
      <c r="C1663" s="21" t="s">
        <v>141</v>
      </c>
      <c r="D1663" s="29" t="n">
        <v>78.78</v>
      </c>
      <c r="E1663" s="29" t="n">
        <f aca="false">D1663/10</f>
        <v>7.878</v>
      </c>
      <c r="F1663" s="29" t="n">
        <f aca="false">(E1663+Einstellungen!$B$20)*(1+Einstellungen!$B$10)</f>
        <v>31.57546</v>
      </c>
      <c r="G1663" s="21" t="str">
        <f aca="false">IF(F1663&lt;Einstellungen!$B$5,"ja","nein")</f>
        <v>nein</v>
      </c>
      <c r="H1663" s="21" t="s">
        <v>15</v>
      </c>
      <c r="I1663" s="29" t="n">
        <f aca="false">INDEX(Einstellungen!$B$27:$B$50,5)</f>
        <v>0.45</v>
      </c>
      <c r="J1663" s="29" t="n">
        <f aca="false">F1663*I1663</f>
        <v>14.208957</v>
      </c>
    </row>
    <row r="1664" customFormat="false" ht="15" hidden="false" customHeight="false" outlineLevel="0" collapsed="false">
      <c r="A1664" s="28" t="n">
        <v>45650</v>
      </c>
      <c r="B1664" s="21" t="s">
        <v>117</v>
      </c>
      <c r="C1664" s="21" t="s">
        <v>141</v>
      </c>
      <c r="D1664" s="29" t="n">
        <v>80.6</v>
      </c>
      <c r="E1664" s="29" t="n">
        <f aca="false">D1664/10</f>
        <v>8.06</v>
      </c>
      <c r="F1664" s="29" t="n">
        <f aca="false">(E1664+Einstellungen!$B$20)*(1+Einstellungen!$B$10)</f>
        <v>31.79204</v>
      </c>
      <c r="G1664" s="21" t="str">
        <f aca="false">IF(F1664&lt;Einstellungen!$B$5,"ja","nein")</f>
        <v>nein</v>
      </c>
      <c r="H1664" s="21" t="s">
        <v>15</v>
      </c>
      <c r="I1664" s="29" t="n">
        <f aca="false">INDEX(Einstellungen!$B$27:$B$50,6)</f>
        <v>0.5</v>
      </c>
      <c r="J1664" s="29" t="n">
        <f aca="false">F1664*I1664</f>
        <v>15.89602</v>
      </c>
    </row>
    <row r="1665" customFormat="false" ht="15" hidden="false" customHeight="false" outlineLevel="0" collapsed="false">
      <c r="A1665" s="28" t="n">
        <v>45650</v>
      </c>
      <c r="B1665" s="21" t="s">
        <v>118</v>
      </c>
      <c r="C1665" s="21" t="s">
        <v>141</v>
      </c>
      <c r="D1665" s="29" t="n">
        <v>85.07</v>
      </c>
      <c r="E1665" s="29" t="n">
        <f aca="false">D1665/10</f>
        <v>8.507</v>
      </c>
      <c r="F1665" s="29" t="n">
        <f aca="false">(E1665+Einstellungen!$B$20)*(1+Einstellungen!$B$10)</f>
        <v>32.32397</v>
      </c>
      <c r="G1665" s="21" t="str">
        <f aca="false">IF(F1665&lt;Einstellungen!$B$5,"ja","nein")</f>
        <v>nein</v>
      </c>
      <c r="H1665" s="21" t="s">
        <v>15</v>
      </c>
      <c r="I1665" s="29" t="n">
        <f aca="false">INDEX(Einstellungen!$B$27:$B$50,7)</f>
        <v>0.7</v>
      </c>
      <c r="J1665" s="29" t="n">
        <f aca="false">F1665*I1665</f>
        <v>22.626779</v>
      </c>
    </row>
    <row r="1666" customFormat="false" ht="15" hidden="false" customHeight="false" outlineLevel="0" collapsed="false">
      <c r="A1666" s="28" t="n">
        <v>45650</v>
      </c>
      <c r="B1666" s="21" t="s">
        <v>119</v>
      </c>
      <c r="C1666" s="21" t="s">
        <v>141</v>
      </c>
      <c r="D1666" s="29" t="n">
        <v>100.83</v>
      </c>
      <c r="E1666" s="29" t="n">
        <f aca="false">D1666/10</f>
        <v>10.083</v>
      </c>
      <c r="F1666" s="29" t="n">
        <f aca="false">(E1666+Einstellungen!$B$20)*(1+Einstellungen!$B$10)</f>
        <v>34.19941</v>
      </c>
      <c r="G1666" s="21" t="str">
        <f aca="false">IF(F1666&lt;Einstellungen!$B$5,"ja","nein")</f>
        <v>nein</v>
      </c>
      <c r="H1666" s="21" t="s">
        <v>15</v>
      </c>
      <c r="I1666" s="29" t="n">
        <f aca="false">INDEX(Einstellungen!$B$27:$B$50,8)</f>
        <v>0.95</v>
      </c>
      <c r="J1666" s="29" t="n">
        <f aca="false">F1666*I1666</f>
        <v>32.4894395</v>
      </c>
    </row>
    <row r="1667" customFormat="false" ht="15" hidden="false" customHeight="false" outlineLevel="0" collapsed="false">
      <c r="A1667" s="28" t="n">
        <v>45650</v>
      </c>
      <c r="B1667" s="21" t="s">
        <v>120</v>
      </c>
      <c r="C1667" s="21" t="s">
        <v>141</v>
      </c>
      <c r="D1667" s="29" t="n">
        <v>115.09</v>
      </c>
      <c r="E1667" s="29" t="n">
        <f aca="false">D1667/10</f>
        <v>11.509</v>
      </c>
      <c r="F1667" s="29" t="n">
        <f aca="false">(E1667+Einstellungen!$B$20)*(1+Einstellungen!$B$10)</f>
        <v>35.89635</v>
      </c>
      <c r="G1667" s="21" t="str">
        <f aca="false">IF(F1667&lt;Einstellungen!$B$5,"ja","nein")</f>
        <v>nein</v>
      </c>
      <c r="H1667" s="21" t="s">
        <v>15</v>
      </c>
      <c r="I1667" s="29" t="n">
        <f aca="false">INDEX(Einstellungen!$B$27:$B$50,9)</f>
        <v>1.05</v>
      </c>
      <c r="J1667" s="29" t="n">
        <f aca="false">F1667*I1667</f>
        <v>37.6911675</v>
      </c>
    </row>
    <row r="1668" customFormat="false" ht="15" hidden="false" customHeight="false" outlineLevel="0" collapsed="false">
      <c r="A1668" s="28" t="n">
        <v>45650</v>
      </c>
      <c r="B1668" s="21" t="s">
        <v>121</v>
      </c>
      <c r="C1668" s="21" t="s">
        <v>141</v>
      </c>
      <c r="D1668" s="29" t="n">
        <v>120.95</v>
      </c>
      <c r="E1668" s="29" t="n">
        <f aca="false">D1668/10</f>
        <v>12.095</v>
      </c>
      <c r="F1668" s="29" t="n">
        <f aca="false">(E1668+Einstellungen!$B$20)*(1+Einstellungen!$B$10)</f>
        <v>36.59369</v>
      </c>
      <c r="G1668" s="21" t="str">
        <f aca="false">IF(F1668&lt;Einstellungen!$B$5,"ja","nein")</f>
        <v>nein</v>
      </c>
      <c r="H1668" s="21" t="s">
        <v>15</v>
      </c>
      <c r="I1668" s="29" t="n">
        <f aca="false">INDEX(Einstellungen!$B$27:$B$50,10)</f>
        <v>1.05</v>
      </c>
      <c r="J1668" s="29" t="n">
        <f aca="false">F1668*I1668</f>
        <v>38.4233745</v>
      </c>
    </row>
    <row r="1669" customFormat="false" ht="15" hidden="false" customHeight="false" outlineLevel="0" collapsed="false">
      <c r="A1669" s="28" t="n">
        <v>45650</v>
      </c>
      <c r="B1669" s="21" t="s">
        <v>122</v>
      </c>
      <c r="C1669" s="21" t="s">
        <v>141</v>
      </c>
      <c r="D1669" s="29" t="n">
        <v>120</v>
      </c>
      <c r="E1669" s="29" t="n">
        <f aca="false">D1669/10</f>
        <v>12</v>
      </c>
      <c r="F1669" s="29" t="n">
        <f aca="false">(E1669+Einstellungen!$B$20)*(1+Einstellungen!$B$10)</f>
        <v>36.48064</v>
      </c>
      <c r="G1669" s="21" t="str">
        <f aca="false">IF(F1669&lt;Einstellungen!$B$5,"ja","nein")</f>
        <v>nein</v>
      </c>
      <c r="H1669" s="21" t="s">
        <v>15</v>
      </c>
      <c r="I1669" s="29" t="n">
        <f aca="false">INDEX(Einstellungen!$B$27:$B$50,11)</f>
        <v>1.05</v>
      </c>
      <c r="J1669" s="29" t="n">
        <f aca="false">F1669*I1669</f>
        <v>38.304672</v>
      </c>
    </row>
    <row r="1670" customFormat="false" ht="15" hidden="false" customHeight="false" outlineLevel="0" collapsed="false">
      <c r="A1670" s="28" t="n">
        <v>45650</v>
      </c>
      <c r="B1670" s="21" t="s">
        <v>123</v>
      </c>
      <c r="C1670" s="21" t="s">
        <v>141</v>
      </c>
      <c r="D1670" s="29" t="n">
        <v>118.16</v>
      </c>
      <c r="E1670" s="29" t="n">
        <f aca="false">D1670/10</f>
        <v>11.816</v>
      </c>
      <c r="F1670" s="29" t="n">
        <f aca="false">(E1670+Einstellungen!$B$20)*(1+Einstellungen!$B$10)</f>
        <v>36.26168</v>
      </c>
      <c r="G1670" s="21" t="str">
        <f aca="false">IF(F1670&lt;Einstellungen!$B$5,"ja","nein")</f>
        <v>nein</v>
      </c>
      <c r="H1670" s="21" t="s">
        <v>15</v>
      </c>
      <c r="I1670" s="29" t="n">
        <f aca="false">INDEX(Einstellungen!$B$27:$B$50,12)</f>
        <v>1.1</v>
      </c>
      <c r="J1670" s="29" t="n">
        <f aca="false">F1670*I1670</f>
        <v>39.887848</v>
      </c>
    </row>
    <row r="1671" customFormat="false" ht="15" hidden="false" customHeight="false" outlineLevel="0" collapsed="false">
      <c r="A1671" s="28" t="n">
        <v>45650</v>
      </c>
      <c r="B1671" s="21" t="s">
        <v>124</v>
      </c>
      <c r="C1671" s="21" t="s">
        <v>141</v>
      </c>
      <c r="D1671" s="29" t="n">
        <v>117.49</v>
      </c>
      <c r="E1671" s="29" t="n">
        <f aca="false">D1671/10</f>
        <v>11.749</v>
      </c>
      <c r="F1671" s="29" t="n">
        <f aca="false">(E1671+Einstellungen!$B$20)*(1+Einstellungen!$B$10)</f>
        <v>36.18195</v>
      </c>
      <c r="G1671" s="21" t="str">
        <f aca="false">IF(F1671&lt;Einstellungen!$B$5,"ja","nein")</f>
        <v>nein</v>
      </c>
      <c r="H1671" s="21" t="s">
        <v>15</v>
      </c>
      <c r="I1671" s="29" t="n">
        <f aca="false">INDEX(Einstellungen!$B$27:$B$50,13)</f>
        <v>1.2</v>
      </c>
      <c r="J1671" s="29" t="n">
        <f aca="false">F1671*I1671</f>
        <v>43.41834</v>
      </c>
    </row>
    <row r="1672" customFormat="false" ht="15" hidden="false" customHeight="false" outlineLevel="0" collapsed="false">
      <c r="A1672" s="28" t="n">
        <v>45650</v>
      </c>
      <c r="B1672" s="21" t="s">
        <v>125</v>
      </c>
      <c r="C1672" s="21" t="s">
        <v>141</v>
      </c>
      <c r="D1672" s="29" t="n">
        <v>115.38</v>
      </c>
      <c r="E1672" s="29" t="n">
        <f aca="false">D1672/10</f>
        <v>11.538</v>
      </c>
      <c r="F1672" s="29" t="n">
        <f aca="false">(E1672+Einstellungen!$B$20)*(1+Einstellungen!$B$10)</f>
        <v>35.93086</v>
      </c>
      <c r="G1672" s="21" t="str">
        <f aca="false">IF(F1672&lt;Einstellungen!$B$5,"ja","nein")</f>
        <v>nein</v>
      </c>
      <c r="H1672" s="21" t="s">
        <v>15</v>
      </c>
      <c r="I1672" s="29" t="n">
        <f aca="false">INDEX(Einstellungen!$B$27:$B$50,14)</f>
        <v>1.15</v>
      </c>
      <c r="J1672" s="29" t="n">
        <f aca="false">F1672*I1672</f>
        <v>41.320489</v>
      </c>
    </row>
    <row r="1673" customFormat="false" ht="15" hidden="false" customHeight="false" outlineLevel="0" collapsed="false">
      <c r="A1673" s="28" t="n">
        <v>45650</v>
      </c>
      <c r="B1673" s="21" t="s">
        <v>126</v>
      </c>
      <c r="C1673" s="21" t="s">
        <v>141</v>
      </c>
      <c r="D1673" s="29" t="n">
        <v>117.98</v>
      </c>
      <c r="E1673" s="29" t="n">
        <f aca="false">D1673/10</f>
        <v>11.798</v>
      </c>
      <c r="F1673" s="29" t="n">
        <f aca="false">(E1673+Einstellungen!$B$20)*(1+Einstellungen!$B$10)</f>
        <v>36.24026</v>
      </c>
      <c r="G1673" s="21" t="str">
        <f aca="false">IF(F1673&lt;Einstellungen!$B$5,"ja","nein")</f>
        <v>nein</v>
      </c>
      <c r="H1673" s="21" t="s">
        <v>15</v>
      </c>
      <c r="I1673" s="29" t="n">
        <f aca="false">INDEX(Einstellungen!$B$27:$B$50,15)</f>
        <v>1</v>
      </c>
      <c r="J1673" s="29" t="n">
        <f aca="false">F1673*I1673</f>
        <v>36.24026</v>
      </c>
    </row>
    <row r="1674" customFormat="false" ht="15" hidden="false" customHeight="false" outlineLevel="0" collapsed="false">
      <c r="A1674" s="28" t="n">
        <v>45650</v>
      </c>
      <c r="B1674" s="21" t="s">
        <v>127</v>
      </c>
      <c r="C1674" s="21" t="s">
        <v>141</v>
      </c>
      <c r="D1674" s="29" t="n">
        <v>119.5</v>
      </c>
      <c r="E1674" s="29" t="n">
        <f aca="false">D1674/10</f>
        <v>11.95</v>
      </c>
      <c r="F1674" s="29" t="n">
        <f aca="false">(E1674+Einstellungen!$B$20)*(1+Einstellungen!$B$10)</f>
        <v>36.42114</v>
      </c>
      <c r="G1674" s="21" t="str">
        <f aca="false">IF(F1674&lt;Einstellungen!$B$5,"ja","nein")</f>
        <v>nein</v>
      </c>
      <c r="H1674" s="21" t="s">
        <v>15</v>
      </c>
      <c r="I1674" s="29" t="n">
        <f aca="false">INDEX(Einstellungen!$B$27:$B$50,16)</f>
        <v>0.95</v>
      </c>
      <c r="J1674" s="29" t="n">
        <f aca="false">F1674*I1674</f>
        <v>34.600083</v>
      </c>
    </row>
    <row r="1675" customFormat="false" ht="15" hidden="false" customHeight="false" outlineLevel="0" collapsed="false">
      <c r="A1675" s="28" t="n">
        <v>45650</v>
      </c>
      <c r="B1675" s="21" t="s">
        <v>128</v>
      </c>
      <c r="C1675" s="21" t="s">
        <v>141</v>
      </c>
      <c r="D1675" s="29" t="n">
        <v>120.21</v>
      </c>
      <c r="E1675" s="29" t="n">
        <f aca="false">D1675/10</f>
        <v>12.021</v>
      </c>
      <c r="F1675" s="29" t="n">
        <f aca="false">(E1675+Einstellungen!$B$20)*(1+Einstellungen!$B$10)</f>
        <v>36.50563</v>
      </c>
      <c r="G1675" s="21" t="str">
        <f aca="false">IF(F1675&lt;Einstellungen!$B$5,"ja","nein")</f>
        <v>nein</v>
      </c>
      <c r="H1675" s="21" t="s">
        <v>15</v>
      </c>
      <c r="I1675" s="29" t="n">
        <f aca="false">INDEX(Einstellungen!$B$27:$B$50,17)</f>
        <v>0.95</v>
      </c>
      <c r="J1675" s="29" t="n">
        <f aca="false">F1675*I1675</f>
        <v>34.6803485</v>
      </c>
    </row>
    <row r="1676" customFormat="false" ht="15" hidden="false" customHeight="false" outlineLevel="0" collapsed="false">
      <c r="A1676" s="28" t="n">
        <v>45650</v>
      </c>
      <c r="B1676" s="21" t="s">
        <v>129</v>
      </c>
      <c r="C1676" s="21" t="s">
        <v>141</v>
      </c>
      <c r="D1676" s="29" t="n">
        <v>118</v>
      </c>
      <c r="E1676" s="29" t="n">
        <f aca="false">D1676/10</f>
        <v>11.8</v>
      </c>
      <c r="F1676" s="29" t="n">
        <f aca="false">(E1676+Einstellungen!$B$20)*(1+Einstellungen!$B$10)</f>
        <v>36.24264</v>
      </c>
      <c r="G1676" s="21" t="str">
        <f aca="false">IF(F1676&lt;Einstellungen!$B$5,"ja","nein")</f>
        <v>nein</v>
      </c>
      <c r="H1676" s="21" t="s">
        <v>15</v>
      </c>
      <c r="I1676" s="29" t="n">
        <f aca="false">INDEX(Einstellungen!$B$27:$B$50,18)</f>
        <v>1.1</v>
      </c>
      <c r="J1676" s="29" t="n">
        <f aca="false">F1676*I1676</f>
        <v>39.866904</v>
      </c>
    </row>
    <row r="1677" customFormat="false" ht="15" hidden="false" customHeight="false" outlineLevel="0" collapsed="false">
      <c r="A1677" s="28" t="n">
        <v>45650</v>
      </c>
      <c r="B1677" s="21" t="s">
        <v>130</v>
      </c>
      <c r="C1677" s="21" t="s">
        <v>141</v>
      </c>
      <c r="D1677" s="29" t="n">
        <v>110.98</v>
      </c>
      <c r="E1677" s="29" t="n">
        <f aca="false">D1677/10</f>
        <v>11.098</v>
      </c>
      <c r="F1677" s="29" t="n">
        <f aca="false">(E1677+Einstellungen!$B$20)*(1+Einstellungen!$B$10)</f>
        <v>35.40726</v>
      </c>
      <c r="G1677" s="21" t="str">
        <f aca="false">IF(F1677&lt;Einstellungen!$B$5,"ja","nein")</f>
        <v>nein</v>
      </c>
      <c r="H1677" s="21" t="s">
        <v>15</v>
      </c>
      <c r="I1677" s="29" t="n">
        <f aca="false">INDEX(Einstellungen!$B$27:$B$50,19)</f>
        <v>1.35</v>
      </c>
      <c r="J1677" s="29" t="n">
        <f aca="false">F1677*I1677</f>
        <v>47.799801</v>
      </c>
    </row>
    <row r="1678" customFormat="false" ht="15" hidden="false" customHeight="false" outlineLevel="0" collapsed="false">
      <c r="A1678" s="28" t="n">
        <v>45650</v>
      </c>
      <c r="B1678" s="21" t="s">
        <v>131</v>
      </c>
      <c r="C1678" s="21" t="s">
        <v>141</v>
      </c>
      <c r="D1678" s="29" t="n">
        <v>105.66</v>
      </c>
      <c r="E1678" s="29" t="n">
        <f aca="false">D1678/10</f>
        <v>10.566</v>
      </c>
      <c r="F1678" s="29" t="n">
        <f aca="false">(E1678+Einstellungen!$B$20)*(1+Einstellungen!$B$10)</f>
        <v>34.77418</v>
      </c>
      <c r="G1678" s="21" t="str">
        <f aca="false">IF(F1678&lt;Einstellungen!$B$5,"ja","nein")</f>
        <v>nein</v>
      </c>
      <c r="H1678" s="21" t="s">
        <v>15</v>
      </c>
      <c r="I1678" s="29" t="n">
        <f aca="false">INDEX(Einstellungen!$B$27:$B$50,20)</f>
        <v>1.45</v>
      </c>
      <c r="J1678" s="29" t="n">
        <f aca="false">F1678*I1678</f>
        <v>50.422561</v>
      </c>
    </row>
    <row r="1679" customFormat="false" ht="15" hidden="false" customHeight="false" outlineLevel="0" collapsed="false">
      <c r="A1679" s="28" t="n">
        <v>45650</v>
      </c>
      <c r="B1679" s="21" t="s">
        <v>132</v>
      </c>
      <c r="C1679" s="21" t="s">
        <v>141</v>
      </c>
      <c r="D1679" s="29" t="n">
        <v>102.56</v>
      </c>
      <c r="E1679" s="29" t="n">
        <f aca="false">D1679/10</f>
        <v>10.256</v>
      </c>
      <c r="F1679" s="29" t="n">
        <f aca="false">(E1679+Einstellungen!$B$20)*(1+Einstellungen!$B$10)</f>
        <v>34.40528</v>
      </c>
      <c r="G1679" s="21" t="str">
        <f aca="false">IF(F1679&lt;Einstellungen!$B$5,"ja","nein")</f>
        <v>nein</v>
      </c>
      <c r="H1679" s="21" t="s">
        <v>15</v>
      </c>
      <c r="I1679" s="29" t="n">
        <f aca="false">INDEX(Einstellungen!$B$27:$B$50,21)</f>
        <v>1.4</v>
      </c>
      <c r="J1679" s="29" t="n">
        <f aca="false">F1679*I1679</f>
        <v>48.167392</v>
      </c>
    </row>
    <row r="1680" customFormat="false" ht="15" hidden="false" customHeight="false" outlineLevel="0" collapsed="false">
      <c r="A1680" s="28" t="n">
        <v>45650</v>
      </c>
      <c r="B1680" s="21" t="s">
        <v>133</v>
      </c>
      <c r="C1680" s="21" t="s">
        <v>141</v>
      </c>
      <c r="D1680" s="29" t="n">
        <v>94.63</v>
      </c>
      <c r="E1680" s="29" t="n">
        <f aca="false">D1680/10</f>
        <v>9.463</v>
      </c>
      <c r="F1680" s="29" t="n">
        <f aca="false">(E1680+Einstellungen!$B$20)*(1+Einstellungen!$B$10)</f>
        <v>33.46161</v>
      </c>
      <c r="G1680" s="21" t="str">
        <f aca="false">IF(F1680&lt;Einstellungen!$B$5,"ja","nein")</f>
        <v>nein</v>
      </c>
      <c r="H1680" s="21" t="s">
        <v>15</v>
      </c>
      <c r="I1680" s="29" t="n">
        <f aca="false">INDEX(Einstellungen!$B$27:$B$50,22)</f>
        <v>1.25</v>
      </c>
      <c r="J1680" s="29" t="n">
        <f aca="false">F1680*I1680</f>
        <v>41.8270125</v>
      </c>
    </row>
    <row r="1681" customFormat="false" ht="15" hidden="false" customHeight="false" outlineLevel="0" collapsed="false">
      <c r="A1681" s="28" t="n">
        <v>45650</v>
      </c>
      <c r="B1681" s="21" t="s">
        <v>134</v>
      </c>
      <c r="C1681" s="21" t="s">
        <v>141</v>
      </c>
      <c r="D1681" s="29" t="n">
        <v>99.04</v>
      </c>
      <c r="E1681" s="29" t="n">
        <f aca="false">D1681/10</f>
        <v>9.904</v>
      </c>
      <c r="F1681" s="29" t="n">
        <f aca="false">(E1681+Einstellungen!$B$20)*(1+Einstellungen!$B$10)</f>
        <v>33.9864</v>
      </c>
      <c r="G1681" s="21" t="str">
        <f aca="false">IF(F1681&lt;Einstellungen!$B$5,"ja","nein")</f>
        <v>nein</v>
      </c>
      <c r="H1681" s="21" t="s">
        <v>15</v>
      </c>
      <c r="I1681" s="29" t="n">
        <f aca="false">INDEX(Einstellungen!$B$27:$B$50,23)</f>
        <v>1.05</v>
      </c>
      <c r="J1681" s="29" t="n">
        <f aca="false">F1681*I1681</f>
        <v>35.68572</v>
      </c>
    </row>
    <row r="1682" customFormat="false" ht="15" hidden="false" customHeight="false" outlineLevel="0" collapsed="false">
      <c r="A1682" s="28" t="n">
        <v>45650</v>
      </c>
      <c r="B1682" s="21" t="s">
        <v>135</v>
      </c>
      <c r="C1682" s="21" t="s">
        <v>141</v>
      </c>
      <c r="D1682" s="29" t="n">
        <v>90</v>
      </c>
      <c r="E1682" s="29" t="n">
        <f aca="false">D1682/10</f>
        <v>9</v>
      </c>
      <c r="F1682" s="29" t="n">
        <f aca="false">(E1682+Einstellungen!$B$20)*(1+Einstellungen!$B$10)</f>
        <v>32.91064</v>
      </c>
      <c r="G1682" s="21" t="str">
        <f aca="false">IF(F1682&lt;Einstellungen!$B$5,"ja","nein")</f>
        <v>nein</v>
      </c>
      <c r="H1682" s="21" t="s">
        <v>15</v>
      </c>
      <c r="I1682" s="29" t="n">
        <f aca="false">INDEX(Einstellungen!$B$27:$B$50,24)</f>
        <v>0.8</v>
      </c>
      <c r="J1682" s="29" t="n">
        <f aca="false">F1682*I1682</f>
        <v>26.328512</v>
      </c>
    </row>
    <row r="1683" customFormat="false" ht="15" hidden="false" customHeight="false" outlineLevel="0" collapsed="false">
      <c r="A1683" s="28" t="n">
        <v>45651</v>
      </c>
      <c r="B1683" s="21" t="s">
        <v>111</v>
      </c>
      <c r="C1683" s="21" t="s">
        <v>112</v>
      </c>
      <c r="D1683" s="29" t="n">
        <v>91.37</v>
      </c>
      <c r="E1683" s="29" t="n">
        <f aca="false">D1683/10</f>
        <v>9.137</v>
      </c>
      <c r="F1683" s="29" t="n">
        <f aca="false">(E1683+Einstellungen!$B$20)*(1+Einstellungen!$B$10)</f>
        <v>33.07367</v>
      </c>
      <c r="G1683" s="21" t="str">
        <f aca="false">IF(F1683&lt;Einstellungen!$B$5,"ja","nein")</f>
        <v>nein</v>
      </c>
      <c r="H1683" s="21" t="s">
        <v>15</v>
      </c>
      <c r="I1683" s="29" t="n">
        <f aca="false">INDEX(Einstellungen!$B$27:$B$50,1)</f>
        <v>0.6</v>
      </c>
      <c r="J1683" s="29" t="n">
        <f aca="false">F1683*I1683</f>
        <v>19.844202</v>
      </c>
    </row>
    <row r="1684" customFormat="false" ht="15" hidden="false" customHeight="false" outlineLevel="0" collapsed="false">
      <c r="A1684" s="28" t="n">
        <v>45651</v>
      </c>
      <c r="B1684" s="21" t="s">
        <v>113</v>
      </c>
      <c r="C1684" s="21" t="s">
        <v>112</v>
      </c>
      <c r="D1684" s="29" t="n">
        <v>86.44</v>
      </c>
      <c r="E1684" s="29" t="n">
        <f aca="false">D1684/10</f>
        <v>8.644</v>
      </c>
      <c r="F1684" s="29" t="n">
        <f aca="false">(E1684+Einstellungen!$B$20)*(1+Einstellungen!$B$10)</f>
        <v>32.487</v>
      </c>
      <c r="G1684" s="21" t="str">
        <f aca="false">IF(F1684&lt;Einstellungen!$B$5,"ja","nein")</f>
        <v>nein</v>
      </c>
      <c r="H1684" s="21" t="s">
        <v>15</v>
      </c>
      <c r="I1684" s="29" t="n">
        <f aca="false">INDEX(Einstellungen!$B$27:$B$50,2)</f>
        <v>0.5</v>
      </c>
      <c r="J1684" s="29" t="n">
        <f aca="false">F1684*I1684</f>
        <v>16.2435</v>
      </c>
    </row>
    <row r="1685" customFormat="false" ht="15" hidden="false" customHeight="false" outlineLevel="0" collapsed="false">
      <c r="A1685" s="28" t="n">
        <v>45651</v>
      </c>
      <c r="B1685" s="21" t="s">
        <v>114</v>
      </c>
      <c r="C1685" s="21" t="s">
        <v>112</v>
      </c>
      <c r="D1685" s="29" t="n">
        <v>85.07</v>
      </c>
      <c r="E1685" s="29" t="n">
        <f aca="false">D1685/10</f>
        <v>8.507</v>
      </c>
      <c r="F1685" s="29" t="n">
        <f aca="false">(E1685+Einstellungen!$B$20)*(1+Einstellungen!$B$10)</f>
        <v>32.32397</v>
      </c>
      <c r="G1685" s="21" t="str">
        <f aca="false">IF(F1685&lt;Einstellungen!$B$5,"ja","nein")</f>
        <v>nein</v>
      </c>
      <c r="H1685" s="21" t="s">
        <v>15</v>
      </c>
      <c r="I1685" s="29" t="n">
        <f aca="false">INDEX(Einstellungen!$B$27:$B$50,3)</f>
        <v>0.45</v>
      </c>
      <c r="J1685" s="29" t="n">
        <f aca="false">F1685*I1685</f>
        <v>14.5457865</v>
      </c>
    </row>
    <row r="1686" customFormat="false" ht="15" hidden="false" customHeight="false" outlineLevel="0" collapsed="false">
      <c r="A1686" s="28" t="n">
        <v>45651</v>
      </c>
      <c r="B1686" s="21" t="s">
        <v>115</v>
      </c>
      <c r="C1686" s="21" t="s">
        <v>112</v>
      </c>
      <c r="D1686" s="29" t="n">
        <v>80.81</v>
      </c>
      <c r="E1686" s="29" t="n">
        <f aca="false">D1686/10</f>
        <v>8.081</v>
      </c>
      <c r="F1686" s="29" t="n">
        <f aca="false">(E1686+Einstellungen!$B$20)*(1+Einstellungen!$B$10)</f>
        <v>31.81703</v>
      </c>
      <c r="G1686" s="21" t="str">
        <f aca="false">IF(F1686&lt;Einstellungen!$B$5,"ja","nein")</f>
        <v>nein</v>
      </c>
      <c r="H1686" s="21" t="s">
        <v>15</v>
      </c>
      <c r="I1686" s="29" t="n">
        <f aca="false">INDEX(Einstellungen!$B$27:$B$50,4)</f>
        <v>0.45</v>
      </c>
      <c r="J1686" s="29" t="n">
        <f aca="false">F1686*I1686</f>
        <v>14.3176635</v>
      </c>
    </row>
    <row r="1687" customFormat="false" ht="15" hidden="false" customHeight="false" outlineLevel="0" collapsed="false">
      <c r="A1687" s="28" t="n">
        <v>45651</v>
      </c>
      <c r="B1687" s="21" t="s">
        <v>116</v>
      </c>
      <c r="C1687" s="21" t="s">
        <v>112</v>
      </c>
      <c r="D1687" s="29" t="n">
        <v>75.99</v>
      </c>
      <c r="E1687" s="29" t="n">
        <f aca="false">D1687/10</f>
        <v>7.599</v>
      </c>
      <c r="F1687" s="29" t="n">
        <f aca="false">(E1687+Einstellungen!$B$20)*(1+Einstellungen!$B$10)</f>
        <v>31.24345</v>
      </c>
      <c r="G1687" s="21" t="str">
        <f aca="false">IF(F1687&lt;Einstellungen!$B$5,"ja","nein")</f>
        <v>nein</v>
      </c>
      <c r="H1687" s="21" t="s">
        <v>15</v>
      </c>
      <c r="I1687" s="29" t="n">
        <f aca="false">INDEX(Einstellungen!$B$27:$B$50,5)</f>
        <v>0.45</v>
      </c>
      <c r="J1687" s="29" t="n">
        <f aca="false">F1687*I1687</f>
        <v>14.0595525</v>
      </c>
    </row>
    <row r="1688" customFormat="false" ht="15" hidden="false" customHeight="false" outlineLevel="0" collapsed="false">
      <c r="A1688" s="28" t="n">
        <v>45651</v>
      </c>
      <c r="B1688" s="21" t="s">
        <v>117</v>
      </c>
      <c r="C1688" s="21" t="s">
        <v>112</v>
      </c>
      <c r="D1688" s="29" t="n">
        <v>80.81</v>
      </c>
      <c r="E1688" s="29" t="n">
        <f aca="false">D1688/10</f>
        <v>8.081</v>
      </c>
      <c r="F1688" s="29" t="n">
        <f aca="false">(E1688+Einstellungen!$B$20)*(1+Einstellungen!$B$10)</f>
        <v>31.81703</v>
      </c>
      <c r="G1688" s="21" t="str">
        <f aca="false">IF(F1688&lt;Einstellungen!$B$5,"ja","nein")</f>
        <v>nein</v>
      </c>
      <c r="H1688" s="21" t="s">
        <v>15</v>
      </c>
      <c r="I1688" s="29" t="n">
        <f aca="false">INDEX(Einstellungen!$B$27:$B$50,6)</f>
        <v>0.5</v>
      </c>
      <c r="J1688" s="29" t="n">
        <f aca="false">F1688*I1688</f>
        <v>15.908515</v>
      </c>
    </row>
    <row r="1689" customFormat="false" ht="15" hidden="false" customHeight="false" outlineLevel="0" collapsed="false">
      <c r="A1689" s="28" t="n">
        <v>45651</v>
      </c>
      <c r="B1689" s="21" t="s">
        <v>118</v>
      </c>
      <c r="C1689" s="21" t="s">
        <v>112</v>
      </c>
      <c r="D1689" s="29" t="n">
        <v>83.01</v>
      </c>
      <c r="E1689" s="29" t="n">
        <f aca="false">D1689/10</f>
        <v>8.301</v>
      </c>
      <c r="F1689" s="29" t="n">
        <f aca="false">(E1689+Einstellungen!$B$20)*(1+Einstellungen!$B$10)</f>
        <v>32.07883</v>
      </c>
      <c r="G1689" s="21" t="str">
        <f aca="false">IF(F1689&lt;Einstellungen!$B$5,"ja","nein")</f>
        <v>nein</v>
      </c>
      <c r="H1689" s="21" t="s">
        <v>15</v>
      </c>
      <c r="I1689" s="29" t="n">
        <f aca="false">INDEX(Einstellungen!$B$27:$B$50,7)</f>
        <v>0.7</v>
      </c>
      <c r="J1689" s="29" t="n">
        <f aca="false">F1689*I1689</f>
        <v>22.455181</v>
      </c>
    </row>
    <row r="1690" customFormat="false" ht="15" hidden="false" customHeight="false" outlineLevel="0" collapsed="false">
      <c r="A1690" s="28" t="n">
        <v>45651</v>
      </c>
      <c r="B1690" s="21" t="s">
        <v>119</v>
      </c>
      <c r="C1690" s="21" t="s">
        <v>112</v>
      </c>
      <c r="D1690" s="29" t="n">
        <v>84.94</v>
      </c>
      <c r="E1690" s="29" t="n">
        <f aca="false">D1690/10</f>
        <v>8.494</v>
      </c>
      <c r="F1690" s="29" t="n">
        <f aca="false">(E1690+Einstellungen!$B$20)*(1+Einstellungen!$B$10)</f>
        <v>32.3085</v>
      </c>
      <c r="G1690" s="21" t="str">
        <f aca="false">IF(F1690&lt;Einstellungen!$B$5,"ja","nein")</f>
        <v>nein</v>
      </c>
      <c r="H1690" s="21" t="s">
        <v>15</v>
      </c>
      <c r="I1690" s="29" t="n">
        <f aca="false">INDEX(Einstellungen!$B$27:$B$50,8)</f>
        <v>0.95</v>
      </c>
      <c r="J1690" s="29" t="n">
        <f aca="false">F1690*I1690</f>
        <v>30.693075</v>
      </c>
    </row>
    <row r="1691" customFormat="false" ht="15" hidden="false" customHeight="false" outlineLevel="0" collapsed="false">
      <c r="A1691" s="28" t="n">
        <v>45651</v>
      </c>
      <c r="B1691" s="21" t="s">
        <v>120</v>
      </c>
      <c r="C1691" s="21" t="s">
        <v>112</v>
      </c>
      <c r="D1691" s="29" t="n">
        <v>90.21</v>
      </c>
      <c r="E1691" s="29" t="n">
        <f aca="false">D1691/10</f>
        <v>9.021</v>
      </c>
      <c r="F1691" s="29" t="n">
        <f aca="false">(E1691+Einstellungen!$B$20)*(1+Einstellungen!$B$10)</f>
        <v>32.93563</v>
      </c>
      <c r="G1691" s="21" t="str">
        <f aca="false">IF(F1691&lt;Einstellungen!$B$5,"ja","nein")</f>
        <v>nein</v>
      </c>
      <c r="H1691" s="21" t="s">
        <v>15</v>
      </c>
      <c r="I1691" s="29" t="n">
        <f aca="false">INDEX(Einstellungen!$B$27:$B$50,9)</f>
        <v>1.05</v>
      </c>
      <c r="J1691" s="29" t="n">
        <f aca="false">F1691*I1691</f>
        <v>34.5824115</v>
      </c>
    </row>
    <row r="1692" customFormat="false" ht="15" hidden="false" customHeight="false" outlineLevel="0" collapsed="false">
      <c r="A1692" s="28" t="n">
        <v>45651</v>
      </c>
      <c r="B1692" s="21" t="s">
        <v>121</v>
      </c>
      <c r="C1692" s="21" t="s">
        <v>112</v>
      </c>
      <c r="D1692" s="29" t="n">
        <v>99.24</v>
      </c>
      <c r="E1692" s="29" t="n">
        <f aca="false">D1692/10</f>
        <v>9.924</v>
      </c>
      <c r="F1692" s="29" t="n">
        <f aca="false">(E1692+Einstellungen!$B$20)*(1+Einstellungen!$B$10)</f>
        <v>34.0102</v>
      </c>
      <c r="G1692" s="21" t="str">
        <f aca="false">IF(F1692&lt;Einstellungen!$B$5,"ja","nein")</f>
        <v>nein</v>
      </c>
      <c r="H1692" s="21" t="s">
        <v>15</v>
      </c>
      <c r="I1692" s="29" t="n">
        <f aca="false">INDEX(Einstellungen!$B$27:$B$50,10)</f>
        <v>1.05</v>
      </c>
      <c r="J1692" s="29" t="n">
        <f aca="false">F1692*I1692</f>
        <v>35.71071</v>
      </c>
    </row>
    <row r="1693" customFormat="false" ht="15" hidden="false" customHeight="false" outlineLevel="0" collapsed="false">
      <c r="A1693" s="28" t="n">
        <v>45651</v>
      </c>
      <c r="B1693" s="21" t="s">
        <v>122</v>
      </c>
      <c r="C1693" s="21" t="s">
        <v>112</v>
      </c>
      <c r="D1693" s="29" t="n">
        <v>93.56</v>
      </c>
      <c r="E1693" s="29" t="n">
        <f aca="false">D1693/10</f>
        <v>9.356</v>
      </c>
      <c r="F1693" s="29" t="n">
        <f aca="false">(E1693+Einstellungen!$B$20)*(1+Einstellungen!$B$10)</f>
        <v>33.33428</v>
      </c>
      <c r="G1693" s="21" t="str">
        <f aca="false">IF(F1693&lt;Einstellungen!$B$5,"ja","nein")</f>
        <v>nein</v>
      </c>
      <c r="H1693" s="21" t="s">
        <v>15</v>
      </c>
      <c r="I1693" s="29" t="n">
        <f aca="false">INDEX(Einstellungen!$B$27:$B$50,11)</f>
        <v>1.05</v>
      </c>
      <c r="J1693" s="29" t="n">
        <f aca="false">F1693*I1693</f>
        <v>35.000994</v>
      </c>
    </row>
    <row r="1694" customFormat="false" ht="15" hidden="false" customHeight="false" outlineLevel="0" collapsed="false">
      <c r="A1694" s="28" t="n">
        <v>45651</v>
      </c>
      <c r="B1694" s="21" t="s">
        <v>123</v>
      </c>
      <c r="C1694" s="21" t="s">
        <v>112</v>
      </c>
      <c r="D1694" s="29" t="n">
        <v>92.55</v>
      </c>
      <c r="E1694" s="29" t="n">
        <f aca="false">D1694/10</f>
        <v>9.255</v>
      </c>
      <c r="F1694" s="29" t="n">
        <f aca="false">(E1694+Einstellungen!$B$20)*(1+Einstellungen!$B$10)</f>
        <v>33.21409</v>
      </c>
      <c r="G1694" s="21" t="str">
        <f aca="false">IF(F1694&lt;Einstellungen!$B$5,"ja","nein")</f>
        <v>nein</v>
      </c>
      <c r="H1694" s="21" t="s">
        <v>15</v>
      </c>
      <c r="I1694" s="29" t="n">
        <f aca="false">INDEX(Einstellungen!$B$27:$B$50,12)</f>
        <v>1.1</v>
      </c>
      <c r="J1694" s="29" t="n">
        <f aca="false">F1694*I1694</f>
        <v>36.535499</v>
      </c>
    </row>
    <row r="1695" customFormat="false" ht="15" hidden="false" customHeight="false" outlineLevel="0" collapsed="false">
      <c r="A1695" s="28" t="n">
        <v>45651</v>
      </c>
      <c r="B1695" s="21" t="s">
        <v>124</v>
      </c>
      <c r="C1695" s="21" t="s">
        <v>112</v>
      </c>
      <c r="D1695" s="29" t="n">
        <v>94.41</v>
      </c>
      <c r="E1695" s="29" t="n">
        <f aca="false">D1695/10</f>
        <v>9.441</v>
      </c>
      <c r="F1695" s="29" t="n">
        <f aca="false">(E1695+Einstellungen!$B$20)*(1+Einstellungen!$B$10)</f>
        <v>33.43543</v>
      </c>
      <c r="G1695" s="21" t="str">
        <f aca="false">IF(F1695&lt;Einstellungen!$B$5,"ja","nein")</f>
        <v>nein</v>
      </c>
      <c r="H1695" s="21" t="s">
        <v>15</v>
      </c>
      <c r="I1695" s="29" t="n">
        <f aca="false">INDEX(Einstellungen!$B$27:$B$50,13)</f>
        <v>1.2</v>
      </c>
      <c r="J1695" s="29" t="n">
        <f aca="false">F1695*I1695</f>
        <v>40.122516</v>
      </c>
    </row>
    <row r="1696" customFormat="false" ht="15" hidden="false" customHeight="false" outlineLevel="0" collapsed="false">
      <c r="A1696" s="28" t="n">
        <v>45651</v>
      </c>
      <c r="B1696" s="21" t="s">
        <v>125</v>
      </c>
      <c r="C1696" s="21" t="s">
        <v>112</v>
      </c>
      <c r="D1696" s="29" t="n">
        <v>91.03</v>
      </c>
      <c r="E1696" s="29" t="n">
        <f aca="false">D1696/10</f>
        <v>9.103</v>
      </c>
      <c r="F1696" s="29" t="n">
        <f aca="false">(E1696+Einstellungen!$B$20)*(1+Einstellungen!$B$10)</f>
        <v>33.03321</v>
      </c>
      <c r="G1696" s="21" t="str">
        <f aca="false">IF(F1696&lt;Einstellungen!$B$5,"ja","nein")</f>
        <v>nein</v>
      </c>
      <c r="H1696" s="21" t="s">
        <v>15</v>
      </c>
      <c r="I1696" s="29" t="n">
        <f aca="false">INDEX(Einstellungen!$B$27:$B$50,14)</f>
        <v>1.15</v>
      </c>
      <c r="J1696" s="29" t="n">
        <f aca="false">F1696*I1696</f>
        <v>37.9881915</v>
      </c>
    </row>
    <row r="1697" customFormat="false" ht="15" hidden="false" customHeight="false" outlineLevel="0" collapsed="false">
      <c r="A1697" s="28" t="n">
        <v>45651</v>
      </c>
      <c r="B1697" s="21" t="s">
        <v>126</v>
      </c>
      <c r="C1697" s="21" t="s">
        <v>112</v>
      </c>
      <c r="D1697" s="29" t="n">
        <v>99.17</v>
      </c>
      <c r="E1697" s="29" t="n">
        <f aca="false">D1697/10</f>
        <v>9.917</v>
      </c>
      <c r="F1697" s="29" t="n">
        <f aca="false">(E1697+Einstellungen!$B$20)*(1+Einstellungen!$B$10)</f>
        <v>34.00187</v>
      </c>
      <c r="G1697" s="21" t="str">
        <f aca="false">IF(F1697&lt;Einstellungen!$B$5,"ja","nein")</f>
        <v>nein</v>
      </c>
      <c r="H1697" s="21" t="s">
        <v>15</v>
      </c>
      <c r="I1697" s="29" t="n">
        <f aca="false">INDEX(Einstellungen!$B$27:$B$50,15)</f>
        <v>1</v>
      </c>
      <c r="J1697" s="29" t="n">
        <f aca="false">F1697*I1697</f>
        <v>34.00187</v>
      </c>
    </row>
    <row r="1698" customFormat="false" ht="15" hidden="false" customHeight="false" outlineLevel="0" collapsed="false">
      <c r="A1698" s="28" t="n">
        <v>45651</v>
      </c>
      <c r="B1698" s="21" t="s">
        <v>127</v>
      </c>
      <c r="C1698" s="21" t="s">
        <v>112</v>
      </c>
      <c r="D1698" s="29" t="n">
        <v>112.69</v>
      </c>
      <c r="E1698" s="29" t="n">
        <f aca="false">D1698/10</f>
        <v>11.269</v>
      </c>
      <c r="F1698" s="29" t="n">
        <f aca="false">(E1698+Einstellungen!$B$20)*(1+Einstellungen!$B$10)</f>
        <v>35.61075</v>
      </c>
      <c r="G1698" s="21" t="str">
        <f aca="false">IF(F1698&lt;Einstellungen!$B$5,"ja","nein")</f>
        <v>nein</v>
      </c>
      <c r="H1698" s="21" t="s">
        <v>15</v>
      </c>
      <c r="I1698" s="29" t="n">
        <f aca="false">INDEX(Einstellungen!$B$27:$B$50,16)</f>
        <v>0.95</v>
      </c>
      <c r="J1698" s="29" t="n">
        <f aca="false">F1698*I1698</f>
        <v>33.8302125</v>
      </c>
    </row>
    <row r="1699" customFormat="false" ht="15" hidden="false" customHeight="false" outlineLevel="0" collapsed="false">
      <c r="A1699" s="28" t="n">
        <v>45651</v>
      </c>
      <c r="B1699" s="21" t="s">
        <v>128</v>
      </c>
      <c r="C1699" s="21" t="s">
        <v>112</v>
      </c>
      <c r="D1699" s="29" t="n">
        <v>118.01</v>
      </c>
      <c r="E1699" s="29" t="n">
        <f aca="false">D1699/10</f>
        <v>11.801</v>
      </c>
      <c r="F1699" s="29" t="n">
        <f aca="false">(E1699+Einstellungen!$B$20)*(1+Einstellungen!$B$10)</f>
        <v>36.24383</v>
      </c>
      <c r="G1699" s="21" t="str">
        <f aca="false">IF(F1699&lt;Einstellungen!$B$5,"ja","nein")</f>
        <v>nein</v>
      </c>
      <c r="H1699" s="21" t="s">
        <v>15</v>
      </c>
      <c r="I1699" s="29" t="n">
        <f aca="false">INDEX(Einstellungen!$B$27:$B$50,17)</f>
        <v>0.95</v>
      </c>
      <c r="J1699" s="29" t="n">
        <f aca="false">F1699*I1699</f>
        <v>34.4316385</v>
      </c>
    </row>
    <row r="1700" customFormat="false" ht="15" hidden="false" customHeight="false" outlineLevel="0" collapsed="false">
      <c r="A1700" s="28" t="n">
        <v>45651</v>
      </c>
      <c r="B1700" s="21" t="s">
        <v>129</v>
      </c>
      <c r="C1700" s="21" t="s">
        <v>112</v>
      </c>
      <c r="D1700" s="29" t="n">
        <v>120.53</v>
      </c>
      <c r="E1700" s="29" t="n">
        <f aca="false">D1700/10</f>
        <v>12.053</v>
      </c>
      <c r="F1700" s="29" t="n">
        <f aca="false">(E1700+Einstellungen!$B$20)*(1+Einstellungen!$B$10)</f>
        <v>36.54371</v>
      </c>
      <c r="G1700" s="21" t="str">
        <f aca="false">IF(F1700&lt;Einstellungen!$B$5,"ja","nein")</f>
        <v>nein</v>
      </c>
      <c r="H1700" s="21" t="s">
        <v>15</v>
      </c>
      <c r="I1700" s="29" t="n">
        <f aca="false">INDEX(Einstellungen!$B$27:$B$50,18)</f>
        <v>1.1</v>
      </c>
      <c r="J1700" s="29" t="n">
        <f aca="false">F1700*I1700</f>
        <v>40.198081</v>
      </c>
    </row>
    <row r="1701" customFormat="false" ht="15" hidden="false" customHeight="false" outlineLevel="0" collapsed="false">
      <c r="A1701" s="28" t="n">
        <v>45651</v>
      </c>
      <c r="B1701" s="21" t="s">
        <v>130</v>
      </c>
      <c r="C1701" s="21" t="s">
        <v>112</v>
      </c>
      <c r="D1701" s="29" t="n">
        <v>119.11</v>
      </c>
      <c r="E1701" s="29" t="n">
        <f aca="false">D1701/10</f>
        <v>11.911</v>
      </c>
      <c r="F1701" s="29" t="n">
        <f aca="false">(E1701+Einstellungen!$B$20)*(1+Einstellungen!$B$10)</f>
        <v>36.37473</v>
      </c>
      <c r="G1701" s="21" t="str">
        <f aca="false">IF(F1701&lt;Einstellungen!$B$5,"ja","nein")</f>
        <v>nein</v>
      </c>
      <c r="H1701" s="21" t="s">
        <v>15</v>
      </c>
      <c r="I1701" s="29" t="n">
        <f aca="false">INDEX(Einstellungen!$B$27:$B$50,19)</f>
        <v>1.35</v>
      </c>
      <c r="J1701" s="29" t="n">
        <f aca="false">F1701*I1701</f>
        <v>49.1058855</v>
      </c>
    </row>
    <row r="1702" customFormat="false" ht="15" hidden="false" customHeight="false" outlineLevel="0" collapsed="false">
      <c r="A1702" s="28" t="n">
        <v>45651</v>
      </c>
      <c r="B1702" s="21" t="s">
        <v>131</v>
      </c>
      <c r="C1702" s="21" t="s">
        <v>112</v>
      </c>
      <c r="D1702" s="29" t="n">
        <v>118.01</v>
      </c>
      <c r="E1702" s="29" t="n">
        <f aca="false">D1702/10</f>
        <v>11.801</v>
      </c>
      <c r="F1702" s="29" t="n">
        <f aca="false">(E1702+Einstellungen!$B$20)*(1+Einstellungen!$B$10)</f>
        <v>36.24383</v>
      </c>
      <c r="G1702" s="21" t="str">
        <f aca="false">IF(F1702&lt;Einstellungen!$B$5,"ja","nein")</f>
        <v>nein</v>
      </c>
      <c r="H1702" s="21" t="s">
        <v>15</v>
      </c>
      <c r="I1702" s="29" t="n">
        <f aca="false">INDEX(Einstellungen!$B$27:$B$50,20)</f>
        <v>1.45</v>
      </c>
      <c r="J1702" s="29" t="n">
        <f aca="false">F1702*I1702</f>
        <v>52.5535535</v>
      </c>
    </row>
    <row r="1703" customFormat="false" ht="15" hidden="false" customHeight="false" outlineLevel="0" collapsed="false">
      <c r="A1703" s="28" t="n">
        <v>45651</v>
      </c>
      <c r="B1703" s="21" t="s">
        <v>132</v>
      </c>
      <c r="C1703" s="21" t="s">
        <v>112</v>
      </c>
      <c r="D1703" s="29" t="n">
        <v>118.33</v>
      </c>
      <c r="E1703" s="29" t="n">
        <f aca="false">D1703/10</f>
        <v>11.833</v>
      </c>
      <c r="F1703" s="29" t="n">
        <f aca="false">(E1703+Einstellungen!$B$20)*(1+Einstellungen!$B$10)</f>
        <v>36.28191</v>
      </c>
      <c r="G1703" s="21" t="str">
        <f aca="false">IF(F1703&lt;Einstellungen!$B$5,"ja","nein")</f>
        <v>nein</v>
      </c>
      <c r="H1703" s="21" t="s">
        <v>15</v>
      </c>
      <c r="I1703" s="29" t="n">
        <f aca="false">INDEX(Einstellungen!$B$27:$B$50,21)</f>
        <v>1.4</v>
      </c>
      <c r="J1703" s="29" t="n">
        <f aca="false">F1703*I1703</f>
        <v>50.794674</v>
      </c>
    </row>
    <row r="1704" customFormat="false" ht="15" hidden="false" customHeight="false" outlineLevel="0" collapsed="false">
      <c r="A1704" s="28" t="n">
        <v>45651</v>
      </c>
      <c r="B1704" s="21" t="s">
        <v>133</v>
      </c>
      <c r="C1704" s="21" t="s">
        <v>112</v>
      </c>
      <c r="D1704" s="29" t="n">
        <v>113.01</v>
      </c>
      <c r="E1704" s="29" t="n">
        <f aca="false">D1704/10</f>
        <v>11.301</v>
      </c>
      <c r="F1704" s="29" t="n">
        <f aca="false">(E1704+Einstellungen!$B$20)*(1+Einstellungen!$B$10)</f>
        <v>35.64883</v>
      </c>
      <c r="G1704" s="21" t="str">
        <f aca="false">IF(F1704&lt;Einstellungen!$B$5,"ja","nein")</f>
        <v>nein</v>
      </c>
      <c r="H1704" s="21" t="s">
        <v>15</v>
      </c>
      <c r="I1704" s="29" t="n">
        <f aca="false">INDEX(Einstellungen!$B$27:$B$50,22)</f>
        <v>1.25</v>
      </c>
      <c r="J1704" s="29" t="n">
        <f aca="false">F1704*I1704</f>
        <v>44.5610375</v>
      </c>
    </row>
    <row r="1705" customFormat="false" ht="15" hidden="false" customHeight="false" outlineLevel="0" collapsed="false">
      <c r="A1705" s="28" t="n">
        <v>45651</v>
      </c>
      <c r="B1705" s="21" t="s">
        <v>134</v>
      </c>
      <c r="C1705" s="21" t="s">
        <v>112</v>
      </c>
      <c r="D1705" s="29" t="n">
        <v>114.07</v>
      </c>
      <c r="E1705" s="29" t="n">
        <f aca="false">D1705/10</f>
        <v>11.407</v>
      </c>
      <c r="F1705" s="29" t="n">
        <f aca="false">(E1705+Einstellungen!$B$20)*(1+Einstellungen!$B$10)</f>
        <v>35.77497</v>
      </c>
      <c r="G1705" s="21" t="str">
        <f aca="false">IF(F1705&lt;Einstellungen!$B$5,"ja","nein")</f>
        <v>nein</v>
      </c>
      <c r="H1705" s="21" t="s">
        <v>15</v>
      </c>
      <c r="I1705" s="29" t="n">
        <f aca="false">INDEX(Einstellungen!$B$27:$B$50,23)</f>
        <v>1.05</v>
      </c>
      <c r="J1705" s="29" t="n">
        <f aca="false">F1705*I1705</f>
        <v>37.5637185</v>
      </c>
    </row>
    <row r="1706" customFormat="false" ht="15" hidden="false" customHeight="false" outlineLevel="0" collapsed="false">
      <c r="A1706" s="28" t="n">
        <v>45651</v>
      </c>
      <c r="B1706" s="21" t="s">
        <v>135</v>
      </c>
      <c r="C1706" s="21" t="s">
        <v>112</v>
      </c>
      <c r="D1706" s="29" t="n">
        <v>104.63</v>
      </c>
      <c r="E1706" s="29" t="n">
        <f aca="false">D1706/10</f>
        <v>10.463</v>
      </c>
      <c r="F1706" s="29" t="n">
        <f aca="false">(E1706+Einstellungen!$B$20)*(1+Einstellungen!$B$10)</f>
        <v>34.65161</v>
      </c>
      <c r="G1706" s="21" t="str">
        <f aca="false">IF(F1706&lt;Einstellungen!$B$5,"ja","nein")</f>
        <v>nein</v>
      </c>
      <c r="H1706" s="21" t="s">
        <v>15</v>
      </c>
      <c r="I1706" s="29" t="n">
        <f aca="false">INDEX(Einstellungen!$B$27:$B$50,24)</f>
        <v>0.8</v>
      </c>
      <c r="J1706" s="29" t="n">
        <f aca="false">F1706*I1706</f>
        <v>27.721288</v>
      </c>
    </row>
    <row r="1707" customFormat="false" ht="15" hidden="false" customHeight="false" outlineLevel="0" collapsed="false">
      <c r="A1707" s="28" t="n">
        <v>45652</v>
      </c>
      <c r="B1707" s="21" t="s">
        <v>111</v>
      </c>
      <c r="C1707" s="21" t="s">
        <v>136</v>
      </c>
      <c r="D1707" s="29" t="n">
        <v>102.17</v>
      </c>
      <c r="E1707" s="29" t="n">
        <f aca="false">D1707/10</f>
        <v>10.217</v>
      </c>
      <c r="F1707" s="29" t="n">
        <f aca="false">(E1707+Einstellungen!$B$20)*(1+Einstellungen!$B$10)</f>
        <v>34.35887</v>
      </c>
      <c r="G1707" s="21" t="str">
        <f aca="false">IF(F1707&lt;Einstellungen!$B$5,"ja","nein")</f>
        <v>nein</v>
      </c>
      <c r="H1707" s="21" t="s">
        <v>15</v>
      </c>
      <c r="I1707" s="29" t="n">
        <f aca="false">INDEX(Einstellungen!$B$27:$B$50,1)</f>
        <v>0.6</v>
      </c>
      <c r="J1707" s="29" t="n">
        <f aca="false">F1707*I1707</f>
        <v>20.615322</v>
      </c>
    </row>
    <row r="1708" customFormat="false" ht="15" hidden="false" customHeight="false" outlineLevel="0" collapsed="false">
      <c r="A1708" s="28" t="n">
        <v>45652</v>
      </c>
      <c r="B1708" s="21" t="s">
        <v>113</v>
      </c>
      <c r="C1708" s="21" t="s">
        <v>136</v>
      </c>
      <c r="D1708" s="29" t="n">
        <v>95.06</v>
      </c>
      <c r="E1708" s="29" t="n">
        <f aca="false">D1708/10</f>
        <v>9.506</v>
      </c>
      <c r="F1708" s="29" t="n">
        <f aca="false">(E1708+Einstellungen!$B$20)*(1+Einstellungen!$B$10)</f>
        <v>33.51278</v>
      </c>
      <c r="G1708" s="21" t="str">
        <f aca="false">IF(F1708&lt;Einstellungen!$B$5,"ja","nein")</f>
        <v>nein</v>
      </c>
      <c r="H1708" s="21" t="s">
        <v>15</v>
      </c>
      <c r="I1708" s="29" t="n">
        <f aca="false">INDEX(Einstellungen!$B$27:$B$50,2)</f>
        <v>0.5</v>
      </c>
      <c r="J1708" s="29" t="n">
        <f aca="false">F1708*I1708</f>
        <v>16.75639</v>
      </c>
    </row>
    <row r="1709" customFormat="false" ht="15" hidden="false" customHeight="false" outlineLevel="0" collapsed="false">
      <c r="A1709" s="28" t="n">
        <v>45652</v>
      </c>
      <c r="B1709" s="21" t="s">
        <v>114</v>
      </c>
      <c r="C1709" s="21" t="s">
        <v>136</v>
      </c>
      <c r="D1709" s="29" t="n">
        <v>94.61</v>
      </c>
      <c r="E1709" s="29" t="n">
        <f aca="false">D1709/10</f>
        <v>9.461</v>
      </c>
      <c r="F1709" s="29" t="n">
        <f aca="false">(E1709+Einstellungen!$B$20)*(1+Einstellungen!$B$10)</f>
        <v>33.45923</v>
      </c>
      <c r="G1709" s="21" t="str">
        <f aca="false">IF(F1709&lt;Einstellungen!$B$5,"ja","nein")</f>
        <v>nein</v>
      </c>
      <c r="H1709" s="21" t="s">
        <v>15</v>
      </c>
      <c r="I1709" s="29" t="n">
        <f aca="false">INDEX(Einstellungen!$B$27:$B$50,3)</f>
        <v>0.45</v>
      </c>
      <c r="J1709" s="29" t="n">
        <f aca="false">F1709*I1709</f>
        <v>15.0566535</v>
      </c>
    </row>
    <row r="1710" customFormat="false" ht="15" hidden="false" customHeight="false" outlineLevel="0" collapsed="false">
      <c r="A1710" s="28" t="n">
        <v>45652</v>
      </c>
      <c r="B1710" s="21" t="s">
        <v>115</v>
      </c>
      <c r="C1710" s="21" t="s">
        <v>136</v>
      </c>
      <c r="D1710" s="29" t="n">
        <v>89.64</v>
      </c>
      <c r="E1710" s="29" t="n">
        <f aca="false">D1710/10</f>
        <v>8.964</v>
      </c>
      <c r="F1710" s="29" t="n">
        <f aca="false">(E1710+Einstellungen!$B$20)*(1+Einstellungen!$B$10)</f>
        <v>32.8678</v>
      </c>
      <c r="G1710" s="21" t="str">
        <f aca="false">IF(F1710&lt;Einstellungen!$B$5,"ja","nein")</f>
        <v>nein</v>
      </c>
      <c r="H1710" s="21" t="s">
        <v>15</v>
      </c>
      <c r="I1710" s="29" t="n">
        <f aca="false">INDEX(Einstellungen!$B$27:$B$50,4)</f>
        <v>0.45</v>
      </c>
      <c r="J1710" s="29" t="n">
        <f aca="false">F1710*I1710</f>
        <v>14.79051</v>
      </c>
    </row>
    <row r="1711" customFormat="false" ht="15" hidden="false" customHeight="false" outlineLevel="0" collapsed="false">
      <c r="A1711" s="28" t="n">
        <v>45652</v>
      </c>
      <c r="B1711" s="21" t="s">
        <v>116</v>
      </c>
      <c r="C1711" s="21" t="s">
        <v>136</v>
      </c>
      <c r="D1711" s="29" t="n">
        <v>90.87</v>
      </c>
      <c r="E1711" s="29" t="n">
        <f aca="false">D1711/10</f>
        <v>9.087</v>
      </c>
      <c r="F1711" s="29" t="n">
        <f aca="false">(E1711+Einstellungen!$B$20)*(1+Einstellungen!$B$10)</f>
        <v>33.01417</v>
      </c>
      <c r="G1711" s="21" t="str">
        <f aca="false">IF(F1711&lt;Einstellungen!$B$5,"ja","nein")</f>
        <v>nein</v>
      </c>
      <c r="H1711" s="21" t="s">
        <v>15</v>
      </c>
      <c r="I1711" s="29" t="n">
        <f aca="false">INDEX(Einstellungen!$B$27:$B$50,5)</f>
        <v>0.45</v>
      </c>
      <c r="J1711" s="29" t="n">
        <f aca="false">F1711*I1711</f>
        <v>14.8563765</v>
      </c>
    </row>
    <row r="1712" customFormat="false" ht="15" hidden="false" customHeight="false" outlineLevel="0" collapsed="false">
      <c r="A1712" s="28" t="n">
        <v>45652</v>
      </c>
      <c r="B1712" s="21" t="s">
        <v>117</v>
      </c>
      <c r="C1712" s="21" t="s">
        <v>136</v>
      </c>
      <c r="D1712" s="29" t="n">
        <v>95.1</v>
      </c>
      <c r="E1712" s="29" t="n">
        <f aca="false">D1712/10</f>
        <v>9.51</v>
      </c>
      <c r="F1712" s="29" t="n">
        <f aca="false">(E1712+Einstellungen!$B$20)*(1+Einstellungen!$B$10)</f>
        <v>33.51754</v>
      </c>
      <c r="G1712" s="21" t="str">
        <f aca="false">IF(F1712&lt;Einstellungen!$B$5,"ja","nein")</f>
        <v>nein</v>
      </c>
      <c r="H1712" s="21" t="s">
        <v>15</v>
      </c>
      <c r="I1712" s="29" t="n">
        <f aca="false">INDEX(Einstellungen!$B$27:$B$50,6)</f>
        <v>0.5</v>
      </c>
      <c r="J1712" s="29" t="n">
        <f aca="false">F1712*I1712</f>
        <v>16.75877</v>
      </c>
    </row>
    <row r="1713" customFormat="false" ht="15" hidden="false" customHeight="false" outlineLevel="0" collapsed="false">
      <c r="A1713" s="28" t="n">
        <v>45652</v>
      </c>
      <c r="B1713" s="21" t="s">
        <v>118</v>
      </c>
      <c r="C1713" s="21" t="s">
        <v>136</v>
      </c>
      <c r="D1713" s="29" t="n">
        <v>99</v>
      </c>
      <c r="E1713" s="29" t="n">
        <f aca="false">D1713/10</f>
        <v>9.9</v>
      </c>
      <c r="F1713" s="29" t="n">
        <f aca="false">(E1713+Einstellungen!$B$20)*(1+Einstellungen!$B$10)</f>
        <v>33.98164</v>
      </c>
      <c r="G1713" s="21" t="str">
        <f aca="false">IF(F1713&lt;Einstellungen!$B$5,"ja","nein")</f>
        <v>nein</v>
      </c>
      <c r="H1713" s="21" t="s">
        <v>15</v>
      </c>
      <c r="I1713" s="29" t="n">
        <f aca="false">INDEX(Einstellungen!$B$27:$B$50,7)</f>
        <v>0.7</v>
      </c>
      <c r="J1713" s="29" t="n">
        <f aca="false">F1713*I1713</f>
        <v>23.787148</v>
      </c>
    </row>
    <row r="1714" customFormat="false" ht="15" hidden="false" customHeight="false" outlineLevel="0" collapsed="false">
      <c r="A1714" s="28" t="n">
        <v>45652</v>
      </c>
      <c r="B1714" s="21" t="s">
        <v>119</v>
      </c>
      <c r="C1714" s="21" t="s">
        <v>136</v>
      </c>
      <c r="D1714" s="29" t="n">
        <v>112.61</v>
      </c>
      <c r="E1714" s="29" t="n">
        <f aca="false">D1714/10</f>
        <v>11.261</v>
      </c>
      <c r="F1714" s="29" t="n">
        <f aca="false">(E1714+Einstellungen!$B$20)*(1+Einstellungen!$B$10)</f>
        <v>35.60123</v>
      </c>
      <c r="G1714" s="21" t="str">
        <f aca="false">IF(F1714&lt;Einstellungen!$B$5,"ja","nein")</f>
        <v>nein</v>
      </c>
      <c r="H1714" s="21" t="s">
        <v>15</v>
      </c>
      <c r="I1714" s="29" t="n">
        <f aca="false">INDEX(Einstellungen!$B$27:$B$50,8)</f>
        <v>0.95</v>
      </c>
      <c r="J1714" s="29" t="n">
        <f aca="false">F1714*I1714</f>
        <v>33.8211685</v>
      </c>
    </row>
    <row r="1715" customFormat="false" ht="15" hidden="false" customHeight="false" outlineLevel="0" collapsed="false">
      <c r="A1715" s="28" t="n">
        <v>45652</v>
      </c>
      <c r="B1715" s="21" t="s">
        <v>120</v>
      </c>
      <c r="C1715" s="21" t="s">
        <v>136</v>
      </c>
      <c r="D1715" s="29" t="n">
        <v>119.1</v>
      </c>
      <c r="E1715" s="29" t="n">
        <f aca="false">D1715/10</f>
        <v>11.91</v>
      </c>
      <c r="F1715" s="29" t="n">
        <f aca="false">(E1715+Einstellungen!$B$20)*(1+Einstellungen!$B$10)</f>
        <v>36.37354</v>
      </c>
      <c r="G1715" s="21" t="str">
        <f aca="false">IF(F1715&lt;Einstellungen!$B$5,"ja","nein")</f>
        <v>nein</v>
      </c>
      <c r="H1715" s="21" t="s">
        <v>15</v>
      </c>
      <c r="I1715" s="29" t="n">
        <f aca="false">INDEX(Einstellungen!$B$27:$B$50,9)</f>
        <v>1.05</v>
      </c>
      <c r="J1715" s="29" t="n">
        <f aca="false">F1715*I1715</f>
        <v>38.192217</v>
      </c>
    </row>
    <row r="1716" customFormat="false" ht="15" hidden="false" customHeight="false" outlineLevel="0" collapsed="false">
      <c r="A1716" s="28" t="n">
        <v>45652</v>
      </c>
      <c r="B1716" s="21" t="s">
        <v>121</v>
      </c>
      <c r="C1716" s="21" t="s">
        <v>136</v>
      </c>
      <c r="D1716" s="29" t="n">
        <v>118.23</v>
      </c>
      <c r="E1716" s="29" t="n">
        <f aca="false">D1716/10</f>
        <v>11.823</v>
      </c>
      <c r="F1716" s="29" t="n">
        <f aca="false">(E1716+Einstellungen!$B$20)*(1+Einstellungen!$B$10)</f>
        <v>36.27001</v>
      </c>
      <c r="G1716" s="21" t="str">
        <f aca="false">IF(F1716&lt;Einstellungen!$B$5,"ja","nein")</f>
        <v>nein</v>
      </c>
      <c r="H1716" s="21" t="s">
        <v>15</v>
      </c>
      <c r="I1716" s="29" t="n">
        <f aca="false">INDEX(Einstellungen!$B$27:$B$50,10)</f>
        <v>1.05</v>
      </c>
      <c r="J1716" s="29" t="n">
        <f aca="false">F1716*I1716</f>
        <v>38.0835105</v>
      </c>
    </row>
    <row r="1717" customFormat="false" ht="15" hidden="false" customHeight="false" outlineLevel="0" collapsed="false">
      <c r="A1717" s="28" t="n">
        <v>45652</v>
      </c>
      <c r="B1717" s="21" t="s">
        <v>122</v>
      </c>
      <c r="C1717" s="21" t="s">
        <v>136</v>
      </c>
      <c r="D1717" s="29" t="n">
        <v>113.25</v>
      </c>
      <c r="E1717" s="29" t="n">
        <f aca="false">D1717/10</f>
        <v>11.325</v>
      </c>
      <c r="F1717" s="29" t="n">
        <f aca="false">(E1717+Einstellungen!$B$20)*(1+Einstellungen!$B$10)</f>
        <v>35.67739</v>
      </c>
      <c r="G1717" s="21" t="str">
        <f aca="false">IF(F1717&lt;Einstellungen!$B$5,"ja","nein")</f>
        <v>nein</v>
      </c>
      <c r="H1717" s="21" t="s">
        <v>15</v>
      </c>
      <c r="I1717" s="29" t="n">
        <f aca="false">INDEX(Einstellungen!$B$27:$B$50,11)</f>
        <v>1.05</v>
      </c>
      <c r="J1717" s="29" t="n">
        <f aca="false">F1717*I1717</f>
        <v>37.4612595</v>
      </c>
    </row>
    <row r="1718" customFormat="false" ht="15" hidden="false" customHeight="false" outlineLevel="0" collapsed="false">
      <c r="A1718" s="28" t="n">
        <v>45652</v>
      </c>
      <c r="B1718" s="21" t="s">
        <v>123</v>
      </c>
      <c r="C1718" s="21" t="s">
        <v>136</v>
      </c>
      <c r="D1718" s="29" t="n">
        <v>106.01</v>
      </c>
      <c r="E1718" s="29" t="n">
        <f aca="false">D1718/10</f>
        <v>10.601</v>
      </c>
      <c r="F1718" s="29" t="n">
        <f aca="false">(E1718+Einstellungen!$B$20)*(1+Einstellungen!$B$10)</f>
        <v>34.81583</v>
      </c>
      <c r="G1718" s="21" t="str">
        <f aca="false">IF(F1718&lt;Einstellungen!$B$5,"ja","nein")</f>
        <v>nein</v>
      </c>
      <c r="H1718" s="21" t="s">
        <v>15</v>
      </c>
      <c r="I1718" s="29" t="n">
        <f aca="false">INDEX(Einstellungen!$B$27:$B$50,12)</f>
        <v>1.1</v>
      </c>
      <c r="J1718" s="29" t="n">
        <f aca="false">F1718*I1718</f>
        <v>38.297413</v>
      </c>
    </row>
    <row r="1719" customFormat="false" ht="15" hidden="false" customHeight="false" outlineLevel="0" collapsed="false">
      <c r="A1719" s="28" t="n">
        <v>45652</v>
      </c>
      <c r="B1719" s="21" t="s">
        <v>124</v>
      </c>
      <c r="C1719" s="21" t="s">
        <v>136</v>
      </c>
      <c r="D1719" s="29" t="n">
        <v>107.71</v>
      </c>
      <c r="E1719" s="29" t="n">
        <f aca="false">D1719/10</f>
        <v>10.771</v>
      </c>
      <c r="F1719" s="29" t="n">
        <f aca="false">(E1719+Einstellungen!$B$20)*(1+Einstellungen!$B$10)</f>
        <v>35.01813</v>
      </c>
      <c r="G1719" s="21" t="str">
        <f aca="false">IF(F1719&lt;Einstellungen!$B$5,"ja","nein")</f>
        <v>nein</v>
      </c>
      <c r="H1719" s="21" t="s">
        <v>15</v>
      </c>
      <c r="I1719" s="29" t="n">
        <f aca="false">INDEX(Einstellungen!$B$27:$B$50,13)</f>
        <v>1.2</v>
      </c>
      <c r="J1719" s="29" t="n">
        <f aca="false">F1719*I1719</f>
        <v>42.021756</v>
      </c>
    </row>
    <row r="1720" customFormat="false" ht="15" hidden="false" customHeight="false" outlineLevel="0" collapsed="false">
      <c r="A1720" s="28" t="n">
        <v>45652</v>
      </c>
      <c r="B1720" s="21" t="s">
        <v>125</v>
      </c>
      <c r="C1720" s="21" t="s">
        <v>136</v>
      </c>
      <c r="D1720" s="29" t="n">
        <v>103.9</v>
      </c>
      <c r="E1720" s="29" t="n">
        <f aca="false">D1720/10</f>
        <v>10.39</v>
      </c>
      <c r="F1720" s="29" t="n">
        <f aca="false">(E1720+Einstellungen!$B$20)*(1+Einstellungen!$B$10)</f>
        <v>34.56474</v>
      </c>
      <c r="G1720" s="21" t="str">
        <f aca="false">IF(F1720&lt;Einstellungen!$B$5,"ja","nein")</f>
        <v>nein</v>
      </c>
      <c r="H1720" s="21" t="s">
        <v>15</v>
      </c>
      <c r="I1720" s="29" t="n">
        <f aca="false">INDEX(Einstellungen!$B$27:$B$50,14)</f>
        <v>1.15</v>
      </c>
      <c r="J1720" s="29" t="n">
        <f aca="false">F1720*I1720</f>
        <v>39.749451</v>
      </c>
    </row>
    <row r="1721" customFormat="false" ht="15" hidden="false" customHeight="false" outlineLevel="0" collapsed="false">
      <c r="A1721" s="28" t="n">
        <v>45652</v>
      </c>
      <c r="B1721" s="21" t="s">
        <v>126</v>
      </c>
      <c r="C1721" s="21" t="s">
        <v>136</v>
      </c>
      <c r="D1721" s="29" t="n">
        <v>109.64</v>
      </c>
      <c r="E1721" s="29" t="n">
        <f aca="false">D1721/10</f>
        <v>10.964</v>
      </c>
      <c r="F1721" s="29" t="n">
        <f aca="false">(E1721+Einstellungen!$B$20)*(1+Einstellungen!$B$10)</f>
        <v>35.2478</v>
      </c>
      <c r="G1721" s="21" t="str">
        <f aca="false">IF(F1721&lt;Einstellungen!$B$5,"ja","nein")</f>
        <v>nein</v>
      </c>
      <c r="H1721" s="21" t="s">
        <v>15</v>
      </c>
      <c r="I1721" s="29" t="n">
        <f aca="false">INDEX(Einstellungen!$B$27:$B$50,15)</f>
        <v>1</v>
      </c>
      <c r="J1721" s="29" t="n">
        <f aca="false">F1721*I1721</f>
        <v>35.2478</v>
      </c>
    </row>
    <row r="1722" customFormat="false" ht="15" hidden="false" customHeight="false" outlineLevel="0" collapsed="false">
      <c r="A1722" s="28" t="n">
        <v>45652</v>
      </c>
      <c r="B1722" s="21" t="s">
        <v>127</v>
      </c>
      <c r="C1722" s="21" t="s">
        <v>136</v>
      </c>
      <c r="D1722" s="29" t="n">
        <v>120.75</v>
      </c>
      <c r="E1722" s="29" t="n">
        <f aca="false">D1722/10</f>
        <v>12.075</v>
      </c>
      <c r="F1722" s="29" t="n">
        <f aca="false">(E1722+Einstellungen!$B$20)*(1+Einstellungen!$B$10)</f>
        <v>36.56989</v>
      </c>
      <c r="G1722" s="21" t="str">
        <f aca="false">IF(F1722&lt;Einstellungen!$B$5,"ja","nein")</f>
        <v>nein</v>
      </c>
      <c r="H1722" s="21" t="s">
        <v>15</v>
      </c>
      <c r="I1722" s="29" t="n">
        <f aca="false">INDEX(Einstellungen!$B$27:$B$50,16)</f>
        <v>0.95</v>
      </c>
      <c r="J1722" s="29" t="n">
        <f aca="false">F1722*I1722</f>
        <v>34.7413955</v>
      </c>
    </row>
    <row r="1723" customFormat="false" ht="15" hidden="false" customHeight="false" outlineLevel="0" collapsed="false">
      <c r="A1723" s="28" t="n">
        <v>45652</v>
      </c>
      <c r="B1723" s="21" t="s">
        <v>128</v>
      </c>
      <c r="C1723" s="21" t="s">
        <v>136</v>
      </c>
      <c r="D1723" s="29" t="n">
        <v>129.64</v>
      </c>
      <c r="E1723" s="29" t="n">
        <f aca="false">D1723/10</f>
        <v>12.964</v>
      </c>
      <c r="F1723" s="29" t="n">
        <f aca="false">(E1723+Einstellungen!$B$20)*(1+Einstellungen!$B$10)</f>
        <v>37.6278</v>
      </c>
      <c r="G1723" s="21" t="str">
        <f aca="false">IF(F1723&lt;Einstellungen!$B$5,"ja","nein")</f>
        <v>nein</v>
      </c>
      <c r="H1723" s="21" t="s">
        <v>15</v>
      </c>
      <c r="I1723" s="29" t="n">
        <f aca="false">INDEX(Einstellungen!$B$27:$B$50,17)</f>
        <v>0.95</v>
      </c>
      <c r="J1723" s="29" t="n">
        <f aca="false">F1723*I1723</f>
        <v>35.74641</v>
      </c>
    </row>
    <row r="1724" customFormat="false" ht="15" hidden="false" customHeight="false" outlineLevel="0" collapsed="false">
      <c r="A1724" s="28" t="n">
        <v>45652</v>
      </c>
      <c r="B1724" s="21" t="s">
        <v>129</v>
      </c>
      <c r="C1724" s="21" t="s">
        <v>136</v>
      </c>
      <c r="D1724" s="29" t="n">
        <v>137.9</v>
      </c>
      <c r="E1724" s="29" t="n">
        <f aca="false">D1724/10</f>
        <v>13.79</v>
      </c>
      <c r="F1724" s="29" t="n">
        <f aca="false">(E1724+Einstellungen!$B$20)*(1+Einstellungen!$B$10)</f>
        <v>38.61074</v>
      </c>
      <c r="G1724" s="21" t="str">
        <f aca="false">IF(F1724&lt;Einstellungen!$B$5,"ja","nein")</f>
        <v>nein</v>
      </c>
      <c r="H1724" s="21" t="s">
        <v>15</v>
      </c>
      <c r="I1724" s="29" t="n">
        <f aca="false">INDEX(Einstellungen!$B$27:$B$50,18)</f>
        <v>1.1</v>
      </c>
      <c r="J1724" s="29" t="n">
        <f aca="false">F1724*I1724</f>
        <v>42.471814</v>
      </c>
    </row>
    <row r="1725" customFormat="false" ht="15" hidden="false" customHeight="false" outlineLevel="0" collapsed="false">
      <c r="A1725" s="28" t="n">
        <v>45652</v>
      </c>
      <c r="B1725" s="21" t="s">
        <v>130</v>
      </c>
      <c r="C1725" s="21" t="s">
        <v>136</v>
      </c>
      <c r="D1725" s="29" t="n">
        <v>138.05</v>
      </c>
      <c r="E1725" s="29" t="n">
        <f aca="false">D1725/10</f>
        <v>13.805</v>
      </c>
      <c r="F1725" s="29" t="n">
        <f aca="false">(E1725+Einstellungen!$B$20)*(1+Einstellungen!$B$10)</f>
        <v>38.62859</v>
      </c>
      <c r="G1725" s="21" t="str">
        <f aca="false">IF(F1725&lt;Einstellungen!$B$5,"ja","nein")</f>
        <v>nein</v>
      </c>
      <c r="H1725" s="21" t="s">
        <v>15</v>
      </c>
      <c r="I1725" s="29" t="n">
        <f aca="false">INDEX(Einstellungen!$B$27:$B$50,19)</f>
        <v>1.35</v>
      </c>
      <c r="J1725" s="29" t="n">
        <f aca="false">F1725*I1725</f>
        <v>52.1485965</v>
      </c>
    </row>
    <row r="1726" customFormat="false" ht="15" hidden="false" customHeight="false" outlineLevel="0" collapsed="false">
      <c r="A1726" s="28" t="n">
        <v>45652</v>
      </c>
      <c r="B1726" s="21" t="s">
        <v>131</v>
      </c>
      <c r="C1726" s="21" t="s">
        <v>136</v>
      </c>
      <c r="D1726" s="29" t="n">
        <v>135.71</v>
      </c>
      <c r="E1726" s="29" t="n">
        <f aca="false">D1726/10</f>
        <v>13.571</v>
      </c>
      <c r="F1726" s="29" t="n">
        <f aca="false">(E1726+Einstellungen!$B$20)*(1+Einstellungen!$B$10)</f>
        <v>38.35013</v>
      </c>
      <c r="G1726" s="21" t="str">
        <f aca="false">IF(F1726&lt;Einstellungen!$B$5,"ja","nein")</f>
        <v>nein</v>
      </c>
      <c r="H1726" s="21" t="s">
        <v>15</v>
      </c>
      <c r="I1726" s="29" t="n">
        <f aca="false">INDEX(Einstellungen!$B$27:$B$50,20)</f>
        <v>1.45</v>
      </c>
      <c r="J1726" s="29" t="n">
        <f aca="false">F1726*I1726</f>
        <v>55.6076885</v>
      </c>
    </row>
    <row r="1727" customFormat="false" ht="15" hidden="false" customHeight="false" outlineLevel="0" collapsed="false">
      <c r="A1727" s="28" t="n">
        <v>45652</v>
      </c>
      <c r="B1727" s="21" t="s">
        <v>132</v>
      </c>
      <c r="C1727" s="21" t="s">
        <v>136</v>
      </c>
      <c r="D1727" s="29" t="n">
        <v>129.13</v>
      </c>
      <c r="E1727" s="29" t="n">
        <f aca="false">D1727/10</f>
        <v>12.913</v>
      </c>
      <c r="F1727" s="29" t="n">
        <f aca="false">(E1727+Einstellungen!$B$20)*(1+Einstellungen!$B$10)</f>
        <v>37.56711</v>
      </c>
      <c r="G1727" s="21" t="str">
        <f aca="false">IF(F1727&lt;Einstellungen!$B$5,"ja","nein")</f>
        <v>nein</v>
      </c>
      <c r="H1727" s="21" t="s">
        <v>15</v>
      </c>
      <c r="I1727" s="29" t="n">
        <f aca="false">INDEX(Einstellungen!$B$27:$B$50,21)</f>
        <v>1.4</v>
      </c>
      <c r="J1727" s="29" t="n">
        <f aca="false">F1727*I1727</f>
        <v>52.593954</v>
      </c>
    </row>
    <row r="1728" customFormat="false" ht="15" hidden="false" customHeight="false" outlineLevel="0" collapsed="false">
      <c r="A1728" s="28" t="n">
        <v>45652</v>
      </c>
      <c r="B1728" s="21" t="s">
        <v>133</v>
      </c>
      <c r="C1728" s="21" t="s">
        <v>136</v>
      </c>
      <c r="D1728" s="29" t="n">
        <v>120.85</v>
      </c>
      <c r="E1728" s="29" t="n">
        <f aca="false">D1728/10</f>
        <v>12.085</v>
      </c>
      <c r="F1728" s="29" t="n">
        <f aca="false">(E1728+Einstellungen!$B$20)*(1+Einstellungen!$B$10)</f>
        <v>36.58179</v>
      </c>
      <c r="G1728" s="21" t="str">
        <f aca="false">IF(F1728&lt;Einstellungen!$B$5,"ja","nein")</f>
        <v>nein</v>
      </c>
      <c r="H1728" s="21" t="s">
        <v>15</v>
      </c>
      <c r="I1728" s="29" t="n">
        <f aca="false">INDEX(Einstellungen!$B$27:$B$50,22)</f>
        <v>1.25</v>
      </c>
      <c r="J1728" s="29" t="n">
        <f aca="false">F1728*I1728</f>
        <v>45.7272375</v>
      </c>
    </row>
    <row r="1729" customFormat="false" ht="15" hidden="false" customHeight="false" outlineLevel="0" collapsed="false">
      <c r="A1729" s="28" t="n">
        <v>45652</v>
      </c>
      <c r="B1729" s="21" t="s">
        <v>134</v>
      </c>
      <c r="C1729" s="21" t="s">
        <v>136</v>
      </c>
      <c r="D1729" s="29" t="n">
        <v>123.5</v>
      </c>
      <c r="E1729" s="29" t="n">
        <f aca="false">D1729/10</f>
        <v>12.35</v>
      </c>
      <c r="F1729" s="29" t="n">
        <f aca="false">(E1729+Einstellungen!$B$20)*(1+Einstellungen!$B$10)</f>
        <v>36.89714</v>
      </c>
      <c r="G1729" s="21" t="str">
        <f aca="false">IF(F1729&lt;Einstellungen!$B$5,"ja","nein")</f>
        <v>nein</v>
      </c>
      <c r="H1729" s="21" t="s">
        <v>15</v>
      </c>
      <c r="I1729" s="29" t="n">
        <f aca="false">INDEX(Einstellungen!$B$27:$B$50,23)</f>
        <v>1.05</v>
      </c>
      <c r="J1729" s="29" t="n">
        <f aca="false">F1729*I1729</f>
        <v>38.741997</v>
      </c>
    </row>
    <row r="1730" customFormat="false" ht="15" hidden="false" customHeight="false" outlineLevel="0" collapsed="false">
      <c r="A1730" s="28" t="n">
        <v>45652</v>
      </c>
      <c r="B1730" s="21" t="s">
        <v>135</v>
      </c>
      <c r="C1730" s="21" t="s">
        <v>136</v>
      </c>
      <c r="D1730" s="29" t="n">
        <v>116.98</v>
      </c>
      <c r="E1730" s="29" t="n">
        <f aca="false">D1730/10</f>
        <v>11.698</v>
      </c>
      <c r="F1730" s="29" t="n">
        <f aca="false">(E1730+Einstellungen!$B$20)*(1+Einstellungen!$B$10)</f>
        <v>36.12126</v>
      </c>
      <c r="G1730" s="21" t="str">
        <f aca="false">IF(F1730&lt;Einstellungen!$B$5,"ja","nein")</f>
        <v>nein</v>
      </c>
      <c r="H1730" s="21" t="s">
        <v>15</v>
      </c>
      <c r="I1730" s="29" t="n">
        <f aca="false">INDEX(Einstellungen!$B$27:$B$50,24)</f>
        <v>0.8</v>
      </c>
      <c r="J1730" s="29" t="n">
        <f aca="false">F1730*I1730</f>
        <v>28.897008</v>
      </c>
    </row>
    <row r="1731" customFormat="false" ht="15" hidden="false" customHeight="false" outlineLevel="0" collapsed="false">
      <c r="A1731" s="28" t="n">
        <v>45653</v>
      </c>
      <c r="B1731" s="21" t="s">
        <v>111</v>
      </c>
      <c r="C1731" s="21" t="s">
        <v>137</v>
      </c>
      <c r="D1731" s="29" t="n">
        <v>106.79</v>
      </c>
      <c r="E1731" s="29" t="n">
        <f aca="false">D1731/10</f>
        <v>10.679</v>
      </c>
      <c r="F1731" s="29" t="n">
        <f aca="false">(E1731+Einstellungen!$B$20)*(1+Einstellungen!$B$10)</f>
        <v>34.90865</v>
      </c>
      <c r="G1731" s="21" t="str">
        <f aca="false">IF(F1731&lt;Einstellungen!$B$5,"ja","nein")</f>
        <v>nein</v>
      </c>
      <c r="H1731" s="21" t="s">
        <v>15</v>
      </c>
      <c r="I1731" s="29" t="n">
        <f aca="false">INDEX(Einstellungen!$B$27:$B$50,1)</f>
        <v>0.6</v>
      </c>
      <c r="J1731" s="29" t="n">
        <f aca="false">F1731*I1731</f>
        <v>20.94519</v>
      </c>
    </row>
    <row r="1732" customFormat="false" ht="15" hidden="false" customHeight="false" outlineLevel="0" collapsed="false">
      <c r="A1732" s="28" t="n">
        <v>45653</v>
      </c>
      <c r="B1732" s="21" t="s">
        <v>113</v>
      </c>
      <c r="C1732" s="21" t="s">
        <v>137</v>
      </c>
      <c r="D1732" s="29" t="n">
        <v>101.52</v>
      </c>
      <c r="E1732" s="29" t="n">
        <f aca="false">D1732/10</f>
        <v>10.152</v>
      </c>
      <c r="F1732" s="29" t="n">
        <f aca="false">(E1732+Einstellungen!$B$20)*(1+Einstellungen!$B$10)</f>
        <v>34.28152</v>
      </c>
      <c r="G1732" s="21" t="str">
        <f aca="false">IF(F1732&lt;Einstellungen!$B$5,"ja","nein")</f>
        <v>nein</v>
      </c>
      <c r="H1732" s="21" t="s">
        <v>15</v>
      </c>
      <c r="I1732" s="29" t="n">
        <f aca="false">INDEX(Einstellungen!$B$27:$B$50,2)</f>
        <v>0.5</v>
      </c>
      <c r="J1732" s="29" t="n">
        <f aca="false">F1732*I1732</f>
        <v>17.14076</v>
      </c>
    </row>
    <row r="1733" customFormat="false" ht="15" hidden="false" customHeight="false" outlineLevel="0" collapsed="false">
      <c r="A1733" s="28" t="n">
        <v>45653</v>
      </c>
      <c r="B1733" s="21" t="s">
        <v>114</v>
      </c>
      <c r="C1733" s="21" t="s">
        <v>137</v>
      </c>
      <c r="D1733" s="29" t="n">
        <v>101.03</v>
      </c>
      <c r="E1733" s="29" t="n">
        <f aca="false">D1733/10</f>
        <v>10.103</v>
      </c>
      <c r="F1733" s="29" t="n">
        <f aca="false">(E1733+Einstellungen!$B$20)*(1+Einstellungen!$B$10)</f>
        <v>34.22321</v>
      </c>
      <c r="G1733" s="21" t="str">
        <f aca="false">IF(F1733&lt;Einstellungen!$B$5,"ja","nein")</f>
        <v>nein</v>
      </c>
      <c r="H1733" s="21" t="s">
        <v>15</v>
      </c>
      <c r="I1733" s="29" t="n">
        <f aca="false">INDEX(Einstellungen!$B$27:$B$50,3)</f>
        <v>0.45</v>
      </c>
      <c r="J1733" s="29" t="n">
        <f aca="false">F1733*I1733</f>
        <v>15.4004445</v>
      </c>
    </row>
    <row r="1734" customFormat="false" ht="15" hidden="false" customHeight="false" outlineLevel="0" collapsed="false">
      <c r="A1734" s="28" t="n">
        <v>45653</v>
      </c>
      <c r="B1734" s="21" t="s">
        <v>115</v>
      </c>
      <c r="C1734" s="21" t="s">
        <v>137</v>
      </c>
      <c r="D1734" s="29" t="n">
        <v>99.74</v>
      </c>
      <c r="E1734" s="29" t="n">
        <f aca="false">D1734/10</f>
        <v>9.974</v>
      </c>
      <c r="F1734" s="29" t="n">
        <f aca="false">(E1734+Einstellungen!$B$20)*(1+Einstellungen!$B$10)</f>
        <v>34.0697</v>
      </c>
      <c r="G1734" s="21" t="str">
        <f aca="false">IF(F1734&lt;Einstellungen!$B$5,"ja","nein")</f>
        <v>nein</v>
      </c>
      <c r="H1734" s="21" t="s">
        <v>15</v>
      </c>
      <c r="I1734" s="29" t="n">
        <f aca="false">INDEX(Einstellungen!$B$27:$B$50,4)</f>
        <v>0.45</v>
      </c>
      <c r="J1734" s="29" t="n">
        <f aca="false">F1734*I1734</f>
        <v>15.331365</v>
      </c>
    </row>
    <row r="1735" customFormat="false" ht="15" hidden="false" customHeight="false" outlineLevel="0" collapsed="false">
      <c r="A1735" s="28" t="n">
        <v>45653</v>
      </c>
      <c r="B1735" s="21" t="s">
        <v>116</v>
      </c>
      <c r="C1735" s="21" t="s">
        <v>137</v>
      </c>
      <c r="D1735" s="29" t="n">
        <v>99.58</v>
      </c>
      <c r="E1735" s="29" t="n">
        <f aca="false">D1735/10</f>
        <v>9.958</v>
      </c>
      <c r="F1735" s="29" t="n">
        <f aca="false">(E1735+Einstellungen!$B$20)*(1+Einstellungen!$B$10)</f>
        <v>34.05066</v>
      </c>
      <c r="G1735" s="21" t="str">
        <f aca="false">IF(F1735&lt;Einstellungen!$B$5,"ja","nein")</f>
        <v>nein</v>
      </c>
      <c r="H1735" s="21" t="s">
        <v>15</v>
      </c>
      <c r="I1735" s="29" t="n">
        <f aca="false">INDEX(Einstellungen!$B$27:$B$50,5)</f>
        <v>0.45</v>
      </c>
      <c r="J1735" s="29" t="n">
        <f aca="false">F1735*I1735</f>
        <v>15.322797</v>
      </c>
    </row>
    <row r="1736" customFormat="false" ht="15" hidden="false" customHeight="false" outlineLevel="0" collapsed="false">
      <c r="A1736" s="28" t="n">
        <v>45653</v>
      </c>
      <c r="B1736" s="21" t="s">
        <v>117</v>
      </c>
      <c r="C1736" s="21" t="s">
        <v>137</v>
      </c>
      <c r="D1736" s="29" t="n">
        <v>106.2</v>
      </c>
      <c r="E1736" s="29" t="n">
        <f aca="false">D1736/10</f>
        <v>10.62</v>
      </c>
      <c r="F1736" s="29" t="n">
        <f aca="false">(E1736+Einstellungen!$B$20)*(1+Einstellungen!$B$10)</f>
        <v>34.83844</v>
      </c>
      <c r="G1736" s="21" t="str">
        <f aca="false">IF(F1736&lt;Einstellungen!$B$5,"ja","nein")</f>
        <v>nein</v>
      </c>
      <c r="H1736" s="21" t="s">
        <v>15</v>
      </c>
      <c r="I1736" s="29" t="n">
        <f aca="false">INDEX(Einstellungen!$B$27:$B$50,6)</f>
        <v>0.5</v>
      </c>
      <c r="J1736" s="29" t="n">
        <f aca="false">F1736*I1736</f>
        <v>17.41922</v>
      </c>
    </row>
    <row r="1737" customFormat="false" ht="15" hidden="false" customHeight="false" outlineLevel="0" collapsed="false">
      <c r="A1737" s="28" t="n">
        <v>45653</v>
      </c>
      <c r="B1737" s="21" t="s">
        <v>118</v>
      </c>
      <c r="C1737" s="21" t="s">
        <v>137</v>
      </c>
      <c r="D1737" s="29" t="n">
        <v>115.7</v>
      </c>
      <c r="E1737" s="29" t="n">
        <f aca="false">D1737/10</f>
        <v>11.57</v>
      </c>
      <c r="F1737" s="29" t="n">
        <f aca="false">(E1737+Einstellungen!$B$20)*(1+Einstellungen!$B$10)</f>
        <v>35.96894</v>
      </c>
      <c r="G1737" s="21" t="str">
        <f aca="false">IF(F1737&lt;Einstellungen!$B$5,"ja","nein")</f>
        <v>nein</v>
      </c>
      <c r="H1737" s="21" t="s">
        <v>15</v>
      </c>
      <c r="I1737" s="29" t="n">
        <f aca="false">INDEX(Einstellungen!$B$27:$B$50,7)</f>
        <v>0.7</v>
      </c>
      <c r="J1737" s="29" t="n">
        <f aca="false">F1737*I1737</f>
        <v>25.178258</v>
      </c>
    </row>
    <row r="1738" customFormat="false" ht="15" hidden="false" customHeight="false" outlineLevel="0" collapsed="false">
      <c r="A1738" s="28" t="n">
        <v>45653</v>
      </c>
      <c r="B1738" s="21" t="s">
        <v>119</v>
      </c>
      <c r="C1738" s="21" t="s">
        <v>137</v>
      </c>
      <c r="D1738" s="29" t="n">
        <v>124.29</v>
      </c>
      <c r="E1738" s="29" t="n">
        <f aca="false">D1738/10</f>
        <v>12.429</v>
      </c>
      <c r="F1738" s="29" t="n">
        <f aca="false">(E1738+Einstellungen!$B$20)*(1+Einstellungen!$B$10)</f>
        <v>36.99115</v>
      </c>
      <c r="G1738" s="21" t="str">
        <f aca="false">IF(F1738&lt;Einstellungen!$B$5,"ja","nein")</f>
        <v>nein</v>
      </c>
      <c r="H1738" s="21" t="s">
        <v>15</v>
      </c>
      <c r="I1738" s="29" t="n">
        <f aca="false">INDEX(Einstellungen!$B$27:$B$50,8)</f>
        <v>0.95</v>
      </c>
      <c r="J1738" s="29" t="n">
        <f aca="false">F1738*I1738</f>
        <v>35.1415925</v>
      </c>
    </row>
    <row r="1739" customFormat="false" ht="15" hidden="false" customHeight="false" outlineLevel="0" collapsed="false">
      <c r="A1739" s="28" t="n">
        <v>45653</v>
      </c>
      <c r="B1739" s="21" t="s">
        <v>120</v>
      </c>
      <c r="C1739" s="21" t="s">
        <v>137</v>
      </c>
      <c r="D1739" s="29" t="n">
        <v>131.85</v>
      </c>
      <c r="E1739" s="29" t="n">
        <f aca="false">D1739/10</f>
        <v>13.185</v>
      </c>
      <c r="F1739" s="29" t="n">
        <f aca="false">(E1739+Einstellungen!$B$20)*(1+Einstellungen!$B$10)</f>
        <v>37.89079</v>
      </c>
      <c r="G1739" s="21" t="str">
        <f aca="false">IF(F1739&lt;Einstellungen!$B$5,"ja","nein")</f>
        <v>nein</v>
      </c>
      <c r="H1739" s="21" t="s">
        <v>15</v>
      </c>
      <c r="I1739" s="29" t="n">
        <f aca="false">INDEX(Einstellungen!$B$27:$B$50,9)</f>
        <v>1.05</v>
      </c>
      <c r="J1739" s="29" t="n">
        <f aca="false">F1739*I1739</f>
        <v>39.7853295</v>
      </c>
    </row>
    <row r="1740" customFormat="false" ht="15" hidden="false" customHeight="false" outlineLevel="0" collapsed="false">
      <c r="A1740" s="28" t="n">
        <v>45653</v>
      </c>
      <c r="B1740" s="21" t="s">
        <v>121</v>
      </c>
      <c r="C1740" s="21" t="s">
        <v>137</v>
      </c>
      <c r="D1740" s="29" t="n">
        <v>130.15</v>
      </c>
      <c r="E1740" s="29" t="n">
        <f aca="false">D1740/10</f>
        <v>13.015</v>
      </c>
      <c r="F1740" s="29" t="n">
        <f aca="false">(E1740+Einstellungen!$B$20)*(1+Einstellungen!$B$10)</f>
        <v>37.68849</v>
      </c>
      <c r="G1740" s="21" t="str">
        <f aca="false">IF(F1740&lt;Einstellungen!$B$5,"ja","nein")</f>
        <v>nein</v>
      </c>
      <c r="H1740" s="21" t="s">
        <v>15</v>
      </c>
      <c r="I1740" s="29" t="n">
        <f aca="false">INDEX(Einstellungen!$B$27:$B$50,10)</f>
        <v>1.05</v>
      </c>
      <c r="J1740" s="29" t="n">
        <f aca="false">F1740*I1740</f>
        <v>39.5729145</v>
      </c>
    </row>
    <row r="1741" customFormat="false" ht="15" hidden="false" customHeight="false" outlineLevel="0" collapsed="false">
      <c r="A1741" s="28" t="n">
        <v>45653</v>
      </c>
      <c r="B1741" s="21" t="s">
        <v>122</v>
      </c>
      <c r="C1741" s="21" t="s">
        <v>137</v>
      </c>
      <c r="D1741" s="29" t="n">
        <v>120.1</v>
      </c>
      <c r="E1741" s="29" t="n">
        <f aca="false">D1741/10</f>
        <v>12.01</v>
      </c>
      <c r="F1741" s="29" t="n">
        <f aca="false">(E1741+Einstellungen!$B$20)*(1+Einstellungen!$B$10)</f>
        <v>36.49254</v>
      </c>
      <c r="G1741" s="21" t="str">
        <f aca="false">IF(F1741&lt;Einstellungen!$B$5,"ja","nein")</f>
        <v>nein</v>
      </c>
      <c r="H1741" s="21" t="s">
        <v>15</v>
      </c>
      <c r="I1741" s="29" t="n">
        <f aca="false">INDEX(Einstellungen!$B$27:$B$50,11)</f>
        <v>1.05</v>
      </c>
      <c r="J1741" s="29" t="n">
        <f aca="false">F1741*I1741</f>
        <v>38.317167</v>
      </c>
    </row>
    <row r="1742" customFormat="false" ht="15" hidden="false" customHeight="false" outlineLevel="0" collapsed="false">
      <c r="A1742" s="28" t="n">
        <v>45653</v>
      </c>
      <c r="B1742" s="21" t="s">
        <v>123</v>
      </c>
      <c r="C1742" s="21" t="s">
        <v>137</v>
      </c>
      <c r="D1742" s="29" t="n">
        <v>107.94</v>
      </c>
      <c r="E1742" s="29" t="n">
        <f aca="false">D1742/10</f>
        <v>10.794</v>
      </c>
      <c r="F1742" s="29" t="n">
        <f aca="false">(E1742+Einstellungen!$B$20)*(1+Einstellungen!$B$10)</f>
        <v>35.0455</v>
      </c>
      <c r="G1742" s="21" t="str">
        <f aca="false">IF(F1742&lt;Einstellungen!$B$5,"ja","nein")</f>
        <v>nein</v>
      </c>
      <c r="H1742" s="21" t="s">
        <v>15</v>
      </c>
      <c r="I1742" s="29" t="n">
        <f aca="false">INDEX(Einstellungen!$B$27:$B$50,12)</f>
        <v>1.1</v>
      </c>
      <c r="J1742" s="29" t="n">
        <f aca="false">F1742*I1742</f>
        <v>38.55005</v>
      </c>
    </row>
    <row r="1743" customFormat="false" ht="15" hidden="false" customHeight="false" outlineLevel="0" collapsed="false">
      <c r="A1743" s="28" t="n">
        <v>45653</v>
      </c>
      <c r="B1743" s="21" t="s">
        <v>124</v>
      </c>
      <c r="C1743" s="21" t="s">
        <v>137</v>
      </c>
      <c r="D1743" s="29" t="n">
        <v>107.81</v>
      </c>
      <c r="E1743" s="29" t="n">
        <f aca="false">D1743/10</f>
        <v>10.781</v>
      </c>
      <c r="F1743" s="29" t="n">
        <f aca="false">(E1743+Einstellungen!$B$20)*(1+Einstellungen!$B$10)</f>
        <v>35.03003</v>
      </c>
      <c r="G1743" s="21" t="str">
        <f aca="false">IF(F1743&lt;Einstellungen!$B$5,"ja","nein")</f>
        <v>nein</v>
      </c>
      <c r="H1743" s="21" t="s">
        <v>15</v>
      </c>
      <c r="I1743" s="29" t="n">
        <f aca="false">INDEX(Einstellungen!$B$27:$B$50,13)</f>
        <v>1.2</v>
      </c>
      <c r="J1743" s="29" t="n">
        <f aca="false">F1743*I1743</f>
        <v>42.036036</v>
      </c>
    </row>
    <row r="1744" customFormat="false" ht="15" hidden="false" customHeight="false" outlineLevel="0" collapsed="false">
      <c r="A1744" s="28" t="n">
        <v>45653</v>
      </c>
      <c r="B1744" s="21" t="s">
        <v>125</v>
      </c>
      <c r="C1744" s="21" t="s">
        <v>137</v>
      </c>
      <c r="D1744" s="29" t="n">
        <v>107.94</v>
      </c>
      <c r="E1744" s="29" t="n">
        <f aca="false">D1744/10</f>
        <v>10.794</v>
      </c>
      <c r="F1744" s="29" t="n">
        <f aca="false">(E1744+Einstellungen!$B$20)*(1+Einstellungen!$B$10)</f>
        <v>35.0455</v>
      </c>
      <c r="G1744" s="21" t="str">
        <f aca="false">IF(F1744&lt;Einstellungen!$B$5,"ja","nein")</f>
        <v>nein</v>
      </c>
      <c r="H1744" s="21" t="s">
        <v>15</v>
      </c>
      <c r="I1744" s="29" t="n">
        <f aca="false">INDEX(Einstellungen!$B$27:$B$50,14)</f>
        <v>1.15</v>
      </c>
      <c r="J1744" s="29" t="n">
        <f aca="false">F1744*I1744</f>
        <v>40.302325</v>
      </c>
    </row>
    <row r="1745" customFormat="false" ht="15" hidden="false" customHeight="false" outlineLevel="0" collapsed="false">
      <c r="A1745" s="28" t="n">
        <v>45653</v>
      </c>
      <c r="B1745" s="21" t="s">
        <v>126</v>
      </c>
      <c r="C1745" s="21" t="s">
        <v>137</v>
      </c>
      <c r="D1745" s="29" t="n">
        <v>121.65</v>
      </c>
      <c r="E1745" s="29" t="n">
        <f aca="false">D1745/10</f>
        <v>12.165</v>
      </c>
      <c r="F1745" s="29" t="n">
        <f aca="false">(E1745+Einstellungen!$B$20)*(1+Einstellungen!$B$10)</f>
        <v>36.67699</v>
      </c>
      <c r="G1745" s="21" t="str">
        <f aca="false">IF(F1745&lt;Einstellungen!$B$5,"ja","nein")</f>
        <v>nein</v>
      </c>
      <c r="H1745" s="21" t="s">
        <v>15</v>
      </c>
      <c r="I1745" s="29" t="n">
        <f aca="false">INDEX(Einstellungen!$B$27:$B$50,15)</f>
        <v>1</v>
      </c>
      <c r="J1745" s="29" t="n">
        <f aca="false">F1745*I1745</f>
        <v>36.67699</v>
      </c>
    </row>
    <row r="1746" customFormat="false" ht="15" hidden="false" customHeight="false" outlineLevel="0" collapsed="false">
      <c r="A1746" s="28" t="n">
        <v>45653</v>
      </c>
      <c r="B1746" s="21" t="s">
        <v>127</v>
      </c>
      <c r="C1746" s="21" t="s">
        <v>137</v>
      </c>
      <c r="D1746" s="29" t="n">
        <v>136.46</v>
      </c>
      <c r="E1746" s="29" t="n">
        <f aca="false">D1746/10</f>
        <v>13.646</v>
      </c>
      <c r="F1746" s="29" t="n">
        <f aca="false">(E1746+Einstellungen!$B$20)*(1+Einstellungen!$B$10)</f>
        <v>38.43938</v>
      </c>
      <c r="G1746" s="21" t="str">
        <f aca="false">IF(F1746&lt;Einstellungen!$B$5,"ja","nein")</f>
        <v>nein</v>
      </c>
      <c r="H1746" s="21" t="s">
        <v>15</v>
      </c>
      <c r="I1746" s="29" t="n">
        <f aca="false">INDEX(Einstellungen!$B$27:$B$50,16)</f>
        <v>0.95</v>
      </c>
      <c r="J1746" s="29" t="n">
        <f aca="false">F1746*I1746</f>
        <v>36.517411</v>
      </c>
    </row>
    <row r="1747" customFormat="false" ht="15" hidden="false" customHeight="false" outlineLevel="0" collapsed="false">
      <c r="A1747" s="28" t="n">
        <v>45653</v>
      </c>
      <c r="B1747" s="21" t="s">
        <v>128</v>
      </c>
      <c r="C1747" s="21" t="s">
        <v>137</v>
      </c>
      <c r="D1747" s="29" t="n">
        <v>146.25</v>
      </c>
      <c r="E1747" s="29" t="n">
        <f aca="false">D1747/10</f>
        <v>14.625</v>
      </c>
      <c r="F1747" s="29" t="n">
        <f aca="false">(E1747+Einstellungen!$B$20)*(1+Einstellungen!$B$10)</f>
        <v>39.60439</v>
      </c>
      <c r="G1747" s="21" t="str">
        <f aca="false">IF(F1747&lt;Einstellungen!$B$5,"ja","nein")</f>
        <v>nein</v>
      </c>
      <c r="H1747" s="21" t="s">
        <v>15</v>
      </c>
      <c r="I1747" s="29" t="n">
        <f aca="false">INDEX(Einstellungen!$B$27:$B$50,17)</f>
        <v>0.95</v>
      </c>
      <c r="J1747" s="29" t="n">
        <f aca="false">F1747*I1747</f>
        <v>37.6241705</v>
      </c>
    </row>
    <row r="1748" customFormat="false" ht="15" hidden="false" customHeight="false" outlineLevel="0" collapsed="false">
      <c r="A1748" s="28" t="n">
        <v>45653</v>
      </c>
      <c r="B1748" s="21" t="s">
        <v>129</v>
      </c>
      <c r="C1748" s="21" t="s">
        <v>137</v>
      </c>
      <c r="D1748" s="29" t="n">
        <v>151.8</v>
      </c>
      <c r="E1748" s="29" t="n">
        <f aca="false">D1748/10</f>
        <v>15.18</v>
      </c>
      <c r="F1748" s="29" t="n">
        <f aca="false">(E1748+Einstellungen!$B$20)*(1+Einstellungen!$B$10)</f>
        <v>40.26484</v>
      </c>
      <c r="G1748" s="21" t="str">
        <f aca="false">IF(F1748&lt;Einstellungen!$B$5,"ja","nein")</f>
        <v>nein</v>
      </c>
      <c r="H1748" s="21" t="s">
        <v>15</v>
      </c>
      <c r="I1748" s="29" t="n">
        <f aca="false">INDEX(Einstellungen!$B$27:$B$50,18)</f>
        <v>1.1</v>
      </c>
      <c r="J1748" s="29" t="n">
        <f aca="false">F1748*I1748</f>
        <v>44.291324</v>
      </c>
    </row>
    <row r="1749" customFormat="false" ht="15" hidden="false" customHeight="false" outlineLevel="0" collapsed="false">
      <c r="A1749" s="28" t="n">
        <v>45653</v>
      </c>
      <c r="B1749" s="21" t="s">
        <v>130</v>
      </c>
      <c r="C1749" s="21" t="s">
        <v>137</v>
      </c>
      <c r="D1749" s="29" t="n">
        <v>158.4</v>
      </c>
      <c r="E1749" s="29" t="n">
        <f aca="false">D1749/10</f>
        <v>15.84</v>
      </c>
      <c r="F1749" s="29" t="n">
        <f aca="false">(E1749+Einstellungen!$B$20)*(1+Einstellungen!$B$10)</f>
        <v>41.05024</v>
      </c>
      <c r="G1749" s="21" t="str">
        <f aca="false">IF(F1749&lt;Einstellungen!$B$5,"ja","nein")</f>
        <v>nein</v>
      </c>
      <c r="H1749" s="21" t="s">
        <v>15</v>
      </c>
      <c r="I1749" s="29" t="n">
        <f aca="false">INDEX(Einstellungen!$B$27:$B$50,19)</f>
        <v>1.35</v>
      </c>
      <c r="J1749" s="29" t="n">
        <f aca="false">F1749*I1749</f>
        <v>55.417824</v>
      </c>
    </row>
    <row r="1750" customFormat="false" ht="15" hidden="false" customHeight="false" outlineLevel="0" collapsed="false">
      <c r="A1750" s="28" t="n">
        <v>45653</v>
      </c>
      <c r="B1750" s="21" t="s">
        <v>131</v>
      </c>
      <c r="C1750" s="21" t="s">
        <v>137</v>
      </c>
      <c r="D1750" s="29" t="n">
        <v>146.43</v>
      </c>
      <c r="E1750" s="29" t="n">
        <f aca="false">D1750/10</f>
        <v>14.643</v>
      </c>
      <c r="F1750" s="29" t="n">
        <f aca="false">(E1750+Einstellungen!$B$20)*(1+Einstellungen!$B$10)</f>
        <v>39.62581</v>
      </c>
      <c r="G1750" s="21" t="str">
        <f aca="false">IF(F1750&lt;Einstellungen!$B$5,"ja","nein")</f>
        <v>nein</v>
      </c>
      <c r="H1750" s="21" t="s">
        <v>15</v>
      </c>
      <c r="I1750" s="29" t="n">
        <f aca="false">INDEX(Einstellungen!$B$27:$B$50,20)</f>
        <v>1.45</v>
      </c>
      <c r="J1750" s="29" t="n">
        <f aca="false">F1750*I1750</f>
        <v>57.4574245</v>
      </c>
    </row>
    <row r="1751" customFormat="false" ht="15" hidden="false" customHeight="false" outlineLevel="0" collapsed="false">
      <c r="A1751" s="28" t="n">
        <v>45653</v>
      </c>
      <c r="B1751" s="21" t="s">
        <v>132</v>
      </c>
      <c r="C1751" s="21" t="s">
        <v>137</v>
      </c>
      <c r="D1751" s="29" t="n">
        <v>133.14</v>
      </c>
      <c r="E1751" s="29" t="n">
        <f aca="false">D1751/10</f>
        <v>13.314</v>
      </c>
      <c r="F1751" s="29" t="n">
        <f aca="false">(E1751+Einstellungen!$B$20)*(1+Einstellungen!$B$10)</f>
        <v>38.0443</v>
      </c>
      <c r="G1751" s="21" t="str">
        <f aca="false">IF(F1751&lt;Einstellungen!$B$5,"ja","nein")</f>
        <v>nein</v>
      </c>
      <c r="H1751" s="21" t="s">
        <v>15</v>
      </c>
      <c r="I1751" s="29" t="n">
        <f aca="false">INDEX(Einstellungen!$B$27:$B$50,21)</f>
        <v>1.4</v>
      </c>
      <c r="J1751" s="29" t="n">
        <f aca="false">F1751*I1751</f>
        <v>53.26202</v>
      </c>
    </row>
    <row r="1752" customFormat="false" ht="15" hidden="false" customHeight="false" outlineLevel="0" collapsed="false">
      <c r="A1752" s="28" t="n">
        <v>45653</v>
      </c>
      <c r="B1752" s="21" t="s">
        <v>133</v>
      </c>
      <c r="C1752" s="21" t="s">
        <v>137</v>
      </c>
      <c r="D1752" s="29" t="n">
        <v>125.42</v>
      </c>
      <c r="E1752" s="29" t="n">
        <f aca="false">D1752/10</f>
        <v>12.542</v>
      </c>
      <c r="F1752" s="29" t="n">
        <f aca="false">(E1752+Einstellungen!$B$20)*(1+Einstellungen!$B$10)</f>
        <v>37.12562</v>
      </c>
      <c r="G1752" s="21" t="str">
        <f aca="false">IF(F1752&lt;Einstellungen!$B$5,"ja","nein")</f>
        <v>nein</v>
      </c>
      <c r="H1752" s="21" t="s">
        <v>15</v>
      </c>
      <c r="I1752" s="29" t="n">
        <f aca="false">INDEX(Einstellungen!$B$27:$B$50,22)</f>
        <v>1.25</v>
      </c>
      <c r="J1752" s="29" t="n">
        <f aca="false">F1752*I1752</f>
        <v>46.407025</v>
      </c>
    </row>
    <row r="1753" customFormat="false" ht="15" hidden="false" customHeight="false" outlineLevel="0" collapsed="false">
      <c r="A1753" s="28" t="n">
        <v>45653</v>
      </c>
      <c r="B1753" s="21" t="s">
        <v>134</v>
      </c>
      <c r="C1753" s="21" t="s">
        <v>137</v>
      </c>
      <c r="D1753" s="29" t="n">
        <v>126.76</v>
      </c>
      <c r="E1753" s="29" t="n">
        <f aca="false">D1753/10</f>
        <v>12.676</v>
      </c>
      <c r="F1753" s="29" t="n">
        <f aca="false">(E1753+Einstellungen!$B$20)*(1+Einstellungen!$B$10)</f>
        <v>37.28508</v>
      </c>
      <c r="G1753" s="21" t="str">
        <f aca="false">IF(F1753&lt;Einstellungen!$B$5,"ja","nein")</f>
        <v>nein</v>
      </c>
      <c r="H1753" s="21" t="s">
        <v>15</v>
      </c>
      <c r="I1753" s="29" t="n">
        <f aca="false">INDEX(Einstellungen!$B$27:$B$50,23)</f>
        <v>1.05</v>
      </c>
      <c r="J1753" s="29" t="n">
        <f aca="false">F1753*I1753</f>
        <v>39.149334</v>
      </c>
    </row>
    <row r="1754" customFormat="false" ht="15" hidden="false" customHeight="false" outlineLevel="0" collapsed="false">
      <c r="A1754" s="28" t="n">
        <v>45653</v>
      </c>
      <c r="B1754" s="21" t="s">
        <v>135</v>
      </c>
      <c r="C1754" s="21" t="s">
        <v>137</v>
      </c>
      <c r="D1754" s="29" t="n">
        <v>114</v>
      </c>
      <c r="E1754" s="29" t="n">
        <f aca="false">D1754/10</f>
        <v>11.4</v>
      </c>
      <c r="F1754" s="29" t="n">
        <f aca="false">(E1754+Einstellungen!$B$20)*(1+Einstellungen!$B$10)</f>
        <v>35.76664</v>
      </c>
      <c r="G1754" s="21" t="str">
        <f aca="false">IF(F1754&lt;Einstellungen!$B$5,"ja","nein")</f>
        <v>nein</v>
      </c>
      <c r="H1754" s="21" t="s">
        <v>15</v>
      </c>
      <c r="I1754" s="29" t="n">
        <f aca="false">INDEX(Einstellungen!$B$27:$B$50,24)</f>
        <v>0.8</v>
      </c>
      <c r="J1754" s="29" t="n">
        <f aca="false">F1754*I1754</f>
        <v>28.613312</v>
      </c>
    </row>
    <row r="1755" customFormat="false" ht="15" hidden="false" customHeight="false" outlineLevel="0" collapsed="false">
      <c r="A1755" s="28" t="n">
        <v>45654</v>
      </c>
      <c r="B1755" s="21" t="s">
        <v>111</v>
      </c>
      <c r="C1755" s="21" t="s">
        <v>138</v>
      </c>
      <c r="D1755" s="29" t="n">
        <v>126.4</v>
      </c>
      <c r="E1755" s="29" t="n">
        <f aca="false">D1755/10</f>
        <v>12.64</v>
      </c>
      <c r="F1755" s="29" t="n">
        <f aca="false">(E1755+Einstellungen!$B$20)*(1+Einstellungen!$B$10)</f>
        <v>37.24224</v>
      </c>
      <c r="G1755" s="21" t="str">
        <f aca="false">IF(F1755&lt;Einstellungen!$B$5,"ja","nein")</f>
        <v>nein</v>
      </c>
      <c r="H1755" s="21" t="s">
        <v>15</v>
      </c>
      <c r="I1755" s="29" t="n">
        <f aca="false">INDEX(Einstellungen!$B$27:$B$50,1)</f>
        <v>0.6</v>
      </c>
      <c r="J1755" s="29" t="n">
        <f aca="false">F1755*I1755</f>
        <v>22.345344</v>
      </c>
    </row>
    <row r="1756" customFormat="false" ht="15" hidden="false" customHeight="false" outlineLevel="0" collapsed="false">
      <c r="A1756" s="28" t="n">
        <v>45654</v>
      </c>
      <c r="B1756" s="21" t="s">
        <v>113</v>
      </c>
      <c r="C1756" s="21" t="s">
        <v>138</v>
      </c>
      <c r="D1756" s="29" t="n">
        <v>116.63</v>
      </c>
      <c r="E1756" s="29" t="n">
        <f aca="false">D1756/10</f>
        <v>11.663</v>
      </c>
      <c r="F1756" s="29" t="n">
        <f aca="false">(E1756+Einstellungen!$B$20)*(1+Einstellungen!$B$10)</f>
        <v>36.07961</v>
      </c>
      <c r="G1756" s="21" t="str">
        <f aca="false">IF(F1756&lt;Einstellungen!$B$5,"ja","nein")</f>
        <v>nein</v>
      </c>
      <c r="H1756" s="21" t="s">
        <v>15</v>
      </c>
      <c r="I1756" s="29" t="n">
        <f aca="false">INDEX(Einstellungen!$B$27:$B$50,2)</f>
        <v>0.5</v>
      </c>
      <c r="J1756" s="29" t="n">
        <f aca="false">F1756*I1756</f>
        <v>18.039805</v>
      </c>
    </row>
    <row r="1757" customFormat="false" ht="15" hidden="false" customHeight="false" outlineLevel="0" collapsed="false">
      <c r="A1757" s="28" t="n">
        <v>45654</v>
      </c>
      <c r="B1757" s="21" t="s">
        <v>114</v>
      </c>
      <c r="C1757" s="21" t="s">
        <v>138</v>
      </c>
      <c r="D1757" s="29" t="n">
        <v>110.15</v>
      </c>
      <c r="E1757" s="29" t="n">
        <f aca="false">D1757/10</f>
        <v>11.015</v>
      </c>
      <c r="F1757" s="29" t="n">
        <f aca="false">(E1757+Einstellungen!$B$20)*(1+Einstellungen!$B$10)</f>
        <v>35.30849</v>
      </c>
      <c r="G1757" s="21" t="str">
        <f aca="false">IF(F1757&lt;Einstellungen!$B$5,"ja","nein")</f>
        <v>nein</v>
      </c>
      <c r="H1757" s="21" t="s">
        <v>15</v>
      </c>
      <c r="I1757" s="29" t="n">
        <f aca="false">INDEX(Einstellungen!$B$27:$B$50,3)</f>
        <v>0.45</v>
      </c>
      <c r="J1757" s="29" t="n">
        <f aca="false">F1757*I1757</f>
        <v>15.8888205</v>
      </c>
    </row>
    <row r="1758" customFormat="false" ht="15" hidden="false" customHeight="false" outlineLevel="0" collapsed="false">
      <c r="A1758" s="28" t="n">
        <v>45654</v>
      </c>
      <c r="B1758" s="21" t="s">
        <v>115</v>
      </c>
      <c r="C1758" s="21" t="s">
        <v>138</v>
      </c>
      <c r="D1758" s="29" t="n">
        <v>105.92</v>
      </c>
      <c r="E1758" s="29" t="n">
        <f aca="false">D1758/10</f>
        <v>10.592</v>
      </c>
      <c r="F1758" s="29" t="n">
        <f aca="false">(E1758+Einstellungen!$B$20)*(1+Einstellungen!$B$10)</f>
        <v>34.80512</v>
      </c>
      <c r="G1758" s="21" t="str">
        <f aca="false">IF(F1758&lt;Einstellungen!$B$5,"ja","nein")</f>
        <v>nein</v>
      </c>
      <c r="H1758" s="21" t="s">
        <v>15</v>
      </c>
      <c r="I1758" s="29" t="n">
        <f aca="false">INDEX(Einstellungen!$B$27:$B$50,4)</f>
        <v>0.45</v>
      </c>
      <c r="J1758" s="29" t="n">
        <f aca="false">F1758*I1758</f>
        <v>15.662304</v>
      </c>
    </row>
    <row r="1759" customFormat="false" ht="15" hidden="false" customHeight="false" outlineLevel="0" collapsed="false">
      <c r="A1759" s="28" t="n">
        <v>45654</v>
      </c>
      <c r="B1759" s="21" t="s">
        <v>116</v>
      </c>
      <c r="C1759" s="21" t="s">
        <v>138</v>
      </c>
      <c r="D1759" s="29" t="n">
        <v>102.93</v>
      </c>
      <c r="E1759" s="29" t="n">
        <f aca="false">D1759/10</f>
        <v>10.293</v>
      </c>
      <c r="F1759" s="29" t="n">
        <f aca="false">(E1759+Einstellungen!$B$20)*(1+Einstellungen!$B$10)</f>
        <v>34.44931</v>
      </c>
      <c r="G1759" s="21" t="str">
        <f aca="false">IF(F1759&lt;Einstellungen!$B$5,"ja","nein")</f>
        <v>nein</v>
      </c>
      <c r="H1759" s="21" t="s">
        <v>15</v>
      </c>
      <c r="I1759" s="29" t="n">
        <f aca="false">INDEX(Einstellungen!$B$27:$B$50,5)</f>
        <v>0.45</v>
      </c>
      <c r="J1759" s="29" t="n">
        <f aca="false">F1759*I1759</f>
        <v>15.5021895</v>
      </c>
    </row>
    <row r="1760" customFormat="false" ht="15" hidden="false" customHeight="false" outlineLevel="0" collapsed="false">
      <c r="A1760" s="28" t="n">
        <v>45654</v>
      </c>
      <c r="B1760" s="21" t="s">
        <v>117</v>
      </c>
      <c r="C1760" s="21" t="s">
        <v>138</v>
      </c>
      <c r="D1760" s="29" t="n">
        <v>105.58</v>
      </c>
      <c r="E1760" s="29" t="n">
        <f aca="false">D1760/10</f>
        <v>10.558</v>
      </c>
      <c r="F1760" s="29" t="n">
        <f aca="false">(E1760+Einstellungen!$B$20)*(1+Einstellungen!$B$10)</f>
        <v>34.76466</v>
      </c>
      <c r="G1760" s="21" t="str">
        <f aca="false">IF(F1760&lt;Einstellungen!$B$5,"ja","nein")</f>
        <v>nein</v>
      </c>
      <c r="H1760" s="21" t="s">
        <v>15</v>
      </c>
      <c r="I1760" s="29" t="n">
        <f aca="false">INDEX(Einstellungen!$B$27:$B$50,6)</f>
        <v>0.5</v>
      </c>
      <c r="J1760" s="29" t="n">
        <f aca="false">F1760*I1760</f>
        <v>17.38233</v>
      </c>
    </row>
    <row r="1761" customFormat="false" ht="15" hidden="false" customHeight="false" outlineLevel="0" collapsed="false">
      <c r="A1761" s="28" t="n">
        <v>45654</v>
      </c>
      <c r="B1761" s="21" t="s">
        <v>118</v>
      </c>
      <c r="C1761" s="21" t="s">
        <v>138</v>
      </c>
      <c r="D1761" s="29" t="n">
        <v>109.71</v>
      </c>
      <c r="E1761" s="29" t="n">
        <f aca="false">D1761/10</f>
        <v>10.971</v>
      </c>
      <c r="F1761" s="29" t="n">
        <f aca="false">(E1761+Einstellungen!$B$20)*(1+Einstellungen!$B$10)</f>
        <v>35.25613</v>
      </c>
      <c r="G1761" s="21" t="str">
        <f aca="false">IF(F1761&lt;Einstellungen!$B$5,"ja","nein")</f>
        <v>nein</v>
      </c>
      <c r="H1761" s="21" t="s">
        <v>15</v>
      </c>
      <c r="I1761" s="29" t="n">
        <f aca="false">INDEX(Einstellungen!$B$27:$B$50,7)</f>
        <v>0.7</v>
      </c>
      <c r="J1761" s="29" t="n">
        <f aca="false">F1761*I1761</f>
        <v>24.679291</v>
      </c>
    </row>
    <row r="1762" customFormat="false" ht="15" hidden="false" customHeight="false" outlineLevel="0" collapsed="false">
      <c r="A1762" s="28" t="n">
        <v>45654</v>
      </c>
      <c r="B1762" s="21" t="s">
        <v>119</v>
      </c>
      <c r="C1762" s="21" t="s">
        <v>138</v>
      </c>
      <c r="D1762" s="29" t="n">
        <v>124.24</v>
      </c>
      <c r="E1762" s="29" t="n">
        <f aca="false">D1762/10</f>
        <v>12.424</v>
      </c>
      <c r="F1762" s="29" t="n">
        <f aca="false">(E1762+Einstellungen!$B$20)*(1+Einstellungen!$B$10)</f>
        <v>36.9852</v>
      </c>
      <c r="G1762" s="21" t="str">
        <f aca="false">IF(F1762&lt;Einstellungen!$B$5,"ja","nein")</f>
        <v>nein</v>
      </c>
      <c r="H1762" s="21" t="s">
        <v>15</v>
      </c>
      <c r="I1762" s="29" t="n">
        <f aca="false">INDEX(Einstellungen!$B$27:$B$50,8)</f>
        <v>0.95</v>
      </c>
      <c r="J1762" s="29" t="n">
        <f aca="false">F1762*I1762</f>
        <v>35.13594</v>
      </c>
    </row>
    <row r="1763" customFormat="false" ht="15" hidden="false" customHeight="false" outlineLevel="0" collapsed="false">
      <c r="A1763" s="28" t="n">
        <v>45654</v>
      </c>
      <c r="B1763" s="21" t="s">
        <v>120</v>
      </c>
      <c r="C1763" s="21" t="s">
        <v>138</v>
      </c>
      <c r="D1763" s="29" t="n">
        <v>128</v>
      </c>
      <c r="E1763" s="29" t="n">
        <f aca="false">D1763/10</f>
        <v>12.8</v>
      </c>
      <c r="F1763" s="29" t="n">
        <f aca="false">(E1763+Einstellungen!$B$20)*(1+Einstellungen!$B$10)</f>
        <v>37.43264</v>
      </c>
      <c r="G1763" s="21" t="str">
        <f aca="false">IF(F1763&lt;Einstellungen!$B$5,"ja","nein")</f>
        <v>nein</v>
      </c>
      <c r="H1763" s="21" t="s">
        <v>15</v>
      </c>
      <c r="I1763" s="29" t="n">
        <f aca="false">INDEX(Einstellungen!$B$27:$B$50,9)</f>
        <v>1.05</v>
      </c>
      <c r="J1763" s="29" t="n">
        <f aca="false">F1763*I1763</f>
        <v>39.304272</v>
      </c>
    </row>
    <row r="1764" customFormat="false" ht="15" hidden="false" customHeight="false" outlineLevel="0" collapsed="false">
      <c r="A1764" s="28" t="n">
        <v>45654</v>
      </c>
      <c r="B1764" s="21" t="s">
        <v>121</v>
      </c>
      <c r="C1764" s="21" t="s">
        <v>138</v>
      </c>
      <c r="D1764" s="29" t="n">
        <v>128.3</v>
      </c>
      <c r="E1764" s="29" t="n">
        <f aca="false">D1764/10</f>
        <v>12.83</v>
      </c>
      <c r="F1764" s="29" t="n">
        <f aca="false">(E1764+Einstellungen!$B$20)*(1+Einstellungen!$B$10)</f>
        <v>37.46834</v>
      </c>
      <c r="G1764" s="21" t="str">
        <f aca="false">IF(F1764&lt;Einstellungen!$B$5,"ja","nein")</f>
        <v>nein</v>
      </c>
      <c r="H1764" s="21" t="s">
        <v>15</v>
      </c>
      <c r="I1764" s="29" t="n">
        <f aca="false">INDEX(Einstellungen!$B$27:$B$50,10)</f>
        <v>1.05</v>
      </c>
      <c r="J1764" s="29" t="n">
        <f aca="false">F1764*I1764</f>
        <v>39.341757</v>
      </c>
    </row>
    <row r="1765" customFormat="false" ht="15" hidden="false" customHeight="false" outlineLevel="0" collapsed="false">
      <c r="A1765" s="28" t="n">
        <v>45654</v>
      </c>
      <c r="B1765" s="21" t="s">
        <v>122</v>
      </c>
      <c r="C1765" s="21" t="s">
        <v>138</v>
      </c>
      <c r="D1765" s="29" t="n">
        <v>122.83</v>
      </c>
      <c r="E1765" s="29" t="n">
        <f aca="false">D1765/10</f>
        <v>12.283</v>
      </c>
      <c r="F1765" s="29" t="n">
        <f aca="false">(E1765+Einstellungen!$B$20)*(1+Einstellungen!$B$10)</f>
        <v>36.81741</v>
      </c>
      <c r="G1765" s="21" t="str">
        <f aca="false">IF(F1765&lt;Einstellungen!$B$5,"ja","nein")</f>
        <v>nein</v>
      </c>
      <c r="H1765" s="21" t="s">
        <v>15</v>
      </c>
      <c r="I1765" s="29" t="n">
        <f aca="false">INDEX(Einstellungen!$B$27:$B$50,11)</f>
        <v>1.05</v>
      </c>
      <c r="J1765" s="29" t="n">
        <f aca="false">F1765*I1765</f>
        <v>38.6582805</v>
      </c>
    </row>
    <row r="1766" customFormat="false" ht="15" hidden="false" customHeight="false" outlineLevel="0" collapsed="false">
      <c r="A1766" s="28" t="n">
        <v>45654</v>
      </c>
      <c r="B1766" s="21" t="s">
        <v>123</v>
      </c>
      <c r="C1766" s="21" t="s">
        <v>138</v>
      </c>
      <c r="D1766" s="29" t="n">
        <v>113.4</v>
      </c>
      <c r="E1766" s="29" t="n">
        <f aca="false">D1766/10</f>
        <v>11.34</v>
      </c>
      <c r="F1766" s="29" t="n">
        <f aca="false">(E1766+Einstellungen!$B$20)*(1+Einstellungen!$B$10)</f>
        <v>35.69524</v>
      </c>
      <c r="G1766" s="21" t="str">
        <f aca="false">IF(F1766&lt;Einstellungen!$B$5,"ja","nein")</f>
        <v>nein</v>
      </c>
      <c r="H1766" s="21" t="s">
        <v>15</v>
      </c>
      <c r="I1766" s="29" t="n">
        <f aca="false">INDEX(Einstellungen!$B$27:$B$50,12)</f>
        <v>1.1</v>
      </c>
      <c r="J1766" s="29" t="n">
        <f aca="false">F1766*I1766</f>
        <v>39.264764</v>
      </c>
    </row>
    <row r="1767" customFormat="false" ht="15" hidden="false" customHeight="false" outlineLevel="0" collapsed="false">
      <c r="A1767" s="28" t="n">
        <v>45654</v>
      </c>
      <c r="B1767" s="21" t="s">
        <v>124</v>
      </c>
      <c r="C1767" s="21" t="s">
        <v>138</v>
      </c>
      <c r="D1767" s="29" t="n">
        <v>108.97</v>
      </c>
      <c r="E1767" s="29" t="n">
        <f aca="false">D1767/10</f>
        <v>10.897</v>
      </c>
      <c r="F1767" s="29" t="n">
        <f aca="false">(E1767+Einstellungen!$B$20)*(1+Einstellungen!$B$10)</f>
        <v>35.16807</v>
      </c>
      <c r="G1767" s="21" t="str">
        <f aca="false">IF(F1767&lt;Einstellungen!$B$5,"ja","nein")</f>
        <v>nein</v>
      </c>
      <c r="H1767" s="21" t="s">
        <v>15</v>
      </c>
      <c r="I1767" s="29" t="n">
        <f aca="false">INDEX(Einstellungen!$B$27:$B$50,13)</f>
        <v>1.2</v>
      </c>
      <c r="J1767" s="29" t="n">
        <f aca="false">F1767*I1767</f>
        <v>42.201684</v>
      </c>
    </row>
    <row r="1768" customFormat="false" ht="15" hidden="false" customHeight="false" outlineLevel="0" collapsed="false">
      <c r="A1768" s="28" t="n">
        <v>45654</v>
      </c>
      <c r="B1768" s="21" t="s">
        <v>125</v>
      </c>
      <c r="C1768" s="21" t="s">
        <v>138</v>
      </c>
      <c r="D1768" s="29" t="n">
        <v>110.01</v>
      </c>
      <c r="E1768" s="29" t="n">
        <f aca="false">D1768/10</f>
        <v>11.001</v>
      </c>
      <c r="F1768" s="29" t="n">
        <f aca="false">(E1768+Einstellungen!$B$20)*(1+Einstellungen!$B$10)</f>
        <v>35.29183</v>
      </c>
      <c r="G1768" s="21" t="str">
        <f aca="false">IF(F1768&lt;Einstellungen!$B$5,"ja","nein")</f>
        <v>nein</v>
      </c>
      <c r="H1768" s="21" t="s">
        <v>15</v>
      </c>
      <c r="I1768" s="29" t="n">
        <f aca="false">INDEX(Einstellungen!$B$27:$B$50,14)</f>
        <v>1.15</v>
      </c>
      <c r="J1768" s="29" t="n">
        <f aca="false">F1768*I1768</f>
        <v>40.5856045</v>
      </c>
    </row>
    <row r="1769" customFormat="false" ht="15" hidden="false" customHeight="false" outlineLevel="0" collapsed="false">
      <c r="A1769" s="28" t="n">
        <v>45654</v>
      </c>
      <c r="B1769" s="21" t="s">
        <v>126</v>
      </c>
      <c r="C1769" s="21" t="s">
        <v>138</v>
      </c>
      <c r="D1769" s="29" t="n">
        <v>117.83</v>
      </c>
      <c r="E1769" s="29" t="n">
        <f aca="false">D1769/10</f>
        <v>11.783</v>
      </c>
      <c r="F1769" s="29" t="n">
        <f aca="false">(E1769+Einstellungen!$B$20)*(1+Einstellungen!$B$10)</f>
        <v>36.22241</v>
      </c>
      <c r="G1769" s="21" t="str">
        <f aca="false">IF(F1769&lt;Einstellungen!$B$5,"ja","nein")</f>
        <v>nein</v>
      </c>
      <c r="H1769" s="21" t="s">
        <v>15</v>
      </c>
      <c r="I1769" s="29" t="n">
        <f aca="false">INDEX(Einstellungen!$B$27:$B$50,15)</f>
        <v>1</v>
      </c>
      <c r="J1769" s="29" t="n">
        <f aca="false">F1769*I1769</f>
        <v>36.22241</v>
      </c>
    </row>
    <row r="1770" customFormat="false" ht="15" hidden="false" customHeight="false" outlineLevel="0" collapsed="false">
      <c r="A1770" s="28" t="n">
        <v>45654</v>
      </c>
      <c r="B1770" s="21" t="s">
        <v>127</v>
      </c>
      <c r="C1770" s="21" t="s">
        <v>138</v>
      </c>
      <c r="D1770" s="29" t="n">
        <v>137.84</v>
      </c>
      <c r="E1770" s="29" t="n">
        <f aca="false">D1770/10</f>
        <v>13.784</v>
      </c>
      <c r="F1770" s="29" t="n">
        <f aca="false">(E1770+Einstellungen!$B$20)*(1+Einstellungen!$B$10)</f>
        <v>38.6036</v>
      </c>
      <c r="G1770" s="21" t="str">
        <f aca="false">IF(F1770&lt;Einstellungen!$B$5,"ja","nein")</f>
        <v>nein</v>
      </c>
      <c r="H1770" s="21" t="s">
        <v>15</v>
      </c>
      <c r="I1770" s="29" t="n">
        <f aca="false">INDEX(Einstellungen!$B$27:$B$50,16)</f>
        <v>0.95</v>
      </c>
      <c r="J1770" s="29" t="n">
        <f aca="false">F1770*I1770</f>
        <v>36.67342</v>
      </c>
    </row>
    <row r="1771" customFormat="false" ht="15" hidden="false" customHeight="false" outlineLevel="0" collapsed="false">
      <c r="A1771" s="28" t="n">
        <v>45654</v>
      </c>
      <c r="B1771" s="21" t="s">
        <v>128</v>
      </c>
      <c r="C1771" s="21" t="s">
        <v>138</v>
      </c>
      <c r="D1771" s="29" t="n">
        <v>143.25</v>
      </c>
      <c r="E1771" s="29" t="n">
        <f aca="false">D1771/10</f>
        <v>14.325</v>
      </c>
      <c r="F1771" s="29" t="n">
        <f aca="false">(E1771+Einstellungen!$B$20)*(1+Einstellungen!$B$10)</f>
        <v>39.24739</v>
      </c>
      <c r="G1771" s="21" t="str">
        <f aca="false">IF(F1771&lt;Einstellungen!$B$5,"ja","nein")</f>
        <v>nein</v>
      </c>
      <c r="H1771" s="21" t="s">
        <v>15</v>
      </c>
      <c r="I1771" s="29" t="n">
        <f aca="false">INDEX(Einstellungen!$B$27:$B$50,17)</f>
        <v>0.95</v>
      </c>
      <c r="J1771" s="29" t="n">
        <f aca="false">F1771*I1771</f>
        <v>37.2850205</v>
      </c>
    </row>
    <row r="1772" customFormat="false" ht="15" hidden="false" customHeight="false" outlineLevel="0" collapsed="false">
      <c r="A1772" s="28" t="n">
        <v>45654</v>
      </c>
      <c r="B1772" s="21" t="s">
        <v>129</v>
      </c>
      <c r="C1772" s="21" t="s">
        <v>138</v>
      </c>
      <c r="D1772" s="29" t="n">
        <v>152</v>
      </c>
      <c r="E1772" s="29" t="n">
        <f aca="false">D1772/10</f>
        <v>15.2</v>
      </c>
      <c r="F1772" s="29" t="n">
        <f aca="false">(E1772+Einstellungen!$B$20)*(1+Einstellungen!$B$10)</f>
        <v>40.28864</v>
      </c>
      <c r="G1772" s="21" t="str">
        <f aca="false">IF(F1772&lt;Einstellungen!$B$5,"ja","nein")</f>
        <v>nein</v>
      </c>
      <c r="H1772" s="21" t="s">
        <v>15</v>
      </c>
      <c r="I1772" s="29" t="n">
        <f aca="false">INDEX(Einstellungen!$B$27:$B$50,18)</f>
        <v>1.1</v>
      </c>
      <c r="J1772" s="29" t="n">
        <f aca="false">F1772*I1772</f>
        <v>44.317504</v>
      </c>
    </row>
    <row r="1773" customFormat="false" ht="15" hidden="false" customHeight="false" outlineLevel="0" collapsed="false">
      <c r="A1773" s="28" t="n">
        <v>45654</v>
      </c>
      <c r="B1773" s="21" t="s">
        <v>130</v>
      </c>
      <c r="C1773" s="21" t="s">
        <v>138</v>
      </c>
      <c r="D1773" s="29" t="n">
        <v>147.51</v>
      </c>
      <c r="E1773" s="29" t="n">
        <f aca="false">D1773/10</f>
        <v>14.751</v>
      </c>
      <c r="F1773" s="29" t="n">
        <f aca="false">(E1773+Einstellungen!$B$20)*(1+Einstellungen!$B$10)</f>
        <v>39.75433</v>
      </c>
      <c r="G1773" s="21" t="str">
        <f aca="false">IF(F1773&lt;Einstellungen!$B$5,"ja","nein")</f>
        <v>nein</v>
      </c>
      <c r="H1773" s="21" t="s">
        <v>15</v>
      </c>
      <c r="I1773" s="29" t="n">
        <f aca="false">INDEX(Einstellungen!$B$27:$B$50,19)</f>
        <v>1.35</v>
      </c>
      <c r="J1773" s="29" t="n">
        <f aca="false">F1773*I1773</f>
        <v>53.6683455</v>
      </c>
    </row>
    <row r="1774" customFormat="false" ht="15" hidden="false" customHeight="false" outlineLevel="0" collapsed="false">
      <c r="A1774" s="28" t="n">
        <v>45654</v>
      </c>
      <c r="B1774" s="21" t="s">
        <v>131</v>
      </c>
      <c r="C1774" s="21" t="s">
        <v>138</v>
      </c>
      <c r="D1774" s="29" t="n">
        <v>140.48</v>
      </c>
      <c r="E1774" s="29" t="n">
        <f aca="false">D1774/10</f>
        <v>14.048</v>
      </c>
      <c r="F1774" s="29" t="n">
        <f aca="false">(E1774+Einstellungen!$B$20)*(1+Einstellungen!$B$10)</f>
        <v>38.91776</v>
      </c>
      <c r="G1774" s="21" t="str">
        <f aca="false">IF(F1774&lt;Einstellungen!$B$5,"ja","nein")</f>
        <v>nein</v>
      </c>
      <c r="H1774" s="21" t="s">
        <v>15</v>
      </c>
      <c r="I1774" s="29" t="n">
        <f aca="false">INDEX(Einstellungen!$B$27:$B$50,20)</f>
        <v>1.45</v>
      </c>
      <c r="J1774" s="29" t="n">
        <f aca="false">F1774*I1774</f>
        <v>56.430752</v>
      </c>
    </row>
    <row r="1775" customFormat="false" ht="15" hidden="false" customHeight="false" outlineLevel="0" collapsed="false">
      <c r="A1775" s="28" t="n">
        <v>45654</v>
      </c>
      <c r="B1775" s="21" t="s">
        <v>132</v>
      </c>
      <c r="C1775" s="21" t="s">
        <v>138</v>
      </c>
      <c r="D1775" s="29" t="n">
        <v>129.26</v>
      </c>
      <c r="E1775" s="29" t="n">
        <f aca="false">D1775/10</f>
        <v>12.926</v>
      </c>
      <c r="F1775" s="29" t="n">
        <f aca="false">(E1775+Einstellungen!$B$20)*(1+Einstellungen!$B$10)</f>
        <v>37.58258</v>
      </c>
      <c r="G1775" s="21" t="str">
        <f aca="false">IF(F1775&lt;Einstellungen!$B$5,"ja","nein")</f>
        <v>nein</v>
      </c>
      <c r="H1775" s="21" t="s">
        <v>15</v>
      </c>
      <c r="I1775" s="29" t="n">
        <f aca="false">INDEX(Einstellungen!$B$27:$B$50,21)</f>
        <v>1.4</v>
      </c>
      <c r="J1775" s="29" t="n">
        <f aca="false">F1775*I1775</f>
        <v>52.615612</v>
      </c>
    </row>
    <row r="1776" customFormat="false" ht="15" hidden="false" customHeight="false" outlineLevel="0" collapsed="false">
      <c r="A1776" s="28" t="n">
        <v>45654</v>
      </c>
      <c r="B1776" s="21" t="s">
        <v>133</v>
      </c>
      <c r="C1776" s="21" t="s">
        <v>138</v>
      </c>
      <c r="D1776" s="29" t="n">
        <v>125.9</v>
      </c>
      <c r="E1776" s="29" t="n">
        <f aca="false">D1776/10</f>
        <v>12.59</v>
      </c>
      <c r="F1776" s="29" t="n">
        <f aca="false">(E1776+Einstellungen!$B$20)*(1+Einstellungen!$B$10)</f>
        <v>37.18274</v>
      </c>
      <c r="G1776" s="21" t="str">
        <f aca="false">IF(F1776&lt;Einstellungen!$B$5,"ja","nein")</f>
        <v>nein</v>
      </c>
      <c r="H1776" s="21" t="s">
        <v>15</v>
      </c>
      <c r="I1776" s="29" t="n">
        <f aca="false">INDEX(Einstellungen!$B$27:$B$50,22)</f>
        <v>1.25</v>
      </c>
      <c r="J1776" s="29" t="n">
        <f aca="false">F1776*I1776</f>
        <v>46.478425</v>
      </c>
    </row>
    <row r="1777" customFormat="false" ht="15" hidden="false" customHeight="false" outlineLevel="0" collapsed="false">
      <c r="A1777" s="28" t="n">
        <v>45654</v>
      </c>
      <c r="B1777" s="21" t="s">
        <v>134</v>
      </c>
      <c r="C1777" s="21" t="s">
        <v>138</v>
      </c>
      <c r="D1777" s="29" t="n">
        <v>121.25</v>
      </c>
      <c r="E1777" s="29" t="n">
        <f aca="false">D1777/10</f>
        <v>12.125</v>
      </c>
      <c r="F1777" s="29" t="n">
        <f aca="false">(E1777+Einstellungen!$B$20)*(1+Einstellungen!$B$10)</f>
        <v>36.62939</v>
      </c>
      <c r="G1777" s="21" t="str">
        <f aca="false">IF(F1777&lt;Einstellungen!$B$5,"ja","nein")</f>
        <v>nein</v>
      </c>
      <c r="H1777" s="21" t="s">
        <v>15</v>
      </c>
      <c r="I1777" s="29" t="n">
        <f aca="false">INDEX(Einstellungen!$B$27:$B$50,23)</f>
        <v>1.05</v>
      </c>
      <c r="J1777" s="29" t="n">
        <f aca="false">F1777*I1777</f>
        <v>38.4608595</v>
      </c>
    </row>
    <row r="1778" customFormat="false" ht="15" hidden="false" customHeight="false" outlineLevel="0" collapsed="false">
      <c r="A1778" s="28" t="n">
        <v>45654</v>
      </c>
      <c r="B1778" s="21" t="s">
        <v>135</v>
      </c>
      <c r="C1778" s="21" t="s">
        <v>138</v>
      </c>
      <c r="D1778" s="29" t="n">
        <v>114.93</v>
      </c>
      <c r="E1778" s="29" t="n">
        <f aca="false">D1778/10</f>
        <v>11.493</v>
      </c>
      <c r="F1778" s="29" t="n">
        <f aca="false">(E1778+Einstellungen!$B$20)*(1+Einstellungen!$B$10)</f>
        <v>35.87731</v>
      </c>
      <c r="G1778" s="21" t="str">
        <f aca="false">IF(F1778&lt;Einstellungen!$B$5,"ja","nein")</f>
        <v>nein</v>
      </c>
      <c r="H1778" s="21" t="s">
        <v>15</v>
      </c>
      <c r="I1778" s="29" t="n">
        <f aca="false">INDEX(Einstellungen!$B$27:$B$50,24)</f>
        <v>0.8</v>
      </c>
      <c r="J1778" s="29" t="n">
        <f aca="false">F1778*I1778</f>
        <v>28.701848</v>
      </c>
    </row>
    <row r="1779" customFormat="false" ht="15" hidden="false" customHeight="false" outlineLevel="0" collapsed="false">
      <c r="A1779" s="28" t="n">
        <v>45655</v>
      </c>
      <c r="B1779" s="21" t="s">
        <v>111</v>
      </c>
      <c r="C1779" s="21" t="s">
        <v>139</v>
      </c>
      <c r="D1779" s="29" t="n">
        <v>127.39</v>
      </c>
      <c r="E1779" s="29" t="n">
        <f aca="false">D1779/10</f>
        <v>12.739</v>
      </c>
      <c r="F1779" s="29" t="n">
        <f aca="false">(E1779+Einstellungen!$B$20)*(1+Einstellungen!$B$10)</f>
        <v>37.36005</v>
      </c>
      <c r="G1779" s="21" t="str">
        <f aca="false">IF(F1779&lt;Einstellungen!$B$5,"ja","nein")</f>
        <v>nein</v>
      </c>
      <c r="H1779" s="21" t="s">
        <v>15</v>
      </c>
      <c r="I1779" s="29" t="n">
        <f aca="false">INDEX(Einstellungen!$B$27:$B$50,1)</f>
        <v>0.6</v>
      </c>
      <c r="J1779" s="29" t="n">
        <f aca="false">F1779*I1779</f>
        <v>22.41603</v>
      </c>
    </row>
    <row r="1780" customFormat="false" ht="15" hidden="false" customHeight="false" outlineLevel="0" collapsed="false">
      <c r="A1780" s="28" t="n">
        <v>45655</v>
      </c>
      <c r="B1780" s="21" t="s">
        <v>113</v>
      </c>
      <c r="C1780" s="21" t="s">
        <v>139</v>
      </c>
      <c r="D1780" s="29" t="n">
        <v>114.09</v>
      </c>
      <c r="E1780" s="29" t="n">
        <f aca="false">D1780/10</f>
        <v>11.409</v>
      </c>
      <c r="F1780" s="29" t="n">
        <f aca="false">(E1780+Einstellungen!$B$20)*(1+Einstellungen!$B$10)</f>
        <v>35.77735</v>
      </c>
      <c r="G1780" s="21" t="str">
        <f aca="false">IF(F1780&lt;Einstellungen!$B$5,"ja","nein")</f>
        <v>nein</v>
      </c>
      <c r="H1780" s="21" t="s">
        <v>15</v>
      </c>
      <c r="I1780" s="29" t="n">
        <f aca="false">INDEX(Einstellungen!$B$27:$B$50,2)</f>
        <v>0.5</v>
      </c>
      <c r="J1780" s="29" t="n">
        <f aca="false">F1780*I1780</f>
        <v>17.888675</v>
      </c>
    </row>
    <row r="1781" customFormat="false" ht="15" hidden="false" customHeight="false" outlineLevel="0" collapsed="false">
      <c r="A1781" s="28" t="n">
        <v>45655</v>
      </c>
      <c r="B1781" s="21" t="s">
        <v>114</v>
      </c>
      <c r="C1781" s="21" t="s">
        <v>139</v>
      </c>
      <c r="D1781" s="29" t="n">
        <v>107.71</v>
      </c>
      <c r="E1781" s="29" t="n">
        <f aca="false">D1781/10</f>
        <v>10.771</v>
      </c>
      <c r="F1781" s="29" t="n">
        <f aca="false">(E1781+Einstellungen!$B$20)*(1+Einstellungen!$B$10)</f>
        <v>35.01813</v>
      </c>
      <c r="G1781" s="21" t="str">
        <f aca="false">IF(F1781&lt;Einstellungen!$B$5,"ja","nein")</f>
        <v>nein</v>
      </c>
      <c r="H1781" s="21" t="s">
        <v>15</v>
      </c>
      <c r="I1781" s="29" t="n">
        <f aca="false">INDEX(Einstellungen!$B$27:$B$50,3)</f>
        <v>0.45</v>
      </c>
      <c r="J1781" s="29" t="n">
        <f aca="false">F1781*I1781</f>
        <v>15.7581585</v>
      </c>
    </row>
    <row r="1782" customFormat="false" ht="15" hidden="false" customHeight="false" outlineLevel="0" collapsed="false">
      <c r="A1782" s="28" t="n">
        <v>45655</v>
      </c>
      <c r="B1782" s="21" t="s">
        <v>115</v>
      </c>
      <c r="C1782" s="21" t="s">
        <v>139</v>
      </c>
      <c r="D1782" s="29" t="n">
        <v>101.7</v>
      </c>
      <c r="E1782" s="29" t="n">
        <f aca="false">D1782/10</f>
        <v>10.17</v>
      </c>
      <c r="F1782" s="29" t="n">
        <f aca="false">(E1782+Einstellungen!$B$20)*(1+Einstellungen!$B$10)</f>
        <v>34.30294</v>
      </c>
      <c r="G1782" s="21" t="str">
        <f aca="false">IF(F1782&lt;Einstellungen!$B$5,"ja","nein")</f>
        <v>nein</v>
      </c>
      <c r="H1782" s="21" t="s">
        <v>15</v>
      </c>
      <c r="I1782" s="29" t="n">
        <f aca="false">INDEX(Einstellungen!$B$27:$B$50,4)</f>
        <v>0.45</v>
      </c>
      <c r="J1782" s="29" t="n">
        <f aca="false">F1782*I1782</f>
        <v>15.436323</v>
      </c>
    </row>
    <row r="1783" customFormat="false" ht="15" hidden="false" customHeight="false" outlineLevel="0" collapsed="false">
      <c r="A1783" s="28" t="n">
        <v>45655</v>
      </c>
      <c r="B1783" s="21" t="s">
        <v>116</v>
      </c>
      <c r="C1783" s="21" t="s">
        <v>139</v>
      </c>
      <c r="D1783" s="29" t="n">
        <v>97.73</v>
      </c>
      <c r="E1783" s="29" t="n">
        <f aca="false">D1783/10</f>
        <v>9.773</v>
      </c>
      <c r="F1783" s="29" t="n">
        <f aca="false">(E1783+Einstellungen!$B$20)*(1+Einstellungen!$B$10)</f>
        <v>33.83051</v>
      </c>
      <c r="G1783" s="21" t="str">
        <f aca="false">IF(F1783&lt;Einstellungen!$B$5,"ja","nein")</f>
        <v>nein</v>
      </c>
      <c r="H1783" s="21" t="s">
        <v>15</v>
      </c>
      <c r="I1783" s="29" t="n">
        <f aca="false">INDEX(Einstellungen!$B$27:$B$50,5)</f>
        <v>0.45</v>
      </c>
      <c r="J1783" s="29" t="n">
        <f aca="false">F1783*I1783</f>
        <v>15.2237295</v>
      </c>
    </row>
    <row r="1784" customFormat="false" ht="15" hidden="false" customHeight="false" outlineLevel="0" collapsed="false">
      <c r="A1784" s="28" t="n">
        <v>45655</v>
      </c>
      <c r="B1784" s="21" t="s">
        <v>117</v>
      </c>
      <c r="C1784" s="21" t="s">
        <v>139</v>
      </c>
      <c r="D1784" s="29" t="n">
        <v>98.61</v>
      </c>
      <c r="E1784" s="29" t="n">
        <f aca="false">D1784/10</f>
        <v>9.861</v>
      </c>
      <c r="F1784" s="29" t="n">
        <f aca="false">(E1784+Einstellungen!$B$20)*(1+Einstellungen!$B$10)</f>
        <v>33.93523</v>
      </c>
      <c r="G1784" s="21" t="str">
        <f aca="false">IF(F1784&lt;Einstellungen!$B$5,"ja","nein")</f>
        <v>nein</v>
      </c>
      <c r="H1784" s="21" t="s">
        <v>15</v>
      </c>
      <c r="I1784" s="29" t="n">
        <f aca="false">INDEX(Einstellungen!$B$27:$B$50,6)</f>
        <v>0.5</v>
      </c>
      <c r="J1784" s="29" t="n">
        <f aca="false">F1784*I1784</f>
        <v>16.967615</v>
      </c>
    </row>
    <row r="1785" customFormat="false" ht="15" hidden="false" customHeight="false" outlineLevel="0" collapsed="false">
      <c r="A1785" s="28" t="n">
        <v>45655</v>
      </c>
      <c r="B1785" s="21" t="s">
        <v>118</v>
      </c>
      <c r="C1785" s="21" t="s">
        <v>139</v>
      </c>
      <c r="D1785" s="29" t="n">
        <v>98.16</v>
      </c>
      <c r="E1785" s="29" t="n">
        <f aca="false">D1785/10</f>
        <v>9.816</v>
      </c>
      <c r="F1785" s="29" t="n">
        <f aca="false">(E1785+Einstellungen!$B$20)*(1+Einstellungen!$B$10)</f>
        <v>33.88168</v>
      </c>
      <c r="G1785" s="21" t="str">
        <f aca="false">IF(F1785&lt;Einstellungen!$B$5,"ja","nein")</f>
        <v>nein</v>
      </c>
      <c r="H1785" s="21" t="s">
        <v>15</v>
      </c>
      <c r="I1785" s="29" t="n">
        <f aca="false">INDEX(Einstellungen!$B$27:$B$50,7)</f>
        <v>0.7</v>
      </c>
      <c r="J1785" s="29" t="n">
        <f aca="false">F1785*I1785</f>
        <v>23.717176</v>
      </c>
    </row>
    <row r="1786" customFormat="false" ht="15" hidden="false" customHeight="false" outlineLevel="0" collapsed="false">
      <c r="A1786" s="28" t="n">
        <v>45655</v>
      </c>
      <c r="B1786" s="21" t="s">
        <v>119</v>
      </c>
      <c r="C1786" s="21" t="s">
        <v>139</v>
      </c>
      <c r="D1786" s="29" t="n">
        <v>102.09</v>
      </c>
      <c r="E1786" s="29" t="n">
        <f aca="false">D1786/10</f>
        <v>10.209</v>
      </c>
      <c r="F1786" s="29" t="n">
        <f aca="false">(E1786+Einstellungen!$B$20)*(1+Einstellungen!$B$10)</f>
        <v>34.34935</v>
      </c>
      <c r="G1786" s="21" t="str">
        <f aca="false">IF(F1786&lt;Einstellungen!$B$5,"ja","nein")</f>
        <v>nein</v>
      </c>
      <c r="H1786" s="21" t="s">
        <v>15</v>
      </c>
      <c r="I1786" s="29" t="n">
        <f aca="false">INDEX(Einstellungen!$B$27:$B$50,8)</f>
        <v>0.95</v>
      </c>
      <c r="J1786" s="29" t="n">
        <f aca="false">F1786*I1786</f>
        <v>32.6318825</v>
      </c>
    </row>
    <row r="1787" customFormat="false" ht="15" hidden="false" customHeight="false" outlineLevel="0" collapsed="false">
      <c r="A1787" s="28" t="n">
        <v>45655</v>
      </c>
      <c r="B1787" s="21" t="s">
        <v>120</v>
      </c>
      <c r="C1787" s="21" t="s">
        <v>139</v>
      </c>
      <c r="D1787" s="29" t="n">
        <v>110.71</v>
      </c>
      <c r="E1787" s="29" t="n">
        <f aca="false">D1787/10</f>
        <v>11.071</v>
      </c>
      <c r="F1787" s="29" t="n">
        <f aca="false">(E1787+Einstellungen!$B$20)*(1+Einstellungen!$B$10)</f>
        <v>35.37513</v>
      </c>
      <c r="G1787" s="21" t="str">
        <f aca="false">IF(F1787&lt;Einstellungen!$B$5,"ja","nein")</f>
        <v>nein</v>
      </c>
      <c r="H1787" s="21" t="s">
        <v>15</v>
      </c>
      <c r="I1787" s="29" t="n">
        <f aca="false">INDEX(Einstellungen!$B$27:$B$50,9)</f>
        <v>1.05</v>
      </c>
      <c r="J1787" s="29" t="n">
        <f aca="false">F1787*I1787</f>
        <v>37.1438865</v>
      </c>
    </row>
    <row r="1788" customFormat="false" ht="15" hidden="false" customHeight="false" outlineLevel="0" collapsed="false">
      <c r="A1788" s="28" t="n">
        <v>45655</v>
      </c>
      <c r="B1788" s="21" t="s">
        <v>121</v>
      </c>
      <c r="C1788" s="21" t="s">
        <v>139</v>
      </c>
      <c r="D1788" s="29" t="n">
        <v>114.65</v>
      </c>
      <c r="E1788" s="29" t="n">
        <f aca="false">D1788/10</f>
        <v>11.465</v>
      </c>
      <c r="F1788" s="29" t="n">
        <f aca="false">(E1788+Einstellungen!$B$20)*(1+Einstellungen!$B$10)</f>
        <v>35.84399</v>
      </c>
      <c r="G1788" s="21" t="str">
        <f aca="false">IF(F1788&lt;Einstellungen!$B$5,"ja","nein")</f>
        <v>nein</v>
      </c>
      <c r="H1788" s="21" t="s">
        <v>15</v>
      </c>
      <c r="I1788" s="29" t="n">
        <f aca="false">INDEX(Einstellungen!$B$27:$B$50,10)</f>
        <v>1.05</v>
      </c>
      <c r="J1788" s="29" t="n">
        <f aca="false">F1788*I1788</f>
        <v>37.6361895</v>
      </c>
    </row>
    <row r="1789" customFormat="false" ht="15" hidden="false" customHeight="false" outlineLevel="0" collapsed="false">
      <c r="A1789" s="28" t="n">
        <v>45655</v>
      </c>
      <c r="B1789" s="21" t="s">
        <v>122</v>
      </c>
      <c r="C1789" s="21" t="s">
        <v>139</v>
      </c>
      <c r="D1789" s="29" t="n">
        <v>104.07</v>
      </c>
      <c r="E1789" s="29" t="n">
        <f aca="false">D1789/10</f>
        <v>10.407</v>
      </c>
      <c r="F1789" s="29" t="n">
        <f aca="false">(E1789+Einstellungen!$B$20)*(1+Einstellungen!$B$10)</f>
        <v>34.58497</v>
      </c>
      <c r="G1789" s="21" t="str">
        <f aca="false">IF(F1789&lt;Einstellungen!$B$5,"ja","nein")</f>
        <v>nein</v>
      </c>
      <c r="H1789" s="21" t="s">
        <v>15</v>
      </c>
      <c r="I1789" s="29" t="n">
        <f aca="false">INDEX(Einstellungen!$B$27:$B$50,11)</f>
        <v>1.05</v>
      </c>
      <c r="J1789" s="29" t="n">
        <f aca="false">F1789*I1789</f>
        <v>36.3142185</v>
      </c>
    </row>
    <row r="1790" customFormat="false" ht="15" hidden="false" customHeight="false" outlineLevel="0" collapsed="false">
      <c r="A1790" s="28" t="n">
        <v>45655</v>
      </c>
      <c r="B1790" s="21" t="s">
        <v>123</v>
      </c>
      <c r="C1790" s="21" t="s">
        <v>139</v>
      </c>
      <c r="D1790" s="29" t="n">
        <v>100.19</v>
      </c>
      <c r="E1790" s="29" t="n">
        <f aca="false">D1790/10</f>
        <v>10.019</v>
      </c>
      <c r="F1790" s="29" t="n">
        <f aca="false">(E1790+Einstellungen!$B$20)*(1+Einstellungen!$B$10)</f>
        <v>34.12325</v>
      </c>
      <c r="G1790" s="21" t="str">
        <f aca="false">IF(F1790&lt;Einstellungen!$B$5,"ja","nein")</f>
        <v>nein</v>
      </c>
      <c r="H1790" s="21" t="s">
        <v>15</v>
      </c>
      <c r="I1790" s="29" t="n">
        <f aca="false">INDEX(Einstellungen!$B$27:$B$50,12)</f>
        <v>1.1</v>
      </c>
      <c r="J1790" s="29" t="n">
        <f aca="false">F1790*I1790</f>
        <v>37.535575</v>
      </c>
    </row>
    <row r="1791" customFormat="false" ht="15" hidden="false" customHeight="false" outlineLevel="0" collapsed="false">
      <c r="A1791" s="28" t="n">
        <v>45655</v>
      </c>
      <c r="B1791" s="21" t="s">
        <v>124</v>
      </c>
      <c r="C1791" s="21" t="s">
        <v>139</v>
      </c>
      <c r="D1791" s="29" t="n">
        <v>100.72</v>
      </c>
      <c r="E1791" s="29" t="n">
        <f aca="false">D1791/10</f>
        <v>10.072</v>
      </c>
      <c r="F1791" s="29" t="n">
        <f aca="false">(E1791+Einstellungen!$B$20)*(1+Einstellungen!$B$10)</f>
        <v>34.18632</v>
      </c>
      <c r="G1791" s="21" t="str">
        <f aca="false">IF(F1791&lt;Einstellungen!$B$5,"ja","nein")</f>
        <v>nein</v>
      </c>
      <c r="H1791" s="21" t="s">
        <v>15</v>
      </c>
      <c r="I1791" s="29" t="n">
        <f aca="false">INDEX(Einstellungen!$B$27:$B$50,13)</f>
        <v>1.2</v>
      </c>
      <c r="J1791" s="29" t="n">
        <f aca="false">F1791*I1791</f>
        <v>41.023584</v>
      </c>
    </row>
    <row r="1792" customFormat="false" ht="15" hidden="false" customHeight="false" outlineLevel="0" collapsed="false">
      <c r="A1792" s="28" t="n">
        <v>45655</v>
      </c>
      <c r="B1792" s="21" t="s">
        <v>125</v>
      </c>
      <c r="C1792" s="21" t="s">
        <v>139</v>
      </c>
      <c r="D1792" s="29" t="n">
        <v>99.73</v>
      </c>
      <c r="E1792" s="29" t="n">
        <f aca="false">D1792/10</f>
        <v>9.973</v>
      </c>
      <c r="F1792" s="29" t="n">
        <f aca="false">(E1792+Einstellungen!$B$20)*(1+Einstellungen!$B$10)</f>
        <v>34.06851</v>
      </c>
      <c r="G1792" s="21" t="str">
        <f aca="false">IF(F1792&lt;Einstellungen!$B$5,"ja","nein")</f>
        <v>nein</v>
      </c>
      <c r="H1792" s="21" t="s">
        <v>15</v>
      </c>
      <c r="I1792" s="29" t="n">
        <f aca="false">INDEX(Einstellungen!$B$27:$B$50,14)</f>
        <v>1.15</v>
      </c>
      <c r="J1792" s="29" t="n">
        <f aca="false">F1792*I1792</f>
        <v>39.1787865</v>
      </c>
    </row>
    <row r="1793" customFormat="false" ht="15" hidden="false" customHeight="false" outlineLevel="0" collapsed="false">
      <c r="A1793" s="28" t="n">
        <v>45655</v>
      </c>
      <c r="B1793" s="21" t="s">
        <v>126</v>
      </c>
      <c r="C1793" s="21" t="s">
        <v>139</v>
      </c>
      <c r="D1793" s="29" t="n">
        <v>98.44</v>
      </c>
      <c r="E1793" s="29" t="n">
        <f aca="false">D1793/10</f>
        <v>9.844</v>
      </c>
      <c r="F1793" s="29" t="n">
        <f aca="false">(E1793+Einstellungen!$B$20)*(1+Einstellungen!$B$10)</f>
        <v>33.915</v>
      </c>
      <c r="G1793" s="21" t="str">
        <f aca="false">IF(F1793&lt;Einstellungen!$B$5,"ja","nein")</f>
        <v>nein</v>
      </c>
      <c r="H1793" s="21" t="s">
        <v>15</v>
      </c>
      <c r="I1793" s="29" t="n">
        <f aca="false">INDEX(Einstellungen!$B$27:$B$50,15)</f>
        <v>1</v>
      </c>
      <c r="J1793" s="29" t="n">
        <f aca="false">F1793*I1793</f>
        <v>33.915</v>
      </c>
    </row>
    <row r="1794" customFormat="false" ht="15" hidden="false" customHeight="false" outlineLevel="0" collapsed="false">
      <c r="A1794" s="28" t="n">
        <v>45655</v>
      </c>
      <c r="B1794" s="21" t="s">
        <v>127</v>
      </c>
      <c r="C1794" s="21" t="s">
        <v>139</v>
      </c>
      <c r="D1794" s="29" t="n">
        <v>104.01</v>
      </c>
      <c r="E1794" s="29" t="n">
        <f aca="false">D1794/10</f>
        <v>10.401</v>
      </c>
      <c r="F1794" s="29" t="n">
        <f aca="false">(E1794+Einstellungen!$B$20)*(1+Einstellungen!$B$10)</f>
        <v>34.57783</v>
      </c>
      <c r="G1794" s="21" t="str">
        <f aca="false">IF(F1794&lt;Einstellungen!$B$5,"ja","nein")</f>
        <v>nein</v>
      </c>
      <c r="H1794" s="21" t="s">
        <v>15</v>
      </c>
      <c r="I1794" s="29" t="n">
        <f aca="false">INDEX(Einstellungen!$B$27:$B$50,16)</f>
        <v>0.95</v>
      </c>
      <c r="J1794" s="29" t="n">
        <f aca="false">F1794*I1794</f>
        <v>32.8489385</v>
      </c>
    </row>
    <row r="1795" customFormat="false" ht="15" hidden="false" customHeight="false" outlineLevel="0" collapsed="false">
      <c r="A1795" s="28" t="n">
        <v>45655</v>
      </c>
      <c r="B1795" s="21" t="s">
        <v>128</v>
      </c>
      <c r="C1795" s="21" t="s">
        <v>139</v>
      </c>
      <c r="D1795" s="29" t="n">
        <v>121.73</v>
      </c>
      <c r="E1795" s="29" t="n">
        <f aca="false">D1795/10</f>
        <v>12.173</v>
      </c>
      <c r="F1795" s="29" t="n">
        <f aca="false">(E1795+Einstellungen!$B$20)*(1+Einstellungen!$B$10)</f>
        <v>36.68651</v>
      </c>
      <c r="G1795" s="21" t="str">
        <f aca="false">IF(F1795&lt;Einstellungen!$B$5,"ja","nein")</f>
        <v>nein</v>
      </c>
      <c r="H1795" s="21" t="s">
        <v>15</v>
      </c>
      <c r="I1795" s="29" t="n">
        <f aca="false">INDEX(Einstellungen!$B$27:$B$50,17)</f>
        <v>0.95</v>
      </c>
      <c r="J1795" s="29" t="n">
        <f aca="false">F1795*I1795</f>
        <v>34.8521845</v>
      </c>
    </row>
    <row r="1796" customFormat="false" ht="15" hidden="false" customHeight="false" outlineLevel="0" collapsed="false">
      <c r="A1796" s="28" t="n">
        <v>45655</v>
      </c>
      <c r="B1796" s="21" t="s">
        <v>129</v>
      </c>
      <c r="C1796" s="21" t="s">
        <v>139</v>
      </c>
      <c r="D1796" s="29" t="n">
        <v>122</v>
      </c>
      <c r="E1796" s="29" t="n">
        <f aca="false">D1796/10</f>
        <v>12.2</v>
      </c>
      <c r="F1796" s="29" t="n">
        <f aca="false">(E1796+Einstellungen!$B$20)*(1+Einstellungen!$B$10)</f>
        <v>36.71864</v>
      </c>
      <c r="G1796" s="21" t="str">
        <f aca="false">IF(F1796&lt;Einstellungen!$B$5,"ja","nein")</f>
        <v>nein</v>
      </c>
      <c r="H1796" s="21" t="s">
        <v>15</v>
      </c>
      <c r="I1796" s="29" t="n">
        <f aca="false">INDEX(Einstellungen!$B$27:$B$50,18)</f>
        <v>1.1</v>
      </c>
      <c r="J1796" s="29" t="n">
        <f aca="false">F1796*I1796</f>
        <v>40.390504</v>
      </c>
    </row>
    <row r="1797" customFormat="false" ht="15" hidden="false" customHeight="false" outlineLevel="0" collapsed="false">
      <c r="A1797" s="28" t="n">
        <v>45655</v>
      </c>
      <c r="B1797" s="21" t="s">
        <v>130</v>
      </c>
      <c r="C1797" s="21" t="s">
        <v>139</v>
      </c>
      <c r="D1797" s="29" t="n">
        <v>126.11</v>
      </c>
      <c r="E1797" s="29" t="n">
        <f aca="false">D1797/10</f>
        <v>12.611</v>
      </c>
      <c r="F1797" s="29" t="n">
        <f aca="false">(E1797+Einstellungen!$B$20)*(1+Einstellungen!$B$10)</f>
        <v>37.20773</v>
      </c>
      <c r="G1797" s="21" t="str">
        <f aca="false">IF(F1797&lt;Einstellungen!$B$5,"ja","nein")</f>
        <v>nein</v>
      </c>
      <c r="H1797" s="21" t="s">
        <v>15</v>
      </c>
      <c r="I1797" s="29" t="n">
        <f aca="false">INDEX(Einstellungen!$B$27:$B$50,19)</f>
        <v>1.35</v>
      </c>
      <c r="J1797" s="29" t="n">
        <f aca="false">F1797*I1797</f>
        <v>50.2304355</v>
      </c>
    </row>
    <row r="1798" customFormat="false" ht="15" hidden="false" customHeight="false" outlineLevel="0" collapsed="false">
      <c r="A1798" s="28" t="n">
        <v>45655</v>
      </c>
      <c r="B1798" s="21" t="s">
        <v>131</v>
      </c>
      <c r="C1798" s="21" t="s">
        <v>139</v>
      </c>
      <c r="D1798" s="29" t="n">
        <v>121.34</v>
      </c>
      <c r="E1798" s="29" t="n">
        <f aca="false">D1798/10</f>
        <v>12.134</v>
      </c>
      <c r="F1798" s="29" t="n">
        <f aca="false">(E1798+Einstellungen!$B$20)*(1+Einstellungen!$B$10)</f>
        <v>36.6401</v>
      </c>
      <c r="G1798" s="21" t="str">
        <f aca="false">IF(F1798&lt;Einstellungen!$B$5,"ja","nein")</f>
        <v>nein</v>
      </c>
      <c r="H1798" s="21" t="s">
        <v>15</v>
      </c>
      <c r="I1798" s="29" t="n">
        <f aca="false">INDEX(Einstellungen!$B$27:$B$50,20)</f>
        <v>1.45</v>
      </c>
      <c r="J1798" s="29" t="n">
        <f aca="false">F1798*I1798</f>
        <v>53.128145</v>
      </c>
    </row>
    <row r="1799" customFormat="false" ht="15" hidden="false" customHeight="false" outlineLevel="0" collapsed="false">
      <c r="A1799" s="28" t="n">
        <v>45655</v>
      </c>
      <c r="B1799" s="21" t="s">
        <v>132</v>
      </c>
      <c r="C1799" s="21" t="s">
        <v>139</v>
      </c>
      <c r="D1799" s="29" t="n">
        <v>109.92</v>
      </c>
      <c r="E1799" s="29" t="n">
        <f aca="false">D1799/10</f>
        <v>10.992</v>
      </c>
      <c r="F1799" s="29" t="n">
        <f aca="false">(E1799+Einstellungen!$B$20)*(1+Einstellungen!$B$10)</f>
        <v>35.28112</v>
      </c>
      <c r="G1799" s="21" t="str">
        <f aca="false">IF(F1799&lt;Einstellungen!$B$5,"ja","nein")</f>
        <v>nein</v>
      </c>
      <c r="H1799" s="21" t="s">
        <v>15</v>
      </c>
      <c r="I1799" s="29" t="n">
        <f aca="false">INDEX(Einstellungen!$B$27:$B$50,21)</f>
        <v>1.4</v>
      </c>
      <c r="J1799" s="29" t="n">
        <f aca="false">F1799*I1799</f>
        <v>49.393568</v>
      </c>
    </row>
    <row r="1800" customFormat="false" ht="15" hidden="false" customHeight="false" outlineLevel="0" collapsed="false">
      <c r="A1800" s="28" t="n">
        <v>45655</v>
      </c>
      <c r="B1800" s="21" t="s">
        <v>133</v>
      </c>
      <c r="C1800" s="21" t="s">
        <v>139</v>
      </c>
      <c r="D1800" s="29" t="n">
        <v>90.21</v>
      </c>
      <c r="E1800" s="29" t="n">
        <f aca="false">D1800/10</f>
        <v>9.021</v>
      </c>
      <c r="F1800" s="29" t="n">
        <f aca="false">(E1800+Einstellungen!$B$20)*(1+Einstellungen!$B$10)</f>
        <v>32.93563</v>
      </c>
      <c r="G1800" s="21" t="str">
        <f aca="false">IF(F1800&lt;Einstellungen!$B$5,"ja","nein")</f>
        <v>nein</v>
      </c>
      <c r="H1800" s="21" t="s">
        <v>15</v>
      </c>
      <c r="I1800" s="29" t="n">
        <f aca="false">INDEX(Einstellungen!$B$27:$B$50,22)</f>
        <v>1.25</v>
      </c>
      <c r="J1800" s="29" t="n">
        <f aca="false">F1800*I1800</f>
        <v>41.1695375</v>
      </c>
    </row>
    <row r="1801" customFormat="false" ht="15" hidden="false" customHeight="false" outlineLevel="0" collapsed="false">
      <c r="A1801" s="28" t="n">
        <v>45655</v>
      </c>
      <c r="B1801" s="21" t="s">
        <v>134</v>
      </c>
      <c r="C1801" s="21" t="s">
        <v>139</v>
      </c>
      <c r="D1801" s="29" t="n">
        <v>83.79</v>
      </c>
      <c r="E1801" s="29" t="n">
        <f aca="false">D1801/10</f>
        <v>8.379</v>
      </c>
      <c r="F1801" s="29" t="n">
        <f aca="false">(E1801+Einstellungen!$B$20)*(1+Einstellungen!$B$10)</f>
        <v>32.17165</v>
      </c>
      <c r="G1801" s="21" t="str">
        <f aca="false">IF(F1801&lt;Einstellungen!$B$5,"ja","nein")</f>
        <v>nein</v>
      </c>
      <c r="H1801" s="21" t="s">
        <v>15</v>
      </c>
      <c r="I1801" s="29" t="n">
        <f aca="false">INDEX(Einstellungen!$B$27:$B$50,23)</f>
        <v>1.05</v>
      </c>
      <c r="J1801" s="29" t="n">
        <f aca="false">F1801*I1801</f>
        <v>33.7802325</v>
      </c>
    </row>
    <row r="1802" customFormat="false" ht="15" hidden="false" customHeight="false" outlineLevel="0" collapsed="false">
      <c r="A1802" s="28" t="n">
        <v>45655</v>
      </c>
      <c r="B1802" s="21" t="s">
        <v>135</v>
      </c>
      <c r="C1802" s="21" t="s">
        <v>139</v>
      </c>
      <c r="D1802" s="29" t="n">
        <v>71.63</v>
      </c>
      <c r="E1802" s="29" t="n">
        <f aca="false">D1802/10</f>
        <v>7.163</v>
      </c>
      <c r="F1802" s="29" t="n">
        <f aca="false">(E1802+Einstellungen!$B$20)*(1+Einstellungen!$B$10)</f>
        <v>30.72461</v>
      </c>
      <c r="G1802" s="21" t="str">
        <f aca="false">IF(F1802&lt;Einstellungen!$B$5,"ja","nein")</f>
        <v>nein</v>
      </c>
      <c r="H1802" s="21" t="s">
        <v>15</v>
      </c>
      <c r="I1802" s="29" t="n">
        <f aca="false">INDEX(Einstellungen!$B$27:$B$50,24)</f>
        <v>0.8</v>
      </c>
      <c r="J1802" s="29" t="n">
        <f aca="false">F1802*I1802</f>
        <v>24.579688</v>
      </c>
    </row>
    <row r="1803" customFormat="false" ht="15" hidden="false" customHeight="false" outlineLevel="0" collapsed="false">
      <c r="A1803" s="28" t="n">
        <v>45656</v>
      </c>
      <c r="B1803" s="21" t="s">
        <v>111</v>
      </c>
      <c r="C1803" s="21" t="s">
        <v>140</v>
      </c>
      <c r="D1803" s="29" t="n">
        <v>71.73</v>
      </c>
      <c r="E1803" s="29" t="n">
        <f aca="false">D1803/10</f>
        <v>7.173</v>
      </c>
      <c r="F1803" s="29" t="n">
        <f aca="false">(E1803+Einstellungen!$B$20)*(1+Einstellungen!$B$10)</f>
        <v>30.73651</v>
      </c>
      <c r="G1803" s="21" t="str">
        <f aca="false">IF(F1803&lt;Einstellungen!$B$5,"ja","nein")</f>
        <v>nein</v>
      </c>
      <c r="H1803" s="21" t="s">
        <v>15</v>
      </c>
      <c r="I1803" s="29" t="n">
        <f aca="false">INDEX(Einstellungen!$B$27:$B$50,1)</f>
        <v>0.6</v>
      </c>
      <c r="J1803" s="29" t="n">
        <f aca="false">F1803*I1803</f>
        <v>18.441906</v>
      </c>
    </row>
    <row r="1804" customFormat="false" ht="15" hidden="false" customHeight="false" outlineLevel="0" collapsed="false">
      <c r="A1804" s="28" t="n">
        <v>45656</v>
      </c>
      <c r="B1804" s="21" t="s">
        <v>113</v>
      </c>
      <c r="C1804" s="21" t="s">
        <v>140</v>
      </c>
      <c r="D1804" s="29" t="n">
        <v>68.6</v>
      </c>
      <c r="E1804" s="29" t="n">
        <f aca="false">D1804/10</f>
        <v>6.86</v>
      </c>
      <c r="F1804" s="29" t="n">
        <f aca="false">(E1804+Einstellungen!$B$20)*(1+Einstellungen!$B$10)</f>
        <v>30.36404</v>
      </c>
      <c r="G1804" s="21" t="str">
        <f aca="false">IF(F1804&lt;Einstellungen!$B$5,"ja","nein")</f>
        <v>nein</v>
      </c>
      <c r="H1804" s="21" t="s">
        <v>15</v>
      </c>
      <c r="I1804" s="29" t="n">
        <f aca="false">INDEX(Einstellungen!$B$27:$B$50,2)</f>
        <v>0.5</v>
      </c>
      <c r="J1804" s="29" t="n">
        <f aca="false">F1804*I1804</f>
        <v>15.18202</v>
      </c>
    </row>
    <row r="1805" customFormat="false" ht="15" hidden="false" customHeight="false" outlineLevel="0" collapsed="false">
      <c r="A1805" s="28" t="n">
        <v>45656</v>
      </c>
      <c r="B1805" s="21" t="s">
        <v>114</v>
      </c>
      <c r="C1805" s="21" t="s">
        <v>140</v>
      </c>
      <c r="D1805" s="29" t="n">
        <v>68.6</v>
      </c>
      <c r="E1805" s="29" t="n">
        <f aca="false">D1805/10</f>
        <v>6.86</v>
      </c>
      <c r="F1805" s="29" t="n">
        <f aca="false">(E1805+Einstellungen!$B$20)*(1+Einstellungen!$B$10)</f>
        <v>30.36404</v>
      </c>
      <c r="G1805" s="21" t="str">
        <f aca="false">IF(F1805&lt;Einstellungen!$B$5,"ja","nein")</f>
        <v>nein</v>
      </c>
      <c r="H1805" s="21" t="s">
        <v>15</v>
      </c>
      <c r="I1805" s="29" t="n">
        <f aca="false">INDEX(Einstellungen!$B$27:$B$50,3)</f>
        <v>0.45</v>
      </c>
      <c r="J1805" s="29" t="n">
        <f aca="false">F1805*I1805</f>
        <v>13.663818</v>
      </c>
    </row>
    <row r="1806" customFormat="false" ht="15" hidden="false" customHeight="false" outlineLevel="0" collapsed="false">
      <c r="A1806" s="28" t="n">
        <v>45656</v>
      </c>
      <c r="B1806" s="21" t="s">
        <v>115</v>
      </c>
      <c r="C1806" s="21" t="s">
        <v>140</v>
      </c>
      <c r="D1806" s="29" t="n">
        <v>64.65</v>
      </c>
      <c r="E1806" s="29" t="n">
        <f aca="false">D1806/10</f>
        <v>6.465</v>
      </c>
      <c r="F1806" s="29" t="n">
        <f aca="false">(E1806+Einstellungen!$B$20)*(1+Einstellungen!$B$10)</f>
        <v>29.89399</v>
      </c>
      <c r="G1806" s="21" t="str">
        <f aca="false">IF(F1806&lt;Einstellungen!$B$5,"ja","nein")</f>
        <v>nein</v>
      </c>
      <c r="H1806" s="21" t="s">
        <v>15</v>
      </c>
      <c r="I1806" s="29" t="n">
        <f aca="false">INDEX(Einstellungen!$B$27:$B$50,4)</f>
        <v>0.45</v>
      </c>
      <c r="J1806" s="29" t="n">
        <f aca="false">F1806*I1806</f>
        <v>13.4522955</v>
      </c>
    </row>
    <row r="1807" customFormat="false" ht="15" hidden="false" customHeight="false" outlineLevel="0" collapsed="false">
      <c r="A1807" s="28" t="n">
        <v>45656</v>
      </c>
      <c r="B1807" s="21" t="s">
        <v>116</v>
      </c>
      <c r="C1807" s="21" t="s">
        <v>140</v>
      </c>
      <c r="D1807" s="29" t="n">
        <v>66.89</v>
      </c>
      <c r="E1807" s="29" t="n">
        <f aca="false">D1807/10</f>
        <v>6.689</v>
      </c>
      <c r="F1807" s="29" t="n">
        <f aca="false">(E1807+Einstellungen!$B$20)*(1+Einstellungen!$B$10)</f>
        <v>30.16055</v>
      </c>
      <c r="G1807" s="21" t="str">
        <f aca="false">IF(F1807&lt;Einstellungen!$B$5,"ja","nein")</f>
        <v>nein</v>
      </c>
      <c r="H1807" s="21" t="s">
        <v>15</v>
      </c>
      <c r="I1807" s="29" t="n">
        <f aca="false">INDEX(Einstellungen!$B$27:$B$50,5)</f>
        <v>0.45</v>
      </c>
      <c r="J1807" s="29" t="n">
        <f aca="false">F1807*I1807</f>
        <v>13.5722475</v>
      </c>
    </row>
    <row r="1808" customFormat="false" ht="15" hidden="false" customHeight="false" outlineLevel="0" collapsed="false">
      <c r="A1808" s="28" t="n">
        <v>45656</v>
      </c>
      <c r="B1808" s="21" t="s">
        <v>117</v>
      </c>
      <c r="C1808" s="21" t="s">
        <v>140</v>
      </c>
      <c r="D1808" s="29" t="n">
        <v>69.17</v>
      </c>
      <c r="E1808" s="29" t="n">
        <f aca="false">D1808/10</f>
        <v>6.917</v>
      </c>
      <c r="F1808" s="29" t="n">
        <f aca="false">(E1808+Einstellungen!$B$20)*(1+Einstellungen!$B$10)</f>
        <v>30.43187</v>
      </c>
      <c r="G1808" s="21" t="str">
        <f aca="false">IF(F1808&lt;Einstellungen!$B$5,"ja","nein")</f>
        <v>nein</v>
      </c>
      <c r="H1808" s="21" t="s">
        <v>15</v>
      </c>
      <c r="I1808" s="29" t="n">
        <f aca="false">INDEX(Einstellungen!$B$27:$B$50,6)</f>
        <v>0.5</v>
      </c>
      <c r="J1808" s="29" t="n">
        <f aca="false">F1808*I1808</f>
        <v>15.215935</v>
      </c>
    </row>
    <row r="1809" customFormat="false" ht="15" hidden="false" customHeight="false" outlineLevel="0" collapsed="false">
      <c r="A1809" s="28" t="n">
        <v>45656</v>
      </c>
      <c r="B1809" s="21" t="s">
        <v>118</v>
      </c>
      <c r="C1809" s="21" t="s">
        <v>140</v>
      </c>
      <c r="D1809" s="29" t="n">
        <v>71.14</v>
      </c>
      <c r="E1809" s="29" t="n">
        <f aca="false">D1809/10</f>
        <v>7.114</v>
      </c>
      <c r="F1809" s="29" t="n">
        <f aca="false">(E1809+Einstellungen!$B$20)*(1+Einstellungen!$B$10)</f>
        <v>30.6663</v>
      </c>
      <c r="G1809" s="21" t="str">
        <f aca="false">IF(F1809&lt;Einstellungen!$B$5,"ja","nein")</f>
        <v>nein</v>
      </c>
      <c r="H1809" s="21" t="s">
        <v>15</v>
      </c>
      <c r="I1809" s="29" t="n">
        <f aca="false">INDEX(Einstellungen!$B$27:$B$50,7)</f>
        <v>0.7</v>
      </c>
      <c r="J1809" s="29" t="n">
        <f aca="false">F1809*I1809</f>
        <v>21.46641</v>
      </c>
    </row>
    <row r="1810" customFormat="false" ht="15" hidden="false" customHeight="false" outlineLevel="0" collapsed="false">
      <c r="A1810" s="28" t="n">
        <v>45656</v>
      </c>
      <c r="B1810" s="21" t="s">
        <v>119</v>
      </c>
      <c r="C1810" s="21" t="s">
        <v>140</v>
      </c>
      <c r="D1810" s="29" t="n">
        <v>80.2</v>
      </c>
      <c r="E1810" s="29" t="n">
        <f aca="false">D1810/10</f>
        <v>8.02</v>
      </c>
      <c r="F1810" s="29" t="n">
        <f aca="false">(E1810+Einstellungen!$B$20)*(1+Einstellungen!$B$10)</f>
        <v>31.74444</v>
      </c>
      <c r="G1810" s="21" t="str">
        <f aca="false">IF(F1810&lt;Einstellungen!$B$5,"ja","nein")</f>
        <v>nein</v>
      </c>
      <c r="H1810" s="21" t="s">
        <v>15</v>
      </c>
      <c r="I1810" s="29" t="n">
        <f aca="false">INDEX(Einstellungen!$B$27:$B$50,8)</f>
        <v>0.95</v>
      </c>
      <c r="J1810" s="29" t="n">
        <f aca="false">F1810*I1810</f>
        <v>30.157218</v>
      </c>
    </row>
    <row r="1811" customFormat="false" ht="15" hidden="false" customHeight="false" outlineLevel="0" collapsed="false">
      <c r="A1811" s="28" t="n">
        <v>45656</v>
      </c>
      <c r="B1811" s="21" t="s">
        <v>120</v>
      </c>
      <c r="C1811" s="21" t="s">
        <v>140</v>
      </c>
      <c r="D1811" s="29" t="n">
        <v>86.3</v>
      </c>
      <c r="E1811" s="29" t="n">
        <f aca="false">D1811/10</f>
        <v>8.63</v>
      </c>
      <c r="F1811" s="29" t="n">
        <f aca="false">(E1811+Einstellungen!$B$20)*(1+Einstellungen!$B$10)</f>
        <v>32.47034</v>
      </c>
      <c r="G1811" s="21" t="str">
        <f aca="false">IF(F1811&lt;Einstellungen!$B$5,"ja","nein")</f>
        <v>nein</v>
      </c>
      <c r="H1811" s="21" t="s">
        <v>15</v>
      </c>
      <c r="I1811" s="29" t="n">
        <f aca="false">INDEX(Einstellungen!$B$27:$B$50,9)</f>
        <v>1.05</v>
      </c>
      <c r="J1811" s="29" t="n">
        <f aca="false">F1811*I1811</f>
        <v>34.093857</v>
      </c>
    </row>
    <row r="1812" customFormat="false" ht="15" hidden="false" customHeight="false" outlineLevel="0" collapsed="false">
      <c r="A1812" s="28" t="n">
        <v>45656</v>
      </c>
      <c r="B1812" s="21" t="s">
        <v>121</v>
      </c>
      <c r="C1812" s="21" t="s">
        <v>140</v>
      </c>
      <c r="D1812" s="29" t="n">
        <v>87.06</v>
      </c>
      <c r="E1812" s="29" t="n">
        <f aca="false">D1812/10</f>
        <v>8.706</v>
      </c>
      <c r="F1812" s="29" t="n">
        <f aca="false">(E1812+Einstellungen!$B$20)*(1+Einstellungen!$B$10)</f>
        <v>32.56078</v>
      </c>
      <c r="G1812" s="21" t="str">
        <f aca="false">IF(F1812&lt;Einstellungen!$B$5,"ja","nein")</f>
        <v>nein</v>
      </c>
      <c r="H1812" s="21" t="s">
        <v>15</v>
      </c>
      <c r="I1812" s="29" t="n">
        <f aca="false">INDEX(Einstellungen!$B$27:$B$50,10)</f>
        <v>1.05</v>
      </c>
      <c r="J1812" s="29" t="n">
        <f aca="false">F1812*I1812</f>
        <v>34.188819</v>
      </c>
    </row>
    <row r="1813" customFormat="false" ht="15" hidden="false" customHeight="false" outlineLevel="0" collapsed="false">
      <c r="A1813" s="28" t="n">
        <v>45656</v>
      </c>
      <c r="B1813" s="21" t="s">
        <v>122</v>
      </c>
      <c r="C1813" s="21" t="s">
        <v>140</v>
      </c>
      <c r="D1813" s="29" t="n">
        <v>83.71</v>
      </c>
      <c r="E1813" s="29" t="n">
        <f aca="false">D1813/10</f>
        <v>8.371</v>
      </c>
      <c r="F1813" s="29" t="n">
        <f aca="false">(E1813+Einstellungen!$B$20)*(1+Einstellungen!$B$10)</f>
        <v>32.16213</v>
      </c>
      <c r="G1813" s="21" t="str">
        <f aca="false">IF(F1813&lt;Einstellungen!$B$5,"ja","nein")</f>
        <v>nein</v>
      </c>
      <c r="H1813" s="21" t="s">
        <v>15</v>
      </c>
      <c r="I1813" s="29" t="n">
        <f aca="false">INDEX(Einstellungen!$B$27:$B$50,11)</f>
        <v>1.05</v>
      </c>
      <c r="J1813" s="29" t="n">
        <f aca="false">F1813*I1813</f>
        <v>33.7702365</v>
      </c>
    </row>
    <row r="1814" customFormat="false" ht="15" hidden="false" customHeight="false" outlineLevel="0" collapsed="false">
      <c r="A1814" s="28" t="n">
        <v>45656</v>
      </c>
      <c r="B1814" s="21" t="s">
        <v>123</v>
      </c>
      <c r="C1814" s="21" t="s">
        <v>140</v>
      </c>
      <c r="D1814" s="29" t="n">
        <v>78.88</v>
      </c>
      <c r="E1814" s="29" t="n">
        <f aca="false">D1814/10</f>
        <v>7.888</v>
      </c>
      <c r="F1814" s="29" t="n">
        <f aca="false">(E1814+Einstellungen!$B$20)*(1+Einstellungen!$B$10)</f>
        <v>31.58736</v>
      </c>
      <c r="G1814" s="21" t="str">
        <f aca="false">IF(F1814&lt;Einstellungen!$B$5,"ja","nein")</f>
        <v>nein</v>
      </c>
      <c r="H1814" s="21" t="s">
        <v>15</v>
      </c>
      <c r="I1814" s="29" t="n">
        <f aca="false">INDEX(Einstellungen!$B$27:$B$50,12)</f>
        <v>1.1</v>
      </c>
      <c r="J1814" s="29" t="n">
        <f aca="false">F1814*I1814</f>
        <v>34.746096</v>
      </c>
    </row>
    <row r="1815" customFormat="false" ht="15" hidden="false" customHeight="false" outlineLevel="0" collapsed="false">
      <c r="A1815" s="28" t="n">
        <v>45656</v>
      </c>
      <c r="B1815" s="21" t="s">
        <v>124</v>
      </c>
      <c r="C1815" s="21" t="s">
        <v>140</v>
      </c>
      <c r="D1815" s="29" t="n">
        <v>82.86</v>
      </c>
      <c r="E1815" s="29" t="n">
        <f aca="false">D1815/10</f>
        <v>8.286</v>
      </c>
      <c r="F1815" s="29" t="n">
        <f aca="false">(E1815+Einstellungen!$B$20)*(1+Einstellungen!$B$10)</f>
        <v>32.06098</v>
      </c>
      <c r="G1815" s="21" t="str">
        <f aca="false">IF(F1815&lt;Einstellungen!$B$5,"ja","nein")</f>
        <v>nein</v>
      </c>
      <c r="H1815" s="21" t="s">
        <v>15</v>
      </c>
      <c r="I1815" s="29" t="n">
        <f aca="false">INDEX(Einstellungen!$B$27:$B$50,13)</f>
        <v>1.2</v>
      </c>
      <c r="J1815" s="29" t="n">
        <f aca="false">F1815*I1815</f>
        <v>38.473176</v>
      </c>
    </row>
    <row r="1816" customFormat="false" ht="15" hidden="false" customHeight="false" outlineLevel="0" collapsed="false">
      <c r="A1816" s="28" t="n">
        <v>45656</v>
      </c>
      <c r="B1816" s="21" t="s">
        <v>125</v>
      </c>
      <c r="C1816" s="21" t="s">
        <v>140</v>
      </c>
      <c r="D1816" s="29" t="n">
        <v>80.5</v>
      </c>
      <c r="E1816" s="29" t="n">
        <f aca="false">D1816/10</f>
        <v>8.05</v>
      </c>
      <c r="F1816" s="29" t="n">
        <f aca="false">(E1816+Einstellungen!$B$20)*(1+Einstellungen!$B$10)</f>
        <v>31.78014</v>
      </c>
      <c r="G1816" s="21" t="str">
        <f aca="false">IF(F1816&lt;Einstellungen!$B$5,"ja","nein")</f>
        <v>nein</v>
      </c>
      <c r="H1816" s="21" t="s">
        <v>15</v>
      </c>
      <c r="I1816" s="29" t="n">
        <f aca="false">INDEX(Einstellungen!$B$27:$B$50,14)</f>
        <v>1.15</v>
      </c>
      <c r="J1816" s="29" t="n">
        <f aca="false">F1816*I1816</f>
        <v>36.547161</v>
      </c>
    </row>
    <row r="1817" customFormat="false" ht="15" hidden="false" customHeight="false" outlineLevel="0" collapsed="false">
      <c r="A1817" s="28" t="n">
        <v>45656</v>
      </c>
      <c r="B1817" s="21" t="s">
        <v>126</v>
      </c>
      <c r="C1817" s="21" t="s">
        <v>140</v>
      </c>
      <c r="D1817" s="29" t="n">
        <v>83.7</v>
      </c>
      <c r="E1817" s="29" t="n">
        <f aca="false">D1817/10</f>
        <v>8.37</v>
      </c>
      <c r="F1817" s="29" t="n">
        <f aca="false">(E1817+Einstellungen!$B$20)*(1+Einstellungen!$B$10)</f>
        <v>32.16094</v>
      </c>
      <c r="G1817" s="21" t="str">
        <f aca="false">IF(F1817&lt;Einstellungen!$B$5,"ja","nein")</f>
        <v>nein</v>
      </c>
      <c r="H1817" s="21" t="s">
        <v>15</v>
      </c>
      <c r="I1817" s="29" t="n">
        <f aca="false">INDEX(Einstellungen!$B$27:$B$50,15)</f>
        <v>1</v>
      </c>
      <c r="J1817" s="29" t="n">
        <f aca="false">F1817*I1817</f>
        <v>32.16094</v>
      </c>
    </row>
    <row r="1818" customFormat="false" ht="15" hidden="false" customHeight="false" outlineLevel="0" collapsed="false">
      <c r="A1818" s="28" t="n">
        <v>45656</v>
      </c>
      <c r="B1818" s="21" t="s">
        <v>127</v>
      </c>
      <c r="C1818" s="21" t="s">
        <v>140</v>
      </c>
      <c r="D1818" s="29" t="n">
        <v>92.42</v>
      </c>
      <c r="E1818" s="29" t="n">
        <f aca="false">D1818/10</f>
        <v>9.242</v>
      </c>
      <c r="F1818" s="29" t="n">
        <f aca="false">(E1818+Einstellungen!$B$20)*(1+Einstellungen!$B$10)</f>
        <v>33.19862</v>
      </c>
      <c r="G1818" s="21" t="str">
        <f aca="false">IF(F1818&lt;Einstellungen!$B$5,"ja","nein")</f>
        <v>nein</v>
      </c>
      <c r="H1818" s="21" t="s">
        <v>15</v>
      </c>
      <c r="I1818" s="29" t="n">
        <f aca="false">INDEX(Einstellungen!$B$27:$B$50,16)</f>
        <v>0.95</v>
      </c>
      <c r="J1818" s="29" t="n">
        <f aca="false">F1818*I1818</f>
        <v>31.538689</v>
      </c>
    </row>
    <row r="1819" customFormat="false" ht="15" hidden="false" customHeight="false" outlineLevel="0" collapsed="false">
      <c r="A1819" s="28" t="n">
        <v>45656</v>
      </c>
      <c r="B1819" s="21" t="s">
        <v>128</v>
      </c>
      <c r="C1819" s="21" t="s">
        <v>140</v>
      </c>
      <c r="D1819" s="29" t="n">
        <v>96.97</v>
      </c>
      <c r="E1819" s="29" t="n">
        <f aca="false">D1819/10</f>
        <v>9.697</v>
      </c>
      <c r="F1819" s="29" t="n">
        <f aca="false">(E1819+Einstellungen!$B$20)*(1+Einstellungen!$B$10)</f>
        <v>33.74007</v>
      </c>
      <c r="G1819" s="21" t="str">
        <f aca="false">IF(F1819&lt;Einstellungen!$B$5,"ja","nein")</f>
        <v>nein</v>
      </c>
      <c r="H1819" s="21" t="s">
        <v>15</v>
      </c>
      <c r="I1819" s="29" t="n">
        <f aca="false">INDEX(Einstellungen!$B$27:$B$50,17)</f>
        <v>0.95</v>
      </c>
      <c r="J1819" s="29" t="n">
        <f aca="false">F1819*I1819</f>
        <v>32.0530665</v>
      </c>
    </row>
    <row r="1820" customFormat="false" ht="15" hidden="false" customHeight="false" outlineLevel="0" collapsed="false">
      <c r="A1820" s="28" t="n">
        <v>45656</v>
      </c>
      <c r="B1820" s="21" t="s">
        <v>129</v>
      </c>
      <c r="C1820" s="21" t="s">
        <v>140</v>
      </c>
      <c r="D1820" s="29" t="n">
        <v>109.97</v>
      </c>
      <c r="E1820" s="29" t="n">
        <f aca="false">D1820/10</f>
        <v>10.997</v>
      </c>
      <c r="F1820" s="29" t="n">
        <f aca="false">(E1820+Einstellungen!$B$20)*(1+Einstellungen!$B$10)</f>
        <v>35.28707</v>
      </c>
      <c r="G1820" s="21" t="str">
        <f aca="false">IF(F1820&lt;Einstellungen!$B$5,"ja","nein")</f>
        <v>nein</v>
      </c>
      <c r="H1820" s="21" t="s">
        <v>15</v>
      </c>
      <c r="I1820" s="29" t="n">
        <f aca="false">INDEX(Einstellungen!$B$27:$B$50,18)</f>
        <v>1.1</v>
      </c>
      <c r="J1820" s="29" t="n">
        <f aca="false">F1820*I1820</f>
        <v>38.815777</v>
      </c>
    </row>
    <row r="1821" customFormat="false" ht="15" hidden="false" customHeight="false" outlineLevel="0" collapsed="false">
      <c r="A1821" s="28" t="n">
        <v>45656</v>
      </c>
      <c r="B1821" s="21" t="s">
        <v>130</v>
      </c>
      <c r="C1821" s="21" t="s">
        <v>140</v>
      </c>
      <c r="D1821" s="29" t="n">
        <v>100</v>
      </c>
      <c r="E1821" s="29" t="n">
        <f aca="false">D1821/10</f>
        <v>10</v>
      </c>
      <c r="F1821" s="29" t="n">
        <f aca="false">(E1821+Einstellungen!$B$20)*(1+Einstellungen!$B$10)</f>
        <v>34.10064</v>
      </c>
      <c r="G1821" s="21" t="str">
        <f aca="false">IF(F1821&lt;Einstellungen!$B$5,"ja","nein")</f>
        <v>nein</v>
      </c>
      <c r="H1821" s="21" t="s">
        <v>15</v>
      </c>
      <c r="I1821" s="29" t="n">
        <f aca="false">INDEX(Einstellungen!$B$27:$B$50,19)</f>
        <v>1.35</v>
      </c>
      <c r="J1821" s="29" t="n">
        <f aca="false">F1821*I1821</f>
        <v>46.035864</v>
      </c>
    </row>
    <row r="1822" customFormat="false" ht="15" hidden="false" customHeight="false" outlineLevel="0" collapsed="false">
      <c r="A1822" s="28" t="n">
        <v>45656</v>
      </c>
      <c r="B1822" s="21" t="s">
        <v>131</v>
      </c>
      <c r="C1822" s="21" t="s">
        <v>140</v>
      </c>
      <c r="D1822" s="29" t="n">
        <v>86.62</v>
      </c>
      <c r="E1822" s="29" t="n">
        <f aca="false">D1822/10</f>
        <v>8.662</v>
      </c>
      <c r="F1822" s="29" t="n">
        <f aca="false">(E1822+Einstellungen!$B$20)*(1+Einstellungen!$B$10)</f>
        <v>32.50842</v>
      </c>
      <c r="G1822" s="21" t="str">
        <f aca="false">IF(F1822&lt;Einstellungen!$B$5,"ja","nein")</f>
        <v>nein</v>
      </c>
      <c r="H1822" s="21" t="s">
        <v>15</v>
      </c>
      <c r="I1822" s="29" t="n">
        <f aca="false">INDEX(Einstellungen!$B$27:$B$50,20)</f>
        <v>1.45</v>
      </c>
      <c r="J1822" s="29" t="n">
        <f aca="false">F1822*I1822</f>
        <v>47.137209</v>
      </c>
    </row>
    <row r="1823" customFormat="false" ht="15" hidden="false" customHeight="false" outlineLevel="0" collapsed="false">
      <c r="A1823" s="28" t="n">
        <v>45656</v>
      </c>
      <c r="B1823" s="21" t="s">
        <v>132</v>
      </c>
      <c r="C1823" s="21" t="s">
        <v>140</v>
      </c>
      <c r="D1823" s="29" t="n">
        <v>74.83</v>
      </c>
      <c r="E1823" s="29" t="n">
        <f aca="false">D1823/10</f>
        <v>7.483</v>
      </c>
      <c r="F1823" s="29" t="n">
        <f aca="false">(E1823+Einstellungen!$B$20)*(1+Einstellungen!$B$10)</f>
        <v>31.10541</v>
      </c>
      <c r="G1823" s="21" t="str">
        <f aca="false">IF(F1823&lt;Einstellungen!$B$5,"ja","nein")</f>
        <v>nein</v>
      </c>
      <c r="H1823" s="21" t="s">
        <v>15</v>
      </c>
      <c r="I1823" s="29" t="n">
        <f aca="false">INDEX(Einstellungen!$B$27:$B$50,21)</f>
        <v>1.4</v>
      </c>
      <c r="J1823" s="29" t="n">
        <f aca="false">F1823*I1823</f>
        <v>43.547574</v>
      </c>
    </row>
    <row r="1824" customFormat="false" ht="15" hidden="false" customHeight="false" outlineLevel="0" collapsed="false">
      <c r="A1824" s="28" t="n">
        <v>45656</v>
      </c>
      <c r="B1824" s="21" t="s">
        <v>133</v>
      </c>
      <c r="C1824" s="21" t="s">
        <v>140</v>
      </c>
      <c r="D1824" s="29" t="n">
        <v>68.02</v>
      </c>
      <c r="E1824" s="29" t="n">
        <f aca="false">D1824/10</f>
        <v>6.802</v>
      </c>
      <c r="F1824" s="29" t="n">
        <f aca="false">(E1824+Einstellungen!$B$20)*(1+Einstellungen!$B$10)</f>
        <v>30.29502</v>
      </c>
      <c r="G1824" s="21" t="str">
        <f aca="false">IF(F1824&lt;Einstellungen!$B$5,"ja","nein")</f>
        <v>nein</v>
      </c>
      <c r="H1824" s="21" t="s">
        <v>15</v>
      </c>
      <c r="I1824" s="29" t="n">
        <f aca="false">INDEX(Einstellungen!$B$27:$B$50,22)</f>
        <v>1.25</v>
      </c>
      <c r="J1824" s="29" t="n">
        <f aca="false">F1824*I1824</f>
        <v>37.868775</v>
      </c>
    </row>
    <row r="1825" customFormat="false" ht="15" hidden="false" customHeight="false" outlineLevel="0" collapsed="false">
      <c r="A1825" s="28" t="n">
        <v>45656</v>
      </c>
      <c r="B1825" s="21" t="s">
        <v>134</v>
      </c>
      <c r="C1825" s="21" t="s">
        <v>140</v>
      </c>
      <c r="D1825" s="29" t="n">
        <v>67.26</v>
      </c>
      <c r="E1825" s="29" t="n">
        <f aca="false">D1825/10</f>
        <v>6.726</v>
      </c>
      <c r="F1825" s="29" t="n">
        <f aca="false">(E1825+Einstellungen!$B$20)*(1+Einstellungen!$B$10)</f>
        <v>30.20458</v>
      </c>
      <c r="G1825" s="21" t="str">
        <f aca="false">IF(F1825&lt;Einstellungen!$B$5,"ja","nein")</f>
        <v>nein</v>
      </c>
      <c r="H1825" s="21" t="s">
        <v>15</v>
      </c>
      <c r="I1825" s="29" t="n">
        <f aca="false">INDEX(Einstellungen!$B$27:$B$50,23)</f>
        <v>1.05</v>
      </c>
      <c r="J1825" s="29" t="n">
        <f aca="false">F1825*I1825</f>
        <v>31.714809</v>
      </c>
    </row>
    <row r="1826" customFormat="false" ht="15" hidden="false" customHeight="false" outlineLevel="0" collapsed="false">
      <c r="A1826" s="28" t="n">
        <v>45656</v>
      </c>
      <c r="B1826" s="21" t="s">
        <v>135</v>
      </c>
      <c r="C1826" s="21" t="s">
        <v>140</v>
      </c>
      <c r="D1826" s="29" t="n">
        <v>35.66</v>
      </c>
      <c r="E1826" s="29" t="n">
        <f aca="false">D1826/10</f>
        <v>3.566</v>
      </c>
      <c r="F1826" s="29" t="n">
        <f aca="false">(E1826+Einstellungen!$B$20)*(1+Einstellungen!$B$10)</f>
        <v>26.44418</v>
      </c>
      <c r="G1826" s="21" t="str">
        <f aca="false">IF(F1826&lt;Einstellungen!$B$5,"ja","nein")</f>
        <v>ja</v>
      </c>
      <c r="H1826" s="21" t="s">
        <v>15</v>
      </c>
      <c r="I1826" s="29" t="n">
        <f aca="false">INDEX(Einstellungen!$B$27:$B$50,24)</f>
        <v>0.8</v>
      </c>
      <c r="J1826" s="29" t="n">
        <f aca="false">F1826*I1826</f>
        <v>21.155344</v>
      </c>
    </row>
    <row r="1827" customFormat="false" ht="15" hidden="false" customHeight="false" outlineLevel="0" collapsed="false">
      <c r="A1827" s="28" t="n">
        <v>45657</v>
      </c>
      <c r="B1827" s="21" t="s">
        <v>111</v>
      </c>
      <c r="C1827" s="21" t="s">
        <v>141</v>
      </c>
      <c r="D1827" s="29" t="n">
        <v>50.49</v>
      </c>
      <c r="E1827" s="29" t="n">
        <f aca="false">D1827/10</f>
        <v>5.049</v>
      </c>
      <c r="F1827" s="29" t="n">
        <f aca="false">(E1827+Einstellungen!$B$20)*(1+Einstellungen!$B$10)</f>
        <v>28.20895</v>
      </c>
      <c r="G1827" s="21" t="str">
        <f aca="false">IF(F1827&lt;Einstellungen!$B$5,"ja","nein")</f>
        <v>ja</v>
      </c>
      <c r="H1827" s="21" t="s">
        <v>15</v>
      </c>
      <c r="I1827" s="29" t="n">
        <f aca="false">INDEX(Einstellungen!$B$27:$B$50,1)</f>
        <v>0.6</v>
      </c>
      <c r="J1827" s="29" t="n">
        <f aca="false">F1827*I1827</f>
        <v>16.92537</v>
      </c>
    </row>
    <row r="1828" customFormat="false" ht="15" hidden="false" customHeight="false" outlineLevel="0" collapsed="false">
      <c r="A1828" s="28" t="n">
        <v>45657</v>
      </c>
      <c r="B1828" s="21" t="s">
        <v>113</v>
      </c>
      <c r="C1828" s="21" t="s">
        <v>141</v>
      </c>
      <c r="D1828" s="29" t="n">
        <v>45.9</v>
      </c>
      <c r="E1828" s="29" t="n">
        <f aca="false">D1828/10</f>
        <v>4.59</v>
      </c>
      <c r="F1828" s="29" t="n">
        <f aca="false">(E1828+Einstellungen!$B$20)*(1+Einstellungen!$B$10)</f>
        <v>27.66274</v>
      </c>
      <c r="G1828" s="21" t="str">
        <f aca="false">IF(F1828&lt;Einstellungen!$B$5,"ja","nein")</f>
        <v>ja</v>
      </c>
      <c r="H1828" s="21" t="s">
        <v>15</v>
      </c>
      <c r="I1828" s="29" t="n">
        <f aca="false">INDEX(Einstellungen!$B$27:$B$50,2)</f>
        <v>0.5</v>
      </c>
      <c r="J1828" s="29" t="n">
        <f aca="false">F1828*I1828</f>
        <v>13.83137</v>
      </c>
    </row>
    <row r="1829" customFormat="false" ht="15" hidden="false" customHeight="false" outlineLevel="0" collapsed="false">
      <c r="A1829" s="28" t="n">
        <v>45657</v>
      </c>
      <c r="B1829" s="21" t="s">
        <v>114</v>
      </c>
      <c r="C1829" s="21" t="s">
        <v>141</v>
      </c>
      <c r="D1829" s="29" t="n">
        <v>56.43</v>
      </c>
      <c r="E1829" s="29" t="n">
        <f aca="false">D1829/10</f>
        <v>5.643</v>
      </c>
      <c r="F1829" s="29" t="n">
        <f aca="false">(E1829+Einstellungen!$B$20)*(1+Einstellungen!$B$10)</f>
        <v>28.91581</v>
      </c>
      <c r="G1829" s="21" t="str">
        <f aca="false">IF(F1829&lt;Einstellungen!$B$5,"ja","nein")</f>
        <v>ja</v>
      </c>
      <c r="H1829" s="21" t="s">
        <v>15</v>
      </c>
      <c r="I1829" s="29" t="n">
        <f aca="false">INDEX(Einstellungen!$B$27:$B$50,3)</f>
        <v>0.45</v>
      </c>
      <c r="J1829" s="29" t="n">
        <f aca="false">F1829*I1829</f>
        <v>13.0121145</v>
      </c>
    </row>
    <row r="1830" customFormat="false" ht="15" hidden="false" customHeight="false" outlineLevel="0" collapsed="false">
      <c r="A1830" s="28" t="n">
        <v>45657</v>
      </c>
      <c r="B1830" s="21" t="s">
        <v>115</v>
      </c>
      <c r="C1830" s="21" t="s">
        <v>141</v>
      </c>
      <c r="D1830" s="29" t="n">
        <v>57.06</v>
      </c>
      <c r="E1830" s="29" t="n">
        <f aca="false">D1830/10</f>
        <v>5.706</v>
      </c>
      <c r="F1830" s="29" t="n">
        <f aca="false">(E1830+Einstellungen!$B$20)*(1+Einstellungen!$B$10)</f>
        <v>28.99078</v>
      </c>
      <c r="G1830" s="21" t="str">
        <f aca="false">IF(F1830&lt;Einstellungen!$B$5,"ja","nein")</f>
        <v>ja</v>
      </c>
      <c r="H1830" s="21" t="s">
        <v>15</v>
      </c>
      <c r="I1830" s="29" t="n">
        <f aca="false">INDEX(Einstellungen!$B$27:$B$50,4)</f>
        <v>0.45</v>
      </c>
      <c r="J1830" s="29" t="n">
        <f aca="false">F1830*I1830</f>
        <v>13.045851</v>
      </c>
    </row>
    <row r="1831" customFormat="false" ht="15" hidden="false" customHeight="false" outlineLevel="0" collapsed="false">
      <c r="A1831" s="28" t="n">
        <v>45657</v>
      </c>
      <c r="B1831" s="21" t="s">
        <v>116</v>
      </c>
      <c r="C1831" s="21" t="s">
        <v>141</v>
      </c>
      <c r="D1831" s="29" t="n">
        <v>63.92</v>
      </c>
      <c r="E1831" s="29" t="n">
        <f aca="false">D1831/10</f>
        <v>6.392</v>
      </c>
      <c r="F1831" s="29" t="n">
        <f aca="false">(E1831+Einstellungen!$B$20)*(1+Einstellungen!$B$10)</f>
        <v>29.80712</v>
      </c>
      <c r="G1831" s="21" t="str">
        <f aca="false">IF(F1831&lt;Einstellungen!$B$5,"ja","nein")</f>
        <v>nein</v>
      </c>
      <c r="H1831" s="21" t="s">
        <v>15</v>
      </c>
      <c r="I1831" s="29" t="n">
        <f aca="false">INDEX(Einstellungen!$B$27:$B$50,5)</f>
        <v>0.45</v>
      </c>
      <c r="J1831" s="29" t="n">
        <f aca="false">F1831*I1831</f>
        <v>13.413204</v>
      </c>
    </row>
    <row r="1832" customFormat="false" ht="15" hidden="false" customHeight="false" outlineLevel="0" collapsed="false">
      <c r="A1832" s="28" t="n">
        <v>45657</v>
      </c>
      <c r="B1832" s="21" t="s">
        <v>117</v>
      </c>
      <c r="C1832" s="21" t="s">
        <v>141</v>
      </c>
      <c r="D1832" s="29" t="n">
        <v>63.72</v>
      </c>
      <c r="E1832" s="29" t="n">
        <f aca="false">D1832/10</f>
        <v>6.372</v>
      </c>
      <c r="F1832" s="29" t="n">
        <f aca="false">(E1832+Einstellungen!$B$20)*(1+Einstellungen!$B$10)</f>
        <v>29.78332</v>
      </c>
      <c r="G1832" s="21" t="str">
        <f aca="false">IF(F1832&lt;Einstellungen!$B$5,"ja","nein")</f>
        <v>nein</v>
      </c>
      <c r="H1832" s="21" t="s">
        <v>15</v>
      </c>
      <c r="I1832" s="29" t="n">
        <f aca="false">INDEX(Einstellungen!$B$27:$B$50,6)</f>
        <v>0.5</v>
      </c>
      <c r="J1832" s="29" t="n">
        <f aca="false">F1832*I1832</f>
        <v>14.89166</v>
      </c>
    </row>
    <row r="1833" customFormat="false" ht="15" hidden="false" customHeight="false" outlineLevel="0" collapsed="false">
      <c r="A1833" s="28" t="n">
        <v>45657</v>
      </c>
      <c r="B1833" s="21" t="s">
        <v>118</v>
      </c>
      <c r="C1833" s="21" t="s">
        <v>141</v>
      </c>
      <c r="D1833" s="29" t="n">
        <v>63.7</v>
      </c>
      <c r="E1833" s="29" t="n">
        <f aca="false">D1833/10</f>
        <v>6.37</v>
      </c>
      <c r="F1833" s="29" t="n">
        <f aca="false">(E1833+Einstellungen!$B$20)*(1+Einstellungen!$B$10)</f>
        <v>29.78094</v>
      </c>
      <c r="G1833" s="21" t="str">
        <f aca="false">IF(F1833&lt;Einstellungen!$B$5,"ja","nein")</f>
        <v>nein</v>
      </c>
      <c r="H1833" s="21" t="s">
        <v>15</v>
      </c>
      <c r="I1833" s="29" t="n">
        <f aca="false">INDEX(Einstellungen!$B$27:$B$50,7)</f>
        <v>0.7</v>
      </c>
      <c r="J1833" s="29" t="n">
        <f aca="false">F1833*I1833</f>
        <v>20.846658</v>
      </c>
    </row>
    <row r="1834" customFormat="false" ht="15" hidden="false" customHeight="false" outlineLevel="0" collapsed="false">
      <c r="A1834" s="28" t="n">
        <v>45657</v>
      </c>
      <c r="B1834" s="21" t="s">
        <v>119</v>
      </c>
      <c r="C1834" s="21" t="s">
        <v>141</v>
      </c>
      <c r="D1834" s="29" t="n">
        <v>71.63</v>
      </c>
      <c r="E1834" s="29" t="n">
        <f aca="false">D1834/10</f>
        <v>7.163</v>
      </c>
      <c r="F1834" s="29" t="n">
        <f aca="false">(E1834+Einstellungen!$B$20)*(1+Einstellungen!$B$10)</f>
        <v>30.72461</v>
      </c>
      <c r="G1834" s="21" t="str">
        <f aca="false">IF(F1834&lt;Einstellungen!$B$5,"ja","nein")</f>
        <v>nein</v>
      </c>
      <c r="H1834" s="21" t="s">
        <v>15</v>
      </c>
      <c r="I1834" s="29" t="n">
        <f aca="false">INDEX(Einstellungen!$B$27:$B$50,8)</f>
        <v>0.95</v>
      </c>
      <c r="J1834" s="29" t="n">
        <f aca="false">F1834*I1834</f>
        <v>29.1883795</v>
      </c>
    </row>
    <row r="1835" customFormat="false" ht="15" hidden="false" customHeight="false" outlineLevel="0" collapsed="false">
      <c r="A1835" s="28" t="n">
        <v>45657</v>
      </c>
      <c r="B1835" s="21" t="s">
        <v>120</v>
      </c>
      <c r="C1835" s="21" t="s">
        <v>141</v>
      </c>
      <c r="D1835" s="29" t="n">
        <v>78.43</v>
      </c>
      <c r="E1835" s="29" t="n">
        <f aca="false">D1835/10</f>
        <v>7.843</v>
      </c>
      <c r="F1835" s="29" t="n">
        <f aca="false">(E1835+Einstellungen!$B$20)*(1+Einstellungen!$B$10)</f>
        <v>31.53381</v>
      </c>
      <c r="G1835" s="21" t="str">
        <f aca="false">IF(F1835&lt;Einstellungen!$B$5,"ja","nein")</f>
        <v>nein</v>
      </c>
      <c r="H1835" s="21" t="s">
        <v>15</v>
      </c>
      <c r="I1835" s="29" t="n">
        <f aca="false">INDEX(Einstellungen!$B$27:$B$50,9)</f>
        <v>1.05</v>
      </c>
      <c r="J1835" s="29" t="n">
        <f aca="false">F1835*I1835</f>
        <v>33.1105005</v>
      </c>
    </row>
    <row r="1836" customFormat="false" ht="15" hidden="false" customHeight="false" outlineLevel="0" collapsed="false">
      <c r="A1836" s="28" t="n">
        <v>45657</v>
      </c>
      <c r="B1836" s="21" t="s">
        <v>121</v>
      </c>
      <c r="C1836" s="21" t="s">
        <v>141</v>
      </c>
      <c r="D1836" s="29" t="n">
        <v>83.46</v>
      </c>
      <c r="E1836" s="29" t="n">
        <f aca="false">D1836/10</f>
        <v>8.346</v>
      </c>
      <c r="F1836" s="29" t="n">
        <f aca="false">(E1836+Einstellungen!$B$20)*(1+Einstellungen!$B$10)</f>
        <v>32.13238</v>
      </c>
      <c r="G1836" s="21" t="str">
        <f aca="false">IF(F1836&lt;Einstellungen!$B$5,"ja","nein")</f>
        <v>nein</v>
      </c>
      <c r="H1836" s="21" t="s">
        <v>15</v>
      </c>
      <c r="I1836" s="29" t="n">
        <f aca="false">INDEX(Einstellungen!$B$27:$B$50,10)</f>
        <v>1.05</v>
      </c>
      <c r="J1836" s="29" t="n">
        <f aca="false">F1836*I1836</f>
        <v>33.738999</v>
      </c>
    </row>
    <row r="1837" customFormat="false" ht="15" hidden="false" customHeight="false" outlineLevel="0" collapsed="false">
      <c r="A1837" s="28" t="n">
        <v>45657</v>
      </c>
      <c r="B1837" s="21" t="s">
        <v>122</v>
      </c>
      <c r="C1837" s="21" t="s">
        <v>141</v>
      </c>
      <c r="D1837" s="29" t="n">
        <v>82.47</v>
      </c>
      <c r="E1837" s="29" t="n">
        <f aca="false">D1837/10</f>
        <v>8.247</v>
      </c>
      <c r="F1837" s="29" t="n">
        <f aca="false">(E1837+Einstellungen!$B$20)*(1+Einstellungen!$B$10)</f>
        <v>32.01457</v>
      </c>
      <c r="G1837" s="21" t="str">
        <f aca="false">IF(F1837&lt;Einstellungen!$B$5,"ja","nein")</f>
        <v>nein</v>
      </c>
      <c r="H1837" s="21" t="s">
        <v>15</v>
      </c>
      <c r="I1837" s="29" t="n">
        <f aca="false">INDEX(Einstellungen!$B$27:$B$50,11)</f>
        <v>1.05</v>
      </c>
      <c r="J1837" s="29" t="n">
        <f aca="false">F1837*I1837</f>
        <v>33.6152985</v>
      </c>
    </row>
    <row r="1838" customFormat="false" ht="15" hidden="false" customHeight="false" outlineLevel="0" collapsed="false">
      <c r="A1838" s="28" t="n">
        <v>45657</v>
      </c>
      <c r="B1838" s="21" t="s">
        <v>123</v>
      </c>
      <c r="C1838" s="21" t="s">
        <v>141</v>
      </c>
      <c r="D1838" s="29" t="n">
        <v>81.03</v>
      </c>
      <c r="E1838" s="29" t="n">
        <f aca="false">D1838/10</f>
        <v>8.103</v>
      </c>
      <c r="F1838" s="29" t="n">
        <f aca="false">(E1838+Einstellungen!$B$20)*(1+Einstellungen!$B$10)</f>
        <v>31.84321</v>
      </c>
      <c r="G1838" s="21" t="str">
        <f aca="false">IF(F1838&lt;Einstellungen!$B$5,"ja","nein")</f>
        <v>nein</v>
      </c>
      <c r="H1838" s="21" t="s">
        <v>15</v>
      </c>
      <c r="I1838" s="29" t="n">
        <f aca="false">INDEX(Einstellungen!$B$27:$B$50,12)</f>
        <v>1.1</v>
      </c>
      <c r="J1838" s="29" t="n">
        <f aca="false">F1838*I1838</f>
        <v>35.027531</v>
      </c>
    </row>
    <row r="1839" customFormat="false" ht="15" hidden="false" customHeight="false" outlineLevel="0" collapsed="false">
      <c r="A1839" s="28" t="n">
        <v>45657</v>
      </c>
      <c r="B1839" s="21" t="s">
        <v>124</v>
      </c>
      <c r="C1839" s="21" t="s">
        <v>141</v>
      </c>
      <c r="D1839" s="29" t="n">
        <v>81.17</v>
      </c>
      <c r="E1839" s="29" t="n">
        <f aca="false">D1839/10</f>
        <v>8.117</v>
      </c>
      <c r="F1839" s="29" t="n">
        <f aca="false">(E1839+Einstellungen!$B$20)*(1+Einstellungen!$B$10)</f>
        <v>31.85987</v>
      </c>
      <c r="G1839" s="21" t="str">
        <f aca="false">IF(F1839&lt;Einstellungen!$B$5,"ja","nein")</f>
        <v>nein</v>
      </c>
      <c r="H1839" s="21" t="s">
        <v>15</v>
      </c>
      <c r="I1839" s="29" t="n">
        <f aca="false">INDEX(Einstellungen!$B$27:$B$50,13)</f>
        <v>1.2</v>
      </c>
      <c r="J1839" s="29" t="n">
        <f aca="false">F1839*I1839</f>
        <v>38.231844</v>
      </c>
    </row>
    <row r="1840" customFormat="false" ht="15" hidden="false" customHeight="false" outlineLevel="0" collapsed="false">
      <c r="A1840" s="28" t="n">
        <v>45657</v>
      </c>
      <c r="B1840" s="21" t="s">
        <v>125</v>
      </c>
      <c r="C1840" s="21" t="s">
        <v>141</v>
      </c>
      <c r="D1840" s="29" t="n">
        <v>78.93</v>
      </c>
      <c r="E1840" s="29" t="n">
        <f aca="false">D1840/10</f>
        <v>7.893</v>
      </c>
      <c r="F1840" s="29" t="n">
        <f aca="false">(E1840+Einstellungen!$B$20)*(1+Einstellungen!$B$10)</f>
        <v>31.59331</v>
      </c>
      <c r="G1840" s="21" t="str">
        <f aca="false">IF(F1840&lt;Einstellungen!$B$5,"ja","nein")</f>
        <v>nein</v>
      </c>
      <c r="H1840" s="21" t="s">
        <v>15</v>
      </c>
      <c r="I1840" s="29" t="n">
        <f aca="false">INDEX(Einstellungen!$B$27:$B$50,14)</f>
        <v>1.15</v>
      </c>
      <c r="J1840" s="29" t="n">
        <f aca="false">F1840*I1840</f>
        <v>36.3323065</v>
      </c>
    </row>
    <row r="1841" customFormat="false" ht="15" hidden="false" customHeight="false" outlineLevel="0" collapsed="false">
      <c r="A1841" s="28" t="n">
        <v>45657</v>
      </c>
      <c r="B1841" s="21" t="s">
        <v>126</v>
      </c>
      <c r="C1841" s="21" t="s">
        <v>141</v>
      </c>
      <c r="D1841" s="29" t="n">
        <v>76.84</v>
      </c>
      <c r="E1841" s="29" t="n">
        <f aca="false">D1841/10</f>
        <v>7.684</v>
      </c>
      <c r="F1841" s="29" t="n">
        <f aca="false">(E1841+Einstellungen!$B$20)*(1+Einstellungen!$B$10)</f>
        <v>31.3446</v>
      </c>
      <c r="G1841" s="21" t="str">
        <f aca="false">IF(F1841&lt;Einstellungen!$B$5,"ja","nein")</f>
        <v>nein</v>
      </c>
      <c r="H1841" s="21" t="s">
        <v>15</v>
      </c>
      <c r="I1841" s="29" t="n">
        <f aca="false">INDEX(Einstellungen!$B$27:$B$50,15)</f>
        <v>1</v>
      </c>
      <c r="J1841" s="29" t="n">
        <f aca="false">F1841*I1841</f>
        <v>31.3446</v>
      </c>
    </row>
    <row r="1842" customFormat="false" ht="15" hidden="false" customHeight="false" outlineLevel="0" collapsed="false">
      <c r="A1842" s="28" t="n">
        <v>45657</v>
      </c>
      <c r="B1842" s="21" t="s">
        <v>127</v>
      </c>
      <c r="C1842" s="21" t="s">
        <v>141</v>
      </c>
      <c r="D1842" s="29" t="n">
        <v>82.07</v>
      </c>
      <c r="E1842" s="29" t="n">
        <f aca="false">D1842/10</f>
        <v>8.207</v>
      </c>
      <c r="F1842" s="29" t="n">
        <f aca="false">(E1842+Einstellungen!$B$20)*(1+Einstellungen!$B$10)</f>
        <v>31.96697</v>
      </c>
      <c r="G1842" s="21" t="str">
        <f aca="false">IF(F1842&lt;Einstellungen!$B$5,"ja","nein")</f>
        <v>nein</v>
      </c>
      <c r="H1842" s="21" t="s">
        <v>15</v>
      </c>
      <c r="I1842" s="29" t="n">
        <f aca="false">INDEX(Einstellungen!$B$27:$B$50,16)</f>
        <v>0.95</v>
      </c>
      <c r="J1842" s="29" t="n">
        <f aca="false">F1842*I1842</f>
        <v>30.3686215</v>
      </c>
    </row>
    <row r="1843" customFormat="false" ht="15" hidden="false" customHeight="false" outlineLevel="0" collapsed="false">
      <c r="A1843" s="28" t="n">
        <v>45657</v>
      </c>
      <c r="B1843" s="21" t="s">
        <v>128</v>
      </c>
      <c r="C1843" s="21" t="s">
        <v>141</v>
      </c>
      <c r="D1843" s="29" t="n">
        <v>83.67</v>
      </c>
      <c r="E1843" s="29" t="n">
        <f aca="false">D1843/10</f>
        <v>8.367</v>
      </c>
      <c r="F1843" s="29" t="n">
        <f aca="false">(E1843+Einstellungen!$B$20)*(1+Einstellungen!$B$10)</f>
        <v>32.15737</v>
      </c>
      <c r="G1843" s="21" t="str">
        <f aca="false">IF(F1843&lt;Einstellungen!$B$5,"ja","nein")</f>
        <v>nein</v>
      </c>
      <c r="H1843" s="21" t="s">
        <v>15</v>
      </c>
      <c r="I1843" s="29" t="n">
        <f aca="false">INDEX(Einstellungen!$B$27:$B$50,17)</f>
        <v>0.95</v>
      </c>
      <c r="J1843" s="29" t="n">
        <f aca="false">F1843*I1843</f>
        <v>30.5495015</v>
      </c>
    </row>
    <row r="1844" customFormat="false" ht="15" hidden="false" customHeight="false" outlineLevel="0" collapsed="false">
      <c r="A1844" s="28" t="n">
        <v>45657</v>
      </c>
      <c r="B1844" s="21" t="s">
        <v>129</v>
      </c>
      <c r="C1844" s="21" t="s">
        <v>141</v>
      </c>
      <c r="D1844" s="29" t="n">
        <v>83.25</v>
      </c>
      <c r="E1844" s="29" t="n">
        <f aca="false">D1844/10</f>
        <v>8.325</v>
      </c>
      <c r="F1844" s="29" t="n">
        <f aca="false">(E1844+Einstellungen!$B$20)*(1+Einstellungen!$B$10)</f>
        <v>32.10739</v>
      </c>
      <c r="G1844" s="21" t="str">
        <f aca="false">IF(F1844&lt;Einstellungen!$B$5,"ja","nein")</f>
        <v>nein</v>
      </c>
      <c r="H1844" s="21" t="s">
        <v>15</v>
      </c>
      <c r="I1844" s="29" t="n">
        <f aca="false">INDEX(Einstellungen!$B$27:$B$50,18)</f>
        <v>1.1</v>
      </c>
      <c r="J1844" s="29" t="n">
        <f aca="false">F1844*I1844</f>
        <v>35.318129</v>
      </c>
    </row>
    <row r="1845" customFormat="false" ht="15" hidden="false" customHeight="false" outlineLevel="0" collapsed="false">
      <c r="A1845" s="28" t="n">
        <v>45657</v>
      </c>
      <c r="B1845" s="21" t="s">
        <v>130</v>
      </c>
      <c r="C1845" s="21" t="s">
        <v>141</v>
      </c>
      <c r="D1845" s="29" t="n">
        <v>77.68</v>
      </c>
      <c r="E1845" s="29" t="n">
        <f aca="false">D1845/10</f>
        <v>7.768</v>
      </c>
      <c r="F1845" s="29" t="n">
        <f aca="false">(E1845+Einstellungen!$B$20)*(1+Einstellungen!$B$10)</f>
        <v>31.44456</v>
      </c>
      <c r="G1845" s="21" t="str">
        <f aca="false">IF(F1845&lt;Einstellungen!$B$5,"ja","nein")</f>
        <v>nein</v>
      </c>
      <c r="H1845" s="21" t="s">
        <v>15</v>
      </c>
      <c r="I1845" s="29" t="n">
        <f aca="false">INDEX(Einstellungen!$B$27:$B$50,19)</f>
        <v>1.35</v>
      </c>
      <c r="J1845" s="29" t="n">
        <f aca="false">F1845*I1845</f>
        <v>42.450156</v>
      </c>
    </row>
    <row r="1846" customFormat="false" ht="15" hidden="false" customHeight="false" outlineLevel="0" collapsed="false">
      <c r="A1846" s="28" t="n">
        <v>45657</v>
      </c>
      <c r="B1846" s="21" t="s">
        <v>131</v>
      </c>
      <c r="C1846" s="21" t="s">
        <v>141</v>
      </c>
      <c r="D1846" s="29" t="n">
        <v>67.77</v>
      </c>
      <c r="E1846" s="29" t="n">
        <f aca="false">D1846/10</f>
        <v>6.777</v>
      </c>
      <c r="F1846" s="29" t="n">
        <f aca="false">(E1846+Einstellungen!$B$20)*(1+Einstellungen!$B$10)</f>
        <v>30.26527</v>
      </c>
      <c r="G1846" s="21" t="str">
        <f aca="false">IF(F1846&lt;Einstellungen!$B$5,"ja","nein")</f>
        <v>nein</v>
      </c>
      <c r="H1846" s="21" t="s">
        <v>15</v>
      </c>
      <c r="I1846" s="29" t="n">
        <f aca="false">INDEX(Einstellungen!$B$27:$B$50,20)</f>
        <v>1.45</v>
      </c>
      <c r="J1846" s="29" t="n">
        <f aca="false">F1846*I1846</f>
        <v>43.8846415</v>
      </c>
    </row>
    <row r="1847" customFormat="false" ht="15" hidden="false" customHeight="false" outlineLevel="0" collapsed="false">
      <c r="A1847" s="28" t="n">
        <v>45657</v>
      </c>
      <c r="B1847" s="21" t="s">
        <v>132</v>
      </c>
      <c r="C1847" s="21" t="s">
        <v>141</v>
      </c>
      <c r="D1847" s="29" t="n">
        <v>35.56</v>
      </c>
      <c r="E1847" s="29" t="n">
        <f aca="false">D1847/10</f>
        <v>3.556</v>
      </c>
      <c r="F1847" s="29" t="n">
        <f aca="false">(E1847+Einstellungen!$B$20)*(1+Einstellungen!$B$10)</f>
        <v>26.43228</v>
      </c>
      <c r="G1847" s="21" t="str">
        <f aca="false">IF(F1847&lt;Einstellungen!$B$5,"ja","nein")</f>
        <v>ja</v>
      </c>
      <c r="H1847" s="21" t="s">
        <v>15</v>
      </c>
      <c r="I1847" s="29" t="n">
        <f aca="false">INDEX(Einstellungen!$B$27:$B$50,21)</f>
        <v>1.4</v>
      </c>
      <c r="J1847" s="29" t="n">
        <f aca="false">F1847*I1847</f>
        <v>37.005192</v>
      </c>
    </row>
    <row r="1848" customFormat="false" ht="15" hidden="false" customHeight="false" outlineLevel="0" collapsed="false">
      <c r="A1848" s="28" t="n">
        <v>45657</v>
      </c>
      <c r="B1848" s="21" t="s">
        <v>133</v>
      </c>
      <c r="C1848" s="21" t="s">
        <v>141</v>
      </c>
      <c r="D1848" s="29" t="n">
        <v>15.7</v>
      </c>
      <c r="E1848" s="29" t="n">
        <f aca="false">D1848/10</f>
        <v>1.57</v>
      </c>
      <c r="F1848" s="29" t="n">
        <f aca="false">(E1848+Einstellungen!$B$20)*(1+Einstellungen!$B$10)</f>
        <v>24.06894</v>
      </c>
      <c r="G1848" s="21" t="str">
        <f aca="false">IF(F1848&lt;Einstellungen!$B$5,"ja","nein")</f>
        <v>ja</v>
      </c>
      <c r="H1848" s="21" t="s">
        <v>15</v>
      </c>
      <c r="I1848" s="29" t="n">
        <f aca="false">INDEX(Einstellungen!$B$27:$B$50,22)</f>
        <v>1.25</v>
      </c>
      <c r="J1848" s="29" t="n">
        <f aca="false">F1848*I1848</f>
        <v>30.086175</v>
      </c>
    </row>
    <row r="1849" customFormat="false" ht="15" hidden="false" customHeight="false" outlineLevel="0" collapsed="false">
      <c r="A1849" s="28" t="n">
        <v>45657</v>
      </c>
      <c r="B1849" s="21" t="s">
        <v>134</v>
      </c>
      <c r="C1849" s="21" t="s">
        <v>141</v>
      </c>
      <c r="D1849" s="29" t="n">
        <v>9.06</v>
      </c>
      <c r="E1849" s="29" t="n">
        <f aca="false">D1849/10</f>
        <v>0.906</v>
      </c>
      <c r="F1849" s="29" t="n">
        <f aca="false">(E1849+Einstellungen!$B$20)*(1+Einstellungen!$B$10)</f>
        <v>23.27878</v>
      </c>
      <c r="G1849" s="21" t="str">
        <f aca="false">IF(F1849&lt;Einstellungen!$B$5,"ja","nein")</f>
        <v>ja</v>
      </c>
      <c r="H1849" s="21" t="s">
        <v>15</v>
      </c>
      <c r="I1849" s="29" t="n">
        <f aca="false">INDEX(Einstellungen!$B$27:$B$50,23)</f>
        <v>1.05</v>
      </c>
      <c r="J1849" s="29" t="n">
        <f aca="false">F1849*I1849</f>
        <v>24.442719</v>
      </c>
    </row>
    <row r="1850" customFormat="false" ht="15" hidden="false" customHeight="false" outlineLevel="0" collapsed="false">
      <c r="A1850" s="28" t="n">
        <v>45657</v>
      </c>
      <c r="B1850" s="21" t="s">
        <v>135</v>
      </c>
      <c r="C1850" s="21" t="s">
        <v>141</v>
      </c>
      <c r="D1850" s="29" t="n">
        <v>0.52</v>
      </c>
      <c r="E1850" s="29" t="n">
        <f aca="false">D1850/10</f>
        <v>0.052</v>
      </c>
      <c r="F1850" s="29" t="n">
        <f aca="false">(E1850+Einstellungen!$B$20)*(1+Einstellungen!$B$10)</f>
        <v>22.26252</v>
      </c>
      <c r="G1850" s="21" t="str">
        <f aca="false">IF(F1850&lt;Einstellungen!$B$5,"ja","nein")</f>
        <v>ja</v>
      </c>
      <c r="H1850" s="21" t="s">
        <v>15</v>
      </c>
      <c r="I1850" s="29" t="n">
        <f aca="false">INDEX(Einstellungen!$B$27:$B$50,24)</f>
        <v>0.8</v>
      </c>
      <c r="J1850" s="29" t="n">
        <f aca="false">F1850*I1850</f>
        <v>17.810016</v>
      </c>
    </row>
    <row r="1851" customFormat="false" ht="15" hidden="false" customHeight="false" outlineLevel="0" collapsed="false">
      <c r="A1851" s="28" t="n">
        <v>45658</v>
      </c>
      <c r="B1851" s="21" t="s">
        <v>111</v>
      </c>
      <c r="C1851" s="21" t="s">
        <v>112</v>
      </c>
      <c r="D1851" s="29" t="n">
        <v>2.16</v>
      </c>
      <c r="E1851" s="29" t="n">
        <f aca="false">D1851/10</f>
        <v>0.216</v>
      </c>
      <c r="F1851" s="29" t="n">
        <f aca="false">(E1851+Einstellungen!$B$20)*(1+Einstellungen!$B$10)</f>
        <v>22.45768</v>
      </c>
      <c r="G1851" s="21" t="str">
        <f aca="false">IF(F1851&lt;Einstellungen!$B$5,"ja","nein")</f>
        <v>ja</v>
      </c>
      <c r="H1851" s="21" t="s">
        <v>16</v>
      </c>
      <c r="I1851" s="29" t="n">
        <f aca="false">INDEX(Einstellungen!$B$27:$B$50,1)</f>
        <v>0.6</v>
      </c>
      <c r="J1851" s="29" t="n">
        <f aca="false">F1851*I1851</f>
        <v>13.474608</v>
      </c>
    </row>
    <row r="1852" customFormat="false" ht="15" hidden="false" customHeight="false" outlineLevel="0" collapsed="false">
      <c r="A1852" s="28" t="n">
        <v>45658</v>
      </c>
      <c r="B1852" s="21" t="s">
        <v>113</v>
      </c>
      <c r="C1852" s="21" t="s">
        <v>112</v>
      </c>
      <c r="D1852" s="29" t="n">
        <v>1.6</v>
      </c>
      <c r="E1852" s="29" t="n">
        <f aca="false">D1852/10</f>
        <v>0.16</v>
      </c>
      <c r="F1852" s="29" t="n">
        <f aca="false">(E1852+Einstellungen!$B$20)*(1+Einstellungen!$B$10)</f>
        <v>22.39104</v>
      </c>
      <c r="G1852" s="21" t="str">
        <f aca="false">IF(F1852&lt;Einstellungen!$B$5,"ja","nein")</f>
        <v>ja</v>
      </c>
      <c r="H1852" s="21" t="s">
        <v>16</v>
      </c>
      <c r="I1852" s="29" t="n">
        <f aca="false">INDEX(Einstellungen!$B$27:$B$50,2)</f>
        <v>0.5</v>
      </c>
      <c r="J1852" s="29" t="n">
        <f aca="false">F1852*I1852</f>
        <v>11.19552</v>
      </c>
    </row>
    <row r="1853" customFormat="false" ht="15" hidden="false" customHeight="false" outlineLevel="0" collapsed="false">
      <c r="A1853" s="28" t="n">
        <v>45658</v>
      </c>
      <c r="B1853" s="21" t="s">
        <v>114</v>
      </c>
      <c r="C1853" s="21" t="s">
        <v>112</v>
      </c>
      <c r="D1853" s="29" t="n">
        <v>0</v>
      </c>
      <c r="E1853" s="29" t="n">
        <f aca="false">D1853/10</f>
        <v>0</v>
      </c>
      <c r="F1853" s="29" t="n">
        <f aca="false">(E1853+Einstellungen!$B$20)*(1+Einstellungen!$B$10)</f>
        <v>22.20064</v>
      </c>
      <c r="G1853" s="21" t="str">
        <f aca="false">IF(F1853&lt;Einstellungen!$B$5,"ja","nein")</f>
        <v>ja</v>
      </c>
      <c r="H1853" s="21" t="s">
        <v>16</v>
      </c>
      <c r="I1853" s="29" t="n">
        <f aca="false">INDEX(Einstellungen!$B$27:$B$50,3)</f>
        <v>0.45</v>
      </c>
      <c r="J1853" s="29" t="n">
        <f aca="false">F1853*I1853</f>
        <v>9.990288</v>
      </c>
    </row>
    <row r="1854" customFormat="false" ht="15" hidden="false" customHeight="false" outlineLevel="0" collapsed="false">
      <c r="A1854" s="28" t="n">
        <v>45658</v>
      </c>
      <c r="B1854" s="21" t="s">
        <v>115</v>
      </c>
      <c r="C1854" s="21" t="s">
        <v>112</v>
      </c>
      <c r="D1854" s="29" t="n">
        <v>-0.01</v>
      </c>
      <c r="E1854" s="29" t="n">
        <f aca="false">D1854/10</f>
        <v>-0.001</v>
      </c>
      <c r="F1854" s="29" t="n">
        <f aca="false">(E1854+Einstellungen!$B$20)*(1+Einstellungen!$B$10)</f>
        <v>22.19945</v>
      </c>
      <c r="G1854" s="21" t="str">
        <f aca="false">IF(F1854&lt;Einstellungen!$B$5,"ja","nein")</f>
        <v>ja</v>
      </c>
      <c r="H1854" s="21" t="s">
        <v>16</v>
      </c>
      <c r="I1854" s="29" t="n">
        <f aca="false">INDEX(Einstellungen!$B$27:$B$50,4)</f>
        <v>0.45</v>
      </c>
      <c r="J1854" s="29" t="n">
        <f aca="false">F1854*I1854</f>
        <v>9.9897525</v>
      </c>
    </row>
    <row r="1855" customFormat="false" ht="15" hidden="false" customHeight="false" outlineLevel="0" collapsed="false">
      <c r="A1855" s="28" t="n">
        <v>45658</v>
      </c>
      <c r="B1855" s="21" t="s">
        <v>116</v>
      </c>
      <c r="C1855" s="21" t="s">
        <v>112</v>
      </c>
      <c r="D1855" s="29" t="n">
        <v>-0.01</v>
      </c>
      <c r="E1855" s="29" t="n">
        <f aca="false">D1855/10</f>
        <v>-0.001</v>
      </c>
      <c r="F1855" s="29" t="n">
        <f aca="false">(E1855+Einstellungen!$B$20)*(1+Einstellungen!$B$10)</f>
        <v>22.19945</v>
      </c>
      <c r="G1855" s="21" t="str">
        <f aca="false">IF(F1855&lt;Einstellungen!$B$5,"ja","nein")</f>
        <v>ja</v>
      </c>
      <c r="H1855" s="21" t="s">
        <v>16</v>
      </c>
      <c r="I1855" s="29" t="n">
        <f aca="false">INDEX(Einstellungen!$B$27:$B$50,5)</f>
        <v>0.45</v>
      </c>
      <c r="J1855" s="29" t="n">
        <f aca="false">F1855*I1855</f>
        <v>9.9897525</v>
      </c>
    </row>
    <row r="1856" customFormat="false" ht="15" hidden="false" customHeight="false" outlineLevel="0" collapsed="false">
      <c r="A1856" s="28" t="n">
        <v>45658</v>
      </c>
      <c r="B1856" s="21" t="s">
        <v>117</v>
      </c>
      <c r="C1856" s="21" t="s">
        <v>112</v>
      </c>
      <c r="D1856" s="29" t="n">
        <v>-0.06</v>
      </c>
      <c r="E1856" s="29" t="n">
        <f aca="false">D1856/10</f>
        <v>-0.006</v>
      </c>
      <c r="F1856" s="29" t="n">
        <f aca="false">(E1856+Einstellungen!$B$20)*(1+Einstellungen!$B$10)</f>
        <v>22.1935</v>
      </c>
      <c r="G1856" s="21" t="str">
        <f aca="false">IF(F1856&lt;Einstellungen!$B$5,"ja","nein")</f>
        <v>ja</v>
      </c>
      <c r="H1856" s="21" t="s">
        <v>16</v>
      </c>
      <c r="I1856" s="29" t="n">
        <f aca="false">INDEX(Einstellungen!$B$27:$B$50,6)</f>
        <v>0.5</v>
      </c>
      <c r="J1856" s="29" t="n">
        <f aca="false">F1856*I1856</f>
        <v>11.09675</v>
      </c>
    </row>
    <row r="1857" customFormat="false" ht="15" hidden="false" customHeight="false" outlineLevel="0" collapsed="false">
      <c r="A1857" s="28" t="n">
        <v>45658</v>
      </c>
      <c r="B1857" s="21" t="s">
        <v>118</v>
      </c>
      <c r="C1857" s="21" t="s">
        <v>112</v>
      </c>
      <c r="D1857" s="29" t="n">
        <v>-0.09</v>
      </c>
      <c r="E1857" s="29" t="n">
        <f aca="false">D1857/10</f>
        <v>-0.009</v>
      </c>
      <c r="F1857" s="29" t="n">
        <f aca="false">(E1857+Einstellungen!$B$20)*(1+Einstellungen!$B$10)</f>
        <v>22.18993</v>
      </c>
      <c r="G1857" s="21" t="str">
        <f aca="false">IF(F1857&lt;Einstellungen!$B$5,"ja","nein")</f>
        <v>ja</v>
      </c>
      <c r="H1857" s="21" t="s">
        <v>16</v>
      </c>
      <c r="I1857" s="29" t="n">
        <f aca="false">INDEX(Einstellungen!$B$27:$B$50,7)</f>
        <v>0.7</v>
      </c>
      <c r="J1857" s="29" t="n">
        <f aca="false">F1857*I1857</f>
        <v>15.532951</v>
      </c>
    </row>
    <row r="1858" customFormat="false" ht="15" hidden="false" customHeight="false" outlineLevel="0" collapsed="false">
      <c r="A1858" s="28" t="n">
        <v>45658</v>
      </c>
      <c r="B1858" s="21" t="s">
        <v>119</v>
      </c>
      <c r="C1858" s="21" t="s">
        <v>112</v>
      </c>
      <c r="D1858" s="29" t="n">
        <v>-0.01</v>
      </c>
      <c r="E1858" s="29" t="n">
        <f aca="false">D1858/10</f>
        <v>-0.001</v>
      </c>
      <c r="F1858" s="29" t="n">
        <f aca="false">(E1858+Einstellungen!$B$20)*(1+Einstellungen!$B$10)</f>
        <v>22.19945</v>
      </c>
      <c r="G1858" s="21" t="str">
        <f aca="false">IF(F1858&lt;Einstellungen!$B$5,"ja","nein")</f>
        <v>ja</v>
      </c>
      <c r="H1858" s="21" t="s">
        <v>16</v>
      </c>
      <c r="I1858" s="29" t="n">
        <f aca="false">INDEX(Einstellungen!$B$27:$B$50,8)</f>
        <v>0.95</v>
      </c>
      <c r="J1858" s="29" t="n">
        <f aca="false">F1858*I1858</f>
        <v>21.0894775</v>
      </c>
    </row>
    <row r="1859" customFormat="false" ht="15" hidden="false" customHeight="false" outlineLevel="0" collapsed="false">
      <c r="A1859" s="28" t="n">
        <v>45658</v>
      </c>
      <c r="B1859" s="21" t="s">
        <v>120</v>
      </c>
      <c r="C1859" s="21" t="s">
        <v>112</v>
      </c>
      <c r="D1859" s="29" t="n">
        <v>-0.01</v>
      </c>
      <c r="E1859" s="29" t="n">
        <f aca="false">D1859/10</f>
        <v>-0.001</v>
      </c>
      <c r="F1859" s="29" t="n">
        <f aca="false">(E1859+Einstellungen!$B$20)*(1+Einstellungen!$B$10)</f>
        <v>22.19945</v>
      </c>
      <c r="G1859" s="21" t="str">
        <f aca="false">IF(F1859&lt;Einstellungen!$B$5,"ja","nein")</f>
        <v>ja</v>
      </c>
      <c r="H1859" s="21" t="s">
        <v>16</v>
      </c>
      <c r="I1859" s="29" t="n">
        <f aca="false">INDEX(Einstellungen!$B$27:$B$50,9)</f>
        <v>1.05</v>
      </c>
      <c r="J1859" s="29" t="n">
        <f aca="false">F1859*I1859</f>
        <v>23.3094225</v>
      </c>
    </row>
    <row r="1860" customFormat="false" ht="15" hidden="false" customHeight="false" outlineLevel="0" collapsed="false">
      <c r="A1860" s="28" t="n">
        <v>45658</v>
      </c>
      <c r="B1860" s="21" t="s">
        <v>121</v>
      </c>
      <c r="C1860" s="21" t="s">
        <v>112</v>
      </c>
      <c r="D1860" s="29" t="n">
        <v>-0.04</v>
      </c>
      <c r="E1860" s="29" t="n">
        <f aca="false">D1860/10</f>
        <v>-0.004</v>
      </c>
      <c r="F1860" s="29" t="n">
        <f aca="false">(E1860+Einstellungen!$B$20)*(1+Einstellungen!$B$10)</f>
        <v>22.19588</v>
      </c>
      <c r="G1860" s="21" t="str">
        <f aca="false">IF(F1860&lt;Einstellungen!$B$5,"ja","nein")</f>
        <v>ja</v>
      </c>
      <c r="H1860" s="21" t="s">
        <v>16</v>
      </c>
      <c r="I1860" s="29" t="n">
        <f aca="false">INDEX(Einstellungen!$B$27:$B$50,10)</f>
        <v>1.05</v>
      </c>
      <c r="J1860" s="29" t="n">
        <f aca="false">F1860*I1860</f>
        <v>23.305674</v>
      </c>
    </row>
    <row r="1861" customFormat="false" ht="15" hidden="false" customHeight="false" outlineLevel="0" collapsed="false">
      <c r="A1861" s="28" t="n">
        <v>45658</v>
      </c>
      <c r="B1861" s="21" t="s">
        <v>122</v>
      </c>
      <c r="C1861" s="21" t="s">
        <v>112</v>
      </c>
      <c r="D1861" s="29" t="n">
        <v>-0.03</v>
      </c>
      <c r="E1861" s="29" t="n">
        <f aca="false">D1861/10</f>
        <v>-0.003</v>
      </c>
      <c r="F1861" s="29" t="n">
        <f aca="false">(E1861+Einstellungen!$B$20)*(1+Einstellungen!$B$10)</f>
        <v>22.19707</v>
      </c>
      <c r="G1861" s="21" t="str">
        <f aca="false">IF(F1861&lt;Einstellungen!$B$5,"ja","nein")</f>
        <v>ja</v>
      </c>
      <c r="H1861" s="21" t="s">
        <v>16</v>
      </c>
      <c r="I1861" s="29" t="n">
        <f aca="false">INDEX(Einstellungen!$B$27:$B$50,11)</f>
        <v>1.05</v>
      </c>
      <c r="J1861" s="29" t="n">
        <f aca="false">F1861*I1861</f>
        <v>23.3069235</v>
      </c>
    </row>
    <row r="1862" customFormat="false" ht="15" hidden="false" customHeight="false" outlineLevel="0" collapsed="false">
      <c r="A1862" s="28" t="n">
        <v>45658</v>
      </c>
      <c r="B1862" s="21" t="s">
        <v>123</v>
      </c>
      <c r="C1862" s="21" t="s">
        <v>112</v>
      </c>
      <c r="D1862" s="29" t="n">
        <v>-0.1</v>
      </c>
      <c r="E1862" s="29" t="n">
        <f aca="false">D1862/10</f>
        <v>-0.01</v>
      </c>
      <c r="F1862" s="29" t="n">
        <f aca="false">(E1862+Einstellungen!$B$20)*(1+Einstellungen!$B$10)</f>
        <v>22.18874</v>
      </c>
      <c r="G1862" s="21" t="str">
        <f aca="false">IF(F1862&lt;Einstellungen!$B$5,"ja","nein")</f>
        <v>ja</v>
      </c>
      <c r="H1862" s="21" t="s">
        <v>16</v>
      </c>
      <c r="I1862" s="29" t="n">
        <f aca="false">INDEX(Einstellungen!$B$27:$B$50,12)</f>
        <v>1.1</v>
      </c>
      <c r="J1862" s="29" t="n">
        <f aca="false">F1862*I1862</f>
        <v>24.407614</v>
      </c>
    </row>
    <row r="1863" customFormat="false" ht="15" hidden="false" customHeight="false" outlineLevel="0" collapsed="false">
      <c r="A1863" s="28" t="n">
        <v>45658</v>
      </c>
      <c r="B1863" s="21" t="s">
        <v>124</v>
      </c>
      <c r="C1863" s="21" t="s">
        <v>112</v>
      </c>
      <c r="D1863" s="29" t="n">
        <v>-0.05</v>
      </c>
      <c r="E1863" s="29" t="n">
        <f aca="false">D1863/10</f>
        <v>-0.005</v>
      </c>
      <c r="F1863" s="29" t="n">
        <f aca="false">(E1863+Einstellungen!$B$20)*(1+Einstellungen!$B$10)</f>
        <v>22.19469</v>
      </c>
      <c r="G1863" s="21" t="str">
        <f aca="false">IF(F1863&lt;Einstellungen!$B$5,"ja","nein")</f>
        <v>ja</v>
      </c>
      <c r="H1863" s="21" t="s">
        <v>16</v>
      </c>
      <c r="I1863" s="29" t="n">
        <f aca="false">INDEX(Einstellungen!$B$27:$B$50,13)</f>
        <v>1.2</v>
      </c>
      <c r="J1863" s="29" t="n">
        <f aca="false">F1863*I1863</f>
        <v>26.633628</v>
      </c>
    </row>
    <row r="1864" customFormat="false" ht="15" hidden="false" customHeight="false" outlineLevel="0" collapsed="false">
      <c r="A1864" s="28" t="n">
        <v>45658</v>
      </c>
      <c r="B1864" s="21" t="s">
        <v>125</v>
      </c>
      <c r="C1864" s="21" t="s">
        <v>112</v>
      </c>
      <c r="D1864" s="29" t="n">
        <v>-0.1</v>
      </c>
      <c r="E1864" s="29" t="n">
        <f aca="false">D1864/10</f>
        <v>-0.01</v>
      </c>
      <c r="F1864" s="29" t="n">
        <f aca="false">(E1864+Einstellungen!$B$20)*(1+Einstellungen!$B$10)</f>
        <v>22.18874</v>
      </c>
      <c r="G1864" s="21" t="str">
        <f aca="false">IF(F1864&lt;Einstellungen!$B$5,"ja","nein")</f>
        <v>ja</v>
      </c>
      <c r="H1864" s="21" t="s">
        <v>16</v>
      </c>
      <c r="I1864" s="29" t="n">
        <f aca="false">INDEX(Einstellungen!$B$27:$B$50,14)</f>
        <v>1.15</v>
      </c>
      <c r="J1864" s="29" t="n">
        <f aca="false">F1864*I1864</f>
        <v>25.517051</v>
      </c>
    </row>
    <row r="1865" customFormat="false" ht="15" hidden="false" customHeight="false" outlineLevel="0" collapsed="false">
      <c r="A1865" s="28" t="n">
        <v>45658</v>
      </c>
      <c r="B1865" s="21" t="s">
        <v>126</v>
      </c>
      <c r="C1865" s="21" t="s">
        <v>112</v>
      </c>
      <c r="D1865" s="29" t="n">
        <v>-1.01</v>
      </c>
      <c r="E1865" s="29" t="n">
        <f aca="false">D1865/10</f>
        <v>-0.101</v>
      </c>
      <c r="F1865" s="29" t="n">
        <f aca="false">(E1865+Einstellungen!$B$20)*(1+Einstellungen!$B$10)</f>
        <v>22.08045</v>
      </c>
      <c r="G1865" s="21" t="str">
        <f aca="false">IF(F1865&lt;Einstellungen!$B$5,"ja","nein")</f>
        <v>ja</v>
      </c>
      <c r="H1865" s="21" t="s">
        <v>16</v>
      </c>
      <c r="I1865" s="29" t="n">
        <f aca="false">INDEX(Einstellungen!$B$27:$B$50,15)</f>
        <v>1</v>
      </c>
      <c r="J1865" s="29" t="n">
        <f aca="false">F1865*I1865</f>
        <v>22.08045</v>
      </c>
    </row>
    <row r="1866" customFormat="false" ht="15" hidden="false" customHeight="false" outlineLevel="0" collapsed="false">
      <c r="A1866" s="28" t="n">
        <v>45658</v>
      </c>
      <c r="B1866" s="21" t="s">
        <v>127</v>
      </c>
      <c r="C1866" s="21" t="s">
        <v>112</v>
      </c>
      <c r="D1866" s="29" t="n">
        <v>-0.01</v>
      </c>
      <c r="E1866" s="29" t="n">
        <f aca="false">D1866/10</f>
        <v>-0.001</v>
      </c>
      <c r="F1866" s="29" t="n">
        <f aca="false">(E1866+Einstellungen!$B$20)*(1+Einstellungen!$B$10)</f>
        <v>22.19945</v>
      </c>
      <c r="G1866" s="21" t="str">
        <f aca="false">IF(F1866&lt;Einstellungen!$B$5,"ja","nein")</f>
        <v>ja</v>
      </c>
      <c r="H1866" s="21" t="s">
        <v>16</v>
      </c>
      <c r="I1866" s="29" t="n">
        <f aca="false">INDEX(Einstellungen!$B$27:$B$50,16)</f>
        <v>0.95</v>
      </c>
      <c r="J1866" s="29" t="n">
        <f aca="false">F1866*I1866</f>
        <v>21.0894775</v>
      </c>
    </row>
    <row r="1867" customFormat="false" ht="15" hidden="false" customHeight="false" outlineLevel="0" collapsed="false">
      <c r="A1867" s="28" t="n">
        <v>45658</v>
      </c>
      <c r="B1867" s="21" t="s">
        <v>128</v>
      </c>
      <c r="C1867" s="21" t="s">
        <v>112</v>
      </c>
      <c r="D1867" s="29" t="n">
        <v>-0.01</v>
      </c>
      <c r="E1867" s="29" t="n">
        <f aca="false">D1867/10</f>
        <v>-0.001</v>
      </c>
      <c r="F1867" s="29" t="n">
        <f aca="false">(E1867+Einstellungen!$B$20)*(1+Einstellungen!$B$10)</f>
        <v>22.19945</v>
      </c>
      <c r="G1867" s="21" t="str">
        <f aca="false">IF(F1867&lt;Einstellungen!$B$5,"ja","nein")</f>
        <v>ja</v>
      </c>
      <c r="H1867" s="21" t="s">
        <v>16</v>
      </c>
      <c r="I1867" s="29" t="n">
        <f aca="false">INDEX(Einstellungen!$B$27:$B$50,17)</f>
        <v>0.95</v>
      </c>
      <c r="J1867" s="29" t="n">
        <f aca="false">F1867*I1867</f>
        <v>21.0894775</v>
      </c>
    </row>
    <row r="1868" customFormat="false" ht="15" hidden="false" customHeight="false" outlineLevel="0" collapsed="false">
      <c r="A1868" s="28" t="n">
        <v>45658</v>
      </c>
      <c r="B1868" s="21" t="s">
        <v>129</v>
      </c>
      <c r="C1868" s="21" t="s">
        <v>112</v>
      </c>
      <c r="D1868" s="29" t="n">
        <v>0.07</v>
      </c>
      <c r="E1868" s="29" t="n">
        <f aca="false">D1868/10</f>
        <v>0.007</v>
      </c>
      <c r="F1868" s="29" t="n">
        <f aca="false">(E1868+Einstellungen!$B$20)*(1+Einstellungen!$B$10)</f>
        <v>22.20897</v>
      </c>
      <c r="G1868" s="21" t="str">
        <f aca="false">IF(F1868&lt;Einstellungen!$B$5,"ja","nein")</f>
        <v>ja</v>
      </c>
      <c r="H1868" s="21" t="s">
        <v>16</v>
      </c>
      <c r="I1868" s="29" t="n">
        <f aca="false">INDEX(Einstellungen!$B$27:$B$50,18)</f>
        <v>1.1</v>
      </c>
      <c r="J1868" s="29" t="n">
        <f aca="false">F1868*I1868</f>
        <v>24.429867</v>
      </c>
    </row>
    <row r="1869" customFormat="false" ht="15" hidden="false" customHeight="false" outlineLevel="0" collapsed="false">
      <c r="A1869" s="28" t="n">
        <v>45658</v>
      </c>
      <c r="B1869" s="21" t="s">
        <v>130</v>
      </c>
      <c r="C1869" s="21" t="s">
        <v>112</v>
      </c>
      <c r="D1869" s="29" t="n">
        <v>1.01</v>
      </c>
      <c r="E1869" s="29" t="n">
        <f aca="false">D1869/10</f>
        <v>0.101</v>
      </c>
      <c r="F1869" s="29" t="n">
        <f aca="false">(E1869+Einstellungen!$B$20)*(1+Einstellungen!$B$10)</f>
        <v>22.32083</v>
      </c>
      <c r="G1869" s="21" t="str">
        <f aca="false">IF(F1869&lt;Einstellungen!$B$5,"ja","nein")</f>
        <v>ja</v>
      </c>
      <c r="H1869" s="21" t="s">
        <v>16</v>
      </c>
      <c r="I1869" s="29" t="n">
        <f aca="false">INDEX(Einstellungen!$B$27:$B$50,19)</f>
        <v>1.35</v>
      </c>
      <c r="J1869" s="29" t="n">
        <f aca="false">F1869*I1869</f>
        <v>30.1331205</v>
      </c>
    </row>
    <row r="1870" customFormat="false" ht="15" hidden="false" customHeight="false" outlineLevel="0" collapsed="false">
      <c r="A1870" s="28" t="n">
        <v>45658</v>
      </c>
      <c r="B1870" s="21" t="s">
        <v>131</v>
      </c>
      <c r="C1870" s="21" t="s">
        <v>112</v>
      </c>
      <c r="D1870" s="29" t="n">
        <v>1.48</v>
      </c>
      <c r="E1870" s="29" t="n">
        <f aca="false">D1870/10</f>
        <v>0.148</v>
      </c>
      <c r="F1870" s="29" t="n">
        <f aca="false">(E1870+Einstellungen!$B$20)*(1+Einstellungen!$B$10)</f>
        <v>22.37676</v>
      </c>
      <c r="G1870" s="21" t="str">
        <f aca="false">IF(F1870&lt;Einstellungen!$B$5,"ja","nein")</f>
        <v>ja</v>
      </c>
      <c r="H1870" s="21" t="s">
        <v>16</v>
      </c>
      <c r="I1870" s="29" t="n">
        <f aca="false">INDEX(Einstellungen!$B$27:$B$50,20)</f>
        <v>1.45</v>
      </c>
      <c r="J1870" s="29" t="n">
        <f aca="false">F1870*I1870</f>
        <v>32.446302</v>
      </c>
    </row>
    <row r="1871" customFormat="false" ht="15" hidden="false" customHeight="false" outlineLevel="0" collapsed="false">
      <c r="A1871" s="28" t="n">
        <v>45658</v>
      </c>
      <c r="B1871" s="21" t="s">
        <v>132</v>
      </c>
      <c r="C1871" s="21" t="s">
        <v>112</v>
      </c>
      <c r="D1871" s="29" t="n">
        <v>1</v>
      </c>
      <c r="E1871" s="29" t="n">
        <f aca="false">D1871/10</f>
        <v>0.1</v>
      </c>
      <c r="F1871" s="29" t="n">
        <f aca="false">(E1871+Einstellungen!$B$20)*(1+Einstellungen!$B$10)</f>
        <v>22.31964</v>
      </c>
      <c r="G1871" s="21" t="str">
        <f aca="false">IF(F1871&lt;Einstellungen!$B$5,"ja","nein")</f>
        <v>ja</v>
      </c>
      <c r="H1871" s="21" t="s">
        <v>16</v>
      </c>
      <c r="I1871" s="29" t="n">
        <f aca="false">INDEX(Einstellungen!$B$27:$B$50,21)</f>
        <v>1.4</v>
      </c>
      <c r="J1871" s="29" t="n">
        <f aca="false">F1871*I1871</f>
        <v>31.247496</v>
      </c>
    </row>
    <row r="1872" customFormat="false" ht="15" hidden="false" customHeight="false" outlineLevel="0" collapsed="false">
      <c r="A1872" s="28" t="n">
        <v>45658</v>
      </c>
      <c r="B1872" s="21" t="s">
        <v>133</v>
      </c>
      <c r="C1872" s="21" t="s">
        <v>112</v>
      </c>
      <c r="D1872" s="29" t="n">
        <v>0.07</v>
      </c>
      <c r="E1872" s="29" t="n">
        <f aca="false">D1872/10</f>
        <v>0.007</v>
      </c>
      <c r="F1872" s="29" t="n">
        <f aca="false">(E1872+Einstellungen!$B$20)*(1+Einstellungen!$B$10)</f>
        <v>22.20897</v>
      </c>
      <c r="G1872" s="21" t="str">
        <f aca="false">IF(F1872&lt;Einstellungen!$B$5,"ja","nein")</f>
        <v>ja</v>
      </c>
      <c r="H1872" s="21" t="s">
        <v>16</v>
      </c>
      <c r="I1872" s="29" t="n">
        <f aca="false">INDEX(Einstellungen!$B$27:$B$50,22)</f>
        <v>1.25</v>
      </c>
      <c r="J1872" s="29" t="n">
        <f aca="false">F1872*I1872</f>
        <v>27.7612125</v>
      </c>
    </row>
    <row r="1873" customFormat="false" ht="15" hidden="false" customHeight="false" outlineLevel="0" collapsed="false">
      <c r="A1873" s="28" t="n">
        <v>45658</v>
      </c>
      <c r="B1873" s="21" t="s">
        <v>134</v>
      </c>
      <c r="C1873" s="21" t="s">
        <v>112</v>
      </c>
      <c r="D1873" s="29" t="n">
        <v>10.05</v>
      </c>
      <c r="E1873" s="29" t="n">
        <f aca="false">D1873/10</f>
        <v>1.005</v>
      </c>
      <c r="F1873" s="29" t="n">
        <f aca="false">(E1873+Einstellungen!$B$20)*(1+Einstellungen!$B$10)</f>
        <v>23.39659</v>
      </c>
      <c r="G1873" s="21" t="str">
        <f aca="false">IF(F1873&lt;Einstellungen!$B$5,"ja","nein")</f>
        <v>ja</v>
      </c>
      <c r="H1873" s="21" t="s">
        <v>16</v>
      </c>
      <c r="I1873" s="29" t="n">
        <f aca="false">INDEX(Einstellungen!$B$27:$B$50,23)</f>
        <v>1.05</v>
      </c>
      <c r="J1873" s="29" t="n">
        <f aca="false">F1873*I1873</f>
        <v>24.5664195</v>
      </c>
    </row>
    <row r="1874" customFormat="false" ht="15" hidden="false" customHeight="false" outlineLevel="0" collapsed="false">
      <c r="A1874" s="28" t="n">
        <v>45658</v>
      </c>
      <c r="B1874" s="21" t="s">
        <v>135</v>
      </c>
      <c r="C1874" s="21" t="s">
        <v>112</v>
      </c>
      <c r="D1874" s="29" t="n">
        <v>7.01</v>
      </c>
      <c r="E1874" s="29" t="n">
        <f aca="false">D1874/10</f>
        <v>0.701</v>
      </c>
      <c r="F1874" s="29" t="n">
        <f aca="false">(E1874+Einstellungen!$B$20)*(1+Einstellungen!$B$10)</f>
        <v>23.03483</v>
      </c>
      <c r="G1874" s="21" t="str">
        <f aca="false">IF(F1874&lt;Einstellungen!$B$5,"ja","nein")</f>
        <v>ja</v>
      </c>
      <c r="H1874" s="21" t="s">
        <v>16</v>
      </c>
      <c r="I1874" s="29" t="n">
        <f aca="false">INDEX(Einstellungen!$B$27:$B$50,24)</f>
        <v>0.8</v>
      </c>
      <c r="J1874" s="29" t="n">
        <f aca="false">F1874*I1874</f>
        <v>18.427864</v>
      </c>
    </row>
    <row r="1875" customFormat="false" ht="15" hidden="false" customHeight="false" outlineLevel="0" collapsed="false">
      <c r="A1875" s="28" t="n">
        <v>45659</v>
      </c>
      <c r="B1875" s="21" t="s">
        <v>111</v>
      </c>
      <c r="C1875" s="21" t="s">
        <v>136</v>
      </c>
      <c r="D1875" s="29" t="n">
        <v>2.55</v>
      </c>
      <c r="E1875" s="29" t="n">
        <f aca="false">D1875/10</f>
        <v>0.255</v>
      </c>
      <c r="F1875" s="29" t="n">
        <f aca="false">(E1875+Einstellungen!$B$20)*(1+Einstellungen!$B$10)</f>
        <v>22.50409</v>
      </c>
      <c r="G1875" s="21" t="str">
        <f aca="false">IF(F1875&lt;Einstellungen!$B$5,"ja","nein")</f>
        <v>ja</v>
      </c>
      <c r="H1875" s="21" t="s">
        <v>16</v>
      </c>
      <c r="I1875" s="29" t="n">
        <f aca="false">INDEX(Einstellungen!$B$27:$B$50,1)</f>
        <v>0.6</v>
      </c>
      <c r="J1875" s="29" t="n">
        <f aca="false">F1875*I1875</f>
        <v>13.502454</v>
      </c>
    </row>
    <row r="1876" customFormat="false" ht="15" hidden="false" customHeight="false" outlineLevel="0" collapsed="false">
      <c r="A1876" s="28" t="n">
        <v>45659</v>
      </c>
      <c r="B1876" s="21" t="s">
        <v>113</v>
      </c>
      <c r="C1876" s="21" t="s">
        <v>136</v>
      </c>
      <c r="D1876" s="29" t="n">
        <v>1.56</v>
      </c>
      <c r="E1876" s="29" t="n">
        <f aca="false">D1876/10</f>
        <v>0.156</v>
      </c>
      <c r="F1876" s="29" t="n">
        <f aca="false">(E1876+Einstellungen!$B$20)*(1+Einstellungen!$B$10)</f>
        <v>22.38628</v>
      </c>
      <c r="G1876" s="21" t="str">
        <f aca="false">IF(F1876&lt;Einstellungen!$B$5,"ja","nein")</f>
        <v>ja</v>
      </c>
      <c r="H1876" s="21" t="s">
        <v>16</v>
      </c>
      <c r="I1876" s="29" t="n">
        <f aca="false">INDEX(Einstellungen!$B$27:$B$50,2)</f>
        <v>0.5</v>
      </c>
      <c r="J1876" s="29" t="n">
        <f aca="false">F1876*I1876</f>
        <v>11.19314</v>
      </c>
    </row>
    <row r="1877" customFormat="false" ht="15" hidden="false" customHeight="false" outlineLevel="0" collapsed="false">
      <c r="A1877" s="28" t="n">
        <v>45659</v>
      </c>
      <c r="B1877" s="21" t="s">
        <v>114</v>
      </c>
      <c r="C1877" s="21" t="s">
        <v>136</v>
      </c>
      <c r="D1877" s="29" t="n">
        <v>3.45</v>
      </c>
      <c r="E1877" s="29" t="n">
        <f aca="false">D1877/10</f>
        <v>0.345</v>
      </c>
      <c r="F1877" s="29" t="n">
        <f aca="false">(E1877+Einstellungen!$B$20)*(1+Einstellungen!$B$10)</f>
        <v>22.61119</v>
      </c>
      <c r="G1877" s="21" t="str">
        <f aca="false">IF(F1877&lt;Einstellungen!$B$5,"ja","nein")</f>
        <v>ja</v>
      </c>
      <c r="H1877" s="21" t="s">
        <v>16</v>
      </c>
      <c r="I1877" s="29" t="n">
        <f aca="false">INDEX(Einstellungen!$B$27:$B$50,3)</f>
        <v>0.45</v>
      </c>
      <c r="J1877" s="29" t="n">
        <f aca="false">F1877*I1877</f>
        <v>10.1750355</v>
      </c>
    </row>
    <row r="1878" customFormat="false" ht="15" hidden="false" customHeight="false" outlineLevel="0" collapsed="false">
      <c r="A1878" s="28" t="n">
        <v>45659</v>
      </c>
      <c r="B1878" s="21" t="s">
        <v>115</v>
      </c>
      <c r="C1878" s="21" t="s">
        <v>136</v>
      </c>
      <c r="D1878" s="29" t="n">
        <v>7.02</v>
      </c>
      <c r="E1878" s="29" t="n">
        <f aca="false">D1878/10</f>
        <v>0.702</v>
      </c>
      <c r="F1878" s="29" t="n">
        <f aca="false">(E1878+Einstellungen!$B$20)*(1+Einstellungen!$B$10)</f>
        <v>23.03602</v>
      </c>
      <c r="G1878" s="21" t="str">
        <f aca="false">IF(F1878&lt;Einstellungen!$B$5,"ja","nein")</f>
        <v>ja</v>
      </c>
      <c r="H1878" s="21" t="s">
        <v>16</v>
      </c>
      <c r="I1878" s="29" t="n">
        <f aca="false">INDEX(Einstellungen!$B$27:$B$50,4)</f>
        <v>0.45</v>
      </c>
      <c r="J1878" s="29" t="n">
        <f aca="false">F1878*I1878</f>
        <v>10.366209</v>
      </c>
    </row>
    <row r="1879" customFormat="false" ht="15" hidden="false" customHeight="false" outlineLevel="0" collapsed="false">
      <c r="A1879" s="28" t="n">
        <v>45659</v>
      </c>
      <c r="B1879" s="21" t="s">
        <v>116</v>
      </c>
      <c r="C1879" s="21" t="s">
        <v>136</v>
      </c>
      <c r="D1879" s="29" t="n">
        <v>12.75</v>
      </c>
      <c r="E1879" s="29" t="n">
        <f aca="false">D1879/10</f>
        <v>1.275</v>
      </c>
      <c r="F1879" s="29" t="n">
        <f aca="false">(E1879+Einstellungen!$B$20)*(1+Einstellungen!$B$10)</f>
        <v>23.71789</v>
      </c>
      <c r="G1879" s="21" t="str">
        <f aca="false">IF(F1879&lt;Einstellungen!$B$5,"ja","nein")</f>
        <v>ja</v>
      </c>
      <c r="H1879" s="21" t="s">
        <v>16</v>
      </c>
      <c r="I1879" s="29" t="n">
        <f aca="false">INDEX(Einstellungen!$B$27:$B$50,5)</f>
        <v>0.45</v>
      </c>
      <c r="J1879" s="29" t="n">
        <f aca="false">F1879*I1879</f>
        <v>10.6730505</v>
      </c>
    </row>
    <row r="1880" customFormat="false" ht="15" hidden="false" customHeight="false" outlineLevel="0" collapsed="false">
      <c r="A1880" s="28" t="n">
        <v>45659</v>
      </c>
      <c r="B1880" s="21" t="s">
        <v>117</v>
      </c>
      <c r="C1880" s="21" t="s">
        <v>136</v>
      </c>
      <c r="D1880" s="29" t="n">
        <v>30.07</v>
      </c>
      <c r="E1880" s="29" t="n">
        <f aca="false">D1880/10</f>
        <v>3.007</v>
      </c>
      <c r="F1880" s="29" t="n">
        <f aca="false">(E1880+Einstellungen!$B$20)*(1+Einstellungen!$B$10)</f>
        <v>25.77897</v>
      </c>
      <c r="G1880" s="21" t="str">
        <f aca="false">IF(F1880&lt;Einstellungen!$B$5,"ja","nein")</f>
        <v>ja</v>
      </c>
      <c r="H1880" s="21" t="s">
        <v>16</v>
      </c>
      <c r="I1880" s="29" t="n">
        <f aca="false">INDEX(Einstellungen!$B$27:$B$50,6)</f>
        <v>0.5</v>
      </c>
      <c r="J1880" s="29" t="n">
        <f aca="false">F1880*I1880</f>
        <v>12.889485</v>
      </c>
    </row>
    <row r="1881" customFormat="false" ht="15" hidden="false" customHeight="false" outlineLevel="0" collapsed="false">
      <c r="A1881" s="28" t="n">
        <v>45659</v>
      </c>
      <c r="B1881" s="21" t="s">
        <v>118</v>
      </c>
      <c r="C1881" s="21" t="s">
        <v>136</v>
      </c>
      <c r="D1881" s="29" t="n">
        <v>67.13</v>
      </c>
      <c r="E1881" s="29" t="n">
        <f aca="false">D1881/10</f>
        <v>6.713</v>
      </c>
      <c r="F1881" s="29" t="n">
        <f aca="false">(E1881+Einstellungen!$B$20)*(1+Einstellungen!$B$10)</f>
        <v>30.18911</v>
      </c>
      <c r="G1881" s="21" t="str">
        <f aca="false">IF(F1881&lt;Einstellungen!$B$5,"ja","nein")</f>
        <v>nein</v>
      </c>
      <c r="H1881" s="21" t="s">
        <v>16</v>
      </c>
      <c r="I1881" s="29" t="n">
        <f aca="false">INDEX(Einstellungen!$B$27:$B$50,7)</f>
        <v>0.7</v>
      </c>
      <c r="J1881" s="29" t="n">
        <f aca="false">F1881*I1881</f>
        <v>21.132377</v>
      </c>
    </row>
    <row r="1882" customFormat="false" ht="15" hidden="false" customHeight="false" outlineLevel="0" collapsed="false">
      <c r="A1882" s="28" t="n">
        <v>45659</v>
      </c>
      <c r="B1882" s="21" t="s">
        <v>119</v>
      </c>
      <c r="C1882" s="21" t="s">
        <v>136</v>
      </c>
      <c r="D1882" s="29" t="n">
        <v>98.83</v>
      </c>
      <c r="E1882" s="29" t="n">
        <f aca="false">D1882/10</f>
        <v>9.883</v>
      </c>
      <c r="F1882" s="29" t="n">
        <f aca="false">(E1882+Einstellungen!$B$20)*(1+Einstellungen!$B$10)</f>
        <v>33.96141</v>
      </c>
      <c r="G1882" s="21" t="str">
        <f aca="false">IF(F1882&lt;Einstellungen!$B$5,"ja","nein")</f>
        <v>nein</v>
      </c>
      <c r="H1882" s="21" t="s">
        <v>16</v>
      </c>
      <c r="I1882" s="29" t="n">
        <f aca="false">INDEX(Einstellungen!$B$27:$B$50,8)</f>
        <v>0.95</v>
      </c>
      <c r="J1882" s="29" t="n">
        <f aca="false">F1882*I1882</f>
        <v>32.2633395</v>
      </c>
    </row>
    <row r="1883" customFormat="false" ht="15" hidden="false" customHeight="false" outlineLevel="0" collapsed="false">
      <c r="A1883" s="28" t="n">
        <v>45659</v>
      </c>
      <c r="B1883" s="21" t="s">
        <v>120</v>
      </c>
      <c r="C1883" s="21" t="s">
        <v>136</v>
      </c>
      <c r="D1883" s="29" t="n">
        <v>121.53</v>
      </c>
      <c r="E1883" s="29" t="n">
        <f aca="false">D1883/10</f>
        <v>12.153</v>
      </c>
      <c r="F1883" s="29" t="n">
        <f aca="false">(E1883+Einstellungen!$B$20)*(1+Einstellungen!$B$10)</f>
        <v>36.66271</v>
      </c>
      <c r="G1883" s="21" t="str">
        <f aca="false">IF(F1883&lt;Einstellungen!$B$5,"ja","nein")</f>
        <v>nein</v>
      </c>
      <c r="H1883" s="21" t="s">
        <v>16</v>
      </c>
      <c r="I1883" s="29" t="n">
        <f aca="false">INDEX(Einstellungen!$B$27:$B$50,9)</f>
        <v>1.05</v>
      </c>
      <c r="J1883" s="29" t="n">
        <f aca="false">F1883*I1883</f>
        <v>38.4958455</v>
      </c>
    </row>
    <row r="1884" customFormat="false" ht="15" hidden="false" customHeight="false" outlineLevel="0" collapsed="false">
      <c r="A1884" s="28" t="n">
        <v>45659</v>
      </c>
      <c r="B1884" s="21" t="s">
        <v>121</v>
      </c>
      <c r="C1884" s="21" t="s">
        <v>136</v>
      </c>
      <c r="D1884" s="29" t="n">
        <v>127.23</v>
      </c>
      <c r="E1884" s="29" t="n">
        <f aca="false">D1884/10</f>
        <v>12.723</v>
      </c>
      <c r="F1884" s="29" t="n">
        <f aca="false">(E1884+Einstellungen!$B$20)*(1+Einstellungen!$B$10)</f>
        <v>37.34101</v>
      </c>
      <c r="G1884" s="21" t="str">
        <f aca="false">IF(F1884&lt;Einstellungen!$B$5,"ja","nein")</f>
        <v>nein</v>
      </c>
      <c r="H1884" s="21" t="s">
        <v>16</v>
      </c>
      <c r="I1884" s="29" t="n">
        <f aca="false">INDEX(Einstellungen!$B$27:$B$50,10)</f>
        <v>1.05</v>
      </c>
      <c r="J1884" s="29" t="n">
        <f aca="false">F1884*I1884</f>
        <v>39.2080605</v>
      </c>
    </row>
    <row r="1885" customFormat="false" ht="15" hidden="false" customHeight="false" outlineLevel="0" collapsed="false">
      <c r="A1885" s="28" t="n">
        <v>45659</v>
      </c>
      <c r="B1885" s="21" t="s">
        <v>122</v>
      </c>
      <c r="C1885" s="21" t="s">
        <v>136</v>
      </c>
      <c r="D1885" s="29" t="n">
        <v>126.35</v>
      </c>
      <c r="E1885" s="29" t="n">
        <f aca="false">D1885/10</f>
        <v>12.635</v>
      </c>
      <c r="F1885" s="29" t="n">
        <f aca="false">(E1885+Einstellungen!$B$20)*(1+Einstellungen!$B$10)</f>
        <v>37.23629</v>
      </c>
      <c r="G1885" s="21" t="str">
        <f aca="false">IF(F1885&lt;Einstellungen!$B$5,"ja","nein")</f>
        <v>nein</v>
      </c>
      <c r="H1885" s="21" t="s">
        <v>16</v>
      </c>
      <c r="I1885" s="29" t="n">
        <f aca="false">INDEX(Einstellungen!$B$27:$B$50,11)</f>
        <v>1.05</v>
      </c>
      <c r="J1885" s="29" t="n">
        <f aca="false">F1885*I1885</f>
        <v>39.0981045</v>
      </c>
    </row>
    <row r="1886" customFormat="false" ht="15" hidden="false" customHeight="false" outlineLevel="0" collapsed="false">
      <c r="A1886" s="28" t="n">
        <v>45659</v>
      </c>
      <c r="B1886" s="21" t="s">
        <v>123</v>
      </c>
      <c r="C1886" s="21" t="s">
        <v>136</v>
      </c>
      <c r="D1886" s="29" t="n">
        <v>119.97</v>
      </c>
      <c r="E1886" s="29" t="n">
        <f aca="false">D1886/10</f>
        <v>11.997</v>
      </c>
      <c r="F1886" s="29" t="n">
        <f aca="false">(E1886+Einstellungen!$B$20)*(1+Einstellungen!$B$10)</f>
        <v>36.47707</v>
      </c>
      <c r="G1886" s="21" t="str">
        <f aca="false">IF(F1886&lt;Einstellungen!$B$5,"ja","nein")</f>
        <v>nein</v>
      </c>
      <c r="H1886" s="21" t="s">
        <v>16</v>
      </c>
      <c r="I1886" s="29" t="n">
        <f aca="false">INDEX(Einstellungen!$B$27:$B$50,12)</f>
        <v>1.1</v>
      </c>
      <c r="J1886" s="29" t="n">
        <f aca="false">F1886*I1886</f>
        <v>40.124777</v>
      </c>
    </row>
    <row r="1887" customFormat="false" ht="15" hidden="false" customHeight="false" outlineLevel="0" collapsed="false">
      <c r="A1887" s="28" t="n">
        <v>45659</v>
      </c>
      <c r="B1887" s="21" t="s">
        <v>124</v>
      </c>
      <c r="C1887" s="21" t="s">
        <v>136</v>
      </c>
      <c r="D1887" s="29" t="n">
        <v>115.95</v>
      </c>
      <c r="E1887" s="29" t="n">
        <f aca="false">D1887/10</f>
        <v>11.595</v>
      </c>
      <c r="F1887" s="29" t="n">
        <f aca="false">(E1887+Einstellungen!$B$20)*(1+Einstellungen!$B$10)</f>
        <v>35.99869</v>
      </c>
      <c r="G1887" s="21" t="str">
        <f aca="false">IF(F1887&lt;Einstellungen!$B$5,"ja","nein")</f>
        <v>nein</v>
      </c>
      <c r="H1887" s="21" t="s">
        <v>16</v>
      </c>
      <c r="I1887" s="29" t="n">
        <f aca="false">INDEX(Einstellungen!$B$27:$B$50,13)</f>
        <v>1.2</v>
      </c>
      <c r="J1887" s="29" t="n">
        <f aca="false">F1887*I1887</f>
        <v>43.198428</v>
      </c>
    </row>
    <row r="1888" customFormat="false" ht="15" hidden="false" customHeight="false" outlineLevel="0" collapsed="false">
      <c r="A1888" s="28" t="n">
        <v>45659</v>
      </c>
      <c r="B1888" s="21" t="s">
        <v>125</v>
      </c>
      <c r="C1888" s="21" t="s">
        <v>136</v>
      </c>
      <c r="D1888" s="29" t="n">
        <v>113.9</v>
      </c>
      <c r="E1888" s="29" t="n">
        <f aca="false">D1888/10</f>
        <v>11.39</v>
      </c>
      <c r="F1888" s="29" t="n">
        <f aca="false">(E1888+Einstellungen!$B$20)*(1+Einstellungen!$B$10)</f>
        <v>35.75474</v>
      </c>
      <c r="G1888" s="21" t="str">
        <f aca="false">IF(F1888&lt;Einstellungen!$B$5,"ja","nein")</f>
        <v>nein</v>
      </c>
      <c r="H1888" s="21" t="s">
        <v>16</v>
      </c>
      <c r="I1888" s="29" t="n">
        <f aca="false">INDEX(Einstellungen!$B$27:$B$50,14)</f>
        <v>1.15</v>
      </c>
      <c r="J1888" s="29" t="n">
        <f aca="false">F1888*I1888</f>
        <v>41.117951</v>
      </c>
    </row>
    <row r="1889" customFormat="false" ht="15" hidden="false" customHeight="false" outlineLevel="0" collapsed="false">
      <c r="A1889" s="28" t="n">
        <v>45659</v>
      </c>
      <c r="B1889" s="21" t="s">
        <v>126</v>
      </c>
      <c r="C1889" s="21" t="s">
        <v>136</v>
      </c>
      <c r="D1889" s="29" t="n">
        <v>122.21</v>
      </c>
      <c r="E1889" s="29" t="n">
        <f aca="false">D1889/10</f>
        <v>12.221</v>
      </c>
      <c r="F1889" s="29" t="n">
        <f aca="false">(E1889+Einstellungen!$B$20)*(1+Einstellungen!$B$10)</f>
        <v>36.74363</v>
      </c>
      <c r="G1889" s="21" t="str">
        <f aca="false">IF(F1889&lt;Einstellungen!$B$5,"ja","nein")</f>
        <v>nein</v>
      </c>
      <c r="H1889" s="21" t="s">
        <v>16</v>
      </c>
      <c r="I1889" s="29" t="n">
        <f aca="false">INDEX(Einstellungen!$B$27:$B$50,15)</f>
        <v>1</v>
      </c>
      <c r="J1889" s="29" t="n">
        <f aca="false">F1889*I1889</f>
        <v>36.74363</v>
      </c>
    </row>
    <row r="1890" customFormat="false" ht="15" hidden="false" customHeight="false" outlineLevel="0" collapsed="false">
      <c r="A1890" s="28" t="n">
        <v>45659</v>
      </c>
      <c r="B1890" s="21" t="s">
        <v>127</v>
      </c>
      <c r="C1890" s="21" t="s">
        <v>136</v>
      </c>
      <c r="D1890" s="29" t="n">
        <v>130.11</v>
      </c>
      <c r="E1890" s="29" t="n">
        <f aca="false">D1890/10</f>
        <v>13.011</v>
      </c>
      <c r="F1890" s="29" t="n">
        <f aca="false">(E1890+Einstellungen!$B$20)*(1+Einstellungen!$B$10)</f>
        <v>37.68373</v>
      </c>
      <c r="G1890" s="21" t="str">
        <f aca="false">IF(F1890&lt;Einstellungen!$B$5,"ja","nein")</f>
        <v>nein</v>
      </c>
      <c r="H1890" s="21" t="s">
        <v>16</v>
      </c>
      <c r="I1890" s="29" t="n">
        <f aca="false">INDEX(Einstellungen!$B$27:$B$50,16)</f>
        <v>0.95</v>
      </c>
      <c r="J1890" s="29" t="n">
        <f aca="false">F1890*I1890</f>
        <v>35.7995435</v>
      </c>
    </row>
    <row r="1891" customFormat="false" ht="15" hidden="false" customHeight="false" outlineLevel="0" collapsed="false">
      <c r="A1891" s="28" t="n">
        <v>45659</v>
      </c>
      <c r="B1891" s="21" t="s">
        <v>128</v>
      </c>
      <c r="C1891" s="21" t="s">
        <v>136</v>
      </c>
      <c r="D1891" s="29" t="n">
        <v>138.59</v>
      </c>
      <c r="E1891" s="29" t="n">
        <f aca="false">D1891/10</f>
        <v>13.859</v>
      </c>
      <c r="F1891" s="29" t="n">
        <f aca="false">(E1891+Einstellungen!$B$20)*(1+Einstellungen!$B$10)</f>
        <v>38.69285</v>
      </c>
      <c r="G1891" s="21" t="str">
        <f aca="false">IF(F1891&lt;Einstellungen!$B$5,"ja","nein")</f>
        <v>nein</v>
      </c>
      <c r="H1891" s="21" t="s">
        <v>16</v>
      </c>
      <c r="I1891" s="29" t="n">
        <f aca="false">INDEX(Einstellungen!$B$27:$B$50,17)</f>
        <v>0.95</v>
      </c>
      <c r="J1891" s="29" t="n">
        <f aca="false">F1891*I1891</f>
        <v>36.7582075</v>
      </c>
    </row>
    <row r="1892" customFormat="false" ht="15" hidden="false" customHeight="false" outlineLevel="0" collapsed="false">
      <c r="A1892" s="28" t="n">
        <v>45659</v>
      </c>
      <c r="B1892" s="21" t="s">
        <v>129</v>
      </c>
      <c r="C1892" s="21" t="s">
        <v>136</v>
      </c>
      <c r="D1892" s="29" t="n">
        <v>152.87</v>
      </c>
      <c r="E1892" s="29" t="n">
        <f aca="false">D1892/10</f>
        <v>15.287</v>
      </c>
      <c r="F1892" s="29" t="n">
        <f aca="false">(E1892+Einstellungen!$B$20)*(1+Einstellungen!$B$10)</f>
        <v>40.39217</v>
      </c>
      <c r="G1892" s="21" t="str">
        <f aca="false">IF(F1892&lt;Einstellungen!$B$5,"ja","nein")</f>
        <v>nein</v>
      </c>
      <c r="H1892" s="21" t="s">
        <v>16</v>
      </c>
      <c r="I1892" s="29" t="n">
        <f aca="false">INDEX(Einstellungen!$B$27:$B$50,18)</f>
        <v>1.1</v>
      </c>
      <c r="J1892" s="29" t="n">
        <f aca="false">F1892*I1892</f>
        <v>44.431387</v>
      </c>
    </row>
    <row r="1893" customFormat="false" ht="15" hidden="false" customHeight="false" outlineLevel="0" collapsed="false">
      <c r="A1893" s="28" t="n">
        <v>45659</v>
      </c>
      <c r="B1893" s="21" t="s">
        <v>130</v>
      </c>
      <c r="C1893" s="21" t="s">
        <v>136</v>
      </c>
      <c r="D1893" s="29" t="n">
        <v>152.94</v>
      </c>
      <c r="E1893" s="29" t="n">
        <f aca="false">D1893/10</f>
        <v>15.294</v>
      </c>
      <c r="F1893" s="29" t="n">
        <f aca="false">(E1893+Einstellungen!$B$20)*(1+Einstellungen!$B$10)</f>
        <v>40.4005</v>
      </c>
      <c r="G1893" s="21" t="str">
        <f aca="false">IF(F1893&lt;Einstellungen!$B$5,"ja","nein")</f>
        <v>nein</v>
      </c>
      <c r="H1893" s="21" t="s">
        <v>16</v>
      </c>
      <c r="I1893" s="29" t="n">
        <f aca="false">INDEX(Einstellungen!$B$27:$B$50,19)</f>
        <v>1.35</v>
      </c>
      <c r="J1893" s="29" t="n">
        <f aca="false">F1893*I1893</f>
        <v>54.540675</v>
      </c>
    </row>
    <row r="1894" customFormat="false" ht="15" hidden="false" customHeight="false" outlineLevel="0" collapsed="false">
      <c r="A1894" s="28" t="n">
        <v>45659</v>
      </c>
      <c r="B1894" s="21" t="s">
        <v>131</v>
      </c>
      <c r="C1894" s="21" t="s">
        <v>136</v>
      </c>
      <c r="D1894" s="29" t="n">
        <v>139.15</v>
      </c>
      <c r="E1894" s="29" t="n">
        <f aca="false">D1894/10</f>
        <v>13.915</v>
      </c>
      <c r="F1894" s="29" t="n">
        <f aca="false">(E1894+Einstellungen!$B$20)*(1+Einstellungen!$B$10)</f>
        <v>38.75949</v>
      </c>
      <c r="G1894" s="21" t="str">
        <f aca="false">IF(F1894&lt;Einstellungen!$B$5,"ja","nein")</f>
        <v>nein</v>
      </c>
      <c r="H1894" s="21" t="s">
        <v>16</v>
      </c>
      <c r="I1894" s="29" t="n">
        <f aca="false">INDEX(Einstellungen!$B$27:$B$50,20)</f>
        <v>1.45</v>
      </c>
      <c r="J1894" s="29" t="n">
        <f aca="false">F1894*I1894</f>
        <v>56.2012605</v>
      </c>
    </row>
    <row r="1895" customFormat="false" ht="15" hidden="false" customHeight="false" outlineLevel="0" collapsed="false">
      <c r="A1895" s="28" t="n">
        <v>45659</v>
      </c>
      <c r="B1895" s="21" t="s">
        <v>132</v>
      </c>
      <c r="C1895" s="21" t="s">
        <v>136</v>
      </c>
      <c r="D1895" s="29" t="n">
        <v>130</v>
      </c>
      <c r="E1895" s="29" t="n">
        <f aca="false">D1895/10</f>
        <v>13</v>
      </c>
      <c r="F1895" s="29" t="n">
        <f aca="false">(E1895+Einstellungen!$B$20)*(1+Einstellungen!$B$10)</f>
        <v>37.67064</v>
      </c>
      <c r="G1895" s="21" t="str">
        <f aca="false">IF(F1895&lt;Einstellungen!$B$5,"ja","nein")</f>
        <v>nein</v>
      </c>
      <c r="H1895" s="21" t="s">
        <v>16</v>
      </c>
      <c r="I1895" s="29" t="n">
        <f aca="false">INDEX(Einstellungen!$B$27:$B$50,21)</f>
        <v>1.4</v>
      </c>
      <c r="J1895" s="29" t="n">
        <f aca="false">F1895*I1895</f>
        <v>52.738896</v>
      </c>
    </row>
    <row r="1896" customFormat="false" ht="15" hidden="false" customHeight="false" outlineLevel="0" collapsed="false">
      <c r="A1896" s="28" t="n">
        <v>45659</v>
      </c>
      <c r="B1896" s="21" t="s">
        <v>133</v>
      </c>
      <c r="C1896" s="21" t="s">
        <v>136</v>
      </c>
      <c r="D1896" s="29" t="n">
        <v>119.78</v>
      </c>
      <c r="E1896" s="29" t="n">
        <f aca="false">D1896/10</f>
        <v>11.978</v>
      </c>
      <c r="F1896" s="29" t="n">
        <f aca="false">(E1896+Einstellungen!$B$20)*(1+Einstellungen!$B$10)</f>
        <v>36.45446</v>
      </c>
      <c r="G1896" s="21" t="str">
        <f aca="false">IF(F1896&lt;Einstellungen!$B$5,"ja","nein")</f>
        <v>nein</v>
      </c>
      <c r="H1896" s="21" t="s">
        <v>16</v>
      </c>
      <c r="I1896" s="29" t="n">
        <f aca="false">INDEX(Einstellungen!$B$27:$B$50,22)</f>
        <v>1.25</v>
      </c>
      <c r="J1896" s="29" t="n">
        <f aca="false">F1896*I1896</f>
        <v>45.568075</v>
      </c>
    </row>
    <row r="1897" customFormat="false" ht="15" hidden="false" customHeight="false" outlineLevel="0" collapsed="false">
      <c r="A1897" s="28" t="n">
        <v>45659</v>
      </c>
      <c r="B1897" s="21" t="s">
        <v>134</v>
      </c>
      <c r="C1897" s="21" t="s">
        <v>136</v>
      </c>
      <c r="D1897" s="29" t="n">
        <v>113.42</v>
      </c>
      <c r="E1897" s="29" t="n">
        <f aca="false">D1897/10</f>
        <v>11.342</v>
      </c>
      <c r="F1897" s="29" t="n">
        <f aca="false">(E1897+Einstellungen!$B$20)*(1+Einstellungen!$B$10)</f>
        <v>35.69762</v>
      </c>
      <c r="G1897" s="21" t="str">
        <f aca="false">IF(F1897&lt;Einstellungen!$B$5,"ja","nein")</f>
        <v>nein</v>
      </c>
      <c r="H1897" s="21" t="s">
        <v>16</v>
      </c>
      <c r="I1897" s="29" t="n">
        <f aca="false">INDEX(Einstellungen!$B$27:$B$50,23)</f>
        <v>1.05</v>
      </c>
      <c r="J1897" s="29" t="n">
        <f aca="false">F1897*I1897</f>
        <v>37.482501</v>
      </c>
    </row>
    <row r="1898" customFormat="false" ht="15" hidden="false" customHeight="false" outlineLevel="0" collapsed="false">
      <c r="A1898" s="28" t="n">
        <v>45659</v>
      </c>
      <c r="B1898" s="21" t="s">
        <v>135</v>
      </c>
      <c r="C1898" s="21" t="s">
        <v>136</v>
      </c>
      <c r="D1898" s="29" t="n">
        <v>82.47</v>
      </c>
      <c r="E1898" s="29" t="n">
        <f aca="false">D1898/10</f>
        <v>8.247</v>
      </c>
      <c r="F1898" s="29" t="n">
        <f aca="false">(E1898+Einstellungen!$B$20)*(1+Einstellungen!$B$10)</f>
        <v>32.01457</v>
      </c>
      <c r="G1898" s="21" t="str">
        <f aca="false">IF(F1898&lt;Einstellungen!$B$5,"ja","nein")</f>
        <v>nein</v>
      </c>
      <c r="H1898" s="21" t="s">
        <v>16</v>
      </c>
      <c r="I1898" s="29" t="n">
        <f aca="false">INDEX(Einstellungen!$B$27:$B$50,24)</f>
        <v>0.8</v>
      </c>
      <c r="J1898" s="29" t="n">
        <f aca="false">F1898*I1898</f>
        <v>25.611656</v>
      </c>
    </row>
    <row r="1899" customFormat="false" ht="15" hidden="false" customHeight="false" outlineLevel="0" collapsed="false">
      <c r="A1899" s="28" t="n">
        <v>45660</v>
      </c>
      <c r="B1899" s="21" t="s">
        <v>111</v>
      </c>
      <c r="C1899" s="21" t="s">
        <v>137</v>
      </c>
      <c r="D1899" s="29" t="n">
        <v>99.56</v>
      </c>
      <c r="E1899" s="29" t="n">
        <f aca="false">D1899/10</f>
        <v>9.956</v>
      </c>
      <c r="F1899" s="29" t="n">
        <f aca="false">(E1899+Einstellungen!$B$20)*(1+Einstellungen!$B$10)</f>
        <v>34.04828</v>
      </c>
      <c r="G1899" s="21" t="str">
        <f aca="false">IF(F1899&lt;Einstellungen!$B$5,"ja","nein")</f>
        <v>nein</v>
      </c>
      <c r="H1899" s="21" t="s">
        <v>16</v>
      </c>
      <c r="I1899" s="29" t="n">
        <f aca="false">INDEX(Einstellungen!$B$27:$B$50,1)</f>
        <v>0.6</v>
      </c>
      <c r="J1899" s="29" t="n">
        <f aca="false">F1899*I1899</f>
        <v>20.428968</v>
      </c>
    </row>
    <row r="1900" customFormat="false" ht="15" hidden="false" customHeight="false" outlineLevel="0" collapsed="false">
      <c r="A1900" s="28" t="n">
        <v>45660</v>
      </c>
      <c r="B1900" s="21" t="s">
        <v>113</v>
      </c>
      <c r="C1900" s="21" t="s">
        <v>137</v>
      </c>
      <c r="D1900" s="29" t="n">
        <v>87.53</v>
      </c>
      <c r="E1900" s="29" t="n">
        <f aca="false">D1900/10</f>
        <v>8.753</v>
      </c>
      <c r="F1900" s="29" t="n">
        <f aca="false">(E1900+Einstellungen!$B$20)*(1+Einstellungen!$B$10)</f>
        <v>32.61671</v>
      </c>
      <c r="G1900" s="21" t="str">
        <f aca="false">IF(F1900&lt;Einstellungen!$B$5,"ja","nein")</f>
        <v>nein</v>
      </c>
      <c r="H1900" s="21" t="s">
        <v>16</v>
      </c>
      <c r="I1900" s="29" t="n">
        <f aca="false">INDEX(Einstellungen!$B$27:$B$50,2)</f>
        <v>0.5</v>
      </c>
      <c r="J1900" s="29" t="n">
        <f aca="false">F1900*I1900</f>
        <v>16.308355</v>
      </c>
    </row>
    <row r="1901" customFormat="false" ht="15" hidden="false" customHeight="false" outlineLevel="0" collapsed="false">
      <c r="A1901" s="28" t="n">
        <v>45660</v>
      </c>
      <c r="B1901" s="21" t="s">
        <v>114</v>
      </c>
      <c r="C1901" s="21" t="s">
        <v>137</v>
      </c>
      <c r="D1901" s="29" t="n">
        <v>85.01</v>
      </c>
      <c r="E1901" s="29" t="n">
        <f aca="false">D1901/10</f>
        <v>8.501</v>
      </c>
      <c r="F1901" s="29" t="n">
        <f aca="false">(E1901+Einstellungen!$B$20)*(1+Einstellungen!$B$10)</f>
        <v>32.31683</v>
      </c>
      <c r="G1901" s="21" t="str">
        <f aca="false">IF(F1901&lt;Einstellungen!$B$5,"ja","nein")</f>
        <v>nein</v>
      </c>
      <c r="H1901" s="21" t="s">
        <v>16</v>
      </c>
      <c r="I1901" s="29" t="n">
        <f aca="false">INDEX(Einstellungen!$B$27:$B$50,3)</f>
        <v>0.45</v>
      </c>
      <c r="J1901" s="29" t="n">
        <f aca="false">F1901*I1901</f>
        <v>14.5425735</v>
      </c>
    </row>
    <row r="1902" customFormat="false" ht="15" hidden="false" customHeight="false" outlineLevel="0" collapsed="false">
      <c r="A1902" s="28" t="n">
        <v>45660</v>
      </c>
      <c r="B1902" s="21" t="s">
        <v>115</v>
      </c>
      <c r="C1902" s="21" t="s">
        <v>137</v>
      </c>
      <c r="D1902" s="29" t="n">
        <v>83.79</v>
      </c>
      <c r="E1902" s="29" t="n">
        <f aca="false">D1902/10</f>
        <v>8.379</v>
      </c>
      <c r="F1902" s="29" t="n">
        <f aca="false">(E1902+Einstellungen!$B$20)*(1+Einstellungen!$B$10)</f>
        <v>32.17165</v>
      </c>
      <c r="G1902" s="21" t="str">
        <f aca="false">IF(F1902&lt;Einstellungen!$B$5,"ja","nein")</f>
        <v>nein</v>
      </c>
      <c r="H1902" s="21" t="s">
        <v>16</v>
      </c>
      <c r="I1902" s="29" t="n">
        <f aca="false">INDEX(Einstellungen!$B$27:$B$50,4)</f>
        <v>0.45</v>
      </c>
      <c r="J1902" s="29" t="n">
        <f aca="false">F1902*I1902</f>
        <v>14.4772425</v>
      </c>
    </row>
    <row r="1903" customFormat="false" ht="15" hidden="false" customHeight="false" outlineLevel="0" collapsed="false">
      <c r="A1903" s="28" t="n">
        <v>45660</v>
      </c>
      <c r="B1903" s="21" t="s">
        <v>116</v>
      </c>
      <c r="C1903" s="21" t="s">
        <v>137</v>
      </c>
      <c r="D1903" s="29" t="n">
        <v>77.5</v>
      </c>
      <c r="E1903" s="29" t="n">
        <f aca="false">D1903/10</f>
        <v>7.75</v>
      </c>
      <c r="F1903" s="29" t="n">
        <f aca="false">(E1903+Einstellungen!$B$20)*(1+Einstellungen!$B$10)</f>
        <v>31.42314</v>
      </c>
      <c r="G1903" s="21" t="str">
        <f aca="false">IF(F1903&lt;Einstellungen!$B$5,"ja","nein")</f>
        <v>nein</v>
      </c>
      <c r="H1903" s="21" t="s">
        <v>16</v>
      </c>
      <c r="I1903" s="29" t="n">
        <f aca="false">INDEX(Einstellungen!$B$27:$B$50,5)</f>
        <v>0.45</v>
      </c>
      <c r="J1903" s="29" t="n">
        <f aca="false">F1903*I1903</f>
        <v>14.140413</v>
      </c>
    </row>
    <row r="1904" customFormat="false" ht="15" hidden="false" customHeight="false" outlineLevel="0" collapsed="false">
      <c r="A1904" s="28" t="n">
        <v>45660</v>
      </c>
      <c r="B1904" s="21" t="s">
        <v>117</v>
      </c>
      <c r="C1904" s="21" t="s">
        <v>137</v>
      </c>
      <c r="D1904" s="29" t="n">
        <v>79.88</v>
      </c>
      <c r="E1904" s="29" t="n">
        <f aca="false">D1904/10</f>
        <v>7.988</v>
      </c>
      <c r="F1904" s="29" t="n">
        <f aca="false">(E1904+Einstellungen!$B$20)*(1+Einstellungen!$B$10)</f>
        <v>31.70636</v>
      </c>
      <c r="G1904" s="21" t="str">
        <f aca="false">IF(F1904&lt;Einstellungen!$B$5,"ja","nein")</f>
        <v>nein</v>
      </c>
      <c r="H1904" s="21" t="s">
        <v>16</v>
      </c>
      <c r="I1904" s="29" t="n">
        <f aca="false">INDEX(Einstellungen!$B$27:$B$50,6)</f>
        <v>0.5</v>
      </c>
      <c r="J1904" s="29" t="n">
        <f aca="false">F1904*I1904</f>
        <v>15.85318</v>
      </c>
    </row>
    <row r="1905" customFormat="false" ht="15" hidden="false" customHeight="false" outlineLevel="0" collapsed="false">
      <c r="A1905" s="28" t="n">
        <v>45660</v>
      </c>
      <c r="B1905" s="21" t="s">
        <v>118</v>
      </c>
      <c r="C1905" s="21" t="s">
        <v>137</v>
      </c>
      <c r="D1905" s="29" t="n">
        <v>83.56</v>
      </c>
      <c r="E1905" s="29" t="n">
        <f aca="false">D1905/10</f>
        <v>8.356</v>
      </c>
      <c r="F1905" s="29" t="n">
        <f aca="false">(E1905+Einstellungen!$B$20)*(1+Einstellungen!$B$10)</f>
        <v>32.14428</v>
      </c>
      <c r="G1905" s="21" t="str">
        <f aca="false">IF(F1905&lt;Einstellungen!$B$5,"ja","nein")</f>
        <v>nein</v>
      </c>
      <c r="H1905" s="21" t="s">
        <v>16</v>
      </c>
      <c r="I1905" s="29" t="n">
        <f aca="false">INDEX(Einstellungen!$B$27:$B$50,7)</f>
        <v>0.7</v>
      </c>
      <c r="J1905" s="29" t="n">
        <f aca="false">F1905*I1905</f>
        <v>22.500996</v>
      </c>
    </row>
    <row r="1906" customFormat="false" ht="15" hidden="false" customHeight="false" outlineLevel="0" collapsed="false">
      <c r="A1906" s="28" t="n">
        <v>45660</v>
      </c>
      <c r="B1906" s="21" t="s">
        <v>119</v>
      </c>
      <c r="C1906" s="21" t="s">
        <v>137</v>
      </c>
      <c r="D1906" s="29" t="n">
        <v>78.43</v>
      </c>
      <c r="E1906" s="29" t="n">
        <f aca="false">D1906/10</f>
        <v>7.843</v>
      </c>
      <c r="F1906" s="29" t="n">
        <f aca="false">(E1906+Einstellungen!$B$20)*(1+Einstellungen!$B$10)</f>
        <v>31.53381</v>
      </c>
      <c r="G1906" s="21" t="str">
        <f aca="false">IF(F1906&lt;Einstellungen!$B$5,"ja","nein")</f>
        <v>nein</v>
      </c>
      <c r="H1906" s="21" t="s">
        <v>16</v>
      </c>
      <c r="I1906" s="29" t="n">
        <f aca="false">INDEX(Einstellungen!$B$27:$B$50,8)</f>
        <v>0.95</v>
      </c>
      <c r="J1906" s="29" t="n">
        <f aca="false">F1906*I1906</f>
        <v>29.9571195</v>
      </c>
    </row>
    <row r="1907" customFormat="false" ht="15" hidden="false" customHeight="false" outlineLevel="0" collapsed="false">
      <c r="A1907" s="28" t="n">
        <v>45660</v>
      </c>
      <c r="B1907" s="21" t="s">
        <v>120</v>
      </c>
      <c r="C1907" s="21" t="s">
        <v>137</v>
      </c>
      <c r="D1907" s="29" t="n">
        <v>82.57</v>
      </c>
      <c r="E1907" s="29" t="n">
        <f aca="false">D1907/10</f>
        <v>8.257</v>
      </c>
      <c r="F1907" s="29" t="n">
        <f aca="false">(E1907+Einstellungen!$B$20)*(1+Einstellungen!$B$10)</f>
        <v>32.02647</v>
      </c>
      <c r="G1907" s="21" t="str">
        <f aca="false">IF(F1907&lt;Einstellungen!$B$5,"ja","nein")</f>
        <v>nein</v>
      </c>
      <c r="H1907" s="21" t="s">
        <v>16</v>
      </c>
      <c r="I1907" s="29" t="n">
        <f aca="false">INDEX(Einstellungen!$B$27:$B$50,9)</f>
        <v>1.05</v>
      </c>
      <c r="J1907" s="29" t="n">
        <f aca="false">F1907*I1907</f>
        <v>33.6277935</v>
      </c>
    </row>
    <row r="1908" customFormat="false" ht="15" hidden="false" customHeight="false" outlineLevel="0" collapsed="false">
      <c r="A1908" s="28" t="n">
        <v>45660</v>
      </c>
      <c r="B1908" s="21" t="s">
        <v>121</v>
      </c>
      <c r="C1908" s="21" t="s">
        <v>137</v>
      </c>
      <c r="D1908" s="29" t="n">
        <v>80.76</v>
      </c>
      <c r="E1908" s="29" t="n">
        <f aca="false">D1908/10</f>
        <v>8.076</v>
      </c>
      <c r="F1908" s="29" t="n">
        <f aca="false">(E1908+Einstellungen!$B$20)*(1+Einstellungen!$B$10)</f>
        <v>31.81108</v>
      </c>
      <c r="G1908" s="21" t="str">
        <f aca="false">IF(F1908&lt;Einstellungen!$B$5,"ja","nein")</f>
        <v>nein</v>
      </c>
      <c r="H1908" s="21" t="s">
        <v>16</v>
      </c>
      <c r="I1908" s="29" t="n">
        <f aca="false">INDEX(Einstellungen!$B$27:$B$50,10)</f>
        <v>1.05</v>
      </c>
      <c r="J1908" s="29" t="n">
        <f aca="false">F1908*I1908</f>
        <v>33.401634</v>
      </c>
    </row>
    <row r="1909" customFormat="false" ht="15" hidden="false" customHeight="false" outlineLevel="0" collapsed="false">
      <c r="A1909" s="28" t="n">
        <v>45660</v>
      </c>
      <c r="B1909" s="21" t="s">
        <v>122</v>
      </c>
      <c r="C1909" s="21" t="s">
        <v>137</v>
      </c>
      <c r="D1909" s="29" t="n">
        <v>77.64</v>
      </c>
      <c r="E1909" s="29" t="n">
        <f aca="false">D1909/10</f>
        <v>7.764</v>
      </c>
      <c r="F1909" s="29" t="n">
        <f aca="false">(E1909+Einstellungen!$B$20)*(1+Einstellungen!$B$10)</f>
        <v>31.4398</v>
      </c>
      <c r="G1909" s="21" t="str">
        <f aca="false">IF(F1909&lt;Einstellungen!$B$5,"ja","nein")</f>
        <v>nein</v>
      </c>
      <c r="H1909" s="21" t="s">
        <v>16</v>
      </c>
      <c r="I1909" s="29" t="n">
        <f aca="false">INDEX(Einstellungen!$B$27:$B$50,11)</f>
        <v>1.05</v>
      </c>
      <c r="J1909" s="29" t="n">
        <f aca="false">F1909*I1909</f>
        <v>33.01179</v>
      </c>
    </row>
    <row r="1910" customFormat="false" ht="15" hidden="false" customHeight="false" outlineLevel="0" collapsed="false">
      <c r="A1910" s="28" t="n">
        <v>45660</v>
      </c>
      <c r="B1910" s="21" t="s">
        <v>123</v>
      </c>
      <c r="C1910" s="21" t="s">
        <v>137</v>
      </c>
      <c r="D1910" s="29" t="n">
        <v>70.48</v>
      </c>
      <c r="E1910" s="29" t="n">
        <f aca="false">D1910/10</f>
        <v>7.048</v>
      </c>
      <c r="F1910" s="29" t="n">
        <f aca="false">(E1910+Einstellungen!$B$20)*(1+Einstellungen!$B$10)</f>
        <v>30.58776</v>
      </c>
      <c r="G1910" s="21" t="str">
        <f aca="false">IF(F1910&lt;Einstellungen!$B$5,"ja","nein")</f>
        <v>nein</v>
      </c>
      <c r="H1910" s="21" t="s">
        <v>16</v>
      </c>
      <c r="I1910" s="29" t="n">
        <f aca="false">INDEX(Einstellungen!$B$27:$B$50,12)</f>
        <v>1.1</v>
      </c>
      <c r="J1910" s="29" t="n">
        <f aca="false">F1910*I1910</f>
        <v>33.646536</v>
      </c>
    </row>
    <row r="1911" customFormat="false" ht="15" hidden="false" customHeight="false" outlineLevel="0" collapsed="false">
      <c r="A1911" s="28" t="n">
        <v>45660</v>
      </c>
      <c r="B1911" s="21" t="s">
        <v>124</v>
      </c>
      <c r="C1911" s="21" t="s">
        <v>137</v>
      </c>
      <c r="D1911" s="29" t="n">
        <v>69.94</v>
      </c>
      <c r="E1911" s="29" t="n">
        <f aca="false">D1911/10</f>
        <v>6.994</v>
      </c>
      <c r="F1911" s="29" t="n">
        <f aca="false">(E1911+Einstellungen!$B$20)*(1+Einstellungen!$B$10)</f>
        <v>30.5235</v>
      </c>
      <c r="G1911" s="21" t="str">
        <f aca="false">IF(F1911&lt;Einstellungen!$B$5,"ja","nein")</f>
        <v>nein</v>
      </c>
      <c r="H1911" s="21" t="s">
        <v>16</v>
      </c>
      <c r="I1911" s="29" t="n">
        <f aca="false">INDEX(Einstellungen!$B$27:$B$50,13)</f>
        <v>1.2</v>
      </c>
      <c r="J1911" s="29" t="n">
        <f aca="false">F1911*I1911</f>
        <v>36.6282</v>
      </c>
    </row>
    <row r="1912" customFormat="false" ht="15" hidden="false" customHeight="false" outlineLevel="0" collapsed="false">
      <c r="A1912" s="28" t="n">
        <v>45660</v>
      </c>
      <c r="B1912" s="21" t="s">
        <v>125</v>
      </c>
      <c r="C1912" s="21" t="s">
        <v>137</v>
      </c>
      <c r="D1912" s="29" t="n">
        <v>77.8</v>
      </c>
      <c r="E1912" s="29" t="n">
        <f aca="false">D1912/10</f>
        <v>7.78</v>
      </c>
      <c r="F1912" s="29" t="n">
        <f aca="false">(E1912+Einstellungen!$B$20)*(1+Einstellungen!$B$10)</f>
        <v>31.45884</v>
      </c>
      <c r="G1912" s="21" t="str">
        <f aca="false">IF(F1912&lt;Einstellungen!$B$5,"ja","nein")</f>
        <v>nein</v>
      </c>
      <c r="H1912" s="21" t="s">
        <v>16</v>
      </c>
      <c r="I1912" s="29" t="n">
        <f aca="false">INDEX(Einstellungen!$B$27:$B$50,14)</f>
        <v>1.15</v>
      </c>
      <c r="J1912" s="29" t="n">
        <f aca="false">F1912*I1912</f>
        <v>36.177666</v>
      </c>
    </row>
    <row r="1913" customFormat="false" ht="15" hidden="false" customHeight="false" outlineLevel="0" collapsed="false">
      <c r="A1913" s="28" t="n">
        <v>45660</v>
      </c>
      <c r="B1913" s="21" t="s">
        <v>126</v>
      </c>
      <c r="C1913" s="21" t="s">
        <v>137</v>
      </c>
      <c r="D1913" s="29" t="n">
        <v>78.81</v>
      </c>
      <c r="E1913" s="29" t="n">
        <f aca="false">D1913/10</f>
        <v>7.881</v>
      </c>
      <c r="F1913" s="29" t="n">
        <f aca="false">(E1913+Einstellungen!$B$20)*(1+Einstellungen!$B$10)</f>
        <v>31.57903</v>
      </c>
      <c r="G1913" s="21" t="str">
        <f aca="false">IF(F1913&lt;Einstellungen!$B$5,"ja","nein")</f>
        <v>nein</v>
      </c>
      <c r="H1913" s="21" t="s">
        <v>16</v>
      </c>
      <c r="I1913" s="29" t="n">
        <f aca="false">INDEX(Einstellungen!$B$27:$B$50,15)</f>
        <v>1</v>
      </c>
      <c r="J1913" s="29" t="n">
        <f aca="false">F1913*I1913</f>
        <v>31.57903</v>
      </c>
    </row>
    <row r="1914" customFormat="false" ht="15" hidden="false" customHeight="false" outlineLevel="0" collapsed="false">
      <c r="A1914" s="28" t="n">
        <v>45660</v>
      </c>
      <c r="B1914" s="21" t="s">
        <v>127</v>
      </c>
      <c r="C1914" s="21" t="s">
        <v>137</v>
      </c>
      <c r="D1914" s="29" t="n">
        <v>85.29</v>
      </c>
      <c r="E1914" s="29" t="n">
        <f aca="false">D1914/10</f>
        <v>8.529</v>
      </c>
      <c r="F1914" s="29" t="n">
        <f aca="false">(E1914+Einstellungen!$B$20)*(1+Einstellungen!$B$10)</f>
        <v>32.35015</v>
      </c>
      <c r="G1914" s="21" t="str">
        <f aca="false">IF(F1914&lt;Einstellungen!$B$5,"ja","nein")</f>
        <v>nein</v>
      </c>
      <c r="H1914" s="21" t="s">
        <v>16</v>
      </c>
      <c r="I1914" s="29" t="n">
        <f aca="false">INDEX(Einstellungen!$B$27:$B$50,16)</f>
        <v>0.95</v>
      </c>
      <c r="J1914" s="29" t="n">
        <f aca="false">F1914*I1914</f>
        <v>30.7326425</v>
      </c>
    </row>
    <row r="1915" customFormat="false" ht="15" hidden="false" customHeight="false" outlineLevel="0" collapsed="false">
      <c r="A1915" s="28" t="n">
        <v>45660</v>
      </c>
      <c r="B1915" s="21" t="s">
        <v>128</v>
      </c>
      <c r="C1915" s="21" t="s">
        <v>137</v>
      </c>
      <c r="D1915" s="29" t="n">
        <v>105.51</v>
      </c>
      <c r="E1915" s="29" t="n">
        <f aca="false">D1915/10</f>
        <v>10.551</v>
      </c>
      <c r="F1915" s="29" t="n">
        <f aca="false">(E1915+Einstellungen!$B$20)*(1+Einstellungen!$B$10)</f>
        <v>34.75633</v>
      </c>
      <c r="G1915" s="21" t="str">
        <f aca="false">IF(F1915&lt;Einstellungen!$B$5,"ja","nein")</f>
        <v>nein</v>
      </c>
      <c r="H1915" s="21" t="s">
        <v>16</v>
      </c>
      <c r="I1915" s="29" t="n">
        <f aca="false">INDEX(Einstellungen!$B$27:$B$50,17)</f>
        <v>0.95</v>
      </c>
      <c r="J1915" s="29" t="n">
        <f aca="false">F1915*I1915</f>
        <v>33.0185135</v>
      </c>
    </row>
    <row r="1916" customFormat="false" ht="15" hidden="false" customHeight="false" outlineLevel="0" collapsed="false">
      <c r="A1916" s="28" t="n">
        <v>45660</v>
      </c>
      <c r="B1916" s="21" t="s">
        <v>129</v>
      </c>
      <c r="C1916" s="21" t="s">
        <v>137</v>
      </c>
      <c r="D1916" s="29" t="n">
        <v>116.66</v>
      </c>
      <c r="E1916" s="29" t="n">
        <f aca="false">D1916/10</f>
        <v>11.666</v>
      </c>
      <c r="F1916" s="29" t="n">
        <f aca="false">(E1916+Einstellungen!$B$20)*(1+Einstellungen!$B$10)</f>
        <v>36.08318</v>
      </c>
      <c r="G1916" s="21" t="str">
        <f aca="false">IF(F1916&lt;Einstellungen!$B$5,"ja","nein")</f>
        <v>nein</v>
      </c>
      <c r="H1916" s="21" t="s">
        <v>16</v>
      </c>
      <c r="I1916" s="29" t="n">
        <f aca="false">INDEX(Einstellungen!$B$27:$B$50,18)</f>
        <v>1.1</v>
      </c>
      <c r="J1916" s="29" t="n">
        <f aca="false">F1916*I1916</f>
        <v>39.691498</v>
      </c>
    </row>
    <row r="1917" customFormat="false" ht="15" hidden="false" customHeight="false" outlineLevel="0" collapsed="false">
      <c r="A1917" s="28" t="n">
        <v>45660</v>
      </c>
      <c r="B1917" s="21" t="s">
        <v>130</v>
      </c>
      <c r="C1917" s="21" t="s">
        <v>137</v>
      </c>
      <c r="D1917" s="29" t="n">
        <v>115.06</v>
      </c>
      <c r="E1917" s="29" t="n">
        <f aca="false">D1917/10</f>
        <v>11.506</v>
      </c>
      <c r="F1917" s="29" t="n">
        <f aca="false">(E1917+Einstellungen!$B$20)*(1+Einstellungen!$B$10)</f>
        <v>35.89278</v>
      </c>
      <c r="G1917" s="21" t="str">
        <f aca="false">IF(F1917&lt;Einstellungen!$B$5,"ja","nein")</f>
        <v>nein</v>
      </c>
      <c r="H1917" s="21" t="s">
        <v>16</v>
      </c>
      <c r="I1917" s="29" t="n">
        <f aca="false">INDEX(Einstellungen!$B$27:$B$50,19)</f>
        <v>1.35</v>
      </c>
      <c r="J1917" s="29" t="n">
        <f aca="false">F1917*I1917</f>
        <v>48.455253</v>
      </c>
    </row>
    <row r="1918" customFormat="false" ht="15" hidden="false" customHeight="false" outlineLevel="0" collapsed="false">
      <c r="A1918" s="28" t="n">
        <v>45660</v>
      </c>
      <c r="B1918" s="21" t="s">
        <v>131</v>
      </c>
      <c r="C1918" s="21" t="s">
        <v>137</v>
      </c>
      <c r="D1918" s="29" t="n">
        <v>114.91</v>
      </c>
      <c r="E1918" s="29" t="n">
        <f aca="false">D1918/10</f>
        <v>11.491</v>
      </c>
      <c r="F1918" s="29" t="n">
        <f aca="false">(E1918+Einstellungen!$B$20)*(1+Einstellungen!$B$10)</f>
        <v>35.87493</v>
      </c>
      <c r="G1918" s="21" t="str">
        <f aca="false">IF(F1918&lt;Einstellungen!$B$5,"ja","nein")</f>
        <v>nein</v>
      </c>
      <c r="H1918" s="21" t="s">
        <v>16</v>
      </c>
      <c r="I1918" s="29" t="n">
        <f aca="false">INDEX(Einstellungen!$B$27:$B$50,20)</f>
        <v>1.45</v>
      </c>
      <c r="J1918" s="29" t="n">
        <f aca="false">F1918*I1918</f>
        <v>52.0186485</v>
      </c>
    </row>
    <row r="1919" customFormat="false" ht="15" hidden="false" customHeight="false" outlineLevel="0" collapsed="false">
      <c r="A1919" s="28" t="n">
        <v>45660</v>
      </c>
      <c r="B1919" s="21" t="s">
        <v>132</v>
      </c>
      <c r="C1919" s="21" t="s">
        <v>137</v>
      </c>
      <c r="D1919" s="29" t="n">
        <v>113.3</v>
      </c>
      <c r="E1919" s="29" t="n">
        <f aca="false">D1919/10</f>
        <v>11.33</v>
      </c>
      <c r="F1919" s="29" t="n">
        <f aca="false">(E1919+Einstellungen!$B$20)*(1+Einstellungen!$B$10)</f>
        <v>35.68334</v>
      </c>
      <c r="G1919" s="21" t="str">
        <f aca="false">IF(F1919&lt;Einstellungen!$B$5,"ja","nein")</f>
        <v>nein</v>
      </c>
      <c r="H1919" s="21" t="s">
        <v>16</v>
      </c>
      <c r="I1919" s="29" t="n">
        <f aca="false">INDEX(Einstellungen!$B$27:$B$50,21)</f>
        <v>1.4</v>
      </c>
      <c r="J1919" s="29" t="n">
        <f aca="false">F1919*I1919</f>
        <v>49.956676</v>
      </c>
    </row>
    <row r="1920" customFormat="false" ht="15" hidden="false" customHeight="false" outlineLevel="0" collapsed="false">
      <c r="A1920" s="28" t="n">
        <v>45660</v>
      </c>
      <c r="B1920" s="21" t="s">
        <v>133</v>
      </c>
      <c r="C1920" s="21" t="s">
        <v>137</v>
      </c>
      <c r="D1920" s="29" t="n">
        <v>107.8</v>
      </c>
      <c r="E1920" s="29" t="n">
        <f aca="false">D1920/10</f>
        <v>10.78</v>
      </c>
      <c r="F1920" s="29" t="n">
        <f aca="false">(E1920+Einstellungen!$B$20)*(1+Einstellungen!$B$10)</f>
        <v>35.02884</v>
      </c>
      <c r="G1920" s="21" t="str">
        <f aca="false">IF(F1920&lt;Einstellungen!$B$5,"ja","nein")</f>
        <v>nein</v>
      </c>
      <c r="H1920" s="21" t="s">
        <v>16</v>
      </c>
      <c r="I1920" s="29" t="n">
        <f aca="false">INDEX(Einstellungen!$B$27:$B$50,22)</f>
        <v>1.25</v>
      </c>
      <c r="J1920" s="29" t="n">
        <f aca="false">F1920*I1920</f>
        <v>43.78605</v>
      </c>
    </row>
    <row r="1921" customFormat="false" ht="15" hidden="false" customHeight="false" outlineLevel="0" collapsed="false">
      <c r="A1921" s="28" t="n">
        <v>45660</v>
      </c>
      <c r="B1921" s="21" t="s">
        <v>134</v>
      </c>
      <c r="C1921" s="21" t="s">
        <v>137</v>
      </c>
      <c r="D1921" s="29" t="n">
        <v>98.22</v>
      </c>
      <c r="E1921" s="29" t="n">
        <f aca="false">D1921/10</f>
        <v>9.822</v>
      </c>
      <c r="F1921" s="29" t="n">
        <f aca="false">(E1921+Einstellungen!$B$20)*(1+Einstellungen!$B$10)</f>
        <v>33.88882</v>
      </c>
      <c r="G1921" s="21" t="str">
        <f aca="false">IF(F1921&lt;Einstellungen!$B$5,"ja","nein")</f>
        <v>nein</v>
      </c>
      <c r="H1921" s="21" t="s">
        <v>16</v>
      </c>
      <c r="I1921" s="29" t="n">
        <f aca="false">INDEX(Einstellungen!$B$27:$B$50,23)</f>
        <v>1.05</v>
      </c>
      <c r="J1921" s="29" t="n">
        <f aca="false">F1921*I1921</f>
        <v>35.583261</v>
      </c>
    </row>
    <row r="1922" customFormat="false" ht="15" hidden="false" customHeight="false" outlineLevel="0" collapsed="false">
      <c r="A1922" s="28" t="n">
        <v>45660</v>
      </c>
      <c r="B1922" s="21" t="s">
        <v>135</v>
      </c>
      <c r="C1922" s="21" t="s">
        <v>137</v>
      </c>
      <c r="D1922" s="29" t="n">
        <v>88.57</v>
      </c>
      <c r="E1922" s="29" t="n">
        <f aca="false">D1922/10</f>
        <v>8.857</v>
      </c>
      <c r="F1922" s="29" t="n">
        <f aca="false">(E1922+Einstellungen!$B$20)*(1+Einstellungen!$B$10)</f>
        <v>32.74047</v>
      </c>
      <c r="G1922" s="21" t="str">
        <f aca="false">IF(F1922&lt;Einstellungen!$B$5,"ja","nein")</f>
        <v>nein</v>
      </c>
      <c r="H1922" s="21" t="s">
        <v>16</v>
      </c>
      <c r="I1922" s="29" t="n">
        <f aca="false">INDEX(Einstellungen!$B$27:$B$50,24)</f>
        <v>0.8</v>
      </c>
      <c r="J1922" s="29" t="n">
        <f aca="false">F1922*I1922</f>
        <v>26.192376</v>
      </c>
    </row>
    <row r="1923" customFormat="false" ht="15" hidden="false" customHeight="false" outlineLevel="0" collapsed="false">
      <c r="A1923" s="28" t="n">
        <v>45661</v>
      </c>
      <c r="B1923" s="21" t="s">
        <v>111</v>
      </c>
      <c r="C1923" s="21" t="s">
        <v>138</v>
      </c>
      <c r="D1923" s="29" t="n">
        <v>90.43</v>
      </c>
      <c r="E1923" s="29" t="n">
        <f aca="false">D1923/10</f>
        <v>9.043</v>
      </c>
      <c r="F1923" s="29" t="n">
        <f aca="false">(E1923+Einstellungen!$B$20)*(1+Einstellungen!$B$10)</f>
        <v>32.96181</v>
      </c>
      <c r="G1923" s="21" t="str">
        <f aca="false">IF(F1923&lt;Einstellungen!$B$5,"ja","nein")</f>
        <v>nein</v>
      </c>
      <c r="H1923" s="21" t="s">
        <v>16</v>
      </c>
      <c r="I1923" s="29" t="n">
        <f aca="false">INDEX(Einstellungen!$B$27:$B$50,1)</f>
        <v>0.6</v>
      </c>
      <c r="J1923" s="29" t="n">
        <f aca="false">F1923*I1923</f>
        <v>19.777086</v>
      </c>
    </row>
    <row r="1924" customFormat="false" ht="15" hidden="false" customHeight="false" outlineLevel="0" collapsed="false">
      <c r="A1924" s="28" t="n">
        <v>45661</v>
      </c>
      <c r="B1924" s="21" t="s">
        <v>113</v>
      </c>
      <c r="C1924" s="21" t="s">
        <v>138</v>
      </c>
      <c r="D1924" s="29" t="n">
        <v>90.29</v>
      </c>
      <c r="E1924" s="29" t="n">
        <f aca="false">D1924/10</f>
        <v>9.029</v>
      </c>
      <c r="F1924" s="29" t="n">
        <f aca="false">(E1924+Einstellungen!$B$20)*(1+Einstellungen!$B$10)</f>
        <v>32.94515</v>
      </c>
      <c r="G1924" s="21" t="str">
        <f aca="false">IF(F1924&lt;Einstellungen!$B$5,"ja","nein")</f>
        <v>nein</v>
      </c>
      <c r="H1924" s="21" t="s">
        <v>16</v>
      </c>
      <c r="I1924" s="29" t="n">
        <f aca="false">INDEX(Einstellungen!$B$27:$B$50,2)</f>
        <v>0.5</v>
      </c>
      <c r="J1924" s="29" t="n">
        <f aca="false">F1924*I1924</f>
        <v>16.472575</v>
      </c>
    </row>
    <row r="1925" customFormat="false" ht="15" hidden="false" customHeight="false" outlineLevel="0" collapsed="false">
      <c r="A1925" s="28" t="n">
        <v>45661</v>
      </c>
      <c r="B1925" s="21" t="s">
        <v>114</v>
      </c>
      <c r="C1925" s="21" t="s">
        <v>138</v>
      </c>
      <c r="D1925" s="29" t="n">
        <v>90.2</v>
      </c>
      <c r="E1925" s="29" t="n">
        <f aca="false">D1925/10</f>
        <v>9.02</v>
      </c>
      <c r="F1925" s="29" t="n">
        <f aca="false">(E1925+Einstellungen!$B$20)*(1+Einstellungen!$B$10)</f>
        <v>32.93444</v>
      </c>
      <c r="G1925" s="21" t="str">
        <f aca="false">IF(F1925&lt;Einstellungen!$B$5,"ja","nein")</f>
        <v>nein</v>
      </c>
      <c r="H1925" s="21" t="s">
        <v>16</v>
      </c>
      <c r="I1925" s="29" t="n">
        <f aca="false">INDEX(Einstellungen!$B$27:$B$50,3)</f>
        <v>0.45</v>
      </c>
      <c r="J1925" s="29" t="n">
        <f aca="false">F1925*I1925</f>
        <v>14.820498</v>
      </c>
    </row>
    <row r="1926" customFormat="false" ht="15" hidden="false" customHeight="false" outlineLevel="0" collapsed="false">
      <c r="A1926" s="28" t="n">
        <v>45661</v>
      </c>
      <c r="B1926" s="21" t="s">
        <v>115</v>
      </c>
      <c r="C1926" s="21" t="s">
        <v>138</v>
      </c>
      <c r="D1926" s="29" t="n">
        <v>91.52</v>
      </c>
      <c r="E1926" s="29" t="n">
        <f aca="false">D1926/10</f>
        <v>9.152</v>
      </c>
      <c r="F1926" s="29" t="n">
        <f aca="false">(E1926+Einstellungen!$B$20)*(1+Einstellungen!$B$10)</f>
        <v>33.09152</v>
      </c>
      <c r="G1926" s="21" t="str">
        <f aca="false">IF(F1926&lt;Einstellungen!$B$5,"ja","nein")</f>
        <v>nein</v>
      </c>
      <c r="H1926" s="21" t="s">
        <v>16</v>
      </c>
      <c r="I1926" s="29" t="n">
        <f aca="false">INDEX(Einstellungen!$B$27:$B$50,4)</f>
        <v>0.45</v>
      </c>
      <c r="J1926" s="29" t="n">
        <f aca="false">F1926*I1926</f>
        <v>14.891184</v>
      </c>
    </row>
    <row r="1927" customFormat="false" ht="15" hidden="false" customHeight="false" outlineLevel="0" collapsed="false">
      <c r="A1927" s="28" t="n">
        <v>45661</v>
      </c>
      <c r="B1927" s="21" t="s">
        <v>116</v>
      </c>
      <c r="C1927" s="21" t="s">
        <v>138</v>
      </c>
      <c r="D1927" s="29" t="n">
        <v>95.95</v>
      </c>
      <c r="E1927" s="29" t="n">
        <f aca="false">D1927/10</f>
        <v>9.595</v>
      </c>
      <c r="F1927" s="29" t="n">
        <f aca="false">(E1927+Einstellungen!$B$20)*(1+Einstellungen!$B$10)</f>
        <v>33.61869</v>
      </c>
      <c r="G1927" s="21" t="str">
        <f aca="false">IF(F1927&lt;Einstellungen!$B$5,"ja","nein")</f>
        <v>nein</v>
      </c>
      <c r="H1927" s="21" t="s">
        <v>16</v>
      </c>
      <c r="I1927" s="29" t="n">
        <f aca="false">INDEX(Einstellungen!$B$27:$B$50,5)</f>
        <v>0.45</v>
      </c>
      <c r="J1927" s="29" t="n">
        <f aca="false">F1927*I1927</f>
        <v>15.1284105</v>
      </c>
    </row>
    <row r="1928" customFormat="false" ht="15" hidden="false" customHeight="false" outlineLevel="0" collapsed="false">
      <c r="A1928" s="28" t="n">
        <v>45661</v>
      </c>
      <c r="B1928" s="21" t="s">
        <v>117</v>
      </c>
      <c r="C1928" s="21" t="s">
        <v>138</v>
      </c>
      <c r="D1928" s="29" t="n">
        <v>102.11</v>
      </c>
      <c r="E1928" s="29" t="n">
        <f aca="false">D1928/10</f>
        <v>10.211</v>
      </c>
      <c r="F1928" s="29" t="n">
        <f aca="false">(E1928+Einstellungen!$B$20)*(1+Einstellungen!$B$10)</f>
        <v>34.35173</v>
      </c>
      <c r="G1928" s="21" t="str">
        <f aca="false">IF(F1928&lt;Einstellungen!$B$5,"ja","nein")</f>
        <v>nein</v>
      </c>
      <c r="H1928" s="21" t="s">
        <v>16</v>
      </c>
      <c r="I1928" s="29" t="n">
        <f aca="false">INDEX(Einstellungen!$B$27:$B$50,6)</f>
        <v>0.5</v>
      </c>
      <c r="J1928" s="29" t="n">
        <f aca="false">F1928*I1928</f>
        <v>17.175865</v>
      </c>
    </row>
    <row r="1929" customFormat="false" ht="15" hidden="false" customHeight="false" outlineLevel="0" collapsed="false">
      <c r="A1929" s="28" t="n">
        <v>45661</v>
      </c>
      <c r="B1929" s="21" t="s">
        <v>118</v>
      </c>
      <c r="C1929" s="21" t="s">
        <v>138</v>
      </c>
      <c r="D1929" s="29" t="n">
        <v>110.66</v>
      </c>
      <c r="E1929" s="29" t="n">
        <f aca="false">D1929/10</f>
        <v>11.066</v>
      </c>
      <c r="F1929" s="29" t="n">
        <f aca="false">(E1929+Einstellungen!$B$20)*(1+Einstellungen!$B$10)</f>
        <v>35.36918</v>
      </c>
      <c r="G1929" s="21" t="str">
        <f aca="false">IF(F1929&lt;Einstellungen!$B$5,"ja","nein")</f>
        <v>nein</v>
      </c>
      <c r="H1929" s="21" t="s">
        <v>16</v>
      </c>
      <c r="I1929" s="29" t="n">
        <f aca="false">INDEX(Einstellungen!$B$27:$B$50,7)</f>
        <v>0.7</v>
      </c>
      <c r="J1929" s="29" t="n">
        <f aca="false">F1929*I1929</f>
        <v>24.758426</v>
      </c>
    </row>
    <row r="1930" customFormat="false" ht="15" hidden="false" customHeight="false" outlineLevel="0" collapsed="false">
      <c r="A1930" s="28" t="n">
        <v>45661</v>
      </c>
      <c r="B1930" s="21" t="s">
        <v>119</v>
      </c>
      <c r="C1930" s="21" t="s">
        <v>138</v>
      </c>
      <c r="D1930" s="29" t="n">
        <v>119.96</v>
      </c>
      <c r="E1930" s="29" t="n">
        <f aca="false">D1930/10</f>
        <v>11.996</v>
      </c>
      <c r="F1930" s="29" t="n">
        <f aca="false">(E1930+Einstellungen!$B$20)*(1+Einstellungen!$B$10)</f>
        <v>36.47588</v>
      </c>
      <c r="G1930" s="21" t="str">
        <f aca="false">IF(F1930&lt;Einstellungen!$B$5,"ja","nein")</f>
        <v>nein</v>
      </c>
      <c r="H1930" s="21" t="s">
        <v>16</v>
      </c>
      <c r="I1930" s="29" t="n">
        <f aca="false">INDEX(Einstellungen!$B$27:$B$50,8)</f>
        <v>0.95</v>
      </c>
      <c r="J1930" s="29" t="n">
        <f aca="false">F1930*I1930</f>
        <v>34.652086</v>
      </c>
    </row>
    <row r="1931" customFormat="false" ht="15" hidden="false" customHeight="false" outlineLevel="0" collapsed="false">
      <c r="A1931" s="28" t="n">
        <v>45661</v>
      </c>
      <c r="B1931" s="21" t="s">
        <v>120</v>
      </c>
      <c r="C1931" s="21" t="s">
        <v>138</v>
      </c>
      <c r="D1931" s="29" t="n">
        <v>128.39</v>
      </c>
      <c r="E1931" s="29" t="n">
        <f aca="false">D1931/10</f>
        <v>12.839</v>
      </c>
      <c r="F1931" s="29" t="n">
        <f aca="false">(E1931+Einstellungen!$B$20)*(1+Einstellungen!$B$10)</f>
        <v>37.47905</v>
      </c>
      <c r="G1931" s="21" t="str">
        <f aca="false">IF(F1931&lt;Einstellungen!$B$5,"ja","nein")</f>
        <v>nein</v>
      </c>
      <c r="H1931" s="21" t="s">
        <v>16</v>
      </c>
      <c r="I1931" s="29" t="n">
        <f aca="false">INDEX(Einstellungen!$B$27:$B$50,9)</f>
        <v>1.05</v>
      </c>
      <c r="J1931" s="29" t="n">
        <f aca="false">F1931*I1931</f>
        <v>39.3530025</v>
      </c>
    </row>
    <row r="1932" customFormat="false" ht="15" hidden="false" customHeight="false" outlineLevel="0" collapsed="false">
      <c r="A1932" s="28" t="n">
        <v>45661</v>
      </c>
      <c r="B1932" s="21" t="s">
        <v>121</v>
      </c>
      <c r="C1932" s="21" t="s">
        <v>138</v>
      </c>
      <c r="D1932" s="29" t="n">
        <v>130.75</v>
      </c>
      <c r="E1932" s="29" t="n">
        <f aca="false">D1932/10</f>
        <v>13.075</v>
      </c>
      <c r="F1932" s="29" t="n">
        <f aca="false">(E1932+Einstellungen!$B$20)*(1+Einstellungen!$B$10)</f>
        <v>37.75989</v>
      </c>
      <c r="G1932" s="21" t="str">
        <f aca="false">IF(F1932&lt;Einstellungen!$B$5,"ja","nein")</f>
        <v>nein</v>
      </c>
      <c r="H1932" s="21" t="s">
        <v>16</v>
      </c>
      <c r="I1932" s="29" t="n">
        <f aca="false">INDEX(Einstellungen!$B$27:$B$50,10)</f>
        <v>1.05</v>
      </c>
      <c r="J1932" s="29" t="n">
        <f aca="false">F1932*I1932</f>
        <v>39.6478845</v>
      </c>
    </row>
    <row r="1933" customFormat="false" ht="15" hidden="false" customHeight="false" outlineLevel="0" collapsed="false">
      <c r="A1933" s="28" t="n">
        <v>45661</v>
      </c>
      <c r="B1933" s="21" t="s">
        <v>122</v>
      </c>
      <c r="C1933" s="21" t="s">
        <v>138</v>
      </c>
      <c r="D1933" s="29" t="n">
        <v>130.34</v>
      </c>
      <c r="E1933" s="29" t="n">
        <f aca="false">D1933/10</f>
        <v>13.034</v>
      </c>
      <c r="F1933" s="29" t="n">
        <f aca="false">(E1933+Einstellungen!$B$20)*(1+Einstellungen!$B$10)</f>
        <v>37.7111</v>
      </c>
      <c r="G1933" s="21" t="str">
        <f aca="false">IF(F1933&lt;Einstellungen!$B$5,"ja","nein")</f>
        <v>nein</v>
      </c>
      <c r="H1933" s="21" t="s">
        <v>16</v>
      </c>
      <c r="I1933" s="29" t="n">
        <f aca="false">INDEX(Einstellungen!$B$27:$B$50,11)</f>
        <v>1.05</v>
      </c>
      <c r="J1933" s="29" t="n">
        <f aca="false">F1933*I1933</f>
        <v>39.596655</v>
      </c>
    </row>
    <row r="1934" customFormat="false" ht="15" hidden="false" customHeight="false" outlineLevel="0" collapsed="false">
      <c r="A1934" s="28" t="n">
        <v>45661</v>
      </c>
      <c r="B1934" s="21" t="s">
        <v>123</v>
      </c>
      <c r="C1934" s="21" t="s">
        <v>138</v>
      </c>
      <c r="D1934" s="29" t="n">
        <v>128.29</v>
      </c>
      <c r="E1934" s="29" t="n">
        <f aca="false">D1934/10</f>
        <v>12.829</v>
      </c>
      <c r="F1934" s="29" t="n">
        <f aca="false">(E1934+Einstellungen!$B$20)*(1+Einstellungen!$B$10)</f>
        <v>37.46715</v>
      </c>
      <c r="G1934" s="21" t="str">
        <f aca="false">IF(F1934&lt;Einstellungen!$B$5,"ja","nein")</f>
        <v>nein</v>
      </c>
      <c r="H1934" s="21" t="s">
        <v>16</v>
      </c>
      <c r="I1934" s="29" t="n">
        <f aca="false">INDEX(Einstellungen!$B$27:$B$50,12)</f>
        <v>1.1</v>
      </c>
      <c r="J1934" s="29" t="n">
        <f aca="false">F1934*I1934</f>
        <v>41.213865</v>
      </c>
    </row>
    <row r="1935" customFormat="false" ht="15" hidden="false" customHeight="false" outlineLevel="0" collapsed="false">
      <c r="A1935" s="28" t="n">
        <v>45661</v>
      </c>
      <c r="B1935" s="21" t="s">
        <v>124</v>
      </c>
      <c r="C1935" s="21" t="s">
        <v>138</v>
      </c>
      <c r="D1935" s="29" t="n">
        <v>130.03</v>
      </c>
      <c r="E1935" s="29" t="n">
        <f aca="false">D1935/10</f>
        <v>13.003</v>
      </c>
      <c r="F1935" s="29" t="n">
        <f aca="false">(E1935+Einstellungen!$B$20)*(1+Einstellungen!$B$10)</f>
        <v>37.67421</v>
      </c>
      <c r="G1935" s="21" t="str">
        <f aca="false">IF(F1935&lt;Einstellungen!$B$5,"ja","nein")</f>
        <v>nein</v>
      </c>
      <c r="H1935" s="21" t="s">
        <v>16</v>
      </c>
      <c r="I1935" s="29" t="n">
        <f aca="false">INDEX(Einstellungen!$B$27:$B$50,13)</f>
        <v>1.2</v>
      </c>
      <c r="J1935" s="29" t="n">
        <f aca="false">F1935*I1935</f>
        <v>45.209052</v>
      </c>
    </row>
    <row r="1936" customFormat="false" ht="15" hidden="false" customHeight="false" outlineLevel="0" collapsed="false">
      <c r="A1936" s="28" t="n">
        <v>45661</v>
      </c>
      <c r="B1936" s="21" t="s">
        <v>125</v>
      </c>
      <c r="C1936" s="21" t="s">
        <v>138</v>
      </c>
      <c r="D1936" s="29" t="n">
        <v>129.85</v>
      </c>
      <c r="E1936" s="29" t="n">
        <f aca="false">D1936/10</f>
        <v>12.985</v>
      </c>
      <c r="F1936" s="29" t="n">
        <f aca="false">(E1936+Einstellungen!$B$20)*(1+Einstellungen!$B$10)</f>
        <v>37.65279</v>
      </c>
      <c r="G1936" s="21" t="str">
        <f aca="false">IF(F1936&lt;Einstellungen!$B$5,"ja","nein")</f>
        <v>nein</v>
      </c>
      <c r="H1936" s="21" t="s">
        <v>16</v>
      </c>
      <c r="I1936" s="29" t="n">
        <f aca="false">INDEX(Einstellungen!$B$27:$B$50,14)</f>
        <v>1.15</v>
      </c>
      <c r="J1936" s="29" t="n">
        <f aca="false">F1936*I1936</f>
        <v>43.3007085</v>
      </c>
    </row>
    <row r="1937" customFormat="false" ht="15" hidden="false" customHeight="false" outlineLevel="0" collapsed="false">
      <c r="A1937" s="28" t="n">
        <v>45661</v>
      </c>
      <c r="B1937" s="21" t="s">
        <v>126</v>
      </c>
      <c r="C1937" s="21" t="s">
        <v>138</v>
      </c>
      <c r="D1937" s="29" t="n">
        <v>136.4</v>
      </c>
      <c r="E1937" s="29" t="n">
        <f aca="false">D1937/10</f>
        <v>13.64</v>
      </c>
      <c r="F1937" s="29" t="n">
        <f aca="false">(E1937+Einstellungen!$B$20)*(1+Einstellungen!$B$10)</f>
        <v>38.43224</v>
      </c>
      <c r="G1937" s="21" t="str">
        <f aca="false">IF(F1937&lt;Einstellungen!$B$5,"ja","nein")</f>
        <v>nein</v>
      </c>
      <c r="H1937" s="21" t="s">
        <v>16</v>
      </c>
      <c r="I1937" s="29" t="n">
        <f aca="false">INDEX(Einstellungen!$B$27:$B$50,15)</f>
        <v>1</v>
      </c>
      <c r="J1937" s="29" t="n">
        <f aca="false">F1937*I1937</f>
        <v>38.43224</v>
      </c>
    </row>
    <row r="1938" customFormat="false" ht="15" hidden="false" customHeight="false" outlineLevel="0" collapsed="false">
      <c r="A1938" s="28" t="n">
        <v>45661</v>
      </c>
      <c r="B1938" s="21" t="s">
        <v>127</v>
      </c>
      <c r="C1938" s="21" t="s">
        <v>138</v>
      </c>
      <c r="D1938" s="29" t="n">
        <v>138.72</v>
      </c>
      <c r="E1938" s="29" t="n">
        <f aca="false">D1938/10</f>
        <v>13.872</v>
      </c>
      <c r="F1938" s="29" t="n">
        <f aca="false">(E1938+Einstellungen!$B$20)*(1+Einstellungen!$B$10)</f>
        <v>38.70832</v>
      </c>
      <c r="G1938" s="21" t="str">
        <f aca="false">IF(F1938&lt;Einstellungen!$B$5,"ja","nein")</f>
        <v>nein</v>
      </c>
      <c r="H1938" s="21" t="s">
        <v>16</v>
      </c>
      <c r="I1938" s="29" t="n">
        <f aca="false">INDEX(Einstellungen!$B$27:$B$50,16)</f>
        <v>0.95</v>
      </c>
      <c r="J1938" s="29" t="n">
        <f aca="false">F1938*I1938</f>
        <v>36.772904</v>
      </c>
    </row>
    <row r="1939" customFormat="false" ht="15" hidden="false" customHeight="false" outlineLevel="0" collapsed="false">
      <c r="A1939" s="28" t="n">
        <v>45661</v>
      </c>
      <c r="B1939" s="21" t="s">
        <v>128</v>
      </c>
      <c r="C1939" s="21" t="s">
        <v>138</v>
      </c>
      <c r="D1939" s="29" t="n">
        <v>142</v>
      </c>
      <c r="E1939" s="29" t="n">
        <f aca="false">D1939/10</f>
        <v>14.2</v>
      </c>
      <c r="F1939" s="29" t="n">
        <f aca="false">(E1939+Einstellungen!$B$20)*(1+Einstellungen!$B$10)</f>
        <v>39.09864</v>
      </c>
      <c r="G1939" s="21" t="str">
        <f aca="false">IF(F1939&lt;Einstellungen!$B$5,"ja","nein")</f>
        <v>nein</v>
      </c>
      <c r="H1939" s="21" t="s">
        <v>16</v>
      </c>
      <c r="I1939" s="29" t="n">
        <f aca="false">INDEX(Einstellungen!$B$27:$B$50,17)</f>
        <v>0.95</v>
      </c>
      <c r="J1939" s="29" t="n">
        <f aca="false">F1939*I1939</f>
        <v>37.143708</v>
      </c>
    </row>
    <row r="1940" customFormat="false" ht="15" hidden="false" customHeight="false" outlineLevel="0" collapsed="false">
      <c r="A1940" s="28" t="n">
        <v>45661</v>
      </c>
      <c r="B1940" s="21" t="s">
        <v>129</v>
      </c>
      <c r="C1940" s="21" t="s">
        <v>138</v>
      </c>
      <c r="D1940" s="29" t="n">
        <v>151.24</v>
      </c>
      <c r="E1940" s="29" t="n">
        <f aca="false">D1940/10</f>
        <v>15.124</v>
      </c>
      <c r="F1940" s="29" t="n">
        <f aca="false">(E1940+Einstellungen!$B$20)*(1+Einstellungen!$B$10)</f>
        <v>40.1982</v>
      </c>
      <c r="G1940" s="21" t="str">
        <f aca="false">IF(F1940&lt;Einstellungen!$B$5,"ja","nein")</f>
        <v>nein</v>
      </c>
      <c r="H1940" s="21" t="s">
        <v>16</v>
      </c>
      <c r="I1940" s="29" t="n">
        <f aca="false">INDEX(Einstellungen!$B$27:$B$50,18)</f>
        <v>1.1</v>
      </c>
      <c r="J1940" s="29" t="n">
        <f aca="false">F1940*I1940</f>
        <v>44.21802</v>
      </c>
    </row>
    <row r="1941" customFormat="false" ht="15" hidden="false" customHeight="false" outlineLevel="0" collapsed="false">
      <c r="A1941" s="28" t="n">
        <v>45661</v>
      </c>
      <c r="B1941" s="21" t="s">
        <v>130</v>
      </c>
      <c r="C1941" s="21" t="s">
        <v>138</v>
      </c>
      <c r="D1941" s="29" t="n">
        <v>143.85</v>
      </c>
      <c r="E1941" s="29" t="n">
        <f aca="false">D1941/10</f>
        <v>14.385</v>
      </c>
      <c r="F1941" s="29" t="n">
        <f aca="false">(E1941+Einstellungen!$B$20)*(1+Einstellungen!$B$10)</f>
        <v>39.31879</v>
      </c>
      <c r="G1941" s="21" t="str">
        <f aca="false">IF(F1941&lt;Einstellungen!$B$5,"ja","nein")</f>
        <v>nein</v>
      </c>
      <c r="H1941" s="21" t="s">
        <v>16</v>
      </c>
      <c r="I1941" s="29" t="n">
        <f aca="false">INDEX(Einstellungen!$B$27:$B$50,19)</f>
        <v>1.35</v>
      </c>
      <c r="J1941" s="29" t="n">
        <f aca="false">F1941*I1941</f>
        <v>53.0803665</v>
      </c>
    </row>
    <row r="1942" customFormat="false" ht="15" hidden="false" customHeight="false" outlineLevel="0" collapsed="false">
      <c r="A1942" s="28" t="n">
        <v>45661</v>
      </c>
      <c r="B1942" s="21" t="s">
        <v>131</v>
      </c>
      <c r="C1942" s="21" t="s">
        <v>138</v>
      </c>
      <c r="D1942" s="29" t="n">
        <v>137.96</v>
      </c>
      <c r="E1942" s="29" t="n">
        <f aca="false">D1942/10</f>
        <v>13.796</v>
      </c>
      <c r="F1942" s="29" t="n">
        <f aca="false">(E1942+Einstellungen!$B$20)*(1+Einstellungen!$B$10)</f>
        <v>38.61788</v>
      </c>
      <c r="G1942" s="21" t="str">
        <f aca="false">IF(F1942&lt;Einstellungen!$B$5,"ja","nein")</f>
        <v>nein</v>
      </c>
      <c r="H1942" s="21" t="s">
        <v>16</v>
      </c>
      <c r="I1942" s="29" t="n">
        <f aca="false">INDEX(Einstellungen!$B$27:$B$50,20)</f>
        <v>1.45</v>
      </c>
      <c r="J1942" s="29" t="n">
        <f aca="false">F1942*I1942</f>
        <v>55.995926</v>
      </c>
    </row>
    <row r="1943" customFormat="false" ht="15" hidden="false" customHeight="false" outlineLevel="0" collapsed="false">
      <c r="A1943" s="28" t="n">
        <v>45661</v>
      </c>
      <c r="B1943" s="21" t="s">
        <v>132</v>
      </c>
      <c r="C1943" s="21" t="s">
        <v>138</v>
      </c>
      <c r="D1943" s="29" t="n">
        <v>129.49</v>
      </c>
      <c r="E1943" s="29" t="n">
        <f aca="false">D1943/10</f>
        <v>12.949</v>
      </c>
      <c r="F1943" s="29" t="n">
        <f aca="false">(E1943+Einstellungen!$B$20)*(1+Einstellungen!$B$10)</f>
        <v>37.60995</v>
      </c>
      <c r="G1943" s="21" t="str">
        <f aca="false">IF(F1943&lt;Einstellungen!$B$5,"ja","nein")</f>
        <v>nein</v>
      </c>
      <c r="H1943" s="21" t="s">
        <v>16</v>
      </c>
      <c r="I1943" s="29" t="n">
        <f aca="false">INDEX(Einstellungen!$B$27:$B$50,21)</f>
        <v>1.4</v>
      </c>
      <c r="J1943" s="29" t="n">
        <f aca="false">F1943*I1943</f>
        <v>52.65393</v>
      </c>
    </row>
    <row r="1944" customFormat="false" ht="15" hidden="false" customHeight="false" outlineLevel="0" collapsed="false">
      <c r="A1944" s="28" t="n">
        <v>45661</v>
      </c>
      <c r="B1944" s="21" t="s">
        <v>133</v>
      </c>
      <c r="C1944" s="21" t="s">
        <v>138</v>
      </c>
      <c r="D1944" s="29" t="n">
        <v>122.83</v>
      </c>
      <c r="E1944" s="29" t="n">
        <f aca="false">D1944/10</f>
        <v>12.283</v>
      </c>
      <c r="F1944" s="29" t="n">
        <f aca="false">(E1944+Einstellungen!$B$20)*(1+Einstellungen!$B$10)</f>
        <v>36.81741</v>
      </c>
      <c r="G1944" s="21" t="str">
        <f aca="false">IF(F1944&lt;Einstellungen!$B$5,"ja","nein")</f>
        <v>nein</v>
      </c>
      <c r="H1944" s="21" t="s">
        <v>16</v>
      </c>
      <c r="I1944" s="29" t="n">
        <f aca="false">INDEX(Einstellungen!$B$27:$B$50,22)</f>
        <v>1.25</v>
      </c>
      <c r="J1944" s="29" t="n">
        <f aca="false">F1944*I1944</f>
        <v>46.0217625</v>
      </c>
    </row>
    <row r="1945" customFormat="false" ht="15" hidden="false" customHeight="false" outlineLevel="0" collapsed="false">
      <c r="A1945" s="28" t="n">
        <v>45661</v>
      </c>
      <c r="B1945" s="21" t="s">
        <v>134</v>
      </c>
      <c r="C1945" s="21" t="s">
        <v>138</v>
      </c>
      <c r="D1945" s="29" t="n">
        <v>118.29</v>
      </c>
      <c r="E1945" s="29" t="n">
        <f aca="false">D1945/10</f>
        <v>11.829</v>
      </c>
      <c r="F1945" s="29" t="n">
        <f aca="false">(E1945+Einstellungen!$B$20)*(1+Einstellungen!$B$10)</f>
        <v>36.27715</v>
      </c>
      <c r="G1945" s="21" t="str">
        <f aca="false">IF(F1945&lt;Einstellungen!$B$5,"ja","nein")</f>
        <v>nein</v>
      </c>
      <c r="H1945" s="21" t="s">
        <v>16</v>
      </c>
      <c r="I1945" s="29" t="n">
        <f aca="false">INDEX(Einstellungen!$B$27:$B$50,23)</f>
        <v>1.05</v>
      </c>
      <c r="J1945" s="29" t="n">
        <f aca="false">F1945*I1945</f>
        <v>38.0910075</v>
      </c>
    </row>
    <row r="1946" customFormat="false" ht="15" hidden="false" customHeight="false" outlineLevel="0" collapsed="false">
      <c r="A1946" s="28" t="n">
        <v>45661</v>
      </c>
      <c r="B1946" s="21" t="s">
        <v>135</v>
      </c>
      <c r="C1946" s="21" t="s">
        <v>138</v>
      </c>
      <c r="D1946" s="29" t="n">
        <v>109.49</v>
      </c>
      <c r="E1946" s="29" t="n">
        <f aca="false">D1946/10</f>
        <v>10.949</v>
      </c>
      <c r="F1946" s="29" t="n">
        <f aca="false">(E1946+Einstellungen!$B$20)*(1+Einstellungen!$B$10)</f>
        <v>35.22995</v>
      </c>
      <c r="G1946" s="21" t="str">
        <f aca="false">IF(F1946&lt;Einstellungen!$B$5,"ja","nein")</f>
        <v>nein</v>
      </c>
      <c r="H1946" s="21" t="s">
        <v>16</v>
      </c>
      <c r="I1946" s="29" t="n">
        <f aca="false">INDEX(Einstellungen!$B$27:$B$50,24)</f>
        <v>0.8</v>
      </c>
      <c r="J1946" s="29" t="n">
        <f aca="false">F1946*I1946</f>
        <v>28.18396</v>
      </c>
    </row>
    <row r="1947" customFormat="false" ht="15" hidden="false" customHeight="false" outlineLevel="0" collapsed="false">
      <c r="A1947" s="28" t="n">
        <v>45662</v>
      </c>
      <c r="B1947" s="21" t="s">
        <v>111</v>
      </c>
      <c r="C1947" s="21" t="s">
        <v>139</v>
      </c>
      <c r="D1947" s="29" t="n">
        <v>113.84</v>
      </c>
      <c r="E1947" s="29" t="n">
        <f aca="false">D1947/10</f>
        <v>11.384</v>
      </c>
      <c r="F1947" s="29" t="n">
        <f aca="false">(E1947+Einstellungen!$B$20)*(1+Einstellungen!$B$10)</f>
        <v>35.7476</v>
      </c>
      <c r="G1947" s="21" t="str">
        <f aca="false">IF(F1947&lt;Einstellungen!$B$5,"ja","nein")</f>
        <v>nein</v>
      </c>
      <c r="H1947" s="21" t="s">
        <v>16</v>
      </c>
      <c r="I1947" s="29" t="n">
        <f aca="false">INDEX(Einstellungen!$B$27:$B$50,1)</f>
        <v>0.6</v>
      </c>
      <c r="J1947" s="29" t="n">
        <f aca="false">F1947*I1947</f>
        <v>21.44856</v>
      </c>
    </row>
    <row r="1948" customFormat="false" ht="15" hidden="false" customHeight="false" outlineLevel="0" collapsed="false">
      <c r="A1948" s="28" t="n">
        <v>45662</v>
      </c>
      <c r="B1948" s="21" t="s">
        <v>113</v>
      </c>
      <c r="C1948" s="21" t="s">
        <v>139</v>
      </c>
      <c r="D1948" s="29" t="n">
        <v>100.33</v>
      </c>
      <c r="E1948" s="29" t="n">
        <f aca="false">D1948/10</f>
        <v>10.033</v>
      </c>
      <c r="F1948" s="29" t="n">
        <f aca="false">(E1948+Einstellungen!$B$20)*(1+Einstellungen!$B$10)</f>
        <v>34.13991</v>
      </c>
      <c r="G1948" s="21" t="str">
        <f aca="false">IF(F1948&lt;Einstellungen!$B$5,"ja","nein")</f>
        <v>nein</v>
      </c>
      <c r="H1948" s="21" t="s">
        <v>16</v>
      </c>
      <c r="I1948" s="29" t="n">
        <f aca="false">INDEX(Einstellungen!$B$27:$B$50,2)</f>
        <v>0.5</v>
      </c>
      <c r="J1948" s="29" t="n">
        <f aca="false">F1948*I1948</f>
        <v>17.069955</v>
      </c>
    </row>
    <row r="1949" customFormat="false" ht="15" hidden="false" customHeight="false" outlineLevel="0" collapsed="false">
      <c r="A1949" s="28" t="n">
        <v>45662</v>
      </c>
      <c r="B1949" s="21" t="s">
        <v>114</v>
      </c>
      <c r="C1949" s="21" t="s">
        <v>139</v>
      </c>
      <c r="D1949" s="29" t="n">
        <v>93.61</v>
      </c>
      <c r="E1949" s="29" t="n">
        <f aca="false">D1949/10</f>
        <v>9.361</v>
      </c>
      <c r="F1949" s="29" t="n">
        <f aca="false">(E1949+Einstellungen!$B$20)*(1+Einstellungen!$B$10)</f>
        <v>33.34023</v>
      </c>
      <c r="G1949" s="21" t="str">
        <f aca="false">IF(F1949&lt;Einstellungen!$B$5,"ja","nein")</f>
        <v>nein</v>
      </c>
      <c r="H1949" s="21" t="s">
        <v>16</v>
      </c>
      <c r="I1949" s="29" t="n">
        <f aca="false">INDEX(Einstellungen!$B$27:$B$50,3)</f>
        <v>0.45</v>
      </c>
      <c r="J1949" s="29" t="n">
        <f aca="false">F1949*I1949</f>
        <v>15.0031035</v>
      </c>
    </row>
    <row r="1950" customFormat="false" ht="15" hidden="false" customHeight="false" outlineLevel="0" collapsed="false">
      <c r="A1950" s="28" t="n">
        <v>45662</v>
      </c>
      <c r="B1950" s="21" t="s">
        <v>115</v>
      </c>
      <c r="C1950" s="21" t="s">
        <v>139</v>
      </c>
      <c r="D1950" s="29" t="n">
        <v>93.87</v>
      </c>
      <c r="E1950" s="29" t="n">
        <f aca="false">D1950/10</f>
        <v>9.387</v>
      </c>
      <c r="F1950" s="29" t="n">
        <f aca="false">(E1950+Einstellungen!$B$20)*(1+Einstellungen!$B$10)</f>
        <v>33.37117</v>
      </c>
      <c r="G1950" s="21" t="str">
        <f aca="false">IF(F1950&lt;Einstellungen!$B$5,"ja","nein")</f>
        <v>nein</v>
      </c>
      <c r="H1950" s="21" t="s">
        <v>16</v>
      </c>
      <c r="I1950" s="29" t="n">
        <f aca="false">INDEX(Einstellungen!$B$27:$B$50,4)</f>
        <v>0.45</v>
      </c>
      <c r="J1950" s="29" t="n">
        <f aca="false">F1950*I1950</f>
        <v>15.0170265</v>
      </c>
    </row>
    <row r="1951" customFormat="false" ht="15" hidden="false" customHeight="false" outlineLevel="0" collapsed="false">
      <c r="A1951" s="28" t="n">
        <v>45662</v>
      </c>
      <c r="B1951" s="21" t="s">
        <v>116</v>
      </c>
      <c r="C1951" s="21" t="s">
        <v>139</v>
      </c>
      <c r="D1951" s="29" t="n">
        <v>89.38</v>
      </c>
      <c r="E1951" s="29" t="n">
        <f aca="false">D1951/10</f>
        <v>8.938</v>
      </c>
      <c r="F1951" s="29" t="n">
        <f aca="false">(E1951+Einstellungen!$B$20)*(1+Einstellungen!$B$10)</f>
        <v>32.83686</v>
      </c>
      <c r="G1951" s="21" t="str">
        <f aca="false">IF(F1951&lt;Einstellungen!$B$5,"ja","nein")</f>
        <v>nein</v>
      </c>
      <c r="H1951" s="21" t="s">
        <v>16</v>
      </c>
      <c r="I1951" s="29" t="n">
        <f aca="false">INDEX(Einstellungen!$B$27:$B$50,5)</f>
        <v>0.45</v>
      </c>
      <c r="J1951" s="29" t="n">
        <f aca="false">F1951*I1951</f>
        <v>14.776587</v>
      </c>
    </row>
    <row r="1952" customFormat="false" ht="15" hidden="false" customHeight="false" outlineLevel="0" collapsed="false">
      <c r="A1952" s="28" t="n">
        <v>45662</v>
      </c>
      <c r="B1952" s="21" t="s">
        <v>117</v>
      </c>
      <c r="C1952" s="21" t="s">
        <v>139</v>
      </c>
      <c r="D1952" s="29" t="n">
        <v>83.55</v>
      </c>
      <c r="E1952" s="29" t="n">
        <f aca="false">D1952/10</f>
        <v>8.355</v>
      </c>
      <c r="F1952" s="29" t="n">
        <f aca="false">(E1952+Einstellungen!$B$20)*(1+Einstellungen!$B$10)</f>
        <v>32.14309</v>
      </c>
      <c r="G1952" s="21" t="str">
        <f aca="false">IF(F1952&lt;Einstellungen!$B$5,"ja","nein")</f>
        <v>nein</v>
      </c>
      <c r="H1952" s="21" t="s">
        <v>16</v>
      </c>
      <c r="I1952" s="29" t="n">
        <f aca="false">INDEX(Einstellungen!$B$27:$B$50,6)</f>
        <v>0.5</v>
      </c>
      <c r="J1952" s="29" t="n">
        <f aca="false">F1952*I1952</f>
        <v>16.071545</v>
      </c>
    </row>
    <row r="1953" customFormat="false" ht="15" hidden="false" customHeight="false" outlineLevel="0" collapsed="false">
      <c r="A1953" s="28" t="n">
        <v>45662</v>
      </c>
      <c r="B1953" s="21" t="s">
        <v>118</v>
      </c>
      <c r="C1953" s="21" t="s">
        <v>139</v>
      </c>
      <c r="D1953" s="29" t="n">
        <v>83.92</v>
      </c>
      <c r="E1953" s="29" t="n">
        <f aca="false">D1953/10</f>
        <v>8.392</v>
      </c>
      <c r="F1953" s="29" t="n">
        <f aca="false">(E1953+Einstellungen!$B$20)*(1+Einstellungen!$B$10)</f>
        <v>32.18712</v>
      </c>
      <c r="G1953" s="21" t="str">
        <f aca="false">IF(F1953&lt;Einstellungen!$B$5,"ja","nein")</f>
        <v>nein</v>
      </c>
      <c r="H1953" s="21" t="s">
        <v>16</v>
      </c>
      <c r="I1953" s="29" t="n">
        <f aca="false">INDEX(Einstellungen!$B$27:$B$50,7)</f>
        <v>0.7</v>
      </c>
      <c r="J1953" s="29" t="n">
        <f aca="false">F1953*I1953</f>
        <v>22.530984</v>
      </c>
    </row>
    <row r="1954" customFormat="false" ht="15" hidden="false" customHeight="false" outlineLevel="0" collapsed="false">
      <c r="A1954" s="28" t="n">
        <v>45662</v>
      </c>
      <c r="B1954" s="21" t="s">
        <v>119</v>
      </c>
      <c r="C1954" s="21" t="s">
        <v>139</v>
      </c>
      <c r="D1954" s="29" t="n">
        <v>82.53</v>
      </c>
      <c r="E1954" s="29" t="n">
        <f aca="false">D1954/10</f>
        <v>8.253</v>
      </c>
      <c r="F1954" s="29" t="n">
        <f aca="false">(E1954+Einstellungen!$B$20)*(1+Einstellungen!$B$10)</f>
        <v>32.02171</v>
      </c>
      <c r="G1954" s="21" t="str">
        <f aca="false">IF(F1954&lt;Einstellungen!$B$5,"ja","nein")</f>
        <v>nein</v>
      </c>
      <c r="H1954" s="21" t="s">
        <v>16</v>
      </c>
      <c r="I1954" s="29" t="n">
        <f aca="false">INDEX(Einstellungen!$B$27:$B$50,8)</f>
        <v>0.95</v>
      </c>
      <c r="J1954" s="29" t="n">
        <f aca="false">F1954*I1954</f>
        <v>30.4206245</v>
      </c>
    </row>
    <row r="1955" customFormat="false" ht="15" hidden="false" customHeight="false" outlineLevel="0" collapsed="false">
      <c r="A1955" s="28" t="n">
        <v>45662</v>
      </c>
      <c r="B1955" s="21" t="s">
        <v>120</v>
      </c>
      <c r="C1955" s="21" t="s">
        <v>139</v>
      </c>
      <c r="D1955" s="29" t="n">
        <v>84.05</v>
      </c>
      <c r="E1955" s="29" t="n">
        <f aca="false">D1955/10</f>
        <v>8.405</v>
      </c>
      <c r="F1955" s="29" t="n">
        <f aca="false">(E1955+Einstellungen!$B$20)*(1+Einstellungen!$B$10)</f>
        <v>32.20259</v>
      </c>
      <c r="G1955" s="21" t="str">
        <f aca="false">IF(F1955&lt;Einstellungen!$B$5,"ja","nein")</f>
        <v>nein</v>
      </c>
      <c r="H1955" s="21" t="s">
        <v>16</v>
      </c>
      <c r="I1955" s="29" t="n">
        <f aca="false">INDEX(Einstellungen!$B$27:$B$50,9)</f>
        <v>1.05</v>
      </c>
      <c r="J1955" s="29" t="n">
        <f aca="false">F1955*I1955</f>
        <v>33.8127195</v>
      </c>
    </row>
    <row r="1956" customFormat="false" ht="15" hidden="false" customHeight="false" outlineLevel="0" collapsed="false">
      <c r="A1956" s="28" t="n">
        <v>45662</v>
      </c>
      <c r="B1956" s="21" t="s">
        <v>121</v>
      </c>
      <c r="C1956" s="21" t="s">
        <v>139</v>
      </c>
      <c r="D1956" s="29" t="n">
        <v>89.15</v>
      </c>
      <c r="E1956" s="29" t="n">
        <f aca="false">D1956/10</f>
        <v>8.915</v>
      </c>
      <c r="F1956" s="29" t="n">
        <f aca="false">(E1956+Einstellungen!$B$20)*(1+Einstellungen!$B$10)</f>
        <v>32.80949</v>
      </c>
      <c r="G1956" s="21" t="str">
        <f aca="false">IF(F1956&lt;Einstellungen!$B$5,"ja","nein")</f>
        <v>nein</v>
      </c>
      <c r="H1956" s="21" t="s">
        <v>16</v>
      </c>
      <c r="I1956" s="29" t="n">
        <f aca="false">INDEX(Einstellungen!$B$27:$B$50,10)</f>
        <v>1.05</v>
      </c>
      <c r="J1956" s="29" t="n">
        <f aca="false">F1956*I1956</f>
        <v>34.4499645</v>
      </c>
    </row>
    <row r="1957" customFormat="false" ht="15" hidden="false" customHeight="false" outlineLevel="0" collapsed="false">
      <c r="A1957" s="28" t="n">
        <v>45662</v>
      </c>
      <c r="B1957" s="21" t="s">
        <v>122</v>
      </c>
      <c r="C1957" s="21" t="s">
        <v>139</v>
      </c>
      <c r="D1957" s="29" t="n">
        <v>82.95</v>
      </c>
      <c r="E1957" s="29" t="n">
        <f aca="false">D1957/10</f>
        <v>8.295</v>
      </c>
      <c r="F1957" s="29" t="n">
        <f aca="false">(E1957+Einstellungen!$B$20)*(1+Einstellungen!$B$10)</f>
        <v>32.07169</v>
      </c>
      <c r="G1957" s="21" t="str">
        <f aca="false">IF(F1957&lt;Einstellungen!$B$5,"ja","nein")</f>
        <v>nein</v>
      </c>
      <c r="H1957" s="21" t="s">
        <v>16</v>
      </c>
      <c r="I1957" s="29" t="n">
        <f aca="false">INDEX(Einstellungen!$B$27:$B$50,11)</f>
        <v>1.05</v>
      </c>
      <c r="J1957" s="29" t="n">
        <f aca="false">F1957*I1957</f>
        <v>33.6752745</v>
      </c>
    </row>
    <row r="1958" customFormat="false" ht="15" hidden="false" customHeight="false" outlineLevel="0" collapsed="false">
      <c r="A1958" s="28" t="n">
        <v>45662</v>
      </c>
      <c r="B1958" s="21" t="s">
        <v>123</v>
      </c>
      <c r="C1958" s="21" t="s">
        <v>139</v>
      </c>
      <c r="D1958" s="29" t="n">
        <v>88.82</v>
      </c>
      <c r="E1958" s="29" t="n">
        <f aca="false">D1958/10</f>
        <v>8.882</v>
      </c>
      <c r="F1958" s="29" t="n">
        <f aca="false">(E1958+Einstellungen!$B$20)*(1+Einstellungen!$B$10)</f>
        <v>32.77022</v>
      </c>
      <c r="G1958" s="21" t="str">
        <f aca="false">IF(F1958&lt;Einstellungen!$B$5,"ja","nein")</f>
        <v>nein</v>
      </c>
      <c r="H1958" s="21" t="s">
        <v>16</v>
      </c>
      <c r="I1958" s="29" t="n">
        <f aca="false">INDEX(Einstellungen!$B$27:$B$50,12)</f>
        <v>1.1</v>
      </c>
      <c r="J1958" s="29" t="n">
        <f aca="false">F1958*I1958</f>
        <v>36.047242</v>
      </c>
    </row>
    <row r="1959" customFormat="false" ht="15" hidden="false" customHeight="false" outlineLevel="0" collapsed="false">
      <c r="A1959" s="28" t="n">
        <v>45662</v>
      </c>
      <c r="B1959" s="21" t="s">
        <v>124</v>
      </c>
      <c r="C1959" s="21" t="s">
        <v>139</v>
      </c>
      <c r="D1959" s="29" t="n">
        <v>81.66</v>
      </c>
      <c r="E1959" s="29" t="n">
        <f aca="false">D1959/10</f>
        <v>8.166</v>
      </c>
      <c r="F1959" s="29" t="n">
        <f aca="false">(E1959+Einstellungen!$B$20)*(1+Einstellungen!$B$10)</f>
        <v>31.91818</v>
      </c>
      <c r="G1959" s="21" t="str">
        <f aca="false">IF(F1959&lt;Einstellungen!$B$5,"ja","nein")</f>
        <v>nein</v>
      </c>
      <c r="H1959" s="21" t="s">
        <v>16</v>
      </c>
      <c r="I1959" s="29" t="n">
        <f aca="false">INDEX(Einstellungen!$B$27:$B$50,13)</f>
        <v>1.2</v>
      </c>
      <c r="J1959" s="29" t="n">
        <f aca="false">F1959*I1959</f>
        <v>38.301816</v>
      </c>
    </row>
    <row r="1960" customFormat="false" ht="15" hidden="false" customHeight="false" outlineLevel="0" collapsed="false">
      <c r="A1960" s="28" t="n">
        <v>45662</v>
      </c>
      <c r="B1960" s="21" t="s">
        <v>125</v>
      </c>
      <c r="C1960" s="21" t="s">
        <v>139</v>
      </c>
      <c r="D1960" s="29" t="n">
        <v>78.39</v>
      </c>
      <c r="E1960" s="29" t="n">
        <f aca="false">D1960/10</f>
        <v>7.839</v>
      </c>
      <c r="F1960" s="29" t="n">
        <f aca="false">(E1960+Einstellungen!$B$20)*(1+Einstellungen!$B$10)</f>
        <v>31.52905</v>
      </c>
      <c r="G1960" s="21" t="str">
        <f aca="false">IF(F1960&lt;Einstellungen!$B$5,"ja","nein")</f>
        <v>nein</v>
      </c>
      <c r="H1960" s="21" t="s">
        <v>16</v>
      </c>
      <c r="I1960" s="29" t="n">
        <f aca="false">INDEX(Einstellungen!$B$27:$B$50,14)</f>
        <v>1.15</v>
      </c>
      <c r="J1960" s="29" t="n">
        <f aca="false">F1960*I1960</f>
        <v>36.2584075</v>
      </c>
    </row>
    <row r="1961" customFormat="false" ht="15" hidden="false" customHeight="false" outlineLevel="0" collapsed="false">
      <c r="A1961" s="28" t="n">
        <v>45662</v>
      </c>
      <c r="B1961" s="21" t="s">
        <v>126</v>
      </c>
      <c r="C1961" s="21" t="s">
        <v>139</v>
      </c>
      <c r="D1961" s="29" t="n">
        <v>68</v>
      </c>
      <c r="E1961" s="29" t="n">
        <f aca="false">D1961/10</f>
        <v>6.8</v>
      </c>
      <c r="F1961" s="29" t="n">
        <f aca="false">(E1961+Einstellungen!$B$20)*(1+Einstellungen!$B$10)</f>
        <v>30.29264</v>
      </c>
      <c r="G1961" s="21" t="str">
        <f aca="false">IF(F1961&lt;Einstellungen!$B$5,"ja","nein")</f>
        <v>nein</v>
      </c>
      <c r="H1961" s="21" t="s">
        <v>16</v>
      </c>
      <c r="I1961" s="29" t="n">
        <f aca="false">INDEX(Einstellungen!$B$27:$B$50,15)</f>
        <v>1</v>
      </c>
      <c r="J1961" s="29" t="n">
        <f aca="false">F1961*I1961</f>
        <v>30.29264</v>
      </c>
    </row>
    <row r="1962" customFormat="false" ht="15" hidden="false" customHeight="false" outlineLevel="0" collapsed="false">
      <c r="A1962" s="28" t="n">
        <v>45662</v>
      </c>
      <c r="B1962" s="21" t="s">
        <v>127</v>
      </c>
      <c r="C1962" s="21" t="s">
        <v>139</v>
      </c>
      <c r="D1962" s="29" t="n">
        <v>50.64</v>
      </c>
      <c r="E1962" s="29" t="n">
        <f aca="false">D1962/10</f>
        <v>5.064</v>
      </c>
      <c r="F1962" s="29" t="n">
        <f aca="false">(E1962+Einstellungen!$B$20)*(1+Einstellungen!$B$10)</f>
        <v>28.2268</v>
      </c>
      <c r="G1962" s="21" t="str">
        <f aca="false">IF(F1962&lt;Einstellungen!$B$5,"ja","nein")</f>
        <v>ja</v>
      </c>
      <c r="H1962" s="21" t="s">
        <v>16</v>
      </c>
      <c r="I1962" s="29" t="n">
        <f aca="false">INDEX(Einstellungen!$B$27:$B$50,16)</f>
        <v>0.95</v>
      </c>
      <c r="J1962" s="29" t="n">
        <f aca="false">F1962*I1962</f>
        <v>26.81546</v>
      </c>
    </row>
    <row r="1963" customFormat="false" ht="15" hidden="false" customHeight="false" outlineLevel="0" collapsed="false">
      <c r="A1963" s="28" t="n">
        <v>45662</v>
      </c>
      <c r="B1963" s="21" t="s">
        <v>128</v>
      </c>
      <c r="C1963" s="21" t="s">
        <v>139</v>
      </c>
      <c r="D1963" s="29" t="n">
        <v>49.91</v>
      </c>
      <c r="E1963" s="29" t="n">
        <f aca="false">D1963/10</f>
        <v>4.991</v>
      </c>
      <c r="F1963" s="29" t="n">
        <f aca="false">(E1963+Einstellungen!$B$20)*(1+Einstellungen!$B$10)</f>
        <v>28.13993</v>
      </c>
      <c r="G1963" s="21" t="str">
        <f aca="false">IF(F1963&lt;Einstellungen!$B$5,"ja","nein")</f>
        <v>ja</v>
      </c>
      <c r="H1963" s="21" t="s">
        <v>16</v>
      </c>
      <c r="I1963" s="29" t="n">
        <f aca="false">INDEX(Einstellungen!$B$27:$B$50,17)</f>
        <v>0.95</v>
      </c>
      <c r="J1963" s="29" t="n">
        <f aca="false">F1963*I1963</f>
        <v>26.7329335</v>
      </c>
    </row>
    <row r="1964" customFormat="false" ht="15" hidden="false" customHeight="false" outlineLevel="0" collapsed="false">
      <c r="A1964" s="28" t="n">
        <v>45662</v>
      </c>
      <c r="B1964" s="21" t="s">
        <v>129</v>
      </c>
      <c r="C1964" s="21" t="s">
        <v>139</v>
      </c>
      <c r="D1964" s="29" t="n">
        <v>66.3</v>
      </c>
      <c r="E1964" s="29" t="n">
        <f aca="false">D1964/10</f>
        <v>6.63</v>
      </c>
      <c r="F1964" s="29" t="n">
        <f aca="false">(E1964+Einstellungen!$B$20)*(1+Einstellungen!$B$10)</f>
        <v>30.09034</v>
      </c>
      <c r="G1964" s="21" t="str">
        <f aca="false">IF(F1964&lt;Einstellungen!$B$5,"ja","nein")</f>
        <v>nein</v>
      </c>
      <c r="H1964" s="21" t="s">
        <v>16</v>
      </c>
      <c r="I1964" s="29" t="n">
        <f aca="false">INDEX(Einstellungen!$B$27:$B$50,18)</f>
        <v>1.1</v>
      </c>
      <c r="J1964" s="29" t="n">
        <f aca="false">F1964*I1964</f>
        <v>33.099374</v>
      </c>
    </row>
    <row r="1965" customFormat="false" ht="15" hidden="false" customHeight="false" outlineLevel="0" collapsed="false">
      <c r="A1965" s="28" t="n">
        <v>45662</v>
      </c>
      <c r="B1965" s="21" t="s">
        <v>130</v>
      </c>
      <c r="C1965" s="21" t="s">
        <v>139</v>
      </c>
      <c r="D1965" s="29" t="n">
        <v>65.05</v>
      </c>
      <c r="E1965" s="29" t="n">
        <f aca="false">D1965/10</f>
        <v>6.505</v>
      </c>
      <c r="F1965" s="29" t="n">
        <f aca="false">(E1965+Einstellungen!$B$20)*(1+Einstellungen!$B$10)</f>
        <v>29.94159</v>
      </c>
      <c r="G1965" s="21" t="str">
        <f aca="false">IF(F1965&lt;Einstellungen!$B$5,"ja","nein")</f>
        <v>nein</v>
      </c>
      <c r="H1965" s="21" t="s">
        <v>16</v>
      </c>
      <c r="I1965" s="29" t="n">
        <f aca="false">INDEX(Einstellungen!$B$27:$B$50,19)</f>
        <v>1.35</v>
      </c>
      <c r="J1965" s="29" t="n">
        <f aca="false">F1965*I1965</f>
        <v>40.4211465</v>
      </c>
    </row>
    <row r="1966" customFormat="false" ht="15" hidden="false" customHeight="false" outlineLevel="0" collapsed="false">
      <c r="A1966" s="28" t="n">
        <v>45662</v>
      </c>
      <c r="B1966" s="21" t="s">
        <v>131</v>
      </c>
      <c r="C1966" s="21" t="s">
        <v>139</v>
      </c>
      <c r="D1966" s="29" t="n">
        <v>51.28</v>
      </c>
      <c r="E1966" s="29" t="n">
        <f aca="false">D1966/10</f>
        <v>5.128</v>
      </c>
      <c r="F1966" s="29" t="n">
        <f aca="false">(E1966+Einstellungen!$B$20)*(1+Einstellungen!$B$10)</f>
        <v>28.30296</v>
      </c>
      <c r="G1966" s="21" t="str">
        <f aca="false">IF(F1966&lt;Einstellungen!$B$5,"ja","nein")</f>
        <v>ja</v>
      </c>
      <c r="H1966" s="21" t="s">
        <v>16</v>
      </c>
      <c r="I1966" s="29" t="n">
        <f aca="false">INDEX(Einstellungen!$B$27:$B$50,20)</f>
        <v>1.45</v>
      </c>
      <c r="J1966" s="29" t="n">
        <f aca="false">F1966*I1966</f>
        <v>41.039292</v>
      </c>
    </row>
    <row r="1967" customFormat="false" ht="15" hidden="false" customHeight="false" outlineLevel="0" collapsed="false">
      <c r="A1967" s="28" t="n">
        <v>45662</v>
      </c>
      <c r="B1967" s="21" t="s">
        <v>132</v>
      </c>
      <c r="C1967" s="21" t="s">
        <v>139</v>
      </c>
      <c r="D1967" s="29" t="n">
        <v>36.85</v>
      </c>
      <c r="E1967" s="29" t="n">
        <f aca="false">D1967/10</f>
        <v>3.685</v>
      </c>
      <c r="F1967" s="29" t="n">
        <f aca="false">(E1967+Einstellungen!$B$20)*(1+Einstellungen!$B$10)</f>
        <v>26.58579</v>
      </c>
      <c r="G1967" s="21" t="str">
        <f aca="false">IF(F1967&lt;Einstellungen!$B$5,"ja","nein")</f>
        <v>ja</v>
      </c>
      <c r="H1967" s="21" t="s">
        <v>16</v>
      </c>
      <c r="I1967" s="29" t="n">
        <f aca="false">INDEX(Einstellungen!$B$27:$B$50,21)</f>
        <v>1.4</v>
      </c>
      <c r="J1967" s="29" t="n">
        <f aca="false">F1967*I1967</f>
        <v>37.220106</v>
      </c>
    </row>
    <row r="1968" customFormat="false" ht="15" hidden="false" customHeight="false" outlineLevel="0" collapsed="false">
      <c r="A1968" s="28" t="n">
        <v>45662</v>
      </c>
      <c r="B1968" s="21" t="s">
        <v>133</v>
      </c>
      <c r="C1968" s="21" t="s">
        <v>139</v>
      </c>
      <c r="D1968" s="29" t="n">
        <v>36.8</v>
      </c>
      <c r="E1968" s="29" t="n">
        <f aca="false">D1968/10</f>
        <v>3.68</v>
      </c>
      <c r="F1968" s="29" t="n">
        <f aca="false">(E1968+Einstellungen!$B$20)*(1+Einstellungen!$B$10)</f>
        <v>26.57984</v>
      </c>
      <c r="G1968" s="21" t="str">
        <f aca="false">IF(F1968&lt;Einstellungen!$B$5,"ja","nein")</f>
        <v>ja</v>
      </c>
      <c r="H1968" s="21" t="s">
        <v>16</v>
      </c>
      <c r="I1968" s="29" t="n">
        <f aca="false">INDEX(Einstellungen!$B$27:$B$50,22)</f>
        <v>1.25</v>
      </c>
      <c r="J1968" s="29" t="n">
        <f aca="false">F1968*I1968</f>
        <v>33.2248</v>
      </c>
    </row>
    <row r="1969" customFormat="false" ht="15" hidden="false" customHeight="false" outlineLevel="0" collapsed="false">
      <c r="A1969" s="28" t="n">
        <v>45662</v>
      </c>
      <c r="B1969" s="21" t="s">
        <v>134</v>
      </c>
      <c r="C1969" s="21" t="s">
        <v>139</v>
      </c>
      <c r="D1969" s="29" t="n">
        <v>34.68</v>
      </c>
      <c r="E1969" s="29" t="n">
        <f aca="false">D1969/10</f>
        <v>3.468</v>
      </c>
      <c r="F1969" s="29" t="n">
        <f aca="false">(E1969+Einstellungen!$B$20)*(1+Einstellungen!$B$10)</f>
        <v>26.32756</v>
      </c>
      <c r="G1969" s="21" t="str">
        <f aca="false">IF(F1969&lt;Einstellungen!$B$5,"ja","nein")</f>
        <v>ja</v>
      </c>
      <c r="H1969" s="21" t="s">
        <v>16</v>
      </c>
      <c r="I1969" s="29" t="n">
        <f aca="false">INDEX(Einstellungen!$B$27:$B$50,23)</f>
        <v>1.05</v>
      </c>
      <c r="J1969" s="29" t="n">
        <f aca="false">F1969*I1969</f>
        <v>27.643938</v>
      </c>
    </row>
    <row r="1970" customFormat="false" ht="15" hidden="false" customHeight="false" outlineLevel="0" collapsed="false">
      <c r="A1970" s="28" t="n">
        <v>45662</v>
      </c>
      <c r="B1970" s="21" t="s">
        <v>135</v>
      </c>
      <c r="C1970" s="21" t="s">
        <v>139</v>
      </c>
      <c r="D1970" s="29" t="n">
        <v>28.14</v>
      </c>
      <c r="E1970" s="29" t="n">
        <f aca="false">D1970/10</f>
        <v>2.814</v>
      </c>
      <c r="F1970" s="29" t="n">
        <f aca="false">(E1970+Einstellungen!$B$20)*(1+Einstellungen!$B$10)</f>
        <v>25.5493</v>
      </c>
      <c r="G1970" s="21" t="str">
        <f aca="false">IF(F1970&lt;Einstellungen!$B$5,"ja","nein")</f>
        <v>ja</v>
      </c>
      <c r="H1970" s="21" t="s">
        <v>16</v>
      </c>
      <c r="I1970" s="29" t="n">
        <f aca="false">INDEX(Einstellungen!$B$27:$B$50,24)</f>
        <v>0.8</v>
      </c>
      <c r="J1970" s="29" t="n">
        <f aca="false">F1970*I1970</f>
        <v>20.43944</v>
      </c>
    </row>
    <row r="1971" customFormat="false" ht="15" hidden="false" customHeight="false" outlineLevel="0" collapsed="false">
      <c r="A1971" s="28" t="n">
        <v>45663</v>
      </c>
      <c r="B1971" s="21" t="s">
        <v>111</v>
      </c>
      <c r="C1971" s="21" t="s">
        <v>140</v>
      </c>
      <c r="D1971" s="29" t="n">
        <v>27.52</v>
      </c>
      <c r="E1971" s="29" t="n">
        <f aca="false">D1971/10</f>
        <v>2.752</v>
      </c>
      <c r="F1971" s="29" t="n">
        <f aca="false">(E1971+Einstellungen!$B$20)*(1+Einstellungen!$B$10)</f>
        <v>25.47552</v>
      </c>
      <c r="G1971" s="21" t="str">
        <f aca="false">IF(F1971&lt;Einstellungen!$B$5,"ja","nein")</f>
        <v>ja</v>
      </c>
      <c r="H1971" s="21" t="s">
        <v>16</v>
      </c>
      <c r="I1971" s="29" t="n">
        <f aca="false">INDEX(Einstellungen!$B$27:$B$50,1)</f>
        <v>0.6</v>
      </c>
      <c r="J1971" s="29" t="n">
        <f aca="false">F1971*I1971</f>
        <v>15.285312</v>
      </c>
    </row>
    <row r="1972" customFormat="false" ht="15" hidden="false" customHeight="false" outlineLevel="0" collapsed="false">
      <c r="A1972" s="28" t="n">
        <v>45663</v>
      </c>
      <c r="B1972" s="21" t="s">
        <v>113</v>
      </c>
      <c r="C1972" s="21" t="s">
        <v>140</v>
      </c>
      <c r="D1972" s="29" t="n">
        <v>19.26</v>
      </c>
      <c r="E1972" s="29" t="n">
        <f aca="false">D1972/10</f>
        <v>1.926</v>
      </c>
      <c r="F1972" s="29" t="n">
        <f aca="false">(E1972+Einstellungen!$B$20)*(1+Einstellungen!$B$10)</f>
        <v>24.49258</v>
      </c>
      <c r="G1972" s="21" t="str">
        <f aca="false">IF(F1972&lt;Einstellungen!$B$5,"ja","nein")</f>
        <v>ja</v>
      </c>
      <c r="H1972" s="21" t="s">
        <v>16</v>
      </c>
      <c r="I1972" s="29" t="n">
        <f aca="false">INDEX(Einstellungen!$B$27:$B$50,2)</f>
        <v>0.5</v>
      </c>
      <c r="J1972" s="29" t="n">
        <f aca="false">F1972*I1972</f>
        <v>12.24629</v>
      </c>
    </row>
    <row r="1973" customFormat="false" ht="15" hidden="false" customHeight="false" outlineLevel="0" collapsed="false">
      <c r="A1973" s="28" t="n">
        <v>45663</v>
      </c>
      <c r="B1973" s="21" t="s">
        <v>114</v>
      </c>
      <c r="C1973" s="21" t="s">
        <v>140</v>
      </c>
      <c r="D1973" s="29" t="n">
        <v>11.35</v>
      </c>
      <c r="E1973" s="29" t="n">
        <f aca="false">D1973/10</f>
        <v>1.135</v>
      </c>
      <c r="F1973" s="29" t="n">
        <f aca="false">(E1973+Einstellungen!$B$20)*(1+Einstellungen!$B$10)</f>
        <v>23.55129</v>
      </c>
      <c r="G1973" s="21" t="str">
        <f aca="false">IF(F1973&lt;Einstellungen!$B$5,"ja","nein")</f>
        <v>ja</v>
      </c>
      <c r="H1973" s="21" t="s">
        <v>16</v>
      </c>
      <c r="I1973" s="29" t="n">
        <f aca="false">INDEX(Einstellungen!$B$27:$B$50,3)</f>
        <v>0.45</v>
      </c>
      <c r="J1973" s="29" t="n">
        <f aca="false">F1973*I1973</f>
        <v>10.5980805</v>
      </c>
    </row>
    <row r="1974" customFormat="false" ht="15" hidden="false" customHeight="false" outlineLevel="0" collapsed="false">
      <c r="A1974" s="28" t="n">
        <v>45663</v>
      </c>
      <c r="B1974" s="21" t="s">
        <v>115</v>
      </c>
      <c r="C1974" s="21" t="s">
        <v>140</v>
      </c>
      <c r="D1974" s="29" t="n">
        <v>9.2</v>
      </c>
      <c r="E1974" s="29" t="n">
        <f aca="false">D1974/10</f>
        <v>0.92</v>
      </c>
      <c r="F1974" s="29" t="n">
        <f aca="false">(E1974+Einstellungen!$B$20)*(1+Einstellungen!$B$10)</f>
        <v>23.29544</v>
      </c>
      <c r="G1974" s="21" t="str">
        <f aca="false">IF(F1974&lt;Einstellungen!$B$5,"ja","nein")</f>
        <v>ja</v>
      </c>
      <c r="H1974" s="21" t="s">
        <v>16</v>
      </c>
      <c r="I1974" s="29" t="n">
        <f aca="false">INDEX(Einstellungen!$B$27:$B$50,4)</f>
        <v>0.45</v>
      </c>
      <c r="J1974" s="29" t="n">
        <f aca="false">F1974*I1974</f>
        <v>10.482948</v>
      </c>
    </row>
    <row r="1975" customFormat="false" ht="15" hidden="false" customHeight="false" outlineLevel="0" collapsed="false">
      <c r="A1975" s="28" t="n">
        <v>45663</v>
      </c>
      <c r="B1975" s="21" t="s">
        <v>116</v>
      </c>
      <c r="C1975" s="21" t="s">
        <v>140</v>
      </c>
      <c r="D1975" s="29" t="n">
        <v>10</v>
      </c>
      <c r="E1975" s="29" t="n">
        <f aca="false">D1975/10</f>
        <v>1</v>
      </c>
      <c r="F1975" s="29" t="n">
        <f aca="false">(E1975+Einstellungen!$B$20)*(1+Einstellungen!$B$10)</f>
        <v>23.39064</v>
      </c>
      <c r="G1975" s="21" t="str">
        <f aca="false">IF(F1975&lt;Einstellungen!$B$5,"ja","nein")</f>
        <v>ja</v>
      </c>
      <c r="H1975" s="21" t="s">
        <v>16</v>
      </c>
      <c r="I1975" s="29" t="n">
        <f aca="false">INDEX(Einstellungen!$B$27:$B$50,5)</f>
        <v>0.45</v>
      </c>
      <c r="J1975" s="29" t="n">
        <f aca="false">F1975*I1975</f>
        <v>10.525788</v>
      </c>
    </row>
    <row r="1976" customFormat="false" ht="15" hidden="false" customHeight="false" outlineLevel="0" collapsed="false">
      <c r="A1976" s="28" t="n">
        <v>45663</v>
      </c>
      <c r="B1976" s="21" t="s">
        <v>117</v>
      </c>
      <c r="C1976" s="21" t="s">
        <v>140</v>
      </c>
      <c r="D1976" s="29" t="n">
        <v>14.81</v>
      </c>
      <c r="E1976" s="29" t="n">
        <f aca="false">D1976/10</f>
        <v>1.481</v>
      </c>
      <c r="F1976" s="29" t="n">
        <f aca="false">(E1976+Einstellungen!$B$20)*(1+Einstellungen!$B$10)</f>
        <v>23.96303</v>
      </c>
      <c r="G1976" s="21" t="str">
        <f aca="false">IF(F1976&lt;Einstellungen!$B$5,"ja","nein")</f>
        <v>ja</v>
      </c>
      <c r="H1976" s="21" t="s">
        <v>16</v>
      </c>
      <c r="I1976" s="29" t="n">
        <f aca="false">INDEX(Einstellungen!$B$27:$B$50,6)</f>
        <v>0.5</v>
      </c>
      <c r="J1976" s="29" t="n">
        <f aca="false">F1976*I1976</f>
        <v>11.981515</v>
      </c>
    </row>
    <row r="1977" customFormat="false" ht="15" hidden="false" customHeight="false" outlineLevel="0" collapsed="false">
      <c r="A1977" s="28" t="n">
        <v>45663</v>
      </c>
      <c r="B1977" s="21" t="s">
        <v>118</v>
      </c>
      <c r="C1977" s="21" t="s">
        <v>140</v>
      </c>
      <c r="D1977" s="29" t="n">
        <v>23.82</v>
      </c>
      <c r="E1977" s="29" t="n">
        <f aca="false">D1977/10</f>
        <v>2.382</v>
      </c>
      <c r="F1977" s="29" t="n">
        <f aca="false">(E1977+Einstellungen!$B$20)*(1+Einstellungen!$B$10)</f>
        <v>25.03522</v>
      </c>
      <c r="G1977" s="21" t="str">
        <f aca="false">IF(F1977&lt;Einstellungen!$B$5,"ja","nein")</f>
        <v>ja</v>
      </c>
      <c r="H1977" s="21" t="s">
        <v>16</v>
      </c>
      <c r="I1977" s="29" t="n">
        <f aca="false">INDEX(Einstellungen!$B$27:$B$50,7)</f>
        <v>0.7</v>
      </c>
      <c r="J1977" s="29" t="n">
        <f aca="false">F1977*I1977</f>
        <v>17.524654</v>
      </c>
    </row>
    <row r="1978" customFormat="false" ht="15" hidden="false" customHeight="false" outlineLevel="0" collapsed="false">
      <c r="A1978" s="28" t="n">
        <v>45663</v>
      </c>
      <c r="B1978" s="21" t="s">
        <v>119</v>
      </c>
      <c r="C1978" s="21" t="s">
        <v>140</v>
      </c>
      <c r="D1978" s="29" t="n">
        <v>31.72</v>
      </c>
      <c r="E1978" s="29" t="n">
        <f aca="false">D1978/10</f>
        <v>3.172</v>
      </c>
      <c r="F1978" s="29" t="n">
        <f aca="false">(E1978+Einstellungen!$B$20)*(1+Einstellungen!$B$10)</f>
        <v>25.97532</v>
      </c>
      <c r="G1978" s="21" t="str">
        <f aca="false">IF(F1978&lt;Einstellungen!$B$5,"ja","nein")</f>
        <v>ja</v>
      </c>
      <c r="H1978" s="21" t="s">
        <v>16</v>
      </c>
      <c r="I1978" s="29" t="n">
        <f aca="false">INDEX(Einstellungen!$B$27:$B$50,8)</f>
        <v>0.95</v>
      </c>
      <c r="J1978" s="29" t="n">
        <f aca="false">F1978*I1978</f>
        <v>24.676554</v>
      </c>
    </row>
    <row r="1979" customFormat="false" ht="15" hidden="false" customHeight="false" outlineLevel="0" collapsed="false">
      <c r="A1979" s="28" t="n">
        <v>45663</v>
      </c>
      <c r="B1979" s="21" t="s">
        <v>120</v>
      </c>
      <c r="C1979" s="21" t="s">
        <v>140</v>
      </c>
      <c r="D1979" s="29" t="n">
        <v>41.37</v>
      </c>
      <c r="E1979" s="29" t="n">
        <f aca="false">D1979/10</f>
        <v>4.137</v>
      </c>
      <c r="F1979" s="29" t="n">
        <f aca="false">(E1979+Einstellungen!$B$20)*(1+Einstellungen!$B$10)</f>
        <v>27.12367</v>
      </c>
      <c r="G1979" s="21" t="str">
        <f aca="false">IF(F1979&lt;Einstellungen!$B$5,"ja","nein")</f>
        <v>ja</v>
      </c>
      <c r="H1979" s="21" t="s">
        <v>16</v>
      </c>
      <c r="I1979" s="29" t="n">
        <f aca="false">INDEX(Einstellungen!$B$27:$B$50,9)</f>
        <v>1.05</v>
      </c>
      <c r="J1979" s="29" t="n">
        <f aca="false">F1979*I1979</f>
        <v>28.4798535</v>
      </c>
    </row>
    <row r="1980" customFormat="false" ht="15" hidden="false" customHeight="false" outlineLevel="0" collapsed="false">
      <c r="A1980" s="28" t="n">
        <v>45663</v>
      </c>
      <c r="B1980" s="21" t="s">
        <v>121</v>
      </c>
      <c r="C1980" s="21" t="s">
        <v>140</v>
      </c>
      <c r="D1980" s="29" t="n">
        <v>36.36</v>
      </c>
      <c r="E1980" s="29" t="n">
        <f aca="false">D1980/10</f>
        <v>3.636</v>
      </c>
      <c r="F1980" s="29" t="n">
        <f aca="false">(E1980+Einstellungen!$B$20)*(1+Einstellungen!$B$10)</f>
        <v>26.52748</v>
      </c>
      <c r="G1980" s="21" t="str">
        <f aca="false">IF(F1980&lt;Einstellungen!$B$5,"ja","nein")</f>
        <v>ja</v>
      </c>
      <c r="H1980" s="21" t="s">
        <v>16</v>
      </c>
      <c r="I1980" s="29" t="n">
        <f aca="false">INDEX(Einstellungen!$B$27:$B$50,10)</f>
        <v>1.05</v>
      </c>
      <c r="J1980" s="29" t="n">
        <f aca="false">F1980*I1980</f>
        <v>27.853854</v>
      </c>
    </row>
    <row r="1981" customFormat="false" ht="15" hidden="false" customHeight="false" outlineLevel="0" collapsed="false">
      <c r="A1981" s="28" t="n">
        <v>45663</v>
      </c>
      <c r="B1981" s="21" t="s">
        <v>122</v>
      </c>
      <c r="C1981" s="21" t="s">
        <v>140</v>
      </c>
      <c r="D1981" s="29" t="n">
        <v>34.69</v>
      </c>
      <c r="E1981" s="29" t="n">
        <f aca="false">D1981/10</f>
        <v>3.469</v>
      </c>
      <c r="F1981" s="29" t="n">
        <f aca="false">(E1981+Einstellungen!$B$20)*(1+Einstellungen!$B$10)</f>
        <v>26.32875</v>
      </c>
      <c r="G1981" s="21" t="str">
        <f aca="false">IF(F1981&lt;Einstellungen!$B$5,"ja","nein")</f>
        <v>ja</v>
      </c>
      <c r="H1981" s="21" t="s">
        <v>16</v>
      </c>
      <c r="I1981" s="29" t="n">
        <f aca="false">INDEX(Einstellungen!$B$27:$B$50,11)</f>
        <v>1.05</v>
      </c>
      <c r="J1981" s="29" t="n">
        <f aca="false">F1981*I1981</f>
        <v>27.6451875</v>
      </c>
    </row>
    <row r="1982" customFormat="false" ht="15" hidden="false" customHeight="false" outlineLevel="0" collapsed="false">
      <c r="A1982" s="28" t="n">
        <v>45663</v>
      </c>
      <c r="B1982" s="21" t="s">
        <v>123</v>
      </c>
      <c r="C1982" s="21" t="s">
        <v>140</v>
      </c>
      <c r="D1982" s="29" t="n">
        <v>32.83</v>
      </c>
      <c r="E1982" s="29" t="n">
        <f aca="false">D1982/10</f>
        <v>3.283</v>
      </c>
      <c r="F1982" s="29" t="n">
        <f aca="false">(E1982+Einstellungen!$B$20)*(1+Einstellungen!$B$10)</f>
        <v>26.10741</v>
      </c>
      <c r="G1982" s="21" t="str">
        <f aca="false">IF(F1982&lt;Einstellungen!$B$5,"ja","nein")</f>
        <v>ja</v>
      </c>
      <c r="H1982" s="21" t="s">
        <v>16</v>
      </c>
      <c r="I1982" s="29" t="n">
        <f aca="false">INDEX(Einstellungen!$B$27:$B$50,12)</f>
        <v>1.1</v>
      </c>
      <c r="J1982" s="29" t="n">
        <f aca="false">F1982*I1982</f>
        <v>28.718151</v>
      </c>
    </row>
    <row r="1983" customFormat="false" ht="15" hidden="false" customHeight="false" outlineLevel="0" collapsed="false">
      <c r="A1983" s="28" t="n">
        <v>45663</v>
      </c>
      <c r="B1983" s="21" t="s">
        <v>124</v>
      </c>
      <c r="C1983" s="21" t="s">
        <v>140</v>
      </c>
      <c r="D1983" s="29" t="n">
        <v>31.28</v>
      </c>
      <c r="E1983" s="29" t="n">
        <f aca="false">D1983/10</f>
        <v>3.128</v>
      </c>
      <c r="F1983" s="29" t="n">
        <f aca="false">(E1983+Einstellungen!$B$20)*(1+Einstellungen!$B$10)</f>
        <v>25.92296</v>
      </c>
      <c r="G1983" s="21" t="str">
        <f aca="false">IF(F1983&lt;Einstellungen!$B$5,"ja","nein")</f>
        <v>ja</v>
      </c>
      <c r="H1983" s="21" t="s">
        <v>16</v>
      </c>
      <c r="I1983" s="29" t="n">
        <f aca="false">INDEX(Einstellungen!$B$27:$B$50,13)</f>
        <v>1.2</v>
      </c>
      <c r="J1983" s="29" t="n">
        <f aca="false">F1983*I1983</f>
        <v>31.107552</v>
      </c>
    </row>
    <row r="1984" customFormat="false" ht="15" hidden="false" customHeight="false" outlineLevel="0" collapsed="false">
      <c r="A1984" s="28" t="n">
        <v>45663</v>
      </c>
      <c r="B1984" s="21" t="s">
        <v>125</v>
      </c>
      <c r="C1984" s="21" t="s">
        <v>140</v>
      </c>
      <c r="D1984" s="29" t="n">
        <v>28.6</v>
      </c>
      <c r="E1984" s="29" t="n">
        <f aca="false">D1984/10</f>
        <v>2.86</v>
      </c>
      <c r="F1984" s="29" t="n">
        <f aca="false">(E1984+Einstellungen!$B$20)*(1+Einstellungen!$B$10)</f>
        <v>25.60404</v>
      </c>
      <c r="G1984" s="21" t="str">
        <f aca="false">IF(F1984&lt;Einstellungen!$B$5,"ja","nein")</f>
        <v>ja</v>
      </c>
      <c r="H1984" s="21" t="s">
        <v>16</v>
      </c>
      <c r="I1984" s="29" t="n">
        <f aca="false">INDEX(Einstellungen!$B$27:$B$50,14)</f>
        <v>1.15</v>
      </c>
      <c r="J1984" s="29" t="n">
        <f aca="false">F1984*I1984</f>
        <v>29.444646</v>
      </c>
    </row>
    <row r="1985" customFormat="false" ht="15" hidden="false" customHeight="false" outlineLevel="0" collapsed="false">
      <c r="A1985" s="28" t="n">
        <v>45663</v>
      </c>
      <c r="B1985" s="21" t="s">
        <v>126</v>
      </c>
      <c r="C1985" s="21" t="s">
        <v>140</v>
      </c>
      <c r="D1985" s="29" t="n">
        <v>25.61</v>
      </c>
      <c r="E1985" s="29" t="n">
        <f aca="false">D1985/10</f>
        <v>2.561</v>
      </c>
      <c r="F1985" s="29" t="n">
        <f aca="false">(E1985+Einstellungen!$B$20)*(1+Einstellungen!$B$10)</f>
        <v>25.24823</v>
      </c>
      <c r="G1985" s="21" t="str">
        <f aca="false">IF(F1985&lt;Einstellungen!$B$5,"ja","nein")</f>
        <v>ja</v>
      </c>
      <c r="H1985" s="21" t="s">
        <v>16</v>
      </c>
      <c r="I1985" s="29" t="n">
        <f aca="false">INDEX(Einstellungen!$B$27:$B$50,15)</f>
        <v>1</v>
      </c>
      <c r="J1985" s="29" t="n">
        <f aca="false">F1985*I1985</f>
        <v>25.24823</v>
      </c>
    </row>
    <row r="1986" customFormat="false" ht="15" hidden="false" customHeight="false" outlineLevel="0" collapsed="false">
      <c r="A1986" s="28" t="n">
        <v>45663</v>
      </c>
      <c r="B1986" s="21" t="s">
        <v>127</v>
      </c>
      <c r="C1986" s="21" t="s">
        <v>140</v>
      </c>
      <c r="D1986" s="29" t="n">
        <v>26.32</v>
      </c>
      <c r="E1986" s="29" t="n">
        <f aca="false">D1986/10</f>
        <v>2.632</v>
      </c>
      <c r="F1986" s="29" t="n">
        <f aca="false">(E1986+Einstellungen!$B$20)*(1+Einstellungen!$B$10)</f>
        <v>25.33272</v>
      </c>
      <c r="G1986" s="21" t="str">
        <f aca="false">IF(F1986&lt;Einstellungen!$B$5,"ja","nein")</f>
        <v>ja</v>
      </c>
      <c r="H1986" s="21" t="s">
        <v>16</v>
      </c>
      <c r="I1986" s="29" t="n">
        <f aca="false">INDEX(Einstellungen!$B$27:$B$50,16)</f>
        <v>0.95</v>
      </c>
      <c r="J1986" s="29" t="n">
        <f aca="false">F1986*I1986</f>
        <v>24.066084</v>
      </c>
    </row>
    <row r="1987" customFormat="false" ht="15" hidden="false" customHeight="false" outlineLevel="0" collapsed="false">
      <c r="A1987" s="28" t="n">
        <v>45663</v>
      </c>
      <c r="B1987" s="21" t="s">
        <v>128</v>
      </c>
      <c r="C1987" s="21" t="s">
        <v>140</v>
      </c>
      <c r="D1987" s="29" t="n">
        <v>26.87</v>
      </c>
      <c r="E1987" s="29" t="n">
        <f aca="false">D1987/10</f>
        <v>2.687</v>
      </c>
      <c r="F1987" s="29" t="n">
        <f aca="false">(E1987+Einstellungen!$B$20)*(1+Einstellungen!$B$10)</f>
        <v>25.39817</v>
      </c>
      <c r="G1987" s="21" t="str">
        <f aca="false">IF(F1987&lt;Einstellungen!$B$5,"ja","nein")</f>
        <v>ja</v>
      </c>
      <c r="H1987" s="21" t="s">
        <v>16</v>
      </c>
      <c r="I1987" s="29" t="n">
        <f aca="false">INDEX(Einstellungen!$B$27:$B$50,17)</f>
        <v>0.95</v>
      </c>
      <c r="J1987" s="29" t="n">
        <f aca="false">F1987*I1987</f>
        <v>24.1282615</v>
      </c>
    </row>
    <row r="1988" customFormat="false" ht="15" hidden="false" customHeight="false" outlineLevel="0" collapsed="false">
      <c r="A1988" s="28" t="n">
        <v>45663</v>
      </c>
      <c r="B1988" s="21" t="s">
        <v>129</v>
      </c>
      <c r="C1988" s="21" t="s">
        <v>140</v>
      </c>
      <c r="D1988" s="29" t="n">
        <v>31.66</v>
      </c>
      <c r="E1988" s="29" t="n">
        <f aca="false">D1988/10</f>
        <v>3.166</v>
      </c>
      <c r="F1988" s="29" t="n">
        <f aca="false">(E1988+Einstellungen!$B$20)*(1+Einstellungen!$B$10)</f>
        <v>25.96818</v>
      </c>
      <c r="G1988" s="21" t="str">
        <f aca="false">IF(F1988&lt;Einstellungen!$B$5,"ja","nein")</f>
        <v>ja</v>
      </c>
      <c r="H1988" s="21" t="s">
        <v>16</v>
      </c>
      <c r="I1988" s="29" t="n">
        <f aca="false">INDEX(Einstellungen!$B$27:$B$50,18)</f>
        <v>1.1</v>
      </c>
      <c r="J1988" s="29" t="n">
        <f aca="false">F1988*I1988</f>
        <v>28.564998</v>
      </c>
    </row>
    <row r="1989" customFormat="false" ht="15" hidden="false" customHeight="false" outlineLevel="0" collapsed="false">
      <c r="A1989" s="28" t="n">
        <v>45663</v>
      </c>
      <c r="B1989" s="21" t="s">
        <v>130</v>
      </c>
      <c r="C1989" s="21" t="s">
        <v>140</v>
      </c>
      <c r="D1989" s="29" t="n">
        <v>31.58</v>
      </c>
      <c r="E1989" s="29" t="n">
        <f aca="false">D1989/10</f>
        <v>3.158</v>
      </c>
      <c r="F1989" s="29" t="n">
        <f aca="false">(E1989+Einstellungen!$B$20)*(1+Einstellungen!$B$10)</f>
        <v>25.95866</v>
      </c>
      <c r="G1989" s="21" t="str">
        <f aca="false">IF(F1989&lt;Einstellungen!$B$5,"ja","nein")</f>
        <v>ja</v>
      </c>
      <c r="H1989" s="21" t="s">
        <v>16</v>
      </c>
      <c r="I1989" s="29" t="n">
        <f aca="false">INDEX(Einstellungen!$B$27:$B$50,19)</f>
        <v>1.35</v>
      </c>
      <c r="J1989" s="29" t="n">
        <f aca="false">F1989*I1989</f>
        <v>35.044191</v>
      </c>
    </row>
    <row r="1990" customFormat="false" ht="15" hidden="false" customHeight="false" outlineLevel="0" collapsed="false">
      <c r="A1990" s="28" t="n">
        <v>45663</v>
      </c>
      <c r="B1990" s="21" t="s">
        <v>131</v>
      </c>
      <c r="C1990" s="21" t="s">
        <v>140</v>
      </c>
      <c r="D1990" s="29" t="n">
        <v>28.74</v>
      </c>
      <c r="E1990" s="29" t="n">
        <f aca="false">D1990/10</f>
        <v>2.874</v>
      </c>
      <c r="F1990" s="29" t="n">
        <f aca="false">(E1990+Einstellungen!$B$20)*(1+Einstellungen!$B$10)</f>
        <v>25.6207</v>
      </c>
      <c r="G1990" s="21" t="str">
        <f aca="false">IF(F1990&lt;Einstellungen!$B$5,"ja","nein")</f>
        <v>ja</v>
      </c>
      <c r="H1990" s="21" t="s">
        <v>16</v>
      </c>
      <c r="I1990" s="29" t="n">
        <f aca="false">INDEX(Einstellungen!$B$27:$B$50,20)</f>
        <v>1.45</v>
      </c>
      <c r="J1990" s="29" t="n">
        <f aca="false">F1990*I1990</f>
        <v>37.150015</v>
      </c>
    </row>
    <row r="1991" customFormat="false" ht="15" hidden="false" customHeight="false" outlineLevel="0" collapsed="false">
      <c r="A1991" s="28" t="n">
        <v>45663</v>
      </c>
      <c r="B1991" s="21" t="s">
        <v>132</v>
      </c>
      <c r="C1991" s="21" t="s">
        <v>140</v>
      </c>
      <c r="D1991" s="29" t="n">
        <v>26.59</v>
      </c>
      <c r="E1991" s="29" t="n">
        <f aca="false">D1991/10</f>
        <v>2.659</v>
      </c>
      <c r="F1991" s="29" t="n">
        <f aca="false">(E1991+Einstellungen!$B$20)*(1+Einstellungen!$B$10)</f>
        <v>25.36485</v>
      </c>
      <c r="G1991" s="21" t="str">
        <f aca="false">IF(F1991&lt;Einstellungen!$B$5,"ja","nein")</f>
        <v>ja</v>
      </c>
      <c r="H1991" s="21" t="s">
        <v>16</v>
      </c>
      <c r="I1991" s="29" t="n">
        <f aca="false">INDEX(Einstellungen!$B$27:$B$50,21)</f>
        <v>1.4</v>
      </c>
      <c r="J1991" s="29" t="n">
        <f aca="false">F1991*I1991</f>
        <v>35.51079</v>
      </c>
    </row>
    <row r="1992" customFormat="false" ht="15" hidden="false" customHeight="false" outlineLevel="0" collapsed="false">
      <c r="A1992" s="28" t="n">
        <v>45663</v>
      </c>
      <c r="B1992" s="21" t="s">
        <v>133</v>
      </c>
      <c r="C1992" s="21" t="s">
        <v>140</v>
      </c>
      <c r="D1992" s="29" t="n">
        <v>13.82</v>
      </c>
      <c r="E1992" s="29" t="n">
        <f aca="false">D1992/10</f>
        <v>1.382</v>
      </c>
      <c r="F1992" s="29" t="n">
        <f aca="false">(E1992+Einstellungen!$B$20)*(1+Einstellungen!$B$10)</f>
        <v>23.84522</v>
      </c>
      <c r="G1992" s="21" t="str">
        <f aca="false">IF(F1992&lt;Einstellungen!$B$5,"ja","nein")</f>
        <v>ja</v>
      </c>
      <c r="H1992" s="21" t="s">
        <v>16</v>
      </c>
      <c r="I1992" s="29" t="n">
        <f aca="false">INDEX(Einstellungen!$B$27:$B$50,22)</f>
        <v>1.25</v>
      </c>
      <c r="J1992" s="29" t="n">
        <f aca="false">F1992*I1992</f>
        <v>29.806525</v>
      </c>
    </row>
    <row r="1993" customFormat="false" ht="15" hidden="false" customHeight="false" outlineLevel="0" collapsed="false">
      <c r="A1993" s="28" t="n">
        <v>45663</v>
      </c>
      <c r="B1993" s="21" t="s">
        <v>134</v>
      </c>
      <c r="C1993" s="21" t="s">
        <v>140</v>
      </c>
      <c r="D1993" s="29" t="n">
        <v>26.94</v>
      </c>
      <c r="E1993" s="29" t="n">
        <f aca="false">D1993/10</f>
        <v>2.694</v>
      </c>
      <c r="F1993" s="29" t="n">
        <f aca="false">(E1993+Einstellungen!$B$20)*(1+Einstellungen!$B$10)</f>
        <v>25.4065</v>
      </c>
      <c r="G1993" s="21" t="str">
        <f aca="false">IF(F1993&lt;Einstellungen!$B$5,"ja","nein")</f>
        <v>ja</v>
      </c>
      <c r="H1993" s="21" t="s">
        <v>16</v>
      </c>
      <c r="I1993" s="29" t="n">
        <f aca="false">INDEX(Einstellungen!$B$27:$B$50,23)</f>
        <v>1.05</v>
      </c>
      <c r="J1993" s="29" t="n">
        <f aca="false">F1993*I1993</f>
        <v>26.676825</v>
      </c>
    </row>
    <row r="1994" customFormat="false" ht="15" hidden="false" customHeight="false" outlineLevel="0" collapsed="false">
      <c r="A1994" s="28" t="n">
        <v>45663</v>
      </c>
      <c r="B1994" s="21" t="s">
        <v>135</v>
      </c>
      <c r="C1994" s="21" t="s">
        <v>140</v>
      </c>
      <c r="D1994" s="29" t="n">
        <v>12.99</v>
      </c>
      <c r="E1994" s="29" t="n">
        <f aca="false">D1994/10</f>
        <v>1.299</v>
      </c>
      <c r="F1994" s="29" t="n">
        <f aca="false">(E1994+Einstellungen!$B$20)*(1+Einstellungen!$B$10)</f>
        <v>23.74645</v>
      </c>
      <c r="G1994" s="21" t="str">
        <f aca="false">IF(F1994&lt;Einstellungen!$B$5,"ja","nein")</f>
        <v>ja</v>
      </c>
      <c r="H1994" s="21" t="s">
        <v>16</v>
      </c>
      <c r="I1994" s="29" t="n">
        <f aca="false">INDEX(Einstellungen!$B$27:$B$50,24)</f>
        <v>0.8</v>
      </c>
      <c r="J1994" s="29" t="n">
        <f aca="false">F1994*I1994</f>
        <v>18.99716</v>
      </c>
    </row>
    <row r="1995" customFormat="false" ht="15" hidden="false" customHeight="false" outlineLevel="0" collapsed="false">
      <c r="A1995" s="28" t="n">
        <v>45664</v>
      </c>
      <c r="B1995" s="21" t="s">
        <v>111</v>
      </c>
      <c r="C1995" s="21" t="s">
        <v>141</v>
      </c>
      <c r="D1995" s="29" t="n">
        <v>19.07</v>
      </c>
      <c r="E1995" s="29" t="n">
        <f aca="false">D1995/10</f>
        <v>1.907</v>
      </c>
      <c r="F1995" s="29" t="n">
        <f aca="false">(E1995+Einstellungen!$B$20)*(1+Einstellungen!$B$10)</f>
        <v>24.46997</v>
      </c>
      <c r="G1995" s="21" t="str">
        <f aca="false">IF(F1995&lt;Einstellungen!$B$5,"ja","nein")</f>
        <v>ja</v>
      </c>
      <c r="H1995" s="21" t="s">
        <v>16</v>
      </c>
      <c r="I1995" s="29" t="n">
        <f aca="false">INDEX(Einstellungen!$B$27:$B$50,1)</f>
        <v>0.6</v>
      </c>
      <c r="J1995" s="29" t="n">
        <f aca="false">F1995*I1995</f>
        <v>14.681982</v>
      </c>
    </row>
    <row r="1996" customFormat="false" ht="15" hidden="false" customHeight="false" outlineLevel="0" collapsed="false">
      <c r="A1996" s="28" t="n">
        <v>45664</v>
      </c>
      <c r="B1996" s="21" t="s">
        <v>113</v>
      </c>
      <c r="C1996" s="21" t="s">
        <v>141</v>
      </c>
      <c r="D1996" s="29" t="n">
        <v>8.71</v>
      </c>
      <c r="E1996" s="29" t="n">
        <f aca="false">D1996/10</f>
        <v>0.871</v>
      </c>
      <c r="F1996" s="29" t="n">
        <f aca="false">(E1996+Einstellungen!$B$20)*(1+Einstellungen!$B$10)</f>
        <v>23.23713</v>
      </c>
      <c r="G1996" s="21" t="str">
        <f aca="false">IF(F1996&lt;Einstellungen!$B$5,"ja","nein")</f>
        <v>ja</v>
      </c>
      <c r="H1996" s="21" t="s">
        <v>16</v>
      </c>
      <c r="I1996" s="29" t="n">
        <f aca="false">INDEX(Einstellungen!$B$27:$B$50,2)</f>
        <v>0.5</v>
      </c>
      <c r="J1996" s="29" t="n">
        <f aca="false">F1996*I1996</f>
        <v>11.618565</v>
      </c>
    </row>
    <row r="1997" customFormat="false" ht="15" hidden="false" customHeight="false" outlineLevel="0" collapsed="false">
      <c r="A1997" s="28" t="n">
        <v>45664</v>
      </c>
      <c r="B1997" s="21" t="s">
        <v>114</v>
      </c>
      <c r="C1997" s="21" t="s">
        <v>141</v>
      </c>
      <c r="D1997" s="29" t="n">
        <v>8.9</v>
      </c>
      <c r="E1997" s="29" t="n">
        <f aca="false">D1997/10</f>
        <v>0.89</v>
      </c>
      <c r="F1997" s="29" t="n">
        <f aca="false">(E1997+Einstellungen!$B$20)*(1+Einstellungen!$B$10)</f>
        <v>23.25974</v>
      </c>
      <c r="G1997" s="21" t="str">
        <f aca="false">IF(F1997&lt;Einstellungen!$B$5,"ja","nein")</f>
        <v>ja</v>
      </c>
      <c r="H1997" s="21" t="s">
        <v>16</v>
      </c>
      <c r="I1997" s="29" t="n">
        <f aca="false">INDEX(Einstellungen!$B$27:$B$50,3)</f>
        <v>0.45</v>
      </c>
      <c r="J1997" s="29" t="n">
        <f aca="false">F1997*I1997</f>
        <v>10.466883</v>
      </c>
    </row>
    <row r="1998" customFormat="false" ht="15" hidden="false" customHeight="false" outlineLevel="0" collapsed="false">
      <c r="A1998" s="28" t="n">
        <v>45664</v>
      </c>
      <c r="B1998" s="21" t="s">
        <v>115</v>
      </c>
      <c r="C1998" s="21" t="s">
        <v>141</v>
      </c>
      <c r="D1998" s="29" t="n">
        <v>5.01</v>
      </c>
      <c r="E1998" s="29" t="n">
        <f aca="false">D1998/10</f>
        <v>0.501</v>
      </c>
      <c r="F1998" s="29" t="n">
        <f aca="false">(E1998+Einstellungen!$B$20)*(1+Einstellungen!$B$10)</f>
        <v>22.79683</v>
      </c>
      <c r="G1998" s="21" t="str">
        <f aca="false">IF(F1998&lt;Einstellungen!$B$5,"ja","nein")</f>
        <v>ja</v>
      </c>
      <c r="H1998" s="21" t="s">
        <v>16</v>
      </c>
      <c r="I1998" s="29" t="n">
        <f aca="false">INDEX(Einstellungen!$B$27:$B$50,4)</f>
        <v>0.45</v>
      </c>
      <c r="J1998" s="29" t="n">
        <f aca="false">F1998*I1998</f>
        <v>10.2585735</v>
      </c>
    </row>
    <row r="1999" customFormat="false" ht="15" hidden="false" customHeight="false" outlineLevel="0" collapsed="false">
      <c r="A1999" s="28" t="n">
        <v>45664</v>
      </c>
      <c r="B1999" s="21" t="s">
        <v>116</v>
      </c>
      <c r="C1999" s="21" t="s">
        <v>141</v>
      </c>
      <c r="D1999" s="29" t="n">
        <v>5.13</v>
      </c>
      <c r="E1999" s="29" t="n">
        <f aca="false">D1999/10</f>
        <v>0.513</v>
      </c>
      <c r="F1999" s="29" t="n">
        <f aca="false">(E1999+Einstellungen!$B$20)*(1+Einstellungen!$B$10)</f>
        <v>22.81111</v>
      </c>
      <c r="G1999" s="21" t="str">
        <f aca="false">IF(F1999&lt;Einstellungen!$B$5,"ja","nein")</f>
        <v>ja</v>
      </c>
      <c r="H1999" s="21" t="s">
        <v>16</v>
      </c>
      <c r="I1999" s="29" t="n">
        <f aca="false">INDEX(Einstellungen!$B$27:$B$50,5)</f>
        <v>0.45</v>
      </c>
      <c r="J1999" s="29" t="n">
        <f aca="false">F1999*I1999</f>
        <v>10.2649995</v>
      </c>
    </row>
    <row r="2000" customFormat="false" ht="15" hidden="false" customHeight="false" outlineLevel="0" collapsed="false">
      <c r="A2000" s="28" t="n">
        <v>45664</v>
      </c>
      <c r="B2000" s="21" t="s">
        <v>117</v>
      </c>
      <c r="C2000" s="21" t="s">
        <v>141</v>
      </c>
      <c r="D2000" s="29" t="n">
        <v>5.8</v>
      </c>
      <c r="E2000" s="29" t="n">
        <f aca="false">D2000/10</f>
        <v>0.58</v>
      </c>
      <c r="F2000" s="29" t="n">
        <f aca="false">(E2000+Einstellungen!$B$20)*(1+Einstellungen!$B$10)</f>
        <v>22.89084</v>
      </c>
      <c r="G2000" s="21" t="str">
        <f aca="false">IF(F2000&lt;Einstellungen!$B$5,"ja","nein")</f>
        <v>ja</v>
      </c>
      <c r="H2000" s="21" t="s">
        <v>16</v>
      </c>
      <c r="I2000" s="29" t="n">
        <f aca="false">INDEX(Einstellungen!$B$27:$B$50,6)</f>
        <v>0.5</v>
      </c>
      <c r="J2000" s="29" t="n">
        <f aca="false">F2000*I2000</f>
        <v>11.44542</v>
      </c>
    </row>
    <row r="2001" customFormat="false" ht="15" hidden="false" customHeight="false" outlineLevel="0" collapsed="false">
      <c r="A2001" s="28" t="n">
        <v>45664</v>
      </c>
      <c r="B2001" s="21" t="s">
        <v>118</v>
      </c>
      <c r="C2001" s="21" t="s">
        <v>141</v>
      </c>
      <c r="D2001" s="29" t="n">
        <v>48.86</v>
      </c>
      <c r="E2001" s="29" t="n">
        <f aca="false">D2001/10</f>
        <v>4.886</v>
      </c>
      <c r="F2001" s="29" t="n">
        <f aca="false">(E2001+Einstellungen!$B$20)*(1+Einstellungen!$B$10)</f>
        <v>28.01498</v>
      </c>
      <c r="G2001" s="21" t="str">
        <f aca="false">IF(F2001&lt;Einstellungen!$B$5,"ja","nein")</f>
        <v>ja</v>
      </c>
      <c r="H2001" s="21" t="s">
        <v>16</v>
      </c>
      <c r="I2001" s="29" t="n">
        <f aca="false">INDEX(Einstellungen!$B$27:$B$50,7)</f>
        <v>0.7</v>
      </c>
      <c r="J2001" s="29" t="n">
        <f aca="false">F2001*I2001</f>
        <v>19.610486</v>
      </c>
    </row>
    <row r="2002" customFormat="false" ht="15" hidden="false" customHeight="false" outlineLevel="0" collapsed="false">
      <c r="A2002" s="28" t="n">
        <v>45664</v>
      </c>
      <c r="B2002" s="21" t="s">
        <v>119</v>
      </c>
      <c r="C2002" s="21" t="s">
        <v>141</v>
      </c>
      <c r="D2002" s="29" t="n">
        <v>76.83</v>
      </c>
      <c r="E2002" s="29" t="n">
        <f aca="false">D2002/10</f>
        <v>7.683</v>
      </c>
      <c r="F2002" s="29" t="n">
        <f aca="false">(E2002+Einstellungen!$B$20)*(1+Einstellungen!$B$10)</f>
        <v>31.34341</v>
      </c>
      <c r="G2002" s="21" t="str">
        <f aca="false">IF(F2002&lt;Einstellungen!$B$5,"ja","nein")</f>
        <v>nein</v>
      </c>
      <c r="H2002" s="21" t="s">
        <v>16</v>
      </c>
      <c r="I2002" s="29" t="n">
        <f aca="false">INDEX(Einstellungen!$B$27:$B$50,8)</f>
        <v>0.95</v>
      </c>
      <c r="J2002" s="29" t="n">
        <f aca="false">F2002*I2002</f>
        <v>29.7762395</v>
      </c>
    </row>
    <row r="2003" customFormat="false" ht="15" hidden="false" customHeight="false" outlineLevel="0" collapsed="false">
      <c r="A2003" s="28" t="n">
        <v>45664</v>
      </c>
      <c r="B2003" s="21" t="s">
        <v>120</v>
      </c>
      <c r="C2003" s="21" t="s">
        <v>141</v>
      </c>
      <c r="D2003" s="29" t="n">
        <v>85.08</v>
      </c>
      <c r="E2003" s="29" t="n">
        <f aca="false">D2003/10</f>
        <v>8.508</v>
      </c>
      <c r="F2003" s="29" t="n">
        <f aca="false">(E2003+Einstellungen!$B$20)*(1+Einstellungen!$B$10)</f>
        <v>32.32516</v>
      </c>
      <c r="G2003" s="21" t="str">
        <f aca="false">IF(F2003&lt;Einstellungen!$B$5,"ja","nein")</f>
        <v>nein</v>
      </c>
      <c r="H2003" s="21" t="s">
        <v>16</v>
      </c>
      <c r="I2003" s="29" t="n">
        <f aca="false">INDEX(Einstellungen!$B$27:$B$50,9)</f>
        <v>1.05</v>
      </c>
      <c r="J2003" s="29" t="n">
        <f aca="false">F2003*I2003</f>
        <v>33.941418</v>
      </c>
    </row>
    <row r="2004" customFormat="false" ht="15" hidden="false" customHeight="false" outlineLevel="0" collapsed="false">
      <c r="A2004" s="28" t="n">
        <v>45664</v>
      </c>
      <c r="B2004" s="21" t="s">
        <v>121</v>
      </c>
      <c r="C2004" s="21" t="s">
        <v>141</v>
      </c>
      <c r="D2004" s="29" t="n">
        <v>84.24</v>
      </c>
      <c r="E2004" s="29" t="n">
        <f aca="false">D2004/10</f>
        <v>8.424</v>
      </c>
      <c r="F2004" s="29" t="n">
        <f aca="false">(E2004+Einstellungen!$B$20)*(1+Einstellungen!$B$10)</f>
        <v>32.2252</v>
      </c>
      <c r="G2004" s="21" t="str">
        <f aca="false">IF(F2004&lt;Einstellungen!$B$5,"ja","nein")</f>
        <v>nein</v>
      </c>
      <c r="H2004" s="21" t="s">
        <v>16</v>
      </c>
      <c r="I2004" s="29" t="n">
        <f aca="false">INDEX(Einstellungen!$B$27:$B$50,10)</f>
        <v>1.05</v>
      </c>
      <c r="J2004" s="29" t="n">
        <f aca="false">F2004*I2004</f>
        <v>33.83646</v>
      </c>
    </row>
    <row r="2005" customFormat="false" ht="15" hidden="false" customHeight="false" outlineLevel="0" collapsed="false">
      <c r="A2005" s="28" t="n">
        <v>45664</v>
      </c>
      <c r="B2005" s="21" t="s">
        <v>122</v>
      </c>
      <c r="C2005" s="21" t="s">
        <v>141</v>
      </c>
      <c r="D2005" s="29" t="n">
        <v>75.25</v>
      </c>
      <c r="E2005" s="29" t="n">
        <f aca="false">D2005/10</f>
        <v>7.525</v>
      </c>
      <c r="F2005" s="29" t="n">
        <f aca="false">(E2005+Einstellungen!$B$20)*(1+Einstellungen!$B$10)</f>
        <v>31.15539</v>
      </c>
      <c r="G2005" s="21" t="str">
        <f aca="false">IF(F2005&lt;Einstellungen!$B$5,"ja","nein")</f>
        <v>nein</v>
      </c>
      <c r="H2005" s="21" t="s">
        <v>16</v>
      </c>
      <c r="I2005" s="29" t="n">
        <f aca="false">INDEX(Einstellungen!$B$27:$B$50,11)</f>
        <v>1.05</v>
      </c>
      <c r="J2005" s="29" t="n">
        <f aca="false">F2005*I2005</f>
        <v>32.7131595</v>
      </c>
    </row>
    <row r="2006" customFormat="false" ht="15" hidden="false" customHeight="false" outlineLevel="0" collapsed="false">
      <c r="A2006" s="28" t="n">
        <v>45664</v>
      </c>
      <c r="B2006" s="21" t="s">
        <v>123</v>
      </c>
      <c r="C2006" s="21" t="s">
        <v>141</v>
      </c>
      <c r="D2006" s="29" t="n">
        <v>62.8</v>
      </c>
      <c r="E2006" s="29" t="n">
        <f aca="false">D2006/10</f>
        <v>6.28</v>
      </c>
      <c r="F2006" s="29" t="n">
        <f aca="false">(E2006+Einstellungen!$B$20)*(1+Einstellungen!$B$10)</f>
        <v>29.67384</v>
      </c>
      <c r="G2006" s="21" t="str">
        <f aca="false">IF(F2006&lt;Einstellungen!$B$5,"ja","nein")</f>
        <v>nein</v>
      </c>
      <c r="H2006" s="21" t="s">
        <v>16</v>
      </c>
      <c r="I2006" s="29" t="n">
        <f aca="false">INDEX(Einstellungen!$B$27:$B$50,12)</f>
        <v>1.1</v>
      </c>
      <c r="J2006" s="29" t="n">
        <f aca="false">F2006*I2006</f>
        <v>32.641224</v>
      </c>
    </row>
    <row r="2007" customFormat="false" ht="15" hidden="false" customHeight="false" outlineLevel="0" collapsed="false">
      <c r="A2007" s="28" t="n">
        <v>45664</v>
      </c>
      <c r="B2007" s="21" t="s">
        <v>124</v>
      </c>
      <c r="C2007" s="21" t="s">
        <v>141</v>
      </c>
      <c r="D2007" s="29" t="n">
        <v>62.44</v>
      </c>
      <c r="E2007" s="29" t="n">
        <f aca="false">D2007/10</f>
        <v>6.244</v>
      </c>
      <c r="F2007" s="29" t="n">
        <f aca="false">(E2007+Einstellungen!$B$20)*(1+Einstellungen!$B$10)</f>
        <v>29.631</v>
      </c>
      <c r="G2007" s="21" t="str">
        <f aca="false">IF(F2007&lt;Einstellungen!$B$5,"ja","nein")</f>
        <v>nein</v>
      </c>
      <c r="H2007" s="21" t="s">
        <v>16</v>
      </c>
      <c r="I2007" s="29" t="n">
        <f aca="false">INDEX(Einstellungen!$B$27:$B$50,13)</f>
        <v>1.2</v>
      </c>
      <c r="J2007" s="29" t="n">
        <f aca="false">F2007*I2007</f>
        <v>35.5572</v>
      </c>
    </row>
    <row r="2008" customFormat="false" ht="15" hidden="false" customHeight="false" outlineLevel="0" collapsed="false">
      <c r="A2008" s="28" t="n">
        <v>45664</v>
      </c>
      <c r="B2008" s="21" t="s">
        <v>125</v>
      </c>
      <c r="C2008" s="21" t="s">
        <v>141</v>
      </c>
      <c r="D2008" s="29" t="n">
        <v>63.9</v>
      </c>
      <c r="E2008" s="29" t="n">
        <f aca="false">D2008/10</f>
        <v>6.39</v>
      </c>
      <c r="F2008" s="29" t="n">
        <f aca="false">(E2008+Einstellungen!$B$20)*(1+Einstellungen!$B$10)</f>
        <v>29.80474</v>
      </c>
      <c r="G2008" s="21" t="str">
        <f aca="false">IF(F2008&lt;Einstellungen!$B$5,"ja","nein")</f>
        <v>nein</v>
      </c>
      <c r="H2008" s="21" t="s">
        <v>16</v>
      </c>
      <c r="I2008" s="29" t="n">
        <f aca="false">INDEX(Einstellungen!$B$27:$B$50,14)</f>
        <v>1.15</v>
      </c>
      <c r="J2008" s="29" t="n">
        <f aca="false">F2008*I2008</f>
        <v>34.275451</v>
      </c>
    </row>
    <row r="2009" customFormat="false" ht="15" hidden="false" customHeight="false" outlineLevel="0" collapsed="false">
      <c r="A2009" s="28" t="n">
        <v>45664</v>
      </c>
      <c r="B2009" s="21" t="s">
        <v>126</v>
      </c>
      <c r="C2009" s="21" t="s">
        <v>141</v>
      </c>
      <c r="D2009" s="29" t="n">
        <v>72.56</v>
      </c>
      <c r="E2009" s="29" t="n">
        <f aca="false">D2009/10</f>
        <v>7.256</v>
      </c>
      <c r="F2009" s="29" t="n">
        <f aca="false">(E2009+Einstellungen!$B$20)*(1+Einstellungen!$B$10)</f>
        <v>30.83528</v>
      </c>
      <c r="G2009" s="21" t="str">
        <f aca="false">IF(F2009&lt;Einstellungen!$B$5,"ja","nein")</f>
        <v>nein</v>
      </c>
      <c r="H2009" s="21" t="s">
        <v>16</v>
      </c>
      <c r="I2009" s="29" t="n">
        <f aca="false">INDEX(Einstellungen!$B$27:$B$50,15)</f>
        <v>1</v>
      </c>
      <c r="J2009" s="29" t="n">
        <f aca="false">F2009*I2009</f>
        <v>30.83528</v>
      </c>
    </row>
    <row r="2010" customFormat="false" ht="15" hidden="false" customHeight="false" outlineLevel="0" collapsed="false">
      <c r="A2010" s="28" t="n">
        <v>45664</v>
      </c>
      <c r="B2010" s="21" t="s">
        <v>127</v>
      </c>
      <c r="C2010" s="21" t="s">
        <v>141</v>
      </c>
      <c r="D2010" s="29" t="n">
        <v>78.11</v>
      </c>
      <c r="E2010" s="29" t="n">
        <f aca="false">D2010/10</f>
        <v>7.811</v>
      </c>
      <c r="F2010" s="29" t="n">
        <f aca="false">(E2010+Einstellungen!$B$20)*(1+Einstellungen!$B$10)</f>
        <v>31.49573</v>
      </c>
      <c r="G2010" s="21" t="str">
        <f aca="false">IF(F2010&lt;Einstellungen!$B$5,"ja","nein")</f>
        <v>nein</v>
      </c>
      <c r="H2010" s="21" t="s">
        <v>16</v>
      </c>
      <c r="I2010" s="29" t="n">
        <f aca="false">INDEX(Einstellungen!$B$27:$B$50,16)</f>
        <v>0.95</v>
      </c>
      <c r="J2010" s="29" t="n">
        <f aca="false">F2010*I2010</f>
        <v>29.9209435</v>
      </c>
    </row>
    <row r="2011" customFormat="false" ht="15" hidden="false" customHeight="false" outlineLevel="0" collapsed="false">
      <c r="A2011" s="28" t="n">
        <v>45664</v>
      </c>
      <c r="B2011" s="21" t="s">
        <v>128</v>
      </c>
      <c r="C2011" s="21" t="s">
        <v>141</v>
      </c>
      <c r="D2011" s="29" t="n">
        <v>79.98</v>
      </c>
      <c r="E2011" s="29" t="n">
        <f aca="false">D2011/10</f>
        <v>7.998</v>
      </c>
      <c r="F2011" s="29" t="n">
        <f aca="false">(E2011+Einstellungen!$B$20)*(1+Einstellungen!$B$10)</f>
        <v>31.71826</v>
      </c>
      <c r="G2011" s="21" t="str">
        <f aca="false">IF(F2011&lt;Einstellungen!$B$5,"ja","nein")</f>
        <v>nein</v>
      </c>
      <c r="H2011" s="21" t="s">
        <v>16</v>
      </c>
      <c r="I2011" s="29" t="n">
        <f aca="false">INDEX(Einstellungen!$B$27:$B$50,17)</f>
        <v>0.95</v>
      </c>
      <c r="J2011" s="29" t="n">
        <f aca="false">F2011*I2011</f>
        <v>30.132347</v>
      </c>
    </row>
    <row r="2012" customFormat="false" ht="15" hidden="false" customHeight="false" outlineLevel="0" collapsed="false">
      <c r="A2012" s="28" t="n">
        <v>45664</v>
      </c>
      <c r="B2012" s="21" t="s">
        <v>129</v>
      </c>
      <c r="C2012" s="21" t="s">
        <v>141</v>
      </c>
      <c r="D2012" s="29" t="n">
        <v>96.03</v>
      </c>
      <c r="E2012" s="29" t="n">
        <f aca="false">D2012/10</f>
        <v>9.603</v>
      </c>
      <c r="F2012" s="29" t="n">
        <f aca="false">(E2012+Einstellungen!$B$20)*(1+Einstellungen!$B$10)</f>
        <v>33.62821</v>
      </c>
      <c r="G2012" s="21" t="str">
        <f aca="false">IF(F2012&lt;Einstellungen!$B$5,"ja","nein")</f>
        <v>nein</v>
      </c>
      <c r="H2012" s="21" t="s">
        <v>16</v>
      </c>
      <c r="I2012" s="29" t="n">
        <f aca="false">INDEX(Einstellungen!$B$27:$B$50,18)</f>
        <v>1.1</v>
      </c>
      <c r="J2012" s="29" t="n">
        <f aca="false">F2012*I2012</f>
        <v>36.991031</v>
      </c>
    </row>
    <row r="2013" customFormat="false" ht="15" hidden="false" customHeight="false" outlineLevel="0" collapsed="false">
      <c r="A2013" s="28" t="n">
        <v>45664</v>
      </c>
      <c r="B2013" s="21" t="s">
        <v>130</v>
      </c>
      <c r="C2013" s="21" t="s">
        <v>141</v>
      </c>
      <c r="D2013" s="29" t="n">
        <v>101.11</v>
      </c>
      <c r="E2013" s="29" t="n">
        <f aca="false">D2013/10</f>
        <v>10.111</v>
      </c>
      <c r="F2013" s="29" t="n">
        <f aca="false">(E2013+Einstellungen!$B$20)*(1+Einstellungen!$B$10)</f>
        <v>34.23273</v>
      </c>
      <c r="G2013" s="21" t="str">
        <f aca="false">IF(F2013&lt;Einstellungen!$B$5,"ja","nein")</f>
        <v>nein</v>
      </c>
      <c r="H2013" s="21" t="s">
        <v>16</v>
      </c>
      <c r="I2013" s="29" t="n">
        <f aca="false">INDEX(Einstellungen!$B$27:$B$50,19)</f>
        <v>1.35</v>
      </c>
      <c r="J2013" s="29" t="n">
        <f aca="false">F2013*I2013</f>
        <v>46.2141855</v>
      </c>
    </row>
    <row r="2014" customFormat="false" ht="15" hidden="false" customHeight="false" outlineLevel="0" collapsed="false">
      <c r="A2014" s="28" t="n">
        <v>45664</v>
      </c>
      <c r="B2014" s="21" t="s">
        <v>131</v>
      </c>
      <c r="C2014" s="21" t="s">
        <v>141</v>
      </c>
      <c r="D2014" s="29" t="n">
        <v>86.21</v>
      </c>
      <c r="E2014" s="29" t="n">
        <f aca="false">D2014/10</f>
        <v>8.621</v>
      </c>
      <c r="F2014" s="29" t="n">
        <f aca="false">(E2014+Einstellungen!$B$20)*(1+Einstellungen!$B$10)</f>
        <v>32.45963</v>
      </c>
      <c r="G2014" s="21" t="str">
        <f aca="false">IF(F2014&lt;Einstellungen!$B$5,"ja","nein")</f>
        <v>nein</v>
      </c>
      <c r="H2014" s="21" t="s">
        <v>16</v>
      </c>
      <c r="I2014" s="29" t="n">
        <f aca="false">INDEX(Einstellungen!$B$27:$B$50,20)</f>
        <v>1.45</v>
      </c>
      <c r="J2014" s="29" t="n">
        <f aca="false">F2014*I2014</f>
        <v>47.0664635</v>
      </c>
    </row>
    <row r="2015" customFormat="false" ht="15" hidden="false" customHeight="false" outlineLevel="0" collapsed="false">
      <c r="A2015" s="28" t="n">
        <v>45664</v>
      </c>
      <c r="B2015" s="21" t="s">
        <v>132</v>
      </c>
      <c r="C2015" s="21" t="s">
        <v>141</v>
      </c>
      <c r="D2015" s="29" t="n">
        <v>78.01</v>
      </c>
      <c r="E2015" s="29" t="n">
        <f aca="false">D2015/10</f>
        <v>7.801</v>
      </c>
      <c r="F2015" s="29" t="n">
        <f aca="false">(E2015+Einstellungen!$B$20)*(1+Einstellungen!$B$10)</f>
        <v>31.48383</v>
      </c>
      <c r="G2015" s="21" t="str">
        <f aca="false">IF(F2015&lt;Einstellungen!$B$5,"ja","nein")</f>
        <v>nein</v>
      </c>
      <c r="H2015" s="21" t="s">
        <v>16</v>
      </c>
      <c r="I2015" s="29" t="n">
        <f aca="false">INDEX(Einstellungen!$B$27:$B$50,21)</f>
        <v>1.4</v>
      </c>
      <c r="J2015" s="29" t="n">
        <f aca="false">F2015*I2015</f>
        <v>44.077362</v>
      </c>
    </row>
    <row r="2016" customFormat="false" ht="15" hidden="false" customHeight="false" outlineLevel="0" collapsed="false">
      <c r="A2016" s="28" t="n">
        <v>45664</v>
      </c>
      <c r="B2016" s="21" t="s">
        <v>133</v>
      </c>
      <c r="C2016" s="21" t="s">
        <v>141</v>
      </c>
      <c r="D2016" s="29" t="n">
        <v>72.45</v>
      </c>
      <c r="E2016" s="29" t="n">
        <f aca="false">D2016/10</f>
        <v>7.245</v>
      </c>
      <c r="F2016" s="29" t="n">
        <f aca="false">(E2016+Einstellungen!$B$20)*(1+Einstellungen!$B$10)</f>
        <v>30.82219</v>
      </c>
      <c r="G2016" s="21" t="str">
        <f aca="false">IF(F2016&lt;Einstellungen!$B$5,"ja","nein")</f>
        <v>nein</v>
      </c>
      <c r="H2016" s="21" t="s">
        <v>16</v>
      </c>
      <c r="I2016" s="29" t="n">
        <f aca="false">INDEX(Einstellungen!$B$27:$B$50,22)</f>
        <v>1.25</v>
      </c>
      <c r="J2016" s="29" t="n">
        <f aca="false">F2016*I2016</f>
        <v>38.5277375</v>
      </c>
    </row>
    <row r="2017" customFormat="false" ht="15" hidden="false" customHeight="false" outlineLevel="0" collapsed="false">
      <c r="A2017" s="28" t="n">
        <v>45664</v>
      </c>
      <c r="B2017" s="21" t="s">
        <v>134</v>
      </c>
      <c r="C2017" s="21" t="s">
        <v>141</v>
      </c>
      <c r="D2017" s="29" t="n">
        <v>72.45</v>
      </c>
      <c r="E2017" s="29" t="n">
        <f aca="false">D2017/10</f>
        <v>7.245</v>
      </c>
      <c r="F2017" s="29" t="n">
        <f aca="false">(E2017+Einstellungen!$B$20)*(1+Einstellungen!$B$10)</f>
        <v>30.82219</v>
      </c>
      <c r="G2017" s="21" t="str">
        <f aca="false">IF(F2017&lt;Einstellungen!$B$5,"ja","nein")</f>
        <v>nein</v>
      </c>
      <c r="H2017" s="21" t="s">
        <v>16</v>
      </c>
      <c r="I2017" s="29" t="n">
        <f aca="false">INDEX(Einstellungen!$B$27:$B$50,23)</f>
        <v>1.05</v>
      </c>
      <c r="J2017" s="29" t="n">
        <f aca="false">F2017*I2017</f>
        <v>32.3632995</v>
      </c>
    </row>
    <row r="2018" customFormat="false" ht="15" hidden="false" customHeight="false" outlineLevel="0" collapsed="false">
      <c r="A2018" s="28" t="n">
        <v>45664</v>
      </c>
      <c r="B2018" s="21" t="s">
        <v>135</v>
      </c>
      <c r="C2018" s="21" t="s">
        <v>141</v>
      </c>
      <c r="D2018" s="29" t="n">
        <v>50.04</v>
      </c>
      <c r="E2018" s="29" t="n">
        <f aca="false">D2018/10</f>
        <v>5.004</v>
      </c>
      <c r="F2018" s="29" t="n">
        <f aca="false">(E2018+Einstellungen!$B$20)*(1+Einstellungen!$B$10)</f>
        <v>28.1554</v>
      </c>
      <c r="G2018" s="21" t="str">
        <f aca="false">IF(F2018&lt;Einstellungen!$B$5,"ja","nein")</f>
        <v>ja</v>
      </c>
      <c r="H2018" s="21" t="s">
        <v>16</v>
      </c>
      <c r="I2018" s="29" t="n">
        <f aca="false">INDEX(Einstellungen!$B$27:$B$50,24)</f>
        <v>0.8</v>
      </c>
      <c r="J2018" s="29" t="n">
        <f aca="false">F2018*I2018</f>
        <v>22.52432</v>
      </c>
    </row>
    <row r="2019" customFormat="false" ht="15" hidden="false" customHeight="false" outlineLevel="0" collapsed="false">
      <c r="A2019" s="28" t="n">
        <v>45665</v>
      </c>
      <c r="B2019" s="21" t="s">
        <v>111</v>
      </c>
      <c r="C2019" s="21" t="s">
        <v>112</v>
      </c>
      <c r="D2019" s="29" t="n">
        <v>71.05</v>
      </c>
      <c r="E2019" s="29" t="n">
        <f aca="false">D2019/10</f>
        <v>7.105</v>
      </c>
      <c r="F2019" s="29" t="n">
        <f aca="false">(E2019+Einstellungen!$B$20)*(1+Einstellungen!$B$10)</f>
        <v>30.65559</v>
      </c>
      <c r="G2019" s="21" t="str">
        <f aca="false">IF(F2019&lt;Einstellungen!$B$5,"ja","nein")</f>
        <v>nein</v>
      </c>
      <c r="H2019" s="21" t="s">
        <v>16</v>
      </c>
      <c r="I2019" s="29" t="n">
        <f aca="false">INDEX(Einstellungen!$B$27:$B$50,1)</f>
        <v>0.6</v>
      </c>
      <c r="J2019" s="29" t="n">
        <f aca="false">F2019*I2019</f>
        <v>18.393354</v>
      </c>
    </row>
    <row r="2020" customFormat="false" ht="15" hidden="false" customHeight="false" outlineLevel="0" collapsed="false">
      <c r="A2020" s="28" t="n">
        <v>45665</v>
      </c>
      <c r="B2020" s="21" t="s">
        <v>113</v>
      </c>
      <c r="C2020" s="21" t="s">
        <v>112</v>
      </c>
      <c r="D2020" s="29" t="n">
        <v>68.01</v>
      </c>
      <c r="E2020" s="29" t="n">
        <f aca="false">D2020/10</f>
        <v>6.801</v>
      </c>
      <c r="F2020" s="29" t="n">
        <f aca="false">(E2020+Einstellungen!$B$20)*(1+Einstellungen!$B$10)</f>
        <v>30.29383</v>
      </c>
      <c r="G2020" s="21" t="str">
        <f aca="false">IF(F2020&lt;Einstellungen!$B$5,"ja","nein")</f>
        <v>nein</v>
      </c>
      <c r="H2020" s="21" t="s">
        <v>16</v>
      </c>
      <c r="I2020" s="29" t="n">
        <f aca="false">INDEX(Einstellungen!$B$27:$B$50,2)</f>
        <v>0.5</v>
      </c>
      <c r="J2020" s="29" t="n">
        <f aca="false">F2020*I2020</f>
        <v>15.146915</v>
      </c>
    </row>
    <row r="2021" customFormat="false" ht="15" hidden="false" customHeight="false" outlineLevel="0" collapsed="false">
      <c r="A2021" s="28" t="n">
        <v>45665</v>
      </c>
      <c r="B2021" s="21" t="s">
        <v>114</v>
      </c>
      <c r="C2021" s="21" t="s">
        <v>112</v>
      </c>
      <c r="D2021" s="29" t="n">
        <v>63.34</v>
      </c>
      <c r="E2021" s="29" t="n">
        <f aca="false">D2021/10</f>
        <v>6.334</v>
      </c>
      <c r="F2021" s="29" t="n">
        <f aca="false">(E2021+Einstellungen!$B$20)*(1+Einstellungen!$B$10)</f>
        <v>29.7381</v>
      </c>
      <c r="G2021" s="21" t="str">
        <f aca="false">IF(F2021&lt;Einstellungen!$B$5,"ja","nein")</f>
        <v>nein</v>
      </c>
      <c r="H2021" s="21" t="s">
        <v>16</v>
      </c>
      <c r="I2021" s="29" t="n">
        <f aca="false">INDEX(Einstellungen!$B$27:$B$50,3)</f>
        <v>0.45</v>
      </c>
      <c r="J2021" s="29" t="n">
        <f aca="false">F2021*I2021</f>
        <v>13.382145</v>
      </c>
    </row>
    <row r="2022" customFormat="false" ht="15" hidden="false" customHeight="false" outlineLevel="0" collapsed="false">
      <c r="A2022" s="28" t="n">
        <v>45665</v>
      </c>
      <c r="B2022" s="21" t="s">
        <v>115</v>
      </c>
      <c r="C2022" s="21" t="s">
        <v>112</v>
      </c>
      <c r="D2022" s="29" t="n">
        <v>57.01</v>
      </c>
      <c r="E2022" s="29" t="n">
        <f aca="false">D2022/10</f>
        <v>5.701</v>
      </c>
      <c r="F2022" s="29" t="n">
        <f aca="false">(E2022+Einstellungen!$B$20)*(1+Einstellungen!$B$10)</f>
        <v>28.98483</v>
      </c>
      <c r="G2022" s="21" t="str">
        <f aca="false">IF(F2022&lt;Einstellungen!$B$5,"ja","nein")</f>
        <v>ja</v>
      </c>
      <c r="H2022" s="21" t="s">
        <v>16</v>
      </c>
      <c r="I2022" s="29" t="n">
        <f aca="false">INDEX(Einstellungen!$B$27:$B$50,4)</f>
        <v>0.45</v>
      </c>
      <c r="J2022" s="29" t="n">
        <f aca="false">F2022*I2022</f>
        <v>13.0431735</v>
      </c>
    </row>
    <row r="2023" customFormat="false" ht="15" hidden="false" customHeight="false" outlineLevel="0" collapsed="false">
      <c r="A2023" s="28" t="n">
        <v>45665</v>
      </c>
      <c r="B2023" s="21" t="s">
        <v>116</v>
      </c>
      <c r="C2023" s="21" t="s">
        <v>112</v>
      </c>
      <c r="D2023" s="29" t="n">
        <v>66.29</v>
      </c>
      <c r="E2023" s="29" t="n">
        <f aca="false">D2023/10</f>
        <v>6.629</v>
      </c>
      <c r="F2023" s="29" t="n">
        <f aca="false">(E2023+Einstellungen!$B$20)*(1+Einstellungen!$B$10)</f>
        <v>30.08915</v>
      </c>
      <c r="G2023" s="21" t="str">
        <f aca="false">IF(F2023&lt;Einstellungen!$B$5,"ja","nein")</f>
        <v>nein</v>
      </c>
      <c r="H2023" s="21" t="s">
        <v>16</v>
      </c>
      <c r="I2023" s="29" t="n">
        <f aca="false">INDEX(Einstellungen!$B$27:$B$50,5)</f>
        <v>0.45</v>
      </c>
      <c r="J2023" s="29" t="n">
        <f aca="false">F2023*I2023</f>
        <v>13.5401175</v>
      </c>
    </row>
    <row r="2024" customFormat="false" ht="15" hidden="false" customHeight="false" outlineLevel="0" collapsed="false">
      <c r="A2024" s="28" t="n">
        <v>45665</v>
      </c>
      <c r="B2024" s="21" t="s">
        <v>117</v>
      </c>
      <c r="C2024" s="21" t="s">
        <v>112</v>
      </c>
      <c r="D2024" s="29" t="n">
        <v>72.07</v>
      </c>
      <c r="E2024" s="29" t="n">
        <f aca="false">D2024/10</f>
        <v>7.207</v>
      </c>
      <c r="F2024" s="29" t="n">
        <f aca="false">(E2024+Einstellungen!$B$20)*(1+Einstellungen!$B$10)</f>
        <v>30.77697</v>
      </c>
      <c r="G2024" s="21" t="str">
        <f aca="false">IF(F2024&lt;Einstellungen!$B$5,"ja","nein")</f>
        <v>nein</v>
      </c>
      <c r="H2024" s="21" t="s">
        <v>16</v>
      </c>
      <c r="I2024" s="29" t="n">
        <f aca="false">INDEX(Einstellungen!$B$27:$B$50,6)</f>
        <v>0.5</v>
      </c>
      <c r="J2024" s="29" t="n">
        <f aca="false">F2024*I2024</f>
        <v>15.388485</v>
      </c>
    </row>
    <row r="2025" customFormat="false" ht="15" hidden="false" customHeight="false" outlineLevel="0" collapsed="false">
      <c r="A2025" s="28" t="n">
        <v>45665</v>
      </c>
      <c r="B2025" s="21" t="s">
        <v>118</v>
      </c>
      <c r="C2025" s="21" t="s">
        <v>112</v>
      </c>
      <c r="D2025" s="29" t="n">
        <v>82.7</v>
      </c>
      <c r="E2025" s="29" t="n">
        <f aca="false">D2025/10</f>
        <v>8.27</v>
      </c>
      <c r="F2025" s="29" t="n">
        <f aca="false">(E2025+Einstellungen!$B$20)*(1+Einstellungen!$B$10)</f>
        <v>32.04194</v>
      </c>
      <c r="G2025" s="21" t="str">
        <f aca="false">IF(F2025&lt;Einstellungen!$B$5,"ja","nein")</f>
        <v>nein</v>
      </c>
      <c r="H2025" s="21" t="s">
        <v>16</v>
      </c>
      <c r="I2025" s="29" t="n">
        <f aca="false">INDEX(Einstellungen!$B$27:$B$50,7)</f>
        <v>0.7</v>
      </c>
      <c r="J2025" s="29" t="n">
        <f aca="false">F2025*I2025</f>
        <v>22.429358</v>
      </c>
    </row>
    <row r="2026" customFormat="false" ht="15" hidden="false" customHeight="false" outlineLevel="0" collapsed="false">
      <c r="A2026" s="28" t="n">
        <v>45665</v>
      </c>
      <c r="B2026" s="21" t="s">
        <v>119</v>
      </c>
      <c r="C2026" s="21" t="s">
        <v>112</v>
      </c>
      <c r="D2026" s="29" t="n">
        <v>100.73</v>
      </c>
      <c r="E2026" s="29" t="n">
        <f aca="false">D2026/10</f>
        <v>10.073</v>
      </c>
      <c r="F2026" s="29" t="n">
        <f aca="false">(E2026+Einstellungen!$B$20)*(1+Einstellungen!$B$10)</f>
        <v>34.18751</v>
      </c>
      <c r="G2026" s="21" t="str">
        <f aca="false">IF(F2026&lt;Einstellungen!$B$5,"ja","nein")</f>
        <v>nein</v>
      </c>
      <c r="H2026" s="21" t="s">
        <v>16</v>
      </c>
      <c r="I2026" s="29" t="n">
        <f aca="false">INDEX(Einstellungen!$B$27:$B$50,8)</f>
        <v>0.95</v>
      </c>
      <c r="J2026" s="29" t="n">
        <f aca="false">F2026*I2026</f>
        <v>32.4781345</v>
      </c>
    </row>
    <row r="2027" customFormat="false" ht="15" hidden="false" customHeight="false" outlineLevel="0" collapsed="false">
      <c r="A2027" s="28" t="n">
        <v>45665</v>
      </c>
      <c r="B2027" s="21" t="s">
        <v>120</v>
      </c>
      <c r="C2027" s="21" t="s">
        <v>112</v>
      </c>
      <c r="D2027" s="29" t="n">
        <v>128.22</v>
      </c>
      <c r="E2027" s="29" t="n">
        <f aca="false">D2027/10</f>
        <v>12.822</v>
      </c>
      <c r="F2027" s="29" t="n">
        <f aca="false">(E2027+Einstellungen!$B$20)*(1+Einstellungen!$B$10)</f>
        <v>37.45882</v>
      </c>
      <c r="G2027" s="21" t="str">
        <f aca="false">IF(F2027&lt;Einstellungen!$B$5,"ja","nein")</f>
        <v>nein</v>
      </c>
      <c r="H2027" s="21" t="s">
        <v>16</v>
      </c>
      <c r="I2027" s="29" t="n">
        <f aca="false">INDEX(Einstellungen!$B$27:$B$50,9)</f>
        <v>1.05</v>
      </c>
      <c r="J2027" s="29" t="n">
        <f aca="false">F2027*I2027</f>
        <v>39.331761</v>
      </c>
    </row>
    <row r="2028" customFormat="false" ht="15" hidden="false" customHeight="false" outlineLevel="0" collapsed="false">
      <c r="A2028" s="28" t="n">
        <v>45665</v>
      </c>
      <c r="B2028" s="21" t="s">
        <v>121</v>
      </c>
      <c r="C2028" s="21" t="s">
        <v>112</v>
      </c>
      <c r="D2028" s="29" t="n">
        <v>108.18</v>
      </c>
      <c r="E2028" s="29" t="n">
        <f aca="false">D2028/10</f>
        <v>10.818</v>
      </c>
      <c r="F2028" s="29" t="n">
        <f aca="false">(E2028+Einstellungen!$B$20)*(1+Einstellungen!$B$10)</f>
        <v>35.07406</v>
      </c>
      <c r="G2028" s="21" t="str">
        <f aca="false">IF(F2028&lt;Einstellungen!$B$5,"ja","nein")</f>
        <v>nein</v>
      </c>
      <c r="H2028" s="21" t="s">
        <v>16</v>
      </c>
      <c r="I2028" s="29" t="n">
        <f aca="false">INDEX(Einstellungen!$B$27:$B$50,10)</f>
        <v>1.05</v>
      </c>
      <c r="J2028" s="29" t="n">
        <f aca="false">F2028*I2028</f>
        <v>36.827763</v>
      </c>
    </row>
    <row r="2029" customFormat="false" ht="15" hidden="false" customHeight="false" outlineLevel="0" collapsed="false">
      <c r="A2029" s="28" t="n">
        <v>45665</v>
      </c>
      <c r="B2029" s="21" t="s">
        <v>122</v>
      </c>
      <c r="C2029" s="21" t="s">
        <v>112</v>
      </c>
      <c r="D2029" s="29" t="n">
        <v>94.65</v>
      </c>
      <c r="E2029" s="29" t="n">
        <f aca="false">D2029/10</f>
        <v>9.465</v>
      </c>
      <c r="F2029" s="29" t="n">
        <f aca="false">(E2029+Einstellungen!$B$20)*(1+Einstellungen!$B$10)</f>
        <v>33.46399</v>
      </c>
      <c r="G2029" s="21" t="str">
        <f aca="false">IF(F2029&lt;Einstellungen!$B$5,"ja","nein")</f>
        <v>nein</v>
      </c>
      <c r="H2029" s="21" t="s">
        <v>16</v>
      </c>
      <c r="I2029" s="29" t="n">
        <f aca="false">INDEX(Einstellungen!$B$27:$B$50,11)</f>
        <v>1.05</v>
      </c>
      <c r="J2029" s="29" t="n">
        <f aca="false">F2029*I2029</f>
        <v>35.1371895</v>
      </c>
    </row>
    <row r="2030" customFormat="false" ht="15" hidden="false" customHeight="false" outlineLevel="0" collapsed="false">
      <c r="A2030" s="28" t="n">
        <v>45665</v>
      </c>
      <c r="B2030" s="21" t="s">
        <v>123</v>
      </c>
      <c r="C2030" s="21" t="s">
        <v>112</v>
      </c>
      <c r="D2030" s="29" t="n">
        <v>100.01</v>
      </c>
      <c r="E2030" s="29" t="n">
        <f aca="false">D2030/10</f>
        <v>10.001</v>
      </c>
      <c r="F2030" s="29" t="n">
        <f aca="false">(E2030+Einstellungen!$B$20)*(1+Einstellungen!$B$10)</f>
        <v>34.10183</v>
      </c>
      <c r="G2030" s="21" t="str">
        <f aca="false">IF(F2030&lt;Einstellungen!$B$5,"ja","nein")</f>
        <v>nein</v>
      </c>
      <c r="H2030" s="21" t="s">
        <v>16</v>
      </c>
      <c r="I2030" s="29" t="n">
        <f aca="false">INDEX(Einstellungen!$B$27:$B$50,12)</f>
        <v>1.1</v>
      </c>
      <c r="J2030" s="29" t="n">
        <f aca="false">F2030*I2030</f>
        <v>37.512013</v>
      </c>
    </row>
    <row r="2031" customFormat="false" ht="15" hidden="false" customHeight="false" outlineLevel="0" collapsed="false">
      <c r="A2031" s="28" t="n">
        <v>45665</v>
      </c>
      <c r="B2031" s="21" t="s">
        <v>124</v>
      </c>
      <c r="C2031" s="21" t="s">
        <v>112</v>
      </c>
      <c r="D2031" s="29" t="n">
        <v>89.99</v>
      </c>
      <c r="E2031" s="29" t="n">
        <f aca="false">D2031/10</f>
        <v>8.999</v>
      </c>
      <c r="F2031" s="29" t="n">
        <f aca="false">(E2031+Einstellungen!$B$20)*(1+Einstellungen!$B$10)</f>
        <v>32.90945</v>
      </c>
      <c r="G2031" s="21" t="str">
        <f aca="false">IF(F2031&lt;Einstellungen!$B$5,"ja","nein")</f>
        <v>nein</v>
      </c>
      <c r="H2031" s="21" t="s">
        <v>16</v>
      </c>
      <c r="I2031" s="29" t="n">
        <f aca="false">INDEX(Einstellungen!$B$27:$B$50,13)</f>
        <v>1.2</v>
      </c>
      <c r="J2031" s="29" t="n">
        <f aca="false">F2031*I2031</f>
        <v>39.49134</v>
      </c>
    </row>
    <row r="2032" customFormat="false" ht="15" hidden="false" customHeight="false" outlineLevel="0" collapsed="false">
      <c r="A2032" s="28" t="n">
        <v>45665</v>
      </c>
      <c r="B2032" s="21" t="s">
        <v>125</v>
      </c>
      <c r="C2032" s="21" t="s">
        <v>112</v>
      </c>
      <c r="D2032" s="29" t="n">
        <v>97.2</v>
      </c>
      <c r="E2032" s="29" t="n">
        <f aca="false">D2032/10</f>
        <v>9.72</v>
      </c>
      <c r="F2032" s="29" t="n">
        <f aca="false">(E2032+Einstellungen!$B$20)*(1+Einstellungen!$B$10)</f>
        <v>33.76744</v>
      </c>
      <c r="G2032" s="21" t="str">
        <f aca="false">IF(F2032&lt;Einstellungen!$B$5,"ja","nein")</f>
        <v>nein</v>
      </c>
      <c r="H2032" s="21" t="s">
        <v>16</v>
      </c>
      <c r="I2032" s="29" t="n">
        <f aca="false">INDEX(Einstellungen!$B$27:$B$50,14)</f>
        <v>1.15</v>
      </c>
      <c r="J2032" s="29" t="n">
        <f aca="false">F2032*I2032</f>
        <v>38.832556</v>
      </c>
    </row>
    <row r="2033" customFormat="false" ht="15" hidden="false" customHeight="false" outlineLevel="0" collapsed="false">
      <c r="A2033" s="28" t="n">
        <v>45665</v>
      </c>
      <c r="B2033" s="21" t="s">
        <v>126</v>
      </c>
      <c r="C2033" s="21" t="s">
        <v>112</v>
      </c>
      <c r="D2033" s="29" t="n">
        <v>110.19</v>
      </c>
      <c r="E2033" s="29" t="n">
        <f aca="false">D2033/10</f>
        <v>11.019</v>
      </c>
      <c r="F2033" s="29" t="n">
        <f aca="false">(E2033+Einstellungen!$B$20)*(1+Einstellungen!$B$10)</f>
        <v>35.31325</v>
      </c>
      <c r="G2033" s="21" t="str">
        <f aca="false">IF(F2033&lt;Einstellungen!$B$5,"ja","nein")</f>
        <v>nein</v>
      </c>
      <c r="H2033" s="21" t="s">
        <v>16</v>
      </c>
      <c r="I2033" s="29" t="n">
        <f aca="false">INDEX(Einstellungen!$B$27:$B$50,15)</f>
        <v>1</v>
      </c>
      <c r="J2033" s="29" t="n">
        <f aca="false">F2033*I2033</f>
        <v>35.31325</v>
      </c>
    </row>
    <row r="2034" customFormat="false" ht="15" hidden="false" customHeight="false" outlineLevel="0" collapsed="false">
      <c r="A2034" s="28" t="n">
        <v>45665</v>
      </c>
      <c r="B2034" s="21" t="s">
        <v>127</v>
      </c>
      <c r="C2034" s="21" t="s">
        <v>112</v>
      </c>
      <c r="D2034" s="29" t="n">
        <v>127.8</v>
      </c>
      <c r="E2034" s="29" t="n">
        <f aca="false">D2034/10</f>
        <v>12.78</v>
      </c>
      <c r="F2034" s="29" t="n">
        <f aca="false">(E2034+Einstellungen!$B$20)*(1+Einstellungen!$B$10)</f>
        <v>37.40884</v>
      </c>
      <c r="G2034" s="21" t="str">
        <f aca="false">IF(F2034&lt;Einstellungen!$B$5,"ja","nein")</f>
        <v>nein</v>
      </c>
      <c r="H2034" s="21" t="s">
        <v>16</v>
      </c>
      <c r="I2034" s="29" t="n">
        <f aca="false">INDEX(Einstellungen!$B$27:$B$50,16)</f>
        <v>0.95</v>
      </c>
      <c r="J2034" s="29" t="n">
        <f aca="false">F2034*I2034</f>
        <v>35.538398</v>
      </c>
    </row>
    <row r="2035" customFormat="false" ht="15" hidden="false" customHeight="false" outlineLevel="0" collapsed="false">
      <c r="A2035" s="28" t="n">
        <v>45665</v>
      </c>
      <c r="B2035" s="21" t="s">
        <v>128</v>
      </c>
      <c r="C2035" s="21" t="s">
        <v>112</v>
      </c>
      <c r="D2035" s="29" t="n">
        <v>135.82</v>
      </c>
      <c r="E2035" s="29" t="n">
        <f aca="false">D2035/10</f>
        <v>13.582</v>
      </c>
      <c r="F2035" s="29" t="n">
        <f aca="false">(E2035+Einstellungen!$B$20)*(1+Einstellungen!$B$10)</f>
        <v>38.36322</v>
      </c>
      <c r="G2035" s="21" t="str">
        <f aca="false">IF(F2035&lt;Einstellungen!$B$5,"ja","nein")</f>
        <v>nein</v>
      </c>
      <c r="H2035" s="21" t="s">
        <v>16</v>
      </c>
      <c r="I2035" s="29" t="n">
        <f aca="false">INDEX(Einstellungen!$B$27:$B$50,17)</f>
        <v>0.95</v>
      </c>
      <c r="J2035" s="29" t="n">
        <f aca="false">F2035*I2035</f>
        <v>36.445059</v>
      </c>
    </row>
    <row r="2036" customFormat="false" ht="15" hidden="false" customHeight="false" outlineLevel="0" collapsed="false">
      <c r="A2036" s="28" t="n">
        <v>45665</v>
      </c>
      <c r="B2036" s="21" t="s">
        <v>129</v>
      </c>
      <c r="C2036" s="21" t="s">
        <v>112</v>
      </c>
      <c r="D2036" s="29" t="n">
        <v>155.46</v>
      </c>
      <c r="E2036" s="29" t="n">
        <f aca="false">D2036/10</f>
        <v>15.546</v>
      </c>
      <c r="F2036" s="29" t="n">
        <f aca="false">(E2036+Einstellungen!$B$20)*(1+Einstellungen!$B$10)</f>
        <v>40.70038</v>
      </c>
      <c r="G2036" s="21" t="str">
        <f aca="false">IF(F2036&lt;Einstellungen!$B$5,"ja","nein")</f>
        <v>nein</v>
      </c>
      <c r="H2036" s="21" t="s">
        <v>16</v>
      </c>
      <c r="I2036" s="29" t="n">
        <f aca="false">INDEX(Einstellungen!$B$27:$B$50,18)</f>
        <v>1.1</v>
      </c>
      <c r="J2036" s="29" t="n">
        <f aca="false">F2036*I2036</f>
        <v>44.770418</v>
      </c>
    </row>
    <row r="2037" customFormat="false" ht="15" hidden="false" customHeight="false" outlineLevel="0" collapsed="false">
      <c r="A2037" s="28" t="n">
        <v>45665</v>
      </c>
      <c r="B2037" s="21" t="s">
        <v>130</v>
      </c>
      <c r="C2037" s="21" t="s">
        <v>112</v>
      </c>
      <c r="D2037" s="29" t="n">
        <v>149.23</v>
      </c>
      <c r="E2037" s="29" t="n">
        <f aca="false">D2037/10</f>
        <v>14.923</v>
      </c>
      <c r="F2037" s="29" t="n">
        <f aca="false">(E2037+Einstellungen!$B$20)*(1+Einstellungen!$B$10)</f>
        <v>39.95901</v>
      </c>
      <c r="G2037" s="21" t="str">
        <f aca="false">IF(F2037&lt;Einstellungen!$B$5,"ja","nein")</f>
        <v>nein</v>
      </c>
      <c r="H2037" s="21" t="s">
        <v>16</v>
      </c>
      <c r="I2037" s="29" t="n">
        <f aca="false">INDEX(Einstellungen!$B$27:$B$50,19)</f>
        <v>1.35</v>
      </c>
      <c r="J2037" s="29" t="n">
        <f aca="false">F2037*I2037</f>
        <v>53.9446635</v>
      </c>
    </row>
    <row r="2038" customFormat="false" ht="15" hidden="false" customHeight="false" outlineLevel="0" collapsed="false">
      <c r="A2038" s="28" t="n">
        <v>45665</v>
      </c>
      <c r="B2038" s="21" t="s">
        <v>131</v>
      </c>
      <c r="C2038" s="21" t="s">
        <v>112</v>
      </c>
      <c r="D2038" s="29" t="n">
        <v>146.48</v>
      </c>
      <c r="E2038" s="29" t="n">
        <f aca="false">D2038/10</f>
        <v>14.648</v>
      </c>
      <c r="F2038" s="29" t="n">
        <f aca="false">(E2038+Einstellungen!$B$20)*(1+Einstellungen!$B$10)</f>
        <v>39.63176</v>
      </c>
      <c r="G2038" s="21" t="str">
        <f aca="false">IF(F2038&lt;Einstellungen!$B$5,"ja","nein")</f>
        <v>nein</v>
      </c>
      <c r="H2038" s="21" t="s">
        <v>16</v>
      </c>
      <c r="I2038" s="29" t="n">
        <f aca="false">INDEX(Einstellungen!$B$27:$B$50,20)</f>
        <v>1.45</v>
      </c>
      <c r="J2038" s="29" t="n">
        <f aca="false">F2038*I2038</f>
        <v>57.466052</v>
      </c>
    </row>
    <row r="2039" customFormat="false" ht="15" hidden="false" customHeight="false" outlineLevel="0" collapsed="false">
      <c r="A2039" s="28" t="n">
        <v>45665</v>
      </c>
      <c r="B2039" s="21" t="s">
        <v>132</v>
      </c>
      <c r="C2039" s="21" t="s">
        <v>112</v>
      </c>
      <c r="D2039" s="29" t="n">
        <v>136.86</v>
      </c>
      <c r="E2039" s="29" t="n">
        <f aca="false">D2039/10</f>
        <v>13.686</v>
      </c>
      <c r="F2039" s="29" t="n">
        <f aca="false">(E2039+Einstellungen!$B$20)*(1+Einstellungen!$B$10)</f>
        <v>38.48698</v>
      </c>
      <c r="G2039" s="21" t="str">
        <f aca="false">IF(F2039&lt;Einstellungen!$B$5,"ja","nein")</f>
        <v>nein</v>
      </c>
      <c r="H2039" s="21" t="s">
        <v>16</v>
      </c>
      <c r="I2039" s="29" t="n">
        <f aca="false">INDEX(Einstellungen!$B$27:$B$50,21)</f>
        <v>1.4</v>
      </c>
      <c r="J2039" s="29" t="n">
        <f aca="false">F2039*I2039</f>
        <v>53.881772</v>
      </c>
    </row>
    <row r="2040" customFormat="false" ht="15" hidden="false" customHeight="false" outlineLevel="0" collapsed="false">
      <c r="A2040" s="28" t="n">
        <v>45665</v>
      </c>
      <c r="B2040" s="21" t="s">
        <v>133</v>
      </c>
      <c r="C2040" s="21" t="s">
        <v>112</v>
      </c>
      <c r="D2040" s="29" t="n">
        <v>127.86</v>
      </c>
      <c r="E2040" s="29" t="n">
        <f aca="false">D2040/10</f>
        <v>12.786</v>
      </c>
      <c r="F2040" s="29" t="n">
        <f aca="false">(E2040+Einstellungen!$B$20)*(1+Einstellungen!$B$10)</f>
        <v>37.41598</v>
      </c>
      <c r="G2040" s="21" t="str">
        <f aca="false">IF(F2040&lt;Einstellungen!$B$5,"ja","nein")</f>
        <v>nein</v>
      </c>
      <c r="H2040" s="21" t="s">
        <v>16</v>
      </c>
      <c r="I2040" s="29" t="n">
        <f aca="false">INDEX(Einstellungen!$B$27:$B$50,22)</f>
        <v>1.25</v>
      </c>
      <c r="J2040" s="29" t="n">
        <f aca="false">F2040*I2040</f>
        <v>46.769975</v>
      </c>
    </row>
    <row r="2041" customFormat="false" ht="15" hidden="false" customHeight="false" outlineLevel="0" collapsed="false">
      <c r="A2041" s="28" t="n">
        <v>45665</v>
      </c>
      <c r="B2041" s="21" t="s">
        <v>134</v>
      </c>
      <c r="C2041" s="21" t="s">
        <v>112</v>
      </c>
      <c r="D2041" s="29" t="n">
        <v>115.92</v>
      </c>
      <c r="E2041" s="29" t="n">
        <f aca="false">D2041/10</f>
        <v>11.592</v>
      </c>
      <c r="F2041" s="29" t="n">
        <f aca="false">(E2041+Einstellungen!$B$20)*(1+Einstellungen!$B$10)</f>
        <v>35.99512</v>
      </c>
      <c r="G2041" s="21" t="str">
        <f aca="false">IF(F2041&lt;Einstellungen!$B$5,"ja","nein")</f>
        <v>nein</v>
      </c>
      <c r="H2041" s="21" t="s">
        <v>16</v>
      </c>
      <c r="I2041" s="29" t="n">
        <f aca="false">INDEX(Einstellungen!$B$27:$B$50,23)</f>
        <v>1.05</v>
      </c>
      <c r="J2041" s="29" t="n">
        <f aca="false">F2041*I2041</f>
        <v>37.794876</v>
      </c>
    </row>
    <row r="2042" customFormat="false" ht="15" hidden="false" customHeight="false" outlineLevel="0" collapsed="false">
      <c r="A2042" s="28" t="n">
        <v>45665</v>
      </c>
      <c r="B2042" s="21" t="s">
        <v>135</v>
      </c>
      <c r="C2042" s="21" t="s">
        <v>112</v>
      </c>
      <c r="D2042" s="29" t="n">
        <v>103.59</v>
      </c>
      <c r="E2042" s="29" t="n">
        <f aca="false">D2042/10</f>
        <v>10.359</v>
      </c>
      <c r="F2042" s="29" t="n">
        <f aca="false">(E2042+Einstellungen!$B$20)*(1+Einstellungen!$B$10)</f>
        <v>34.52785</v>
      </c>
      <c r="G2042" s="21" t="str">
        <f aca="false">IF(F2042&lt;Einstellungen!$B$5,"ja","nein")</f>
        <v>nein</v>
      </c>
      <c r="H2042" s="21" t="s">
        <v>16</v>
      </c>
      <c r="I2042" s="29" t="n">
        <f aca="false">INDEX(Einstellungen!$B$27:$B$50,24)</f>
        <v>0.8</v>
      </c>
      <c r="J2042" s="29" t="n">
        <f aca="false">F2042*I2042</f>
        <v>27.62228</v>
      </c>
    </row>
    <row r="2043" customFormat="false" ht="15" hidden="false" customHeight="false" outlineLevel="0" collapsed="false">
      <c r="A2043" s="28" t="n">
        <v>45666</v>
      </c>
      <c r="B2043" s="21" t="s">
        <v>111</v>
      </c>
      <c r="C2043" s="21" t="s">
        <v>136</v>
      </c>
      <c r="D2043" s="29" t="n">
        <v>101.44</v>
      </c>
      <c r="E2043" s="29" t="n">
        <f aca="false">D2043/10</f>
        <v>10.144</v>
      </c>
      <c r="F2043" s="29" t="n">
        <f aca="false">(E2043+Einstellungen!$B$20)*(1+Einstellungen!$B$10)</f>
        <v>34.272</v>
      </c>
      <c r="G2043" s="21" t="str">
        <f aca="false">IF(F2043&lt;Einstellungen!$B$5,"ja","nein")</f>
        <v>nein</v>
      </c>
      <c r="H2043" s="21" t="s">
        <v>16</v>
      </c>
      <c r="I2043" s="29" t="n">
        <f aca="false">INDEX(Einstellungen!$B$27:$B$50,1)</f>
        <v>0.6</v>
      </c>
      <c r="J2043" s="29" t="n">
        <f aca="false">F2043*I2043</f>
        <v>20.5632</v>
      </c>
    </row>
    <row r="2044" customFormat="false" ht="15" hidden="false" customHeight="false" outlineLevel="0" collapsed="false">
      <c r="A2044" s="28" t="n">
        <v>45666</v>
      </c>
      <c r="B2044" s="21" t="s">
        <v>113</v>
      </c>
      <c r="C2044" s="21" t="s">
        <v>136</v>
      </c>
      <c r="D2044" s="29" t="n">
        <v>100</v>
      </c>
      <c r="E2044" s="29" t="n">
        <f aca="false">D2044/10</f>
        <v>10</v>
      </c>
      <c r="F2044" s="29" t="n">
        <f aca="false">(E2044+Einstellungen!$B$20)*(1+Einstellungen!$B$10)</f>
        <v>34.10064</v>
      </c>
      <c r="G2044" s="21" t="str">
        <f aca="false">IF(F2044&lt;Einstellungen!$B$5,"ja","nein")</f>
        <v>nein</v>
      </c>
      <c r="H2044" s="21" t="s">
        <v>16</v>
      </c>
      <c r="I2044" s="29" t="n">
        <f aca="false">INDEX(Einstellungen!$B$27:$B$50,2)</f>
        <v>0.5</v>
      </c>
      <c r="J2044" s="29" t="n">
        <f aca="false">F2044*I2044</f>
        <v>17.05032</v>
      </c>
    </row>
    <row r="2045" customFormat="false" ht="15" hidden="false" customHeight="false" outlineLevel="0" collapsed="false">
      <c r="A2045" s="28" t="n">
        <v>45666</v>
      </c>
      <c r="B2045" s="21" t="s">
        <v>114</v>
      </c>
      <c r="C2045" s="21" t="s">
        <v>136</v>
      </c>
      <c r="D2045" s="29" t="n">
        <v>98.77</v>
      </c>
      <c r="E2045" s="29" t="n">
        <f aca="false">D2045/10</f>
        <v>9.877</v>
      </c>
      <c r="F2045" s="29" t="n">
        <f aca="false">(E2045+Einstellungen!$B$20)*(1+Einstellungen!$B$10)</f>
        <v>33.95427</v>
      </c>
      <c r="G2045" s="21" t="str">
        <f aca="false">IF(F2045&lt;Einstellungen!$B$5,"ja","nein")</f>
        <v>nein</v>
      </c>
      <c r="H2045" s="21" t="s">
        <v>16</v>
      </c>
      <c r="I2045" s="29" t="n">
        <f aca="false">INDEX(Einstellungen!$B$27:$B$50,3)</f>
        <v>0.45</v>
      </c>
      <c r="J2045" s="29" t="n">
        <f aca="false">F2045*I2045</f>
        <v>15.2794215</v>
      </c>
    </row>
    <row r="2046" customFormat="false" ht="15" hidden="false" customHeight="false" outlineLevel="0" collapsed="false">
      <c r="A2046" s="28" t="n">
        <v>45666</v>
      </c>
      <c r="B2046" s="21" t="s">
        <v>115</v>
      </c>
      <c r="C2046" s="21" t="s">
        <v>136</v>
      </c>
      <c r="D2046" s="29" t="n">
        <v>95.22</v>
      </c>
      <c r="E2046" s="29" t="n">
        <f aca="false">D2046/10</f>
        <v>9.522</v>
      </c>
      <c r="F2046" s="29" t="n">
        <f aca="false">(E2046+Einstellungen!$B$20)*(1+Einstellungen!$B$10)</f>
        <v>33.53182</v>
      </c>
      <c r="G2046" s="21" t="str">
        <f aca="false">IF(F2046&lt;Einstellungen!$B$5,"ja","nein")</f>
        <v>nein</v>
      </c>
      <c r="H2046" s="21" t="s">
        <v>16</v>
      </c>
      <c r="I2046" s="29" t="n">
        <f aca="false">INDEX(Einstellungen!$B$27:$B$50,4)</f>
        <v>0.45</v>
      </c>
      <c r="J2046" s="29" t="n">
        <f aca="false">F2046*I2046</f>
        <v>15.089319</v>
      </c>
    </row>
    <row r="2047" customFormat="false" ht="15" hidden="false" customHeight="false" outlineLevel="0" collapsed="false">
      <c r="A2047" s="28" t="n">
        <v>45666</v>
      </c>
      <c r="B2047" s="21" t="s">
        <v>116</v>
      </c>
      <c r="C2047" s="21" t="s">
        <v>136</v>
      </c>
      <c r="D2047" s="29" t="n">
        <v>98.28</v>
      </c>
      <c r="E2047" s="29" t="n">
        <f aca="false">D2047/10</f>
        <v>9.828</v>
      </c>
      <c r="F2047" s="29" t="n">
        <f aca="false">(E2047+Einstellungen!$B$20)*(1+Einstellungen!$B$10)</f>
        <v>33.89596</v>
      </c>
      <c r="G2047" s="21" t="str">
        <f aca="false">IF(F2047&lt;Einstellungen!$B$5,"ja","nein")</f>
        <v>nein</v>
      </c>
      <c r="H2047" s="21" t="s">
        <v>16</v>
      </c>
      <c r="I2047" s="29" t="n">
        <f aca="false">INDEX(Einstellungen!$B$27:$B$50,5)</f>
        <v>0.45</v>
      </c>
      <c r="J2047" s="29" t="n">
        <f aca="false">F2047*I2047</f>
        <v>15.253182</v>
      </c>
    </row>
    <row r="2048" customFormat="false" ht="15" hidden="false" customHeight="false" outlineLevel="0" collapsed="false">
      <c r="A2048" s="28" t="n">
        <v>45666</v>
      </c>
      <c r="B2048" s="21" t="s">
        <v>117</v>
      </c>
      <c r="C2048" s="21" t="s">
        <v>136</v>
      </c>
      <c r="D2048" s="29" t="n">
        <v>102.65</v>
      </c>
      <c r="E2048" s="29" t="n">
        <f aca="false">D2048/10</f>
        <v>10.265</v>
      </c>
      <c r="F2048" s="29" t="n">
        <f aca="false">(E2048+Einstellungen!$B$20)*(1+Einstellungen!$B$10)</f>
        <v>34.41599</v>
      </c>
      <c r="G2048" s="21" t="str">
        <f aca="false">IF(F2048&lt;Einstellungen!$B$5,"ja","nein")</f>
        <v>nein</v>
      </c>
      <c r="H2048" s="21" t="s">
        <v>16</v>
      </c>
      <c r="I2048" s="29" t="n">
        <f aca="false">INDEX(Einstellungen!$B$27:$B$50,6)</f>
        <v>0.5</v>
      </c>
      <c r="J2048" s="29" t="n">
        <f aca="false">F2048*I2048</f>
        <v>17.207995</v>
      </c>
    </row>
    <row r="2049" customFormat="false" ht="15" hidden="false" customHeight="false" outlineLevel="0" collapsed="false">
      <c r="A2049" s="28" t="n">
        <v>45666</v>
      </c>
      <c r="B2049" s="21" t="s">
        <v>118</v>
      </c>
      <c r="C2049" s="21" t="s">
        <v>136</v>
      </c>
      <c r="D2049" s="29" t="n">
        <v>133.54</v>
      </c>
      <c r="E2049" s="29" t="n">
        <f aca="false">D2049/10</f>
        <v>13.354</v>
      </c>
      <c r="F2049" s="29" t="n">
        <f aca="false">(E2049+Einstellungen!$B$20)*(1+Einstellungen!$B$10)</f>
        <v>38.0919</v>
      </c>
      <c r="G2049" s="21" t="str">
        <f aca="false">IF(F2049&lt;Einstellungen!$B$5,"ja","nein")</f>
        <v>nein</v>
      </c>
      <c r="H2049" s="21" t="s">
        <v>16</v>
      </c>
      <c r="I2049" s="29" t="n">
        <f aca="false">INDEX(Einstellungen!$B$27:$B$50,7)</f>
        <v>0.7</v>
      </c>
      <c r="J2049" s="29" t="n">
        <f aca="false">F2049*I2049</f>
        <v>26.66433</v>
      </c>
    </row>
    <row r="2050" customFormat="false" ht="15" hidden="false" customHeight="false" outlineLevel="0" collapsed="false">
      <c r="A2050" s="28" t="n">
        <v>45666</v>
      </c>
      <c r="B2050" s="21" t="s">
        <v>119</v>
      </c>
      <c r="C2050" s="21" t="s">
        <v>136</v>
      </c>
      <c r="D2050" s="29" t="n">
        <v>148.8</v>
      </c>
      <c r="E2050" s="29" t="n">
        <f aca="false">D2050/10</f>
        <v>14.88</v>
      </c>
      <c r="F2050" s="29" t="n">
        <f aca="false">(E2050+Einstellungen!$B$20)*(1+Einstellungen!$B$10)</f>
        <v>39.90784</v>
      </c>
      <c r="G2050" s="21" t="str">
        <f aca="false">IF(F2050&lt;Einstellungen!$B$5,"ja","nein")</f>
        <v>nein</v>
      </c>
      <c r="H2050" s="21" t="s">
        <v>16</v>
      </c>
      <c r="I2050" s="29" t="n">
        <f aca="false">INDEX(Einstellungen!$B$27:$B$50,8)</f>
        <v>0.95</v>
      </c>
      <c r="J2050" s="29" t="n">
        <f aca="false">F2050*I2050</f>
        <v>37.912448</v>
      </c>
    </row>
    <row r="2051" customFormat="false" ht="15" hidden="false" customHeight="false" outlineLevel="0" collapsed="false">
      <c r="A2051" s="28" t="n">
        <v>45666</v>
      </c>
      <c r="B2051" s="21" t="s">
        <v>120</v>
      </c>
      <c r="C2051" s="21" t="s">
        <v>136</v>
      </c>
      <c r="D2051" s="29" t="n">
        <v>164.88</v>
      </c>
      <c r="E2051" s="29" t="n">
        <f aca="false">D2051/10</f>
        <v>16.488</v>
      </c>
      <c r="F2051" s="29" t="n">
        <f aca="false">(E2051+Einstellungen!$B$20)*(1+Einstellungen!$B$10)</f>
        <v>41.82136</v>
      </c>
      <c r="G2051" s="21" t="str">
        <f aca="false">IF(F2051&lt;Einstellungen!$B$5,"ja","nein")</f>
        <v>nein</v>
      </c>
      <c r="H2051" s="21" t="s">
        <v>16</v>
      </c>
      <c r="I2051" s="29" t="n">
        <f aca="false">INDEX(Einstellungen!$B$27:$B$50,9)</f>
        <v>1.05</v>
      </c>
      <c r="J2051" s="29" t="n">
        <f aca="false">F2051*I2051</f>
        <v>43.912428</v>
      </c>
    </row>
    <row r="2052" customFormat="false" ht="15" hidden="false" customHeight="false" outlineLevel="0" collapsed="false">
      <c r="A2052" s="28" t="n">
        <v>45666</v>
      </c>
      <c r="B2052" s="21" t="s">
        <v>121</v>
      </c>
      <c r="C2052" s="21" t="s">
        <v>136</v>
      </c>
      <c r="D2052" s="29" t="n">
        <v>156.15</v>
      </c>
      <c r="E2052" s="29" t="n">
        <f aca="false">D2052/10</f>
        <v>15.615</v>
      </c>
      <c r="F2052" s="29" t="n">
        <f aca="false">(E2052+Einstellungen!$B$20)*(1+Einstellungen!$B$10)</f>
        <v>40.78249</v>
      </c>
      <c r="G2052" s="21" t="str">
        <f aca="false">IF(F2052&lt;Einstellungen!$B$5,"ja","nein")</f>
        <v>nein</v>
      </c>
      <c r="H2052" s="21" t="s">
        <v>16</v>
      </c>
      <c r="I2052" s="29" t="n">
        <f aca="false">INDEX(Einstellungen!$B$27:$B$50,10)</f>
        <v>1.05</v>
      </c>
      <c r="J2052" s="29" t="n">
        <f aca="false">F2052*I2052</f>
        <v>42.8216145</v>
      </c>
    </row>
    <row r="2053" customFormat="false" ht="15" hidden="false" customHeight="false" outlineLevel="0" collapsed="false">
      <c r="A2053" s="28" t="n">
        <v>45666</v>
      </c>
      <c r="B2053" s="21" t="s">
        <v>122</v>
      </c>
      <c r="C2053" s="21" t="s">
        <v>136</v>
      </c>
      <c r="D2053" s="29" t="n">
        <v>147.64</v>
      </c>
      <c r="E2053" s="29" t="n">
        <f aca="false">D2053/10</f>
        <v>14.764</v>
      </c>
      <c r="F2053" s="29" t="n">
        <f aca="false">(E2053+Einstellungen!$B$20)*(1+Einstellungen!$B$10)</f>
        <v>39.7698</v>
      </c>
      <c r="G2053" s="21" t="str">
        <f aca="false">IF(F2053&lt;Einstellungen!$B$5,"ja","nein")</f>
        <v>nein</v>
      </c>
      <c r="H2053" s="21" t="s">
        <v>16</v>
      </c>
      <c r="I2053" s="29" t="n">
        <f aca="false">INDEX(Einstellungen!$B$27:$B$50,11)</f>
        <v>1.05</v>
      </c>
      <c r="J2053" s="29" t="n">
        <f aca="false">F2053*I2053</f>
        <v>41.75829</v>
      </c>
    </row>
    <row r="2054" customFormat="false" ht="15" hidden="false" customHeight="false" outlineLevel="0" collapsed="false">
      <c r="A2054" s="28" t="n">
        <v>45666</v>
      </c>
      <c r="B2054" s="21" t="s">
        <v>123</v>
      </c>
      <c r="C2054" s="21" t="s">
        <v>136</v>
      </c>
      <c r="D2054" s="29" t="n">
        <v>140.21</v>
      </c>
      <c r="E2054" s="29" t="n">
        <f aca="false">D2054/10</f>
        <v>14.021</v>
      </c>
      <c r="F2054" s="29" t="n">
        <f aca="false">(E2054+Einstellungen!$B$20)*(1+Einstellungen!$B$10)</f>
        <v>38.88563</v>
      </c>
      <c r="G2054" s="21" t="str">
        <f aca="false">IF(F2054&lt;Einstellungen!$B$5,"ja","nein")</f>
        <v>nein</v>
      </c>
      <c r="H2054" s="21" t="s">
        <v>16</v>
      </c>
      <c r="I2054" s="29" t="n">
        <f aca="false">INDEX(Einstellungen!$B$27:$B$50,12)</f>
        <v>1.1</v>
      </c>
      <c r="J2054" s="29" t="n">
        <f aca="false">F2054*I2054</f>
        <v>42.774193</v>
      </c>
    </row>
    <row r="2055" customFormat="false" ht="15" hidden="false" customHeight="false" outlineLevel="0" collapsed="false">
      <c r="A2055" s="28" t="n">
        <v>45666</v>
      </c>
      <c r="B2055" s="21" t="s">
        <v>124</v>
      </c>
      <c r="C2055" s="21" t="s">
        <v>136</v>
      </c>
      <c r="D2055" s="29" t="n">
        <v>128.18</v>
      </c>
      <c r="E2055" s="29" t="n">
        <f aca="false">D2055/10</f>
        <v>12.818</v>
      </c>
      <c r="F2055" s="29" t="n">
        <f aca="false">(E2055+Einstellungen!$B$20)*(1+Einstellungen!$B$10)</f>
        <v>37.45406</v>
      </c>
      <c r="G2055" s="21" t="str">
        <f aca="false">IF(F2055&lt;Einstellungen!$B$5,"ja","nein")</f>
        <v>nein</v>
      </c>
      <c r="H2055" s="21" t="s">
        <v>16</v>
      </c>
      <c r="I2055" s="29" t="n">
        <f aca="false">INDEX(Einstellungen!$B$27:$B$50,13)</f>
        <v>1.2</v>
      </c>
      <c r="J2055" s="29" t="n">
        <f aca="false">F2055*I2055</f>
        <v>44.944872</v>
      </c>
    </row>
    <row r="2056" customFormat="false" ht="15" hidden="false" customHeight="false" outlineLevel="0" collapsed="false">
      <c r="A2056" s="28" t="n">
        <v>45666</v>
      </c>
      <c r="B2056" s="21" t="s">
        <v>125</v>
      </c>
      <c r="C2056" s="21" t="s">
        <v>136</v>
      </c>
      <c r="D2056" s="29" t="n">
        <v>121.15</v>
      </c>
      <c r="E2056" s="29" t="n">
        <f aca="false">D2056/10</f>
        <v>12.115</v>
      </c>
      <c r="F2056" s="29" t="n">
        <f aca="false">(E2056+Einstellungen!$B$20)*(1+Einstellungen!$B$10)</f>
        <v>36.61749</v>
      </c>
      <c r="G2056" s="21" t="str">
        <f aca="false">IF(F2056&lt;Einstellungen!$B$5,"ja","nein")</f>
        <v>nein</v>
      </c>
      <c r="H2056" s="21" t="s">
        <v>16</v>
      </c>
      <c r="I2056" s="29" t="n">
        <f aca="false">INDEX(Einstellungen!$B$27:$B$50,14)</f>
        <v>1.15</v>
      </c>
      <c r="J2056" s="29" t="n">
        <f aca="false">F2056*I2056</f>
        <v>42.1101135</v>
      </c>
    </row>
    <row r="2057" customFormat="false" ht="15" hidden="false" customHeight="false" outlineLevel="0" collapsed="false">
      <c r="A2057" s="28" t="n">
        <v>45666</v>
      </c>
      <c r="B2057" s="21" t="s">
        <v>126</v>
      </c>
      <c r="C2057" s="21" t="s">
        <v>136</v>
      </c>
      <c r="D2057" s="29" t="n">
        <v>123.95</v>
      </c>
      <c r="E2057" s="29" t="n">
        <f aca="false">D2057/10</f>
        <v>12.395</v>
      </c>
      <c r="F2057" s="29" t="n">
        <f aca="false">(E2057+Einstellungen!$B$20)*(1+Einstellungen!$B$10)</f>
        <v>36.95069</v>
      </c>
      <c r="G2057" s="21" t="str">
        <f aca="false">IF(F2057&lt;Einstellungen!$B$5,"ja","nein")</f>
        <v>nein</v>
      </c>
      <c r="H2057" s="21" t="s">
        <v>16</v>
      </c>
      <c r="I2057" s="29" t="n">
        <f aca="false">INDEX(Einstellungen!$B$27:$B$50,15)</f>
        <v>1</v>
      </c>
      <c r="J2057" s="29" t="n">
        <f aca="false">F2057*I2057</f>
        <v>36.95069</v>
      </c>
    </row>
    <row r="2058" customFormat="false" ht="15" hidden="false" customHeight="false" outlineLevel="0" collapsed="false">
      <c r="A2058" s="28" t="n">
        <v>45666</v>
      </c>
      <c r="B2058" s="21" t="s">
        <v>127</v>
      </c>
      <c r="C2058" s="21" t="s">
        <v>136</v>
      </c>
      <c r="D2058" s="29" t="n">
        <v>127.53</v>
      </c>
      <c r="E2058" s="29" t="n">
        <f aca="false">D2058/10</f>
        <v>12.753</v>
      </c>
      <c r="F2058" s="29" t="n">
        <f aca="false">(E2058+Einstellungen!$B$20)*(1+Einstellungen!$B$10)</f>
        <v>37.37671</v>
      </c>
      <c r="G2058" s="21" t="str">
        <f aca="false">IF(F2058&lt;Einstellungen!$B$5,"ja","nein")</f>
        <v>nein</v>
      </c>
      <c r="H2058" s="21" t="s">
        <v>16</v>
      </c>
      <c r="I2058" s="29" t="n">
        <f aca="false">INDEX(Einstellungen!$B$27:$B$50,16)</f>
        <v>0.95</v>
      </c>
      <c r="J2058" s="29" t="n">
        <f aca="false">F2058*I2058</f>
        <v>35.5078745</v>
      </c>
    </row>
    <row r="2059" customFormat="false" ht="15" hidden="false" customHeight="false" outlineLevel="0" collapsed="false">
      <c r="A2059" s="28" t="n">
        <v>45666</v>
      </c>
      <c r="B2059" s="21" t="s">
        <v>128</v>
      </c>
      <c r="C2059" s="21" t="s">
        <v>136</v>
      </c>
      <c r="D2059" s="29" t="n">
        <v>123.75</v>
      </c>
      <c r="E2059" s="29" t="n">
        <f aca="false">D2059/10</f>
        <v>12.375</v>
      </c>
      <c r="F2059" s="29" t="n">
        <f aca="false">(E2059+Einstellungen!$B$20)*(1+Einstellungen!$B$10)</f>
        <v>36.92689</v>
      </c>
      <c r="G2059" s="21" t="str">
        <f aca="false">IF(F2059&lt;Einstellungen!$B$5,"ja","nein")</f>
        <v>nein</v>
      </c>
      <c r="H2059" s="21" t="s">
        <v>16</v>
      </c>
      <c r="I2059" s="29" t="n">
        <f aca="false">INDEX(Einstellungen!$B$27:$B$50,17)</f>
        <v>0.95</v>
      </c>
      <c r="J2059" s="29" t="n">
        <f aca="false">F2059*I2059</f>
        <v>35.0805455</v>
      </c>
    </row>
    <row r="2060" customFormat="false" ht="15" hidden="false" customHeight="false" outlineLevel="0" collapsed="false">
      <c r="A2060" s="28" t="n">
        <v>45666</v>
      </c>
      <c r="B2060" s="21" t="s">
        <v>129</v>
      </c>
      <c r="C2060" s="21" t="s">
        <v>136</v>
      </c>
      <c r="D2060" s="29" t="n">
        <v>130.91</v>
      </c>
      <c r="E2060" s="29" t="n">
        <f aca="false">D2060/10</f>
        <v>13.091</v>
      </c>
      <c r="F2060" s="29" t="n">
        <f aca="false">(E2060+Einstellungen!$B$20)*(1+Einstellungen!$B$10)</f>
        <v>37.77893</v>
      </c>
      <c r="G2060" s="21" t="str">
        <f aca="false">IF(F2060&lt;Einstellungen!$B$5,"ja","nein")</f>
        <v>nein</v>
      </c>
      <c r="H2060" s="21" t="s">
        <v>16</v>
      </c>
      <c r="I2060" s="29" t="n">
        <f aca="false">INDEX(Einstellungen!$B$27:$B$50,18)</f>
        <v>1.1</v>
      </c>
      <c r="J2060" s="29" t="n">
        <f aca="false">F2060*I2060</f>
        <v>41.556823</v>
      </c>
    </row>
    <row r="2061" customFormat="false" ht="15" hidden="false" customHeight="false" outlineLevel="0" collapsed="false">
      <c r="A2061" s="28" t="n">
        <v>45666</v>
      </c>
      <c r="B2061" s="21" t="s">
        <v>130</v>
      </c>
      <c r="C2061" s="21" t="s">
        <v>136</v>
      </c>
      <c r="D2061" s="29" t="n">
        <v>134.75</v>
      </c>
      <c r="E2061" s="29" t="n">
        <f aca="false">D2061/10</f>
        <v>13.475</v>
      </c>
      <c r="F2061" s="29" t="n">
        <f aca="false">(E2061+Einstellungen!$B$20)*(1+Einstellungen!$B$10)</f>
        <v>38.23589</v>
      </c>
      <c r="G2061" s="21" t="str">
        <f aca="false">IF(F2061&lt;Einstellungen!$B$5,"ja","nein")</f>
        <v>nein</v>
      </c>
      <c r="H2061" s="21" t="s">
        <v>16</v>
      </c>
      <c r="I2061" s="29" t="n">
        <f aca="false">INDEX(Einstellungen!$B$27:$B$50,19)</f>
        <v>1.35</v>
      </c>
      <c r="J2061" s="29" t="n">
        <f aca="false">F2061*I2061</f>
        <v>51.6184515</v>
      </c>
    </row>
    <row r="2062" customFormat="false" ht="15" hidden="false" customHeight="false" outlineLevel="0" collapsed="false">
      <c r="A2062" s="28" t="n">
        <v>45666</v>
      </c>
      <c r="B2062" s="21" t="s">
        <v>131</v>
      </c>
      <c r="C2062" s="21" t="s">
        <v>136</v>
      </c>
      <c r="D2062" s="29" t="n">
        <v>125.44</v>
      </c>
      <c r="E2062" s="29" t="n">
        <f aca="false">D2062/10</f>
        <v>12.544</v>
      </c>
      <c r="F2062" s="29" t="n">
        <f aca="false">(E2062+Einstellungen!$B$20)*(1+Einstellungen!$B$10)</f>
        <v>37.128</v>
      </c>
      <c r="G2062" s="21" t="str">
        <f aca="false">IF(F2062&lt;Einstellungen!$B$5,"ja","nein")</f>
        <v>nein</v>
      </c>
      <c r="H2062" s="21" t="s">
        <v>16</v>
      </c>
      <c r="I2062" s="29" t="n">
        <f aca="false">INDEX(Einstellungen!$B$27:$B$50,20)</f>
        <v>1.45</v>
      </c>
      <c r="J2062" s="29" t="n">
        <f aca="false">F2062*I2062</f>
        <v>53.8356</v>
      </c>
    </row>
    <row r="2063" customFormat="false" ht="15" hidden="false" customHeight="false" outlineLevel="0" collapsed="false">
      <c r="A2063" s="28" t="n">
        <v>45666</v>
      </c>
      <c r="B2063" s="21" t="s">
        <v>132</v>
      </c>
      <c r="C2063" s="21" t="s">
        <v>136</v>
      </c>
      <c r="D2063" s="29" t="n">
        <v>119.23</v>
      </c>
      <c r="E2063" s="29" t="n">
        <f aca="false">D2063/10</f>
        <v>11.923</v>
      </c>
      <c r="F2063" s="29" t="n">
        <f aca="false">(E2063+Einstellungen!$B$20)*(1+Einstellungen!$B$10)</f>
        <v>36.38901</v>
      </c>
      <c r="G2063" s="21" t="str">
        <f aca="false">IF(F2063&lt;Einstellungen!$B$5,"ja","nein")</f>
        <v>nein</v>
      </c>
      <c r="H2063" s="21" t="s">
        <v>16</v>
      </c>
      <c r="I2063" s="29" t="n">
        <f aca="false">INDEX(Einstellungen!$B$27:$B$50,21)</f>
        <v>1.4</v>
      </c>
      <c r="J2063" s="29" t="n">
        <f aca="false">F2063*I2063</f>
        <v>50.944614</v>
      </c>
    </row>
    <row r="2064" customFormat="false" ht="15" hidden="false" customHeight="false" outlineLevel="0" collapsed="false">
      <c r="A2064" s="28" t="n">
        <v>45666</v>
      </c>
      <c r="B2064" s="21" t="s">
        <v>133</v>
      </c>
      <c r="C2064" s="21" t="s">
        <v>136</v>
      </c>
      <c r="D2064" s="29" t="n">
        <v>104.99</v>
      </c>
      <c r="E2064" s="29" t="n">
        <f aca="false">D2064/10</f>
        <v>10.499</v>
      </c>
      <c r="F2064" s="29" t="n">
        <f aca="false">(E2064+Einstellungen!$B$20)*(1+Einstellungen!$B$10)</f>
        <v>34.69445</v>
      </c>
      <c r="G2064" s="21" t="str">
        <f aca="false">IF(F2064&lt;Einstellungen!$B$5,"ja","nein")</f>
        <v>nein</v>
      </c>
      <c r="H2064" s="21" t="s">
        <v>16</v>
      </c>
      <c r="I2064" s="29" t="n">
        <f aca="false">INDEX(Einstellungen!$B$27:$B$50,22)</f>
        <v>1.25</v>
      </c>
      <c r="J2064" s="29" t="n">
        <f aca="false">F2064*I2064</f>
        <v>43.3680625</v>
      </c>
    </row>
    <row r="2065" customFormat="false" ht="15" hidden="false" customHeight="false" outlineLevel="0" collapsed="false">
      <c r="A2065" s="28" t="n">
        <v>45666</v>
      </c>
      <c r="B2065" s="21" t="s">
        <v>134</v>
      </c>
      <c r="C2065" s="21" t="s">
        <v>136</v>
      </c>
      <c r="D2065" s="29" t="n">
        <v>101.1</v>
      </c>
      <c r="E2065" s="29" t="n">
        <f aca="false">D2065/10</f>
        <v>10.11</v>
      </c>
      <c r="F2065" s="29" t="n">
        <f aca="false">(E2065+Einstellungen!$B$20)*(1+Einstellungen!$B$10)</f>
        <v>34.23154</v>
      </c>
      <c r="G2065" s="21" t="str">
        <f aca="false">IF(F2065&lt;Einstellungen!$B$5,"ja","nein")</f>
        <v>nein</v>
      </c>
      <c r="H2065" s="21" t="s">
        <v>16</v>
      </c>
      <c r="I2065" s="29" t="n">
        <f aca="false">INDEX(Einstellungen!$B$27:$B$50,23)</f>
        <v>1.05</v>
      </c>
      <c r="J2065" s="29" t="n">
        <f aca="false">F2065*I2065</f>
        <v>35.943117</v>
      </c>
    </row>
    <row r="2066" customFormat="false" ht="15" hidden="false" customHeight="false" outlineLevel="0" collapsed="false">
      <c r="A2066" s="28" t="n">
        <v>45666</v>
      </c>
      <c r="B2066" s="21" t="s">
        <v>135</v>
      </c>
      <c r="C2066" s="21" t="s">
        <v>136</v>
      </c>
      <c r="D2066" s="29" t="n">
        <v>88.19</v>
      </c>
      <c r="E2066" s="29" t="n">
        <f aca="false">D2066/10</f>
        <v>8.819</v>
      </c>
      <c r="F2066" s="29" t="n">
        <f aca="false">(E2066+Einstellungen!$B$20)*(1+Einstellungen!$B$10)</f>
        <v>32.69525</v>
      </c>
      <c r="G2066" s="21" t="str">
        <f aca="false">IF(F2066&lt;Einstellungen!$B$5,"ja","nein")</f>
        <v>nein</v>
      </c>
      <c r="H2066" s="21" t="s">
        <v>16</v>
      </c>
      <c r="I2066" s="29" t="n">
        <f aca="false">INDEX(Einstellungen!$B$27:$B$50,24)</f>
        <v>0.8</v>
      </c>
      <c r="J2066" s="29" t="n">
        <f aca="false">F2066*I2066</f>
        <v>26.1562</v>
      </c>
    </row>
    <row r="2067" customFormat="false" ht="15" hidden="false" customHeight="false" outlineLevel="0" collapsed="false">
      <c r="A2067" s="28" t="n">
        <v>45667</v>
      </c>
      <c r="B2067" s="21" t="s">
        <v>111</v>
      </c>
      <c r="C2067" s="21" t="s">
        <v>137</v>
      </c>
      <c r="D2067" s="29" t="n">
        <v>84.79</v>
      </c>
      <c r="E2067" s="29" t="n">
        <f aca="false">D2067/10</f>
        <v>8.479</v>
      </c>
      <c r="F2067" s="29" t="n">
        <f aca="false">(E2067+Einstellungen!$B$20)*(1+Einstellungen!$B$10)</f>
        <v>32.29065</v>
      </c>
      <c r="G2067" s="21" t="str">
        <f aca="false">IF(F2067&lt;Einstellungen!$B$5,"ja","nein")</f>
        <v>nein</v>
      </c>
      <c r="H2067" s="21" t="s">
        <v>16</v>
      </c>
      <c r="I2067" s="29" t="n">
        <f aca="false">INDEX(Einstellungen!$B$27:$B$50,1)</f>
        <v>0.6</v>
      </c>
      <c r="J2067" s="29" t="n">
        <f aca="false">F2067*I2067</f>
        <v>19.37439</v>
      </c>
    </row>
    <row r="2068" customFormat="false" ht="15" hidden="false" customHeight="false" outlineLevel="0" collapsed="false">
      <c r="A2068" s="28" t="n">
        <v>45667</v>
      </c>
      <c r="B2068" s="21" t="s">
        <v>113</v>
      </c>
      <c r="C2068" s="21" t="s">
        <v>137</v>
      </c>
      <c r="D2068" s="29" t="n">
        <v>80.23</v>
      </c>
      <c r="E2068" s="29" t="n">
        <f aca="false">D2068/10</f>
        <v>8.023</v>
      </c>
      <c r="F2068" s="29" t="n">
        <f aca="false">(E2068+Einstellungen!$B$20)*(1+Einstellungen!$B$10)</f>
        <v>31.74801</v>
      </c>
      <c r="G2068" s="21" t="str">
        <f aca="false">IF(F2068&lt;Einstellungen!$B$5,"ja","nein")</f>
        <v>nein</v>
      </c>
      <c r="H2068" s="21" t="s">
        <v>16</v>
      </c>
      <c r="I2068" s="29" t="n">
        <f aca="false">INDEX(Einstellungen!$B$27:$B$50,2)</f>
        <v>0.5</v>
      </c>
      <c r="J2068" s="29" t="n">
        <f aca="false">F2068*I2068</f>
        <v>15.874005</v>
      </c>
    </row>
    <row r="2069" customFormat="false" ht="15" hidden="false" customHeight="false" outlineLevel="0" collapsed="false">
      <c r="A2069" s="28" t="n">
        <v>45667</v>
      </c>
      <c r="B2069" s="21" t="s">
        <v>114</v>
      </c>
      <c r="C2069" s="21" t="s">
        <v>137</v>
      </c>
      <c r="D2069" s="29" t="n">
        <v>71.29</v>
      </c>
      <c r="E2069" s="29" t="n">
        <f aca="false">D2069/10</f>
        <v>7.129</v>
      </c>
      <c r="F2069" s="29" t="n">
        <f aca="false">(E2069+Einstellungen!$B$20)*(1+Einstellungen!$B$10)</f>
        <v>30.68415</v>
      </c>
      <c r="G2069" s="21" t="str">
        <f aca="false">IF(F2069&lt;Einstellungen!$B$5,"ja","nein")</f>
        <v>nein</v>
      </c>
      <c r="H2069" s="21" t="s">
        <v>16</v>
      </c>
      <c r="I2069" s="29" t="n">
        <f aca="false">INDEX(Einstellungen!$B$27:$B$50,3)</f>
        <v>0.45</v>
      </c>
      <c r="J2069" s="29" t="n">
        <f aca="false">F2069*I2069</f>
        <v>13.8078675</v>
      </c>
    </row>
    <row r="2070" customFormat="false" ht="15" hidden="false" customHeight="false" outlineLevel="0" collapsed="false">
      <c r="A2070" s="28" t="n">
        <v>45667</v>
      </c>
      <c r="B2070" s="21" t="s">
        <v>115</v>
      </c>
      <c r="C2070" s="21" t="s">
        <v>137</v>
      </c>
      <c r="D2070" s="29" t="n">
        <v>69.05</v>
      </c>
      <c r="E2070" s="29" t="n">
        <f aca="false">D2070/10</f>
        <v>6.905</v>
      </c>
      <c r="F2070" s="29" t="n">
        <f aca="false">(E2070+Einstellungen!$B$20)*(1+Einstellungen!$B$10)</f>
        <v>30.41759</v>
      </c>
      <c r="G2070" s="21" t="str">
        <f aca="false">IF(F2070&lt;Einstellungen!$B$5,"ja","nein")</f>
        <v>nein</v>
      </c>
      <c r="H2070" s="21" t="s">
        <v>16</v>
      </c>
      <c r="I2070" s="29" t="n">
        <f aca="false">INDEX(Einstellungen!$B$27:$B$50,4)</f>
        <v>0.45</v>
      </c>
      <c r="J2070" s="29" t="n">
        <f aca="false">F2070*I2070</f>
        <v>13.6879155</v>
      </c>
    </row>
    <row r="2071" customFormat="false" ht="15" hidden="false" customHeight="false" outlineLevel="0" collapsed="false">
      <c r="A2071" s="28" t="n">
        <v>45667</v>
      </c>
      <c r="B2071" s="21" t="s">
        <v>116</v>
      </c>
      <c r="C2071" s="21" t="s">
        <v>137</v>
      </c>
      <c r="D2071" s="29" t="n">
        <v>69.89</v>
      </c>
      <c r="E2071" s="29" t="n">
        <f aca="false">D2071/10</f>
        <v>6.989</v>
      </c>
      <c r="F2071" s="29" t="n">
        <f aca="false">(E2071+Einstellungen!$B$20)*(1+Einstellungen!$B$10)</f>
        <v>30.51755</v>
      </c>
      <c r="G2071" s="21" t="str">
        <f aca="false">IF(F2071&lt;Einstellungen!$B$5,"ja","nein")</f>
        <v>nein</v>
      </c>
      <c r="H2071" s="21" t="s">
        <v>16</v>
      </c>
      <c r="I2071" s="29" t="n">
        <f aca="false">INDEX(Einstellungen!$B$27:$B$50,5)</f>
        <v>0.45</v>
      </c>
      <c r="J2071" s="29" t="n">
        <f aca="false">F2071*I2071</f>
        <v>13.7328975</v>
      </c>
    </row>
    <row r="2072" customFormat="false" ht="15" hidden="false" customHeight="false" outlineLevel="0" collapsed="false">
      <c r="A2072" s="28" t="n">
        <v>45667</v>
      </c>
      <c r="B2072" s="21" t="s">
        <v>117</v>
      </c>
      <c r="C2072" s="21" t="s">
        <v>137</v>
      </c>
      <c r="D2072" s="29" t="n">
        <v>83.9</v>
      </c>
      <c r="E2072" s="29" t="n">
        <f aca="false">D2072/10</f>
        <v>8.39</v>
      </c>
      <c r="F2072" s="29" t="n">
        <f aca="false">(E2072+Einstellungen!$B$20)*(1+Einstellungen!$B$10)</f>
        <v>32.18474</v>
      </c>
      <c r="G2072" s="21" t="str">
        <f aca="false">IF(F2072&lt;Einstellungen!$B$5,"ja","nein")</f>
        <v>nein</v>
      </c>
      <c r="H2072" s="21" t="s">
        <v>16</v>
      </c>
      <c r="I2072" s="29" t="n">
        <f aca="false">INDEX(Einstellungen!$B$27:$B$50,6)</f>
        <v>0.5</v>
      </c>
      <c r="J2072" s="29" t="n">
        <f aca="false">F2072*I2072</f>
        <v>16.09237</v>
      </c>
    </row>
    <row r="2073" customFormat="false" ht="15" hidden="false" customHeight="false" outlineLevel="0" collapsed="false">
      <c r="A2073" s="28" t="n">
        <v>45667</v>
      </c>
      <c r="B2073" s="21" t="s">
        <v>118</v>
      </c>
      <c r="C2073" s="21" t="s">
        <v>137</v>
      </c>
      <c r="D2073" s="29" t="n">
        <v>99.09</v>
      </c>
      <c r="E2073" s="29" t="n">
        <f aca="false">D2073/10</f>
        <v>9.909</v>
      </c>
      <c r="F2073" s="29" t="n">
        <f aca="false">(E2073+Einstellungen!$B$20)*(1+Einstellungen!$B$10)</f>
        <v>33.99235</v>
      </c>
      <c r="G2073" s="21" t="str">
        <f aca="false">IF(F2073&lt;Einstellungen!$B$5,"ja","nein")</f>
        <v>nein</v>
      </c>
      <c r="H2073" s="21" t="s">
        <v>16</v>
      </c>
      <c r="I2073" s="29" t="n">
        <f aca="false">INDEX(Einstellungen!$B$27:$B$50,7)</f>
        <v>0.7</v>
      </c>
      <c r="J2073" s="29" t="n">
        <f aca="false">F2073*I2073</f>
        <v>23.794645</v>
      </c>
    </row>
    <row r="2074" customFormat="false" ht="15" hidden="false" customHeight="false" outlineLevel="0" collapsed="false">
      <c r="A2074" s="28" t="n">
        <v>45667</v>
      </c>
      <c r="B2074" s="21" t="s">
        <v>119</v>
      </c>
      <c r="C2074" s="21" t="s">
        <v>137</v>
      </c>
      <c r="D2074" s="29" t="n">
        <v>123.92</v>
      </c>
      <c r="E2074" s="29" t="n">
        <f aca="false">D2074/10</f>
        <v>12.392</v>
      </c>
      <c r="F2074" s="29" t="n">
        <f aca="false">(E2074+Einstellungen!$B$20)*(1+Einstellungen!$B$10)</f>
        <v>36.94712</v>
      </c>
      <c r="G2074" s="21" t="str">
        <f aca="false">IF(F2074&lt;Einstellungen!$B$5,"ja","nein")</f>
        <v>nein</v>
      </c>
      <c r="H2074" s="21" t="s">
        <v>16</v>
      </c>
      <c r="I2074" s="29" t="n">
        <f aca="false">INDEX(Einstellungen!$B$27:$B$50,8)</f>
        <v>0.95</v>
      </c>
      <c r="J2074" s="29" t="n">
        <f aca="false">F2074*I2074</f>
        <v>35.099764</v>
      </c>
    </row>
    <row r="2075" customFormat="false" ht="15" hidden="false" customHeight="false" outlineLevel="0" collapsed="false">
      <c r="A2075" s="28" t="n">
        <v>45667</v>
      </c>
      <c r="B2075" s="21" t="s">
        <v>120</v>
      </c>
      <c r="C2075" s="21" t="s">
        <v>137</v>
      </c>
      <c r="D2075" s="29" t="n">
        <v>139.47</v>
      </c>
      <c r="E2075" s="29" t="n">
        <f aca="false">D2075/10</f>
        <v>13.947</v>
      </c>
      <c r="F2075" s="29" t="n">
        <f aca="false">(E2075+Einstellungen!$B$20)*(1+Einstellungen!$B$10)</f>
        <v>38.79757</v>
      </c>
      <c r="G2075" s="21" t="str">
        <f aca="false">IF(F2075&lt;Einstellungen!$B$5,"ja","nein")</f>
        <v>nein</v>
      </c>
      <c r="H2075" s="21" t="s">
        <v>16</v>
      </c>
      <c r="I2075" s="29" t="n">
        <f aca="false">INDEX(Einstellungen!$B$27:$B$50,9)</f>
        <v>1.05</v>
      </c>
      <c r="J2075" s="29" t="n">
        <f aca="false">F2075*I2075</f>
        <v>40.7374485</v>
      </c>
    </row>
    <row r="2076" customFormat="false" ht="15" hidden="false" customHeight="false" outlineLevel="0" collapsed="false">
      <c r="A2076" s="28" t="n">
        <v>45667</v>
      </c>
      <c r="B2076" s="21" t="s">
        <v>121</v>
      </c>
      <c r="C2076" s="21" t="s">
        <v>137</v>
      </c>
      <c r="D2076" s="29" t="n">
        <v>136.92</v>
      </c>
      <c r="E2076" s="29" t="n">
        <f aca="false">D2076/10</f>
        <v>13.692</v>
      </c>
      <c r="F2076" s="29" t="n">
        <f aca="false">(E2076+Einstellungen!$B$20)*(1+Einstellungen!$B$10)</f>
        <v>38.49412</v>
      </c>
      <c r="G2076" s="21" t="str">
        <f aca="false">IF(F2076&lt;Einstellungen!$B$5,"ja","nein")</f>
        <v>nein</v>
      </c>
      <c r="H2076" s="21" t="s">
        <v>16</v>
      </c>
      <c r="I2076" s="29" t="n">
        <f aca="false">INDEX(Einstellungen!$B$27:$B$50,10)</f>
        <v>1.05</v>
      </c>
      <c r="J2076" s="29" t="n">
        <f aca="false">F2076*I2076</f>
        <v>40.418826</v>
      </c>
    </row>
    <row r="2077" customFormat="false" ht="15" hidden="false" customHeight="false" outlineLevel="0" collapsed="false">
      <c r="A2077" s="28" t="n">
        <v>45667</v>
      </c>
      <c r="B2077" s="21" t="s">
        <v>122</v>
      </c>
      <c r="C2077" s="21" t="s">
        <v>137</v>
      </c>
      <c r="D2077" s="29" t="n">
        <v>123.57</v>
      </c>
      <c r="E2077" s="29" t="n">
        <f aca="false">D2077/10</f>
        <v>12.357</v>
      </c>
      <c r="F2077" s="29" t="n">
        <f aca="false">(E2077+Einstellungen!$B$20)*(1+Einstellungen!$B$10)</f>
        <v>36.90547</v>
      </c>
      <c r="G2077" s="21" t="str">
        <f aca="false">IF(F2077&lt;Einstellungen!$B$5,"ja","nein")</f>
        <v>nein</v>
      </c>
      <c r="H2077" s="21" t="s">
        <v>16</v>
      </c>
      <c r="I2077" s="29" t="n">
        <f aca="false">INDEX(Einstellungen!$B$27:$B$50,11)</f>
        <v>1.05</v>
      </c>
      <c r="J2077" s="29" t="n">
        <f aca="false">F2077*I2077</f>
        <v>38.7507435</v>
      </c>
    </row>
    <row r="2078" customFormat="false" ht="15" hidden="false" customHeight="false" outlineLevel="0" collapsed="false">
      <c r="A2078" s="28" t="n">
        <v>45667</v>
      </c>
      <c r="B2078" s="21" t="s">
        <v>123</v>
      </c>
      <c r="C2078" s="21" t="s">
        <v>137</v>
      </c>
      <c r="D2078" s="29" t="n">
        <v>113.59</v>
      </c>
      <c r="E2078" s="29" t="n">
        <f aca="false">D2078/10</f>
        <v>11.359</v>
      </c>
      <c r="F2078" s="29" t="n">
        <f aca="false">(E2078+Einstellungen!$B$20)*(1+Einstellungen!$B$10)</f>
        <v>35.71785</v>
      </c>
      <c r="G2078" s="21" t="str">
        <f aca="false">IF(F2078&lt;Einstellungen!$B$5,"ja","nein")</f>
        <v>nein</v>
      </c>
      <c r="H2078" s="21" t="s">
        <v>16</v>
      </c>
      <c r="I2078" s="29" t="n">
        <f aca="false">INDEX(Einstellungen!$B$27:$B$50,12)</f>
        <v>1.1</v>
      </c>
      <c r="J2078" s="29" t="n">
        <f aca="false">F2078*I2078</f>
        <v>39.289635</v>
      </c>
    </row>
    <row r="2079" customFormat="false" ht="15" hidden="false" customHeight="false" outlineLevel="0" collapsed="false">
      <c r="A2079" s="28" t="n">
        <v>45667</v>
      </c>
      <c r="B2079" s="21" t="s">
        <v>124</v>
      </c>
      <c r="C2079" s="21" t="s">
        <v>137</v>
      </c>
      <c r="D2079" s="29" t="n">
        <v>107.43</v>
      </c>
      <c r="E2079" s="29" t="n">
        <f aca="false">D2079/10</f>
        <v>10.743</v>
      </c>
      <c r="F2079" s="29" t="n">
        <f aca="false">(E2079+Einstellungen!$B$20)*(1+Einstellungen!$B$10)</f>
        <v>34.98481</v>
      </c>
      <c r="G2079" s="21" t="str">
        <f aca="false">IF(F2079&lt;Einstellungen!$B$5,"ja","nein")</f>
        <v>nein</v>
      </c>
      <c r="H2079" s="21" t="s">
        <v>16</v>
      </c>
      <c r="I2079" s="29" t="n">
        <f aca="false">INDEX(Einstellungen!$B$27:$B$50,13)</f>
        <v>1.2</v>
      </c>
      <c r="J2079" s="29" t="n">
        <f aca="false">F2079*I2079</f>
        <v>41.981772</v>
      </c>
    </row>
    <row r="2080" customFormat="false" ht="15" hidden="false" customHeight="false" outlineLevel="0" collapsed="false">
      <c r="A2080" s="28" t="n">
        <v>45667</v>
      </c>
      <c r="B2080" s="21" t="s">
        <v>125</v>
      </c>
      <c r="C2080" s="21" t="s">
        <v>137</v>
      </c>
      <c r="D2080" s="29" t="n">
        <v>105.01</v>
      </c>
      <c r="E2080" s="29" t="n">
        <f aca="false">D2080/10</f>
        <v>10.501</v>
      </c>
      <c r="F2080" s="29" t="n">
        <f aca="false">(E2080+Einstellungen!$B$20)*(1+Einstellungen!$B$10)</f>
        <v>34.69683</v>
      </c>
      <c r="G2080" s="21" t="str">
        <f aca="false">IF(F2080&lt;Einstellungen!$B$5,"ja","nein")</f>
        <v>nein</v>
      </c>
      <c r="H2080" s="21" t="s">
        <v>16</v>
      </c>
      <c r="I2080" s="29" t="n">
        <f aca="false">INDEX(Einstellungen!$B$27:$B$50,14)</f>
        <v>1.15</v>
      </c>
      <c r="J2080" s="29" t="n">
        <f aca="false">F2080*I2080</f>
        <v>39.9013545</v>
      </c>
    </row>
    <row r="2081" customFormat="false" ht="15" hidden="false" customHeight="false" outlineLevel="0" collapsed="false">
      <c r="A2081" s="28" t="n">
        <v>45667</v>
      </c>
      <c r="B2081" s="21" t="s">
        <v>126</v>
      </c>
      <c r="C2081" s="21" t="s">
        <v>137</v>
      </c>
      <c r="D2081" s="29" t="n">
        <v>110.01</v>
      </c>
      <c r="E2081" s="29" t="n">
        <f aca="false">D2081/10</f>
        <v>11.001</v>
      </c>
      <c r="F2081" s="29" t="n">
        <f aca="false">(E2081+Einstellungen!$B$20)*(1+Einstellungen!$B$10)</f>
        <v>35.29183</v>
      </c>
      <c r="G2081" s="21" t="str">
        <f aca="false">IF(F2081&lt;Einstellungen!$B$5,"ja","nein")</f>
        <v>nein</v>
      </c>
      <c r="H2081" s="21" t="s">
        <v>16</v>
      </c>
      <c r="I2081" s="29" t="n">
        <f aca="false">INDEX(Einstellungen!$B$27:$B$50,15)</f>
        <v>1</v>
      </c>
      <c r="J2081" s="29" t="n">
        <f aca="false">F2081*I2081</f>
        <v>35.29183</v>
      </c>
    </row>
    <row r="2082" customFormat="false" ht="15" hidden="false" customHeight="false" outlineLevel="0" collapsed="false">
      <c r="A2082" s="28" t="n">
        <v>45667</v>
      </c>
      <c r="B2082" s="21" t="s">
        <v>127</v>
      </c>
      <c r="C2082" s="21" t="s">
        <v>137</v>
      </c>
      <c r="D2082" s="29" t="n">
        <v>128.69</v>
      </c>
      <c r="E2082" s="29" t="n">
        <f aca="false">D2082/10</f>
        <v>12.869</v>
      </c>
      <c r="F2082" s="29" t="n">
        <f aca="false">(E2082+Einstellungen!$B$20)*(1+Einstellungen!$B$10)</f>
        <v>37.51475</v>
      </c>
      <c r="G2082" s="21" t="str">
        <f aca="false">IF(F2082&lt;Einstellungen!$B$5,"ja","nein")</f>
        <v>nein</v>
      </c>
      <c r="H2082" s="21" t="s">
        <v>16</v>
      </c>
      <c r="I2082" s="29" t="n">
        <f aca="false">INDEX(Einstellungen!$B$27:$B$50,16)</f>
        <v>0.95</v>
      </c>
      <c r="J2082" s="29" t="n">
        <f aca="false">F2082*I2082</f>
        <v>35.6390125</v>
      </c>
    </row>
    <row r="2083" customFormat="false" ht="15" hidden="false" customHeight="false" outlineLevel="0" collapsed="false">
      <c r="A2083" s="28" t="n">
        <v>45667</v>
      </c>
      <c r="B2083" s="21" t="s">
        <v>128</v>
      </c>
      <c r="C2083" s="21" t="s">
        <v>137</v>
      </c>
      <c r="D2083" s="29" t="n">
        <v>134.87</v>
      </c>
      <c r="E2083" s="29" t="n">
        <f aca="false">D2083/10</f>
        <v>13.487</v>
      </c>
      <c r="F2083" s="29" t="n">
        <f aca="false">(E2083+Einstellungen!$B$20)*(1+Einstellungen!$B$10)</f>
        <v>38.25017</v>
      </c>
      <c r="G2083" s="21" t="str">
        <f aca="false">IF(F2083&lt;Einstellungen!$B$5,"ja","nein")</f>
        <v>nein</v>
      </c>
      <c r="H2083" s="21" t="s">
        <v>16</v>
      </c>
      <c r="I2083" s="29" t="n">
        <f aca="false">INDEX(Einstellungen!$B$27:$B$50,17)</f>
        <v>0.95</v>
      </c>
      <c r="J2083" s="29" t="n">
        <f aca="false">F2083*I2083</f>
        <v>36.3376615</v>
      </c>
    </row>
    <row r="2084" customFormat="false" ht="15" hidden="false" customHeight="false" outlineLevel="0" collapsed="false">
      <c r="A2084" s="28" t="n">
        <v>45667</v>
      </c>
      <c r="B2084" s="21" t="s">
        <v>129</v>
      </c>
      <c r="C2084" s="21" t="s">
        <v>137</v>
      </c>
      <c r="D2084" s="29" t="n">
        <v>142.56</v>
      </c>
      <c r="E2084" s="29" t="n">
        <f aca="false">D2084/10</f>
        <v>14.256</v>
      </c>
      <c r="F2084" s="29" t="n">
        <f aca="false">(E2084+Einstellungen!$B$20)*(1+Einstellungen!$B$10)</f>
        <v>39.16528</v>
      </c>
      <c r="G2084" s="21" t="str">
        <f aca="false">IF(F2084&lt;Einstellungen!$B$5,"ja","nein")</f>
        <v>nein</v>
      </c>
      <c r="H2084" s="21" t="s">
        <v>16</v>
      </c>
      <c r="I2084" s="29" t="n">
        <f aca="false">INDEX(Einstellungen!$B$27:$B$50,18)</f>
        <v>1.1</v>
      </c>
      <c r="J2084" s="29" t="n">
        <f aca="false">F2084*I2084</f>
        <v>43.081808</v>
      </c>
    </row>
    <row r="2085" customFormat="false" ht="15" hidden="false" customHeight="false" outlineLevel="0" collapsed="false">
      <c r="A2085" s="28" t="n">
        <v>45667</v>
      </c>
      <c r="B2085" s="21" t="s">
        <v>130</v>
      </c>
      <c r="C2085" s="21" t="s">
        <v>137</v>
      </c>
      <c r="D2085" s="29" t="n">
        <v>144.12</v>
      </c>
      <c r="E2085" s="29" t="n">
        <f aca="false">D2085/10</f>
        <v>14.412</v>
      </c>
      <c r="F2085" s="29" t="n">
        <f aca="false">(E2085+Einstellungen!$B$20)*(1+Einstellungen!$B$10)</f>
        <v>39.35092</v>
      </c>
      <c r="G2085" s="21" t="str">
        <f aca="false">IF(F2085&lt;Einstellungen!$B$5,"ja","nein")</f>
        <v>nein</v>
      </c>
      <c r="H2085" s="21" t="s">
        <v>16</v>
      </c>
      <c r="I2085" s="29" t="n">
        <f aca="false">INDEX(Einstellungen!$B$27:$B$50,19)</f>
        <v>1.35</v>
      </c>
      <c r="J2085" s="29" t="n">
        <f aca="false">F2085*I2085</f>
        <v>53.123742</v>
      </c>
    </row>
    <row r="2086" customFormat="false" ht="15" hidden="false" customHeight="false" outlineLevel="0" collapsed="false">
      <c r="A2086" s="28" t="n">
        <v>45667</v>
      </c>
      <c r="B2086" s="21" t="s">
        <v>131</v>
      </c>
      <c r="C2086" s="21" t="s">
        <v>137</v>
      </c>
      <c r="D2086" s="29" t="n">
        <v>141.05</v>
      </c>
      <c r="E2086" s="29" t="n">
        <f aca="false">D2086/10</f>
        <v>14.105</v>
      </c>
      <c r="F2086" s="29" t="n">
        <f aca="false">(E2086+Einstellungen!$B$20)*(1+Einstellungen!$B$10)</f>
        <v>38.98559</v>
      </c>
      <c r="G2086" s="21" t="str">
        <f aca="false">IF(F2086&lt;Einstellungen!$B$5,"ja","nein")</f>
        <v>nein</v>
      </c>
      <c r="H2086" s="21" t="s">
        <v>16</v>
      </c>
      <c r="I2086" s="29" t="n">
        <f aca="false">INDEX(Einstellungen!$B$27:$B$50,20)</f>
        <v>1.45</v>
      </c>
      <c r="J2086" s="29" t="n">
        <f aca="false">F2086*I2086</f>
        <v>56.5291055</v>
      </c>
    </row>
    <row r="2087" customFormat="false" ht="15" hidden="false" customHeight="false" outlineLevel="0" collapsed="false">
      <c r="A2087" s="28" t="n">
        <v>45667</v>
      </c>
      <c r="B2087" s="21" t="s">
        <v>132</v>
      </c>
      <c r="C2087" s="21" t="s">
        <v>137</v>
      </c>
      <c r="D2087" s="29" t="n">
        <v>134.82</v>
      </c>
      <c r="E2087" s="29" t="n">
        <f aca="false">D2087/10</f>
        <v>13.482</v>
      </c>
      <c r="F2087" s="29" t="n">
        <f aca="false">(E2087+Einstellungen!$B$20)*(1+Einstellungen!$B$10)</f>
        <v>38.24422</v>
      </c>
      <c r="G2087" s="21" t="str">
        <f aca="false">IF(F2087&lt;Einstellungen!$B$5,"ja","nein")</f>
        <v>nein</v>
      </c>
      <c r="H2087" s="21" t="s">
        <v>16</v>
      </c>
      <c r="I2087" s="29" t="n">
        <f aca="false">INDEX(Einstellungen!$B$27:$B$50,21)</f>
        <v>1.4</v>
      </c>
      <c r="J2087" s="29" t="n">
        <f aca="false">F2087*I2087</f>
        <v>53.541908</v>
      </c>
    </row>
    <row r="2088" customFormat="false" ht="15" hidden="false" customHeight="false" outlineLevel="0" collapsed="false">
      <c r="A2088" s="28" t="n">
        <v>45667</v>
      </c>
      <c r="B2088" s="21" t="s">
        <v>133</v>
      </c>
      <c r="C2088" s="21" t="s">
        <v>137</v>
      </c>
      <c r="D2088" s="29" t="n">
        <v>122.51</v>
      </c>
      <c r="E2088" s="29" t="n">
        <f aca="false">D2088/10</f>
        <v>12.251</v>
      </c>
      <c r="F2088" s="29" t="n">
        <f aca="false">(E2088+Einstellungen!$B$20)*(1+Einstellungen!$B$10)</f>
        <v>36.77933</v>
      </c>
      <c r="G2088" s="21" t="str">
        <f aca="false">IF(F2088&lt;Einstellungen!$B$5,"ja","nein")</f>
        <v>nein</v>
      </c>
      <c r="H2088" s="21" t="s">
        <v>16</v>
      </c>
      <c r="I2088" s="29" t="n">
        <f aca="false">INDEX(Einstellungen!$B$27:$B$50,22)</f>
        <v>1.25</v>
      </c>
      <c r="J2088" s="29" t="n">
        <f aca="false">F2088*I2088</f>
        <v>45.9741625</v>
      </c>
    </row>
    <row r="2089" customFormat="false" ht="15" hidden="false" customHeight="false" outlineLevel="0" collapsed="false">
      <c r="A2089" s="28" t="n">
        <v>45667</v>
      </c>
      <c r="B2089" s="21" t="s">
        <v>134</v>
      </c>
      <c r="C2089" s="21" t="s">
        <v>137</v>
      </c>
      <c r="D2089" s="29" t="n">
        <v>119.77</v>
      </c>
      <c r="E2089" s="29" t="n">
        <f aca="false">D2089/10</f>
        <v>11.977</v>
      </c>
      <c r="F2089" s="29" t="n">
        <f aca="false">(E2089+Einstellungen!$B$20)*(1+Einstellungen!$B$10)</f>
        <v>36.45327</v>
      </c>
      <c r="G2089" s="21" t="str">
        <f aca="false">IF(F2089&lt;Einstellungen!$B$5,"ja","nein")</f>
        <v>nein</v>
      </c>
      <c r="H2089" s="21" t="s">
        <v>16</v>
      </c>
      <c r="I2089" s="29" t="n">
        <f aca="false">INDEX(Einstellungen!$B$27:$B$50,23)</f>
        <v>1.05</v>
      </c>
      <c r="J2089" s="29" t="n">
        <f aca="false">F2089*I2089</f>
        <v>38.2759335</v>
      </c>
    </row>
    <row r="2090" customFormat="false" ht="15" hidden="false" customHeight="false" outlineLevel="0" collapsed="false">
      <c r="A2090" s="28" t="n">
        <v>45667</v>
      </c>
      <c r="B2090" s="21" t="s">
        <v>135</v>
      </c>
      <c r="C2090" s="21" t="s">
        <v>137</v>
      </c>
      <c r="D2090" s="29" t="n">
        <v>111.71</v>
      </c>
      <c r="E2090" s="29" t="n">
        <f aca="false">D2090/10</f>
        <v>11.171</v>
      </c>
      <c r="F2090" s="29" t="n">
        <f aca="false">(E2090+Einstellungen!$B$20)*(1+Einstellungen!$B$10)</f>
        <v>35.49413</v>
      </c>
      <c r="G2090" s="21" t="str">
        <f aca="false">IF(F2090&lt;Einstellungen!$B$5,"ja","nein")</f>
        <v>nein</v>
      </c>
      <c r="H2090" s="21" t="s">
        <v>16</v>
      </c>
      <c r="I2090" s="29" t="n">
        <f aca="false">INDEX(Einstellungen!$B$27:$B$50,24)</f>
        <v>0.8</v>
      </c>
      <c r="J2090" s="29" t="n">
        <f aca="false">F2090*I2090</f>
        <v>28.395304</v>
      </c>
    </row>
    <row r="2091" customFormat="false" ht="15" hidden="false" customHeight="false" outlineLevel="0" collapsed="false">
      <c r="A2091" s="28" t="n">
        <v>45668</v>
      </c>
      <c r="B2091" s="21" t="s">
        <v>111</v>
      </c>
      <c r="C2091" s="21" t="s">
        <v>138</v>
      </c>
      <c r="D2091" s="29" t="n">
        <v>106.64</v>
      </c>
      <c r="E2091" s="29" t="n">
        <f aca="false">D2091/10</f>
        <v>10.664</v>
      </c>
      <c r="F2091" s="29" t="n">
        <f aca="false">(E2091+Einstellungen!$B$20)*(1+Einstellungen!$B$10)</f>
        <v>34.8908</v>
      </c>
      <c r="G2091" s="21" t="str">
        <f aca="false">IF(F2091&lt;Einstellungen!$B$5,"ja","nein")</f>
        <v>nein</v>
      </c>
      <c r="H2091" s="21" t="s">
        <v>16</v>
      </c>
      <c r="I2091" s="29" t="n">
        <f aca="false">INDEX(Einstellungen!$B$27:$B$50,1)</f>
        <v>0.6</v>
      </c>
      <c r="J2091" s="29" t="n">
        <f aca="false">F2091*I2091</f>
        <v>20.93448</v>
      </c>
    </row>
    <row r="2092" customFormat="false" ht="15" hidden="false" customHeight="false" outlineLevel="0" collapsed="false">
      <c r="A2092" s="28" t="n">
        <v>45668</v>
      </c>
      <c r="B2092" s="21" t="s">
        <v>113</v>
      </c>
      <c r="C2092" s="21" t="s">
        <v>138</v>
      </c>
      <c r="D2092" s="29" t="n">
        <v>98.99</v>
      </c>
      <c r="E2092" s="29" t="n">
        <f aca="false">D2092/10</f>
        <v>9.899</v>
      </c>
      <c r="F2092" s="29" t="n">
        <f aca="false">(E2092+Einstellungen!$B$20)*(1+Einstellungen!$B$10)</f>
        <v>33.98045</v>
      </c>
      <c r="G2092" s="21" t="str">
        <f aca="false">IF(F2092&lt;Einstellungen!$B$5,"ja","nein")</f>
        <v>nein</v>
      </c>
      <c r="H2092" s="21" t="s">
        <v>16</v>
      </c>
      <c r="I2092" s="29" t="n">
        <f aca="false">INDEX(Einstellungen!$B$27:$B$50,2)</f>
        <v>0.5</v>
      </c>
      <c r="J2092" s="29" t="n">
        <f aca="false">F2092*I2092</f>
        <v>16.990225</v>
      </c>
    </row>
    <row r="2093" customFormat="false" ht="15" hidden="false" customHeight="false" outlineLevel="0" collapsed="false">
      <c r="A2093" s="28" t="n">
        <v>45668</v>
      </c>
      <c r="B2093" s="21" t="s">
        <v>114</v>
      </c>
      <c r="C2093" s="21" t="s">
        <v>138</v>
      </c>
      <c r="D2093" s="29" t="n">
        <v>95.71</v>
      </c>
      <c r="E2093" s="29" t="n">
        <f aca="false">D2093/10</f>
        <v>9.571</v>
      </c>
      <c r="F2093" s="29" t="n">
        <f aca="false">(E2093+Einstellungen!$B$20)*(1+Einstellungen!$B$10)</f>
        <v>33.59013</v>
      </c>
      <c r="G2093" s="21" t="str">
        <f aca="false">IF(F2093&lt;Einstellungen!$B$5,"ja","nein")</f>
        <v>nein</v>
      </c>
      <c r="H2093" s="21" t="s">
        <v>16</v>
      </c>
      <c r="I2093" s="29" t="n">
        <f aca="false">INDEX(Einstellungen!$B$27:$B$50,3)</f>
        <v>0.45</v>
      </c>
      <c r="J2093" s="29" t="n">
        <f aca="false">F2093*I2093</f>
        <v>15.1155585</v>
      </c>
    </row>
    <row r="2094" customFormat="false" ht="15" hidden="false" customHeight="false" outlineLevel="0" collapsed="false">
      <c r="A2094" s="28" t="n">
        <v>45668</v>
      </c>
      <c r="B2094" s="21" t="s">
        <v>115</v>
      </c>
      <c r="C2094" s="21" t="s">
        <v>138</v>
      </c>
      <c r="D2094" s="29" t="n">
        <v>89.45</v>
      </c>
      <c r="E2094" s="29" t="n">
        <f aca="false">D2094/10</f>
        <v>8.945</v>
      </c>
      <c r="F2094" s="29" t="n">
        <f aca="false">(E2094+Einstellungen!$B$20)*(1+Einstellungen!$B$10)</f>
        <v>32.84519</v>
      </c>
      <c r="G2094" s="21" t="str">
        <f aca="false">IF(F2094&lt;Einstellungen!$B$5,"ja","nein")</f>
        <v>nein</v>
      </c>
      <c r="H2094" s="21" t="s">
        <v>16</v>
      </c>
      <c r="I2094" s="29" t="n">
        <f aca="false">INDEX(Einstellungen!$B$27:$B$50,4)</f>
        <v>0.45</v>
      </c>
      <c r="J2094" s="29" t="n">
        <f aca="false">F2094*I2094</f>
        <v>14.7803355</v>
      </c>
    </row>
    <row r="2095" customFormat="false" ht="15" hidden="false" customHeight="false" outlineLevel="0" collapsed="false">
      <c r="A2095" s="28" t="n">
        <v>45668</v>
      </c>
      <c r="B2095" s="21" t="s">
        <v>116</v>
      </c>
      <c r="C2095" s="21" t="s">
        <v>138</v>
      </c>
      <c r="D2095" s="29" t="n">
        <v>88.35</v>
      </c>
      <c r="E2095" s="29" t="n">
        <f aca="false">D2095/10</f>
        <v>8.835</v>
      </c>
      <c r="F2095" s="29" t="n">
        <f aca="false">(E2095+Einstellungen!$B$20)*(1+Einstellungen!$B$10)</f>
        <v>32.71429</v>
      </c>
      <c r="G2095" s="21" t="str">
        <f aca="false">IF(F2095&lt;Einstellungen!$B$5,"ja","nein")</f>
        <v>nein</v>
      </c>
      <c r="H2095" s="21" t="s">
        <v>16</v>
      </c>
      <c r="I2095" s="29" t="n">
        <f aca="false">INDEX(Einstellungen!$B$27:$B$50,5)</f>
        <v>0.45</v>
      </c>
      <c r="J2095" s="29" t="n">
        <f aca="false">F2095*I2095</f>
        <v>14.7214305</v>
      </c>
    </row>
    <row r="2096" customFormat="false" ht="15" hidden="false" customHeight="false" outlineLevel="0" collapsed="false">
      <c r="A2096" s="28" t="n">
        <v>45668</v>
      </c>
      <c r="B2096" s="21" t="s">
        <v>117</v>
      </c>
      <c r="C2096" s="21" t="s">
        <v>138</v>
      </c>
      <c r="D2096" s="29" t="n">
        <v>88.4</v>
      </c>
      <c r="E2096" s="29" t="n">
        <f aca="false">D2096/10</f>
        <v>8.84</v>
      </c>
      <c r="F2096" s="29" t="n">
        <f aca="false">(E2096+Einstellungen!$B$20)*(1+Einstellungen!$B$10)</f>
        <v>32.72024</v>
      </c>
      <c r="G2096" s="21" t="str">
        <f aca="false">IF(F2096&lt;Einstellungen!$B$5,"ja","nein")</f>
        <v>nein</v>
      </c>
      <c r="H2096" s="21" t="s">
        <v>16</v>
      </c>
      <c r="I2096" s="29" t="n">
        <f aca="false">INDEX(Einstellungen!$B$27:$B$50,6)</f>
        <v>0.5</v>
      </c>
      <c r="J2096" s="29" t="n">
        <f aca="false">F2096*I2096</f>
        <v>16.36012</v>
      </c>
    </row>
    <row r="2097" customFormat="false" ht="15" hidden="false" customHeight="false" outlineLevel="0" collapsed="false">
      <c r="A2097" s="28" t="n">
        <v>45668</v>
      </c>
      <c r="B2097" s="21" t="s">
        <v>118</v>
      </c>
      <c r="C2097" s="21" t="s">
        <v>138</v>
      </c>
      <c r="D2097" s="29" t="n">
        <v>88.13</v>
      </c>
      <c r="E2097" s="29" t="n">
        <f aca="false">D2097/10</f>
        <v>8.813</v>
      </c>
      <c r="F2097" s="29" t="n">
        <f aca="false">(E2097+Einstellungen!$B$20)*(1+Einstellungen!$B$10)</f>
        <v>32.68811</v>
      </c>
      <c r="G2097" s="21" t="str">
        <f aca="false">IF(F2097&lt;Einstellungen!$B$5,"ja","nein")</f>
        <v>nein</v>
      </c>
      <c r="H2097" s="21" t="s">
        <v>16</v>
      </c>
      <c r="I2097" s="29" t="n">
        <f aca="false">INDEX(Einstellungen!$B$27:$B$50,7)</f>
        <v>0.7</v>
      </c>
      <c r="J2097" s="29" t="n">
        <f aca="false">F2097*I2097</f>
        <v>22.881677</v>
      </c>
    </row>
    <row r="2098" customFormat="false" ht="15" hidden="false" customHeight="false" outlineLevel="0" collapsed="false">
      <c r="A2098" s="28" t="n">
        <v>45668</v>
      </c>
      <c r="B2098" s="21" t="s">
        <v>119</v>
      </c>
      <c r="C2098" s="21" t="s">
        <v>138</v>
      </c>
      <c r="D2098" s="29" t="n">
        <v>94.68</v>
      </c>
      <c r="E2098" s="29" t="n">
        <f aca="false">D2098/10</f>
        <v>9.468</v>
      </c>
      <c r="F2098" s="29" t="n">
        <f aca="false">(E2098+Einstellungen!$B$20)*(1+Einstellungen!$B$10)</f>
        <v>33.46756</v>
      </c>
      <c r="G2098" s="21" t="str">
        <f aca="false">IF(F2098&lt;Einstellungen!$B$5,"ja","nein")</f>
        <v>nein</v>
      </c>
      <c r="H2098" s="21" t="s">
        <v>16</v>
      </c>
      <c r="I2098" s="29" t="n">
        <f aca="false">INDEX(Einstellungen!$B$27:$B$50,8)</f>
        <v>0.95</v>
      </c>
      <c r="J2098" s="29" t="n">
        <f aca="false">F2098*I2098</f>
        <v>31.794182</v>
      </c>
    </row>
    <row r="2099" customFormat="false" ht="15" hidden="false" customHeight="false" outlineLevel="0" collapsed="false">
      <c r="A2099" s="28" t="n">
        <v>45668</v>
      </c>
      <c r="B2099" s="21" t="s">
        <v>120</v>
      </c>
      <c r="C2099" s="21" t="s">
        <v>138</v>
      </c>
      <c r="D2099" s="29" t="n">
        <v>107.65</v>
      </c>
      <c r="E2099" s="29" t="n">
        <f aca="false">D2099/10</f>
        <v>10.765</v>
      </c>
      <c r="F2099" s="29" t="n">
        <f aca="false">(E2099+Einstellungen!$B$20)*(1+Einstellungen!$B$10)</f>
        <v>35.01099</v>
      </c>
      <c r="G2099" s="21" t="str">
        <f aca="false">IF(F2099&lt;Einstellungen!$B$5,"ja","nein")</f>
        <v>nein</v>
      </c>
      <c r="H2099" s="21" t="s">
        <v>16</v>
      </c>
      <c r="I2099" s="29" t="n">
        <f aca="false">INDEX(Einstellungen!$B$27:$B$50,9)</f>
        <v>1.05</v>
      </c>
      <c r="J2099" s="29" t="n">
        <f aca="false">F2099*I2099</f>
        <v>36.7615395</v>
      </c>
    </row>
    <row r="2100" customFormat="false" ht="15" hidden="false" customHeight="false" outlineLevel="0" collapsed="false">
      <c r="A2100" s="28" t="n">
        <v>45668</v>
      </c>
      <c r="B2100" s="21" t="s">
        <v>121</v>
      </c>
      <c r="C2100" s="21" t="s">
        <v>138</v>
      </c>
      <c r="D2100" s="29" t="n">
        <v>103.14</v>
      </c>
      <c r="E2100" s="29" t="n">
        <f aca="false">D2100/10</f>
        <v>10.314</v>
      </c>
      <c r="F2100" s="29" t="n">
        <f aca="false">(E2100+Einstellungen!$B$20)*(1+Einstellungen!$B$10)</f>
        <v>34.4743</v>
      </c>
      <c r="G2100" s="21" t="str">
        <f aca="false">IF(F2100&lt;Einstellungen!$B$5,"ja","nein")</f>
        <v>nein</v>
      </c>
      <c r="H2100" s="21" t="s">
        <v>16</v>
      </c>
      <c r="I2100" s="29" t="n">
        <f aca="false">INDEX(Einstellungen!$B$27:$B$50,10)</f>
        <v>1.05</v>
      </c>
      <c r="J2100" s="29" t="n">
        <f aca="false">F2100*I2100</f>
        <v>36.198015</v>
      </c>
    </row>
    <row r="2101" customFormat="false" ht="15" hidden="false" customHeight="false" outlineLevel="0" collapsed="false">
      <c r="A2101" s="28" t="n">
        <v>45668</v>
      </c>
      <c r="B2101" s="21" t="s">
        <v>122</v>
      </c>
      <c r="C2101" s="21" t="s">
        <v>138</v>
      </c>
      <c r="D2101" s="29" t="n">
        <v>101.13</v>
      </c>
      <c r="E2101" s="29" t="n">
        <f aca="false">D2101/10</f>
        <v>10.113</v>
      </c>
      <c r="F2101" s="29" t="n">
        <f aca="false">(E2101+Einstellungen!$B$20)*(1+Einstellungen!$B$10)</f>
        <v>34.23511</v>
      </c>
      <c r="G2101" s="21" t="str">
        <f aca="false">IF(F2101&lt;Einstellungen!$B$5,"ja","nein")</f>
        <v>nein</v>
      </c>
      <c r="H2101" s="21" t="s">
        <v>16</v>
      </c>
      <c r="I2101" s="29" t="n">
        <f aca="false">INDEX(Einstellungen!$B$27:$B$50,11)</f>
        <v>1.05</v>
      </c>
      <c r="J2101" s="29" t="n">
        <f aca="false">F2101*I2101</f>
        <v>35.9468655</v>
      </c>
    </row>
    <row r="2102" customFormat="false" ht="15" hidden="false" customHeight="false" outlineLevel="0" collapsed="false">
      <c r="A2102" s="28" t="n">
        <v>45668</v>
      </c>
      <c r="B2102" s="21" t="s">
        <v>123</v>
      </c>
      <c r="C2102" s="21" t="s">
        <v>138</v>
      </c>
      <c r="D2102" s="29" t="n">
        <v>99.56</v>
      </c>
      <c r="E2102" s="29" t="n">
        <f aca="false">D2102/10</f>
        <v>9.956</v>
      </c>
      <c r="F2102" s="29" t="n">
        <f aca="false">(E2102+Einstellungen!$B$20)*(1+Einstellungen!$B$10)</f>
        <v>34.04828</v>
      </c>
      <c r="G2102" s="21" t="str">
        <f aca="false">IF(F2102&lt;Einstellungen!$B$5,"ja","nein")</f>
        <v>nein</v>
      </c>
      <c r="H2102" s="21" t="s">
        <v>16</v>
      </c>
      <c r="I2102" s="29" t="n">
        <f aca="false">INDEX(Einstellungen!$B$27:$B$50,12)</f>
        <v>1.1</v>
      </c>
      <c r="J2102" s="29" t="n">
        <f aca="false">F2102*I2102</f>
        <v>37.453108</v>
      </c>
    </row>
    <row r="2103" customFormat="false" ht="15" hidden="false" customHeight="false" outlineLevel="0" collapsed="false">
      <c r="A2103" s="28" t="n">
        <v>45668</v>
      </c>
      <c r="B2103" s="21" t="s">
        <v>124</v>
      </c>
      <c r="C2103" s="21" t="s">
        <v>138</v>
      </c>
      <c r="D2103" s="29" t="n">
        <v>96.74</v>
      </c>
      <c r="E2103" s="29" t="n">
        <f aca="false">D2103/10</f>
        <v>9.674</v>
      </c>
      <c r="F2103" s="29" t="n">
        <f aca="false">(E2103+Einstellungen!$B$20)*(1+Einstellungen!$B$10)</f>
        <v>33.7127</v>
      </c>
      <c r="G2103" s="21" t="str">
        <f aca="false">IF(F2103&lt;Einstellungen!$B$5,"ja","nein")</f>
        <v>nein</v>
      </c>
      <c r="H2103" s="21" t="s">
        <v>16</v>
      </c>
      <c r="I2103" s="29" t="n">
        <f aca="false">INDEX(Einstellungen!$B$27:$B$50,13)</f>
        <v>1.2</v>
      </c>
      <c r="J2103" s="29" t="n">
        <f aca="false">F2103*I2103</f>
        <v>40.45524</v>
      </c>
    </row>
    <row r="2104" customFormat="false" ht="15" hidden="false" customHeight="false" outlineLevel="0" collapsed="false">
      <c r="A2104" s="28" t="n">
        <v>45668</v>
      </c>
      <c r="B2104" s="21" t="s">
        <v>125</v>
      </c>
      <c r="C2104" s="21" t="s">
        <v>138</v>
      </c>
      <c r="D2104" s="29" t="n">
        <v>93.15</v>
      </c>
      <c r="E2104" s="29" t="n">
        <f aca="false">D2104/10</f>
        <v>9.315</v>
      </c>
      <c r="F2104" s="29" t="n">
        <f aca="false">(E2104+Einstellungen!$B$20)*(1+Einstellungen!$B$10)</f>
        <v>33.28549</v>
      </c>
      <c r="G2104" s="21" t="str">
        <f aca="false">IF(F2104&lt;Einstellungen!$B$5,"ja","nein")</f>
        <v>nein</v>
      </c>
      <c r="H2104" s="21" t="s">
        <v>16</v>
      </c>
      <c r="I2104" s="29" t="n">
        <f aca="false">INDEX(Einstellungen!$B$27:$B$50,14)</f>
        <v>1.15</v>
      </c>
      <c r="J2104" s="29" t="n">
        <f aca="false">F2104*I2104</f>
        <v>38.2783135</v>
      </c>
    </row>
    <row r="2105" customFormat="false" ht="15" hidden="false" customHeight="false" outlineLevel="0" collapsed="false">
      <c r="A2105" s="28" t="n">
        <v>45668</v>
      </c>
      <c r="B2105" s="21" t="s">
        <v>126</v>
      </c>
      <c r="C2105" s="21" t="s">
        <v>138</v>
      </c>
      <c r="D2105" s="29" t="n">
        <v>94.9</v>
      </c>
      <c r="E2105" s="29" t="n">
        <f aca="false">D2105/10</f>
        <v>9.49</v>
      </c>
      <c r="F2105" s="29" t="n">
        <f aca="false">(E2105+Einstellungen!$B$20)*(1+Einstellungen!$B$10)</f>
        <v>33.49374</v>
      </c>
      <c r="G2105" s="21" t="str">
        <f aca="false">IF(F2105&lt;Einstellungen!$B$5,"ja","nein")</f>
        <v>nein</v>
      </c>
      <c r="H2105" s="21" t="s">
        <v>16</v>
      </c>
      <c r="I2105" s="29" t="n">
        <f aca="false">INDEX(Einstellungen!$B$27:$B$50,15)</f>
        <v>1</v>
      </c>
      <c r="J2105" s="29" t="n">
        <f aca="false">F2105*I2105</f>
        <v>33.49374</v>
      </c>
    </row>
    <row r="2106" customFormat="false" ht="15" hidden="false" customHeight="false" outlineLevel="0" collapsed="false">
      <c r="A2106" s="28" t="n">
        <v>45668</v>
      </c>
      <c r="B2106" s="21" t="s">
        <v>127</v>
      </c>
      <c r="C2106" s="21" t="s">
        <v>138</v>
      </c>
      <c r="D2106" s="29" t="n">
        <v>104.89</v>
      </c>
      <c r="E2106" s="29" t="n">
        <f aca="false">D2106/10</f>
        <v>10.489</v>
      </c>
      <c r="F2106" s="29" t="n">
        <f aca="false">(E2106+Einstellungen!$B$20)*(1+Einstellungen!$B$10)</f>
        <v>34.68255</v>
      </c>
      <c r="G2106" s="21" t="str">
        <f aca="false">IF(F2106&lt;Einstellungen!$B$5,"ja","nein")</f>
        <v>nein</v>
      </c>
      <c r="H2106" s="21" t="s">
        <v>16</v>
      </c>
      <c r="I2106" s="29" t="n">
        <f aca="false">INDEX(Einstellungen!$B$27:$B$50,16)</f>
        <v>0.95</v>
      </c>
      <c r="J2106" s="29" t="n">
        <f aca="false">F2106*I2106</f>
        <v>32.9484225</v>
      </c>
    </row>
    <row r="2107" customFormat="false" ht="15" hidden="false" customHeight="false" outlineLevel="0" collapsed="false">
      <c r="A2107" s="28" t="n">
        <v>45668</v>
      </c>
      <c r="B2107" s="21" t="s">
        <v>128</v>
      </c>
      <c r="C2107" s="21" t="s">
        <v>138</v>
      </c>
      <c r="D2107" s="29" t="n">
        <v>112.12</v>
      </c>
      <c r="E2107" s="29" t="n">
        <f aca="false">D2107/10</f>
        <v>11.212</v>
      </c>
      <c r="F2107" s="29" t="n">
        <f aca="false">(E2107+Einstellungen!$B$20)*(1+Einstellungen!$B$10)</f>
        <v>35.54292</v>
      </c>
      <c r="G2107" s="21" t="str">
        <f aca="false">IF(F2107&lt;Einstellungen!$B$5,"ja","nein")</f>
        <v>nein</v>
      </c>
      <c r="H2107" s="21" t="s">
        <v>16</v>
      </c>
      <c r="I2107" s="29" t="n">
        <f aca="false">INDEX(Einstellungen!$B$27:$B$50,17)</f>
        <v>0.95</v>
      </c>
      <c r="J2107" s="29" t="n">
        <f aca="false">F2107*I2107</f>
        <v>33.765774</v>
      </c>
    </row>
    <row r="2108" customFormat="false" ht="15" hidden="false" customHeight="false" outlineLevel="0" collapsed="false">
      <c r="A2108" s="28" t="n">
        <v>45668</v>
      </c>
      <c r="B2108" s="21" t="s">
        <v>129</v>
      </c>
      <c r="C2108" s="21" t="s">
        <v>138</v>
      </c>
      <c r="D2108" s="29" t="n">
        <v>119.8</v>
      </c>
      <c r="E2108" s="29" t="n">
        <f aca="false">D2108/10</f>
        <v>11.98</v>
      </c>
      <c r="F2108" s="29" t="n">
        <f aca="false">(E2108+Einstellungen!$B$20)*(1+Einstellungen!$B$10)</f>
        <v>36.45684</v>
      </c>
      <c r="G2108" s="21" t="str">
        <f aca="false">IF(F2108&lt;Einstellungen!$B$5,"ja","nein")</f>
        <v>nein</v>
      </c>
      <c r="H2108" s="21" t="s">
        <v>16</v>
      </c>
      <c r="I2108" s="29" t="n">
        <f aca="false">INDEX(Einstellungen!$B$27:$B$50,18)</f>
        <v>1.1</v>
      </c>
      <c r="J2108" s="29" t="n">
        <f aca="false">F2108*I2108</f>
        <v>40.102524</v>
      </c>
    </row>
    <row r="2109" customFormat="false" ht="15" hidden="false" customHeight="false" outlineLevel="0" collapsed="false">
      <c r="A2109" s="28" t="n">
        <v>45668</v>
      </c>
      <c r="B2109" s="21" t="s">
        <v>130</v>
      </c>
      <c r="C2109" s="21" t="s">
        <v>138</v>
      </c>
      <c r="D2109" s="29" t="n">
        <v>122.34</v>
      </c>
      <c r="E2109" s="29" t="n">
        <f aca="false">D2109/10</f>
        <v>12.234</v>
      </c>
      <c r="F2109" s="29" t="n">
        <f aca="false">(E2109+Einstellungen!$B$20)*(1+Einstellungen!$B$10)</f>
        <v>36.7591</v>
      </c>
      <c r="G2109" s="21" t="str">
        <f aca="false">IF(F2109&lt;Einstellungen!$B$5,"ja","nein")</f>
        <v>nein</v>
      </c>
      <c r="H2109" s="21" t="s">
        <v>16</v>
      </c>
      <c r="I2109" s="29" t="n">
        <f aca="false">INDEX(Einstellungen!$B$27:$B$50,19)</f>
        <v>1.35</v>
      </c>
      <c r="J2109" s="29" t="n">
        <f aca="false">F2109*I2109</f>
        <v>49.624785</v>
      </c>
    </row>
    <row r="2110" customFormat="false" ht="15" hidden="false" customHeight="false" outlineLevel="0" collapsed="false">
      <c r="A2110" s="28" t="n">
        <v>45668</v>
      </c>
      <c r="B2110" s="21" t="s">
        <v>131</v>
      </c>
      <c r="C2110" s="21" t="s">
        <v>138</v>
      </c>
      <c r="D2110" s="29" t="n">
        <v>114.85</v>
      </c>
      <c r="E2110" s="29" t="n">
        <f aca="false">D2110/10</f>
        <v>11.485</v>
      </c>
      <c r="F2110" s="29" t="n">
        <f aca="false">(E2110+Einstellungen!$B$20)*(1+Einstellungen!$B$10)</f>
        <v>35.86779</v>
      </c>
      <c r="G2110" s="21" t="str">
        <f aca="false">IF(F2110&lt;Einstellungen!$B$5,"ja","nein")</f>
        <v>nein</v>
      </c>
      <c r="H2110" s="21" t="s">
        <v>16</v>
      </c>
      <c r="I2110" s="29" t="n">
        <f aca="false">INDEX(Einstellungen!$B$27:$B$50,20)</f>
        <v>1.45</v>
      </c>
      <c r="J2110" s="29" t="n">
        <f aca="false">F2110*I2110</f>
        <v>52.0082955</v>
      </c>
    </row>
    <row r="2111" customFormat="false" ht="15" hidden="false" customHeight="false" outlineLevel="0" collapsed="false">
      <c r="A2111" s="28" t="n">
        <v>45668</v>
      </c>
      <c r="B2111" s="21" t="s">
        <v>132</v>
      </c>
      <c r="C2111" s="21" t="s">
        <v>138</v>
      </c>
      <c r="D2111" s="29" t="n">
        <v>111.19</v>
      </c>
      <c r="E2111" s="29" t="n">
        <f aca="false">D2111/10</f>
        <v>11.119</v>
      </c>
      <c r="F2111" s="29" t="n">
        <f aca="false">(E2111+Einstellungen!$B$20)*(1+Einstellungen!$B$10)</f>
        <v>35.43225</v>
      </c>
      <c r="G2111" s="21" t="str">
        <f aca="false">IF(F2111&lt;Einstellungen!$B$5,"ja","nein")</f>
        <v>nein</v>
      </c>
      <c r="H2111" s="21" t="s">
        <v>16</v>
      </c>
      <c r="I2111" s="29" t="n">
        <f aca="false">INDEX(Einstellungen!$B$27:$B$50,21)</f>
        <v>1.4</v>
      </c>
      <c r="J2111" s="29" t="n">
        <f aca="false">F2111*I2111</f>
        <v>49.60515</v>
      </c>
    </row>
    <row r="2112" customFormat="false" ht="15" hidden="false" customHeight="false" outlineLevel="0" collapsed="false">
      <c r="A2112" s="28" t="n">
        <v>45668</v>
      </c>
      <c r="B2112" s="21" t="s">
        <v>133</v>
      </c>
      <c r="C2112" s="21" t="s">
        <v>138</v>
      </c>
      <c r="D2112" s="29" t="n">
        <v>104.8</v>
      </c>
      <c r="E2112" s="29" t="n">
        <f aca="false">D2112/10</f>
        <v>10.48</v>
      </c>
      <c r="F2112" s="29" t="n">
        <f aca="false">(E2112+Einstellungen!$B$20)*(1+Einstellungen!$B$10)</f>
        <v>34.67184</v>
      </c>
      <c r="G2112" s="21" t="str">
        <f aca="false">IF(F2112&lt;Einstellungen!$B$5,"ja","nein")</f>
        <v>nein</v>
      </c>
      <c r="H2112" s="21" t="s">
        <v>16</v>
      </c>
      <c r="I2112" s="29" t="n">
        <f aca="false">INDEX(Einstellungen!$B$27:$B$50,22)</f>
        <v>1.25</v>
      </c>
      <c r="J2112" s="29" t="n">
        <f aca="false">F2112*I2112</f>
        <v>43.3398</v>
      </c>
    </row>
    <row r="2113" customFormat="false" ht="15" hidden="false" customHeight="false" outlineLevel="0" collapsed="false">
      <c r="A2113" s="28" t="n">
        <v>45668</v>
      </c>
      <c r="B2113" s="21" t="s">
        <v>134</v>
      </c>
      <c r="C2113" s="21" t="s">
        <v>138</v>
      </c>
      <c r="D2113" s="29" t="n">
        <v>103.07</v>
      </c>
      <c r="E2113" s="29" t="n">
        <f aca="false">D2113/10</f>
        <v>10.307</v>
      </c>
      <c r="F2113" s="29" t="n">
        <f aca="false">(E2113+Einstellungen!$B$20)*(1+Einstellungen!$B$10)</f>
        <v>34.46597</v>
      </c>
      <c r="G2113" s="21" t="str">
        <f aca="false">IF(F2113&lt;Einstellungen!$B$5,"ja","nein")</f>
        <v>nein</v>
      </c>
      <c r="H2113" s="21" t="s">
        <v>16</v>
      </c>
      <c r="I2113" s="29" t="n">
        <f aca="false">INDEX(Einstellungen!$B$27:$B$50,23)</f>
        <v>1.05</v>
      </c>
      <c r="J2113" s="29" t="n">
        <f aca="false">F2113*I2113</f>
        <v>36.1892685</v>
      </c>
    </row>
    <row r="2114" customFormat="false" ht="15" hidden="false" customHeight="false" outlineLevel="0" collapsed="false">
      <c r="A2114" s="28" t="n">
        <v>45668</v>
      </c>
      <c r="B2114" s="21" t="s">
        <v>135</v>
      </c>
      <c r="C2114" s="21" t="s">
        <v>138</v>
      </c>
      <c r="D2114" s="29" t="n">
        <v>105.69</v>
      </c>
      <c r="E2114" s="29" t="n">
        <f aca="false">D2114/10</f>
        <v>10.569</v>
      </c>
      <c r="F2114" s="29" t="n">
        <f aca="false">(E2114+Einstellungen!$B$20)*(1+Einstellungen!$B$10)</f>
        <v>34.77775</v>
      </c>
      <c r="G2114" s="21" t="str">
        <f aca="false">IF(F2114&lt;Einstellungen!$B$5,"ja","nein")</f>
        <v>nein</v>
      </c>
      <c r="H2114" s="21" t="s">
        <v>16</v>
      </c>
      <c r="I2114" s="29" t="n">
        <f aca="false">INDEX(Einstellungen!$B$27:$B$50,24)</f>
        <v>0.8</v>
      </c>
      <c r="J2114" s="29" t="n">
        <f aca="false">F2114*I2114</f>
        <v>27.8222</v>
      </c>
    </row>
    <row r="2115" customFormat="false" ht="15" hidden="false" customHeight="false" outlineLevel="0" collapsed="false">
      <c r="A2115" s="28" t="n">
        <v>45669</v>
      </c>
      <c r="B2115" s="21" t="s">
        <v>111</v>
      </c>
      <c r="C2115" s="21" t="s">
        <v>139</v>
      </c>
      <c r="D2115" s="29" t="n">
        <v>83.58</v>
      </c>
      <c r="E2115" s="29" t="n">
        <f aca="false">D2115/10</f>
        <v>8.358</v>
      </c>
      <c r="F2115" s="29" t="n">
        <f aca="false">(E2115+Einstellungen!$B$20)*(1+Einstellungen!$B$10)</f>
        <v>32.14666</v>
      </c>
      <c r="G2115" s="21" t="str">
        <f aca="false">IF(F2115&lt;Einstellungen!$B$5,"ja","nein")</f>
        <v>nein</v>
      </c>
      <c r="H2115" s="21" t="s">
        <v>16</v>
      </c>
      <c r="I2115" s="29" t="n">
        <f aca="false">INDEX(Einstellungen!$B$27:$B$50,1)</f>
        <v>0.6</v>
      </c>
      <c r="J2115" s="29" t="n">
        <f aca="false">F2115*I2115</f>
        <v>19.287996</v>
      </c>
    </row>
    <row r="2116" customFormat="false" ht="15" hidden="false" customHeight="false" outlineLevel="0" collapsed="false">
      <c r="A2116" s="28" t="n">
        <v>45669</v>
      </c>
      <c r="B2116" s="21" t="s">
        <v>113</v>
      </c>
      <c r="C2116" s="21" t="s">
        <v>139</v>
      </c>
      <c r="D2116" s="29" t="n">
        <v>83.79</v>
      </c>
      <c r="E2116" s="29" t="n">
        <f aca="false">D2116/10</f>
        <v>8.379</v>
      </c>
      <c r="F2116" s="29" t="n">
        <f aca="false">(E2116+Einstellungen!$B$20)*(1+Einstellungen!$B$10)</f>
        <v>32.17165</v>
      </c>
      <c r="G2116" s="21" t="str">
        <f aca="false">IF(F2116&lt;Einstellungen!$B$5,"ja","nein")</f>
        <v>nein</v>
      </c>
      <c r="H2116" s="21" t="s">
        <v>16</v>
      </c>
      <c r="I2116" s="29" t="n">
        <f aca="false">INDEX(Einstellungen!$B$27:$B$50,2)</f>
        <v>0.5</v>
      </c>
      <c r="J2116" s="29" t="n">
        <f aca="false">F2116*I2116</f>
        <v>16.085825</v>
      </c>
    </row>
    <row r="2117" customFormat="false" ht="15" hidden="false" customHeight="false" outlineLevel="0" collapsed="false">
      <c r="A2117" s="28" t="n">
        <v>45669</v>
      </c>
      <c r="B2117" s="21" t="s">
        <v>114</v>
      </c>
      <c r="C2117" s="21" t="s">
        <v>139</v>
      </c>
      <c r="D2117" s="29" t="n">
        <v>86.75</v>
      </c>
      <c r="E2117" s="29" t="n">
        <f aca="false">D2117/10</f>
        <v>8.675</v>
      </c>
      <c r="F2117" s="29" t="n">
        <f aca="false">(E2117+Einstellungen!$B$20)*(1+Einstellungen!$B$10)</f>
        <v>32.52389</v>
      </c>
      <c r="G2117" s="21" t="str">
        <f aca="false">IF(F2117&lt;Einstellungen!$B$5,"ja","nein")</f>
        <v>nein</v>
      </c>
      <c r="H2117" s="21" t="s">
        <v>16</v>
      </c>
      <c r="I2117" s="29" t="n">
        <f aca="false">INDEX(Einstellungen!$B$27:$B$50,3)</f>
        <v>0.45</v>
      </c>
      <c r="J2117" s="29" t="n">
        <f aca="false">F2117*I2117</f>
        <v>14.6357505</v>
      </c>
    </row>
    <row r="2118" customFormat="false" ht="15" hidden="false" customHeight="false" outlineLevel="0" collapsed="false">
      <c r="A2118" s="28" t="n">
        <v>45669</v>
      </c>
      <c r="B2118" s="21" t="s">
        <v>115</v>
      </c>
      <c r="C2118" s="21" t="s">
        <v>139</v>
      </c>
      <c r="D2118" s="29" t="n">
        <v>84.2</v>
      </c>
      <c r="E2118" s="29" t="n">
        <f aca="false">D2118/10</f>
        <v>8.42</v>
      </c>
      <c r="F2118" s="29" t="n">
        <f aca="false">(E2118+Einstellungen!$B$20)*(1+Einstellungen!$B$10)</f>
        <v>32.22044</v>
      </c>
      <c r="G2118" s="21" t="str">
        <f aca="false">IF(F2118&lt;Einstellungen!$B$5,"ja","nein")</f>
        <v>nein</v>
      </c>
      <c r="H2118" s="21" t="s">
        <v>16</v>
      </c>
      <c r="I2118" s="29" t="n">
        <f aca="false">INDEX(Einstellungen!$B$27:$B$50,4)</f>
        <v>0.45</v>
      </c>
      <c r="J2118" s="29" t="n">
        <f aca="false">F2118*I2118</f>
        <v>14.499198</v>
      </c>
    </row>
    <row r="2119" customFormat="false" ht="15" hidden="false" customHeight="false" outlineLevel="0" collapsed="false">
      <c r="A2119" s="28" t="n">
        <v>45669</v>
      </c>
      <c r="B2119" s="21" t="s">
        <v>116</v>
      </c>
      <c r="C2119" s="21" t="s">
        <v>139</v>
      </c>
      <c r="D2119" s="29" t="n">
        <v>85</v>
      </c>
      <c r="E2119" s="29" t="n">
        <f aca="false">D2119/10</f>
        <v>8.5</v>
      </c>
      <c r="F2119" s="29" t="n">
        <f aca="false">(E2119+Einstellungen!$B$20)*(1+Einstellungen!$B$10)</f>
        <v>32.31564</v>
      </c>
      <c r="G2119" s="21" t="str">
        <f aca="false">IF(F2119&lt;Einstellungen!$B$5,"ja","nein")</f>
        <v>nein</v>
      </c>
      <c r="H2119" s="21" t="s">
        <v>16</v>
      </c>
      <c r="I2119" s="29" t="n">
        <f aca="false">INDEX(Einstellungen!$B$27:$B$50,5)</f>
        <v>0.45</v>
      </c>
      <c r="J2119" s="29" t="n">
        <f aca="false">F2119*I2119</f>
        <v>14.542038</v>
      </c>
    </row>
    <row r="2120" customFormat="false" ht="15" hidden="false" customHeight="false" outlineLevel="0" collapsed="false">
      <c r="A2120" s="28" t="n">
        <v>45669</v>
      </c>
      <c r="B2120" s="21" t="s">
        <v>117</v>
      </c>
      <c r="C2120" s="21" t="s">
        <v>139</v>
      </c>
      <c r="D2120" s="29" t="n">
        <v>83.75</v>
      </c>
      <c r="E2120" s="29" t="n">
        <f aca="false">D2120/10</f>
        <v>8.375</v>
      </c>
      <c r="F2120" s="29" t="n">
        <f aca="false">(E2120+Einstellungen!$B$20)*(1+Einstellungen!$B$10)</f>
        <v>32.16689</v>
      </c>
      <c r="G2120" s="21" t="str">
        <f aca="false">IF(F2120&lt;Einstellungen!$B$5,"ja","nein")</f>
        <v>nein</v>
      </c>
      <c r="H2120" s="21" t="s">
        <v>16</v>
      </c>
      <c r="I2120" s="29" t="n">
        <f aca="false">INDEX(Einstellungen!$B$27:$B$50,6)</f>
        <v>0.5</v>
      </c>
      <c r="J2120" s="29" t="n">
        <f aca="false">F2120*I2120</f>
        <v>16.083445</v>
      </c>
    </row>
    <row r="2121" customFormat="false" ht="15" hidden="false" customHeight="false" outlineLevel="0" collapsed="false">
      <c r="A2121" s="28" t="n">
        <v>45669</v>
      </c>
      <c r="B2121" s="21" t="s">
        <v>118</v>
      </c>
      <c r="C2121" s="21" t="s">
        <v>139</v>
      </c>
      <c r="D2121" s="29" t="n">
        <v>85.9</v>
      </c>
      <c r="E2121" s="29" t="n">
        <f aca="false">D2121/10</f>
        <v>8.59</v>
      </c>
      <c r="F2121" s="29" t="n">
        <f aca="false">(E2121+Einstellungen!$B$20)*(1+Einstellungen!$B$10)</f>
        <v>32.42274</v>
      </c>
      <c r="G2121" s="21" t="str">
        <f aca="false">IF(F2121&lt;Einstellungen!$B$5,"ja","nein")</f>
        <v>nein</v>
      </c>
      <c r="H2121" s="21" t="s">
        <v>16</v>
      </c>
      <c r="I2121" s="29" t="n">
        <f aca="false">INDEX(Einstellungen!$B$27:$B$50,7)</f>
        <v>0.7</v>
      </c>
      <c r="J2121" s="29" t="n">
        <f aca="false">F2121*I2121</f>
        <v>22.695918</v>
      </c>
    </row>
    <row r="2122" customFormat="false" ht="15" hidden="false" customHeight="false" outlineLevel="0" collapsed="false">
      <c r="A2122" s="28" t="n">
        <v>45669</v>
      </c>
      <c r="B2122" s="21" t="s">
        <v>119</v>
      </c>
      <c r="C2122" s="21" t="s">
        <v>139</v>
      </c>
      <c r="D2122" s="29" t="n">
        <v>101.75</v>
      </c>
      <c r="E2122" s="29" t="n">
        <f aca="false">D2122/10</f>
        <v>10.175</v>
      </c>
      <c r="F2122" s="29" t="n">
        <f aca="false">(E2122+Einstellungen!$B$20)*(1+Einstellungen!$B$10)</f>
        <v>34.30889</v>
      </c>
      <c r="G2122" s="21" t="str">
        <f aca="false">IF(F2122&lt;Einstellungen!$B$5,"ja","nein")</f>
        <v>nein</v>
      </c>
      <c r="H2122" s="21" t="s">
        <v>16</v>
      </c>
      <c r="I2122" s="29" t="n">
        <f aca="false">INDEX(Einstellungen!$B$27:$B$50,8)</f>
        <v>0.95</v>
      </c>
      <c r="J2122" s="29" t="n">
        <f aca="false">F2122*I2122</f>
        <v>32.5934455</v>
      </c>
    </row>
    <row r="2123" customFormat="false" ht="15" hidden="false" customHeight="false" outlineLevel="0" collapsed="false">
      <c r="A2123" s="28" t="n">
        <v>45669</v>
      </c>
      <c r="B2123" s="21" t="s">
        <v>120</v>
      </c>
      <c r="C2123" s="21" t="s">
        <v>139</v>
      </c>
      <c r="D2123" s="29" t="n">
        <v>114.67</v>
      </c>
      <c r="E2123" s="29" t="n">
        <f aca="false">D2123/10</f>
        <v>11.467</v>
      </c>
      <c r="F2123" s="29" t="n">
        <f aca="false">(E2123+Einstellungen!$B$20)*(1+Einstellungen!$B$10)</f>
        <v>35.84637</v>
      </c>
      <c r="G2123" s="21" t="str">
        <f aca="false">IF(F2123&lt;Einstellungen!$B$5,"ja","nein")</f>
        <v>nein</v>
      </c>
      <c r="H2123" s="21" t="s">
        <v>16</v>
      </c>
      <c r="I2123" s="29" t="n">
        <f aca="false">INDEX(Einstellungen!$B$27:$B$50,9)</f>
        <v>1.05</v>
      </c>
      <c r="J2123" s="29" t="n">
        <f aca="false">F2123*I2123</f>
        <v>37.6386885</v>
      </c>
    </row>
    <row r="2124" customFormat="false" ht="15" hidden="false" customHeight="false" outlineLevel="0" collapsed="false">
      <c r="A2124" s="28" t="n">
        <v>45669</v>
      </c>
      <c r="B2124" s="21" t="s">
        <v>121</v>
      </c>
      <c r="C2124" s="21" t="s">
        <v>139</v>
      </c>
      <c r="D2124" s="29" t="n">
        <v>120.07</v>
      </c>
      <c r="E2124" s="29" t="n">
        <f aca="false">D2124/10</f>
        <v>12.007</v>
      </c>
      <c r="F2124" s="29" t="n">
        <f aca="false">(E2124+Einstellungen!$B$20)*(1+Einstellungen!$B$10)</f>
        <v>36.48897</v>
      </c>
      <c r="G2124" s="21" t="str">
        <f aca="false">IF(F2124&lt;Einstellungen!$B$5,"ja","nein")</f>
        <v>nein</v>
      </c>
      <c r="H2124" s="21" t="s">
        <v>16</v>
      </c>
      <c r="I2124" s="29" t="n">
        <f aca="false">INDEX(Einstellungen!$B$27:$B$50,10)</f>
        <v>1.05</v>
      </c>
      <c r="J2124" s="29" t="n">
        <f aca="false">F2124*I2124</f>
        <v>38.3134185</v>
      </c>
    </row>
    <row r="2125" customFormat="false" ht="15" hidden="false" customHeight="false" outlineLevel="0" collapsed="false">
      <c r="A2125" s="28" t="n">
        <v>45669</v>
      </c>
      <c r="B2125" s="21" t="s">
        <v>122</v>
      </c>
      <c r="C2125" s="21" t="s">
        <v>139</v>
      </c>
      <c r="D2125" s="29" t="n">
        <v>117.77</v>
      </c>
      <c r="E2125" s="29" t="n">
        <f aca="false">D2125/10</f>
        <v>11.777</v>
      </c>
      <c r="F2125" s="29" t="n">
        <f aca="false">(E2125+Einstellungen!$B$20)*(1+Einstellungen!$B$10)</f>
        <v>36.21527</v>
      </c>
      <c r="G2125" s="21" t="str">
        <f aca="false">IF(F2125&lt;Einstellungen!$B$5,"ja","nein")</f>
        <v>nein</v>
      </c>
      <c r="H2125" s="21" t="s">
        <v>16</v>
      </c>
      <c r="I2125" s="29" t="n">
        <f aca="false">INDEX(Einstellungen!$B$27:$B$50,11)</f>
        <v>1.05</v>
      </c>
      <c r="J2125" s="29" t="n">
        <f aca="false">F2125*I2125</f>
        <v>38.0260335</v>
      </c>
    </row>
    <row r="2126" customFormat="false" ht="15" hidden="false" customHeight="false" outlineLevel="0" collapsed="false">
      <c r="A2126" s="28" t="n">
        <v>45669</v>
      </c>
      <c r="B2126" s="21" t="s">
        <v>123</v>
      </c>
      <c r="C2126" s="21" t="s">
        <v>139</v>
      </c>
      <c r="D2126" s="29" t="n">
        <v>105.61</v>
      </c>
      <c r="E2126" s="29" t="n">
        <f aca="false">D2126/10</f>
        <v>10.561</v>
      </c>
      <c r="F2126" s="29" t="n">
        <f aca="false">(E2126+Einstellungen!$B$20)*(1+Einstellungen!$B$10)</f>
        <v>34.76823</v>
      </c>
      <c r="G2126" s="21" t="str">
        <f aca="false">IF(F2126&lt;Einstellungen!$B$5,"ja","nein")</f>
        <v>nein</v>
      </c>
      <c r="H2126" s="21" t="s">
        <v>16</v>
      </c>
      <c r="I2126" s="29" t="n">
        <f aca="false">INDEX(Einstellungen!$B$27:$B$50,12)</f>
        <v>1.1</v>
      </c>
      <c r="J2126" s="29" t="n">
        <f aca="false">F2126*I2126</f>
        <v>38.245053</v>
      </c>
    </row>
    <row r="2127" customFormat="false" ht="15" hidden="false" customHeight="false" outlineLevel="0" collapsed="false">
      <c r="A2127" s="28" t="n">
        <v>45669</v>
      </c>
      <c r="B2127" s="21" t="s">
        <v>124</v>
      </c>
      <c r="C2127" s="21" t="s">
        <v>139</v>
      </c>
      <c r="D2127" s="29" t="n">
        <v>102.99</v>
      </c>
      <c r="E2127" s="29" t="n">
        <f aca="false">D2127/10</f>
        <v>10.299</v>
      </c>
      <c r="F2127" s="29" t="n">
        <f aca="false">(E2127+Einstellungen!$B$20)*(1+Einstellungen!$B$10)</f>
        <v>34.45645</v>
      </c>
      <c r="G2127" s="21" t="str">
        <f aca="false">IF(F2127&lt;Einstellungen!$B$5,"ja","nein")</f>
        <v>nein</v>
      </c>
      <c r="H2127" s="21" t="s">
        <v>16</v>
      </c>
      <c r="I2127" s="29" t="n">
        <f aca="false">INDEX(Einstellungen!$B$27:$B$50,13)</f>
        <v>1.2</v>
      </c>
      <c r="J2127" s="29" t="n">
        <f aca="false">F2127*I2127</f>
        <v>41.34774</v>
      </c>
    </row>
    <row r="2128" customFormat="false" ht="15" hidden="false" customHeight="false" outlineLevel="0" collapsed="false">
      <c r="A2128" s="28" t="n">
        <v>45669</v>
      </c>
      <c r="B2128" s="21" t="s">
        <v>125</v>
      </c>
      <c r="C2128" s="21" t="s">
        <v>139</v>
      </c>
      <c r="D2128" s="29" t="n">
        <v>99.61</v>
      </c>
      <c r="E2128" s="29" t="n">
        <f aca="false">D2128/10</f>
        <v>9.961</v>
      </c>
      <c r="F2128" s="29" t="n">
        <f aca="false">(E2128+Einstellungen!$B$20)*(1+Einstellungen!$B$10)</f>
        <v>34.05423</v>
      </c>
      <c r="G2128" s="21" t="str">
        <f aca="false">IF(F2128&lt;Einstellungen!$B$5,"ja","nein")</f>
        <v>nein</v>
      </c>
      <c r="H2128" s="21" t="s">
        <v>16</v>
      </c>
      <c r="I2128" s="29" t="n">
        <f aca="false">INDEX(Einstellungen!$B$27:$B$50,14)</f>
        <v>1.15</v>
      </c>
      <c r="J2128" s="29" t="n">
        <f aca="false">F2128*I2128</f>
        <v>39.1623645</v>
      </c>
    </row>
    <row r="2129" customFormat="false" ht="15" hidden="false" customHeight="false" outlineLevel="0" collapsed="false">
      <c r="A2129" s="28" t="n">
        <v>45669</v>
      </c>
      <c r="B2129" s="21" t="s">
        <v>126</v>
      </c>
      <c r="C2129" s="21" t="s">
        <v>139</v>
      </c>
      <c r="D2129" s="29" t="n">
        <v>104.74</v>
      </c>
      <c r="E2129" s="29" t="n">
        <f aca="false">D2129/10</f>
        <v>10.474</v>
      </c>
      <c r="F2129" s="29" t="n">
        <f aca="false">(E2129+Einstellungen!$B$20)*(1+Einstellungen!$B$10)</f>
        <v>34.6647</v>
      </c>
      <c r="G2129" s="21" t="str">
        <f aca="false">IF(F2129&lt;Einstellungen!$B$5,"ja","nein")</f>
        <v>nein</v>
      </c>
      <c r="H2129" s="21" t="s">
        <v>16</v>
      </c>
      <c r="I2129" s="29" t="n">
        <f aca="false">INDEX(Einstellungen!$B$27:$B$50,15)</f>
        <v>1</v>
      </c>
      <c r="J2129" s="29" t="n">
        <f aca="false">F2129*I2129</f>
        <v>34.6647</v>
      </c>
    </row>
    <row r="2130" customFormat="false" ht="15" hidden="false" customHeight="false" outlineLevel="0" collapsed="false">
      <c r="A2130" s="28" t="n">
        <v>45669</v>
      </c>
      <c r="B2130" s="21" t="s">
        <v>127</v>
      </c>
      <c r="C2130" s="21" t="s">
        <v>139</v>
      </c>
      <c r="D2130" s="29" t="n">
        <v>118.7</v>
      </c>
      <c r="E2130" s="29" t="n">
        <f aca="false">D2130/10</f>
        <v>11.87</v>
      </c>
      <c r="F2130" s="29" t="n">
        <f aca="false">(E2130+Einstellungen!$B$20)*(1+Einstellungen!$B$10)</f>
        <v>36.32594</v>
      </c>
      <c r="G2130" s="21" t="str">
        <f aca="false">IF(F2130&lt;Einstellungen!$B$5,"ja","nein")</f>
        <v>nein</v>
      </c>
      <c r="H2130" s="21" t="s">
        <v>16</v>
      </c>
      <c r="I2130" s="29" t="n">
        <f aca="false">INDEX(Einstellungen!$B$27:$B$50,16)</f>
        <v>0.95</v>
      </c>
      <c r="J2130" s="29" t="n">
        <f aca="false">F2130*I2130</f>
        <v>34.509643</v>
      </c>
    </row>
    <row r="2131" customFormat="false" ht="15" hidden="false" customHeight="false" outlineLevel="0" collapsed="false">
      <c r="A2131" s="28" t="n">
        <v>45669</v>
      </c>
      <c r="B2131" s="21" t="s">
        <v>128</v>
      </c>
      <c r="C2131" s="21" t="s">
        <v>139</v>
      </c>
      <c r="D2131" s="29" t="n">
        <v>132.92</v>
      </c>
      <c r="E2131" s="29" t="n">
        <f aca="false">D2131/10</f>
        <v>13.292</v>
      </c>
      <c r="F2131" s="29" t="n">
        <f aca="false">(E2131+Einstellungen!$B$20)*(1+Einstellungen!$B$10)</f>
        <v>38.01812</v>
      </c>
      <c r="G2131" s="21" t="str">
        <f aca="false">IF(F2131&lt;Einstellungen!$B$5,"ja","nein")</f>
        <v>nein</v>
      </c>
      <c r="H2131" s="21" t="s">
        <v>16</v>
      </c>
      <c r="I2131" s="29" t="n">
        <f aca="false">INDEX(Einstellungen!$B$27:$B$50,17)</f>
        <v>0.95</v>
      </c>
      <c r="J2131" s="29" t="n">
        <f aca="false">F2131*I2131</f>
        <v>36.117214</v>
      </c>
    </row>
    <row r="2132" customFormat="false" ht="15" hidden="false" customHeight="false" outlineLevel="0" collapsed="false">
      <c r="A2132" s="28" t="n">
        <v>45669</v>
      </c>
      <c r="B2132" s="21" t="s">
        <v>129</v>
      </c>
      <c r="C2132" s="21" t="s">
        <v>139</v>
      </c>
      <c r="D2132" s="29" t="n">
        <v>141</v>
      </c>
      <c r="E2132" s="29" t="n">
        <f aca="false">D2132/10</f>
        <v>14.1</v>
      </c>
      <c r="F2132" s="29" t="n">
        <f aca="false">(E2132+Einstellungen!$B$20)*(1+Einstellungen!$B$10)</f>
        <v>38.97964</v>
      </c>
      <c r="G2132" s="21" t="str">
        <f aca="false">IF(F2132&lt;Einstellungen!$B$5,"ja","nein")</f>
        <v>nein</v>
      </c>
      <c r="H2132" s="21" t="s">
        <v>16</v>
      </c>
      <c r="I2132" s="29" t="n">
        <f aca="false">INDEX(Einstellungen!$B$27:$B$50,18)</f>
        <v>1.1</v>
      </c>
      <c r="J2132" s="29" t="n">
        <f aca="false">F2132*I2132</f>
        <v>42.877604</v>
      </c>
    </row>
    <row r="2133" customFormat="false" ht="15" hidden="false" customHeight="false" outlineLevel="0" collapsed="false">
      <c r="A2133" s="28" t="n">
        <v>45669</v>
      </c>
      <c r="B2133" s="21" t="s">
        <v>130</v>
      </c>
      <c r="C2133" s="21" t="s">
        <v>139</v>
      </c>
      <c r="D2133" s="29" t="n">
        <v>146.66</v>
      </c>
      <c r="E2133" s="29" t="n">
        <f aca="false">D2133/10</f>
        <v>14.666</v>
      </c>
      <c r="F2133" s="29" t="n">
        <f aca="false">(E2133+Einstellungen!$B$20)*(1+Einstellungen!$B$10)</f>
        <v>39.65318</v>
      </c>
      <c r="G2133" s="21" t="str">
        <f aca="false">IF(F2133&lt;Einstellungen!$B$5,"ja","nein")</f>
        <v>nein</v>
      </c>
      <c r="H2133" s="21" t="s">
        <v>16</v>
      </c>
      <c r="I2133" s="29" t="n">
        <f aca="false">INDEX(Einstellungen!$B$27:$B$50,19)</f>
        <v>1.35</v>
      </c>
      <c r="J2133" s="29" t="n">
        <f aca="false">F2133*I2133</f>
        <v>53.531793</v>
      </c>
    </row>
    <row r="2134" customFormat="false" ht="15" hidden="false" customHeight="false" outlineLevel="0" collapsed="false">
      <c r="A2134" s="28" t="n">
        <v>45669</v>
      </c>
      <c r="B2134" s="21" t="s">
        <v>131</v>
      </c>
      <c r="C2134" s="21" t="s">
        <v>139</v>
      </c>
      <c r="D2134" s="29" t="n">
        <v>143.66</v>
      </c>
      <c r="E2134" s="29" t="n">
        <f aca="false">D2134/10</f>
        <v>14.366</v>
      </c>
      <c r="F2134" s="29" t="n">
        <f aca="false">(E2134+Einstellungen!$B$20)*(1+Einstellungen!$B$10)</f>
        <v>39.29618</v>
      </c>
      <c r="G2134" s="21" t="str">
        <f aca="false">IF(F2134&lt;Einstellungen!$B$5,"ja","nein")</f>
        <v>nein</v>
      </c>
      <c r="H2134" s="21" t="s">
        <v>16</v>
      </c>
      <c r="I2134" s="29" t="n">
        <f aca="false">INDEX(Einstellungen!$B$27:$B$50,20)</f>
        <v>1.45</v>
      </c>
      <c r="J2134" s="29" t="n">
        <f aca="false">F2134*I2134</f>
        <v>56.979461</v>
      </c>
    </row>
    <row r="2135" customFormat="false" ht="15" hidden="false" customHeight="false" outlineLevel="0" collapsed="false">
      <c r="A2135" s="28" t="n">
        <v>45669</v>
      </c>
      <c r="B2135" s="21" t="s">
        <v>132</v>
      </c>
      <c r="C2135" s="21" t="s">
        <v>139</v>
      </c>
      <c r="D2135" s="29" t="n">
        <v>134.86</v>
      </c>
      <c r="E2135" s="29" t="n">
        <f aca="false">D2135/10</f>
        <v>13.486</v>
      </c>
      <c r="F2135" s="29" t="n">
        <f aca="false">(E2135+Einstellungen!$B$20)*(1+Einstellungen!$B$10)</f>
        <v>38.24898</v>
      </c>
      <c r="G2135" s="21" t="str">
        <f aca="false">IF(F2135&lt;Einstellungen!$B$5,"ja","nein")</f>
        <v>nein</v>
      </c>
      <c r="H2135" s="21" t="s">
        <v>16</v>
      </c>
      <c r="I2135" s="29" t="n">
        <f aca="false">INDEX(Einstellungen!$B$27:$B$50,21)</f>
        <v>1.4</v>
      </c>
      <c r="J2135" s="29" t="n">
        <f aca="false">F2135*I2135</f>
        <v>53.548572</v>
      </c>
    </row>
    <row r="2136" customFormat="false" ht="15" hidden="false" customHeight="false" outlineLevel="0" collapsed="false">
      <c r="A2136" s="28" t="n">
        <v>45669</v>
      </c>
      <c r="B2136" s="21" t="s">
        <v>133</v>
      </c>
      <c r="C2136" s="21" t="s">
        <v>139</v>
      </c>
      <c r="D2136" s="29" t="n">
        <v>127.49</v>
      </c>
      <c r="E2136" s="29" t="n">
        <f aca="false">D2136/10</f>
        <v>12.749</v>
      </c>
      <c r="F2136" s="29" t="n">
        <f aca="false">(E2136+Einstellungen!$B$20)*(1+Einstellungen!$B$10)</f>
        <v>37.37195</v>
      </c>
      <c r="G2136" s="21" t="str">
        <f aca="false">IF(F2136&lt;Einstellungen!$B$5,"ja","nein")</f>
        <v>nein</v>
      </c>
      <c r="H2136" s="21" t="s">
        <v>16</v>
      </c>
      <c r="I2136" s="29" t="n">
        <f aca="false">INDEX(Einstellungen!$B$27:$B$50,22)</f>
        <v>1.25</v>
      </c>
      <c r="J2136" s="29" t="n">
        <f aca="false">F2136*I2136</f>
        <v>46.7149375</v>
      </c>
    </row>
    <row r="2137" customFormat="false" ht="15" hidden="false" customHeight="false" outlineLevel="0" collapsed="false">
      <c r="A2137" s="28" t="n">
        <v>45669</v>
      </c>
      <c r="B2137" s="21" t="s">
        <v>134</v>
      </c>
      <c r="C2137" s="21" t="s">
        <v>139</v>
      </c>
      <c r="D2137" s="29" t="n">
        <v>121.2</v>
      </c>
      <c r="E2137" s="29" t="n">
        <f aca="false">D2137/10</f>
        <v>12.12</v>
      </c>
      <c r="F2137" s="29" t="n">
        <f aca="false">(E2137+Einstellungen!$B$20)*(1+Einstellungen!$B$10)</f>
        <v>36.62344</v>
      </c>
      <c r="G2137" s="21" t="str">
        <f aca="false">IF(F2137&lt;Einstellungen!$B$5,"ja","nein")</f>
        <v>nein</v>
      </c>
      <c r="H2137" s="21" t="s">
        <v>16</v>
      </c>
      <c r="I2137" s="29" t="n">
        <f aca="false">INDEX(Einstellungen!$B$27:$B$50,23)</f>
        <v>1.05</v>
      </c>
      <c r="J2137" s="29" t="n">
        <f aca="false">F2137*I2137</f>
        <v>38.454612</v>
      </c>
    </row>
    <row r="2138" customFormat="false" ht="15" hidden="false" customHeight="false" outlineLevel="0" collapsed="false">
      <c r="A2138" s="28" t="n">
        <v>45669</v>
      </c>
      <c r="B2138" s="21" t="s">
        <v>135</v>
      </c>
      <c r="C2138" s="21" t="s">
        <v>139</v>
      </c>
      <c r="D2138" s="29" t="n">
        <v>114.9</v>
      </c>
      <c r="E2138" s="29" t="n">
        <f aca="false">D2138/10</f>
        <v>11.49</v>
      </c>
      <c r="F2138" s="29" t="n">
        <f aca="false">(E2138+Einstellungen!$B$20)*(1+Einstellungen!$B$10)</f>
        <v>35.87374</v>
      </c>
      <c r="G2138" s="21" t="str">
        <f aca="false">IF(F2138&lt;Einstellungen!$B$5,"ja","nein")</f>
        <v>nein</v>
      </c>
      <c r="H2138" s="21" t="s">
        <v>16</v>
      </c>
      <c r="I2138" s="29" t="n">
        <f aca="false">INDEX(Einstellungen!$B$27:$B$50,24)</f>
        <v>0.8</v>
      </c>
      <c r="J2138" s="29" t="n">
        <f aca="false">F2138*I2138</f>
        <v>28.698992</v>
      </c>
    </row>
    <row r="2139" customFormat="false" ht="15" hidden="false" customHeight="false" outlineLevel="0" collapsed="false">
      <c r="A2139" s="28" t="n">
        <v>45670</v>
      </c>
      <c r="B2139" s="21" t="s">
        <v>111</v>
      </c>
      <c r="C2139" s="21" t="s">
        <v>140</v>
      </c>
      <c r="D2139" s="29" t="n">
        <v>112.39</v>
      </c>
      <c r="E2139" s="29" t="n">
        <f aca="false">D2139/10</f>
        <v>11.239</v>
      </c>
      <c r="F2139" s="29" t="n">
        <f aca="false">(E2139+Einstellungen!$B$20)*(1+Einstellungen!$B$10)</f>
        <v>35.57505</v>
      </c>
      <c r="G2139" s="21" t="str">
        <f aca="false">IF(F2139&lt;Einstellungen!$B$5,"ja","nein")</f>
        <v>nein</v>
      </c>
      <c r="H2139" s="21" t="s">
        <v>16</v>
      </c>
      <c r="I2139" s="29" t="n">
        <f aca="false">INDEX(Einstellungen!$B$27:$B$50,1)</f>
        <v>0.6</v>
      </c>
      <c r="J2139" s="29" t="n">
        <f aca="false">F2139*I2139</f>
        <v>21.34503</v>
      </c>
    </row>
    <row r="2140" customFormat="false" ht="15" hidden="false" customHeight="false" outlineLevel="0" collapsed="false">
      <c r="A2140" s="28" t="n">
        <v>45670</v>
      </c>
      <c r="B2140" s="21" t="s">
        <v>113</v>
      </c>
      <c r="C2140" s="21" t="s">
        <v>140</v>
      </c>
      <c r="D2140" s="29" t="n">
        <v>105.07</v>
      </c>
      <c r="E2140" s="29" t="n">
        <f aca="false">D2140/10</f>
        <v>10.507</v>
      </c>
      <c r="F2140" s="29" t="n">
        <f aca="false">(E2140+Einstellungen!$B$20)*(1+Einstellungen!$B$10)</f>
        <v>34.70397</v>
      </c>
      <c r="G2140" s="21" t="str">
        <f aca="false">IF(F2140&lt;Einstellungen!$B$5,"ja","nein")</f>
        <v>nein</v>
      </c>
      <c r="H2140" s="21" t="s">
        <v>16</v>
      </c>
      <c r="I2140" s="29" t="n">
        <f aca="false">INDEX(Einstellungen!$B$27:$B$50,2)</f>
        <v>0.5</v>
      </c>
      <c r="J2140" s="29" t="n">
        <f aca="false">F2140*I2140</f>
        <v>17.351985</v>
      </c>
    </row>
    <row r="2141" customFormat="false" ht="15" hidden="false" customHeight="false" outlineLevel="0" collapsed="false">
      <c r="A2141" s="28" t="n">
        <v>45670</v>
      </c>
      <c r="B2141" s="21" t="s">
        <v>114</v>
      </c>
      <c r="C2141" s="21" t="s">
        <v>140</v>
      </c>
      <c r="D2141" s="29" t="n">
        <v>104.46</v>
      </c>
      <c r="E2141" s="29" t="n">
        <f aca="false">D2141/10</f>
        <v>10.446</v>
      </c>
      <c r="F2141" s="29" t="n">
        <f aca="false">(E2141+Einstellungen!$B$20)*(1+Einstellungen!$B$10)</f>
        <v>34.63138</v>
      </c>
      <c r="G2141" s="21" t="str">
        <f aca="false">IF(F2141&lt;Einstellungen!$B$5,"ja","nein")</f>
        <v>nein</v>
      </c>
      <c r="H2141" s="21" t="s">
        <v>16</v>
      </c>
      <c r="I2141" s="29" t="n">
        <f aca="false">INDEX(Einstellungen!$B$27:$B$50,3)</f>
        <v>0.45</v>
      </c>
      <c r="J2141" s="29" t="n">
        <f aca="false">F2141*I2141</f>
        <v>15.584121</v>
      </c>
    </row>
    <row r="2142" customFormat="false" ht="15" hidden="false" customHeight="false" outlineLevel="0" collapsed="false">
      <c r="A2142" s="28" t="n">
        <v>45670</v>
      </c>
      <c r="B2142" s="21" t="s">
        <v>115</v>
      </c>
      <c r="C2142" s="21" t="s">
        <v>140</v>
      </c>
      <c r="D2142" s="29" t="n">
        <v>100.37</v>
      </c>
      <c r="E2142" s="29" t="n">
        <f aca="false">D2142/10</f>
        <v>10.037</v>
      </c>
      <c r="F2142" s="29" t="n">
        <f aca="false">(E2142+Einstellungen!$B$20)*(1+Einstellungen!$B$10)</f>
        <v>34.14467</v>
      </c>
      <c r="G2142" s="21" t="str">
        <f aca="false">IF(F2142&lt;Einstellungen!$B$5,"ja","nein")</f>
        <v>nein</v>
      </c>
      <c r="H2142" s="21" t="s">
        <v>16</v>
      </c>
      <c r="I2142" s="29" t="n">
        <f aca="false">INDEX(Einstellungen!$B$27:$B$50,4)</f>
        <v>0.45</v>
      </c>
      <c r="J2142" s="29" t="n">
        <f aca="false">F2142*I2142</f>
        <v>15.3651015</v>
      </c>
    </row>
    <row r="2143" customFormat="false" ht="15" hidden="false" customHeight="false" outlineLevel="0" collapsed="false">
      <c r="A2143" s="28" t="n">
        <v>45670</v>
      </c>
      <c r="B2143" s="21" t="s">
        <v>116</v>
      </c>
      <c r="C2143" s="21" t="s">
        <v>140</v>
      </c>
      <c r="D2143" s="29" t="n">
        <v>100</v>
      </c>
      <c r="E2143" s="29" t="n">
        <f aca="false">D2143/10</f>
        <v>10</v>
      </c>
      <c r="F2143" s="29" t="n">
        <f aca="false">(E2143+Einstellungen!$B$20)*(1+Einstellungen!$B$10)</f>
        <v>34.10064</v>
      </c>
      <c r="G2143" s="21" t="str">
        <f aca="false">IF(F2143&lt;Einstellungen!$B$5,"ja","nein")</f>
        <v>nein</v>
      </c>
      <c r="H2143" s="21" t="s">
        <v>16</v>
      </c>
      <c r="I2143" s="29" t="n">
        <f aca="false">INDEX(Einstellungen!$B$27:$B$50,5)</f>
        <v>0.45</v>
      </c>
      <c r="J2143" s="29" t="n">
        <f aca="false">F2143*I2143</f>
        <v>15.345288</v>
      </c>
    </row>
    <row r="2144" customFormat="false" ht="15" hidden="false" customHeight="false" outlineLevel="0" collapsed="false">
      <c r="A2144" s="28" t="n">
        <v>45670</v>
      </c>
      <c r="B2144" s="21" t="s">
        <v>117</v>
      </c>
      <c r="C2144" s="21" t="s">
        <v>140</v>
      </c>
      <c r="D2144" s="29" t="n">
        <v>110.11</v>
      </c>
      <c r="E2144" s="29" t="n">
        <f aca="false">D2144/10</f>
        <v>11.011</v>
      </c>
      <c r="F2144" s="29" t="n">
        <f aca="false">(E2144+Einstellungen!$B$20)*(1+Einstellungen!$B$10)</f>
        <v>35.30373</v>
      </c>
      <c r="G2144" s="21" t="str">
        <f aca="false">IF(F2144&lt;Einstellungen!$B$5,"ja","nein")</f>
        <v>nein</v>
      </c>
      <c r="H2144" s="21" t="s">
        <v>16</v>
      </c>
      <c r="I2144" s="29" t="n">
        <f aca="false">INDEX(Einstellungen!$B$27:$B$50,6)</f>
        <v>0.5</v>
      </c>
      <c r="J2144" s="29" t="n">
        <f aca="false">F2144*I2144</f>
        <v>17.651865</v>
      </c>
    </row>
    <row r="2145" customFormat="false" ht="15" hidden="false" customHeight="false" outlineLevel="0" collapsed="false">
      <c r="A2145" s="28" t="n">
        <v>45670</v>
      </c>
      <c r="B2145" s="21" t="s">
        <v>118</v>
      </c>
      <c r="C2145" s="21" t="s">
        <v>140</v>
      </c>
      <c r="D2145" s="29" t="n">
        <v>140.28</v>
      </c>
      <c r="E2145" s="29" t="n">
        <f aca="false">D2145/10</f>
        <v>14.028</v>
      </c>
      <c r="F2145" s="29" t="n">
        <f aca="false">(E2145+Einstellungen!$B$20)*(1+Einstellungen!$B$10)</f>
        <v>38.89396</v>
      </c>
      <c r="G2145" s="21" t="str">
        <f aca="false">IF(F2145&lt;Einstellungen!$B$5,"ja","nein")</f>
        <v>nein</v>
      </c>
      <c r="H2145" s="21" t="s">
        <v>16</v>
      </c>
      <c r="I2145" s="29" t="n">
        <f aca="false">INDEX(Einstellungen!$B$27:$B$50,7)</f>
        <v>0.7</v>
      </c>
      <c r="J2145" s="29" t="n">
        <f aca="false">F2145*I2145</f>
        <v>27.225772</v>
      </c>
    </row>
    <row r="2146" customFormat="false" ht="15" hidden="false" customHeight="false" outlineLevel="0" collapsed="false">
      <c r="A2146" s="28" t="n">
        <v>45670</v>
      </c>
      <c r="B2146" s="21" t="s">
        <v>119</v>
      </c>
      <c r="C2146" s="21" t="s">
        <v>140</v>
      </c>
      <c r="D2146" s="29" t="n">
        <v>181.92</v>
      </c>
      <c r="E2146" s="29" t="n">
        <f aca="false">D2146/10</f>
        <v>18.192</v>
      </c>
      <c r="F2146" s="29" t="n">
        <f aca="false">(E2146+Einstellungen!$B$20)*(1+Einstellungen!$B$10)</f>
        <v>43.84912</v>
      </c>
      <c r="G2146" s="21" t="str">
        <f aca="false">IF(F2146&lt;Einstellungen!$B$5,"ja","nein")</f>
        <v>nein</v>
      </c>
      <c r="H2146" s="21" t="s">
        <v>16</v>
      </c>
      <c r="I2146" s="29" t="n">
        <f aca="false">INDEX(Einstellungen!$B$27:$B$50,8)</f>
        <v>0.95</v>
      </c>
      <c r="J2146" s="29" t="n">
        <f aca="false">F2146*I2146</f>
        <v>41.656664</v>
      </c>
    </row>
    <row r="2147" customFormat="false" ht="15" hidden="false" customHeight="false" outlineLevel="0" collapsed="false">
      <c r="A2147" s="28" t="n">
        <v>45670</v>
      </c>
      <c r="B2147" s="21" t="s">
        <v>120</v>
      </c>
      <c r="C2147" s="21" t="s">
        <v>140</v>
      </c>
      <c r="D2147" s="29" t="n">
        <v>223.09</v>
      </c>
      <c r="E2147" s="29" t="n">
        <f aca="false">D2147/10</f>
        <v>22.309</v>
      </c>
      <c r="F2147" s="29" t="n">
        <f aca="false">(E2147+Einstellungen!$B$20)*(1+Einstellungen!$B$10)</f>
        <v>48.74835</v>
      </c>
      <c r="G2147" s="21" t="str">
        <f aca="false">IF(F2147&lt;Einstellungen!$B$5,"ja","nein")</f>
        <v>nein</v>
      </c>
      <c r="H2147" s="21" t="s">
        <v>16</v>
      </c>
      <c r="I2147" s="29" t="n">
        <f aca="false">INDEX(Einstellungen!$B$27:$B$50,9)</f>
        <v>1.05</v>
      </c>
      <c r="J2147" s="29" t="n">
        <f aca="false">F2147*I2147</f>
        <v>51.1857675</v>
      </c>
    </row>
    <row r="2148" customFormat="false" ht="15" hidden="false" customHeight="false" outlineLevel="0" collapsed="false">
      <c r="A2148" s="28" t="n">
        <v>45670</v>
      </c>
      <c r="B2148" s="21" t="s">
        <v>121</v>
      </c>
      <c r="C2148" s="21" t="s">
        <v>140</v>
      </c>
      <c r="D2148" s="29" t="n">
        <v>174.09</v>
      </c>
      <c r="E2148" s="29" t="n">
        <f aca="false">D2148/10</f>
        <v>17.409</v>
      </c>
      <c r="F2148" s="29" t="n">
        <f aca="false">(E2148+Einstellungen!$B$20)*(1+Einstellungen!$B$10)</f>
        <v>42.91735</v>
      </c>
      <c r="G2148" s="21" t="str">
        <f aca="false">IF(F2148&lt;Einstellungen!$B$5,"ja","nein")</f>
        <v>nein</v>
      </c>
      <c r="H2148" s="21" t="s">
        <v>16</v>
      </c>
      <c r="I2148" s="29" t="n">
        <f aca="false">INDEX(Einstellungen!$B$27:$B$50,10)</f>
        <v>1.05</v>
      </c>
      <c r="J2148" s="29" t="n">
        <f aca="false">F2148*I2148</f>
        <v>45.0632175</v>
      </c>
    </row>
    <row r="2149" customFormat="false" ht="15" hidden="false" customHeight="false" outlineLevel="0" collapsed="false">
      <c r="A2149" s="28" t="n">
        <v>45670</v>
      </c>
      <c r="B2149" s="21" t="s">
        <v>122</v>
      </c>
      <c r="C2149" s="21" t="s">
        <v>140</v>
      </c>
      <c r="D2149" s="29" t="n">
        <v>141.69</v>
      </c>
      <c r="E2149" s="29" t="n">
        <f aca="false">D2149/10</f>
        <v>14.169</v>
      </c>
      <c r="F2149" s="29" t="n">
        <f aca="false">(E2149+Einstellungen!$B$20)*(1+Einstellungen!$B$10)</f>
        <v>39.06175</v>
      </c>
      <c r="G2149" s="21" t="str">
        <f aca="false">IF(F2149&lt;Einstellungen!$B$5,"ja","nein")</f>
        <v>nein</v>
      </c>
      <c r="H2149" s="21" t="s">
        <v>16</v>
      </c>
      <c r="I2149" s="29" t="n">
        <f aca="false">INDEX(Einstellungen!$B$27:$B$50,11)</f>
        <v>1.05</v>
      </c>
      <c r="J2149" s="29" t="n">
        <f aca="false">F2149*I2149</f>
        <v>41.0148375</v>
      </c>
    </row>
    <row r="2150" customFormat="false" ht="15" hidden="false" customHeight="false" outlineLevel="0" collapsed="false">
      <c r="A2150" s="28" t="n">
        <v>45670</v>
      </c>
      <c r="B2150" s="21" t="s">
        <v>123</v>
      </c>
      <c r="C2150" s="21" t="s">
        <v>140</v>
      </c>
      <c r="D2150" s="29" t="n">
        <v>115.73</v>
      </c>
      <c r="E2150" s="29" t="n">
        <f aca="false">D2150/10</f>
        <v>11.573</v>
      </c>
      <c r="F2150" s="29" t="n">
        <f aca="false">(E2150+Einstellungen!$B$20)*(1+Einstellungen!$B$10)</f>
        <v>35.97251</v>
      </c>
      <c r="G2150" s="21" t="str">
        <f aca="false">IF(F2150&lt;Einstellungen!$B$5,"ja","nein")</f>
        <v>nein</v>
      </c>
      <c r="H2150" s="21" t="s">
        <v>16</v>
      </c>
      <c r="I2150" s="29" t="n">
        <f aca="false">INDEX(Einstellungen!$B$27:$B$50,12)</f>
        <v>1.1</v>
      </c>
      <c r="J2150" s="29" t="n">
        <f aca="false">F2150*I2150</f>
        <v>39.569761</v>
      </c>
    </row>
    <row r="2151" customFormat="false" ht="15" hidden="false" customHeight="false" outlineLevel="0" collapsed="false">
      <c r="A2151" s="28" t="n">
        <v>45670</v>
      </c>
      <c r="B2151" s="21" t="s">
        <v>124</v>
      </c>
      <c r="C2151" s="21" t="s">
        <v>140</v>
      </c>
      <c r="D2151" s="29" t="n">
        <v>104.1</v>
      </c>
      <c r="E2151" s="29" t="n">
        <f aca="false">D2151/10</f>
        <v>10.41</v>
      </c>
      <c r="F2151" s="29" t="n">
        <f aca="false">(E2151+Einstellungen!$B$20)*(1+Einstellungen!$B$10)</f>
        <v>34.58854</v>
      </c>
      <c r="G2151" s="21" t="str">
        <f aca="false">IF(F2151&lt;Einstellungen!$B$5,"ja","nein")</f>
        <v>nein</v>
      </c>
      <c r="H2151" s="21" t="s">
        <v>16</v>
      </c>
      <c r="I2151" s="29" t="n">
        <f aca="false">INDEX(Einstellungen!$B$27:$B$50,13)</f>
        <v>1.2</v>
      </c>
      <c r="J2151" s="29" t="n">
        <f aca="false">F2151*I2151</f>
        <v>41.506248</v>
      </c>
    </row>
    <row r="2152" customFormat="false" ht="15" hidden="false" customHeight="false" outlineLevel="0" collapsed="false">
      <c r="A2152" s="28" t="n">
        <v>45670</v>
      </c>
      <c r="B2152" s="21" t="s">
        <v>125</v>
      </c>
      <c r="C2152" s="21" t="s">
        <v>140</v>
      </c>
      <c r="D2152" s="29" t="n">
        <v>103.04</v>
      </c>
      <c r="E2152" s="29" t="n">
        <f aca="false">D2152/10</f>
        <v>10.304</v>
      </c>
      <c r="F2152" s="29" t="n">
        <f aca="false">(E2152+Einstellungen!$B$20)*(1+Einstellungen!$B$10)</f>
        <v>34.4624</v>
      </c>
      <c r="G2152" s="21" t="str">
        <f aca="false">IF(F2152&lt;Einstellungen!$B$5,"ja","nein")</f>
        <v>nein</v>
      </c>
      <c r="H2152" s="21" t="s">
        <v>16</v>
      </c>
      <c r="I2152" s="29" t="n">
        <f aca="false">INDEX(Einstellungen!$B$27:$B$50,14)</f>
        <v>1.15</v>
      </c>
      <c r="J2152" s="29" t="n">
        <f aca="false">F2152*I2152</f>
        <v>39.63176</v>
      </c>
    </row>
    <row r="2153" customFormat="false" ht="15" hidden="false" customHeight="false" outlineLevel="0" collapsed="false">
      <c r="A2153" s="28" t="n">
        <v>45670</v>
      </c>
      <c r="B2153" s="21" t="s">
        <v>126</v>
      </c>
      <c r="C2153" s="21" t="s">
        <v>140</v>
      </c>
      <c r="D2153" s="29" t="n">
        <v>104.67</v>
      </c>
      <c r="E2153" s="29" t="n">
        <f aca="false">D2153/10</f>
        <v>10.467</v>
      </c>
      <c r="F2153" s="29" t="n">
        <f aca="false">(E2153+Einstellungen!$B$20)*(1+Einstellungen!$B$10)</f>
        <v>34.65637</v>
      </c>
      <c r="G2153" s="21" t="str">
        <f aca="false">IF(F2153&lt;Einstellungen!$B$5,"ja","nein")</f>
        <v>nein</v>
      </c>
      <c r="H2153" s="21" t="s">
        <v>16</v>
      </c>
      <c r="I2153" s="29" t="n">
        <f aca="false">INDEX(Einstellungen!$B$27:$B$50,15)</f>
        <v>1</v>
      </c>
      <c r="J2153" s="29" t="n">
        <f aca="false">F2153*I2153</f>
        <v>34.65637</v>
      </c>
    </row>
    <row r="2154" customFormat="false" ht="15" hidden="false" customHeight="false" outlineLevel="0" collapsed="false">
      <c r="A2154" s="28" t="n">
        <v>45670</v>
      </c>
      <c r="B2154" s="21" t="s">
        <v>127</v>
      </c>
      <c r="C2154" s="21" t="s">
        <v>140</v>
      </c>
      <c r="D2154" s="29" t="n">
        <v>138.2</v>
      </c>
      <c r="E2154" s="29" t="n">
        <f aca="false">D2154/10</f>
        <v>13.82</v>
      </c>
      <c r="F2154" s="29" t="n">
        <f aca="false">(E2154+Einstellungen!$B$20)*(1+Einstellungen!$B$10)</f>
        <v>38.64644</v>
      </c>
      <c r="G2154" s="21" t="str">
        <f aca="false">IF(F2154&lt;Einstellungen!$B$5,"ja","nein")</f>
        <v>nein</v>
      </c>
      <c r="H2154" s="21" t="s">
        <v>16</v>
      </c>
      <c r="I2154" s="29" t="n">
        <f aca="false">INDEX(Einstellungen!$B$27:$B$50,16)</f>
        <v>0.95</v>
      </c>
      <c r="J2154" s="29" t="n">
        <f aca="false">F2154*I2154</f>
        <v>36.714118</v>
      </c>
    </row>
    <row r="2155" customFormat="false" ht="15" hidden="false" customHeight="false" outlineLevel="0" collapsed="false">
      <c r="A2155" s="28" t="n">
        <v>45670</v>
      </c>
      <c r="B2155" s="21" t="s">
        <v>128</v>
      </c>
      <c r="C2155" s="21" t="s">
        <v>140</v>
      </c>
      <c r="D2155" s="29" t="n">
        <v>142.62</v>
      </c>
      <c r="E2155" s="29" t="n">
        <f aca="false">D2155/10</f>
        <v>14.262</v>
      </c>
      <c r="F2155" s="29" t="n">
        <f aca="false">(E2155+Einstellungen!$B$20)*(1+Einstellungen!$B$10)</f>
        <v>39.17242</v>
      </c>
      <c r="G2155" s="21" t="str">
        <f aca="false">IF(F2155&lt;Einstellungen!$B$5,"ja","nein")</f>
        <v>nein</v>
      </c>
      <c r="H2155" s="21" t="s">
        <v>16</v>
      </c>
      <c r="I2155" s="29" t="n">
        <f aca="false">INDEX(Einstellungen!$B$27:$B$50,17)</f>
        <v>0.95</v>
      </c>
      <c r="J2155" s="29" t="n">
        <f aca="false">F2155*I2155</f>
        <v>37.213799</v>
      </c>
    </row>
    <row r="2156" customFormat="false" ht="15" hidden="false" customHeight="false" outlineLevel="0" collapsed="false">
      <c r="A2156" s="28" t="n">
        <v>45670</v>
      </c>
      <c r="B2156" s="21" t="s">
        <v>129</v>
      </c>
      <c r="C2156" s="21" t="s">
        <v>140</v>
      </c>
      <c r="D2156" s="29" t="n">
        <v>149</v>
      </c>
      <c r="E2156" s="29" t="n">
        <f aca="false">D2156/10</f>
        <v>14.9</v>
      </c>
      <c r="F2156" s="29" t="n">
        <f aca="false">(E2156+Einstellungen!$B$20)*(1+Einstellungen!$B$10)</f>
        <v>39.93164</v>
      </c>
      <c r="G2156" s="21" t="str">
        <f aca="false">IF(F2156&lt;Einstellungen!$B$5,"ja","nein")</f>
        <v>nein</v>
      </c>
      <c r="H2156" s="21" t="s">
        <v>16</v>
      </c>
      <c r="I2156" s="29" t="n">
        <f aca="false">INDEX(Einstellungen!$B$27:$B$50,18)</f>
        <v>1.1</v>
      </c>
      <c r="J2156" s="29" t="n">
        <f aca="false">F2156*I2156</f>
        <v>43.924804</v>
      </c>
    </row>
    <row r="2157" customFormat="false" ht="15" hidden="false" customHeight="false" outlineLevel="0" collapsed="false">
      <c r="A2157" s="28" t="n">
        <v>45670</v>
      </c>
      <c r="B2157" s="21" t="s">
        <v>130</v>
      </c>
      <c r="C2157" s="21" t="s">
        <v>140</v>
      </c>
      <c r="D2157" s="29" t="n">
        <v>149</v>
      </c>
      <c r="E2157" s="29" t="n">
        <f aca="false">D2157/10</f>
        <v>14.9</v>
      </c>
      <c r="F2157" s="29" t="n">
        <f aca="false">(E2157+Einstellungen!$B$20)*(1+Einstellungen!$B$10)</f>
        <v>39.93164</v>
      </c>
      <c r="G2157" s="21" t="str">
        <f aca="false">IF(F2157&lt;Einstellungen!$B$5,"ja","nein")</f>
        <v>nein</v>
      </c>
      <c r="H2157" s="21" t="s">
        <v>16</v>
      </c>
      <c r="I2157" s="29" t="n">
        <f aca="false">INDEX(Einstellungen!$B$27:$B$50,19)</f>
        <v>1.35</v>
      </c>
      <c r="J2157" s="29" t="n">
        <f aca="false">F2157*I2157</f>
        <v>53.907714</v>
      </c>
    </row>
    <row r="2158" customFormat="false" ht="15" hidden="false" customHeight="false" outlineLevel="0" collapsed="false">
      <c r="A2158" s="28" t="n">
        <v>45670</v>
      </c>
      <c r="B2158" s="21" t="s">
        <v>131</v>
      </c>
      <c r="C2158" s="21" t="s">
        <v>140</v>
      </c>
      <c r="D2158" s="29" t="n">
        <v>139.73</v>
      </c>
      <c r="E2158" s="29" t="n">
        <f aca="false">D2158/10</f>
        <v>13.973</v>
      </c>
      <c r="F2158" s="29" t="n">
        <f aca="false">(E2158+Einstellungen!$B$20)*(1+Einstellungen!$B$10)</f>
        <v>38.82851</v>
      </c>
      <c r="G2158" s="21" t="str">
        <f aca="false">IF(F2158&lt;Einstellungen!$B$5,"ja","nein")</f>
        <v>nein</v>
      </c>
      <c r="H2158" s="21" t="s">
        <v>16</v>
      </c>
      <c r="I2158" s="29" t="n">
        <f aca="false">INDEX(Einstellungen!$B$27:$B$50,20)</f>
        <v>1.45</v>
      </c>
      <c r="J2158" s="29" t="n">
        <f aca="false">F2158*I2158</f>
        <v>56.3013395</v>
      </c>
    </row>
    <row r="2159" customFormat="false" ht="15" hidden="false" customHeight="false" outlineLevel="0" collapsed="false">
      <c r="A2159" s="28" t="n">
        <v>45670</v>
      </c>
      <c r="B2159" s="21" t="s">
        <v>132</v>
      </c>
      <c r="C2159" s="21" t="s">
        <v>140</v>
      </c>
      <c r="D2159" s="29" t="n">
        <v>123.18</v>
      </c>
      <c r="E2159" s="29" t="n">
        <f aca="false">D2159/10</f>
        <v>12.318</v>
      </c>
      <c r="F2159" s="29" t="n">
        <f aca="false">(E2159+Einstellungen!$B$20)*(1+Einstellungen!$B$10)</f>
        <v>36.85906</v>
      </c>
      <c r="G2159" s="21" t="str">
        <f aca="false">IF(F2159&lt;Einstellungen!$B$5,"ja","nein")</f>
        <v>nein</v>
      </c>
      <c r="H2159" s="21" t="s">
        <v>16</v>
      </c>
      <c r="I2159" s="29" t="n">
        <f aca="false">INDEX(Einstellungen!$B$27:$B$50,21)</f>
        <v>1.4</v>
      </c>
      <c r="J2159" s="29" t="n">
        <f aca="false">F2159*I2159</f>
        <v>51.602684</v>
      </c>
    </row>
    <row r="2160" customFormat="false" ht="15" hidden="false" customHeight="false" outlineLevel="0" collapsed="false">
      <c r="A2160" s="28" t="n">
        <v>45670</v>
      </c>
      <c r="B2160" s="21" t="s">
        <v>133</v>
      </c>
      <c r="C2160" s="21" t="s">
        <v>140</v>
      </c>
      <c r="D2160" s="29" t="n">
        <v>120.22</v>
      </c>
      <c r="E2160" s="29" t="n">
        <f aca="false">D2160/10</f>
        <v>12.022</v>
      </c>
      <c r="F2160" s="29" t="n">
        <f aca="false">(E2160+Einstellungen!$B$20)*(1+Einstellungen!$B$10)</f>
        <v>36.50682</v>
      </c>
      <c r="G2160" s="21" t="str">
        <f aca="false">IF(F2160&lt;Einstellungen!$B$5,"ja","nein")</f>
        <v>nein</v>
      </c>
      <c r="H2160" s="21" t="s">
        <v>16</v>
      </c>
      <c r="I2160" s="29" t="n">
        <f aca="false">INDEX(Einstellungen!$B$27:$B$50,22)</f>
        <v>1.25</v>
      </c>
      <c r="J2160" s="29" t="n">
        <f aca="false">F2160*I2160</f>
        <v>45.633525</v>
      </c>
    </row>
    <row r="2161" customFormat="false" ht="15" hidden="false" customHeight="false" outlineLevel="0" collapsed="false">
      <c r="A2161" s="28" t="n">
        <v>45670</v>
      </c>
      <c r="B2161" s="21" t="s">
        <v>134</v>
      </c>
      <c r="C2161" s="21" t="s">
        <v>140</v>
      </c>
      <c r="D2161" s="29" t="n">
        <v>115.57</v>
      </c>
      <c r="E2161" s="29" t="n">
        <f aca="false">D2161/10</f>
        <v>11.557</v>
      </c>
      <c r="F2161" s="29" t="n">
        <f aca="false">(E2161+Einstellungen!$B$20)*(1+Einstellungen!$B$10)</f>
        <v>35.95347</v>
      </c>
      <c r="G2161" s="21" t="str">
        <f aca="false">IF(F2161&lt;Einstellungen!$B$5,"ja","nein")</f>
        <v>nein</v>
      </c>
      <c r="H2161" s="21" t="s">
        <v>16</v>
      </c>
      <c r="I2161" s="29" t="n">
        <f aca="false">INDEX(Einstellungen!$B$27:$B$50,23)</f>
        <v>1.05</v>
      </c>
      <c r="J2161" s="29" t="n">
        <f aca="false">F2161*I2161</f>
        <v>37.7511435</v>
      </c>
    </row>
    <row r="2162" customFormat="false" ht="15" hidden="false" customHeight="false" outlineLevel="0" collapsed="false">
      <c r="A2162" s="28" t="n">
        <v>45670</v>
      </c>
      <c r="B2162" s="21" t="s">
        <v>135</v>
      </c>
      <c r="C2162" s="21" t="s">
        <v>140</v>
      </c>
      <c r="D2162" s="29" t="n">
        <v>102.31</v>
      </c>
      <c r="E2162" s="29" t="n">
        <f aca="false">D2162/10</f>
        <v>10.231</v>
      </c>
      <c r="F2162" s="29" t="n">
        <f aca="false">(E2162+Einstellungen!$B$20)*(1+Einstellungen!$B$10)</f>
        <v>34.37553</v>
      </c>
      <c r="G2162" s="21" t="str">
        <f aca="false">IF(F2162&lt;Einstellungen!$B$5,"ja","nein")</f>
        <v>nein</v>
      </c>
      <c r="H2162" s="21" t="s">
        <v>16</v>
      </c>
      <c r="I2162" s="29" t="n">
        <f aca="false">INDEX(Einstellungen!$B$27:$B$50,24)</f>
        <v>0.8</v>
      </c>
      <c r="J2162" s="29" t="n">
        <f aca="false">F2162*I2162</f>
        <v>27.500424</v>
      </c>
    </row>
    <row r="2163" customFormat="false" ht="15" hidden="false" customHeight="false" outlineLevel="0" collapsed="false">
      <c r="A2163" s="28" t="n">
        <v>45671</v>
      </c>
      <c r="B2163" s="21" t="s">
        <v>111</v>
      </c>
      <c r="C2163" s="21" t="s">
        <v>141</v>
      </c>
      <c r="D2163" s="29" t="n">
        <v>106.38</v>
      </c>
      <c r="E2163" s="29" t="n">
        <f aca="false">D2163/10</f>
        <v>10.638</v>
      </c>
      <c r="F2163" s="29" t="n">
        <f aca="false">(E2163+Einstellungen!$B$20)*(1+Einstellungen!$B$10)</f>
        <v>34.85986</v>
      </c>
      <c r="G2163" s="21" t="str">
        <f aca="false">IF(F2163&lt;Einstellungen!$B$5,"ja","nein")</f>
        <v>nein</v>
      </c>
      <c r="H2163" s="21" t="s">
        <v>16</v>
      </c>
      <c r="I2163" s="29" t="n">
        <f aca="false">INDEX(Einstellungen!$B$27:$B$50,1)</f>
        <v>0.6</v>
      </c>
      <c r="J2163" s="29" t="n">
        <f aca="false">F2163*I2163</f>
        <v>20.915916</v>
      </c>
    </row>
    <row r="2164" customFormat="false" ht="15" hidden="false" customHeight="false" outlineLevel="0" collapsed="false">
      <c r="A2164" s="28" t="n">
        <v>45671</v>
      </c>
      <c r="B2164" s="21" t="s">
        <v>113</v>
      </c>
      <c r="C2164" s="21" t="s">
        <v>141</v>
      </c>
      <c r="D2164" s="29" t="n">
        <v>103.7</v>
      </c>
      <c r="E2164" s="29" t="n">
        <f aca="false">D2164/10</f>
        <v>10.37</v>
      </c>
      <c r="F2164" s="29" t="n">
        <f aca="false">(E2164+Einstellungen!$B$20)*(1+Einstellungen!$B$10)</f>
        <v>34.54094</v>
      </c>
      <c r="G2164" s="21" t="str">
        <f aca="false">IF(F2164&lt;Einstellungen!$B$5,"ja","nein")</f>
        <v>nein</v>
      </c>
      <c r="H2164" s="21" t="s">
        <v>16</v>
      </c>
      <c r="I2164" s="29" t="n">
        <f aca="false">INDEX(Einstellungen!$B$27:$B$50,2)</f>
        <v>0.5</v>
      </c>
      <c r="J2164" s="29" t="n">
        <f aca="false">F2164*I2164</f>
        <v>17.27047</v>
      </c>
    </row>
    <row r="2165" customFormat="false" ht="15" hidden="false" customHeight="false" outlineLevel="0" collapsed="false">
      <c r="A2165" s="28" t="n">
        <v>45671</v>
      </c>
      <c r="B2165" s="21" t="s">
        <v>114</v>
      </c>
      <c r="C2165" s="21" t="s">
        <v>141</v>
      </c>
      <c r="D2165" s="29" t="n">
        <v>99.08</v>
      </c>
      <c r="E2165" s="29" t="n">
        <f aca="false">D2165/10</f>
        <v>9.908</v>
      </c>
      <c r="F2165" s="29" t="n">
        <f aca="false">(E2165+Einstellungen!$B$20)*(1+Einstellungen!$B$10)</f>
        <v>33.99116</v>
      </c>
      <c r="G2165" s="21" t="str">
        <f aca="false">IF(F2165&lt;Einstellungen!$B$5,"ja","nein")</f>
        <v>nein</v>
      </c>
      <c r="H2165" s="21" t="s">
        <v>16</v>
      </c>
      <c r="I2165" s="29" t="n">
        <f aca="false">INDEX(Einstellungen!$B$27:$B$50,3)</f>
        <v>0.45</v>
      </c>
      <c r="J2165" s="29" t="n">
        <f aca="false">F2165*I2165</f>
        <v>15.296022</v>
      </c>
    </row>
    <row r="2166" customFormat="false" ht="15" hidden="false" customHeight="false" outlineLevel="0" collapsed="false">
      <c r="A2166" s="28" t="n">
        <v>45671</v>
      </c>
      <c r="B2166" s="21" t="s">
        <v>115</v>
      </c>
      <c r="C2166" s="21" t="s">
        <v>141</v>
      </c>
      <c r="D2166" s="29" t="n">
        <v>97.99</v>
      </c>
      <c r="E2166" s="29" t="n">
        <f aca="false">D2166/10</f>
        <v>9.799</v>
      </c>
      <c r="F2166" s="29" t="n">
        <f aca="false">(E2166+Einstellungen!$B$20)*(1+Einstellungen!$B$10)</f>
        <v>33.86145</v>
      </c>
      <c r="G2166" s="21" t="str">
        <f aca="false">IF(F2166&lt;Einstellungen!$B$5,"ja","nein")</f>
        <v>nein</v>
      </c>
      <c r="H2166" s="21" t="s">
        <v>16</v>
      </c>
      <c r="I2166" s="29" t="n">
        <f aca="false">INDEX(Einstellungen!$B$27:$B$50,4)</f>
        <v>0.45</v>
      </c>
      <c r="J2166" s="29" t="n">
        <f aca="false">F2166*I2166</f>
        <v>15.2376525</v>
      </c>
    </row>
    <row r="2167" customFormat="false" ht="15" hidden="false" customHeight="false" outlineLevel="0" collapsed="false">
      <c r="A2167" s="28" t="n">
        <v>45671</v>
      </c>
      <c r="B2167" s="21" t="s">
        <v>116</v>
      </c>
      <c r="C2167" s="21" t="s">
        <v>141</v>
      </c>
      <c r="D2167" s="29" t="n">
        <v>101.88</v>
      </c>
      <c r="E2167" s="29" t="n">
        <f aca="false">D2167/10</f>
        <v>10.188</v>
      </c>
      <c r="F2167" s="29" t="n">
        <f aca="false">(E2167+Einstellungen!$B$20)*(1+Einstellungen!$B$10)</f>
        <v>34.32436</v>
      </c>
      <c r="G2167" s="21" t="str">
        <f aca="false">IF(F2167&lt;Einstellungen!$B$5,"ja","nein")</f>
        <v>nein</v>
      </c>
      <c r="H2167" s="21" t="s">
        <v>16</v>
      </c>
      <c r="I2167" s="29" t="n">
        <f aca="false">INDEX(Einstellungen!$B$27:$B$50,5)</f>
        <v>0.45</v>
      </c>
      <c r="J2167" s="29" t="n">
        <f aca="false">F2167*I2167</f>
        <v>15.445962</v>
      </c>
    </row>
    <row r="2168" customFormat="false" ht="15" hidden="false" customHeight="false" outlineLevel="0" collapsed="false">
      <c r="A2168" s="28" t="n">
        <v>45671</v>
      </c>
      <c r="B2168" s="21" t="s">
        <v>117</v>
      </c>
      <c r="C2168" s="21" t="s">
        <v>141</v>
      </c>
      <c r="D2168" s="29" t="n">
        <v>107.64</v>
      </c>
      <c r="E2168" s="29" t="n">
        <f aca="false">D2168/10</f>
        <v>10.764</v>
      </c>
      <c r="F2168" s="29" t="n">
        <f aca="false">(E2168+Einstellungen!$B$20)*(1+Einstellungen!$B$10)</f>
        <v>35.0098</v>
      </c>
      <c r="G2168" s="21" t="str">
        <f aca="false">IF(F2168&lt;Einstellungen!$B$5,"ja","nein")</f>
        <v>nein</v>
      </c>
      <c r="H2168" s="21" t="s">
        <v>16</v>
      </c>
      <c r="I2168" s="29" t="n">
        <f aca="false">INDEX(Einstellungen!$B$27:$B$50,6)</f>
        <v>0.5</v>
      </c>
      <c r="J2168" s="29" t="n">
        <f aca="false">F2168*I2168</f>
        <v>17.5049</v>
      </c>
    </row>
    <row r="2169" customFormat="false" ht="15" hidden="false" customHeight="false" outlineLevel="0" collapsed="false">
      <c r="A2169" s="28" t="n">
        <v>45671</v>
      </c>
      <c r="B2169" s="21" t="s">
        <v>118</v>
      </c>
      <c r="C2169" s="21" t="s">
        <v>141</v>
      </c>
      <c r="D2169" s="29" t="n">
        <v>123.4</v>
      </c>
      <c r="E2169" s="29" t="n">
        <f aca="false">D2169/10</f>
        <v>12.34</v>
      </c>
      <c r="F2169" s="29" t="n">
        <f aca="false">(E2169+Einstellungen!$B$20)*(1+Einstellungen!$B$10)</f>
        <v>36.88524</v>
      </c>
      <c r="G2169" s="21" t="str">
        <f aca="false">IF(F2169&lt;Einstellungen!$B$5,"ja","nein")</f>
        <v>nein</v>
      </c>
      <c r="H2169" s="21" t="s">
        <v>16</v>
      </c>
      <c r="I2169" s="29" t="n">
        <f aca="false">INDEX(Einstellungen!$B$27:$B$50,7)</f>
        <v>0.7</v>
      </c>
      <c r="J2169" s="29" t="n">
        <f aca="false">F2169*I2169</f>
        <v>25.819668</v>
      </c>
    </row>
    <row r="2170" customFormat="false" ht="15" hidden="false" customHeight="false" outlineLevel="0" collapsed="false">
      <c r="A2170" s="28" t="n">
        <v>45671</v>
      </c>
      <c r="B2170" s="21" t="s">
        <v>119</v>
      </c>
      <c r="C2170" s="21" t="s">
        <v>141</v>
      </c>
      <c r="D2170" s="29" t="n">
        <v>156.62</v>
      </c>
      <c r="E2170" s="29" t="n">
        <f aca="false">D2170/10</f>
        <v>15.662</v>
      </c>
      <c r="F2170" s="29" t="n">
        <f aca="false">(E2170+Einstellungen!$B$20)*(1+Einstellungen!$B$10)</f>
        <v>40.83842</v>
      </c>
      <c r="G2170" s="21" t="str">
        <f aca="false">IF(F2170&lt;Einstellungen!$B$5,"ja","nein")</f>
        <v>nein</v>
      </c>
      <c r="H2170" s="21" t="s">
        <v>16</v>
      </c>
      <c r="I2170" s="29" t="n">
        <f aca="false">INDEX(Einstellungen!$B$27:$B$50,8)</f>
        <v>0.95</v>
      </c>
      <c r="J2170" s="29" t="n">
        <f aca="false">F2170*I2170</f>
        <v>38.796499</v>
      </c>
    </row>
    <row r="2171" customFormat="false" ht="15" hidden="false" customHeight="false" outlineLevel="0" collapsed="false">
      <c r="A2171" s="28" t="n">
        <v>45671</v>
      </c>
      <c r="B2171" s="21" t="s">
        <v>120</v>
      </c>
      <c r="C2171" s="21" t="s">
        <v>141</v>
      </c>
      <c r="D2171" s="29" t="n">
        <v>184.03</v>
      </c>
      <c r="E2171" s="29" t="n">
        <f aca="false">D2171/10</f>
        <v>18.403</v>
      </c>
      <c r="F2171" s="29" t="n">
        <f aca="false">(E2171+Einstellungen!$B$20)*(1+Einstellungen!$B$10)</f>
        <v>44.10021</v>
      </c>
      <c r="G2171" s="21" t="str">
        <f aca="false">IF(F2171&lt;Einstellungen!$B$5,"ja","nein")</f>
        <v>nein</v>
      </c>
      <c r="H2171" s="21" t="s">
        <v>16</v>
      </c>
      <c r="I2171" s="29" t="n">
        <f aca="false">INDEX(Einstellungen!$B$27:$B$50,9)</f>
        <v>1.05</v>
      </c>
      <c r="J2171" s="29" t="n">
        <f aca="false">F2171*I2171</f>
        <v>46.3052205</v>
      </c>
    </row>
    <row r="2172" customFormat="false" ht="15" hidden="false" customHeight="false" outlineLevel="0" collapsed="false">
      <c r="A2172" s="28" t="n">
        <v>45671</v>
      </c>
      <c r="B2172" s="21" t="s">
        <v>121</v>
      </c>
      <c r="C2172" s="21" t="s">
        <v>141</v>
      </c>
      <c r="D2172" s="29" t="n">
        <v>151.86</v>
      </c>
      <c r="E2172" s="29" t="n">
        <f aca="false">D2172/10</f>
        <v>15.186</v>
      </c>
      <c r="F2172" s="29" t="n">
        <f aca="false">(E2172+Einstellungen!$B$20)*(1+Einstellungen!$B$10)</f>
        <v>40.27198</v>
      </c>
      <c r="G2172" s="21" t="str">
        <f aca="false">IF(F2172&lt;Einstellungen!$B$5,"ja","nein")</f>
        <v>nein</v>
      </c>
      <c r="H2172" s="21" t="s">
        <v>16</v>
      </c>
      <c r="I2172" s="29" t="n">
        <f aca="false">INDEX(Einstellungen!$B$27:$B$50,10)</f>
        <v>1.05</v>
      </c>
      <c r="J2172" s="29" t="n">
        <f aca="false">F2172*I2172</f>
        <v>42.285579</v>
      </c>
    </row>
    <row r="2173" customFormat="false" ht="15" hidden="false" customHeight="false" outlineLevel="0" collapsed="false">
      <c r="A2173" s="28" t="n">
        <v>45671</v>
      </c>
      <c r="B2173" s="21" t="s">
        <v>122</v>
      </c>
      <c r="C2173" s="21" t="s">
        <v>141</v>
      </c>
      <c r="D2173" s="29" t="n">
        <v>117.62</v>
      </c>
      <c r="E2173" s="29" t="n">
        <f aca="false">D2173/10</f>
        <v>11.762</v>
      </c>
      <c r="F2173" s="29" t="n">
        <f aca="false">(E2173+Einstellungen!$B$20)*(1+Einstellungen!$B$10)</f>
        <v>36.19742</v>
      </c>
      <c r="G2173" s="21" t="str">
        <f aca="false">IF(F2173&lt;Einstellungen!$B$5,"ja","nein")</f>
        <v>nein</v>
      </c>
      <c r="H2173" s="21" t="s">
        <v>16</v>
      </c>
      <c r="I2173" s="29" t="n">
        <f aca="false">INDEX(Einstellungen!$B$27:$B$50,11)</f>
        <v>1.05</v>
      </c>
      <c r="J2173" s="29" t="n">
        <f aca="false">F2173*I2173</f>
        <v>38.007291</v>
      </c>
    </row>
    <row r="2174" customFormat="false" ht="15" hidden="false" customHeight="false" outlineLevel="0" collapsed="false">
      <c r="A2174" s="28" t="n">
        <v>45671</v>
      </c>
      <c r="B2174" s="21" t="s">
        <v>123</v>
      </c>
      <c r="C2174" s="21" t="s">
        <v>141</v>
      </c>
      <c r="D2174" s="29" t="n">
        <v>109.31</v>
      </c>
      <c r="E2174" s="29" t="n">
        <f aca="false">D2174/10</f>
        <v>10.931</v>
      </c>
      <c r="F2174" s="29" t="n">
        <f aca="false">(E2174+Einstellungen!$B$20)*(1+Einstellungen!$B$10)</f>
        <v>35.20853</v>
      </c>
      <c r="G2174" s="21" t="str">
        <f aca="false">IF(F2174&lt;Einstellungen!$B$5,"ja","nein")</f>
        <v>nein</v>
      </c>
      <c r="H2174" s="21" t="s">
        <v>16</v>
      </c>
      <c r="I2174" s="29" t="n">
        <f aca="false">INDEX(Einstellungen!$B$27:$B$50,12)</f>
        <v>1.1</v>
      </c>
      <c r="J2174" s="29" t="n">
        <f aca="false">F2174*I2174</f>
        <v>38.729383</v>
      </c>
    </row>
    <row r="2175" customFormat="false" ht="15" hidden="false" customHeight="false" outlineLevel="0" collapsed="false">
      <c r="A2175" s="28" t="n">
        <v>45671</v>
      </c>
      <c r="B2175" s="21" t="s">
        <v>124</v>
      </c>
      <c r="C2175" s="21" t="s">
        <v>141</v>
      </c>
      <c r="D2175" s="29" t="n">
        <v>103.11</v>
      </c>
      <c r="E2175" s="29" t="n">
        <f aca="false">D2175/10</f>
        <v>10.311</v>
      </c>
      <c r="F2175" s="29" t="n">
        <f aca="false">(E2175+Einstellungen!$B$20)*(1+Einstellungen!$B$10)</f>
        <v>34.47073</v>
      </c>
      <c r="G2175" s="21" t="str">
        <f aca="false">IF(F2175&lt;Einstellungen!$B$5,"ja","nein")</f>
        <v>nein</v>
      </c>
      <c r="H2175" s="21" t="s">
        <v>16</v>
      </c>
      <c r="I2175" s="29" t="n">
        <f aca="false">INDEX(Einstellungen!$B$27:$B$50,13)</f>
        <v>1.2</v>
      </c>
      <c r="J2175" s="29" t="n">
        <f aca="false">F2175*I2175</f>
        <v>41.364876</v>
      </c>
    </row>
    <row r="2176" customFormat="false" ht="15" hidden="false" customHeight="false" outlineLevel="0" collapsed="false">
      <c r="A2176" s="28" t="n">
        <v>45671</v>
      </c>
      <c r="B2176" s="21" t="s">
        <v>125</v>
      </c>
      <c r="C2176" s="21" t="s">
        <v>141</v>
      </c>
      <c r="D2176" s="29" t="n">
        <v>108.11</v>
      </c>
      <c r="E2176" s="29" t="n">
        <f aca="false">D2176/10</f>
        <v>10.811</v>
      </c>
      <c r="F2176" s="29" t="n">
        <f aca="false">(E2176+Einstellungen!$B$20)*(1+Einstellungen!$B$10)</f>
        <v>35.06573</v>
      </c>
      <c r="G2176" s="21" t="str">
        <f aca="false">IF(F2176&lt;Einstellungen!$B$5,"ja","nein")</f>
        <v>nein</v>
      </c>
      <c r="H2176" s="21" t="s">
        <v>16</v>
      </c>
      <c r="I2176" s="29" t="n">
        <f aca="false">INDEX(Einstellungen!$B$27:$B$50,14)</f>
        <v>1.15</v>
      </c>
      <c r="J2176" s="29" t="n">
        <f aca="false">F2176*I2176</f>
        <v>40.3255895</v>
      </c>
    </row>
    <row r="2177" customFormat="false" ht="15" hidden="false" customHeight="false" outlineLevel="0" collapsed="false">
      <c r="A2177" s="28" t="n">
        <v>45671</v>
      </c>
      <c r="B2177" s="21" t="s">
        <v>126</v>
      </c>
      <c r="C2177" s="21" t="s">
        <v>141</v>
      </c>
      <c r="D2177" s="29" t="n">
        <v>115.35</v>
      </c>
      <c r="E2177" s="29" t="n">
        <f aca="false">D2177/10</f>
        <v>11.535</v>
      </c>
      <c r="F2177" s="29" t="n">
        <f aca="false">(E2177+Einstellungen!$B$20)*(1+Einstellungen!$B$10)</f>
        <v>35.92729</v>
      </c>
      <c r="G2177" s="21" t="str">
        <f aca="false">IF(F2177&lt;Einstellungen!$B$5,"ja","nein")</f>
        <v>nein</v>
      </c>
      <c r="H2177" s="21" t="s">
        <v>16</v>
      </c>
      <c r="I2177" s="29" t="n">
        <f aca="false">INDEX(Einstellungen!$B$27:$B$50,15)</f>
        <v>1</v>
      </c>
      <c r="J2177" s="29" t="n">
        <f aca="false">F2177*I2177</f>
        <v>35.92729</v>
      </c>
    </row>
    <row r="2178" customFormat="false" ht="15" hidden="false" customHeight="false" outlineLevel="0" collapsed="false">
      <c r="A2178" s="28" t="n">
        <v>45671</v>
      </c>
      <c r="B2178" s="21" t="s">
        <v>127</v>
      </c>
      <c r="C2178" s="21" t="s">
        <v>141</v>
      </c>
      <c r="D2178" s="29" t="n">
        <v>125.35</v>
      </c>
      <c r="E2178" s="29" t="n">
        <f aca="false">D2178/10</f>
        <v>12.535</v>
      </c>
      <c r="F2178" s="29" t="n">
        <f aca="false">(E2178+Einstellungen!$B$20)*(1+Einstellungen!$B$10)</f>
        <v>37.11729</v>
      </c>
      <c r="G2178" s="21" t="str">
        <f aca="false">IF(F2178&lt;Einstellungen!$B$5,"ja","nein")</f>
        <v>nein</v>
      </c>
      <c r="H2178" s="21" t="s">
        <v>16</v>
      </c>
      <c r="I2178" s="29" t="n">
        <f aca="false">INDEX(Einstellungen!$B$27:$B$50,16)</f>
        <v>0.95</v>
      </c>
      <c r="J2178" s="29" t="n">
        <f aca="false">F2178*I2178</f>
        <v>35.2614255</v>
      </c>
    </row>
    <row r="2179" customFormat="false" ht="15" hidden="false" customHeight="false" outlineLevel="0" collapsed="false">
      <c r="A2179" s="28" t="n">
        <v>45671</v>
      </c>
      <c r="B2179" s="21" t="s">
        <v>128</v>
      </c>
      <c r="C2179" s="21" t="s">
        <v>141</v>
      </c>
      <c r="D2179" s="29" t="n">
        <v>141.97</v>
      </c>
      <c r="E2179" s="29" t="n">
        <f aca="false">D2179/10</f>
        <v>14.197</v>
      </c>
      <c r="F2179" s="29" t="n">
        <f aca="false">(E2179+Einstellungen!$B$20)*(1+Einstellungen!$B$10)</f>
        <v>39.09507</v>
      </c>
      <c r="G2179" s="21" t="str">
        <f aca="false">IF(F2179&lt;Einstellungen!$B$5,"ja","nein")</f>
        <v>nein</v>
      </c>
      <c r="H2179" s="21" t="s">
        <v>16</v>
      </c>
      <c r="I2179" s="29" t="n">
        <f aca="false">INDEX(Einstellungen!$B$27:$B$50,17)</f>
        <v>0.95</v>
      </c>
      <c r="J2179" s="29" t="n">
        <f aca="false">F2179*I2179</f>
        <v>37.1403165</v>
      </c>
    </row>
    <row r="2180" customFormat="false" ht="15" hidden="false" customHeight="false" outlineLevel="0" collapsed="false">
      <c r="A2180" s="28" t="n">
        <v>45671</v>
      </c>
      <c r="B2180" s="21" t="s">
        <v>129</v>
      </c>
      <c r="C2180" s="21" t="s">
        <v>141</v>
      </c>
      <c r="D2180" s="29" t="n">
        <v>165.86</v>
      </c>
      <c r="E2180" s="29" t="n">
        <f aca="false">D2180/10</f>
        <v>16.586</v>
      </c>
      <c r="F2180" s="29" t="n">
        <f aca="false">(E2180+Einstellungen!$B$20)*(1+Einstellungen!$B$10)</f>
        <v>41.93798</v>
      </c>
      <c r="G2180" s="21" t="str">
        <f aca="false">IF(F2180&lt;Einstellungen!$B$5,"ja","nein")</f>
        <v>nein</v>
      </c>
      <c r="H2180" s="21" t="s">
        <v>16</v>
      </c>
      <c r="I2180" s="29" t="n">
        <f aca="false">INDEX(Einstellungen!$B$27:$B$50,18)</f>
        <v>1.1</v>
      </c>
      <c r="J2180" s="29" t="n">
        <f aca="false">F2180*I2180</f>
        <v>46.131778</v>
      </c>
    </row>
    <row r="2181" customFormat="false" ht="15" hidden="false" customHeight="false" outlineLevel="0" collapsed="false">
      <c r="A2181" s="28" t="n">
        <v>45671</v>
      </c>
      <c r="B2181" s="21" t="s">
        <v>130</v>
      </c>
      <c r="C2181" s="21" t="s">
        <v>141</v>
      </c>
      <c r="D2181" s="29" t="n">
        <v>170.07</v>
      </c>
      <c r="E2181" s="29" t="n">
        <f aca="false">D2181/10</f>
        <v>17.007</v>
      </c>
      <c r="F2181" s="29" t="n">
        <f aca="false">(E2181+Einstellungen!$B$20)*(1+Einstellungen!$B$10)</f>
        <v>42.43897</v>
      </c>
      <c r="G2181" s="21" t="str">
        <f aca="false">IF(F2181&lt;Einstellungen!$B$5,"ja","nein")</f>
        <v>nein</v>
      </c>
      <c r="H2181" s="21" t="s">
        <v>16</v>
      </c>
      <c r="I2181" s="29" t="n">
        <f aca="false">INDEX(Einstellungen!$B$27:$B$50,19)</f>
        <v>1.35</v>
      </c>
      <c r="J2181" s="29" t="n">
        <f aca="false">F2181*I2181</f>
        <v>57.2926095</v>
      </c>
    </row>
    <row r="2182" customFormat="false" ht="15" hidden="false" customHeight="false" outlineLevel="0" collapsed="false">
      <c r="A2182" s="28" t="n">
        <v>45671</v>
      </c>
      <c r="B2182" s="21" t="s">
        <v>131</v>
      </c>
      <c r="C2182" s="21" t="s">
        <v>141</v>
      </c>
      <c r="D2182" s="29" t="n">
        <v>158.38</v>
      </c>
      <c r="E2182" s="29" t="n">
        <f aca="false">D2182/10</f>
        <v>15.838</v>
      </c>
      <c r="F2182" s="29" t="n">
        <f aca="false">(E2182+Einstellungen!$B$20)*(1+Einstellungen!$B$10)</f>
        <v>41.04786</v>
      </c>
      <c r="G2182" s="21" t="str">
        <f aca="false">IF(F2182&lt;Einstellungen!$B$5,"ja","nein")</f>
        <v>nein</v>
      </c>
      <c r="H2182" s="21" t="s">
        <v>16</v>
      </c>
      <c r="I2182" s="29" t="n">
        <f aca="false">INDEX(Einstellungen!$B$27:$B$50,20)</f>
        <v>1.45</v>
      </c>
      <c r="J2182" s="29" t="n">
        <f aca="false">F2182*I2182</f>
        <v>59.519397</v>
      </c>
    </row>
    <row r="2183" customFormat="false" ht="15" hidden="false" customHeight="false" outlineLevel="0" collapsed="false">
      <c r="A2183" s="28" t="n">
        <v>45671</v>
      </c>
      <c r="B2183" s="21" t="s">
        <v>132</v>
      </c>
      <c r="C2183" s="21" t="s">
        <v>141</v>
      </c>
      <c r="D2183" s="29" t="n">
        <v>135.46</v>
      </c>
      <c r="E2183" s="29" t="n">
        <f aca="false">D2183/10</f>
        <v>13.546</v>
      </c>
      <c r="F2183" s="29" t="n">
        <f aca="false">(E2183+Einstellungen!$B$20)*(1+Einstellungen!$B$10)</f>
        <v>38.32038</v>
      </c>
      <c r="G2183" s="21" t="str">
        <f aca="false">IF(F2183&lt;Einstellungen!$B$5,"ja","nein")</f>
        <v>nein</v>
      </c>
      <c r="H2183" s="21" t="s">
        <v>16</v>
      </c>
      <c r="I2183" s="29" t="n">
        <f aca="false">INDEX(Einstellungen!$B$27:$B$50,21)</f>
        <v>1.4</v>
      </c>
      <c r="J2183" s="29" t="n">
        <f aca="false">F2183*I2183</f>
        <v>53.648532</v>
      </c>
    </row>
    <row r="2184" customFormat="false" ht="15" hidden="false" customHeight="false" outlineLevel="0" collapsed="false">
      <c r="A2184" s="28" t="n">
        <v>45671</v>
      </c>
      <c r="B2184" s="21" t="s">
        <v>133</v>
      </c>
      <c r="C2184" s="21" t="s">
        <v>141</v>
      </c>
      <c r="D2184" s="29" t="n">
        <v>117.69</v>
      </c>
      <c r="E2184" s="29" t="n">
        <f aca="false">D2184/10</f>
        <v>11.769</v>
      </c>
      <c r="F2184" s="29" t="n">
        <f aca="false">(E2184+Einstellungen!$B$20)*(1+Einstellungen!$B$10)</f>
        <v>36.20575</v>
      </c>
      <c r="G2184" s="21" t="str">
        <f aca="false">IF(F2184&lt;Einstellungen!$B$5,"ja","nein")</f>
        <v>nein</v>
      </c>
      <c r="H2184" s="21" t="s">
        <v>16</v>
      </c>
      <c r="I2184" s="29" t="n">
        <f aca="false">INDEX(Einstellungen!$B$27:$B$50,22)</f>
        <v>1.25</v>
      </c>
      <c r="J2184" s="29" t="n">
        <f aca="false">F2184*I2184</f>
        <v>45.2571875</v>
      </c>
    </row>
    <row r="2185" customFormat="false" ht="15" hidden="false" customHeight="false" outlineLevel="0" collapsed="false">
      <c r="A2185" s="28" t="n">
        <v>45671</v>
      </c>
      <c r="B2185" s="21" t="s">
        <v>134</v>
      </c>
      <c r="C2185" s="21" t="s">
        <v>141</v>
      </c>
      <c r="D2185" s="29" t="n">
        <v>121</v>
      </c>
      <c r="E2185" s="29" t="n">
        <f aca="false">D2185/10</f>
        <v>12.1</v>
      </c>
      <c r="F2185" s="29" t="n">
        <f aca="false">(E2185+Einstellungen!$B$20)*(1+Einstellungen!$B$10)</f>
        <v>36.59964</v>
      </c>
      <c r="G2185" s="21" t="str">
        <f aca="false">IF(F2185&lt;Einstellungen!$B$5,"ja","nein")</f>
        <v>nein</v>
      </c>
      <c r="H2185" s="21" t="s">
        <v>16</v>
      </c>
      <c r="I2185" s="29" t="n">
        <f aca="false">INDEX(Einstellungen!$B$27:$B$50,23)</f>
        <v>1.05</v>
      </c>
      <c r="J2185" s="29" t="n">
        <f aca="false">F2185*I2185</f>
        <v>38.429622</v>
      </c>
    </row>
    <row r="2186" customFormat="false" ht="15" hidden="false" customHeight="false" outlineLevel="0" collapsed="false">
      <c r="A2186" s="28" t="n">
        <v>45671</v>
      </c>
      <c r="B2186" s="21" t="s">
        <v>135</v>
      </c>
      <c r="C2186" s="21" t="s">
        <v>141</v>
      </c>
      <c r="D2186" s="29" t="n">
        <v>121.76</v>
      </c>
      <c r="E2186" s="29" t="n">
        <f aca="false">D2186/10</f>
        <v>12.176</v>
      </c>
      <c r="F2186" s="29" t="n">
        <f aca="false">(E2186+Einstellungen!$B$20)*(1+Einstellungen!$B$10)</f>
        <v>36.69008</v>
      </c>
      <c r="G2186" s="21" t="str">
        <f aca="false">IF(F2186&lt;Einstellungen!$B$5,"ja","nein")</f>
        <v>nein</v>
      </c>
      <c r="H2186" s="21" t="s">
        <v>16</v>
      </c>
      <c r="I2186" s="29" t="n">
        <f aca="false">INDEX(Einstellungen!$B$27:$B$50,24)</f>
        <v>0.8</v>
      </c>
      <c r="J2186" s="29" t="n">
        <f aca="false">F2186*I2186</f>
        <v>29.352064</v>
      </c>
    </row>
    <row r="2187" customFormat="false" ht="15" hidden="false" customHeight="false" outlineLevel="0" collapsed="false">
      <c r="A2187" s="28" t="n">
        <v>45672</v>
      </c>
      <c r="B2187" s="21" t="s">
        <v>111</v>
      </c>
      <c r="C2187" s="21" t="s">
        <v>112</v>
      </c>
      <c r="D2187" s="29" t="n">
        <v>108.28</v>
      </c>
      <c r="E2187" s="29" t="n">
        <f aca="false">D2187/10</f>
        <v>10.828</v>
      </c>
      <c r="F2187" s="29" t="n">
        <f aca="false">(E2187+Einstellungen!$B$20)*(1+Einstellungen!$B$10)</f>
        <v>35.08596</v>
      </c>
      <c r="G2187" s="21" t="str">
        <f aca="false">IF(F2187&lt;Einstellungen!$B$5,"ja","nein")</f>
        <v>nein</v>
      </c>
      <c r="H2187" s="21" t="s">
        <v>16</v>
      </c>
      <c r="I2187" s="29" t="n">
        <f aca="false">INDEX(Einstellungen!$B$27:$B$50,1)</f>
        <v>0.6</v>
      </c>
      <c r="J2187" s="29" t="n">
        <f aca="false">F2187*I2187</f>
        <v>21.051576</v>
      </c>
    </row>
    <row r="2188" customFormat="false" ht="15" hidden="false" customHeight="false" outlineLevel="0" collapsed="false">
      <c r="A2188" s="28" t="n">
        <v>45672</v>
      </c>
      <c r="B2188" s="21" t="s">
        <v>113</v>
      </c>
      <c r="C2188" s="21" t="s">
        <v>112</v>
      </c>
      <c r="D2188" s="29" t="n">
        <v>107.72</v>
      </c>
      <c r="E2188" s="29" t="n">
        <f aca="false">D2188/10</f>
        <v>10.772</v>
      </c>
      <c r="F2188" s="29" t="n">
        <f aca="false">(E2188+Einstellungen!$B$20)*(1+Einstellungen!$B$10)</f>
        <v>35.01932</v>
      </c>
      <c r="G2188" s="21" t="str">
        <f aca="false">IF(F2188&lt;Einstellungen!$B$5,"ja","nein")</f>
        <v>nein</v>
      </c>
      <c r="H2188" s="21" t="s">
        <v>16</v>
      </c>
      <c r="I2188" s="29" t="n">
        <f aca="false">INDEX(Einstellungen!$B$27:$B$50,2)</f>
        <v>0.5</v>
      </c>
      <c r="J2188" s="29" t="n">
        <f aca="false">F2188*I2188</f>
        <v>17.50966</v>
      </c>
    </row>
    <row r="2189" customFormat="false" ht="15" hidden="false" customHeight="false" outlineLevel="0" collapsed="false">
      <c r="A2189" s="28" t="n">
        <v>45672</v>
      </c>
      <c r="B2189" s="21" t="s">
        <v>114</v>
      </c>
      <c r="C2189" s="21" t="s">
        <v>112</v>
      </c>
      <c r="D2189" s="29" t="n">
        <v>108.41</v>
      </c>
      <c r="E2189" s="29" t="n">
        <f aca="false">D2189/10</f>
        <v>10.841</v>
      </c>
      <c r="F2189" s="29" t="n">
        <f aca="false">(E2189+Einstellungen!$B$20)*(1+Einstellungen!$B$10)</f>
        <v>35.10143</v>
      </c>
      <c r="G2189" s="21" t="str">
        <f aca="false">IF(F2189&lt;Einstellungen!$B$5,"ja","nein")</f>
        <v>nein</v>
      </c>
      <c r="H2189" s="21" t="s">
        <v>16</v>
      </c>
      <c r="I2189" s="29" t="n">
        <f aca="false">INDEX(Einstellungen!$B$27:$B$50,3)</f>
        <v>0.45</v>
      </c>
      <c r="J2189" s="29" t="n">
        <f aca="false">F2189*I2189</f>
        <v>15.7956435</v>
      </c>
    </row>
    <row r="2190" customFormat="false" ht="15" hidden="false" customHeight="false" outlineLevel="0" collapsed="false">
      <c r="A2190" s="28" t="n">
        <v>45672</v>
      </c>
      <c r="B2190" s="21" t="s">
        <v>115</v>
      </c>
      <c r="C2190" s="21" t="s">
        <v>112</v>
      </c>
      <c r="D2190" s="29" t="n">
        <v>108.04</v>
      </c>
      <c r="E2190" s="29" t="n">
        <f aca="false">D2190/10</f>
        <v>10.804</v>
      </c>
      <c r="F2190" s="29" t="n">
        <f aca="false">(E2190+Einstellungen!$B$20)*(1+Einstellungen!$B$10)</f>
        <v>35.0574</v>
      </c>
      <c r="G2190" s="21" t="str">
        <f aca="false">IF(F2190&lt;Einstellungen!$B$5,"ja","nein")</f>
        <v>nein</v>
      </c>
      <c r="H2190" s="21" t="s">
        <v>16</v>
      </c>
      <c r="I2190" s="29" t="n">
        <f aca="false">INDEX(Einstellungen!$B$27:$B$50,4)</f>
        <v>0.45</v>
      </c>
      <c r="J2190" s="29" t="n">
        <f aca="false">F2190*I2190</f>
        <v>15.77583</v>
      </c>
    </row>
    <row r="2191" customFormat="false" ht="15" hidden="false" customHeight="false" outlineLevel="0" collapsed="false">
      <c r="A2191" s="28" t="n">
        <v>45672</v>
      </c>
      <c r="B2191" s="21" t="s">
        <v>116</v>
      </c>
      <c r="C2191" s="21" t="s">
        <v>112</v>
      </c>
      <c r="D2191" s="29" t="n">
        <v>108.75</v>
      </c>
      <c r="E2191" s="29" t="n">
        <f aca="false">D2191/10</f>
        <v>10.875</v>
      </c>
      <c r="F2191" s="29" t="n">
        <f aca="false">(E2191+Einstellungen!$B$20)*(1+Einstellungen!$B$10)</f>
        <v>35.14189</v>
      </c>
      <c r="G2191" s="21" t="str">
        <f aca="false">IF(F2191&lt;Einstellungen!$B$5,"ja","nein")</f>
        <v>nein</v>
      </c>
      <c r="H2191" s="21" t="s">
        <v>16</v>
      </c>
      <c r="I2191" s="29" t="n">
        <f aca="false">INDEX(Einstellungen!$B$27:$B$50,5)</f>
        <v>0.45</v>
      </c>
      <c r="J2191" s="29" t="n">
        <f aca="false">F2191*I2191</f>
        <v>15.8138505</v>
      </c>
    </row>
    <row r="2192" customFormat="false" ht="15" hidden="false" customHeight="false" outlineLevel="0" collapsed="false">
      <c r="A2192" s="28" t="n">
        <v>45672</v>
      </c>
      <c r="B2192" s="21" t="s">
        <v>117</v>
      </c>
      <c r="C2192" s="21" t="s">
        <v>112</v>
      </c>
      <c r="D2192" s="29" t="n">
        <v>114.92</v>
      </c>
      <c r="E2192" s="29" t="n">
        <f aca="false">D2192/10</f>
        <v>11.492</v>
      </c>
      <c r="F2192" s="29" t="n">
        <f aca="false">(E2192+Einstellungen!$B$20)*(1+Einstellungen!$B$10)</f>
        <v>35.87612</v>
      </c>
      <c r="G2192" s="21" t="str">
        <f aca="false">IF(F2192&lt;Einstellungen!$B$5,"ja","nein")</f>
        <v>nein</v>
      </c>
      <c r="H2192" s="21" t="s">
        <v>16</v>
      </c>
      <c r="I2192" s="29" t="n">
        <f aca="false">INDEX(Einstellungen!$B$27:$B$50,6)</f>
        <v>0.5</v>
      </c>
      <c r="J2192" s="29" t="n">
        <f aca="false">F2192*I2192</f>
        <v>17.93806</v>
      </c>
    </row>
    <row r="2193" customFormat="false" ht="15" hidden="false" customHeight="false" outlineLevel="0" collapsed="false">
      <c r="A2193" s="28" t="n">
        <v>45672</v>
      </c>
      <c r="B2193" s="21" t="s">
        <v>118</v>
      </c>
      <c r="C2193" s="21" t="s">
        <v>112</v>
      </c>
      <c r="D2193" s="29" t="n">
        <v>134.49</v>
      </c>
      <c r="E2193" s="29" t="n">
        <f aca="false">D2193/10</f>
        <v>13.449</v>
      </c>
      <c r="F2193" s="29" t="n">
        <f aca="false">(E2193+Einstellungen!$B$20)*(1+Einstellungen!$B$10)</f>
        <v>38.20495</v>
      </c>
      <c r="G2193" s="21" t="str">
        <f aca="false">IF(F2193&lt;Einstellungen!$B$5,"ja","nein")</f>
        <v>nein</v>
      </c>
      <c r="H2193" s="21" t="s">
        <v>16</v>
      </c>
      <c r="I2193" s="29" t="n">
        <f aca="false">INDEX(Einstellungen!$B$27:$B$50,7)</f>
        <v>0.7</v>
      </c>
      <c r="J2193" s="29" t="n">
        <f aca="false">F2193*I2193</f>
        <v>26.743465</v>
      </c>
    </row>
    <row r="2194" customFormat="false" ht="15" hidden="false" customHeight="false" outlineLevel="0" collapsed="false">
      <c r="A2194" s="28" t="n">
        <v>45672</v>
      </c>
      <c r="B2194" s="21" t="s">
        <v>119</v>
      </c>
      <c r="C2194" s="21" t="s">
        <v>112</v>
      </c>
      <c r="D2194" s="29" t="n">
        <v>191.79</v>
      </c>
      <c r="E2194" s="29" t="n">
        <f aca="false">D2194/10</f>
        <v>19.179</v>
      </c>
      <c r="F2194" s="29" t="n">
        <f aca="false">(E2194+Einstellungen!$B$20)*(1+Einstellungen!$B$10)</f>
        <v>45.02365</v>
      </c>
      <c r="G2194" s="21" t="str">
        <f aca="false">IF(F2194&lt;Einstellungen!$B$5,"ja","nein")</f>
        <v>nein</v>
      </c>
      <c r="H2194" s="21" t="s">
        <v>16</v>
      </c>
      <c r="I2194" s="29" t="n">
        <f aca="false">INDEX(Einstellungen!$B$27:$B$50,8)</f>
        <v>0.95</v>
      </c>
      <c r="J2194" s="29" t="n">
        <f aca="false">F2194*I2194</f>
        <v>42.7724675</v>
      </c>
    </row>
    <row r="2195" customFormat="false" ht="15" hidden="false" customHeight="false" outlineLevel="0" collapsed="false">
      <c r="A2195" s="28" t="n">
        <v>45672</v>
      </c>
      <c r="B2195" s="21" t="s">
        <v>120</v>
      </c>
      <c r="C2195" s="21" t="s">
        <v>112</v>
      </c>
      <c r="D2195" s="29" t="n">
        <v>307.24</v>
      </c>
      <c r="E2195" s="29" t="n">
        <f aca="false">D2195/10</f>
        <v>30.724</v>
      </c>
      <c r="F2195" s="29" t="n">
        <f aca="false">(E2195+Einstellungen!$B$20)*(1+Einstellungen!$B$10)</f>
        <v>58.7622</v>
      </c>
      <c r="G2195" s="21" t="str">
        <f aca="false">IF(F2195&lt;Einstellungen!$B$5,"ja","nein")</f>
        <v>nein</v>
      </c>
      <c r="H2195" s="21" t="s">
        <v>16</v>
      </c>
      <c r="I2195" s="29" t="n">
        <f aca="false">INDEX(Einstellungen!$B$27:$B$50,9)</f>
        <v>1.05</v>
      </c>
      <c r="J2195" s="29" t="n">
        <f aca="false">F2195*I2195</f>
        <v>61.70031</v>
      </c>
    </row>
    <row r="2196" customFormat="false" ht="15" hidden="false" customHeight="false" outlineLevel="0" collapsed="false">
      <c r="A2196" s="28" t="n">
        <v>45672</v>
      </c>
      <c r="B2196" s="21" t="s">
        <v>121</v>
      </c>
      <c r="C2196" s="21" t="s">
        <v>112</v>
      </c>
      <c r="D2196" s="29" t="n">
        <v>315.02</v>
      </c>
      <c r="E2196" s="29" t="n">
        <f aca="false">D2196/10</f>
        <v>31.502</v>
      </c>
      <c r="F2196" s="29" t="n">
        <f aca="false">(E2196+Einstellungen!$B$20)*(1+Einstellungen!$B$10)</f>
        <v>59.68802</v>
      </c>
      <c r="G2196" s="21" t="str">
        <f aca="false">IF(F2196&lt;Einstellungen!$B$5,"ja","nein")</f>
        <v>nein</v>
      </c>
      <c r="H2196" s="21" t="s">
        <v>16</v>
      </c>
      <c r="I2196" s="29" t="n">
        <f aca="false">INDEX(Einstellungen!$B$27:$B$50,10)</f>
        <v>1.05</v>
      </c>
      <c r="J2196" s="29" t="n">
        <f aca="false">F2196*I2196</f>
        <v>62.672421</v>
      </c>
    </row>
    <row r="2197" customFormat="false" ht="15" hidden="false" customHeight="false" outlineLevel="0" collapsed="false">
      <c r="A2197" s="28" t="n">
        <v>45672</v>
      </c>
      <c r="B2197" s="21" t="s">
        <v>122</v>
      </c>
      <c r="C2197" s="21" t="s">
        <v>112</v>
      </c>
      <c r="D2197" s="29" t="n">
        <v>311.03</v>
      </c>
      <c r="E2197" s="29" t="n">
        <f aca="false">D2197/10</f>
        <v>31.103</v>
      </c>
      <c r="F2197" s="29" t="n">
        <f aca="false">(E2197+Einstellungen!$B$20)*(1+Einstellungen!$B$10)</f>
        <v>59.21321</v>
      </c>
      <c r="G2197" s="21" t="str">
        <f aca="false">IF(F2197&lt;Einstellungen!$B$5,"ja","nein")</f>
        <v>nein</v>
      </c>
      <c r="H2197" s="21" t="s">
        <v>16</v>
      </c>
      <c r="I2197" s="29" t="n">
        <f aca="false">INDEX(Einstellungen!$B$27:$B$50,11)</f>
        <v>1.05</v>
      </c>
      <c r="J2197" s="29" t="n">
        <f aca="false">F2197*I2197</f>
        <v>62.1738705</v>
      </c>
    </row>
    <row r="2198" customFormat="false" ht="15" hidden="false" customHeight="false" outlineLevel="0" collapsed="false">
      <c r="A2198" s="28" t="n">
        <v>45672</v>
      </c>
      <c r="B2198" s="21" t="s">
        <v>123</v>
      </c>
      <c r="C2198" s="21" t="s">
        <v>112</v>
      </c>
      <c r="D2198" s="29" t="n">
        <v>304.8</v>
      </c>
      <c r="E2198" s="29" t="n">
        <f aca="false">D2198/10</f>
        <v>30.48</v>
      </c>
      <c r="F2198" s="29" t="n">
        <f aca="false">(E2198+Einstellungen!$B$20)*(1+Einstellungen!$B$10)</f>
        <v>58.47184</v>
      </c>
      <c r="G2198" s="21" t="str">
        <f aca="false">IF(F2198&lt;Einstellungen!$B$5,"ja","nein")</f>
        <v>nein</v>
      </c>
      <c r="H2198" s="21" t="s">
        <v>16</v>
      </c>
      <c r="I2198" s="29" t="n">
        <f aca="false">INDEX(Einstellungen!$B$27:$B$50,12)</f>
        <v>1.1</v>
      </c>
      <c r="J2198" s="29" t="n">
        <f aca="false">F2198*I2198</f>
        <v>64.319024</v>
      </c>
    </row>
    <row r="2199" customFormat="false" ht="15" hidden="false" customHeight="false" outlineLevel="0" collapsed="false">
      <c r="A2199" s="28" t="n">
        <v>45672</v>
      </c>
      <c r="B2199" s="21" t="s">
        <v>124</v>
      </c>
      <c r="C2199" s="21" t="s">
        <v>112</v>
      </c>
      <c r="D2199" s="29" t="n">
        <v>311.02</v>
      </c>
      <c r="E2199" s="29" t="n">
        <f aca="false">D2199/10</f>
        <v>31.102</v>
      </c>
      <c r="F2199" s="29" t="n">
        <f aca="false">(E2199+Einstellungen!$B$20)*(1+Einstellungen!$B$10)</f>
        <v>59.21202</v>
      </c>
      <c r="G2199" s="21" t="str">
        <f aca="false">IF(F2199&lt;Einstellungen!$B$5,"ja","nein")</f>
        <v>nein</v>
      </c>
      <c r="H2199" s="21" t="s">
        <v>16</v>
      </c>
      <c r="I2199" s="29" t="n">
        <f aca="false">INDEX(Einstellungen!$B$27:$B$50,13)</f>
        <v>1.2</v>
      </c>
      <c r="J2199" s="29" t="n">
        <f aca="false">F2199*I2199</f>
        <v>71.054424</v>
      </c>
    </row>
    <row r="2200" customFormat="false" ht="15" hidden="false" customHeight="false" outlineLevel="0" collapsed="false">
      <c r="A2200" s="28" t="n">
        <v>45672</v>
      </c>
      <c r="B2200" s="21" t="s">
        <v>125</v>
      </c>
      <c r="C2200" s="21" t="s">
        <v>112</v>
      </c>
      <c r="D2200" s="29" t="n">
        <v>309.34</v>
      </c>
      <c r="E2200" s="29" t="n">
        <f aca="false">D2200/10</f>
        <v>30.934</v>
      </c>
      <c r="F2200" s="29" t="n">
        <f aca="false">(E2200+Einstellungen!$B$20)*(1+Einstellungen!$B$10)</f>
        <v>59.0121</v>
      </c>
      <c r="G2200" s="21" t="str">
        <f aca="false">IF(F2200&lt;Einstellungen!$B$5,"ja","nein")</f>
        <v>nein</v>
      </c>
      <c r="H2200" s="21" t="s">
        <v>16</v>
      </c>
      <c r="I2200" s="29" t="n">
        <f aca="false">INDEX(Einstellungen!$B$27:$B$50,14)</f>
        <v>1.15</v>
      </c>
      <c r="J2200" s="29" t="n">
        <f aca="false">F2200*I2200</f>
        <v>67.863915</v>
      </c>
    </row>
    <row r="2201" customFormat="false" ht="15" hidden="false" customHeight="false" outlineLevel="0" collapsed="false">
      <c r="A2201" s="28" t="n">
        <v>45672</v>
      </c>
      <c r="B2201" s="21" t="s">
        <v>126</v>
      </c>
      <c r="C2201" s="21" t="s">
        <v>112</v>
      </c>
      <c r="D2201" s="29" t="n">
        <v>285.83</v>
      </c>
      <c r="E2201" s="29" t="n">
        <f aca="false">D2201/10</f>
        <v>28.583</v>
      </c>
      <c r="F2201" s="29" t="n">
        <f aca="false">(E2201+Einstellungen!$B$20)*(1+Einstellungen!$B$10)</f>
        <v>56.21441</v>
      </c>
      <c r="G2201" s="21" t="str">
        <f aca="false">IF(F2201&lt;Einstellungen!$B$5,"ja","nein")</f>
        <v>nein</v>
      </c>
      <c r="H2201" s="21" t="s">
        <v>16</v>
      </c>
      <c r="I2201" s="29" t="n">
        <f aca="false">INDEX(Einstellungen!$B$27:$B$50,15)</f>
        <v>1</v>
      </c>
      <c r="J2201" s="29" t="n">
        <f aca="false">F2201*I2201</f>
        <v>56.21441</v>
      </c>
    </row>
    <row r="2202" customFormat="false" ht="15" hidden="false" customHeight="false" outlineLevel="0" collapsed="false">
      <c r="A2202" s="28" t="n">
        <v>45672</v>
      </c>
      <c r="B2202" s="21" t="s">
        <v>127</v>
      </c>
      <c r="C2202" s="21" t="s">
        <v>112</v>
      </c>
      <c r="D2202" s="29" t="n">
        <v>301.74</v>
      </c>
      <c r="E2202" s="29" t="n">
        <f aca="false">D2202/10</f>
        <v>30.174</v>
      </c>
      <c r="F2202" s="29" t="n">
        <f aca="false">(E2202+Einstellungen!$B$20)*(1+Einstellungen!$B$10)</f>
        <v>58.1077</v>
      </c>
      <c r="G2202" s="21" t="str">
        <f aca="false">IF(F2202&lt;Einstellungen!$B$5,"ja","nein")</f>
        <v>nein</v>
      </c>
      <c r="H2202" s="21" t="s">
        <v>16</v>
      </c>
      <c r="I2202" s="29" t="n">
        <f aca="false">INDEX(Einstellungen!$B$27:$B$50,16)</f>
        <v>0.95</v>
      </c>
      <c r="J2202" s="29" t="n">
        <f aca="false">F2202*I2202</f>
        <v>55.202315</v>
      </c>
    </row>
    <row r="2203" customFormat="false" ht="15" hidden="false" customHeight="false" outlineLevel="0" collapsed="false">
      <c r="A2203" s="28" t="n">
        <v>45672</v>
      </c>
      <c r="B2203" s="21" t="s">
        <v>128</v>
      </c>
      <c r="C2203" s="21" t="s">
        <v>112</v>
      </c>
      <c r="D2203" s="29" t="n">
        <v>333.52</v>
      </c>
      <c r="E2203" s="29" t="n">
        <f aca="false">D2203/10</f>
        <v>33.352</v>
      </c>
      <c r="F2203" s="29" t="n">
        <f aca="false">(E2203+Einstellungen!$B$20)*(1+Einstellungen!$B$10)</f>
        <v>61.88952</v>
      </c>
      <c r="G2203" s="21" t="str">
        <f aca="false">IF(F2203&lt;Einstellungen!$B$5,"ja","nein")</f>
        <v>nein</v>
      </c>
      <c r="H2203" s="21" t="s">
        <v>16</v>
      </c>
      <c r="I2203" s="29" t="n">
        <f aca="false">INDEX(Einstellungen!$B$27:$B$50,17)</f>
        <v>0.95</v>
      </c>
      <c r="J2203" s="29" t="n">
        <f aca="false">F2203*I2203</f>
        <v>58.795044</v>
      </c>
    </row>
    <row r="2204" customFormat="false" ht="15" hidden="false" customHeight="false" outlineLevel="0" collapsed="false">
      <c r="A2204" s="28" t="n">
        <v>45672</v>
      </c>
      <c r="B2204" s="21" t="s">
        <v>129</v>
      </c>
      <c r="C2204" s="21" t="s">
        <v>112</v>
      </c>
      <c r="D2204" s="29" t="n">
        <v>377.99</v>
      </c>
      <c r="E2204" s="29" t="n">
        <f aca="false">D2204/10</f>
        <v>37.799</v>
      </c>
      <c r="F2204" s="29" t="n">
        <f aca="false">(E2204+Einstellungen!$B$20)*(1+Einstellungen!$B$10)</f>
        <v>67.18145</v>
      </c>
      <c r="G2204" s="21" t="str">
        <f aca="false">IF(F2204&lt;Einstellungen!$B$5,"ja","nein")</f>
        <v>nein</v>
      </c>
      <c r="H2204" s="21" t="s">
        <v>16</v>
      </c>
      <c r="I2204" s="29" t="n">
        <f aca="false">INDEX(Einstellungen!$B$27:$B$50,18)</f>
        <v>1.1</v>
      </c>
      <c r="J2204" s="29" t="n">
        <f aca="false">F2204*I2204</f>
        <v>73.899595</v>
      </c>
    </row>
    <row r="2205" customFormat="false" ht="15" hidden="false" customHeight="false" outlineLevel="0" collapsed="false">
      <c r="A2205" s="28" t="n">
        <v>45672</v>
      </c>
      <c r="B2205" s="21" t="s">
        <v>130</v>
      </c>
      <c r="C2205" s="21" t="s">
        <v>112</v>
      </c>
      <c r="D2205" s="29" t="n">
        <v>324.74</v>
      </c>
      <c r="E2205" s="29" t="n">
        <f aca="false">D2205/10</f>
        <v>32.474</v>
      </c>
      <c r="F2205" s="29" t="n">
        <f aca="false">(E2205+Einstellungen!$B$20)*(1+Einstellungen!$B$10)</f>
        <v>60.8447</v>
      </c>
      <c r="G2205" s="21" t="str">
        <f aca="false">IF(F2205&lt;Einstellungen!$B$5,"ja","nein")</f>
        <v>nein</v>
      </c>
      <c r="H2205" s="21" t="s">
        <v>16</v>
      </c>
      <c r="I2205" s="29" t="n">
        <f aca="false">INDEX(Einstellungen!$B$27:$B$50,19)</f>
        <v>1.35</v>
      </c>
      <c r="J2205" s="29" t="n">
        <f aca="false">F2205*I2205</f>
        <v>82.140345</v>
      </c>
    </row>
    <row r="2206" customFormat="false" ht="15" hidden="false" customHeight="false" outlineLevel="0" collapsed="false">
      <c r="A2206" s="28" t="n">
        <v>45672</v>
      </c>
      <c r="B2206" s="21" t="s">
        <v>131</v>
      </c>
      <c r="C2206" s="21" t="s">
        <v>112</v>
      </c>
      <c r="D2206" s="29" t="n">
        <v>270.09</v>
      </c>
      <c r="E2206" s="29" t="n">
        <f aca="false">D2206/10</f>
        <v>27.009</v>
      </c>
      <c r="F2206" s="29" t="n">
        <f aca="false">(E2206+Einstellungen!$B$20)*(1+Einstellungen!$B$10)</f>
        <v>54.34135</v>
      </c>
      <c r="G2206" s="21" t="str">
        <f aca="false">IF(F2206&lt;Einstellungen!$B$5,"ja","nein")</f>
        <v>nein</v>
      </c>
      <c r="H2206" s="21" t="s">
        <v>16</v>
      </c>
      <c r="I2206" s="29" t="n">
        <f aca="false">INDEX(Einstellungen!$B$27:$B$50,20)</f>
        <v>1.45</v>
      </c>
      <c r="J2206" s="29" t="n">
        <f aca="false">F2206*I2206</f>
        <v>78.7949575</v>
      </c>
    </row>
    <row r="2207" customFormat="false" ht="15" hidden="false" customHeight="false" outlineLevel="0" collapsed="false">
      <c r="A2207" s="28" t="n">
        <v>45672</v>
      </c>
      <c r="B2207" s="21" t="s">
        <v>132</v>
      </c>
      <c r="C2207" s="21" t="s">
        <v>112</v>
      </c>
      <c r="D2207" s="29" t="n">
        <v>181.66</v>
      </c>
      <c r="E2207" s="29" t="n">
        <f aca="false">D2207/10</f>
        <v>18.166</v>
      </c>
      <c r="F2207" s="29" t="n">
        <f aca="false">(E2207+Einstellungen!$B$20)*(1+Einstellungen!$B$10)</f>
        <v>43.81818</v>
      </c>
      <c r="G2207" s="21" t="str">
        <f aca="false">IF(F2207&lt;Einstellungen!$B$5,"ja","nein")</f>
        <v>nein</v>
      </c>
      <c r="H2207" s="21" t="s">
        <v>16</v>
      </c>
      <c r="I2207" s="29" t="n">
        <f aca="false">INDEX(Einstellungen!$B$27:$B$50,21)</f>
        <v>1.4</v>
      </c>
      <c r="J2207" s="29" t="n">
        <f aca="false">F2207*I2207</f>
        <v>61.345452</v>
      </c>
    </row>
    <row r="2208" customFormat="false" ht="15" hidden="false" customHeight="false" outlineLevel="0" collapsed="false">
      <c r="A2208" s="28" t="n">
        <v>45672</v>
      </c>
      <c r="B2208" s="21" t="s">
        <v>133</v>
      </c>
      <c r="C2208" s="21" t="s">
        <v>112</v>
      </c>
      <c r="D2208" s="29" t="n">
        <v>150.87</v>
      </c>
      <c r="E2208" s="29" t="n">
        <f aca="false">D2208/10</f>
        <v>15.087</v>
      </c>
      <c r="F2208" s="29" t="n">
        <f aca="false">(E2208+Einstellungen!$B$20)*(1+Einstellungen!$B$10)</f>
        <v>40.15417</v>
      </c>
      <c r="G2208" s="21" t="str">
        <f aca="false">IF(F2208&lt;Einstellungen!$B$5,"ja","nein")</f>
        <v>nein</v>
      </c>
      <c r="H2208" s="21" t="s">
        <v>16</v>
      </c>
      <c r="I2208" s="29" t="n">
        <f aca="false">INDEX(Einstellungen!$B$27:$B$50,22)</f>
        <v>1.25</v>
      </c>
      <c r="J2208" s="29" t="n">
        <f aca="false">F2208*I2208</f>
        <v>50.1927125</v>
      </c>
    </row>
    <row r="2209" customFormat="false" ht="15" hidden="false" customHeight="false" outlineLevel="0" collapsed="false">
      <c r="A2209" s="28" t="n">
        <v>45672</v>
      </c>
      <c r="B2209" s="21" t="s">
        <v>134</v>
      </c>
      <c r="C2209" s="21" t="s">
        <v>112</v>
      </c>
      <c r="D2209" s="29" t="n">
        <v>141.16</v>
      </c>
      <c r="E2209" s="29" t="n">
        <f aca="false">D2209/10</f>
        <v>14.116</v>
      </c>
      <c r="F2209" s="29" t="n">
        <f aca="false">(E2209+Einstellungen!$B$20)*(1+Einstellungen!$B$10)</f>
        <v>38.99868</v>
      </c>
      <c r="G2209" s="21" t="str">
        <f aca="false">IF(F2209&lt;Einstellungen!$B$5,"ja","nein")</f>
        <v>nein</v>
      </c>
      <c r="H2209" s="21" t="s">
        <v>16</v>
      </c>
      <c r="I2209" s="29" t="n">
        <f aca="false">INDEX(Einstellungen!$B$27:$B$50,23)</f>
        <v>1.05</v>
      </c>
      <c r="J2209" s="29" t="n">
        <f aca="false">F2209*I2209</f>
        <v>40.948614</v>
      </c>
    </row>
    <row r="2210" customFormat="false" ht="15" hidden="false" customHeight="false" outlineLevel="0" collapsed="false">
      <c r="A2210" s="28" t="n">
        <v>45672</v>
      </c>
      <c r="B2210" s="21" t="s">
        <v>135</v>
      </c>
      <c r="C2210" s="21" t="s">
        <v>112</v>
      </c>
      <c r="D2210" s="29" t="n">
        <v>123.9</v>
      </c>
      <c r="E2210" s="29" t="n">
        <f aca="false">D2210/10</f>
        <v>12.39</v>
      </c>
      <c r="F2210" s="29" t="n">
        <f aca="false">(E2210+Einstellungen!$B$20)*(1+Einstellungen!$B$10)</f>
        <v>36.94474</v>
      </c>
      <c r="G2210" s="21" t="str">
        <f aca="false">IF(F2210&lt;Einstellungen!$B$5,"ja","nein")</f>
        <v>nein</v>
      </c>
      <c r="H2210" s="21" t="s">
        <v>16</v>
      </c>
      <c r="I2210" s="29" t="n">
        <f aca="false">INDEX(Einstellungen!$B$27:$B$50,24)</f>
        <v>0.8</v>
      </c>
      <c r="J2210" s="29" t="n">
        <f aca="false">F2210*I2210</f>
        <v>29.555792</v>
      </c>
    </row>
    <row r="2211" customFormat="false" ht="15" hidden="false" customHeight="false" outlineLevel="0" collapsed="false">
      <c r="A2211" s="28" t="n">
        <v>45673</v>
      </c>
      <c r="B2211" s="21" t="s">
        <v>111</v>
      </c>
      <c r="C2211" s="21" t="s">
        <v>136</v>
      </c>
      <c r="D2211" s="29" t="n">
        <v>126.33</v>
      </c>
      <c r="E2211" s="29" t="n">
        <f aca="false">D2211/10</f>
        <v>12.633</v>
      </c>
      <c r="F2211" s="29" t="n">
        <f aca="false">(E2211+Einstellungen!$B$20)*(1+Einstellungen!$B$10)</f>
        <v>37.23391</v>
      </c>
      <c r="G2211" s="21" t="str">
        <f aca="false">IF(F2211&lt;Einstellungen!$B$5,"ja","nein")</f>
        <v>nein</v>
      </c>
      <c r="H2211" s="21" t="s">
        <v>16</v>
      </c>
      <c r="I2211" s="29" t="n">
        <f aca="false">INDEX(Einstellungen!$B$27:$B$50,1)</f>
        <v>0.6</v>
      </c>
      <c r="J2211" s="29" t="n">
        <f aca="false">F2211*I2211</f>
        <v>22.340346</v>
      </c>
    </row>
    <row r="2212" customFormat="false" ht="15" hidden="false" customHeight="false" outlineLevel="0" collapsed="false">
      <c r="A2212" s="28" t="n">
        <v>45673</v>
      </c>
      <c r="B2212" s="21" t="s">
        <v>113</v>
      </c>
      <c r="C2212" s="21" t="s">
        <v>136</v>
      </c>
      <c r="D2212" s="29" t="n">
        <v>119.12</v>
      </c>
      <c r="E2212" s="29" t="n">
        <f aca="false">D2212/10</f>
        <v>11.912</v>
      </c>
      <c r="F2212" s="29" t="n">
        <f aca="false">(E2212+Einstellungen!$B$20)*(1+Einstellungen!$B$10)</f>
        <v>36.37592</v>
      </c>
      <c r="G2212" s="21" t="str">
        <f aca="false">IF(F2212&lt;Einstellungen!$B$5,"ja","nein")</f>
        <v>nein</v>
      </c>
      <c r="H2212" s="21" t="s">
        <v>16</v>
      </c>
      <c r="I2212" s="29" t="n">
        <f aca="false">INDEX(Einstellungen!$B$27:$B$50,2)</f>
        <v>0.5</v>
      </c>
      <c r="J2212" s="29" t="n">
        <f aca="false">F2212*I2212</f>
        <v>18.18796</v>
      </c>
    </row>
    <row r="2213" customFormat="false" ht="15" hidden="false" customHeight="false" outlineLevel="0" collapsed="false">
      <c r="A2213" s="28" t="n">
        <v>45673</v>
      </c>
      <c r="B2213" s="21" t="s">
        <v>114</v>
      </c>
      <c r="C2213" s="21" t="s">
        <v>136</v>
      </c>
      <c r="D2213" s="29" t="n">
        <v>117.62</v>
      </c>
      <c r="E2213" s="29" t="n">
        <f aca="false">D2213/10</f>
        <v>11.762</v>
      </c>
      <c r="F2213" s="29" t="n">
        <f aca="false">(E2213+Einstellungen!$B$20)*(1+Einstellungen!$B$10)</f>
        <v>36.19742</v>
      </c>
      <c r="G2213" s="21" t="str">
        <f aca="false">IF(F2213&lt;Einstellungen!$B$5,"ja","nein")</f>
        <v>nein</v>
      </c>
      <c r="H2213" s="21" t="s">
        <v>16</v>
      </c>
      <c r="I2213" s="29" t="n">
        <f aca="false">INDEX(Einstellungen!$B$27:$B$50,3)</f>
        <v>0.45</v>
      </c>
      <c r="J2213" s="29" t="n">
        <f aca="false">F2213*I2213</f>
        <v>16.288839</v>
      </c>
    </row>
    <row r="2214" customFormat="false" ht="15" hidden="false" customHeight="false" outlineLevel="0" collapsed="false">
      <c r="A2214" s="28" t="n">
        <v>45673</v>
      </c>
      <c r="B2214" s="21" t="s">
        <v>115</v>
      </c>
      <c r="C2214" s="21" t="s">
        <v>136</v>
      </c>
      <c r="D2214" s="29" t="n">
        <v>115.03</v>
      </c>
      <c r="E2214" s="29" t="n">
        <f aca="false">D2214/10</f>
        <v>11.503</v>
      </c>
      <c r="F2214" s="29" t="n">
        <f aca="false">(E2214+Einstellungen!$B$20)*(1+Einstellungen!$B$10)</f>
        <v>35.88921</v>
      </c>
      <c r="G2214" s="21" t="str">
        <f aca="false">IF(F2214&lt;Einstellungen!$B$5,"ja","nein")</f>
        <v>nein</v>
      </c>
      <c r="H2214" s="21" t="s">
        <v>16</v>
      </c>
      <c r="I2214" s="29" t="n">
        <f aca="false">INDEX(Einstellungen!$B$27:$B$50,4)</f>
        <v>0.45</v>
      </c>
      <c r="J2214" s="29" t="n">
        <f aca="false">F2214*I2214</f>
        <v>16.1501445</v>
      </c>
    </row>
    <row r="2215" customFormat="false" ht="15" hidden="false" customHeight="false" outlineLevel="0" collapsed="false">
      <c r="A2215" s="28" t="n">
        <v>45673</v>
      </c>
      <c r="B2215" s="21" t="s">
        <v>116</v>
      </c>
      <c r="C2215" s="21" t="s">
        <v>136</v>
      </c>
      <c r="D2215" s="29" t="n">
        <v>115.75</v>
      </c>
      <c r="E2215" s="29" t="n">
        <f aca="false">D2215/10</f>
        <v>11.575</v>
      </c>
      <c r="F2215" s="29" t="n">
        <f aca="false">(E2215+Einstellungen!$B$20)*(1+Einstellungen!$B$10)</f>
        <v>35.97489</v>
      </c>
      <c r="G2215" s="21" t="str">
        <f aca="false">IF(F2215&lt;Einstellungen!$B$5,"ja","nein")</f>
        <v>nein</v>
      </c>
      <c r="H2215" s="21" t="s">
        <v>16</v>
      </c>
      <c r="I2215" s="29" t="n">
        <f aca="false">INDEX(Einstellungen!$B$27:$B$50,5)</f>
        <v>0.45</v>
      </c>
      <c r="J2215" s="29" t="n">
        <f aca="false">F2215*I2215</f>
        <v>16.1887005</v>
      </c>
    </row>
    <row r="2216" customFormat="false" ht="15" hidden="false" customHeight="false" outlineLevel="0" collapsed="false">
      <c r="A2216" s="28" t="n">
        <v>45673</v>
      </c>
      <c r="B2216" s="21" t="s">
        <v>117</v>
      </c>
      <c r="C2216" s="21" t="s">
        <v>136</v>
      </c>
      <c r="D2216" s="29" t="n">
        <v>123.27</v>
      </c>
      <c r="E2216" s="29" t="n">
        <f aca="false">D2216/10</f>
        <v>12.327</v>
      </c>
      <c r="F2216" s="29" t="n">
        <f aca="false">(E2216+Einstellungen!$B$20)*(1+Einstellungen!$B$10)</f>
        <v>36.86977</v>
      </c>
      <c r="G2216" s="21" t="str">
        <f aca="false">IF(F2216&lt;Einstellungen!$B$5,"ja","nein")</f>
        <v>nein</v>
      </c>
      <c r="H2216" s="21" t="s">
        <v>16</v>
      </c>
      <c r="I2216" s="29" t="n">
        <f aca="false">INDEX(Einstellungen!$B$27:$B$50,6)</f>
        <v>0.5</v>
      </c>
      <c r="J2216" s="29" t="n">
        <f aca="false">F2216*I2216</f>
        <v>18.434885</v>
      </c>
    </row>
    <row r="2217" customFormat="false" ht="15" hidden="false" customHeight="false" outlineLevel="0" collapsed="false">
      <c r="A2217" s="28" t="n">
        <v>45673</v>
      </c>
      <c r="B2217" s="21" t="s">
        <v>118</v>
      </c>
      <c r="C2217" s="21" t="s">
        <v>136</v>
      </c>
      <c r="D2217" s="29" t="n">
        <v>138.7</v>
      </c>
      <c r="E2217" s="29" t="n">
        <f aca="false">D2217/10</f>
        <v>13.87</v>
      </c>
      <c r="F2217" s="29" t="n">
        <f aca="false">(E2217+Einstellungen!$B$20)*(1+Einstellungen!$B$10)</f>
        <v>38.70594</v>
      </c>
      <c r="G2217" s="21" t="str">
        <f aca="false">IF(F2217&lt;Einstellungen!$B$5,"ja","nein")</f>
        <v>nein</v>
      </c>
      <c r="H2217" s="21" t="s">
        <v>16</v>
      </c>
      <c r="I2217" s="29" t="n">
        <f aca="false">INDEX(Einstellungen!$B$27:$B$50,7)</f>
        <v>0.7</v>
      </c>
      <c r="J2217" s="29" t="n">
        <f aca="false">F2217*I2217</f>
        <v>27.094158</v>
      </c>
    </row>
    <row r="2218" customFormat="false" ht="15" hidden="false" customHeight="false" outlineLevel="0" collapsed="false">
      <c r="A2218" s="28" t="n">
        <v>45673</v>
      </c>
      <c r="B2218" s="21" t="s">
        <v>119</v>
      </c>
      <c r="C2218" s="21" t="s">
        <v>136</v>
      </c>
      <c r="D2218" s="29" t="n">
        <v>173.04</v>
      </c>
      <c r="E2218" s="29" t="n">
        <f aca="false">D2218/10</f>
        <v>17.304</v>
      </c>
      <c r="F2218" s="29" t="n">
        <f aca="false">(E2218+Einstellungen!$B$20)*(1+Einstellungen!$B$10)</f>
        <v>42.7924</v>
      </c>
      <c r="G2218" s="21" t="str">
        <f aca="false">IF(F2218&lt;Einstellungen!$B$5,"ja","nein")</f>
        <v>nein</v>
      </c>
      <c r="H2218" s="21" t="s">
        <v>16</v>
      </c>
      <c r="I2218" s="29" t="n">
        <f aca="false">INDEX(Einstellungen!$B$27:$B$50,8)</f>
        <v>0.95</v>
      </c>
      <c r="J2218" s="29" t="n">
        <f aca="false">F2218*I2218</f>
        <v>40.65278</v>
      </c>
    </row>
    <row r="2219" customFormat="false" ht="15" hidden="false" customHeight="false" outlineLevel="0" collapsed="false">
      <c r="A2219" s="28" t="n">
        <v>45673</v>
      </c>
      <c r="B2219" s="21" t="s">
        <v>120</v>
      </c>
      <c r="C2219" s="21" t="s">
        <v>136</v>
      </c>
      <c r="D2219" s="29" t="n">
        <v>199.65</v>
      </c>
      <c r="E2219" s="29" t="n">
        <f aca="false">D2219/10</f>
        <v>19.965</v>
      </c>
      <c r="F2219" s="29" t="n">
        <f aca="false">(E2219+Einstellungen!$B$20)*(1+Einstellungen!$B$10)</f>
        <v>45.95899</v>
      </c>
      <c r="G2219" s="21" t="str">
        <f aca="false">IF(F2219&lt;Einstellungen!$B$5,"ja","nein")</f>
        <v>nein</v>
      </c>
      <c r="H2219" s="21" t="s">
        <v>16</v>
      </c>
      <c r="I2219" s="29" t="n">
        <f aca="false">INDEX(Einstellungen!$B$27:$B$50,9)</f>
        <v>1.05</v>
      </c>
      <c r="J2219" s="29" t="n">
        <f aca="false">F2219*I2219</f>
        <v>48.2569395</v>
      </c>
    </row>
    <row r="2220" customFormat="false" ht="15" hidden="false" customHeight="false" outlineLevel="0" collapsed="false">
      <c r="A2220" s="28" t="n">
        <v>45673</v>
      </c>
      <c r="B2220" s="21" t="s">
        <v>121</v>
      </c>
      <c r="C2220" s="21" t="s">
        <v>136</v>
      </c>
      <c r="D2220" s="29" t="n">
        <v>175</v>
      </c>
      <c r="E2220" s="29" t="n">
        <f aca="false">D2220/10</f>
        <v>17.5</v>
      </c>
      <c r="F2220" s="29" t="n">
        <f aca="false">(E2220+Einstellungen!$B$20)*(1+Einstellungen!$B$10)</f>
        <v>43.02564</v>
      </c>
      <c r="G2220" s="21" t="str">
        <f aca="false">IF(F2220&lt;Einstellungen!$B$5,"ja","nein")</f>
        <v>nein</v>
      </c>
      <c r="H2220" s="21" t="s">
        <v>16</v>
      </c>
      <c r="I2220" s="29" t="n">
        <f aca="false">INDEX(Einstellungen!$B$27:$B$50,10)</f>
        <v>1.05</v>
      </c>
      <c r="J2220" s="29" t="n">
        <f aca="false">F2220*I2220</f>
        <v>45.176922</v>
      </c>
    </row>
    <row r="2221" customFormat="false" ht="15" hidden="false" customHeight="false" outlineLevel="0" collapsed="false">
      <c r="A2221" s="28" t="n">
        <v>45673</v>
      </c>
      <c r="B2221" s="21" t="s">
        <v>122</v>
      </c>
      <c r="C2221" s="21" t="s">
        <v>136</v>
      </c>
      <c r="D2221" s="29" t="n">
        <v>151.9</v>
      </c>
      <c r="E2221" s="29" t="n">
        <f aca="false">D2221/10</f>
        <v>15.19</v>
      </c>
      <c r="F2221" s="29" t="n">
        <f aca="false">(E2221+Einstellungen!$B$20)*(1+Einstellungen!$B$10)</f>
        <v>40.27674</v>
      </c>
      <c r="G2221" s="21" t="str">
        <f aca="false">IF(F2221&lt;Einstellungen!$B$5,"ja","nein")</f>
        <v>nein</v>
      </c>
      <c r="H2221" s="21" t="s">
        <v>16</v>
      </c>
      <c r="I2221" s="29" t="n">
        <f aca="false">INDEX(Einstellungen!$B$27:$B$50,11)</f>
        <v>1.05</v>
      </c>
      <c r="J2221" s="29" t="n">
        <f aca="false">F2221*I2221</f>
        <v>42.290577</v>
      </c>
    </row>
    <row r="2222" customFormat="false" ht="15" hidden="false" customHeight="false" outlineLevel="0" collapsed="false">
      <c r="A2222" s="28" t="n">
        <v>45673</v>
      </c>
      <c r="B2222" s="21" t="s">
        <v>123</v>
      </c>
      <c r="C2222" s="21" t="s">
        <v>136</v>
      </c>
      <c r="D2222" s="29" t="n">
        <v>140.64</v>
      </c>
      <c r="E2222" s="29" t="n">
        <f aca="false">D2222/10</f>
        <v>14.064</v>
      </c>
      <c r="F2222" s="29" t="n">
        <f aca="false">(E2222+Einstellungen!$B$20)*(1+Einstellungen!$B$10)</f>
        <v>38.9368</v>
      </c>
      <c r="G2222" s="21" t="str">
        <f aca="false">IF(F2222&lt;Einstellungen!$B$5,"ja","nein")</f>
        <v>nein</v>
      </c>
      <c r="H2222" s="21" t="s">
        <v>16</v>
      </c>
      <c r="I2222" s="29" t="n">
        <f aca="false">INDEX(Einstellungen!$B$27:$B$50,12)</f>
        <v>1.1</v>
      </c>
      <c r="J2222" s="29" t="n">
        <f aca="false">F2222*I2222</f>
        <v>42.83048</v>
      </c>
    </row>
    <row r="2223" customFormat="false" ht="15" hidden="false" customHeight="false" outlineLevel="0" collapsed="false">
      <c r="A2223" s="28" t="n">
        <v>45673</v>
      </c>
      <c r="B2223" s="21" t="s">
        <v>124</v>
      </c>
      <c r="C2223" s="21" t="s">
        <v>136</v>
      </c>
      <c r="D2223" s="29" t="n">
        <v>131.13</v>
      </c>
      <c r="E2223" s="29" t="n">
        <f aca="false">D2223/10</f>
        <v>13.113</v>
      </c>
      <c r="F2223" s="29" t="n">
        <f aca="false">(E2223+Einstellungen!$B$20)*(1+Einstellungen!$B$10)</f>
        <v>37.80511</v>
      </c>
      <c r="G2223" s="21" t="str">
        <f aca="false">IF(F2223&lt;Einstellungen!$B$5,"ja","nein")</f>
        <v>nein</v>
      </c>
      <c r="H2223" s="21" t="s">
        <v>16</v>
      </c>
      <c r="I2223" s="29" t="n">
        <f aca="false">INDEX(Einstellungen!$B$27:$B$50,13)</f>
        <v>1.2</v>
      </c>
      <c r="J2223" s="29" t="n">
        <f aca="false">F2223*I2223</f>
        <v>45.366132</v>
      </c>
    </row>
    <row r="2224" customFormat="false" ht="15" hidden="false" customHeight="false" outlineLevel="0" collapsed="false">
      <c r="A2224" s="28" t="n">
        <v>45673</v>
      </c>
      <c r="B2224" s="21" t="s">
        <v>125</v>
      </c>
      <c r="C2224" s="21" t="s">
        <v>136</v>
      </c>
      <c r="D2224" s="29" t="n">
        <v>130.58</v>
      </c>
      <c r="E2224" s="29" t="n">
        <f aca="false">D2224/10</f>
        <v>13.058</v>
      </c>
      <c r="F2224" s="29" t="n">
        <f aca="false">(E2224+Einstellungen!$B$20)*(1+Einstellungen!$B$10)</f>
        <v>37.73966</v>
      </c>
      <c r="G2224" s="21" t="str">
        <f aca="false">IF(F2224&lt;Einstellungen!$B$5,"ja","nein")</f>
        <v>nein</v>
      </c>
      <c r="H2224" s="21" t="s">
        <v>16</v>
      </c>
      <c r="I2224" s="29" t="n">
        <f aca="false">INDEX(Einstellungen!$B$27:$B$50,14)</f>
        <v>1.15</v>
      </c>
      <c r="J2224" s="29" t="n">
        <f aca="false">F2224*I2224</f>
        <v>43.400609</v>
      </c>
    </row>
    <row r="2225" customFormat="false" ht="15" hidden="false" customHeight="false" outlineLevel="0" collapsed="false">
      <c r="A2225" s="28" t="n">
        <v>45673</v>
      </c>
      <c r="B2225" s="21" t="s">
        <v>126</v>
      </c>
      <c r="C2225" s="21" t="s">
        <v>136</v>
      </c>
      <c r="D2225" s="29" t="n">
        <v>138.42</v>
      </c>
      <c r="E2225" s="29" t="n">
        <f aca="false">D2225/10</f>
        <v>13.842</v>
      </c>
      <c r="F2225" s="29" t="n">
        <f aca="false">(E2225+Einstellungen!$B$20)*(1+Einstellungen!$B$10)</f>
        <v>38.67262</v>
      </c>
      <c r="G2225" s="21" t="str">
        <f aca="false">IF(F2225&lt;Einstellungen!$B$5,"ja","nein")</f>
        <v>nein</v>
      </c>
      <c r="H2225" s="21" t="s">
        <v>16</v>
      </c>
      <c r="I2225" s="29" t="n">
        <f aca="false">INDEX(Einstellungen!$B$27:$B$50,15)</f>
        <v>1</v>
      </c>
      <c r="J2225" s="29" t="n">
        <f aca="false">F2225*I2225</f>
        <v>38.67262</v>
      </c>
    </row>
    <row r="2226" customFormat="false" ht="15" hidden="false" customHeight="false" outlineLevel="0" collapsed="false">
      <c r="A2226" s="28" t="n">
        <v>45673</v>
      </c>
      <c r="B2226" s="21" t="s">
        <v>127</v>
      </c>
      <c r="C2226" s="21" t="s">
        <v>136</v>
      </c>
      <c r="D2226" s="29" t="n">
        <v>163.04</v>
      </c>
      <c r="E2226" s="29" t="n">
        <f aca="false">D2226/10</f>
        <v>16.304</v>
      </c>
      <c r="F2226" s="29" t="n">
        <f aca="false">(E2226+Einstellungen!$B$20)*(1+Einstellungen!$B$10)</f>
        <v>41.6024</v>
      </c>
      <c r="G2226" s="21" t="str">
        <f aca="false">IF(F2226&lt;Einstellungen!$B$5,"ja","nein")</f>
        <v>nein</v>
      </c>
      <c r="H2226" s="21" t="s">
        <v>16</v>
      </c>
      <c r="I2226" s="29" t="n">
        <f aca="false">INDEX(Einstellungen!$B$27:$B$50,16)</f>
        <v>0.95</v>
      </c>
      <c r="J2226" s="29" t="n">
        <f aca="false">F2226*I2226</f>
        <v>39.52228</v>
      </c>
    </row>
    <row r="2227" customFormat="false" ht="15" hidden="false" customHeight="false" outlineLevel="0" collapsed="false">
      <c r="A2227" s="28" t="n">
        <v>45673</v>
      </c>
      <c r="B2227" s="21" t="s">
        <v>128</v>
      </c>
      <c r="C2227" s="21" t="s">
        <v>136</v>
      </c>
      <c r="D2227" s="29" t="n">
        <v>179.2</v>
      </c>
      <c r="E2227" s="29" t="n">
        <f aca="false">D2227/10</f>
        <v>17.92</v>
      </c>
      <c r="F2227" s="29" t="n">
        <f aca="false">(E2227+Einstellungen!$B$20)*(1+Einstellungen!$B$10)</f>
        <v>43.52544</v>
      </c>
      <c r="G2227" s="21" t="str">
        <f aca="false">IF(F2227&lt;Einstellungen!$B$5,"ja","nein")</f>
        <v>nein</v>
      </c>
      <c r="H2227" s="21" t="s">
        <v>16</v>
      </c>
      <c r="I2227" s="29" t="n">
        <f aca="false">INDEX(Einstellungen!$B$27:$B$50,17)</f>
        <v>0.95</v>
      </c>
      <c r="J2227" s="29" t="n">
        <f aca="false">F2227*I2227</f>
        <v>41.349168</v>
      </c>
    </row>
    <row r="2228" customFormat="false" ht="15" hidden="false" customHeight="false" outlineLevel="0" collapsed="false">
      <c r="A2228" s="28" t="n">
        <v>45673</v>
      </c>
      <c r="B2228" s="21" t="s">
        <v>129</v>
      </c>
      <c r="C2228" s="21" t="s">
        <v>136</v>
      </c>
      <c r="D2228" s="29" t="n">
        <v>191.56</v>
      </c>
      <c r="E2228" s="29" t="n">
        <f aca="false">D2228/10</f>
        <v>19.156</v>
      </c>
      <c r="F2228" s="29" t="n">
        <f aca="false">(E2228+Einstellungen!$B$20)*(1+Einstellungen!$B$10)</f>
        <v>44.99628</v>
      </c>
      <c r="G2228" s="21" t="str">
        <f aca="false">IF(F2228&lt;Einstellungen!$B$5,"ja","nein")</f>
        <v>nein</v>
      </c>
      <c r="H2228" s="21" t="s">
        <v>16</v>
      </c>
      <c r="I2228" s="29" t="n">
        <f aca="false">INDEX(Einstellungen!$B$27:$B$50,18)</f>
        <v>1.1</v>
      </c>
      <c r="J2228" s="29" t="n">
        <f aca="false">F2228*I2228</f>
        <v>49.495908</v>
      </c>
    </row>
    <row r="2229" customFormat="false" ht="15" hidden="false" customHeight="false" outlineLevel="0" collapsed="false">
      <c r="A2229" s="28" t="n">
        <v>45673</v>
      </c>
      <c r="B2229" s="21" t="s">
        <v>130</v>
      </c>
      <c r="C2229" s="21" t="s">
        <v>136</v>
      </c>
      <c r="D2229" s="29" t="n">
        <v>184.32</v>
      </c>
      <c r="E2229" s="29" t="n">
        <f aca="false">D2229/10</f>
        <v>18.432</v>
      </c>
      <c r="F2229" s="29" t="n">
        <f aca="false">(E2229+Einstellungen!$B$20)*(1+Einstellungen!$B$10)</f>
        <v>44.13472</v>
      </c>
      <c r="G2229" s="21" t="str">
        <f aca="false">IF(F2229&lt;Einstellungen!$B$5,"ja","nein")</f>
        <v>nein</v>
      </c>
      <c r="H2229" s="21" t="s">
        <v>16</v>
      </c>
      <c r="I2229" s="29" t="n">
        <f aca="false">INDEX(Einstellungen!$B$27:$B$50,19)</f>
        <v>1.35</v>
      </c>
      <c r="J2229" s="29" t="n">
        <f aca="false">F2229*I2229</f>
        <v>59.581872</v>
      </c>
    </row>
    <row r="2230" customFormat="false" ht="15" hidden="false" customHeight="false" outlineLevel="0" collapsed="false">
      <c r="A2230" s="28" t="n">
        <v>45673</v>
      </c>
      <c r="B2230" s="21" t="s">
        <v>131</v>
      </c>
      <c r="C2230" s="21" t="s">
        <v>136</v>
      </c>
      <c r="D2230" s="29" t="n">
        <v>179.97</v>
      </c>
      <c r="E2230" s="29" t="n">
        <f aca="false">D2230/10</f>
        <v>17.997</v>
      </c>
      <c r="F2230" s="29" t="n">
        <f aca="false">(E2230+Einstellungen!$B$20)*(1+Einstellungen!$B$10)</f>
        <v>43.61707</v>
      </c>
      <c r="G2230" s="21" t="str">
        <f aca="false">IF(F2230&lt;Einstellungen!$B$5,"ja","nein")</f>
        <v>nein</v>
      </c>
      <c r="H2230" s="21" t="s">
        <v>16</v>
      </c>
      <c r="I2230" s="29" t="n">
        <f aca="false">INDEX(Einstellungen!$B$27:$B$50,20)</f>
        <v>1.45</v>
      </c>
      <c r="J2230" s="29" t="n">
        <f aca="false">F2230*I2230</f>
        <v>63.2447515</v>
      </c>
    </row>
    <row r="2231" customFormat="false" ht="15" hidden="false" customHeight="false" outlineLevel="0" collapsed="false">
      <c r="A2231" s="28" t="n">
        <v>45673</v>
      </c>
      <c r="B2231" s="21" t="s">
        <v>132</v>
      </c>
      <c r="C2231" s="21" t="s">
        <v>136</v>
      </c>
      <c r="D2231" s="29" t="n">
        <v>159.6</v>
      </c>
      <c r="E2231" s="29" t="n">
        <f aca="false">D2231/10</f>
        <v>15.96</v>
      </c>
      <c r="F2231" s="29" t="n">
        <f aca="false">(E2231+Einstellungen!$B$20)*(1+Einstellungen!$B$10)</f>
        <v>41.19304</v>
      </c>
      <c r="G2231" s="21" t="str">
        <f aca="false">IF(F2231&lt;Einstellungen!$B$5,"ja","nein")</f>
        <v>nein</v>
      </c>
      <c r="H2231" s="21" t="s">
        <v>16</v>
      </c>
      <c r="I2231" s="29" t="n">
        <f aca="false">INDEX(Einstellungen!$B$27:$B$50,21)</f>
        <v>1.4</v>
      </c>
      <c r="J2231" s="29" t="n">
        <f aca="false">F2231*I2231</f>
        <v>57.670256</v>
      </c>
    </row>
    <row r="2232" customFormat="false" ht="15" hidden="false" customHeight="false" outlineLevel="0" collapsed="false">
      <c r="A2232" s="28" t="n">
        <v>45673</v>
      </c>
      <c r="B2232" s="21" t="s">
        <v>133</v>
      </c>
      <c r="C2232" s="21" t="s">
        <v>136</v>
      </c>
      <c r="D2232" s="29" t="n">
        <v>141.6</v>
      </c>
      <c r="E2232" s="29" t="n">
        <f aca="false">D2232/10</f>
        <v>14.16</v>
      </c>
      <c r="F2232" s="29" t="n">
        <f aca="false">(E2232+Einstellungen!$B$20)*(1+Einstellungen!$B$10)</f>
        <v>39.05104</v>
      </c>
      <c r="G2232" s="21" t="str">
        <f aca="false">IF(F2232&lt;Einstellungen!$B$5,"ja","nein")</f>
        <v>nein</v>
      </c>
      <c r="H2232" s="21" t="s">
        <v>16</v>
      </c>
      <c r="I2232" s="29" t="n">
        <f aca="false">INDEX(Einstellungen!$B$27:$B$50,22)</f>
        <v>1.25</v>
      </c>
      <c r="J2232" s="29" t="n">
        <f aca="false">F2232*I2232</f>
        <v>48.8138</v>
      </c>
    </row>
    <row r="2233" customFormat="false" ht="15" hidden="false" customHeight="false" outlineLevel="0" collapsed="false">
      <c r="A2233" s="28" t="n">
        <v>45673</v>
      </c>
      <c r="B2233" s="21" t="s">
        <v>134</v>
      </c>
      <c r="C2233" s="21" t="s">
        <v>136</v>
      </c>
      <c r="D2233" s="29" t="n">
        <v>135.29</v>
      </c>
      <c r="E2233" s="29" t="n">
        <f aca="false">D2233/10</f>
        <v>13.529</v>
      </c>
      <c r="F2233" s="29" t="n">
        <f aca="false">(E2233+Einstellungen!$B$20)*(1+Einstellungen!$B$10)</f>
        <v>38.30015</v>
      </c>
      <c r="G2233" s="21" t="str">
        <f aca="false">IF(F2233&lt;Einstellungen!$B$5,"ja","nein")</f>
        <v>nein</v>
      </c>
      <c r="H2233" s="21" t="s">
        <v>16</v>
      </c>
      <c r="I2233" s="29" t="n">
        <f aca="false">INDEX(Einstellungen!$B$27:$B$50,23)</f>
        <v>1.05</v>
      </c>
      <c r="J2233" s="29" t="n">
        <f aca="false">F2233*I2233</f>
        <v>40.2151575</v>
      </c>
    </row>
    <row r="2234" customFormat="false" ht="15" hidden="false" customHeight="false" outlineLevel="0" collapsed="false">
      <c r="A2234" s="28" t="n">
        <v>45673</v>
      </c>
      <c r="B2234" s="21" t="s">
        <v>135</v>
      </c>
      <c r="C2234" s="21" t="s">
        <v>136</v>
      </c>
      <c r="D2234" s="29" t="n">
        <v>123.75</v>
      </c>
      <c r="E2234" s="29" t="n">
        <f aca="false">D2234/10</f>
        <v>12.375</v>
      </c>
      <c r="F2234" s="29" t="n">
        <f aca="false">(E2234+Einstellungen!$B$20)*(1+Einstellungen!$B$10)</f>
        <v>36.92689</v>
      </c>
      <c r="G2234" s="21" t="str">
        <f aca="false">IF(F2234&lt;Einstellungen!$B$5,"ja","nein")</f>
        <v>nein</v>
      </c>
      <c r="H2234" s="21" t="s">
        <v>16</v>
      </c>
      <c r="I2234" s="29" t="n">
        <f aca="false">INDEX(Einstellungen!$B$27:$B$50,24)</f>
        <v>0.8</v>
      </c>
      <c r="J2234" s="29" t="n">
        <f aca="false">F2234*I2234</f>
        <v>29.541512</v>
      </c>
    </row>
    <row r="2235" customFormat="false" ht="15" hidden="false" customHeight="false" outlineLevel="0" collapsed="false">
      <c r="A2235" s="28" t="n">
        <v>45674</v>
      </c>
      <c r="B2235" s="21" t="s">
        <v>111</v>
      </c>
      <c r="C2235" s="21" t="s">
        <v>137</v>
      </c>
      <c r="D2235" s="29" t="n">
        <v>118.87</v>
      </c>
      <c r="E2235" s="29" t="n">
        <f aca="false">D2235/10</f>
        <v>11.887</v>
      </c>
      <c r="F2235" s="29" t="n">
        <f aca="false">(E2235+Einstellungen!$B$20)*(1+Einstellungen!$B$10)</f>
        <v>36.34617</v>
      </c>
      <c r="G2235" s="21" t="str">
        <f aca="false">IF(F2235&lt;Einstellungen!$B$5,"ja","nein")</f>
        <v>nein</v>
      </c>
      <c r="H2235" s="21" t="s">
        <v>16</v>
      </c>
      <c r="I2235" s="29" t="n">
        <f aca="false">INDEX(Einstellungen!$B$27:$B$50,1)</f>
        <v>0.6</v>
      </c>
      <c r="J2235" s="29" t="n">
        <f aca="false">F2235*I2235</f>
        <v>21.807702</v>
      </c>
    </row>
    <row r="2236" customFormat="false" ht="15" hidden="false" customHeight="false" outlineLevel="0" collapsed="false">
      <c r="A2236" s="28" t="n">
        <v>45674</v>
      </c>
      <c r="B2236" s="21" t="s">
        <v>113</v>
      </c>
      <c r="C2236" s="21" t="s">
        <v>137</v>
      </c>
      <c r="D2236" s="29" t="n">
        <v>118.39</v>
      </c>
      <c r="E2236" s="29" t="n">
        <f aca="false">D2236/10</f>
        <v>11.839</v>
      </c>
      <c r="F2236" s="29" t="n">
        <f aca="false">(E2236+Einstellungen!$B$20)*(1+Einstellungen!$B$10)</f>
        <v>36.28905</v>
      </c>
      <c r="G2236" s="21" t="str">
        <f aca="false">IF(F2236&lt;Einstellungen!$B$5,"ja","nein")</f>
        <v>nein</v>
      </c>
      <c r="H2236" s="21" t="s">
        <v>16</v>
      </c>
      <c r="I2236" s="29" t="n">
        <f aca="false">INDEX(Einstellungen!$B$27:$B$50,2)</f>
        <v>0.5</v>
      </c>
      <c r="J2236" s="29" t="n">
        <f aca="false">F2236*I2236</f>
        <v>18.144525</v>
      </c>
    </row>
    <row r="2237" customFormat="false" ht="15" hidden="false" customHeight="false" outlineLevel="0" collapsed="false">
      <c r="A2237" s="28" t="n">
        <v>45674</v>
      </c>
      <c r="B2237" s="21" t="s">
        <v>114</v>
      </c>
      <c r="C2237" s="21" t="s">
        <v>137</v>
      </c>
      <c r="D2237" s="29" t="n">
        <v>115.71</v>
      </c>
      <c r="E2237" s="29" t="n">
        <f aca="false">D2237/10</f>
        <v>11.571</v>
      </c>
      <c r="F2237" s="29" t="n">
        <f aca="false">(E2237+Einstellungen!$B$20)*(1+Einstellungen!$B$10)</f>
        <v>35.97013</v>
      </c>
      <c r="G2237" s="21" t="str">
        <f aca="false">IF(F2237&lt;Einstellungen!$B$5,"ja","nein")</f>
        <v>nein</v>
      </c>
      <c r="H2237" s="21" t="s">
        <v>16</v>
      </c>
      <c r="I2237" s="29" t="n">
        <f aca="false">INDEX(Einstellungen!$B$27:$B$50,3)</f>
        <v>0.45</v>
      </c>
      <c r="J2237" s="29" t="n">
        <f aca="false">F2237*I2237</f>
        <v>16.1865585</v>
      </c>
    </row>
    <row r="2238" customFormat="false" ht="15" hidden="false" customHeight="false" outlineLevel="0" collapsed="false">
      <c r="A2238" s="28" t="n">
        <v>45674</v>
      </c>
      <c r="B2238" s="21" t="s">
        <v>115</v>
      </c>
      <c r="C2238" s="21" t="s">
        <v>137</v>
      </c>
      <c r="D2238" s="29" t="n">
        <v>114.72</v>
      </c>
      <c r="E2238" s="29" t="n">
        <f aca="false">D2238/10</f>
        <v>11.472</v>
      </c>
      <c r="F2238" s="29" t="n">
        <f aca="false">(E2238+Einstellungen!$B$20)*(1+Einstellungen!$B$10)</f>
        <v>35.85232</v>
      </c>
      <c r="G2238" s="21" t="str">
        <f aca="false">IF(F2238&lt;Einstellungen!$B$5,"ja","nein")</f>
        <v>nein</v>
      </c>
      <c r="H2238" s="21" t="s">
        <v>16</v>
      </c>
      <c r="I2238" s="29" t="n">
        <f aca="false">INDEX(Einstellungen!$B$27:$B$50,4)</f>
        <v>0.45</v>
      </c>
      <c r="J2238" s="29" t="n">
        <f aca="false">F2238*I2238</f>
        <v>16.133544</v>
      </c>
    </row>
    <row r="2239" customFormat="false" ht="15" hidden="false" customHeight="false" outlineLevel="0" collapsed="false">
      <c r="A2239" s="28" t="n">
        <v>45674</v>
      </c>
      <c r="B2239" s="21" t="s">
        <v>116</v>
      </c>
      <c r="C2239" s="21" t="s">
        <v>137</v>
      </c>
      <c r="D2239" s="29" t="n">
        <v>115.48</v>
      </c>
      <c r="E2239" s="29" t="n">
        <f aca="false">D2239/10</f>
        <v>11.548</v>
      </c>
      <c r="F2239" s="29" t="n">
        <f aca="false">(E2239+Einstellungen!$B$20)*(1+Einstellungen!$B$10)</f>
        <v>35.94276</v>
      </c>
      <c r="G2239" s="21" t="str">
        <f aca="false">IF(F2239&lt;Einstellungen!$B$5,"ja","nein")</f>
        <v>nein</v>
      </c>
      <c r="H2239" s="21" t="s">
        <v>16</v>
      </c>
      <c r="I2239" s="29" t="n">
        <f aca="false">INDEX(Einstellungen!$B$27:$B$50,5)</f>
        <v>0.45</v>
      </c>
      <c r="J2239" s="29" t="n">
        <f aca="false">F2239*I2239</f>
        <v>16.174242</v>
      </c>
    </row>
    <row r="2240" customFormat="false" ht="15" hidden="false" customHeight="false" outlineLevel="0" collapsed="false">
      <c r="A2240" s="28" t="n">
        <v>45674</v>
      </c>
      <c r="B2240" s="21" t="s">
        <v>117</v>
      </c>
      <c r="C2240" s="21" t="s">
        <v>137</v>
      </c>
      <c r="D2240" s="29" t="n">
        <v>122.16</v>
      </c>
      <c r="E2240" s="29" t="n">
        <f aca="false">D2240/10</f>
        <v>12.216</v>
      </c>
      <c r="F2240" s="29" t="n">
        <f aca="false">(E2240+Einstellungen!$B$20)*(1+Einstellungen!$B$10)</f>
        <v>36.73768</v>
      </c>
      <c r="G2240" s="21" t="str">
        <f aca="false">IF(F2240&lt;Einstellungen!$B$5,"ja","nein")</f>
        <v>nein</v>
      </c>
      <c r="H2240" s="21" t="s">
        <v>16</v>
      </c>
      <c r="I2240" s="29" t="n">
        <f aca="false">INDEX(Einstellungen!$B$27:$B$50,6)</f>
        <v>0.5</v>
      </c>
      <c r="J2240" s="29" t="n">
        <f aca="false">F2240*I2240</f>
        <v>18.36884</v>
      </c>
    </row>
    <row r="2241" customFormat="false" ht="15" hidden="false" customHeight="false" outlineLevel="0" collapsed="false">
      <c r="A2241" s="28" t="n">
        <v>45674</v>
      </c>
      <c r="B2241" s="21" t="s">
        <v>118</v>
      </c>
      <c r="C2241" s="21" t="s">
        <v>137</v>
      </c>
      <c r="D2241" s="29" t="n">
        <v>140.8</v>
      </c>
      <c r="E2241" s="29" t="n">
        <f aca="false">D2241/10</f>
        <v>14.08</v>
      </c>
      <c r="F2241" s="29" t="n">
        <f aca="false">(E2241+Einstellungen!$B$20)*(1+Einstellungen!$B$10)</f>
        <v>38.95584</v>
      </c>
      <c r="G2241" s="21" t="str">
        <f aca="false">IF(F2241&lt;Einstellungen!$B$5,"ja","nein")</f>
        <v>nein</v>
      </c>
      <c r="H2241" s="21" t="s">
        <v>16</v>
      </c>
      <c r="I2241" s="29" t="n">
        <f aca="false">INDEX(Einstellungen!$B$27:$B$50,7)</f>
        <v>0.7</v>
      </c>
      <c r="J2241" s="29" t="n">
        <f aca="false">F2241*I2241</f>
        <v>27.269088</v>
      </c>
    </row>
    <row r="2242" customFormat="false" ht="15" hidden="false" customHeight="false" outlineLevel="0" collapsed="false">
      <c r="A2242" s="28" t="n">
        <v>45674</v>
      </c>
      <c r="B2242" s="21" t="s">
        <v>119</v>
      </c>
      <c r="C2242" s="21" t="s">
        <v>137</v>
      </c>
      <c r="D2242" s="29" t="n">
        <v>175.01</v>
      </c>
      <c r="E2242" s="29" t="n">
        <f aca="false">D2242/10</f>
        <v>17.501</v>
      </c>
      <c r="F2242" s="29" t="n">
        <f aca="false">(E2242+Einstellungen!$B$20)*(1+Einstellungen!$B$10)</f>
        <v>43.02683</v>
      </c>
      <c r="G2242" s="21" t="str">
        <f aca="false">IF(F2242&lt;Einstellungen!$B$5,"ja","nein")</f>
        <v>nein</v>
      </c>
      <c r="H2242" s="21" t="s">
        <v>16</v>
      </c>
      <c r="I2242" s="29" t="n">
        <f aca="false">INDEX(Einstellungen!$B$27:$B$50,8)</f>
        <v>0.95</v>
      </c>
      <c r="J2242" s="29" t="n">
        <f aca="false">F2242*I2242</f>
        <v>40.8754885</v>
      </c>
    </row>
    <row r="2243" customFormat="false" ht="15" hidden="false" customHeight="false" outlineLevel="0" collapsed="false">
      <c r="A2243" s="28" t="n">
        <v>45674</v>
      </c>
      <c r="B2243" s="21" t="s">
        <v>120</v>
      </c>
      <c r="C2243" s="21" t="s">
        <v>137</v>
      </c>
      <c r="D2243" s="29" t="n">
        <v>208.13</v>
      </c>
      <c r="E2243" s="29" t="n">
        <f aca="false">D2243/10</f>
        <v>20.813</v>
      </c>
      <c r="F2243" s="29" t="n">
        <f aca="false">(E2243+Einstellungen!$B$20)*(1+Einstellungen!$B$10)</f>
        <v>46.96811</v>
      </c>
      <c r="G2243" s="21" t="str">
        <f aca="false">IF(F2243&lt;Einstellungen!$B$5,"ja","nein")</f>
        <v>nein</v>
      </c>
      <c r="H2243" s="21" t="s">
        <v>16</v>
      </c>
      <c r="I2243" s="29" t="n">
        <f aca="false">INDEX(Einstellungen!$B$27:$B$50,9)</f>
        <v>1.05</v>
      </c>
      <c r="J2243" s="29" t="n">
        <f aca="false">F2243*I2243</f>
        <v>49.3165155</v>
      </c>
    </row>
    <row r="2244" customFormat="false" ht="15" hidden="false" customHeight="false" outlineLevel="0" collapsed="false">
      <c r="A2244" s="28" t="n">
        <v>45674</v>
      </c>
      <c r="B2244" s="21" t="s">
        <v>121</v>
      </c>
      <c r="C2244" s="21" t="s">
        <v>137</v>
      </c>
      <c r="D2244" s="29" t="n">
        <v>175.34</v>
      </c>
      <c r="E2244" s="29" t="n">
        <f aca="false">D2244/10</f>
        <v>17.534</v>
      </c>
      <c r="F2244" s="29" t="n">
        <f aca="false">(E2244+Einstellungen!$B$20)*(1+Einstellungen!$B$10)</f>
        <v>43.0661</v>
      </c>
      <c r="G2244" s="21" t="str">
        <f aca="false">IF(F2244&lt;Einstellungen!$B$5,"ja","nein")</f>
        <v>nein</v>
      </c>
      <c r="H2244" s="21" t="s">
        <v>16</v>
      </c>
      <c r="I2244" s="29" t="n">
        <f aca="false">INDEX(Einstellungen!$B$27:$B$50,10)</f>
        <v>1.05</v>
      </c>
      <c r="J2244" s="29" t="n">
        <f aca="false">F2244*I2244</f>
        <v>45.219405</v>
      </c>
    </row>
    <row r="2245" customFormat="false" ht="15" hidden="false" customHeight="false" outlineLevel="0" collapsed="false">
      <c r="A2245" s="28" t="n">
        <v>45674</v>
      </c>
      <c r="B2245" s="21" t="s">
        <v>122</v>
      </c>
      <c r="C2245" s="21" t="s">
        <v>137</v>
      </c>
      <c r="D2245" s="29" t="n">
        <v>158</v>
      </c>
      <c r="E2245" s="29" t="n">
        <f aca="false">D2245/10</f>
        <v>15.8</v>
      </c>
      <c r="F2245" s="29" t="n">
        <f aca="false">(E2245+Einstellungen!$B$20)*(1+Einstellungen!$B$10)</f>
        <v>41.00264</v>
      </c>
      <c r="G2245" s="21" t="str">
        <f aca="false">IF(F2245&lt;Einstellungen!$B$5,"ja","nein")</f>
        <v>nein</v>
      </c>
      <c r="H2245" s="21" t="s">
        <v>16</v>
      </c>
      <c r="I2245" s="29" t="n">
        <f aca="false">INDEX(Einstellungen!$B$27:$B$50,11)</f>
        <v>1.05</v>
      </c>
      <c r="J2245" s="29" t="n">
        <f aca="false">F2245*I2245</f>
        <v>43.052772</v>
      </c>
    </row>
    <row r="2246" customFormat="false" ht="15" hidden="false" customHeight="false" outlineLevel="0" collapsed="false">
      <c r="A2246" s="28" t="n">
        <v>45674</v>
      </c>
      <c r="B2246" s="21" t="s">
        <v>123</v>
      </c>
      <c r="C2246" s="21" t="s">
        <v>137</v>
      </c>
      <c r="D2246" s="29" t="n">
        <v>140.73</v>
      </c>
      <c r="E2246" s="29" t="n">
        <f aca="false">D2246/10</f>
        <v>14.073</v>
      </c>
      <c r="F2246" s="29" t="n">
        <f aca="false">(E2246+Einstellungen!$B$20)*(1+Einstellungen!$B$10)</f>
        <v>38.94751</v>
      </c>
      <c r="G2246" s="21" t="str">
        <f aca="false">IF(F2246&lt;Einstellungen!$B$5,"ja","nein")</f>
        <v>nein</v>
      </c>
      <c r="H2246" s="21" t="s">
        <v>16</v>
      </c>
      <c r="I2246" s="29" t="n">
        <f aca="false">INDEX(Einstellungen!$B$27:$B$50,12)</f>
        <v>1.1</v>
      </c>
      <c r="J2246" s="29" t="n">
        <f aca="false">F2246*I2246</f>
        <v>42.842261</v>
      </c>
    </row>
    <row r="2247" customFormat="false" ht="15" hidden="false" customHeight="false" outlineLevel="0" collapsed="false">
      <c r="A2247" s="28" t="n">
        <v>45674</v>
      </c>
      <c r="B2247" s="21" t="s">
        <v>124</v>
      </c>
      <c r="C2247" s="21" t="s">
        <v>137</v>
      </c>
      <c r="D2247" s="29" t="n">
        <v>126.44</v>
      </c>
      <c r="E2247" s="29" t="n">
        <f aca="false">D2247/10</f>
        <v>12.644</v>
      </c>
      <c r="F2247" s="29" t="n">
        <f aca="false">(E2247+Einstellungen!$B$20)*(1+Einstellungen!$B$10)</f>
        <v>37.247</v>
      </c>
      <c r="G2247" s="21" t="str">
        <f aca="false">IF(F2247&lt;Einstellungen!$B$5,"ja","nein")</f>
        <v>nein</v>
      </c>
      <c r="H2247" s="21" t="s">
        <v>16</v>
      </c>
      <c r="I2247" s="29" t="n">
        <f aca="false">INDEX(Einstellungen!$B$27:$B$50,13)</f>
        <v>1.2</v>
      </c>
      <c r="J2247" s="29" t="n">
        <f aca="false">F2247*I2247</f>
        <v>44.6964</v>
      </c>
    </row>
    <row r="2248" customFormat="false" ht="15" hidden="false" customHeight="false" outlineLevel="0" collapsed="false">
      <c r="A2248" s="28" t="n">
        <v>45674</v>
      </c>
      <c r="B2248" s="21" t="s">
        <v>125</v>
      </c>
      <c r="C2248" s="21" t="s">
        <v>137</v>
      </c>
      <c r="D2248" s="29" t="n">
        <v>124.03</v>
      </c>
      <c r="E2248" s="29" t="n">
        <f aca="false">D2248/10</f>
        <v>12.403</v>
      </c>
      <c r="F2248" s="29" t="n">
        <f aca="false">(E2248+Einstellungen!$B$20)*(1+Einstellungen!$B$10)</f>
        <v>36.96021</v>
      </c>
      <c r="G2248" s="21" t="str">
        <f aca="false">IF(F2248&lt;Einstellungen!$B$5,"ja","nein")</f>
        <v>nein</v>
      </c>
      <c r="H2248" s="21" t="s">
        <v>16</v>
      </c>
      <c r="I2248" s="29" t="n">
        <f aca="false">INDEX(Einstellungen!$B$27:$B$50,14)</f>
        <v>1.15</v>
      </c>
      <c r="J2248" s="29" t="n">
        <f aca="false">F2248*I2248</f>
        <v>42.5042415</v>
      </c>
    </row>
    <row r="2249" customFormat="false" ht="15" hidden="false" customHeight="false" outlineLevel="0" collapsed="false">
      <c r="A2249" s="28" t="n">
        <v>45674</v>
      </c>
      <c r="B2249" s="21" t="s">
        <v>126</v>
      </c>
      <c r="C2249" s="21" t="s">
        <v>137</v>
      </c>
      <c r="D2249" s="29" t="n">
        <v>132.99</v>
      </c>
      <c r="E2249" s="29" t="n">
        <f aca="false">D2249/10</f>
        <v>13.299</v>
      </c>
      <c r="F2249" s="29" t="n">
        <f aca="false">(E2249+Einstellungen!$B$20)*(1+Einstellungen!$B$10)</f>
        <v>38.02645</v>
      </c>
      <c r="G2249" s="21" t="str">
        <f aca="false">IF(F2249&lt;Einstellungen!$B$5,"ja","nein")</f>
        <v>nein</v>
      </c>
      <c r="H2249" s="21" t="s">
        <v>16</v>
      </c>
      <c r="I2249" s="29" t="n">
        <f aca="false">INDEX(Einstellungen!$B$27:$B$50,15)</f>
        <v>1</v>
      </c>
      <c r="J2249" s="29" t="n">
        <f aca="false">F2249*I2249</f>
        <v>38.02645</v>
      </c>
    </row>
    <row r="2250" customFormat="false" ht="15" hidden="false" customHeight="false" outlineLevel="0" collapsed="false">
      <c r="A2250" s="28" t="n">
        <v>45674</v>
      </c>
      <c r="B2250" s="21" t="s">
        <v>127</v>
      </c>
      <c r="C2250" s="21" t="s">
        <v>137</v>
      </c>
      <c r="D2250" s="29" t="n">
        <v>151.98</v>
      </c>
      <c r="E2250" s="29" t="n">
        <f aca="false">D2250/10</f>
        <v>15.198</v>
      </c>
      <c r="F2250" s="29" t="n">
        <f aca="false">(E2250+Einstellungen!$B$20)*(1+Einstellungen!$B$10)</f>
        <v>40.28626</v>
      </c>
      <c r="G2250" s="21" t="str">
        <f aca="false">IF(F2250&lt;Einstellungen!$B$5,"ja","nein")</f>
        <v>nein</v>
      </c>
      <c r="H2250" s="21" t="s">
        <v>16</v>
      </c>
      <c r="I2250" s="29" t="n">
        <f aca="false">INDEX(Einstellungen!$B$27:$B$50,16)</f>
        <v>0.95</v>
      </c>
      <c r="J2250" s="29" t="n">
        <f aca="false">F2250*I2250</f>
        <v>38.271947</v>
      </c>
    </row>
    <row r="2251" customFormat="false" ht="15" hidden="false" customHeight="false" outlineLevel="0" collapsed="false">
      <c r="A2251" s="28" t="n">
        <v>45674</v>
      </c>
      <c r="B2251" s="21" t="s">
        <v>128</v>
      </c>
      <c r="C2251" s="21" t="s">
        <v>137</v>
      </c>
      <c r="D2251" s="29" t="n">
        <v>170.21</v>
      </c>
      <c r="E2251" s="29" t="n">
        <f aca="false">D2251/10</f>
        <v>17.021</v>
      </c>
      <c r="F2251" s="29" t="n">
        <f aca="false">(E2251+Einstellungen!$B$20)*(1+Einstellungen!$B$10)</f>
        <v>42.45563</v>
      </c>
      <c r="G2251" s="21" t="str">
        <f aca="false">IF(F2251&lt;Einstellungen!$B$5,"ja","nein")</f>
        <v>nein</v>
      </c>
      <c r="H2251" s="21" t="s">
        <v>16</v>
      </c>
      <c r="I2251" s="29" t="n">
        <f aca="false">INDEX(Einstellungen!$B$27:$B$50,17)</f>
        <v>0.95</v>
      </c>
      <c r="J2251" s="29" t="n">
        <f aca="false">F2251*I2251</f>
        <v>40.3328485</v>
      </c>
    </row>
    <row r="2252" customFormat="false" ht="15" hidden="false" customHeight="false" outlineLevel="0" collapsed="false">
      <c r="A2252" s="28" t="n">
        <v>45674</v>
      </c>
      <c r="B2252" s="21" t="s">
        <v>129</v>
      </c>
      <c r="C2252" s="21" t="s">
        <v>137</v>
      </c>
      <c r="D2252" s="29" t="n">
        <v>178.79</v>
      </c>
      <c r="E2252" s="29" t="n">
        <f aca="false">D2252/10</f>
        <v>17.879</v>
      </c>
      <c r="F2252" s="29" t="n">
        <f aca="false">(E2252+Einstellungen!$B$20)*(1+Einstellungen!$B$10)</f>
        <v>43.47665</v>
      </c>
      <c r="G2252" s="21" t="str">
        <f aca="false">IF(F2252&lt;Einstellungen!$B$5,"ja","nein")</f>
        <v>nein</v>
      </c>
      <c r="H2252" s="21" t="s">
        <v>16</v>
      </c>
      <c r="I2252" s="29" t="n">
        <f aca="false">INDEX(Einstellungen!$B$27:$B$50,18)</f>
        <v>1.1</v>
      </c>
      <c r="J2252" s="29" t="n">
        <f aca="false">F2252*I2252</f>
        <v>47.824315</v>
      </c>
    </row>
    <row r="2253" customFormat="false" ht="15" hidden="false" customHeight="false" outlineLevel="0" collapsed="false">
      <c r="A2253" s="28" t="n">
        <v>45674</v>
      </c>
      <c r="B2253" s="21" t="s">
        <v>130</v>
      </c>
      <c r="C2253" s="21" t="s">
        <v>137</v>
      </c>
      <c r="D2253" s="29" t="n">
        <v>179.92</v>
      </c>
      <c r="E2253" s="29" t="n">
        <f aca="false">D2253/10</f>
        <v>17.992</v>
      </c>
      <c r="F2253" s="29" t="n">
        <f aca="false">(E2253+Einstellungen!$B$20)*(1+Einstellungen!$B$10)</f>
        <v>43.61112</v>
      </c>
      <c r="G2253" s="21" t="str">
        <f aca="false">IF(F2253&lt;Einstellungen!$B$5,"ja","nein")</f>
        <v>nein</v>
      </c>
      <c r="H2253" s="21" t="s">
        <v>16</v>
      </c>
      <c r="I2253" s="29" t="n">
        <f aca="false">INDEX(Einstellungen!$B$27:$B$50,19)</f>
        <v>1.35</v>
      </c>
      <c r="J2253" s="29" t="n">
        <f aca="false">F2253*I2253</f>
        <v>58.875012</v>
      </c>
    </row>
    <row r="2254" customFormat="false" ht="15" hidden="false" customHeight="false" outlineLevel="0" collapsed="false">
      <c r="A2254" s="28" t="n">
        <v>45674</v>
      </c>
      <c r="B2254" s="21" t="s">
        <v>131</v>
      </c>
      <c r="C2254" s="21" t="s">
        <v>137</v>
      </c>
      <c r="D2254" s="29" t="n">
        <v>174.22</v>
      </c>
      <c r="E2254" s="29" t="n">
        <f aca="false">D2254/10</f>
        <v>17.422</v>
      </c>
      <c r="F2254" s="29" t="n">
        <f aca="false">(E2254+Einstellungen!$B$20)*(1+Einstellungen!$B$10)</f>
        <v>42.93282</v>
      </c>
      <c r="G2254" s="21" t="str">
        <f aca="false">IF(F2254&lt;Einstellungen!$B$5,"ja","nein")</f>
        <v>nein</v>
      </c>
      <c r="H2254" s="21" t="s">
        <v>16</v>
      </c>
      <c r="I2254" s="29" t="n">
        <f aca="false">INDEX(Einstellungen!$B$27:$B$50,20)</f>
        <v>1.45</v>
      </c>
      <c r="J2254" s="29" t="n">
        <f aca="false">F2254*I2254</f>
        <v>62.252589</v>
      </c>
    </row>
    <row r="2255" customFormat="false" ht="15" hidden="false" customHeight="false" outlineLevel="0" collapsed="false">
      <c r="A2255" s="28" t="n">
        <v>45674</v>
      </c>
      <c r="B2255" s="21" t="s">
        <v>132</v>
      </c>
      <c r="C2255" s="21" t="s">
        <v>137</v>
      </c>
      <c r="D2255" s="29" t="n">
        <v>157.91</v>
      </c>
      <c r="E2255" s="29" t="n">
        <f aca="false">D2255/10</f>
        <v>15.791</v>
      </c>
      <c r="F2255" s="29" t="n">
        <f aca="false">(E2255+Einstellungen!$B$20)*(1+Einstellungen!$B$10)</f>
        <v>40.99193</v>
      </c>
      <c r="G2255" s="21" t="str">
        <f aca="false">IF(F2255&lt;Einstellungen!$B$5,"ja","nein")</f>
        <v>nein</v>
      </c>
      <c r="H2255" s="21" t="s">
        <v>16</v>
      </c>
      <c r="I2255" s="29" t="n">
        <f aca="false">INDEX(Einstellungen!$B$27:$B$50,21)</f>
        <v>1.4</v>
      </c>
      <c r="J2255" s="29" t="n">
        <f aca="false">F2255*I2255</f>
        <v>57.388702</v>
      </c>
    </row>
    <row r="2256" customFormat="false" ht="15" hidden="false" customHeight="false" outlineLevel="0" collapsed="false">
      <c r="A2256" s="28" t="n">
        <v>45674</v>
      </c>
      <c r="B2256" s="21" t="s">
        <v>133</v>
      </c>
      <c r="C2256" s="21" t="s">
        <v>137</v>
      </c>
      <c r="D2256" s="29" t="n">
        <v>145</v>
      </c>
      <c r="E2256" s="29" t="n">
        <f aca="false">D2256/10</f>
        <v>14.5</v>
      </c>
      <c r="F2256" s="29" t="n">
        <f aca="false">(E2256+Einstellungen!$B$20)*(1+Einstellungen!$B$10)</f>
        <v>39.45564</v>
      </c>
      <c r="G2256" s="21" t="str">
        <f aca="false">IF(F2256&lt;Einstellungen!$B$5,"ja","nein")</f>
        <v>nein</v>
      </c>
      <c r="H2256" s="21" t="s">
        <v>16</v>
      </c>
      <c r="I2256" s="29" t="n">
        <f aca="false">INDEX(Einstellungen!$B$27:$B$50,22)</f>
        <v>1.25</v>
      </c>
      <c r="J2256" s="29" t="n">
        <f aca="false">F2256*I2256</f>
        <v>49.31955</v>
      </c>
    </row>
    <row r="2257" customFormat="false" ht="15" hidden="false" customHeight="false" outlineLevel="0" collapsed="false">
      <c r="A2257" s="28" t="n">
        <v>45674</v>
      </c>
      <c r="B2257" s="21" t="s">
        <v>134</v>
      </c>
      <c r="C2257" s="21" t="s">
        <v>137</v>
      </c>
      <c r="D2257" s="29" t="n">
        <v>139.97</v>
      </c>
      <c r="E2257" s="29" t="n">
        <f aca="false">D2257/10</f>
        <v>13.997</v>
      </c>
      <c r="F2257" s="29" t="n">
        <f aca="false">(E2257+Einstellungen!$B$20)*(1+Einstellungen!$B$10)</f>
        <v>38.85707</v>
      </c>
      <c r="G2257" s="21" t="str">
        <f aca="false">IF(F2257&lt;Einstellungen!$B$5,"ja","nein")</f>
        <v>nein</v>
      </c>
      <c r="H2257" s="21" t="s">
        <v>16</v>
      </c>
      <c r="I2257" s="29" t="n">
        <f aca="false">INDEX(Einstellungen!$B$27:$B$50,23)</f>
        <v>1.05</v>
      </c>
      <c r="J2257" s="29" t="n">
        <f aca="false">F2257*I2257</f>
        <v>40.7999235</v>
      </c>
    </row>
    <row r="2258" customFormat="false" ht="15" hidden="false" customHeight="false" outlineLevel="0" collapsed="false">
      <c r="A2258" s="28" t="n">
        <v>45674</v>
      </c>
      <c r="B2258" s="21" t="s">
        <v>135</v>
      </c>
      <c r="C2258" s="21" t="s">
        <v>137</v>
      </c>
      <c r="D2258" s="29" t="n">
        <v>126.84</v>
      </c>
      <c r="E2258" s="29" t="n">
        <f aca="false">D2258/10</f>
        <v>12.684</v>
      </c>
      <c r="F2258" s="29" t="n">
        <f aca="false">(E2258+Einstellungen!$B$20)*(1+Einstellungen!$B$10)</f>
        <v>37.2946</v>
      </c>
      <c r="G2258" s="21" t="str">
        <f aca="false">IF(F2258&lt;Einstellungen!$B$5,"ja","nein")</f>
        <v>nein</v>
      </c>
      <c r="H2258" s="21" t="s">
        <v>16</v>
      </c>
      <c r="I2258" s="29" t="n">
        <f aca="false">INDEX(Einstellungen!$B$27:$B$50,24)</f>
        <v>0.8</v>
      </c>
      <c r="J2258" s="29" t="n">
        <f aca="false">F2258*I2258</f>
        <v>29.83568</v>
      </c>
    </row>
    <row r="2259" customFormat="false" ht="15" hidden="false" customHeight="false" outlineLevel="0" collapsed="false">
      <c r="A2259" s="28" t="n">
        <v>45675</v>
      </c>
      <c r="B2259" s="21" t="s">
        <v>111</v>
      </c>
      <c r="C2259" s="21" t="s">
        <v>138</v>
      </c>
      <c r="D2259" s="29" t="n">
        <v>125.29</v>
      </c>
      <c r="E2259" s="29" t="n">
        <f aca="false">D2259/10</f>
        <v>12.529</v>
      </c>
      <c r="F2259" s="29" t="n">
        <f aca="false">(E2259+Einstellungen!$B$20)*(1+Einstellungen!$B$10)</f>
        <v>37.11015</v>
      </c>
      <c r="G2259" s="21" t="str">
        <f aca="false">IF(F2259&lt;Einstellungen!$B$5,"ja","nein")</f>
        <v>nein</v>
      </c>
      <c r="H2259" s="21" t="s">
        <v>16</v>
      </c>
      <c r="I2259" s="29" t="n">
        <f aca="false">INDEX(Einstellungen!$B$27:$B$50,1)</f>
        <v>0.6</v>
      </c>
      <c r="J2259" s="29" t="n">
        <f aca="false">F2259*I2259</f>
        <v>22.26609</v>
      </c>
    </row>
    <row r="2260" customFormat="false" ht="15" hidden="false" customHeight="false" outlineLevel="0" collapsed="false">
      <c r="A2260" s="28" t="n">
        <v>45675</v>
      </c>
      <c r="B2260" s="21" t="s">
        <v>113</v>
      </c>
      <c r="C2260" s="21" t="s">
        <v>138</v>
      </c>
      <c r="D2260" s="29" t="n">
        <v>121.05</v>
      </c>
      <c r="E2260" s="29" t="n">
        <f aca="false">D2260/10</f>
        <v>12.105</v>
      </c>
      <c r="F2260" s="29" t="n">
        <f aca="false">(E2260+Einstellungen!$B$20)*(1+Einstellungen!$B$10)</f>
        <v>36.60559</v>
      </c>
      <c r="G2260" s="21" t="str">
        <f aca="false">IF(F2260&lt;Einstellungen!$B$5,"ja","nein")</f>
        <v>nein</v>
      </c>
      <c r="H2260" s="21" t="s">
        <v>16</v>
      </c>
      <c r="I2260" s="29" t="n">
        <f aca="false">INDEX(Einstellungen!$B$27:$B$50,2)</f>
        <v>0.5</v>
      </c>
      <c r="J2260" s="29" t="n">
        <f aca="false">F2260*I2260</f>
        <v>18.302795</v>
      </c>
    </row>
    <row r="2261" customFormat="false" ht="15" hidden="false" customHeight="false" outlineLevel="0" collapsed="false">
      <c r="A2261" s="28" t="n">
        <v>45675</v>
      </c>
      <c r="B2261" s="21" t="s">
        <v>114</v>
      </c>
      <c r="C2261" s="21" t="s">
        <v>138</v>
      </c>
      <c r="D2261" s="29" t="n">
        <v>120.98</v>
      </c>
      <c r="E2261" s="29" t="n">
        <f aca="false">D2261/10</f>
        <v>12.098</v>
      </c>
      <c r="F2261" s="29" t="n">
        <f aca="false">(E2261+Einstellungen!$B$20)*(1+Einstellungen!$B$10)</f>
        <v>36.59726</v>
      </c>
      <c r="G2261" s="21" t="str">
        <f aca="false">IF(F2261&lt;Einstellungen!$B$5,"ja","nein")</f>
        <v>nein</v>
      </c>
      <c r="H2261" s="21" t="s">
        <v>16</v>
      </c>
      <c r="I2261" s="29" t="n">
        <f aca="false">INDEX(Einstellungen!$B$27:$B$50,3)</f>
        <v>0.45</v>
      </c>
      <c r="J2261" s="29" t="n">
        <f aca="false">F2261*I2261</f>
        <v>16.468767</v>
      </c>
    </row>
    <row r="2262" customFormat="false" ht="15" hidden="false" customHeight="false" outlineLevel="0" collapsed="false">
      <c r="A2262" s="28" t="n">
        <v>45675</v>
      </c>
      <c r="B2262" s="21" t="s">
        <v>115</v>
      </c>
      <c r="C2262" s="21" t="s">
        <v>138</v>
      </c>
      <c r="D2262" s="29" t="n">
        <v>118.85</v>
      </c>
      <c r="E2262" s="29" t="n">
        <f aca="false">D2262/10</f>
        <v>11.885</v>
      </c>
      <c r="F2262" s="29" t="n">
        <f aca="false">(E2262+Einstellungen!$B$20)*(1+Einstellungen!$B$10)</f>
        <v>36.34379</v>
      </c>
      <c r="G2262" s="21" t="str">
        <f aca="false">IF(F2262&lt;Einstellungen!$B$5,"ja","nein")</f>
        <v>nein</v>
      </c>
      <c r="H2262" s="21" t="s">
        <v>16</v>
      </c>
      <c r="I2262" s="29" t="n">
        <f aca="false">INDEX(Einstellungen!$B$27:$B$50,4)</f>
        <v>0.45</v>
      </c>
      <c r="J2262" s="29" t="n">
        <f aca="false">F2262*I2262</f>
        <v>16.3547055</v>
      </c>
    </row>
    <row r="2263" customFormat="false" ht="15" hidden="false" customHeight="false" outlineLevel="0" collapsed="false">
      <c r="A2263" s="28" t="n">
        <v>45675</v>
      </c>
      <c r="B2263" s="21" t="s">
        <v>116</v>
      </c>
      <c r="C2263" s="21" t="s">
        <v>138</v>
      </c>
      <c r="D2263" s="29" t="n">
        <v>116.46</v>
      </c>
      <c r="E2263" s="29" t="n">
        <f aca="false">D2263/10</f>
        <v>11.646</v>
      </c>
      <c r="F2263" s="29" t="n">
        <f aca="false">(E2263+Einstellungen!$B$20)*(1+Einstellungen!$B$10)</f>
        <v>36.05938</v>
      </c>
      <c r="G2263" s="21" t="str">
        <f aca="false">IF(F2263&lt;Einstellungen!$B$5,"ja","nein")</f>
        <v>nein</v>
      </c>
      <c r="H2263" s="21" t="s">
        <v>16</v>
      </c>
      <c r="I2263" s="29" t="n">
        <f aca="false">INDEX(Einstellungen!$B$27:$B$50,5)</f>
        <v>0.45</v>
      </c>
      <c r="J2263" s="29" t="n">
        <f aca="false">F2263*I2263</f>
        <v>16.226721</v>
      </c>
    </row>
    <row r="2264" customFormat="false" ht="15" hidden="false" customHeight="false" outlineLevel="0" collapsed="false">
      <c r="A2264" s="28" t="n">
        <v>45675</v>
      </c>
      <c r="B2264" s="21" t="s">
        <v>117</v>
      </c>
      <c r="C2264" s="21" t="s">
        <v>138</v>
      </c>
      <c r="D2264" s="29" t="n">
        <v>119.77</v>
      </c>
      <c r="E2264" s="29" t="n">
        <f aca="false">D2264/10</f>
        <v>11.977</v>
      </c>
      <c r="F2264" s="29" t="n">
        <f aca="false">(E2264+Einstellungen!$B$20)*(1+Einstellungen!$B$10)</f>
        <v>36.45327</v>
      </c>
      <c r="G2264" s="21" t="str">
        <f aca="false">IF(F2264&lt;Einstellungen!$B$5,"ja","nein")</f>
        <v>nein</v>
      </c>
      <c r="H2264" s="21" t="s">
        <v>16</v>
      </c>
      <c r="I2264" s="29" t="n">
        <f aca="false">INDEX(Einstellungen!$B$27:$B$50,6)</f>
        <v>0.5</v>
      </c>
      <c r="J2264" s="29" t="n">
        <f aca="false">F2264*I2264</f>
        <v>18.226635</v>
      </c>
    </row>
    <row r="2265" customFormat="false" ht="15" hidden="false" customHeight="false" outlineLevel="0" collapsed="false">
      <c r="A2265" s="28" t="n">
        <v>45675</v>
      </c>
      <c r="B2265" s="21" t="s">
        <v>118</v>
      </c>
      <c r="C2265" s="21" t="s">
        <v>138</v>
      </c>
      <c r="D2265" s="29" t="n">
        <v>119.75</v>
      </c>
      <c r="E2265" s="29" t="n">
        <f aca="false">D2265/10</f>
        <v>11.975</v>
      </c>
      <c r="F2265" s="29" t="n">
        <f aca="false">(E2265+Einstellungen!$B$20)*(1+Einstellungen!$B$10)</f>
        <v>36.45089</v>
      </c>
      <c r="G2265" s="21" t="str">
        <f aca="false">IF(F2265&lt;Einstellungen!$B$5,"ja","nein")</f>
        <v>nein</v>
      </c>
      <c r="H2265" s="21" t="s">
        <v>16</v>
      </c>
      <c r="I2265" s="29" t="n">
        <f aca="false">INDEX(Einstellungen!$B$27:$B$50,7)</f>
        <v>0.7</v>
      </c>
      <c r="J2265" s="29" t="n">
        <f aca="false">F2265*I2265</f>
        <v>25.515623</v>
      </c>
    </row>
    <row r="2266" customFormat="false" ht="15" hidden="false" customHeight="false" outlineLevel="0" collapsed="false">
      <c r="A2266" s="28" t="n">
        <v>45675</v>
      </c>
      <c r="B2266" s="21" t="s">
        <v>119</v>
      </c>
      <c r="C2266" s="21" t="s">
        <v>138</v>
      </c>
      <c r="D2266" s="29" t="n">
        <v>133.39</v>
      </c>
      <c r="E2266" s="29" t="n">
        <f aca="false">D2266/10</f>
        <v>13.339</v>
      </c>
      <c r="F2266" s="29" t="n">
        <f aca="false">(E2266+Einstellungen!$B$20)*(1+Einstellungen!$B$10)</f>
        <v>38.07405</v>
      </c>
      <c r="G2266" s="21" t="str">
        <f aca="false">IF(F2266&lt;Einstellungen!$B$5,"ja","nein")</f>
        <v>nein</v>
      </c>
      <c r="H2266" s="21" t="s">
        <v>16</v>
      </c>
      <c r="I2266" s="29" t="n">
        <f aca="false">INDEX(Einstellungen!$B$27:$B$50,8)</f>
        <v>0.95</v>
      </c>
      <c r="J2266" s="29" t="n">
        <f aca="false">F2266*I2266</f>
        <v>36.1703475</v>
      </c>
    </row>
    <row r="2267" customFormat="false" ht="15" hidden="false" customHeight="false" outlineLevel="0" collapsed="false">
      <c r="A2267" s="28" t="n">
        <v>45675</v>
      </c>
      <c r="B2267" s="21" t="s">
        <v>120</v>
      </c>
      <c r="C2267" s="21" t="s">
        <v>138</v>
      </c>
      <c r="D2267" s="29" t="n">
        <v>145.63</v>
      </c>
      <c r="E2267" s="29" t="n">
        <f aca="false">D2267/10</f>
        <v>14.563</v>
      </c>
      <c r="F2267" s="29" t="n">
        <f aca="false">(E2267+Einstellungen!$B$20)*(1+Einstellungen!$B$10)</f>
        <v>39.53061</v>
      </c>
      <c r="G2267" s="21" t="str">
        <f aca="false">IF(F2267&lt;Einstellungen!$B$5,"ja","nein")</f>
        <v>nein</v>
      </c>
      <c r="H2267" s="21" t="s">
        <v>16</v>
      </c>
      <c r="I2267" s="29" t="n">
        <f aca="false">INDEX(Einstellungen!$B$27:$B$50,9)</f>
        <v>1.05</v>
      </c>
      <c r="J2267" s="29" t="n">
        <f aca="false">F2267*I2267</f>
        <v>41.5071405</v>
      </c>
    </row>
    <row r="2268" customFormat="false" ht="15" hidden="false" customHeight="false" outlineLevel="0" collapsed="false">
      <c r="A2268" s="28" t="n">
        <v>45675</v>
      </c>
      <c r="B2268" s="21" t="s">
        <v>121</v>
      </c>
      <c r="C2268" s="21" t="s">
        <v>138</v>
      </c>
      <c r="D2268" s="29" t="n">
        <v>144.1</v>
      </c>
      <c r="E2268" s="29" t="n">
        <f aca="false">D2268/10</f>
        <v>14.41</v>
      </c>
      <c r="F2268" s="29" t="n">
        <f aca="false">(E2268+Einstellungen!$B$20)*(1+Einstellungen!$B$10)</f>
        <v>39.34854</v>
      </c>
      <c r="G2268" s="21" t="str">
        <f aca="false">IF(F2268&lt;Einstellungen!$B$5,"ja","nein")</f>
        <v>nein</v>
      </c>
      <c r="H2268" s="21" t="s">
        <v>16</v>
      </c>
      <c r="I2268" s="29" t="n">
        <f aca="false">INDEX(Einstellungen!$B$27:$B$50,10)</f>
        <v>1.05</v>
      </c>
      <c r="J2268" s="29" t="n">
        <f aca="false">F2268*I2268</f>
        <v>41.315967</v>
      </c>
    </row>
    <row r="2269" customFormat="false" ht="15" hidden="false" customHeight="false" outlineLevel="0" collapsed="false">
      <c r="A2269" s="28" t="n">
        <v>45675</v>
      </c>
      <c r="B2269" s="21" t="s">
        <v>122</v>
      </c>
      <c r="C2269" s="21" t="s">
        <v>138</v>
      </c>
      <c r="D2269" s="29" t="n">
        <v>131.21</v>
      </c>
      <c r="E2269" s="29" t="n">
        <f aca="false">D2269/10</f>
        <v>13.121</v>
      </c>
      <c r="F2269" s="29" t="n">
        <f aca="false">(E2269+Einstellungen!$B$20)*(1+Einstellungen!$B$10)</f>
        <v>37.81463</v>
      </c>
      <c r="G2269" s="21" t="str">
        <f aca="false">IF(F2269&lt;Einstellungen!$B$5,"ja","nein")</f>
        <v>nein</v>
      </c>
      <c r="H2269" s="21" t="s">
        <v>16</v>
      </c>
      <c r="I2269" s="29" t="n">
        <f aca="false">INDEX(Einstellungen!$B$27:$B$50,11)</f>
        <v>1.05</v>
      </c>
      <c r="J2269" s="29" t="n">
        <f aca="false">F2269*I2269</f>
        <v>39.7053615</v>
      </c>
    </row>
    <row r="2270" customFormat="false" ht="15" hidden="false" customHeight="false" outlineLevel="0" collapsed="false">
      <c r="A2270" s="28" t="n">
        <v>45675</v>
      </c>
      <c r="B2270" s="21" t="s">
        <v>123</v>
      </c>
      <c r="C2270" s="21" t="s">
        <v>138</v>
      </c>
      <c r="D2270" s="29" t="n">
        <v>121.56</v>
      </c>
      <c r="E2270" s="29" t="n">
        <f aca="false">D2270/10</f>
        <v>12.156</v>
      </c>
      <c r="F2270" s="29" t="n">
        <f aca="false">(E2270+Einstellungen!$B$20)*(1+Einstellungen!$B$10)</f>
        <v>36.66628</v>
      </c>
      <c r="G2270" s="21" t="str">
        <f aca="false">IF(F2270&lt;Einstellungen!$B$5,"ja","nein")</f>
        <v>nein</v>
      </c>
      <c r="H2270" s="21" t="s">
        <v>16</v>
      </c>
      <c r="I2270" s="29" t="n">
        <f aca="false">INDEX(Einstellungen!$B$27:$B$50,12)</f>
        <v>1.1</v>
      </c>
      <c r="J2270" s="29" t="n">
        <f aca="false">F2270*I2270</f>
        <v>40.332908</v>
      </c>
    </row>
    <row r="2271" customFormat="false" ht="15" hidden="false" customHeight="false" outlineLevel="0" collapsed="false">
      <c r="A2271" s="28" t="n">
        <v>45675</v>
      </c>
      <c r="B2271" s="21" t="s">
        <v>124</v>
      </c>
      <c r="C2271" s="21" t="s">
        <v>138</v>
      </c>
      <c r="D2271" s="29" t="n">
        <v>118.87</v>
      </c>
      <c r="E2271" s="29" t="n">
        <f aca="false">D2271/10</f>
        <v>11.887</v>
      </c>
      <c r="F2271" s="29" t="n">
        <f aca="false">(E2271+Einstellungen!$B$20)*(1+Einstellungen!$B$10)</f>
        <v>36.34617</v>
      </c>
      <c r="G2271" s="21" t="str">
        <f aca="false">IF(F2271&lt;Einstellungen!$B$5,"ja","nein")</f>
        <v>nein</v>
      </c>
      <c r="H2271" s="21" t="s">
        <v>16</v>
      </c>
      <c r="I2271" s="29" t="n">
        <f aca="false">INDEX(Einstellungen!$B$27:$B$50,13)</f>
        <v>1.2</v>
      </c>
      <c r="J2271" s="29" t="n">
        <f aca="false">F2271*I2271</f>
        <v>43.615404</v>
      </c>
    </row>
    <row r="2272" customFormat="false" ht="15" hidden="false" customHeight="false" outlineLevel="0" collapsed="false">
      <c r="A2272" s="28" t="n">
        <v>45675</v>
      </c>
      <c r="B2272" s="21" t="s">
        <v>125</v>
      </c>
      <c r="C2272" s="21" t="s">
        <v>138</v>
      </c>
      <c r="D2272" s="29" t="n">
        <v>115.01</v>
      </c>
      <c r="E2272" s="29" t="n">
        <f aca="false">D2272/10</f>
        <v>11.501</v>
      </c>
      <c r="F2272" s="29" t="n">
        <f aca="false">(E2272+Einstellungen!$B$20)*(1+Einstellungen!$B$10)</f>
        <v>35.88683</v>
      </c>
      <c r="G2272" s="21" t="str">
        <f aca="false">IF(F2272&lt;Einstellungen!$B$5,"ja","nein")</f>
        <v>nein</v>
      </c>
      <c r="H2272" s="21" t="s">
        <v>16</v>
      </c>
      <c r="I2272" s="29" t="n">
        <f aca="false">INDEX(Einstellungen!$B$27:$B$50,14)</f>
        <v>1.15</v>
      </c>
      <c r="J2272" s="29" t="n">
        <f aca="false">F2272*I2272</f>
        <v>41.2698545</v>
      </c>
    </row>
    <row r="2273" customFormat="false" ht="15" hidden="false" customHeight="false" outlineLevel="0" collapsed="false">
      <c r="A2273" s="28" t="n">
        <v>45675</v>
      </c>
      <c r="B2273" s="21" t="s">
        <v>126</v>
      </c>
      <c r="C2273" s="21" t="s">
        <v>138</v>
      </c>
      <c r="D2273" s="29" t="n">
        <v>119.32</v>
      </c>
      <c r="E2273" s="29" t="n">
        <f aca="false">D2273/10</f>
        <v>11.932</v>
      </c>
      <c r="F2273" s="29" t="n">
        <f aca="false">(E2273+Einstellungen!$B$20)*(1+Einstellungen!$B$10)</f>
        <v>36.39972</v>
      </c>
      <c r="G2273" s="21" t="str">
        <f aca="false">IF(F2273&lt;Einstellungen!$B$5,"ja","nein")</f>
        <v>nein</v>
      </c>
      <c r="H2273" s="21" t="s">
        <v>16</v>
      </c>
      <c r="I2273" s="29" t="n">
        <f aca="false">INDEX(Einstellungen!$B$27:$B$50,15)</f>
        <v>1</v>
      </c>
      <c r="J2273" s="29" t="n">
        <f aca="false">F2273*I2273</f>
        <v>36.39972</v>
      </c>
    </row>
    <row r="2274" customFormat="false" ht="15" hidden="false" customHeight="false" outlineLevel="0" collapsed="false">
      <c r="A2274" s="28" t="n">
        <v>45675</v>
      </c>
      <c r="B2274" s="21" t="s">
        <v>127</v>
      </c>
      <c r="C2274" s="21" t="s">
        <v>138</v>
      </c>
      <c r="D2274" s="29" t="n">
        <v>133.32</v>
      </c>
      <c r="E2274" s="29" t="n">
        <f aca="false">D2274/10</f>
        <v>13.332</v>
      </c>
      <c r="F2274" s="29" t="n">
        <f aca="false">(E2274+Einstellungen!$B$20)*(1+Einstellungen!$B$10)</f>
        <v>38.06572</v>
      </c>
      <c r="G2274" s="21" t="str">
        <f aca="false">IF(F2274&lt;Einstellungen!$B$5,"ja","nein")</f>
        <v>nein</v>
      </c>
      <c r="H2274" s="21" t="s">
        <v>16</v>
      </c>
      <c r="I2274" s="29" t="n">
        <f aca="false">INDEX(Einstellungen!$B$27:$B$50,16)</f>
        <v>0.95</v>
      </c>
      <c r="J2274" s="29" t="n">
        <f aca="false">F2274*I2274</f>
        <v>36.162434</v>
      </c>
    </row>
    <row r="2275" customFormat="false" ht="15" hidden="false" customHeight="false" outlineLevel="0" collapsed="false">
      <c r="A2275" s="28" t="n">
        <v>45675</v>
      </c>
      <c r="B2275" s="21" t="s">
        <v>128</v>
      </c>
      <c r="C2275" s="21" t="s">
        <v>138</v>
      </c>
      <c r="D2275" s="29" t="n">
        <v>149.71</v>
      </c>
      <c r="E2275" s="29" t="n">
        <f aca="false">D2275/10</f>
        <v>14.971</v>
      </c>
      <c r="F2275" s="29" t="n">
        <f aca="false">(E2275+Einstellungen!$B$20)*(1+Einstellungen!$B$10)</f>
        <v>40.01613</v>
      </c>
      <c r="G2275" s="21" t="str">
        <f aca="false">IF(F2275&lt;Einstellungen!$B$5,"ja","nein")</f>
        <v>nein</v>
      </c>
      <c r="H2275" s="21" t="s">
        <v>16</v>
      </c>
      <c r="I2275" s="29" t="n">
        <f aca="false">INDEX(Einstellungen!$B$27:$B$50,17)</f>
        <v>0.95</v>
      </c>
      <c r="J2275" s="29" t="n">
        <f aca="false">F2275*I2275</f>
        <v>38.0153235</v>
      </c>
    </row>
    <row r="2276" customFormat="false" ht="15" hidden="false" customHeight="false" outlineLevel="0" collapsed="false">
      <c r="A2276" s="28" t="n">
        <v>45675</v>
      </c>
      <c r="B2276" s="21" t="s">
        <v>129</v>
      </c>
      <c r="C2276" s="21" t="s">
        <v>138</v>
      </c>
      <c r="D2276" s="29" t="n">
        <v>164.59</v>
      </c>
      <c r="E2276" s="29" t="n">
        <f aca="false">D2276/10</f>
        <v>16.459</v>
      </c>
      <c r="F2276" s="29" t="n">
        <f aca="false">(E2276+Einstellungen!$B$20)*(1+Einstellungen!$B$10)</f>
        <v>41.78685</v>
      </c>
      <c r="G2276" s="21" t="str">
        <f aca="false">IF(F2276&lt;Einstellungen!$B$5,"ja","nein")</f>
        <v>nein</v>
      </c>
      <c r="H2276" s="21" t="s">
        <v>16</v>
      </c>
      <c r="I2276" s="29" t="n">
        <f aca="false">INDEX(Einstellungen!$B$27:$B$50,18)</f>
        <v>1.1</v>
      </c>
      <c r="J2276" s="29" t="n">
        <f aca="false">F2276*I2276</f>
        <v>45.965535</v>
      </c>
    </row>
    <row r="2277" customFormat="false" ht="15" hidden="false" customHeight="false" outlineLevel="0" collapsed="false">
      <c r="A2277" s="28" t="n">
        <v>45675</v>
      </c>
      <c r="B2277" s="21" t="s">
        <v>130</v>
      </c>
      <c r="C2277" s="21" t="s">
        <v>138</v>
      </c>
      <c r="D2277" s="29" t="n">
        <v>167.57</v>
      </c>
      <c r="E2277" s="29" t="n">
        <f aca="false">D2277/10</f>
        <v>16.757</v>
      </c>
      <c r="F2277" s="29" t="n">
        <f aca="false">(E2277+Einstellungen!$B$20)*(1+Einstellungen!$B$10)</f>
        <v>42.14147</v>
      </c>
      <c r="G2277" s="21" t="str">
        <f aca="false">IF(F2277&lt;Einstellungen!$B$5,"ja","nein")</f>
        <v>nein</v>
      </c>
      <c r="H2277" s="21" t="s">
        <v>16</v>
      </c>
      <c r="I2277" s="29" t="n">
        <f aca="false">INDEX(Einstellungen!$B$27:$B$50,19)</f>
        <v>1.35</v>
      </c>
      <c r="J2277" s="29" t="n">
        <f aca="false">F2277*I2277</f>
        <v>56.8909845</v>
      </c>
    </row>
    <row r="2278" customFormat="false" ht="15" hidden="false" customHeight="false" outlineLevel="0" collapsed="false">
      <c r="A2278" s="28" t="n">
        <v>45675</v>
      </c>
      <c r="B2278" s="21" t="s">
        <v>131</v>
      </c>
      <c r="C2278" s="21" t="s">
        <v>138</v>
      </c>
      <c r="D2278" s="29" t="n">
        <v>167.85</v>
      </c>
      <c r="E2278" s="29" t="n">
        <f aca="false">D2278/10</f>
        <v>16.785</v>
      </c>
      <c r="F2278" s="29" t="n">
        <f aca="false">(E2278+Einstellungen!$B$20)*(1+Einstellungen!$B$10)</f>
        <v>42.17479</v>
      </c>
      <c r="G2278" s="21" t="str">
        <f aca="false">IF(F2278&lt;Einstellungen!$B$5,"ja","nein")</f>
        <v>nein</v>
      </c>
      <c r="H2278" s="21" t="s">
        <v>16</v>
      </c>
      <c r="I2278" s="29" t="n">
        <f aca="false">INDEX(Einstellungen!$B$27:$B$50,20)</f>
        <v>1.45</v>
      </c>
      <c r="J2278" s="29" t="n">
        <f aca="false">F2278*I2278</f>
        <v>61.1534455</v>
      </c>
    </row>
    <row r="2279" customFormat="false" ht="15" hidden="false" customHeight="false" outlineLevel="0" collapsed="false">
      <c r="A2279" s="28" t="n">
        <v>45675</v>
      </c>
      <c r="B2279" s="21" t="s">
        <v>132</v>
      </c>
      <c r="C2279" s="21" t="s">
        <v>138</v>
      </c>
      <c r="D2279" s="29" t="n">
        <v>156.12</v>
      </c>
      <c r="E2279" s="29" t="n">
        <f aca="false">D2279/10</f>
        <v>15.612</v>
      </c>
      <c r="F2279" s="29" t="n">
        <f aca="false">(E2279+Einstellungen!$B$20)*(1+Einstellungen!$B$10)</f>
        <v>40.77892</v>
      </c>
      <c r="G2279" s="21" t="str">
        <f aca="false">IF(F2279&lt;Einstellungen!$B$5,"ja","nein")</f>
        <v>nein</v>
      </c>
      <c r="H2279" s="21" t="s">
        <v>16</v>
      </c>
      <c r="I2279" s="29" t="n">
        <f aca="false">INDEX(Einstellungen!$B$27:$B$50,21)</f>
        <v>1.4</v>
      </c>
      <c r="J2279" s="29" t="n">
        <f aca="false">F2279*I2279</f>
        <v>57.090488</v>
      </c>
    </row>
    <row r="2280" customFormat="false" ht="15" hidden="false" customHeight="false" outlineLevel="0" collapsed="false">
      <c r="A2280" s="28" t="n">
        <v>45675</v>
      </c>
      <c r="B2280" s="21" t="s">
        <v>133</v>
      </c>
      <c r="C2280" s="21" t="s">
        <v>138</v>
      </c>
      <c r="D2280" s="29" t="n">
        <v>143.42</v>
      </c>
      <c r="E2280" s="29" t="n">
        <f aca="false">D2280/10</f>
        <v>14.342</v>
      </c>
      <c r="F2280" s="29" t="n">
        <f aca="false">(E2280+Einstellungen!$B$20)*(1+Einstellungen!$B$10)</f>
        <v>39.26762</v>
      </c>
      <c r="G2280" s="21" t="str">
        <f aca="false">IF(F2280&lt;Einstellungen!$B$5,"ja","nein")</f>
        <v>nein</v>
      </c>
      <c r="H2280" s="21" t="s">
        <v>16</v>
      </c>
      <c r="I2280" s="29" t="n">
        <f aca="false">INDEX(Einstellungen!$B$27:$B$50,22)</f>
        <v>1.25</v>
      </c>
      <c r="J2280" s="29" t="n">
        <f aca="false">F2280*I2280</f>
        <v>49.084525</v>
      </c>
    </row>
    <row r="2281" customFormat="false" ht="15" hidden="false" customHeight="false" outlineLevel="0" collapsed="false">
      <c r="A2281" s="28" t="n">
        <v>45675</v>
      </c>
      <c r="B2281" s="21" t="s">
        <v>134</v>
      </c>
      <c r="C2281" s="21" t="s">
        <v>138</v>
      </c>
      <c r="D2281" s="29" t="n">
        <v>136.4</v>
      </c>
      <c r="E2281" s="29" t="n">
        <f aca="false">D2281/10</f>
        <v>13.64</v>
      </c>
      <c r="F2281" s="29" t="n">
        <f aca="false">(E2281+Einstellungen!$B$20)*(1+Einstellungen!$B$10)</f>
        <v>38.43224</v>
      </c>
      <c r="G2281" s="21" t="str">
        <f aca="false">IF(F2281&lt;Einstellungen!$B$5,"ja","nein")</f>
        <v>nein</v>
      </c>
      <c r="H2281" s="21" t="s">
        <v>16</v>
      </c>
      <c r="I2281" s="29" t="n">
        <f aca="false">INDEX(Einstellungen!$B$27:$B$50,23)</f>
        <v>1.05</v>
      </c>
      <c r="J2281" s="29" t="n">
        <f aca="false">F2281*I2281</f>
        <v>40.353852</v>
      </c>
    </row>
    <row r="2282" customFormat="false" ht="15" hidden="false" customHeight="false" outlineLevel="0" collapsed="false">
      <c r="A2282" s="28" t="n">
        <v>45675</v>
      </c>
      <c r="B2282" s="21" t="s">
        <v>135</v>
      </c>
      <c r="C2282" s="21" t="s">
        <v>138</v>
      </c>
      <c r="D2282" s="29" t="n">
        <v>129.36</v>
      </c>
      <c r="E2282" s="29" t="n">
        <f aca="false">D2282/10</f>
        <v>12.936</v>
      </c>
      <c r="F2282" s="29" t="n">
        <f aca="false">(E2282+Einstellungen!$B$20)*(1+Einstellungen!$B$10)</f>
        <v>37.59448</v>
      </c>
      <c r="G2282" s="21" t="str">
        <f aca="false">IF(F2282&lt;Einstellungen!$B$5,"ja","nein")</f>
        <v>nein</v>
      </c>
      <c r="H2282" s="21" t="s">
        <v>16</v>
      </c>
      <c r="I2282" s="29" t="n">
        <f aca="false">INDEX(Einstellungen!$B$27:$B$50,24)</f>
        <v>0.8</v>
      </c>
      <c r="J2282" s="29" t="n">
        <f aca="false">F2282*I2282</f>
        <v>30.075584</v>
      </c>
    </row>
    <row r="2283" customFormat="false" ht="15" hidden="false" customHeight="false" outlineLevel="0" collapsed="false">
      <c r="A2283" s="28" t="n">
        <v>45676</v>
      </c>
      <c r="B2283" s="21" t="s">
        <v>111</v>
      </c>
      <c r="C2283" s="21" t="s">
        <v>139</v>
      </c>
      <c r="D2283" s="29" t="n">
        <v>129.73</v>
      </c>
      <c r="E2283" s="29" t="n">
        <f aca="false">D2283/10</f>
        <v>12.973</v>
      </c>
      <c r="F2283" s="29" t="n">
        <f aca="false">(E2283+Einstellungen!$B$20)*(1+Einstellungen!$B$10)</f>
        <v>37.63851</v>
      </c>
      <c r="G2283" s="21" t="str">
        <f aca="false">IF(F2283&lt;Einstellungen!$B$5,"ja","nein")</f>
        <v>nein</v>
      </c>
      <c r="H2283" s="21" t="s">
        <v>16</v>
      </c>
      <c r="I2283" s="29" t="n">
        <f aca="false">INDEX(Einstellungen!$B$27:$B$50,1)</f>
        <v>0.6</v>
      </c>
      <c r="J2283" s="29" t="n">
        <f aca="false">F2283*I2283</f>
        <v>22.583106</v>
      </c>
    </row>
    <row r="2284" customFormat="false" ht="15" hidden="false" customHeight="false" outlineLevel="0" collapsed="false">
      <c r="A2284" s="28" t="n">
        <v>45676</v>
      </c>
      <c r="B2284" s="21" t="s">
        <v>113</v>
      </c>
      <c r="C2284" s="21" t="s">
        <v>139</v>
      </c>
      <c r="D2284" s="29" t="n">
        <v>124.2</v>
      </c>
      <c r="E2284" s="29" t="n">
        <f aca="false">D2284/10</f>
        <v>12.42</v>
      </c>
      <c r="F2284" s="29" t="n">
        <f aca="false">(E2284+Einstellungen!$B$20)*(1+Einstellungen!$B$10)</f>
        <v>36.98044</v>
      </c>
      <c r="G2284" s="21" t="str">
        <f aca="false">IF(F2284&lt;Einstellungen!$B$5,"ja","nein")</f>
        <v>nein</v>
      </c>
      <c r="H2284" s="21" t="s">
        <v>16</v>
      </c>
      <c r="I2284" s="29" t="n">
        <f aca="false">INDEX(Einstellungen!$B$27:$B$50,2)</f>
        <v>0.5</v>
      </c>
      <c r="J2284" s="29" t="n">
        <f aca="false">F2284*I2284</f>
        <v>18.49022</v>
      </c>
    </row>
    <row r="2285" customFormat="false" ht="15" hidden="false" customHeight="false" outlineLevel="0" collapsed="false">
      <c r="A2285" s="28" t="n">
        <v>45676</v>
      </c>
      <c r="B2285" s="21" t="s">
        <v>114</v>
      </c>
      <c r="C2285" s="21" t="s">
        <v>139</v>
      </c>
      <c r="D2285" s="29" t="n">
        <v>123.05</v>
      </c>
      <c r="E2285" s="29" t="n">
        <f aca="false">D2285/10</f>
        <v>12.305</v>
      </c>
      <c r="F2285" s="29" t="n">
        <f aca="false">(E2285+Einstellungen!$B$20)*(1+Einstellungen!$B$10)</f>
        <v>36.84359</v>
      </c>
      <c r="G2285" s="21" t="str">
        <f aca="false">IF(F2285&lt;Einstellungen!$B$5,"ja","nein")</f>
        <v>nein</v>
      </c>
      <c r="H2285" s="21" t="s">
        <v>16</v>
      </c>
      <c r="I2285" s="29" t="n">
        <f aca="false">INDEX(Einstellungen!$B$27:$B$50,3)</f>
        <v>0.45</v>
      </c>
      <c r="J2285" s="29" t="n">
        <f aca="false">F2285*I2285</f>
        <v>16.5796155</v>
      </c>
    </row>
    <row r="2286" customFormat="false" ht="15" hidden="false" customHeight="false" outlineLevel="0" collapsed="false">
      <c r="A2286" s="28" t="n">
        <v>45676</v>
      </c>
      <c r="B2286" s="21" t="s">
        <v>115</v>
      </c>
      <c r="C2286" s="21" t="s">
        <v>139</v>
      </c>
      <c r="D2286" s="29" t="n">
        <v>121.24</v>
      </c>
      <c r="E2286" s="29" t="n">
        <f aca="false">D2286/10</f>
        <v>12.124</v>
      </c>
      <c r="F2286" s="29" t="n">
        <f aca="false">(E2286+Einstellungen!$B$20)*(1+Einstellungen!$B$10)</f>
        <v>36.6282</v>
      </c>
      <c r="G2286" s="21" t="str">
        <f aca="false">IF(F2286&lt;Einstellungen!$B$5,"ja","nein")</f>
        <v>nein</v>
      </c>
      <c r="H2286" s="21" t="s">
        <v>16</v>
      </c>
      <c r="I2286" s="29" t="n">
        <f aca="false">INDEX(Einstellungen!$B$27:$B$50,4)</f>
        <v>0.45</v>
      </c>
      <c r="J2286" s="29" t="n">
        <f aca="false">F2286*I2286</f>
        <v>16.48269</v>
      </c>
    </row>
    <row r="2287" customFormat="false" ht="15" hidden="false" customHeight="false" outlineLevel="0" collapsed="false">
      <c r="A2287" s="28" t="n">
        <v>45676</v>
      </c>
      <c r="B2287" s="21" t="s">
        <v>116</v>
      </c>
      <c r="C2287" s="21" t="s">
        <v>139</v>
      </c>
      <c r="D2287" s="29" t="n">
        <v>120.18</v>
      </c>
      <c r="E2287" s="29" t="n">
        <f aca="false">D2287/10</f>
        <v>12.018</v>
      </c>
      <c r="F2287" s="29" t="n">
        <f aca="false">(E2287+Einstellungen!$B$20)*(1+Einstellungen!$B$10)</f>
        <v>36.50206</v>
      </c>
      <c r="G2287" s="21" t="str">
        <f aca="false">IF(F2287&lt;Einstellungen!$B$5,"ja","nein")</f>
        <v>nein</v>
      </c>
      <c r="H2287" s="21" t="s">
        <v>16</v>
      </c>
      <c r="I2287" s="29" t="n">
        <f aca="false">INDEX(Einstellungen!$B$27:$B$50,5)</f>
        <v>0.45</v>
      </c>
      <c r="J2287" s="29" t="n">
        <f aca="false">F2287*I2287</f>
        <v>16.425927</v>
      </c>
    </row>
    <row r="2288" customFormat="false" ht="15" hidden="false" customHeight="false" outlineLevel="0" collapsed="false">
      <c r="A2288" s="28" t="n">
        <v>45676</v>
      </c>
      <c r="B2288" s="21" t="s">
        <v>117</v>
      </c>
      <c r="C2288" s="21" t="s">
        <v>139</v>
      </c>
      <c r="D2288" s="29" t="n">
        <v>120</v>
      </c>
      <c r="E2288" s="29" t="n">
        <f aca="false">D2288/10</f>
        <v>12</v>
      </c>
      <c r="F2288" s="29" t="n">
        <f aca="false">(E2288+Einstellungen!$B$20)*(1+Einstellungen!$B$10)</f>
        <v>36.48064</v>
      </c>
      <c r="G2288" s="21" t="str">
        <f aca="false">IF(F2288&lt;Einstellungen!$B$5,"ja","nein")</f>
        <v>nein</v>
      </c>
      <c r="H2288" s="21" t="s">
        <v>16</v>
      </c>
      <c r="I2288" s="29" t="n">
        <f aca="false">INDEX(Einstellungen!$B$27:$B$50,6)</f>
        <v>0.5</v>
      </c>
      <c r="J2288" s="29" t="n">
        <f aca="false">F2288*I2288</f>
        <v>18.24032</v>
      </c>
    </row>
    <row r="2289" customFormat="false" ht="15" hidden="false" customHeight="false" outlineLevel="0" collapsed="false">
      <c r="A2289" s="28" t="n">
        <v>45676</v>
      </c>
      <c r="B2289" s="21" t="s">
        <v>118</v>
      </c>
      <c r="C2289" s="21" t="s">
        <v>139</v>
      </c>
      <c r="D2289" s="29" t="n">
        <v>121.57</v>
      </c>
      <c r="E2289" s="29" t="n">
        <f aca="false">D2289/10</f>
        <v>12.157</v>
      </c>
      <c r="F2289" s="29" t="n">
        <f aca="false">(E2289+Einstellungen!$B$20)*(1+Einstellungen!$B$10)</f>
        <v>36.66747</v>
      </c>
      <c r="G2289" s="21" t="str">
        <f aca="false">IF(F2289&lt;Einstellungen!$B$5,"ja","nein")</f>
        <v>nein</v>
      </c>
      <c r="H2289" s="21" t="s">
        <v>16</v>
      </c>
      <c r="I2289" s="29" t="n">
        <f aca="false">INDEX(Einstellungen!$B$27:$B$50,7)</f>
        <v>0.7</v>
      </c>
      <c r="J2289" s="29" t="n">
        <f aca="false">F2289*I2289</f>
        <v>25.667229</v>
      </c>
    </row>
    <row r="2290" customFormat="false" ht="15" hidden="false" customHeight="false" outlineLevel="0" collapsed="false">
      <c r="A2290" s="28" t="n">
        <v>45676</v>
      </c>
      <c r="B2290" s="21" t="s">
        <v>119</v>
      </c>
      <c r="C2290" s="21" t="s">
        <v>139</v>
      </c>
      <c r="D2290" s="29" t="n">
        <v>123.33</v>
      </c>
      <c r="E2290" s="29" t="n">
        <f aca="false">D2290/10</f>
        <v>12.333</v>
      </c>
      <c r="F2290" s="29" t="n">
        <f aca="false">(E2290+Einstellungen!$B$20)*(1+Einstellungen!$B$10)</f>
        <v>36.87691</v>
      </c>
      <c r="G2290" s="21" t="str">
        <f aca="false">IF(F2290&lt;Einstellungen!$B$5,"ja","nein")</f>
        <v>nein</v>
      </c>
      <c r="H2290" s="21" t="s">
        <v>16</v>
      </c>
      <c r="I2290" s="29" t="n">
        <f aca="false">INDEX(Einstellungen!$B$27:$B$50,8)</f>
        <v>0.95</v>
      </c>
      <c r="J2290" s="29" t="n">
        <f aca="false">F2290*I2290</f>
        <v>35.0330645</v>
      </c>
    </row>
    <row r="2291" customFormat="false" ht="15" hidden="false" customHeight="false" outlineLevel="0" collapsed="false">
      <c r="A2291" s="28" t="n">
        <v>45676</v>
      </c>
      <c r="B2291" s="21" t="s">
        <v>120</v>
      </c>
      <c r="C2291" s="21" t="s">
        <v>139</v>
      </c>
      <c r="D2291" s="29" t="n">
        <v>123.6</v>
      </c>
      <c r="E2291" s="29" t="n">
        <f aca="false">D2291/10</f>
        <v>12.36</v>
      </c>
      <c r="F2291" s="29" t="n">
        <f aca="false">(E2291+Einstellungen!$B$20)*(1+Einstellungen!$B$10)</f>
        <v>36.90904</v>
      </c>
      <c r="G2291" s="21" t="str">
        <f aca="false">IF(F2291&lt;Einstellungen!$B$5,"ja","nein")</f>
        <v>nein</v>
      </c>
      <c r="H2291" s="21" t="s">
        <v>16</v>
      </c>
      <c r="I2291" s="29" t="n">
        <f aca="false">INDEX(Einstellungen!$B$27:$B$50,9)</f>
        <v>1.05</v>
      </c>
      <c r="J2291" s="29" t="n">
        <f aca="false">F2291*I2291</f>
        <v>38.754492</v>
      </c>
    </row>
    <row r="2292" customFormat="false" ht="15" hidden="false" customHeight="false" outlineLevel="0" collapsed="false">
      <c r="A2292" s="28" t="n">
        <v>45676</v>
      </c>
      <c r="B2292" s="21" t="s">
        <v>121</v>
      </c>
      <c r="C2292" s="21" t="s">
        <v>139</v>
      </c>
      <c r="D2292" s="29" t="n">
        <v>125.16</v>
      </c>
      <c r="E2292" s="29" t="n">
        <f aca="false">D2292/10</f>
        <v>12.516</v>
      </c>
      <c r="F2292" s="29" t="n">
        <f aca="false">(E2292+Einstellungen!$B$20)*(1+Einstellungen!$B$10)</f>
        <v>37.09468</v>
      </c>
      <c r="G2292" s="21" t="str">
        <f aca="false">IF(F2292&lt;Einstellungen!$B$5,"ja","nein")</f>
        <v>nein</v>
      </c>
      <c r="H2292" s="21" t="s">
        <v>16</v>
      </c>
      <c r="I2292" s="29" t="n">
        <f aca="false">INDEX(Einstellungen!$B$27:$B$50,10)</f>
        <v>1.05</v>
      </c>
      <c r="J2292" s="29" t="n">
        <f aca="false">F2292*I2292</f>
        <v>38.949414</v>
      </c>
    </row>
    <row r="2293" customFormat="false" ht="15" hidden="false" customHeight="false" outlineLevel="0" collapsed="false">
      <c r="A2293" s="28" t="n">
        <v>45676</v>
      </c>
      <c r="B2293" s="21" t="s">
        <v>122</v>
      </c>
      <c r="C2293" s="21" t="s">
        <v>139</v>
      </c>
      <c r="D2293" s="29" t="n">
        <v>125.19</v>
      </c>
      <c r="E2293" s="29" t="n">
        <f aca="false">D2293/10</f>
        <v>12.519</v>
      </c>
      <c r="F2293" s="29" t="n">
        <f aca="false">(E2293+Einstellungen!$B$20)*(1+Einstellungen!$B$10)</f>
        <v>37.09825</v>
      </c>
      <c r="G2293" s="21" t="str">
        <f aca="false">IF(F2293&lt;Einstellungen!$B$5,"ja","nein")</f>
        <v>nein</v>
      </c>
      <c r="H2293" s="21" t="s">
        <v>16</v>
      </c>
      <c r="I2293" s="29" t="n">
        <f aca="false">INDEX(Einstellungen!$B$27:$B$50,11)</f>
        <v>1.05</v>
      </c>
      <c r="J2293" s="29" t="n">
        <f aca="false">F2293*I2293</f>
        <v>38.9531625</v>
      </c>
    </row>
    <row r="2294" customFormat="false" ht="15" hidden="false" customHeight="false" outlineLevel="0" collapsed="false">
      <c r="A2294" s="28" t="n">
        <v>45676</v>
      </c>
      <c r="B2294" s="21" t="s">
        <v>123</v>
      </c>
      <c r="C2294" s="21" t="s">
        <v>139</v>
      </c>
      <c r="D2294" s="29" t="n">
        <v>121.56</v>
      </c>
      <c r="E2294" s="29" t="n">
        <f aca="false">D2294/10</f>
        <v>12.156</v>
      </c>
      <c r="F2294" s="29" t="n">
        <f aca="false">(E2294+Einstellungen!$B$20)*(1+Einstellungen!$B$10)</f>
        <v>36.66628</v>
      </c>
      <c r="G2294" s="21" t="str">
        <f aca="false">IF(F2294&lt;Einstellungen!$B$5,"ja","nein")</f>
        <v>nein</v>
      </c>
      <c r="H2294" s="21" t="s">
        <v>16</v>
      </c>
      <c r="I2294" s="29" t="n">
        <f aca="false">INDEX(Einstellungen!$B$27:$B$50,12)</f>
        <v>1.1</v>
      </c>
      <c r="J2294" s="29" t="n">
        <f aca="false">F2294*I2294</f>
        <v>40.332908</v>
      </c>
    </row>
    <row r="2295" customFormat="false" ht="15" hidden="false" customHeight="false" outlineLevel="0" collapsed="false">
      <c r="A2295" s="28" t="n">
        <v>45676</v>
      </c>
      <c r="B2295" s="21" t="s">
        <v>124</v>
      </c>
      <c r="C2295" s="21" t="s">
        <v>139</v>
      </c>
      <c r="D2295" s="29" t="n">
        <v>112.25</v>
      </c>
      <c r="E2295" s="29" t="n">
        <f aca="false">D2295/10</f>
        <v>11.225</v>
      </c>
      <c r="F2295" s="29" t="n">
        <f aca="false">(E2295+Einstellungen!$B$20)*(1+Einstellungen!$B$10)</f>
        <v>35.55839</v>
      </c>
      <c r="G2295" s="21" t="str">
        <f aca="false">IF(F2295&lt;Einstellungen!$B$5,"ja","nein")</f>
        <v>nein</v>
      </c>
      <c r="H2295" s="21" t="s">
        <v>16</v>
      </c>
      <c r="I2295" s="29" t="n">
        <f aca="false">INDEX(Einstellungen!$B$27:$B$50,13)</f>
        <v>1.2</v>
      </c>
      <c r="J2295" s="29" t="n">
        <f aca="false">F2295*I2295</f>
        <v>42.670068</v>
      </c>
    </row>
    <row r="2296" customFormat="false" ht="15" hidden="false" customHeight="false" outlineLevel="0" collapsed="false">
      <c r="A2296" s="28" t="n">
        <v>45676</v>
      </c>
      <c r="B2296" s="21" t="s">
        <v>125</v>
      </c>
      <c r="C2296" s="21" t="s">
        <v>139</v>
      </c>
      <c r="D2296" s="29" t="n">
        <v>107.51</v>
      </c>
      <c r="E2296" s="29" t="n">
        <f aca="false">D2296/10</f>
        <v>10.751</v>
      </c>
      <c r="F2296" s="29" t="n">
        <f aca="false">(E2296+Einstellungen!$B$20)*(1+Einstellungen!$B$10)</f>
        <v>34.99433</v>
      </c>
      <c r="G2296" s="21" t="str">
        <f aca="false">IF(F2296&lt;Einstellungen!$B$5,"ja","nein")</f>
        <v>nein</v>
      </c>
      <c r="H2296" s="21" t="s">
        <v>16</v>
      </c>
      <c r="I2296" s="29" t="n">
        <f aca="false">INDEX(Einstellungen!$B$27:$B$50,14)</f>
        <v>1.15</v>
      </c>
      <c r="J2296" s="29" t="n">
        <f aca="false">F2296*I2296</f>
        <v>40.2434795</v>
      </c>
    </row>
    <row r="2297" customFormat="false" ht="15" hidden="false" customHeight="false" outlineLevel="0" collapsed="false">
      <c r="A2297" s="28" t="n">
        <v>45676</v>
      </c>
      <c r="B2297" s="21" t="s">
        <v>126</v>
      </c>
      <c r="C2297" s="21" t="s">
        <v>139</v>
      </c>
      <c r="D2297" s="29" t="n">
        <v>116.81</v>
      </c>
      <c r="E2297" s="29" t="n">
        <f aca="false">D2297/10</f>
        <v>11.681</v>
      </c>
      <c r="F2297" s="29" t="n">
        <f aca="false">(E2297+Einstellungen!$B$20)*(1+Einstellungen!$B$10)</f>
        <v>36.10103</v>
      </c>
      <c r="G2297" s="21" t="str">
        <f aca="false">IF(F2297&lt;Einstellungen!$B$5,"ja","nein")</f>
        <v>nein</v>
      </c>
      <c r="H2297" s="21" t="s">
        <v>16</v>
      </c>
      <c r="I2297" s="29" t="n">
        <f aca="false">INDEX(Einstellungen!$B$27:$B$50,15)</f>
        <v>1</v>
      </c>
      <c r="J2297" s="29" t="n">
        <f aca="false">F2297*I2297</f>
        <v>36.10103</v>
      </c>
    </row>
    <row r="2298" customFormat="false" ht="15" hidden="false" customHeight="false" outlineLevel="0" collapsed="false">
      <c r="A2298" s="28" t="n">
        <v>45676</v>
      </c>
      <c r="B2298" s="21" t="s">
        <v>127</v>
      </c>
      <c r="C2298" s="21" t="s">
        <v>139</v>
      </c>
      <c r="D2298" s="29" t="n">
        <v>126.29</v>
      </c>
      <c r="E2298" s="29" t="n">
        <f aca="false">D2298/10</f>
        <v>12.629</v>
      </c>
      <c r="F2298" s="29" t="n">
        <f aca="false">(E2298+Einstellungen!$B$20)*(1+Einstellungen!$B$10)</f>
        <v>37.22915</v>
      </c>
      <c r="G2298" s="21" t="str">
        <f aca="false">IF(F2298&lt;Einstellungen!$B$5,"ja","nein")</f>
        <v>nein</v>
      </c>
      <c r="H2298" s="21" t="s">
        <v>16</v>
      </c>
      <c r="I2298" s="29" t="n">
        <f aca="false">INDEX(Einstellungen!$B$27:$B$50,16)</f>
        <v>0.95</v>
      </c>
      <c r="J2298" s="29" t="n">
        <f aca="false">F2298*I2298</f>
        <v>35.3676925</v>
      </c>
    </row>
    <row r="2299" customFormat="false" ht="15" hidden="false" customHeight="false" outlineLevel="0" collapsed="false">
      <c r="A2299" s="28" t="n">
        <v>45676</v>
      </c>
      <c r="B2299" s="21" t="s">
        <v>128</v>
      </c>
      <c r="C2299" s="21" t="s">
        <v>139</v>
      </c>
      <c r="D2299" s="29" t="n">
        <v>140.15</v>
      </c>
      <c r="E2299" s="29" t="n">
        <f aca="false">D2299/10</f>
        <v>14.015</v>
      </c>
      <c r="F2299" s="29" t="n">
        <f aca="false">(E2299+Einstellungen!$B$20)*(1+Einstellungen!$B$10)</f>
        <v>38.87849</v>
      </c>
      <c r="G2299" s="21" t="str">
        <f aca="false">IF(F2299&lt;Einstellungen!$B$5,"ja","nein")</f>
        <v>nein</v>
      </c>
      <c r="H2299" s="21" t="s">
        <v>16</v>
      </c>
      <c r="I2299" s="29" t="n">
        <f aca="false">INDEX(Einstellungen!$B$27:$B$50,17)</f>
        <v>0.95</v>
      </c>
      <c r="J2299" s="29" t="n">
        <f aca="false">F2299*I2299</f>
        <v>36.9345655</v>
      </c>
    </row>
    <row r="2300" customFormat="false" ht="15" hidden="false" customHeight="false" outlineLevel="0" collapsed="false">
      <c r="A2300" s="28" t="n">
        <v>45676</v>
      </c>
      <c r="B2300" s="21" t="s">
        <v>129</v>
      </c>
      <c r="C2300" s="21" t="s">
        <v>139</v>
      </c>
      <c r="D2300" s="29" t="n">
        <v>149.67</v>
      </c>
      <c r="E2300" s="29" t="n">
        <f aca="false">D2300/10</f>
        <v>14.967</v>
      </c>
      <c r="F2300" s="29" t="n">
        <f aca="false">(E2300+Einstellungen!$B$20)*(1+Einstellungen!$B$10)</f>
        <v>40.01137</v>
      </c>
      <c r="G2300" s="21" t="str">
        <f aca="false">IF(F2300&lt;Einstellungen!$B$5,"ja","nein")</f>
        <v>nein</v>
      </c>
      <c r="H2300" s="21" t="s">
        <v>16</v>
      </c>
      <c r="I2300" s="29" t="n">
        <f aca="false">INDEX(Einstellungen!$B$27:$B$50,18)</f>
        <v>1.1</v>
      </c>
      <c r="J2300" s="29" t="n">
        <f aca="false">F2300*I2300</f>
        <v>44.012507</v>
      </c>
    </row>
    <row r="2301" customFormat="false" ht="15" hidden="false" customHeight="false" outlineLevel="0" collapsed="false">
      <c r="A2301" s="28" t="n">
        <v>45676</v>
      </c>
      <c r="B2301" s="21" t="s">
        <v>130</v>
      </c>
      <c r="C2301" s="21" t="s">
        <v>139</v>
      </c>
      <c r="D2301" s="29" t="n">
        <v>159.04</v>
      </c>
      <c r="E2301" s="29" t="n">
        <f aca="false">D2301/10</f>
        <v>15.904</v>
      </c>
      <c r="F2301" s="29" t="n">
        <f aca="false">(E2301+Einstellungen!$B$20)*(1+Einstellungen!$B$10)</f>
        <v>41.1264</v>
      </c>
      <c r="G2301" s="21" t="str">
        <f aca="false">IF(F2301&lt;Einstellungen!$B$5,"ja","nein")</f>
        <v>nein</v>
      </c>
      <c r="H2301" s="21" t="s">
        <v>16</v>
      </c>
      <c r="I2301" s="29" t="n">
        <f aca="false">INDEX(Einstellungen!$B$27:$B$50,19)</f>
        <v>1.35</v>
      </c>
      <c r="J2301" s="29" t="n">
        <f aca="false">F2301*I2301</f>
        <v>55.52064</v>
      </c>
    </row>
    <row r="2302" customFormat="false" ht="15" hidden="false" customHeight="false" outlineLevel="0" collapsed="false">
      <c r="A2302" s="28" t="n">
        <v>45676</v>
      </c>
      <c r="B2302" s="21" t="s">
        <v>131</v>
      </c>
      <c r="C2302" s="21" t="s">
        <v>139</v>
      </c>
      <c r="D2302" s="29" t="n">
        <v>156.6</v>
      </c>
      <c r="E2302" s="29" t="n">
        <f aca="false">D2302/10</f>
        <v>15.66</v>
      </c>
      <c r="F2302" s="29" t="n">
        <f aca="false">(E2302+Einstellungen!$B$20)*(1+Einstellungen!$B$10)</f>
        <v>40.83604</v>
      </c>
      <c r="G2302" s="21" t="str">
        <f aca="false">IF(F2302&lt;Einstellungen!$B$5,"ja","nein")</f>
        <v>nein</v>
      </c>
      <c r="H2302" s="21" t="s">
        <v>16</v>
      </c>
      <c r="I2302" s="29" t="n">
        <f aca="false">INDEX(Einstellungen!$B$27:$B$50,20)</f>
        <v>1.45</v>
      </c>
      <c r="J2302" s="29" t="n">
        <f aca="false">F2302*I2302</f>
        <v>59.212258</v>
      </c>
    </row>
    <row r="2303" customFormat="false" ht="15" hidden="false" customHeight="false" outlineLevel="0" collapsed="false">
      <c r="A2303" s="28" t="n">
        <v>45676</v>
      </c>
      <c r="B2303" s="21" t="s">
        <v>132</v>
      </c>
      <c r="C2303" s="21" t="s">
        <v>139</v>
      </c>
      <c r="D2303" s="29" t="n">
        <v>149.06</v>
      </c>
      <c r="E2303" s="29" t="n">
        <f aca="false">D2303/10</f>
        <v>14.906</v>
      </c>
      <c r="F2303" s="29" t="n">
        <f aca="false">(E2303+Einstellungen!$B$20)*(1+Einstellungen!$B$10)</f>
        <v>39.93878</v>
      </c>
      <c r="G2303" s="21" t="str">
        <f aca="false">IF(F2303&lt;Einstellungen!$B$5,"ja","nein")</f>
        <v>nein</v>
      </c>
      <c r="H2303" s="21" t="s">
        <v>16</v>
      </c>
      <c r="I2303" s="29" t="n">
        <f aca="false">INDEX(Einstellungen!$B$27:$B$50,21)</f>
        <v>1.4</v>
      </c>
      <c r="J2303" s="29" t="n">
        <f aca="false">F2303*I2303</f>
        <v>55.914292</v>
      </c>
    </row>
    <row r="2304" customFormat="false" ht="15" hidden="false" customHeight="false" outlineLevel="0" collapsed="false">
      <c r="A2304" s="28" t="n">
        <v>45676</v>
      </c>
      <c r="B2304" s="21" t="s">
        <v>133</v>
      </c>
      <c r="C2304" s="21" t="s">
        <v>139</v>
      </c>
      <c r="D2304" s="29" t="n">
        <v>139.26</v>
      </c>
      <c r="E2304" s="29" t="n">
        <f aca="false">D2304/10</f>
        <v>13.926</v>
      </c>
      <c r="F2304" s="29" t="n">
        <f aca="false">(E2304+Einstellungen!$B$20)*(1+Einstellungen!$B$10)</f>
        <v>38.77258</v>
      </c>
      <c r="G2304" s="21" t="str">
        <f aca="false">IF(F2304&lt;Einstellungen!$B$5,"ja","nein")</f>
        <v>nein</v>
      </c>
      <c r="H2304" s="21" t="s">
        <v>16</v>
      </c>
      <c r="I2304" s="29" t="n">
        <f aca="false">INDEX(Einstellungen!$B$27:$B$50,22)</f>
        <v>1.25</v>
      </c>
      <c r="J2304" s="29" t="n">
        <f aca="false">F2304*I2304</f>
        <v>48.465725</v>
      </c>
    </row>
    <row r="2305" customFormat="false" ht="15" hidden="false" customHeight="false" outlineLevel="0" collapsed="false">
      <c r="A2305" s="28" t="n">
        <v>45676</v>
      </c>
      <c r="B2305" s="21" t="s">
        <v>134</v>
      </c>
      <c r="C2305" s="21" t="s">
        <v>139</v>
      </c>
      <c r="D2305" s="29" t="n">
        <v>130.99</v>
      </c>
      <c r="E2305" s="29" t="n">
        <f aca="false">D2305/10</f>
        <v>13.099</v>
      </c>
      <c r="F2305" s="29" t="n">
        <f aca="false">(E2305+Einstellungen!$B$20)*(1+Einstellungen!$B$10)</f>
        <v>37.78845</v>
      </c>
      <c r="G2305" s="21" t="str">
        <f aca="false">IF(F2305&lt;Einstellungen!$B$5,"ja","nein")</f>
        <v>nein</v>
      </c>
      <c r="H2305" s="21" t="s">
        <v>16</v>
      </c>
      <c r="I2305" s="29" t="n">
        <f aca="false">INDEX(Einstellungen!$B$27:$B$50,23)</f>
        <v>1.05</v>
      </c>
      <c r="J2305" s="29" t="n">
        <f aca="false">F2305*I2305</f>
        <v>39.6778725</v>
      </c>
    </row>
    <row r="2306" customFormat="false" ht="15" hidden="false" customHeight="false" outlineLevel="0" collapsed="false">
      <c r="A2306" s="28" t="n">
        <v>45676</v>
      </c>
      <c r="B2306" s="21" t="s">
        <v>135</v>
      </c>
      <c r="C2306" s="21" t="s">
        <v>139</v>
      </c>
      <c r="D2306" s="29" t="n">
        <v>122.94</v>
      </c>
      <c r="E2306" s="29" t="n">
        <f aca="false">D2306/10</f>
        <v>12.294</v>
      </c>
      <c r="F2306" s="29" t="n">
        <f aca="false">(E2306+Einstellungen!$B$20)*(1+Einstellungen!$B$10)</f>
        <v>36.8305</v>
      </c>
      <c r="G2306" s="21" t="str">
        <f aca="false">IF(F2306&lt;Einstellungen!$B$5,"ja","nein")</f>
        <v>nein</v>
      </c>
      <c r="H2306" s="21" t="s">
        <v>16</v>
      </c>
      <c r="I2306" s="29" t="n">
        <f aca="false">INDEX(Einstellungen!$B$27:$B$50,24)</f>
        <v>0.8</v>
      </c>
      <c r="J2306" s="29" t="n">
        <f aca="false">F2306*I2306</f>
        <v>29.4644</v>
      </c>
    </row>
    <row r="2307" customFormat="false" ht="15" hidden="false" customHeight="false" outlineLevel="0" collapsed="false">
      <c r="A2307" s="28" t="n">
        <v>45677</v>
      </c>
      <c r="B2307" s="21" t="s">
        <v>111</v>
      </c>
      <c r="C2307" s="21" t="s">
        <v>140</v>
      </c>
      <c r="D2307" s="29" t="n">
        <v>122.27</v>
      </c>
      <c r="E2307" s="29" t="n">
        <f aca="false">D2307/10</f>
        <v>12.227</v>
      </c>
      <c r="F2307" s="29" t="n">
        <f aca="false">(E2307+Einstellungen!$B$20)*(1+Einstellungen!$B$10)</f>
        <v>36.75077</v>
      </c>
      <c r="G2307" s="21" t="str">
        <f aca="false">IF(F2307&lt;Einstellungen!$B$5,"ja","nein")</f>
        <v>nein</v>
      </c>
      <c r="H2307" s="21" t="s">
        <v>16</v>
      </c>
      <c r="I2307" s="29" t="n">
        <f aca="false">INDEX(Einstellungen!$B$27:$B$50,1)</f>
        <v>0.6</v>
      </c>
      <c r="J2307" s="29" t="n">
        <f aca="false">F2307*I2307</f>
        <v>22.050462</v>
      </c>
    </row>
    <row r="2308" customFormat="false" ht="15" hidden="false" customHeight="false" outlineLevel="0" collapsed="false">
      <c r="A2308" s="28" t="n">
        <v>45677</v>
      </c>
      <c r="B2308" s="21" t="s">
        <v>113</v>
      </c>
      <c r="C2308" s="21" t="s">
        <v>140</v>
      </c>
      <c r="D2308" s="29" t="n">
        <v>119.44</v>
      </c>
      <c r="E2308" s="29" t="n">
        <f aca="false">D2308/10</f>
        <v>11.944</v>
      </c>
      <c r="F2308" s="29" t="n">
        <f aca="false">(E2308+Einstellungen!$B$20)*(1+Einstellungen!$B$10)</f>
        <v>36.414</v>
      </c>
      <c r="G2308" s="21" t="str">
        <f aca="false">IF(F2308&lt;Einstellungen!$B$5,"ja","nein")</f>
        <v>nein</v>
      </c>
      <c r="H2308" s="21" t="s">
        <v>16</v>
      </c>
      <c r="I2308" s="29" t="n">
        <f aca="false">INDEX(Einstellungen!$B$27:$B$50,2)</f>
        <v>0.5</v>
      </c>
      <c r="J2308" s="29" t="n">
        <f aca="false">F2308*I2308</f>
        <v>18.207</v>
      </c>
    </row>
    <row r="2309" customFormat="false" ht="15" hidden="false" customHeight="false" outlineLevel="0" collapsed="false">
      <c r="A2309" s="28" t="n">
        <v>45677</v>
      </c>
      <c r="B2309" s="21" t="s">
        <v>114</v>
      </c>
      <c r="C2309" s="21" t="s">
        <v>140</v>
      </c>
      <c r="D2309" s="29" t="n">
        <v>116.56</v>
      </c>
      <c r="E2309" s="29" t="n">
        <f aca="false">D2309/10</f>
        <v>11.656</v>
      </c>
      <c r="F2309" s="29" t="n">
        <f aca="false">(E2309+Einstellungen!$B$20)*(1+Einstellungen!$B$10)</f>
        <v>36.07128</v>
      </c>
      <c r="G2309" s="21" t="str">
        <f aca="false">IF(F2309&lt;Einstellungen!$B$5,"ja","nein")</f>
        <v>nein</v>
      </c>
      <c r="H2309" s="21" t="s">
        <v>16</v>
      </c>
      <c r="I2309" s="29" t="n">
        <f aca="false">INDEX(Einstellungen!$B$27:$B$50,3)</f>
        <v>0.45</v>
      </c>
      <c r="J2309" s="29" t="n">
        <f aca="false">F2309*I2309</f>
        <v>16.232076</v>
      </c>
    </row>
    <row r="2310" customFormat="false" ht="15" hidden="false" customHeight="false" outlineLevel="0" collapsed="false">
      <c r="A2310" s="28" t="n">
        <v>45677</v>
      </c>
      <c r="B2310" s="21" t="s">
        <v>115</v>
      </c>
      <c r="C2310" s="21" t="s">
        <v>140</v>
      </c>
      <c r="D2310" s="29" t="n">
        <v>114.41</v>
      </c>
      <c r="E2310" s="29" t="n">
        <f aca="false">D2310/10</f>
        <v>11.441</v>
      </c>
      <c r="F2310" s="29" t="n">
        <f aca="false">(E2310+Einstellungen!$B$20)*(1+Einstellungen!$B$10)</f>
        <v>35.81543</v>
      </c>
      <c r="G2310" s="21" t="str">
        <f aca="false">IF(F2310&lt;Einstellungen!$B$5,"ja","nein")</f>
        <v>nein</v>
      </c>
      <c r="H2310" s="21" t="s">
        <v>16</v>
      </c>
      <c r="I2310" s="29" t="n">
        <f aca="false">INDEX(Einstellungen!$B$27:$B$50,4)</f>
        <v>0.45</v>
      </c>
      <c r="J2310" s="29" t="n">
        <f aca="false">F2310*I2310</f>
        <v>16.1169435</v>
      </c>
    </row>
    <row r="2311" customFormat="false" ht="15" hidden="false" customHeight="false" outlineLevel="0" collapsed="false">
      <c r="A2311" s="28" t="n">
        <v>45677</v>
      </c>
      <c r="B2311" s="21" t="s">
        <v>116</v>
      </c>
      <c r="C2311" s="21" t="s">
        <v>140</v>
      </c>
      <c r="D2311" s="29" t="n">
        <v>115.45</v>
      </c>
      <c r="E2311" s="29" t="n">
        <f aca="false">D2311/10</f>
        <v>11.545</v>
      </c>
      <c r="F2311" s="29" t="n">
        <f aca="false">(E2311+Einstellungen!$B$20)*(1+Einstellungen!$B$10)</f>
        <v>35.93919</v>
      </c>
      <c r="G2311" s="21" t="str">
        <f aca="false">IF(F2311&lt;Einstellungen!$B$5,"ja","nein")</f>
        <v>nein</v>
      </c>
      <c r="H2311" s="21" t="s">
        <v>16</v>
      </c>
      <c r="I2311" s="29" t="n">
        <f aca="false">INDEX(Einstellungen!$B$27:$B$50,5)</f>
        <v>0.45</v>
      </c>
      <c r="J2311" s="29" t="n">
        <f aca="false">F2311*I2311</f>
        <v>16.1726355</v>
      </c>
    </row>
    <row r="2312" customFormat="false" ht="15" hidden="false" customHeight="false" outlineLevel="0" collapsed="false">
      <c r="A2312" s="28" t="n">
        <v>45677</v>
      </c>
      <c r="B2312" s="21" t="s">
        <v>117</v>
      </c>
      <c r="C2312" s="21" t="s">
        <v>140</v>
      </c>
      <c r="D2312" s="29" t="n">
        <v>127.54</v>
      </c>
      <c r="E2312" s="29" t="n">
        <f aca="false">D2312/10</f>
        <v>12.754</v>
      </c>
      <c r="F2312" s="29" t="n">
        <f aca="false">(E2312+Einstellungen!$B$20)*(1+Einstellungen!$B$10)</f>
        <v>37.3779</v>
      </c>
      <c r="G2312" s="21" t="str">
        <f aca="false">IF(F2312&lt;Einstellungen!$B$5,"ja","nein")</f>
        <v>nein</v>
      </c>
      <c r="H2312" s="21" t="s">
        <v>16</v>
      </c>
      <c r="I2312" s="29" t="n">
        <f aca="false">INDEX(Einstellungen!$B$27:$B$50,6)</f>
        <v>0.5</v>
      </c>
      <c r="J2312" s="29" t="n">
        <f aca="false">F2312*I2312</f>
        <v>18.68895</v>
      </c>
    </row>
    <row r="2313" customFormat="false" ht="15" hidden="false" customHeight="false" outlineLevel="0" collapsed="false">
      <c r="A2313" s="28" t="n">
        <v>45677</v>
      </c>
      <c r="B2313" s="21" t="s">
        <v>118</v>
      </c>
      <c r="C2313" s="21" t="s">
        <v>140</v>
      </c>
      <c r="D2313" s="29" t="n">
        <v>161.71</v>
      </c>
      <c r="E2313" s="29" t="n">
        <f aca="false">D2313/10</f>
        <v>16.171</v>
      </c>
      <c r="F2313" s="29" t="n">
        <f aca="false">(E2313+Einstellungen!$B$20)*(1+Einstellungen!$B$10)</f>
        <v>41.44413</v>
      </c>
      <c r="G2313" s="21" t="str">
        <f aca="false">IF(F2313&lt;Einstellungen!$B$5,"ja","nein")</f>
        <v>nein</v>
      </c>
      <c r="H2313" s="21" t="s">
        <v>16</v>
      </c>
      <c r="I2313" s="29" t="n">
        <f aca="false">INDEX(Einstellungen!$B$27:$B$50,7)</f>
        <v>0.7</v>
      </c>
      <c r="J2313" s="29" t="n">
        <f aca="false">F2313*I2313</f>
        <v>29.010891</v>
      </c>
    </row>
    <row r="2314" customFormat="false" ht="15" hidden="false" customHeight="false" outlineLevel="0" collapsed="false">
      <c r="A2314" s="28" t="n">
        <v>45677</v>
      </c>
      <c r="B2314" s="21" t="s">
        <v>119</v>
      </c>
      <c r="C2314" s="21" t="s">
        <v>140</v>
      </c>
      <c r="D2314" s="29" t="n">
        <v>276.48</v>
      </c>
      <c r="E2314" s="29" t="n">
        <f aca="false">D2314/10</f>
        <v>27.648</v>
      </c>
      <c r="F2314" s="29" t="n">
        <f aca="false">(E2314+Einstellungen!$B$20)*(1+Einstellungen!$B$10)</f>
        <v>55.10176</v>
      </c>
      <c r="G2314" s="21" t="str">
        <f aca="false">IF(F2314&lt;Einstellungen!$B$5,"ja","nein")</f>
        <v>nein</v>
      </c>
      <c r="H2314" s="21" t="s">
        <v>16</v>
      </c>
      <c r="I2314" s="29" t="n">
        <f aca="false">INDEX(Einstellungen!$B$27:$B$50,8)</f>
        <v>0.95</v>
      </c>
      <c r="J2314" s="29" t="n">
        <f aca="false">F2314*I2314</f>
        <v>52.346672</v>
      </c>
    </row>
    <row r="2315" customFormat="false" ht="15" hidden="false" customHeight="false" outlineLevel="0" collapsed="false">
      <c r="A2315" s="28" t="n">
        <v>45677</v>
      </c>
      <c r="B2315" s="21" t="s">
        <v>120</v>
      </c>
      <c r="C2315" s="21" t="s">
        <v>140</v>
      </c>
      <c r="D2315" s="29" t="n">
        <v>431.99</v>
      </c>
      <c r="E2315" s="29" t="n">
        <f aca="false">D2315/10</f>
        <v>43.199</v>
      </c>
      <c r="F2315" s="29" t="n">
        <f aca="false">(E2315+Einstellungen!$B$20)*(1+Einstellungen!$B$10)</f>
        <v>73.60745</v>
      </c>
      <c r="G2315" s="21" t="str">
        <f aca="false">IF(F2315&lt;Einstellungen!$B$5,"ja","nein")</f>
        <v>nein</v>
      </c>
      <c r="H2315" s="21" t="s">
        <v>16</v>
      </c>
      <c r="I2315" s="29" t="n">
        <f aca="false">INDEX(Einstellungen!$B$27:$B$50,9)</f>
        <v>1.05</v>
      </c>
      <c r="J2315" s="29" t="n">
        <f aca="false">F2315*I2315</f>
        <v>77.2878225</v>
      </c>
    </row>
    <row r="2316" customFormat="false" ht="15" hidden="false" customHeight="false" outlineLevel="0" collapsed="false">
      <c r="A2316" s="28" t="n">
        <v>45677</v>
      </c>
      <c r="B2316" s="21" t="s">
        <v>121</v>
      </c>
      <c r="C2316" s="21" t="s">
        <v>140</v>
      </c>
      <c r="D2316" s="29" t="n">
        <v>291.7</v>
      </c>
      <c r="E2316" s="29" t="n">
        <f aca="false">D2316/10</f>
        <v>29.17</v>
      </c>
      <c r="F2316" s="29" t="n">
        <f aca="false">(E2316+Einstellungen!$B$20)*(1+Einstellungen!$B$10)</f>
        <v>56.91294</v>
      </c>
      <c r="G2316" s="21" t="str">
        <f aca="false">IF(F2316&lt;Einstellungen!$B$5,"ja","nein")</f>
        <v>nein</v>
      </c>
      <c r="H2316" s="21" t="s">
        <v>16</v>
      </c>
      <c r="I2316" s="29" t="n">
        <f aca="false">INDEX(Einstellungen!$B$27:$B$50,10)</f>
        <v>1.05</v>
      </c>
      <c r="J2316" s="29" t="n">
        <f aca="false">F2316*I2316</f>
        <v>59.758587</v>
      </c>
    </row>
    <row r="2317" customFormat="false" ht="15" hidden="false" customHeight="false" outlineLevel="0" collapsed="false">
      <c r="A2317" s="28" t="n">
        <v>45677</v>
      </c>
      <c r="B2317" s="21" t="s">
        <v>122</v>
      </c>
      <c r="C2317" s="21" t="s">
        <v>140</v>
      </c>
      <c r="D2317" s="29" t="n">
        <v>236.29</v>
      </c>
      <c r="E2317" s="29" t="n">
        <f aca="false">D2317/10</f>
        <v>23.629</v>
      </c>
      <c r="F2317" s="29" t="n">
        <f aca="false">(E2317+Einstellungen!$B$20)*(1+Einstellungen!$B$10)</f>
        <v>50.31915</v>
      </c>
      <c r="G2317" s="21" t="str">
        <f aca="false">IF(F2317&lt;Einstellungen!$B$5,"ja","nein")</f>
        <v>nein</v>
      </c>
      <c r="H2317" s="21" t="s">
        <v>16</v>
      </c>
      <c r="I2317" s="29" t="n">
        <f aca="false">INDEX(Einstellungen!$B$27:$B$50,11)</f>
        <v>1.05</v>
      </c>
      <c r="J2317" s="29" t="n">
        <f aca="false">F2317*I2317</f>
        <v>52.8351075</v>
      </c>
    </row>
    <row r="2318" customFormat="false" ht="15" hidden="false" customHeight="false" outlineLevel="0" collapsed="false">
      <c r="A2318" s="28" t="n">
        <v>45677</v>
      </c>
      <c r="B2318" s="21" t="s">
        <v>123</v>
      </c>
      <c r="C2318" s="21" t="s">
        <v>140</v>
      </c>
      <c r="D2318" s="29" t="n">
        <v>187.48</v>
      </c>
      <c r="E2318" s="29" t="n">
        <f aca="false">D2318/10</f>
        <v>18.748</v>
      </c>
      <c r="F2318" s="29" t="n">
        <f aca="false">(E2318+Einstellungen!$B$20)*(1+Einstellungen!$B$10)</f>
        <v>44.51076</v>
      </c>
      <c r="G2318" s="21" t="str">
        <f aca="false">IF(F2318&lt;Einstellungen!$B$5,"ja","nein")</f>
        <v>nein</v>
      </c>
      <c r="H2318" s="21" t="s">
        <v>16</v>
      </c>
      <c r="I2318" s="29" t="n">
        <f aca="false">INDEX(Einstellungen!$B$27:$B$50,12)</f>
        <v>1.1</v>
      </c>
      <c r="J2318" s="29" t="n">
        <f aca="false">F2318*I2318</f>
        <v>48.961836</v>
      </c>
    </row>
    <row r="2319" customFormat="false" ht="15" hidden="false" customHeight="false" outlineLevel="0" collapsed="false">
      <c r="A2319" s="28" t="n">
        <v>45677</v>
      </c>
      <c r="B2319" s="21" t="s">
        <v>124</v>
      </c>
      <c r="C2319" s="21" t="s">
        <v>140</v>
      </c>
      <c r="D2319" s="29" t="n">
        <v>176</v>
      </c>
      <c r="E2319" s="29" t="n">
        <f aca="false">D2319/10</f>
        <v>17.6</v>
      </c>
      <c r="F2319" s="29" t="n">
        <f aca="false">(E2319+Einstellungen!$B$20)*(1+Einstellungen!$B$10)</f>
        <v>43.14464</v>
      </c>
      <c r="G2319" s="21" t="str">
        <f aca="false">IF(F2319&lt;Einstellungen!$B$5,"ja","nein")</f>
        <v>nein</v>
      </c>
      <c r="H2319" s="21" t="s">
        <v>16</v>
      </c>
      <c r="I2319" s="29" t="n">
        <f aca="false">INDEX(Einstellungen!$B$27:$B$50,13)</f>
        <v>1.2</v>
      </c>
      <c r="J2319" s="29" t="n">
        <f aca="false">F2319*I2319</f>
        <v>51.773568</v>
      </c>
    </row>
    <row r="2320" customFormat="false" ht="15" hidden="false" customHeight="false" outlineLevel="0" collapsed="false">
      <c r="A2320" s="28" t="n">
        <v>45677</v>
      </c>
      <c r="B2320" s="21" t="s">
        <v>125</v>
      </c>
      <c r="C2320" s="21" t="s">
        <v>140</v>
      </c>
      <c r="D2320" s="29" t="n">
        <v>171.39</v>
      </c>
      <c r="E2320" s="29" t="n">
        <f aca="false">D2320/10</f>
        <v>17.139</v>
      </c>
      <c r="F2320" s="29" t="n">
        <f aca="false">(E2320+Einstellungen!$B$20)*(1+Einstellungen!$B$10)</f>
        <v>42.59605</v>
      </c>
      <c r="G2320" s="21" t="str">
        <f aca="false">IF(F2320&lt;Einstellungen!$B$5,"ja","nein")</f>
        <v>nein</v>
      </c>
      <c r="H2320" s="21" t="s">
        <v>16</v>
      </c>
      <c r="I2320" s="29" t="n">
        <f aca="false">INDEX(Einstellungen!$B$27:$B$50,14)</f>
        <v>1.15</v>
      </c>
      <c r="J2320" s="29" t="n">
        <f aca="false">F2320*I2320</f>
        <v>48.9854575</v>
      </c>
    </row>
    <row r="2321" customFormat="false" ht="15" hidden="false" customHeight="false" outlineLevel="0" collapsed="false">
      <c r="A2321" s="28" t="n">
        <v>45677</v>
      </c>
      <c r="B2321" s="21" t="s">
        <v>126</v>
      </c>
      <c r="C2321" s="21" t="s">
        <v>140</v>
      </c>
      <c r="D2321" s="29" t="n">
        <v>191.85</v>
      </c>
      <c r="E2321" s="29" t="n">
        <f aca="false">D2321/10</f>
        <v>19.185</v>
      </c>
      <c r="F2321" s="29" t="n">
        <f aca="false">(E2321+Einstellungen!$B$20)*(1+Einstellungen!$B$10)</f>
        <v>45.03079</v>
      </c>
      <c r="G2321" s="21" t="str">
        <f aca="false">IF(F2321&lt;Einstellungen!$B$5,"ja","nein")</f>
        <v>nein</v>
      </c>
      <c r="H2321" s="21" t="s">
        <v>16</v>
      </c>
      <c r="I2321" s="29" t="n">
        <f aca="false">INDEX(Einstellungen!$B$27:$B$50,15)</f>
        <v>1</v>
      </c>
      <c r="J2321" s="29" t="n">
        <f aca="false">F2321*I2321</f>
        <v>45.03079</v>
      </c>
    </row>
    <row r="2322" customFormat="false" ht="15" hidden="false" customHeight="false" outlineLevel="0" collapsed="false">
      <c r="A2322" s="28" t="n">
        <v>45677</v>
      </c>
      <c r="B2322" s="21" t="s">
        <v>127</v>
      </c>
      <c r="C2322" s="21" t="s">
        <v>140</v>
      </c>
      <c r="D2322" s="29" t="n">
        <v>277.17</v>
      </c>
      <c r="E2322" s="29" t="n">
        <f aca="false">D2322/10</f>
        <v>27.717</v>
      </c>
      <c r="F2322" s="29" t="n">
        <f aca="false">(E2322+Einstellungen!$B$20)*(1+Einstellungen!$B$10)</f>
        <v>55.18387</v>
      </c>
      <c r="G2322" s="21" t="str">
        <f aca="false">IF(F2322&lt;Einstellungen!$B$5,"ja","nein")</f>
        <v>nein</v>
      </c>
      <c r="H2322" s="21" t="s">
        <v>16</v>
      </c>
      <c r="I2322" s="29" t="n">
        <f aca="false">INDEX(Einstellungen!$B$27:$B$50,16)</f>
        <v>0.95</v>
      </c>
      <c r="J2322" s="29" t="n">
        <f aca="false">F2322*I2322</f>
        <v>52.4246765</v>
      </c>
    </row>
    <row r="2323" customFormat="false" ht="15" hidden="false" customHeight="false" outlineLevel="0" collapsed="false">
      <c r="A2323" s="28" t="n">
        <v>45677</v>
      </c>
      <c r="B2323" s="21" t="s">
        <v>128</v>
      </c>
      <c r="C2323" s="21" t="s">
        <v>140</v>
      </c>
      <c r="D2323" s="29" t="n">
        <v>402.12</v>
      </c>
      <c r="E2323" s="29" t="n">
        <f aca="false">D2323/10</f>
        <v>40.212</v>
      </c>
      <c r="F2323" s="29" t="n">
        <f aca="false">(E2323+Einstellungen!$B$20)*(1+Einstellungen!$B$10)</f>
        <v>70.05292</v>
      </c>
      <c r="G2323" s="21" t="str">
        <f aca="false">IF(F2323&lt;Einstellungen!$B$5,"ja","nein")</f>
        <v>nein</v>
      </c>
      <c r="H2323" s="21" t="s">
        <v>16</v>
      </c>
      <c r="I2323" s="29" t="n">
        <f aca="false">INDEX(Einstellungen!$B$27:$B$50,17)</f>
        <v>0.95</v>
      </c>
      <c r="J2323" s="29" t="n">
        <f aca="false">F2323*I2323</f>
        <v>66.550274</v>
      </c>
    </row>
    <row r="2324" customFormat="false" ht="15" hidden="false" customHeight="false" outlineLevel="0" collapsed="false">
      <c r="A2324" s="28" t="n">
        <v>45677</v>
      </c>
      <c r="B2324" s="21" t="s">
        <v>129</v>
      </c>
      <c r="C2324" s="21" t="s">
        <v>140</v>
      </c>
      <c r="D2324" s="29" t="n">
        <v>583.4</v>
      </c>
      <c r="E2324" s="29" t="n">
        <f aca="false">D2324/10</f>
        <v>58.34</v>
      </c>
      <c r="F2324" s="29" t="n">
        <f aca="false">(E2324+Einstellungen!$B$20)*(1+Einstellungen!$B$10)</f>
        <v>91.62524</v>
      </c>
      <c r="G2324" s="21" t="str">
        <f aca="false">IF(F2324&lt;Einstellungen!$B$5,"ja","nein")</f>
        <v>nein</v>
      </c>
      <c r="H2324" s="21" t="s">
        <v>16</v>
      </c>
      <c r="I2324" s="29" t="n">
        <f aca="false">INDEX(Einstellungen!$B$27:$B$50,18)</f>
        <v>1.1</v>
      </c>
      <c r="J2324" s="29" t="n">
        <f aca="false">F2324*I2324</f>
        <v>100.787764</v>
      </c>
    </row>
    <row r="2325" customFormat="false" ht="15" hidden="false" customHeight="false" outlineLevel="0" collapsed="false">
      <c r="A2325" s="28" t="n">
        <v>45677</v>
      </c>
      <c r="B2325" s="21" t="s">
        <v>130</v>
      </c>
      <c r="C2325" s="21" t="s">
        <v>140</v>
      </c>
      <c r="D2325" s="29" t="n">
        <v>473.28</v>
      </c>
      <c r="E2325" s="29" t="n">
        <f aca="false">D2325/10</f>
        <v>47.328</v>
      </c>
      <c r="F2325" s="29" t="n">
        <f aca="false">(E2325+Einstellungen!$B$20)*(1+Einstellungen!$B$10)</f>
        <v>78.52096</v>
      </c>
      <c r="G2325" s="21" t="str">
        <f aca="false">IF(F2325&lt;Einstellungen!$B$5,"ja","nein")</f>
        <v>nein</v>
      </c>
      <c r="H2325" s="21" t="s">
        <v>16</v>
      </c>
      <c r="I2325" s="29" t="n">
        <f aca="false">INDEX(Einstellungen!$B$27:$B$50,19)</f>
        <v>1.35</v>
      </c>
      <c r="J2325" s="29" t="n">
        <f aca="false">F2325*I2325</f>
        <v>106.003296</v>
      </c>
    </row>
    <row r="2326" customFormat="false" ht="15" hidden="false" customHeight="false" outlineLevel="0" collapsed="false">
      <c r="A2326" s="28" t="n">
        <v>45677</v>
      </c>
      <c r="B2326" s="21" t="s">
        <v>131</v>
      </c>
      <c r="C2326" s="21" t="s">
        <v>140</v>
      </c>
      <c r="D2326" s="29" t="n">
        <v>295.57</v>
      </c>
      <c r="E2326" s="29" t="n">
        <f aca="false">D2326/10</f>
        <v>29.557</v>
      </c>
      <c r="F2326" s="29" t="n">
        <f aca="false">(E2326+Einstellungen!$B$20)*(1+Einstellungen!$B$10)</f>
        <v>57.37347</v>
      </c>
      <c r="G2326" s="21" t="str">
        <f aca="false">IF(F2326&lt;Einstellungen!$B$5,"ja","nein")</f>
        <v>nein</v>
      </c>
      <c r="H2326" s="21" t="s">
        <v>16</v>
      </c>
      <c r="I2326" s="29" t="n">
        <f aca="false">INDEX(Einstellungen!$B$27:$B$50,20)</f>
        <v>1.45</v>
      </c>
      <c r="J2326" s="29" t="n">
        <f aca="false">F2326*I2326</f>
        <v>83.1915315</v>
      </c>
    </row>
    <row r="2327" customFormat="false" ht="15" hidden="false" customHeight="false" outlineLevel="0" collapsed="false">
      <c r="A2327" s="28" t="n">
        <v>45677</v>
      </c>
      <c r="B2327" s="21" t="s">
        <v>132</v>
      </c>
      <c r="C2327" s="21" t="s">
        <v>140</v>
      </c>
      <c r="D2327" s="29" t="n">
        <v>220</v>
      </c>
      <c r="E2327" s="29" t="n">
        <f aca="false">D2327/10</f>
        <v>22</v>
      </c>
      <c r="F2327" s="29" t="n">
        <f aca="false">(E2327+Einstellungen!$B$20)*(1+Einstellungen!$B$10)</f>
        <v>48.38064</v>
      </c>
      <c r="G2327" s="21" t="str">
        <f aca="false">IF(F2327&lt;Einstellungen!$B$5,"ja","nein")</f>
        <v>nein</v>
      </c>
      <c r="H2327" s="21" t="s">
        <v>16</v>
      </c>
      <c r="I2327" s="29" t="n">
        <f aca="false">INDEX(Einstellungen!$B$27:$B$50,21)</f>
        <v>1.4</v>
      </c>
      <c r="J2327" s="29" t="n">
        <f aca="false">F2327*I2327</f>
        <v>67.732896</v>
      </c>
    </row>
    <row r="2328" customFormat="false" ht="15" hidden="false" customHeight="false" outlineLevel="0" collapsed="false">
      <c r="A2328" s="28" t="n">
        <v>45677</v>
      </c>
      <c r="B2328" s="21" t="s">
        <v>133</v>
      </c>
      <c r="C2328" s="21" t="s">
        <v>140</v>
      </c>
      <c r="D2328" s="29" t="n">
        <v>170</v>
      </c>
      <c r="E2328" s="29" t="n">
        <f aca="false">D2328/10</f>
        <v>17</v>
      </c>
      <c r="F2328" s="29" t="n">
        <f aca="false">(E2328+Einstellungen!$B$20)*(1+Einstellungen!$B$10)</f>
        <v>42.43064</v>
      </c>
      <c r="G2328" s="21" t="str">
        <f aca="false">IF(F2328&lt;Einstellungen!$B$5,"ja","nein")</f>
        <v>nein</v>
      </c>
      <c r="H2328" s="21" t="s">
        <v>16</v>
      </c>
      <c r="I2328" s="29" t="n">
        <f aca="false">INDEX(Einstellungen!$B$27:$B$50,22)</f>
        <v>1.25</v>
      </c>
      <c r="J2328" s="29" t="n">
        <f aca="false">F2328*I2328</f>
        <v>53.0383</v>
      </c>
    </row>
    <row r="2329" customFormat="false" ht="15" hidden="false" customHeight="false" outlineLevel="0" collapsed="false">
      <c r="A2329" s="28" t="n">
        <v>45677</v>
      </c>
      <c r="B2329" s="21" t="s">
        <v>134</v>
      </c>
      <c r="C2329" s="21" t="s">
        <v>140</v>
      </c>
      <c r="D2329" s="29" t="n">
        <v>152.51</v>
      </c>
      <c r="E2329" s="29" t="n">
        <f aca="false">D2329/10</f>
        <v>15.251</v>
      </c>
      <c r="F2329" s="29" t="n">
        <f aca="false">(E2329+Einstellungen!$B$20)*(1+Einstellungen!$B$10)</f>
        <v>40.34933</v>
      </c>
      <c r="G2329" s="21" t="str">
        <f aca="false">IF(F2329&lt;Einstellungen!$B$5,"ja","nein")</f>
        <v>nein</v>
      </c>
      <c r="H2329" s="21" t="s">
        <v>16</v>
      </c>
      <c r="I2329" s="29" t="n">
        <f aca="false">INDEX(Einstellungen!$B$27:$B$50,23)</f>
        <v>1.05</v>
      </c>
      <c r="J2329" s="29" t="n">
        <f aca="false">F2329*I2329</f>
        <v>42.3667965</v>
      </c>
    </row>
    <row r="2330" customFormat="false" ht="15" hidden="false" customHeight="false" outlineLevel="0" collapsed="false">
      <c r="A2330" s="28" t="n">
        <v>45677</v>
      </c>
      <c r="B2330" s="21" t="s">
        <v>135</v>
      </c>
      <c r="C2330" s="21" t="s">
        <v>140</v>
      </c>
      <c r="D2330" s="29" t="n">
        <v>137.98</v>
      </c>
      <c r="E2330" s="29" t="n">
        <f aca="false">D2330/10</f>
        <v>13.798</v>
      </c>
      <c r="F2330" s="29" t="n">
        <f aca="false">(E2330+Einstellungen!$B$20)*(1+Einstellungen!$B$10)</f>
        <v>38.62026</v>
      </c>
      <c r="G2330" s="21" t="str">
        <f aca="false">IF(F2330&lt;Einstellungen!$B$5,"ja","nein")</f>
        <v>nein</v>
      </c>
      <c r="H2330" s="21" t="s">
        <v>16</v>
      </c>
      <c r="I2330" s="29" t="n">
        <f aca="false">INDEX(Einstellungen!$B$27:$B$50,24)</f>
        <v>0.8</v>
      </c>
      <c r="J2330" s="29" t="n">
        <f aca="false">F2330*I2330</f>
        <v>30.896208</v>
      </c>
    </row>
    <row r="2331" customFormat="false" ht="15" hidden="false" customHeight="false" outlineLevel="0" collapsed="false">
      <c r="A2331" s="28" t="n">
        <v>45678</v>
      </c>
      <c r="B2331" s="21" t="s">
        <v>111</v>
      </c>
      <c r="C2331" s="21" t="s">
        <v>141</v>
      </c>
      <c r="D2331" s="29" t="n">
        <v>127.52</v>
      </c>
      <c r="E2331" s="29" t="n">
        <f aca="false">D2331/10</f>
        <v>12.752</v>
      </c>
      <c r="F2331" s="29" t="n">
        <f aca="false">(E2331+Einstellungen!$B$20)*(1+Einstellungen!$B$10)</f>
        <v>37.37552</v>
      </c>
      <c r="G2331" s="21" t="str">
        <f aca="false">IF(F2331&lt;Einstellungen!$B$5,"ja","nein")</f>
        <v>nein</v>
      </c>
      <c r="H2331" s="21" t="s">
        <v>16</v>
      </c>
      <c r="I2331" s="29" t="n">
        <f aca="false">INDEX(Einstellungen!$B$27:$B$50,1)</f>
        <v>0.6</v>
      </c>
      <c r="J2331" s="29" t="n">
        <f aca="false">F2331*I2331</f>
        <v>22.425312</v>
      </c>
    </row>
    <row r="2332" customFormat="false" ht="15" hidden="false" customHeight="false" outlineLevel="0" collapsed="false">
      <c r="A2332" s="28" t="n">
        <v>45678</v>
      </c>
      <c r="B2332" s="21" t="s">
        <v>113</v>
      </c>
      <c r="C2332" s="21" t="s">
        <v>141</v>
      </c>
      <c r="D2332" s="29" t="n">
        <v>121.65</v>
      </c>
      <c r="E2332" s="29" t="n">
        <f aca="false">D2332/10</f>
        <v>12.165</v>
      </c>
      <c r="F2332" s="29" t="n">
        <f aca="false">(E2332+Einstellungen!$B$20)*(1+Einstellungen!$B$10)</f>
        <v>36.67699</v>
      </c>
      <c r="G2332" s="21" t="str">
        <f aca="false">IF(F2332&lt;Einstellungen!$B$5,"ja","nein")</f>
        <v>nein</v>
      </c>
      <c r="H2332" s="21" t="s">
        <v>16</v>
      </c>
      <c r="I2332" s="29" t="n">
        <f aca="false">INDEX(Einstellungen!$B$27:$B$50,2)</f>
        <v>0.5</v>
      </c>
      <c r="J2332" s="29" t="n">
        <f aca="false">F2332*I2332</f>
        <v>18.338495</v>
      </c>
    </row>
    <row r="2333" customFormat="false" ht="15" hidden="false" customHeight="false" outlineLevel="0" collapsed="false">
      <c r="A2333" s="28" t="n">
        <v>45678</v>
      </c>
      <c r="B2333" s="21" t="s">
        <v>114</v>
      </c>
      <c r="C2333" s="21" t="s">
        <v>141</v>
      </c>
      <c r="D2333" s="29" t="n">
        <v>116.67</v>
      </c>
      <c r="E2333" s="29" t="n">
        <f aca="false">D2333/10</f>
        <v>11.667</v>
      </c>
      <c r="F2333" s="29" t="n">
        <f aca="false">(E2333+Einstellungen!$B$20)*(1+Einstellungen!$B$10)</f>
        <v>36.08437</v>
      </c>
      <c r="G2333" s="21" t="str">
        <f aca="false">IF(F2333&lt;Einstellungen!$B$5,"ja","nein")</f>
        <v>nein</v>
      </c>
      <c r="H2333" s="21" t="s">
        <v>16</v>
      </c>
      <c r="I2333" s="29" t="n">
        <f aca="false">INDEX(Einstellungen!$B$27:$B$50,3)</f>
        <v>0.45</v>
      </c>
      <c r="J2333" s="29" t="n">
        <f aca="false">F2333*I2333</f>
        <v>16.2379665</v>
      </c>
    </row>
    <row r="2334" customFormat="false" ht="15" hidden="false" customHeight="false" outlineLevel="0" collapsed="false">
      <c r="A2334" s="28" t="n">
        <v>45678</v>
      </c>
      <c r="B2334" s="21" t="s">
        <v>115</v>
      </c>
      <c r="C2334" s="21" t="s">
        <v>141</v>
      </c>
      <c r="D2334" s="29" t="n">
        <v>113.86</v>
      </c>
      <c r="E2334" s="29" t="n">
        <f aca="false">D2334/10</f>
        <v>11.386</v>
      </c>
      <c r="F2334" s="29" t="n">
        <f aca="false">(E2334+Einstellungen!$B$20)*(1+Einstellungen!$B$10)</f>
        <v>35.74998</v>
      </c>
      <c r="G2334" s="21" t="str">
        <f aca="false">IF(F2334&lt;Einstellungen!$B$5,"ja","nein")</f>
        <v>nein</v>
      </c>
      <c r="H2334" s="21" t="s">
        <v>16</v>
      </c>
      <c r="I2334" s="29" t="n">
        <f aca="false">INDEX(Einstellungen!$B$27:$B$50,4)</f>
        <v>0.45</v>
      </c>
      <c r="J2334" s="29" t="n">
        <f aca="false">F2334*I2334</f>
        <v>16.087491</v>
      </c>
    </row>
    <row r="2335" customFormat="false" ht="15" hidden="false" customHeight="false" outlineLevel="0" collapsed="false">
      <c r="A2335" s="28" t="n">
        <v>45678</v>
      </c>
      <c r="B2335" s="21" t="s">
        <v>116</v>
      </c>
      <c r="C2335" s="21" t="s">
        <v>141</v>
      </c>
      <c r="D2335" s="29" t="n">
        <v>113.54</v>
      </c>
      <c r="E2335" s="29" t="n">
        <f aca="false">D2335/10</f>
        <v>11.354</v>
      </c>
      <c r="F2335" s="29" t="n">
        <f aca="false">(E2335+Einstellungen!$B$20)*(1+Einstellungen!$B$10)</f>
        <v>35.7119</v>
      </c>
      <c r="G2335" s="21" t="str">
        <f aca="false">IF(F2335&lt;Einstellungen!$B$5,"ja","nein")</f>
        <v>nein</v>
      </c>
      <c r="H2335" s="21" t="s">
        <v>16</v>
      </c>
      <c r="I2335" s="29" t="n">
        <f aca="false">INDEX(Einstellungen!$B$27:$B$50,5)</f>
        <v>0.45</v>
      </c>
      <c r="J2335" s="29" t="n">
        <f aca="false">F2335*I2335</f>
        <v>16.070355</v>
      </c>
    </row>
    <row r="2336" customFormat="false" ht="15" hidden="false" customHeight="false" outlineLevel="0" collapsed="false">
      <c r="A2336" s="28" t="n">
        <v>45678</v>
      </c>
      <c r="B2336" s="21" t="s">
        <v>117</v>
      </c>
      <c r="C2336" s="21" t="s">
        <v>141</v>
      </c>
      <c r="D2336" s="29" t="n">
        <v>122.34</v>
      </c>
      <c r="E2336" s="29" t="n">
        <f aca="false">D2336/10</f>
        <v>12.234</v>
      </c>
      <c r="F2336" s="29" t="n">
        <f aca="false">(E2336+Einstellungen!$B$20)*(1+Einstellungen!$B$10)</f>
        <v>36.7591</v>
      </c>
      <c r="G2336" s="21" t="str">
        <f aca="false">IF(F2336&lt;Einstellungen!$B$5,"ja","nein")</f>
        <v>nein</v>
      </c>
      <c r="H2336" s="21" t="s">
        <v>16</v>
      </c>
      <c r="I2336" s="29" t="n">
        <f aca="false">INDEX(Einstellungen!$B$27:$B$50,6)</f>
        <v>0.5</v>
      </c>
      <c r="J2336" s="29" t="n">
        <f aca="false">F2336*I2336</f>
        <v>18.37955</v>
      </c>
    </row>
    <row r="2337" customFormat="false" ht="15" hidden="false" customHeight="false" outlineLevel="0" collapsed="false">
      <c r="A2337" s="28" t="n">
        <v>45678</v>
      </c>
      <c r="B2337" s="21" t="s">
        <v>118</v>
      </c>
      <c r="C2337" s="21" t="s">
        <v>141</v>
      </c>
      <c r="D2337" s="29" t="n">
        <v>142.2</v>
      </c>
      <c r="E2337" s="29" t="n">
        <f aca="false">D2337/10</f>
        <v>14.22</v>
      </c>
      <c r="F2337" s="29" t="n">
        <f aca="false">(E2337+Einstellungen!$B$20)*(1+Einstellungen!$B$10)</f>
        <v>39.12244</v>
      </c>
      <c r="G2337" s="21" t="str">
        <f aca="false">IF(F2337&lt;Einstellungen!$B$5,"ja","nein")</f>
        <v>nein</v>
      </c>
      <c r="H2337" s="21" t="s">
        <v>16</v>
      </c>
      <c r="I2337" s="29" t="n">
        <f aca="false">INDEX(Einstellungen!$B$27:$B$50,7)</f>
        <v>0.7</v>
      </c>
      <c r="J2337" s="29" t="n">
        <f aca="false">F2337*I2337</f>
        <v>27.385708</v>
      </c>
    </row>
    <row r="2338" customFormat="false" ht="15" hidden="false" customHeight="false" outlineLevel="0" collapsed="false">
      <c r="A2338" s="28" t="n">
        <v>45678</v>
      </c>
      <c r="B2338" s="21" t="s">
        <v>119</v>
      </c>
      <c r="C2338" s="21" t="s">
        <v>141</v>
      </c>
      <c r="D2338" s="29" t="n">
        <v>190.06</v>
      </c>
      <c r="E2338" s="29" t="n">
        <f aca="false">D2338/10</f>
        <v>19.006</v>
      </c>
      <c r="F2338" s="29" t="n">
        <f aca="false">(E2338+Einstellungen!$B$20)*(1+Einstellungen!$B$10)</f>
        <v>44.81778</v>
      </c>
      <c r="G2338" s="21" t="str">
        <f aca="false">IF(F2338&lt;Einstellungen!$B$5,"ja","nein")</f>
        <v>nein</v>
      </c>
      <c r="H2338" s="21" t="s">
        <v>16</v>
      </c>
      <c r="I2338" s="29" t="n">
        <f aca="false">INDEX(Einstellungen!$B$27:$B$50,8)</f>
        <v>0.95</v>
      </c>
      <c r="J2338" s="29" t="n">
        <f aca="false">F2338*I2338</f>
        <v>42.576891</v>
      </c>
    </row>
    <row r="2339" customFormat="false" ht="15" hidden="false" customHeight="false" outlineLevel="0" collapsed="false">
      <c r="A2339" s="28" t="n">
        <v>45678</v>
      </c>
      <c r="B2339" s="21" t="s">
        <v>120</v>
      </c>
      <c r="C2339" s="21" t="s">
        <v>141</v>
      </c>
      <c r="D2339" s="29" t="n">
        <v>248.32</v>
      </c>
      <c r="E2339" s="29" t="n">
        <f aca="false">D2339/10</f>
        <v>24.832</v>
      </c>
      <c r="F2339" s="29" t="n">
        <f aca="false">(E2339+Einstellungen!$B$20)*(1+Einstellungen!$B$10)</f>
        <v>51.75072</v>
      </c>
      <c r="G2339" s="21" t="str">
        <f aca="false">IF(F2339&lt;Einstellungen!$B$5,"ja","nein")</f>
        <v>nein</v>
      </c>
      <c r="H2339" s="21" t="s">
        <v>16</v>
      </c>
      <c r="I2339" s="29" t="n">
        <f aca="false">INDEX(Einstellungen!$B$27:$B$50,9)</f>
        <v>1.05</v>
      </c>
      <c r="J2339" s="29" t="n">
        <f aca="false">F2339*I2339</f>
        <v>54.338256</v>
      </c>
    </row>
    <row r="2340" customFormat="false" ht="15" hidden="false" customHeight="false" outlineLevel="0" collapsed="false">
      <c r="A2340" s="28" t="n">
        <v>45678</v>
      </c>
      <c r="B2340" s="21" t="s">
        <v>121</v>
      </c>
      <c r="C2340" s="21" t="s">
        <v>141</v>
      </c>
      <c r="D2340" s="29" t="n">
        <v>211.68</v>
      </c>
      <c r="E2340" s="29" t="n">
        <f aca="false">D2340/10</f>
        <v>21.168</v>
      </c>
      <c r="F2340" s="29" t="n">
        <f aca="false">(E2340+Einstellungen!$B$20)*(1+Einstellungen!$B$10)</f>
        <v>47.39056</v>
      </c>
      <c r="G2340" s="21" t="str">
        <f aca="false">IF(F2340&lt;Einstellungen!$B$5,"ja","nein")</f>
        <v>nein</v>
      </c>
      <c r="H2340" s="21" t="s">
        <v>16</v>
      </c>
      <c r="I2340" s="29" t="n">
        <f aca="false">INDEX(Einstellungen!$B$27:$B$50,10)</f>
        <v>1.05</v>
      </c>
      <c r="J2340" s="29" t="n">
        <f aca="false">F2340*I2340</f>
        <v>49.760088</v>
      </c>
    </row>
    <row r="2341" customFormat="false" ht="15" hidden="false" customHeight="false" outlineLevel="0" collapsed="false">
      <c r="A2341" s="28" t="n">
        <v>45678</v>
      </c>
      <c r="B2341" s="21" t="s">
        <v>122</v>
      </c>
      <c r="C2341" s="21" t="s">
        <v>141</v>
      </c>
      <c r="D2341" s="29" t="n">
        <v>198.05</v>
      </c>
      <c r="E2341" s="29" t="n">
        <f aca="false">D2341/10</f>
        <v>19.805</v>
      </c>
      <c r="F2341" s="29" t="n">
        <f aca="false">(E2341+Einstellungen!$B$20)*(1+Einstellungen!$B$10)</f>
        <v>45.76859</v>
      </c>
      <c r="G2341" s="21" t="str">
        <f aca="false">IF(F2341&lt;Einstellungen!$B$5,"ja","nein")</f>
        <v>nein</v>
      </c>
      <c r="H2341" s="21" t="s">
        <v>16</v>
      </c>
      <c r="I2341" s="29" t="n">
        <f aca="false">INDEX(Einstellungen!$B$27:$B$50,11)</f>
        <v>1.05</v>
      </c>
      <c r="J2341" s="29" t="n">
        <f aca="false">F2341*I2341</f>
        <v>48.0570195</v>
      </c>
    </row>
    <row r="2342" customFormat="false" ht="15" hidden="false" customHeight="false" outlineLevel="0" collapsed="false">
      <c r="A2342" s="28" t="n">
        <v>45678</v>
      </c>
      <c r="B2342" s="21" t="s">
        <v>123</v>
      </c>
      <c r="C2342" s="21" t="s">
        <v>141</v>
      </c>
      <c r="D2342" s="29" t="n">
        <v>161.5</v>
      </c>
      <c r="E2342" s="29" t="n">
        <f aca="false">D2342/10</f>
        <v>16.15</v>
      </c>
      <c r="F2342" s="29" t="n">
        <f aca="false">(E2342+Einstellungen!$B$20)*(1+Einstellungen!$B$10)</f>
        <v>41.41914</v>
      </c>
      <c r="G2342" s="21" t="str">
        <f aca="false">IF(F2342&lt;Einstellungen!$B$5,"ja","nein")</f>
        <v>nein</v>
      </c>
      <c r="H2342" s="21" t="s">
        <v>16</v>
      </c>
      <c r="I2342" s="29" t="n">
        <f aca="false">INDEX(Einstellungen!$B$27:$B$50,12)</f>
        <v>1.1</v>
      </c>
      <c r="J2342" s="29" t="n">
        <f aca="false">F2342*I2342</f>
        <v>45.561054</v>
      </c>
    </row>
    <row r="2343" customFormat="false" ht="15" hidden="false" customHeight="false" outlineLevel="0" collapsed="false">
      <c r="A2343" s="28" t="n">
        <v>45678</v>
      </c>
      <c r="B2343" s="21" t="s">
        <v>124</v>
      </c>
      <c r="C2343" s="21" t="s">
        <v>141</v>
      </c>
      <c r="D2343" s="29" t="n">
        <v>147.44</v>
      </c>
      <c r="E2343" s="29" t="n">
        <f aca="false">D2343/10</f>
        <v>14.744</v>
      </c>
      <c r="F2343" s="29" t="n">
        <f aca="false">(E2343+Einstellungen!$B$20)*(1+Einstellungen!$B$10)</f>
        <v>39.746</v>
      </c>
      <c r="G2343" s="21" t="str">
        <f aca="false">IF(F2343&lt;Einstellungen!$B$5,"ja","nein")</f>
        <v>nein</v>
      </c>
      <c r="H2343" s="21" t="s">
        <v>16</v>
      </c>
      <c r="I2343" s="29" t="n">
        <f aca="false">INDEX(Einstellungen!$B$27:$B$50,13)</f>
        <v>1.2</v>
      </c>
      <c r="J2343" s="29" t="n">
        <f aca="false">F2343*I2343</f>
        <v>47.6952</v>
      </c>
    </row>
    <row r="2344" customFormat="false" ht="15" hidden="false" customHeight="false" outlineLevel="0" collapsed="false">
      <c r="A2344" s="28" t="n">
        <v>45678</v>
      </c>
      <c r="B2344" s="21" t="s">
        <v>125</v>
      </c>
      <c r="C2344" s="21" t="s">
        <v>141</v>
      </c>
      <c r="D2344" s="29" t="n">
        <v>142.83</v>
      </c>
      <c r="E2344" s="29" t="n">
        <f aca="false">D2344/10</f>
        <v>14.283</v>
      </c>
      <c r="F2344" s="29" t="n">
        <f aca="false">(E2344+Einstellungen!$B$20)*(1+Einstellungen!$B$10)</f>
        <v>39.19741</v>
      </c>
      <c r="G2344" s="21" t="str">
        <f aca="false">IF(F2344&lt;Einstellungen!$B$5,"ja","nein")</f>
        <v>nein</v>
      </c>
      <c r="H2344" s="21" t="s">
        <v>16</v>
      </c>
      <c r="I2344" s="29" t="n">
        <f aca="false">INDEX(Einstellungen!$B$27:$B$50,14)</f>
        <v>1.15</v>
      </c>
      <c r="J2344" s="29" t="n">
        <f aca="false">F2344*I2344</f>
        <v>45.0770215</v>
      </c>
    </row>
    <row r="2345" customFormat="false" ht="15" hidden="false" customHeight="false" outlineLevel="0" collapsed="false">
      <c r="A2345" s="28" t="n">
        <v>45678</v>
      </c>
      <c r="B2345" s="21" t="s">
        <v>126</v>
      </c>
      <c r="C2345" s="21" t="s">
        <v>141</v>
      </c>
      <c r="D2345" s="29" t="n">
        <v>150.05</v>
      </c>
      <c r="E2345" s="29" t="n">
        <f aca="false">D2345/10</f>
        <v>15.005</v>
      </c>
      <c r="F2345" s="29" t="n">
        <f aca="false">(E2345+Einstellungen!$B$20)*(1+Einstellungen!$B$10)</f>
        <v>40.05659</v>
      </c>
      <c r="G2345" s="21" t="str">
        <f aca="false">IF(F2345&lt;Einstellungen!$B$5,"ja","nein")</f>
        <v>nein</v>
      </c>
      <c r="H2345" s="21" t="s">
        <v>16</v>
      </c>
      <c r="I2345" s="29" t="n">
        <f aca="false">INDEX(Einstellungen!$B$27:$B$50,15)</f>
        <v>1</v>
      </c>
      <c r="J2345" s="29" t="n">
        <f aca="false">F2345*I2345</f>
        <v>40.05659</v>
      </c>
    </row>
    <row r="2346" customFormat="false" ht="15" hidden="false" customHeight="false" outlineLevel="0" collapsed="false">
      <c r="A2346" s="28" t="n">
        <v>45678</v>
      </c>
      <c r="B2346" s="21" t="s">
        <v>127</v>
      </c>
      <c r="C2346" s="21" t="s">
        <v>141</v>
      </c>
      <c r="D2346" s="29" t="n">
        <v>173.43</v>
      </c>
      <c r="E2346" s="29" t="n">
        <f aca="false">D2346/10</f>
        <v>17.343</v>
      </c>
      <c r="F2346" s="29" t="n">
        <f aca="false">(E2346+Einstellungen!$B$20)*(1+Einstellungen!$B$10)</f>
        <v>42.83881</v>
      </c>
      <c r="G2346" s="21" t="str">
        <f aca="false">IF(F2346&lt;Einstellungen!$B$5,"ja","nein")</f>
        <v>nein</v>
      </c>
      <c r="H2346" s="21" t="s">
        <v>16</v>
      </c>
      <c r="I2346" s="29" t="n">
        <f aca="false">INDEX(Einstellungen!$B$27:$B$50,16)</f>
        <v>0.95</v>
      </c>
      <c r="J2346" s="29" t="n">
        <f aca="false">F2346*I2346</f>
        <v>40.6968695</v>
      </c>
    </row>
    <row r="2347" customFormat="false" ht="15" hidden="false" customHeight="false" outlineLevel="0" collapsed="false">
      <c r="A2347" s="28" t="n">
        <v>45678</v>
      </c>
      <c r="B2347" s="21" t="s">
        <v>128</v>
      </c>
      <c r="C2347" s="21" t="s">
        <v>141</v>
      </c>
      <c r="D2347" s="29" t="n">
        <v>212.13</v>
      </c>
      <c r="E2347" s="29" t="n">
        <f aca="false">D2347/10</f>
        <v>21.213</v>
      </c>
      <c r="F2347" s="29" t="n">
        <f aca="false">(E2347+Einstellungen!$B$20)*(1+Einstellungen!$B$10)</f>
        <v>47.44411</v>
      </c>
      <c r="G2347" s="21" t="str">
        <f aca="false">IF(F2347&lt;Einstellungen!$B$5,"ja","nein")</f>
        <v>nein</v>
      </c>
      <c r="H2347" s="21" t="s">
        <v>16</v>
      </c>
      <c r="I2347" s="29" t="n">
        <f aca="false">INDEX(Einstellungen!$B$27:$B$50,17)</f>
        <v>0.95</v>
      </c>
      <c r="J2347" s="29" t="n">
        <f aca="false">F2347*I2347</f>
        <v>45.0719045</v>
      </c>
    </row>
    <row r="2348" customFormat="false" ht="15" hidden="false" customHeight="false" outlineLevel="0" collapsed="false">
      <c r="A2348" s="28" t="n">
        <v>45678</v>
      </c>
      <c r="B2348" s="21" t="s">
        <v>129</v>
      </c>
      <c r="C2348" s="21" t="s">
        <v>141</v>
      </c>
      <c r="D2348" s="29" t="n">
        <v>301.15</v>
      </c>
      <c r="E2348" s="29" t="n">
        <f aca="false">D2348/10</f>
        <v>30.115</v>
      </c>
      <c r="F2348" s="29" t="n">
        <f aca="false">(E2348+Einstellungen!$B$20)*(1+Einstellungen!$B$10)</f>
        <v>58.03749</v>
      </c>
      <c r="G2348" s="21" t="str">
        <f aca="false">IF(F2348&lt;Einstellungen!$B$5,"ja","nein")</f>
        <v>nein</v>
      </c>
      <c r="H2348" s="21" t="s">
        <v>16</v>
      </c>
      <c r="I2348" s="29" t="n">
        <f aca="false">INDEX(Einstellungen!$B$27:$B$50,18)</f>
        <v>1.1</v>
      </c>
      <c r="J2348" s="29" t="n">
        <f aca="false">F2348*I2348</f>
        <v>63.841239</v>
      </c>
    </row>
    <row r="2349" customFormat="false" ht="15" hidden="false" customHeight="false" outlineLevel="0" collapsed="false">
      <c r="A2349" s="28" t="n">
        <v>45678</v>
      </c>
      <c r="B2349" s="21" t="s">
        <v>130</v>
      </c>
      <c r="C2349" s="21" t="s">
        <v>141</v>
      </c>
      <c r="D2349" s="29" t="n">
        <v>251.93</v>
      </c>
      <c r="E2349" s="29" t="n">
        <f aca="false">D2349/10</f>
        <v>25.193</v>
      </c>
      <c r="F2349" s="29" t="n">
        <f aca="false">(E2349+Einstellungen!$B$20)*(1+Einstellungen!$B$10)</f>
        <v>52.18031</v>
      </c>
      <c r="G2349" s="21" t="str">
        <f aca="false">IF(F2349&lt;Einstellungen!$B$5,"ja","nein")</f>
        <v>nein</v>
      </c>
      <c r="H2349" s="21" t="s">
        <v>16</v>
      </c>
      <c r="I2349" s="29" t="n">
        <f aca="false">INDEX(Einstellungen!$B$27:$B$50,19)</f>
        <v>1.35</v>
      </c>
      <c r="J2349" s="29" t="n">
        <f aca="false">F2349*I2349</f>
        <v>70.4434185</v>
      </c>
    </row>
    <row r="2350" customFormat="false" ht="15" hidden="false" customHeight="false" outlineLevel="0" collapsed="false">
      <c r="A2350" s="28" t="n">
        <v>45678</v>
      </c>
      <c r="B2350" s="21" t="s">
        <v>131</v>
      </c>
      <c r="C2350" s="21" t="s">
        <v>141</v>
      </c>
      <c r="D2350" s="29" t="n">
        <v>202.68</v>
      </c>
      <c r="E2350" s="29" t="n">
        <f aca="false">D2350/10</f>
        <v>20.268</v>
      </c>
      <c r="F2350" s="29" t="n">
        <f aca="false">(E2350+Einstellungen!$B$20)*(1+Einstellungen!$B$10)</f>
        <v>46.31956</v>
      </c>
      <c r="G2350" s="21" t="str">
        <f aca="false">IF(F2350&lt;Einstellungen!$B$5,"ja","nein")</f>
        <v>nein</v>
      </c>
      <c r="H2350" s="21" t="s">
        <v>16</v>
      </c>
      <c r="I2350" s="29" t="n">
        <f aca="false">INDEX(Einstellungen!$B$27:$B$50,20)</f>
        <v>1.45</v>
      </c>
      <c r="J2350" s="29" t="n">
        <f aca="false">F2350*I2350</f>
        <v>67.163362</v>
      </c>
    </row>
    <row r="2351" customFormat="false" ht="15" hidden="false" customHeight="false" outlineLevel="0" collapsed="false">
      <c r="A2351" s="28" t="n">
        <v>45678</v>
      </c>
      <c r="B2351" s="21" t="s">
        <v>132</v>
      </c>
      <c r="C2351" s="21" t="s">
        <v>141</v>
      </c>
      <c r="D2351" s="29" t="n">
        <v>174.84</v>
      </c>
      <c r="E2351" s="29" t="n">
        <f aca="false">D2351/10</f>
        <v>17.484</v>
      </c>
      <c r="F2351" s="29" t="n">
        <f aca="false">(E2351+Einstellungen!$B$20)*(1+Einstellungen!$B$10)</f>
        <v>43.0066</v>
      </c>
      <c r="G2351" s="21" t="str">
        <f aca="false">IF(F2351&lt;Einstellungen!$B$5,"ja","nein")</f>
        <v>nein</v>
      </c>
      <c r="H2351" s="21" t="s">
        <v>16</v>
      </c>
      <c r="I2351" s="29" t="n">
        <f aca="false">INDEX(Einstellungen!$B$27:$B$50,21)</f>
        <v>1.4</v>
      </c>
      <c r="J2351" s="29" t="n">
        <f aca="false">F2351*I2351</f>
        <v>60.20924</v>
      </c>
    </row>
    <row r="2352" customFormat="false" ht="15" hidden="false" customHeight="false" outlineLevel="0" collapsed="false">
      <c r="A2352" s="28" t="n">
        <v>45678</v>
      </c>
      <c r="B2352" s="21" t="s">
        <v>133</v>
      </c>
      <c r="C2352" s="21" t="s">
        <v>141</v>
      </c>
      <c r="D2352" s="29" t="n">
        <v>155.19</v>
      </c>
      <c r="E2352" s="29" t="n">
        <f aca="false">D2352/10</f>
        <v>15.519</v>
      </c>
      <c r="F2352" s="29" t="n">
        <f aca="false">(E2352+Einstellungen!$B$20)*(1+Einstellungen!$B$10)</f>
        <v>40.66825</v>
      </c>
      <c r="G2352" s="21" t="str">
        <f aca="false">IF(F2352&lt;Einstellungen!$B$5,"ja","nein")</f>
        <v>nein</v>
      </c>
      <c r="H2352" s="21" t="s">
        <v>16</v>
      </c>
      <c r="I2352" s="29" t="n">
        <f aca="false">INDEX(Einstellungen!$B$27:$B$50,22)</f>
        <v>1.25</v>
      </c>
      <c r="J2352" s="29" t="n">
        <f aca="false">F2352*I2352</f>
        <v>50.8353125</v>
      </c>
    </row>
    <row r="2353" customFormat="false" ht="15" hidden="false" customHeight="false" outlineLevel="0" collapsed="false">
      <c r="A2353" s="28" t="n">
        <v>45678</v>
      </c>
      <c r="B2353" s="21" t="s">
        <v>134</v>
      </c>
      <c r="C2353" s="21" t="s">
        <v>141</v>
      </c>
      <c r="D2353" s="29" t="n">
        <v>138.6</v>
      </c>
      <c r="E2353" s="29" t="n">
        <f aca="false">D2353/10</f>
        <v>13.86</v>
      </c>
      <c r="F2353" s="29" t="n">
        <f aca="false">(E2353+Einstellungen!$B$20)*(1+Einstellungen!$B$10)</f>
        <v>38.69404</v>
      </c>
      <c r="G2353" s="21" t="str">
        <f aca="false">IF(F2353&lt;Einstellungen!$B$5,"ja","nein")</f>
        <v>nein</v>
      </c>
      <c r="H2353" s="21" t="s">
        <v>16</v>
      </c>
      <c r="I2353" s="29" t="n">
        <f aca="false">INDEX(Einstellungen!$B$27:$B$50,23)</f>
        <v>1.05</v>
      </c>
      <c r="J2353" s="29" t="n">
        <f aca="false">F2353*I2353</f>
        <v>40.628742</v>
      </c>
    </row>
    <row r="2354" customFormat="false" ht="15" hidden="false" customHeight="false" outlineLevel="0" collapsed="false">
      <c r="A2354" s="28" t="n">
        <v>45678</v>
      </c>
      <c r="B2354" s="21" t="s">
        <v>135</v>
      </c>
      <c r="C2354" s="21" t="s">
        <v>141</v>
      </c>
      <c r="D2354" s="29" t="n">
        <v>125.29</v>
      </c>
      <c r="E2354" s="29" t="n">
        <f aca="false">D2354/10</f>
        <v>12.529</v>
      </c>
      <c r="F2354" s="29" t="n">
        <f aca="false">(E2354+Einstellungen!$B$20)*(1+Einstellungen!$B$10)</f>
        <v>37.11015</v>
      </c>
      <c r="G2354" s="21" t="str">
        <f aca="false">IF(F2354&lt;Einstellungen!$B$5,"ja","nein")</f>
        <v>nein</v>
      </c>
      <c r="H2354" s="21" t="s">
        <v>16</v>
      </c>
      <c r="I2354" s="29" t="n">
        <f aca="false">INDEX(Einstellungen!$B$27:$B$50,24)</f>
        <v>0.8</v>
      </c>
      <c r="J2354" s="29" t="n">
        <f aca="false">F2354*I2354</f>
        <v>29.68812</v>
      </c>
    </row>
    <row r="2355" customFormat="false" ht="15" hidden="false" customHeight="false" outlineLevel="0" collapsed="false">
      <c r="A2355" s="28" t="n">
        <v>45679</v>
      </c>
      <c r="B2355" s="21" t="s">
        <v>111</v>
      </c>
      <c r="C2355" s="21" t="s">
        <v>112</v>
      </c>
      <c r="D2355" s="29" t="n">
        <v>128</v>
      </c>
      <c r="E2355" s="29" t="n">
        <f aca="false">D2355/10</f>
        <v>12.8</v>
      </c>
      <c r="F2355" s="29" t="n">
        <f aca="false">(E2355+Einstellungen!$B$20)*(1+Einstellungen!$B$10)</f>
        <v>37.43264</v>
      </c>
      <c r="G2355" s="21" t="str">
        <f aca="false">IF(F2355&lt;Einstellungen!$B$5,"ja","nein")</f>
        <v>nein</v>
      </c>
      <c r="H2355" s="21" t="s">
        <v>16</v>
      </c>
      <c r="I2355" s="29" t="n">
        <f aca="false">INDEX(Einstellungen!$B$27:$B$50,1)</f>
        <v>0.6</v>
      </c>
      <c r="J2355" s="29" t="n">
        <f aca="false">F2355*I2355</f>
        <v>22.459584</v>
      </c>
    </row>
    <row r="2356" customFormat="false" ht="15" hidden="false" customHeight="false" outlineLevel="0" collapsed="false">
      <c r="A2356" s="28" t="n">
        <v>45679</v>
      </c>
      <c r="B2356" s="21" t="s">
        <v>113</v>
      </c>
      <c r="C2356" s="21" t="s">
        <v>112</v>
      </c>
      <c r="D2356" s="29" t="n">
        <v>125.06</v>
      </c>
      <c r="E2356" s="29" t="n">
        <f aca="false">D2356/10</f>
        <v>12.506</v>
      </c>
      <c r="F2356" s="29" t="n">
        <f aca="false">(E2356+Einstellungen!$B$20)*(1+Einstellungen!$B$10)</f>
        <v>37.08278</v>
      </c>
      <c r="G2356" s="21" t="str">
        <f aca="false">IF(F2356&lt;Einstellungen!$B$5,"ja","nein")</f>
        <v>nein</v>
      </c>
      <c r="H2356" s="21" t="s">
        <v>16</v>
      </c>
      <c r="I2356" s="29" t="n">
        <f aca="false">INDEX(Einstellungen!$B$27:$B$50,2)</f>
        <v>0.5</v>
      </c>
      <c r="J2356" s="29" t="n">
        <f aca="false">F2356*I2356</f>
        <v>18.54139</v>
      </c>
    </row>
    <row r="2357" customFormat="false" ht="15" hidden="false" customHeight="false" outlineLevel="0" collapsed="false">
      <c r="A2357" s="28" t="n">
        <v>45679</v>
      </c>
      <c r="B2357" s="21" t="s">
        <v>114</v>
      </c>
      <c r="C2357" s="21" t="s">
        <v>112</v>
      </c>
      <c r="D2357" s="29" t="n">
        <v>122.22</v>
      </c>
      <c r="E2357" s="29" t="n">
        <f aca="false">D2357/10</f>
        <v>12.222</v>
      </c>
      <c r="F2357" s="29" t="n">
        <f aca="false">(E2357+Einstellungen!$B$20)*(1+Einstellungen!$B$10)</f>
        <v>36.74482</v>
      </c>
      <c r="G2357" s="21" t="str">
        <f aca="false">IF(F2357&lt;Einstellungen!$B$5,"ja","nein")</f>
        <v>nein</v>
      </c>
      <c r="H2357" s="21" t="s">
        <v>16</v>
      </c>
      <c r="I2357" s="29" t="n">
        <f aca="false">INDEX(Einstellungen!$B$27:$B$50,3)</f>
        <v>0.45</v>
      </c>
      <c r="J2357" s="29" t="n">
        <f aca="false">F2357*I2357</f>
        <v>16.535169</v>
      </c>
    </row>
    <row r="2358" customFormat="false" ht="15" hidden="false" customHeight="false" outlineLevel="0" collapsed="false">
      <c r="A2358" s="28" t="n">
        <v>45679</v>
      </c>
      <c r="B2358" s="21" t="s">
        <v>115</v>
      </c>
      <c r="C2358" s="21" t="s">
        <v>112</v>
      </c>
      <c r="D2358" s="29" t="n">
        <v>121.66</v>
      </c>
      <c r="E2358" s="29" t="n">
        <f aca="false">D2358/10</f>
        <v>12.166</v>
      </c>
      <c r="F2358" s="29" t="n">
        <f aca="false">(E2358+Einstellungen!$B$20)*(1+Einstellungen!$B$10)</f>
        <v>36.67818</v>
      </c>
      <c r="G2358" s="21" t="str">
        <f aca="false">IF(F2358&lt;Einstellungen!$B$5,"ja","nein")</f>
        <v>nein</v>
      </c>
      <c r="H2358" s="21" t="s">
        <v>16</v>
      </c>
      <c r="I2358" s="29" t="n">
        <f aca="false">INDEX(Einstellungen!$B$27:$B$50,4)</f>
        <v>0.45</v>
      </c>
      <c r="J2358" s="29" t="n">
        <f aca="false">F2358*I2358</f>
        <v>16.505181</v>
      </c>
    </row>
    <row r="2359" customFormat="false" ht="15" hidden="false" customHeight="false" outlineLevel="0" collapsed="false">
      <c r="A2359" s="28" t="n">
        <v>45679</v>
      </c>
      <c r="B2359" s="21" t="s">
        <v>116</v>
      </c>
      <c r="C2359" s="21" t="s">
        <v>112</v>
      </c>
      <c r="D2359" s="29" t="n">
        <v>123.16</v>
      </c>
      <c r="E2359" s="29" t="n">
        <f aca="false">D2359/10</f>
        <v>12.316</v>
      </c>
      <c r="F2359" s="29" t="n">
        <f aca="false">(E2359+Einstellungen!$B$20)*(1+Einstellungen!$B$10)</f>
        <v>36.85668</v>
      </c>
      <c r="G2359" s="21" t="str">
        <f aca="false">IF(F2359&lt;Einstellungen!$B$5,"ja","nein")</f>
        <v>nein</v>
      </c>
      <c r="H2359" s="21" t="s">
        <v>16</v>
      </c>
      <c r="I2359" s="29" t="n">
        <f aca="false">INDEX(Einstellungen!$B$27:$B$50,5)</f>
        <v>0.45</v>
      </c>
      <c r="J2359" s="29" t="n">
        <f aca="false">F2359*I2359</f>
        <v>16.585506</v>
      </c>
    </row>
    <row r="2360" customFormat="false" ht="15" hidden="false" customHeight="false" outlineLevel="0" collapsed="false">
      <c r="A2360" s="28" t="n">
        <v>45679</v>
      </c>
      <c r="B2360" s="21" t="s">
        <v>117</v>
      </c>
      <c r="C2360" s="21" t="s">
        <v>112</v>
      </c>
      <c r="D2360" s="29" t="n">
        <v>128.32</v>
      </c>
      <c r="E2360" s="29" t="n">
        <f aca="false">D2360/10</f>
        <v>12.832</v>
      </c>
      <c r="F2360" s="29" t="n">
        <f aca="false">(E2360+Einstellungen!$B$20)*(1+Einstellungen!$B$10)</f>
        <v>37.47072</v>
      </c>
      <c r="G2360" s="21" t="str">
        <f aca="false">IF(F2360&lt;Einstellungen!$B$5,"ja","nein")</f>
        <v>nein</v>
      </c>
      <c r="H2360" s="21" t="s">
        <v>16</v>
      </c>
      <c r="I2360" s="29" t="n">
        <f aca="false">INDEX(Einstellungen!$B$27:$B$50,6)</f>
        <v>0.5</v>
      </c>
      <c r="J2360" s="29" t="n">
        <f aca="false">F2360*I2360</f>
        <v>18.73536</v>
      </c>
    </row>
    <row r="2361" customFormat="false" ht="15" hidden="false" customHeight="false" outlineLevel="0" collapsed="false">
      <c r="A2361" s="28" t="n">
        <v>45679</v>
      </c>
      <c r="B2361" s="21" t="s">
        <v>118</v>
      </c>
      <c r="C2361" s="21" t="s">
        <v>112</v>
      </c>
      <c r="D2361" s="29" t="n">
        <v>156.92</v>
      </c>
      <c r="E2361" s="29" t="n">
        <f aca="false">D2361/10</f>
        <v>15.692</v>
      </c>
      <c r="F2361" s="29" t="n">
        <f aca="false">(E2361+Einstellungen!$B$20)*(1+Einstellungen!$B$10)</f>
        <v>40.87412</v>
      </c>
      <c r="G2361" s="21" t="str">
        <f aca="false">IF(F2361&lt;Einstellungen!$B$5,"ja","nein")</f>
        <v>nein</v>
      </c>
      <c r="H2361" s="21" t="s">
        <v>16</v>
      </c>
      <c r="I2361" s="29" t="n">
        <f aca="false">INDEX(Einstellungen!$B$27:$B$50,7)</f>
        <v>0.7</v>
      </c>
      <c r="J2361" s="29" t="n">
        <f aca="false">F2361*I2361</f>
        <v>28.611884</v>
      </c>
    </row>
    <row r="2362" customFormat="false" ht="15" hidden="false" customHeight="false" outlineLevel="0" collapsed="false">
      <c r="A2362" s="28" t="n">
        <v>45679</v>
      </c>
      <c r="B2362" s="21" t="s">
        <v>119</v>
      </c>
      <c r="C2362" s="21" t="s">
        <v>112</v>
      </c>
      <c r="D2362" s="29" t="n">
        <v>208.25</v>
      </c>
      <c r="E2362" s="29" t="n">
        <f aca="false">D2362/10</f>
        <v>20.825</v>
      </c>
      <c r="F2362" s="29" t="n">
        <f aca="false">(E2362+Einstellungen!$B$20)*(1+Einstellungen!$B$10)</f>
        <v>46.98239</v>
      </c>
      <c r="G2362" s="21" t="str">
        <f aca="false">IF(F2362&lt;Einstellungen!$B$5,"ja","nein")</f>
        <v>nein</v>
      </c>
      <c r="H2362" s="21" t="s">
        <v>16</v>
      </c>
      <c r="I2362" s="29" t="n">
        <f aca="false">INDEX(Einstellungen!$B$27:$B$50,8)</f>
        <v>0.95</v>
      </c>
      <c r="J2362" s="29" t="n">
        <f aca="false">F2362*I2362</f>
        <v>44.6332705</v>
      </c>
    </row>
    <row r="2363" customFormat="false" ht="15" hidden="false" customHeight="false" outlineLevel="0" collapsed="false">
      <c r="A2363" s="28" t="n">
        <v>45679</v>
      </c>
      <c r="B2363" s="21" t="s">
        <v>120</v>
      </c>
      <c r="C2363" s="21" t="s">
        <v>112</v>
      </c>
      <c r="D2363" s="29" t="n">
        <v>238.6</v>
      </c>
      <c r="E2363" s="29" t="n">
        <f aca="false">D2363/10</f>
        <v>23.86</v>
      </c>
      <c r="F2363" s="29" t="n">
        <f aca="false">(E2363+Einstellungen!$B$20)*(1+Einstellungen!$B$10)</f>
        <v>50.59404</v>
      </c>
      <c r="G2363" s="21" t="str">
        <f aca="false">IF(F2363&lt;Einstellungen!$B$5,"ja","nein")</f>
        <v>nein</v>
      </c>
      <c r="H2363" s="21" t="s">
        <v>16</v>
      </c>
      <c r="I2363" s="29" t="n">
        <f aca="false">INDEX(Einstellungen!$B$27:$B$50,9)</f>
        <v>1.05</v>
      </c>
      <c r="J2363" s="29" t="n">
        <f aca="false">F2363*I2363</f>
        <v>53.123742</v>
      </c>
    </row>
    <row r="2364" customFormat="false" ht="15" hidden="false" customHeight="false" outlineLevel="0" collapsed="false">
      <c r="A2364" s="28" t="n">
        <v>45679</v>
      </c>
      <c r="B2364" s="21" t="s">
        <v>121</v>
      </c>
      <c r="C2364" s="21" t="s">
        <v>112</v>
      </c>
      <c r="D2364" s="29" t="n">
        <v>199.41</v>
      </c>
      <c r="E2364" s="29" t="n">
        <f aca="false">D2364/10</f>
        <v>19.941</v>
      </c>
      <c r="F2364" s="29" t="n">
        <f aca="false">(E2364+Einstellungen!$B$20)*(1+Einstellungen!$B$10)</f>
        <v>45.93043</v>
      </c>
      <c r="G2364" s="21" t="str">
        <f aca="false">IF(F2364&lt;Einstellungen!$B$5,"ja","nein")</f>
        <v>nein</v>
      </c>
      <c r="H2364" s="21" t="s">
        <v>16</v>
      </c>
      <c r="I2364" s="29" t="n">
        <f aca="false">INDEX(Einstellungen!$B$27:$B$50,10)</f>
        <v>1.05</v>
      </c>
      <c r="J2364" s="29" t="n">
        <f aca="false">F2364*I2364</f>
        <v>48.2269515</v>
      </c>
    </row>
    <row r="2365" customFormat="false" ht="15" hidden="false" customHeight="false" outlineLevel="0" collapsed="false">
      <c r="A2365" s="28" t="n">
        <v>45679</v>
      </c>
      <c r="B2365" s="21" t="s">
        <v>122</v>
      </c>
      <c r="C2365" s="21" t="s">
        <v>112</v>
      </c>
      <c r="D2365" s="29" t="n">
        <v>179.06</v>
      </c>
      <c r="E2365" s="29" t="n">
        <f aca="false">D2365/10</f>
        <v>17.906</v>
      </c>
      <c r="F2365" s="29" t="n">
        <f aca="false">(E2365+Einstellungen!$B$20)*(1+Einstellungen!$B$10)</f>
        <v>43.50878</v>
      </c>
      <c r="G2365" s="21" t="str">
        <f aca="false">IF(F2365&lt;Einstellungen!$B$5,"ja","nein")</f>
        <v>nein</v>
      </c>
      <c r="H2365" s="21" t="s">
        <v>16</v>
      </c>
      <c r="I2365" s="29" t="n">
        <f aca="false">INDEX(Einstellungen!$B$27:$B$50,11)</f>
        <v>1.05</v>
      </c>
      <c r="J2365" s="29" t="n">
        <f aca="false">F2365*I2365</f>
        <v>45.684219</v>
      </c>
    </row>
    <row r="2366" customFormat="false" ht="15" hidden="false" customHeight="false" outlineLevel="0" collapsed="false">
      <c r="A2366" s="28" t="n">
        <v>45679</v>
      </c>
      <c r="B2366" s="21" t="s">
        <v>123</v>
      </c>
      <c r="C2366" s="21" t="s">
        <v>112</v>
      </c>
      <c r="D2366" s="29" t="n">
        <v>172.94</v>
      </c>
      <c r="E2366" s="29" t="n">
        <f aca="false">D2366/10</f>
        <v>17.294</v>
      </c>
      <c r="F2366" s="29" t="n">
        <f aca="false">(E2366+Einstellungen!$B$20)*(1+Einstellungen!$B$10)</f>
        <v>42.7805</v>
      </c>
      <c r="G2366" s="21" t="str">
        <f aca="false">IF(F2366&lt;Einstellungen!$B$5,"ja","nein")</f>
        <v>nein</v>
      </c>
      <c r="H2366" s="21" t="s">
        <v>16</v>
      </c>
      <c r="I2366" s="29" t="n">
        <f aca="false">INDEX(Einstellungen!$B$27:$B$50,12)</f>
        <v>1.1</v>
      </c>
      <c r="J2366" s="29" t="n">
        <f aca="false">F2366*I2366</f>
        <v>47.05855</v>
      </c>
    </row>
    <row r="2367" customFormat="false" ht="15" hidden="false" customHeight="false" outlineLevel="0" collapsed="false">
      <c r="A2367" s="28" t="n">
        <v>45679</v>
      </c>
      <c r="B2367" s="21" t="s">
        <v>124</v>
      </c>
      <c r="C2367" s="21" t="s">
        <v>112</v>
      </c>
      <c r="D2367" s="29" t="n">
        <v>165</v>
      </c>
      <c r="E2367" s="29" t="n">
        <f aca="false">D2367/10</f>
        <v>16.5</v>
      </c>
      <c r="F2367" s="29" t="n">
        <f aca="false">(E2367+Einstellungen!$B$20)*(1+Einstellungen!$B$10)</f>
        <v>41.83564</v>
      </c>
      <c r="G2367" s="21" t="str">
        <f aca="false">IF(F2367&lt;Einstellungen!$B$5,"ja","nein")</f>
        <v>nein</v>
      </c>
      <c r="H2367" s="21" t="s">
        <v>16</v>
      </c>
      <c r="I2367" s="29" t="n">
        <f aca="false">INDEX(Einstellungen!$B$27:$B$50,13)</f>
        <v>1.2</v>
      </c>
      <c r="J2367" s="29" t="n">
        <f aca="false">F2367*I2367</f>
        <v>50.202768</v>
      </c>
    </row>
    <row r="2368" customFormat="false" ht="15" hidden="false" customHeight="false" outlineLevel="0" collapsed="false">
      <c r="A2368" s="28" t="n">
        <v>45679</v>
      </c>
      <c r="B2368" s="21" t="s">
        <v>125</v>
      </c>
      <c r="C2368" s="21" t="s">
        <v>112</v>
      </c>
      <c r="D2368" s="29" t="n">
        <v>170</v>
      </c>
      <c r="E2368" s="29" t="n">
        <f aca="false">D2368/10</f>
        <v>17</v>
      </c>
      <c r="F2368" s="29" t="n">
        <f aca="false">(E2368+Einstellungen!$B$20)*(1+Einstellungen!$B$10)</f>
        <v>42.43064</v>
      </c>
      <c r="G2368" s="21" t="str">
        <f aca="false">IF(F2368&lt;Einstellungen!$B$5,"ja","nein")</f>
        <v>nein</v>
      </c>
      <c r="H2368" s="21" t="s">
        <v>16</v>
      </c>
      <c r="I2368" s="29" t="n">
        <f aca="false">INDEX(Einstellungen!$B$27:$B$50,14)</f>
        <v>1.15</v>
      </c>
      <c r="J2368" s="29" t="n">
        <f aca="false">F2368*I2368</f>
        <v>48.795236</v>
      </c>
    </row>
    <row r="2369" customFormat="false" ht="15" hidden="false" customHeight="false" outlineLevel="0" collapsed="false">
      <c r="A2369" s="28" t="n">
        <v>45679</v>
      </c>
      <c r="B2369" s="21" t="s">
        <v>126</v>
      </c>
      <c r="C2369" s="21" t="s">
        <v>112</v>
      </c>
      <c r="D2369" s="29" t="n">
        <v>179.92</v>
      </c>
      <c r="E2369" s="29" t="n">
        <f aca="false">D2369/10</f>
        <v>17.992</v>
      </c>
      <c r="F2369" s="29" t="n">
        <f aca="false">(E2369+Einstellungen!$B$20)*(1+Einstellungen!$B$10)</f>
        <v>43.61112</v>
      </c>
      <c r="G2369" s="21" t="str">
        <f aca="false">IF(F2369&lt;Einstellungen!$B$5,"ja","nein")</f>
        <v>nein</v>
      </c>
      <c r="H2369" s="21" t="s">
        <v>16</v>
      </c>
      <c r="I2369" s="29" t="n">
        <f aca="false">INDEX(Einstellungen!$B$27:$B$50,15)</f>
        <v>1</v>
      </c>
      <c r="J2369" s="29" t="n">
        <f aca="false">F2369*I2369</f>
        <v>43.61112</v>
      </c>
    </row>
    <row r="2370" customFormat="false" ht="15" hidden="false" customHeight="false" outlineLevel="0" collapsed="false">
      <c r="A2370" s="28" t="n">
        <v>45679</v>
      </c>
      <c r="B2370" s="21" t="s">
        <v>127</v>
      </c>
      <c r="C2370" s="21" t="s">
        <v>112</v>
      </c>
      <c r="D2370" s="29" t="n">
        <v>195.67</v>
      </c>
      <c r="E2370" s="29" t="n">
        <f aca="false">D2370/10</f>
        <v>19.567</v>
      </c>
      <c r="F2370" s="29" t="n">
        <f aca="false">(E2370+Einstellungen!$B$20)*(1+Einstellungen!$B$10)</f>
        <v>45.48537</v>
      </c>
      <c r="G2370" s="21" t="str">
        <f aca="false">IF(F2370&lt;Einstellungen!$B$5,"ja","nein")</f>
        <v>nein</v>
      </c>
      <c r="H2370" s="21" t="s">
        <v>16</v>
      </c>
      <c r="I2370" s="29" t="n">
        <f aca="false">INDEX(Einstellungen!$B$27:$B$50,16)</f>
        <v>0.95</v>
      </c>
      <c r="J2370" s="29" t="n">
        <f aca="false">F2370*I2370</f>
        <v>43.2111015</v>
      </c>
    </row>
    <row r="2371" customFormat="false" ht="15" hidden="false" customHeight="false" outlineLevel="0" collapsed="false">
      <c r="A2371" s="28" t="n">
        <v>45679</v>
      </c>
      <c r="B2371" s="21" t="s">
        <v>128</v>
      </c>
      <c r="C2371" s="21" t="s">
        <v>112</v>
      </c>
      <c r="D2371" s="29" t="n">
        <v>199.04</v>
      </c>
      <c r="E2371" s="29" t="n">
        <f aca="false">D2371/10</f>
        <v>19.904</v>
      </c>
      <c r="F2371" s="29" t="n">
        <f aca="false">(E2371+Einstellungen!$B$20)*(1+Einstellungen!$B$10)</f>
        <v>45.8864</v>
      </c>
      <c r="G2371" s="21" t="str">
        <f aca="false">IF(F2371&lt;Einstellungen!$B$5,"ja","nein")</f>
        <v>nein</v>
      </c>
      <c r="H2371" s="21" t="s">
        <v>16</v>
      </c>
      <c r="I2371" s="29" t="n">
        <f aca="false">INDEX(Einstellungen!$B$27:$B$50,17)</f>
        <v>0.95</v>
      </c>
      <c r="J2371" s="29" t="n">
        <f aca="false">F2371*I2371</f>
        <v>43.59208</v>
      </c>
    </row>
    <row r="2372" customFormat="false" ht="15" hidden="false" customHeight="false" outlineLevel="0" collapsed="false">
      <c r="A2372" s="28" t="n">
        <v>45679</v>
      </c>
      <c r="B2372" s="21" t="s">
        <v>129</v>
      </c>
      <c r="C2372" s="21" t="s">
        <v>112</v>
      </c>
      <c r="D2372" s="29" t="n">
        <v>208.99</v>
      </c>
      <c r="E2372" s="29" t="n">
        <f aca="false">D2372/10</f>
        <v>20.899</v>
      </c>
      <c r="F2372" s="29" t="n">
        <f aca="false">(E2372+Einstellungen!$B$20)*(1+Einstellungen!$B$10)</f>
        <v>47.07045</v>
      </c>
      <c r="G2372" s="21" t="str">
        <f aca="false">IF(F2372&lt;Einstellungen!$B$5,"ja","nein")</f>
        <v>nein</v>
      </c>
      <c r="H2372" s="21" t="s">
        <v>16</v>
      </c>
      <c r="I2372" s="29" t="n">
        <f aca="false">INDEX(Einstellungen!$B$27:$B$50,18)</f>
        <v>1.1</v>
      </c>
      <c r="J2372" s="29" t="n">
        <f aca="false">F2372*I2372</f>
        <v>51.777495</v>
      </c>
    </row>
    <row r="2373" customFormat="false" ht="15" hidden="false" customHeight="false" outlineLevel="0" collapsed="false">
      <c r="A2373" s="28" t="n">
        <v>45679</v>
      </c>
      <c r="B2373" s="21" t="s">
        <v>130</v>
      </c>
      <c r="C2373" s="21" t="s">
        <v>112</v>
      </c>
      <c r="D2373" s="29" t="n">
        <v>180.43</v>
      </c>
      <c r="E2373" s="29" t="n">
        <f aca="false">D2373/10</f>
        <v>18.043</v>
      </c>
      <c r="F2373" s="29" t="n">
        <f aca="false">(E2373+Einstellungen!$B$20)*(1+Einstellungen!$B$10)</f>
        <v>43.67181</v>
      </c>
      <c r="G2373" s="21" t="str">
        <f aca="false">IF(F2373&lt;Einstellungen!$B$5,"ja","nein")</f>
        <v>nein</v>
      </c>
      <c r="H2373" s="21" t="s">
        <v>16</v>
      </c>
      <c r="I2373" s="29" t="n">
        <f aca="false">INDEX(Einstellungen!$B$27:$B$50,19)</f>
        <v>1.35</v>
      </c>
      <c r="J2373" s="29" t="n">
        <f aca="false">F2373*I2373</f>
        <v>58.9569435</v>
      </c>
    </row>
    <row r="2374" customFormat="false" ht="15" hidden="false" customHeight="false" outlineLevel="0" collapsed="false">
      <c r="A2374" s="28" t="n">
        <v>45679</v>
      </c>
      <c r="B2374" s="21" t="s">
        <v>131</v>
      </c>
      <c r="C2374" s="21" t="s">
        <v>112</v>
      </c>
      <c r="D2374" s="29" t="n">
        <v>167.08</v>
      </c>
      <c r="E2374" s="29" t="n">
        <f aca="false">D2374/10</f>
        <v>16.708</v>
      </c>
      <c r="F2374" s="29" t="n">
        <f aca="false">(E2374+Einstellungen!$B$20)*(1+Einstellungen!$B$10)</f>
        <v>42.08316</v>
      </c>
      <c r="G2374" s="21" t="str">
        <f aca="false">IF(F2374&lt;Einstellungen!$B$5,"ja","nein")</f>
        <v>nein</v>
      </c>
      <c r="H2374" s="21" t="s">
        <v>16</v>
      </c>
      <c r="I2374" s="29" t="n">
        <f aca="false">INDEX(Einstellungen!$B$27:$B$50,20)</f>
        <v>1.45</v>
      </c>
      <c r="J2374" s="29" t="n">
        <f aca="false">F2374*I2374</f>
        <v>61.020582</v>
      </c>
    </row>
    <row r="2375" customFormat="false" ht="15" hidden="false" customHeight="false" outlineLevel="0" collapsed="false">
      <c r="A2375" s="28" t="n">
        <v>45679</v>
      </c>
      <c r="B2375" s="21" t="s">
        <v>132</v>
      </c>
      <c r="C2375" s="21" t="s">
        <v>112</v>
      </c>
      <c r="D2375" s="29" t="n">
        <v>134.49</v>
      </c>
      <c r="E2375" s="29" t="n">
        <f aca="false">D2375/10</f>
        <v>13.449</v>
      </c>
      <c r="F2375" s="29" t="n">
        <f aca="false">(E2375+Einstellungen!$B$20)*(1+Einstellungen!$B$10)</f>
        <v>38.20495</v>
      </c>
      <c r="G2375" s="21" t="str">
        <f aca="false">IF(F2375&lt;Einstellungen!$B$5,"ja","nein")</f>
        <v>nein</v>
      </c>
      <c r="H2375" s="21" t="s">
        <v>16</v>
      </c>
      <c r="I2375" s="29" t="n">
        <f aca="false">INDEX(Einstellungen!$B$27:$B$50,21)</f>
        <v>1.4</v>
      </c>
      <c r="J2375" s="29" t="n">
        <f aca="false">F2375*I2375</f>
        <v>53.48693</v>
      </c>
    </row>
    <row r="2376" customFormat="false" ht="15" hidden="false" customHeight="false" outlineLevel="0" collapsed="false">
      <c r="A2376" s="28" t="n">
        <v>45679</v>
      </c>
      <c r="B2376" s="21" t="s">
        <v>133</v>
      </c>
      <c r="C2376" s="21" t="s">
        <v>112</v>
      </c>
      <c r="D2376" s="29" t="n">
        <v>127.78</v>
      </c>
      <c r="E2376" s="29" t="n">
        <f aca="false">D2376/10</f>
        <v>12.778</v>
      </c>
      <c r="F2376" s="29" t="n">
        <f aca="false">(E2376+Einstellungen!$B$20)*(1+Einstellungen!$B$10)</f>
        <v>37.40646</v>
      </c>
      <c r="G2376" s="21" t="str">
        <f aca="false">IF(F2376&lt;Einstellungen!$B$5,"ja","nein")</f>
        <v>nein</v>
      </c>
      <c r="H2376" s="21" t="s">
        <v>16</v>
      </c>
      <c r="I2376" s="29" t="n">
        <f aca="false">INDEX(Einstellungen!$B$27:$B$50,22)</f>
        <v>1.25</v>
      </c>
      <c r="J2376" s="29" t="n">
        <f aca="false">F2376*I2376</f>
        <v>46.758075</v>
      </c>
    </row>
    <row r="2377" customFormat="false" ht="15" hidden="false" customHeight="false" outlineLevel="0" collapsed="false">
      <c r="A2377" s="28" t="n">
        <v>45679</v>
      </c>
      <c r="B2377" s="21" t="s">
        <v>134</v>
      </c>
      <c r="C2377" s="21" t="s">
        <v>112</v>
      </c>
      <c r="D2377" s="29" t="n">
        <v>128.09</v>
      </c>
      <c r="E2377" s="29" t="n">
        <f aca="false">D2377/10</f>
        <v>12.809</v>
      </c>
      <c r="F2377" s="29" t="n">
        <f aca="false">(E2377+Einstellungen!$B$20)*(1+Einstellungen!$B$10)</f>
        <v>37.44335</v>
      </c>
      <c r="G2377" s="21" t="str">
        <f aca="false">IF(F2377&lt;Einstellungen!$B$5,"ja","nein")</f>
        <v>nein</v>
      </c>
      <c r="H2377" s="21" t="s">
        <v>16</v>
      </c>
      <c r="I2377" s="29" t="n">
        <f aca="false">INDEX(Einstellungen!$B$27:$B$50,23)</f>
        <v>1.05</v>
      </c>
      <c r="J2377" s="29" t="n">
        <f aca="false">F2377*I2377</f>
        <v>39.3155175</v>
      </c>
    </row>
    <row r="2378" customFormat="false" ht="15" hidden="false" customHeight="false" outlineLevel="0" collapsed="false">
      <c r="A2378" s="28" t="n">
        <v>45679</v>
      </c>
      <c r="B2378" s="21" t="s">
        <v>135</v>
      </c>
      <c r="C2378" s="21" t="s">
        <v>112</v>
      </c>
      <c r="D2378" s="29" t="n">
        <v>114.68</v>
      </c>
      <c r="E2378" s="29" t="n">
        <f aca="false">D2378/10</f>
        <v>11.468</v>
      </c>
      <c r="F2378" s="29" t="n">
        <f aca="false">(E2378+Einstellungen!$B$20)*(1+Einstellungen!$B$10)</f>
        <v>35.84756</v>
      </c>
      <c r="G2378" s="21" t="str">
        <f aca="false">IF(F2378&lt;Einstellungen!$B$5,"ja","nein")</f>
        <v>nein</v>
      </c>
      <c r="H2378" s="21" t="s">
        <v>16</v>
      </c>
      <c r="I2378" s="29" t="n">
        <f aca="false">INDEX(Einstellungen!$B$27:$B$50,24)</f>
        <v>0.8</v>
      </c>
      <c r="J2378" s="29" t="n">
        <f aca="false">F2378*I2378</f>
        <v>28.678048</v>
      </c>
    </row>
    <row r="2379" customFormat="false" ht="15" hidden="false" customHeight="false" outlineLevel="0" collapsed="false">
      <c r="A2379" s="28" t="n">
        <v>45680</v>
      </c>
      <c r="B2379" s="21" t="s">
        <v>111</v>
      </c>
      <c r="C2379" s="21" t="s">
        <v>136</v>
      </c>
      <c r="D2379" s="29" t="n">
        <v>113.7</v>
      </c>
      <c r="E2379" s="29" t="n">
        <f aca="false">D2379/10</f>
        <v>11.37</v>
      </c>
      <c r="F2379" s="29" t="n">
        <f aca="false">(E2379+Einstellungen!$B$20)*(1+Einstellungen!$B$10)</f>
        <v>35.73094</v>
      </c>
      <c r="G2379" s="21" t="str">
        <f aca="false">IF(F2379&lt;Einstellungen!$B$5,"ja","nein")</f>
        <v>nein</v>
      </c>
      <c r="H2379" s="21" t="s">
        <v>16</v>
      </c>
      <c r="I2379" s="29" t="n">
        <f aca="false">INDEX(Einstellungen!$B$27:$B$50,1)</f>
        <v>0.6</v>
      </c>
      <c r="J2379" s="29" t="n">
        <f aca="false">F2379*I2379</f>
        <v>21.438564</v>
      </c>
    </row>
    <row r="2380" customFormat="false" ht="15" hidden="false" customHeight="false" outlineLevel="0" collapsed="false">
      <c r="A2380" s="28" t="n">
        <v>45680</v>
      </c>
      <c r="B2380" s="21" t="s">
        <v>113</v>
      </c>
      <c r="C2380" s="21" t="s">
        <v>136</v>
      </c>
      <c r="D2380" s="29" t="n">
        <v>108.88</v>
      </c>
      <c r="E2380" s="29" t="n">
        <f aca="false">D2380/10</f>
        <v>10.888</v>
      </c>
      <c r="F2380" s="29" t="n">
        <f aca="false">(E2380+Einstellungen!$B$20)*(1+Einstellungen!$B$10)</f>
        <v>35.15736</v>
      </c>
      <c r="G2380" s="21" t="str">
        <f aca="false">IF(F2380&lt;Einstellungen!$B$5,"ja","nein")</f>
        <v>nein</v>
      </c>
      <c r="H2380" s="21" t="s">
        <v>16</v>
      </c>
      <c r="I2380" s="29" t="n">
        <f aca="false">INDEX(Einstellungen!$B$27:$B$50,2)</f>
        <v>0.5</v>
      </c>
      <c r="J2380" s="29" t="n">
        <f aca="false">F2380*I2380</f>
        <v>17.57868</v>
      </c>
    </row>
    <row r="2381" customFormat="false" ht="15" hidden="false" customHeight="false" outlineLevel="0" collapsed="false">
      <c r="A2381" s="28" t="n">
        <v>45680</v>
      </c>
      <c r="B2381" s="21" t="s">
        <v>114</v>
      </c>
      <c r="C2381" s="21" t="s">
        <v>136</v>
      </c>
      <c r="D2381" s="29" t="n">
        <v>105.58</v>
      </c>
      <c r="E2381" s="29" t="n">
        <f aca="false">D2381/10</f>
        <v>10.558</v>
      </c>
      <c r="F2381" s="29" t="n">
        <f aca="false">(E2381+Einstellungen!$B$20)*(1+Einstellungen!$B$10)</f>
        <v>34.76466</v>
      </c>
      <c r="G2381" s="21" t="str">
        <f aca="false">IF(F2381&lt;Einstellungen!$B$5,"ja","nein")</f>
        <v>nein</v>
      </c>
      <c r="H2381" s="21" t="s">
        <v>16</v>
      </c>
      <c r="I2381" s="29" t="n">
        <f aca="false">INDEX(Einstellungen!$B$27:$B$50,3)</f>
        <v>0.45</v>
      </c>
      <c r="J2381" s="29" t="n">
        <f aca="false">F2381*I2381</f>
        <v>15.644097</v>
      </c>
    </row>
    <row r="2382" customFormat="false" ht="15" hidden="false" customHeight="false" outlineLevel="0" collapsed="false">
      <c r="A2382" s="28" t="n">
        <v>45680</v>
      </c>
      <c r="B2382" s="21" t="s">
        <v>115</v>
      </c>
      <c r="C2382" s="21" t="s">
        <v>136</v>
      </c>
      <c r="D2382" s="29" t="n">
        <v>100.01</v>
      </c>
      <c r="E2382" s="29" t="n">
        <f aca="false">D2382/10</f>
        <v>10.001</v>
      </c>
      <c r="F2382" s="29" t="n">
        <f aca="false">(E2382+Einstellungen!$B$20)*(1+Einstellungen!$B$10)</f>
        <v>34.10183</v>
      </c>
      <c r="G2382" s="21" t="str">
        <f aca="false">IF(F2382&lt;Einstellungen!$B$5,"ja","nein")</f>
        <v>nein</v>
      </c>
      <c r="H2382" s="21" t="s">
        <v>16</v>
      </c>
      <c r="I2382" s="29" t="n">
        <f aca="false">INDEX(Einstellungen!$B$27:$B$50,4)</f>
        <v>0.45</v>
      </c>
      <c r="J2382" s="29" t="n">
        <f aca="false">F2382*I2382</f>
        <v>15.3458235</v>
      </c>
    </row>
    <row r="2383" customFormat="false" ht="15" hidden="false" customHeight="false" outlineLevel="0" collapsed="false">
      <c r="A2383" s="28" t="n">
        <v>45680</v>
      </c>
      <c r="B2383" s="21" t="s">
        <v>116</v>
      </c>
      <c r="C2383" s="21" t="s">
        <v>136</v>
      </c>
      <c r="D2383" s="29" t="n">
        <v>97.59</v>
      </c>
      <c r="E2383" s="29" t="n">
        <f aca="false">D2383/10</f>
        <v>9.759</v>
      </c>
      <c r="F2383" s="29" t="n">
        <f aca="false">(E2383+Einstellungen!$B$20)*(1+Einstellungen!$B$10)</f>
        <v>33.81385</v>
      </c>
      <c r="G2383" s="21" t="str">
        <f aca="false">IF(F2383&lt;Einstellungen!$B$5,"ja","nein")</f>
        <v>nein</v>
      </c>
      <c r="H2383" s="21" t="s">
        <v>16</v>
      </c>
      <c r="I2383" s="29" t="n">
        <f aca="false">INDEX(Einstellungen!$B$27:$B$50,5)</f>
        <v>0.45</v>
      </c>
      <c r="J2383" s="29" t="n">
        <f aca="false">F2383*I2383</f>
        <v>15.2162325</v>
      </c>
    </row>
    <row r="2384" customFormat="false" ht="15" hidden="false" customHeight="false" outlineLevel="0" collapsed="false">
      <c r="A2384" s="28" t="n">
        <v>45680</v>
      </c>
      <c r="B2384" s="21" t="s">
        <v>117</v>
      </c>
      <c r="C2384" s="21" t="s">
        <v>136</v>
      </c>
      <c r="D2384" s="29" t="n">
        <v>100.01</v>
      </c>
      <c r="E2384" s="29" t="n">
        <f aca="false">D2384/10</f>
        <v>10.001</v>
      </c>
      <c r="F2384" s="29" t="n">
        <f aca="false">(E2384+Einstellungen!$B$20)*(1+Einstellungen!$B$10)</f>
        <v>34.10183</v>
      </c>
      <c r="G2384" s="21" t="str">
        <f aca="false">IF(F2384&lt;Einstellungen!$B$5,"ja","nein")</f>
        <v>nein</v>
      </c>
      <c r="H2384" s="21" t="s">
        <v>16</v>
      </c>
      <c r="I2384" s="29" t="n">
        <f aca="false">INDEX(Einstellungen!$B$27:$B$50,6)</f>
        <v>0.5</v>
      </c>
      <c r="J2384" s="29" t="n">
        <f aca="false">F2384*I2384</f>
        <v>17.050915</v>
      </c>
    </row>
    <row r="2385" customFormat="false" ht="15" hidden="false" customHeight="false" outlineLevel="0" collapsed="false">
      <c r="A2385" s="28" t="n">
        <v>45680</v>
      </c>
      <c r="B2385" s="21" t="s">
        <v>118</v>
      </c>
      <c r="C2385" s="21" t="s">
        <v>136</v>
      </c>
      <c r="D2385" s="29" t="n">
        <v>106.41</v>
      </c>
      <c r="E2385" s="29" t="n">
        <f aca="false">D2385/10</f>
        <v>10.641</v>
      </c>
      <c r="F2385" s="29" t="n">
        <f aca="false">(E2385+Einstellungen!$B$20)*(1+Einstellungen!$B$10)</f>
        <v>34.86343</v>
      </c>
      <c r="G2385" s="21" t="str">
        <f aca="false">IF(F2385&lt;Einstellungen!$B$5,"ja","nein")</f>
        <v>nein</v>
      </c>
      <c r="H2385" s="21" t="s">
        <v>16</v>
      </c>
      <c r="I2385" s="29" t="n">
        <f aca="false">INDEX(Einstellungen!$B$27:$B$50,7)</f>
        <v>0.7</v>
      </c>
      <c r="J2385" s="29" t="n">
        <f aca="false">F2385*I2385</f>
        <v>24.404401</v>
      </c>
    </row>
    <row r="2386" customFormat="false" ht="15" hidden="false" customHeight="false" outlineLevel="0" collapsed="false">
      <c r="A2386" s="28" t="n">
        <v>45680</v>
      </c>
      <c r="B2386" s="21" t="s">
        <v>119</v>
      </c>
      <c r="C2386" s="21" t="s">
        <v>136</v>
      </c>
      <c r="D2386" s="29" t="n">
        <v>136.6</v>
      </c>
      <c r="E2386" s="29" t="n">
        <f aca="false">D2386/10</f>
        <v>13.66</v>
      </c>
      <c r="F2386" s="29" t="n">
        <f aca="false">(E2386+Einstellungen!$B$20)*(1+Einstellungen!$B$10)</f>
        <v>38.45604</v>
      </c>
      <c r="G2386" s="21" t="str">
        <f aca="false">IF(F2386&lt;Einstellungen!$B$5,"ja","nein")</f>
        <v>nein</v>
      </c>
      <c r="H2386" s="21" t="s">
        <v>16</v>
      </c>
      <c r="I2386" s="29" t="n">
        <f aca="false">INDEX(Einstellungen!$B$27:$B$50,8)</f>
        <v>0.95</v>
      </c>
      <c r="J2386" s="29" t="n">
        <f aca="false">F2386*I2386</f>
        <v>36.533238</v>
      </c>
    </row>
    <row r="2387" customFormat="false" ht="15" hidden="false" customHeight="false" outlineLevel="0" collapsed="false">
      <c r="A2387" s="28" t="n">
        <v>45680</v>
      </c>
      <c r="B2387" s="21" t="s">
        <v>120</v>
      </c>
      <c r="C2387" s="21" t="s">
        <v>136</v>
      </c>
      <c r="D2387" s="29" t="n">
        <v>159.03</v>
      </c>
      <c r="E2387" s="29" t="n">
        <f aca="false">D2387/10</f>
        <v>15.903</v>
      </c>
      <c r="F2387" s="29" t="n">
        <f aca="false">(E2387+Einstellungen!$B$20)*(1+Einstellungen!$B$10)</f>
        <v>41.12521</v>
      </c>
      <c r="G2387" s="21" t="str">
        <f aca="false">IF(F2387&lt;Einstellungen!$B$5,"ja","nein")</f>
        <v>nein</v>
      </c>
      <c r="H2387" s="21" t="s">
        <v>16</v>
      </c>
      <c r="I2387" s="29" t="n">
        <f aca="false">INDEX(Einstellungen!$B$27:$B$50,9)</f>
        <v>1.05</v>
      </c>
      <c r="J2387" s="29" t="n">
        <f aca="false">F2387*I2387</f>
        <v>43.1814705</v>
      </c>
    </row>
    <row r="2388" customFormat="false" ht="15" hidden="false" customHeight="false" outlineLevel="0" collapsed="false">
      <c r="A2388" s="28" t="n">
        <v>45680</v>
      </c>
      <c r="B2388" s="21" t="s">
        <v>121</v>
      </c>
      <c r="C2388" s="21" t="s">
        <v>136</v>
      </c>
      <c r="D2388" s="29" t="n">
        <v>155.42</v>
      </c>
      <c r="E2388" s="29" t="n">
        <f aca="false">D2388/10</f>
        <v>15.542</v>
      </c>
      <c r="F2388" s="29" t="n">
        <f aca="false">(E2388+Einstellungen!$B$20)*(1+Einstellungen!$B$10)</f>
        <v>40.69562</v>
      </c>
      <c r="G2388" s="21" t="str">
        <f aca="false">IF(F2388&lt;Einstellungen!$B$5,"ja","nein")</f>
        <v>nein</v>
      </c>
      <c r="H2388" s="21" t="s">
        <v>16</v>
      </c>
      <c r="I2388" s="29" t="n">
        <f aca="false">INDEX(Einstellungen!$B$27:$B$50,10)</f>
        <v>1.05</v>
      </c>
      <c r="J2388" s="29" t="n">
        <f aca="false">F2388*I2388</f>
        <v>42.730401</v>
      </c>
    </row>
    <row r="2389" customFormat="false" ht="15" hidden="false" customHeight="false" outlineLevel="0" collapsed="false">
      <c r="A2389" s="28" t="n">
        <v>45680</v>
      </c>
      <c r="B2389" s="21" t="s">
        <v>122</v>
      </c>
      <c r="C2389" s="21" t="s">
        <v>136</v>
      </c>
      <c r="D2389" s="29" t="n">
        <v>130.94</v>
      </c>
      <c r="E2389" s="29" t="n">
        <f aca="false">D2389/10</f>
        <v>13.094</v>
      </c>
      <c r="F2389" s="29" t="n">
        <f aca="false">(E2389+Einstellungen!$B$20)*(1+Einstellungen!$B$10)</f>
        <v>37.7825</v>
      </c>
      <c r="G2389" s="21" t="str">
        <f aca="false">IF(F2389&lt;Einstellungen!$B$5,"ja","nein")</f>
        <v>nein</v>
      </c>
      <c r="H2389" s="21" t="s">
        <v>16</v>
      </c>
      <c r="I2389" s="29" t="n">
        <f aca="false">INDEX(Einstellungen!$B$27:$B$50,11)</f>
        <v>1.05</v>
      </c>
      <c r="J2389" s="29" t="n">
        <f aca="false">F2389*I2389</f>
        <v>39.671625</v>
      </c>
    </row>
    <row r="2390" customFormat="false" ht="15" hidden="false" customHeight="false" outlineLevel="0" collapsed="false">
      <c r="A2390" s="28" t="n">
        <v>45680</v>
      </c>
      <c r="B2390" s="21" t="s">
        <v>123</v>
      </c>
      <c r="C2390" s="21" t="s">
        <v>136</v>
      </c>
      <c r="D2390" s="29" t="n">
        <v>116.1</v>
      </c>
      <c r="E2390" s="29" t="n">
        <f aca="false">D2390/10</f>
        <v>11.61</v>
      </c>
      <c r="F2390" s="29" t="n">
        <f aca="false">(E2390+Einstellungen!$B$20)*(1+Einstellungen!$B$10)</f>
        <v>36.01654</v>
      </c>
      <c r="G2390" s="21" t="str">
        <f aca="false">IF(F2390&lt;Einstellungen!$B$5,"ja","nein")</f>
        <v>nein</v>
      </c>
      <c r="H2390" s="21" t="s">
        <v>16</v>
      </c>
      <c r="I2390" s="29" t="n">
        <f aca="false">INDEX(Einstellungen!$B$27:$B$50,12)</f>
        <v>1.1</v>
      </c>
      <c r="J2390" s="29" t="n">
        <f aca="false">F2390*I2390</f>
        <v>39.618194</v>
      </c>
    </row>
    <row r="2391" customFormat="false" ht="15" hidden="false" customHeight="false" outlineLevel="0" collapsed="false">
      <c r="A2391" s="28" t="n">
        <v>45680</v>
      </c>
      <c r="B2391" s="21" t="s">
        <v>124</v>
      </c>
      <c r="C2391" s="21" t="s">
        <v>136</v>
      </c>
      <c r="D2391" s="29" t="n">
        <v>94.93</v>
      </c>
      <c r="E2391" s="29" t="n">
        <f aca="false">D2391/10</f>
        <v>9.493</v>
      </c>
      <c r="F2391" s="29" t="n">
        <f aca="false">(E2391+Einstellungen!$B$20)*(1+Einstellungen!$B$10)</f>
        <v>33.49731</v>
      </c>
      <c r="G2391" s="21" t="str">
        <f aca="false">IF(F2391&lt;Einstellungen!$B$5,"ja","nein")</f>
        <v>nein</v>
      </c>
      <c r="H2391" s="21" t="s">
        <v>16</v>
      </c>
      <c r="I2391" s="29" t="n">
        <f aca="false">INDEX(Einstellungen!$B$27:$B$50,13)</f>
        <v>1.2</v>
      </c>
      <c r="J2391" s="29" t="n">
        <f aca="false">F2391*I2391</f>
        <v>40.196772</v>
      </c>
    </row>
    <row r="2392" customFormat="false" ht="15" hidden="false" customHeight="false" outlineLevel="0" collapsed="false">
      <c r="A2392" s="28" t="n">
        <v>45680</v>
      </c>
      <c r="B2392" s="21" t="s">
        <v>125</v>
      </c>
      <c r="C2392" s="21" t="s">
        <v>136</v>
      </c>
      <c r="D2392" s="29" t="n">
        <v>88.56</v>
      </c>
      <c r="E2392" s="29" t="n">
        <f aca="false">D2392/10</f>
        <v>8.856</v>
      </c>
      <c r="F2392" s="29" t="n">
        <f aca="false">(E2392+Einstellungen!$B$20)*(1+Einstellungen!$B$10)</f>
        <v>32.73928</v>
      </c>
      <c r="G2392" s="21" t="str">
        <f aca="false">IF(F2392&lt;Einstellungen!$B$5,"ja","nein")</f>
        <v>nein</v>
      </c>
      <c r="H2392" s="21" t="s">
        <v>16</v>
      </c>
      <c r="I2392" s="29" t="n">
        <f aca="false">INDEX(Einstellungen!$B$27:$B$50,14)</f>
        <v>1.15</v>
      </c>
      <c r="J2392" s="29" t="n">
        <f aca="false">F2392*I2392</f>
        <v>37.650172</v>
      </c>
    </row>
    <row r="2393" customFormat="false" ht="15" hidden="false" customHeight="false" outlineLevel="0" collapsed="false">
      <c r="A2393" s="28" t="n">
        <v>45680</v>
      </c>
      <c r="B2393" s="21" t="s">
        <v>126</v>
      </c>
      <c r="C2393" s="21" t="s">
        <v>136</v>
      </c>
      <c r="D2393" s="29" t="n">
        <v>85.86</v>
      </c>
      <c r="E2393" s="29" t="n">
        <f aca="false">D2393/10</f>
        <v>8.586</v>
      </c>
      <c r="F2393" s="29" t="n">
        <f aca="false">(E2393+Einstellungen!$B$20)*(1+Einstellungen!$B$10)</f>
        <v>32.41798</v>
      </c>
      <c r="G2393" s="21" t="str">
        <f aca="false">IF(F2393&lt;Einstellungen!$B$5,"ja","nein")</f>
        <v>nein</v>
      </c>
      <c r="H2393" s="21" t="s">
        <v>16</v>
      </c>
      <c r="I2393" s="29" t="n">
        <f aca="false">INDEX(Einstellungen!$B$27:$B$50,15)</f>
        <v>1</v>
      </c>
      <c r="J2393" s="29" t="n">
        <f aca="false">F2393*I2393</f>
        <v>32.41798</v>
      </c>
    </row>
    <row r="2394" customFormat="false" ht="15" hidden="false" customHeight="false" outlineLevel="0" collapsed="false">
      <c r="A2394" s="28" t="n">
        <v>45680</v>
      </c>
      <c r="B2394" s="21" t="s">
        <v>127</v>
      </c>
      <c r="C2394" s="21" t="s">
        <v>136</v>
      </c>
      <c r="D2394" s="29" t="n">
        <v>89.8</v>
      </c>
      <c r="E2394" s="29" t="n">
        <f aca="false">D2394/10</f>
        <v>8.98</v>
      </c>
      <c r="F2394" s="29" t="n">
        <f aca="false">(E2394+Einstellungen!$B$20)*(1+Einstellungen!$B$10)</f>
        <v>32.88684</v>
      </c>
      <c r="G2394" s="21" t="str">
        <f aca="false">IF(F2394&lt;Einstellungen!$B$5,"ja","nein")</f>
        <v>nein</v>
      </c>
      <c r="H2394" s="21" t="s">
        <v>16</v>
      </c>
      <c r="I2394" s="29" t="n">
        <f aca="false">INDEX(Einstellungen!$B$27:$B$50,16)</f>
        <v>0.95</v>
      </c>
      <c r="J2394" s="29" t="n">
        <f aca="false">F2394*I2394</f>
        <v>31.242498</v>
      </c>
    </row>
    <row r="2395" customFormat="false" ht="15" hidden="false" customHeight="false" outlineLevel="0" collapsed="false">
      <c r="A2395" s="28" t="n">
        <v>45680</v>
      </c>
      <c r="B2395" s="21" t="s">
        <v>128</v>
      </c>
      <c r="C2395" s="21" t="s">
        <v>136</v>
      </c>
      <c r="D2395" s="29" t="n">
        <v>89.87</v>
      </c>
      <c r="E2395" s="29" t="n">
        <f aca="false">D2395/10</f>
        <v>8.987</v>
      </c>
      <c r="F2395" s="29" t="n">
        <f aca="false">(E2395+Einstellungen!$B$20)*(1+Einstellungen!$B$10)</f>
        <v>32.89517</v>
      </c>
      <c r="G2395" s="21" t="str">
        <f aca="false">IF(F2395&lt;Einstellungen!$B$5,"ja","nein")</f>
        <v>nein</v>
      </c>
      <c r="H2395" s="21" t="s">
        <v>16</v>
      </c>
      <c r="I2395" s="29" t="n">
        <f aca="false">INDEX(Einstellungen!$B$27:$B$50,17)</f>
        <v>0.95</v>
      </c>
      <c r="J2395" s="29" t="n">
        <f aca="false">F2395*I2395</f>
        <v>31.2504115</v>
      </c>
    </row>
    <row r="2396" customFormat="false" ht="15" hidden="false" customHeight="false" outlineLevel="0" collapsed="false">
      <c r="A2396" s="28" t="n">
        <v>45680</v>
      </c>
      <c r="B2396" s="21" t="s">
        <v>129</v>
      </c>
      <c r="C2396" s="21" t="s">
        <v>136</v>
      </c>
      <c r="D2396" s="29" t="n">
        <v>106.75</v>
      </c>
      <c r="E2396" s="29" t="n">
        <f aca="false">D2396/10</f>
        <v>10.675</v>
      </c>
      <c r="F2396" s="29" t="n">
        <f aca="false">(E2396+Einstellungen!$B$20)*(1+Einstellungen!$B$10)</f>
        <v>34.90389</v>
      </c>
      <c r="G2396" s="21" t="str">
        <f aca="false">IF(F2396&lt;Einstellungen!$B$5,"ja","nein")</f>
        <v>nein</v>
      </c>
      <c r="H2396" s="21" t="s">
        <v>16</v>
      </c>
      <c r="I2396" s="29" t="n">
        <f aca="false">INDEX(Einstellungen!$B$27:$B$50,18)</f>
        <v>1.1</v>
      </c>
      <c r="J2396" s="29" t="n">
        <f aca="false">F2396*I2396</f>
        <v>38.394279</v>
      </c>
    </row>
    <row r="2397" customFormat="false" ht="15" hidden="false" customHeight="false" outlineLevel="0" collapsed="false">
      <c r="A2397" s="28" t="n">
        <v>45680</v>
      </c>
      <c r="B2397" s="21" t="s">
        <v>130</v>
      </c>
      <c r="C2397" s="21" t="s">
        <v>136</v>
      </c>
      <c r="D2397" s="29" t="n">
        <v>112</v>
      </c>
      <c r="E2397" s="29" t="n">
        <f aca="false">D2397/10</f>
        <v>11.2</v>
      </c>
      <c r="F2397" s="29" t="n">
        <f aca="false">(E2397+Einstellungen!$B$20)*(1+Einstellungen!$B$10)</f>
        <v>35.52864</v>
      </c>
      <c r="G2397" s="21" t="str">
        <f aca="false">IF(F2397&lt;Einstellungen!$B$5,"ja","nein")</f>
        <v>nein</v>
      </c>
      <c r="H2397" s="21" t="s">
        <v>16</v>
      </c>
      <c r="I2397" s="29" t="n">
        <f aca="false">INDEX(Einstellungen!$B$27:$B$50,19)</f>
        <v>1.35</v>
      </c>
      <c r="J2397" s="29" t="n">
        <f aca="false">F2397*I2397</f>
        <v>47.963664</v>
      </c>
    </row>
    <row r="2398" customFormat="false" ht="15" hidden="false" customHeight="false" outlineLevel="0" collapsed="false">
      <c r="A2398" s="28" t="n">
        <v>45680</v>
      </c>
      <c r="B2398" s="21" t="s">
        <v>131</v>
      </c>
      <c r="C2398" s="21" t="s">
        <v>136</v>
      </c>
      <c r="D2398" s="29" t="n">
        <v>101.87</v>
      </c>
      <c r="E2398" s="29" t="n">
        <f aca="false">D2398/10</f>
        <v>10.187</v>
      </c>
      <c r="F2398" s="29" t="n">
        <f aca="false">(E2398+Einstellungen!$B$20)*(1+Einstellungen!$B$10)</f>
        <v>34.32317</v>
      </c>
      <c r="G2398" s="21" t="str">
        <f aca="false">IF(F2398&lt;Einstellungen!$B$5,"ja","nein")</f>
        <v>nein</v>
      </c>
      <c r="H2398" s="21" t="s">
        <v>16</v>
      </c>
      <c r="I2398" s="29" t="n">
        <f aca="false">INDEX(Einstellungen!$B$27:$B$50,20)</f>
        <v>1.45</v>
      </c>
      <c r="J2398" s="29" t="n">
        <f aca="false">F2398*I2398</f>
        <v>49.7685965</v>
      </c>
    </row>
    <row r="2399" customFormat="false" ht="15" hidden="false" customHeight="false" outlineLevel="0" collapsed="false">
      <c r="A2399" s="28" t="n">
        <v>45680</v>
      </c>
      <c r="B2399" s="21" t="s">
        <v>132</v>
      </c>
      <c r="C2399" s="21" t="s">
        <v>136</v>
      </c>
      <c r="D2399" s="29" t="n">
        <v>86.36</v>
      </c>
      <c r="E2399" s="29" t="n">
        <f aca="false">D2399/10</f>
        <v>8.636</v>
      </c>
      <c r="F2399" s="29" t="n">
        <f aca="false">(E2399+Einstellungen!$B$20)*(1+Einstellungen!$B$10)</f>
        <v>32.47748</v>
      </c>
      <c r="G2399" s="21" t="str">
        <f aca="false">IF(F2399&lt;Einstellungen!$B$5,"ja","nein")</f>
        <v>nein</v>
      </c>
      <c r="H2399" s="21" t="s">
        <v>16</v>
      </c>
      <c r="I2399" s="29" t="n">
        <f aca="false">INDEX(Einstellungen!$B$27:$B$50,21)</f>
        <v>1.4</v>
      </c>
      <c r="J2399" s="29" t="n">
        <f aca="false">F2399*I2399</f>
        <v>45.468472</v>
      </c>
    </row>
    <row r="2400" customFormat="false" ht="15" hidden="false" customHeight="false" outlineLevel="0" collapsed="false">
      <c r="A2400" s="28" t="n">
        <v>45680</v>
      </c>
      <c r="B2400" s="21" t="s">
        <v>133</v>
      </c>
      <c r="C2400" s="21" t="s">
        <v>136</v>
      </c>
      <c r="D2400" s="29" t="n">
        <v>74.28</v>
      </c>
      <c r="E2400" s="29" t="n">
        <f aca="false">D2400/10</f>
        <v>7.428</v>
      </c>
      <c r="F2400" s="29" t="n">
        <f aca="false">(E2400+Einstellungen!$B$20)*(1+Einstellungen!$B$10)</f>
        <v>31.03996</v>
      </c>
      <c r="G2400" s="21" t="str">
        <f aca="false">IF(F2400&lt;Einstellungen!$B$5,"ja","nein")</f>
        <v>nein</v>
      </c>
      <c r="H2400" s="21" t="s">
        <v>16</v>
      </c>
      <c r="I2400" s="29" t="n">
        <f aca="false">INDEX(Einstellungen!$B$27:$B$50,22)</f>
        <v>1.25</v>
      </c>
      <c r="J2400" s="29" t="n">
        <f aca="false">F2400*I2400</f>
        <v>38.79995</v>
      </c>
    </row>
    <row r="2401" customFormat="false" ht="15" hidden="false" customHeight="false" outlineLevel="0" collapsed="false">
      <c r="A2401" s="28" t="n">
        <v>45680</v>
      </c>
      <c r="B2401" s="21" t="s">
        <v>134</v>
      </c>
      <c r="C2401" s="21" t="s">
        <v>136</v>
      </c>
      <c r="D2401" s="29" t="n">
        <v>75.68</v>
      </c>
      <c r="E2401" s="29" t="n">
        <f aca="false">D2401/10</f>
        <v>7.568</v>
      </c>
      <c r="F2401" s="29" t="n">
        <f aca="false">(E2401+Einstellungen!$B$20)*(1+Einstellungen!$B$10)</f>
        <v>31.20656</v>
      </c>
      <c r="G2401" s="21" t="str">
        <f aca="false">IF(F2401&lt;Einstellungen!$B$5,"ja","nein")</f>
        <v>nein</v>
      </c>
      <c r="H2401" s="21" t="s">
        <v>16</v>
      </c>
      <c r="I2401" s="29" t="n">
        <f aca="false">INDEX(Einstellungen!$B$27:$B$50,23)</f>
        <v>1.05</v>
      </c>
      <c r="J2401" s="29" t="n">
        <f aca="false">F2401*I2401</f>
        <v>32.766888</v>
      </c>
    </row>
    <row r="2402" customFormat="false" ht="15" hidden="false" customHeight="false" outlineLevel="0" collapsed="false">
      <c r="A2402" s="28" t="n">
        <v>45680</v>
      </c>
      <c r="B2402" s="21" t="s">
        <v>135</v>
      </c>
      <c r="C2402" s="21" t="s">
        <v>136</v>
      </c>
      <c r="D2402" s="29" t="n">
        <v>58.23</v>
      </c>
      <c r="E2402" s="29" t="n">
        <f aca="false">D2402/10</f>
        <v>5.823</v>
      </c>
      <c r="F2402" s="29" t="n">
        <f aca="false">(E2402+Einstellungen!$B$20)*(1+Einstellungen!$B$10)</f>
        <v>29.13001</v>
      </c>
      <c r="G2402" s="21" t="str">
        <f aca="false">IF(F2402&lt;Einstellungen!$B$5,"ja","nein")</f>
        <v>nein</v>
      </c>
      <c r="H2402" s="21" t="s">
        <v>16</v>
      </c>
      <c r="I2402" s="29" t="n">
        <f aca="false">INDEX(Einstellungen!$B$27:$B$50,24)</f>
        <v>0.8</v>
      </c>
      <c r="J2402" s="29" t="n">
        <f aca="false">F2402*I2402</f>
        <v>23.304008</v>
      </c>
    </row>
    <row r="2403" customFormat="false" ht="15" hidden="false" customHeight="false" outlineLevel="0" collapsed="false">
      <c r="A2403" s="28" t="n">
        <v>45681</v>
      </c>
      <c r="B2403" s="21" t="s">
        <v>111</v>
      </c>
      <c r="C2403" s="21" t="s">
        <v>137</v>
      </c>
      <c r="D2403" s="29" t="n">
        <v>69.03</v>
      </c>
      <c r="E2403" s="29" t="n">
        <f aca="false">D2403/10</f>
        <v>6.903</v>
      </c>
      <c r="F2403" s="29" t="n">
        <f aca="false">(E2403+Einstellungen!$B$20)*(1+Einstellungen!$B$10)</f>
        <v>30.41521</v>
      </c>
      <c r="G2403" s="21" t="str">
        <f aca="false">IF(F2403&lt;Einstellungen!$B$5,"ja","nein")</f>
        <v>nein</v>
      </c>
      <c r="H2403" s="21" t="s">
        <v>16</v>
      </c>
      <c r="I2403" s="29" t="n">
        <f aca="false">INDEX(Einstellungen!$B$27:$B$50,1)</f>
        <v>0.6</v>
      </c>
      <c r="J2403" s="29" t="n">
        <f aca="false">F2403*I2403</f>
        <v>18.249126</v>
      </c>
    </row>
    <row r="2404" customFormat="false" ht="15" hidden="false" customHeight="false" outlineLevel="0" collapsed="false">
      <c r="A2404" s="28" t="n">
        <v>45681</v>
      </c>
      <c r="B2404" s="21" t="s">
        <v>113</v>
      </c>
      <c r="C2404" s="21" t="s">
        <v>137</v>
      </c>
      <c r="D2404" s="29" t="n">
        <v>58.16</v>
      </c>
      <c r="E2404" s="29" t="n">
        <f aca="false">D2404/10</f>
        <v>5.816</v>
      </c>
      <c r="F2404" s="29" t="n">
        <f aca="false">(E2404+Einstellungen!$B$20)*(1+Einstellungen!$B$10)</f>
        <v>29.12168</v>
      </c>
      <c r="G2404" s="21" t="str">
        <f aca="false">IF(F2404&lt;Einstellungen!$B$5,"ja","nein")</f>
        <v>nein</v>
      </c>
      <c r="H2404" s="21" t="s">
        <v>16</v>
      </c>
      <c r="I2404" s="29" t="n">
        <f aca="false">INDEX(Einstellungen!$B$27:$B$50,2)</f>
        <v>0.5</v>
      </c>
      <c r="J2404" s="29" t="n">
        <f aca="false">F2404*I2404</f>
        <v>14.56084</v>
      </c>
    </row>
    <row r="2405" customFormat="false" ht="15" hidden="false" customHeight="false" outlineLevel="0" collapsed="false">
      <c r="A2405" s="28" t="n">
        <v>45681</v>
      </c>
      <c r="B2405" s="21" t="s">
        <v>114</v>
      </c>
      <c r="C2405" s="21" t="s">
        <v>137</v>
      </c>
      <c r="D2405" s="29" t="n">
        <v>45.05</v>
      </c>
      <c r="E2405" s="29" t="n">
        <f aca="false">D2405/10</f>
        <v>4.505</v>
      </c>
      <c r="F2405" s="29" t="n">
        <f aca="false">(E2405+Einstellungen!$B$20)*(1+Einstellungen!$B$10)</f>
        <v>27.56159</v>
      </c>
      <c r="G2405" s="21" t="str">
        <f aca="false">IF(F2405&lt;Einstellungen!$B$5,"ja","nein")</f>
        <v>ja</v>
      </c>
      <c r="H2405" s="21" t="s">
        <v>16</v>
      </c>
      <c r="I2405" s="29" t="n">
        <f aca="false">INDEX(Einstellungen!$B$27:$B$50,3)</f>
        <v>0.45</v>
      </c>
      <c r="J2405" s="29" t="n">
        <f aca="false">F2405*I2405</f>
        <v>12.4027155</v>
      </c>
    </row>
    <row r="2406" customFormat="false" ht="15" hidden="false" customHeight="false" outlineLevel="0" collapsed="false">
      <c r="A2406" s="28" t="n">
        <v>45681</v>
      </c>
      <c r="B2406" s="21" t="s">
        <v>115</v>
      </c>
      <c r="C2406" s="21" t="s">
        <v>137</v>
      </c>
      <c r="D2406" s="29" t="n">
        <v>40.6</v>
      </c>
      <c r="E2406" s="29" t="n">
        <f aca="false">D2406/10</f>
        <v>4.06</v>
      </c>
      <c r="F2406" s="29" t="n">
        <f aca="false">(E2406+Einstellungen!$B$20)*(1+Einstellungen!$B$10)</f>
        <v>27.03204</v>
      </c>
      <c r="G2406" s="21" t="str">
        <f aca="false">IF(F2406&lt;Einstellungen!$B$5,"ja","nein")</f>
        <v>ja</v>
      </c>
      <c r="H2406" s="21" t="s">
        <v>16</v>
      </c>
      <c r="I2406" s="29" t="n">
        <f aca="false">INDEX(Einstellungen!$B$27:$B$50,4)</f>
        <v>0.45</v>
      </c>
      <c r="J2406" s="29" t="n">
        <f aca="false">F2406*I2406</f>
        <v>12.164418</v>
      </c>
    </row>
    <row r="2407" customFormat="false" ht="15" hidden="false" customHeight="false" outlineLevel="0" collapsed="false">
      <c r="A2407" s="28" t="n">
        <v>45681</v>
      </c>
      <c r="B2407" s="21" t="s">
        <v>116</v>
      </c>
      <c r="C2407" s="21" t="s">
        <v>137</v>
      </c>
      <c r="D2407" s="29" t="n">
        <v>50.17</v>
      </c>
      <c r="E2407" s="29" t="n">
        <f aca="false">D2407/10</f>
        <v>5.017</v>
      </c>
      <c r="F2407" s="29" t="n">
        <f aca="false">(E2407+Einstellungen!$B$20)*(1+Einstellungen!$B$10)</f>
        <v>28.17087</v>
      </c>
      <c r="G2407" s="21" t="str">
        <f aca="false">IF(F2407&lt;Einstellungen!$B$5,"ja","nein")</f>
        <v>ja</v>
      </c>
      <c r="H2407" s="21" t="s">
        <v>16</v>
      </c>
      <c r="I2407" s="29" t="n">
        <f aca="false">INDEX(Einstellungen!$B$27:$B$50,5)</f>
        <v>0.45</v>
      </c>
      <c r="J2407" s="29" t="n">
        <f aca="false">F2407*I2407</f>
        <v>12.6768915</v>
      </c>
    </row>
    <row r="2408" customFormat="false" ht="15" hidden="false" customHeight="false" outlineLevel="0" collapsed="false">
      <c r="A2408" s="28" t="n">
        <v>45681</v>
      </c>
      <c r="B2408" s="21" t="s">
        <v>117</v>
      </c>
      <c r="C2408" s="21" t="s">
        <v>137</v>
      </c>
      <c r="D2408" s="29" t="n">
        <v>73.2</v>
      </c>
      <c r="E2408" s="29" t="n">
        <f aca="false">D2408/10</f>
        <v>7.32</v>
      </c>
      <c r="F2408" s="29" t="n">
        <f aca="false">(E2408+Einstellungen!$B$20)*(1+Einstellungen!$B$10)</f>
        <v>30.91144</v>
      </c>
      <c r="G2408" s="21" t="str">
        <f aca="false">IF(F2408&lt;Einstellungen!$B$5,"ja","nein")</f>
        <v>nein</v>
      </c>
      <c r="H2408" s="21" t="s">
        <v>16</v>
      </c>
      <c r="I2408" s="29" t="n">
        <f aca="false">INDEX(Einstellungen!$B$27:$B$50,6)</f>
        <v>0.5</v>
      </c>
      <c r="J2408" s="29" t="n">
        <f aca="false">F2408*I2408</f>
        <v>15.45572</v>
      </c>
    </row>
    <row r="2409" customFormat="false" ht="15" hidden="false" customHeight="false" outlineLevel="0" collapsed="false">
      <c r="A2409" s="28" t="n">
        <v>45681</v>
      </c>
      <c r="B2409" s="21" t="s">
        <v>118</v>
      </c>
      <c r="C2409" s="21" t="s">
        <v>137</v>
      </c>
      <c r="D2409" s="29" t="n">
        <v>85.44</v>
      </c>
      <c r="E2409" s="29" t="n">
        <f aca="false">D2409/10</f>
        <v>8.544</v>
      </c>
      <c r="F2409" s="29" t="n">
        <f aca="false">(E2409+Einstellungen!$B$20)*(1+Einstellungen!$B$10)</f>
        <v>32.368</v>
      </c>
      <c r="G2409" s="21" t="str">
        <f aca="false">IF(F2409&lt;Einstellungen!$B$5,"ja","nein")</f>
        <v>nein</v>
      </c>
      <c r="H2409" s="21" t="s">
        <v>16</v>
      </c>
      <c r="I2409" s="29" t="n">
        <f aca="false">INDEX(Einstellungen!$B$27:$B$50,7)</f>
        <v>0.7</v>
      </c>
      <c r="J2409" s="29" t="n">
        <f aca="false">F2409*I2409</f>
        <v>22.6576</v>
      </c>
    </row>
    <row r="2410" customFormat="false" ht="15" hidden="false" customHeight="false" outlineLevel="0" collapsed="false">
      <c r="A2410" s="28" t="n">
        <v>45681</v>
      </c>
      <c r="B2410" s="21" t="s">
        <v>119</v>
      </c>
      <c r="C2410" s="21" t="s">
        <v>137</v>
      </c>
      <c r="D2410" s="29" t="n">
        <v>109.16</v>
      </c>
      <c r="E2410" s="29" t="n">
        <f aca="false">D2410/10</f>
        <v>10.916</v>
      </c>
      <c r="F2410" s="29" t="n">
        <f aca="false">(E2410+Einstellungen!$B$20)*(1+Einstellungen!$B$10)</f>
        <v>35.19068</v>
      </c>
      <c r="G2410" s="21" t="str">
        <f aca="false">IF(F2410&lt;Einstellungen!$B$5,"ja","nein")</f>
        <v>nein</v>
      </c>
      <c r="H2410" s="21" t="s">
        <v>16</v>
      </c>
      <c r="I2410" s="29" t="n">
        <f aca="false">INDEX(Einstellungen!$B$27:$B$50,8)</f>
        <v>0.95</v>
      </c>
      <c r="J2410" s="29" t="n">
        <f aca="false">F2410*I2410</f>
        <v>33.431146</v>
      </c>
    </row>
    <row r="2411" customFormat="false" ht="15" hidden="false" customHeight="false" outlineLevel="0" collapsed="false">
      <c r="A2411" s="28" t="n">
        <v>45681</v>
      </c>
      <c r="B2411" s="21" t="s">
        <v>120</v>
      </c>
      <c r="C2411" s="21" t="s">
        <v>137</v>
      </c>
      <c r="D2411" s="29" t="n">
        <v>116.23</v>
      </c>
      <c r="E2411" s="29" t="n">
        <f aca="false">D2411/10</f>
        <v>11.623</v>
      </c>
      <c r="F2411" s="29" t="n">
        <f aca="false">(E2411+Einstellungen!$B$20)*(1+Einstellungen!$B$10)</f>
        <v>36.03201</v>
      </c>
      <c r="G2411" s="21" t="str">
        <f aca="false">IF(F2411&lt;Einstellungen!$B$5,"ja","nein")</f>
        <v>nein</v>
      </c>
      <c r="H2411" s="21" t="s">
        <v>16</v>
      </c>
      <c r="I2411" s="29" t="n">
        <f aca="false">INDEX(Einstellungen!$B$27:$B$50,9)</f>
        <v>1.05</v>
      </c>
      <c r="J2411" s="29" t="n">
        <f aca="false">F2411*I2411</f>
        <v>37.8336105</v>
      </c>
    </row>
    <row r="2412" customFormat="false" ht="15" hidden="false" customHeight="false" outlineLevel="0" collapsed="false">
      <c r="A2412" s="28" t="n">
        <v>45681</v>
      </c>
      <c r="B2412" s="21" t="s">
        <v>121</v>
      </c>
      <c r="C2412" s="21" t="s">
        <v>137</v>
      </c>
      <c r="D2412" s="29" t="n">
        <v>96.34</v>
      </c>
      <c r="E2412" s="29" t="n">
        <f aca="false">D2412/10</f>
        <v>9.634</v>
      </c>
      <c r="F2412" s="29" t="n">
        <f aca="false">(E2412+Einstellungen!$B$20)*(1+Einstellungen!$B$10)</f>
        <v>33.6651</v>
      </c>
      <c r="G2412" s="21" t="str">
        <f aca="false">IF(F2412&lt;Einstellungen!$B$5,"ja","nein")</f>
        <v>nein</v>
      </c>
      <c r="H2412" s="21" t="s">
        <v>16</v>
      </c>
      <c r="I2412" s="29" t="n">
        <f aca="false">INDEX(Einstellungen!$B$27:$B$50,10)</f>
        <v>1.05</v>
      </c>
      <c r="J2412" s="29" t="n">
        <f aca="false">F2412*I2412</f>
        <v>35.348355</v>
      </c>
    </row>
    <row r="2413" customFormat="false" ht="15" hidden="false" customHeight="false" outlineLevel="0" collapsed="false">
      <c r="A2413" s="28" t="n">
        <v>45681</v>
      </c>
      <c r="B2413" s="21" t="s">
        <v>122</v>
      </c>
      <c r="C2413" s="21" t="s">
        <v>137</v>
      </c>
      <c r="D2413" s="29" t="n">
        <v>88.9</v>
      </c>
      <c r="E2413" s="29" t="n">
        <f aca="false">D2413/10</f>
        <v>8.89</v>
      </c>
      <c r="F2413" s="29" t="n">
        <f aca="false">(E2413+Einstellungen!$B$20)*(1+Einstellungen!$B$10)</f>
        <v>32.77974</v>
      </c>
      <c r="G2413" s="21" t="str">
        <f aca="false">IF(F2413&lt;Einstellungen!$B$5,"ja","nein")</f>
        <v>nein</v>
      </c>
      <c r="H2413" s="21" t="s">
        <v>16</v>
      </c>
      <c r="I2413" s="29" t="n">
        <f aca="false">INDEX(Einstellungen!$B$27:$B$50,11)</f>
        <v>1.05</v>
      </c>
      <c r="J2413" s="29" t="n">
        <f aca="false">F2413*I2413</f>
        <v>34.418727</v>
      </c>
    </row>
    <row r="2414" customFormat="false" ht="15" hidden="false" customHeight="false" outlineLevel="0" collapsed="false">
      <c r="A2414" s="28" t="n">
        <v>45681</v>
      </c>
      <c r="B2414" s="21" t="s">
        <v>123</v>
      </c>
      <c r="C2414" s="21" t="s">
        <v>137</v>
      </c>
      <c r="D2414" s="29" t="n">
        <v>78.44</v>
      </c>
      <c r="E2414" s="29" t="n">
        <f aca="false">D2414/10</f>
        <v>7.844</v>
      </c>
      <c r="F2414" s="29" t="n">
        <f aca="false">(E2414+Einstellungen!$B$20)*(1+Einstellungen!$B$10)</f>
        <v>31.535</v>
      </c>
      <c r="G2414" s="21" t="str">
        <f aca="false">IF(F2414&lt;Einstellungen!$B$5,"ja","nein")</f>
        <v>nein</v>
      </c>
      <c r="H2414" s="21" t="s">
        <v>16</v>
      </c>
      <c r="I2414" s="29" t="n">
        <f aca="false">INDEX(Einstellungen!$B$27:$B$50,12)</f>
        <v>1.1</v>
      </c>
      <c r="J2414" s="29" t="n">
        <f aca="false">F2414*I2414</f>
        <v>34.6885</v>
      </c>
    </row>
    <row r="2415" customFormat="false" ht="15" hidden="false" customHeight="false" outlineLevel="0" collapsed="false">
      <c r="A2415" s="28" t="n">
        <v>45681</v>
      </c>
      <c r="B2415" s="21" t="s">
        <v>124</v>
      </c>
      <c r="C2415" s="21" t="s">
        <v>137</v>
      </c>
      <c r="D2415" s="29" t="n">
        <v>76.48</v>
      </c>
      <c r="E2415" s="29" t="n">
        <f aca="false">D2415/10</f>
        <v>7.648</v>
      </c>
      <c r="F2415" s="29" t="n">
        <f aca="false">(E2415+Einstellungen!$B$20)*(1+Einstellungen!$B$10)</f>
        <v>31.30176</v>
      </c>
      <c r="G2415" s="21" t="str">
        <f aca="false">IF(F2415&lt;Einstellungen!$B$5,"ja","nein")</f>
        <v>nein</v>
      </c>
      <c r="H2415" s="21" t="s">
        <v>16</v>
      </c>
      <c r="I2415" s="29" t="n">
        <f aca="false">INDEX(Einstellungen!$B$27:$B$50,13)</f>
        <v>1.2</v>
      </c>
      <c r="J2415" s="29" t="n">
        <f aca="false">F2415*I2415</f>
        <v>37.562112</v>
      </c>
    </row>
    <row r="2416" customFormat="false" ht="15" hidden="false" customHeight="false" outlineLevel="0" collapsed="false">
      <c r="A2416" s="28" t="n">
        <v>45681</v>
      </c>
      <c r="B2416" s="21" t="s">
        <v>125</v>
      </c>
      <c r="C2416" s="21" t="s">
        <v>137</v>
      </c>
      <c r="D2416" s="29" t="n">
        <v>74.69</v>
      </c>
      <c r="E2416" s="29" t="n">
        <f aca="false">D2416/10</f>
        <v>7.469</v>
      </c>
      <c r="F2416" s="29" t="n">
        <f aca="false">(E2416+Einstellungen!$B$20)*(1+Einstellungen!$B$10)</f>
        <v>31.08875</v>
      </c>
      <c r="G2416" s="21" t="str">
        <f aca="false">IF(F2416&lt;Einstellungen!$B$5,"ja","nein")</f>
        <v>nein</v>
      </c>
      <c r="H2416" s="21" t="s">
        <v>16</v>
      </c>
      <c r="I2416" s="29" t="n">
        <f aca="false">INDEX(Einstellungen!$B$27:$B$50,14)</f>
        <v>1.15</v>
      </c>
      <c r="J2416" s="29" t="n">
        <f aca="false">F2416*I2416</f>
        <v>35.7520625</v>
      </c>
    </row>
    <row r="2417" customFormat="false" ht="15" hidden="false" customHeight="false" outlineLevel="0" collapsed="false">
      <c r="A2417" s="28" t="n">
        <v>45681</v>
      </c>
      <c r="B2417" s="21" t="s">
        <v>126</v>
      </c>
      <c r="C2417" s="21" t="s">
        <v>137</v>
      </c>
      <c r="D2417" s="29" t="n">
        <v>74.51</v>
      </c>
      <c r="E2417" s="29" t="n">
        <f aca="false">D2417/10</f>
        <v>7.451</v>
      </c>
      <c r="F2417" s="29" t="n">
        <f aca="false">(E2417+Einstellungen!$B$20)*(1+Einstellungen!$B$10)</f>
        <v>31.06733</v>
      </c>
      <c r="G2417" s="21" t="str">
        <f aca="false">IF(F2417&lt;Einstellungen!$B$5,"ja","nein")</f>
        <v>nein</v>
      </c>
      <c r="H2417" s="21" t="s">
        <v>16</v>
      </c>
      <c r="I2417" s="29" t="n">
        <f aca="false">INDEX(Einstellungen!$B$27:$B$50,15)</f>
        <v>1</v>
      </c>
      <c r="J2417" s="29" t="n">
        <f aca="false">F2417*I2417</f>
        <v>31.06733</v>
      </c>
    </row>
    <row r="2418" customFormat="false" ht="15" hidden="false" customHeight="false" outlineLevel="0" collapsed="false">
      <c r="A2418" s="28" t="n">
        <v>45681</v>
      </c>
      <c r="B2418" s="21" t="s">
        <v>127</v>
      </c>
      <c r="C2418" s="21" t="s">
        <v>137</v>
      </c>
      <c r="D2418" s="29" t="n">
        <v>74.51</v>
      </c>
      <c r="E2418" s="29" t="n">
        <f aca="false">D2418/10</f>
        <v>7.451</v>
      </c>
      <c r="F2418" s="29" t="n">
        <f aca="false">(E2418+Einstellungen!$B$20)*(1+Einstellungen!$B$10)</f>
        <v>31.06733</v>
      </c>
      <c r="G2418" s="21" t="str">
        <f aca="false">IF(F2418&lt;Einstellungen!$B$5,"ja","nein")</f>
        <v>nein</v>
      </c>
      <c r="H2418" s="21" t="s">
        <v>16</v>
      </c>
      <c r="I2418" s="29" t="n">
        <f aca="false">INDEX(Einstellungen!$B$27:$B$50,16)</f>
        <v>0.95</v>
      </c>
      <c r="J2418" s="29" t="n">
        <f aca="false">F2418*I2418</f>
        <v>29.5139635</v>
      </c>
    </row>
    <row r="2419" customFormat="false" ht="15" hidden="false" customHeight="false" outlineLevel="0" collapsed="false">
      <c r="A2419" s="28" t="n">
        <v>45681</v>
      </c>
      <c r="B2419" s="21" t="s">
        <v>128</v>
      </c>
      <c r="C2419" s="21" t="s">
        <v>137</v>
      </c>
      <c r="D2419" s="29" t="n">
        <v>75.25</v>
      </c>
      <c r="E2419" s="29" t="n">
        <f aca="false">D2419/10</f>
        <v>7.525</v>
      </c>
      <c r="F2419" s="29" t="n">
        <f aca="false">(E2419+Einstellungen!$B$20)*(1+Einstellungen!$B$10)</f>
        <v>31.15539</v>
      </c>
      <c r="G2419" s="21" t="str">
        <f aca="false">IF(F2419&lt;Einstellungen!$B$5,"ja","nein")</f>
        <v>nein</v>
      </c>
      <c r="H2419" s="21" t="s">
        <v>16</v>
      </c>
      <c r="I2419" s="29" t="n">
        <f aca="false">INDEX(Einstellungen!$B$27:$B$50,17)</f>
        <v>0.95</v>
      </c>
      <c r="J2419" s="29" t="n">
        <f aca="false">F2419*I2419</f>
        <v>29.5976205</v>
      </c>
    </row>
    <row r="2420" customFormat="false" ht="15" hidden="false" customHeight="false" outlineLevel="0" collapsed="false">
      <c r="A2420" s="28" t="n">
        <v>45681</v>
      </c>
      <c r="B2420" s="21" t="s">
        <v>129</v>
      </c>
      <c r="C2420" s="21" t="s">
        <v>137</v>
      </c>
      <c r="D2420" s="29" t="n">
        <v>83.02</v>
      </c>
      <c r="E2420" s="29" t="n">
        <f aca="false">D2420/10</f>
        <v>8.302</v>
      </c>
      <c r="F2420" s="29" t="n">
        <f aca="false">(E2420+Einstellungen!$B$20)*(1+Einstellungen!$B$10)</f>
        <v>32.08002</v>
      </c>
      <c r="G2420" s="21" t="str">
        <f aca="false">IF(F2420&lt;Einstellungen!$B$5,"ja","nein")</f>
        <v>nein</v>
      </c>
      <c r="H2420" s="21" t="s">
        <v>16</v>
      </c>
      <c r="I2420" s="29" t="n">
        <f aca="false">INDEX(Einstellungen!$B$27:$B$50,18)</f>
        <v>1.1</v>
      </c>
      <c r="J2420" s="29" t="n">
        <f aca="false">F2420*I2420</f>
        <v>35.288022</v>
      </c>
    </row>
    <row r="2421" customFormat="false" ht="15" hidden="false" customHeight="false" outlineLevel="0" collapsed="false">
      <c r="A2421" s="28" t="n">
        <v>45681</v>
      </c>
      <c r="B2421" s="21" t="s">
        <v>130</v>
      </c>
      <c r="C2421" s="21" t="s">
        <v>137</v>
      </c>
      <c r="D2421" s="29" t="n">
        <v>88.59</v>
      </c>
      <c r="E2421" s="29" t="n">
        <f aca="false">D2421/10</f>
        <v>8.859</v>
      </c>
      <c r="F2421" s="29" t="n">
        <f aca="false">(E2421+Einstellungen!$B$20)*(1+Einstellungen!$B$10)</f>
        <v>32.74285</v>
      </c>
      <c r="G2421" s="21" t="str">
        <f aca="false">IF(F2421&lt;Einstellungen!$B$5,"ja","nein")</f>
        <v>nein</v>
      </c>
      <c r="H2421" s="21" t="s">
        <v>16</v>
      </c>
      <c r="I2421" s="29" t="n">
        <f aca="false">INDEX(Einstellungen!$B$27:$B$50,19)</f>
        <v>1.35</v>
      </c>
      <c r="J2421" s="29" t="n">
        <f aca="false">F2421*I2421</f>
        <v>44.2028475</v>
      </c>
    </row>
    <row r="2422" customFormat="false" ht="15" hidden="false" customHeight="false" outlineLevel="0" collapsed="false">
      <c r="A2422" s="28" t="n">
        <v>45681</v>
      </c>
      <c r="B2422" s="21" t="s">
        <v>131</v>
      </c>
      <c r="C2422" s="21" t="s">
        <v>137</v>
      </c>
      <c r="D2422" s="29" t="n">
        <v>91.78</v>
      </c>
      <c r="E2422" s="29" t="n">
        <f aca="false">D2422/10</f>
        <v>9.178</v>
      </c>
      <c r="F2422" s="29" t="n">
        <f aca="false">(E2422+Einstellungen!$B$20)*(1+Einstellungen!$B$10)</f>
        <v>33.12246</v>
      </c>
      <c r="G2422" s="21" t="str">
        <f aca="false">IF(F2422&lt;Einstellungen!$B$5,"ja","nein")</f>
        <v>nein</v>
      </c>
      <c r="H2422" s="21" t="s">
        <v>16</v>
      </c>
      <c r="I2422" s="29" t="n">
        <f aca="false">INDEX(Einstellungen!$B$27:$B$50,20)</f>
        <v>1.45</v>
      </c>
      <c r="J2422" s="29" t="n">
        <f aca="false">F2422*I2422</f>
        <v>48.027567</v>
      </c>
    </row>
    <row r="2423" customFormat="false" ht="15" hidden="false" customHeight="false" outlineLevel="0" collapsed="false">
      <c r="A2423" s="28" t="n">
        <v>45681</v>
      </c>
      <c r="B2423" s="21" t="s">
        <v>132</v>
      </c>
      <c r="C2423" s="21" t="s">
        <v>137</v>
      </c>
      <c r="D2423" s="29" t="n">
        <v>84.99</v>
      </c>
      <c r="E2423" s="29" t="n">
        <f aca="false">D2423/10</f>
        <v>8.499</v>
      </c>
      <c r="F2423" s="29" t="n">
        <f aca="false">(E2423+Einstellungen!$B$20)*(1+Einstellungen!$B$10)</f>
        <v>32.31445</v>
      </c>
      <c r="G2423" s="21" t="str">
        <f aca="false">IF(F2423&lt;Einstellungen!$B$5,"ja","nein")</f>
        <v>nein</v>
      </c>
      <c r="H2423" s="21" t="s">
        <v>16</v>
      </c>
      <c r="I2423" s="29" t="n">
        <f aca="false">INDEX(Einstellungen!$B$27:$B$50,21)</f>
        <v>1.4</v>
      </c>
      <c r="J2423" s="29" t="n">
        <f aca="false">F2423*I2423</f>
        <v>45.24023</v>
      </c>
    </row>
    <row r="2424" customFormat="false" ht="15" hidden="false" customHeight="false" outlineLevel="0" collapsed="false">
      <c r="A2424" s="28" t="n">
        <v>45681</v>
      </c>
      <c r="B2424" s="21" t="s">
        <v>133</v>
      </c>
      <c r="C2424" s="21" t="s">
        <v>137</v>
      </c>
      <c r="D2424" s="29" t="n">
        <v>80.79</v>
      </c>
      <c r="E2424" s="29" t="n">
        <f aca="false">D2424/10</f>
        <v>8.079</v>
      </c>
      <c r="F2424" s="29" t="n">
        <f aca="false">(E2424+Einstellungen!$B$20)*(1+Einstellungen!$B$10)</f>
        <v>31.81465</v>
      </c>
      <c r="G2424" s="21" t="str">
        <f aca="false">IF(F2424&lt;Einstellungen!$B$5,"ja","nein")</f>
        <v>nein</v>
      </c>
      <c r="H2424" s="21" t="s">
        <v>16</v>
      </c>
      <c r="I2424" s="29" t="n">
        <f aca="false">INDEX(Einstellungen!$B$27:$B$50,22)</f>
        <v>1.25</v>
      </c>
      <c r="J2424" s="29" t="n">
        <f aca="false">F2424*I2424</f>
        <v>39.7683125</v>
      </c>
    </row>
    <row r="2425" customFormat="false" ht="15" hidden="false" customHeight="false" outlineLevel="0" collapsed="false">
      <c r="A2425" s="28" t="n">
        <v>45681</v>
      </c>
      <c r="B2425" s="21" t="s">
        <v>134</v>
      </c>
      <c r="C2425" s="21" t="s">
        <v>137</v>
      </c>
      <c r="D2425" s="29" t="n">
        <v>91.97</v>
      </c>
      <c r="E2425" s="29" t="n">
        <f aca="false">D2425/10</f>
        <v>9.197</v>
      </c>
      <c r="F2425" s="29" t="n">
        <f aca="false">(E2425+Einstellungen!$B$20)*(1+Einstellungen!$B$10)</f>
        <v>33.14507</v>
      </c>
      <c r="G2425" s="21" t="str">
        <f aca="false">IF(F2425&lt;Einstellungen!$B$5,"ja","nein")</f>
        <v>nein</v>
      </c>
      <c r="H2425" s="21" t="s">
        <v>16</v>
      </c>
      <c r="I2425" s="29" t="n">
        <f aca="false">INDEX(Einstellungen!$B$27:$B$50,23)</f>
        <v>1.05</v>
      </c>
      <c r="J2425" s="29" t="n">
        <f aca="false">F2425*I2425</f>
        <v>34.8023235</v>
      </c>
    </row>
    <row r="2426" customFormat="false" ht="15" hidden="false" customHeight="false" outlineLevel="0" collapsed="false">
      <c r="A2426" s="28" t="n">
        <v>45681</v>
      </c>
      <c r="B2426" s="21" t="s">
        <v>135</v>
      </c>
      <c r="C2426" s="21" t="s">
        <v>137</v>
      </c>
      <c r="D2426" s="29" t="n">
        <v>86.29</v>
      </c>
      <c r="E2426" s="29" t="n">
        <f aca="false">D2426/10</f>
        <v>8.629</v>
      </c>
      <c r="F2426" s="29" t="n">
        <f aca="false">(E2426+Einstellungen!$B$20)*(1+Einstellungen!$B$10)</f>
        <v>32.46915</v>
      </c>
      <c r="G2426" s="21" t="str">
        <f aca="false">IF(F2426&lt;Einstellungen!$B$5,"ja","nein")</f>
        <v>nein</v>
      </c>
      <c r="H2426" s="21" t="s">
        <v>16</v>
      </c>
      <c r="I2426" s="29" t="n">
        <f aca="false">INDEX(Einstellungen!$B$27:$B$50,24)</f>
        <v>0.8</v>
      </c>
      <c r="J2426" s="29" t="n">
        <f aca="false">F2426*I2426</f>
        <v>25.97532</v>
      </c>
    </row>
    <row r="2427" customFormat="false" ht="15" hidden="false" customHeight="false" outlineLevel="0" collapsed="false">
      <c r="A2427" s="28" t="n">
        <v>45682</v>
      </c>
      <c r="B2427" s="21" t="s">
        <v>111</v>
      </c>
      <c r="C2427" s="21" t="s">
        <v>138</v>
      </c>
      <c r="D2427" s="29" t="n">
        <v>59.04</v>
      </c>
      <c r="E2427" s="29" t="n">
        <f aca="false">D2427/10</f>
        <v>5.904</v>
      </c>
      <c r="F2427" s="29" t="n">
        <f aca="false">(E2427+Einstellungen!$B$20)*(1+Einstellungen!$B$10)</f>
        <v>29.2264</v>
      </c>
      <c r="G2427" s="21" t="str">
        <f aca="false">IF(F2427&lt;Einstellungen!$B$5,"ja","nein")</f>
        <v>nein</v>
      </c>
      <c r="H2427" s="21" t="s">
        <v>16</v>
      </c>
      <c r="I2427" s="29" t="n">
        <f aca="false">INDEX(Einstellungen!$B$27:$B$50,1)</f>
        <v>0.6</v>
      </c>
      <c r="J2427" s="29" t="n">
        <f aca="false">F2427*I2427</f>
        <v>17.53584</v>
      </c>
    </row>
    <row r="2428" customFormat="false" ht="15" hidden="false" customHeight="false" outlineLevel="0" collapsed="false">
      <c r="A2428" s="28" t="n">
        <v>45682</v>
      </c>
      <c r="B2428" s="21" t="s">
        <v>113</v>
      </c>
      <c r="C2428" s="21" t="s">
        <v>138</v>
      </c>
      <c r="D2428" s="29" t="n">
        <v>64.96</v>
      </c>
      <c r="E2428" s="29" t="n">
        <f aca="false">D2428/10</f>
        <v>6.496</v>
      </c>
      <c r="F2428" s="29" t="n">
        <f aca="false">(E2428+Einstellungen!$B$20)*(1+Einstellungen!$B$10)</f>
        <v>29.93088</v>
      </c>
      <c r="G2428" s="21" t="str">
        <f aca="false">IF(F2428&lt;Einstellungen!$B$5,"ja","nein")</f>
        <v>nein</v>
      </c>
      <c r="H2428" s="21" t="s">
        <v>16</v>
      </c>
      <c r="I2428" s="29" t="n">
        <f aca="false">INDEX(Einstellungen!$B$27:$B$50,2)</f>
        <v>0.5</v>
      </c>
      <c r="J2428" s="29" t="n">
        <f aca="false">F2428*I2428</f>
        <v>14.96544</v>
      </c>
    </row>
    <row r="2429" customFormat="false" ht="15" hidden="false" customHeight="false" outlineLevel="0" collapsed="false">
      <c r="A2429" s="28" t="n">
        <v>45682</v>
      </c>
      <c r="B2429" s="21" t="s">
        <v>114</v>
      </c>
      <c r="C2429" s="21" t="s">
        <v>138</v>
      </c>
      <c r="D2429" s="29" t="n">
        <v>63.55</v>
      </c>
      <c r="E2429" s="29" t="n">
        <f aca="false">D2429/10</f>
        <v>6.355</v>
      </c>
      <c r="F2429" s="29" t="n">
        <f aca="false">(E2429+Einstellungen!$B$20)*(1+Einstellungen!$B$10)</f>
        <v>29.76309</v>
      </c>
      <c r="G2429" s="21" t="str">
        <f aca="false">IF(F2429&lt;Einstellungen!$B$5,"ja","nein")</f>
        <v>nein</v>
      </c>
      <c r="H2429" s="21" t="s">
        <v>16</v>
      </c>
      <c r="I2429" s="29" t="n">
        <f aca="false">INDEX(Einstellungen!$B$27:$B$50,3)</f>
        <v>0.45</v>
      </c>
      <c r="J2429" s="29" t="n">
        <f aca="false">F2429*I2429</f>
        <v>13.3933905</v>
      </c>
    </row>
    <row r="2430" customFormat="false" ht="15" hidden="false" customHeight="false" outlineLevel="0" collapsed="false">
      <c r="A2430" s="28" t="n">
        <v>45682</v>
      </c>
      <c r="B2430" s="21" t="s">
        <v>115</v>
      </c>
      <c r="C2430" s="21" t="s">
        <v>138</v>
      </c>
      <c r="D2430" s="29" t="n">
        <v>67.17</v>
      </c>
      <c r="E2430" s="29" t="n">
        <f aca="false">D2430/10</f>
        <v>6.717</v>
      </c>
      <c r="F2430" s="29" t="n">
        <f aca="false">(E2430+Einstellungen!$B$20)*(1+Einstellungen!$B$10)</f>
        <v>30.19387</v>
      </c>
      <c r="G2430" s="21" t="str">
        <f aca="false">IF(F2430&lt;Einstellungen!$B$5,"ja","nein")</f>
        <v>nein</v>
      </c>
      <c r="H2430" s="21" t="s">
        <v>16</v>
      </c>
      <c r="I2430" s="29" t="n">
        <f aca="false">INDEX(Einstellungen!$B$27:$B$50,4)</f>
        <v>0.45</v>
      </c>
      <c r="J2430" s="29" t="n">
        <f aca="false">F2430*I2430</f>
        <v>13.5872415</v>
      </c>
    </row>
    <row r="2431" customFormat="false" ht="15" hidden="false" customHeight="false" outlineLevel="0" collapsed="false">
      <c r="A2431" s="28" t="n">
        <v>45682</v>
      </c>
      <c r="B2431" s="21" t="s">
        <v>116</v>
      </c>
      <c r="C2431" s="21" t="s">
        <v>138</v>
      </c>
      <c r="D2431" s="29" t="n">
        <v>76.77</v>
      </c>
      <c r="E2431" s="29" t="n">
        <f aca="false">D2431/10</f>
        <v>7.677</v>
      </c>
      <c r="F2431" s="29" t="n">
        <f aca="false">(E2431+Einstellungen!$B$20)*(1+Einstellungen!$B$10)</f>
        <v>31.33627</v>
      </c>
      <c r="G2431" s="21" t="str">
        <f aca="false">IF(F2431&lt;Einstellungen!$B$5,"ja","nein")</f>
        <v>nein</v>
      </c>
      <c r="H2431" s="21" t="s">
        <v>16</v>
      </c>
      <c r="I2431" s="29" t="n">
        <f aca="false">INDEX(Einstellungen!$B$27:$B$50,5)</f>
        <v>0.45</v>
      </c>
      <c r="J2431" s="29" t="n">
        <f aca="false">F2431*I2431</f>
        <v>14.1013215</v>
      </c>
    </row>
    <row r="2432" customFormat="false" ht="15" hidden="false" customHeight="false" outlineLevel="0" collapsed="false">
      <c r="A2432" s="28" t="n">
        <v>45682</v>
      </c>
      <c r="B2432" s="21" t="s">
        <v>117</v>
      </c>
      <c r="C2432" s="21" t="s">
        <v>138</v>
      </c>
      <c r="D2432" s="29" t="n">
        <v>76.89</v>
      </c>
      <c r="E2432" s="29" t="n">
        <f aca="false">D2432/10</f>
        <v>7.689</v>
      </c>
      <c r="F2432" s="29" t="n">
        <f aca="false">(E2432+Einstellungen!$B$20)*(1+Einstellungen!$B$10)</f>
        <v>31.35055</v>
      </c>
      <c r="G2432" s="21" t="str">
        <f aca="false">IF(F2432&lt;Einstellungen!$B$5,"ja","nein")</f>
        <v>nein</v>
      </c>
      <c r="H2432" s="21" t="s">
        <v>16</v>
      </c>
      <c r="I2432" s="29" t="n">
        <f aca="false">INDEX(Einstellungen!$B$27:$B$50,6)</f>
        <v>0.5</v>
      </c>
      <c r="J2432" s="29" t="n">
        <f aca="false">F2432*I2432</f>
        <v>15.675275</v>
      </c>
    </row>
    <row r="2433" customFormat="false" ht="15" hidden="false" customHeight="false" outlineLevel="0" collapsed="false">
      <c r="A2433" s="28" t="n">
        <v>45682</v>
      </c>
      <c r="B2433" s="21" t="s">
        <v>118</v>
      </c>
      <c r="C2433" s="21" t="s">
        <v>138</v>
      </c>
      <c r="D2433" s="29" t="n">
        <v>79.32</v>
      </c>
      <c r="E2433" s="29" t="n">
        <f aca="false">D2433/10</f>
        <v>7.932</v>
      </c>
      <c r="F2433" s="29" t="n">
        <f aca="false">(E2433+Einstellungen!$B$20)*(1+Einstellungen!$B$10)</f>
        <v>31.63972</v>
      </c>
      <c r="G2433" s="21" t="str">
        <f aca="false">IF(F2433&lt;Einstellungen!$B$5,"ja","nein")</f>
        <v>nein</v>
      </c>
      <c r="H2433" s="21" t="s">
        <v>16</v>
      </c>
      <c r="I2433" s="29" t="n">
        <f aca="false">INDEX(Einstellungen!$B$27:$B$50,7)</f>
        <v>0.7</v>
      </c>
      <c r="J2433" s="29" t="n">
        <f aca="false">F2433*I2433</f>
        <v>22.147804</v>
      </c>
    </row>
    <row r="2434" customFormat="false" ht="15" hidden="false" customHeight="false" outlineLevel="0" collapsed="false">
      <c r="A2434" s="28" t="n">
        <v>45682</v>
      </c>
      <c r="B2434" s="21" t="s">
        <v>119</v>
      </c>
      <c r="C2434" s="21" t="s">
        <v>138</v>
      </c>
      <c r="D2434" s="29" t="n">
        <v>76.89</v>
      </c>
      <c r="E2434" s="29" t="n">
        <f aca="false">D2434/10</f>
        <v>7.689</v>
      </c>
      <c r="F2434" s="29" t="n">
        <f aca="false">(E2434+Einstellungen!$B$20)*(1+Einstellungen!$B$10)</f>
        <v>31.35055</v>
      </c>
      <c r="G2434" s="21" t="str">
        <f aca="false">IF(F2434&lt;Einstellungen!$B$5,"ja","nein")</f>
        <v>nein</v>
      </c>
      <c r="H2434" s="21" t="s">
        <v>16</v>
      </c>
      <c r="I2434" s="29" t="n">
        <f aca="false">INDEX(Einstellungen!$B$27:$B$50,8)</f>
        <v>0.95</v>
      </c>
      <c r="J2434" s="29" t="n">
        <f aca="false">F2434*I2434</f>
        <v>29.7830225</v>
      </c>
    </row>
    <row r="2435" customFormat="false" ht="15" hidden="false" customHeight="false" outlineLevel="0" collapsed="false">
      <c r="A2435" s="28" t="n">
        <v>45682</v>
      </c>
      <c r="B2435" s="21" t="s">
        <v>120</v>
      </c>
      <c r="C2435" s="21" t="s">
        <v>138</v>
      </c>
      <c r="D2435" s="29" t="n">
        <v>88.99</v>
      </c>
      <c r="E2435" s="29" t="n">
        <f aca="false">D2435/10</f>
        <v>8.899</v>
      </c>
      <c r="F2435" s="29" t="n">
        <f aca="false">(E2435+Einstellungen!$B$20)*(1+Einstellungen!$B$10)</f>
        <v>32.79045</v>
      </c>
      <c r="G2435" s="21" t="str">
        <f aca="false">IF(F2435&lt;Einstellungen!$B$5,"ja","nein")</f>
        <v>nein</v>
      </c>
      <c r="H2435" s="21" t="s">
        <v>16</v>
      </c>
      <c r="I2435" s="29" t="n">
        <f aca="false">INDEX(Einstellungen!$B$27:$B$50,9)</f>
        <v>1.05</v>
      </c>
      <c r="J2435" s="29" t="n">
        <f aca="false">F2435*I2435</f>
        <v>34.4299725</v>
      </c>
    </row>
    <row r="2436" customFormat="false" ht="15" hidden="false" customHeight="false" outlineLevel="0" collapsed="false">
      <c r="A2436" s="28" t="n">
        <v>45682</v>
      </c>
      <c r="B2436" s="21" t="s">
        <v>121</v>
      </c>
      <c r="C2436" s="21" t="s">
        <v>138</v>
      </c>
      <c r="D2436" s="29" t="n">
        <v>87.31</v>
      </c>
      <c r="E2436" s="29" t="n">
        <f aca="false">D2436/10</f>
        <v>8.731</v>
      </c>
      <c r="F2436" s="29" t="n">
        <f aca="false">(E2436+Einstellungen!$B$20)*(1+Einstellungen!$B$10)</f>
        <v>32.59053</v>
      </c>
      <c r="G2436" s="21" t="str">
        <f aca="false">IF(F2436&lt;Einstellungen!$B$5,"ja","nein")</f>
        <v>nein</v>
      </c>
      <c r="H2436" s="21" t="s">
        <v>16</v>
      </c>
      <c r="I2436" s="29" t="n">
        <f aca="false">INDEX(Einstellungen!$B$27:$B$50,10)</f>
        <v>1.05</v>
      </c>
      <c r="J2436" s="29" t="n">
        <f aca="false">F2436*I2436</f>
        <v>34.2200565</v>
      </c>
    </row>
    <row r="2437" customFormat="false" ht="15" hidden="false" customHeight="false" outlineLevel="0" collapsed="false">
      <c r="A2437" s="28" t="n">
        <v>45682</v>
      </c>
      <c r="B2437" s="21" t="s">
        <v>122</v>
      </c>
      <c r="C2437" s="21" t="s">
        <v>138</v>
      </c>
      <c r="D2437" s="29" t="n">
        <v>86.32</v>
      </c>
      <c r="E2437" s="29" t="n">
        <f aca="false">D2437/10</f>
        <v>8.632</v>
      </c>
      <c r="F2437" s="29" t="n">
        <f aca="false">(E2437+Einstellungen!$B$20)*(1+Einstellungen!$B$10)</f>
        <v>32.47272</v>
      </c>
      <c r="G2437" s="21" t="str">
        <f aca="false">IF(F2437&lt;Einstellungen!$B$5,"ja","nein")</f>
        <v>nein</v>
      </c>
      <c r="H2437" s="21" t="s">
        <v>16</v>
      </c>
      <c r="I2437" s="29" t="n">
        <f aca="false">INDEX(Einstellungen!$B$27:$B$50,11)</f>
        <v>1.05</v>
      </c>
      <c r="J2437" s="29" t="n">
        <f aca="false">F2437*I2437</f>
        <v>34.096356</v>
      </c>
    </row>
    <row r="2438" customFormat="false" ht="15" hidden="false" customHeight="false" outlineLevel="0" collapsed="false">
      <c r="A2438" s="28" t="n">
        <v>45682</v>
      </c>
      <c r="B2438" s="21" t="s">
        <v>123</v>
      </c>
      <c r="C2438" s="21" t="s">
        <v>138</v>
      </c>
      <c r="D2438" s="29" t="n">
        <v>88.15</v>
      </c>
      <c r="E2438" s="29" t="n">
        <f aca="false">D2438/10</f>
        <v>8.815</v>
      </c>
      <c r="F2438" s="29" t="n">
        <f aca="false">(E2438+Einstellungen!$B$20)*(1+Einstellungen!$B$10)</f>
        <v>32.69049</v>
      </c>
      <c r="G2438" s="21" t="str">
        <f aca="false">IF(F2438&lt;Einstellungen!$B$5,"ja","nein")</f>
        <v>nein</v>
      </c>
      <c r="H2438" s="21" t="s">
        <v>16</v>
      </c>
      <c r="I2438" s="29" t="n">
        <f aca="false">INDEX(Einstellungen!$B$27:$B$50,12)</f>
        <v>1.1</v>
      </c>
      <c r="J2438" s="29" t="n">
        <f aca="false">F2438*I2438</f>
        <v>35.959539</v>
      </c>
    </row>
    <row r="2439" customFormat="false" ht="15" hidden="false" customHeight="false" outlineLevel="0" collapsed="false">
      <c r="A2439" s="28" t="n">
        <v>45682</v>
      </c>
      <c r="B2439" s="21" t="s">
        <v>124</v>
      </c>
      <c r="C2439" s="21" t="s">
        <v>138</v>
      </c>
      <c r="D2439" s="29" t="n">
        <v>82.55</v>
      </c>
      <c r="E2439" s="29" t="n">
        <f aca="false">D2439/10</f>
        <v>8.255</v>
      </c>
      <c r="F2439" s="29" t="n">
        <f aca="false">(E2439+Einstellungen!$B$20)*(1+Einstellungen!$B$10)</f>
        <v>32.02409</v>
      </c>
      <c r="G2439" s="21" t="str">
        <f aca="false">IF(F2439&lt;Einstellungen!$B$5,"ja","nein")</f>
        <v>nein</v>
      </c>
      <c r="H2439" s="21" t="s">
        <v>16</v>
      </c>
      <c r="I2439" s="29" t="n">
        <f aca="false">INDEX(Einstellungen!$B$27:$B$50,13)</f>
        <v>1.2</v>
      </c>
      <c r="J2439" s="29" t="n">
        <f aca="false">F2439*I2439</f>
        <v>38.428908</v>
      </c>
    </row>
    <row r="2440" customFormat="false" ht="15" hidden="false" customHeight="false" outlineLevel="0" collapsed="false">
      <c r="A2440" s="28" t="n">
        <v>45682</v>
      </c>
      <c r="B2440" s="21" t="s">
        <v>125</v>
      </c>
      <c r="C2440" s="21" t="s">
        <v>138</v>
      </c>
      <c r="D2440" s="29" t="n">
        <v>81.98</v>
      </c>
      <c r="E2440" s="29" t="n">
        <f aca="false">D2440/10</f>
        <v>8.198</v>
      </c>
      <c r="F2440" s="29" t="n">
        <f aca="false">(E2440+Einstellungen!$B$20)*(1+Einstellungen!$B$10)</f>
        <v>31.95626</v>
      </c>
      <c r="G2440" s="21" t="str">
        <f aca="false">IF(F2440&lt;Einstellungen!$B$5,"ja","nein")</f>
        <v>nein</v>
      </c>
      <c r="H2440" s="21" t="s">
        <v>16</v>
      </c>
      <c r="I2440" s="29" t="n">
        <f aca="false">INDEX(Einstellungen!$B$27:$B$50,14)</f>
        <v>1.15</v>
      </c>
      <c r="J2440" s="29" t="n">
        <f aca="false">F2440*I2440</f>
        <v>36.749699</v>
      </c>
    </row>
    <row r="2441" customFormat="false" ht="15" hidden="false" customHeight="false" outlineLevel="0" collapsed="false">
      <c r="A2441" s="28" t="n">
        <v>45682</v>
      </c>
      <c r="B2441" s="21" t="s">
        <v>126</v>
      </c>
      <c r="C2441" s="21" t="s">
        <v>138</v>
      </c>
      <c r="D2441" s="29" t="n">
        <v>89</v>
      </c>
      <c r="E2441" s="29" t="n">
        <f aca="false">D2441/10</f>
        <v>8.9</v>
      </c>
      <c r="F2441" s="29" t="n">
        <f aca="false">(E2441+Einstellungen!$B$20)*(1+Einstellungen!$B$10)</f>
        <v>32.79164</v>
      </c>
      <c r="G2441" s="21" t="str">
        <f aca="false">IF(F2441&lt;Einstellungen!$B$5,"ja","nein")</f>
        <v>nein</v>
      </c>
      <c r="H2441" s="21" t="s">
        <v>16</v>
      </c>
      <c r="I2441" s="29" t="n">
        <f aca="false">INDEX(Einstellungen!$B$27:$B$50,15)</f>
        <v>1</v>
      </c>
      <c r="J2441" s="29" t="n">
        <f aca="false">F2441*I2441</f>
        <v>32.79164</v>
      </c>
    </row>
    <row r="2442" customFormat="false" ht="15" hidden="false" customHeight="false" outlineLevel="0" collapsed="false">
      <c r="A2442" s="28" t="n">
        <v>45682</v>
      </c>
      <c r="B2442" s="21" t="s">
        <v>127</v>
      </c>
      <c r="C2442" s="21" t="s">
        <v>138</v>
      </c>
      <c r="D2442" s="29" t="n">
        <v>111.07</v>
      </c>
      <c r="E2442" s="29" t="n">
        <f aca="false">D2442/10</f>
        <v>11.107</v>
      </c>
      <c r="F2442" s="29" t="n">
        <f aca="false">(E2442+Einstellungen!$B$20)*(1+Einstellungen!$B$10)</f>
        <v>35.41797</v>
      </c>
      <c r="G2442" s="21" t="str">
        <f aca="false">IF(F2442&lt;Einstellungen!$B$5,"ja","nein")</f>
        <v>nein</v>
      </c>
      <c r="H2442" s="21" t="s">
        <v>16</v>
      </c>
      <c r="I2442" s="29" t="n">
        <f aca="false">INDEX(Einstellungen!$B$27:$B$50,16)</f>
        <v>0.95</v>
      </c>
      <c r="J2442" s="29" t="n">
        <f aca="false">F2442*I2442</f>
        <v>33.6470715</v>
      </c>
    </row>
    <row r="2443" customFormat="false" ht="15" hidden="false" customHeight="false" outlineLevel="0" collapsed="false">
      <c r="A2443" s="28" t="n">
        <v>45682</v>
      </c>
      <c r="B2443" s="21" t="s">
        <v>128</v>
      </c>
      <c r="C2443" s="21" t="s">
        <v>138</v>
      </c>
      <c r="D2443" s="29" t="n">
        <v>132.97</v>
      </c>
      <c r="E2443" s="29" t="n">
        <f aca="false">D2443/10</f>
        <v>13.297</v>
      </c>
      <c r="F2443" s="29" t="n">
        <f aca="false">(E2443+Einstellungen!$B$20)*(1+Einstellungen!$B$10)</f>
        <v>38.02407</v>
      </c>
      <c r="G2443" s="21" t="str">
        <f aca="false">IF(F2443&lt;Einstellungen!$B$5,"ja","nein")</f>
        <v>nein</v>
      </c>
      <c r="H2443" s="21" t="s">
        <v>16</v>
      </c>
      <c r="I2443" s="29" t="n">
        <f aca="false">INDEX(Einstellungen!$B$27:$B$50,17)</f>
        <v>0.95</v>
      </c>
      <c r="J2443" s="29" t="n">
        <f aca="false">F2443*I2443</f>
        <v>36.1228665</v>
      </c>
    </row>
    <row r="2444" customFormat="false" ht="15" hidden="false" customHeight="false" outlineLevel="0" collapsed="false">
      <c r="A2444" s="28" t="n">
        <v>45682</v>
      </c>
      <c r="B2444" s="21" t="s">
        <v>129</v>
      </c>
      <c r="C2444" s="21" t="s">
        <v>138</v>
      </c>
      <c r="D2444" s="29" t="n">
        <v>145.85</v>
      </c>
      <c r="E2444" s="29" t="n">
        <f aca="false">D2444/10</f>
        <v>14.585</v>
      </c>
      <c r="F2444" s="29" t="n">
        <f aca="false">(E2444+Einstellungen!$B$20)*(1+Einstellungen!$B$10)</f>
        <v>39.55679</v>
      </c>
      <c r="G2444" s="21" t="str">
        <f aca="false">IF(F2444&lt;Einstellungen!$B$5,"ja","nein")</f>
        <v>nein</v>
      </c>
      <c r="H2444" s="21" t="s">
        <v>16</v>
      </c>
      <c r="I2444" s="29" t="n">
        <f aca="false">INDEX(Einstellungen!$B$27:$B$50,18)</f>
        <v>1.1</v>
      </c>
      <c r="J2444" s="29" t="n">
        <f aca="false">F2444*I2444</f>
        <v>43.512469</v>
      </c>
    </row>
    <row r="2445" customFormat="false" ht="15" hidden="false" customHeight="false" outlineLevel="0" collapsed="false">
      <c r="A2445" s="28" t="n">
        <v>45682</v>
      </c>
      <c r="B2445" s="21" t="s">
        <v>130</v>
      </c>
      <c r="C2445" s="21" t="s">
        <v>138</v>
      </c>
      <c r="D2445" s="29" t="n">
        <v>151</v>
      </c>
      <c r="E2445" s="29" t="n">
        <f aca="false">D2445/10</f>
        <v>15.1</v>
      </c>
      <c r="F2445" s="29" t="n">
        <f aca="false">(E2445+Einstellungen!$B$20)*(1+Einstellungen!$B$10)</f>
        <v>40.16964</v>
      </c>
      <c r="G2445" s="21" t="str">
        <f aca="false">IF(F2445&lt;Einstellungen!$B$5,"ja","nein")</f>
        <v>nein</v>
      </c>
      <c r="H2445" s="21" t="s">
        <v>16</v>
      </c>
      <c r="I2445" s="29" t="n">
        <f aca="false">INDEX(Einstellungen!$B$27:$B$50,19)</f>
        <v>1.35</v>
      </c>
      <c r="J2445" s="29" t="n">
        <f aca="false">F2445*I2445</f>
        <v>54.229014</v>
      </c>
    </row>
    <row r="2446" customFormat="false" ht="15" hidden="false" customHeight="false" outlineLevel="0" collapsed="false">
      <c r="A2446" s="28" t="n">
        <v>45682</v>
      </c>
      <c r="B2446" s="21" t="s">
        <v>131</v>
      </c>
      <c r="C2446" s="21" t="s">
        <v>138</v>
      </c>
      <c r="D2446" s="29" t="n">
        <v>147.53</v>
      </c>
      <c r="E2446" s="29" t="n">
        <f aca="false">D2446/10</f>
        <v>14.753</v>
      </c>
      <c r="F2446" s="29" t="n">
        <f aca="false">(E2446+Einstellungen!$B$20)*(1+Einstellungen!$B$10)</f>
        <v>39.75671</v>
      </c>
      <c r="G2446" s="21" t="str">
        <f aca="false">IF(F2446&lt;Einstellungen!$B$5,"ja","nein")</f>
        <v>nein</v>
      </c>
      <c r="H2446" s="21" t="s">
        <v>16</v>
      </c>
      <c r="I2446" s="29" t="n">
        <f aca="false">INDEX(Einstellungen!$B$27:$B$50,20)</f>
        <v>1.45</v>
      </c>
      <c r="J2446" s="29" t="n">
        <f aca="false">F2446*I2446</f>
        <v>57.6472295</v>
      </c>
    </row>
    <row r="2447" customFormat="false" ht="15" hidden="false" customHeight="false" outlineLevel="0" collapsed="false">
      <c r="A2447" s="28" t="n">
        <v>45682</v>
      </c>
      <c r="B2447" s="21" t="s">
        <v>132</v>
      </c>
      <c r="C2447" s="21" t="s">
        <v>138</v>
      </c>
      <c r="D2447" s="29" t="n">
        <v>137.6</v>
      </c>
      <c r="E2447" s="29" t="n">
        <f aca="false">D2447/10</f>
        <v>13.76</v>
      </c>
      <c r="F2447" s="29" t="n">
        <f aca="false">(E2447+Einstellungen!$B$20)*(1+Einstellungen!$B$10)</f>
        <v>38.57504</v>
      </c>
      <c r="G2447" s="21" t="str">
        <f aca="false">IF(F2447&lt;Einstellungen!$B$5,"ja","nein")</f>
        <v>nein</v>
      </c>
      <c r="H2447" s="21" t="s">
        <v>16</v>
      </c>
      <c r="I2447" s="29" t="n">
        <f aca="false">INDEX(Einstellungen!$B$27:$B$50,21)</f>
        <v>1.4</v>
      </c>
      <c r="J2447" s="29" t="n">
        <f aca="false">F2447*I2447</f>
        <v>54.005056</v>
      </c>
    </row>
    <row r="2448" customFormat="false" ht="15" hidden="false" customHeight="false" outlineLevel="0" collapsed="false">
      <c r="A2448" s="28" t="n">
        <v>45682</v>
      </c>
      <c r="B2448" s="21" t="s">
        <v>133</v>
      </c>
      <c r="C2448" s="21" t="s">
        <v>138</v>
      </c>
      <c r="D2448" s="29" t="n">
        <v>134.61</v>
      </c>
      <c r="E2448" s="29" t="n">
        <f aca="false">D2448/10</f>
        <v>13.461</v>
      </c>
      <c r="F2448" s="29" t="n">
        <f aca="false">(E2448+Einstellungen!$B$20)*(1+Einstellungen!$B$10)</f>
        <v>38.21923</v>
      </c>
      <c r="G2448" s="21" t="str">
        <f aca="false">IF(F2448&lt;Einstellungen!$B$5,"ja","nein")</f>
        <v>nein</v>
      </c>
      <c r="H2448" s="21" t="s">
        <v>16</v>
      </c>
      <c r="I2448" s="29" t="n">
        <f aca="false">INDEX(Einstellungen!$B$27:$B$50,22)</f>
        <v>1.25</v>
      </c>
      <c r="J2448" s="29" t="n">
        <f aca="false">F2448*I2448</f>
        <v>47.7740375</v>
      </c>
    </row>
    <row r="2449" customFormat="false" ht="15" hidden="false" customHeight="false" outlineLevel="0" collapsed="false">
      <c r="A2449" s="28" t="n">
        <v>45682</v>
      </c>
      <c r="B2449" s="21" t="s">
        <v>134</v>
      </c>
      <c r="C2449" s="21" t="s">
        <v>138</v>
      </c>
      <c r="D2449" s="29" t="n">
        <v>132.26</v>
      </c>
      <c r="E2449" s="29" t="n">
        <f aca="false">D2449/10</f>
        <v>13.226</v>
      </c>
      <c r="F2449" s="29" t="n">
        <f aca="false">(E2449+Einstellungen!$B$20)*(1+Einstellungen!$B$10)</f>
        <v>37.93958</v>
      </c>
      <c r="G2449" s="21" t="str">
        <f aca="false">IF(F2449&lt;Einstellungen!$B$5,"ja","nein")</f>
        <v>nein</v>
      </c>
      <c r="H2449" s="21" t="s">
        <v>16</v>
      </c>
      <c r="I2449" s="29" t="n">
        <f aca="false">INDEX(Einstellungen!$B$27:$B$50,23)</f>
        <v>1.05</v>
      </c>
      <c r="J2449" s="29" t="n">
        <f aca="false">F2449*I2449</f>
        <v>39.836559</v>
      </c>
    </row>
    <row r="2450" customFormat="false" ht="15" hidden="false" customHeight="false" outlineLevel="0" collapsed="false">
      <c r="A2450" s="28" t="n">
        <v>45682</v>
      </c>
      <c r="B2450" s="21" t="s">
        <v>135</v>
      </c>
      <c r="C2450" s="21" t="s">
        <v>138</v>
      </c>
      <c r="D2450" s="29" t="n">
        <v>122.03</v>
      </c>
      <c r="E2450" s="29" t="n">
        <f aca="false">D2450/10</f>
        <v>12.203</v>
      </c>
      <c r="F2450" s="29" t="n">
        <f aca="false">(E2450+Einstellungen!$B$20)*(1+Einstellungen!$B$10)</f>
        <v>36.72221</v>
      </c>
      <c r="G2450" s="21" t="str">
        <f aca="false">IF(F2450&lt;Einstellungen!$B$5,"ja","nein")</f>
        <v>nein</v>
      </c>
      <c r="H2450" s="21" t="s">
        <v>16</v>
      </c>
      <c r="I2450" s="29" t="n">
        <f aca="false">INDEX(Einstellungen!$B$27:$B$50,24)</f>
        <v>0.8</v>
      </c>
      <c r="J2450" s="29" t="n">
        <f aca="false">F2450*I2450</f>
        <v>29.377768</v>
      </c>
    </row>
    <row r="2451" customFormat="false" ht="15" hidden="false" customHeight="false" outlineLevel="0" collapsed="false">
      <c r="A2451" s="28" t="n">
        <v>45683</v>
      </c>
      <c r="B2451" s="21" t="s">
        <v>111</v>
      </c>
      <c r="C2451" s="21" t="s">
        <v>139</v>
      </c>
      <c r="D2451" s="29" t="n">
        <v>126.21</v>
      </c>
      <c r="E2451" s="29" t="n">
        <f aca="false">D2451/10</f>
        <v>12.621</v>
      </c>
      <c r="F2451" s="29" t="n">
        <f aca="false">(E2451+Einstellungen!$B$20)*(1+Einstellungen!$B$10)</f>
        <v>37.21963</v>
      </c>
      <c r="G2451" s="21" t="str">
        <f aca="false">IF(F2451&lt;Einstellungen!$B$5,"ja","nein")</f>
        <v>nein</v>
      </c>
      <c r="H2451" s="21" t="s">
        <v>16</v>
      </c>
      <c r="I2451" s="29" t="n">
        <f aca="false">INDEX(Einstellungen!$B$27:$B$50,1)</f>
        <v>0.6</v>
      </c>
      <c r="J2451" s="29" t="n">
        <f aca="false">F2451*I2451</f>
        <v>22.331778</v>
      </c>
    </row>
    <row r="2452" customFormat="false" ht="15" hidden="false" customHeight="false" outlineLevel="0" collapsed="false">
      <c r="A2452" s="28" t="n">
        <v>45683</v>
      </c>
      <c r="B2452" s="21" t="s">
        <v>113</v>
      </c>
      <c r="C2452" s="21" t="s">
        <v>139</v>
      </c>
      <c r="D2452" s="29" t="n">
        <v>115.79</v>
      </c>
      <c r="E2452" s="29" t="n">
        <f aca="false">D2452/10</f>
        <v>11.579</v>
      </c>
      <c r="F2452" s="29" t="n">
        <f aca="false">(E2452+Einstellungen!$B$20)*(1+Einstellungen!$B$10)</f>
        <v>35.97965</v>
      </c>
      <c r="G2452" s="21" t="str">
        <f aca="false">IF(F2452&lt;Einstellungen!$B$5,"ja","nein")</f>
        <v>nein</v>
      </c>
      <c r="H2452" s="21" t="s">
        <v>16</v>
      </c>
      <c r="I2452" s="29" t="n">
        <f aca="false">INDEX(Einstellungen!$B$27:$B$50,2)</f>
        <v>0.5</v>
      </c>
      <c r="J2452" s="29" t="n">
        <f aca="false">F2452*I2452</f>
        <v>17.989825</v>
      </c>
    </row>
    <row r="2453" customFormat="false" ht="15" hidden="false" customHeight="false" outlineLevel="0" collapsed="false">
      <c r="A2453" s="28" t="n">
        <v>45683</v>
      </c>
      <c r="B2453" s="21" t="s">
        <v>114</v>
      </c>
      <c r="C2453" s="21" t="s">
        <v>139</v>
      </c>
      <c r="D2453" s="29" t="n">
        <v>111.3</v>
      </c>
      <c r="E2453" s="29" t="n">
        <f aca="false">D2453/10</f>
        <v>11.13</v>
      </c>
      <c r="F2453" s="29" t="n">
        <f aca="false">(E2453+Einstellungen!$B$20)*(1+Einstellungen!$B$10)</f>
        <v>35.44534</v>
      </c>
      <c r="G2453" s="21" t="str">
        <f aca="false">IF(F2453&lt;Einstellungen!$B$5,"ja","nein")</f>
        <v>nein</v>
      </c>
      <c r="H2453" s="21" t="s">
        <v>16</v>
      </c>
      <c r="I2453" s="29" t="n">
        <f aca="false">INDEX(Einstellungen!$B$27:$B$50,3)</f>
        <v>0.45</v>
      </c>
      <c r="J2453" s="29" t="n">
        <f aca="false">F2453*I2453</f>
        <v>15.950403</v>
      </c>
    </row>
    <row r="2454" customFormat="false" ht="15" hidden="false" customHeight="false" outlineLevel="0" collapsed="false">
      <c r="A2454" s="28" t="n">
        <v>45683</v>
      </c>
      <c r="B2454" s="21" t="s">
        <v>115</v>
      </c>
      <c r="C2454" s="21" t="s">
        <v>139</v>
      </c>
      <c r="D2454" s="29" t="n">
        <v>106.85</v>
      </c>
      <c r="E2454" s="29" t="n">
        <f aca="false">D2454/10</f>
        <v>10.685</v>
      </c>
      <c r="F2454" s="29" t="n">
        <f aca="false">(E2454+Einstellungen!$B$20)*(1+Einstellungen!$B$10)</f>
        <v>34.91579</v>
      </c>
      <c r="G2454" s="21" t="str">
        <f aca="false">IF(F2454&lt;Einstellungen!$B$5,"ja","nein")</f>
        <v>nein</v>
      </c>
      <c r="H2454" s="21" t="s">
        <v>16</v>
      </c>
      <c r="I2454" s="29" t="n">
        <f aca="false">INDEX(Einstellungen!$B$27:$B$50,4)</f>
        <v>0.45</v>
      </c>
      <c r="J2454" s="29" t="n">
        <f aca="false">F2454*I2454</f>
        <v>15.7121055</v>
      </c>
    </row>
    <row r="2455" customFormat="false" ht="15" hidden="false" customHeight="false" outlineLevel="0" collapsed="false">
      <c r="A2455" s="28" t="n">
        <v>45683</v>
      </c>
      <c r="B2455" s="21" t="s">
        <v>116</v>
      </c>
      <c r="C2455" s="21" t="s">
        <v>139</v>
      </c>
      <c r="D2455" s="29" t="n">
        <v>105.43</v>
      </c>
      <c r="E2455" s="29" t="n">
        <f aca="false">D2455/10</f>
        <v>10.543</v>
      </c>
      <c r="F2455" s="29" t="n">
        <f aca="false">(E2455+Einstellungen!$B$20)*(1+Einstellungen!$B$10)</f>
        <v>34.74681</v>
      </c>
      <c r="G2455" s="21" t="str">
        <f aca="false">IF(F2455&lt;Einstellungen!$B$5,"ja","nein")</f>
        <v>nein</v>
      </c>
      <c r="H2455" s="21" t="s">
        <v>16</v>
      </c>
      <c r="I2455" s="29" t="n">
        <f aca="false">INDEX(Einstellungen!$B$27:$B$50,5)</f>
        <v>0.45</v>
      </c>
      <c r="J2455" s="29" t="n">
        <f aca="false">F2455*I2455</f>
        <v>15.6360645</v>
      </c>
    </row>
    <row r="2456" customFormat="false" ht="15" hidden="false" customHeight="false" outlineLevel="0" collapsed="false">
      <c r="A2456" s="28" t="n">
        <v>45683</v>
      </c>
      <c r="B2456" s="21" t="s">
        <v>117</v>
      </c>
      <c r="C2456" s="21" t="s">
        <v>139</v>
      </c>
      <c r="D2456" s="29" t="n">
        <v>107.86</v>
      </c>
      <c r="E2456" s="29" t="n">
        <f aca="false">D2456/10</f>
        <v>10.786</v>
      </c>
      <c r="F2456" s="29" t="n">
        <f aca="false">(E2456+Einstellungen!$B$20)*(1+Einstellungen!$B$10)</f>
        <v>35.03598</v>
      </c>
      <c r="G2456" s="21" t="str">
        <f aca="false">IF(F2456&lt;Einstellungen!$B$5,"ja","nein")</f>
        <v>nein</v>
      </c>
      <c r="H2456" s="21" t="s">
        <v>16</v>
      </c>
      <c r="I2456" s="29" t="n">
        <f aca="false">INDEX(Einstellungen!$B$27:$B$50,6)</f>
        <v>0.5</v>
      </c>
      <c r="J2456" s="29" t="n">
        <f aca="false">F2456*I2456</f>
        <v>17.51799</v>
      </c>
    </row>
    <row r="2457" customFormat="false" ht="15" hidden="false" customHeight="false" outlineLevel="0" collapsed="false">
      <c r="A2457" s="28" t="n">
        <v>45683</v>
      </c>
      <c r="B2457" s="21" t="s">
        <v>118</v>
      </c>
      <c r="C2457" s="21" t="s">
        <v>139</v>
      </c>
      <c r="D2457" s="29" t="n">
        <v>110.6</v>
      </c>
      <c r="E2457" s="29" t="n">
        <f aca="false">D2457/10</f>
        <v>11.06</v>
      </c>
      <c r="F2457" s="29" t="n">
        <f aca="false">(E2457+Einstellungen!$B$20)*(1+Einstellungen!$B$10)</f>
        <v>35.36204</v>
      </c>
      <c r="G2457" s="21" t="str">
        <f aca="false">IF(F2457&lt;Einstellungen!$B$5,"ja","nein")</f>
        <v>nein</v>
      </c>
      <c r="H2457" s="21" t="s">
        <v>16</v>
      </c>
      <c r="I2457" s="29" t="n">
        <f aca="false">INDEX(Einstellungen!$B$27:$B$50,7)</f>
        <v>0.7</v>
      </c>
      <c r="J2457" s="29" t="n">
        <f aca="false">F2457*I2457</f>
        <v>24.753428</v>
      </c>
    </row>
    <row r="2458" customFormat="false" ht="15" hidden="false" customHeight="false" outlineLevel="0" collapsed="false">
      <c r="A2458" s="28" t="n">
        <v>45683</v>
      </c>
      <c r="B2458" s="21" t="s">
        <v>119</v>
      </c>
      <c r="C2458" s="21" t="s">
        <v>139</v>
      </c>
      <c r="D2458" s="29" t="n">
        <v>117.62</v>
      </c>
      <c r="E2458" s="29" t="n">
        <f aca="false">D2458/10</f>
        <v>11.762</v>
      </c>
      <c r="F2458" s="29" t="n">
        <f aca="false">(E2458+Einstellungen!$B$20)*(1+Einstellungen!$B$10)</f>
        <v>36.19742</v>
      </c>
      <c r="G2458" s="21" t="str">
        <f aca="false">IF(F2458&lt;Einstellungen!$B$5,"ja","nein")</f>
        <v>nein</v>
      </c>
      <c r="H2458" s="21" t="s">
        <v>16</v>
      </c>
      <c r="I2458" s="29" t="n">
        <f aca="false">INDEX(Einstellungen!$B$27:$B$50,8)</f>
        <v>0.95</v>
      </c>
      <c r="J2458" s="29" t="n">
        <f aca="false">F2458*I2458</f>
        <v>34.387549</v>
      </c>
    </row>
    <row r="2459" customFormat="false" ht="15" hidden="false" customHeight="false" outlineLevel="0" collapsed="false">
      <c r="A2459" s="28" t="n">
        <v>45683</v>
      </c>
      <c r="B2459" s="21" t="s">
        <v>120</v>
      </c>
      <c r="C2459" s="21" t="s">
        <v>139</v>
      </c>
      <c r="D2459" s="29" t="n">
        <v>124.17</v>
      </c>
      <c r="E2459" s="29" t="n">
        <f aca="false">D2459/10</f>
        <v>12.417</v>
      </c>
      <c r="F2459" s="29" t="n">
        <f aca="false">(E2459+Einstellungen!$B$20)*(1+Einstellungen!$B$10)</f>
        <v>36.97687</v>
      </c>
      <c r="G2459" s="21" t="str">
        <f aca="false">IF(F2459&lt;Einstellungen!$B$5,"ja","nein")</f>
        <v>nein</v>
      </c>
      <c r="H2459" s="21" t="s">
        <v>16</v>
      </c>
      <c r="I2459" s="29" t="n">
        <f aca="false">INDEX(Einstellungen!$B$27:$B$50,9)</f>
        <v>1.05</v>
      </c>
      <c r="J2459" s="29" t="n">
        <f aca="false">F2459*I2459</f>
        <v>38.8257135</v>
      </c>
    </row>
    <row r="2460" customFormat="false" ht="15" hidden="false" customHeight="false" outlineLevel="0" collapsed="false">
      <c r="A2460" s="28" t="n">
        <v>45683</v>
      </c>
      <c r="B2460" s="21" t="s">
        <v>121</v>
      </c>
      <c r="C2460" s="21" t="s">
        <v>139</v>
      </c>
      <c r="D2460" s="29" t="n">
        <v>121.97</v>
      </c>
      <c r="E2460" s="29" t="n">
        <f aca="false">D2460/10</f>
        <v>12.197</v>
      </c>
      <c r="F2460" s="29" t="n">
        <f aca="false">(E2460+Einstellungen!$B$20)*(1+Einstellungen!$B$10)</f>
        <v>36.71507</v>
      </c>
      <c r="G2460" s="21" t="str">
        <f aca="false">IF(F2460&lt;Einstellungen!$B$5,"ja","nein")</f>
        <v>nein</v>
      </c>
      <c r="H2460" s="21" t="s">
        <v>16</v>
      </c>
      <c r="I2460" s="29" t="n">
        <f aca="false">INDEX(Einstellungen!$B$27:$B$50,10)</f>
        <v>1.05</v>
      </c>
      <c r="J2460" s="29" t="n">
        <f aca="false">F2460*I2460</f>
        <v>38.5508235</v>
      </c>
    </row>
    <row r="2461" customFormat="false" ht="15" hidden="false" customHeight="false" outlineLevel="0" collapsed="false">
      <c r="A2461" s="28" t="n">
        <v>45683</v>
      </c>
      <c r="B2461" s="21" t="s">
        <v>122</v>
      </c>
      <c r="C2461" s="21" t="s">
        <v>139</v>
      </c>
      <c r="D2461" s="29" t="n">
        <v>105.51</v>
      </c>
      <c r="E2461" s="29" t="n">
        <f aca="false">D2461/10</f>
        <v>10.551</v>
      </c>
      <c r="F2461" s="29" t="n">
        <f aca="false">(E2461+Einstellungen!$B$20)*(1+Einstellungen!$B$10)</f>
        <v>34.75633</v>
      </c>
      <c r="G2461" s="21" t="str">
        <f aca="false">IF(F2461&lt;Einstellungen!$B$5,"ja","nein")</f>
        <v>nein</v>
      </c>
      <c r="H2461" s="21" t="s">
        <v>16</v>
      </c>
      <c r="I2461" s="29" t="n">
        <f aca="false">INDEX(Einstellungen!$B$27:$B$50,11)</f>
        <v>1.05</v>
      </c>
      <c r="J2461" s="29" t="n">
        <f aca="false">F2461*I2461</f>
        <v>36.4941465</v>
      </c>
    </row>
    <row r="2462" customFormat="false" ht="15" hidden="false" customHeight="false" outlineLevel="0" collapsed="false">
      <c r="A2462" s="28" t="n">
        <v>45683</v>
      </c>
      <c r="B2462" s="21" t="s">
        <v>123</v>
      </c>
      <c r="C2462" s="21" t="s">
        <v>139</v>
      </c>
      <c r="D2462" s="29" t="n">
        <v>102.57</v>
      </c>
      <c r="E2462" s="29" t="n">
        <f aca="false">D2462/10</f>
        <v>10.257</v>
      </c>
      <c r="F2462" s="29" t="n">
        <f aca="false">(E2462+Einstellungen!$B$20)*(1+Einstellungen!$B$10)</f>
        <v>34.40647</v>
      </c>
      <c r="G2462" s="21" t="str">
        <f aca="false">IF(F2462&lt;Einstellungen!$B$5,"ja","nein")</f>
        <v>nein</v>
      </c>
      <c r="H2462" s="21" t="s">
        <v>16</v>
      </c>
      <c r="I2462" s="29" t="n">
        <f aca="false">INDEX(Einstellungen!$B$27:$B$50,12)</f>
        <v>1.1</v>
      </c>
      <c r="J2462" s="29" t="n">
        <f aca="false">F2462*I2462</f>
        <v>37.847117</v>
      </c>
    </row>
    <row r="2463" customFormat="false" ht="15" hidden="false" customHeight="false" outlineLevel="0" collapsed="false">
      <c r="A2463" s="28" t="n">
        <v>45683</v>
      </c>
      <c r="B2463" s="21" t="s">
        <v>124</v>
      </c>
      <c r="C2463" s="21" t="s">
        <v>139</v>
      </c>
      <c r="D2463" s="29" t="n">
        <v>96.73</v>
      </c>
      <c r="E2463" s="29" t="n">
        <f aca="false">D2463/10</f>
        <v>9.673</v>
      </c>
      <c r="F2463" s="29" t="n">
        <f aca="false">(E2463+Einstellungen!$B$20)*(1+Einstellungen!$B$10)</f>
        <v>33.71151</v>
      </c>
      <c r="G2463" s="21" t="str">
        <f aca="false">IF(F2463&lt;Einstellungen!$B$5,"ja","nein")</f>
        <v>nein</v>
      </c>
      <c r="H2463" s="21" t="s">
        <v>16</v>
      </c>
      <c r="I2463" s="29" t="n">
        <f aca="false">INDEX(Einstellungen!$B$27:$B$50,13)</f>
        <v>1.2</v>
      </c>
      <c r="J2463" s="29" t="n">
        <f aca="false">F2463*I2463</f>
        <v>40.453812</v>
      </c>
    </row>
    <row r="2464" customFormat="false" ht="15" hidden="false" customHeight="false" outlineLevel="0" collapsed="false">
      <c r="A2464" s="28" t="n">
        <v>45683</v>
      </c>
      <c r="B2464" s="21" t="s">
        <v>125</v>
      </c>
      <c r="C2464" s="21" t="s">
        <v>139</v>
      </c>
      <c r="D2464" s="29" t="n">
        <v>90.02</v>
      </c>
      <c r="E2464" s="29" t="n">
        <f aca="false">D2464/10</f>
        <v>9.002</v>
      </c>
      <c r="F2464" s="29" t="n">
        <f aca="false">(E2464+Einstellungen!$B$20)*(1+Einstellungen!$B$10)</f>
        <v>32.91302</v>
      </c>
      <c r="G2464" s="21" t="str">
        <f aca="false">IF(F2464&lt;Einstellungen!$B$5,"ja","nein")</f>
        <v>nein</v>
      </c>
      <c r="H2464" s="21" t="s">
        <v>16</v>
      </c>
      <c r="I2464" s="29" t="n">
        <f aca="false">INDEX(Einstellungen!$B$27:$B$50,14)</f>
        <v>1.15</v>
      </c>
      <c r="J2464" s="29" t="n">
        <f aca="false">F2464*I2464</f>
        <v>37.849973</v>
      </c>
    </row>
    <row r="2465" customFormat="false" ht="15" hidden="false" customHeight="false" outlineLevel="0" collapsed="false">
      <c r="A2465" s="28" t="n">
        <v>45683</v>
      </c>
      <c r="B2465" s="21" t="s">
        <v>126</v>
      </c>
      <c r="C2465" s="21" t="s">
        <v>139</v>
      </c>
      <c r="D2465" s="29" t="n">
        <v>92.52</v>
      </c>
      <c r="E2465" s="29" t="n">
        <f aca="false">D2465/10</f>
        <v>9.252</v>
      </c>
      <c r="F2465" s="29" t="n">
        <f aca="false">(E2465+Einstellungen!$B$20)*(1+Einstellungen!$B$10)</f>
        <v>33.21052</v>
      </c>
      <c r="G2465" s="21" t="str">
        <f aca="false">IF(F2465&lt;Einstellungen!$B$5,"ja","nein")</f>
        <v>nein</v>
      </c>
      <c r="H2465" s="21" t="s">
        <v>16</v>
      </c>
      <c r="I2465" s="29" t="n">
        <f aca="false">INDEX(Einstellungen!$B$27:$B$50,15)</f>
        <v>1</v>
      </c>
      <c r="J2465" s="29" t="n">
        <f aca="false">F2465*I2465</f>
        <v>33.21052</v>
      </c>
    </row>
    <row r="2466" customFormat="false" ht="15" hidden="false" customHeight="false" outlineLevel="0" collapsed="false">
      <c r="A2466" s="28" t="n">
        <v>45683</v>
      </c>
      <c r="B2466" s="21" t="s">
        <v>127</v>
      </c>
      <c r="C2466" s="21" t="s">
        <v>139</v>
      </c>
      <c r="D2466" s="29" t="n">
        <v>111.63</v>
      </c>
      <c r="E2466" s="29" t="n">
        <f aca="false">D2466/10</f>
        <v>11.163</v>
      </c>
      <c r="F2466" s="29" t="n">
        <f aca="false">(E2466+Einstellungen!$B$20)*(1+Einstellungen!$B$10)</f>
        <v>35.48461</v>
      </c>
      <c r="G2466" s="21" t="str">
        <f aca="false">IF(F2466&lt;Einstellungen!$B$5,"ja","nein")</f>
        <v>nein</v>
      </c>
      <c r="H2466" s="21" t="s">
        <v>16</v>
      </c>
      <c r="I2466" s="29" t="n">
        <f aca="false">INDEX(Einstellungen!$B$27:$B$50,16)</f>
        <v>0.95</v>
      </c>
      <c r="J2466" s="29" t="n">
        <f aca="false">F2466*I2466</f>
        <v>33.7103795</v>
      </c>
    </row>
    <row r="2467" customFormat="false" ht="15" hidden="false" customHeight="false" outlineLevel="0" collapsed="false">
      <c r="A2467" s="28" t="n">
        <v>45683</v>
      </c>
      <c r="B2467" s="21" t="s">
        <v>128</v>
      </c>
      <c r="C2467" s="21" t="s">
        <v>139</v>
      </c>
      <c r="D2467" s="29" t="n">
        <v>125.92</v>
      </c>
      <c r="E2467" s="29" t="n">
        <f aca="false">D2467/10</f>
        <v>12.592</v>
      </c>
      <c r="F2467" s="29" t="n">
        <f aca="false">(E2467+Einstellungen!$B$20)*(1+Einstellungen!$B$10)</f>
        <v>37.18512</v>
      </c>
      <c r="G2467" s="21" t="str">
        <f aca="false">IF(F2467&lt;Einstellungen!$B$5,"ja","nein")</f>
        <v>nein</v>
      </c>
      <c r="H2467" s="21" t="s">
        <v>16</v>
      </c>
      <c r="I2467" s="29" t="n">
        <f aca="false">INDEX(Einstellungen!$B$27:$B$50,17)</f>
        <v>0.95</v>
      </c>
      <c r="J2467" s="29" t="n">
        <f aca="false">F2467*I2467</f>
        <v>35.325864</v>
      </c>
    </row>
    <row r="2468" customFormat="false" ht="15" hidden="false" customHeight="false" outlineLevel="0" collapsed="false">
      <c r="A2468" s="28" t="n">
        <v>45683</v>
      </c>
      <c r="B2468" s="21" t="s">
        <v>129</v>
      </c>
      <c r="C2468" s="21" t="s">
        <v>139</v>
      </c>
      <c r="D2468" s="29" t="n">
        <v>132.77</v>
      </c>
      <c r="E2468" s="29" t="n">
        <f aca="false">D2468/10</f>
        <v>13.277</v>
      </c>
      <c r="F2468" s="29" t="n">
        <f aca="false">(E2468+Einstellungen!$B$20)*(1+Einstellungen!$B$10)</f>
        <v>38.00027</v>
      </c>
      <c r="G2468" s="21" t="str">
        <f aca="false">IF(F2468&lt;Einstellungen!$B$5,"ja","nein")</f>
        <v>nein</v>
      </c>
      <c r="H2468" s="21" t="s">
        <v>16</v>
      </c>
      <c r="I2468" s="29" t="n">
        <f aca="false">INDEX(Einstellungen!$B$27:$B$50,18)</f>
        <v>1.1</v>
      </c>
      <c r="J2468" s="29" t="n">
        <f aca="false">F2468*I2468</f>
        <v>41.800297</v>
      </c>
    </row>
    <row r="2469" customFormat="false" ht="15" hidden="false" customHeight="false" outlineLevel="0" collapsed="false">
      <c r="A2469" s="28" t="n">
        <v>45683</v>
      </c>
      <c r="B2469" s="21" t="s">
        <v>130</v>
      </c>
      <c r="C2469" s="21" t="s">
        <v>139</v>
      </c>
      <c r="D2469" s="29" t="n">
        <v>118.94</v>
      </c>
      <c r="E2469" s="29" t="n">
        <f aca="false">D2469/10</f>
        <v>11.894</v>
      </c>
      <c r="F2469" s="29" t="n">
        <f aca="false">(E2469+Einstellungen!$B$20)*(1+Einstellungen!$B$10)</f>
        <v>36.3545</v>
      </c>
      <c r="G2469" s="21" t="str">
        <f aca="false">IF(F2469&lt;Einstellungen!$B$5,"ja","nein")</f>
        <v>nein</v>
      </c>
      <c r="H2469" s="21" t="s">
        <v>16</v>
      </c>
      <c r="I2469" s="29" t="n">
        <f aca="false">INDEX(Einstellungen!$B$27:$B$50,19)</f>
        <v>1.35</v>
      </c>
      <c r="J2469" s="29" t="n">
        <f aca="false">F2469*I2469</f>
        <v>49.078575</v>
      </c>
    </row>
    <row r="2470" customFormat="false" ht="15" hidden="false" customHeight="false" outlineLevel="0" collapsed="false">
      <c r="A2470" s="28" t="n">
        <v>45683</v>
      </c>
      <c r="B2470" s="21" t="s">
        <v>131</v>
      </c>
      <c r="C2470" s="21" t="s">
        <v>139</v>
      </c>
      <c r="D2470" s="29" t="n">
        <v>90.32</v>
      </c>
      <c r="E2470" s="29" t="n">
        <f aca="false">D2470/10</f>
        <v>9.032</v>
      </c>
      <c r="F2470" s="29" t="n">
        <f aca="false">(E2470+Einstellungen!$B$20)*(1+Einstellungen!$B$10)</f>
        <v>32.94872</v>
      </c>
      <c r="G2470" s="21" t="str">
        <f aca="false">IF(F2470&lt;Einstellungen!$B$5,"ja","nein")</f>
        <v>nein</v>
      </c>
      <c r="H2470" s="21" t="s">
        <v>16</v>
      </c>
      <c r="I2470" s="29" t="n">
        <f aca="false">INDEX(Einstellungen!$B$27:$B$50,20)</f>
        <v>1.45</v>
      </c>
      <c r="J2470" s="29" t="n">
        <f aca="false">F2470*I2470</f>
        <v>47.775644</v>
      </c>
    </row>
    <row r="2471" customFormat="false" ht="15" hidden="false" customHeight="false" outlineLevel="0" collapsed="false">
      <c r="A2471" s="28" t="n">
        <v>45683</v>
      </c>
      <c r="B2471" s="21" t="s">
        <v>132</v>
      </c>
      <c r="C2471" s="21" t="s">
        <v>139</v>
      </c>
      <c r="D2471" s="29" t="n">
        <v>78.93</v>
      </c>
      <c r="E2471" s="29" t="n">
        <f aca="false">D2471/10</f>
        <v>7.893</v>
      </c>
      <c r="F2471" s="29" t="n">
        <f aca="false">(E2471+Einstellungen!$B$20)*(1+Einstellungen!$B$10)</f>
        <v>31.59331</v>
      </c>
      <c r="G2471" s="21" t="str">
        <f aca="false">IF(F2471&lt;Einstellungen!$B$5,"ja","nein")</f>
        <v>nein</v>
      </c>
      <c r="H2471" s="21" t="s">
        <v>16</v>
      </c>
      <c r="I2471" s="29" t="n">
        <f aca="false">INDEX(Einstellungen!$B$27:$B$50,21)</f>
        <v>1.4</v>
      </c>
      <c r="J2471" s="29" t="n">
        <f aca="false">F2471*I2471</f>
        <v>44.230634</v>
      </c>
    </row>
    <row r="2472" customFormat="false" ht="15" hidden="false" customHeight="false" outlineLevel="0" collapsed="false">
      <c r="A2472" s="28" t="n">
        <v>45683</v>
      </c>
      <c r="B2472" s="21" t="s">
        <v>133</v>
      </c>
      <c r="C2472" s="21" t="s">
        <v>139</v>
      </c>
      <c r="D2472" s="29" t="n">
        <v>68.26</v>
      </c>
      <c r="E2472" s="29" t="n">
        <f aca="false">D2472/10</f>
        <v>6.826</v>
      </c>
      <c r="F2472" s="29" t="n">
        <f aca="false">(E2472+Einstellungen!$B$20)*(1+Einstellungen!$B$10)</f>
        <v>30.32358</v>
      </c>
      <c r="G2472" s="21" t="str">
        <f aca="false">IF(F2472&lt;Einstellungen!$B$5,"ja","nein")</f>
        <v>nein</v>
      </c>
      <c r="H2472" s="21" t="s">
        <v>16</v>
      </c>
      <c r="I2472" s="29" t="n">
        <f aca="false">INDEX(Einstellungen!$B$27:$B$50,22)</f>
        <v>1.25</v>
      </c>
      <c r="J2472" s="29" t="n">
        <f aca="false">F2472*I2472</f>
        <v>37.904475</v>
      </c>
    </row>
    <row r="2473" customFormat="false" ht="15" hidden="false" customHeight="false" outlineLevel="0" collapsed="false">
      <c r="A2473" s="28" t="n">
        <v>45683</v>
      </c>
      <c r="B2473" s="21" t="s">
        <v>134</v>
      </c>
      <c r="C2473" s="21" t="s">
        <v>139</v>
      </c>
      <c r="D2473" s="29" t="n">
        <v>49.25</v>
      </c>
      <c r="E2473" s="29" t="n">
        <f aca="false">D2473/10</f>
        <v>4.925</v>
      </c>
      <c r="F2473" s="29" t="n">
        <f aca="false">(E2473+Einstellungen!$B$20)*(1+Einstellungen!$B$10)</f>
        <v>28.06139</v>
      </c>
      <c r="G2473" s="21" t="str">
        <f aca="false">IF(F2473&lt;Einstellungen!$B$5,"ja","nein")</f>
        <v>ja</v>
      </c>
      <c r="H2473" s="21" t="s">
        <v>16</v>
      </c>
      <c r="I2473" s="29" t="n">
        <f aca="false">INDEX(Einstellungen!$B$27:$B$50,23)</f>
        <v>1.05</v>
      </c>
      <c r="J2473" s="29" t="n">
        <f aca="false">F2473*I2473</f>
        <v>29.4644595</v>
      </c>
    </row>
    <row r="2474" customFormat="false" ht="15" hidden="false" customHeight="false" outlineLevel="0" collapsed="false">
      <c r="A2474" s="28" t="n">
        <v>45683</v>
      </c>
      <c r="B2474" s="21" t="s">
        <v>135</v>
      </c>
      <c r="C2474" s="21" t="s">
        <v>139</v>
      </c>
      <c r="D2474" s="29" t="n">
        <v>23.89</v>
      </c>
      <c r="E2474" s="29" t="n">
        <f aca="false">D2474/10</f>
        <v>2.389</v>
      </c>
      <c r="F2474" s="29" t="n">
        <f aca="false">(E2474+Einstellungen!$B$20)*(1+Einstellungen!$B$10)</f>
        <v>25.04355</v>
      </c>
      <c r="G2474" s="21" t="str">
        <f aca="false">IF(F2474&lt;Einstellungen!$B$5,"ja","nein")</f>
        <v>ja</v>
      </c>
      <c r="H2474" s="21" t="s">
        <v>16</v>
      </c>
      <c r="I2474" s="29" t="n">
        <f aca="false">INDEX(Einstellungen!$B$27:$B$50,24)</f>
        <v>0.8</v>
      </c>
      <c r="J2474" s="29" t="n">
        <f aca="false">F2474*I2474</f>
        <v>20.03484</v>
      </c>
    </row>
    <row r="2475" customFormat="false" ht="15" hidden="false" customHeight="false" outlineLevel="0" collapsed="false">
      <c r="A2475" s="28" t="n">
        <v>45684</v>
      </c>
      <c r="B2475" s="21" t="s">
        <v>111</v>
      </c>
      <c r="C2475" s="21" t="s">
        <v>140</v>
      </c>
      <c r="D2475" s="29" t="n">
        <v>40.14</v>
      </c>
      <c r="E2475" s="29" t="n">
        <f aca="false">D2475/10</f>
        <v>4.014</v>
      </c>
      <c r="F2475" s="29" t="n">
        <f aca="false">(E2475+Einstellungen!$B$20)*(1+Einstellungen!$B$10)</f>
        <v>26.9773</v>
      </c>
      <c r="G2475" s="21" t="str">
        <f aca="false">IF(F2475&lt;Einstellungen!$B$5,"ja","nein")</f>
        <v>ja</v>
      </c>
      <c r="H2475" s="21" t="s">
        <v>16</v>
      </c>
      <c r="I2475" s="29" t="n">
        <f aca="false">INDEX(Einstellungen!$B$27:$B$50,1)</f>
        <v>0.6</v>
      </c>
      <c r="J2475" s="29" t="n">
        <f aca="false">F2475*I2475</f>
        <v>16.18638</v>
      </c>
    </row>
    <row r="2476" customFormat="false" ht="15" hidden="false" customHeight="false" outlineLevel="0" collapsed="false">
      <c r="A2476" s="28" t="n">
        <v>45684</v>
      </c>
      <c r="B2476" s="21" t="s">
        <v>113</v>
      </c>
      <c r="C2476" s="21" t="s">
        <v>140</v>
      </c>
      <c r="D2476" s="29" t="n">
        <v>35.26</v>
      </c>
      <c r="E2476" s="29" t="n">
        <f aca="false">D2476/10</f>
        <v>3.526</v>
      </c>
      <c r="F2476" s="29" t="n">
        <f aca="false">(E2476+Einstellungen!$B$20)*(1+Einstellungen!$B$10)</f>
        <v>26.39658</v>
      </c>
      <c r="G2476" s="21" t="str">
        <f aca="false">IF(F2476&lt;Einstellungen!$B$5,"ja","nein")</f>
        <v>ja</v>
      </c>
      <c r="H2476" s="21" t="s">
        <v>16</v>
      </c>
      <c r="I2476" s="29" t="n">
        <f aca="false">INDEX(Einstellungen!$B$27:$B$50,2)</f>
        <v>0.5</v>
      </c>
      <c r="J2476" s="29" t="n">
        <f aca="false">F2476*I2476</f>
        <v>13.19829</v>
      </c>
    </row>
    <row r="2477" customFormat="false" ht="15" hidden="false" customHeight="false" outlineLevel="0" collapsed="false">
      <c r="A2477" s="28" t="n">
        <v>45684</v>
      </c>
      <c r="B2477" s="21" t="s">
        <v>114</v>
      </c>
      <c r="C2477" s="21" t="s">
        <v>140</v>
      </c>
      <c r="D2477" s="29" t="n">
        <v>26.38</v>
      </c>
      <c r="E2477" s="29" t="n">
        <f aca="false">D2477/10</f>
        <v>2.638</v>
      </c>
      <c r="F2477" s="29" t="n">
        <f aca="false">(E2477+Einstellungen!$B$20)*(1+Einstellungen!$B$10)</f>
        <v>25.33986</v>
      </c>
      <c r="G2477" s="21" t="str">
        <f aca="false">IF(F2477&lt;Einstellungen!$B$5,"ja","nein")</f>
        <v>ja</v>
      </c>
      <c r="H2477" s="21" t="s">
        <v>16</v>
      </c>
      <c r="I2477" s="29" t="n">
        <f aca="false">INDEX(Einstellungen!$B$27:$B$50,3)</f>
        <v>0.45</v>
      </c>
      <c r="J2477" s="29" t="n">
        <f aca="false">F2477*I2477</f>
        <v>11.402937</v>
      </c>
    </row>
    <row r="2478" customFormat="false" ht="15" hidden="false" customHeight="false" outlineLevel="0" collapsed="false">
      <c r="A2478" s="28" t="n">
        <v>45684</v>
      </c>
      <c r="B2478" s="21" t="s">
        <v>115</v>
      </c>
      <c r="C2478" s="21" t="s">
        <v>140</v>
      </c>
      <c r="D2478" s="29" t="n">
        <v>14.07</v>
      </c>
      <c r="E2478" s="29" t="n">
        <f aca="false">D2478/10</f>
        <v>1.407</v>
      </c>
      <c r="F2478" s="29" t="n">
        <f aca="false">(E2478+Einstellungen!$B$20)*(1+Einstellungen!$B$10)</f>
        <v>23.87497</v>
      </c>
      <c r="G2478" s="21" t="str">
        <f aca="false">IF(F2478&lt;Einstellungen!$B$5,"ja","nein")</f>
        <v>ja</v>
      </c>
      <c r="H2478" s="21" t="s">
        <v>16</v>
      </c>
      <c r="I2478" s="29" t="n">
        <f aca="false">INDEX(Einstellungen!$B$27:$B$50,4)</f>
        <v>0.45</v>
      </c>
      <c r="J2478" s="29" t="n">
        <f aca="false">F2478*I2478</f>
        <v>10.7437365</v>
      </c>
    </row>
    <row r="2479" customFormat="false" ht="15" hidden="false" customHeight="false" outlineLevel="0" collapsed="false">
      <c r="A2479" s="28" t="n">
        <v>45684</v>
      </c>
      <c r="B2479" s="21" t="s">
        <v>116</v>
      </c>
      <c r="C2479" s="21" t="s">
        <v>140</v>
      </c>
      <c r="D2479" s="29" t="n">
        <v>10.1</v>
      </c>
      <c r="E2479" s="29" t="n">
        <f aca="false">D2479/10</f>
        <v>1.01</v>
      </c>
      <c r="F2479" s="29" t="n">
        <f aca="false">(E2479+Einstellungen!$B$20)*(1+Einstellungen!$B$10)</f>
        <v>23.40254</v>
      </c>
      <c r="G2479" s="21" t="str">
        <f aca="false">IF(F2479&lt;Einstellungen!$B$5,"ja","nein")</f>
        <v>ja</v>
      </c>
      <c r="H2479" s="21" t="s">
        <v>16</v>
      </c>
      <c r="I2479" s="29" t="n">
        <f aca="false">INDEX(Einstellungen!$B$27:$B$50,5)</f>
        <v>0.45</v>
      </c>
      <c r="J2479" s="29" t="n">
        <f aca="false">F2479*I2479</f>
        <v>10.531143</v>
      </c>
    </row>
    <row r="2480" customFormat="false" ht="15" hidden="false" customHeight="false" outlineLevel="0" collapsed="false">
      <c r="A2480" s="28" t="n">
        <v>45684</v>
      </c>
      <c r="B2480" s="21" t="s">
        <v>117</v>
      </c>
      <c r="C2480" s="21" t="s">
        <v>140</v>
      </c>
      <c r="D2480" s="29" t="n">
        <v>21.52</v>
      </c>
      <c r="E2480" s="29" t="n">
        <f aca="false">D2480/10</f>
        <v>2.152</v>
      </c>
      <c r="F2480" s="29" t="n">
        <f aca="false">(E2480+Einstellungen!$B$20)*(1+Einstellungen!$B$10)</f>
        <v>24.76152</v>
      </c>
      <c r="G2480" s="21" t="str">
        <f aca="false">IF(F2480&lt;Einstellungen!$B$5,"ja","nein")</f>
        <v>ja</v>
      </c>
      <c r="H2480" s="21" t="s">
        <v>16</v>
      </c>
      <c r="I2480" s="29" t="n">
        <f aca="false">INDEX(Einstellungen!$B$27:$B$50,6)</f>
        <v>0.5</v>
      </c>
      <c r="J2480" s="29" t="n">
        <f aca="false">F2480*I2480</f>
        <v>12.38076</v>
      </c>
    </row>
    <row r="2481" customFormat="false" ht="15" hidden="false" customHeight="false" outlineLevel="0" collapsed="false">
      <c r="A2481" s="28" t="n">
        <v>45684</v>
      </c>
      <c r="B2481" s="21" t="s">
        <v>118</v>
      </c>
      <c r="C2481" s="21" t="s">
        <v>140</v>
      </c>
      <c r="D2481" s="29" t="n">
        <v>34.1</v>
      </c>
      <c r="E2481" s="29" t="n">
        <f aca="false">D2481/10</f>
        <v>3.41</v>
      </c>
      <c r="F2481" s="29" t="n">
        <f aca="false">(E2481+Einstellungen!$B$20)*(1+Einstellungen!$B$10)</f>
        <v>26.25854</v>
      </c>
      <c r="G2481" s="21" t="str">
        <f aca="false">IF(F2481&lt;Einstellungen!$B$5,"ja","nein")</f>
        <v>ja</v>
      </c>
      <c r="H2481" s="21" t="s">
        <v>16</v>
      </c>
      <c r="I2481" s="29" t="n">
        <f aca="false">INDEX(Einstellungen!$B$27:$B$50,7)</f>
        <v>0.7</v>
      </c>
      <c r="J2481" s="29" t="n">
        <f aca="false">F2481*I2481</f>
        <v>18.380978</v>
      </c>
    </row>
    <row r="2482" customFormat="false" ht="15" hidden="false" customHeight="false" outlineLevel="0" collapsed="false">
      <c r="A2482" s="28" t="n">
        <v>45684</v>
      </c>
      <c r="B2482" s="21" t="s">
        <v>119</v>
      </c>
      <c r="C2482" s="21" t="s">
        <v>140</v>
      </c>
      <c r="D2482" s="29" t="n">
        <v>56.99</v>
      </c>
      <c r="E2482" s="29" t="n">
        <f aca="false">D2482/10</f>
        <v>5.699</v>
      </c>
      <c r="F2482" s="29" t="n">
        <f aca="false">(E2482+Einstellungen!$B$20)*(1+Einstellungen!$B$10)</f>
        <v>28.98245</v>
      </c>
      <c r="G2482" s="21" t="str">
        <f aca="false">IF(F2482&lt;Einstellungen!$B$5,"ja","nein")</f>
        <v>ja</v>
      </c>
      <c r="H2482" s="21" t="s">
        <v>16</v>
      </c>
      <c r="I2482" s="29" t="n">
        <f aca="false">INDEX(Einstellungen!$B$27:$B$50,8)</f>
        <v>0.95</v>
      </c>
      <c r="J2482" s="29" t="n">
        <f aca="false">F2482*I2482</f>
        <v>27.5333275</v>
      </c>
    </row>
    <row r="2483" customFormat="false" ht="15" hidden="false" customHeight="false" outlineLevel="0" collapsed="false">
      <c r="A2483" s="28" t="n">
        <v>45684</v>
      </c>
      <c r="B2483" s="21" t="s">
        <v>120</v>
      </c>
      <c r="C2483" s="21" t="s">
        <v>140</v>
      </c>
      <c r="D2483" s="29" t="n">
        <v>71.76</v>
      </c>
      <c r="E2483" s="29" t="n">
        <f aca="false">D2483/10</f>
        <v>7.176</v>
      </c>
      <c r="F2483" s="29" t="n">
        <f aca="false">(E2483+Einstellungen!$B$20)*(1+Einstellungen!$B$10)</f>
        <v>30.74008</v>
      </c>
      <c r="G2483" s="21" t="str">
        <f aca="false">IF(F2483&lt;Einstellungen!$B$5,"ja","nein")</f>
        <v>nein</v>
      </c>
      <c r="H2483" s="21" t="s">
        <v>16</v>
      </c>
      <c r="I2483" s="29" t="n">
        <f aca="false">INDEX(Einstellungen!$B$27:$B$50,9)</f>
        <v>1.05</v>
      </c>
      <c r="J2483" s="29" t="n">
        <f aca="false">F2483*I2483</f>
        <v>32.277084</v>
      </c>
    </row>
    <row r="2484" customFormat="false" ht="15" hidden="false" customHeight="false" outlineLevel="0" collapsed="false">
      <c r="A2484" s="28" t="n">
        <v>45684</v>
      </c>
      <c r="B2484" s="21" t="s">
        <v>121</v>
      </c>
      <c r="C2484" s="21" t="s">
        <v>140</v>
      </c>
      <c r="D2484" s="29" t="n">
        <v>62.96</v>
      </c>
      <c r="E2484" s="29" t="n">
        <f aca="false">D2484/10</f>
        <v>6.296</v>
      </c>
      <c r="F2484" s="29" t="n">
        <f aca="false">(E2484+Einstellungen!$B$20)*(1+Einstellungen!$B$10)</f>
        <v>29.69288</v>
      </c>
      <c r="G2484" s="21" t="str">
        <f aca="false">IF(F2484&lt;Einstellungen!$B$5,"ja","nein")</f>
        <v>nein</v>
      </c>
      <c r="H2484" s="21" t="s">
        <v>16</v>
      </c>
      <c r="I2484" s="29" t="n">
        <f aca="false">INDEX(Einstellungen!$B$27:$B$50,10)</f>
        <v>1.05</v>
      </c>
      <c r="J2484" s="29" t="n">
        <f aca="false">F2484*I2484</f>
        <v>31.177524</v>
      </c>
    </row>
    <row r="2485" customFormat="false" ht="15" hidden="false" customHeight="false" outlineLevel="0" collapsed="false">
      <c r="A2485" s="28" t="n">
        <v>45684</v>
      </c>
      <c r="B2485" s="21" t="s">
        <v>122</v>
      </c>
      <c r="C2485" s="21" t="s">
        <v>140</v>
      </c>
      <c r="D2485" s="29" t="n">
        <v>45.57</v>
      </c>
      <c r="E2485" s="29" t="n">
        <f aca="false">D2485/10</f>
        <v>4.557</v>
      </c>
      <c r="F2485" s="29" t="n">
        <f aca="false">(E2485+Einstellungen!$B$20)*(1+Einstellungen!$B$10)</f>
        <v>27.62347</v>
      </c>
      <c r="G2485" s="21" t="str">
        <f aca="false">IF(F2485&lt;Einstellungen!$B$5,"ja","nein")</f>
        <v>ja</v>
      </c>
      <c r="H2485" s="21" t="s">
        <v>16</v>
      </c>
      <c r="I2485" s="29" t="n">
        <f aca="false">INDEX(Einstellungen!$B$27:$B$50,11)</f>
        <v>1.05</v>
      </c>
      <c r="J2485" s="29" t="n">
        <f aca="false">F2485*I2485</f>
        <v>29.0046435</v>
      </c>
    </row>
    <row r="2486" customFormat="false" ht="15" hidden="false" customHeight="false" outlineLevel="0" collapsed="false">
      <c r="A2486" s="28" t="n">
        <v>45684</v>
      </c>
      <c r="B2486" s="21" t="s">
        <v>123</v>
      </c>
      <c r="C2486" s="21" t="s">
        <v>140</v>
      </c>
      <c r="D2486" s="29" t="n">
        <v>40.11</v>
      </c>
      <c r="E2486" s="29" t="n">
        <f aca="false">D2486/10</f>
        <v>4.011</v>
      </c>
      <c r="F2486" s="29" t="n">
        <f aca="false">(E2486+Einstellungen!$B$20)*(1+Einstellungen!$B$10)</f>
        <v>26.97373</v>
      </c>
      <c r="G2486" s="21" t="str">
        <f aca="false">IF(F2486&lt;Einstellungen!$B$5,"ja","nein")</f>
        <v>ja</v>
      </c>
      <c r="H2486" s="21" t="s">
        <v>16</v>
      </c>
      <c r="I2486" s="29" t="n">
        <f aca="false">INDEX(Einstellungen!$B$27:$B$50,12)</f>
        <v>1.1</v>
      </c>
      <c r="J2486" s="29" t="n">
        <f aca="false">F2486*I2486</f>
        <v>29.671103</v>
      </c>
    </row>
    <row r="2487" customFormat="false" ht="15" hidden="false" customHeight="false" outlineLevel="0" collapsed="false">
      <c r="A2487" s="28" t="n">
        <v>45684</v>
      </c>
      <c r="B2487" s="21" t="s">
        <v>124</v>
      </c>
      <c r="C2487" s="21" t="s">
        <v>140</v>
      </c>
      <c r="D2487" s="29" t="n">
        <v>35.66</v>
      </c>
      <c r="E2487" s="29" t="n">
        <f aca="false">D2487/10</f>
        <v>3.566</v>
      </c>
      <c r="F2487" s="29" t="n">
        <f aca="false">(E2487+Einstellungen!$B$20)*(1+Einstellungen!$B$10)</f>
        <v>26.44418</v>
      </c>
      <c r="G2487" s="21" t="str">
        <f aca="false">IF(F2487&lt;Einstellungen!$B$5,"ja","nein")</f>
        <v>ja</v>
      </c>
      <c r="H2487" s="21" t="s">
        <v>16</v>
      </c>
      <c r="I2487" s="29" t="n">
        <f aca="false">INDEX(Einstellungen!$B$27:$B$50,13)</f>
        <v>1.2</v>
      </c>
      <c r="J2487" s="29" t="n">
        <f aca="false">F2487*I2487</f>
        <v>31.733016</v>
      </c>
    </row>
    <row r="2488" customFormat="false" ht="15" hidden="false" customHeight="false" outlineLevel="0" collapsed="false">
      <c r="A2488" s="28" t="n">
        <v>45684</v>
      </c>
      <c r="B2488" s="21" t="s">
        <v>125</v>
      </c>
      <c r="C2488" s="21" t="s">
        <v>140</v>
      </c>
      <c r="D2488" s="29" t="n">
        <v>38.37</v>
      </c>
      <c r="E2488" s="29" t="n">
        <f aca="false">D2488/10</f>
        <v>3.837</v>
      </c>
      <c r="F2488" s="29" t="n">
        <f aca="false">(E2488+Einstellungen!$B$20)*(1+Einstellungen!$B$10)</f>
        <v>26.76667</v>
      </c>
      <c r="G2488" s="21" t="str">
        <f aca="false">IF(F2488&lt;Einstellungen!$B$5,"ja","nein")</f>
        <v>ja</v>
      </c>
      <c r="H2488" s="21" t="s">
        <v>16</v>
      </c>
      <c r="I2488" s="29" t="n">
        <f aca="false">INDEX(Einstellungen!$B$27:$B$50,14)</f>
        <v>1.15</v>
      </c>
      <c r="J2488" s="29" t="n">
        <f aca="false">F2488*I2488</f>
        <v>30.7816705</v>
      </c>
    </row>
    <row r="2489" customFormat="false" ht="15" hidden="false" customHeight="false" outlineLevel="0" collapsed="false">
      <c r="A2489" s="28" t="n">
        <v>45684</v>
      </c>
      <c r="B2489" s="21" t="s">
        <v>126</v>
      </c>
      <c r="C2489" s="21" t="s">
        <v>140</v>
      </c>
      <c r="D2489" s="29" t="n">
        <v>53.95</v>
      </c>
      <c r="E2489" s="29" t="n">
        <f aca="false">D2489/10</f>
        <v>5.395</v>
      </c>
      <c r="F2489" s="29" t="n">
        <f aca="false">(E2489+Einstellungen!$B$20)*(1+Einstellungen!$B$10)</f>
        <v>28.62069</v>
      </c>
      <c r="G2489" s="21" t="str">
        <f aca="false">IF(F2489&lt;Einstellungen!$B$5,"ja","nein")</f>
        <v>ja</v>
      </c>
      <c r="H2489" s="21" t="s">
        <v>16</v>
      </c>
      <c r="I2489" s="29" t="n">
        <f aca="false">INDEX(Einstellungen!$B$27:$B$50,15)</f>
        <v>1</v>
      </c>
      <c r="J2489" s="29" t="n">
        <f aca="false">F2489*I2489</f>
        <v>28.62069</v>
      </c>
    </row>
    <row r="2490" customFormat="false" ht="15" hidden="false" customHeight="false" outlineLevel="0" collapsed="false">
      <c r="A2490" s="28" t="n">
        <v>45684</v>
      </c>
      <c r="B2490" s="21" t="s">
        <v>127</v>
      </c>
      <c r="C2490" s="21" t="s">
        <v>140</v>
      </c>
      <c r="D2490" s="29" t="n">
        <v>86.79</v>
      </c>
      <c r="E2490" s="29" t="n">
        <f aca="false">D2490/10</f>
        <v>8.679</v>
      </c>
      <c r="F2490" s="29" t="n">
        <f aca="false">(E2490+Einstellungen!$B$20)*(1+Einstellungen!$B$10)</f>
        <v>32.52865</v>
      </c>
      <c r="G2490" s="21" t="str">
        <f aca="false">IF(F2490&lt;Einstellungen!$B$5,"ja","nein")</f>
        <v>nein</v>
      </c>
      <c r="H2490" s="21" t="s">
        <v>16</v>
      </c>
      <c r="I2490" s="29" t="n">
        <f aca="false">INDEX(Einstellungen!$B$27:$B$50,16)</f>
        <v>0.95</v>
      </c>
      <c r="J2490" s="29" t="n">
        <f aca="false">F2490*I2490</f>
        <v>30.9022175</v>
      </c>
    </row>
    <row r="2491" customFormat="false" ht="15" hidden="false" customHeight="false" outlineLevel="0" collapsed="false">
      <c r="A2491" s="28" t="n">
        <v>45684</v>
      </c>
      <c r="B2491" s="21" t="s">
        <v>128</v>
      </c>
      <c r="C2491" s="21" t="s">
        <v>140</v>
      </c>
      <c r="D2491" s="29" t="n">
        <v>102.46</v>
      </c>
      <c r="E2491" s="29" t="n">
        <f aca="false">D2491/10</f>
        <v>10.246</v>
      </c>
      <c r="F2491" s="29" t="n">
        <f aca="false">(E2491+Einstellungen!$B$20)*(1+Einstellungen!$B$10)</f>
        <v>34.39338</v>
      </c>
      <c r="G2491" s="21" t="str">
        <f aca="false">IF(F2491&lt;Einstellungen!$B$5,"ja","nein")</f>
        <v>nein</v>
      </c>
      <c r="H2491" s="21" t="s">
        <v>16</v>
      </c>
      <c r="I2491" s="29" t="n">
        <f aca="false">INDEX(Einstellungen!$B$27:$B$50,17)</f>
        <v>0.95</v>
      </c>
      <c r="J2491" s="29" t="n">
        <f aca="false">F2491*I2491</f>
        <v>32.673711</v>
      </c>
    </row>
    <row r="2492" customFormat="false" ht="15" hidden="false" customHeight="false" outlineLevel="0" collapsed="false">
      <c r="A2492" s="28" t="n">
        <v>45684</v>
      </c>
      <c r="B2492" s="21" t="s">
        <v>129</v>
      </c>
      <c r="C2492" s="21" t="s">
        <v>140</v>
      </c>
      <c r="D2492" s="29" t="n">
        <v>118.56</v>
      </c>
      <c r="E2492" s="29" t="n">
        <f aca="false">D2492/10</f>
        <v>11.856</v>
      </c>
      <c r="F2492" s="29" t="n">
        <f aca="false">(E2492+Einstellungen!$B$20)*(1+Einstellungen!$B$10)</f>
        <v>36.30928</v>
      </c>
      <c r="G2492" s="21" t="str">
        <f aca="false">IF(F2492&lt;Einstellungen!$B$5,"ja","nein")</f>
        <v>nein</v>
      </c>
      <c r="H2492" s="21" t="s">
        <v>16</v>
      </c>
      <c r="I2492" s="29" t="n">
        <f aca="false">INDEX(Einstellungen!$B$27:$B$50,18)</f>
        <v>1.1</v>
      </c>
      <c r="J2492" s="29" t="n">
        <f aca="false">F2492*I2492</f>
        <v>39.940208</v>
      </c>
    </row>
    <row r="2493" customFormat="false" ht="15" hidden="false" customHeight="false" outlineLevel="0" collapsed="false">
      <c r="A2493" s="28" t="n">
        <v>45684</v>
      </c>
      <c r="B2493" s="21" t="s">
        <v>130</v>
      </c>
      <c r="C2493" s="21" t="s">
        <v>140</v>
      </c>
      <c r="D2493" s="29" t="n">
        <v>118.67</v>
      </c>
      <c r="E2493" s="29" t="n">
        <f aca="false">D2493/10</f>
        <v>11.867</v>
      </c>
      <c r="F2493" s="29" t="n">
        <f aca="false">(E2493+Einstellungen!$B$20)*(1+Einstellungen!$B$10)</f>
        <v>36.32237</v>
      </c>
      <c r="G2493" s="21" t="str">
        <f aca="false">IF(F2493&lt;Einstellungen!$B$5,"ja","nein")</f>
        <v>nein</v>
      </c>
      <c r="H2493" s="21" t="s">
        <v>16</v>
      </c>
      <c r="I2493" s="29" t="n">
        <f aca="false">INDEX(Einstellungen!$B$27:$B$50,19)</f>
        <v>1.35</v>
      </c>
      <c r="J2493" s="29" t="n">
        <f aca="false">F2493*I2493</f>
        <v>49.0351995</v>
      </c>
    </row>
    <row r="2494" customFormat="false" ht="15" hidden="false" customHeight="false" outlineLevel="0" collapsed="false">
      <c r="A2494" s="28" t="n">
        <v>45684</v>
      </c>
      <c r="B2494" s="21" t="s">
        <v>131</v>
      </c>
      <c r="C2494" s="21" t="s">
        <v>140</v>
      </c>
      <c r="D2494" s="29" t="n">
        <v>100.05</v>
      </c>
      <c r="E2494" s="29" t="n">
        <f aca="false">D2494/10</f>
        <v>10.005</v>
      </c>
      <c r="F2494" s="29" t="n">
        <f aca="false">(E2494+Einstellungen!$B$20)*(1+Einstellungen!$B$10)</f>
        <v>34.10659</v>
      </c>
      <c r="G2494" s="21" t="str">
        <f aca="false">IF(F2494&lt;Einstellungen!$B$5,"ja","nein")</f>
        <v>nein</v>
      </c>
      <c r="H2494" s="21" t="s">
        <v>16</v>
      </c>
      <c r="I2494" s="29" t="n">
        <f aca="false">INDEX(Einstellungen!$B$27:$B$50,20)</f>
        <v>1.45</v>
      </c>
      <c r="J2494" s="29" t="n">
        <f aca="false">F2494*I2494</f>
        <v>49.4545555</v>
      </c>
    </row>
    <row r="2495" customFormat="false" ht="15" hidden="false" customHeight="false" outlineLevel="0" collapsed="false">
      <c r="A2495" s="28" t="n">
        <v>45684</v>
      </c>
      <c r="B2495" s="21" t="s">
        <v>132</v>
      </c>
      <c r="C2495" s="21" t="s">
        <v>140</v>
      </c>
      <c r="D2495" s="29" t="n">
        <v>94.07</v>
      </c>
      <c r="E2495" s="29" t="n">
        <f aca="false">D2495/10</f>
        <v>9.407</v>
      </c>
      <c r="F2495" s="29" t="n">
        <f aca="false">(E2495+Einstellungen!$B$20)*(1+Einstellungen!$B$10)</f>
        <v>33.39497</v>
      </c>
      <c r="G2495" s="21" t="str">
        <f aca="false">IF(F2495&lt;Einstellungen!$B$5,"ja","nein")</f>
        <v>nein</v>
      </c>
      <c r="H2495" s="21" t="s">
        <v>16</v>
      </c>
      <c r="I2495" s="29" t="n">
        <f aca="false">INDEX(Einstellungen!$B$27:$B$50,21)</f>
        <v>1.4</v>
      </c>
      <c r="J2495" s="29" t="n">
        <f aca="false">F2495*I2495</f>
        <v>46.752958</v>
      </c>
    </row>
    <row r="2496" customFormat="false" ht="15" hidden="false" customHeight="false" outlineLevel="0" collapsed="false">
      <c r="A2496" s="28" t="n">
        <v>45684</v>
      </c>
      <c r="B2496" s="21" t="s">
        <v>133</v>
      </c>
      <c r="C2496" s="21" t="s">
        <v>140</v>
      </c>
      <c r="D2496" s="29" t="n">
        <v>85.08</v>
      </c>
      <c r="E2496" s="29" t="n">
        <f aca="false">D2496/10</f>
        <v>8.508</v>
      </c>
      <c r="F2496" s="29" t="n">
        <f aca="false">(E2496+Einstellungen!$B$20)*(1+Einstellungen!$B$10)</f>
        <v>32.32516</v>
      </c>
      <c r="G2496" s="21" t="str">
        <f aca="false">IF(F2496&lt;Einstellungen!$B$5,"ja","nein")</f>
        <v>nein</v>
      </c>
      <c r="H2496" s="21" t="s">
        <v>16</v>
      </c>
      <c r="I2496" s="29" t="n">
        <f aca="false">INDEX(Einstellungen!$B$27:$B$50,22)</f>
        <v>1.25</v>
      </c>
      <c r="J2496" s="29" t="n">
        <f aca="false">F2496*I2496</f>
        <v>40.40645</v>
      </c>
    </row>
    <row r="2497" customFormat="false" ht="15" hidden="false" customHeight="false" outlineLevel="0" collapsed="false">
      <c r="A2497" s="28" t="n">
        <v>45684</v>
      </c>
      <c r="B2497" s="21" t="s">
        <v>134</v>
      </c>
      <c r="C2497" s="21" t="s">
        <v>140</v>
      </c>
      <c r="D2497" s="29" t="n">
        <v>82.26</v>
      </c>
      <c r="E2497" s="29" t="n">
        <f aca="false">D2497/10</f>
        <v>8.226</v>
      </c>
      <c r="F2497" s="29" t="n">
        <f aca="false">(E2497+Einstellungen!$B$20)*(1+Einstellungen!$B$10)</f>
        <v>31.98958</v>
      </c>
      <c r="G2497" s="21" t="str">
        <f aca="false">IF(F2497&lt;Einstellungen!$B$5,"ja","nein")</f>
        <v>nein</v>
      </c>
      <c r="H2497" s="21" t="s">
        <v>16</v>
      </c>
      <c r="I2497" s="29" t="n">
        <f aca="false">INDEX(Einstellungen!$B$27:$B$50,23)</f>
        <v>1.05</v>
      </c>
      <c r="J2497" s="29" t="n">
        <f aca="false">F2497*I2497</f>
        <v>33.589059</v>
      </c>
    </row>
    <row r="2498" customFormat="false" ht="15" hidden="false" customHeight="false" outlineLevel="0" collapsed="false">
      <c r="A2498" s="28" t="n">
        <v>45684</v>
      </c>
      <c r="B2498" s="21" t="s">
        <v>135</v>
      </c>
      <c r="C2498" s="21" t="s">
        <v>140</v>
      </c>
      <c r="D2498" s="29" t="n">
        <v>69.28</v>
      </c>
      <c r="E2498" s="29" t="n">
        <f aca="false">D2498/10</f>
        <v>6.928</v>
      </c>
      <c r="F2498" s="29" t="n">
        <f aca="false">(E2498+Einstellungen!$B$20)*(1+Einstellungen!$B$10)</f>
        <v>30.44496</v>
      </c>
      <c r="G2498" s="21" t="str">
        <f aca="false">IF(F2498&lt;Einstellungen!$B$5,"ja","nein")</f>
        <v>nein</v>
      </c>
      <c r="H2498" s="21" t="s">
        <v>16</v>
      </c>
      <c r="I2498" s="29" t="n">
        <f aca="false">INDEX(Einstellungen!$B$27:$B$50,24)</f>
        <v>0.8</v>
      </c>
      <c r="J2498" s="29" t="n">
        <f aca="false">F2498*I2498</f>
        <v>24.355968</v>
      </c>
    </row>
    <row r="2499" customFormat="false" ht="15" hidden="false" customHeight="false" outlineLevel="0" collapsed="false">
      <c r="A2499" s="28" t="n">
        <v>45685</v>
      </c>
      <c r="B2499" s="21" t="s">
        <v>111</v>
      </c>
      <c r="C2499" s="21" t="s">
        <v>141</v>
      </c>
      <c r="D2499" s="29" t="n">
        <v>76.92</v>
      </c>
      <c r="E2499" s="29" t="n">
        <f aca="false">D2499/10</f>
        <v>7.692</v>
      </c>
      <c r="F2499" s="29" t="n">
        <f aca="false">(E2499+Einstellungen!$B$20)*(1+Einstellungen!$B$10)</f>
        <v>31.35412</v>
      </c>
      <c r="G2499" s="21" t="str">
        <f aca="false">IF(F2499&lt;Einstellungen!$B$5,"ja","nein")</f>
        <v>nein</v>
      </c>
      <c r="H2499" s="21" t="s">
        <v>16</v>
      </c>
      <c r="I2499" s="29" t="n">
        <f aca="false">INDEX(Einstellungen!$B$27:$B$50,1)</f>
        <v>0.6</v>
      </c>
      <c r="J2499" s="29" t="n">
        <f aca="false">F2499*I2499</f>
        <v>18.812472</v>
      </c>
    </row>
    <row r="2500" customFormat="false" ht="15" hidden="false" customHeight="false" outlineLevel="0" collapsed="false">
      <c r="A2500" s="28" t="n">
        <v>45685</v>
      </c>
      <c r="B2500" s="21" t="s">
        <v>113</v>
      </c>
      <c r="C2500" s="21" t="s">
        <v>141</v>
      </c>
      <c r="D2500" s="29" t="n">
        <v>71.53</v>
      </c>
      <c r="E2500" s="29" t="n">
        <f aca="false">D2500/10</f>
        <v>7.153</v>
      </c>
      <c r="F2500" s="29" t="n">
        <f aca="false">(E2500+Einstellungen!$B$20)*(1+Einstellungen!$B$10)</f>
        <v>30.71271</v>
      </c>
      <c r="G2500" s="21" t="str">
        <f aca="false">IF(F2500&lt;Einstellungen!$B$5,"ja","nein")</f>
        <v>nein</v>
      </c>
      <c r="H2500" s="21" t="s">
        <v>16</v>
      </c>
      <c r="I2500" s="29" t="n">
        <f aca="false">INDEX(Einstellungen!$B$27:$B$50,2)</f>
        <v>0.5</v>
      </c>
      <c r="J2500" s="29" t="n">
        <f aca="false">F2500*I2500</f>
        <v>15.356355</v>
      </c>
    </row>
    <row r="2501" customFormat="false" ht="15" hidden="false" customHeight="false" outlineLevel="0" collapsed="false">
      <c r="A2501" s="28" t="n">
        <v>45685</v>
      </c>
      <c r="B2501" s="21" t="s">
        <v>114</v>
      </c>
      <c r="C2501" s="21" t="s">
        <v>141</v>
      </c>
      <c r="D2501" s="29" t="n">
        <v>57.33</v>
      </c>
      <c r="E2501" s="29" t="n">
        <f aca="false">D2501/10</f>
        <v>5.733</v>
      </c>
      <c r="F2501" s="29" t="n">
        <f aca="false">(E2501+Einstellungen!$B$20)*(1+Einstellungen!$B$10)</f>
        <v>29.02291</v>
      </c>
      <c r="G2501" s="21" t="str">
        <f aca="false">IF(F2501&lt;Einstellungen!$B$5,"ja","nein")</f>
        <v>nein</v>
      </c>
      <c r="H2501" s="21" t="s">
        <v>16</v>
      </c>
      <c r="I2501" s="29" t="n">
        <f aca="false">INDEX(Einstellungen!$B$27:$B$50,3)</f>
        <v>0.45</v>
      </c>
      <c r="J2501" s="29" t="n">
        <f aca="false">F2501*I2501</f>
        <v>13.0603095</v>
      </c>
    </row>
    <row r="2502" customFormat="false" ht="15" hidden="false" customHeight="false" outlineLevel="0" collapsed="false">
      <c r="A2502" s="28" t="n">
        <v>45685</v>
      </c>
      <c r="B2502" s="21" t="s">
        <v>115</v>
      </c>
      <c r="C2502" s="21" t="s">
        <v>141</v>
      </c>
      <c r="D2502" s="29" t="n">
        <v>69.28</v>
      </c>
      <c r="E2502" s="29" t="n">
        <f aca="false">D2502/10</f>
        <v>6.928</v>
      </c>
      <c r="F2502" s="29" t="n">
        <f aca="false">(E2502+Einstellungen!$B$20)*(1+Einstellungen!$B$10)</f>
        <v>30.44496</v>
      </c>
      <c r="G2502" s="21" t="str">
        <f aca="false">IF(F2502&lt;Einstellungen!$B$5,"ja","nein")</f>
        <v>nein</v>
      </c>
      <c r="H2502" s="21" t="s">
        <v>16</v>
      </c>
      <c r="I2502" s="29" t="n">
        <f aca="false">INDEX(Einstellungen!$B$27:$B$50,4)</f>
        <v>0.45</v>
      </c>
      <c r="J2502" s="29" t="n">
        <f aca="false">F2502*I2502</f>
        <v>13.700232</v>
      </c>
    </row>
    <row r="2503" customFormat="false" ht="15" hidden="false" customHeight="false" outlineLevel="0" collapsed="false">
      <c r="A2503" s="28" t="n">
        <v>45685</v>
      </c>
      <c r="B2503" s="21" t="s">
        <v>116</v>
      </c>
      <c r="C2503" s="21" t="s">
        <v>141</v>
      </c>
      <c r="D2503" s="29" t="n">
        <v>76.92</v>
      </c>
      <c r="E2503" s="29" t="n">
        <f aca="false">D2503/10</f>
        <v>7.692</v>
      </c>
      <c r="F2503" s="29" t="n">
        <f aca="false">(E2503+Einstellungen!$B$20)*(1+Einstellungen!$B$10)</f>
        <v>31.35412</v>
      </c>
      <c r="G2503" s="21" t="str">
        <f aca="false">IF(F2503&lt;Einstellungen!$B$5,"ja","nein")</f>
        <v>nein</v>
      </c>
      <c r="H2503" s="21" t="s">
        <v>16</v>
      </c>
      <c r="I2503" s="29" t="n">
        <f aca="false">INDEX(Einstellungen!$B$27:$B$50,5)</f>
        <v>0.45</v>
      </c>
      <c r="J2503" s="29" t="n">
        <f aca="false">F2503*I2503</f>
        <v>14.109354</v>
      </c>
    </row>
    <row r="2504" customFormat="false" ht="15" hidden="false" customHeight="false" outlineLevel="0" collapsed="false">
      <c r="A2504" s="28" t="n">
        <v>45685</v>
      </c>
      <c r="B2504" s="21" t="s">
        <v>117</v>
      </c>
      <c r="C2504" s="21" t="s">
        <v>141</v>
      </c>
      <c r="D2504" s="29" t="n">
        <v>77.59</v>
      </c>
      <c r="E2504" s="29" t="n">
        <f aca="false">D2504/10</f>
        <v>7.759</v>
      </c>
      <c r="F2504" s="29" t="n">
        <f aca="false">(E2504+Einstellungen!$B$20)*(1+Einstellungen!$B$10)</f>
        <v>31.43385</v>
      </c>
      <c r="G2504" s="21" t="str">
        <f aca="false">IF(F2504&lt;Einstellungen!$B$5,"ja","nein")</f>
        <v>nein</v>
      </c>
      <c r="H2504" s="21" t="s">
        <v>16</v>
      </c>
      <c r="I2504" s="29" t="n">
        <f aca="false">INDEX(Einstellungen!$B$27:$B$50,6)</f>
        <v>0.5</v>
      </c>
      <c r="J2504" s="29" t="n">
        <f aca="false">F2504*I2504</f>
        <v>15.716925</v>
      </c>
    </row>
    <row r="2505" customFormat="false" ht="15" hidden="false" customHeight="false" outlineLevel="0" collapsed="false">
      <c r="A2505" s="28" t="n">
        <v>45685</v>
      </c>
      <c r="B2505" s="21" t="s">
        <v>118</v>
      </c>
      <c r="C2505" s="21" t="s">
        <v>141</v>
      </c>
      <c r="D2505" s="29" t="n">
        <v>98.22</v>
      </c>
      <c r="E2505" s="29" t="n">
        <f aca="false">D2505/10</f>
        <v>9.822</v>
      </c>
      <c r="F2505" s="29" t="n">
        <f aca="false">(E2505+Einstellungen!$B$20)*(1+Einstellungen!$B$10)</f>
        <v>33.88882</v>
      </c>
      <c r="G2505" s="21" t="str">
        <f aca="false">IF(F2505&lt;Einstellungen!$B$5,"ja","nein")</f>
        <v>nein</v>
      </c>
      <c r="H2505" s="21" t="s">
        <v>16</v>
      </c>
      <c r="I2505" s="29" t="n">
        <f aca="false">INDEX(Einstellungen!$B$27:$B$50,7)</f>
        <v>0.7</v>
      </c>
      <c r="J2505" s="29" t="n">
        <f aca="false">F2505*I2505</f>
        <v>23.722174</v>
      </c>
    </row>
    <row r="2506" customFormat="false" ht="15" hidden="false" customHeight="false" outlineLevel="0" collapsed="false">
      <c r="A2506" s="28" t="n">
        <v>45685</v>
      </c>
      <c r="B2506" s="21" t="s">
        <v>119</v>
      </c>
      <c r="C2506" s="21" t="s">
        <v>141</v>
      </c>
      <c r="D2506" s="29" t="n">
        <v>125.45</v>
      </c>
      <c r="E2506" s="29" t="n">
        <f aca="false">D2506/10</f>
        <v>12.545</v>
      </c>
      <c r="F2506" s="29" t="n">
        <f aca="false">(E2506+Einstellungen!$B$20)*(1+Einstellungen!$B$10)</f>
        <v>37.12919</v>
      </c>
      <c r="G2506" s="21" t="str">
        <f aca="false">IF(F2506&lt;Einstellungen!$B$5,"ja","nein")</f>
        <v>nein</v>
      </c>
      <c r="H2506" s="21" t="s">
        <v>16</v>
      </c>
      <c r="I2506" s="29" t="n">
        <f aca="false">INDEX(Einstellungen!$B$27:$B$50,8)</f>
        <v>0.95</v>
      </c>
      <c r="J2506" s="29" t="n">
        <f aca="false">F2506*I2506</f>
        <v>35.2727305</v>
      </c>
    </row>
    <row r="2507" customFormat="false" ht="15" hidden="false" customHeight="false" outlineLevel="0" collapsed="false">
      <c r="A2507" s="28" t="n">
        <v>45685</v>
      </c>
      <c r="B2507" s="21" t="s">
        <v>120</v>
      </c>
      <c r="C2507" s="21" t="s">
        <v>141</v>
      </c>
      <c r="D2507" s="29" t="n">
        <v>147.5</v>
      </c>
      <c r="E2507" s="29" t="n">
        <f aca="false">D2507/10</f>
        <v>14.75</v>
      </c>
      <c r="F2507" s="29" t="n">
        <f aca="false">(E2507+Einstellungen!$B$20)*(1+Einstellungen!$B$10)</f>
        <v>39.75314</v>
      </c>
      <c r="G2507" s="21" t="str">
        <f aca="false">IF(F2507&lt;Einstellungen!$B$5,"ja","nein")</f>
        <v>nein</v>
      </c>
      <c r="H2507" s="21" t="s">
        <v>16</v>
      </c>
      <c r="I2507" s="29" t="n">
        <f aca="false">INDEX(Einstellungen!$B$27:$B$50,9)</f>
        <v>1.05</v>
      </c>
      <c r="J2507" s="29" t="n">
        <f aca="false">F2507*I2507</f>
        <v>41.740797</v>
      </c>
    </row>
    <row r="2508" customFormat="false" ht="15" hidden="false" customHeight="false" outlineLevel="0" collapsed="false">
      <c r="A2508" s="28" t="n">
        <v>45685</v>
      </c>
      <c r="B2508" s="21" t="s">
        <v>121</v>
      </c>
      <c r="C2508" s="21" t="s">
        <v>141</v>
      </c>
      <c r="D2508" s="29" t="n">
        <v>135.3</v>
      </c>
      <c r="E2508" s="29" t="n">
        <f aca="false">D2508/10</f>
        <v>13.53</v>
      </c>
      <c r="F2508" s="29" t="n">
        <f aca="false">(E2508+Einstellungen!$B$20)*(1+Einstellungen!$B$10)</f>
        <v>38.30134</v>
      </c>
      <c r="G2508" s="21" t="str">
        <f aca="false">IF(F2508&lt;Einstellungen!$B$5,"ja","nein")</f>
        <v>nein</v>
      </c>
      <c r="H2508" s="21" t="s">
        <v>16</v>
      </c>
      <c r="I2508" s="29" t="n">
        <f aca="false">INDEX(Einstellungen!$B$27:$B$50,10)</f>
        <v>1.05</v>
      </c>
      <c r="J2508" s="29" t="n">
        <f aca="false">F2508*I2508</f>
        <v>40.216407</v>
      </c>
    </row>
    <row r="2509" customFormat="false" ht="15" hidden="false" customHeight="false" outlineLevel="0" collapsed="false">
      <c r="A2509" s="28" t="n">
        <v>45685</v>
      </c>
      <c r="B2509" s="21" t="s">
        <v>122</v>
      </c>
      <c r="C2509" s="21" t="s">
        <v>141</v>
      </c>
      <c r="D2509" s="29" t="n">
        <v>120.53</v>
      </c>
      <c r="E2509" s="29" t="n">
        <f aca="false">D2509/10</f>
        <v>12.053</v>
      </c>
      <c r="F2509" s="29" t="n">
        <f aca="false">(E2509+Einstellungen!$B$20)*(1+Einstellungen!$B$10)</f>
        <v>36.54371</v>
      </c>
      <c r="G2509" s="21" t="str">
        <f aca="false">IF(F2509&lt;Einstellungen!$B$5,"ja","nein")</f>
        <v>nein</v>
      </c>
      <c r="H2509" s="21" t="s">
        <v>16</v>
      </c>
      <c r="I2509" s="29" t="n">
        <f aca="false">INDEX(Einstellungen!$B$27:$B$50,11)</f>
        <v>1.05</v>
      </c>
      <c r="J2509" s="29" t="n">
        <f aca="false">F2509*I2509</f>
        <v>38.3708955</v>
      </c>
    </row>
    <row r="2510" customFormat="false" ht="15" hidden="false" customHeight="false" outlineLevel="0" collapsed="false">
      <c r="A2510" s="28" t="n">
        <v>45685</v>
      </c>
      <c r="B2510" s="21" t="s">
        <v>123</v>
      </c>
      <c r="C2510" s="21" t="s">
        <v>141</v>
      </c>
      <c r="D2510" s="29" t="n">
        <v>116.34</v>
      </c>
      <c r="E2510" s="29" t="n">
        <f aca="false">D2510/10</f>
        <v>11.634</v>
      </c>
      <c r="F2510" s="29" t="n">
        <f aca="false">(E2510+Einstellungen!$B$20)*(1+Einstellungen!$B$10)</f>
        <v>36.0451</v>
      </c>
      <c r="G2510" s="21" t="str">
        <f aca="false">IF(F2510&lt;Einstellungen!$B$5,"ja","nein")</f>
        <v>nein</v>
      </c>
      <c r="H2510" s="21" t="s">
        <v>16</v>
      </c>
      <c r="I2510" s="29" t="n">
        <f aca="false">INDEX(Einstellungen!$B$27:$B$50,12)</f>
        <v>1.1</v>
      </c>
      <c r="J2510" s="29" t="n">
        <f aca="false">F2510*I2510</f>
        <v>39.64961</v>
      </c>
    </row>
    <row r="2511" customFormat="false" ht="15" hidden="false" customHeight="false" outlineLevel="0" collapsed="false">
      <c r="A2511" s="28" t="n">
        <v>45685</v>
      </c>
      <c r="B2511" s="21" t="s">
        <v>124</v>
      </c>
      <c r="C2511" s="21" t="s">
        <v>141</v>
      </c>
      <c r="D2511" s="29" t="n">
        <v>114.75</v>
      </c>
      <c r="E2511" s="29" t="n">
        <f aca="false">D2511/10</f>
        <v>11.475</v>
      </c>
      <c r="F2511" s="29" t="n">
        <f aca="false">(E2511+Einstellungen!$B$20)*(1+Einstellungen!$B$10)</f>
        <v>35.85589</v>
      </c>
      <c r="G2511" s="21" t="str">
        <f aca="false">IF(F2511&lt;Einstellungen!$B$5,"ja","nein")</f>
        <v>nein</v>
      </c>
      <c r="H2511" s="21" t="s">
        <v>16</v>
      </c>
      <c r="I2511" s="29" t="n">
        <f aca="false">INDEX(Einstellungen!$B$27:$B$50,13)</f>
        <v>1.2</v>
      </c>
      <c r="J2511" s="29" t="n">
        <f aca="false">F2511*I2511</f>
        <v>43.027068</v>
      </c>
    </row>
    <row r="2512" customFormat="false" ht="15" hidden="false" customHeight="false" outlineLevel="0" collapsed="false">
      <c r="A2512" s="28" t="n">
        <v>45685</v>
      </c>
      <c r="B2512" s="21" t="s">
        <v>125</v>
      </c>
      <c r="C2512" s="21" t="s">
        <v>141</v>
      </c>
      <c r="D2512" s="29" t="n">
        <v>117.39</v>
      </c>
      <c r="E2512" s="29" t="n">
        <f aca="false">D2512/10</f>
        <v>11.739</v>
      </c>
      <c r="F2512" s="29" t="n">
        <f aca="false">(E2512+Einstellungen!$B$20)*(1+Einstellungen!$B$10)</f>
        <v>36.17005</v>
      </c>
      <c r="G2512" s="21" t="str">
        <f aca="false">IF(F2512&lt;Einstellungen!$B$5,"ja","nein")</f>
        <v>nein</v>
      </c>
      <c r="H2512" s="21" t="s">
        <v>16</v>
      </c>
      <c r="I2512" s="29" t="n">
        <f aca="false">INDEX(Einstellungen!$B$27:$B$50,14)</f>
        <v>1.15</v>
      </c>
      <c r="J2512" s="29" t="n">
        <f aca="false">F2512*I2512</f>
        <v>41.5955575</v>
      </c>
    </row>
    <row r="2513" customFormat="false" ht="15" hidden="false" customHeight="false" outlineLevel="0" collapsed="false">
      <c r="A2513" s="28" t="n">
        <v>45685</v>
      </c>
      <c r="B2513" s="21" t="s">
        <v>126</v>
      </c>
      <c r="C2513" s="21" t="s">
        <v>141</v>
      </c>
      <c r="D2513" s="29" t="n">
        <v>121.33</v>
      </c>
      <c r="E2513" s="29" t="n">
        <f aca="false">D2513/10</f>
        <v>12.133</v>
      </c>
      <c r="F2513" s="29" t="n">
        <f aca="false">(E2513+Einstellungen!$B$20)*(1+Einstellungen!$B$10)</f>
        <v>36.63891</v>
      </c>
      <c r="G2513" s="21" t="str">
        <f aca="false">IF(F2513&lt;Einstellungen!$B$5,"ja","nein")</f>
        <v>nein</v>
      </c>
      <c r="H2513" s="21" t="s">
        <v>16</v>
      </c>
      <c r="I2513" s="29" t="n">
        <f aca="false">INDEX(Einstellungen!$B$27:$B$50,15)</f>
        <v>1</v>
      </c>
      <c r="J2513" s="29" t="n">
        <f aca="false">F2513*I2513</f>
        <v>36.63891</v>
      </c>
    </row>
    <row r="2514" customFormat="false" ht="15" hidden="false" customHeight="false" outlineLevel="0" collapsed="false">
      <c r="A2514" s="28" t="n">
        <v>45685</v>
      </c>
      <c r="B2514" s="21" t="s">
        <v>127</v>
      </c>
      <c r="C2514" s="21" t="s">
        <v>141</v>
      </c>
      <c r="D2514" s="29" t="n">
        <v>139.91</v>
      </c>
      <c r="E2514" s="29" t="n">
        <f aca="false">D2514/10</f>
        <v>13.991</v>
      </c>
      <c r="F2514" s="29" t="n">
        <f aca="false">(E2514+Einstellungen!$B$20)*(1+Einstellungen!$B$10)</f>
        <v>38.84993</v>
      </c>
      <c r="G2514" s="21" t="str">
        <f aca="false">IF(F2514&lt;Einstellungen!$B$5,"ja","nein")</f>
        <v>nein</v>
      </c>
      <c r="H2514" s="21" t="s">
        <v>16</v>
      </c>
      <c r="I2514" s="29" t="n">
        <f aca="false">INDEX(Einstellungen!$B$27:$B$50,16)</f>
        <v>0.95</v>
      </c>
      <c r="J2514" s="29" t="n">
        <f aca="false">F2514*I2514</f>
        <v>36.9074335</v>
      </c>
    </row>
    <row r="2515" customFormat="false" ht="15" hidden="false" customHeight="false" outlineLevel="0" collapsed="false">
      <c r="A2515" s="28" t="n">
        <v>45685</v>
      </c>
      <c r="B2515" s="21" t="s">
        <v>128</v>
      </c>
      <c r="C2515" s="21" t="s">
        <v>141</v>
      </c>
      <c r="D2515" s="29" t="n">
        <v>147</v>
      </c>
      <c r="E2515" s="29" t="n">
        <f aca="false">D2515/10</f>
        <v>14.7</v>
      </c>
      <c r="F2515" s="29" t="n">
        <f aca="false">(E2515+Einstellungen!$B$20)*(1+Einstellungen!$B$10)</f>
        <v>39.69364</v>
      </c>
      <c r="G2515" s="21" t="str">
        <f aca="false">IF(F2515&lt;Einstellungen!$B$5,"ja","nein")</f>
        <v>nein</v>
      </c>
      <c r="H2515" s="21" t="s">
        <v>16</v>
      </c>
      <c r="I2515" s="29" t="n">
        <f aca="false">INDEX(Einstellungen!$B$27:$B$50,17)</f>
        <v>0.95</v>
      </c>
      <c r="J2515" s="29" t="n">
        <f aca="false">F2515*I2515</f>
        <v>37.708958</v>
      </c>
    </row>
    <row r="2516" customFormat="false" ht="15" hidden="false" customHeight="false" outlineLevel="0" collapsed="false">
      <c r="A2516" s="28" t="n">
        <v>45685</v>
      </c>
      <c r="B2516" s="21" t="s">
        <v>129</v>
      </c>
      <c r="C2516" s="21" t="s">
        <v>141</v>
      </c>
      <c r="D2516" s="29" t="n">
        <v>149.6</v>
      </c>
      <c r="E2516" s="29" t="n">
        <f aca="false">D2516/10</f>
        <v>14.96</v>
      </c>
      <c r="F2516" s="29" t="n">
        <f aca="false">(E2516+Einstellungen!$B$20)*(1+Einstellungen!$B$10)</f>
        <v>40.00304</v>
      </c>
      <c r="G2516" s="21" t="str">
        <f aca="false">IF(F2516&lt;Einstellungen!$B$5,"ja","nein")</f>
        <v>nein</v>
      </c>
      <c r="H2516" s="21" t="s">
        <v>16</v>
      </c>
      <c r="I2516" s="29" t="n">
        <f aca="false">INDEX(Einstellungen!$B$27:$B$50,18)</f>
        <v>1.1</v>
      </c>
      <c r="J2516" s="29" t="n">
        <f aca="false">F2516*I2516</f>
        <v>44.003344</v>
      </c>
    </row>
    <row r="2517" customFormat="false" ht="15" hidden="false" customHeight="false" outlineLevel="0" collapsed="false">
      <c r="A2517" s="28" t="n">
        <v>45685</v>
      </c>
      <c r="B2517" s="21" t="s">
        <v>130</v>
      </c>
      <c r="C2517" s="21" t="s">
        <v>141</v>
      </c>
      <c r="D2517" s="29" t="n">
        <v>134.94</v>
      </c>
      <c r="E2517" s="29" t="n">
        <f aca="false">D2517/10</f>
        <v>13.494</v>
      </c>
      <c r="F2517" s="29" t="n">
        <f aca="false">(E2517+Einstellungen!$B$20)*(1+Einstellungen!$B$10)</f>
        <v>38.2585</v>
      </c>
      <c r="G2517" s="21" t="str">
        <f aca="false">IF(F2517&lt;Einstellungen!$B$5,"ja","nein")</f>
        <v>nein</v>
      </c>
      <c r="H2517" s="21" t="s">
        <v>16</v>
      </c>
      <c r="I2517" s="29" t="n">
        <f aca="false">INDEX(Einstellungen!$B$27:$B$50,19)</f>
        <v>1.35</v>
      </c>
      <c r="J2517" s="29" t="n">
        <f aca="false">F2517*I2517</f>
        <v>51.648975</v>
      </c>
    </row>
    <row r="2518" customFormat="false" ht="15" hidden="false" customHeight="false" outlineLevel="0" collapsed="false">
      <c r="A2518" s="28" t="n">
        <v>45685</v>
      </c>
      <c r="B2518" s="21" t="s">
        <v>131</v>
      </c>
      <c r="C2518" s="21" t="s">
        <v>141</v>
      </c>
      <c r="D2518" s="29" t="n">
        <v>128.9</v>
      </c>
      <c r="E2518" s="29" t="n">
        <f aca="false">D2518/10</f>
        <v>12.89</v>
      </c>
      <c r="F2518" s="29" t="n">
        <f aca="false">(E2518+Einstellungen!$B$20)*(1+Einstellungen!$B$10)</f>
        <v>37.53974</v>
      </c>
      <c r="G2518" s="21" t="str">
        <f aca="false">IF(F2518&lt;Einstellungen!$B$5,"ja","nein")</f>
        <v>nein</v>
      </c>
      <c r="H2518" s="21" t="s">
        <v>16</v>
      </c>
      <c r="I2518" s="29" t="n">
        <f aca="false">INDEX(Einstellungen!$B$27:$B$50,20)</f>
        <v>1.45</v>
      </c>
      <c r="J2518" s="29" t="n">
        <f aca="false">F2518*I2518</f>
        <v>54.432623</v>
      </c>
    </row>
    <row r="2519" customFormat="false" ht="15" hidden="false" customHeight="false" outlineLevel="0" collapsed="false">
      <c r="A2519" s="28" t="n">
        <v>45685</v>
      </c>
      <c r="B2519" s="21" t="s">
        <v>132</v>
      </c>
      <c r="C2519" s="21" t="s">
        <v>141</v>
      </c>
      <c r="D2519" s="29" t="n">
        <v>94.76</v>
      </c>
      <c r="E2519" s="29" t="n">
        <f aca="false">D2519/10</f>
        <v>9.476</v>
      </c>
      <c r="F2519" s="29" t="n">
        <f aca="false">(E2519+Einstellungen!$B$20)*(1+Einstellungen!$B$10)</f>
        <v>33.47708</v>
      </c>
      <c r="G2519" s="21" t="str">
        <f aca="false">IF(F2519&lt;Einstellungen!$B$5,"ja","nein")</f>
        <v>nein</v>
      </c>
      <c r="H2519" s="21" t="s">
        <v>16</v>
      </c>
      <c r="I2519" s="29" t="n">
        <f aca="false">INDEX(Einstellungen!$B$27:$B$50,21)</f>
        <v>1.4</v>
      </c>
      <c r="J2519" s="29" t="n">
        <f aca="false">F2519*I2519</f>
        <v>46.867912</v>
      </c>
    </row>
    <row r="2520" customFormat="false" ht="15" hidden="false" customHeight="false" outlineLevel="0" collapsed="false">
      <c r="A2520" s="28" t="n">
        <v>45685</v>
      </c>
      <c r="B2520" s="21" t="s">
        <v>133</v>
      </c>
      <c r="C2520" s="21" t="s">
        <v>141</v>
      </c>
      <c r="D2520" s="29" t="n">
        <v>87.26</v>
      </c>
      <c r="E2520" s="29" t="n">
        <f aca="false">D2520/10</f>
        <v>8.726</v>
      </c>
      <c r="F2520" s="29" t="n">
        <f aca="false">(E2520+Einstellungen!$B$20)*(1+Einstellungen!$B$10)</f>
        <v>32.58458</v>
      </c>
      <c r="G2520" s="21" t="str">
        <f aca="false">IF(F2520&lt;Einstellungen!$B$5,"ja","nein")</f>
        <v>nein</v>
      </c>
      <c r="H2520" s="21" t="s">
        <v>16</v>
      </c>
      <c r="I2520" s="29" t="n">
        <f aca="false">INDEX(Einstellungen!$B$27:$B$50,22)</f>
        <v>1.25</v>
      </c>
      <c r="J2520" s="29" t="n">
        <f aca="false">F2520*I2520</f>
        <v>40.730725</v>
      </c>
    </row>
    <row r="2521" customFormat="false" ht="15" hidden="false" customHeight="false" outlineLevel="0" collapsed="false">
      <c r="A2521" s="28" t="n">
        <v>45685</v>
      </c>
      <c r="B2521" s="21" t="s">
        <v>134</v>
      </c>
      <c r="C2521" s="21" t="s">
        <v>141</v>
      </c>
      <c r="D2521" s="29" t="n">
        <v>79.8</v>
      </c>
      <c r="E2521" s="29" t="n">
        <f aca="false">D2521/10</f>
        <v>7.98</v>
      </c>
      <c r="F2521" s="29" t="n">
        <f aca="false">(E2521+Einstellungen!$B$20)*(1+Einstellungen!$B$10)</f>
        <v>31.69684</v>
      </c>
      <c r="G2521" s="21" t="str">
        <f aca="false">IF(F2521&lt;Einstellungen!$B$5,"ja","nein")</f>
        <v>nein</v>
      </c>
      <c r="H2521" s="21" t="s">
        <v>16</v>
      </c>
      <c r="I2521" s="29" t="n">
        <f aca="false">INDEX(Einstellungen!$B$27:$B$50,23)</f>
        <v>1.05</v>
      </c>
      <c r="J2521" s="29" t="n">
        <f aca="false">F2521*I2521</f>
        <v>33.281682</v>
      </c>
    </row>
    <row r="2522" customFormat="false" ht="15" hidden="false" customHeight="false" outlineLevel="0" collapsed="false">
      <c r="A2522" s="28" t="n">
        <v>45685</v>
      </c>
      <c r="B2522" s="21" t="s">
        <v>135</v>
      </c>
      <c r="C2522" s="21" t="s">
        <v>141</v>
      </c>
      <c r="D2522" s="29" t="n">
        <v>64.43</v>
      </c>
      <c r="E2522" s="29" t="n">
        <f aca="false">D2522/10</f>
        <v>6.443</v>
      </c>
      <c r="F2522" s="29" t="n">
        <f aca="false">(E2522+Einstellungen!$B$20)*(1+Einstellungen!$B$10)</f>
        <v>29.86781</v>
      </c>
      <c r="G2522" s="21" t="str">
        <f aca="false">IF(F2522&lt;Einstellungen!$B$5,"ja","nein")</f>
        <v>nein</v>
      </c>
      <c r="H2522" s="21" t="s">
        <v>16</v>
      </c>
      <c r="I2522" s="29" t="n">
        <f aca="false">INDEX(Einstellungen!$B$27:$B$50,24)</f>
        <v>0.8</v>
      </c>
      <c r="J2522" s="29" t="n">
        <f aca="false">F2522*I2522</f>
        <v>23.894248</v>
      </c>
    </row>
    <row r="2523" customFormat="false" ht="15" hidden="false" customHeight="false" outlineLevel="0" collapsed="false">
      <c r="A2523" s="28" t="n">
        <v>45686</v>
      </c>
      <c r="B2523" s="21" t="s">
        <v>111</v>
      </c>
      <c r="C2523" s="21" t="s">
        <v>112</v>
      </c>
      <c r="D2523" s="29" t="n">
        <v>87.72</v>
      </c>
      <c r="E2523" s="29" t="n">
        <f aca="false">D2523/10</f>
        <v>8.772</v>
      </c>
      <c r="F2523" s="29" t="n">
        <f aca="false">(E2523+Einstellungen!$B$20)*(1+Einstellungen!$B$10)</f>
        <v>32.63932</v>
      </c>
      <c r="G2523" s="21" t="str">
        <f aca="false">IF(F2523&lt;Einstellungen!$B$5,"ja","nein")</f>
        <v>nein</v>
      </c>
      <c r="H2523" s="21" t="s">
        <v>16</v>
      </c>
      <c r="I2523" s="29" t="n">
        <f aca="false">INDEX(Einstellungen!$B$27:$B$50,1)</f>
        <v>0.6</v>
      </c>
      <c r="J2523" s="29" t="n">
        <f aca="false">F2523*I2523</f>
        <v>19.583592</v>
      </c>
    </row>
    <row r="2524" customFormat="false" ht="15" hidden="false" customHeight="false" outlineLevel="0" collapsed="false">
      <c r="A2524" s="28" t="n">
        <v>45686</v>
      </c>
      <c r="B2524" s="21" t="s">
        <v>113</v>
      </c>
      <c r="C2524" s="21" t="s">
        <v>112</v>
      </c>
      <c r="D2524" s="29" t="n">
        <v>83.39</v>
      </c>
      <c r="E2524" s="29" t="n">
        <f aca="false">D2524/10</f>
        <v>8.339</v>
      </c>
      <c r="F2524" s="29" t="n">
        <f aca="false">(E2524+Einstellungen!$B$20)*(1+Einstellungen!$B$10)</f>
        <v>32.12405</v>
      </c>
      <c r="G2524" s="21" t="str">
        <f aca="false">IF(F2524&lt;Einstellungen!$B$5,"ja","nein")</f>
        <v>nein</v>
      </c>
      <c r="H2524" s="21" t="s">
        <v>16</v>
      </c>
      <c r="I2524" s="29" t="n">
        <f aca="false">INDEX(Einstellungen!$B$27:$B$50,2)</f>
        <v>0.5</v>
      </c>
      <c r="J2524" s="29" t="n">
        <f aca="false">F2524*I2524</f>
        <v>16.062025</v>
      </c>
    </row>
    <row r="2525" customFormat="false" ht="15" hidden="false" customHeight="false" outlineLevel="0" collapsed="false">
      <c r="A2525" s="28" t="n">
        <v>45686</v>
      </c>
      <c r="B2525" s="21" t="s">
        <v>114</v>
      </c>
      <c r="C2525" s="21" t="s">
        <v>112</v>
      </c>
      <c r="D2525" s="29" t="n">
        <v>78.16</v>
      </c>
      <c r="E2525" s="29" t="n">
        <f aca="false">D2525/10</f>
        <v>7.816</v>
      </c>
      <c r="F2525" s="29" t="n">
        <f aca="false">(E2525+Einstellungen!$B$20)*(1+Einstellungen!$B$10)</f>
        <v>31.50168</v>
      </c>
      <c r="G2525" s="21" t="str">
        <f aca="false">IF(F2525&lt;Einstellungen!$B$5,"ja","nein")</f>
        <v>nein</v>
      </c>
      <c r="H2525" s="21" t="s">
        <v>16</v>
      </c>
      <c r="I2525" s="29" t="n">
        <f aca="false">INDEX(Einstellungen!$B$27:$B$50,3)</f>
        <v>0.45</v>
      </c>
      <c r="J2525" s="29" t="n">
        <f aca="false">F2525*I2525</f>
        <v>14.175756</v>
      </c>
    </row>
    <row r="2526" customFormat="false" ht="15" hidden="false" customHeight="false" outlineLevel="0" collapsed="false">
      <c r="A2526" s="28" t="n">
        <v>45686</v>
      </c>
      <c r="B2526" s="21" t="s">
        <v>115</v>
      </c>
      <c r="C2526" s="21" t="s">
        <v>112</v>
      </c>
      <c r="D2526" s="29" t="n">
        <v>75.64</v>
      </c>
      <c r="E2526" s="29" t="n">
        <f aca="false">D2526/10</f>
        <v>7.564</v>
      </c>
      <c r="F2526" s="29" t="n">
        <f aca="false">(E2526+Einstellungen!$B$20)*(1+Einstellungen!$B$10)</f>
        <v>31.2018</v>
      </c>
      <c r="G2526" s="21" t="str">
        <f aca="false">IF(F2526&lt;Einstellungen!$B$5,"ja","nein")</f>
        <v>nein</v>
      </c>
      <c r="H2526" s="21" t="s">
        <v>16</v>
      </c>
      <c r="I2526" s="29" t="n">
        <f aca="false">INDEX(Einstellungen!$B$27:$B$50,4)</f>
        <v>0.45</v>
      </c>
      <c r="J2526" s="29" t="n">
        <f aca="false">F2526*I2526</f>
        <v>14.04081</v>
      </c>
    </row>
    <row r="2527" customFormat="false" ht="15" hidden="false" customHeight="false" outlineLevel="0" collapsed="false">
      <c r="A2527" s="28" t="n">
        <v>45686</v>
      </c>
      <c r="B2527" s="21" t="s">
        <v>116</v>
      </c>
      <c r="C2527" s="21" t="s">
        <v>112</v>
      </c>
      <c r="D2527" s="29" t="n">
        <v>79.01</v>
      </c>
      <c r="E2527" s="29" t="n">
        <f aca="false">D2527/10</f>
        <v>7.901</v>
      </c>
      <c r="F2527" s="29" t="n">
        <f aca="false">(E2527+Einstellungen!$B$20)*(1+Einstellungen!$B$10)</f>
        <v>31.60283</v>
      </c>
      <c r="G2527" s="21" t="str">
        <f aca="false">IF(F2527&lt;Einstellungen!$B$5,"ja","nein")</f>
        <v>nein</v>
      </c>
      <c r="H2527" s="21" t="s">
        <v>16</v>
      </c>
      <c r="I2527" s="29" t="n">
        <f aca="false">INDEX(Einstellungen!$B$27:$B$50,5)</f>
        <v>0.45</v>
      </c>
      <c r="J2527" s="29" t="n">
        <f aca="false">F2527*I2527</f>
        <v>14.2212735</v>
      </c>
    </row>
    <row r="2528" customFormat="false" ht="15" hidden="false" customHeight="false" outlineLevel="0" collapsed="false">
      <c r="A2528" s="28" t="n">
        <v>45686</v>
      </c>
      <c r="B2528" s="21" t="s">
        <v>117</v>
      </c>
      <c r="C2528" s="21" t="s">
        <v>112</v>
      </c>
      <c r="D2528" s="29" t="n">
        <v>86.98</v>
      </c>
      <c r="E2528" s="29" t="n">
        <f aca="false">D2528/10</f>
        <v>8.698</v>
      </c>
      <c r="F2528" s="29" t="n">
        <f aca="false">(E2528+Einstellungen!$B$20)*(1+Einstellungen!$B$10)</f>
        <v>32.55126</v>
      </c>
      <c r="G2528" s="21" t="str">
        <f aca="false">IF(F2528&lt;Einstellungen!$B$5,"ja","nein")</f>
        <v>nein</v>
      </c>
      <c r="H2528" s="21" t="s">
        <v>16</v>
      </c>
      <c r="I2528" s="29" t="n">
        <f aca="false">INDEX(Einstellungen!$B$27:$B$50,6)</f>
        <v>0.5</v>
      </c>
      <c r="J2528" s="29" t="n">
        <f aca="false">F2528*I2528</f>
        <v>16.27563</v>
      </c>
    </row>
    <row r="2529" customFormat="false" ht="15" hidden="false" customHeight="false" outlineLevel="0" collapsed="false">
      <c r="A2529" s="28" t="n">
        <v>45686</v>
      </c>
      <c r="B2529" s="21" t="s">
        <v>118</v>
      </c>
      <c r="C2529" s="21" t="s">
        <v>112</v>
      </c>
      <c r="D2529" s="29" t="n">
        <v>93.14</v>
      </c>
      <c r="E2529" s="29" t="n">
        <f aca="false">D2529/10</f>
        <v>9.314</v>
      </c>
      <c r="F2529" s="29" t="n">
        <f aca="false">(E2529+Einstellungen!$B$20)*(1+Einstellungen!$B$10)</f>
        <v>33.2843</v>
      </c>
      <c r="G2529" s="21" t="str">
        <f aca="false">IF(F2529&lt;Einstellungen!$B$5,"ja","nein")</f>
        <v>nein</v>
      </c>
      <c r="H2529" s="21" t="s">
        <v>16</v>
      </c>
      <c r="I2529" s="29" t="n">
        <f aca="false">INDEX(Einstellungen!$B$27:$B$50,7)</f>
        <v>0.7</v>
      </c>
      <c r="J2529" s="29" t="n">
        <f aca="false">F2529*I2529</f>
        <v>23.29901</v>
      </c>
    </row>
    <row r="2530" customFormat="false" ht="15" hidden="false" customHeight="false" outlineLevel="0" collapsed="false">
      <c r="A2530" s="28" t="n">
        <v>45686</v>
      </c>
      <c r="B2530" s="21" t="s">
        <v>119</v>
      </c>
      <c r="C2530" s="21" t="s">
        <v>112</v>
      </c>
      <c r="D2530" s="29" t="n">
        <v>141.42</v>
      </c>
      <c r="E2530" s="29" t="n">
        <f aca="false">D2530/10</f>
        <v>14.142</v>
      </c>
      <c r="F2530" s="29" t="n">
        <f aca="false">(E2530+Einstellungen!$B$20)*(1+Einstellungen!$B$10)</f>
        <v>39.02962</v>
      </c>
      <c r="G2530" s="21" t="str">
        <f aca="false">IF(F2530&lt;Einstellungen!$B$5,"ja","nein")</f>
        <v>nein</v>
      </c>
      <c r="H2530" s="21" t="s">
        <v>16</v>
      </c>
      <c r="I2530" s="29" t="n">
        <f aca="false">INDEX(Einstellungen!$B$27:$B$50,8)</f>
        <v>0.95</v>
      </c>
      <c r="J2530" s="29" t="n">
        <f aca="false">F2530*I2530</f>
        <v>37.078139</v>
      </c>
    </row>
    <row r="2531" customFormat="false" ht="15" hidden="false" customHeight="false" outlineLevel="0" collapsed="false">
      <c r="A2531" s="28" t="n">
        <v>45686</v>
      </c>
      <c r="B2531" s="21" t="s">
        <v>120</v>
      </c>
      <c r="C2531" s="21" t="s">
        <v>112</v>
      </c>
      <c r="D2531" s="29" t="n">
        <v>142.54</v>
      </c>
      <c r="E2531" s="29" t="n">
        <f aca="false">D2531/10</f>
        <v>14.254</v>
      </c>
      <c r="F2531" s="29" t="n">
        <f aca="false">(E2531+Einstellungen!$B$20)*(1+Einstellungen!$B$10)</f>
        <v>39.1629</v>
      </c>
      <c r="G2531" s="21" t="str">
        <f aca="false">IF(F2531&lt;Einstellungen!$B$5,"ja","nein")</f>
        <v>nein</v>
      </c>
      <c r="H2531" s="21" t="s">
        <v>16</v>
      </c>
      <c r="I2531" s="29" t="n">
        <f aca="false">INDEX(Einstellungen!$B$27:$B$50,9)</f>
        <v>1.05</v>
      </c>
      <c r="J2531" s="29" t="n">
        <f aca="false">F2531*I2531</f>
        <v>41.121045</v>
      </c>
    </row>
    <row r="2532" customFormat="false" ht="15" hidden="false" customHeight="false" outlineLevel="0" collapsed="false">
      <c r="A2532" s="28" t="n">
        <v>45686</v>
      </c>
      <c r="B2532" s="21" t="s">
        <v>121</v>
      </c>
      <c r="C2532" s="21" t="s">
        <v>112</v>
      </c>
      <c r="D2532" s="29" t="n">
        <v>130.45</v>
      </c>
      <c r="E2532" s="29" t="n">
        <f aca="false">D2532/10</f>
        <v>13.045</v>
      </c>
      <c r="F2532" s="29" t="n">
        <f aca="false">(E2532+Einstellungen!$B$20)*(1+Einstellungen!$B$10)</f>
        <v>37.72419</v>
      </c>
      <c r="G2532" s="21" t="str">
        <f aca="false">IF(F2532&lt;Einstellungen!$B$5,"ja","nein")</f>
        <v>nein</v>
      </c>
      <c r="H2532" s="21" t="s">
        <v>16</v>
      </c>
      <c r="I2532" s="29" t="n">
        <f aca="false">INDEX(Einstellungen!$B$27:$B$50,10)</f>
        <v>1.05</v>
      </c>
      <c r="J2532" s="29" t="n">
        <f aca="false">F2532*I2532</f>
        <v>39.6103995</v>
      </c>
    </row>
    <row r="2533" customFormat="false" ht="15" hidden="false" customHeight="false" outlineLevel="0" collapsed="false">
      <c r="A2533" s="28" t="n">
        <v>45686</v>
      </c>
      <c r="B2533" s="21" t="s">
        <v>122</v>
      </c>
      <c r="C2533" s="21" t="s">
        <v>112</v>
      </c>
      <c r="D2533" s="29" t="n">
        <v>105.05</v>
      </c>
      <c r="E2533" s="29" t="n">
        <f aca="false">D2533/10</f>
        <v>10.505</v>
      </c>
      <c r="F2533" s="29" t="n">
        <f aca="false">(E2533+Einstellungen!$B$20)*(1+Einstellungen!$B$10)</f>
        <v>34.70159</v>
      </c>
      <c r="G2533" s="21" t="str">
        <f aca="false">IF(F2533&lt;Einstellungen!$B$5,"ja","nein")</f>
        <v>nein</v>
      </c>
      <c r="H2533" s="21" t="s">
        <v>16</v>
      </c>
      <c r="I2533" s="29" t="n">
        <f aca="false">INDEX(Einstellungen!$B$27:$B$50,11)</f>
        <v>1.05</v>
      </c>
      <c r="J2533" s="29" t="n">
        <f aca="false">F2533*I2533</f>
        <v>36.4366695</v>
      </c>
    </row>
    <row r="2534" customFormat="false" ht="15" hidden="false" customHeight="false" outlineLevel="0" collapsed="false">
      <c r="A2534" s="28" t="n">
        <v>45686</v>
      </c>
      <c r="B2534" s="21" t="s">
        <v>123</v>
      </c>
      <c r="C2534" s="21" t="s">
        <v>112</v>
      </c>
      <c r="D2534" s="29" t="n">
        <v>89.25</v>
      </c>
      <c r="E2534" s="29" t="n">
        <f aca="false">D2534/10</f>
        <v>8.925</v>
      </c>
      <c r="F2534" s="29" t="n">
        <f aca="false">(E2534+Einstellungen!$B$20)*(1+Einstellungen!$B$10)</f>
        <v>32.82139</v>
      </c>
      <c r="G2534" s="21" t="str">
        <f aca="false">IF(F2534&lt;Einstellungen!$B$5,"ja","nein")</f>
        <v>nein</v>
      </c>
      <c r="H2534" s="21" t="s">
        <v>16</v>
      </c>
      <c r="I2534" s="29" t="n">
        <f aca="false">INDEX(Einstellungen!$B$27:$B$50,12)</f>
        <v>1.1</v>
      </c>
      <c r="J2534" s="29" t="n">
        <f aca="false">F2534*I2534</f>
        <v>36.103529</v>
      </c>
    </row>
    <row r="2535" customFormat="false" ht="15" hidden="false" customHeight="false" outlineLevel="0" collapsed="false">
      <c r="A2535" s="28" t="n">
        <v>45686</v>
      </c>
      <c r="B2535" s="21" t="s">
        <v>124</v>
      </c>
      <c r="C2535" s="21" t="s">
        <v>112</v>
      </c>
      <c r="D2535" s="29" t="n">
        <v>85</v>
      </c>
      <c r="E2535" s="29" t="n">
        <f aca="false">D2535/10</f>
        <v>8.5</v>
      </c>
      <c r="F2535" s="29" t="n">
        <f aca="false">(E2535+Einstellungen!$B$20)*(1+Einstellungen!$B$10)</f>
        <v>32.31564</v>
      </c>
      <c r="G2535" s="21" t="str">
        <f aca="false">IF(F2535&lt;Einstellungen!$B$5,"ja","nein")</f>
        <v>nein</v>
      </c>
      <c r="H2535" s="21" t="s">
        <v>16</v>
      </c>
      <c r="I2535" s="29" t="n">
        <f aca="false">INDEX(Einstellungen!$B$27:$B$50,13)</f>
        <v>1.2</v>
      </c>
      <c r="J2535" s="29" t="n">
        <f aca="false">F2535*I2535</f>
        <v>38.778768</v>
      </c>
    </row>
    <row r="2536" customFormat="false" ht="15" hidden="false" customHeight="false" outlineLevel="0" collapsed="false">
      <c r="A2536" s="28" t="n">
        <v>45686</v>
      </c>
      <c r="B2536" s="21" t="s">
        <v>125</v>
      </c>
      <c r="C2536" s="21" t="s">
        <v>112</v>
      </c>
      <c r="D2536" s="29" t="n">
        <v>85.53</v>
      </c>
      <c r="E2536" s="29" t="n">
        <f aca="false">D2536/10</f>
        <v>8.553</v>
      </c>
      <c r="F2536" s="29" t="n">
        <f aca="false">(E2536+Einstellungen!$B$20)*(1+Einstellungen!$B$10)</f>
        <v>32.37871</v>
      </c>
      <c r="G2536" s="21" t="str">
        <f aca="false">IF(F2536&lt;Einstellungen!$B$5,"ja","nein")</f>
        <v>nein</v>
      </c>
      <c r="H2536" s="21" t="s">
        <v>16</v>
      </c>
      <c r="I2536" s="29" t="n">
        <f aca="false">INDEX(Einstellungen!$B$27:$B$50,14)</f>
        <v>1.15</v>
      </c>
      <c r="J2536" s="29" t="n">
        <f aca="false">F2536*I2536</f>
        <v>37.2355165</v>
      </c>
    </row>
    <row r="2537" customFormat="false" ht="15" hidden="false" customHeight="false" outlineLevel="0" collapsed="false">
      <c r="A2537" s="28" t="n">
        <v>45686</v>
      </c>
      <c r="B2537" s="21" t="s">
        <v>126</v>
      </c>
      <c r="C2537" s="21" t="s">
        <v>112</v>
      </c>
      <c r="D2537" s="29" t="n">
        <v>87.67</v>
      </c>
      <c r="E2537" s="29" t="n">
        <f aca="false">D2537/10</f>
        <v>8.767</v>
      </c>
      <c r="F2537" s="29" t="n">
        <f aca="false">(E2537+Einstellungen!$B$20)*(1+Einstellungen!$B$10)</f>
        <v>32.63337</v>
      </c>
      <c r="G2537" s="21" t="str">
        <f aca="false">IF(F2537&lt;Einstellungen!$B$5,"ja","nein")</f>
        <v>nein</v>
      </c>
      <c r="H2537" s="21" t="s">
        <v>16</v>
      </c>
      <c r="I2537" s="29" t="n">
        <f aca="false">INDEX(Einstellungen!$B$27:$B$50,15)</f>
        <v>1</v>
      </c>
      <c r="J2537" s="29" t="n">
        <f aca="false">F2537*I2537</f>
        <v>32.63337</v>
      </c>
    </row>
    <row r="2538" customFormat="false" ht="15" hidden="false" customHeight="false" outlineLevel="0" collapsed="false">
      <c r="A2538" s="28" t="n">
        <v>45686</v>
      </c>
      <c r="B2538" s="21" t="s">
        <v>127</v>
      </c>
      <c r="C2538" s="21" t="s">
        <v>112</v>
      </c>
      <c r="D2538" s="29" t="n">
        <v>102.75</v>
      </c>
      <c r="E2538" s="29" t="n">
        <f aca="false">D2538/10</f>
        <v>10.275</v>
      </c>
      <c r="F2538" s="29" t="n">
        <f aca="false">(E2538+Einstellungen!$B$20)*(1+Einstellungen!$B$10)</f>
        <v>34.42789</v>
      </c>
      <c r="G2538" s="21" t="str">
        <f aca="false">IF(F2538&lt;Einstellungen!$B$5,"ja","nein")</f>
        <v>nein</v>
      </c>
      <c r="H2538" s="21" t="s">
        <v>16</v>
      </c>
      <c r="I2538" s="29" t="n">
        <f aca="false">INDEX(Einstellungen!$B$27:$B$50,16)</f>
        <v>0.95</v>
      </c>
      <c r="J2538" s="29" t="n">
        <f aca="false">F2538*I2538</f>
        <v>32.7064955</v>
      </c>
    </row>
    <row r="2539" customFormat="false" ht="15" hidden="false" customHeight="false" outlineLevel="0" collapsed="false">
      <c r="A2539" s="28" t="n">
        <v>45686</v>
      </c>
      <c r="B2539" s="21" t="s">
        <v>128</v>
      </c>
      <c r="C2539" s="21" t="s">
        <v>112</v>
      </c>
      <c r="D2539" s="29" t="n">
        <v>132.66</v>
      </c>
      <c r="E2539" s="29" t="n">
        <f aca="false">D2539/10</f>
        <v>13.266</v>
      </c>
      <c r="F2539" s="29" t="n">
        <f aca="false">(E2539+Einstellungen!$B$20)*(1+Einstellungen!$B$10)</f>
        <v>37.98718</v>
      </c>
      <c r="G2539" s="21" t="str">
        <f aca="false">IF(F2539&lt;Einstellungen!$B$5,"ja","nein")</f>
        <v>nein</v>
      </c>
      <c r="H2539" s="21" t="s">
        <v>16</v>
      </c>
      <c r="I2539" s="29" t="n">
        <f aca="false">INDEX(Einstellungen!$B$27:$B$50,17)</f>
        <v>0.95</v>
      </c>
      <c r="J2539" s="29" t="n">
        <f aca="false">F2539*I2539</f>
        <v>36.087821</v>
      </c>
    </row>
    <row r="2540" customFormat="false" ht="15" hidden="false" customHeight="false" outlineLevel="0" collapsed="false">
      <c r="A2540" s="28" t="n">
        <v>45686</v>
      </c>
      <c r="B2540" s="21" t="s">
        <v>129</v>
      </c>
      <c r="C2540" s="21" t="s">
        <v>112</v>
      </c>
      <c r="D2540" s="29" t="n">
        <v>149.57</v>
      </c>
      <c r="E2540" s="29" t="n">
        <f aca="false">D2540/10</f>
        <v>14.957</v>
      </c>
      <c r="F2540" s="29" t="n">
        <f aca="false">(E2540+Einstellungen!$B$20)*(1+Einstellungen!$B$10)</f>
        <v>39.99947</v>
      </c>
      <c r="G2540" s="21" t="str">
        <f aca="false">IF(F2540&lt;Einstellungen!$B$5,"ja","nein")</f>
        <v>nein</v>
      </c>
      <c r="H2540" s="21" t="s">
        <v>16</v>
      </c>
      <c r="I2540" s="29" t="n">
        <f aca="false">INDEX(Einstellungen!$B$27:$B$50,18)</f>
        <v>1.1</v>
      </c>
      <c r="J2540" s="29" t="n">
        <f aca="false">F2540*I2540</f>
        <v>43.999417</v>
      </c>
    </row>
    <row r="2541" customFormat="false" ht="15" hidden="false" customHeight="false" outlineLevel="0" collapsed="false">
      <c r="A2541" s="28" t="n">
        <v>45686</v>
      </c>
      <c r="B2541" s="21" t="s">
        <v>130</v>
      </c>
      <c r="C2541" s="21" t="s">
        <v>112</v>
      </c>
      <c r="D2541" s="29" t="n">
        <v>150.09</v>
      </c>
      <c r="E2541" s="29" t="n">
        <f aca="false">D2541/10</f>
        <v>15.009</v>
      </c>
      <c r="F2541" s="29" t="n">
        <f aca="false">(E2541+Einstellungen!$B$20)*(1+Einstellungen!$B$10)</f>
        <v>40.06135</v>
      </c>
      <c r="G2541" s="21" t="str">
        <f aca="false">IF(F2541&lt;Einstellungen!$B$5,"ja","nein")</f>
        <v>nein</v>
      </c>
      <c r="H2541" s="21" t="s">
        <v>16</v>
      </c>
      <c r="I2541" s="29" t="n">
        <f aca="false">INDEX(Einstellungen!$B$27:$B$50,19)</f>
        <v>1.35</v>
      </c>
      <c r="J2541" s="29" t="n">
        <f aca="false">F2541*I2541</f>
        <v>54.0828225</v>
      </c>
    </row>
    <row r="2542" customFormat="false" ht="15" hidden="false" customHeight="false" outlineLevel="0" collapsed="false">
      <c r="A2542" s="28" t="n">
        <v>45686</v>
      </c>
      <c r="B2542" s="21" t="s">
        <v>131</v>
      </c>
      <c r="C2542" s="21" t="s">
        <v>112</v>
      </c>
      <c r="D2542" s="29" t="n">
        <v>146.3</v>
      </c>
      <c r="E2542" s="29" t="n">
        <f aca="false">D2542/10</f>
        <v>14.63</v>
      </c>
      <c r="F2542" s="29" t="n">
        <f aca="false">(E2542+Einstellungen!$B$20)*(1+Einstellungen!$B$10)</f>
        <v>39.61034</v>
      </c>
      <c r="G2542" s="21" t="str">
        <f aca="false">IF(F2542&lt;Einstellungen!$B$5,"ja","nein")</f>
        <v>nein</v>
      </c>
      <c r="H2542" s="21" t="s">
        <v>16</v>
      </c>
      <c r="I2542" s="29" t="n">
        <f aca="false">INDEX(Einstellungen!$B$27:$B$50,20)</f>
        <v>1.45</v>
      </c>
      <c r="J2542" s="29" t="n">
        <f aca="false">F2542*I2542</f>
        <v>57.434993</v>
      </c>
    </row>
    <row r="2543" customFormat="false" ht="15" hidden="false" customHeight="false" outlineLevel="0" collapsed="false">
      <c r="A2543" s="28" t="n">
        <v>45686</v>
      </c>
      <c r="B2543" s="21" t="s">
        <v>132</v>
      </c>
      <c r="C2543" s="21" t="s">
        <v>112</v>
      </c>
      <c r="D2543" s="29" t="n">
        <v>131.95</v>
      </c>
      <c r="E2543" s="29" t="n">
        <f aca="false">D2543/10</f>
        <v>13.195</v>
      </c>
      <c r="F2543" s="29" t="n">
        <f aca="false">(E2543+Einstellungen!$B$20)*(1+Einstellungen!$B$10)</f>
        <v>37.90269</v>
      </c>
      <c r="G2543" s="21" t="str">
        <f aca="false">IF(F2543&lt;Einstellungen!$B$5,"ja","nein")</f>
        <v>nein</v>
      </c>
      <c r="H2543" s="21" t="s">
        <v>16</v>
      </c>
      <c r="I2543" s="29" t="n">
        <f aca="false">INDEX(Einstellungen!$B$27:$B$50,21)</f>
        <v>1.4</v>
      </c>
      <c r="J2543" s="29" t="n">
        <f aca="false">F2543*I2543</f>
        <v>53.063766</v>
      </c>
    </row>
    <row r="2544" customFormat="false" ht="15" hidden="false" customHeight="false" outlineLevel="0" collapsed="false">
      <c r="A2544" s="28" t="n">
        <v>45686</v>
      </c>
      <c r="B2544" s="21" t="s">
        <v>133</v>
      </c>
      <c r="C2544" s="21" t="s">
        <v>112</v>
      </c>
      <c r="D2544" s="29" t="n">
        <v>119.65</v>
      </c>
      <c r="E2544" s="29" t="n">
        <f aca="false">D2544/10</f>
        <v>11.965</v>
      </c>
      <c r="F2544" s="29" t="n">
        <f aca="false">(E2544+Einstellungen!$B$20)*(1+Einstellungen!$B$10)</f>
        <v>36.43899</v>
      </c>
      <c r="G2544" s="21" t="str">
        <f aca="false">IF(F2544&lt;Einstellungen!$B$5,"ja","nein")</f>
        <v>nein</v>
      </c>
      <c r="H2544" s="21" t="s">
        <v>16</v>
      </c>
      <c r="I2544" s="29" t="n">
        <f aca="false">INDEX(Einstellungen!$B$27:$B$50,22)</f>
        <v>1.25</v>
      </c>
      <c r="J2544" s="29" t="n">
        <f aca="false">F2544*I2544</f>
        <v>45.5487375</v>
      </c>
    </row>
    <row r="2545" customFormat="false" ht="15" hidden="false" customHeight="false" outlineLevel="0" collapsed="false">
      <c r="A2545" s="28" t="n">
        <v>45686</v>
      </c>
      <c r="B2545" s="21" t="s">
        <v>134</v>
      </c>
      <c r="C2545" s="21" t="s">
        <v>112</v>
      </c>
      <c r="D2545" s="29" t="n">
        <v>111.99</v>
      </c>
      <c r="E2545" s="29" t="n">
        <f aca="false">D2545/10</f>
        <v>11.199</v>
      </c>
      <c r="F2545" s="29" t="n">
        <f aca="false">(E2545+Einstellungen!$B$20)*(1+Einstellungen!$B$10)</f>
        <v>35.52745</v>
      </c>
      <c r="G2545" s="21" t="str">
        <f aca="false">IF(F2545&lt;Einstellungen!$B$5,"ja","nein")</f>
        <v>nein</v>
      </c>
      <c r="H2545" s="21" t="s">
        <v>16</v>
      </c>
      <c r="I2545" s="29" t="n">
        <f aca="false">INDEX(Einstellungen!$B$27:$B$50,23)</f>
        <v>1.05</v>
      </c>
      <c r="J2545" s="29" t="n">
        <f aca="false">F2545*I2545</f>
        <v>37.3038225</v>
      </c>
    </row>
    <row r="2546" customFormat="false" ht="15" hidden="false" customHeight="false" outlineLevel="0" collapsed="false">
      <c r="A2546" s="28" t="n">
        <v>45686</v>
      </c>
      <c r="B2546" s="21" t="s">
        <v>135</v>
      </c>
      <c r="C2546" s="21" t="s">
        <v>112</v>
      </c>
      <c r="D2546" s="29" t="n">
        <v>99.33</v>
      </c>
      <c r="E2546" s="29" t="n">
        <f aca="false">D2546/10</f>
        <v>9.933</v>
      </c>
      <c r="F2546" s="29" t="n">
        <f aca="false">(E2546+Einstellungen!$B$20)*(1+Einstellungen!$B$10)</f>
        <v>34.02091</v>
      </c>
      <c r="G2546" s="21" t="str">
        <f aca="false">IF(F2546&lt;Einstellungen!$B$5,"ja","nein")</f>
        <v>nein</v>
      </c>
      <c r="H2546" s="21" t="s">
        <v>16</v>
      </c>
      <c r="I2546" s="29" t="n">
        <f aca="false">INDEX(Einstellungen!$B$27:$B$50,24)</f>
        <v>0.8</v>
      </c>
      <c r="J2546" s="29" t="n">
        <f aca="false">F2546*I2546</f>
        <v>27.216728</v>
      </c>
    </row>
    <row r="2547" customFormat="false" ht="15" hidden="false" customHeight="false" outlineLevel="0" collapsed="false">
      <c r="A2547" s="28" t="n">
        <v>45687</v>
      </c>
      <c r="B2547" s="21" t="s">
        <v>111</v>
      </c>
      <c r="C2547" s="21" t="s">
        <v>136</v>
      </c>
      <c r="D2547" s="29" t="n">
        <v>92.41</v>
      </c>
      <c r="E2547" s="29" t="n">
        <f aca="false">D2547/10</f>
        <v>9.241</v>
      </c>
      <c r="F2547" s="29" t="n">
        <f aca="false">(E2547+Einstellungen!$B$20)*(1+Einstellungen!$B$10)</f>
        <v>33.19743</v>
      </c>
      <c r="G2547" s="21" t="str">
        <f aca="false">IF(F2547&lt;Einstellungen!$B$5,"ja","nein")</f>
        <v>nein</v>
      </c>
      <c r="H2547" s="21" t="s">
        <v>16</v>
      </c>
      <c r="I2547" s="29" t="n">
        <f aca="false">INDEX(Einstellungen!$B$27:$B$50,1)</f>
        <v>0.6</v>
      </c>
      <c r="J2547" s="29" t="n">
        <f aca="false">F2547*I2547</f>
        <v>19.918458</v>
      </c>
    </row>
    <row r="2548" customFormat="false" ht="15" hidden="false" customHeight="false" outlineLevel="0" collapsed="false">
      <c r="A2548" s="28" t="n">
        <v>45687</v>
      </c>
      <c r="B2548" s="21" t="s">
        <v>113</v>
      </c>
      <c r="C2548" s="21" t="s">
        <v>136</v>
      </c>
      <c r="D2548" s="29" t="n">
        <v>92.43</v>
      </c>
      <c r="E2548" s="29" t="n">
        <f aca="false">D2548/10</f>
        <v>9.243</v>
      </c>
      <c r="F2548" s="29" t="n">
        <f aca="false">(E2548+Einstellungen!$B$20)*(1+Einstellungen!$B$10)</f>
        <v>33.19981</v>
      </c>
      <c r="G2548" s="21" t="str">
        <f aca="false">IF(F2548&lt;Einstellungen!$B$5,"ja","nein")</f>
        <v>nein</v>
      </c>
      <c r="H2548" s="21" t="s">
        <v>16</v>
      </c>
      <c r="I2548" s="29" t="n">
        <f aca="false">INDEX(Einstellungen!$B$27:$B$50,2)</f>
        <v>0.5</v>
      </c>
      <c r="J2548" s="29" t="n">
        <f aca="false">F2548*I2548</f>
        <v>16.599905</v>
      </c>
    </row>
    <row r="2549" customFormat="false" ht="15" hidden="false" customHeight="false" outlineLevel="0" collapsed="false">
      <c r="A2549" s="28" t="n">
        <v>45687</v>
      </c>
      <c r="B2549" s="21" t="s">
        <v>114</v>
      </c>
      <c r="C2549" s="21" t="s">
        <v>136</v>
      </c>
      <c r="D2549" s="29" t="n">
        <v>93.33</v>
      </c>
      <c r="E2549" s="29" t="n">
        <f aca="false">D2549/10</f>
        <v>9.333</v>
      </c>
      <c r="F2549" s="29" t="n">
        <f aca="false">(E2549+Einstellungen!$B$20)*(1+Einstellungen!$B$10)</f>
        <v>33.30691</v>
      </c>
      <c r="G2549" s="21" t="str">
        <f aca="false">IF(F2549&lt;Einstellungen!$B$5,"ja","nein")</f>
        <v>nein</v>
      </c>
      <c r="H2549" s="21" t="s">
        <v>16</v>
      </c>
      <c r="I2549" s="29" t="n">
        <f aca="false">INDEX(Einstellungen!$B$27:$B$50,3)</f>
        <v>0.45</v>
      </c>
      <c r="J2549" s="29" t="n">
        <f aca="false">F2549*I2549</f>
        <v>14.9881095</v>
      </c>
    </row>
    <row r="2550" customFormat="false" ht="15" hidden="false" customHeight="false" outlineLevel="0" collapsed="false">
      <c r="A2550" s="28" t="n">
        <v>45687</v>
      </c>
      <c r="B2550" s="21" t="s">
        <v>115</v>
      </c>
      <c r="C2550" s="21" t="s">
        <v>136</v>
      </c>
      <c r="D2550" s="29" t="n">
        <v>92.95</v>
      </c>
      <c r="E2550" s="29" t="n">
        <f aca="false">D2550/10</f>
        <v>9.295</v>
      </c>
      <c r="F2550" s="29" t="n">
        <f aca="false">(E2550+Einstellungen!$B$20)*(1+Einstellungen!$B$10)</f>
        <v>33.26169</v>
      </c>
      <c r="G2550" s="21" t="str">
        <f aca="false">IF(F2550&lt;Einstellungen!$B$5,"ja","nein")</f>
        <v>nein</v>
      </c>
      <c r="H2550" s="21" t="s">
        <v>16</v>
      </c>
      <c r="I2550" s="29" t="n">
        <f aca="false">INDEX(Einstellungen!$B$27:$B$50,4)</f>
        <v>0.45</v>
      </c>
      <c r="J2550" s="29" t="n">
        <f aca="false">F2550*I2550</f>
        <v>14.9677605</v>
      </c>
    </row>
    <row r="2551" customFormat="false" ht="15" hidden="false" customHeight="false" outlineLevel="0" collapsed="false">
      <c r="A2551" s="28" t="n">
        <v>45687</v>
      </c>
      <c r="B2551" s="21" t="s">
        <v>116</v>
      </c>
      <c r="C2551" s="21" t="s">
        <v>136</v>
      </c>
      <c r="D2551" s="29" t="n">
        <v>92.43</v>
      </c>
      <c r="E2551" s="29" t="n">
        <f aca="false">D2551/10</f>
        <v>9.243</v>
      </c>
      <c r="F2551" s="29" t="n">
        <f aca="false">(E2551+Einstellungen!$B$20)*(1+Einstellungen!$B$10)</f>
        <v>33.19981</v>
      </c>
      <c r="G2551" s="21" t="str">
        <f aca="false">IF(F2551&lt;Einstellungen!$B$5,"ja","nein")</f>
        <v>nein</v>
      </c>
      <c r="H2551" s="21" t="s">
        <v>16</v>
      </c>
      <c r="I2551" s="29" t="n">
        <f aca="false">INDEX(Einstellungen!$B$27:$B$50,5)</f>
        <v>0.45</v>
      </c>
      <c r="J2551" s="29" t="n">
        <f aca="false">F2551*I2551</f>
        <v>14.9399145</v>
      </c>
    </row>
    <row r="2552" customFormat="false" ht="15" hidden="false" customHeight="false" outlineLevel="0" collapsed="false">
      <c r="A2552" s="28" t="n">
        <v>45687</v>
      </c>
      <c r="B2552" s="21" t="s">
        <v>117</v>
      </c>
      <c r="C2552" s="21" t="s">
        <v>136</v>
      </c>
      <c r="D2552" s="29" t="n">
        <v>108.65</v>
      </c>
      <c r="E2552" s="29" t="n">
        <f aca="false">D2552/10</f>
        <v>10.865</v>
      </c>
      <c r="F2552" s="29" t="n">
        <f aca="false">(E2552+Einstellungen!$B$20)*(1+Einstellungen!$B$10)</f>
        <v>35.12999</v>
      </c>
      <c r="G2552" s="21" t="str">
        <f aca="false">IF(F2552&lt;Einstellungen!$B$5,"ja","nein")</f>
        <v>nein</v>
      </c>
      <c r="H2552" s="21" t="s">
        <v>16</v>
      </c>
      <c r="I2552" s="29" t="n">
        <f aca="false">INDEX(Einstellungen!$B$27:$B$50,6)</f>
        <v>0.5</v>
      </c>
      <c r="J2552" s="29" t="n">
        <f aca="false">F2552*I2552</f>
        <v>17.564995</v>
      </c>
    </row>
    <row r="2553" customFormat="false" ht="15" hidden="false" customHeight="false" outlineLevel="0" collapsed="false">
      <c r="A2553" s="28" t="n">
        <v>45687</v>
      </c>
      <c r="B2553" s="21" t="s">
        <v>118</v>
      </c>
      <c r="C2553" s="21" t="s">
        <v>136</v>
      </c>
      <c r="D2553" s="29" t="n">
        <v>139.83</v>
      </c>
      <c r="E2553" s="29" t="n">
        <f aca="false">D2553/10</f>
        <v>13.983</v>
      </c>
      <c r="F2553" s="29" t="n">
        <f aca="false">(E2553+Einstellungen!$B$20)*(1+Einstellungen!$B$10)</f>
        <v>38.84041</v>
      </c>
      <c r="G2553" s="21" t="str">
        <f aca="false">IF(F2553&lt;Einstellungen!$B$5,"ja","nein")</f>
        <v>nein</v>
      </c>
      <c r="H2553" s="21" t="s">
        <v>16</v>
      </c>
      <c r="I2553" s="29" t="n">
        <f aca="false">INDEX(Einstellungen!$B$27:$B$50,7)</f>
        <v>0.7</v>
      </c>
      <c r="J2553" s="29" t="n">
        <f aca="false">F2553*I2553</f>
        <v>27.188287</v>
      </c>
    </row>
    <row r="2554" customFormat="false" ht="15" hidden="false" customHeight="false" outlineLevel="0" collapsed="false">
      <c r="A2554" s="28" t="n">
        <v>45687</v>
      </c>
      <c r="B2554" s="21" t="s">
        <v>119</v>
      </c>
      <c r="C2554" s="21" t="s">
        <v>136</v>
      </c>
      <c r="D2554" s="29" t="n">
        <v>152.64</v>
      </c>
      <c r="E2554" s="29" t="n">
        <f aca="false">D2554/10</f>
        <v>15.264</v>
      </c>
      <c r="F2554" s="29" t="n">
        <f aca="false">(E2554+Einstellungen!$B$20)*(1+Einstellungen!$B$10)</f>
        <v>40.3648</v>
      </c>
      <c r="G2554" s="21" t="str">
        <f aca="false">IF(F2554&lt;Einstellungen!$B$5,"ja","nein")</f>
        <v>nein</v>
      </c>
      <c r="H2554" s="21" t="s">
        <v>16</v>
      </c>
      <c r="I2554" s="29" t="n">
        <f aca="false">INDEX(Einstellungen!$B$27:$B$50,8)</f>
        <v>0.95</v>
      </c>
      <c r="J2554" s="29" t="n">
        <f aca="false">F2554*I2554</f>
        <v>38.34656</v>
      </c>
    </row>
    <row r="2555" customFormat="false" ht="15" hidden="false" customHeight="false" outlineLevel="0" collapsed="false">
      <c r="A2555" s="28" t="n">
        <v>45687</v>
      </c>
      <c r="B2555" s="21" t="s">
        <v>120</v>
      </c>
      <c r="C2555" s="21" t="s">
        <v>136</v>
      </c>
      <c r="D2555" s="29" t="n">
        <v>160.3</v>
      </c>
      <c r="E2555" s="29" t="n">
        <f aca="false">D2555/10</f>
        <v>16.03</v>
      </c>
      <c r="F2555" s="29" t="n">
        <f aca="false">(E2555+Einstellungen!$B$20)*(1+Einstellungen!$B$10)</f>
        <v>41.27634</v>
      </c>
      <c r="G2555" s="21" t="str">
        <f aca="false">IF(F2555&lt;Einstellungen!$B$5,"ja","nein")</f>
        <v>nein</v>
      </c>
      <c r="H2555" s="21" t="s">
        <v>16</v>
      </c>
      <c r="I2555" s="29" t="n">
        <f aca="false">INDEX(Einstellungen!$B$27:$B$50,9)</f>
        <v>1.05</v>
      </c>
      <c r="J2555" s="29" t="n">
        <f aca="false">F2555*I2555</f>
        <v>43.340157</v>
      </c>
    </row>
    <row r="2556" customFormat="false" ht="15" hidden="false" customHeight="false" outlineLevel="0" collapsed="false">
      <c r="A2556" s="28" t="n">
        <v>45687</v>
      </c>
      <c r="B2556" s="21" t="s">
        <v>121</v>
      </c>
      <c r="C2556" s="21" t="s">
        <v>136</v>
      </c>
      <c r="D2556" s="29" t="n">
        <v>151.51</v>
      </c>
      <c r="E2556" s="29" t="n">
        <f aca="false">D2556/10</f>
        <v>15.151</v>
      </c>
      <c r="F2556" s="29" t="n">
        <f aca="false">(E2556+Einstellungen!$B$20)*(1+Einstellungen!$B$10)</f>
        <v>40.23033</v>
      </c>
      <c r="G2556" s="21" t="str">
        <f aca="false">IF(F2556&lt;Einstellungen!$B$5,"ja","nein")</f>
        <v>nein</v>
      </c>
      <c r="H2556" s="21" t="s">
        <v>16</v>
      </c>
      <c r="I2556" s="29" t="n">
        <f aca="false">INDEX(Einstellungen!$B$27:$B$50,10)</f>
        <v>1.05</v>
      </c>
      <c r="J2556" s="29" t="n">
        <f aca="false">F2556*I2556</f>
        <v>42.2418465</v>
      </c>
    </row>
    <row r="2557" customFormat="false" ht="15" hidden="false" customHeight="false" outlineLevel="0" collapsed="false">
      <c r="A2557" s="28" t="n">
        <v>45687</v>
      </c>
      <c r="B2557" s="21" t="s">
        <v>122</v>
      </c>
      <c r="C2557" s="21" t="s">
        <v>136</v>
      </c>
      <c r="D2557" s="29" t="n">
        <v>135.09</v>
      </c>
      <c r="E2557" s="29" t="n">
        <f aca="false">D2557/10</f>
        <v>13.509</v>
      </c>
      <c r="F2557" s="29" t="n">
        <f aca="false">(E2557+Einstellungen!$B$20)*(1+Einstellungen!$B$10)</f>
        <v>38.27635</v>
      </c>
      <c r="G2557" s="21" t="str">
        <f aca="false">IF(F2557&lt;Einstellungen!$B$5,"ja","nein")</f>
        <v>nein</v>
      </c>
      <c r="H2557" s="21" t="s">
        <v>16</v>
      </c>
      <c r="I2557" s="29" t="n">
        <f aca="false">INDEX(Einstellungen!$B$27:$B$50,11)</f>
        <v>1.05</v>
      </c>
      <c r="J2557" s="29" t="n">
        <f aca="false">F2557*I2557</f>
        <v>40.1901675</v>
      </c>
    </row>
    <row r="2558" customFormat="false" ht="15" hidden="false" customHeight="false" outlineLevel="0" collapsed="false">
      <c r="A2558" s="28" t="n">
        <v>45687</v>
      </c>
      <c r="B2558" s="21" t="s">
        <v>123</v>
      </c>
      <c r="C2558" s="21" t="s">
        <v>136</v>
      </c>
      <c r="D2558" s="29" t="n">
        <v>123.25</v>
      </c>
      <c r="E2558" s="29" t="n">
        <f aca="false">D2558/10</f>
        <v>12.325</v>
      </c>
      <c r="F2558" s="29" t="n">
        <f aca="false">(E2558+Einstellungen!$B$20)*(1+Einstellungen!$B$10)</f>
        <v>36.86739</v>
      </c>
      <c r="G2558" s="21" t="str">
        <f aca="false">IF(F2558&lt;Einstellungen!$B$5,"ja","nein")</f>
        <v>nein</v>
      </c>
      <c r="H2558" s="21" t="s">
        <v>16</v>
      </c>
      <c r="I2558" s="29" t="n">
        <f aca="false">INDEX(Einstellungen!$B$27:$B$50,12)</f>
        <v>1.1</v>
      </c>
      <c r="J2558" s="29" t="n">
        <f aca="false">F2558*I2558</f>
        <v>40.554129</v>
      </c>
    </row>
    <row r="2559" customFormat="false" ht="15" hidden="false" customHeight="false" outlineLevel="0" collapsed="false">
      <c r="A2559" s="28" t="n">
        <v>45687</v>
      </c>
      <c r="B2559" s="21" t="s">
        <v>124</v>
      </c>
      <c r="C2559" s="21" t="s">
        <v>136</v>
      </c>
      <c r="D2559" s="29" t="n">
        <v>115.89</v>
      </c>
      <c r="E2559" s="29" t="n">
        <f aca="false">D2559/10</f>
        <v>11.589</v>
      </c>
      <c r="F2559" s="29" t="n">
        <f aca="false">(E2559+Einstellungen!$B$20)*(1+Einstellungen!$B$10)</f>
        <v>35.99155</v>
      </c>
      <c r="G2559" s="21" t="str">
        <f aca="false">IF(F2559&lt;Einstellungen!$B$5,"ja","nein")</f>
        <v>nein</v>
      </c>
      <c r="H2559" s="21" t="s">
        <v>16</v>
      </c>
      <c r="I2559" s="29" t="n">
        <f aca="false">INDEX(Einstellungen!$B$27:$B$50,13)</f>
        <v>1.2</v>
      </c>
      <c r="J2559" s="29" t="n">
        <f aca="false">F2559*I2559</f>
        <v>43.18986</v>
      </c>
    </row>
    <row r="2560" customFormat="false" ht="15" hidden="false" customHeight="false" outlineLevel="0" collapsed="false">
      <c r="A2560" s="28" t="n">
        <v>45687</v>
      </c>
      <c r="B2560" s="21" t="s">
        <v>125</v>
      </c>
      <c r="C2560" s="21" t="s">
        <v>136</v>
      </c>
      <c r="D2560" s="29" t="n">
        <v>113.3</v>
      </c>
      <c r="E2560" s="29" t="n">
        <f aca="false">D2560/10</f>
        <v>11.33</v>
      </c>
      <c r="F2560" s="29" t="n">
        <f aca="false">(E2560+Einstellungen!$B$20)*(1+Einstellungen!$B$10)</f>
        <v>35.68334</v>
      </c>
      <c r="G2560" s="21" t="str">
        <f aca="false">IF(F2560&lt;Einstellungen!$B$5,"ja","nein")</f>
        <v>nein</v>
      </c>
      <c r="H2560" s="21" t="s">
        <v>16</v>
      </c>
      <c r="I2560" s="29" t="n">
        <f aca="false">INDEX(Einstellungen!$B$27:$B$50,14)</f>
        <v>1.15</v>
      </c>
      <c r="J2560" s="29" t="n">
        <f aca="false">F2560*I2560</f>
        <v>41.035841</v>
      </c>
    </row>
    <row r="2561" customFormat="false" ht="15" hidden="false" customHeight="false" outlineLevel="0" collapsed="false">
      <c r="A2561" s="28" t="n">
        <v>45687</v>
      </c>
      <c r="B2561" s="21" t="s">
        <v>126</v>
      </c>
      <c r="C2561" s="21" t="s">
        <v>136</v>
      </c>
      <c r="D2561" s="29" t="n">
        <v>129.41</v>
      </c>
      <c r="E2561" s="29" t="n">
        <f aca="false">D2561/10</f>
        <v>12.941</v>
      </c>
      <c r="F2561" s="29" t="n">
        <f aca="false">(E2561+Einstellungen!$B$20)*(1+Einstellungen!$B$10)</f>
        <v>37.60043</v>
      </c>
      <c r="G2561" s="21" t="str">
        <f aca="false">IF(F2561&lt;Einstellungen!$B$5,"ja","nein")</f>
        <v>nein</v>
      </c>
      <c r="H2561" s="21" t="s">
        <v>16</v>
      </c>
      <c r="I2561" s="29" t="n">
        <f aca="false">INDEX(Einstellungen!$B$27:$B$50,15)</f>
        <v>1</v>
      </c>
      <c r="J2561" s="29" t="n">
        <f aca="false">F2561*I2561</f>
        <v>37.60043</v>
      </c>
    </row>
    <row r="2562" customFormat="false" ht="15" hidden="false" customHeight="false" outlineLevel="0" collapsed="false">
      <c r="A2562" s="28" t="n">
        <v>45687</v>
      </c>
      <c r="B2562" s="21" t="s">
        <v>127</v>
      </c>
      <c r="C2562" s="21" t="s">
        <v>136</v>
      </c>
      <c r="D2562" s="29" t="n">
        <v>153.22</v>
      </c>
      <c r="E2562" s="29" t="n">
        <f aca="false">D2562/10</f>
        <v>15.322</v>
      </c>
      <c r="F2562" s="29" t="n">
        <f aca="false">(E2562+Einstellungen!$B$20)*(1+Einstellungen!$B$10)</f>
        <v>40.43382</v>
      </c>
      <c r="G2562" s="21" t="str">
        <f aca="false">IF(F2562&lt;Einstellungen!$B$5,"ja","nein")</f>
        <v>nein</v>
      </c>
      <c r="H2562" s="21" t="s">
        <v>16</v>
      </c>
      <c r="I2562" s="29" t="n">
        <f aca="false">INDEX(Einstellungen!$B$27:$B$50,16)</f>
        <v>0.95</v>
      </c>
      <c r="J2562" s="29" t="n">
        <f aca="false">F2562*I2562</f>
        <v>38.412129</v>
      </c>
    </row>
    <row r="2563" customFormat="false" ht="15" hidden="false" customHeight="false" outlineLevel="0" collapsed="false">
      <c r="A2563" s="28" t="n">
        <v>45687</v>
      </c>
      <c r="B2563" s="21" t="s">
        <v>128</v>
      </c>
      <c r="C2563" s="21" t="s">
        <v>136</v>
      </c>
      <c r="D2563" s="29" t="n">
        <v>160.87</v>
      </c>
      <c r="E2563" s="29" t="n">
        <f aca="false">D2563/10</f>
        <v>16.087</v>
      </c>
      <c r="F2563" s="29" t="n">
        <f aca="false">(E2563+Einstellungen!$B$20)*(1+Einstellungen!$B$10)</f>
        <v>41.34417</v>
      </c>
      <c r="G2563" s="21" t="str">
        <f aca="false">IF(F2563&lt;Einstellungen!$B$5,"ja","nein")</f>
        <v>nein</v>
      </c>
      <c r="H2563" s="21" t="s">
        <v>16</v>
      </c>
      <c r="I2563" s="29" t="n">
        <f aca="false">INDEX(Einstellungen!$B$27:$B$50,17)</f>
        <v>0.95</v>
      </c>
      <c r="J2563" s="29" t="n">
        <f aca="false">F2563*I2563</f>
        <v>39.2769615</v>
      </c>
    </row>
    <row r="2564" customFormat="false" ht="15" hidden="false" customHeight="false" outlineLevel="0" collapsed="false">
      <c r="A2564" s="28" t="n">
        <v>45687</v>
      </c>
      <c r="B2564" s="21" t="s">
        <v>129</v>
      </c>
      <c r="C2564" s="21" t="s">
        <v>136</v>
      </c>
      <c r="D2564" s="29" t="n">
        <v>180.36</v>
      </c>
      <c r="E2564" s="29" t="n">
        <f aca="false">D2564/10</f>
        <v>18.036</v>
      </c>
      <c r="F2564" s="29" t="n">
        <f aca="false">(E2564+Einstellungen!$B$20)*(1+Einstellungen!$B$10)</f>
        <v>43.66348</v>
      </c>
      <c r="G2564" s="21" t="str">
        <f aca="false">IF(F2564&lt;Einstellungen!$B$5,"ja","nein")</f>
        <v>nein</v>
      </c>
      <c r="H2564" s="21" t="s">
        <v>16</v>
      </c>
      <c r="I2564" s="29" t="n">
        <f aca="false">INDEX(Einstellungen!$B$27:$B$50,18)</f>
        <v>1.1</v>
      </c>
      <c r="J2564" s="29" t="n">
        <f aca="false">F2564*I2564</f>
        <v>48.029828</v>
      </c>
    </row>
    <row r="2565" customFormat="false" ht="15" hidden="false" customHeight="false" outlineLevel="0" collapsed="false">
      <c r="A2565" s="28" t="n">
        <v>45687</v>
      </c>
      <c r="B2565" s="21" t="s">
        <v>130</v>
      </c>
      <c r="C2565" s="21" t="s">
        <v>136</v>
      </c>
      <c r="D2565" s="29" t="n">
        <v>176.58</v>
      </c>
      <c r="E2565" s="29" t="n">
        <f aca="false">D2565/10</f>
        <v>17.658</v>
      </c>
      <c r="F2565" s="29" t="n">
        <f aca="false">(E2565+Einstellungen!$B$20)*(1+Einstellungen!$B$10)</f>
        <v>43.21366</v>
      </c>
      <c r="G2565" s="21" t="str">
        <f aca="false">IF(F2565&lt;Einstellungen!$B$5,"ja","nein")</f>
        <v>nein</v>
      </c>
      <c r="H2565" s="21" t="s">
        <v>16</v>
      </c>
      <c r="I2565" s="29" t="n">
        <f aca="false">INDEX(Einstellungen!$B$27:$B$50,19)</f>
        <v>1.35</v>
      </c>
      <c r="J2565" s="29" t="n">
        <f aca="false">F2565*I2565</f>
        <v>58.338441</v>
      </c>
    </row>
    <row r="2566" customFormat="false" ht="15" hidden="false" customHeight="false" outlineLevel="0" collapsed="false">
      <c r="A2566" s="28" t="n">
        <v>45687</v>
      </c>
      <c r="B2566" s="21" t="s">
        <v>131</v>
      </c>
      <c r="C2566" s="21" t="s">
        <v>136</v>
      </c>
      <c r="D2566" s="29" t="n">
        <v>161.28</v>
      </c>
      <c r="E2566" s="29" t="n">
        <f aca="false">D2566/10</f>
        <v>16.128</v>
      </c>
      <c r="F2566" s="29" t="n">
        <f aca="false">(E2566+Einstellungen!$B$20)*(1+Einstellungen!$B$10)</f>
        <v>41.39296</v>
      </c>
      <c r="G2566" s="21" t="str">
        <f aca="false">IF(F2566&lt;Einstellungen!$B$5,"ja","nein")</f>
        <v>nein</v>
      </c>
      <c r="H2566" s="21" t="s">
        <v>16</v>
      </c>
      <c r="I2566" s="29" t="n">
        <f aca="false">INDEX(Einstellungen!$B$27:$B$50,20)</f>
        <v>1.45</v>
      </c>
      <c r="J2566" s="29" t="n">
        <f aca="false">F2566*I2566</f>
        <v>60.019792</v>
      </c>
    </row>
    <row r="2567" customFormat="false" ht="15" hidden="false" customHeight="false" outlineLevel="0" collapsed="false">
      <c r="A2567" s="28" t="n">
        <v>45687</v>
      </c>
      <c r="B2567" s="21" t="s">
        <v>132</v>
      </c>
      <c r="C2567" s="21" t="s">
        <v>136</v>
      </c>
      <c r="D2567" s="29" t="n">
        <v>150.2</v>
      </c>
      <c r="E2567" s="29" t="n">
        <f aca="false">D2567/10</f>
        <v>15.02</v>
      </c>
      <c r="F2567" s="29" t="n">
        <f aca="false">(E2567+Einstellungen!$B$20)*(1+Einstellungen!$B$10)</f>
        <v>40.07444</v>
      </c>
      <c r="G2567" s="21" t="str">
        <f aca="false">IF(F2567&lt;Einstellungen!$B$5,"ja","nein")</f>
        <v>nein</v>
      </c>
      <c r="H2567" s="21" t="s">
        <v>16</v>
      </c>
      <c r="I2567" s="29" t="n">
        <f aca="false">INDEX(Einstellungen!$B$27:$B$50,21)</f>
        <v>1.4</v>
      </c>
      <c r="J2567" s="29" t="n">
        <f aca="false">F2567*I2567</f>
        <v>56.104216</v>
      </c>
    </row>
    <row r="2568" customFormat="false" ht="15" hidden="false" customHeight="false" outlineLevel="0" collapsed="false">
      <c r="A2568" s="28" t="n">
        <v>45687</v>
      </c>
      <c r="B2568" s="21" t="s">
        <v>133</v>
      </c>
      <c r="C2568" s="21" t="s">
        <v>136</v>
      </c>
      <c r="D2568" s="29" t="n">
        <v>134.17</v>
      </c>
      <c r="E2568" s="29" t="n">
        <f aca="false">D2568/10</f>
        <v>13.417</v>
      </c>
      <c r="F2568" s="29" t="n">
        <f aca="false">(E2568+Einstellungen!$B$20)*(1+Einstellungen!$B$10)</f>
        <v>38.16687</v>
      </c>
      <c r="G2568" s="21" t="str">
        <f aca="false">IF(F2568&lt;Einstellungen!$B$5,"ja","nein")</f>
        <v>nein</v>
      </c>
      <c r="H2568" s="21" t="s">
        <v>16</v>
      </c>
      <c r="I2568" s="29" t="n">
        <f aca="false">INDEX(Einstellungen!$B$27:$B$50,22)</f>
        <v>1.25</v>
      </c>
      <c r="J2568" s="29" t="n">
        <f aca="false">F2568*I2568</f>
        <v>47.7085875</v>
      </c>
    </row>
    <row r="2569" customFormat="false" ht="15" hidden="false" customHeight="false" outlineLevel="0" collapsed="false">
      <c r="A2569" s="28" t="n">
        <v>45687</v>
      </c>
      <c r="B2569" s="21" t="s">
        <v>134</v>
      </c>
      <c r="C2569" s="21" t="s">
        <v>136</v>
      </c>
      <c r="D2569" s="29" t="n">
        <v>126.46</v>
      </c>
      <c r="E2569" s="29" t="n">
        <f aca="false">D2569/10</f>
        <v>12.646</v>
      </c>
      <c r="F2569" s="29" t="n">
        <f aca="false">(E2569+Einstellungen!$B$20)*(1+Einstellungen!$B$10)</f>
        <v>37.24938</v>
      </c>
      <c r="G2569" s="21" t="str">
        <f aca="false">IF(F2569&lt;Einstellungen!$B$5,"ja","nein")</f>
        <v>nein</v>
      </c>
      <c r="H2569" s="21" t="s">
        <v>16</v>
      </c>
      <c r="I2569" s="29" t="n">
        <f aca="false">INDEX(Einstellungen!$B$27:$B$50,23)</f>
        <v>1.05</v>
      </c>
      <c r="J2569" s="29" t="n">
        <f aca="false">F2569*I2569</f>
        <v>39.111849</v>
      </c>
    </row>
    <row r="2570" customFormat="false" ht="15" hidden="false" customHeight="false" outlineLevel="0" collapsed="false">
      <c r="A2570" s="28" t="n">
        <v>45687</v>
      </c>
      <c r="B2570" s="21" t="s">
        <v>135</v>
      </c>
      <c r="C2570" s="21" t="s">
        <v>136</v>
      </c>
      <c r="D2570" s="29" t="n">
        <v>120.2</v>
      </c>
      <c r="E2570" s="29" t="n">
        <f aca="false">D2570/10</f>
        <v>12.02</v>
      </c>
      <c r="F2570" s="29" t="n">
        <f aca="false">(E2570+Einstellungen!$B$20)*(1+Einstellungen!$B$10)</f>
        <v>36.50444</v>
      </c>
      <c r="G2570" s="21" t="str">
        <f aca="false">IF(F2570&lt;Einstellungen!$B$5,"ja","nein")</f>
        <v>nein</v>
      </c>
      <c r="H2570" s="21" t="s">
        <v>16</v>
      </c>
      <c r="I2570" s="29" t="n">
        <f aca="false">INDEX(Einstellungen!$B$27:$B$50,24)</f>
        <v>0.8</v>
      </c>
      <c r="J2570" s="29" t="n">
        <f aca="false">F2570*I2570</f>
        <v>29.203552</v>
      </c>
    </row>
    <row r="2571" customFormat="false" ht="15" hidden="false" customHeight="false" outlineLevel="0" collapsed="false">
      <c r="A2571" s="28" t="n">
        <v>45688</v>
      </c>
      <c r="B2571" s="21" t="s">
        <v>111</v>
      </c>
      <c r="C2571" s="21" t="s">
        <v>137</v>
      </c>
      <c r="D2571" s="29" t="n">
        <v>120</v>
      </c>
      <c r="E2571" s="29" t="n">
        <f aca="false">D2571/10</f>
        <v>12</v>
      </c>
      <c r="F2571" s="29" t="n">
        <f aca="false">(E2571+Einstellungen!$B$20)*(1+Einstellungen!$B$10)</f>
        <v>36.48064</v>
      </c>
      <c r="G2571" s="21" t="str">
        <f aca="false">IF(F2571&lt;Einstellungen!$B$5,"ja","nein")</f>
        <v>nein</v>
      </c>
      <c r="H2571" s="21" t="s">
        <v>16</v>
      </c>
      <c r="I2571" s="29" t="n">
        <f aca="false">INDEX(Einstellungen!$B$27:$B$50,1)</f>
        <v>0.6</v>
      </c>
      <c r="J2571" s="29" t="n">
        <f aca="false">F2571*I2571</f>
        <v>21.888384</v>
      </c>
    </row>
    <row r="2572" customFormat="false" ht="15" hidden="false" customHeight="false" outlineLevel="0" collapsed="false">
      <c r="A2572" s="28" t="n">
        <v>45688</v>
      </c>
      <c r="B2572" s="21" t="s">
        <v>113</v>
      </c>
      <c r="C2572" s="21" t="s">
        <v>137</v>
      </c>
      <c r="D2572" s="29" t="n">
        <v>117.08</v>
      </c>
      <c r="E2572" s="29" t="n">
        <f aca="false">D2572/10</f>
        <v>11.708</v>
      </c>
      <c r="F2572" s="29" t="n">
        <f aca="false">(E2572+Einstellungen!$B$20)*(1+Einstellungen!$B$10)</f>
        <v>36.13316</v>
      </c>
      <c r="G2572" s="21" t="str">
        <f aca="false">IF(F2572&lt;Einstellungen!$B$5,"ja","nein")</f>
        <v>nein</v>
      </c>
      <c r="H2572" s="21" t="s">
        <v>16</v>
      </c>
      <c r="I2572" s="29" t="n">
        <f aca="false">INDEX(Einstellungen!$B$27:$B$50,2)</f>
        <v>0.5</v>
      </c>
      <c r="J2572" s="29" t="n">
        <f aca="false">F2572*I2572</f>
        <v>18.06658</v>
      </c>
    </row>
    <row r="2573" customFormat="false" ht="15" hidden="false" customHeight="false" outlineLevel="0" collapsed="false">
      <c r="A2573" s="28" t="n">
        <v>45688</v>
      </c>
      <c r="B2573" s="21" t="s">
        <v>114</v>
      </c>
      <c r="C2573" s="21" t="s">
        <v>137</v>
      </c>
      <c r="D2573" s="29" t="n">
        <v>113.89</v>
      </c>
      <c r="E2573" s="29" t="n">
        <f aca="false">D2573/10</f>
        <v>11.389</v>
      </c>
      <c r="F2573" s="29" t="n">
        <f aca="false">(E2573+Einstellungen!$B$20)*(1+Einstellungen!$B$10)</f>
        <v>35.75355</v>
      </c>
      <c r="G2573" s="21" t="str">
        <f aca="false">IF(F2573&lt;Einstellungen!$B$5,"ja","nein")</f>
        <v>nein</v>
      </c>
      <c r="H2573" s="21" t="s">
        <v>16</v>
      </c>
      <c r="I2573" s="29" t="n">
        <f aca="false">INDEX(Einstellungen!$B$27:$B$50,3)</f>
        <v>0.45</v>
      </c>
      <c r="J2573" s="29" t="n">
        <f aca="false">F2573*I2573</f>
        <v>16.0890975</v>
      </c>
    </row>
    <row r="2574" customFormat="false" ht="15" hidden="false" customHeight="false" outlineLevel="0" collapsed="false">
      <c r="A2574" s="28" t="n">
        <v>45688</v>
      </c>
      <c r="B2574" s="21" t="s">
        <v>115</v>
      </c>
      <c r="C2574" s="21" t="s">
        <v>137</v>
      </c>
      <c r="D2574" s="29" t="n">
        <v>113.12</v>
      </c>
      <c r="E2574" s="29" t="n">
        <f aca="false">D2574/10</f>
        <v>11.312</v>
      </c>
      <c r="F2574" s="29" t="n">
        <f aca="false">(E2574+Einstellungen!$B$20)*(1+Einstellungen!$B$10)</f>
        <v>35.66192</v>
      </c>
      <c r="G2574" s="21" t="str">
        <f aca="false">IF(F2574&lt;Einstellungen!$B$5,"ja","nein")</f>
        <v>nein</v>
      </c>
      <c r="H2574" s="21" t="s">
        <v>16</v>
      </c>
      <c r="I2574" s="29" t="n">
        <f aca="false">INDEX(Einstellungen!$B$27:$B$50,4)</f>
        <v>0.45</v>
      </c>
      <c r="J2574" s="29" t="n">
        <f aca="false">F2574*I2574</f>
        <v>16.047864</v>
      </c>
    </row>
    <row r="2575" customFormat="false" ht="15" hidden="false" customHeight="false" outlineLevel="0" collapsed="false">
      <c r="A2575" s="28" t="n">
        <v>45688</v>
      </c>
      <c r="B2575" s="21" t="s">
        <v>116</v>
      </c>
      <c r="C2575" s="21" t="s">
        <v>137</v>
      </c>
      <c r="D2575" s="29" t="n">
        <v>115.98</v>
      </c>
      <c r="E2575" s="29" t="n">
        <f aca="false">D2575/10</f>
        <v>11.598</v>
      </c>
      <c r="F2575" s="29" t="n">
        <f aca="false">(E2575+Einstellungen!$B$20)*(1+Einstellungen!$B$10)</f>
        <v>36.00226</v>
      </c>
      <c r="G2575" s="21" t="str">
        <f aca="false">IF(F2575&lt;Einstellungen!$B$5,"ja","nein")</f>
        <v>nein</v>
      </c>
      <c r="H2575" s="21" t="s">
        <v>16</v>
      </c>
      <c r="I2575" s="29" t="n">
        <f aca="false">INDEX(Einstellungen!$B$27:$B$50,5)</f>
        <v>0.45</v>
      </c>
      <c r="J2575" s="29" t="n">
        <f aca="false">F2575*I2575</f>
        <v>16.201017</v>
      </c>
    </row>
    <row r="2576" customFormat="false" ht="15" hidden="false" customHeight="false" outlineLevel="0" collapsed="false">
      <c r="A2576" s="28" t="n">
        <v>45688</v>
      </c>
      <c r="B2576" s="21" t="s">
        <v>117</v>
      </c>
      <c r="C2576" s="21" t="s">
        <v>137</v>
      </c>
      <c r="D2576" s="29" t="n">
        <v>120.74</v>
      </c>
      <c r="E2576" s="29" t="n">
        <f aca="false">D2576/10</f>
        <v>12.074</v>
      </c>
      <c r="F2576" s="29" t="n">
        <f aca="false">(E2576+Einstellungen!$B$20)*(1+Einstellungen!$B$10)</f>
        <v>36.5687</v>
      </c>
      <c r="G2576" s="21" t="str">
        <f aca="false">IF(F2576&lt;Einstellungen!$B$5,"ja","nein")</f>
        <v>nein</v>
      </c>
      <c r="H2576" s="21" t="s">
        <v>16</v>
      </c>
      <c r="I2576" s="29" t="n">
        <f aca="false">INDEX(Einstellungen!$B$27:$B$50,6)</f>
        <v>0.5</v>
      </c>
      <c r="J2576" s="29" t="n">
        <f aca="false">F2576*I2576</f>
        <v>18.28435</v>
      </c>
    </row>
    <row r="2577" customFormat="false" ht="15" hidden="false" customHeight="false" outlineLevel="0" collapsed="false">
      <c r="A2577" s="28" t="n">
        <v>45688</v>
      </c>
      <c r="B2577" s="21" t="s">
        <v>118</v>
      </c>
      <c r="C2577" s="21" t="s">
        <v>137</v>
      </c>
      <c r="D2577" s="29" t="n">
        <v>131.87</v>
      </c>
      <c r="E2577" s="29" t="n">
        <f aca="false">D2577/10</f>
        <v>13.187</v>
      </c>
      <c r="F2577" s="29" t="n">
        <f aca="false">(E2577+Einstellungen!$B$20)*(1+Einstellungen!$B$10)</f>
        <v>37.89317</v>
      </c>
      <c r="G2577" s="21" t="str">
        <f aca="false">IF(F2577&lt;Einstellungen!$B$5,"ja","nein")</f>
        <v>nein</v>
      </c>
      <c r="H2577" s="21" t="s">
        <v>16</v>
      </c>
      <c r="I2577" s="29" t="n">
        <f aca="false">INDEX(Einstellungen!$B$27:$B$50,7)</f>
        <v>0.7</v>
      </c>
      <c r="J2577" s="29" t="n">
        <f aca="false">F2577*I2577</f>
        <v>26.525219</v>
      </c>
    </row>
    <row r="2578" customFormat="false" ht="15" hidden="false" customHeight="false" outlineLevel="0" collapsed="false">
      <c r="A2578" s="28" t="n">
        <v>45688</v>
      </c>
      <c r="B2578" s="21" t="s">
        <v>119</v>
      </c>
      <c r="C2578" s="21" t="s">
        <v>137</v>
      </c>
      <c r="D2578" s="29" t="n">
        <v>157.97</v>
      </c>
      <c r="E2578" s="29" t="n">
        <f aca="false">D2578/10</f>
        <v>15.797</v>
      </c>
      <c r="F2578" s="29" t="n">
        <f aca="false">(E2578+Einstellungen!$B$20)*(1+Einstellungen!$B$10)</f>
        <v>40.99907</v>
      </c>
      <c r="G2578" s="21" t="str">
        <f aca="false">IF(F2578&lt;Einstellungen!$B$5,"ja","nein")</f>
        <v>nein</v>
      </c>
      <c r="H2578" s="21" t="s">
        <v>16</v>
      </c>
      <c r="I2578" s="29" t="n">
        <f aca="false">INDEX(Einstellungen!$B$27:$B$50,8)</f>
        <v>0.95</v>
      </c>
      <c r="J2578" s="29" t="n">
        <f aca="false">F2578*I2578</f>
        <v>38.9491165</v>
      </c>
    </row>
    <row r="2579" customFormat="false" ht="15" hidden="false" customHeight="false" outlineLevel="0" collapsed="false">
      <c r="A2579" s="28" t="n">
        <v>45688</v>
      </c>
      <c r="B2579" s="21" t="s">
        <v>120</v>
      </c>
      <c r="C2579" s="21" t="s">
        <v>137</v>
      </c>
      <c r="D2579" s="29" t="n">
        <v>163.7</v>
      </c>
      <c r="E2579" s="29" t="n">
        <f aca="false">D2579/10</f>
        <v>16.37</v>
      </c>
      <c r="F2579" s="29" t="n">
        <f aca="false">(E2579+Einstellungen!$B$20)*(1+Einstellungen!$B$10)</f>
        <v>41.68094</v>
      </c>
      <c r="G2579" s="21" t="str">
        <f aca="false">IF(F2579&lt;Einstellungen!$B$5,"ja","nein")</f>
        <v>nein</v>
      </c>
      <c r="H2579" s="21" t="s">
        <v>16</v>
      </c>
      <c r="I2579" s="29" t="n">
        <f aca="false">INDEX(Einstellungen!$B$27:$B$50,9)</f>
        <v>1.05</v>
      </c>
      <c r="J2579" s="29" t="n">
        <f aca="false">F2579*I2579</f>
        <v>43.764987</v>
      </c>
    </row>
    <row r="2580" customFormat="false" ht="15" hidden="false" customHeight="false" outlineLevel="0" collapsed="false">
      <c r="A2580" s="28" t="n">
        <v>45688</v>
      </c>
      <c r="B2580" s="21" t="s">
        <v>121</v>
      </c>
      <c r="C2580" s="21" t="s">
        <v>137</v>
      </c>
      <c r="D2580" s="29" t="n">
        <v>154.82</v>
      </c>
      <c r="E2580" s="29" t="n">
        <f aca="false">D2580/10</f>
        <v>15.482</v>
      </c>
      <c r="F2580" s="29" t="n">
        <f aca="false">(E2580+Einstellungen!$B$20)*(1+Einstellungen!$B$10)</f>
        <v>40.62422</v>
      </c>
      <c r="G2580" s="21" t="str">
        <f aca="false">IF(F2580&lt;Einstellungen!$B$5,"ja","nein")</f>
        <v>nein</v>
      </c>
      <c r="H2580" s="21" t="s">
        <v>16</v>
      </c>
      <c r="I2580" s="29" t="n">
        <f aca="false">INDEX(Einstellungen!$B$27:$B$50,10)</f>
        <v>1.05</v>
      </c>
      <c r="J2580" s="29" t="n">
        <f aca="false">F2580*I2580</f>
        <v>42.655431</v>
      </c>
    </row>
    <row r="2581" customFormat="false" ht="15" hidden="false" customHeight="false" outlineLevel="0" collapsed="false">
      <c r="A2581" s="28" t="n">
        <v>45688</v>
      </c>
      <c r="B2581" s="21" t="s">
        <v>122</v>
      </c>
      <c r="C2581" s="21" t="s">
        <v>137</v>
      </c>
      <c r="D2581" s="29" t="n">
        <v>130.1</v>
      </c>
      <c r="E2581" s="29" t="n">
        <f aca="false">D2581/10</f>
        <v>13.01</v>
      </c>
      <c r="F2581" s="29" t="n">
        <f aca="false">(E2581+Einstellungen!$B$20)*(1+Einstellungen!$B$10)</f>
        <v>37.68254</v>
      </c>
      <c r="G2581" s="21" t="str">
        <f aca="false">IF(F2581&lt;Einstellungen!$B$5,"ja","nein")</f>
        <v>nein</v>
      </c>
      <c r="H2581" s="21" t="s">
        <v>16</v>
      </c>
      <c r="I2581" s="29" t="n">
        <f aca="false">INDEX(Einstellungen!$B$27:$B$50,11)</f>
        <v>1.05</v>
      </c>
      <c r="J2581" s="29" t="n">
        <f aca="false">F2581*I2581</f>
        <v>39.566667</v>
      </c>
    </row>
    <row r="2582" customFormat="false" ht="15" hidden="false" customHeight="false" outlineLevel="0" collapsed="false">
      <c r="A2582" s="28" t="n">
        <v>45688</v>
      </c>
      <c r="B2582" s="21" t="s">
        <v>123</v>
      </c>
      <c r="C2582" s="21" t="s">
        <v>137</v>
      </c>
      <c r="D2582" s="29" t="n">
        <v>126.2</v>
      </c>
      <c r="E2582" s="29" t="n">
        <f aca="false">D2582/10</f>
        <v>12.62</v>
      </c>
      <c r="F2582" s="29" t="n">
        <f aca="false">(E2582+Einstellungen!$B$20)*(1+Einstellungen!$B$10)</f>
        <v>37.21844</v>
      </c>
      <c r="G2582" s="21" t="str">
        <f aca="false">IF(F2582&lt;Einstellungen!$B$5,"ja","nein")</f>
        <v>nein</v>
      </c>
      <c r="H2582" s="21" t="s">
        <v>16</v>
      </c>
      <c r="I2582" s="29" t="n">
        <f aca="false">INDEX(Einstellungen!$B$27:$B$50,12)</f>
        <v>1.1</v>
      </c>
      <c r="J2582" s="29" t="n">
        <f aca="false">F2582*I2582</f>
        <v>40.940284</v>
      </c>
    </row>
    <row r="2583" customFormat="false" ht="15" hidden="false" customHeight="false" outlineLevel="0" collapsed="false">
      <c r="A2583" s="28" t="n">
        <v>45688</v>
      </c>
      <c r="B2583" s="21" t="s">
        <v>124</v>
      </c>
      <c r="C2583" s="21" t="s">
        <v>137</v>
      </c>
      <c r="D2583" s="29" t="n">
        <v>120.06</v>
      </c>
      <c r="E2583" s="29" t="n">
        <f aca="false">D2583/10</f>
        <v>12.006</v>
      </c>
      <c r="F2583" s="29" t="n">
        <f aca="false">(E2583+Einstellungen!$B$20)*(1+Einstellungen!$B$10)</f>
        <v>36.48778</v>
      </c>
      <c r="G2583" s="21" t="str">
        <f aca="false">IF(F2583&lt;Einstellungen!$B$5,"ja","nein")</f>
        <v>nein</v>
      </c>
      <c r="H2583" s="21" t="s">
        <v>16</v>
      </c>
      <c r="I2583" s="29" t="n">
        <f aca="false">INDEX(Einstellungen!$B$27:$B$50,13)</f>
        <v>1.2</v>
      </c>
      <c r="J2583" s="29" t="n">
        <f aca="false">F2583*I2583</f>
        <v>43.785336</v>
      </c>
    </row>
    <row r="2584" customFormat="false" ht="15" hidden="false" customHeight="false" outlineLevel="0" collapsed="false">
      <c r="A2584" s="28" t="n">
        <v>45688</v>
      </c>
      <c r="B2584" s="21" t="s">
        <v>125</v>
      </c>
      <c r="C2584" s="21" t="s">
        <v>137</v>
      </c>
      <c r="D2584" s="29" t="n">
        <v>121.19</v>
      </c>
      <c r="E2584" s="29" t="n">
        <f aca="false">D2584/10</f>
        <v>12.119</v>
      </c>
      <c r="F2584" s="29" t="n">
        <f aca="false">(E2584+Einstellungen!$B$20)*(1+Einstellungen!$B$10)</f>
        <v>36.62225</v>
      </c>
      <c r="G2584" s="21" t="str">
        <f aca="false">IF(F2584&lt;Einstellungen!$B$5,"ja","nein")</f>
        <v>nein</v>
      </c>
      <c r="H2584" s="21" t="s">
        <v>16</v>
      </c>
      <c r="I2584" s="29" t="n">
        <f aca="false">INDEX(Einstellungen!$B$27:$B$50,14)</f>
        <v>1.15</v>
      </c>
      <c r="J2584" s="29" t="n">
        <f aca="false">F2584*I2584</f>
        <v>42.1155875</v>
      </c>
    </row>
    <row r="2585" customFormat="false" ht="15" hidden="false" customHeight="false" outlineLevel="0" collapsed="false">
      <c r="A2585" s="28" t="n">
        <v>45688</v>
      </c>
      <c r="B2585" s="21" t="s">
        <v>126</v>
      </c>
      <c r="C2585" s="21" t="s">
        <v>137</v>
      </c>
      <c r="D2585" s="29" t="n">
        <v>119.76</v>
      </c>
      <c r="E2585" s="29" t="n">
        <f aca="false">D2585/10</f>
        <v>11.976</v>
      </c>
      <c r="F2585" s="29" t="n">
        <f aca="false">(E2585+Einstellungen!$B$20)*(1+Einstellungen!$B$10)</f>
        <v>36.45208</v>
      </c>
      <c r="G2585" s="21" t="str">
        <f aca="false">IF(F2585&lt;Einstellungen!$B$5,"ja","nein")</f>
        <v>nein</v>
      </c>
      <c r="H2585" s="21" t="s">
        <v>16</v>
      </c>
      <c r="I2585" s="29" t="n">
        <f aca="false">INDEX(Einstellungen!$B$27:$B$50,15)</f>
        <v>1</v>
      </c>
      <c r="J2585" s="29" t="n">
        <f aca="false">F2585*I2585</f>
        <v>36.45208</v>
      </c>
    </row>
    <row r="2586" customFormat="false" ht="15" hidden="false" customHeight="false" outlineLevel="0" collapsed="false">
      <c r="A2586" s="28" t="n">
        <v>45688</v>
      </c>
      <c r="B2586" s="21" t="s">
        <v>127</v>
      </c>
      <c r="C2586" s="21" t="s">
        <v>137</v>
      </c>
      <c r="D2586" s="29" t="n">
        <v>149.87</v>
      </c>
      <c r="E2586" s="29" t="n">
        <f aca="false">D2586/10</f>
        <v>14.987</v>
      </c>
      <c r="F2586" s="29" t="n">
        <f aca="false">(E2586+Einstellungen!$B$20)*(1+Einstellungen!$B$10)</f>
        <v>40.03517</v>
      </c>
      <c r="G2586" s="21" t="str">
        <f aca="false">IF(F2586&lt;Einstellungen!$B$5,"ja","nein")</f>
        <v>nein</v>
      </c>
      <c r="H2586" s="21" t="s">
        <v>16</v>
      </c>
      <c r="I2586" s="29" t="n">
        <f aca="false">INDEX(Einstellungen!$B$27:$B$50,16)</f>
        <v>0.95</v>
      </c>
      <c r="J2586" s="29" t="n">
        <f aca="false">F2586*I2586</f>
        <v>38.0334115</v>
      </c>
    </row>
    <row r="2587" customFormat="false" ht="15" hidden="false" customHeight="false" outlineLevel="0" collapsed="false">
      <c r="A2587" s="28" t="n">
        <v>45688</v>
      </c>
      <c r="B2587" s="21" t="s">
        <v>128</v>
      </c>
      <c r="C2587" s="21" t="s">
        <v>137</v>
      </c>
      <c r="D2587" s="29" t="n">
        <v>168.26</v>
      </c>
      <c r="E2587" s="29" t="n">
        <f aca="false">D2587/10</f>
        <v>16.826</v>
      </c>
      <c r="F2587" s="29" t="n">
        <f aca="false">(E2587+Einstellungen!$B$20)*(1+Einstellungen!$B$10)</f>
        <v>42.22358</v>
      </c>
      <c r="G2587" s="21" t="str">
        <f aca="false">IF(F2587&lt;Einstellungen!$B$5,"ja","nein")</f>
        <v>nein</v>
      </c>
      <c r="H2587" s="21" t="s">
        <v>16</v>
      </c>
      <c r="I2587" s="29" t="n">
        <f aca="false">INDEX(Einstellungen!$B$27:$B$50,17)</f>
        <v>0.95</v>
      </c>
      <c r="J2587" s="29" t="n">
        <f aca="false">F2587*I2587</f>
        <v>40.112401</v>
      </c>
    </row>
    <row r="2588" customFormat="false" ht="15" hidden="false" customHeight="false" outlineLevel="0" collapsed="false">
      <c r="A2588" s="28" t="n">
        <v>45688</v>
      </c>
      <c r="B2588" s="21" t="s">
        <v>129</v>
      </c>
      <c r="C2588" s="21" t="s">
        <v>137</v>
      </c>
      <c r="D2588" s="29" t="n">
        <v>185.26</v>
      </c>
      <c r="E2588" s="29" t="n">
        <f aca="false">D2588/10</f>
        <v>18.526</v>
      </c>
      <c r="F2588" s="29" t="n">
        <f aca="false">(E2588+Einstellungen!$B$20)*(1+Einstellungen!$B$10)</f>
        <v>44.24658</v>
      </c>
      <c r="G2588" s="21" t="str">
        <f aca="false">IF(F2588&lt;Einstellungen!$B$5,"ja","nein")</f>
        <v>nein</v>
      </c>
      <c r="H2588" s="21" t="s">
        <v>16</v>
      </c>
      <c r="I2588" s="29" t="n">
        <f aca="false">INDEX(Einstellungen!$B$27:$B$50,18)</f>
        <v>1.1</v>
      </c>
      <c r="J2588" s="29" t="n">
        <f aca="false">F2588*I2588</f>
        <v>48.671238</v>
      </c>
    </row>
    <row r="2589" customFormat="false" ht="15" hidden="false" customHeight="false" outlineLevel="0" collapsed="false">
      <c r="A2589" s="28" t="n">
        <v>45688</v>
      </c>
      <c r="B2589" s="21" t="s">
        <v>130</v>
      </c>
      <c r="C2589" s="21" t="s">
        <v>137</v>
      </c>
      <c r="D2589" s="29" t="n">
        <v>184.48</v>
      </c>
      <c r="E2589" s="29" t="n">
        <f aca="false">D2589/10</f>
        <v>18.448</v>
      </c>
      <c r="F2589" s="29" t="n">
        <f aca="false">(E2589+Einstellungen!$B$20)*(1+Einstellungen!$B$10)</f>
        <v>44.15376</v>
      </c>
      <c r="G2589" s="21" t="str">
        <f aca="false">IF(F2589&lt;Einstellungen!$B$5,"ja","nein")</f>
        <v>nein</v>
      </c>
      <c r="H2589" s="21" t="s">
        <v>16</v>
      </c>
      <c r="I2589" s="29" t="n">
        <f aca="false">INDEX(Einstellungen!$B$27:$B$50,19)</f>
        <v>1.35</v>
      </c>
      <c r="J2589" s="29" t="n">
        <f aca="false">F2589*I2589</f>
        <v>59.607576</v>
      </c>
    </row>
    <row r="2590" customFormat="false" ht="15" hidden="false" customHeight="false" outlineLevel="0" collapsed="false">
      <c r="A2590" s="28" t="n">
        <v>45688</v>
      </c>
      <c r="B2590" s="21" t="s">
        <v>131</v>
      </c>
      <c r="C2590" s="21" t="s">
        <v>137</v>
      </c>
      <c r="D2590" s="29" t="n">
        <v>178.99</v>
      </c>
      <c r="E2590" s="29" t="n">
        <f aca="false">D2590/10</f>
        <v>17.899</v>
      </c>
      <c r="F2590" s="29" t="n">
        <f aca="false">(E2590+Einstellungen!$B$20)*(1+Einstellungen!$B$10)</f>
        <v>43.50045</v>
      </c>
      <c r="G2590" s="21" t="str">
        <f aca="false">IF(F2590&lt;Einstellungen!$B$5,"ja","nein")</f>
        <v>nein</v>
      </c>
      <c r="H2590" s="21" t="s">
        <v>16</v>
      </c>
      <c r="I2590" s="29" t="n">
        <f aca="false">INDEX(Einstellungen!$B$27:$B$50,20)</f>
        <v>1.45</v>
      </c>
      <c r="J2590" s="29" t="n">
        <f aca="false">F2590*I2590</f>
        <v>63.0756525</v>
      </c>
    </row>
    <row r="2591" customFormat="false" ht="15" hidden="false" customHeight="false" outlineLevel="0" collapsed="false">
      <c r="A2591" s="28" t="n">
        <v>45688</v>
      </c>
      <c r="B2591" s="21" t="s">
        <v>132</v>
      </c>
      <c r="C2591" s="21" t="s">
        <v>137</v>
      </c>
      <c r="D2591" s="29" t="n">
        <v>162.66</v>
      </c>
      <c r="E2591" s="29" t="n">
        <f aca="false">D2591/10</f>
        <v>16.266</v>
      </c>
      <c r="F2591" s="29" t="n">
        <f aca="false">(E2591+Einstellungen!$B$20)*(1+Einstellungen!$B$10)</f>
        <v>41.55718</v>
      </c>
      <c r="G2591" s="21" t="str">
        <f aca="false">IF(F2591&lt;Einstellungen!$B$5,"ja","nein")</f>
        <v>nein</v>
      </c>
      <c r="H2591" s="21" t="s">
        <v>16</v>
      </c>
      <c r="I2591" s="29" t="n">
        <f aca="false">INDEX(Einstellungen!$B$27:$B$50,21)</f>
        <v>1.4</v>
      </c>
      <c r="J2591" s="29" t="n">
        <f aca="false">F2591*I2591</f>
        <v>58.180052</v>
      </c>
    </row>
    <row r="2592" customFormat="false" ht="15" hidden="false" customHeight="false" outlineLevel="0" collapsed="false">
      <c r="A2592" s="28" t="n">
        <v>45688</v>
      </c>
      <c r="B2592" s="21" t="s">
        <v>133</v>
      </c>
      <c r="C2592" s="21" t="s">
        <v>137</v>
      </c>
      <c r="D2592" s="29" t="n">
        <v>152.7</v>
      </c>
      <c r="E2592" s="29" t="n">
        <f aca="false">D2592/10</f>
        <v>15.27</v>
      </c>
      <c r="F2592" s="29" t="n">
        <f aca="false">(E2592+Einstellungen!$B$20)*(1+Einstellungen!$B$10)</f>
        <v>40.37194</v>
      </c>
      <c r="G2592" s="21" t="str">
        <f aca="false">IF(F2592&lt;Einstellungen!$B$5,"ja","nein")</f>
        <v>nein</v>
      </c>
      <c r="H2592" s="21" t="s">
        <v>16</v>
      </c>
      <c r="I2592" s="29" t="n">
        <f aca="false">INDEX(Einstellungen!$B$27:$B$50,22)</f>
        <v>1.25</v>
      </c>
      <c r="J2592" s="29" t="n">
        <f aca="false">F2592*I2592</f>
        <v>50.464925</v>
      </c>
    </row>
    <row r="2593" customFormat="false" ht="15" hidden="false" customHeight="false" outlineLevel="0" collapsed="false">
      <c r="A2593" s="28" t="n">
        <v>45688</v>
      </c>
      <c r="B2593" s="21" t="s">
        <v>134</v>
      </c>
      <c r="C2593" s="21" t="s">
        <v>137</v>
      </c>
      <c r="D2593" s="29" t="n">
        <v>144.31</v>
      </c>
      <c r="E2593" s="29" t="n">
        <f aca="false">D2593/10</f>
        <v>14.431</v>
      </c>
      <c r="F2593" s="29" t="n">
        <f aca="false">(E2593+Einstellungen!$B$20)*(1+Einstellungen!$B$10)</f>
        <v>39.37353</v>
      </c>
      <c r="G2593" s="21" t="str">
        <f aca="false">IF(F2593&lt;Einstellungen!$B$5,"ja","nein")</f>
        <v>nein</v>
      </c>
      <c r="H2593" s="21" t="s">
        <v>16</v>
      </c>
      <c r="I2593" s="29" t="n">
        <f aca="false">INDEX(Einstellungen!$B$27:$B$50,23)</f>
        <v>1.05</v>
      </c>
      <c r="J2593" s="29" t="n">
        <f aca="false">F2593*I2593</f>
        <v>41.3422065</v>
      </c>
    </row>
    <row r="2594" customFormat="false" ht="15" hidden="false" customHeight="false" outlineLevel="0" collapsed="false">
      <c r="A2594" s="28" t="n">
        <v>45688</v>
      </c>
      <c r="B2594" s="21" t="s">
        <v>135</v>
      </c>
      <c r="C2594" s="21" t="s">
        <v>137</v>
      </c>
      <c r="D2594" s="29" t="n">
        <v>131.41</v>
      </c>
      <c r="E2594" s="29" t="n">
        <f aca="false">D2594/10</f>
        <v>13.141</v>
      </c>
      <c r="F2594" s="29" t="n">
        <f aca="false">(E2594+Einstellungen!$B$20)*(1+Einstellungen!$B$10)</f>
        <v>37.83843</v>
      </c>
      <c r="G2594" s="21" t="str">
        <f aca="false">IF(F2594&lt;Einstellungen!$B$5,"ja","nein")</f>
        <v>nein</v>
      </c>
      <c r="H2594" s="21" t="s">
        <v>16</v>
      </c>
      <c r="I2594" s="29" t="n">
        <f aca="false">INDEX(Einstellungen!$B$27:$B$50,24)</f>
        <v>0.8</v>
      </c>
      <c r="J2594" s="29" t="n">
        <f aca="false">F2594*I2594</f>
        <v>30.270744</v>
      </c>
    </row>
    <row r="2595" customFormat="false" ht="15" hidden="false" customHeight="false" outlineLevel="0" collapsed="false">
      <c r="A2595" s="28" t="n">
        <v>45689</v>
      </c>
      <c r="B2595" s="21" t="s">
        <v>111</v>
      </c>
      <c r="C2595" s="21" t="s">
        <v>138</v>
      </c>
      <c r="D2595" s="29" t="n">
        <v>136.93</v>
      </c>
      <c r="E2595" s="29" t="n">
        <f aca="false">D2595/10</f>
        <v>13.693</v>
      </c>
      <c r="F2595" s="29" t="n">
        <f aca="false">(E2595+Einstellungen!$B$20)*(1+Einstellungen!$B$10)</f>
        <v>38.49531</v>
      </c>
      <c r="G2595" s="21" t="str">
        <f aca="false">IF(F2595&lt;Einstellungen!$B$5,"ja","nein")</f>
        <v>nein</v>
      </c>
      <c r="H2595" s="21" t="s">
        <v>17</v>
      </c>
      <c r="I2595" s="29" t="n">
        <f aca="false">INDEX(Einstellungen!$B$27:$B$50,1)</f>
        <v>0.6</v>
      </c>
      <c r="J2595" s="29" t="n">
        <f aca="false">F2595*I2595</f>
        <v>23.097186</v>
      </c>
    </row>
    <row r="2596" customFormat="false" ht="15" hidden="false" customHeight="false" outlineLevel="0" collapsed="false">
      <c r="A2596" s="28" t="n">
        <v>45689</v>
      </c>
      <c r="B2596" s="21" t="s">
        <v>113</v>
      </c>
      <c r="C2596" s="21" t="s">
        <v>138</v>
      </c>
      <c r="D2596" s="29" t="n">
        <v>129.42</v>
      </c>
      <c r="E2596" s="29" t="n">
        <f aca="false">D2596/10</f>
        <v>12.942</v>
      </c>
      <c r="F2596" s="29" t="n">
        <f aca="false">(E2596+Einstellungen!$B$20)*(1+Einstellungen!$B$10)</f>
        <v>37.60162</v>
      </c>
      <c r="G2596" s="21" t="str">
        <f aca="false">IF(F2596&lt;Einstellungen!$B$5,"ja","nein")</f>
        <v>nein</v>
      </c>
      <c r="H2596" s="21" t="s">
        <v>17</v>
      </c>
      <c r="I2596" s="29" t="n">
        <f aca="false">INDEX(Einstellungen!$B$27:$B$50,2)</f>
        <v>0.5</v>
      </c>
      <c r="J2596" s="29" t="n">
        <f aca="false">F2596*I2596</f>
        <v>18.80081</v>
      </c>
    </row>
    <row r="2597" customFormat="false" ht="15" hidden="false" customHeight="false" outlineLevel="0" collapsed="false">
      <c r="A2597" s="28" t="n">
        <v>45689</v>
      </c>
      <c r="B2597" s="21" t="s">
        <v>114</v>
      </c>
      <c r="C2597" s="21" t="s">
        <v>138</v>
      </c>
      <c r="D2597" s="29" t="n">
        <v>124.24</v>
      </c>
      <c r="E2597" s="29" t="n">
        <f aca="false">D2597/10</f>
        <v>12.424</v>
      </c>
      <c r="F2597" s="29" t="n">
        <f aca="false">(E2597+Einstellungen!$B$20)*(1+Einstellungen!$B$10)</f>
        <v>36.9852</v>
      </c>
      <c r="G2597" s="21" t="str">
        <f aca="false">IF(F2597&lt;Einstellungen!$B$5,"ja","nein")</f>
        <v>nein</v>
      </c>
      <c r="H2597" s="21" t="s">
        <v>17</v>
      </c>
      <c r="I2597" s="29" t="n">
        <f aca="false">INDEX(Einstellungen!$B$27:$B$50,3)</f>
        <v>0.45</v>
      </c>
      <c r="J2597" s="29" t="n">
        <f aca="false">F2597*I2597</f>
        <v>16.64334</v>
      </c>
    </row>
    <row r="2598" customFormat="false" ht="15" hidden="false" customHeight="false" outlineLevel="0" collapsed="false">
      <c r="A2598" s="28" t="n">
        <v>45689</v>
      </c>
      <c r="B2598" s="21" t="s">
        <v>115</v>
      </c>
      <c r="C2598" s="21" t="s">
        <v>138</v>
      </c>
      <c r="D2598" s="29" t="n">
        <v>119.12</v>
      </c>
      <c r="E2598" s="29" t="n">
        <f aca="false">D2598/10</f>
        <v>11.912</v>
      </c>
      <c r="F2598" s="29" t="n">
        <f aca="false">(E2598+Einstellungen!$B$20)*(1+Einstellungen!$B$10)</f>
        <v>36.37592</v>
      </c>
      <c r="G2598" s="21" t="str">
        <f aca="false">IF(F2598&lt;Einstellungen!$B$5,"ja","nein")</f>
        <v>nein</v>
      </c>
      <c r="H2598" s="21" t="s">
        <v>17</v>
      </c>
      <c r="I2598" s="29" t="n">
        <f aca="false">INDEX(Einstellungen!$B$27:$B$50,4)</f>
        <v>0.45</v>
      </c>
      <c r="J2598" s="29" t="n">
        <f aca="false">F2598*I2598</f>
        <v>16.369164</v>
      </c>
    </row>
    <row r="2599" customFormat="false" ht="15" hidden="false" customHeight="false" outlineLevel="0" collapsed="false">
      <c r="A2599" s="28" t="n">
        <v>45689</v>
      </c>
      <c r="B2599" s="21" t="s">
        <v>116</v>
      </c>
      <c r="C2599" s="21" t="s">
        <v>138</v>
      </c>
      <c r="D2599" s="29" t="n">
        <v>118.86</v>
      </c>
      <c r="E2599" s="29" t="n">
        <f aca="false">D2599/10</f>
        <v>11.886</v>
      </c>
      <c r="F2599" s="29" t="n">
        <f aca="false">(E2599+Einstellungen!$B$20)*(1+Einstellungen!$B$10)</f>
        <v>36.34498</v>
      </c>
      <c r="G2599" s="21" t="str">
        <f aca="false">IF(F2599&lt;Einstellungen!$B$5,"ja","nein")</f>
        <v>nein</v>
      </c>
      <c r="H2599" s="21" t="s">
        <v>17</v>
      </c>
      <c r="I2599" s="29" t="n">
        <f aca="false">INDEX(Einstellungen!$B$27:$B$50,5)</f>
        <v>0.45</v>
      </c>
      <c r="J2599" s="29" t="n">
        <f aca="false">F2599*I2599</f>
        <v>16.355241</v>
      </c>
    </row>
    <row r="2600" customFormat="false" ht="15" hidden="false" customHeight="false" outlineLevel="0" collapsed="false">
      <c r="A2600" s="28" t="n">
        <v>45689</v>
      </c>
      <c r="B2600" s="21" t="s">
        <v>117</v>
      </c>
      <c r="C2600" s="21" t="s">
        <v>138</v>
      </c>
      <c r="D2600" s="29" t="n">
        <v>120.54</v>
      </c>
      <c r="E2600" s="29" t="n">
        <f aca="false">D2600/10</f>
        <v>12.054</v>
      </c>
      <c r="F2600" s="29" t="n">
        <f aca="false">(E2600+Einstellungen!$B$20)*(1+Einstellungen!$B$10)</f>
        <v>36.5449</v>
      </c>
      <c r="G2600" s="21" t="str">
        <f aca="false">IF(F2600&lt;Einstellungen!$B$5,"ja","nein")</f>
        <v>nein</v>
      </c>
      <c r="H2600" s="21" t="s">
        <v>17</v>
      </c>
      <c r="I2600" s="29" t="n">
        <f aca="false">INDEX(Einstellungen!$B$27:$B$50,6)</f>
        <v>0.5</v>
      </c>
      <c r="J2600" s="29" t="n">
        <f aca="false">F2600*I2600</f>
        <v>18.27245</v>
      </c>
    </row>
    <row r="2601" customFormat="false" ht="15" hidden="false" customHeight="false" outlineLevel="0" collapsed="false">
      <c r="A2601" s="28" t="n">
        <v>45689</v>
      </c>
      <c r="B2601" s="21" t="s">
        <v>118</v>
      </c>
      <c r="C2601" s="21" t="s">
        <v>138</v>
      </c>
      <c r="D2601" s="29" t="n">
        <v>127.1</v>
      </c>
      <c r="E2601" s="29" t="n">
        <f aca="false">D2601/10</f>
        <v>12.71</v>
      </c>
      <c r="F2601" s="29" t="n">
        <f aca="false">(E2601+Einstellungen!$B$20)*(1+Einstellungen!$B$10)</f>
        <v>37.32554</v>
      </c>
      <c r="G2601" s="21" t="str">
        <f aca="false">IF(F2601&lt;Einstellungen!$B$5,"ja","nein")</f>
        <v>nein</v>
      </c>
      <c r="H2601" s="21" t="s">
        <v>17</v>
      </c>
      <c r="I2601" s="29" t="n">
        <f aca="false">INDEX(Einstellungen!$B$27:$B$50,7)</f>
        <v>0.7</v>
      </c>
      <c r="J2601" s="29" t="n">
        <f aca="false">F2601*I2601</f>
        <v>26.127878</v>
      </c>
    </row>
    <row r="2602" customFormat="false" ht="15" hidden="false" customHeight="false" outlineLevel="0" collapsed="false">
      <c r="A2602" s="28" t="n">
        <v>45689</v>
      </c>
      <c r="B2602" s="21" t="s">
        <v>119</v>
      </c>
      <c r="C2602" s="21" t="s">
        <v>138</v>
      </c>
      <c r="D2602" s="29" t="n">
        <v>144.74</v>
      </c>
      <c r="E2602" s="29" t="n">
        <f aca="false">D2602/10</f>
        <v>14.474</v>
      </c>
      <c r="F2602" s="29" t="n">
        <f aca="false">(E2602+Einstellungen!$B$20)*(1+Einstellungen!$B$10)</f>
        <v>39.4247</v>
      </c>
      <c r="G2602" s="21" t="str">
        <f aca="false">IF(F2602&lt;Einstellungen!$B$5,"ja","nein")</f>
        <v>nein</v>
      </c>
      <c r="H2602" s="21" t="s">
        <v>17</v>
      </c>
      <c r="I2602" s="29" t="n">
        <f aca="false">INDEX(Einstellungen!$B$27:$B$50,8)</f>
        <v>0.95</v>
      </c>
      <c r="J2602" s="29" t="n">
        <f aca="false">F2602*I2602</f>
        <v>37.453465</v>
      </c>
    </row>
    <row r="2603" customFormat="false" ht="15" hidden="false" customHeight="false" outlineLevel="0" collapsed="false">
      <c r="A2603" s="28" t="n">
        <v>45689</v>
      </c>
      <c r="B2603" s="21" t="s">
        <v>120</v>
      </c>
      <c r="C2603" s="21" t="s">
        <v>138</v>
      </c>
      <c r="D2603" s="29" t="n">
        <v>153.46</v>
      </c>
      <c r="E2603" s="29" t="n">
        <f aca="false">D2603/10</f>
        <v>15.346</v>
      </c>
      <c r="F2603" s="29" t="n">
        <f aca="false">(E2603+Einstellungen!$B$20)*(1+Einstellungen!$B$10)</f>
        <v>40.46238</v>
      </c>
      <c r="G2603" s="21" t="str">
        <f aca="false">IF(F2603&lt;Einstellungen!$B$5,"ja","nein")</f>
        <v>nein</v>
      </c>
      <c r="H2603" s="21" t="s">
        <v>17</v>
      </c>
      <c r="I2603" s="29" t="n">
        <f aca="false">INDEX(Einstellungen!$B$27:$B$50,9)</f>
        <v>1.05</v>
      </c>
      <c r="J2603" s="29" t="n">
        <f aca="false">F2603*I2603</f>
        <v>42.485499</v>
      </c>
    </row>
    <row r="2604" customFormat="false" ht="15" hidden="false" customHeight="false" outlineLevel="0" collapsed="false">
      <c r="A2604" s="28" t="n">
        <v>45689</v>
      </c>
      <c r="B2604" s="21" t="s">
        <v>121</v>
      </c>
      <c r="C2604" s="21" t="s">
        <v>138</v>
      </c>
      <c r="D2604" s="29" t="n">
        <v>142.44</v>
      </c>
      <c r="E2604" s="29" t="n">
        <f aca="false">D2604/10</f>
        <v>14.244</v>
      </c>
      <c r="F2604" s="29" t="n">
        <f aca="false">(E2604+Einstellungen!$B$20)*(1+Einstellungen!$B$10)</f>
        <v>39.151</v>
      </c>
      <c r="G2604" s="21" t="str">
        <f aca="false">IF(F2604&lt;Einstellungen!$B$5,"ja","nein")</f>
        <v>nein</v>
      </c>
      <c r="H2604" s="21" t="s">
        <v>17</v>
      </c>
      <c r="I2604" s="29" t="n">
        <f aca="false">INDEX(Einstellungen!$B$27:$B$50,10)</f>
        <v>1.05</v>
      </c>
      <c r="J2604" s="29" t="n">
        <f aca="false">F2604*I2604</f>
        <v>41.10855</v>
      </c>
    </row>
    <row r="2605" customFormat="false" ht="15" hidden="false" customHeight="false" outlineLevel="0" collapsed="false">
      <c r="A2605" s="28" t="n">
        <v>45689</v>
      </c>
      <c r="B2605" s="21" t="s">
        <v>122</v>
      </c>
      <c r="C2605" s="21" t="s">
        <v>138</v>
      </c>
      <c r="D2605" s="29" t="n">
        <v>128.4</v>
      </c>
      <c r="E2605" s="29" t="n">
        <f aca="false">D2605/10</f>
        <v>12.84</v>
      </c>
      <c r="F2605" s="29" t="n">
        <f aca="false">(E2605+Einstellungen!$B$20)*(1+Einstellungen!$B$10)</f>
        <v>37.48024</v>
      </c>
      <c r="G2605" s="21" t="str">
        <f aca="false">IF(F2605&lt;Einstellungen!$B$5,"ja","nein")</f>
        <v>nein</v>
      </c>
      <c r="H2605" s="21" t="s">
        <v>17</v>
      </c>
      <c r="I2605" s="29" t="n">
        <f aca="false">INDEX(Einstellungen!$B$27:$B$50,11)</f>
        <v>1.05</v>
      </c>
      <c r="J2605" s="29" t="n">
        <f aca="false">F2605*I2605</f>
        <v>39.354252</v>
      </c>
    </row>
    <row r="2606" customFormat="false" ht="15" hidden="false" customHeight="false" outlineLevel="0" collapsed="false">
      <c r="A2606" s="28" t="n">
        <v>45689</v>
      </c>
      <c r="B2606" s="21" t="s">
        <v>123</v>
      </c>
      <c r="C2606" s="21" t="s">
        <v>138</v>
      </c>
      <c r="D2606" s="29" t="n">
        <v>120.08</v>
      </c>
      <c r="E2606" s="29" t="n">
        <f aca="false">D2606/10</f>
        <v>12.008</v>
      </c>
      <c r="F2606" s="29" t="n">
        <f aca="false">(E2606+Einstellungen!$B$20)*(1+Einstellungen!$B$10)</f>
        <v>36.49016</v>
      </c>
      <c r="G2606" s="21" t="str">
        <f aca="false">IF(F2606&lt;Einstellungen!$B$5,"ja","nein")</f>
        <v>nein</v>
      </c>
      <c r="H2606" s="21" t="s">
        <v>17</v>
      </c>
      <c r="I2606" s="29" t="n">
        <f aca="false">INDEX(Einstellungen!$B$27:$B$50,12)</f>
        <v>1.1</v>
      </c>
      <c r="J2606" s="29" t="n">
        <f aca="false">F2606*I2606</f>
        <v>40.139176</v>
      </c>
    </row>
    <row r="2607" customFormat="false" ht="15" hidden="false" customHeight="false" outlineLevel="0" collapsed="false">
      <c r="A2607" s="28" t="n">
        <v>45689</v>
      </c>
      <c r="B2607" s="21" t="s">
        <v>124</v>
      </c>
      <c r="C2607" s="21" t="s">
        <v>138</v>
      </c>
      <c r="D2607" s="29" t="n">
        <v>110.29</v>
      </c>
      <c r="E2607" s="29" t="n">
        <f aca="false">D2607/10</f>
        <v>11.029</v>
      </c>
      <c r="F2607" s="29" t="n">
        <f aca="false">(E2607+Einstellungen!$B$20)*(1+Einstellungen!$B$10)</f>
        <v>35.32515</v>
      </c>
      <c r="G2607" s="21" t="str">
        <f aca="false">IF(F2607&lt;Einstellungen!$B$5,"ja","nein")</f>
        <v>nein</v>
      </c>
      <c r="H2607" s="21" t="s">
        <v>17</v>
      </c>
      <c r="I2607" s="29" t="n">
        <f aca="false">INDEX(Einstellungen!$B$27:$B$50,13)</f>
        <v>1.2</v>
      </c>
      <c r="J2607" s="29" t="n">
        <f aca="false">F2607*I2607</f>
        <v>42.39018</v>
      </c>
    </row>
    <row r="2608" customFormat="false" ht="15" hidden="false" customHeight="false" outlineLevel="0" collapsed="false">
      <c r="A2608" s="28" t="n">
        <v>45689</v>
      </c>
      <c r="B2608" s="21" t="s">
        <v>125</v>
      </c>
      <c r="C2608" s="21" t="s">
        <v>138</v>
      </c>
      <c r="D2608" s="29" t="n">
        <v>103.4</v>
      </c>
      <c r="E2608" s="29" t="n">
        <f aca="false">D2608/10</f>
        <v>10.34</v>
      </c>
      <c r="F2608" s="29" t="n">
        <f aca="false">(E2608+Einstellungen!$B$20)*(1+Einstellungen!$B$10)</f>
        <v>34.50524</v>
      </c>
      <c r="G2608" s="21" t="str">
        <f aca="false">IF(F2608&lt;Einstellungen!$B$5,"ja","nein")</f>
        <v>nein</v>
      </c>
      <c r="H2608" s="21" t="s">
        <v>17</v>
      </c>
      <c r="I2608" s="29" t="n">
        <f aca="false">INDEX(Einstellungen!$B$27:$B$50,14)</f>
        <v>1.15</v>
      </c>
      <c r="J2608" s="29" t="n">
        <f aca="false">F2608*I2608</f>
        <v>39.681026</v>
      </c>
    </row>
    <row r="2609" customFormat="false" ht="15" hidden="false" customHeight="false" outlineLevel="0" collapsed="false">
      <c r="A2609" s="28" t="n">
        <v>45689</v>
      </c>
      <c r="B2609" s="21" t="s">
        <v>126</v>
      </c>
      <c r="C2609" s="21" t="s">
        <v>138</v>
      </c>
      <c r="D2609" s="29" t="n">
        <v>113.7</v>
      </c>
      <c r="E2609" s="29" t="n">
        <f aca="false">D2609/10</f>
        <v>11.37</v>
      </c>
      <c r="F2609" s="29" t="n">
        <f aca="false">(E2609+Einstellungen!$B$20)*(1+Einstellungen!$B$10)</f>
        <v>35.73094</v>
      </c>
      <c r="G2609" s="21" t="str">
        <f aca="false">IF(F2609&lt;Einstellungen!$B$5,"ja","nein")</f>
        <v>nein</v>
      </c>
      <c r="H2609" s="21" t="s">
        <v>17</v>
      </c>
      <c r="I2609" s="29" t="n">
        <f aca="false">INDEX(Einstellungen!$B$27:$B$50,15)</f>
        <v>1</v>
      </c>
      <c r="J2609" s="29" t="n">
        <f aca="false">F2609*I2609</f>
        <v>35.73094</v>
      </c>
    </row>
    <row r="2610" customFormat="false" ht="15" hidden="false" customHeight="false" outlineLevel="0" collapsed="false">
      <c r="A2610" s="28" t="n">
        <v>45689</v>
      </c>
      <c r="B2610" s="21" t="s">
        <v>127</v>
      </c>
      <c r="C2610" s="21" t="s">
        <v>138</v>
      </c>
      <c r="D2610" s="29" t="n">
        <v>129.49</v>
      </c>
      <c r="E2610" s="29" t="n">
        <f aca="false">D2610/10</f>
        <v>12.949</v>
      </c>
      <c r="F2610" s="29" t="n">
        <f aca="false">(E2610+Einstellungen!$B$20)*(1+Einstellungen!$B$10)</f>
        <v>37.60995</v>
      </c>
      <c r="G2610" s="21" t="str">
        <f aca="false">IF(F2610&lt;Einstellungen!$B$5,"ja","nein")</f>
        <v>nein</v>
      </c>
      <c r="H2610" s="21" t="s">
        <v>17</v>
      </c>
      <c r="I2610" s="29" t="n">
        <f aca="false">INDEX(Einstellungen!$B$27:$B$50,16)</f>
        <v>0.95</v>
      </c>
      <c r="J2610" s="29" t="n">
        <f aca="false">F2610*I2610</f>
        <v>35.7294525</v>
      </c>
    </row>
    <row r="2611" customFormat="false" ht="15" hidden="false" customHeight="false" outlineLevel="0" collapsed="false">
      <c r="A2611" s="28" t="n">
        <v>45689</v>
      </c>
      <c r="B2611" s="21" t="s">
        <v>128</v>
      </c>
      <c r="C2611" s="21" t="s">
        <v>138</v>
      </c>
      <c r="D2611" s="29" t="n">
        <v>154.43</v>
      </c>
      <c r="E2611" s="29" t="n">
        <f aca="false">D2611/10</f>
        <v>15.443</v>
      </c>
      <c r="F2611" s="29" t="n">
        <f aca="false">(E2611+Einstellungen!$B$20)*(1+Einstellungen!$B$10)</f>
        <v>40.57781</v>
      </c>
      <c r="G2611" s="21" t="str">
        <f aca="false">IF(F2611&lt;Einstellungen!$B$5,"ja","nein")</f>
        <v>nein</v>
      </c>
      <c r="H2611" s="21" t="s">
        <v>17</v>
      </c>
      <c r="I2611" s="29" t="n">
        <f aca="false">INDEX(Einstellungen!$B$27:$B$50,17)</f>
        <v>0.95</v>
      </c>
      <c r="J2611" s="29" t="n">
        <f aca="false">F2611*I2611</f>
        <v>38.5489195</v>
      </c>
    </row>
    <row r="2612" customFormat="false" ht="15" hidden="false" customHeight="false" outlineLevel="0" collapsed="false">
      <c r="A2612" s="28" t="n">
        <v>45689</v>
      </c>
      <c r="B2612" s="21" t="s">
        <v>129</v>
      </c>
      <c r="C2612" s="21" t="s">
        <v>138</v>
      </c>
      <c r="D2612" s="29" t="n">
        <v>168.27</v>
      </c>
      <c r="E2612" s="29" t="n">
        <f aca="false">D2612/10</f>
        <v>16.827</v>
      </c>
      <c r="F2612" s="29" t="n">
        <f aca="false">(E2612+Einstellungen!$B$20)*(1+Einstellungen!$B$10)</f>
        <v>42.22477</v>
      </c>
      <c r="G2612" s="21" t="str">
        <f aca="false">IF(F2612&lt;Einstellungen!$B$5,"ja","nein")</f>
        <v>nein</v>
      </c>
      <c r="H2612" s="21" t="s">
        <v>17</v>
      </c>
      <c r="I2612" s="29" t="n">
        <f aca="false">INDEX(Einstellungen!$B$27:$B$50,18)</f>
        <v>1.1</v>
      </c>
      <c r="J2612" s="29" t="n">
        <f aca="false">F2612*I2612</f>
        <v>46.447247</v>
      </c>
    </row>
    <row r="2613" customFormat="false" ht="15" hidden="false" customHeight="false" outlineLevel="0" collapsed="false">
      <c r="A2613" s="28" t="n">
        <v>45689</v>
      </c>
      <c r="B2613" s="21" t="s">
        <v>130</v>
      </c>
      <c r="C2613" s="21" t="s">
        <v>138</v>
      </c>
      <c r="D2613" s="29" t="n">
        <v>167.51</v>
      </c>
      <c r="E2613" s="29" t="n">
        <f aca="false">D2613/10</f>
        <v>16.751</v>
      </c>
      <c r="F2613" s="29" t="n">
        <f aca="false">(E2613+Einstellungen!$B$20)*(1+Einstellungen!$B$10)</f>
        <v>42.13433</v>
      </c>
      <c r="G2613" s="21" t="str">
        <f aca="false">IF(F2613&lt;Einstellungen!$B$5,"ja","nein")</f>
        <v>nein</v>
      </c>
      <c r="H2613" s="21" t="s">
        <v>17</v>
      </c>
      <c r="I2613" s="29" t="n">
        <f aca="false">INDEX(Einstellungen!$B$27:$B$50,19)</f>
        <v>1.35</v>
      </c>
      <c r="J2613" s="29" t="n">
        <f aca="false">F2613*I2613</f>
        <v>56.8813455</v>
      </c>
    </row>
    <row r="2614" customFormat="false" ht="15" hidden="false" customHeight="false" outlineLevel="0" collapsed="false">
      <c r="A2614" s="28" t="n">
        <v>45689</v>
      </c>
      <c r="B2614" s="21" t="s">
        <v>131</v>
      </c>
      <c r="C2614" s="21" t="s">
        <v>138</v>
      </c>
      <c r="D2614" s="29" t="n">
        <v>162.98</v>
      </c>
      <c r="E2614" s="29" t="n">
        <f aca="false">D2614/10</f>
        <v>16.298</v>
      </c>
      <c r="F2614" s="29" t="n">
        <f aca="false">(E2614+Einstellungen!$B$20)*(1+Einstellungen!$B$10)</f>
        <v>41.59526</v>
      </c>
      <c r="G2614" s="21" t="str">
        <f aca="false">IF(F2614&lt;Einstellungen!$B$5,"ja","nein")</f>
        <v>nein</v>
      </c>
      <c r="H2614" s="21" t="s">
        <v>17</v>
      </c>
      <c r="I2614" s="29" t="n">
        <f aca="false">INDEX(Einstellungen!$B$27:$B$50,20)</f>
        <v>1.45</v>
      </c>
      <c r="J2614" s="29" t="n">
        <f aca="false">F2614*I2614</f>
        <v>60.313127</v>
      </c>
    </row>
    <row r="2615" customFormat="false" ht="15" hidden="false" customHeight="false" outlineLevel="0" collapsed="false">
      <c r="A2615" s="28" t="n">
        <v>45689</v>
      </c>
      <c r="B2615" s="21" t="s">
        <v>132</v>
      </c>
      <c r="C2615" s="21" t="s">
        <v>138</v>
      </c>
      <c r="D2615" s="29" t="n">
        <v>156.6</v>
      </c>
      <c r="E2615" s="29" t="n">
        <f aca="false">D2615/10</f>
        <v>15.66</v>
      </c>
      <c r="F2615" s="29" t="n">
        <f aca="false">(E2615+Einstellungen!$B$20)*(1+Einstellungen!$B$10)</f>
        <v>40.83604</v>
      </c>
      <c r="G2615" s="21" t="str">
        <f aca="false">IF(F2615&lt;Einstellungen!$B$5,"ja","nein")</f>
        <v>nein</v>
      </c>
      <c r="H2615" s="21" t="s">
        <v>17</v>
      </c>
      <c r="I2615" s="29" t="n">
        <f aca="false">INDEX(Einstellungen!$B$27:$B$50,21)</f>
        <v>1.4</v>
      </c>
      <c r="J2615" s="29" t="n">
        <f aca="false">F2615*I2615</f>
        <v>57.170456</v>
      </c>
    </row>
    <row r="2616" customFormat="false" ht="15" hidden="false" customHeight="false" outlineLevel="0" collapsed="false">
      <c r="A2616" s="28" t="n">
        <v>45689</v>
      </c>
      <c r="B2616" s="21" t="s">
        <v>133</v>
      </c>
      <c r="C2616" s="21" t="s">
        <v>138</v>
      </c>
      <c r="D2616" s="29" t="n">
        <v>145.24</v>
      </c>
      <c r="E2616" s="29" t="n">
        <f aca="false">D2616/10</f>
        <v>14.524</v>
      </c>
      <c r="F2616" s="29" t="n">
        <f aca="false">(E2616+Einstellungen!$B$20)*(1+Einstellungen!$B$10)</f>
        <v>39.4842</v>
      </c>
      <c r="G2616" s="21" t="str">
        <f aca="false">IF(F2616&lt;Einstellungen!$B$5,"ja","nein")</f>
        <v>nein</v>
      </c>
      <c r="H2616" s="21" t="s">
        <v>17</v>
      </c>
      <c r="I2616" s="29" t="n">
        <f aca="false">INDEX(Einstellungen!$B$27:$B$50,22)</f>
        <v>1.25</v>
      </c>
      <c r="J2616" s="29" t="n">
        <f aca="false">F2616*I2616</f>
        <v>49.35525</v>
      </c>
    </row>
    <row r="2617" customFormat="false" ht="15" hidden="false" customHeight="false" outlineLevel="0" collapsed="false">
      <c r="A2617" s="28" t="n">
        <v>45689</v>
      </c>
      <c r="B2617" s="21" t="s">
        <v>134</v>
      </c>
      <c r="C2617" s="21" t="s">
        <v>138</v>
      </c>
      <c r="D2617" s="29" t="n">
        <v>141.73</v>
      </c>
      <c r="E2617" s="29" t="n">
        <f aca="false">D2617/10</f>
        <v>14.173</v>
      </c>
      <c r="F2617" s="29" t="n">
        <f aca="false">(E2617+Einstellungen!$B$20)*(1+Einstellungen!$B$10)</f>
        <v>39.06651</v>
      </c>
      <c r="G2617" s="21" t="str">
        <f aca="false">IF(F2617&lt;Einstellungen!$B$5,"ja","nein")</f>
        <v>nein</v>
      </c>
      <c r="H2617" s="21" t="s">
        <v>17</v>
      </c>
      <c r="I2617" s="29" t="n">
        <f aca="false">INDEX(Einstellungen!$B$27:$B$50,23)</f>
        <v>1.05</v>
      </c>
      <c r="J2617" s="29" t="n">
        <f aca="false">F2617*I2617</f>
        <v>41.0198355</v>
      </c>
    </row>
    <row r="2618" customFormat="false" ht="15" hidden="false" customHeight="false" outlineLevel="0" collapsed="false">
      <c r="A2618" s="28" t="n">
        <v>45689</v>
      </c>
      <c r="B2618" s="21" t="s">
        <v>135</v>
      </c>
      <c r="C2618" s="21" t="s">
        <v>138</v>
      </c>
      <c r="D2618" s="29" t="n">
        <v>131.74</v>
      </c>
      <c r="E2618" s="29" t="n">
        <f aca="false">D2618/10</f>
        <v>13.174</v>
      </c>
      <c r="F2618" s="29" t="n">
        <f aca="false">(E2618+Einstellungen!$B$20)*(1+Einstellungen!$B$10)</f>
        <v>37.8777</v>
      </c>
      <c r="G2618" s="21" t="str">
        <f aca="false">IF(F2618&lt;Einstellungen!$B$5,"ja","nein")</f>
        <v>nein</v>
      </c>
      <c r="H2618" s="21" t="s">
        <v>17</v>
      </c>
      <c r="I2618" s="29" t="n">
        <f aca="false">INDEX(Einstellungen!$B$27:$B$50,24)</f>
        <v>0.8</v>
      </c>
      <c r="J2618" s="29" t="n">
        <f aca="false">F2618*I2618</f>
        <v>30.30216</v>
      </c>
    </row>
    <row r="2619" customFormat="false" ht="15" hidden="false" customHeight="false" outlineLevel="0" collapsed="false">
      <c r="A2619" s="28" t="n">
        <v>45690</v>
      </c>
      <c r="B2619" s="21" t="s">
        <v>111</v>
      </c>
      <c r="C2619" s="21" t="s">
        <v>139</v>
      </c>
      <c r="D2619" s="29" t="n">
        <v>133.26</v>
      </c>
      <c r="E2619" s="29" t="n">
        <f aca="false">D2619/10</f>
        <v>13.326</v>
      </c>
      <c r="F2619" s="29" t="n">
        <f aca="false">(E2619+Einstellungen!$B$20)*(1+Einstellungen!$B$10)</f>
        <v>38.05858</v>
      </c>
      <c r="G2619" s="21" t="str">
        <f aca="false">IF(F2619&lt;Einstellungen!$B$5,"ja","nein")</f>
        <v>nein</v>
      </c>
      <c r="H2619" s="21" t="s">
        <v>17</v>
      </c>
      <c r="I2619" s="29" t="n">
        <f aca="false">INDEX(Einstellungen!$B$27:$B$50,1)</f>
        <v>0.6</v>
      </c>
      <c r="J2619" s="29" t="n">
        <f aca="false">F2619*I2619</f>
        <v>22.835148</v>
      </c>
    </row>
    <row r="2620" customFormat="false" ht="15" hidden="false" customHeight="false" outlineLevel="0" collapsed="false">
      <c r="A2620" s="28" t="n">
        <v>45690</v>
      </c>
      <c r="B2620" s="21" t="s">
        <v>113</v>
      </c>
      <c r="C2620" s="21" t="s">
        <v>139</v>
      </c>
      <c r="D2620" s="29" t="n">
        <v>126.91</v>
      </c>
      <c r="E2620" s="29" t="n">
        <f aca="false">D2620/10</f>
        <v>12.691</v>
      </c>
      <c r="F2620" s="29" t="n">
        <f aca="false">(E2620+Einstellungen!$B$20)*(1+Einstellungen!$B$10)</f>
        <v>37.30293</v>
      </c>
      <c r="G2620" s="21" t="str">
        <f aca="false">IF(F2620&lt;Einstellungen!$B$5,"ja","nein")</f>
        <v>nein</v>
      </c>
      <c r="H2620" s="21" t="s">
        <v>17</v>
      </c>
      <c r="I2620" s="29" t="n">
        <f aca="false">INDEX(Einstellungen!$B$27:$B$50,2)</f>
        <v>0.5</v>
      </c>
      <c r="J2620" s="29" t="n">
        <f aca="false">F2620*I2620</f>
        <v>18.651465</v>
      </c>
    </row>
    <row r="2621" customFormat="false" ht="15" hidden="false" customHeight="false" outlineLevel="0" collapsed="false">
      <c r="A2621" s="28" t="n">
        <v>45690</v>
      </c>
      <c r="B2621" s="21" t="s">
        <v>114</v>
      </c>
      <c r="C2621" s="21" t="s">
        <v>139</v>
      </c>
      <c r="D2621" s="29" t="n">
        <v>122.99</v>
      </c>
      <c r="E2621" s="29" t="n">
        <f aca="false">D2621/10</f>
        <v>12.299</v>
      </c>
      <c r="F2621" s="29" t="n">
        <f aca="false">(E2621+Einstellungen!$B$20)*(1+Einstellungen!$B$10)</f>
        <v>36.83645</v>
      </c>
      <c r="G2621" s="21" t="str">
        <f aca="false">IF(F2621&lt;Einstellungen!$B$5,"ja","nein")</f>
        <v>nein</v>
      </c>
      <c r="H2621" s="21" t="s">
        <v>17</v>
      </c>
      <c r="I2621" s="29" t="n">
        <f aca="false">INDEX(Einstellungen!$B$27:$B$50,3)</f>
        <v>0.45</v>
      </c>
      <c r="J2621" s="29" t="n">
        <f aca="false">F2621*I2621</f>
        <v>16.5764025</v>
      </c>
    </row>
    <row r="2622" customFormat="false" ht="15" hidden="false" customHeight="false" outlineLevel="0" collapsed="false">
      <c r="A2622" s="28" t="n">
        <v>45690</v>
      </c>
      <c r="B2622" s="21" t="s">
        <v>115</v>
      </c>
      <c r="C2622" s="21" t="s">
        <v>139</v>
      </c>
      <c r="D2622" s="29" t="n">
        <v>120.66</v>
      </c>
      <c r="E2622" s="29" t="n">
        <f aca="false">D2622/10</f>
        <v>12.066</v>
      </c>
      <c r="F2622" s="29" t="n">
        <f aca="false">(E2622+Einstellungen!$B$20)*(1+Einstellungen!$B$10)</f>
        <v>36.55918</v>
      </c>
      <c r="G2622" s="21" t="str">
        <f aca="false">IF(F2622&lt;Einstellungen!$B$5,"ja","nein")</f>
        <v>nein</v>
      </c>
      <c r="H2622" s="21" t="s">
        <v>17</v>
      </c>
      <c r="I2622" s="29" t="n">
        <f aca="false">INDEX(Einstellungen!$B$27:$B$50,4)</f>
        <v>0.45</v>
      </c>
      <c r="J2622" s="29" t="n">
        <f aca="false">F2622*I2622</f>
        <v>16.451631</v>
      </c>
    </row>
    <row r="2623" customFormat="false" ht="15" hidden="false" customHeight="false" outlineLevel="0" collapsed="false">
      <c r="A2623" s="28" t="n">
        <v>45690</v>
      </c>
      <c r="B2623" s="21" t="s">
        <v>116</v>
      </c>
      <c r="C2623" s="21" t="s">
        <v>139</v>
      </c>
      <c r="D2623" s="29" t="n">
        <v>122.34</v>
      </c>
      <c r="E2623" s="29" t="n">
        <f aca="false">D2623/10</f>
        <v>12.234</v>
      </c>
      <c r="F2623" s="29" t="n">
        <f aca="false">(E2623+Einstellungen!$B$20)*(1+Einstellungen!$B$10)</f>
        <v>36.7591</v>
      </c>
      <c r="G2623" s="21" t="str">
        <f aca="false">IF(F2623&lt;Einstellungen!$B$5,"ja","nein")</f>
        <v>nein</v>
      </c>
      <c r="H2623" s="21" t="s">
        <v>17</v>
      </c>
      <c r="I2623" s="29" t="n">
        <f aca="false">INDEX(Einstellungen!$B$27:$B$50,5)</f>
        <v>0.45</v>
      </c>
      <c r="J2623" s="29" t="n">
        <f aca="false">F2623*I2623</f>
        <v>16.541595</v>
      </c>
    </row>
    <row r="2624" customFormat="false" ht="15" hidden="false" customHeight="false" outlineLevel="0" collapsed="false">
      <c r="A2624" s="28" t="n">
        <v>45690</v>
      </c>
      <c r="B2624" s="21" t="s">
        <v>117</v>
      </c>
      <c r="C2624" s="21" t="s">
        <v>139</v>
      </c>
      <c r="D2624" s="29" t="n">
        <v>123.41</v>
      </c>
      <c r="E2624" s="29" t="n">
        <f aca="false">D2624/10</f>
        <v>12.341</v>
      </c>
      <c r="F2624" s="29" t="n">
        <f aca="false">(E2624+Einstellungen!$B$20)*(1+Einstellungen!$B$10)</f>
        <v>36.88643</v>
      </c>
      <c r="G2624" s="21" t="str">
        <f aca="false">IF(F2624&lt;Einstellungen!$B$5,"ja","nein")</f>
        <v>nein</v>
      </c>
      <c r="H2624" s="21" t="s">
        <v>17</v>
      </c>
      <c r="I2624" s="29" t="n">
        <f aca="false">INDEX(Einstellungen!$B$27:$B$50,6)</f>
        <v>0.5</v>
      </c>
      <c r="J2624" s="29" t="n">
        <f aca="false">F2624*I2624</f>
        <v>18.443215</v>
      </c>
    </row>
    <row r="2625" customFormat="false" ht="15" hidden="false" customHeight="false" outlineLevel="0" collapsed="false">
      <c r="A2625" s="28" t="n">
        <v>45690</v>
      </c>
      <c r="B2625" s="21" t="s">
        <v>118</v>
      </c>
      <c r="C2625" s="21" t="s">
        <v>139</v>
      </c>
      <c r="D2625" s="29" t="n">
        <v>128.09</v>
      </c>
      <c r="E2625" s="29" t="n">
        <f aca="false">D2625/10</f>
        <v>12.809</v>
      </c>
      <c r="F2625" s="29" t="n">
        <f aca="false">(E2625+Einstellungen!$B$20)*(1+Einstellungen!$B$10)</f>
        <v>37.44335</v>
      </c>
      <c r="G2625" s="21" t="str">
        <f aca="false">IF(F2625&lt;Einstellungen!$B$5,"ja","nein")</f>
        <v>nein</v>
      </c>
      <c r="H2625" s="21" t="s">
        <v>17</v>
      </c>
      <c r="I2625" s="29" t="n">
        <f aca="false">INDEX(Einstellungen!$B$27:$B$50,7)</f>
        <v>0.7</v>
      </c>
      <c r="J2625" s="29" t="n">
        <f aca="false">F2625*I2625</f>
        <v>26.210345</v>
      </c>
    </row>
    <row r="2626" customFormat="false" ht="15" hidden="false" customHeight="false" outlineLevel="0" collapsed="false">
      <c r="A2626" s="28" t="n">
        <v>45690</v>
      </c>
      <c r="B2626" s="21" t="s">
        <v>119</v>
      </c>
      <c r="C2626" s="21" t="s">
        <v>139</v>
      </c>
      <c r="D2626" s="29" t="n">
        <v>135.9</v>
      </c>
      <c r="E2626" s="29" t="n">
        <f aca="false">D2626/10</f>
        <v>13.59</v>
      </c>
      <c r="F2626" s="29" t="n">
        <f aca="false">(E2626+Einstellungen!$B$20)*(1+Einstellungen!$B$10)</f>
        <v>38.37274</v>
      </c>
      <c r="G2626" s="21" t="str">
        <f aca="false">IF(F2626&lt;Einstellungen!$B$5,"ja","nein")</f>
        <v>nein</v>
      </c>
      <c r="H2626" s="21" t="s">
        <v>17</v>
      </c>
      <c r="I2626" s="29" t="n">
        <f aca="false">INDEX(Einstellungen!$B$27:$B$50,8)</f>
        <v>0.95</v>
      </c>
      <c r="J2626" s="29" t="n">
        <f aca="false">F2626*I2626</f>
        <v>36.454103</v>
      </c>
    </row>
    <row r="2627" customFormat="false" ht="15" hidden="false" customHeight="false" outlineLevel="0" collapsed="false">
      <c r="A2627" s="28" t="n">
        <v>45690</v>
      </c>
      <c r="B2627" s="21" t="s">
        <v>120</v>
      </c>
      <c r="C2627" s="21" t="s">
        <v>139</v>
      </c>
      <c r="D2627" s="29" t="n">
        <v>137.3</v>
      </c>
      <c r="E2627" s="29" t="n">
        <f aca="false">D2627/10</f>
        <v>13.73</v>
      </c>
      <c r="F2627" s="29" t="n">
        <f aca="false">(E2627+Einstellungen!$B$20)*(1+Einstellungen!$B$10)</f>
        <v>38.53934</v>
      </c>
      <c r="G2627" s="21" t="str">
        <f aca="false">IF(F2627&lt;Einstellungen!$B$5,"ja","nein")</f>
        <v>nein</v>
      </c>
      <c r="H2627" s="21" t="s">
        <v>17</v>
      </c>
      <c r="I2627" s="29" t="n">
        <f aca="false">INDEX(Einstellungen!$B$27:$B$50,9)</f>
        <v>1.05</v>
      </c>
      <c r="J2627" s="29" t="n">
        <f aca="false">F2627*I2627</f>
        <v>40.466307</v>
      </c>
    </row>
    <row r="2628" customFormat="false" ht="15" hidden="false" customHeight="false" outlineLevel="0" collapsed="false">
      <c r="A2628" s="28" t="n">
        <v>45690</v>
      </c>
      <c r="B2628" s="21" t="s">
        <v>121</v>
      </c>
      <c r="C2628" s="21" t="s">
        <v>139</v>
      </c>
      <c r="D2628" s="29" t="n">
        <v>137.7</v>
      </c>
      <c r="E2628" s="29" t="n">
        <f aca="false">D2628/10</f>
        <v>13.77</v>
      </c>
      <c r="F2628" s="29" t="n">
        <f aca="false">(E2628+Einstellungen!$B$20)*(1+Einstellungen!$B$10)</f>
        <v>38.58694</v>
      </c>
      <c r="G2628" s="21" t="str">
        <f aca="false">IF(F2628&lt;Einstellungen!$B$5,"ja","nein")</f>
        <v>nein</v>
      </c>
      <c r="H2628" s="21" t="s">
        <v>17</v>
      </c>
      <c r="I2628" s="29" t="n">
        <f aca="false">INDEX(Einstellungen!$B$27:$B$50,10)</f>
        <v>1.05</v>
      </c>
      <c r="J2628" s="29" t="n">
        <f aca="false">F2628*I2628</f>
        <v>40.516287</v>
      </c>
    </row>
    <row r="2629" customFormat="false" ht="15" hidden="false" customHeight="false" outlineLevel="0" collapsed="false">
      <c r="A2629" s="28" t="n">
        <v>45690</v>
      </c>
      <c r="B2629" s="21" t="s">
        <v>122</v>
      </c>
      <c r="C2629" s="21" t="s">
        <v>139</v>
      </c>
      <c r="D2629" s="29" t="n">
        <v>130.04</v>
      </c>
      <c r="E2629" s="29" t="n">
        <f aca="false">D2629/10</f>
        <v>13.004</v>
      </c>
      <c r="F2629" s="29" t="n">
        <f aca="false">(E2629+Einstellungen!$B$20)*(1+Einstellungen!$B$10)</f>
        <v>37.6754</v>
      </c>
      <c r="G2629" s="21" t="str">
        <f aca="false">IF(F2629&lt;Einstellungen!$B$5,"ja","nein")</f>
        <v>nein</v>
      </c>
      <c r="H2629" s="21" t="s">
        <v>17</v>
      </c>
      <c r="I2629" s="29" t="n">
        <f aca="false">INDEX(Einstellungen!$B$27:$B$50,11)</f>
        <v>1.05</v>
      </c>
      <c r="J2629" s="29" t="n">
        <f aca="false">F2629*I2629</f>
        <v>39.55917</v>
      </c>
    </row>
    <row r="2630" customFormat="false" ht="15" hidden="false" customHeight="false" outlineLevel="0" collapsed="false">
      <c r="A2630" s="28" t="n">
        <v>45690</v>
      </c>
      <c r="B2630" s="21" t="s">
        <v>123</v>
      </c>
      <c r="C2630" s="21" t="s">
        <v>139</v>
      </c>
      <c r="D2630" s="29" t="n">
        <v>129.33</v>
      </c>
      <c r="E2630" s="29" t="n">
        <f aca="false">D2630/10</f>
        <v>12.933</v>
      </c>
      <c r="F2630" s="29" t="n">
        <f aca="false">(E2630+Einstellungen!$B$20)*(1+Einstellungen!$B$10)</f>
        <v>37.59091</v>
      </c>
      <c r="G2630" s="21" t="str">
        <f aca="false">IF(F2630&lt;Einstellungen!$B$5,"ja","nein")</f>
        <v>nein</v>
      </c>
      <c r="H2630" s="21" t="s">
        <v>17</v>
      </c>
      <c r="I2630" s="29" t="n">
        <f aca="false">INDEX(Einstellungen!$B$27:$B$50,12)</f>
        <v>1.1</v>
      </c>
      <c r="J2630" s="29" t="n">
        <f aca="false">F2630*I2630</f>
        <v>41.350001</v>
      </c>
    </row>
    <row r="2631" customFormat="false" ht="15" hidden="false" customHeight="false" outlineLevel="0" collapsed="false">
      <c r="A2631" s="28" t="n">
        <v>45690</v>
      </c>
      <c r="B2631" s="21" t="s">
        <v>124</v>
      </c>
      <c r="C2631" s="21" t="s">
        <v>139</v>
      </c>
      <c r="D2631" s="29" t="n">
        <v>122.24</v>
      </c>
      <c r="E2631" s="29" t="n">
        <f aca="false">D2631/10</f>
        <v>12.224</v>
      </c>
      <c r="F2631" s="29" t="n">
        <f aca="false">(E2631+Einstellungen!$B$20)*(1+Einstellungen!$B$10)</f>
        <v>36.7472</v>
      </c>
      <c r="G2631" s="21" t="str">
        <f aca="false">IF(F2631&lt;Einstellungen!$B$5,"ja","nein")</f>
        <v>nein</v>
      </c>
      <c r="H2631" s="21" t="s">
        <v>17</v>
      </c>
      <c r="I2631" s="29" t="n">
        <f aca="false">INDEX(Einstellungen!$B$27:$B$50,13)</f>
        <v>1.2</v>
      </c>
      <c r="J2631" s="29" t="n">
        <f aca="false">F2631*I2631</f>
        <v>44.09664</v>
      </c>
    </row>
    <row r="2632" customFormat="false" ht="15" hidden="false" customHeight="false" outlineLevel="0" collapsed="false">
      <c r="A2632" s="28" t="n">
        <v>45690</v>
      </c>
      <c r="B2632" s="21" t="s">
        <v>125</v>
      </c>
      <c r="C2632" s="21" t="s">
        <v>139</v>
      </c>
      <c r="D2632" s="29" t="n">
        <v>111.88</v>
      </c>
      <c r="E2632" s="29" t="n">
        <f aca="false">D2632/10</f>
        <v>11.188</v>
      </c>
      <c r="F2632" s="29" t="n">
        <f aca="false">(E2632+Einstellungen!$B$20)*(1+Einstellungen!$B$10)</f>
        <v>35.51436</v>
      </c>
      <c r="G2632" s="21" t="str">
        <f aca="false">IF(F2632&lt;Einstellungen!$B$5,"ja","nein")</f>
        <v>nein</v>
      </c>
      <c r="H2632" s="21" t="s">
        <v>17</v>
      </c>
      <c r="I2632" s="29" t="n">
        <f aca="false">INDEX(Einstellungen!$B$27:$B$50,14)</f>
        <v>1.15</v>
      </c>
      <c r="J2632" s="29" t="n">
        <f aca="false">F2632*I2632</f>
        <v>40.841514</v>
      </c>
    </row>
    <row r="2633" customFormat="false" ht="15" hidden="false" customHeight="false" outlineLevel="0" collapsed="false">
      <c r="A2633" s="28" t="n">
        <v>45690</v>
      </c>
      <c r="B2633" s="21" t="s">
        <v>126</v>
      </c>
      <c r="C2633" s="21" t="s">
        <v>139</v>
      </c>
      <c r="D2633" s="29" t="n">
        <v>116.42</v>
      </c>
      <c r="E2633" s="29" t="n">
        <f aca="false">D2633/10</f>
        <v>11.642</v>
      </c>
      <c r="F2633" s="29" t="n">
        <f aca="false">(E2633+Einstellungen!$B$20)*(1+Einstellungen!$B$10)</f>
        <v>36.05462</v>
      </c>
      <c r="G2633" s="21" t="str">
        <f aca="false">IF(F2633&lt;Einstellungen!$B$5,"ja","nein")</f>
        <v>nein</v>
      </c>
      <c r="H2633" s="21" t="s">
        <v>17</v>
      </c>
      <c r="I2633" s="29" t="n">
        <f aca="false">INDEX(Einstellungen!$B$27:$B$50,15)</f>
        <v>1</v>
      </c>
      <c r="J2633" s="29" t="n">
        <f aca="false">F2633*I2633</f>
        <v>36.05462</v>
      </c>
    </row>
    <row r="2634" customFormat="false" ht="15" hidden="false" customHeight="false" outlineLevel="0" collapsed="false">
      <c r="A2634" s="28" t="n">
        <v>45690</v>
      </c>
      <c r="B2634" s="21" t="s">
        <v>127</v>
      </c>
      <c r="C2634" s="21" t="s">
        <v>139</v>
      </c>
      <c r="D2634" s="29" t="n">
        <v>127.97</v>
      </c>
      <c r="E2634" s="29" t="n">
        <f aca="false">D2634/10</f>
        <v>12.797</v>
      </c>
      <c r="F2634" s="29" t="n">
        <f aca="false">(E2634+Einstellungen!$B$20)*(1+Einstellungen!$B$10)</f>
        <v>37.42907</v>
      </c>
      <c r="G2634" s="21" t="str">
        <f aca="false">IF(F2634&lt;Einstellungen!$B$5,"ja","nein")</f>
        <v>nein</v>
      </c>
      <c r="H2634" s="21" t="s">
        <v>17</v>
      </c>
      <c r="I2634" s="29" t="n">
        <f aca="false">INDEX(Einstellungen!$B$27:$B$50,16)</f>
        <v>0.95</v>
      </c>
      <c r="J2634" s="29" t="n">
        <f aca="false">F2634*I2634</f>
        <v>35.5576165</v>
      </c>
    </row>
    <row r="2635" customFormat="false" ht="15" hidden="false" customHeight="false" outlineLevel="0" collapsed="false">
      <c r="A2635" s="28" t="n">
        <v>45690</v>
      </c>
      <c r="B2635" s="21" t="s">
        <v>128</v>
      </c>
      <c r="C2635" s="21" t="s">
        <v>139</v>
      </c>
      <c r="D2635" s="29" t="n">
        <v>151.21</v>
      </c>
      <c r="E2635" s="29" t="n">
        <f aca="false">D2635/10</f>
        <v>15.121</v>
      </c>
      <c r="F2635" s="29" t="n">
        <f aca="false">(E2635+Einstellungen!$B$20)*(1+Einstellungen!$B$10)</f>
        <v>40.19463</v>
      </c>
      <c r="G2635" s="21" t="str">
        <f aca="false">IF(F2635&lt;Einstellungen!$B$5,"ja","nein")</f>
        <v>nein</v>
      </c>
      <c r="H2635" s="21" t="s">
        <v>17</v>
      </c>
      <c r="I2635" s="29" t="n">
        <f aca="false">INDEX(Einstellungen!$B$27:$B$50,17)</f>
        <v>0.95</v>
      </c>
      <c r="J2635" s="29" t="n">
        <f aca="false">F2635*I2635</f>
        <v>38.1848985</v>
      </c>
    </row>
    <row r="2636" customFormat="false" ht="15" hidden="false" customHeight="false" outlineLevel="0" collapsed="false">
      <c r="A2636" s="28" t="n">
        <v>45690</v>
      </c>
      <c r="B2636" s="21" t="s">
        <v>129</v>
      </c>
      <c r="C2636" s="21" t="s">
        <v>139</v>
      </c>
      <c r="D2636" s="29" t="n">
        <v>164.03</v>
      </c>
      <c r="E2636" s="29" t="n">
        <f aca="false">D2636/10</f>
        <v>16.403</v>
      </c>
      <c r="F2636" s="29" t="n">
        <f aca="false">(E2636+Einstellungen!$B$20)*(1+Einstellungen!$B$10)</f>
        <v>41.72021</v>
      </c>
      <c r="G2636" s="21" t="str">
        <f aca="false">IF(F2636&lt;Einstellungen!$B$5,"ja","nein")</f>
        <v>nein</v>
      </c>
      <c r="H2636" s="21" t="s">
        <v>17</v>
      </c>
      <c r="I2636" s="29" t="n">
        <f aca="false">INDEX(Einstellungen!$B$27:$B$50,18)</f>
        <v>1.1</v>
      </c>
      <c r="J2636" s="29" t="n">
        <f aca="false">F2636*I2636</f>
        <v>45.892231</v>
      </c>
    </row>
    <row r="2637" customFormat="false" ht="15" hidden="false" customHeight="false" outlineLevel="0" collapsed="false">
      <c r="A2637" s="28" t="n">
        <v>45690</v>
      </c>
      <c r="B2637" s="21" t="s">
        <v>130</v>
      </c>
      <c r="C2637" s="21" t="s">
        <v>139</v>
      </c>
      <c r="D2637" s="29" t="n">
        <v>172.49</v>
      </c>
      <c r="E2637" s="29" t="n">
        <f aca="false">D2637/10</f>
        <v>17.249</v>
      </c>
      <c r="F2637" s="29" t="n">
        <f aca="false">(E2637+Einstellungen!$B$20)*(1+Einstellungen!$B$10)</f>
        <v>42.72695</v>
      </c>
      <c r="G2637" s="21" t="str">
        <f aca="false">IF(F2637&lt;Einstellungen!$B$5,"ja","nein")</f>
        <v>nein</v>
      </c>
      <c r="H2637" s="21" t="s">
        <v>17</v>
      </c>
      <c r="I2637" s="29" t="n">
        <f aca="false">INDEX(Einstellungen!$B$27:$B$50,19)</f>
        <v>1.35</v>
      </c>
      <c r="J2637" s="29" t="n">
        <f aca="false">F2637*I2637</f>
        <v>57.6813825</v>
      </c>
    </row>
    <row r="2638" customFormat="false" ht="15" hidden="false" customHeight="false" outlineLevel="0" collapsed="false">
      <c r="A2638" s="28" t="n">
        <v>45690</v>
      </c>
      <c r="B2638" s="21" t="s">
        <v>131</v>
      </c>
      <c r="C2638" s="21" t="s">
        <v>139</v>
      </c>
      <c r="D2638" s="29" t="n">
        <v>173.95</v>
      </c>
      <c r="E2638" s="29" t="n">
        <f aca="false">D2638/10</f>
        <v>17.395</v>
      </c>
      <c r="F2638" s="29" t="n">
        <f aca="false">(E2638+Einstellungen!$B$20)*(1+Einstellungen!$B$10)</f>
        <v>42.90069</v>
      </c>
      <c r="G2638" s="21" t="str">
        <f aca="false">IF(F2638&lt;Einstellungen!$B$5,"ja","nein")</f>
        <v>nein</v>
      </c>
      <c r="H2638" s="21" t="s">
        <v>17</v>
      </c>
      <c r="I2638" s="29" t="n">
        <f aca="false">INDEX(Einstellungen!$B$27:$B$50,20)</f>
        <v>1.45</v>
      </c>
      <c r="J2638" s="29" t="n">
        <f aca="false">F2638*I2638</f>
        <v>62.2060005</v>
      </c>
    </row>
    <row r="2639" customFormat="false" ht="15" hidden="false" customHeight="false" outlineLevel="0" collapsed="false">
      <c r="A2639" s="28" t="n">
        <v>45690</v>
      </c>
      <c r="B2639" s="21" t="s">
        <v>132</v>
      </c>
      <c r="C2639" s="21" t="s">
        <v>139</v>
      </c>
      <c r="D2639" s="29" t="n">
        <v>165.5</v>
      </c>
      <c r="E2639" s="29" t="n">
        <f aca="false">D2639/10</f>
        <v>16.55</v>
      </c>
      <c r="F2639" s="29" t="n">
        <f aca="false">(E2639+Einstellungen!$B$20)*(1+Einstellungen!$B$10)</f>
        <v>41.89514</v>
      </c>
      <c r="G2639" s="21" t="str">
        <f aca="false">IF(F2639&lt;Einstellungen!$B$5,"ja","nein")</f>
        <v>nein</v>
      </c>
      <c r="H2639" s="21" t="s">
        <v>17</v>
      </c>
      <c r="I2639" s="29" t="n">
        <f aca="false">INDEX(Einstellungen!$B$27:$B$50,21)</f>
        <v>1.4</v>
      </c>
      <c r="J2639" s="29" t="n">
        <f aca="false">F2639*I2639</f>
        <v>58.653196</v>
      </c>
    </row>
    <row r="2640" customFormat="false" ht="15" hidden="false" customHeight="false" outlineLevel="0" collapsed="false">
      <c r="A2640" s="28" t="n">
        <v>45690</v>
      </c>
      <c r="B2640" s="21" t="s">
        <v>133</v>
      </c>
      <c r="C2640" s="21" t="s">
        <v>139</v>
      </c>
      <c r="D2640" s="29" t="n">
        <v>155.77</v>
      </c>
      <c r="E2640" s="29" t="n">
        <f aca="false">D2640/10</f>
        <v>15.577</v>
      </c>
      <c r="F2640" s="29" t="n">
        <f aca="false">(E2640+Einstellungen!$B$20)*(1+Einstellungen!$B$10)</f>
        <v>40.73727</v>
      </c>
      <c r="G2640" s="21" t="str">
        <f aca="false">IF(F2640&lt;Einstellungen!$B$5,"ja","nein")</f>
        <v>nein</v>
      </c>
      <c r="H2640" s="21" t="s">
        <v>17</v>
      </c>
      <c r="I2640" s="29" t="n">
        <f aca="false">INDEX(Einstellungen!$B$27:$B$50,22)</f>
        <v>1.25</v>
      </c>
      <c r="J2640" s="29" t="n">
        <f aca="false">F2640*I2640</f>
        <v>50.9215875</v>
      </c>
    </row>
    <row r="2641" customFormat="false" ht="15" hidden="false" customHeight="false" outlineLevel="0" collapsed="false">
      <c r="A2641" s="28" t="n">
        <v>45690</v>
      </c>
      <c r="B2641" s="21" t="s">
        <v>134</v>
      </c>
      <c r="C2641" s="21" t="s">
        <v>139</v>
      </c>
      <c r="D2641" s="29" t="n">
        <v>148.44</v>
      </c>
      <c r="E2641" s="29" t="n">
        <f aca="false">D2641/10</f>
        <v>14.844</v>
      </c>
      <c r="F2641" s="29" t="n">
        <f aca="false">(E2641+Einstellungen!$B$20)*(1+Einstellungen!$B$10)</f>
        <v>39.865</v>
      </c>
      <c r="G2641" s="21" t="str">
        <f aca="false">IF(F2641&lt;Einstellungen!$B$5,"ja","nein")</f>
        <v>nein</v>
      </c>
      <c r="H2641" s="21" t="s">
        <v>17</v>
      </c>
      <c r="I2641" s="29" t="n">
        <f aca="false">INDEX(Einstellungen!$B$27:$B$50,23)</f>
        <v>1.05</v>
      </c>
      <c r="J2641" s="29" t="n">
        <f aca="false">F2641*I2641</f>
        <v>41.85825</v>
      </c>
    </row>
    <row r="2642" customFormat="false" ht="15" hidden="false" customHeight="false" outlineLevel="0" collapsed="false">
      <c r="A2642" s="28" t="n">
        <v>45690</v>
      </c>
      <c r="B2642" s="21" t="s">
        <v>135</v>
      </c>
      <c r="C2642" s="21" t="s">
        <v>139</v>
      </c>
      <c r="D2642" s="29" t="n">
        <v>133.24</v>
      </c>
      <c r="E2642" s="29" t="n">
        <f aca="false">D2642/10</f>
        <v>13.324</v>
      </c>
      <c r="F2642" s="29" t="n">
        <f aca="false">(E2642+Einstellungen!$B$20)*(1+Einstellungen!$B$10)</f>
        <v>38.0562</v>
      </c>
      <c r="G2642" s="21" t="str">
        <f aca="false">IF(F2642&lt;Einstellungen!$B$5,"ja","nein")</f>
        <v>nein</v>
      </c>
      <c r="H2642" s="21" t="s">
        <v>17</v>
      </c>
      <c r="I2642" s="29" t="n">
        <f aca="false">INDEX(Einstellungen!$B$27:$B$50,24)</f>
        <v>0.8</v>
      </c>
      <c r="J2642" s="29" t="n">
        <f aca="false">F2642*I2642</f>
        <v>30.44496</v>
      </c>
    </row>
    <row r="2643" customFormat="false" ht="15" hidden="false" customHeight="false" outlineLevel="0" collapsed="false">
      <c r="A2643" s="28" t="n">
        <v>45691</v>
      </c>
      <c r="B2643" s="21" t="s">
        <v>111</v>
      </c>
      <c r="C2643" s="21" t="s">
        <v>140</v>
      </c>
      <c r="D2643" s="29" t="n">
        <v>129.54</v>
      </c>
      <c r="E2643" s="29" t="n">
        <f aca="false">D2643/10</f>
        <v>12.954</v>
      </c>
      <c r="F2643" s="29" t="n">
        <f aca="false">(E2643+Einstellungen!$B$20)*(1+Einstellungen!$B$10)</f>
        <v>37.6159</v>
      </c>
      <c r="G2643" s="21" t="str">
        <f aca="false">IF(F2643&lt;Einstellungen!$B$5,"ja","nein")</f>
        <v>nein</v>
      </c>
      <c r="H2643" s="21" t="s">
        <v>17</v>
      </c>
      <c r="I2643" s="29" t="n">
        <f aca="false">INDEX(Einstellungen!$B$27:$B$50,1)</f>
        <v>0.6</v>
      </c>
      <c r="J2643" s="29" t="n">
        <f aca="false">F2643*I2643</f>
        <v>22.56954</v>
      </c>
    </row>
    <row r="2644" customFormat="false" ht="15" hidden="false" customHeight="false" outlineLevel="0" collapsed="false">
      <c r="A2644" s="28" t="n">
        <v>45691</v>
      </c>
      <c r="B2644" s="21" t="s">
        <v>113</v>
      </c>
      <c r="C2644" s="21" t="s">
        <v>140</v>
      </c>
      <c r="D2644" s="29" t="n">
        <v>126.63</v>
      </c>
      <c r="E2644" s="29" t="n">
        <f aca="false">D2644/10</f>
        <v>12.663</v>
      </c>
      <c r="F2644" s="29" t="n">
        <f aca="false">(E2644+Einstellungen!$B$20)*(1+Einstellungen!$B$10)</f>
        <v>37.26961</v>
      </c>
      <c r="G2644" s="21" t="str">
        <f aca="false">IF(F2644&lt;Einstellungen!$B$5,"ja","nein")</f>
        <v>nein</v>
      </c>
      <c r="H2644" s="21" t="s">
        <v>17</v>
      </c>
      <c r="I2644" s="29" t="n">
        <f aca="false">INDEX(Einstellungen!$B$27:$B$50,2)</f>
        <v>0.5</v>
      </c>
      <c r="J2644" s="29" t="n">
        <f aca="false">F2644*I2644</f>
        <v>18.634805</v>
      </c>
    </row>
    <row r="2645" customFormat="false" ht="15" hidden="false" customHeight="false" outlineLevel="0" collapsed="false">
      <c r="A2645" s="28" t="n">
        <v>45691</v>
      </c>
      <c r="B2645" s="21" t="s">
        <v>114</v>
      </c>
      <c r="C2645" s="21" t="s">
        <v>140</v>
      </c>
      <c r="D2645" s="29" t="n">
        <v>124.72</v>
      </c>
      <c r="E2645" s="29" t="n">
        <f aca="false">D2645/10</f>
        <v>12.472</v>
      </c>
      <c r="F2645" s="29" t="n">
        <f aca="false">(E2645+Einstellungen!$B$20)*(1+Einstellungen!$B$10)</f>
        <v>37.04232</v>
      </c>
      <c r="G2645" s="21" t="str">
        <f aca="false">IF(F2645&lt;Einstellungen!$B$5,"ja","nein")</f>
        <v>nein</v>
      </c>
      <c r="H2645" s="21" t="s">
        <v>17</v>
      </c>
      <c r="I2645" s="29" t="n">
        <f aca="false">INDEX(Einstellungen!$B$27:$B$50,3)</f>
        <v>0.45</v>
      </c>
      <c r="J2645" s="29" t="n">
        <f aca="false">F2645*I2645</f>
        <v>16.669044</v>
      </c>
    </row>
    <row r="2646" customFormat="false" ht="15" hidden="false" customHeight="false" outlineLevel="0" collapsed="false">
      <c r="A2646" s="28" t="n">
        <v>45691</v>
      </c>
      <c r="B2646" s="21" t="s">
        <v>115</v>
      </c>
      <c r="C2646" s="21" t="s">
        <v>140</v>
      </c>
      <c r="D2646" s="29" t="n">
        <v>120.04</v>
      </c>
      <c r="E2646" s="29" t="n">
        <f aca="false">D2646/10</f>
        <v>12.004</v>
      </c>
      <c r="F2646" s="29" t="n">
        <f aca="false">(E2646+Einstellungen!$B$20)*(1+Einstellungen!$B$10)</f>
        <v>36.4854</v>
      </c>
      <c r="G2646" s="21" t="str">
        <f aca="false">IF(F2646&lt;Einstellungen!$B$5,"ja","nein")</f>
        <v>nein</v>
      </c>
      <c r="H2646" s="21" t="s">
        <v>17</v>
      </c>
      <c r="I2646" s="29" t="n">
        <f aca="false">INDEX(Einstellungen!$B$27:$B$50,4)</f>
        <v>0.45</v>
      </c>
      <c r="J2646" s="29" t="n">
        <f aca="false">F2646*I2646</f>
        <v>16.41843</v>
      </c>
    </row>
    <row r="2647" customFormat="false" ht="15" hidden="false" customHeight="false" outlineLevel="0" collapsed="false">
      <c r="A2647" s="28" t="n">
        <v>45691</v>
      </c>
      <c r="B2647" s="21" t="s">
        <v>116</v>
      </c>
      <c r="C2647" s="21" t="s">
        <v>140</v>
      </c>
      <c r="D2647" s="29" t="n">
        <v>123.24</v>
      </c>
      <c r="E2647" s="29" t="n">
        <f aca="false">D2647/10</f>
        <v>12.324</v>
      </c>
      <c r="F2647" s="29" t="n">
        <f aca="false">(E2647+Einstellungen!$B$20)*(1+Einstellungen!$B$10)</f>
        <v>36.8662</v>
      </c>
      <c r="G2647" s="21" t="str">
        <f aca="false">IF(F2647&lt;Einstellungen!$B$5,"ja","nein")</f>
        <v>nein</v>
      </c>
      <c r="H2647" s="21" t="s">
        <v>17</v>
      </c>
      <c r="I2647" s="29" t="n">
        <f aca="false">INDEX(Einstellungen!$B$27:$B$50,5)</f>
        <v>0.45</v>
      </c>
      <c r="J2647" s="29" t="n">
        <f aca="false">F2647*I2647</f>
        <v>16.58979</v>
      </c>
    </row>
    <row r="2648" customFormat="false" ht="15" hidden="false" customHeight="false" outlineLevel="0" collapsed="false">
      <c r="A2648" s="28" t="n">
        <v>45691</v>
      </c>
      <c r="B2648" s="21" t="s">
        <v>117</v>
      </c>
      <c r="C2648" s="21" t="s">
        <v>140</v>
      </c>
      <c r="D2648" s="29" t="n">
        <v>127.77</v>
      </c>
      <c r="E2648" s="29" t="n">
        <f aca="false">D2648/10</f>
        <v>12.777</v>
      </c>
      <c r="F2648" s="29" t="n">
        <f aca="false">(E2648+Einstellungen!$B$20)*(1+Einstellungen!$B$10)</f>
        <v>37.40527</v>
      </c>
      <c r="G2648" s="21" t="str">
        <f aca="false">IF(F2648&lt;Einstellungen!$B$5,"ja","nein")</f>
        <v>nein</v>
      </c>
      <c r="H2648" s="21" t="s">
        <v>17</v>
      </c>
      <c r="I2648" s="29" t="n">
        <f aca="false">INDEX(Einstellungen!$B$27:$B$50,6)</f>
        <v>0.5</v>
      </c>
      <c r="J2648" s="29" t="n">
        <f aca="false">F2648*I2648</f>
        <v>18.702635</v>
      </c>
    </row>
    <row r="2649" customFormat="false" ht="15" hidden="false" customHeight="false" outlineLevel="0" collapsed="false">
      <c r="A2649" s="28" t="n">
        <v>45691</v>
      </c>
      <c r="B2649" s="21" t="s">
        <v>118</v>
      </c>
      <c r="C2649" s="21" t="s">
        <v>140</v>
      </c>
      <c r="D2649" s="29" t="n">
        <v>159.18</v>
      </c>
      <c r="E2649" s="29" t="n">
        <f aca="false">D2649/10</f>
        <v>15.918</v>
      </c>
      <c r="F2649" s="29" t="n">
        <f aca="false">(E2649+Einstellungen!$B$20)*(1+Einstellungen!$B$10)</f>
        <v>41.14306</v>
      </c>
      <c r="G2649" s="21" t="str">
        <f aca="false">IF(F2649&lt;Einstellungen!$B$5,"ja","nein")</f>
        <v>nein</v>
      </c>
      <c r="H2649" s="21" t="s">
        <v>17</v>
      </c>
      <c r="I2649" s="29" t="n">
        <f aca="false">INDEX(Einstellungen!$B$27:$B$50,7)</f>
        <v>0.7</v>
      </c>
      <c r="J2649" s="29" t="n">
        <f aca="false">F2649*I2649</f>
        <v>28.800142</v>
      </c>
    </row>
    <row r="2650" customFormat="false" ht="15" hidden="false" customHeight="false" outlineLevel="0" collapsed="false">
      <c r="A2650" s="28" t="n">
        <v>45691</v>
      </c>
      <c r="B2650" s="21" t="s">
        <v>119</v>
      </c>
      <c r="C2650" s="21" t="s">
        <v>140</v>
      </c>
      <c r="D2650" s="29" t="n">
        <v>207.88</v>
      </c>
      <c r="E2650" s="29" t="n">
        <f aca="false">D2650/10</f>
        <v>20.788</v>
      </c>
      <c r="F2650" s="29" t="n">
        <f aca="false">(E2650+Einstellungen!$B$20)*(1+Einstellungen!$B$10)</f>
        <v>46.93836</v>
      </c>
      <c r="G2650" s="21" t="str">
        <f aca="false">IF(F2650&lt;Einstellungen!$B$5,"ja","nein")</f>
        <v>nein</v>
      </c>
      <c r="H2650" s="21" t="s">
        <v>17</v>
      </c>
      <c r="I2650" s="29" t="n">
        <f aca="false">INDEX(Einstellungen!$B$27:$B$50,8)</f>
        <v>0.95</v>
      </c>
      <c r="J2650" s="29" t="n">
        <f aca="false">F2650*I2650</f>
        <v>44.591442</v>
      </c>
    </row>
    <row r="2651" customFormat="false" ht="15" hidden="false" customHeight="false" outlineLevel="0" collapsed="false">
      <c r="A2651" s="28" t="n">
        <v>45691</v>
      </c>
      <c r="B2651" s="21" t="s">
        <v>120</v>
      </c>
      <c r="C2651" s="21" t="s">
        <v>140</v>
      </c>
      <c r="D2651" s="29" t="n">
        <v>243.23</v>
      </c>
      <c r="E2651" s="29" t="n">
        <f aca="false">D2651/10</f>
        <v>24.323</v>
      </c>
      <c r="F2651" s="29" t="n">
        <f aca="false">(E2651+Einstellungen!$B$20)*(1+Einstellungen!$B$10)</f>
        <v>51.14501</v>
      </c>
      <c r="G2651" s="21" t="str">
        <f aca="false">IF(F2651&lt;Einstellungen!$B$5,"ja","nein")</f>
        <v>nein</v>
      </c>
      <c r="H2651" s="21" t="s">
        <v>17</v>
      </c>
      <c r="I2651" s="29" t="n">
        <f aca="false">INDEX(Einstellungen!$B$27:$B$50,9)</f>
        <v>1.05</v>
      </c>
      <c r="J2651" s="29" t="n">
        <f aca="false">F2651*I2651</f>
        <v>53.7022605</v>
      </c>
    </row>
    <row r="2652" customFormat="false" ht="15" hidden="false" customHeight="false" outlineLevel="0" collapsed="false">
      <c r="A2652" s="28" t="n">
        <v>45691</v>
      </c>
      <c r="B2652" s="21" t="s">
        <v>121</v>
      </c>
      <c r="C2652" s="21" t="s">
        <v>140</v>
      </c>
      <c r="D2652" s="29" t="n">
        <v>178.04</v>
      </c>
      <c r="E2652" s="29" t="n">
        <f aca="false">D2652/10</f>
        <v>17.804</v>
      </c>
      <c r="F2652" s="29" t="n">
        <f aca="false">(E2652+Einstellungen!$B$20)*(1+Einstellungen!$B$10)</f>
        <v>43.3874</v>
      </c>
      <c r="G2652" s="21" t="str">
        <f aca="false">IF(F2652&lt;Einstellungen!$B$5,"ja","nein")</f>
        <v>nein</v>
      </c>
      <c r="H2652" s="21" t="s">
        <v>17</v>
      </c>
      <c r="I2652" s="29" t="n">
        <f aca="false">INDEX(Einstellungen!$B$27:$B$50,10)</f>
        <v>1.05</v>
      </c>
      <c r="J2652" s="29" t="n">
        <f aca="false">F2652*I2652</f>
        <v>45.55677</v>
      </c>
    </row>
    <row r="2653" customFormat="false" ht="15" hidden="false" customHeight="false" outlineLevel="0" collapsed="false">
      <c r="A2653" s="28" t="n">
        <v>45691</v>
      </c>
      <c r="B2653" s="21" t="s">
        <v>122</v>
      </c>
      <c r="C2653" s="21" t="s">
        <v>140</v>
      </c>
      <c r="D2653" s="29" t="n">
        <v>149.95</v>
      </c>
      <c r="E2653" s="29" t="n">
        <f aca="false">D2653/10</f>
        <v>14.995</v>
      </c>
      <c r="F2653" s="29" t="n">
        <f aca="false">(E2653+Einstellungen!$B$20)*(1+Einstellungen!$B$10)</f>
        <v>40.04469</v>
      </c>
      <c r="G2653" s="21" t="str">
        <f aca="false">IF(F2653&lt;Einstellungen!$B$5,"ja","nein")</f>
        <v>nein</v>
      </c>
      <c r="H2653" s="21" t="s">
        <v>17</v>
      </c>
      <c r="I2653" s="29" t="n">
        <f aca="false">INDEX(Einstellungen!$B$27:$B$50,11)</f>
        <v>1.05</v>
      </c>
      <c r="J2653" s="29" t="n">
        <f aca="false">F2653*I2653</f>
        <v>42.0469245</v>
      </c>
    </row>
    <row r="2654" customFormat="false" ht="15" hidden="false" customHeight="false" outlineLevel="0" collapsed="false">
      <c r="A2654" s="28" t="n">
        <v>45691</v>
      </c>
      <c r="B2654" s="21" t="s">
        <v>123</v>
      </c>
      <c r="C2654" s="21" t="s">
        <v>140</v>
      </c>
      <c r="D2654" s="29" t="n">
        <v>126.05</v>
      </c>
      <c r="E2654" s="29" t="n">
        <f aca="false">D2654/10</f>
        <v>12.605</v>
      </c>
      <c r="F2654" s="29" t="n">
        <f aca="false">(E2654+Einstellungen!$B$20)*(1+Einstellungen!$B$10)</f>
        <v>37.20059</v>
      </c>
      <c r="G2654" s="21" t="str">
        <f aca="false">IF(F2654&lt;Einstellungen!$B$5,"ja","nein")</f>
        <v>nein</v>
      </c>
      <c r="H2654" s="21" t="s">
        <v>17</v>
      </c>
      <c r="I2654" s="29" t="n">
        <f aca="false">INDEX(Einstellungen!$B$27:$B$50,12)</f>
        <v>1.1</v>
      </c>
      <c r="J2654" s="29" t="n">
        <f aca="false">F2654*I2654</f>
        <v>40.920649</v>
      </c>
    </row>
    <row r="2655" customFormat="false" ht="15" hidden="false" customHeight="false" outlineLevel="0" collapsed="false">
      <c r="A2655" s="28" t="n">
        <v>45691</v>
      </c>
      <c r="B2655" s="21" t="s">
        <v>124</v>
      </c>
      <c r="C2655" s="21" t="s">
        <v>140</v>
      </c>
      <c r="D2655" s="29" t="n">
        <v>117.27</v>
      </c>
      <c r="E2655" s="29" t="n">
        <f aca="false">D2655/10</f>
        <v>11.727</v>
      </c>
      <c r="F2655" s="29" t="n">
        <f aca="false">(E2655+Einstellungen!$B$20)*(1+Einstellungen!$B$10)</f>
        <v>36.15577</v>
      </c>
      <c r="G2655" s="21" t="str">
        <f aca="false">IF(F2655&lt;Einstellungen!$B$5,"ja","nein")</f>
        <v>nein</v>
      </c>
      <c r="H2655" s="21" t="s">
        <v>17</v>
      </c>
      <c r="I2655" s="29" t="n">
        <f aca="false">INDEX(Einstellungen!$B$27:$B$50,13)</f>
        <v>1.2</v>
      </c>
      <c r="J2655" s="29" t="n">
        <f aca="false">F2655*I2655</f>
        <v>43.386924</v>
      </c>
    </row>
    <row r="2656" customFormat="false" ht="15" hidden="false" customHeight="false" outlineLevel="0" collapsed="false">
      <c r="A2656" s="28" t="n">
        <v>45691</v>
      </c>
      <c r="B2656" s="21" t="s">
        <v>125</v>
      </c>
      <c r="C2656" s="21" t="s">
        <v>140</v>
      </c>
      <c r="D2656" s="29" t="n">
        <v>115.29</v>
      </c>
      <c r="E2656" s="29" t="n">
        <f aca="false">D2656/10</f>
        <v>11.529</v>
      </c>
      <c r="F2656" s="29" t="n">
        <f aca="false">(E2656+Einstellungen!$B$20)*(1+Einstellungen!$B$10)</f>
        <v>35.92015</v>
      </c>
      <c r="G2656" s="21" t="str">
        <f aca="false">IF(F2656&lt;Einstellungen!$B$5,"ja","nein")</f>
        <v>nein</v>
      </c>
      <c r="H2656" s="21" t="s">
        <v>17</v>
      </c>
      <c r="I2656" s="29" t="n">
        <f aca="false">INDEX(Einstellungen!$B$27:$B$50,14)</f>
        <v>1.15</v>
      </c>
      <c r="J2656" s="29" t="n">
        <f aca="false">F2656*I2656</f>
        <v>41.3081725</v>
      </c>
    </row>
    <row r="2657" customFormat="false" ht="15" hidden="false" customHeight="false" outlineLevel="0" collapsed="false">
      <c r="A2657" s="28" t="n">
        <v>45691</v>
      </c>
      <c r="B2657" s="21" t="s">
        <v>126</v>
      </c>
      <c r="C2657" s="21" t="s">
        <v>140</v>
      </c>
      <c r="D2657" s="29" t="n">
        <v>124.18</v>
      </c>
      <c r="E2657" s="29" t="n">
        <f aca="false">D2657/10</f>
        <v>12.418</v>
      </c>
      <c r="F2657" s="29" t="n">
        <f aca="false">(E2657+Einstellungen!$B$20)*(1+Einstellungen!$B$10)</f>
        <v>36.97806</v>
      </c>
      <c r="G2657" s="21" t="str">
        <f aca="false">IF(F2657&lt;Einstellungen!$B$5,"ja","nein")</f>
        <v>nein</v>
      </c>
      <c r="H2657" s="21" t="s">
        <v>17</v>
      </c>
      <c r="I2657" s="29" t="n">
        <f aca="false">INDEX(Einstellungen!$B$27:$B$50,15)</f>
        <v>1</v>
      </c>
      <c r="J2657" s="29" t="n">
        <f aca="false">F2657*I2657</f>
        <v>36.97806</v>
      </c>
    </row>
    <row r="2658" customFormat="false" ht="15" hidden="false" customHeight="false" outlineLevel="0" collapsed="false">
      <c r="A2658" s="28" t="n">
        <v>45691</v>
      </c>
      <c r="B2658" s="21" t="s">
        <v>127</v>
      </c>
      <c r="C2658" s="21" t="s">
        <v>140</v>
      </c>
      <c r="D2658" s="29" t="n">
        <v>145.86</v>
      </c>
      <c r="E2658" s="29" t="n">
        <f aca="false">D2658/10</f>
        <v>14.586</v>
      </c>
      <c r="F2658" s="29" t="n">
        <f aca="false">(E2658+Einstellungen!$B$20)*(1+Einstellungen!$B$10)</f>
        <v>39.55798</v>
      </c>
      <c r="G2658" s="21" t="str">
        <f aca="false">IF(F2658&lt;Einstellungen!$B$5,"ja","nein")</f>
        <v>nein</v>
      </c>
      <c r="H2658" s="21" t="s">
        <v>17</v>
      </c>
      <c r="I2658" s="29" t="n">
        <f aca="false">INDEX(Einstellungen!$B$27:$B$50,16)</f>
        <v>0.95</v>
      </c>
      <c r="J2658" s="29" t="n">
        <f aca="false">F2658*I2658</f>
        <v>37.580081</v>
      </c>
    </row>
    <row r="2659" customFormat="false" ht="15" hidden="false" customHeight="false" outlineLevel="0" collapsed="false">
      <c r="A2659" s="28" t="n">
        <v>45691</v>
      </c>
      <c r="B2659" s="21" t="s">
        <v>128</v>
      </c>
      <c r="C2659" s="21" t="s">
        <v>140</v>
      </c>
      <c r="D2659" s="29" t="n">
        <v>170.71</v>
      </c>
      <c r="E2659" s="29" t="n">
        <f aca="false">D2659/10</f>
        <v>17.071</v>
      </c>
      <c r="F2659" s="29" t="n">
        <f aca="false">(E2659+Einstellungen!$B$20)*(1+Einstellungen!$B$10)</f>
        <v>42.51513</v>
      </c>
      <c r="G2659" s="21" t="str">
        <f aca="false">IF(F2659&lt;Einstellungen!$B$5,"ja","nein")</f>
        <v>nein</v>
      </c>
      <c r="H2659" s="21" t="s">
        <v>17</v>
      </c>
      <c r="I2659" s="29" t="n">
        <f aca="false">INDEX(Einstellungen!$B$27:$B$50,17)</f>
        <v>0.95</v>
      </c>
      <c r="J2659" s="29" t="n">
        <f aca="false">F2659*I2659</f>
        <v>40.3893735</v>
      </c>
    </row>
    <row r="2660" customFormat="false" ht="15" hidden="false" customHeight="false" outlineLevel="0" collapsed="false">
      <c r="A2660" s="28" t="n">
        <v>45691</v>
      </c>
      <c r="B2660" s="21" t="s">
        <v>129</v>
      </c>
      <c r="C2660" s="21" t="s">
        <v>140</v>
      </c>
      <c r="D2660" s="29" t="n">
        <v>216</v>
      </c>
      <c r="E2660" s="29" t="n">
        <f aca="false">D2660/10</f>
        <v>21.6</v>
      </c>
      <c r="F2660" s="29" t="n">
        <f aca="false">(E2660+Einstellungen!$B$20)*(1+Einstellungen!$B$10)</f>
        <v>47.90464</v>
      </c>
      <c r="G2660" s="21" t="str">
        <f aca="false">IF(F2660&lt;Einstellungen!$B$5,"ja","nein")</f>
        <v>nein</v>
      </c>
      <c r="H2660" s="21" t="s">
        <v>17</v>
      </c>
      <c r="I2660" s="29" t="n">
        <f aca="false">INDEX(Einstellungen!$B$27:$B$50,18)</f>
        <v>1.1</v>
      </c>
      <c r="J2660" s="29" t="n">
        <f aca="false">F2660*I2660</f>
        <v>52.695104</v>
      </c>
    </row>
    <row r="2661" customFormat="false" ht="15" hidden="false" customHeight="false" outlineLevel="0" collapsed="false">
      <c r="A2661" s="28" t="n">
        <v>45691</v>
      </c>
      <c r="B2661" s="21" t="s">
        <v>130</v>
      </c>
      <c r="C2661" s="21" t="s">
        <v>140</v>
      </c>
      <c r="D2661" s="29" t="n">
        <v>200.73</v>
      </c>
      <c r="E2661" s="29" t="n">
        <f aca="false">D2661/10</f>
        <v>20.073</v>
      </c>
      <c r="F2661" s="29" t="n">
        <f aca="false">(E2661+Einstellungen!$B$20)*(1+Einstellungen!$B$10)</f>
        <v>46.08751</v>
      </c>
      <c r="G2661" s="21" t="str">
        <f aca="false">IF(F2661&lt;Einstellungen!$B$5,"ja","nein")</f>
        <v>nein</v>
      </c>
      <c r="H2661" s="21" t="s">
        <v>17</v>
      </c>
      <c r="I2661" s="29" t="n">
        <f aca="false">INDEX(Einstellungen!$B$27:$B$50,19)</f>
        <v>1.35</v>
      </c>
      <c r="J2661" s="29" t="n">
        <f aca="false">F2661*I2661</f>
        <v>62.2181385</v>
      </c>
    </row>
    <row r="2662" customFormat="false" ht="15" hidden="false" customHeight="false" outlineLevel="0" collapsed="false">
      <c r="A2662" s="28" t="n">
        <v>45691</v>
      </c>
      <c r="B2662" s="21" t="s">
        <v>131</v>
      </c>
      <c r="C2662" s="21" t="s">
        <v>140</v>
      </c>
      <c r="D2662" s="29" t="n">
        <v>201.1</v>
      </c>
      <c r="E2662" s="29" t="n">
        <f aca="false">D2662/10</f>
        <v>20.11</v>
      </c>
      <c r="F2662" s="29" t="n">
        <f aca="false">(E2662+Einstellungen!$B$20)*(1+Einstellungen!$B$10)</f>
        <v>46.13154</v>
      </c>
      <c r="G2662" s="21" t="str">
        <f aca="false">IF(F2662&lt;Einstellungen!$B$5,"ja","nein")</f>
        <v>nein</v>
      </c>
      <c r="H2662" s="21" t="s">
        <v>17</v>
      </c>
      <c r="I2662" s="29" t="n">
        <f aca="false">INDEX(Einstellungen!$B$27:$B$50,20)</f>
        <v>1.45</v>
      </c>
      <c r="J2662" s="29" t="n">
        <f aca="false">F2662*I2662</f>
        <v>66.890733</v>
      </c>
    </row>
    <row r="2663" customFormat="false" ht="15" hidden="false" customHeight="false" outlineLevel="0" collapsed="false">
      <c r="A2663" s="28" t="n">
        <v>45691</v>
      </c>
      <c r="B2663" s="21" t="s">
        <v>132</v>
      </c>
      <c r="C2663" s="21" t="s">
        <v>140</v>
      </c>
      <c r="D2663" s="29" t="n">
        <v>167.74</v>
      </c>
      <c r="E2663" s="29" t="n">
        <f aca="false">D2663/10</f>
        <v>16.774</v>
      </c>
      <c r="F2663" s="29" t="n">
        <f aca="false">(E2663+Einstellungen!$B$20)*(1+Einstellungen!$B$10)</f>
        <v>42.1617</v>
      </c>
      <c r="G2663" s="21" t="str">
        <f aca="false">IF(F2663&lt;Einstellungen!$B$5,"ja","nein")</f>
        <v>nein</v>
      </c>
      <c r="H2663" s="21" t="s">
        <v>17</v>
      </c>
      <c r="I2663" s="29" t="n">
        <f aca="false">INDEX(Einstellungen!$B$27:$B$50,21)</f>
        <v>1.4</v>
      </c>
      <c r="J2663" s="29" t="n">
        <f aca="false">F2663*I2663</f>
        <v>59.02638</v>
      </c>
    </row>
    <row r="2664" customFormat="false" ht="15" hidden="false" customHeight="false" outlineLevel="0" collapsed="false">
      <c r="A2664" s="28" t="n">
        <v>45691</v>
      </c>
      <c r="B2664" s="21" t="s">
        <v>133</v>
      </c>
      <c r="C2664" s="21" t="s">
        <v>140</v>
      </c>
      <c r="D2664" s="29" t="n">
        <v>153</v>
      </c>
      <c r="E2664" s="29" t="n">
        <f aca="false">D2664/10</f>
        <v>15.3</v>
      </c>
      <c r="F2664" s="29" t="n">
        <f aca="false">(E2664+Einstellungen!$B$20)*(1+Einstellungen!$B$10)</f>
        <v>40.40764</v>
      </c>
      <c r="G2664" s="21" t="str">
        <f aca="false">IF(F2664&lt;Einstellungen!$B$5,"ja","nein")</f>
        <v>nein</v>
      </c>
      <c r="H2664" s="21" t="s">
        <v>17</v>
      </c>
      <c r="I2664" s="29" t="n">
        <f aca="false">INDEX(Einstellungen!$B$27:$B$50,22)</f>
        <v>1.25</v>
      </c>
      <c r="J2664" s="29" t="n">
        <f aca="false">F2664*I2664</f>
        <v>50.50955</v>
      </c>
    </row>
    <row r="2665" customFormat="false" ht="15" hidden="false" customHeight="false" outlineLevel="0" collapsed="false">
      <c r="A2665" s="28" t="n">
        <v>45691</v>
      </c>
      <c r="B2665" s="21" t="s">
        <v>134</v>
      </c>
      <c r="C2665" s="21" t="s">
        <v>140</v>
      </c>
      <c r="D2665" s="29" t="n">
        <v>144.23</v>
      </c>
      <c r="E2665" s="29" t="n">
        <f aca="false">D2665/10</f>
        <v>14.423</v>
      </c>
      <c r="F2665" s="29" t="n">
        <f aca="false">(E2665+Einstellungen!$B$20)*(1+Einstellungen!$B$10)</f>
        <v>39.36401</v>
      </c>
      <c r="G2665" s="21" t="str">
        <f aca="false">IF(F2665&lt;Einstellungen!$B$5,"ja","nein")</f>
        <v>nein</v>
      </c>
      <c r="H2665" s="21" t="s">
        <v>17</v>
      </c>
      <c r="I2665" s="29" t="n">
        <f aca="false">INDEX(Einstellungen!$B$27:$B$50,23)</f>
        <v>1.05</v>
      </c>
      <c r="J2665" s="29" t="n">
        <f aca="false">F2665*I2665</f>
        <v>41.3322105</v>
      </c>
    </row>
    <row r="2666" customFormat="false" ht="15" hidden="false" customHeight="false" outlineLevel="0" collapsed="false">
      <c r="A2666" s="28" t="n">
        <v>45691</v>
      </c>
      <c r="B2666" s="21" t="s">
        <v>135</v>
      </c>
      <c r="C2666" s="21" t="s">
        <v>140</v>
      </c>
      <c r="D2666" s="29" t="n">
        <v>135.81</v>
      </c>
      <c r="E2666" s="29" t="n">
        <f aca="false">D2666/10</f>
        <v>13.581</v>
      </c>
      <c r="F2666" s="29" t="n">
        <f aca="false">(E2666+Einstellungen!$B$20)*(1+Einstellungen!$B$10)</f>
        <v>38.36203</v>
      </c>
      <c r="G2666" s="21" t="str">
        <f aca="false">IF(F2666&lt;Einstellungen!$B$5,"ja","nein")</f>
        <v>nein</v>
      </c>
      <c r="H2666" s="21" t="s">
        <v>17</v>
      </c>
      <c r="I2666" s="29" t="n">
        <f aca="false">INDEX(Einstellungen!$B$27:$B$50,24)</f>
        <v>0.8</v>
      </c>
      <c r="J2666" s="29" t="n">
        <f aca="false">F2666*I2666</f>
        <v>30.689624</v>
      </c>
    </row>
    <row r="2667" customFormat="false" ht="15" hidden="false" customHeight="false" outlineLevel="0" collapsed="false">
      <c r="A2667" s="28" t="n">
        <v>45692</v>
      </c>
      <c r="B2667" s="21" t="s">
        <v>111</v>
      </c>
      <c r="C2667" s="21" t="s">
        <v>141</v>
      </c>
      <c r="D2667" s="29" t="n">
        <v>132.4</v>
      </c>
      <c r="E2667" s="29" t="n">
        <f aca="false">D2667/10</f>
        <v>13.24</v>
      </c>
      <c r="F2667" s="29" t="n">
        <f aca="false">(E2667+Einstellungen!$B$20)*(1+Einstellungen!$B$10)</f>
        <v>37.95624</v>
      </c>
      <c r="G2667" s="21" t="str">
        <f aca="false">IF(F2667&lt;Einstellungen!$B$5,"ja","nein")</f>
        <v>nein</v>
      </c>
      <c r="H2667" s="21" t="s">
        <v>17</v>
      </c>
      <c r="I2667" s="29" t="n">
        <f aca="false">INDEX(Einstellungen!$B$27:$B$50,1)</f>
        <v>0.6</v>
      </c>
      <c r="J2667" s="29" t="n">
        <f aca="false">F2667*I2667</f>
        <v>22.773744</v>
      </c>
    </row>
    <row r="2668" customFormat="false" ht="15" hidden="false" customHeight="false" outlineLevel="0" collapsed="false">
      <c r="A2668" s="28" t="n">
        <v>45692</v>
      </c>
      <c r="B2668" s="21" t="s">
        <v>113</v>
      </c>
      <c r="C2668" s="21" t="s">
        <v>141</v>
      </c>
      <c r="D2668" s="29" t="n">
        <v>125.54</v>
      </c>
      <c r="E2668" s="29" t="n">
        <f aca="false">D2668/10</f>
        <v>12.554</v>
      </c>
      <c r="F2668" s="29" t="n">
        <f aca="false">(E2668+Einstellungen!$B$20)*(1+Einstellungen!$B$10)</f>
        <v>37.1399</v>
      </c>
      <c r="G2668" s="21" t="str">
        <f aca="false">IF(F2668&lt;Einstellungen!$B$5,"ja","nein")</f>
        <v>nein</v>
      </c>
      <c r="H2668" s="21" t="s">
        <v>17</v>
      </c>
      <c r="I2668" s="29" t="n">
        <f aca="false">INDEX(Einstellungen!$B$27:$B$50,2)</f>
        <v>0.5</v>
      </c>
      <c r="J2668" s="29" t="n">
        <f aca="false">F2668*I2668</f>
        <v>18.56995</v>
      </c>
    </row>
    <row r="2669" customFormat="false" ht="15" hidden="false" customHeight="false" outlineLevel="0" collapsed="false">
      <c r="A2669" s="28" t="n">
        <v>45692</v>
      </c>
      <c r="B2669" s="21" t="s">
        <v>114</v>
      </c>
      <c r="C2669" s="21" t="s">
        <v>141</v>
      </c>
      <c r="D2669" s="29" t="n">
        <v>123.18</v>
      </c>
      <c r="E2669" s="29" t="n">
        <f aca="false">D2669/10</f>
        <v>12.318</v>
      </c>
      <c r="F2669" s="29" t="n">
        <f aca="false">(E2669+Einstellungen!$B$20)*(1+Einstellungen!$B$10)</f>
        <v>36.85906</v>
      </c>
      <c r="G2669" s="21" t="str">
        <f aca="false">IF(F2669&lt;Einstellungen!$B$5,"ja","nein")</f>
        <v>nein</v>
      </c>
      <c r="H2669" s="21" t="s">
        <v>17</v>
      </c>
      <c r="I2669" s="29" t="n">
        <f aca="false">INDEX(Einstellungen!$B$27:$B$50,3)</f>
        <v>0.45</v>
      </c>
      <c r="J2669" s="29" t="n">
        <f aca="false">F2669*I2669</f>
        <v>16.586577</v>
      </c>
    </row>
    <row r="2670" customFormat="false" ht="15" hidden="false" customHeight="false" outlineLevel="0" collapsed="false">
      <c r="A2670" s="28" t="n">
        <v>45692</v>
      </c>
      <c r="B2670" s="21" t="s">
        <v>115</v>
      </c>
      <c r="C2670" s="21" t="s">
        <v>141</v>
      </c>
      <c r="D2670" s="29" t="n">
        <v>123.99</v>
      </c>
      <c r="E2670" s="29" t="n">
        <f aca="false">D2670/10</f>
        <v>12.399</v>
      </c>
      <c r="F2670" s="29" t="n">
        <f aca="false">(E2670+Einstellungen!$B$20)*(1+Einstellungen!$B$10)</f>
        <v>36.95545</v>
      </c>
      <c r="G2670" s="21" t="str">
        <f aca="false">IF(F2670&lt;Einstellungen!$B$5,"ja","nein")</f>
        <v>nein</v>
      </c>
      <c r="H2670" s="21" t="s">
        <v>17</v>
      </c>
      <c r="I2670" s="29" t="n">
        <f aca="false">INDEX(Einstellungen!$B$27:$B$50,4)</f>
        <v>0.45</v>
      </c>
      <c r="J2670" s="29" t="n">
        <f aca="false">F2670*I2670</f>
        <v>16.6299525</v>
      </c>
    </row>
    <row r="2671" customFormat="false" ht="15" hidden="false" customHeight="false" outlineLevel="0" collapsed="false">
      <c r="A2671" s="28" t="n">
        <v>45692</v>
      </c>
      <c r="B2671" s="21" t="s">
        <v>116</v>
      </c>
      <c r="C2671" s="21" t="s">
        <v>141</v>
      </c>
      <c r="D2671" s="29" t="n">
        <v>123.25</v>
      </c>
      <c r="E2671" s="29" t="n">
        <f aca="false">D2671/10</f>
        <v>12.325</v>
      </c>
      <c r="F2671" s="29" t="n">
        <f aca="false">(E2671+Einstellungen!$B$20)*(1+Einstellungen!$B$10)</f>
        <v>36.86739</v>
      </c>
      <c r="G2671" s="21" t="str">
        <f aca="false">IF(F2671&lt;Einstellungen!$B$5,"ja","nein")</f>
        <v>nein</v>
      </c>
      <c r="H2671" s="21" t="s">
        <v>17</v>
      </c>
      <c r="I2671" s="29" t="n">
        <f aca="false">INDEX(Einstellungen!$B$27:$B$50,5)</f>
        <v>0.45</v>
      </c>
      <c r="J2671" s="29" t="n">
        <f aca="false">F2671*I2671</f>
        <v>16.5903255</v>
      </c>
    </row>
    <row r="2672" customFormat="false" ht="15" hidden="false" customHeight="false" outlineLevel="0" collapsed="false">
      <c r="A2672" s="28" t="n">
        <v>45692</v>
      </c>
      <c r="B2672" s="21" t="s">
        <v>117</v>
      </c>
      <c r="C2672" s="21" t="s">
        <v>141</v>
      </c>
      <c r="D2672" s="29" t="n">
        <v>127.63</v>
      </c>
      <c r="E2672" s="29" t="n">
        <f aca="false">D2672/10</f>
        <v>12.763</v>
      </c>
      <c r="F2672" s="29" t="n">
        <f aca="false">(E2672+Einstellungen!$B$20)*(1+Einstellungen!$B$10)</f>
        <v>37.38861</v>
      </c>
      <c r="G2672" s="21" t="str">
        <f aca="false">IF(F2672&lt;Einstellungen!$B$5,"ja","nein")</f>
        <v>nein</v>
      </c>
      <c r="H2672" s="21" t="s">
        <v>17</v>
      </c>
      <c r="I2672" s="29" t="n">
        <f aca="false">INDEX(Einstellungen!$B$27:$B$50,6)</f>
        <v>0.5</v>
      </c>
      <c r="J2672" s="29" t="n">
        <f aca="false">F2672*I2672</f>
        <v>18.694305</v>
      </c>
    </row>
    <row r="2673" customFormat="false" ht="15" hidden="false" customHeight="false" outlineLevel="0" collapsed="false">
      <c r="A2673" s="28" t="n">
        <v>45692</v>
      </c>
      <c r="B2673" s="21" t="s">
        <v>118</v>
      </c>
      <c r="C2673" s="21" t="s">
        <v>141</v>
      </c>
      <c r="D2673" s="29" t="n">
        <v>155.42</v>
      </c>
      <c r="E2673" s="29" t="n">
        <f aca="false">D2673/10</f>
        <v>15.542</v>
      </c>
      <c r="F2673" s="29" t="n">
        <f aca="false">(E2673+Einstellungen!$B$20)*(1+Einstellungen!$B$10)</f>
        <v>40.69562</v>
      </c>
      <c r="G2673" s="21" t="str">
        <f aca="false">IF(F2673&lt;Einstellungen!$B$5,"ja","nein")</f>
        <v>nein</v>
      </c>
      <c r="H2673" s="21" t="s">
        <v>17</v>
      </c>
      <c r="I2673" s="29" t="n">
        <f aca="false">INDEX(Einstellungen!$B$27:$B$50,7)</f>
        <v>0.7</v>
      </c>
      <c r="J2673" s="29" t="n">
        <f aca="false">F2673*I2673</f>
        <v>28.486934</v>
      </c>
    </row>
    <row r="2674" customFormat="false" ht="15" hidden="false" customHeight="false" outlineLevel="0" collapsed="false">
      <c r="A2674" s="28" t="n">
        <v>45692</v>
      </c>
      <c r="B2674" s="21" t="s">
        <v>119</v>
      </c>
      <c r="C2674" s="21" t="s">
        <v>141</v>
      </c>
      <c r="D2674" s="29" t="n">
        <v>192.24</v>
      </c>
      <c r="E2674" s="29" t="n">
        <f aca="false">D2674/10</f>
        <v>19.224</v>
      </c>
      <c r="F2674" s="29" t="n">
        <f aca="false">(E2674+Einstellungen!$B$20)*(1+Einstellungen!$B$10)</f>
        <v>45.0772</v>
      </c>
      <c r="G2674" s="21" t="str">
        <f aca="false">IF(F2674&lt;Einstellungen!$B$5,"ja","nein")</f>
        <v>nein</v>
      </c>
      <c r="H2674" s="21" t="s">
        <v>17</v>
      </c>
      <c r="I2674" s="29" t="n">
        <f aca="false">INDEX(Einstellungen!$B$27:$B$50,8)</f>
        <v>0.95</v>
      </c>
      <c r="J2674" s="29" t="n">
        <f aca="false">F2674*I2674</f>
        <v>42.82334</v>
      </c>
    </row>
    <row r="2675" customFormat="false" ht="15" hidden="false" customHeight="false" outlineLevel="0" collapsed="false">
      <c r="A2675" s="28" t="n">
        <v>45692</v>
      </c>
      <c r="B2675" s="21" t="s">
        <v>120</v>
      </c>
      <c r="C2675" s="21" t="s">
        <v>141</v>
      </c>
      <c r="D2675" s="29" t="n">
        <v>211.99</v>
      </c>
      <c r="E2675" s="29" t="n">
        <f aca="false">D2675/10</f>
        <v>21.199</v>
      </c>
      <c r="F2675" s="29" t="n">
        <f aca="false">(E2675+Einstellungen!$B$20)*(1+Einstellungen!$B$10)</f>
        <v>47.42745</v>
      </c>
      <c r="G2675" s="21" t="str">
        <f aca="false">IF(F2675&lt;Einstellungen!$B$5,"ja","nein")</f>
        <v>nein</v>
      </c>
      <c r="H2675" s="21" t="s">
        <v>17</v>
      </c>
      <c r="I2675" s="29" t="n">
        <f aca="false">INDEX(Einstellungen!$B$27:$B$50,9)</f>
        <v>1.05</v>
      </c>
      <c r="J2675" s="29" t="n">
        <f aca="false">F2675*I2675</f>
        <v>49.7988225</v>
      </c>
    </row>
    <row r="2676" customFormat="false" ht="15" hidden="false" customHeight="false" outlineLevel="0" collapsed="false">
      <c r="A2676" s="28" t="n">
        <v>45692</v>
      </c>
      <c r="B2676" s="21" t="s">
        <v>121</v>
      </c>
      <c r="C2676" s="21" t="s">
        <v>141</v>
      </c>
      <c r="D2676" s="29" t="n">
        <v>163.31</v>
      </c>
      <c r="E2676" s="29" t="n">
        <f aca="false">D2676/10</f>
        <v>16.331</v>
      </c>
      <c r="F2676" s="29" t="n">
        <f aca="false">(E2676+Einstellungen!$B$20)*(1+Einstellungen!$B$10)</f>
        <v>41.63453</v>
      </c>
      <c r="G2676" s="21" t="str">
        <f aca="false">IF(F2676&lt;Einstellungen!$B$5,"ja","nein")</f>
        <v>nein</v>
      </c>
      <c r="H2676" s="21" t="s">
        <v>17</v>
      </c>
      <c r="I2676" s="29" t="n">
        <f aca="false">INDEX(Einstellungen!$B$27:$B$50,10)</f>
        <v>1.05</v>
      </c>
      <c r="J2676" s="29" t="n">
        <f aca="false">F2676*I2676</f>
        <v>43.7162565</v>
      </c>
    </row>
    <row r="2677" customFormat="false" ht="15" hidden="false" customHeight="false" outlineLevel="0" collapsed="false">
      <c r="A2677" s="28" t="n">
        <v>45692</v>
      </c>
      <c r="B2677" s="21" t="s">
        <v>122</v>
      </c>
      <c r="C2677" s="21" t="s">
        <v>141</v>
      </c>
      <c r="D2677" s="29" t="n">
        <v>136.53</v>
      </c>
      <c r="E2677" s="29" t="n">
        <f aca="false">D2677/10</f>
        <v>13.653</v>
      </c>
      <c r="F2677" s="29" t="n">
        <f aca="false">(E2677+Einstellungen!$B$20)*(1+Einstellungen!$B$10)</f>
        <v>38.44771</v>
      </c>
      <c r="G2677" s="21" t="str">
        <f aca="false">IF(F2677&lt;Einstellungen!$B$5,"ja","nein")</f>
        <v>nein</v>
      </c>
      <c r="H2677" s="21" t="s">
        <v>17</v>
      </c>
      <c r="I2677" s="29" t="n">
        <f aca="false">INDEX(Einstellungen!$B$27:$B$50,11)</f>
        <v>1.05</v>
      </c>
      <c r="J2677" s="29" t="n">
        <f aca="false">F2677*I2677</f>
        <v>40.3700955</v>
      </c>
    </row>
    <row r="2678" customFormat="false" ht="15" hidden="false" customHeight="false" outlineLevel="0" collapsed="false">
      <c r="A2678" s="28" t="n">
        <v>45692</v>
      </c>
      <c r="B2678" s="21" t="s">
        <v>123</v>
      </c>
      <c r="C2678" s="21" t="s">
        <v>141</v>
      </c>
      <c r="D2678" s="29" t="n">
        <v>126.57</v>
      </c>
      <c r="E2678" s="29" t="n">
        <f aca="false">D2678/10</f>
        <v>12.657</v>
      </c>
      <c r="F2678" s="29" t="n">
        <f aca="false">(E2678+Einstellungen!$B$20)*(1+Einstellungen!$B$10)</f>
        <v>37.26247</v>
      </c>
      <c r="G2678" s="21" t="str">
        <f aca="false">IF(F2678&lt;Einstellungen!$B$5,"ja","nein")</f>
        <v>nein</v>
      </c>
      <c r="H2678" s="21" t="s">
        <v>17</v>
      </c>
      <c r="I2678" s="29" t="n">
        <f aca="false">INDEX(Einstellungen!$B$27:$B$50,12)</f>
        <v>1.1</v>
      </c>
      <c r="J2678" s="29" t="n">
        <f aca="false">F2678*I2678</f>
        <v>40.988717</v>
      </c>
    </row>
    <row r="2679" customFormat="false" ht="15" hidden="false" customHeight="false" outlineLevel="0" collapsed="false">
      <c r="A2679" s="28" t="n">
        <v>45692</v>
      </c>
      <c r="B2679" s="21" t="s">
        <v>124</v>
      </c>
      <c r="C2679" s="21" t="s">
        <v>141</v>
      </c>
      <c r="D2679" s="29" t="n">
        <v>116.89</v>
      </c>
      <c r="E2679" s="29" t="n">
        <f aca="false">D2679/10</f>
        <v>11.689</v>
      </c>
      <c r="F2679" s="29" t="n">
        <f aca="false">(E2679+Einstellungen!$B$20)*(1+Einstellungen!$B$10)</f>
        <v>36.11055</v>
      </c>
      <c r="G2679" s="21" t="str">
        <f aca="false">IF(F2679&lt;Einstellungen!$B$5,"ja","nein")</f>
        <v>nein</v>
      </c>
      <c r="H2679" s="21" t="s">
        <v>17</v>
      </c>
      <c r="I2679" s="29" t="n">
        <f aca="false">INDEX(Einstellungen!$B$27:$B$50,13)</f>
        <v>1.2</v>
      </c>
      <c r="J2679" s="29" t="n">
        <f aca="false">F2679*I2679</f>
        <v>43.33266</v>
      </c>
    </row>
    <row r="2680" customFormat="false" ht="15" hidden="false" customHeight="false" outlineLevel="0" collapsed="false">
      <c r="A2680" s="28" t="n">
        <v>45692</v>
      </c>
      <c r="B2680" s="21" t="s">
        <v>125</v>
      </c>
      <c r="C2680" s="21" t="s">
        <v>141</v>
      </c>
      <c r="D2680" s="29" t="n">
        <v>113.17</v>
      </c>
      <c r="E2680" s="29" t="n">
        <f aca="false">D2680/10</f>
        <v>11.317</v>
      </c>
      <c r="F2680" s="29" t="n">
        <f aca="false">(E2680+Einstellungen!$B$20)*(1+Einstellungen!$B$10)</f>
        <v>35.66787</v>
      </c>
      <c r="G2680" s="21" t="str">
        <f aca="false">IF(F2680&lt;Einstellungen!$B$5,"ja","nein")</f>
        <v>nein</v>
      </c>
      <c r="H2680" s="21" t="s">
        <v>17</v>
      </c>
      <c r="I2680" s="29" t="n">
        <f aca="false">INDEX(Einstellungen!$B$27:$B$50,14)</f>
        <v>1.15</v>
      </c>
      <c r="J2680" s="29" t="n">
        <f aca="false">F2680*I2680</f>
        <v>41.0180505</v>
      </c>
    </row>
    <row r="2681" customFormat="false" ht="15" hidden="false" customHeight="false" outlineLevel="0" collapsed="false">
      <c r="A2681" s="28" t="n">
        <v>45692</v>
      </c>
      <c r="B2681" s="21" t="s">
        <v>126</v>
      </c>
      <c r="C2681" s="21" t="s">
        <v>141</v>
      </c>
      <c r="D2681" s="29" t="n">
        <v>120.09</v>
      </c>
      <c r="E2681" s="29" t="n">
        <f aca="false">D2681/10</f>
        <v>12.009</v>
      </c>
      <c r="F2681" s="29" t="n">
        <f aca="false">(E2681+Einstellungen!$B$20)*(1+Einstellungen!$B$10)</f>
        <v>36.49135</v>
      </c>
      <c r="G2681" s="21" t="str">
        <f aca="false">IF(F2681&lt;Einstellungen!$B$5,"ja","nein")</f>
        <v>nein</v>
      </c>
      <c r="H2681" s="21" t="s">
        <v>17</v>
      </c>
      <c r="I2681" s="29" t="n">
        <f aca="false">INDEX(Einstellungen!$B$27:$B$50,15)</f>
        <v>1</v>
      </c>
      <c r="J2681" s="29" t="n">
        <f aca="false">F2681*I2681</f>
        <v>36.49135</v>
      </c>
    </row>
    <row r="2682" customFormat="false" ht="15" hidden="false" customHeight="false" outlineLevel="0" collapsed="false">
      <c r="A2682" s="28" t="n">
        <v>45692</v>
      </c>
      <c r="B2682" s="21" t="s">
        <v>127</v>
      </c>
      <c r="C2682" s="21" t="s">
        <v>141</v>
      </c>
      <c r="D2682" s="29" t="n">
        <v>127.47</v>
      </c>
      <c r="E2682" s="29" t="n">
        <f aca="false">D2682/10</f>
        <v>12.747</v>
      </c>
      <c r="F2682" s="29" t="n">
        <f aca="false">(E2682+Einstellungen!$B$20)*(1+Einstellungen!$B$10)</f>
        <v>37.36957</v>
      </c>
      <c r="G2682" s="21" t="str">
        <f aca="false">IF(F2682&lt;Einstellungen!$B$5,"ja","nein")</f>
        <v>nein</v>
      </c>
      <c r="H2682" s="21" t="s">
        <v>17</v>
      </c>
      <c r="I2682" s="29" t="n">
        <f aca="false">INDEX(Einstellungen!$B$27:$B$50,16)</f>
        <v>0.95</v>
      </c>
      <c r="J2682" s="29" t="n">
        <f aca="false">F2682*I2682</f>
        <v>35.5010915</v>
      </c>
    </row>
    <row r="2683" customFormat="false" ht="15" hidden="false" customHeight="false" outlineLevel="0" collapsed="false">
      <c r="A2683" s="28" t="n">
        <v>45692</v>
      </c>
      <c r="B2683" s="21" t="s">
        <v>128</v>
      </c>
      <c r="C2683" s="21" t="s">
        <v>141</v>
      </c>
      <c r="D2683" s="29" t="n">
        <v>164.81</v>
      </c>
      <c r="E2683" s="29" t="n">
        <f aca="false">D2683/10</f>
        <v>16.481</v>
      </c>
      <c r="F2683" s="29" t="n">
        <f aca="false">(E2683+Einstellungen!$B$20)*(1+Einstellungen!$B$10)</f>
        <v>41.81303</v>
      </c>
      <c r="G2683" s="21" t="str">
        <f aca="false">IF(F2683&lt;Einstellungen!$B$5,"ja","nein")</f>
        <v>nein</v>
      </c>
      <c r="H2683" s="21" t="s">
        <v>17</v>
      </c>
      <c r="I2683" s="29" t="n">
        <f aca="false">INDEX(Einstellungen!$B$27:$B$50,17)</f>
        <v>0.95</v>
      </c>
      <c r="J2683" s="29" t="n">
        <f aca="false">F2683*I2683</f>
        <v>39.7223785</v>
      </c>
    </row>
    <row r="2684" customFormat="false" ht="15" hidden="false" customHeight="false" outlineLevel="0" collapsed="false">
      <c r="A2684" s="28" t="n">
        <v>45692</v>
      </c>
      <c r="B2684" s="21" t="s">
        <v>129</v>
      </c>
      <c r="C2684" s="21" t="s">
        <v>141</v>
      </c>
      <c r="D2684" s="29" t="n">
        <v>168.99</v>
      </c>
      <c r="E2684" s="29" t="n">
        <f aca="false">D2684/10</f>
        <v>16.899</v>
      </c>
      <c r="F2684" s="29" t="n">
        <f aca="false">(E2684+Einstellungen!$B$20)*(1+Einstellungen!$B$10)</f>
        <v>42.31045</v>
      </c>
      <c r="G2684" s="21" t="str">
        <f aca="false">IF(F2684&lt;Einstellungen!$B$5,"ja","nein")</f>
        <v>nein</v>
      </c>
      <c r="H2684" s="21" t="s">
        <v>17</v>
      </c>
      <c r="I2684" s="29" t="n">
        <f aca="false">INDEX(Einstellungen!$B$27:$B$50,18)</f>
        <v>1.1</v>
      </c>
      <c r="J2684" s="29" t="n">
        <f aca="false">F2684*I2684</f>
        <v>46.541495</v>
      </c>
    </row>
    <row r="2685" customFormat="false" ht="15" hidden="false" customHeight="false" outlineLevel="0" collapsed="false">
      <c r="A2685" s="28" t="n">
        <v>45692</v>
      </c>
      <c r="B2685" s="21" t="s">
        <v>130</v>
      </c>
      <c r="C2685" s="21" t="s">
        <v>141</v>
      </c>
      <c r="D2685" s="29" t="n">
        <v>175</v>
      </c>
      <c r="E2685" s="29" t="n">
        <f aca="false">D2685/10</f>
        <v>17.5</v>
      </c>
      <c r="F2685" s="29" t="n">
        <f aca="false">(E2685+Einstellungen!$B$20)*(1+Einstellungen!$B$10)</f>
        <v>43.02564</v>
      </c>
      <c r="G2685" s="21" t="str">
        <f aca="false">IF(F2685&lt;Einstellungen!$B$5,"ja","nein")</f>
        <v>nein</v>
      </c>
      <c r="H2685" s="21" t="s">
        <v>17</v>
      </c>
      <c r="I2685" s="29" t="n">
        <f aca="false">INDEX(Einstellungen!$B$27:$B$50,19)</f>
        <v>1.35</v>
      </c>
      <c r="J2685" s="29" t="n">
        <f aca="false">F2685*I2685</f>
        <v>58.084614</v>
      </c>
    </row>
    <row r="2686" customFormat="false" ht="15" hidden="false" customHeight="false" outlineLevel="0" collapsed="false">
      <c r="A2686" s="28" t="n">
        <v>45692</v>
      </c>
      <c r="B2686" s="21" t="s">
        <v>131</v>
      </c>
      <c r="C2686" s="21" t="s">
        <v>141</v>
      </c>
      <c r="D2686" s="29" t="n">
        <v>162.04</v>
      </c>
      <c r="E2686" s="29" t="n">
        <f aca="false">D2686/10</f>
        <v>16.204</v>
      </c>
      <c r="F2686" s="29" t="n">
        <f aca="false">(E2686+Einstellungen!$B$20)*(1+Einstellungen!$B$10)</f>
        <v>41.4834</v>
      </c>
      <c r="G2686" s="21" t="str">
        <f aca="false">IF(F2686&lt;Einstellungen!$B$5,"ja","nein")</f>
        <v>nein</v>
      </c>
      <c r="H2686" s="21" t="s">
        <v>17</v>
      </c>
      <c r="I2686" s="29" t="n">
        <f aca="false">INDEX(Einstellungen!$B$27:$B$50,20)</f>
        <v>1.45</v>
      </c>
      <c r="J2686" s="29" t="n">
        <f aca="false">F2686*I2686</f>
        <v>60.15093</v>
      </c>
    </row>
    <row r="2687" customFormat="false" ht="15" hidden="false" customHeight="false" outlineLevel="0" collapsed="false">
      <c r="A2687" s="28" t="n">
        <v>45692</v>
      </c>
      <c r="B2687" s="21" t="s">
        <v>132</v>
      </c>
      <c r="C2687" s="21" t="s">
        <v>141</v>
      </c>
      <c r="D2687" s="29" t="n">
        <v>145.01</v>
      </c>
      <c r="E2687" s="29" t="n">
        <f aca="false">D2687/10</f>
        <v>14.501</v>
      </c>
      <c r="F2687" s="29" t="n">
        <f aca="false">(E2687+Einstellungen!$B$20)*(1+Einstellungen!$B$10)</f>
        <v>39.45683</v>
      </c>
      <c r="G2687" s="21" t="str">
        <f aca="false">IF(F2687&lt;Einstellungen!$B$5,"ja","nein")</f>
        <v>nein</v>
      </c>
      <c r="H2687" s="21" t="s">
        <v>17</v>
      </c>
      <c r="I2687" s="29" t="n">
        <f aca="false">INDEX(Einstellungen!$B$27:$B$50,21)</f>
        <v>1.4</v>
      </c>
      <c r="J2687" s="29" t="n">
        <f aca="false">F2687*I2687</f>
        <v>55.239562</v>
      </c>
    </row>
    <row r="2688" customFormat="false" ht="15" hidden="false" customHeight="false" outlineLevel="0" collapsed="false">
      <c r="A2688" s="28" t="n">
        <v>45692</v>
      </c>
      <c r="B2688" s="21" t="s">
        <v>133</v>
      </c>
      <c r="C2688" s="21" t="s">
        <v>141</v>
      </c>
      <c r="D2688" s="29" t="n">
        <v>132.43</v>
      </c>
      <c r="E2688" s="29" t="n">
        <f aca="false">D2688/10</f>
        <v>13.243</v>
      </c>
      <c r="F2688" s="29" t="n">
        <f aca="false">(E2688+Einstellungen!$B$20)*(1+Einstellungen!$B$10)</f>
        <v>37.95981</v>
      </c>
      <c r="G2688" s="21" t="str">
        <f aca="false">IF(F2688&lt;Einstellungen!$B$5,"ja","nein")</f>
        <v>nein</v>
      </c>
      <c r="H2688" s="21" t="s">
        <v>17</v>
      </c>
      <c r="I2688" s="29" t="n">
        <f aca="false">INDEX(Einstellungen!$B$27:$B$50,22)</f>
        <v>1.25</v>
      </c>
      <c r="J2688" s="29" t="n">
        <f aca="false">F2688*I2688</f>
        <v>47.4497625</v>
      </c>
    </row>
    <row r="2689" customFormat="false" ht="15" hidden="false" customHeight="false" outlineLevel="0" collapsed="false">
      <c r="A2689" s="28" t="n">
        <v>45692</v>
      </c>
      <c r="B2689" s="21" t="s">
        <v>134</v>
      </c>
      <c r="C2689" s="21" t="s">
        <v>141</v>
      </c>
      <c r="D2689" s="29" t="n">
        <v>129.42</v>
      </c>
      <c r="E2689" s="29" t="n">
        <f aca="false">D2689/10</f>
        <v>12.942</v>
      </c>
      <c r="F2689" s="29" t="n">
        <f aca="false">(E2689+Einstellungen!$B$20)*(1+Einstellungen!$B$10)</f>
        <v>37.60162</v>
      </c>
      <c r="G2689" s="21" t="str">
        <f aca="false">IF(F2689&lt;Einstellungen!$B$5,"ja","nein")</f>
        <v>nein</v>
      </c>
      <c r="H2689" s="21" t="s">
        <v>17</v>
      </c>
      <c r="I2689" s="29" t="n">
        <f aca="false">INDEX(Einstellungen!$B$27:$B$50,23)</f>
        <v>1.05</v>
      </c>
      <c r="J2689" s="29" t="n">
        <f aca="false">F2689*I2689</f>
        <v>39.481701</v>
      </c>
    </row>
    <row r="2690" customFormat="false" ht="15" hidden="false" customHeight="false" outlineLevel="0" collapsed="false">
      <c r="A2690" s="28" t="n">
        <v>45692</v>
      </c>
      <c r="B2690" s="21" t="s">
        <v>135</v>
      </c>
      <c r="C2690" s="21" t="s">
        <v>141</v>
      </c>
      <c r="D2690" s="29" t="n">
        <v>120.62</v>
      </c>
      <c r="E2690" s="29" t="n">
        <f aca="false">D2690/10</f>
        <v>12.062</v>
      </c>
      <c r="F2690" s="29" t="n">
        <f aca="false">(E2690+Einstellungen!$B$20)*(1+Einstellungen!$B$10)</f>
        <v>36.55442</v>
      </c>
      <c r="G2690" s="21" t="str">
        <f aca="false">IF(F2690&lt;Einstellungen!$B$5,"ja","nein")</f>
        <v>nein</v>
      </c>
      <c r="H2690" s="21" t="s">
        <v>17</v>
      </c>
      <c r="I2690" s="29" t="n">
        <f aca="false">INDEX(Einstellungen!$B$27:$B$50,24)</f>
        <v>0.8</v>
      </c>
      <c r="J2690" s="29" t="n">
        <f aca="false">F2690*I2690</f>
        <v>29.243536</v>
      </c>
    </row>
    <row r="2691" customFormat="false" ht="15" hidden="false" customHeight="false" outlineLevel="0" collapsed="false">
      <c r="A2691" s="28" t="n">
        <v>45693</v>
      </c>
      <c r="B2691" s="21" t="s">
        <v>111</v>
      </c>
      <c r="C2691" s="21" t="s">
        <v>112</v>
      </c>
      <c r="D2691" s="29" t="n">
        <v>113.34</v>
      </c>
      <c r="E2691" s="29" t="n">
        <f aca="false">D2691/10</f>
        <v>11.334</v>
      </c>
      <c r="F2691" s="29" t="n">
        <f aca="false">(E2691+Einstellungen!$B$20)*(1+Einstellungen!$B$10)</f>
        <v>35.6881</v>
      </c>
      <c r="G2691" s="21" t="str">
        <f aca="false">IF(F2691&lt;Einstellungen!$B$5,"ja","nein")</f>
        <v>nein</v>
      </c>
      <c r="H2691" s="21" t="s">
        <v>17</v>
      </c>
      <c r="I2691" s="29" t="n">
        <f aca="false">INDEX(Einstellungen!$B$27:$B$50,1)</f>
        <v>0.6</v>
      </c>
      <c r="J2691" s="29" t="n">
        <f aca="false">F2691*I2691</f>
        <v>21.41286</v>
      </c>
    </row>
    <row r="2692" customFormat="false" ht="15" hidden="false" customHeight="false" outlineLevel="0" collapsed="false">
      <c r="A2692" s="28" t="n">
        <v>45693</v>
      </c>
      <c r="B2692" s="21" t="s">
        <v>113</v>
      </c>
      <c r="C2692" s="21" t="s">
        <v>112</v>
      </c>
      <c r="D2692" s="29" t="n">
        <v>109.67</v>
      </c>
      <c r="E2692" s="29" t="n">
        <f aca="false">D2692/10</f>
        <v>10.967</v>
      </c>
      <c r="F2692" s="29" t="n">
        <f aca="false">(E2692+Einstellungen!$B$20)*(1+Einstellungen!$B$10)</f>
        <v>35.25137</v>
      </c>
      <c r="G2692" s="21" t="str">
        <f aca="false">IF(F2692&lt;Einstellungen!$B$5,"ja","nein")</f>
        <v>nein</v>
      </c>
      <c r="H2692" s="21" t="s">
        <v>17</v>
      </c>
      <c r="I2692" s="29" t="n">
        <f aca="false">INDEX(Einstellungen!$B$27:$B$50,2)</f>
        <v>0.5</v>
      </c>
      <c r="J2692" s="29" t="n">
        <f aca="false">F2692*I2692</f>
        <v>17.625685</v>
      </c>
    </row>
    <row r="2693" customFormat="false" ht="15" hidden="false" customHeight="false" outlineLevel="0" collapsed="false">
      <c r="A2693" s="28" t="n">
        <v>45693</v>
      </c>
      <c r="B2693" s="21" t="s">
        <v>114</v>
      </c>
      <c r="C2693" s="21" t="s">
        <v>112</v>
      </c>
      <c r="D2693" s="29" t="n">
        <v>109.4</v>
      </c>
      <c r="E2693" s="29" t="n">
        <f aca="false">D2693/10</f>
        <v>10.94</v>
      </c>
      <c r="F2693" s="29" t="n">
        <f aca="false">(E2693+Einstellungen!$B$20)*(1+Einstellungen!$B$10)</f>
        <v>35.21924</v>
      </c>
      <c r="G2693" s="21" t="str">
        <f aca="false">IF(F2693&lt;Einstellungen!$B$5,"ja","nein")</f>
        <v>nein</v>
      </c>
      <c r="H2693" s="21" t="s">
        <v>17</v>
      </c>
      <c r="I2693" s="29" t="n">
        <f aca="false">INDEX(Einstellungen!$B$27:$B$50,3)</f>
        <v>0.45</v>
      </c>
      <c r="J2693" s="29" t="n">
        <f aca="false">F2693*I2693</f>
        <v>15.848658</v>
      </c>
    </row>
    <row r="2694" customFormat="false" ht="15" hidden="false" customHeight="false" outlineLevel="0" collapsed="false">
      <c r="A2694" s="28" t="n">
        <v>45693</v>
      </c>
      <c r="B2694" s="21" t="s">
        <v>115</v>
      </c>
      <c r="C2694" s="21" t="s">
        <v>112</v>
      </c>
      <c r="D2694" s="29" t="n">
        <v>108.18</v>
      </c>
      <c r="E2694" s="29" t="n">
        <f aca="false">D2694/10</f>
        <v>10.818</v>
      </c>
      <c r="F2694" s="29" t="n">
        <f aca="false">(E2694+Einstellungen!$B$20)*(1+Einstellungen!$B$10)</f>
        <v>35.07406</v>
      </c>
      <c r="G2694" s="21" t="str">
        <f aca="false">IF(F2694&lt;Einstellungen!$B$5,"ja","nein")</f>
        <v>nein</v>
      </c>
      <c r="H2694" s="21" t="s">
        <v>17</v>
      </c>
      <c r="I2694" s="29" t="n">
        <f aca="false">INDEX(Einstellungen!$B$27:$B$50,4)</f>
        <v>0.45</v>
      </c>
      <c r="J2694" s="29" t="n">
        <f aca="false">F2694*I2694</f>
        <v>15.783327</v>
      </c>
    </row>
    <row r="2695" customFormat="false" ht="15" hidden="false" customHeight="false" outlineLevel="0" collapsed="false">
      <c r="A2695" s="28" t="n">
        <v>45693</v>
      </c>
      <c r="B2695" s="21" t="s">
        <v>116</v>
      </c>
      <c r="C2695" s="21" t="s">
        <v>112</v>
      </c>
      <c r="D2695" s="29" t="n">
        <v>115.17</v>
      </c>
      <c r="E2695" s="29" t="n">
        <f aca="false">D2695/10</f>
        <v>11.517</v>
      </c>
      <c r="F2695" s="29" t="n">
        <f aca="false">(E2695+Einstellungen!$B$20)*(1+Einstellungen!$B$10)</f>
        <v>35.90587</v>
      </c>
      <c r="G2695" s="21" t="str">
        <f aca="false">IF(F2695&lt;Einstellungen!$B$5,"ja","nein")</f>
        <v>nein</v>
      </c>
      <c r="H2695" s="21" t="s">
        <v>17</v>
      </c>
      <c r="I2695" s="29" t="n">
        <f aca="false">INDEX(Einstellungen!$B$27:$B$50,5)</f>
        <v>0.45</v>
      </c>
      <c r="J2695" s="29" t="n">
        <f aca="false">F2695*I2695</f>
        <v>16.1576415</v>
      </c>
    </row>
    <row r="2696" customFormat="false" ht="15" hidden="false" customHeight="false" outlineLevel="0" collapsed="false">
      <c r="A2696" s="28" t="n">
        <v>45693</v>
      </c>
      <c r="B2696" s="21" t="s">
        <v>117</v>
      </c>
      <c r="C2696" s="21" t="s">
        <v>112</v>
      </c>
      <c r="D2696" s="29" t="n">
        <v>122.42</v>
      </c>
      <c r="E2696" s="29" t="n">
        <f aca="false">D2696/10</f>
        <v>12.242</v>
      </c>
      <c r="F2696" s="29" t="n">
        <f aca="false">(E2696+Einstellungen!$B$20)*(1+Einstellungen!$B$10)</f>
        <v>36.76862</v>
      </c>
      <c r="G2696" s="21" t="str">
        <f aca="false">IF(F2696&lt;Einstellungen!$B$5,"ja","nein")</f>
        <v>nein</v>
      </c>
      <c r="H2696" s="21" t="s">
        <v>17</v>
      </c>
      <c r="I2696" s="29" t="n">
        <f aca="false">INDEX(Einstellungen!$B$27:$B$50,6)</f>
        <v>0.5</v>
      </c>
      <c r="J2696" s="29" t="n">
        <f aca="false">F2696*I2696</f>
        <v>18.38431</v>
      </c>
    </row>
    <row r="2697" customFormat="false" ht="15" hidden="false" customHeight="false" outlineLevel="0" collapsed="false">
      <c r="A2697" s="28" t="n">
        <v>45693</v>
      </c>
      <c r="B2697" s="21" t="s">
        <v>118</v>
      </c>
      <c r="C2697" s="21" t="s">
        <v>112</v>
      </c>
      <c r="D2697" s="29" t="n">
        <v>139.81</v>
      </c>
      <c r="E2697" s="29" t="n">
        <f aca="false">D2697/10</f>
        <v>13.981</v>
      </c>
      <c r="F2697" s="29" t="n">
        <f aca="false">(E2697+Einstellungen!$B$20)*(1+Einstellungen!$B$10)</f>
        <v>38.83803</v>
      </c>
      <c r="G2697" s="21" t="str">
        <f aca="false">IF(F2697&lt;Einstellungen!$B$5,"ja","nein")</f>
        <v>nein</v>
      </c>
      <c r="H2697" s="21" t="s">
        <v>17</v>
      </c>
      <c r="I2697" s="29" t="n">
        <f aca="false">INDEX(Einstellungen!$B$27:$B$50,7)</f>
        <v>0.7</v>
      </c>
      <c r="J2697" s="29" t="n">
        <f aca="false">F2697*I2697</f>
        <v>27.186621</v>
      </c>
    </row>
    <row r="2698" customFormat="false" ht="15" hidden="false" customHeight="false" outlineLevel="0" collapsed="false">
      <c r="A2698" s="28" t="n">
        <v>45693</v>
      </c>
      <c r="B2698" s="21" t="s">
        <v>119</v>
      </c>
      <c r="C2698" s="21" t="s">
        <v>112</v>
      </c>
      <c r="D2698" s="29" t="n">
        <v>165.32</v>
      </c>
      <c r="E2698" s="29" t="n">
        <f aca="false">D2698/10</f>
        <v>16.532</v>
      </c>
      <c r="F2698" s="29" t="n">
        <f aca="false">(E2698+Einstellungen!$B$20)*(1+Einstellungen!$B$10)</f>
        <v>41.87372</v>
      </c>
      <c r="G2698" s="21" t="str">
        <f aca="false">IF(F2698&lt;Einstellungen!$B$5,"ja","nein")</f>
        <v>nein</v>
      </c>
      <c r="H2698" s="21" t="s">
        <v>17</v>
      </c>
      <c r="I2698" s="29" t="n">
        <f aca="false">INDEX(Einstellungen!$B$27:$B$50,8)</f>
        <v>0.95</v>
      </c>
      <c r="J2698" s="29" t="n">
        <f aca="false">F2698*I2698</f>
        <v>39.780034</v>
      </c>
    </row>
    <row r="2699" customFormat="false" ht="15" hidden="false" customHeight="false" outlineLevel="0" collapsed="false">
      <c r="A2699" s="28" t="n">
        <v>45693</v>
      </c>
      <c r="B2699" s="21" t="s">
        <v>120</v>
      </c>
      <c r="C2699" s="21" t="s">
        <v>112</v>
      </c>
      <c r="D2699" s="29" t="n">
        <v>180.81</v>
      </c>
      <c r="E2699" s="29" t="n">
        <f aca="false">D2699/10</f>
        <v>18.081</v>
      </c>
      <c r="F2699" s="29" t="n">
        <f aca="false">(E2699+Einstellungen!$B$20)*(1+Einstellungen!$B$10)</f>
        <v>43.71703</v>
      </c>
      <c r="G2699" s="21" t="str">
        <f aca="false">IF(F2699&lt;Einstellungen!$B$5,"ja","nein")</f>
        <v>nein</v>
      </c>
      <c r="H2699" s="21" t="s">
        <v>17</v>
      </c>
      <c r="I2699" s="29" t="n">
        <f aca="false">INDEX(Einstellungen!$B$27:$B$50,9)</f>
        <v>1.05</v>
      </c>
      <c r="J2699" s="29" t="n">
        <f aca="false">F2699*I2699</f>
        <v>45.9028815</v>
      </c>
    </row>
    <row r="2700" customFormat="false" ht="15" hidden="false" customHeight="false" outlineLevel="0" collapsed="false">
      <c r="A2700" s="28" t="n">
        <v>45693</v>
      </c>
      <c r="B2700" s="21" t="s">
        <v>121</v>
      </c>
      <c r="C2700" s="21" t="s">
        <v>112</v>
      </c>
      <c r="D2700" s="29" t="n">
        <v>159.33</v>
      </c>
      <c r="E2700" s="29" t="n">
        <f aca="false">D2700/10</f>
        <v>15.933</v>
      </c>
      <c r="F2700" s="29" t="n">
        <f aca="false">(E2700+Einstellungen!$B$20)*(1+Einstellungen!$B$10)</f>
        <v>41.16091</v>
      </c>
      <c r="G2700" s="21" t="str">
        <f aca="false">IF(F2700&lt;Einstellungen!$B$5,"ja","nein")</f>
        <v>nein</v>
      </c>
      <c r="H2700" s="21" t="s">
        <v>17</v>
      </c>
      <c r="I2700" s="29" t="n">
        <f aca="false">INDEX(Einstellungen!$B$27:$B$50,10)</f>
        <v>1.05</v>
      </c>
      <c r="J2700" s="29" t="n">
        <f aca="false">F2700*I2700</f>
        <v>43.2189555</v>
      </c>
    </row>
    <row r="2701" customFormat="false" ht="15" hidden="false" customHeight="false" outlineLevel="0" collapsed="false">
      <c r="A2701" s="28" t="n">
        <v>45693</v>
      </c>
      <c r="B2701" s="21" t="s">
        <v>122</v>
      </c>
      <c r="C2701" s="21" t="s">
        <v>112</v>
      </c>
      <c r="D2701" s="29" t="n">
        <v>132.19</v>
      </c>
      <c r="E2701" s="29" t="n">
        <f aca="false">D2701/10</f>
        <v>13.219</v>
      </c>
      <c r="F2701" s="29" t="n">
        <f aca="false">(E2701+Einstellungen!$B$20)*(1+Einstellungen!$B$10)</f>
        <v>37.93125</v>
      </c>
      <c r="G2701" s="21" t="str">
        <f aca="false">IF(F2701&lt;Einstellungen!$B$5,"ja","nein")</f>
        <v>nein</v>
      </c>
      <c r="H2701" s="21" t="s">
        <v>17</v>
      </c>
      <c r="I2701" s="29" t="n">
        <f aca="false">INDEX(Einstellungen!$B$27:$B$50,11)</f>
        <v>1.05</v>
      </c>
      <c r="J2701" s="29" t="n">
        <f aca="false">F2701*I2701</f>
        <v>39.8278125</v>
      </c>
    </row>
    <row r="2702" customFormat="false" ht="15" hidden="false" customHeight="false" outlineLevel="0" collapsed="false">
      <c r="A2702" s="28" t="n">
        <v>45693</v>
      </c>
      <c r="B2702" s="21" t="s">
        <v>123</v>
      </c>
      <c r="C2702" s="21" t="s">
        <v>112</v>
      </c>
      <c r="D2702" s="29" t="n">
        <v>119.96</v>
      </c>
      <c r="E2702" s="29" t="n">
        <f aca="false">D2702/10</f>
        <v>11.996</v>
      </c>
      <c r="F2702" s="29" t="n">
        <f aca="false">(E2702+Einstellungen!$B$20)*(1+Einstellungen!$B$10)</f>
        <v>36.47588</v>
      </c>
      <c r="G2702" s="21" t="str">
        <f aca="false">IF(F2702&lt;Einstellungen!$B$5,"ja","nein")</f>
        <v>nein</v>
      </c>
      <c r="H2702" s="21" t="s">
        <v>17</v>
      </c>
      <c r="I2702" s="29" t="n">
        <f aca="false">INDEX(Einstellungen!$B$27:$B$50,12)</f>
        <v>1.1</v>
      </c>
      <c r="J2702" s="29" t="n">
        <f aca="false">F2702*I2702</f>
        <v>40.123468</v>
      </c>
    </row>
    <row r="2703" customFormat="false" ht="15" hidden="false" customHeight="false" outlineLevel="0" collapsed="false">
      <c r="A2703" s="28" t="n">
        <v>45693</v>
      </c>
      <c r="B2703" s="21" t="s">
        <v>124</v>
      </c>
      <c r="C2703" s="21" t="s">
        <v>112</v>
      </c>
      <c r="D2703" s="29" t="n">
        <v>115.46</v>
      </c>
      <c r="E2703" s="29" t="n">
        <f aca="false">D2703/10</f>
        <v>11.546</v>
      </c>
      <c r="F2703" s="29" t="n">
        <f aca="false">(E2703+Einstellungen!$B$20)*(1+Einstellungen!$B$10)</f>
        <v>35.94038</v>
      </c>
      <c r="G2703" s="21" t="str">
        <f aca="false">IF(F2703&lt;Einstellungen!$B$5,"ja","nein")</f>
        <v>nein</v>
      </c>
      <c r="H2703" s="21" t="s">
        <v>17</v>
      </c>
      <c r="I2703" s="29" t="n">
        <f aca="false">INDEX(Einstellungen!$B$27:$B$50,13)</f>
        <v>1.2</v>
      </c>
      <c r="J2703" s="29" t="n">
        <f aca="false">F2703*I2703</f>
        <v>43.128456</v>
      </c>
    </row>
    <row r="2704" customFormat="false" ht="15" hidden="false" customHeight="false" outlineLevel="0" collapsed="false">
      <c r="A2704" s="28" t="n">
        <v>45693</v>
      </c>
      <c r="B2704" s="21" t="s">
        <v>125</v>
      </c>
      <c r="C2704" s="21" t="s">
        <v>112</v>
      </c>
      <c r="D2704" s="29" t="n">
        <v>118.8</v>
      </c>
      <c r="E2704" s="29" t="n">
        <f aca="false">D2704/10</f>
        <v>11.88</v>
      </c>
      <c r="F2704" s="29" t="n">
        <f aca="false">(E2704+Einstellungen!$B$20)*(1+Einstellungen!$B$10)</f>
        <v>36.33784</v>
      </c>
      <c r="G2704" s="21" t="str">
        <f aca="false">IF(F2704&lt;Einstellungen!$B$5,"ja","nein")</f>
        <v>nein</v>
      </c>
      <c r="H2704" s="21" t="s">
        <v>17</v>
      </c>
      <c r="I2704" s="29" t="n">
        <f aca="false">INDEX(Einstellungen!$B$27:$B$50,14)</f>
        <v>1.15</v>
      </c>
      <c r="J2704" s="29" t="n">
        <f aca="false">F2704*I2704</f>
        <v>41.788516</v>
      </c>
    </row>
    <row r="2705" customFormat="false" ht="15" hidden="false" customHeight="false" outlineLevel="0" collapsed="false">
      <c r="A2705" s="28" t="n">
        <v>45693</v>
      </c>
      <c r="B2705" s="21" t="s">
        <v>126</v>
      </c>
      <c r="C2705" s="21" t="s">
        <v>112</v>
      </c>
      <c r="D2705" s="29" t="n">
        <v>128.85</v>
      </c>
      <c r="E2705" s="29" t="n">
        <f aca="false">D2705/10</f>
        <v>12.885</v>
      </c>
      <c r="F2705" s="29" t="n">
        <f aca="false">(E2705+Einstellungen!$B$20)*(1+Einstellungen!$B$10)</f>
        <v>37.53379</v>
      </c>
      <c r="G2705" s="21" t="str">
        <f aca="false">IF(F2705&lt;Einstellungen!$B$5,"ja","nein")</f>
        <v>nein</v>
      </c>
      <c r="H2705" s="21" t="s">
        <v>17</v>
      </c>
      <c r="I2705" s="29" t="n">
        <f aca="false">INDEX(Einstellungen!$B$27:$B$50,15)</f>
        <v>1</v>
      </c>
      <c r="J2705" s="29" t="n">
        <f aca="false">F2705*I2705</f>
        <v>37.53379</v>
      </c>
    </row>
    <row r="2706" customFormat="false" ht="15" hidden="false" customHeight="false" outlineLevel="0" collapsed="false">
      <c r="A2706" s="28" t="n">
        <v>45693</v>
      </c>
      <c r="B2706" s="21" t="s">
        <v>127</v>
      </c>
      <c r="C2706" s="21" t="s">
        <v>112</v>
      </c>
      <c r="D2706" s="29" t="n">
        <v>144.12</v>
      </c>
      <c r="E2706" s="29" t="n">
        <f aca="false">D2706/10</f>
        <v>14.412</v>
      </c>
      <c r="F2706" s="29" t="n">
        <f aca="false">(E2706+Einstellungen!$B$20)*(1+Einstellungen!$B$10)</f>
        <v>39.35092</v>
      </c>
      <c r="G2706" s="21" t="str">
        <f aca="false">IF(F2706&lt;Einstellungen!$B$5,"ja","nein")</f>
        <v>nein</v>
      </c>
      <c r="H2706" s="21" t="s">
        <v>17</v>
      </c>
      <c r="I2706" s="29" t="n">
        <f aca="false">INDEX(Einstellungen!$B$27:$B$50,16)</f>
        <v>0.95</v>
      </c>
      <c r="J2706" s="29" t="n">
        <f aca="false">F2706*I2706</f>
        <v>37.383374</v>
      </c>
    </row>
    <row r="2707" customFormat="false" ht="15" hidden="false" customHeight="false" outlineLevel="0" collapsed="false">
      <c r="A2707" s="28" t="n">
        <v>45693</v>
      </c>
      <c r="B2707" s="21" t="s">
        <v>128</v>
      </c>
      <c r="C2707" s="21" t="s">
        <v>112</v>
      </c>
      <c r="D2707" s="29" t="n">
        <v>160.58</v>
      </c>
      <c r="E2707" s="29" t="n">
        <f aca="false">D2707/10</f>
        <v>16.058</v>
      </c>
      <c r="F2707" s="29" t="n">
        <f aca="false">(E2707+Einstellungen!$B$20)*(1+Einstellungen!$B$10)</f>
        <v>41.30966</v>
      </c>
      <c r="G2707" s="21" t="str">
        <f aca="false">IF(F2707&lt;Einstellungen!$B$5,"ja","nein")</f>
        <v>nein</v>
      </c>
      <c r="H2707" s="21" t="s">
        <v>17</v>
      </c>
      <c r="I2707" s="29" t="n">
        <f aca="false">INDEX(Einstellungen!$B$27:$B$50,17)</f>
        <v>0.95</v>
      </c>
      <c r="J2707" s="29" t="n">
        <f aca="false">F2707*I2707</f>
        <v>39.244177</v>
      </c>
    </row>
    <row r="2708" customFormat="false" ht="15" hidden="false" customHeight="false" outlineLevel="0" collapsed="false">
      <c r="A2708" s="28" t="n">
        <v>45693</v>
      </c>
      <c r="B2708" s="21" t="s">
        <v>129</v>
      </c>
      <c r="C2708" s="21" t="s">
        <v>112</v>
      </c>
      <c r="D2708" s="29" t="n">
        <v>177.19</v>
      </c>
      <c r="E2708" s="29" t="n">
        <f aca="false">D2708/10</f>
        <v>17.719</v>
      </c>
      <c r="F2708" s="29" t="n">
        <f aca="false">(E2708+Einstellungen!$B$20)*(1+Einstellungen!$B$10)</f>
        <v>43.28625</v>
      </c>
      <c r="G2708" s="21" t="str">
        <f aca="false">IF(F2708&lt;Einstellungen!$B$5,"ja","nein")</f>
        <v>nein</v>
      </c>
      <c r="H2708" s="21" t="s">
        <v>17</v>
      </c>
      <c r="I2708" s="29" t="n">
        <f aca="false">INDEX(Einstellungen!$B$27:$B$50,18)</f>
        <v>1.1</v>
      </c>
      <c r="J2708" s="29" t="n">
        <f aca="false">F2708*I2708</f>
        <v>47.614875</v>
      </c>
    </row>
    <row r="2709" customFormat="false" ht="15" hidden="false" customHeight="false" outlineLevel="0" collapsed="false">
      <c r="A2709" s="28" t="n">
        <v>45693</v>
      </c>
      <c r="B2709" s="21" t="s">
        <v>130</v>
      </c>
      <c r="C2709" s="21" t="s">
        <v>112</v>
      </c>
      <c r="D2709" s="29" t="n">
        <v>189.9</v>
      </c>
      <c r="E2709" s="29" t="n">
        <f aca="false">D2709/10</f>
        <v>18.99</v>
      </c>
      <c r="F2709" s="29" t="n">
        <f aca="false">(E2709+Einstellungen!$B$20)*(1+Einstellungen!$B$10)</f>
        <v>44.79874</v>
      </c>
      <c r="G2709" s="21" t="str">
        <f aca="false">IF(F2709&lt;Einstellungen!$B$5,"ja","nein")</f>
        <v>nein</v>
      </c>
      <c r="H2709" s="21" t="s">
        <v>17</v>
      </c>
      <c r="I2709" s="29" t="n">
        <f aca="false">INDEX(Einstellungen!$B$27:$B$50,19)</f>
        <v>1.35</v>
      </c>
      <c r="J2709" s="29" t="n">
        <f aca="false">F2709*I2709</f>
        <v>60.478299</v>
      </c>
    </row>
    <row r="2710" customFormat="false" ht="15" hidden="false" customHeight="false" outlineLevel="0" collapsed="false">
      <c r="A2710" s="28" t="n">
        <v>45693</v>
      </c>
      <c r="B2710" s="21" t="s">
        <v>131</v>
      </c>
      <c r="C2710" s="21" t="s">
        <v>112</v>
      </c>
      <c r="D2710" s="29" t="n">
        <v>189.63</v>
      </c>
      <c r="E2710" s="29" t="n">
        <f aca="false">D2710/10</f>
        <v>18.963</v>
      </c>
      <c r="F2710" s="29" t="n">
        <f aca="false">(E2710+Einstellungen!$B$20)*(1+Einstellungen!$B$10)</f>
        <v>44.76661</v>
      </c>
      <c r="G2710" s="21" t="str">
        <f aca="false">IF(F2710&lt;Einstellungen!$B$5,"ja","nein")</f>
        <v>nein</v>
      </c>
      <c r="H2710" s="21" t="s">
        <v>17</v>
      </c>
      <c r="I2710" s="29" t="n">
        <f aca="false">INDEX(Einstellungen!$B$27:$B$50,20)</f>
        <v>1.45</v>
      </c>
      <c r="J2710" s="29" t="n">
        <f aca="false">F2710*I2710</f>
        <v>64.9115845</v>
      </c>
    </row>
    <row r="2711" customFormat="false" ht="15" hidden="false" customHeight="false" outlineLevel="0" collapsed="false">
      <c r="A2711" s="28" t="n">
        <v>45693</v>
      </c>
      <c r="B2711" s="21" t="s">
        <v>132</v>
      </c>
      <c r="C2711" s="21" t="s">
        <v>112</v>
      </c>
      <c r="D2711" s="29" t="n">
        <v>170</v>
      </c>
      <c r="E2711" s="29" t="n">
        <f aca="false">D2711/10</f>
        <v>17</v>
      </c>
      <c r="F2711" s="29" t="n">
        <f aca="false">(E2711+Einstellungen!$B$20)*(1+Einstellungen!$B$10)</f>
        <v>42.43064</v>
      </c>
      <c r="G2711" s="21" t="str">
        <f aca="false">IF(F2711&lt;Einstellungen!$B$5,"ja","nein")</f>
        <v>nein</v>
      </c>
      <c r="H2711" s="21" t="s">
        <v>17</v>
      </c>
      <c r="I2711" s="29" t="n">
        <f aca="false">INDEX(Einstellungen!$B$27:$B$50,21)</f>
        <v>1.4</v>
      </c>
      <c r="J2711" s="29" t="n">
        <f aca="false">F2711*I2711</f>
        <v>59.402896</v>
      </c>
    </row>
    <row r="2712" customFormat="false" ht="15" hidden="false" customHeight="false" outlineLevel="0" collapsed="false">
      <c r="A2712" s="28" t="n">
        <v>45693</v>
      </c>
      <c r="B2712" s="21" t="s">
        <v>133</v>
      </c>
      <c r="C2712" s="21" t="s">
        <v>112</v>
      </c>
      <c r="D2712" s="29" t="n">
        <v>155.42</v>
      </c>
      <c r="E2712" s="29" t="n">
        <f aca="false">D2712/10</f>
        <v>15.542</v>
      </c>
      <c r="F2712" s="29" t="n">
        <f aca="false">(E2712+Einstellungen!$B$20)*(1+Einstellungen!$B$10)</f>
        <v>40.69562</v>
      </c>
      <c r="G2712" s="21" t="str">
        <f aca="false">IF(F2712&lt;Einstellungen!$B$5,"ja","nein")</f>
        <v>nein</v>
      </c>
      <c r="H2712" s="21" t="s">
        <v>17</v>
      </c>
      <c r="I2712" s="29" t="n">
        <f aca="false">INDEX(Einstellungen!$B$27:$B$50,22)</f>
        <v>1.25</v>
      </c>
      <c r="J2712" s="29" t="n">
        <f aca="false">F2712*I2712</f>
        <v>50.869525</v>
      </c>
    </row>
    <row r="2713" customFormat="false" ht="15" hidden="false" customHeight="false" outlineLevel="0" collapsed="false">
      <c r="A2713" s="28" t="n">
        <v>45693</v>
      </c>
      <c r="B2713" s="21" t="s">
        <v>134</v>
      </c>
      <c r="C2713" s="21" t="s">
        <v>112</v>
      </c>
      <c r="D2713" s="29" t="n">
        <v>143.7</v>
      </c>
      <c r="E2713" s="29" t="n">
        <f aca="false">D2713/10</f>
        <v>14.37</v>
      </c>
      <c r="F2713" s="29" t="n">
        <f aca="false">(E2713+Einstellungen!$B$20)*(1+Einstellungen!$B$10)</f>
        <v>39.30094</v>
      </c>
      <c r="G2713" s="21" t="str">
        <f aca="false">IF(F2713&lt;Einstellungen!$B$5,"ja","nein")</f>
        <v>nein</v>
      </c>
      <c r="H2713" s="21" t="s">
        <v>17</v>
      </c>
      <c r="I2713" s="29" t="n">
        <f aca="false">INDEX(Einstellungen!$B$27:$B$50,23)</f>
        <v>1.05</v>
      </c>
      <c r="J2713" s="29" t="n">
        <f aca="false">F2713*I2713</f>
        <v>41.265987</v>
      </c>
    </row>
    <row r="2714" customFormat="false" ht="15" hidden="false" customHeight="false" outlineLevel="0" collapsed="false">
      <c r="A2714" s="28" t="n">
        <v>45693</v>
      </c>
      <c r="B2714" s="21" t="s">
        <v>135</v>
      </c>
      <c r="C2714" s="21" t="s">
        <v>112</v>
      </c>
      <c r="D2714" s="29" t="n">
        <v>133.21</v>
      </c>
      <c r="E2714" s="29" t="n">
        <f aca="false">D2714/10</f>
        <v>13.321</v>
      </c>
      <c r="F2714" s="29" t="n">
        <f aca="false">(E2714+Einstellungen!$B$20)*(1+Einstellungen!$B$10)</f>
        <v>38.05263</v>
      </c>
      <c r="G2714" s="21" t="str">
        <f aca="false">IF(F2714&lt;Einstellungen!$B$5,"ja","nein")</f>
        <v>nein</v>
      </c>
      <c r="H2714" s="21" t="s">
        <v>17</v>
      </c>
      <c r="I2714" s="29" t="n">
        <f aca="false">INDEX(Einstellungen!$B$27:$B$50,24)</f>
        <v>0.8</v>
      </c>
      <c r="J2714" s="29" t="n">
        <f aca="false">F2714*I2714</f>
        <v>30.442104</v>
      </c>
    </row>
    <row r="2715" customFormat="false" ht="15" hidden="false" customHeight="false" outlineLevel="0" collapsed="false">
      <c r="A2715" s="28" t="n">
        <v>45694</v>
      </c>
      <c r="B2715" s="21" t="s">
        <v>111</v>
      </c>
      <c r="C2715" s="21" t="s">
        <v>136</v>
      </c>
      <c r="D2715" s="29" t="n">
        <v>133.67</v>
      </c>
      <c r="E2715" s="29" t="n">
        <f aca="false">D2715/10</f>
        <v>13.367</v>
      </c>
      <c r="F2715" s="29" t="n">
        <f aca="false">(E2715+Einstellungen!$B$20)*(1+Einstellungen!$B$10)</f>
        <v>38.10737</v>
      </c>
      <c r="G2715" s="21" t="str">
        <f aca="false">IF(F2715&lt;Einstellungen!$B$5,"ja","nein")</f>
        <v>nein</v>
      </c>
      <c r="H2715" s="21" t="s">
        <v>17</v>
      </c>
      <c r="I2715" s="29" t="n">
        <f aca="false">INDEX(Einstellungen!$B$27:$B$50,1)</f>
        <v>0.6</v>
      </c>
      <c r="J2715" s="29" t="n">
        <f aca="false">F2715*I2715</f>
        <v>22.864422</v>
      </c>
    </row>
    <row r="2716" customFormat="false" ht="15" hidden="false" customHeight="false" outlineLevel="0" collapsed="false">
      <c r="A2716" s="28" t="n">
        <v>45694</v>
      </c>
      <c r="B2716" s="21" t="s">
        <v>113</v>
      </c>
      <c r="C2716" s="21" t="s">
        <v>136</v>
      </c>
      <c r="D2716" s="29" t="n">
        <v>129.57</v>
      </c>
      <c r="E2716" s="29" t="n">
        <f aca="false">D2716/10</f>
        <v>12.957</v>
      </c>
      <c r="F2716" s="29" t="n">
        <f aca="false">(E2716+Einstellungen!$B$20)*(1+Einstellungen!$B$10)</f>
        <v>37.61947</v>
      </c>
      <c r="G2716" s="21" t="str">
        <f aca="false">IF(F2716&lt;Einstellungen!$B$5,"ja","nein")</f>
        <v>nein</v>
      </c>
      <c r="H2716" s="21" t="s">
        <v>17</v>
      </c>
      <c r="I2716" s="29" t="n">
        <f aca="false">INDEX(Einstellungen!$B$27:$B$50,2)</f>
        <v>0.5</v>
      </c>
      <c r="J2716" s="29" t="n">
        <f aca="false">F2716*I2716</f>
        <v>18.809735</v>
      </c>
    </row>
    <row r="2717" customFormat="false" ht="15" hidden="false" customHeight="false" outlineLevel="0" collapsed="false">
      <c r="A2717" s="28" t="n">
        <v>45694</v>
      </c>
      <c r="B2717" s="21" t="s">
        <v>114</v>
      </c>
      <c r="C2717" s="21" t="s">
        <v>136</v>
      </c>
      <c r="D2717" s="29" t="n">
        <v>125.87</v>
      </c>
      <c r="E2717" s="29" t="n">
        <f aca="false">D2717/10</f>
        <v>12.587</v>
      </c>
      <c r="F2717" s="29" t="n">
        <f aca="false">(E2717+Einstellungen!$B$20)*(1+Einstellungen!$B$10)</f>
        <v>37.17917</v>
      </c>
      <c r="G2717" s="21" t="str">
        <f aca="false">IF(F2717&lt;Einstellungen!$B$5,"ja","nein")</f>
        <v>nein</v>
      </c>
      <c r="H2717" s="21" t="s">
        <v>17</v>
      </c>
      <c r="I2717" s="29" t="n">
        <f aca="false">INDEX(Einstellungen!$B$27:$B$50,3)</f>
        <v>0.45</v>
      </c>
      <c r="J2717" s="29" t="n">
        <f aca="false">F2717*I2717</f>
        <v>16.7306265</v>
      </c>
    </row>
    <row r="2718" customFormat="false" ht="15" hidden="false" customHeight="false" outlineLevel="0" collapsed="false">
      <c r="A2718" s="28" t="n">
        <v>45694</v>
      </c>
      <c r="B2718" s="21" t="s">
        <v>115</v>
      </c>
      <c r="C2718" s="21" t="s">
        <v>136</v>
      </c>
      <c r="D2718" s="29" t="n">
        <v>125</v>
      </c>
      <c r="E2718" s="29" t="n">
        <f aca="false">D2718/10</f>
        <v>12.5</v>
      </c>
      <c r="F2718" s="29" t="n">
        <f aca="false">(E2718+Einstellungen!$B$20)*(1+Einstellungen!$B$10)</f>
        <v>37.07564</v>
      </c>
      <c r="G2718" s="21" t="str">
        <f aca="false">IF(F2718&lt;Einstellungen!$B$5,"ja","nein")</f>
        <v>nein</v>
      </c>
      <c r="H2718" s="21" t="s">
        <v>17</v>
      </c>
      <c r="I2718" s="29" t="n">
        <f aca="false">INDEX(Einstellungen!$B$27:$B$50,4)</f>
        <v>0.45</v>
      </c>
      <c r="J2718" s="29" t="n">
        <f aca="false">F2718*I2718</f>
        <v>16.684038</v>
      </c>
    </row>
    <row r="2719" customFormat="false" ht="15" hidden="false" customHeight="false" outlineLevel="0" collapsed="false">
      <c r="A2719" s="28" t="n">
        <v>45694</v>
      </c>
      <c r="B2719" s="21" t="s">
        <v>116</v>
      </c>
      <c r="C2719" s="21" t="s">
        <v>136</v>
      </c>
      <c r="D2719" s="29" t="n">
        <v>125.01</v>
      </c>
      <c r="E2719" s="29" t="n">
        <f aca="false">D2719/10</f>
        <v>12.501</v>
      </c>
      <c r="F2719" s="29" t="n">
        <f aca="false">(E2719+Einstellungen!$B$20)*(1+Einstellungen!$B$10)</f>
        <v>37.07683</v>
      </c>
      <c r="G2719" s="21" t="str">
        <f aca="false">IF(F2719&lt;Einstellungen!$B$5,"ja","nein")</f>
        <v>nein</v>
      </c>
      <c r="H2719" s="21" t="s">
        <v>17</v>
      </c>
      <c r="I2719" s="29" t="n">
        <f aca="false">INDEX(Einstellungen!$B$27:$B$50,5)</f>
        <v>0.45</v>
      </c>
      <c r="J2719" s="29" t="n">
        <f aca="false">F2719*I2719</f>
        <v>16.6845735</v>
      </c>
    </row>
    <row r="2720" customFormat="false" ht="15" hidden="false" customHeight="false" outlineLevel="0" collapsed="false">
      <c r="A2720" s="28" t="n">
        <v>45694</v>
      </c>
      <c r="B2720" s="21" t="s">
        <v>117</v>
      </c>
      <c r="C2720" s="21" t="s">
        <v>136</v>
      </c>
      <c r="D2720" s="29" t="n">
        <v>135.28</v>
      </c>
      <c r="E2720" s="29" t="n">
        <f aca="false">D2720/10</f>
        <v>13.528</v>
      </c>
      <c r="F2720" s="29" t="n">
        <f aca="false">(E2720+Einstellungen!$B$20)*(1+Einstellungen!$B$10)</f>
        <v>38.29896</v>
      </c>
      <c r="G2720" s="21" t="str">
        <f aca="false">IF(F2720&lt;Einstellungen!$B$5,"ja","nein")</f>
        <v>nein</v>
      </c>
      <c r="H2720" s="21" t="s">
        <v>17</v>
      </c>
      <c r="I2720" s="29" t="n">
        <f aca="false">INDEX(Einstellungen!$B$27:$B$50,6)</f>
        <v>0.5</v>
      </c>
      <c r="J2720" s="29" t="n">
        <f aca="false">F2720*I2720</f>
        <v>19.14948</v>
      </c>
    </row>
    <row r="2721" customFormat="false" ht="15" hidden="false" customHeight="false" outlineLevel="0" collapsed="false">
      <c r="A2721" s="28" t="n">
        <v>45694</v>
      </c>
      <c r="B2721" s="21" t="s">
        <v>118</v>
      </c>
      <c r="C2721" s="21" t="s">
        <v>136</v>
      </c>
      <c r="D2721" s="29" t="n">
        <v>156.12</v>
      </c>
      <c r="E2721" s="29" t="n">
        <f aca="false">D2721/10</f>
        <v>15.612</v>
      </c>
      <c r="F2721" s="29" t="n">
        <f aca="false">(E2721+Einstellungen!$B$20)*(1+Einstellungen!$B$10)</f>
        <v>40.77892</v>
      </c>
      <c r="G2721" s="21" t="str">
        <f aca="false">IF(F2721&lt;Einstellungen!$B$5,"ja","nein")</f>
        <v>nein</v>
      </c>
      <c r="H2721" s="21" t="s">
        <v>17</v>
      </c>
      <c r="I2721" s="29" t="n">
        <f aca="false">INDEX(Einstellungen!$B$27:$B$50,7)</f>
        <v>0.7</v>
      </c>
      <c r="J2721" s="29" t="n">
        <f aca="false">F2721*I2721</f>
        <v>28.545244</v>
      </c>
    </row>
    <row r="2722" customFormat="false" ht="15" hidden="false" customHeight="false" outlineLevel="0" collapsed="false">
      <c r="A2722" s="28" t="n">
        <v>45694</v>
      </c>
      <c r="B2722" s="21" t="s">
        <v>119</v>
      </c>
      <c r="C2722" s="21" t="s">
        <v>136</v>
      </c>
      <c r="D2722" s="29" t="n">
        <v>180.09</v>
      </c>
      <c r="E2722" s="29" t="n">
        <f aca="false">D2722/10</f>
        <v>18.009</v>
      </c>
      <c r="F2722" s="29" t="n">
        <f aca="false">(E2722+Einstellungen!$B$20)*(1+Einstellungen!$B$10)</f>
        <v>43.63135</v>
      </c>
      <c r="G2722" s="21" t="str">
        <f aca="false">IF(F2722&lt;Einstellungen!$B$5,"ja","nein")</f>
        <v>nein</v>
      </c>
      <c r="H2722" s="21" t="s">
        <v>17</v>
      </c>
      <c r="I2722" s="29" t="n">
        <f aca="false">INDEX(Einstellungen!$B$27:$B$50,8)</f>
        <v>0.95</v>
      </c>
      <c r="J2722" s="29" t="n">
        <f aca="false">F2722*I2722</f>
        <v>41.4497825</v>
      </c>
    </row>
    <row r="2723" customFormat="false" ht="15" hidden="false" customHeight="false" outlineLevel="0" collapsed="false">
      <c r="A2723" s="28" t="n">
        <v>45694</v>
      </c>
      <c r="B2723" s="21" t="s">
        <v>120</v>
      </c>
      <c r="C2723" s="21" t="s">
        <v>136</v>
      </c>
      <c r="D2723" s="29" t="n">
        <v>219.42</v>
      </c>
      <c r="E2723" s="29" t="n">
        <f aca="false">D2723/10</f>
        <v>21.942</v>
      </c>
      <c r="F2723" s="29" t="n">
        <f aca="false">(E2723+Einstellungen!$B$20)*(1+Einstellungen!$B$10)</f>
        <v>48.31162</v>
      </c>
      <c r="G2723" s="21" t="str">
        <f aca="false">IF(F2723&lt;Einstellungen!$B$5,"ja","nein")</f>
        <v>nein</v>
      </c>
      <c r="H2723" s="21" t="s">
        <v>17</v>
      </c>
      <c r="I2723" s="29" t="n">
        <f aca="false">INDEX(Einstellungen!$B$27:$B$50,9)</f>
        <v>1.05</v>
      </c>
      <c r="J2723" s="29" t="n">
        <f aca="false">F2723*I2723</f>
        <v>50.727201</v>
      </c>
    </row>
    <row r="2724" customFormat="false" ht="15" hidden="false" customHeight="false" outlineLevel="0" collapsed="false">
      <c r="A2724" s="28" t="n">
        <v>45694</v>
      </c>
      <c r="B2724" s="21" t="s">
        <v>121</v>
      </c>
      <c r="C2724" s="21" t="s">
        <v>136</v>
      </c>
      <c r="D2724" s="29" t="n">
        <v>178.99</v>
      </c>
      <c r="E2724" s="29" t="n">
        <f aca="false">D2724/10</f>
        <v>17.899</v>
      </c>
      <c r="F2724" s="29" t="n">
        <f aca="false">(E2724+Einstellungen!$B$20)*(1+Einstellungen!$B$10)</f>
        <v>43.50045</v>
      </c>
      <c r="G2724" s="21" t="str">
        <f aca="false">IF(F2724&lt;Einstellungen!$B$5,"ja","nein")</f>
        <v>nein</v>
      </c>
      <c r="H2724" s="21" t="s">
        <v>17</v>
      </c>
      <c r="I2724" s="29" t="n">
        <f aca="false">INDEX(Einstellungen!$B$27:$B$50,10)</f>
        <v>1.05</v>
      </c>
      <c r="J2724" s="29" t="n">
        <f aca="false">F2724*I2724</f>
        <v>45.6754725</v>
      </c>
    </row>
    <row r="2725" customFormat="false" ht="15" hidden="false" customHeight="false" outlineLevel="0" collapsed="false">
      <c r="A2725" s="28" t="n">
        <v>45694</v>
      </c>
      <c r="B2725" s="21" t="s">
        <v>122</v>
      </c>
      <c r="C2725" s="21" t="s">
        <v>136</v>
      </c>
      <c r="D2725" s="29" t="n">
        <v>160.14</v>
      </c>
      <c r="E2725" s="29" t="n">
        <f aca="false">D2725/10</f>
        <v>16.014</v>
      </c>
      <c r="F2725" s="29" t="n">
        <f aca="false">(E2725+Einstellungen!$B$20)*(1+Einstellungen!$B$10)</f>
        <v>41.2573</v>
      </c>
      <c r="G2725" s="21" t="str">
        <f aca="false">IF(F2725&lt;Einstellungen!$B$5,"ja","nein")</f>
        <v>nein</v>
      </c>
      <c r="H2725" s="21" t="s">
        <v>17</v>
      </c>
      <c r="I2725" s="29" t="n">
        <f aca="false">INDEX(Einstellungen!$B$27:$B$50,11)</f>
        <v>1.05</v>
      </c>
      <c r="J2725" s="29" t="n">
        <f aca="false">F2725*I2725</f>
        <v>43.320165</v>
      </c>
    </row>
    <row r="2726" customFormat="false" ht="15" hidden="false" customHeight="false" outlineLevel="0" collapsed="false">
      <c r="A2726" s="28" t="n">
        <v>45694</v>
      </c>
      <c r="B2726" s="21" t="s">
        <v>123</v>
      </c>
      <c r="C2726" s="21" t="s">
        <v>136</v>
      </c>
      <c r="D2726" s="29" t="n">
        <v>152.56</v>
      </c>
      <c r="E2726" s="29" t="n">
        <f aca="false">D2726/10</f>
        <v>15.256</v>
      </c>
      <c r="F2726" s="29" t="n">
        <f aca="false">(E2726+Einstellungen!$B$20)*(1+Einstellungen!$B$10)</f>
        <v>40.35528</v>
      </c>
      <c r="G2726" s="21" t="str">
        <f aca="false">IF(F2726&lt;Einstellungen!$B$5,"ja","nein")</f>
        <v>nein</v>
      </c>
      <c r="H2726" s="21" t="s">
        <v>17</v>
      </c>
      <c r="I2726" s="29" t="n">
        <f aca="false">INDEX(Einstellungen!$B$27:$B$50,12)</f>
        <v>1.1</v>
      </c>
      <c r="J2726" s="29" t="n">
        <f aca="false">F2726*I2726</f>
        <v>44.390808</v>
      </c>
    </row>
    <row r="2727" customFormat="false" ht="15" hidden="false" customHeight="false" outlineLevel="0" collapsed="false">
      <c r="A2727" s="28" t="n">
        <v>45694</v>
      </c>
      <c r="B2727" s="21" t="s">
        <v>124</v>
      </c>
      <c r="C2727" s="21" t="s">
        <v>136</v>
      </c>
      <c r="D2727" s="29" t="n">
        <v>147.89</v>
      </c>
      <c r="E2727" s="29" t="n">
        <f aca="false">D2727/10</f>
        <v>14.789</v>
      </c>
      <c r="F2727" s="29" t="n">
        <f aca="false">(E2727+Einstellungen!$B$20)*(1+Einstellungen!$B$10)</f>
        <v>39.79955</v>
      </c>
      <c r="G2727" s="21" t="str">
        <f aca="false">IF(F2727&lt;Einstellungen!$B$5,"ja","nein")</f>
        <v>nein</v>
      </c>
      <c r="H2727" s="21" t="s">
        <v>17</v>
      </c>
      <c r="I2727" s="29" t="n">
        <f aca="false">INDEX(Einstellungen!$B$27:$B$50,13)</f>
        <v>1.2</v>
      </c>
      <c r="J2727" s="29" t="n">
        <f aca="false">F2727*I2727</f>
        <v>47.75946</v>
      </c>
    </row>
    <row r="2728" customFormat="false" ht="15" hidden="false" customHeight="false" outlineLevel="0" collapsed="false">
      <c r="A2728" s="28" t="n">
        <v>45694</v>
      </c>
      <c r="B2728" s="21" t="s">
        <v>125</v>
      </c>
      <c r="C2728" s="21" t="s">
        <v>136</v>
      </c>
      <c r="D2728" s="29" t="n">
        <v>145.48</v>
      </c>
      <c r="E2728" s="29" t="n">
        <f aca="false">D2728/10</f>
        <v>14.548</v>
      </c>
      <c r="F2728" s="29" t="n">
        <f aca="false">(E2728+Einstellungen!$B$20)*(1+Einstellungen!$B$10)</f>
        <v>39.51276</v>
      </c>
      <c r="G2728" s="21" t="str">
        <f aca="false">IF(F2728&lt;Einstellungen!$B$5,"ja","nein")</f>
        <v>nein</v>
      </c>
      <c r="H2728" s="21" t="s">
        <v>17</v>
      </c>
      <c r="I2728" s="29" t="n">
        <f aca="false">INDEX(Einstellungen!$B$27:$B$50,14)</f>
        <v>1.15</v>
      </c>
      <c r="J2728" s="29" t="n">
        <f aca="false">F2728*I2728</f>
        <v>45.439674</v>
      </c>
    </row>
    <row r="2729" customFormat="false" ht="15" hidden="false" customHeight="false" outlineLevel="0" collapsed="false">
      <c r="A2729" s="28" t="n">
        <v>45694</v>
      </c>
      <c r="B2729" s="21" t="s">
        <v>126</v>
      </c>
      <c r="C2729" s="21" t="s">
        <v>136</v>
      </c>
      <c r="D2729" s="29" t="n">
        <v>137.79</v>
      </c>
      <c r="E2729" s="29" t="n">
        <f aca="false">D2729/10</f>
        <v>13.779</v>
      </c>
      <c r="F2729" s="29" t="n">
        <f aca="false">(E2729+Einstellungen!$B$20)*(1+Einstellungen!$B$10)</f>
        <v>38.59765</v>
      </c>
      <c r="G2729" s="21" t="str">
        <f aca="false">IF(F2729&lt;Einstellungen!$B$5,"ja","nein")</f>
        <v>nein</v>
      </c>
      <c r="H2729" s="21" t="s">
        <v>17</v>
      </c>
      <c r="I2729" s="29" t="n">
        <f aca="false">INDEX(Einstellungen!$B$27:$B$50,15)</f>
        <v>1</v>
      </c>
      <c r="J2729" s="29" t="n">
        <f aca="false">F2729*I2729</f>
        <v>38.59765</v>
      </c>
    </row>
    <row r="2730" customFormat="false" ht="15" hidden="false" customHeight="false" outlineLevel="0" collapsed="false">
      <c r="A2730" s="28" t="n">
        <v>45694</v>
      </c>
      <c r="B2730" s="21" t="s">
        <v>127</v>
      </c>
      <c r="C2730" s="21" t="s">
        <v>136</v>
      </c>
      <c r="D2730" s="29" t="n">
        <v>150.8</v>
      </c>
      <c r="E2730" s="29" t="n">
        <f aca="false">D2730/10</f>
        <v>15.08</v>
      </c>
      <c r="F2730" s="29" t="n">
        <f aca="false">(E2730+Einstellungen!$B$20)*(1+Einstellungen!$B$10)</f>
        <v>40.14584</v>
      </c>
      <c r="G2730" s="21" t="str">
        <f aca="false">IF(F2730&lt;Einstellungen!$B$5,"ja","nein")</f>
        <v>nein</v>
      </c>
      <c r="H2730" s="21" t="s">
        <v>17</v>
      </c>
      <c r="I2730" s="29" t="n">
        <f aca="false">INDEX(Einstellungen!$B$27:$B$50,16)</f>
        <v>0.95</v>
      </c>
      <c r="J2730" s="29" t="n">
        <f aca="false">F2730*I2730</f>
        <v>38.138548</v>
      </c>
    </row>
    <row r="2731" customFormat="false" ht="15" hidden="false" customHeight="false" outlineLevel="0" collapsed="false">
      <c r="A2731" s="28" t="n">
        <v>45694</v>
      </c>
      <c r="B2731" s="21" t="s">
        <v>128</v>
      </c>
      <c r="C2731" s="21" t="s">
        <v>136</v>
      </c>
      <c r="D2731" s="29" t="n">
        <v>164.89</v>
      </c>
      <c r="E2731" s="29" t="n">
        <f aca="false">D2731/10</f>
        <v>16.489</v>
      </c>
      <c r="F2731" s="29" t="n">
        <f aca="false">(E2731+Einstellungen!$B$20)*(1+Einstellungen!$B$10)</f>
        <v>41.82255</v>
      </c>
      <c r="G2731" s="21" t="str">
        <f aca="false">IF(F2731&lt;Einstellungen!$B$5,"ja","nein")</f>
        <v>nein</v>
      </c>
      <c r="H2731" s="21" t="s">
        <v>17</v>
      </c>
      <c r="I2731" s="29" t="n">
        <f aca="false">INDEX(Einstellungen!$B$27:$B$50,17)</f>
        <v>0.95</v>
      </c>
      <c r="J2731" s="29" t="n">
        <f aca="false">F2731*I2731</f>
        <v>39.7314225</v>
      </c>
    </row>
    <row r="2732" customFormat="false" ht="15" hidden="false" customHeight="false" outlineLevel="0" collapsed="false">
      <c r="A2732" s="28" t="n">
        <v>45694</v>
      </c>
      <c r="B2732" s="21" t="s">
        <v>129</v>
      </c>
      <c r="C2732" s="21" t="s">
        <v>136</v>
      </c>
      <c r="D2732" s="29" t="n">
        <v>171.59</v>
      </c>
      <c r="E2732" s="29" t="n">
        <f aca="false">D2732/10</f>
        <v>17.159</v>
      </c>
      <c r="F2732" s="29" t="n">
        <f aca="false">(E2732+Einstellungen!$B$20)*(1+Einstellungen!$B$10)</f>
        <v>42.61985</v>
      </c>
      <c r="G2732" s="21" t="str">
        <f aca="false">IF(F2732&lt;Einstellungen!$B$5,"ja","nein")</f>
        <v>nein</v>
      </c>
      <c r="H2732" s="21" t="s">
        <v>17</v>
      </c>
      <c r="I2732" s="29" t="n">
        <f aca="false">INDEX(Einstellungen!$B$27:$B$50,18)</f>
        <v>1.1</v>
      </c>
      <c r="J2732" s="29" t="n">
        <f aca="false">F2732*I2732</f>
        <v>46.881835</v>
      </c>
    </row>
    <row r="2733" customFormat="false" ht="15" hidden="false" customHeight="false" outlineLevel="0" collapsed="false">
      <c r="A2733" s="28" t="n">
        <v>45694</v>
      </c>
      <c r="B2733" s="21" t="s">
        <v>130</v>
      </c>
      <c r="C2733" s="21" t="s">
        <v>136</v>
      </c>
      <c r="D2733" s="29" t="n">
        <v>170.48</v>
      </c>
      <c r="E2733" s="29" t="n">
        <f aca="false">D2733/10</f>
        <v>17.048</v>
      </c>
      <c r="F2733" s="29" t="n">
        <f aca="false">(E2733+Einstellungen!$B$20)*(1+Einstellungen!$B$10)</f>
        <v>42.48776</v>
      </c>
      <c r="G2733" s="21" t="str">
        <f aca="false">IF(F2733&lt;Einstellungen!$B$5,"ja","nein")</f>
        <v>nein</v>
      </c>
      <c r="H2733" s="21" t="s">
        <v>17</v>
      </c>
      <c r="I2733" s="29" t="n">
        <f aca="false">INDEX(Einstellungen!$B$27:$B$50,19)</f>
        <v>1.35</v>
      </c>
      <c r="J2733" s="29" t="n">
        <f aca="false">F2733*I2733</f>
        <v>57.358476</v>
      </c>
    </row>
    <row r="2734" customFormat="false" ht="15" hidden="false" customHeight="false" outlineLevel="0" collapsed="false">
      <c r="A2734" s="28" t="n">
        <v>45694</v>
      </c>
      <c r="B2734" s="21" t="s">
        <v>131</v>
      </c>
      <c r="C2734" s="21" t="s">
        <v>136</v>
      </c>
      <c r="D2734" s="29" t="n">
        <v>162.95</v>
      </c>
      <c r="E2734" s="29" t="n">
        <f aca="false">D2734/10</f>
        <v>16.295</v>
      </c>
      <c r="F2734" s="29" t="n">
        <f aca="false">(E2734+Einstellungen!$B$20)*(1+Einstellungen!$B$10)</f>
        <v>41.59169</v>
      </c>
      <c r="G2734" s="21" t="str">
        <f aca="false">IF(F2734&lt;Einstellungen!$B$5,"ja","nein")</f>
        <v>nein</v>
      </c>
      <c r="H2734" s="21" t="s">
        <v>17</v>
      </c>
      <c r="I2734" s="29" t="n">
        <f aca="false">INDEX(Einstellungen!$B$27:$B$50,20)</f>
        <v>1.45</v>
      </c>
      <c r="J2734" s="29" t="n">
        <f aca="false">F2734*I2734</f>
        <v>60.3079505</v>
      </c>
    </row>
    <row r="2735" customFormat="false" ht="15" hidden="false" customHeight="false" outlineLevel="0" collapsed="false">
      <c r="A2735" s="28" t="n">
        <v>45694</v>
      </c>
      <c r="B2735" s="21" t="s">
        <v>132</v>
      </c>
      <c r="C2735" s="21" t="s">
        <v>136</v>
      </c>
      <c r="D2735" s="29" t="n">
        <v>141.33</v>
      </c>
      <c r="E2735" s="29" t="n">
        <f aca="false">D2735/10</f>
        <v>14.133</v>
      </c>
      <c r="F2735" s="29" t="n">
        <f aca="false">(E2735+Einstellungen!$B$20)*(1+Einstellungen!$B$10)</f>
        <v>39.01891</v>
      </c>
      <c r="G2735" s="21" t="str">
        <f aca="false">IF(F2735&lt;Einstellungen!$B$5,"ja","nein")</f>
        <v>nein</v>
      </c>
      <c r="H2735" s="21" t="s">
        <v>17</v>
      </c>
      <c r="I2735" s="29" t="n">
        <f aca="false">INDEX(Einstellungen!$B$27:$B$50,21)</f>
        <v>1.4</v>
      </c>
      <c r="J2735" s="29" t="n">
        <f aca="false">F2735*I2735</f>
        <v>54.626474</v>
      </c>
    </row>
    <row r="2736" customFormat="false" ht="15" hidden="false" customHeight="false" outlineLevel="0" collapsed="false">
      <c r="A2736" s="28" t="n">
        <v>45694</v>
      </c>
      <c r="B2736" s="21" t="s">
        <v>133</v>
      </c>
      <c r="C2736" s="21" t="s">
        <v>136</v>
      </c>
      <c r="D2736" s="29" t="n">
        <v>131.26</v>
      </c>
      <c r="E2736" s="29" t="n">
        <f aca="false">D2736/10</f>
        <v>13.126</v>
      </c>
      <c r="F2736" s="29" t="n">
        <f aca="false">(E2736+Einstellungen!$B$20)*(1+Einstellungen!$B$10)</f>
        <v>37.82058</v>
      </c>
      <c r="G2736" s="21" t="str">
        <f aca="false">IF(F2736&lt;Einstellungen!$B$5,"ja","nein")</f>
        <v>nein</v>
      </c>
      <c r="H2736" s="21" t="s">
        <v>17</v>
      </c>
      <c r="I2736" s="29" t="n">
        <f aca="false">INDEX(Einstellungen!$B$27:$B$50,22)</f>
        <v>1.25</v>
      </c>
      <c r="J2736" s="29" t="n">
        <f aca="false">F2736*I2736</f>
        <v>47.275725</v>
      </c>
    </row>
    <row r="2737" customFormat="false" ht="15" hidden="false" customHeight="false" outlineLevel="0" collapsed="false">
      <c r="A2737" s="28" t="n">
        <v>45694</v>
      </c>
      <c r="B2737" s="21" t="s">
        <v>134</v>
      </c>
      <c r="C2737" s="21" t="s">
        <v>136</v>
      </c>
      <c r="D2737" s="29" t="n">
        <v>134</v>
      </c>
      <c r="E2737" s="29" t="n">
        <f aca="false">D2737/10</f>
        <v>13.4</v>
      </c>
      <c r="F2737" s="29" t="n">
        <f aca="false">(E2737+Einstellungen!$B$20)*(1+Einstellungen!$B$10)</f>
        <v>38.14664</v>
      </c>
      <c r="G2737" s="21" t="str">
        <f aca="false">IF(F2737&lt;Einstellungen!$B$5,"ja","nein")</f>
        <v>nein</v>
      </c>
      <c r="H2737" s="21" t="s">
        <v>17</v>
      </c>
      <c r="I2737" s="29" t="n">
        <f aca="false">INDEX(Einstellungen!$B$27:$B$50,23)</f>
        <v>1.05</v>
      </c>
      <c r="J2737" s="29" t="n">
        <f aca="false">F2737*I2737</f>
        <v>40.053972</v>
      </c>
    </row>
    <row r="2738" customFormat="false" ht="15" hidden="false" customHeight="false" outlineLevel="0" collapsed="false">
      <c r="A2738" s="28" t="n">
        <v>45694</v>
      </c>
      <c r="B2738" s="21" t="s">
        <v>135</v>
      </c>
      <c r="C2738" s="21" t="s">
        <v>136</v>
      </c>
      <c r="D2738" s="29" t="n">
        <v>121.95</v>
      </c>
      <c r="E2738" s="29" t="n">
        <f aca="false">D2738/10</f>
        <v>12.195</v>
      </c>
      <c r="F2738" s="29" t="n">
        <f aca="false">(E2738+Einstellungen!$B$20)*(1+Einstellungen!$B$10)</f>
        <v>36.71269</v>
      </c>
      <c r="G2738" s="21" t="str">
        <f aca="false">IF(F2738&lt;Einstellungen!$B$5,"ja","nein")</f>
        <v>nein</v>
      </c>
      <c r="H2738" s="21" t="s">
        <v>17</v>
      </c>
      <c r="I2738" s="29" t="n">
        <f aca="false">INDEX(Einstellungen!$B$27:$B$50,24)</f>
        <v>0.8</v>
      </c>
      <c r="J2738" s="29" t="n">
        <f aca="false">F2738*I2738</f>
        <v>29.370152</v>
      </c>
    </row>
    <row r="2739" customFormat="false" ht="15" hidden="false" customHeight="false" outlineLevel="0" collapsed="false">
      <c r="A2739" s="28" t="n">
        <v>45695</v>
      </c>
      <c r="B2739" s="21" t="s">
        <v>111</v>
      </c>
      <c r="C2739" s="21" t="s">
        <v>137</v>
      </c>
      <c r="D2739" s="29" t="n">
        <v>126.05</v>
      </c>
      <c r="E2739" s="29" t="n">
        <f aca="false">D2739/10</f>
        <v>12.605</v>
      </c>
      <c r="F2739" s="29" t="n">
        <f aca="false">(E2739+Einstellungen!$B$20)*(1+Einstellungen!$B$10)</f>
        <v>37.20059</v>
      </c>
      <c r="G2739" s="21" t="str">
        <f aca="false">IF(F2739&lt;Einstellungen!$B$5,"ja","nein")</f>
        <v>nein</v>
      </c>
      <c r="H2739" s="21" t="s">
        <v>17</v>
      </c>
      <c r="I2739" s="29" t="n">
        <f aca="false">INDEX(Einstellungen!$B$27:$B$50,1)</f>
        <v>0.6</v>
      </c>
      <c r="J2739" s="29" t="n">
        <f aca="false">F2739*I2739</f>
        <v>22.320354</v>
      </c>
    </row>
    <row r="2740" customFormat="false" ht="15" hidden="false" customHeight="false" outlineLevel="0" collapsed="false">
      <c r="A2740" s="28" t="n">
        <v>45695</v>
      </c>
      <c r="B2740" s="21" t="s">
        <v>113</v>
      </c>
      <c r="C2740" s="21" t="s">
        <v>137</v>
      </c>
      <c r="D2740" s="29" t="n">
        <v>112.7</v>
      </c>
      <c r="E2740" s="29" t="n">
        <f aca="false">D2740/10</f>
        <v>11.27</v>
      </c>
      <c r="F2740" s="29" t="n">
        <f aca="false">(E2740+Einstellungen!$B$20)*(1+Einstellungen!$B$10)</f>
        <v>35.61194</v>
      </c>
      <c r="G2740" s="21" t="str">
        <f aca="false">IF(F2740&lt;Einstellungen!$B$5,"ja","nein")</f>
        <v>nein</v>
      </c>
      <c r="H2740" s="21" t="s">
        <v>17</v>
      </c>
      <c r="I2740" s="29" t="n">
        <f aca="false">INDEX(Einstellungen!$B$27:$B$50,2)</f>
        <v>0.5</v>
      </c>
      <c r="J2740" s="29" t="n">
        <f aca="false">F2740*I2740</f>
        <v>17.80597</v>
      </c>
    </row>
    <row r="2741" customFormat="false" ht="15" hidden="false" customHeight="false" outlineLevel="0" collapsed="false">
      <c r="A2741" s="28" t="n">
        <v>45695</v>
      </c>
      <c r="B2741" s="21" t="s">
        <v>114</v>
      </c>
      <c r="C2741" s="21" t="s">
        <v>137</v>
      </c>
      <c r="D2741" s="29" t="n">
        <v>108.82</v>
      </c>
      <c r="E2741" s="29" t="n">
        <f aca="false">D2741/10</f>
        <v>10.882</v>
      </c>
      <c r="F2741" s="29" t="n">
        <f aca="false">(E2741+Einstellungen!$B$20)*(1+Einstellungen!$B$10)</f>
        <v>35.15022</v>
      </c>
      <c r="G2741" s="21" t="str">
        <f aca="false">IF(F2741&lt;Einstellungen!$B$5,"ja","nein")</f>
        <v>nein</v>
      </c>
      <c r="H2741" s="21" t="s">
        <v>17</v>
      </c>
      <c r="I2741" s="29" t="n">
        <f aca="false">INDEX(Einstellungen!$B$27:$B$50,3)</f>
        <v>0.45</v>
      </c>
      <c r="J2741" s="29" t="n">
        <f aca="false">F2741*I2741</f>
        <v>15.817599</v>
      </c>
    </row>
    <row r="2742" customFormat="false" ht="15" hidden="false" customHeight="false" outlineLevel="0" collapsed="false">
      <c r="A2742" s="28" t="n">
        <v>45695</v>
      </c>
      <c r="B2742" s="21" t="s">
        <v>115</v>
      </c>
      <c r="C2742" s="21" t="s">
        <v>137</v>
      </c>
      <c r="D2742" s="29" t="n">
        <v>105</v>
      </c>
      <c r="E2742" s="29" t="n">
        <f aca="false">D2742/10</f>
        <v>10.5</v>
      </c>
      <c r="F2742" s="29" t="n">
        <f aca="false">(E2742+Einstellungen!$B$20)*(1+Einstellungen!$B$10)</f>
        <v>34.69564</v>
      </c>
      <c r="G2742" s="21" t="str">
        <f aca="false">IF(F2742&lt;Einstellungen!$B$5,"ja","nein")</f>
        <v>nein</v>
      </c>
      <c r="H2742" s="21" t="s">
        <v>17</v>
      </c>
      <c r="I2742" s="29" t="n">
        <f aca="false">INDEX(Einstellungen!$B$27:$B$50,4)</f>
        <v>0.45</v>
      </c>
      <c r="J2742" s="29" t="n">
        <f aca="false">F2742*I2742</f>
        <v>15.613038</v>
      </c>
    </row>
    <row r="2743" customFormat="false" ht="15" hidden="false" customHeight="false" outlineLevel="0" collapsed="false">
      <c r="A2743" s="28" t="n">
        <v>45695</v>
      </c>
      <c r="B2743" s="21" t="s">
        <v>116</v>
      </c>
      <c r="C2743" s="21" t="s">
        <v>137</v>
      </c>
      <c r="D2743" s="29" t="n">
        <v>104.81</v>
      </c>
      <c r="E2743" s="29" t="n">
        <f aca="false">D2743/10</f>
        <v>10.481</v>
      </c>
      <c r="F2743" s="29" t="n">
        <f aca="false">(E2743+Einstellungen!$B$20)*(1+Einstellungen!$B$10)</f>
        <v>34.67303</v>
      </c>
      <c r="G2743" s="21" t="str">
        <f aca="false">IF(F2743&lt;Einstellungen!$B$5,"ja","nein")</f>
        <v>nein</v>
      </c>
      <c r="H2743" s="21" t="s">
        <v>17</v>
      </c>
      <c r="I2743" s="29" t="n">
        <f aca="false">INDEX(Einstellungen!$B$27:$B$50,5)</f>
        <v>0.45</v>
      </c>
      <c r="J2743" s="29" t="n">
        <f aca="false">F2743*I2743</f>
        <v>15.6028635</v>
      </c>
    </row>
    <row r="2744" customFormat="false" ht="15" hidden="false" customHeight="false" outlineLevel="0" collapsed="false">
      <c r="A2744" s="28" t="n">
        <v>45695</v>
      </c>
      <c r="B2744" s="21" t="s">
        <v>117</v>
      </c>
      <c r="C2744" s="21" t="s">
        <v>137</v>
      </c>
      <c r="D2744" s="29" t="n">
        <v>105.07</v>
      </c>
      <c r="E2744" s="29" t="n">
        <f aca="false">D2744/10</f>
        <v>10.507</v>
      </c>
      <c r="F2744" s="29" t="n">
        <f aca="false">(E2744+Einstellungen!$B$20)*(1+Einstellungen!$B$10)</f>
        <v>34.70397</v>
      </c>
      <c r="G2744" s="21" t="str">
        <f aca="false">IF(F2744&lt;Einstellungen!$B$5,"ja","nein")</f>
        <v>nein</v>
      </c>
      <c r="H2744" s="21" t="s">
        <v>17</v>
      </c>
      <c r="I2744" s="29" t="n">
        <f aca="false">INDEX(Einstellungen!$B$27:$B$50,6)</f>
        <v>0.5</v>
      </c>
      <c r="J2744" s="29" t="n">
        <f aca="false">F2744*I2744</f>
        <v>17.351985</v>
      </c>
    </row>
    <row r="2745" customFormat="false" ht="15" hidden="false" customHeight="false" outlineLevel="0" collapsed="false">
      <c r="A2745" s="28" t="n">
        <v>45695</v>
      </c>
      <c r="B2745" s="21" t="s">
        <v>118</v>
      </c>
      <c r="C2745" s="21" t="s">
        <v>137</v>
      </c>
      <c r="D2745" s="29" t="n">
        <v>112.39</v>
      </c>
      <c r="E2745" s="29" t="n">
        <f aca="false">D2745/10</f>
        <v>11.239</v>
      </c>
      <c r="F2745" s="29" t="n">
        <f aca="false">(E2745+Einstellungen!$B$20)*(1+Einstellungen!$B$10)</f>
        <v>35.57505</v>
      </c>
      <c r="G2745" s="21" t="str">
        <f aca="false">IF(F2745&lt;Einstellungen!$B$5,"ja","nein")</f>
        <v>nein</v>
      </c>
      <c r="H2745" s="21" t="s">
        <v>17</v>
      </c>
      <c r="I2745" s="29" t="n">
        <f aca="false">INDEX(Einstellungen!$B$27:$B$50,7)</f>
        <v>0.7</v>
      </c>
      <c r="J2745" s="29" t="n">
        <f aca="false">F2745*I2745</f>
        <v>24.902535</v>
      </c>
    </row>
    <row r="2746" customFormat="false" ht="15" hidden="false" customHeight="false" outlineLevel="0" collapsed="false">
      <c r="A2746" s="28" t="n">
        <v>45695</v>
      </c>
      <c r="B2746" s="21" t="s">
        <v>119</v>
      </c>
      <c r="C2746" s="21" t="s">
        <v>137</v>
      </c>
      <c r="D2746" s="29" t="n">
        <v>141.66</v>
      </c>
      <c r="E2746" s="29" t="n">
        <f aca="false">D2746/10</f>
        <v>14.166</v>
      </c>
      <c r="F2746" s="29" t="n">
        <f aca="false">(E2746+Einstellungen!$B$20)*(1+Einstellungen!$B$10)</f>
        <v>39.05818</v>
      </c>
      <c r="G2746" s="21" t="str">
        <f aca="false">IF(F2746&lt;Einstellungen!$B$5,"ja","nein")</f>
        <v>nein</v>
      </c>
      <c r="H2746" s="21" t="s">
        <v>17</v>
      </c>
      <c r="I2746" s="29" t="n">
        <f aca="false">INDEX(Einstellungen!$B$27:$B$50,8)</f>
        <v>0.95</v>
      </c>
      <c r="J2746" s="29" t="n">
        <f aca="false">F2746*I2746</f>
        <v>37.105271</v>
      </c>
    </row>
    <row r="2747" customFormat="false" ht="15" hidden="false" customHeight="false" outlineLevel="0" collapsed="false">
      <c r="A2747" s="28" t="n">
        <v>45695</v>
      </c>
      <c r="B2747" s="21" t="s">
        <v>120</v>
      </c>
      <c r="C2747" s="21" t="s">
        <v>137</v>
      </c>
      <c r="D2747" s="29" t="n">
        <v>164.21</v>
      </c>
      <c r="E2747" s="29" t="n">
        <f aca="false">D2747/10</f>
        <v>16.421</v>
      </c>
      <c r="F2747" s="29" t="n">
        <f aca="false">(E2747+Einstellungen!$B$20)*(1+Einstellungen!$B$10)</f>
        <v>41.74163</v>
      </c>
      <c r="G2747" s="21" t="str">
        <f aca="false">IF(F2747&lt;Einstellungen!$B$5,"ja","nein")</f>
        <v>nein</v>
      </c>
      <c r="H2747" s="21" t="s">
        <v>17</v>
      </c>
      <c r="I2747" s="29" t="n">
        <f aca="false">INDEX(Einstellungen!$B$27:$B$50,9)</f>
        <v>1.05</v>
      </c>
      <c r="J2747" s="29" t="n">
        <f aca="false">F2747*I2747</f>
        <v>43.8287115</v>
      </c>
    </row>
    <row r="2748" customFormat="false" ht="15" hidden="false" customHeight="false" outlineLevel="0" collapsed="false">
      <c r="A2748" s="28" t="n">
        <v>45695</v>
      </c>
      <c r="B2748" s="21" t="s">
        <v>121</v>
      </c>
      <c r="C2748" s="21" t="s">
        <v>137</v>
      </c>
      <c r="D2748" s="29" t="n">
        <v>150.36</v>
      </c>
      <c r="E2748" s="29" t="n">
        <f aca="false">D2748/10</f>
        <v>15.036</v>
      </c>
      <c r="F2748" s="29" t="n">
        <f aca="false">(E2748+Einstellungen!$B$20)*(1+Einstellungen!$B$10)</f>
        <v>40.09348</v>
      </c>
      <c r="G2748" s="21" t="str">
        <f aca="false">IF(F2748&lt;Einstellungen!$B$5,"ja","nein")</f>
        <v>nein</v>
      </c>
      <c r="H2748" s="21" t="s">
        <v>17</v>
      </c>
      <c r="I2748" s="29" t="n">
        <f aca="false">INDEX(Einstellungen!$B$27:$B$50,10)</f>
        <v>1.05</v>
      </c>
      <c r="J2748" s="29" t="n">
        <f aca="false">F2748*I2748</f>
        <v>42.098154</v>
      </c>
    </row>
    <row r="2749" customFormat="false" ht="15" hidden="false" customHeight="false" outlineLevel="0" collapsed="false">
      <c r="A2749" s="28" t="n">
        <v>45695</v>
      </c>
      <c r="B2749" s="21" t="s">
        <v>122</v>
      </c>
      <c r="C2749" s="21" t="s">
        <v>137</v>
      </c>
      <c r="D2749" s="29" t="n">
        <v>133.88</v>
      </c>
      <c r="E2749" s="29" t="n">
        <f aca="false">D2749/10</f>
        <v>13.388</v>
      </c>
      <c r="F2749" s="29" t="n">
        <f aca="false">(E2749+Einstellungen!$B$20)*(1+Einstellungen!$B$10)</f>
        <v>38.13236</v>
      </c>
      <c r="G2749" s="21" t="str">
        <f aca="false">IF(F2749&lt;Einstellungen!$B$5,"ja","nein")</f>
        <v>nein</v>
      </c>
      <c r="H2749" s="21" t="s">
        <v>17</v>
      </c>
      <c r="I2749" s="29" t="n">
        <f aca="false">INDEX(Einstellungen!$B$27:$B$50,11)</f>
        <v>1.05</v>
      </c>
      <c r="J2749" s="29" t="n">
        <f aca="false">F2749*I2749</f>
        <v>40.038978</v>
      </c>
    </row>
    <row r="2750" customFormat="false" ht="15" hidden="false" customHeight="false" outlineLevel="0" collapsed="false">
      <c r="A2750" s="28" t="n">
        <v>45695</v>
      </c>
      <c r="B2750" s="21" t="s">
        <v>123</v>
      </c>
      <c r="C2750" s="21" t="s">
        <v>137</v>
      </c>
      <c r="D2750" s="29" t="n">
        <v>115.14</v>
      </c>
      <c r="E2750" s="29" t="n">
        <f aca="false">D2750/10</f>
        <v>11.514</v>
      </c>
      <c r="F2750" s="29" t="n">
        <f aca="false">(E2750+Einstellungen!$B$20)*(1+Einstellungen!$B$10)</f>
        <v>35.9023</v>
      </c>
      <c r="G2750" s="21" t="str">
        <f aca="false">IF(F2750&lt;Einstellungen!$B$5,"ja","nein")</f>
        <v>nein</v>
      </c>
      <c r="H2750" s="21" t="s">
        <v>17</v>
      </c>
      <c r="I2750" s="29" t="n">
        <f aca="false">INDEX(Einstellungen!$B$27:$B$50,12)</f>
        <v>1.1</v>
      </c>
      <c r="J2750" s="29" t="n">
        <f aca="false">F2750*I2750</f>
        <v>39.49253</v>
      </c>
    </row>
    <row r="2751" customFormat="false" ht="15" hidden="false" customHeight="false" outlineLevel="0" collapsed="false">
      <c r="A2751" s="28" t="n">
        <v>45695</v>
      </c>
      <c r="B2751" s="21" t="s">
        <v>124</v>
      </c>
      <c r="C2751" s="21" t="s">
        <v>137</v>
      </c>
      <c r="D2751" s="29" t="n">
        <v>111.49</v>
      </c>
      <c r="E2751" s="29" t="n">
        <f aca="false">D2751/10</f>
        <v>11.149</v>
      </c>
      <c r="F2751" s="29" t="n">
        <f aca="false">(E2751+Einstellungen!$B$20)*(1+Einstellungen!$B$10)</f>
        <v>35.46795</v>
      </c>
      <c r="G2751" s="21" t="str">
        <f aca="false">IF(F2751&lt;Einstellungen!$B$5,"ja","nein")</f>
        <v>nein</v>
      </c>
      <c r="H2751" s="21" t="s">
        <v>17</v>
      </c>
      <c r="I2751" s="29" t="n">
        <f aca="false">INDEX(Einstellungen!$B$27:$B$50,13)</f>
        <v>1.2</v>
      </c>
      <c r="J2751" s="29" t="n">
        <f aca="false">F2751*I2751</f>
        <v>42.56154</v>
      </c>
    </row>
    <row r="2752" customFormat="false" ht="15" hidden="false" customHeight="false" outlineLevel="0" collapsed="false">
      <c r="A2752" s="28" t="n">
        <v>45695</v>
      </c>
      <c r="B2752" s="21" t="s">
        <v>125</v>
      </c>
      <c r="C2752" s="21" t="s">
        <v>137</v>
      </c>
      <c r="D2752" s="29" t="n">
        <v>106.77</v>
      </c>
      <c r="E2752" s="29" t="n">
        <f aca="false">D2752/10</f>
        <v>10.677</v>
      </c>
      <c r="F2752" s="29" t="n">
        <f aca="false">(E2752+Einstellungen!$B$20)*(1+Einstellungen!$B$10)</f>
        <v>34.90627</v>
      </c>
      <c r="G2752" s="21" t="str">
        <f aca="false">IF(F2752&lt;Einstellungen!$B$5,"ja","nein")</f>
        <v>nein</v>
      </c>
      <c r="H2752" s="21" t="s">
        <v>17</v>
      </c>
      <c r="I2752" s="29" t="n">
        <f aca="false">INDEX(Einstellungen!$B$27:$B$50,14)</f>
        <v>1.15</v>
      </c>
      <c r="J2752" s="29" t="n">
        <f aca="false">F2752*I2752</f>
        <v>40.1422105</v>
      </c>
    </row>
    <row r="2753" customFormat="false" ht="15" hidden="false" customHeight="false" outlineLevel="0" collapsed="false">
      <c r="A2753" s="28" t="n">
        <v>45695</v>
      </c>
      <c r="B2753" s="21" t="s">
        <v>126</v>
      </c>
      <c r="C2753" s="21" t="s">
        <v>137</v>
      </c>
      <c r="D2753" s="29" t="n">
        <v>109.59</v>
      </c>
      <c r="E2753" s="29" t="n">
        <f aca="false">D2753/10</f>
        <v>10.959</v>
      </c>
      <c r="F2753" s="29" t="n">
        <f aca="false">(E2753+Einstellungen!$B$20)*(1+Einstellungen!$B$10)</f>
        <v>35.24185</v>
      </c>
      <c r="G2753" s="21" t="str">
        <f aca="false">IF(F2753&lt;Einstellungen!$B$5,"ja","nein")</f>
        <v>nein</v>
      </c>
      <c r="H2753" s="21" t="s">
        <v>17</v>
      </c>
      <c r="I2753" s="29" t="n">
        <f aca="false">INDEX(Einstellungen!$B$27:$B$50,15)</f>
        <v>1</v>
      </c>
      <c r="J2753" s="29" t="n">
        <f aca="false">F2753*I2753</f>
        <v>35.24185</v>
      </c>
    </row>
    <row r="2754" customFormat="false" ht="15" hidden="false" customHeight="false" outlineLevel="0" collapsed="false">
      <c r="A2754" s="28" t="n">
        <v>45695</v>
      </c>
      <c r="B2754" s="21" t="s">
        <v>127</v>
      </c>
      <c r="C2754" s="21" t="s">
        <v>137</v>
      </c>
      <c r="D2754" s="29" t="n">
        <v>111.68</v>
      </c>
      <c r="E2754" s="29" t="n">
        <f aca="false">D2754/10</f>
        <v>11.168</v>
      </c>
      <c r="F2754" s="29" t="n">
        <f aca="false">(E2754+Einstellungen!$B$20)*(1+Einstellungen!$B$10)</f>
        <v>35.49056</v>
      </c>
      <c r="G2754" s="21" t="str">
        <f aca="false">IF(F2754&lt;Einstellungen!$B$5,"ja","nein")</f>
        <v>nein</v>
      </c>
      <c r="H2754" s="21" t="s">
        <v>17</v>
      </c>
      <c r="I2754" s="29" t="n">
        <f aca="false">INDEX(Einstellungen!$B$27:$B$50,16)</f>
        <v>0.95</v>
      </c>
      <c r="J2754" s="29" t="n">
        <f aca="false">F2754*I2754</f>
        <v>33.716032</v>
      </c>
    </row>
    <row r="2755" customFormat="false" ht="15" hidden="false" customHeight="false" outlineLevel="0" collapsed="false">
      <c r="A2755" s="28" t="n">
        <v>45695</v>
      </c>
      <c r="B2755" s="21" t="s">
        <v>128</v>
      </c>
      <c r="C2755" s="21" t="s">
        <v>137</v>
      </c>
      <c r="D2755" s="29" t="n">
        <v>126.61</v>
      </c>
      <c r="E2755" s="29" t="n">
        <f aca="false">D2755/10</f>
        <v>12.661</v>
      </c>
      <c r="F2755" s="29" t="n">
        <f aca="false">(E2755+Einstellungen!$B$20)*(1+Einstellungen!$B$10)</f>
        <v>37.26723</v>
      </c>
      <c r="G2755" s="21" t="str">
        <f aca="false">IF(F2755&lt;Einstellungen!$B$5,"ja","nein")</f>
        <v>nein</v>
      </c>
      <c r="H2755" s="21" t="s">
        <v>17</v>
      </c>
      <c r="I2755" s="29" t="n">
        <f aca="false">INDEX(Einstellungen!$B$27:$B$50,17)</f>
        <v>0.95</v>
      </c>
      <c r="J2755" s="29" t="n">
        <f aca="false">F2755*I2755</f>
        <v>35.4038685</v>
      </c>
    </row>
    <row r="2756" customFormat="false" ht="15" hidden="false" customHeight="false" outlineLevel="0" collapsed="false">
      <c r="A2756" s="28" t="n">
        <v>45695</v>
      </c>
      <c r="B2756" s="21" t="s">
        <v>129</v>
      </c>
      <c r="C2756" s="21" t="s">
        <v>137</v>
      </c>
      <c r="D2756" s="29" t="n">
        <v>142.85</v>
      </c>
      <c r="E2756" s="29" t="n">
        <f aca="false">D2756/10</f>
        <v>14.285</v>
      </c>
      <c r="F2756" s="29" t="n">
        <f aca="false">(E2756+Einstellungen!$B$20)*(1+Einstellungen!$B$10)</f>
        <v>39.19979</v>
      </c>
      <c r="G2756" s="21" t="str">
        <f aca="false">IF(F2756&lt;Einstellungen!$B$5,"ja","nein")</f>
        <v>nein</v>
      </c>
      <c r="H2756" s="21" t="s">
        <v>17</v>
      </c>
      <c r="I2756" s="29" t="n">
        <f aca="false">INDEX(Einstellungen!$B$27:$B$50,18)</f>
        <v>1.1</v>
      </c>
      <c r="J2756" s="29" t="n">
        <f aca="false">F2756*I2756</f>
        <v>43.119769</v>
      </c>
    </row>
    <row r="2757" customFormat="false" ht="15" hidden="false" customHeight="false" outlineLevel="0" collapsed="false">
      <c r="A2757" s="28" t="n">
        <v>45695</v>
      </c>
      <c r="B2757" s="21" t="s">
        <v>130</v>
      </c>
      <c r="C2757" s="21" t="s">
        <v>137</v>
      </c>
      <c r="D2757" s="29" t="n">
        <v>149.05</v>
      </c>
      <c r="E2757" s="29" t="n">
        <f aca="false">D2757/10</f>
        <v>14.905</v>
      </c>
      <c r="F2757" s="29" t="n">
        <f aca="false">(E2757+Einstellungen!$B$20)*(1+Einstellungen!$B$10)</f>
        <v>39.93759</v>
      </c>
      <c r="G2757" s="21" t="str">
        <f aca="false">IF(F2757&lt;Einstellungen!$B$5,"ja","nein")</f>
        <v>nein</v>
      </c>
      <c r="H2757" s="21" t="s">
        <v>17</v>
      </c>
      <c r="I2757" s="29" t="n">
        <f aca="false">INDEX(Einstellungen!$B$27:$B$50,19)</f>
        <v>1.35</v>
      </c>
      <c r="J2757" s="29" t="n">
        <f aca="false">F2757*I2757</f>
        <v>53.9157465</v>
      </c>
    </row>
    <row r="2758" customFormat="false" ht="15" hidden="false" customHeight="false" outlineLevel="0" collapsed="false">
      <c r="A2758" s="28" t="n">
        <v>45695</v>
      </c>
      <c r="B2758" s="21" t="s">
        <v>131</v>
      </c>
      <c r="C2758" s="21" t="s">
        <v>137</v>
      </c>
      <c r="D2758" s="29" t="n">
        <v>144.32</v>
      </c>
      <c r="E2758" s="29" t="n">
        <f aca="false">D2758/10</f>
        <v>14.432</v>
      </c>
      <c r="F2758" s="29" t="n">
        <f aca="false">(E2758+Einstellungen!$B$20)*(1+Einstellungen!$B$10)</f>
        <v>39.37472</v>
      </c>
      <c r="G2758" s="21" t="str">
        <f aca="false">IF(F2758&lt;Einstellungen!$B$5,"ja","nein")</f>
        <v>nein</v>
      </c>
      <c r="H2758" s="21" t="s">
        <v>17</v>
      </c>
      <c r="I2758" s="29" t="n">
        <f aca="false">INDEX(Einstellungen!$B$27:$B$50,20)</f>
        <v>1.45</v>
      </c>
      <c r="J2758" s="29" t="n">
        <f aca="false">F2758*I2758</f>
        <v>57.093344</v>
      </c>
    </row>
    <row r="2759" customFormat="false" ht="15" hidden="false" customHeight="false" outlineLevel="0" collapsed="false">
      <c r="A2759" s="28" t="n">
        <v>45695</v>
      </c>
      <c r="B2759" s="21" t="s">
        <v>132</v>
      </c>
      <c r="C2759" s="21" t="s">
        <v>137</v>
      </c>
      <c r="D2759" s="29" t="n">
        <v>126.93</v>
      </c>
      <c r="E2759" s="29" t="n">
        <f aca="false">D2759/10</f>
        <v>12.693</v>
      </c>
      <c r="F2759" s="29" t="n">
        <f aca="false">(E2759+Einstellungen!$B$20)*(1+Einstellungen!$B$10)</f>
        <v>37.30531</v>
      </c>
      <c r="G2759" s="21" t="str">
        <f aca="false">IF(F2759&lt;Einstellungen!$B$5,"ja","nein")</f>
        <v>nein</v>
      </c>
      <c r="H2759" s="21" t="s">
        <v>17</v>
      </c>
      <c r="I2759" s="29" t="n">
        <f aca="false">INDEX(Einstellungen!$B$27:$B$50,21)</f>
        <v>1.4</v>
      </c>
      <c r="J2759" s="29" t="n">
        <f aca="false">F2759*I2759</f>
        <v>52.227434</v>
      </c>
    </row>
    <row r="2760" customFormat="false" ht="15" hidden="false" customHeight="false" outlineLevel="0" collapsed="false">
      <c r="A2760" s="28" t="n">
        <v>45695</v>
      </c>
      <c r="B2760" s="21" t="s">
        <v>133</v>
      </c>
      <c r="C2760" s="21" t="s">
        <v>137</v>
      </c>
      <c r="D2760" s="29" t="n">
        <v>100</v>
      </c>
      <c r="E2760" s="29" t="n">
        <f aca="false">D2760/10</f>
        <v>10</v>
      </c>
      <c r="F2760" s="29" t="n">
        <f aca="false">(E2760+Einstellungen!$B$20)*(1+Einstellungen!$B$10)</f>
        <v>34.10064</v>
      </c>
      <c r="G2760" s="21" t="str">
        <f aca="false">IF(F2760&lt;Einstellungen!$B$5,"ja","nein")</f>
        <v>nein</v>
      </c>
      <c r="H2760" s="21" t="s">
        <v>17</v>
      </c>
      <c r="I2760" s="29" t="n">
        <f aca="false">INDEX(Einstellungen!$B$27:$B$50,22)</f>
        <v>1.25</v>
      </c>
      <c r="J2760" s="29" t="n">
        <f aca="false">F2760*I2760</f>
        <v>42.6258</v>
      </c>
    </row>
    <row r="2761" customFormat="false" ht="15" hidden="false" customHeight="false" outlineLevel="0" collapsed="false">
      <c r="A2761" s="28" t="n">
        <v>45695</v>
      </c>
      <c r="B2761" s="21" t="s">
        <v>134</v>
      </c>
      <c r="C2761" s="21" t="s">
        <v>137</v>
      </c>
      <c r="D2761" s="29" t="n">
        <v>98.72</v>
      </c>
      <c r="E2761" s="29" t="n">
        <f aca="false">D2761/10</f>
        <v>9.872</v>
      </c>
      <c r="F2761" s="29" t="n">
        <f aca="false">(E2761+Einstellungen!$B$20)*(1+Einstellungen!$B$10)</f>
        <v>33.94832</v>
      </c>
      <c r="G2761" s="21" t="str">
        <f aca="false">IF(F2761&lt;Einstellungen!$B$5,"ja","nein")</f>
        <v>nein</v>
      </c>
      <c r="H2761" s="21" t="s">
        <v>17</v>
      </c>
      <c r="I2761" s="29" t="n">
        <f aca="false">INDEX(Einstellungen!$B$27:$B$50,23)</f>
        <v>1.05</v>
      </c>
      <c r="J2761" s="29" t="n">
        <f aca="false">F2761*I2761</f>
        <v>35.645736</v>
      </c>
    </row>
    <row r="2762" customFormat="false" ht="15" hidden="false" customHeight="false" outlineLevel="0" collapsed="false">
      <c r="A2762" s="28" t="n">
        <v>45695</v>
      </c>
      <c r="B2762" s="21" t="s">
        <v>135</v>
      </c>
      <c r="C2762" s="21" t="s">
        <v>137</v>
      </c>
      <c r="D2762" s="29" t="n">
        <v>100.14</v>
      </c>
      <c r="E2762" s="29" t="n">
        <f aca="false">D2762/10</f>
        <v>10.014</v>
      </c>
      <c r="F2762" s="29" t="n">
        <f aca="false">(E2762+Einstellungen!$B$20)*(1+Einstellungen!$B$10)</f>
        <v>34.1173</v>
      </c>
      <c r="G2762" s="21" t="str">
        <f aca="false">IF(F2762&lt;Einstellungen!$B$5,"ja","nein")</f>
        <v>nein</v>
      </c>
      <c r="H2762" s="21" t="s">
        <v>17</v>
      </c>
      <c r="I2762" s="29" t="n">
        <f aca="false">INDEX(Einstellungen!$B$27:$B$50,24)</f>
        <v>0.8</v>
      </c>
      <c r="J2762" s="29" t="n">
        <f aca="false">F2762*I2762</f>
        <v>27.29384</v>
      </c>
    </row>
    <row r="2763" customFormat="false" ht="15" hidden="false" customHeight="false" outlineLevel="0" collapsed="false">
      <c r="A2763" s="28" t="n">
        <v>45696</v>
      </c>
      <c r="B2763" s="21" t="s">
        <v>111</v>
      </c>
      <c r="C2763" s="21" t="s">
        <v>138</v>
      </c>
      <c r="D2763" s="29" t="n">
        <v>81.34</v>
      </c>
      <c r="E2763" s="29" t="n">
        <f aca="false">D2763/10</f>
        <v>8.134</v>
      </c>
      <c r="F2763" s="29" t="n">
        <f aca="false">(E2763+Einstellungen!$B$20)*(1+Einstellungen!$B$10)</f>
        <v>31.8801</v>
      </c>
      <c r="G2763" s="21" t="str">
        <f aca="false">IF(F2763&lt;Einstellungen!$B$5,"ja","nein")</f>
        <v>nein</v>
      </c>
      <c r="H2763" s="21" t="s">
        <v>17</v>
      </c>
      <c r="I2763" s="29" t="n">
        <f aca="false">INDEX(Einstellungen!$B$27:$B$50,1)</f>
        <v>0.6</v>
      </c>
      <c r="J2763" s="29" t="n">
        <f aca="false">F2763*I2763</f>
        <v>19.12806</v>
      </c>
    </row>
    <row r="2764" customFormat="false" ht="15" hidden="false" customHeight="false" outlineLevel="0" collapsed="false">
      <c r="A2764" s="28" t="n">
        <v>45696</v>
      </c>
      <c r="B2764" s="21" t="s">
        <v>113</v>
      </c>
      <c r="C2764" s="21" t="s">
        <v>138</v>
      </c>
      <c r="D2764" s="29" t="n">
        <v>84.85</v>
      </c>
      <c r="E2764" s="29" t="n">
        <f aca="false">D2764/10</f>
        <v>8.485</v>
      </c>
      <c r="F2764" s="29" t="n">
        <f aca="false">(E2764+Einstellungen!$B$20)*(1+Einstellungen!$B$10)</f>
        <v>32.29779</v>
      </c>
      <c r="G2764" s="21" t="str">
        <f aca="false">IF(F2764&lt;Einstellungen!$B$5,"ja","nein")</f>
        <v>nein</v>
      </c>
      <c r="H2764" s="21" t="s">
        <v>17</v>
      </c>
      <c r="I2764" s="29" t="n">
        <f aca="false">INDEX(Einstellungen!$B$27:$B$50,2)</f>
        <v>0.5</v>
      </c>
      <c r="J2764" s="29" t="n">
        <f aca="false">F2764*I2764</f>
        <v>16.148895</v>
      </c>
    </row>
    <row r="2765" customFormat="false" ht="15" hidden="false" customHeight="false" outlineLevel="0" collapsed="false">
      <c r="A2765" s="28" t="n">
        <v>45696</v>
      </c>
      <c r="B2765" s="21" t="s">
        <v>114</v>
      </c>
      <c r="C2765" s="21" t="s">
        <v>138</v>
      </c>
      <c r="D2765" s="29" t="n">
        <v>85.8</v>
      </c>
      <c r="E2765" s="29" t="n">
        <f aca="false">D2765/10</f>
        <v>8.58</v>
      </c>
      <c r="F2765" s="29" t="n">
        <f aca="false">(E2765+Einstellungen!$B$20)*(1+Einstellungen!$B$10)</f>
        <v>32.41084</v>
      </c>
      <c r="G2765" s="21" t="str">
        <f aca="false">IF(F2765&lt;Einstellungen!$B$5,"ja","nein")</f>
        <v>nein</v>
      </c>
      <c r="H2765" s="21" t="s">
        <v>17</v>
      </c>
      <c r="I2765" s="29" t="n">
        <f aca="false">INDEX(Einstellungen!$B$27:$B$50,3)</f>
        <v>0.45</v>
      </c>
      <c r="J2765" s="29" t="n">
        <f aca="false">F2765*I2765</f>
        <v>14.584878</v>
      </c>
    </row>
    <row r="2766" customFormat="false" ht="15" hidden="false" customHeight="false" outlineLevel="0" collapsed="false">
      <c r="A2766" s="28" t="n">
        <v>45696</v>
      </c>
      <c r="B2766" s="21" t="s">
        <v>115</v>
      </c>
      <c r="C2766" s="21" t="s">
        <v>138</v>
      </c>
      <c r="D2766" s="29" t="n">
        <v>87.08</v>
      </c>
      <c r="E2766" s="29" t="n">
        <f aca="false">D2766/10</f>
        <v>8.708</v>
      </c>
      <c r="F2766" s="29" t="n">
        <f aca="false">(E2766+Einstellungen!$B$20)*(1+Einstellungen!$B$10)</f>
        <v>32.56316</v>
      </c>
      <c r="G2766" s="21" t="str">
        <f aca="false">IF(F2766&lt;Einstellungen!$B$5,"ja","nein")</f>
        <v>nein</v>
      </c>
      <c r="H2766" s="21" t="s">
        <v>17</v>
      </c>
      <c r="I2766" s="29" t="n">
        <f aca="false">INDEX(Einstellungen!$B$27:$B$50,4)</f>
        <v>0.45</v>
      </c>
      <c r="J2766" s="29" t="n">
        <f aca="false">F2766*I2766</f>
        <v>14.653422</v>
      </c>
    </row>
    <row r="2767" customFormat="false" ht="15" hidden="false" customHeight="false" outlineLevel="0" collapsed="false">
      <c r="A2767" s="28" t="n">
        <v>45696</v>
      </c>
      <c r="B2767" s="21" t="s">
        <v>116</v>
      </c>
      <c r="C2767" s="21" t="s">
        <v>138</v>
      </c>
      <c r="D2767" s="29" t="n">
        <v>89.69</v>
      </c>
      <c r="E2767" s="29" t="n">
        <f aca="false">D2767/10</f>
        <v>8.969</v>
      </c>
      <c r="F2767" s="29" t="n">
        <f aca="false">(E2767+Einstellungen!$B$20)*(1+Einstellungen!$B$10)</f>
        <v>32.87375</v>
      </c>
      <c r="G2767" s="21" t="str">
        <f aca="false">IF(F2767&lt;Einstellungen!$B$5,"ja","nein")</f>
        <v>nein</v>
      </c>
      <c r="H2767" s="21" t="s">
        <v>17</v>
      </c>
      <c r="I2767" s="29" t="n">
        <f aca="false">INDEX(Einstellungen!$B$27:$B$50,5)</f>
        <v>0.45</v>
      </c>
      <c r="J2767" s="29" t="n">
        <f aca="false">F2767*I2767</f>
        <v>14.7931875</v>
      </c>
    </row>
    <row r="2768" customFormat="false" ht="15" hidden="false" customHeight="false" outlineLevel="0" collapsed="false">
      <c r="A2768" s="28" t="n">
        <v>45696</v>
      </c>
      <c r="B2768" s="21" t="s">
        <v>117</v>
      </c>
      <c r="C2768" s="21" t="s">
        <v>138</v>
      </c>
      <c r="D2768" s="29" t="n">
        <v>90.99</v>
      </c>
      <c r="E2768" s="29" t="n">
        <f aca="false">D2768/10</f>
        <v>9.099</v>
      </c>
      <c r="F2768" s="29" t="n">
        <f aca="false">(E2768+Einstellungen!$B$20)*(1+Einstellungen!$B$10)</f>
        <v>33.02845</v>
      </c>
      <c r="G2768" s="21" t="str">
        <f aca="false">IF(F2768&lt;Einstellungen!$B$5,"ja","nein")</f>
        <v>nein</v>
      </c>
      <c r="H2768" s="21" t="s">
        <v>17</v>
      </c>
      <c r="I2768" s="29" t="n">
        <f aca="false">INDEX(Einstellungen!$B$27:$B$50,6)</f>
        <v>0.5</v>
      </c>
      <c r="J2768" s="29" t="n">
        <f aca="false">F2768*I2768</f>
        <v>16.514225</v>
      </c>
    </row>
    <row r="2769" customFormat="false" ht="15" hidden="false" customHeight="false" outlineLevel="0" collapsed="false">
      <c r="A2769" s="28" t="n">
        <v>45696</v>
      </c>
      <c r="B2769" s="21" t="s">
        <v>118</v>
      </c>
      <c r="C2769" s="21" t="s">
        <v>138</v>
      </c>
      <c r="D2769" s="29" t="n">
        <v>90.8</v>
      </c>
      <c r="E2769" s="29" t="n">
        <f aca="false">D2769/10</f>
        <v>9.08</v>
      </c>
      <c r="F2769" s="29" t="n">
        <f aca="false">(E2769+Einstellungen!$B$20)*(1+Einstellungen!$B$10)</f>
        <v>33.00584</v>
      </c>
      <c r="G2769" s="21" t="str">
        <f aca="false">IF(F2769&lt;Einstellungen!$B$5,"ja","nein")</f>
        <v>nein</v>
      </c>
      <c r="H2769" s="21" t="s">
        <v>17</v>
      </c>
      <c r="I2769" s="29" t="n">
        <f aca="false">INDEX(Einstellungen!$B$27:$B$50,7)</f>
        <v>0.7</v>
      </c>
      <c r="J2769" s="29" t="n">
        <f aca="false">F2769*I2769</f>
        <v>23.104088</v>
      </c>
    </row>
    <row r="2770" customFormat="false" ht="15" hidden="false" customHeight="false" outlineLevel="0" collapsed="false">
      <c r="A2770" s="28" t="n">
        <v>45696</v>
      </c>
      <c r="B2770" s="21" t="s">
        <v>119</v>
      </c>
      <c r="C2770" s="21" t="s">
        <v>138</v>
      </c>
      <c r="D2770" s="29" t="n">
        <v>95.31</v>
      </c>
      <c r="E2770" s="29" t="n">
        <f aca="false">D2770/10</f>
        <v>9.531</v>
      </c>
      <c r="F2770" s="29" t="n">
        <f aca="false">(E2770+Einstellungen!$B$20)*(1+Einstellungen!$B$10)</f>
        <v>33.54253</v>
      </c>
      <c r="G2770" s="21" t="str">
        <f aca="false">IF(F2770&lt;Einstellungen!$B$5,"ja","nein")</f>
        <v>nein</v>
      </c>
      <c r="H2770" s="21" t="s">
        <v>17</v>
      </c>
      <c r="I2770" s="29" t="n">
        <f aca="false">INDEX(Einstellungen!$B$27:$B$50,8)</f>
        <v>0.95</v>
      </c>
      <c r="J2770" s="29" t="n">
        <f aca="false">F2770*I2770</f>
        <v>31.8654035</v>
      </c>
    </row>
    <row r="2771" customFormat="false" ht="15" hidden="false" customHeight="false" outlineLevel="0" collapsed="false">
      <c r="A2771" s="28" t="n">
        <v>45696</v>
      </c>
      <c r="B2771" s="21" t="s">
        <v>120</v>
      </c>
      <c r="C2771" s="21" t="s">
        <v>138</v>
      </c>
      <c r="D2771" s="29" t="n">
        <v>111.11</v>
      </c>
      <c r="E2771" s="29" t="n">
        <f aca="false">D2771/10</f>
        <v>11.111</v>
      </c>
      <c r="F2771" s="29" t="n">
        <f aca="false">(E2771+Einstellungen!$B$20)*(1+Einstellungen!$B$10)</f>
        <v>35.42273</v>
      </c>
      <c r="G2771" s="21" t="str">
        <f aca="false">IF(F2771&lt;Einstellungen!$B$5,"ja","nein")</f>
        <v>nein</v>
      </c>
      <c r="H2771" s="21" t="s">
        <v>17</v>
      </c>
      <c r="I2771" s="29" t="n">
        <f aca="false">INDEX(Einstellungen!$B$27:$B$50,9)</f>
        <v>1.05</v>
      </c>
      <c r="J2771" s="29" t="n">
        <f aca="false">F2771*I2771</f>
        <v>37.1938665</v>
      </c>
    </row>
    <row r="2772" customFormat="false" ht="15" hidden="false" customHeight="false" outlineLevel="0" collapsed="false">
      <c r="A2772" s="28" t="n">
        <v>45696</v>
      </c>
      <c r="B2772" s="21" t="s">
        <v>121</v>
      </c>
      <c r="C2772" s="21" t="s">
        <v>138</v>
      </c>
      <c r="D2772" s="29" t="n">
        <v>92.68</v>
      </c>
      <c r="E2772" s="29" t="n">
        <f aca="false">D2772/10</f>
        <v>9.268</v>
      </c>
      <c r="F2772" s="29" t="n">
        <f aca="false">(E2772+Einstellungen!$B$20)*(1+Einstellungen!$B$10)</f>
        <v>33.22956</v>
      </c>
      <c r="G2772" s="21" t="str">
        <f aca="false">IF(F2772&lt;Einstellungen!$B$5,"ja","nein")</f>
        <v>nein</v>
      </c>
      <c r="H2772" s="21" t="s">
        <v>17</v>
      </c>
      <c r="I2772" s="29" t="n">
        <f aca="false">INDEX(Einstellungen!$B$27:$B$50,10)</f>
        <v>1.05</v>
      </c>
      <c r="J2772" s="29" t="n">
        <f aca="false">F2772*I2772</f>
        <v>34.891038</v>
      </c>
    </row>
    <row r="2773" customFormat="false" ht="15" hidden="false" customHeight="false" outlineLevel="0" collapsed="false">
      <c r="A2773" s="28" t="n">
        <v>45696</v>
      </c>
      <c r="B2773" s="21" t="s">
        <v>122</v>
      </c>
      <c r="C2773" s="21" t="s">
        <v>138</v>
      </c>
      <c r="D2773" s="29" t="n">
        <v>79.42</v>
      </c>
      <c r="E2773" s="29" t="n">
        <f aca="false">D2773/10</f>
        <v>7.942</v>
      </c>
      <c r="F2773" s="29" t="n">
        <f aca="false">(E2773+Einstellungen!$B$20)*(1+Einstellungen!$B$10)</f>
        <v>31.65162</v>
      </c>
      <c r="G2773" s="21" t="str">
        <f aca="false">IF(F2773&lt;Einstellungen!$B$5,"ja","nein")</f>
        <v>nein</v>
      </c>
      <c r="H2773" s="21" t="s">
        <v>17</v>
      </c>
      <c r="I2773" s="29" t="n">
        <f aca="false">INDEX(Einstellungen!$B$27:$B$50,11)</f>
        <v>1.05</v>
      </c>
      <c r="J2773" s="29" t="n">
        <f aca="false">F2773*I2773</f>
        <v>33.234201</v>
      </c>
    </row>
    <row r="2774" customFormat="false" ht="15" hidden="false" customHeight="false" outlineLevel="0" collapsed="false">
      <c r="A2774" s="28" t="n">
        <v>45696</v>
      </c>
      <c r="B2774" s="21" t="s">
        <v>123</v>
      </c>
      <c r="C2774" s="21" t="s">
        <v>138</v>
      </c>
      <c r="D2774" s="29" t="n">
        <v>68.75</v>
      </c>
      <c r="E2774" s="29" t="n">
        <f aca="false">D2774/10</f>
        <v>6.875</v>
      </c>
      <c r="F2774" s="29" t="n">
        <f aca="false">(E2774+Einstellungen!$B$20)*(1+Einstellungen!$B$10)</f>
        <v>30.38189</v>
      </c>
      <c r="G2774" s="21" t="str">
        <f aca="false">IF(F2774&lt;Einstellungen!$B$5,"ja","nein")</f>
        <v>nein</v>
      </c>
      <c r="H2774" s="21" t="s">
        <v>17</v>
      </c>
      <c r="I2774" s="29" t="n">
        <f aca="false">INDEX(Einstellungen!$B$27:$B$50,12)</f>
        <v>1.1</v>
      </c>
      <c r="J2774" s="29" t="n">
        <f aca="false">F2774*I2774</f>
        <v>33.420079</v>
      </c>
    </row>
    <row r="2775" customFormat="false" ht="15" hidden="false" customHeight="false" outlineLevel="0" collapsed="false">
      <c r="A2775" s="28" t="n">
        <v>45696</v>
      </c>
      <c r="B2775" s="21" t="s">
        <v>124</v>
      </c>
      <c r="C2775" s="21" t="s">
        <v>138</v>
      </c>
      <c r="D2775" s="29" t="n">
        <v>67.71</v>
      </c>
      <c r="E2775" s="29" t="n">
        <f aca="false">D2775/10</f>
        <v>6.771</v>
      </c>
      <c r="F2775" s="29" t="n">
        <f aca="false">(E2775+Einstellungen!$B$20)*(1+Einstellungen!$B$10)</f>
        <v>30.25813</v>
      </c>
      <c r="G2775" s="21" t="str">
        <f aca="false">IF(F2775&lt;Einstellungen!$B$5,"ja","nein")</f>
        <v>nein</v>
      </c>
      <c r="H2775" s="21" t="s">
        <v>17</v>
      </c>
      <c r="I2775" s="29" t="n">
        <f aca="false">INDEX(Einstellungen!$B$27:$B$50,13)</f>
        <v>1.2</v>
      </c>
      <c r="J2775" s="29" t="n">
        <f aca="false">F2775*I2775</f>
        <v>36.309756</v>
      </c>
    </row>
    <row r="2776" customFormat="false" ht="15" hidden="false" customHeight="false" outlineLevel="0" collapsed="false">
      <c r="A2776" s="28" t="n">
        <v>45696</v>
      </c>
      <c r="B2776" s="21" t="s">
        <v>125</v>
      </c>
      <c r="C2776" s="21" t="s">
        <v>138</v>
      </c>
      <c r="D2776" s="29" t="n">
        <v>79.85</v>
      </c>
      <c r="E2776" s="29" t="n">
        <f aca="false">D2776/10</f>
        <v>7.985</v>
      </c>
      <c r="F2776" s="29" t="n">
        <f aca="false">(E2776+Einstellungen!$B$20)*(1+Einstellungen!$B$10)</f>
        <v>31.70279</v>
      </c>
      <c r="G2776" s="21" t="str">
        <f aca="false">IF(F2776&lt;Einstellungen!$B$5,"ja","nein")</f>
        <v>nein</v>
      </c>
      <c r="H2776" s="21" t="s">
        <v>17</v>
      </c>
      <c r="I2776" s="29" t="n">
        <f aca="false">INDEX(Einstellungen!$B$27:$B$50,14)</f>
        <v>1.15</v>
      </c>
      <c r="J2776" s="29" t="n">
        <f aca="false">F2776*I2776</f>
        <v>36.4582085</v>
      </c>
    </row>
    <row r="2777" customFormat="false" ht="15" hidden="false" customHeight="false" outlineLevel="0" collapsed="false">
      <c r="A2777" s="28" t="n">
        <v>45696</v>
      </c>
      <c r="B2777" s="21" t="s">
        <v>126</v>
      </c>
      <c r="C2777" s="21" t="s">
        <v>138</v>
      </c>
      <c r="D2777" s="29" t="n">
        <v>89.85</v>
      </c>
      <c r="E2777" s="29" t="n">
        <f aca="false">D2777/10</f>
        <v>8.985</v>
      </c>
      <c r="F2777" s="29" t="n">
        <f aca="false">(E2777+Einstellungen!$B$20)*(1+Einstellungen!$B$10)</f>
        <v>32.89279</v>
      </c>
      <c r="G2777" s="21" t="str">
        <f aca="false">IF(F2777&lt;Einstellungen!$B$5,"ja","nein")</f>
        <v>nein</v>
      </c>
      <c r="H2777" s="21" t="s">
        <v>17</v>
      </c>
      <c r="I2777" s="29" t="n">
        <f aca="false">INDEX(Einstellungen!$B$27:$B$50,15)</f>
        <v>1</v>
      </c>
      <c r="J2777" s="29" t="n">
        <f aca="false">F2777*I2777</f>
        <v>32.89279</v>
      </c>
    </row>
    <row r="2778" customFormat="false" ht="15" hidden="false" customHeight="false" outlineLevel="0" collapsed="false">
      <c r="A2778" s="28" t="n">
        <v>45696</v>
      </c>
      <c r="B2778" s="21" t="s">
        <v>127</v>
      </c>
      <c r="C2778" s="21" t="s">
        <v>138</v>
      </c>
      <c r="D2778" s="29" t="n">
        <v>118</v>
      </c>
      <c r="E2778" s="29" t="n">
        <f aca="false">D2778/10</f>
        <v>11.8</v>
      </c>
      <c r="F2778" s="29" t="n">
        <f aca="false">(E2778+Einstellungen!$B$20)*(1+Einstellungen!$B$10)</f>
        <v>36.24264</v>
      </c>
      <c r="G2778" s="21" t="str">
        <f aca="false">IF(F2778&lt;Einstellungen!$B$5,"ja","nein")</f>
        <v>nein</v>
      </c>
      <c r="H2778" s="21" t="s">
        <v>17</v>
      </c>
      <c r="I2778" s="29" t="n">
        <f aca="false">INDEX(Einstellungen!$B$27:$B$50,16)</f>
        <v>0.95</v>
      </c>
      <c r="J2778" s="29" t="n">
        <f aca="false">F2778*I2778</f>
        <v>34.430508</v>
      </c>
    </row>
    <row r="2779" customFormat="false" ht="15" hidden="false" customHeight="false" outlineLevel="0" collapsed="false">
      <c r="A2779" s="28" t="n">
        <v>45696</v>
      </c>
      <c r="B2779" s="21" t="s">
        <v>128</v>
      </c>
      <c r="C2779" s="21" t="s">
        <v>138</v>
      </c>
      <c r="D2779" s="29" t="n">
        <v>140.87</v>
      </c>
      <c r="E2779" s="29" t="n">
        <f aca="false">D2779/10</f>
        <v>14.087</v>
      </c>
      <c r="F2779" s="29" t="n">
        <f aca="false">(E2779+Einstellungen!$B$20)*(1+Einstellungen!$B$10)</f>
        <v>38.96417</v>
      </c>
      <c r="G2779" s="21" t="str">
        <f aca="false">IF(F2779&lt;Einstellungen!$B$5,"ja","nein")</f>
        <v>nein</v>
      </c>
      <c r="H2779" s="21" t="s">
        <v>17</v>
      </c>
      <c r="I2779" s="29" t="n">
        <f aca="false">INDEX(Einstellungen!$B$27:$B$50,17)</f>
        <v>0.95</v>
      </c>
      <c r="J2779" s="29" t="n">
        <f aca="false">F2779*I2779</f>
        <v>37.0159615</v>
      </c>
    </row>
    <row r="2780" customFormat="false" ht="15" hidden="false" customHeight="false" outlineLevel="0" collapsed="false">
      <c r="A2780" s="28" t="n">
        <v>45696</v>
      </c>
      <c r="B2780" s="21" t="s">
        <v>129</v>
      </c>
      <c r="C2780" s="21" t="s">
        <v>138</v>
      </c>
      <c r="D2780" s="29" t="n">
        <v>150</v>
      </c>
      <c r="E2780" s="29" t="n">
        <f aca="false">D2780/10</f>
        <v>15</v>
      </c>
      <c r="F2780" s="29" t="n">
        <f aca="false">(E2780+Einstellungen!$B$20)*(1+Einstellungen!$B$10)</f>
        <v>40.05064</v>
      </c>
      <c r="G2780" s="21" t="str">
        <f aca="false">IF(F2780&lt;Einstellungen!$B$5,"ja","nein")</f>
        <v>nein</v>
      </c>
      <c r="H2780" s="21" t="s">
        <v>17</v>
      </c>
      <c r="I2780" s="29" t="n">
        <f aca="false">INDEX(Einstellungen!$B$27:$B$50,18)</f>
        <v>1.1</v>
      </c>
      <c r="J2780" s="29" t="n">
        <f aca="false">F2780*I2780</f>
        <v>44.055704</v>
      </c>
    </row>
    <row r="2781" customFormat="false" ht="15" hidden="false" customHeight="false" outlineLevel="0" collapsed="false">
      <c r="A2781" s="28" t="n">
        <v>45696</v>
      </c>
      <c r="B2781" s="21" t="s">
        <v>130</v>
      </c>
      <c r="C2781" s="21" t="s">
        <v>138</v>
      </c>
      <c r="D2781" s="29" t="n">
        <v>160.49</v>
      </c>
      <c r="E2781" s="29" t="n">
        <f aca="false">D2781/10</f>
        <v>16.049</v>
      </c>
      <c r="F2781" s="29" t="n">
        <f aca="false">(E2781+Einstellungen!$B$20)*(1+Einstellungen!$B$10)</f>
        <v>41.29895</v>
      </c>
      <c r="G2781" s="21" t="str">
        <f aca="false">IF(F2781&lt;Einstellungen!$B$5,"ja","nein")</f>
        <v>nein</v>
      </c>
      <c r="H2781" s="21" t="s">
        <v>17</v>
      </c>
      <c r="I2781" s="29" t="n">
        <f aca="false">INDEX(Einstellungen!$B$27:$B$50,19)</f>
        <v>1.35</v>
      </c>
      <c r="J2781" s="29" t="n">
        <f aca="false">F2781*I2781</f>
        <v>55.7535825</v>
      </c>
    </row>
    <row r="2782" customFormat="false" ht="15" hidden="false" customHeight="false" outlineLevel="0" collapsed="false">
      <c r="A2782" s="28" t="n">
        <v>45696</v>
      </c>
      <c r="B2782" s="21" t="s">
        <v>131</v>
      </c>
      <c r="C2782" s="21" t="s">
        <v>138</v>
      </c>
      <c r="D2782" s="29" t="n">
        <v>161.1</v>
      </c>
      <c r="E2782" s="29" t="n">
        <f aca="false">D2782/10</f>
        <v>16.11</v>
      </c>
      <c r="F2782" s="29" t="n">
        <f aca="false">(E2782+Einstellungen!$B$20)*(1+Einstellungen!$B$10)</f>
        <v>41.37154</v>
      </c>
      <c r="G2782" s="21" t="str">
        <f aca="false">IF(F2782&lt;Einstellungen!$B$5,"ja","nein")</f>
        <v>nein</v>
      </c>
      <c r="H2782" s="21" t="s">
        <v>17</v>
      </c>
      <c r="I2782" s="29" t="n">
        <f aca="false">INDEX(Einstellungen!$B$27:$B$50,20)</f>
        <v>1.45</v>
      </c>
      <c r="J2782" s="29" t="n">
        <f aca="false">F2782*I2782</f>
        <v>59.988733</v>
      </c>
    </row>
    <row r="2783" customFormat="false" ht="15" hidden="false" customHeight="false" outlineLevel="0" collapsed="false">
      <c r="A2783" s="28" t="n">
        <v>45696</v>
      </c>
      <c r="B2783" s="21" t="s">
        <v>132</v>
      </c>
      <c r="C2783" s="21" t="s">
        <v>138</v>
      </c>
      <c r="D2783" s="29" t="n">
        <v>156.42</v>
      </c>
      <c r="E2783" s="29" t="n">
        <f aca="false">D2783/10</f>
        <v>15.642</v>
      </c>
      <c r="F2783" s="29" t="n">
        <f aca="false">(E2783+Einstellungen!$B$20)*(1+Einstellungen!$B$10)</f>
        <v>40.81462</v>
      </c>
      <c r="G2783" s="21" t="str">
        <f aca="false">IF(F2783&lt;Einstellungen!$B$5,"ja","nein")</f>
        <v>nein</v>
      </c>
      <c r="H2783" s="21" t="s">
        <v>17</v>
      </c>
      <c r="I2783" s="29" t="n">
        <f aca="false">INDEX(Einstellungen!$B$27:$B$50,21)</f>
        <v>1.4</v>
      </c>
      <c r="J2783" s="29" t="n">
        <f aca="false">F2783*I2783</f>
        <v>57.140468</v>
      </c>
    </row>
    <row r="2784" customFormat="false" ht="15" hidden="false" customHeight="false" outlineLevel="0" collapsed="false">
      <c r="A2784" s="28" t="n">
        <v>45696</v>
      </c>
      <c r="B2784" s="21" t="s">
        <v>133</v>
      </c>
      <c r="C2784" s="21" t="s">
        <v>138</v>
      </c>
      <c r="D2784" s="29" t="n">
        <v>149</v>
      </c>
      <c r="E2784" s="29" t="n">
        <f aca="false">D2784/10</f>
        <v>14.9</v>
      </c>
      <c r="F2784" s="29" t="n">
        <f aca="false">(E2784+Einstellungen!$B$20)*(1+Einstellungen!$B$10)</f>
        <v>39.93164</v>
      </c>
      <c r="G2784" s="21" t="str">
        <f aca="false">IF(F2784&lt;Einstellungen!$B$5,"ja","nein")</f>
        <v>nein</v>
      </c>
      <c r="H2784" s="21" t="s">
        <v>17</v>
      </c>
      <c r="I2784" s="29" t="n">
        <f aca="false">INDEX(Einstellungen!$B$27:$B$50,22)</f>
        <v>1.25</v>
      </c>
      <c r="J2784" s="29" t="n">
        <f aca="false">F2784*I2784</f>
        <v>49.91455</v>
      </c>
    </row>
    <row r="2785" customFormat="false" ht="15" hidden="false" customHeight="false" outlineLevel="0" collapsed="false">
      <c r="A2785" s="28" t="n">
        <v>45696</v>
      </c>
      <c r="B2785" s="21" t="s">
        <v>134</v>
      </c>
      <c r="C2785" s="21" t="s">
        <v>138</v>
      </c>
      <c r="D2785" s="29" t="n">
        <v>144</v>
      </c>
      <c r="E2785" s="29" t="n">
        <f aca="false">D2785/10</f>
        <v>14.4</v>
      </c>
      <c r="F2785" s="29" t="n">
        <f aca="false">(E2785+Einstellungen!$B$20)*(1+Einstellungen!$B$10)</f>
        <v>39.33664</v>
      </c>
      <c r="G2785" s="21" t="str">
        <f aca="false">IF(F2785&lt;Einstellungen!$B$5,"ja","nein")</f>
        <v>nein</v>
      </c>
      <c r="H2785" s="21" t="s">
        <v>17</v>
      </c>
      <c r="I2785" s="29" t="n">
        <f aca="false">INDEX(Einstellungen!$B$27:$B$50,23)</f>
        <v>1.05</v>
      </c>
      <c r="J2785" s="29" t="n">
        <f aca="false">F2785*I2785</f>
        <v>41.303472</v>
      </c>
    </row>
    <row r="2786" customFormat="false" ht="15" hidden="false" customHeight="false" outlineLevel="0" collapsed="false">
      <c r="A2786" s="28" t="n">
        <v>45696</v>
      </c>
      <c r="B2786" s="21" t="s">
        <v>135</v>
      </c>
      <c r="C2786" s="21" t="s">
        <v>138</v>
      </c>
      <c r="D2786" s="29" t="n">
        <v>136.31</v>
      </c>
      <c r="E2786" s="29" t="n">
        <f aca="false">D2786/10</f>
        <v>13.631</v>
      </c>
      <c r="F2786" s="29" t="n">
        <f aca="false">(E2786+Einstellungen!$B$20)*(1+Einstellungen!$B$10)</f>
        <v>38.42153</v>
      </c>
      <c r="G2786" s="21" t="str">
        <f aca="false">IF(F2786&lt;Einstellungen!$B$5,"ja","nein")</f>
        <v>nein</v>
      </c>
      <c r="H2786" s="21" t="s">
        <v>17</v>
      </c>
      <c r="I2786" s="29" t="n">
        <f aca="false">INDEX(Einstellungen!$B$27:$B$50,24)</f>
        <v>0.8</v>
      </c>
      <c r="J2786" s="29" t="n">
        <f aca="false">F2786*I2786</f>
        <v>30.737224</v>
      </c>
    </row>
    <row r="2787" customFormat="false" ht="15" hidden="false" customHeight="false" outlineLevel="0" collapsed="false">
      <c r="A2787" s="28" t="n">
        <v>45697</v>
      </c>
      <c r="B2787" s="21" t="s">
        <v>111</v>
      </c>
      <c r="C2787" s="21" t="s">
        <v>139</v>
      </c>
      <c r="D2787" s="29" t="n">
        <v>135</v>
      </c>
      <c r="E2787" s="29" t="n">
        <f aca="false">D2787/10</f>
        <v>13.5</v>
      </c>
      <c r="F2787" s="29" t="n">
        <f aca="false">(E2787+Einstellungen!$B$20)*(1+Einstellungen!$B$10)</f>
        <v>38.26564</v>
      </c>
      <c r="G2787" s="21" t="str">
        <f aca="false">IF(F2787&lt;Einstellungen!$B$5,"ja","nein")</f>
        <v>nein</v>
      </c>
      <c r="H2787" s="21" t="s">
        <v>17</v>
      </c>
      <c r="I2787" s="29" t="n">
        <f aca="false">INDEX(Einstellungen!$B$27:$B$50,1)</f>
        <v>0.6</v>
      </c>
      <c r="J2787" s="29" t="n">
        <f aca="false">F2787*I2787</f>
        <v>22.959384</v>
      </c>
    </row>
    <row r="2788" customFormat="false" ht="15" hidden="false" customHeight="false" outlineLevel="0" collapsed="false">
      <c r="A2788" s="28" t="n">
        <v>45697</v>
      </c>
      <c r="B2788" s="21" t="s">
        <v>113</v>
      </c>
      <c r="C2788" s="21" t="s">
        <v>139</v>
      </c>
      <c r="D2788" s="29" t="n">
        <v>134.51</v>
      </c>
      <c r="E2788" s="29" t="n">
        <f aca="false">D2788/10</f>
        <v>13.451</v>
      </c>
      <c r="F2788" s="29" t="n">
        <f aca="false">(E2788+Einstellungen!$B$20)*(1+Einstellungen!$B$10)</f>
        <v>38.20733</v>
      </c>
      <c r="G2788" s="21" t="str">
        <f aca="false">IF(F2788&lt;Einstellungen!$B$5,"ja","nein")</f>
        <v>nein</v>
      </c>
      <c r="H2788" s="21" t="s">
        <v>17</v>
      </c>
      <c r="I2788" s="29" t="n">
        <f aca="false">INDEX(Einstellungen!$B$27:$B$50,2)</f>
        <v>0.5</v>
      </c>
      <c r="J2788" s="29" t="n">
        <f aca="false">F2788*I2788</f>
        <v>19.103665</v>
      </c>
    </row>
    <row r="2789" customFormat="false" ht="15" hidden="false" customHeight="false" outlineLevel="0" collapsed="false">
      <c r="A2789" s="28" t="n">
        <v>45697</v>
      </c>
      <c r="B2789" s="21" t="s">
        <v>114</v>
      </c>
      <c r="C2789" s="21" t="s">
        <v>139</v>
      </c>
      <c r="D2789" s="29" t="n">
        <v>130.18</v>
      </c>
      <c r="E2789" s="29" t="n">
        <f aca="false">D2789/10</f>
        <v>13.018</v>
      </c>
      <c r="F2789" s="29" t="n">
        <f aca="false">(E2789+Einstellungen!$B$20)*(1+Einstellungen!$B$10)</f>
        <v>37.69206</v>
      </c>
      <c r="G2789" s="21" t="str">
        <f aca="false">IF(F2789&lt;Einstellungen!$B$5,"ja","nein")</f>
        <v>nein</v>
      </c>
      <c r="H2789" s="21" t="s">
        <v>17</v>
      </c>
      <c r="I2789" s="29" t="n">
        <f aca="false">INDEX(Einstellungen!$B$27:$B$50,3)</f>
        <v>0.45</v>
      </c>
      <c r="J2789" s="29" t="n">
        <f aca="false">F2789*I2789</f>
        <v>16.961427</v>
      </c>
    </row>
    <row r="2790" customFormat="false" ht="15" hidden="false" customHeight="false" outlineLevel="0" collapsed="false">
      <c r="A2790" s="28" t="n">
        <v>45697</v>
      </c>
      <c r="B2790" s="21" t="s">
        <v>115</v>
      </c>
      <c r="C2790" s="21" t="s">
        <v>139</v>
      </c>
      <c r="D2790" s="29" t="n">
        <v>119.3</v>
      </c>
      <c r="E2790" s="29" t="n">
        <f aca="false">D2790/10</f>
        <v>11.93</v>
      </c>
      <c r="F2790" s="29" t="n">
        <f aca="false">(E2790+Einstellungen!$B$20)*(1+Einstellungen!$B$10)</f>
        <v>36.39734</v>
      </c>
      <c r="G2790" s="21" t="str">
        <f aca="false">IF(F2790&lt;Einstellungen!$B$5,"ja","nein")</f>
        <v>nein</v>
      </c>
      <c r="H2790" s="21" t="s">
        <v>17</v>
      </c>
      <c r="I2790" s="29" t="n">
        <f aca="false">INDEX(Einstellungen!$B$27:$B$50,4)</f>
        <v>0.45</v>
      </c>
      <c r="J2790" s="29" t="n">
        <f aca="false">F2790*I2790</f>
        <v>16.378803</v>
      </c>
    </row>
    <row r="2791" customFormat="false" ht="15" hidden="false" customHeight="false" outlineLevel="0" collapsed="false">
      <c r="A2791" s="28" t="n">
        <v>45697</v>
      </c>
      <c r="B2791" s="21" t="s">
        <v>116</v>
      </c>
      <c r="C2791" s="21" t="s">
        <v>139</v>
      </c>
      <c r="D2791" s="29" t="n">
        <v>116.79</v>
      </c>
      <c r="E2791" s="29" t="n">
        <f aca="false">D2791/10</f>
        <v>11.679</v>
      </c>
      <c r="F2791" s="29" t="n">
        <f aca="false">(E2791+Einstellungen!$B$20)*(1+Einstellungen!$B$10)</f>
        <v>36.09865</v>
      </c>
      <c r="G2791" s="21" t="str">
        <f aca="false">IF(F2791&lt;Einstellungen!$B$5,"ja","nein")</f>
        <v>nein</v>
      </c>
      <c r="H2791" s="21" t="s">
        <v>17</v>
      </c>
      <c r="I2791" s="29" t="n">
        <f aca="false">INDEX(Einstellungen!$B$27:$B$50,5)</f>
        <v>0.45</v>
      </c>
      <c r="J2791" s="29" t="n">
        <f aca="false">F2791*I2791</f>
        <v>16.2443925</v>
      </c>
    </row>
    <row r="2792" customFormat="false" ht="15" hidden="false" customHeight="false" outlineLevel="0" collapsed="false">
      <c r="A2792" s="28" t="n">
        <v>45697</v>
      </c>
      <c r="B2792" s="21" t="s">
        <v>117</v>
      </c>
      <c r="C2792" s="21" t="s">
        <v>139</v>
      </c>
      <c r="D2792" s="29" t="n">
        <v>117</v>
      </c>
      <c r="E2792" s="29" t="n">
        <f aca="false">D2792/10</f>
        <v>11.7</v>
      </c>
      <c r="F2792" s="29" t="n">
        <f aca="false">(E2792+Einstellungen!$B$20)*(1+Einstellungen!$B$10)</f>
        <v>36.12364</v>
      </c>
      <c r="G2792" s="21" t="str">
        <f aca="false">IF(F2792&lt;Einstellungen!$B$5,"ja","nein")</f>
        <v>nein</v>
      </c>
      <c r="H2792" s="21" t="s">
        <v>17</v>
      </c>
      <c r="I2792" s="29" t="n">
        <f aca="false">INDEX(Einstellungen!$B$27:$B$50,6)</f>
        <v>0.5</v>
      </c>
      <c r="J2792" s="29" t="n">
        <f aca="false">F2792*I2792</f>
        <v>18.06182</v>
      </c>
    </row>
    <row r="2793" customFormat="false" ht="15" hidden="false" customHeight="false" outlineLevel="0" collapsed="false">
      <c r="A2793" s="28" t="n">
        <v>45697</v>
      </c>
      <c r="B2793" s="21" t="s">
        <v>118</v>
      </c>
      <c r="C2793" s="21" t="s">
        <v>139</v>
      </c>
      <c r="D2793" s="29" t="n">
        <v>117</v>
      </c>
      <c r="E2793" s="29" t="n">
        <f aca="false">D2793/10</f>
        <v>11.7</v>
      </c>
      <c r="F2793" s="29" t="n">
        <f aca="false">(E2793+Einstellungen!$B$20)*(1+Einstellungen!$B$10)</f>
        <v>36.12364</v>
      </c>
      <c r="G2793" s="21" t="str">
        <f aca="false">IF(F2793&lt;Einstellungen!$B$5,"ja","nein")</f>
        <v>nein</v>
      </c>
      <c r="H2793" s="21" t="s">
        <v>17</v>
      </c>
      <c r="I2793" s="29" t="n">
        <f aca="false">INDEX(Einstellungen!$B$27:$B$50,7)</f>
        <v>0.7</v>
      </c>
      <c r="J2793" s="29" t="n">
        <f aca="false">F2793*I2793</f>
        <v>25.286548</v>
      </c>
    </row>
    <row r="2794" customFormat="false" ht="15" hidden="false" customHeight="false" outlineLevel="0" collapsed="false">
      <c r="A2794" s="28" t="n">
        <v>45697</v>
      </c>
      <c r="B2794" s="21" t="s">
        <v>119</v>
      </c>
      <c r="C2794" s="21" t="s">
        <v>139</v>
      </c>
      <c r="D2794" s="29" t="n">
        <v>133.43</v>
      </c>
      <c r="E2794" s="29" t="n">
        <f aca="false">D2794/10</f>
        <v>13.343</v>
      </c>
      <c r="F2794" s="29" t="n">
        <f aca="false">(E2794+Einstellungen!$B$20)*(1+Einstellungen!$B$10)</f>
        <v>38.07881</v>
      </c>
      <c r="G2794" s="21" t="str">
        <f aca="false">IF(F2794&lt;Einstellungen!$B$5,"ja","nein")</f>
        <v>nein</v>
      </c>
      <c r="H2794" s="21" t="s">
        <v>17</v>
      </c>
      <c r="I2794" s="29" t="n">
        <f aca="false">INDEX(Einstellungen!$B$27:$B$50,8)</f>
        <v>0.95</v>
      </c>
      <c r="J2794" s="29" t="n">
        <f aca="false">F2794*I2794</f>
        <v>36.1748695</v>
      </c>
    </row>
    <row r="2795" customFormat="false" ht="15" hidden="false" customHeight="false" outlineLevel="0" collapsed="false">
      <c r="A2795" s="28" t="n">
        <v>45697</v>
      </c>
      <c r="B2795" s="21" t="s">
        <v>120</v>
      </c>
      <c r="C2795" s="21" t="s">
        <v>139</v>
      </c>
      <c r="D2795" s="29" t="n">
        <v>136.77</v>
      </c>
      <c r="E2795" s="29" t="n">
        <f aca="false">D2795/10</f>
        <v>13.677</v>
      </c>
      <c r="F2795" s="29" t="n">
        <f aca="false">(E2795+Einstellungen!$B$20)*(1+Einstellungen!$B$10)</f>
        <v>38.47627</v>
      </c>
      <c r="G2795" s="21" t="str">
        <f aca="false">IF(F2795&lt;Einstellungen!$B$5,"ja","nein")</f>
        <v>nein</v>
      </c>
      <c r="H2795" s="21" t="s">
        <v>17</v>
      </c>
      <c r="I2795" s="29" t="n">
        <f aca="false">INDEX(Einstellungen!$B$27:$B$50,9)</f>
        <v>1.05</v>
      </c>
      <c r="J2795" s="29" t="n">
        <f aca="false">F2795*I2795</f>
        <v>40.4000835</v>
      </c>
    </row>
    <row r="2796" customFormat="false" ht="15" hidden="false" customHeight="false" outlineLevel="0" collapsed="false">
      <c r="A2796" s="28" t="n">
        <v>45697</v>
      </c>
      <c r="B2796" s="21" t="s">
        <v>121</v>
      </c>
      <c r="C2796" s="21" t="s">
        <v>139</v>
      </c>
      <c r="D2796" s="29" t="n">
        <v>123.97</v>
      </c>
      <c r="E2796" s="29" t="n">
        <f aca="false">D2796/10</f>
        <v>12.397</v>
      </c>
      <c r="F2796" s="29" t="n">
        <f aca="false">(E2796+Einstellungen!$B$20)*(1+Einstellungen!$B$10)</f>
        <v>36.95307</v>
      </c>
      <c r="G2796" s="21" t="str">
        <f aca="false">IF(F2796&lt;Einstellungen!$B$5,"ja","nein")</f>
        <v>nein</v>
      </c>
      <c r="H2796" s="21" t="s">
        <v>17</v>
      </c>
      <c r="I2796" s="29" t="n">
        <f aca="false">INDEX(Einstellungen!$B$27:$B$50,10)</f>
        <v>1.05</v>
      </c>
      <c r="J2796" s="29" t="n">
        <f aca="false">F2796*I2796</f>
        <v>38.8007235</v>
      </c>
    </row>
    <row r="2797" customFormat="false" ht="15" hidden="false" customHeight="false" outlineLevel="0" collapsed="false">
      <c r="A2797" s="28" t="n">
        <v>45697</v>
      </c>
      <c r="B2797" s="21" t="s">
        <v>122</v>
      </c>
      <c r="C2797" s="21" t="s">
        <v>139</v>
      </c>
      <c r="D2797" s="29" t="n">
        <v>114.79</v>
      </c>
      <c r="E2797" s="29" t="n">
        <f aca="false">D2797/10</f>
        <v>11.479</v>
      </c>
      <c r="F2797" s="29" t="n">
        <f aca="false">(E2797+Einstellungen!$B$20)*(1+Einstellungen!$B$10)</f>
        <v>35.86065</v>
      </c>
      <c r="G2797" s="21" t="str">
        <f aca="false">IF(F2797&lt;Einstellungen!$B$5,"ja","nein")</f>
        <v>nein</v>
      </c>
      <c r="H2797" s="21" t="s">
        <v>17</v>
      </c>
      <c r="I2797" s="29" t="n">
        <f aca="false">INDEX(Einstellungen!$B$27:$B$50,11)</f>
        <v>1.05</v>
      </c>
      <c r="J2797" s="29" t="n">
        <f aca="false">F2797*I2797</f>
        <v>37.6536825</v>
      </c>
    </row>
    <row r="2798" customFormat="false" ht="15" hidden="false" customHeight="false" outlineLevel="0" collapsed="false">
      <c r="A2798" s="28" t="n">
        <v>45697</v>
      </c>
      <c r="B2798" s="21" t="s">
        <v>123</v>
      </c>
      <c r="C2798" s="21" t="s">
        <v>139</v>
      </c>
      <c r="D2798" s="29" t="n">
        <v>105.65</v>
      </c>
      <c r="E2798" s="29" t="n">
        <f aca="false">D2798/10</f>
        <v>10.565</v>
      </c>
      <c r="F2798" s="29" t="n">
        <f aca="false">(E2798+Einstellungen!$B$20)*(1+Einstellungen!$B$10)</f>
        <v>34.77299</v>
      </c>
      <c r="G2798" s="21" t="str">
        <f aca="false">IF(F2798&lt;Einstellungen!$B$5,"ja","nein")</f>
        <v>nein</v>
      </c>
      <c r="H2798" s="21" t="s">
        <v>17</v>
      </c>
      <c r="I2798" s="29" t="n">
        <f aca="false">INDEX(Einstellungen!$B$27:$B$50,12)</f>
        <v>1.1</v>
      </c>
      <c r="J2798" s="29" t="n">
        <f aca="false">F2798*I2798</f>
        <v>38.250289</v>
      </c>
    </row>
    <row r="2799" customFormat="false" ht="15" hidden="false" customHeight="false" outlineLevel="0" collapsed="false">
      <c r="A2799" s="28" t="n">
        <v>45697</v>
      </c>
      <c r="B2799" s="21" t="s">
        <v>124</v>
      </c>
      <c r="C2799" s="21" t="s">
        <v>139</v>
      </c>
      <c r="D2799" s="29" t="n">
        <v>98.71</v>
      </c>
      <c r="E2799" s="29" t="n">
        <f aca="false">D2799/10</f>
        <v>9.871</v>
      </c>
      <c r="F2799" s="29" t="n">
        <f aca="false">(E2799+Einstellungen!$B$20)*(1+Einstellungen!$B$10)</f>
        <v>33.94713</v>
      </c>
      <c r="G2799" s="21" t="str">
        <f aca="false">IF(F2799&lt;Einstellungen!$B$5,"ja","nein")</f>
        <v>nein</v>
      </c>
      <c r="H2799" s="21" t="s">
        <v>17</v>
      </c>
      <c r="I2799" s="29" t="n">
        <f aca="false">INDEX(Einstellungen!$B$27:$B$50,13)</f>
        <v>1.2</v>
      </c>
      <c r="J2799" s="29" t="n">
        <f aca="false">F2799*I2799</f>
        <v>40.736556</v>
      </c>
    </row>
    <row r="2800" customFormat="false" ht="15" hidden="false" customHeight="false" outlineLevel="0" collapsed="false">
      <c r="A2800" s="28" t="n">
        <v>45697</v>
      </c>
      <c r="B2800" s="21" t="s">
        <v>125</v>
      </c>
      <c r="C2800" s="21" t="s">
        <v>139</v>
      </c>
      <c r="D2800" s="29" t="n">
        <v>95.53</v>
      </c>
      <c r="E2800" s="29" t="n">
        <f aca="false">D2800/10</f>
        <v>9.553</v>
      </c>
      <c r="F2800" s="29" t="n">
        <f aca="false">(E2800+Einstellungen!$B$20)*(1+Einstellungen!$B$10)</f>
        <v>33.56871</v>
      </c>
      <c r="G2800" s="21" t="str">
        <f aca="false">IF(F2800&lt;Einstellungen!$B$5,"ja","nein")</f>
        <v>nein</v>
      </c>
      <c r="H2800" s="21" t="s">
        <v>17</v>
      </c>
      <c r="I2800" s="29" t="n">
        <f aca="false">INDEX(Einstellungen!$B$27:$B$50,14)</f>
        <v>1.15</v>
      </c>
      <c r="J2800" s="29" t="n">
        <f aca="false">F2800*I2800</f>
        <v>38.6040165</v>
      </c>
    </row>
    <row r="2801" customFormat="false" ht="15" hidden="false" customHeight="false" outlineLevel="0" collapsed="false">
      <c r="A2801" s="28" t="n">
        <v>45697</v>
      </c>
      <c r="B2801" s="21" t="s">
        <v>126</v>
      </c>
      <c r="C2801" s="21" t="s">
        <v>139</v>
      </c>
      <c r="D2801" s="29" t="n">
        <v>109.9</v>
      </c>
      <c r="E2801" s="29" t="n">
        <f aca="false">D2801/10</f>
        <v>10.99</v>
      </c>
      <c r="F2801" s="29" t="n">
        <f aca="false">(E2801+Einstellungen!$B$20)*(1+Einstellungen!$B$10)</f>
        <v>35.27874</v>
      </c>
      <c r="G2801" s="21" t="str">
        <f aca="false">IF(F2801&lt;Einstellungen!$B$5,"ja","nein")</f>
        <v>nein</v>
      </c>
      <c r="H2801" s="21" t="s">
        <v>17</v>
      </c>
      <c r="I2801" s="29" t="n">
        <f aca="false">INDEX(Einstellungen!$B$27:$B$50,15)</f>
        <v>1</v>
      </c>
      <c r="J2801" s="29" t="n">
        <f aca="false">F2801*I2801</f>
        <v>35.27874</v>
      </c>
    </row>
    <row r="2802" customFormat="false" ht="15" hidden="false" customHeight="false" outlineLevel="0" collapsed="false">
      <c r="A2802" s="28" t="n">
        <v>45697</v>
      </c>
      <c r="B2802" s="21" t="s">
        <v>127</v>
      </c>
      <c r="C2802" s="21" t="s">
        <v>139</v>
      </c>
      <c r="D2802" s="29" t="n">
        <v>120.4</v>
      </c>
      <c r="E2802" s="29" t="n">
        <f aca="false">D2802/10</f>
        <v>12.04</v>
      </c>
      <c r="F2802" s="29" t="n">
        <f aca="false">(E2802+Einstellungen!$B$20)*(1+Einstellungen!$B$10)</f>
        <v>36.52824</v>
      </c>
      <c r="G2802" s="21" t="str">
        <f aca="false">IF(F2802&lt;Einstellungen!$B$5,"ja","nein")</f>
        <v>nein</v>
      </c>
      <c r="H2802" s="21" t="s">
        <v>17</v>
      </c>
      <c r="I2802" s="29" t="n">
        <f aca="false">INDEX(Einstellungen!$B$27:$B$50,16)</f>
        <v>0.95</v>
      </c>
      <c r="J2802" s="29" t="n">
        <f aca="false">F2802*I2802</f>
        <v>34.701828</v>
      </c>
    </row>
    <row r="2803" customFormat="false" ht="15" hidden="false" customHeight="false" outlineLevel="0" collapsed="false">
      <c r="A2803" s="28" t="n">
        <v>45697</v>
      </c>
      <c r="B2803" s="21" t="s">
        <v>128</v>
      </c>
      <c r="C2803" s="21" t="s">
        <v>139</v>
      </c>
      <c r="D2803" s="29" t="n">
        <v>141.96</v>
      </c>
      <c r="E2803" s="29" t="n">
        <f aca="false">D2803/10</f>
        <v>14.196</v>
      </c>
      <c r="F2803" s="29" t="n">
        <f aca="false">(E2803+Einstellungen!$B$20)*(1+Einstellungen!$B$10)</f>
        <v>39.09388</v>
      </c>
      <c r="G2803" s="21" t="str">
        <f aca="false">IF(F2803&lt;Einstellungen!$B$5,"ja","nein")</f>
        <v>nein</v>
      </c>
      <c r="H2803" s="21" t="s">
        <v>17</v>
      </c>
      <c r="I2803" s="29" t="n">
        <f aca="false">INDEX(Einstellungen!$B$27:$B$50,17)</f>
        <v>0.95</v>
      </c>
      <c r="J2803" s="29" t="n">
        <f aca="false">F2803*I2803</f>
        <v>37.139186</v>
      </c>
    </row>
    <row r="2804" customFormat="false" ht="15" hidden="false" customHeight="false" outlineLevel="0" collapsed="false">
      <c r="A2804" s="28" t="n">
        <v>45697</v>
      </c>
      <c r="B2804" s="21" t="s">
        <v>129</v>
      </c>
      <c r="C2804" s="21" t="s">
        <v>139</v>
      </c>
      <c r="D2804" s="29" t="n">
        <v>148.58</v>
      </c>
      <c r="E2804" s="29" t="n">
        <f aca="false">D2804/10</f>
        <v>14.858</v>
      </c>
      <c r="F2804" s="29" t="n">
        <f aca="false">(E2804+Einstellungen!$B$20)*(1+Einstellungen!$B$10)</f>
        <v>39.88166</v>
      </c>
      <c r="G2804" s="21" t="str">
        <f aca="false">IF(F2804&lt;Einstellungen!$B$5,"ja","nein")</f>
        <v>nein</v>
      </c>
      <c r="H2804" s="21" t="s">
        <v>17</v>
      </c>
      <c r="I2804" s="29" t="n">
        <f aca="false">INDEX(Einstellungen!$B$27:$B$50,18)</f>
        <v>1.1</v>
      </c>
      <c r="J2804" s="29" t="n">
        <f aca="false">F2804*I2804</f>
        <v>43.869826</v>
      </c>
    </row>
    <row r="2805" customFormat="false" ht="15" hidden="false" customHeight="false" outlineLevel="0" collapsed="false">
      <c r="A2805" s="28" t="n">
        <v>45697</v>
      </c>
      <c r="B2805" s="21" t="s">
        <v>130</v>
      </c>
      <c r="C2805" s="21" t="s">
        <v>139</v>
      </c>
      <c r="D2805" s="29" t="n">
        <v>161.93</v>
      </c>
      <c r="E2805" s="29" t="n">
        <f aca="false">D2805/10</f>
        <v>16.193</v>
      </c>
      <c r="F2805" s="29" t="n">
        <f aca="false">(E2805+Einstellungen!$B$20)*(1+Einstellungen!$B$10)</f>
        <v>41.47031</v>
      </c>
      <c r="G2805" s="21" t="str">
        <f aca="false">IF(F2805&lt;Einstellungen!$B$5,"ja","nein")</f>
        <v>nein</v>
      </c>
      <c r="H2805" s="21" t="s">
        <v>17</v>
      </c>
      <c r="I2805" s="29" t="n">
        <f aca="false">INDEX(Einstellungen!$B$27:$B$50,19)</f>
        <v>1.35</v>
      </c>
      <c r="J2805" s="29" t="n">
        <f aca="false">F2805*I2805</f>
        <v>55.9849185</v>
      </c>
    </row>
    <row r="2806" customFormat="false" ht="15" hidden="false" customHeight="false" outlineLevel="0" collapsed="false">
      <c r="A2806" s="28" t="n">
        <v>45697</v>
      </c>
      <c r="B2806" s="21" t="s">
        <v>131</v>
      </c>
      <c r="C2806" s="21" t="s">
        <v>139</v>
      </c>
      <c r="D2806" s="29" t="n">
        <v>156.13</v>
      </c>
      <c r="E2806" s="29" t="n">
        <f aca="false">D2806/10</f>
        <v>15.613</v>
      </c>
      <c r="F2806" s="29" t="n">
        <f aca="false">(E2806+Einstellungen!$B$20)*(1+Einstellungen!$B$10)</f>
        <v>40.78011</v>
      </c>
      <c r="G2806" s="21" t="str">
        <f aca="false">IF(F2806&lt;Einstellungen!$B$5,"ja","nein")</f>
        <v>nein</v>
      </c>
      <c r="H2806" s="21" t="s">
        <v>17</v>
      </c>
      <c r="I2806" s="29" t="n">
        <f aca="false">INDEX(Einstellungen!$B$27:$B$50,20)</f>
        <v>1.45</v>
      </c>
      <c r="J2806" s="29" t="n">
        <f aca="false">F2806*I2806</f>
        <v>59.1311595</v>
      </c>
    </row>
    <row r="2807" customFormat="false" ht="15" hidden="false" customHeight="false" outlineLevel="0" collapsed="false">
      <c r="A2807" s="28" t="n">
        <v>45697</v>
      </c>
      <c r="B2807" s="21" t="s">
        <v>132</v>
      </c>
      <c r="C2807" s="21" t="s">
        <v>139</v>
      </c>
      <c r="D2807" s="29" t="n">
        <v>150.65</v>
      </c>
      <c r="E2807" s="29" t="n">
        <f aca="false">D2807/10</f>
        <v>15.065</v>
      </c>
      <c r="F2807" s="29" t="n">
        <f aca="false">(E2807+Einstellungen!$B$20)*(1+Einstellungen!$B$10)</f>
        <v>40.12799</v>
      </c>
      <c r="G2807" s="21" t="str">
        <f aca="false">IF(F2807&lt;Einstellungen!$B$5,"ja","nein")</f>
        <v>nein</v>
      </c>
      <c r="H2807" s="21" t="s">
        <v>17</v>
      </c>
      <c r="I2807" s="29" t="n">
        <f aca="false">INDEX(Einstellungen!$B$27:$B$50,21)</f>
        <v>1.4</v>
      </c>
      <c r="J2807" s="29" t="n">
        <f aca="false">F2807*I2807</f>
        <v>56.179186</v>
      </c>
    </row>
    <row r="2808" customFormat="false" ht="15" hidden="false" customHeight="false" outlineLevel="0" collapsed="false">
      <c r="A2808" s="28" t="n">
        <v>45697</v>
      </c>
      <c r="B2808" s="21" t="s">
        <v>133</v>
      </c>
      <c r="C2808" s="21" t="s">
        <v>139</v>
      </c>
      <c r="D2808" s="29" t="n">
        <v>142.92</v>
      </c>
      <c r="E2808" s="29" t="n">
        <f aca="false">D2808/10</f>
        <v>14.292</v>
      </c>
      <c r="F2808" s="29" t="n">
        <f aca="false">(E2808+Einstellungen!$B$20)*(1+Einstellungen!$B$10)</f>
        <v>39.20812</v>
      </c>
      <c r="G2808" s="21" t="str">
        <f aca="false">IF(F2808&lt;Einstellungen!$B$5,"ja","nein")</f>
        <v>nein</v>
      </c>
      <c r="H2808" s="21" t="s">
        <v>17</v>
      </c>
      <c r="I2808" s="29" t="n">
        <f aca="false">INDEX(Einstellungen!$B$27:$B$50,22)</f>
        <v>1.25</v>
      </c>
      <c r="J2808" s="29" t="n">
        <f aca="false">F2808*I2808</f>
        <v>49.01015</v>
      </c>
    </row>
    <row r="2809" customFormat="false" ht="15" hidden="false" customHeight="false" outlineLevel="0" collapsed="false">
      <c r="A2809" s="28" t="n">
        <v>45697</v>
      </c>
      <c r="B2809" s="21" t="s">
        <v>134</v>
      </c>
      <c r="C2809" s="21" t="s">
        <v>139</v>
      </c>
      <c r="D2809" s="29" t="n">
        <v>143</v>
      </c>
      <c r="E2809" s="29" t="n">
        <f aca="false">D2809/10</f>
        <v>14.3</v>
      </c>
      <c r="F2809" s="29" t="n">
        <f aca="false">(E2809+Einstellungen!$B$20)*(1+Einstellungen!$B$10)</f>
        <v>39.21764</v>
      </c>
      <c r="G2809" s="21" t="str">
        <f aca="false">IF(F2809&lt;Einstellungen!$B$5,"ja","nein")</f>
        <v>nein</v>
      </c>
      <c r="H2809" s="21" t="s">
        <v>17</v>
      </c>
      <c r="I2809" s="29" t="n">
        <f aca="false">INDEX(Einstellungen!$B$27:$B$50,23)</f>
        <v>1.05</v>
      </c>
      <c r="J2809" s="29" t="n">
        <f aca="false">F2809*I2809</f>
        <v>41.178522</v>
      </c>
    </row>
    <row r="2810" customFormat="false" ht="15" hidden="false" customHeight="false" outlineLevel="0" collapsed="false">
      <c r="A2810" s="28" t="n">
        <v>45697</v>
      </c>
      <c r="B2810" s="21" t="s">
        <v>135</v>
      </c>
      <c r="C2810" s="21" t="s">
        <v>139</v>
      </c>
      <c r="D2810" s="29" t="n">
        <v>127.97</v>
      </c>
      <c r="E2810" s="29" t="n">
        <f aca="false">D2810/10</f>
        <v>12.797</v>
      </c>
      <c r="F2810" s="29" t="n">
        <f aca="false">(E2810+Einstellungen!$B$20)*(1+Einstellungen!$B$10)</f>
        <v>37.42907</v>
      </c>
      <c r="G2810" s="21" t="str">
        <f aca="false">IF(F2810&lt;Einstellungen!$B$5,"ja","nein")</f>
        <v>nein</v>
      </c>
      <c r="H2810" s="21" t="s">
        <v>17</v>
      </c>
      <c r="I2810" s="29" t="n">
        <f aca="false">INDEX(Einstellungen!$B$27:$B$50,24)</f>
        <v>0.8</v>
      </c>
      <c r="J2810" s="29" t="n">
        <f aca="false">F2810*I2810</f>
        <v>29.943256</v>
      </c>
    </row>
    <row r="2811" customFormat="false" ht="15" hidden="false" customHeight="false" outlineLevel="0" collapsed="false">
      <c r="A2811" s="28" t="n">
        <v>45698</v>
      </c>
      <c r="B2811" s="21" t="s">
        <v>111</v>
      </c>
      <c r="C2811" s="21" t="s">
        <v>140</v>
      </c>
      <c r="D2811" s="29" t="n">
        <v>118.58</v>
      </c>
      <c r="E2811" s="29" t="n">
        <f aca="false">D2811/10</f>
        <v>11.858</v>
      </c>
      <c r="F2811" s="29" t="n">
        <f aca="false">(E2811+Einstellungen!$B$20)*(1+Einstellungen!$B$10)</f>
        <v>36.31166</v>
      </c>
      <c r="G2811" s="21" t="str">
        <f aca="false">IF(F2811&lt;Einstellungen!$B$5,"ja","nein")</f>
        <v>nein</v>
      </c>
      <c r="H2811" s="21" t="s">
        <v>17</v>
      </c>
      <c r="I2811" s="29" t="n">
        <f aca="false">INDEX(Einstellungen!$B$27:$B$50,1)</f>
        <v>0.6</v>
      </c>
      <c r="J2811" s="29" t="n">
        <f aca="false">F2811*I2811</f>
        <v>21.786996</v>
      </c>
    </row>
    <row r="2812" customFormat="false" ht="15" hidden="false" customHeight="false" outlineLevel="0" collapsed="false">
      <c r="A2812" s="28" t="n">
        <v>45698</v>
      </c>
      <c r="B2812" s="21" t="s">
        <v>113</v>
      </c>
      <c r="C2812" s="21" t="s">
        <v>140</v>
      </c>
      <c r="D2812" s="29" t="n">
        <v>111.82</v>
      </c>
      <c r="E2812" s="29" t="n">
        <f aca="false">D2812/10</f>
        <v>11.182</v>
      </c>
      <c r="F2812" s="29" t="n">
        <f aca="false">(E2812+Einstellungen!$B$20)*(1+Einstellungen!$B$10)</f>
        <v>35.50722</v>
      </c>
      <c r="G2812" s="21" t="str">
        <f aca="false">IF(F2812&lt;Einstellungen!$B$5,"ja","nein")</f>
        <v>nein</v>
      </c>
      <c r="H2812" s="21" t="s">
        <v>17</v>
      </c>
      <c r="I2812" s="29" t="n">
        <f aca="false">INDEX(Einstellungen!$B$27:$B$50,2)</f>
        <v>0.5</v>
      </c>
      <c r="J2812" s="29" t="n">
        <f aca="false">F2812*I2812</f>
        <v>17.75361</v>
      </c>
    </row>
    <row r="2813" customFormat="false" ht="15" hidden="false" customHeight="false" outlineLevel="0" collapsed="false">
      <c r="A2813" s="28" t="n">
        <v>45698</v>
      </c>
      <c r="B2813" s="21" t="s">
        <v>114</v>
      </c>
      <c r="C2813" s="21" t="s">
        <v>140</v>
      </c>
      <c r="D2813" s="29" t="n">
        <v>109.22</v>
      </c>
      <c r="E2813" s="29" t="n">
        <f aca="false">D2813/10</f>
        <v>10.922</v>
      </c>
      <c r="F2813" s="29" t="n">
        <f aca="false">(E2813+Einstellungen!$B$20)*(1+Einstellungen!$B$10)</f>
        <v>35.19782</v>
      </c>
      <c r="G2813" s="21" t="str">
        <f aca="false">IF(F2813&lt;Einstellungen!$B$5,"ja","nein")</f>
        <v>nein</v>
      </c>
      <c r="H2813" s="21" t="s">
        <v>17</v>
      </c>
      <c r="I2813" s="29" t="n">
        <f aca="false">INDEX(Einstellungen!$B$27:$B$50,3)</f>
        <v>0.45</v>
      </c>
      <c r="J2813" s="29" t="n">
        <f aca="false">F2813*I2813</f>
        <v>15.839019</v>
      </c>
    </row>
    <row r="2814" customFormat="false" ht="15" hidden="false" customHeight="false" outlineLevel="0" collapsed="false">
      <c r="A2814" s="28" t="n">
        <v>45698</v>
      </c>
      <c r="B2814" s="21" t="s">
        <v>115</v>
      </c>
      <c r="C2814" s="21" t="s">
        <v>140</v>
      </c>
      <c r="D2814" s="29" t="n">
        <v>106.29</v>
      </c>
      <c r="E2814" s="29" t="n">
        <f aca="false">D2814/10</f>
        <v>10.629</v>
      </c>
      <c r="F2814" s="29" t="n">
        <f aca="false">(E2814+Einstellungen!$B$20)*(1+Einstellungen!$B$10)</f>
        <v>34.84915</v>
      </c>
      <c r="G2814" s="21" t="str">
        <f aca="false">IF(F2814&lt;Einstellungen!$B$5,"ja","nein")</f>
        <v>nein</v>
      </c>
      <c r="H2814" s="21" t="s">
        <v>17</v>
      </c>
      <c r="I2814" s="29" t="n">
        <f aca="false">INDEX(Einstellungen!$B$27:$B$50,4)</f>
        <v>0.45</v>
      </c>
      <c r="J2814" s="29" t="n">
        <f aca="false">F2814*I2814</f>
        <v>15.6821175</v>
      </c>
    </row>
    <row r="2815" customFormat="false" ht="15" hidden="false" customHeight="false" outlineLevel="0" collapsed="false">
      <c r="A2815" s="28" t="n">
        <v>45698</v>
      </c>
      <c r="B2815" s="21" t="s">
        <v>116</v>
      </c>
      <c r="C2815" s="21" t="s">
        <v>140</v>
      </c>
      <c r="D2815" s="29" t="n">
        <v>105.85</v>
      </c>
      <c r="E2815" s="29" t="n">
        <f aca="false">D2815/10</f>
        <v>10.585</v>
      </c>
      <c r="F2815" s="29" t="n">
        <f aca="false">(E2815+Einstellungen!$B$20)*(1+Einstellungen!$B$10)</f>
        <v>34.79679</v>
      </c>
      <c r="G2815" s="21" t="str">
        <f aca="false">IF(F2815&lt;Einstellungen!$B$5,"ja","nein")</f>
        <v>nein</v>
      </c>
      <c r="H2815" s="21" t="s">
        <v>17</v>
      </c>
      <c r="I2815" s="29" t="n">
        <f aca="false">INDEX(Einstellungen!$B$27:$B$50,5)</f>
        <v>0.45</v>
      </c>
      <c r="J2815" s="29" t="n">
        <f aca="false">F2815*I2815</f>
        <v>15.6585555</v>
      </c>
    </row>
    <row r="2816" customFormat="false" ht="15" hidden="false" customHeight="false" outlineLevel="0" collapsed="false">
      <c r="A2816" s="28" t="n">
        <v>45698</v>
      </c>
      <c r="B2816" s="21" t="s">
        <v>117</v>
      </c>
      <c r="C2816" s="21" t="s">
        <v>140</v>
      </c>
      <c r="D2816" s="29" t="n">
        <v>112</v>
      </c>
      <c r="E2816" s="29" t="n">
        <f aca="false">D2816/10</f>
        <v>11.2</v>
      </c>
      <c r="F2816" s="29" t="n">
        <f aca="false">(E2816+Einstellungen!$B$20)*(1+Einstellungen!$B$10)</f>
        <v>35.52864</v>
      </c>
      <c r="G2816" s="21" t="str">
        <f aca="false">IF(F2816&lt;Einstellungen!$B$5,"ja","nein")</f>
        <v>nein</v>
      </c>
      <c r="H2816" s="21" t="s">
        <v>17</v>
      </c>
      <c r="I2816" s="29" t="n">
        <f aca="false">INDEX(Einstellungen!$B$27:$B$50,6)</f>
        <v>0.5</v>
      </c>
      <c r="J2816" s="29" t="n">
        <f aca="false">F2816*I2816</f>
        <v>17.76432</v>
      </c>
    </row>
    <row r="2817" customFormat="false" ht="15" hidden="false" customHeight="false" outlineLevel="0" collapsed="false">
      <c r="A2817" s="28" t="n">
        <v>45698</v>
      </c>
      <c r="B2817" s="21" t="s">
        <v>118</v>
      </c>
      <c r="C2817" s="21" t="s">
        <v>140</v>
      </c>
      <c r="D2817" s="29" t="n">
        <v>145.38</v>
      </c>
      <c r="E2817" s="29" t="n">
        <f aca="false">D2817/10</f>
        <v>14.538</v>
      </c>
      <c r="F2817" s="29" t="n">
        <f aca="false">(E2817+Einstellungen!$B$20)*(1+Einstellungen!$B$10)</f>
        <v>39.50086</v>
      </c>
      <c r="G2817" s="21" t="str">
        <f aca="false">IF(F2817&lt;Einstellungen!$B$5,"ja","nein")</f>
        <v>nein</v>
      </c>
      <c r="H2817" s="21" t="s">
        <v>17</v>
      </c>
      <c r="I2817" s="29" t="n">
        <f aca="false">INDEX(Einstellungen!$B$27:$B$50,7)</f>
        <v>0.7</v>
      </c>
      <c r="J2817" s="29" t="n">
        <f aca="false">F2817*I2817</f>
        <v>27.650602</v>
      </c>
    </row>
    <row r="2818" customFormat="false" ht="15" hidden="false" customHeight="false" outlineLevel="0" collapsed="false">
      <c r="A2818" s="28" t="n">
        <v>45698</v>
      </c>
      <c r="B2818" s="21" t="s">
        <v>119</v>
      </c>
      <c r="C2818" s="21" t="s">
        <v>140</v>
      </c>
      <c r="D2818" s="29" t="n">
        <v>162.02</v>
      </c>
      <c r="E2818" s="29" t="n">
        <f aca="false">D2818/10</f>
        <v>16.202</v>
      </c>
      <c r="F2818" s="29" t="n">
        <f aca="false">(E2818+Einstellungen!$B$20)*(1+Einstellungen!$B$10)</f>
        <v>41.48102</v>
      </c>
      <c r="G2818" s="21" t="str">
        <f aca="false">IF(F2818&lt;Einstellungen!$B$5,"ja","nein")</f>
        <v>nein</v>
      </c>
      <c r="H2818" s="21" t="s">
        <v>17</v>
      </c>
      <c r="I2818" s="29" t="n">
        <f aca="false">INDEX(Einstellungen!$B$27:$B$50,8)</f>
        <v>0.95</v>
      </c>
      <c r="J2818" s="29" t="n">
        <f aca="false">F2818*I2818</f>
        <v>39.406969</v>
      </c>
    </row>
    <row r="2819" customFormat="false" ht="15" hidden="false" customHeight="false" outlineLevel="0" collapsed="false">
      <c r="A2819" s="28" t="n">
        <v>45698</v>
      </c>
      <c r="B2819" s="21" t="s">
        <v>120</v>
      </c>
      <c r="C2819" s="21" t="s">
        <v>140</v>
      </c>
      <c r="D2819" s="29" t="n">
        <v>181.36</v>
      </c>
      <c r="E2819" s="29" t="n">
        <f aca="false">D2819/10</f>
        <v>18.136</v>
      </c>
      <c r="F2819" s="29" t="n">
        <f aca="false">(E2819+Einstellungen!$B$20)*(1+Einstellungen!$B$10)</f>
        <v>43.78248</v>
      </c>
      <c r="G2819" s="21" t="str">
        <f aca="false">IF(F2819&lt;Einstellungen!$B$5,"ja","nein")</f>
        <v>nein</v>
      </c>
      <c r="H2819" s="21" t="s">
        <v>17</v>
      </c>
      <c r="I2819" s="29" t="n">
        <f aca="false">INDEX(Einstellungen!$B$27:$B$50,9)</f>
        <v>1.05</v>
      </c>
      <c r="J2819" s="29" t="n">
        <f aca="false">F2819*I2819</f>
        <v>45.971604</v>
      </c>
    </row>
    <row r="2820" customFormat="false" ht="15" hidden="false" customHeight="false" outlineLevel="0" collapsed="false">
      <c r="A2820" s="28" t="n">
        <v>45698</v>
      </c>
      <c r="B2820" s="21" t="s">
        <v>121</v>
      </c>
      <c r="C2820" s="21" t="s">
        <v>140</v>
      </c>
      <c r="D2820" s="29" t="n">
        <v>163.18</v>
      </c>
      <c r="E2820" s="29" t="n">
        <f aca="false">D2820/10</f>
        <v>16.318</v>
      </c>
      <c r="F2820" s="29" t="n">
        <f aca="false">(E2820+Einstellungen!$B$20)*(1+Einstellungen!$B$10)</f>
        <v>41.61906</v>
      </c>
      <c r="G2820" s="21" t="str">
        <f aca="false">IF(F2820&lt;Einstellungen!$B$5,"ja","nein")</f>
        <v>nein</v>
      </c>
      <c r="H2820" s="21" t="s">
        <v>17</v>
      </c>
      <c r="I2820" s="29" t="n">
        <f aca="false">INDEX(Einstellungen!$B$27:$B$50,10)</f>
        <v>1.05</v>
      </c>
      <c r="J2820" s="29" t="n">
        <f aca="false">F2820*I2820</f>
        <v>43.700013</v>
      </c>
    </row>
    <row r="2821" customFormat="false" ht="15" hidden="false" customHeight="false" outlineLevel="0" collapsed="false">
      <c r="A2821" s="28" t="n">
        <v>45698</v>
      </c>
      <c r="B2821" s="21" t="s">
        <v>122</v>
      </c>
      <c r="C2821" s="21" t="s">
        <v>140</v>
      </c>
      <c r="D2821" s="29" t="n">
        <v>135.9</v>
      </c>
      <c r="E2821" s="29" t="n">
        <f aca="false">D2821/10</f>
        <v>13.59</v>
      </c>
      <c r="F2821" s="29" t="n">
        <f aca="false">(E2821+Einstellungen!$B$20)*(1+Einstellungen!$B$10)</f>
        <v>38.37274</v>
      </c>
      <c r="G2821" s="21" t="str">
        <f aca="false">IF(F2821&lt;Einstellungen!$B$5,"ja","nein")</f>
        <v>nein</v>
      </c>
      <c r="H2821" s="21" t="s">
        <v>17</v>
      </c>
      <c r="I2821" s="29" t="n">
        <f aca="false">INDEX(Einstellungen!$B$27:$B$50,11)</f>
        <v>1.05</v>
      </c>
      <c r="J2821" s="29" t="n">
        <f aca="false">F2821*I2821</f>
        <v>40.291377</v>
      </c>
    </row>
    <row r="2822" customFormat="false" ht="15" hidden="false" customHeight="false" outlineLevel="0" collapsed="false">
      <c r="A2822" s="28" t="n">
        <v>45698</v>
      </c>
      <c r="B2822" s="21" t="s">
        <v>123</v>
      </c>
      <c r="C2822" s="21" t="s">
        <v>140</v>
      </c>
      <c r="D2822" s="29" t="n">
        <v>115.28</v>
      </c>
      <c r="E2822" s="29" t="n">
        <f aca="false">D2822/10</f>
        <v>11.528</v>
      </c>
      <c r="F2822" s="29" t="n">
        <f aca="false">(E2822+Einstellungen!$B$20)*(1+Einstellungen!$B$10)</f>
        <v>35.91896</v>
      </c>
      <c r="G2822" s="21" t="str">
        <f aca="false">IF(F2822&lt;Einstellungen!$B$5,"ja","nein")</f>
        <v>nein</v>
      </c>
      <c r="H2822" s="21" t="s">
        <v>17</v>
      </c>
      <c r="I2822" s="29" t="n">
        <f aca="false">INDEX(Einstellungen!$B$27:$B$50,12)</f>
        <v>1.1</v>
      </c>
      <c r="J2822" s="29" t="n">
        <f aca="false">F2822*I2822</f>
        <v>39.510856</v>
      </c>
    </row>
    <row r="2823" customFormat="false" ht="15" hidden="false" customHeight="false" outlineLevel="0" collapsed="false">
      <c r="A2823" s="28" t="n">
        <v>45698</v>
      </c>
      <c r="B2823" s="21" t="s">
        <v>124</v>
      </c>
      <c r="C2823" s="21" t="s">
        <v>140</v>
      </c>
      <c r="D2823" s="29" t="n">
        <v>109.36</v>
      </c>
      <c r="E2823" s="29" t="n">
        <f aca="false">D2823/10</f>
        <v>10.936</v>
      </c>
      <c r="F2823" s="29" t="n">
        <f aca="false">(E2823+Einstellungen!$B$20)*(1+Einstellungen!$B$10)</f>
        <v>35.21448</v>
      </c>
      <c r="G2823" s="21" t="str">
        <f aca="false">IF(F2823&lt;Einstellungen!$B$5,"ja","nein")</f>
        <v>nein</v>
      </c>
      <c r="H2823" s="21" t="s">
        <v>17</v>
      </c>
      <c r="I2823" s="29" t="n">
        <f aca="false">INDEX(Einstellungen!$B$27:$B$50,13)</f>
        <v>1.2</v>
      </c>
      <c r="J2823" s="29" t="n">
        <f aca="false">F2823*I2823</f>
        <v>42.257376</v>
      </c>
    </row>
    <row r="2824" customFormat="false" ht="15" hidden="false" customHeight="false" outlineLevel="0" collapsed="false">
      <c r="A2824" s="28" t="n">
        <v>45698</v>
      </c>
      <c r="B2824" s="21" t="s">
        <v>125</v>
      </c>
      <c r="C2824" s="21" t="s">
        <v>140</v>
      </c>
      <c r="D2824" s="29" t="n">
        <v>109.74</v>
      </c>
      <c r="E2824" s="29" t="n">
        <f aca="false">D2824/10</f>
        <v>10.974</v>
      </c>
      <c r="F2824" s="29" t="n">
        <f aca="false">(E2824+Einstellungen!$B$20)*(1+Einstellungen!$B$10)</f>
        <v>35.2597</v>
      </c>
      <c r="G2824" s="21" t="str">
        <f aca="false">IF(F2824&lt;Einstellungen!$B$5,"ja","nein")</f>
        <v>nein</v>
      </c>
      <c r="H2824" s="21" t="s">
        <v>17</v>
      </c>
      <c r="I2824" s="29" t="n">
        <f aca="false">INDEX(Einstellungen!$B$27:$B$50,14)</f>
        <v>1.15</v>
      </c>
      <c r="J2824" s="29" t="n">
        <f aca="false">F2824*I2824</f>
        <v>40.548655</v>
      </c>
    </row>
    <row r="2825" customFormat="false" ht="15" hidden="false" customHeight="false" outlineLevel="0" collapsed="false">
      <c r="A2825" s="28" t="n">
        <v>45698</v>
      </c>
      <c r="B2825" s="21" t="s">
        <v>126</v>
      </c>
      <c r="C2825" s="21" t="s">
        <v>140</v>
      </c>
      <c r="D2825" s="29" t="n">
        <v>123.07</v>
      </c>
      <c r="E2825" s="29" t="n">
        <f aca="false">D2825/10</f>
        <v>12.307</v>
      </c>
      <c r="F2825" s="29" t="n">
        <f aca="false">(E2825+Einstellungen!$B$20)*(1+Einstellungen!$B$10)</f>
        <v>36.84597</v>
      </c>
      <c r="G2825" s="21" t="str">
        <f aca="false">IF(F2825&lt;Einstellungen!$B$5,"ja","nein")</f>
        <v>nein</v>
      </c>
      <c r="H2825" s="21" t="s">
        <v>17</v>
      </c>
      <c r="I2825" s="29" t="n">
        <f aca="false">INDEX(Einstellungen!$B$27:$B$50,15)</f>
        <v>1</v>
      </c>
      <c r="J2825" s="29" t="n">
        <f aca="false">F2825*I2825</f>
        <v>36.84597</v>
      </c>
    </row>
    <row r="2826" customFormat="false" ht="15" hidden="false" customHeight="false" outlineLevel="0" collapsed="false">
      <c r="A2826" s="28" t="n">
        <v>45698</v>
      </c>
      <c r="B2826" s="21" t="s">
        <v>127</v>
      </c>
      <c r="C2826" s="21" t="s">
        <v>140</v>
      </c>
      <c r="D2826" s="29" t="n">
        <v>128.54</v>
      </c>
      <c r="E2826" s="29" t="n">
        <f aca="false">D2826/10</f>
        <v>12.854</v>
      </c>
      <c r="F2826" s="29" t="n">
        <f aca="false">(E2826+Einstellungen!$B$20)*(1+Einstellungen!$B$10)</f>
        <v>37.4969</v>
      </c>
      <c r="G2826" s="21" t="str">
        <f aca="false">IF(F2826&lt;Einstellungen!$B$5,"ja","nein")</f>
        <v>nein</v>
      </c>
      <c r="H2826" s="21" t="s">
        <v>17</v>
      </c>
      <c r="I2826" s="29" t="n">
        <f aca="false">INDEX(Einstellungen!$B$27:$B$50,16)</f>
        <v>0.95</v>
      </c>
      <c r="J2826" s="29" t="n">
        <f aca="false">F2826*I2826</f>
        <v>35.622055</v>
      </c>
    </row>
    <row r="2827" customFormat="false" ht="15" hidden="false" customHeight="false" outlineLevel="0" collapsed="false">
      <c r="A2827" s="28" t="n">
        <v>45698</v>
      </c>
      <c r="B2827" s="21" t="s">
        <v>128</v>
      </c>
      <c r="C2827" s="21" t="s">
        <v>140</v>
      </c>
      <c r="D2827" s="29" t="n">
        <v>133.58</v>
      </c>
      <c r="E2827" s="29" t="n">
        <f aca="false">D2827/10</f>
        <v>13.358</v>
      </c>
      <c r="F2827" s="29" t="n">
        <f aca="false">(E2827+Einstellungen!$B$20)*(1+Einstellungen!$B$10)</f>
        <v>38.09666</v>
      </c>
      <c r="G2827" s="21" t="str">
        <f aca="false">IF(F2827&lt;Einstellungen!$B$5,"ja","nein")</f>
        <v>nein</v>
      </c>
      <c r="H2827" s="21" t="s">
        <v>17</v>
      </c>
      <c r="I2827" s="29" t="n">
        <f aca="false">INDEX(Einstellungen!$B$27:$B$50,17)</f>
        <v>0.95</v>
      </c>
      <c r="J2827" s="29" t="n">
        <f aca="false">F2827*I2827</f>
        <v>36.191827</v>
      </c>
    </row>
    <row r="2828" customFormat="false" ht="15" hidden="false" customHeight="false" outlineLevel="0" collapsed="false">
      <c r="A2828" s="28" t="n">
        <v>45698</v>
      </c>
      <c r="B2828" s="21" t="s">
        <v>129</v>
      </c>
      <c r="C2828" s="21" t="s">
        <v>140</v>
      </c>
      <c r="D2828" s="29" t="n">
        <v>133.82</v>
      </c>
      <c r="E2828" s="29" t="n">
        <f aca="false">D2828/10</f>
        <v>13.382</v>
      </c>
      <c r="F2828" s="29" t="n">
        <f aca="false">(E2828+Einstellungen!$B$20)*(1+Einstellungen!$B$10)</f>
        <v>38.12522</v>
      </c>
      <c r="G2828" s="21" t="str">
        <f aca="false">IF(F2828&lt;Einstellungen!$B$5,"ja","nein")</f>
        <v>nein</v>
      </c>
      <c r="H2828" s="21" t="s">
        <v>17</v>
      </c>
      <c r="I2828" s="29" t="n">
        <f aca="false">INDEX(Einstellungen!$B$27:$B$50,18)</f>
        <v>1.1</v>
      </c>
      <c r="J2828" s="29" t="n">
        <f aca="false">F2828*I2828</f>
        <v>41.937742</v>
      </c>
    </row>
    <row r="2829" customFormat="false" ht="15" hidden="false" customHeight="false" outlineLevel="0" collapsed="false">
      <c r="A2829" s="28" t="n">
        <v>45698</v>
      </c>
      <c r="B2829" s="21" t="s">
        <v>130</v>
      </c>
      <c r="C2829" s="21" t="s">
        <v>140</v>
      </c>
      <c r="D2829" s="29" t="n">
        <v>142.11</v>
      </c>
      <c r="E2829" s="29" t="n">
        <f aca="false">D2829/10</f>
        <v>14.211</v>
      </c>
      <c r="F2829" s="29" t="n">
        <f aca="false">(E2829+Einstellungen!$B$20)*(1+Einstellungen!$B$10)</f>
        <v>39.11173</v>
      </c>
      <c r="G2829" s="21" t="str">
        <f aca="false">IF(F2829&lt;Einstellungen!$B$5,"ja","nein")</f>
        <v>nein</v>
      </c>
      <c r="H2829" s="21" t="s">
        <v>17</v>
      </c>
      <c r="I2829" s="29" t="n">
        <f aca="false">INDEX(Einstellungen!$B$27:$B$50,19)</f>
        <v>1.35</v>
      </c>
      <c r="J2829" s="29" t="n">
        <f aca="false">F2829*I2829</f>
        <v>52.8008355</v>
      </c>
    </row>
    <row r="2830" customFormat="false" ht="15" hidden="false" customHeight="false" outlineLevel="0" collapsed="false">
      <c r="A2830" s="28" t="n">
        <v>45698</v>
      </c>
      <c r="B2830" s="21" t="s">
        <v>131</v>
      </c>
      <c r="C2830" s="21" t="s">
        <v>140</v>
      </c>
      <c r="D2830" s="29" t="n">
        <v>114.85</v>
      </c>
      <c r="E2830" s="29" t="n">
        <f aca="false">D2830/10</f>
        <v>11.485</v>
      </c>
      <c r="F2830" s="29" t="n">
        <f aca="false">(E2830+Einstellungen!$B$20)*(1+Einstellungen!$B$10)</f>
        <v>35.86779</v>
      </c>
      <c r="G2830" s="21" t="str">
        <f aca="false">IF(F2830&lt;Einstellungen!$B$5,"ja","nein")</f>
        <v>nein</v>
      </c>
      <c r="H2830" s="21" t="s">
        <v>17</v>
      </c>
      <c r="I2830" s="29" t="n">
        <f aca="false">INDEX(Einstellungen!$B$27:$B$50,20)</f>
        <v>1.45</v>
      </c>
      <c r="J2830" s="29" t="n">
        <f aca="false">F2830*I2830</f>
        <v>52.0082955</v>
      </c>
    </row>
    <row r="2831" customFormat="false" ht="15" hidden="false" customHeight="false" outlineLevel="0" collapsed="false">
      <c r="A2831" s="28" t="n">
        <v>45698</v>
      </c>
      <c r="B2831" s="21" t="s">
        <v>132</v>
      </c>
      <c r="C2831" s="21" t="s">
        <v>140</v>
      </c>
      <c r="D2831" s="29" t="n">
        <v>94.37</v>
      </c>
      <c r="E2831" s="29" t="n">
        <f aca="false">D2831/10</f>
        <v>9.437</v>
      </c>
      <c r="F2831" s="29" t="n">
        <f aca="false">(E2831+Einstellungen!$B$20)*(1+Einstellungen!$B$10)</f>
        <v>33.43067</v>
      </c>
      <c r="G2831" s="21" t="str">
        <f aca="false">IF(F2831&lt;Einstellungen!$B$5,"ja","nein")</f>
        <v>nein</v>
      </c>
      <c r="H2831" s="21" t="s">
        <v>17</v>
      </c>
      <c r="I2831" s="29" t="n">
        <f aca="false">INDEX(Einstellungen!$B$27:$B$50,21)</f>
        <v>1.4</v>
      </c>
      <c r="J2831" s="29" t="n">
        <f aca="false">F2831*I2831</f>
        <v>46.802938</v>
      </c>
    </row>
    <row r="2832" customFormat="false" ht="15" hidden="false" customHeight="false" outlineLevel="0" collapsed="false">
      <c r="A2832" s="28" t="n">
        <v>45698</v>
      </c>
      <c r="B2832" s="21" t="s">
        <v>133</v>
      </c>
      <c r="C2832" s="21" t="s">
        <v>140</v>
      </c>
      <c r="D2832" s="29" t="n">
        <v>91.48</v>
      </c>
      <c r="E2832" s="29" t="n">
        <f aca="false">D2832/10</f>
        <v>9.148</v>
      </c>
      <c r="F2832" s="29" t="n">
        <f aca="false">(E2832+Einstellungen!$B$20)*(1+Einstellungen!$B$10)</f>
        <v>33.08676</v>
      </c>
      <c r="G2832" s="21" t="str">
        <f aca="false">IF(F2832&lt;Einstellungen!$B$5,"ja","nein")</f>
        <v>nein</v>
      </c>
      <c r="H2832" s="21" t="s">
        <v>17</v>
      </c>
      <c r="I2832" s="29" t="n">
        <f aca="false">INDEX(Einstellungen!$B$27:$B$50,22)</f>
        <v>1.25</v>
      </c>
      <c r="J2832" s="29" t="n">
        <f aca="false">F2832*I2832</f>
        <v>41.35845</v>
      </c>
    </row>
    <row r="2833" customFormat="false" ht="15" hidden="false" customHeight="false" outlineLevel="0" collapsed="false">
      <c r="A2833" s="28" t="n">
        <v>45698</v>
      </c>
      <c r="B2833" s="21" t="s">
        <v>134</v>
      </c>
      <c r="C2833" s="21" t="s">
        <v>140</v>
      </c>
      <c r="D2833" s="29" t="n">
        <v>88.87</v>
      </c>
      <c r="E2833" s="29" t="n">
        <f aca="false">D2833/10</f>
        <v>8.887</v>
      </c>
      <c r="F2833" s="29" t="n">
        <f aca="false">(E2833+Einstellungen!$B$20)*(1+Einstellungen!$B$10)</f>
        <v>32.77617</v>
      </c>
      <c r="G2833" s="21" t="str">
        <f aca="false">IF(F2833&lt;Einstellungen!$B$5,"ja","nein")</f>
        <v>nein</v>
      </c>
      <c r="H2833" s="21" t="s">
        <v>17</v>
      </c>
      <c r="I2833" s="29" t="n">
        <f aca="false">INDEX(Einstellungen!$B$27:$B$50,23)</f>
        <v>1.05</v>
      </c>
      <c r="J2833" s="29" t="n">
        <f aca="false">F2833*I2833</f>
        <v>34.4149785</v>
      </c>
    </row>
    <row r="2834" customFormat="false" ht="15" hidden="false" customHeight="false" outlineLevel="0" collapsed="false">
      <c r="A2834" s="28" t="n">
        <v>45698</v>
      </c>
      <c r="B2834" s="21" t="s">
        <v>135</v>
      </c>
      <c r="C2834" s="21" t="s">
        <v>140</v>
      </c>
      <c r="D2834" s="29" t="n">
        <v>87.38</v>
      </c>
      <c r="E2834" s="29" t="n">
        <f aca="false">D2834/10</f>
        <v>8.738</v>
      </c>
      <c r="F2834" s="29" t="n">
        <f aca="false">(E2834+Einstellungen!$B$20)*(1+Einstellungen!$B$10)</f>
        <v>32.59886</v>
      </c>
      <c r="G2834" s="21" t="str">
        <f aca="false">IF(F2834&lt;Einstellungen!$B$5,"ja","nein")</f>
        <v>nein</v>
      </c>
      <c r="H2834" s="21" t="s">
        <v>17</v>
      </c>
      <c r="I2834" s="29" t="n">
        <f aca="false">INDEX(Einstellungen!$B$27:$B$50,24)</f>
        <v>0.8</v>
      </c>
      <c r="J2834" s="29" t="n">
        <f aca="false">F2834*I2834</f>
        <v>26.079088</v>
      </c>
    </row>
    <row r="2835" customFormat="false" ht="15" hidden="false" customHeight="false" outlineLevel="0" collapsed="false">
      <c r="A2835" s="28" t="n">
        <v>45699</v>
      </c>
      <c r="B2835" s="21" t="s">
        <v>111</v>
      </c>
      <c r="C2835" s="21" t="s">
        <v>141</v>
      </c>
      <c r="D2835" s="29" t="n">
        <v>77.45</v>
      </c>
      <c r="E2835" s="29" t="n">
        <f aca="false">D2835/10</f>
        <v>7.745</v>
      </c>
      <c r="F2835" s="29" t="n">
        <f aca="false">(E2835+Einstellungen!$B$20)*(1+Einstellungen!$B$10)</f>
        <v>31.41719</v>
      </c>
      <c r="G2835" s="21" t="str">
        <f aca="false">IF(F2835&lt;Einstellungen!$B$5,"ja","nein")</f>
        <v>nein</v>
      </c>
      <c r="H2835" s="21" t="s">
        <v>17</v>
      </c>
      <c r="I2835" s="29" t="n">
        <f aca="false">INDEX(Einstellungen!$B$27:$B$50,1)</f>
        <v>0.6</v>
      </c>
      <c r="J2835" s="29" t="n">
        <f aca="false">F2835*I2835</f>
        <v>18.850314</v>
      </c>
    </row>
    <row r="2836" customFormat="false" ht="15" hidden="false" customHeight="false" outlineLevel="0" collapsed="false">
      <c r="A2836" s="28" t="n">
        <v>45699</v>
      </c>
      <c r="B2836" s="21" t="s">
        <v>113</v>
      </c>
      <c r="C2836" s="21" t="s">
        <v>141</v>
      </c>
      <c r="D2836" s="29" t="n">
        <v>71.1</v>
      </c>
      <c r="E2836" s="29" t="n">
        <f aca="false">D2836/10</f>
        <v>7.11</v>
      </c>
      <c r="F2836" s="29" t="n">
        <f aca="false">(E2836+Einstellungen!$B$20)*(1+Einstellungen!$B$10)</f>
        <v>30.66154</v>
      </c>
      <c r="G2836" s="21" t="str">
        <f aca="false">IF(F2836&lt;Einstellungen!$B$5,"ja","nein")</f>
        <v>nein</v>
      </c>
      <c r="H2836" s="21" t="s">
        <v>17</v>
      </c>
      <c r="I2836" s="29" t="n">
        <f aca="false">INDEX(Einstellungen!$B$27:$B$50,2)</f>
        <v>0.5</v>
      </c>
      <c r="J2836" s="29" t="n">
        <f aca="false">F2836*I2836</f>
        <v>15.33077</v>
      </c>
    </row>
    <row r="2837" customFormat="false" ht="15" hidden="false" customHeight="false" outlineLevel="0" collapsed="false">
      <c r="A2837" s="28" t="n">
        <v>45699</v>
      </c>
      <c r="B2837" s="21" t="s">
        <v>114</v>
      </c>
      <c r="C2837" s="21" t="s">
        <v>141</v>
      </c>
      <c r="D2837" s="29" t="n">
        <v>71.62</v>
      </c>
      <c r="E2837" s="29" t="n">
        <f aca="false">D2837/10</f>
        <v>7.162</v>
      </c>
      <c r="F2837" s="29" t="n">
        <f aca="false">(E2837+Einstellungen!$B$20)*(1+Einstellungen!$B$10)</f>
        <v>30.72342</v>
      </c>
      <c r="G2837" s="21" t="str">
        <f aca="false">IF(F2837&lt;Einstellungen!$B$5,"ja","nein")</f>
        <v>nein</v>
      </c>
      <c r="H2837" s="21" t="s">
        <v>17</v>
      </c>
      <c r="I2837" s="29" t="n">
        <f aca="false">INDEX(Einstellungen!$B$27:$B$50,3)</f>
        <v>0.45</v>
      </c>
      <c r="J2837" s="29" t="n">
        <f aca="false">F2837*I2837</f>
        <v>13.825539</v>
      </c>
    </row>
    <row r="2838" customFormat="false" ht="15" hidden="false" customHeight="false" outlineLevel="0" collapsed="false">
      <c r="A2838" s="28" t="n">
        <v>45699</v>
      </c>
      <c r="B2838" s="21" t="s">
        <v>115</v>
      </c>
      <c r="C2838" s="21" t="s">
        <v>141</v>
      </c>
      <c r="D2838" s="29" t="n">
        <v>74.89</v>
      </c>
      <c r="E2838" s="29" t="n">
        <f aca="false">D2838/10</f>
        <v>7.489</v>
      </c>
      <c r="F2838" s="29" t="n">
        <f aca="false">(E2838+Einstellungen!$B$20)*(1+Einstellungen!$B$10)</f>
        <v>31.11255</v>
      </c>
      <c r="G2838" s="21" t="str">
        <f aca="false">IF(F2838&lt;Einstellungen!$B$5,"ja","nein")</f>
        <v>nein</v>
      </c>
      <c r="H2838" s="21" t="s">
        <v>17</v>
      </c>
      <c r="I2838" s="29" t="n">
        <f aca="false">INDEX(Einstellungen!$B$27:$B$50,4)</f>
        <v>0.45</v>
      </c>
      <c r="J2838" s="29" t="n">
        <f aca="false">F2838*I2838</f>
        <v>14.0006475</v>
      </c>
    </row>
    <row r="2839" customFormat="false" ht="15" hidden="false" customHeight="false" outlineLevel="0" collapsed="false">
      <c r="A2839" s="28" t="n">
        <v>45699</v>
      </c>
      <c r="B2839" s="21" t="s">
        <v>116</v>
      </c>
      <c r="C2839" s="21" t="s">
        <v>141</v>
      </c>
      <c r="D2839" s="29" t="n">
        <v>77.45</v>
      </c>
      <c r="E2839" s="29" t="n">
        <f aca="false">D2839/10</f>
        <v>7.745</v>
      </c>
      <c r="F2839" s="29" t="n">
        <f aca="false">(E2839+Einstellungen!$B$20)*(1+Einstellungen!$B$10)</f>
        <v>31.41719</v>
      </c>
      <c r="G2839" s="21" t="str">
        <f aca="false">IF(F2839&lt;Einstellungen!$B$5,"ja","nein")</f>
        <v>nein</v>
      </c>
      <c r="H2839" s="21" t="s">
        <v>17</v>
      </c>
      <c r="I2839" s="29" t="n">
        <f aca="false">INDEX(Einstellungen!$B$27:$B$50,5)</f>
        <v>0.45</v>
      </c>
      <c r="J2839" s="29" t="n">
        <f aca="false">F2839*I2839</f>
        <v>14.1377355</v>
      </c>
    </row>
    <row r="2840" customFormat="false" ht="15" hidden="false" customHeight="false" outlineLevel="0" collapsed="false">
      <c r="A2840" s="28" t="n">
        <v>45699</v>
      </c>
      <c r="B2840" s="21" t="s">
        <v>117</v>
      </c>
      <c r="C2840" s="21" t="s">
        <v>141</v>
      </c>
      <c r="D2840" s="29" t="n">
        <v>87.44</v>
      </c>
      <c r="E2840" s="29" t="n">
        <f aca="false">D2840/10</f>
        <v>8.744</v>
      </c>
      <c r="F2840" s="29" t="n">
        <f aca="false">(E2840+Einstellungen!$B$20)*(1+Einstellungen!$B$10)</f>
        <v>32.606</v>
      </c>
      <c r="G2840" s="21" t="str">
        <f aca="false">IF(F2840&lt;Einstellungen!$B$5,"ja","nein")</f>
        <v>nein</v>
      </c>
      <c r="H2840" s="21" t="s">
        <v>17</v>
      </c>
      <c r="I2840" s="29" t="n">
        <f aca="false">INDEX(Einstellungen!$B$27:$B$50,6)</f>
        <v>0.5</v>
      </c>
      <c r="J2840" s="29" t="n">
        <f aca="false">F2840*I2840</f>
        <v>16.303</v>
      </c>
    </row>
    <row r="2841" customFormat="false" ht="15" hidden="false" customHeight="false" outlineLevel="0" collapsed="false">
      <c r="A2841" s="28" t="n">
        <v>45699</v>
      </c>
      <c r="B2841" s="21" t="s">
        <v>118</v>
      </c>
      <c r="C2841" s="21" t="s">
        <v>141</v>
      </c>
      <c r="D2841" s="29" t="n">
        <v>100.46</v>
      </c>
      <c r="E2841" s="29" t="n">
        <f aca="false">D2841/10</f>
        <v>10.046</v>
      </c>
      <c r="F2841" s="29" t="n">
        <f aca="false">(E2841+Einstellungen!$B$20)*(1+Einstellungen!$B$10)</f>
        <v>34.15538</v>
      </c>
      <c r="G2841" s="21" t="str">
        <f aca="false">IF(F2841&lt;Einstellungen!$B$5,"ja","nein")</f>
        <v>nein</v>
      </c>
      <c r="H2841" s="21" t="s">
        <v>17</v>
      </c>
      <c r="I2841" s="29" t="n">
        <f aca="false">INDEX(Einstellungen!$B$27:$B$50,7)</f>
        <v>0.7</v>
      </c>
      <c r="J2841" s="29" t="n">
        <f aca="false">F2841*I2841</f>
        <v>23.908766</v>
      </c>
    </row>
    <row r="2842" customFormat="false" ht="15" hidden="false" customHeight="false" outlineLevel="0" collapsed="false">
      <c r="A2842" s="28" t="n">
        <v>45699</v>
      </c>
      <c r="B2842" s="21" t="s">
        <v>119</v>
      </c>
      <c r="C2842" s="21" t="s">
        <v>141</v>
      </c>
      <c r="D2842" s="29" t="n">
        <v>134.93</v>
      </c>
      <c r="E2842" s="29" t="n">
        <f aca="false">D2842/10</f>
        <v>13.493</v>
      </c>
      <c r="F2842" s="29" t="n">
        <f aca="false">(E2842+Einstellungen!$B$20)*(1+Einstellungen!$B$10)</f>
        <v>38.25731</v>
      </c>
      <c r="G2842" s="21" t="str">
        <f aca="false">IF(F2842&lt;Einstellungen!$B$5,"ja","nein")</f>
        <v>nein</v>
      </c>
      <c r="H2842" s="21" t="s">
        <v>17</v>
      </c>
      <c r="I2842" s="29" t="n">
        <f aca="false">INDEX(Einstellungen!$B$27:$B$50,8)</f>
        <v>0.95</v>
      </c>
      <c r="J2842" s="29" t="n">
        <f aca="false">F2842*I2842</f>
        <v>36.3444445</v>
      </c>
    </row>
    <row r="2843" customFormat="false" ht="15" hidden="false" customHeight="false" outlineLevel="0" collapsed="false">
      <c r="A2843" s="28" t="n">
        <v>45699</v>
      </c>
      <c r="B2843" s="21" t="s">
        <v>120</v>
      </c>
      <c r="C2843" s="21" t="s">
        <v>141</v>
      </c>
      <c r="D2843" s="29" t="n">
        <v>155.53</v>
      </c>
      <c r="E2843" s="29" t="n">
        <f aca="false">D2843/10</f>
        <v>15.553</v>
      </c>
      <c r="F2843" s="29" t="n">
        <f aca="false">(E2843+Einstellungen!$B$20)*(1+Einstellungen!$B$10)</f>
        <v>40.70871</v>
      </c>
      <c r="G2843" s="21" t="str">
        <f aca="false">IF(F2843&lt;Einstellungen!$B$5,"ja","nein")</f>
        <v>nein</v>
      </c>
      <c r="H2843" s="21" t="s">
        <v>17</v>
      </c>
      <c r="I2843" s="29" t="n">
        <f aca="false">INDEX(Einstellungen!$B$27:$B$50,9)</f>
        <v>1.05</v>
      </c>
      <c r="J2843" s="29" t="n">
        <f aca="false">F2843*I2843</f>
        <v>42.7441455</v>
      </c>
    </row>
    <row r="2844" customFormat="false" ht="15" hidden="false" customHeight="false" outlineLevel="0" collapsed="false">
      <c r="A2844" s="28" t="n">
        <v>45699</v>
      </c>
      <c r="B2844" s="21" t="s">
        <v>121</v>
      </c>
      <c r="C2844" s="21" t="s">
        <v>141</v>
      </c>
      <c r="D2844" s="29" t="n">
        <v>141.42</v>
      </c>
      <c r="E2844" s="29" t="n">
        <f aca="false">D2844/10</f>
        <v>14.142</v>
      </c>
      <c r="F2844" s="29" t="n">
        <f aca="false">(E2844+Einstellungen!$B$20)*(1+Einstellungen!$B$10)</f>
        <v>39.02962</v>
      </c>
      <c r="G2844" s="21" t="str">
        <f aca="false">IF(F2844&lt;Einstellungen!$B$5,"ja","nein")</f>
        <v>nein</v>
      </c>
      <c r="H2844" s="21" t="s">
        <v>17</v>
      </c>
      <c r="I2844" s="29" t="n">
        <f aca="false">INDEX(Einstellungen!$B$27:$B$50,10)</f>
        <v>1.05</v>
      </c>
      <c r="J2844" s="29" t="n">
        <f aca="false">F2844*I2844</f>
        <v>40.981101</v>
      </c>
    </row>
    <row r="2845" customFormat="false" ht="15" hidden="false" customHeight="false" outlineLevel="0" collapsed="false">
      <c r="A2845" s="28" t="n">
        <v>45699</v>
      </c>
      <c r="B2845" s="21" t="s">
        <v>122</v>
      </c>
      <c r="C2845" s="21" t="s">
        <v>141</v>
      </c>
      <c r="D2845" s="29" t="n">
        <v>96.65</v>
      </c>
      <c r="E2845" s="29" t="n">
        <f aca="false">D2845/10</f>
        <v>9.665</v>
      </c>
      <c r="F2845" s="29" t="n">
        <f aca="false">(E2845+Einstellungen!$B$20)*(1+Einstellungen!$B$10)</f>
        <v>33.70199</v>
      </c>
      <c r="G2845" s="21" t="str">
        <f aca="false">IF(F2845&lt;Einstellungen!$B$5,"ja","nein")</f>
        <v>nein</v>
      </c>
      <c r="H2845" s="21" t="s">
        <v>17</v>
      </c>
      <c r="I2845" s="29" t="n">
        <f aca="false">INDEX(Einstellungen!$B$27:$B$50,11)</f>
        <v>1.05</v>
      </c>
      <c r="J2845" s="29" t="n">
        <f aca="false">F2845*I2845</f>
        <v>35.3870895</v>
      </c>
    </row>
    <row r="2846" customFormat="false" ht="15" hidden="false" customHeight="false" outlineLevel="0" collapsed="false">
      <c r="A2846" s="28" t="n">
        <v>45699</v>
      </c>
      <c r="B2846" s="21" t="s">
        <v>123</v>
      </c>
      <c r="C2846" s="21" t="s">
        <v>141</v>
      </c>
      <c r="D2846" s="29" t="n">
        <v>92.78</v>
      </c>
      <c r="E2846" s="29" t="n">
        <f aca="false">D2846/10</f>
        <v>9.278</v>
      </c>
      <c r="F2846" s="29" t="n">
        <f aca="false">(E2846+Einstellungen!$B$20)*(1+Einstellungen!$B$10)</f>
        <v>33.24146</v>
      </c>
      <c r="G2846" s="21" t="str">
        <f aca="false">IF(F2846&lt;Einstellungen!$B$5,"ja","nein")</f>
        <v>nein</v>
      </c>
      <c r="H2846" s="21" t="s">
        <v>17</v>
      </c>
      <c r="I2846" s="29" t="n">
        <f aca="false">INDEX(Einstellungen!$B$27:$B$50,12)</f>
        <v>1.1</v>
      </c>
      <c r="J2846" s="29" t="n">
        <f aca="false">F2846*I2846</f>
        <v>36.565606</v>
      </c>
    </row>
    <row r="2847" customFormat="false" ht="15" hidden="false" customHeight="false" outlineLevel="0" collapsed="false">
      <c r="A2847" s="28" t="n">
        <v>45699</v>
      </c>
      <c r="B2847" s="21" t="s">
        <v>124</v>
      </c>
      <c r="C2847" s="21" t="s">
        <v>141</v>
      </c>
      <c r="D2847" s="29" t="n">
        <v>97.68</v>
      </c>
      <c r="E2847" s="29" t="n">
        <f aca="false">D2847/10</f>
        <v>9.768</v>
      </c>
      <c r="F2847" s="29" t="n">
        <f aca="false">(E2847+Einstellungen!$B$20)*(1+Einstellungen!$B$10)</f>
        <v>33.82456</v>
      </c>
      <c r="G2847" s="21" t="str">
        <f aca="false">IF(F2847&lt;Einstellungen!$B$5,"ja","nein")</f>
        <v>nein</v>
      </c>
      <c r="H2847" s="21" t="s">
        <v>17</v>
      </c>
      <c r="I2847" s="29" t="n">
        <f aca="false">INDEX(Einstellungen!$B$27:$B$50,13)</f>
        <v>1.2</v>
      </c>
      <c r="J2847" s="29" t="n">
        <f aca="false">F2847*I2847</f>
        <v>40.589472</v>
      </c>
    </row>
    <row r="2848" customFormat="false" ht="15" hidden="false" customHeight="false" outlineLevel="0" collapsed="false">
      <c r="A2848" s="28" t="n">
        <v>45699</v>
      </c>
      <c r="B2848" s="21" t="s">
        <v>125</v>
      </c>
      <c r="C2848" s="21" t="s">
        <v>141</v>
      </c>
      <c r="D2848" s="29" t="n">
        <v>111.11</v>
      </c>
      <c r="E2848" s="29" t="n">
        <f aca="false">D2848/10</f>
        <v>11.111</v>
      </c>
      <c r="F2848" s="29" t="n">
        <f aca="false">(E2848+Einstellungen!$B$20)*(1+Einstellungen!$B$10)</f>
        <v>35.42273</v>
      </c>
      <c r="G2848" s="21" t="str">
        <f aca="false">IF(F2848&lt;Einstellungen!$B$5,"ja","nein")</f>
        <v>nein</v>
      </c>
      <c r="H2848" s="21" t="s">
        <v>17</v>
      </c>
      <c r="I2848" s="29" t="n">
        <f aca="false">INDEX(Einstellungen!$B$27:$B$50,14)</f>
        <v>1.15</v>
      </c>
      <c r="J2848" s="29" t="n">
        <f aca="false">F2848*I2848</f>
        <v>40.7361395</v>
      </c>
    </row>
    <row r="2849" customFormat="false" ht="15" hidden="false" customHeight="false" outlineLevel="0" collapsed="false">
      <c r="A2849" s="28" t="n">
        <v>45699</v>
      </c>
      <c r="B2849" s="21" t="s">
        <v>126</v>
      </c>
      <c r="C2849" s="21" t="s">
        <v>141</v>
      </c>
      <c r="D2849" s="29" t="n">
        <v>123.46</v>
      </c>
      <c r="E2849" s="29" t="n">
        <f aca="false">D2849/10</f>
        <v>12.346</v>
      </c>
      <c r="F2849" s="29" t="n">
        <f aca="false">(E2849+Einstellungen!$B$20)*(1+Einstellungen!$B$10)</f>
        <v>36.89238</v>
      </c>
      <c r="G2849" s="21" t="str">
        <f aca="false">IF(F2849&lt;Einstellungen!$B$5,"ja","nein")</f>
        <v>nein</v>
      </c>
      <c r="H2849" s="21" t="s">
        <v>17</v>
      </c>
      <c r="I2849" s="29" t="n">
        <f aca="false">INDEX(Einstellungen!$B$27:$B$50,15)</f>
        <v>1</v>
      </c>
      <c r="J2849" s="29" t="n">
        <f aca="false">F2849*I2849</f>
        <v>36.89238</v>
      </c>
    </row>
    <row r="2850" customFormat="false" ht="15" hidden="false" customHeight="false" outlineLevel="0" collapsed="false">
      <c r="A2850" s="28" t="n">
        <v>45699</v>
      </c>
      <c r="B2850" s="21" t="s">
        <v>127</v>
      </c>
      <c r="C2850" s="21" t="s">
        <v>141</v>
      </c>
      <c r="D2850" s="29" t="n">
        <v>143.69</v>
      </c>
      <c r="E2850" s="29" t="n">
        <f aca="false">D2850/10</f>
        <v>14.369</v>
      </c>
      <c r="F2850" s="29" t="n">
        <f aca="false">(E2850+Einstellungen!$B$20)*(1+Einstellungen!$B$10)</f>
        <v>39.29975</v>
      </c>
      <c r="G2850" s="21" t="str">
        <f aca="false">IF(F2850&lt;Einstellungen!$B$5,"ja","nein")</f>
        <v>nein</v>
      </c>
      <c r="H2850" s="21" t="s">
        <v>17</v>
      </c>
      <c r="I2850" s="29" t="n">
        <f aca="false">INDEX(Einstellungen!$B$27:$B$50,16)</f>
        <v>0.95</v>
      </c>
      <c r="J2850" s="29" t="n">
        <f aca="false">F2850*I2850</f>
        <v>37.3347625</v>
      </c>
    </row>
    <row r="2851" customFormat="false" ht="15" hidden="false" customHeight="false" outlineLevel="0" collapsed="false">
      <c r="A2851" s="28" t="n">
        <v>45699</v>
      </c>
      <c r="B2851" s="21" t="s">
        <v>128</v>
      </c>
      <c r="C2851" s="21" t="s">
        <v>141</v>
      </c>
      <c r="D2851" s="29" t="n">
        <v>144.47</v>
      </c>
      <c r="E2851" s="29" t="n">
        <f aca="false">D2851/10</f>
        <v>14.447</v>
      </c>
      <c r="F2851" s="29" t="n">
        <f aca="false">(E2851+Einstellungen!$B$20)*(1+Einstellungen!$B$10)</f>
        <v>39.39257</v>
      </c>
      <c r="G2851" s="21" t="str">
        <f aca="false">IF(F2851&lt;Einstellungen!$B$5,"ja","nein")</f>
        <v>nein</v>
      </c>
      <c r="H2851" s="21" t="s">
        <v>17</v>
      </c>
      <c r="I2851" s="29" t="n">
        <f aca="false">INDEX(Einstellungen!$B$27:$B$50,17)</f>
        <v>0.95</v>
      </c>
      <c r="J2851" s="29" t="n">
        <f aca="false">F2851*I2851</f>
        <v>37.4229415</v>
      </c>
    </row>
    <row r="2852" customFormat="false" ht="15" hidden="false" customHeight="false" outlineLevel="0" collapsed="false">
      <c r="A2852" s="28" t="n">
        <v>45699</v>
      </c>
      <c r="B2852" s="21" t="s">
        <v>129</v>
      </c>
      <c r="C2852" s="21" t="s">
        <v>141</v>
      </c>
      <c r="D2852" s="29" t="n">
        <v>159.97</v>
      </c>
      <c r="E2852" s="29" t="n">
        <f aca="false">D2852/10</f>
        <v>15.997</v>
      </c>
      <c r="F2852" s="29" t="n">
        <f aca="false">(E2852+Einstellungen!$B$20)*(1+Einstellungen!$B$10)</f>
        <v>41.23707</v>
      </c>
      <c r="G2852" s="21" t="str">
        <f aca="false">IF(F2852&lt;Einstellungen!$B$5,"ja","nein")</f>
        <v>nein</v>
      </c>
      <c r="H2852" s="21" t="s">
        <v>17</v>
      </c>
      <c r="I2852" s="29" t="n">
        <f aca="false">INDEX(Einstellungen!$B$27:$B$50,18)</f>
        <v>1.1</v>
      </c>
      <c r="J2852" s="29" t="n">
        <f aca="false">F2852*I2852</f>
        <v>45.360777</v>
      </c>
    </row>
    <row r="2853" customFormat="false" ht="15" hidden="false" customHeight="false" outlineLevel="0" collapsed="false">
      <c r="A2853" s="28" t="n">
        <v>45699</v>
      </c>
      <c r="B2853" s="21" t="s">
        <v>130</v>
      </c>
      <c r="C2853" s="21" t="s">
        <v>141</v>
      </c>
      <c r="D2853" s="29" t="n">
        <v>168.19</v>
      </c>
      <c r="E2853" s="29" t="n">
        <f aca="false">D2853/10</f>
        <v>16.819</v>
      </c>
      <c r="F2853" s="29" t="n">
        <f aca="false">(E2853+Einstellungen!$B$20)*(1+Einstellungen!$B$10)</f>
        <v>42.21525</v>
      </c>
      <c r="G2853" s="21" t="str">
        <f aca="false">IF(F2853&lt;Einstellungen!$B$5,"ja","nein")</f>
        <v>nein</v>
      </c>
      <c r="H2853" s="21" t="s">
        <v>17</v>
      </c>
      <c r="I2853" s="29" t="n">
        <f aca="false">INDEX(Einstellungen!$B$27:$B$50,19)</f>
        <v>1.35</v>
      </c>
      <c r="J2853" s="29" t="n">
        <f aca="false">F2853*I2853</f>
        <v>56.9905875</v>
      </c>
    </row>
    <row r="2854" customFormat="false" ht="15" hidden="false" customHeight="false" outlineLevel="0" collapsed="false">
      <c r="A2854" s="28" t="n">
        <v>45699</v>
      </c>
      <c r="B2854" s="21" t="s">
        <v>131</v>
      </c>
      <c r="C2854" s="21" t="s">
        <v>141</v>
      </c>
      <c r="D2854" s="29" t="n">
        <v>167.45</v>
      </c>
      <c r="E2854" s="29" t="n">
        <f aca="false">D2854/10</f>
        <v>16.745</v>
      </c>
      <c r="F2854" s="29" t="n">
        <f aca="false">(E2854+Einstellungen!$B$20)*(1+Einstellungen!$B$10)</f>
        <v>42.12719</v>
      </c>
      <c r="G2854" s="21" t="str">
        <f aca="false">IF(F2854&lt;Einstellungen!$B$5,"ja","nein")</f>
        <v>nein</v>
      </c>
      <c r="H2854" s="21" t="s">
        <v>17</v>
      </c>
      <c r="I2854" s="29" t="n">
        <f aca="false">INDEX(Einstellungen!$B$27:$B$50,20)</f>
        <v>1.45</v>
      </c>
      <c r="J2854" s="29" t="n">
        <f aca="false">F2854*I2854</f>
        <v>61.0844255</v>
      </c>
    </row>
    <row r="2855" customFormat="false" ht="15" hidden="false" customHeight="false" outlineLevel="0" collapsed="false">
      <c r="A2855" s="28" t="n">
        <v>45699</v>
      </c>
      <c r="B2855" s="21" t="s">
        <v>132</v>
      </c>
      <c r="C2855" s="21" t="s">
        <v>141</v>
      </c>
      <c r="D2855" s="29" t="n">
        <v>162.63</v>
      </c>
      <c r="E2855" s="29" t="n">
        <f aca="false">D2855/10</f>
        <v>16.263</v>
      </c>
      <c r="F2855" s="29" t="n">
        <f aca="false">(E2855+Einstellungen!$B$20)*(1+Einstellungen!$B$10)</f>
        <v>41.55361</v>
      </c>
      <c r="G2855" s="21" t="str">
        <f aca="false">IF(F2855&lt;Einstellungen!$B$5,"ja","nein")</f>
        <v>nein</v>
      </c>
      <c r="H2855" s="21" t="s">
        <v>17</v>
      </c>
      <c r="I2855" s="29" t="n">
        <f aca="false">INDEX(Einstellungen!$B$27:$B$50,21)</f>
        <v>1.4</v>
      </c>
      <c r="J2855" s="29" t="n">
        <f aca="false">F2855*I2855</f>
        <v>58.175054</v>
      </c>
    </row>
    <row r="2856" customFormat="false" ht="15" hidden="false" customHeight="false" outlineLevel="0" collapsed="false">
      <c r="A2856" s="28" t="n">
        <v>45699</v>
      </c>
      <c r="B2856" s="21" t="s">
        <v>133</v>
      </c>
      <c r="C2856" s="21" t="s">
        <v>141</v>
      </c>
      <c r="D2856" s="29" t="n">
        <v>148.75</v>
      </c>
      <c r="E2856" s="29" t="n">
        <f aca="false">D2856/10</f>
        <v>14.875</v>
      </c>
      <c r="F2856" s="29" t="n">
        <f aca="false">(E2856+Einstellungen!$B$20)*(1+Einstellungen!$B$10)</f>
        <v>39.90189</v>
      </c>
      <c r="G2856" s="21" t="str">
        <f aca="false">IF(F2856&lt;Einstellungen!$B$5,"ja","nein")</f>
        <v>nein</v>
      </c>
      <c r="H2856" s="21" t="s">
        <v>17</v>
      </c>
      <c r="I2856" s="29" t="n">
        <f aca="false">INDEX(Einstellungen!$B$27:$B$50,22)</f>
        <v>1.25</v>
      </c>
      <c r="J2856" s="29" t="n">
        <f aca="false">F2856*I2856</f>
        <v>49.8773625</v>
      </c>
    </row>
    <row r="2857" customFormat="false" ht="15" hidden="false" customHeight="false" outlineLevel="0" collapsed="false">
      <c r="A2857" s="28" t="n">
        <v>45699</v>
      </c>
      <c r="B2857" s="21" t="s">
        <v>134</v>
      </c>
      <c r="C2857" s="21" t="s">
        <v>141</v>
      </c>
      <c r="D2857" s="29" t="n">
        <v>142.95</v>
      </c>
      <c r="E2857" s="29" t="n">
        <f aca="false">D2857/10</f>
        <v>14.295</v>
      </c>
      <c r="F2857" s="29" t="n">
        <f aca="false">(E2857+Einstellungen!$B$20)*(1+Einstellungen!$B$10)</f>
        <v>39.21169</v>
      </c>
      <c r="G2857" s="21" t="str">
        <f aca="false">IF(F2857&lt;Einstellungen!$B$5,"ja","nein")</f>
        <v>nein</v>
      </c>
      <c r="H2857" s="21" t="s">
        <v>17</v>
      </c>
      <c r="I2857" s="29" t="n">
        <f aca="false">INDEX(Einstellungen!$B$27:$B$50,23)</f>
        <v>1.05</v>
      </c>
      <c r="J2857" s="29" t="n">
        <f aca="false">F2857*I2857</f>
        <v>41.1722745</v>
      </c>
    </row>
    <row r="2858" customFormat="false" ht="15" hidden="false" customHeight="false" outlineLevel="0" collapsed="false">
      <c r="A2858" s="28" t="n">
        <v>45699</v>
      </c>
      <c r="B2858" s="21" t="s">
        <v>135</v>
      </c>
      <c r="C2858" s="21" t="s">
        <v>141</v>
      </c>
      <c r="D2858" s="29" t="n">
        <v>128.24</v>
      </c>
      <c r="E2858" s="29" t="n">
        <f aca="false">D2858/10</f>
        <v>12.824</v>
      </c>
      <c r="F2858" s="29" t="n">
        <f aca="false">(E2858+Einstellungen!$B$20)*(1+Einstellungen!$B$10)</f>
        <v>37.4612</v>
      </c>
      <c r="G2858" s="21" t="str">
        <f aca="false">IF(F2858&lt;Einstellungen!$B$5,"ja","nein")</f>
        <v>nein</v>
      </c>
      <c r="H2858" s="21" t="s">
        <v>17</v>
      </c>
      <c r="I2858" s="29" t="n">
        <f aca="false">INDEX(Einstellungen!$B$27:$B$50,24)</f>
        <v>0.8</v>
      </c>
      <c r="J2858" s="29" t="n">
        <f aca="false">F2858*I2858</f>
        <v>29.96896</v>
      </c>
    </row>
    <row r="2859" customFormat="false" ht="15" hidden="false" customHeight="false" outlineLevel="0" collapsed="false">
      <c r="A2859" s="28" t="n">
        <v>45700</v>
      </c>
      <c r="B2859" s="21" t="s">
        <v>111</v>
      </c>
      <c r="C2859" s="21" t="s">
        <v>112</v>
      </c>
      <c r="D2859" s="29" t="n">
        <v>129.13</v>
      </c>
      <c r="E2859" s="29" t="n">
        <f aca="false">D2859/10</f>
        <v>12.913</v>
      </c>
      <c r="F2859" s="29" t="n">
        <f aca="false">(E2859+Einstellungen!$B$20)*(1+Einstellungen!$B$10)</f>
        <v>37.56711</v>
      </c>
      <c r="G2859" s="21" t="str">
        <f aca="false">IF(F2859&lt;Einstellungen!$B$5,"ja","nein")</f>
        <v>nein</v>
      </c>
      <c r="H2859" s="21" t="s">
        <v>17</v>
      </c>
      <c r="I2859" s="29" t="n">
        <f aca="false">INDEX(Einstellungen!$B$27:$B$50,1)</f>
        <v>0.6</v>
      </c>
      <c r="J2859" s="29" t="n">
        <f aca="false">F2859*I2859</f>
        <v>22.540266</v>
      </c>
    </row>
    <row r="2860" customFormat="false" ht="15" hidden="false" customHeight="false" outlineLevel="0" collapsed="false">
      <c r="A2860" s="28" t="n">
        <v>45700</v>
      </c>
      <c r="B2860" s="21" t="s">
        <v>113</v>
      </c>
      <c r="C2860" s="21" t="s">
        <v>112</v>
      </c>
      <c r="D2860" s="29" t="n">
        <v>127.77</v>
      </c>
      <c r="E2860" s="29" t="n">
        <f aca="false">D2860/10</f>
        <v>12.777</v>
      </c>
      <c r="F2860" s="29" t="n">
        <f aca="false">(E2860+Einstellungen!$B$20)*(1+Einstellungen!$B$10)</f>
        <v>37.40527</v>
      </c>
      <c r="G2860" s="21" t="str">
        <f aca="false">IF(F2860&lt;Einstellungen!$B$5,"ja","nein")</f>
        <v>nein</v>
      </c>
      <c r="H2860" s="21" t="s">
        <v>17</v>
      </c>
      <c r="I2860" s="29" t="n">
        <f aca="false">INDEX(Einstellungen!$B$27:$B$50,2)</f>
        <v>0.5</v>
      </c>
      <c r="J2860" s="29" t="n">
        <f aca="false">F2860*I2860</f>
        <v>18.702635</v>
      </c>
    </row>
    <row r="2861" customFormat="false" ht="15" hidden="false" customHeight="false" outlineLevel="0" collapsed="false">
      <c r="A2861" s="28" t="n">
        <v>45700</v>
      </c>
      <c r="B2861" s="21" t="s">
        <v>114</v>
      </c>
      <c r="C2861" s="21" t="s">
        <v>112</v>
      </c>
      <c r="D2861" s="29" t="n">
        <v>126.82</v>
      </c>
      <c r="E2861" s="29" t="n">
        <f aca="false">D2861/10</f>
        <v>12.682</v>
      </c>
      <c r="F2861" s="29" t="n">
        <f aca="false">(E2861+Einstellungen!$B$20)*(1+Einstellungen!$B$10)</f>
        <v>37.29222</v>
      </c>
      <c r="G2861" s="21" t="str">
        <f aca="false">IF(F2861&lt;Einstellungen!$B$5,"ja","nein")</f>
        <v>nein</v>
      </c>
      <c r="H2861" s="21" t="s">
        <v>17</v>
      </c>
      <c r="I2861" s="29" t="n">
        <f aca="false">INDEX(Einstellungen!$B$27:$B$50,3)</f>
        <v>0.45</v>
      </c>
      <c r="J2861" s="29" t="n">
        <f aca="false">F2861*I2861</f>
        <v>16.781499</v>
      </c>
    </row>
    <row r="2862" customFormat="false" ht="15" hidden="false" customHeight="false" outlineLevel="0" collapsed="false">
      <c r="A2862" s="28" t="n">
        <v>45700</v>
      </c>
      <c r="B2862" s="21" t="s">
        <v>115</v>
      </c>
      <c r="C2862" s="21" t="s">
        <v>112</v>
      </c>
      <c r="D2862" s="29" t="n">
        <v>126.59</v>
      </c>
      <c r="E2862" s="29" t="n">
        <f aca="false">D2862/10</f>
        <v>12.659</v>
      </c>
      <c r="F2862" s="29" t="n">
        <f aca="false">(E2862+Einstellungen!$B$20)*(1+Einstellungen!$B$10)</f>
        <v>37.26485</v>
      </c>
      <c r="G2862" s="21" t="str">
        <f aca="false">IF(F2862&lt;Einstellungen!$B$5,"ja","nein")</f>
        <v>nein</v>
      </c>
      <c r="H2862" s="21" t="s">
        <v>17</v>
      </c>
      <c r="I2862" s="29" t="n">
        <f aca="false">INDEX(Einstellungen!$B$27:$B$50,4)</f>
        <v>0.45</v>
      </c>
      <c r="J2862" s="29" t="n">
        <f aca="false">F2862*I2862</f>
        <v>16.7691825</v>
      </c>
    </row>
    <row r="2863" customFormat="false" ht="15" hidden="false" customHeight="false" outlineLevel="0" collapsed="false">
      <c r="A2863" s="28" t="n">
        <v>45700</v>
      </c>
      <c r="B2863" s="21" t="s">
        <v>116</v>
      </c>
      <c r="C2863" s="21" t="s">
        <v>112</v>
      </c>
      <c r="D2863" s="29" t="n">
        <v>128.74</v>
      </c>
      <c r="E2863" s="29" t="n">
        <f aca="false">D2863/10</f>
        <v>12.874</v>
      </c>
      <c r="F2863" s="29" t="n">
        <f aca="false">(E2863+Einstellungen!$B$20)*(1+Einstellungen!$B$10)</f>
        <v>37.5207</v>
      </c>
      <c r="G2863" s="21" t="str">
        <f aca="false">IF(F2863&lt;Einstellungen!$B$5,"ja","nein")</f>
        <v>nein</v>
      </c>
      <c r="H2863" s="21" t="s">
        <v>17</v>
      </c>
      <c r="I2863" s="29" t="n">
        <f aca="false">INDEX(Einstellungen!$B$27:$B$50,5)</f>
        <v>0.45</v>
      </c>
      <c r="J2863" s="29" t="n">
        <f aca="false">F2863*I2863</f>
        <v>16.884315</v>
      </c>
    </row>
    <row r="2864" customFormat="false" ht="15" hidden="false" customHeight="false" outlineLevel="0" collapsed="false">
      <c r="A2864" s="28" t="n">
        <v>45700</v>
      </c>
      <c r="B2864" s="21" t="s">
        <v>117</v>
      </c>
      <c r="C2864" s="21" t="s">
        <v>112</v>
      </c>
      <c r="D2864" s="29" t="n">
        <v>131.24</v>
      </c>
      <c r="E2864" s="29" t="n">
        <f aca="false">D2864/10</f>
        <v>13.124</v>
      </c>
      <c r="F2864" s="29" t="n">
        <f aca="false">(E2864+Einstellungen!$B$20)*(1+Einstellungen!$B$10)</f>
        <v>37.8182</v>
      </c>
      <c r="G2864" s="21" t="str">
        <f aca="false">IF(F2864&lt;Einstellungen!$B$5,"ja","nein")</f>
        <v>nein</v>
      </c>
      <c r="H2864" s="21" t="s">
        <v>17</v>
      </c>
      <c r="I2864" s="29" t="n">
        <f aca="false">INDEX(Einstellungen!$B$27:$B$50,6)</f>
        <v>0.5</v>
      </c>
      <c r="J2864" s="29" t="n">
        <f aca="false">F2864*I2864</f>
        <v>18.9091</v>
      </c>
    </row>
    <row r="2865" customFormat="false" ht="15" hidden="false" customHeight="false" outlineLevel="0" collapsed="false">
      <c r="A2865" s="28" t="n">
        <v>45700</v>
      </c>
      <c r="B2865" s="21" t="s">
        <v>118</v>
      </c>
      <c r="C2865" s="21" t="s">
        <v>112</v>
      </c>
      <c r="D2865" s="29" t="n">
        <v>151.13</v>
      </c>
      <c r="E2865" s="29" t="n">
        <f aca="false">D2865/10</f>
        <v>15.113</v>
      </c>
      <c r="F2865" s="29" t="n">
        <f aca="false">(E2865+Einstellungen!$B$20)*(1+Einstellungen!$B$10)</f>
        <v>40.18511</v>
      </c>
      <c r="G2865" s="21" t="str">
        <f aca="false">IF(F2865&lt;Einstellungen!$B$5,"ja","nein")</f>
        <v>nein</v>
      </c>
      <c r="H2865" s="21" t="s">
        <v>17</v>
      </c>
      <c r="I2865" s="29" t="n">
        <f aca="false">INDEX(Einstellungen!$B$27:$B$50,7)</f>
        <v>0.7</v>
      </c>
      <c r="J2865" s="29" t="n">
        <f aca="false">F2865*I2865</f>
        <v>28.129577</v>
      </c>
    </row>
    <row r="2866" customFormat="false" ht="15" hidden="false" customHeight="false" outlineLevel="0" collapsed="false">
      <c r="A2866" s="28" t="n">
        <v>45700</v>
      </c>
      <c r="B2866" s="21" t="s">
        <v>119</v>
      </c>
      <c r="C2866" s="21" t="s">
        <v>112</v>
      </c>
      <c r="D2866" s="29" t="n">
        <v>163.64</v>
      </c>
      <c r="E2866" s="29" t="n">
        <f aca="false">D2866/10</f>
        <v>16.364</v>
      </c>
      <c r="F2866" s="29" t="n">
        <f aca="false">(E2866+Einstellungen!$B$20)*(1+Einstellungen!$B$10)</f>
        <v>41.6738</v>
      </c>
      <c r="G2866" s="21" t="str">
        <f aca="false">IF(F2866&lt;Einstellungen!$B$5,"ja","nein")</f>
        <v>nein</v>
      </c>
      <c r="H2866" s="21" t="s">
        <v>17</v>
      </c>
      <c r="I2866" s="29" t="n">
        <f aca="false">INDEX(Einstellungen!$B$27:$B$50,8)</f>
        <v>0.95</v>
      </c>
      <c r="J2866" s="29" t="n">
        <f aca="false">F2866*I2866</f>
        <v>39.59011</v>
      </c>
    </row>
    <row r="2867" customFormat="false" ht="15" hidden="false" customHeight="false" outlineLevel="0" collapsed="false">
      <c r="A2867" s="28" t="n">
        <v>45700</v>
      </c>
      <c r="B2867" s="21" t="s">
        <v>120</v>
      </c>
      <c r="C2867" s="21" t="s">
        <v>112</v>
      </c>
      <c r="D2867" s="29" t="n">
        <v>180</v>
      </c>
      <c r="E2867" s="29" t="n">
        <f aca="false">D2867/10</f>
        <v>18</v>
      </c>
      <c r="F2867" s="29" t="n">
        <f aca="false">(E2867+Einstellungen!$B$20)*(1+Einstellungen!$B$10)</f>
        <v>43.62064</v>
      </c>
      <c r="G2867" s="21" t="str">
        <f aca="false">IF(F2867&lt;Einstellungen!$B$5,"ja","nein")</f>
        <v>nein</v>
      </c>
      <c r="H2867" s="21" t="s">
        <v>17</v>
      </c>
      <c r="I2867" s="29" t="n">
        <f aca="false">INDEX(Einstellungen!$B$27:$B$50,9)</f>
        <v>1.05</v>
      </c>
      <c r="J2867" s="29" t="n">
        <f aca="false">F2867*I2867</f>
        <v>45.801672</v>
      </c>
    </row>
    <row r="2868" customFormat="false" ht="15" hidden="false" customHeight="false" outlineLevel="0" collapsed="false">
      <c r="A2868" s="28" t="n">
        <v>45700</v>
      </c>
      <c r="B2868" s="21" t="s">
        <v>121</v>
      </c>
      <c r="C2868" s="21" t="s">
        <v>112</v>
      </c>
      <c r="D2868" s="29" t="n">
        <v>174.92</v>
      </c>
      <c r="E2868" s="29" t="n">
        <f aca="false">D2868/10</f>
        <v>17.492</v>
      </c>
      <c r="F2868" s="29" t="n">
        <f aca="false">(E2868+Einstellungen!$B$20)*(1+Einstellungen!$B$10)</f>
        <v>43.01612</v>
      </c>
      <c r="G2868" s="21" t="str">
        <f aca="false">IF(F2868&lt;Einstellungen!$B$5,"ja","nein")</f>
        <v>nein</v>
      </c>
      <c r="H2868" s="21" t="s">
        <v>17</v>
      </c>
      <c r="I2868" s="29" t="n">
        <f aca="false">INDEX(Einstellungen!$B$27:$B$50,10)</f>
        <v>1.05</v>
      </c>
      <c r="J2868" s="29" t="n">
        <f aca="false">F2868*I2868</f>
        <v>45.166926</v>
      </c>
    </row>
    <row r="2869" customFormat="false" ht="15" hidden="false" customHeight="false" outlineLevel="0" collapsed="false">
      <c r="A2869" s="28" t="n">
        <v>45700</v>
      </c>
      <c r="B2869" s="21" t="s">
        <v>122</v>
      </c>
      <c r="C2869" s="21" t="s">
        <v>112</v>
      </c>
      <c r="D2869" s="29" t="n">
        <v>162.05</v>
      </c>
      <c r="E2869" s="29" t="n">
        <f aca="false">D2869/10</f>
        <v>16.205</v>
      </c>
      <c r="F2869" s="29" t="n">
        <f aca="false">(E2869+Einstellungen!$B$20)*(1+Einstellungen!$B$10)</f>
        <v>41.48459</v>
      </c>
      <c r="G2869" s="21" t="str">
        <f aca="false">IF(F2869&lt;Einstellungen!$B$5,"ja","nein")</f>
        <v>nein</v>
      </c>
      <c r="H2869" s="21" t="s">
        <v>17</v>
      </c>
      <c r="I2869" s="29" t="n">
        <f aca="false">INDEX(Einstellungen!$B$27:$B$50,11)</f>
        <v>1.05</v>
      </c>
      <c r="J2869" s="29" t="n">
        <f aca="false">F2869*I2869</f>
        <v>43.5588195</v>
      </c>
    </row>
    <row r="2870" customFormat="false" ht="15" hidden="false" customHeight="false" outlineLevel="0" collapsed="false">
      <c r="A2870" s="28" t="n">
        <v>45700</v>
      </c>
      <c r="B2870" s="21" t="s">
        <v>123</v>
      </c>
      <c r="C2870" s="21" t="s">
        <v>112</v>
      </c>
      <c r="D2870" s="29" t="n">
        <v>144.01</v>
      </c>
      <c r="E2870" s="29" t="n">
        <f aca="false">D2870/10</f>
        <v>14.401</v>
      </c>
      <c r="F2870" s="29" t="n">
        <f aca="false">(E2870+Einstellungen!$B$20)*(1+Einstellungen!$B$10)</f>
        <v>39.33783</v>
      </c>
      <c r="G2870" s="21" t="str">
        <f aca="false">IF(F2870&lt;Einstellungen!$B$5,"ja","nein")</f>
        <v>nein</v>
      </c>
      <c r="H2870" s="21" t="s">
        <v>17</v>
      </c>
      <c r="I2870" s="29" t="n">
        <f aca="false">INDEX(Einstellungen!$B$27:$B$50,12)</f>
        <v>1.1</v>
      </c>
      <c r="J2870" s="29" t="n">
        <f aca="false">F2870*I2870</f>
        <v>43.271613</v>
      </c>
    </row>
    <row r="2871" customFormat="false" ht="15" hidden="false" customHeight="false" outlineLevel="0" collapsed="false">
      <c r="A2871" s="28" t="n">
        <v>45700</v>
      </c>
      <c r="B2871" s="21" t="s">
        <v>124</v>
      </c>
      <c r="C2871" s="21" t="s">
        <v>112</v>
      </c>
      <c r="D2871" s="29" t="n">
        <v>137.28</v>
      </c>
      <c r="E2871" s="29" t="n">
        <f aca="false">D2871/10</f>
        <v>13.728</v>
      </c>
      <c r="F2871" s="29" t="n">
        <f aca="false">(E2871+Einstellungen!$B$20)*(1+Einstellungen!$B$10)</f>
        <v>38.53696</v>
      </c>
      <c r="G2871" s="21" t="str">
        <f aca="false">IF(F2871&lt;Einstellungen!$B$5,"ja","nein")</f>
        <v>nein</v>
      </c>
      <c r="H2871" s="21" t="s">
        <v>17</v>
      </c>
      <c r="I2871" s="29" t="n">
        <f aca="false">INDEX(Einstellungen!$B$27:$B$50,13)</f>
        <v>1.2</v>
      </c>
      <c r="J2871" s="29" t="n">
        <f aca="false">F2871*I2871</f>
        <v>46.244352</v>
      </c>
    </row>
    <row r="2872" customFormat="false" ht="15" hidden="false" customHeight="false" outlineLevel="0" collapsed="false">
      <c r="A2872" s="28" t="n">
        <v>45700</v>
      </c>
      <c r="B2872" s="21" t="s">
        <v>125</v>
      </c>
      <c r="C2872" s="21" t="s">
        <v>112</v>
      </c>
      <c r="D2872" s="29" t="n">
        <v>142.03</v>
      </c>
      <c r="E2872" s="29" t="n">
        <f aca="false">D2872/10</f>
        <v>14.203</v>
      </c>
      <c r="F2872" s="29" t="n">
        <f aca="false">(E2872+Einstellungen!$B$20)*(1+Einstellungen!$B$10)</f>
        <v>39.10221</v>
      </c>
      <c r="G2872" s="21" t="str">
        <f aca="false">IF(F2872&lt;Einstellungen!$B$5,"ja","nein")</f>
        <v>nein</v>
      </c>
      <c r="H2872" s="21" t="s">
        <v>17</v>
      </c>
      <c r="I2872" s="29" t="n">
        <f aca="false">INDEX(Einstellungen!$B$27:$B$50,14)</f>
        <v>1.15</v>
      </c>
      <c r="J2872" s="29" t="n">
        <f aca="false">F2872*I2872</f>
        <v>44.9675415</v>
      </c>
    </row>
    <row r="2873" customFormat="false" ht="15" hidden="false" customHeight="false" outlineLevel="0" collapsed="false">
      <c r="A2873" s="28" t="n">
        <v>45700</v>
      </c>
      <c r="B2873" s="21" t="s">
        <v>126</v>
      </c>
      <c r="C2873" s="21" t="s">
        <v>112</v>
      </c>
      <c r="D2873" s="29" t="n">
        <v>149.4</v>
      </c>
      <c r="E2873" s="29" t="n">
        <f aca="false">D2873/10</f>
        <v>14.94</v>
      </c>
      <c r="F2873" s="29" t="n">
        <f aca="false">(E2873+Einstellungen!$B$20)*(1+Einstellungen!$B$10)</f>
        <v>39.97924</v>
      </c>
      <c r="G2873" s="21" t="str">
        <f aca="false">IF(F2873&lt;Einstellungen!$B$5,"ja","nein")</f>
        <v>nein</v>
      </c>
      <c r="H2873" s="21" t="s">
        <v>17</v>
      </c>
      <c r="I2873" s="29" t="n">
        <f aca="false">INDEX(Einstellungen!$B$27:$B$50,15)</f>
        <v>1</v>
      </c>
      <c r="J2873" s="29" t="n">
        <f aca="false">F2873*I2873</f>
        <v>39.97924</v>
      </c>
    </row>
    <row r="2874" customFormat="false" ht="15" hidden="false" customHeight="false" outlineLevel="0" collapsed="false">
      <c r="A2874" s="28" t="n">
        <v>45700</v>
      </c>
      <c r="B2874" s="21" t="s">
        <v>127</v>
      </c>
      <c r="C2874" s="21" t="s">
        <v>112</v>
      </c>
      <c r="D2874" s="29" t="n">
        <v>159.67</v>
      </c>
      <c r="E2874" s="29" t="n">
        <f aca="false">D2874/10</f>
        <v>15.967</v>
      </c>
      <c r="F2874" s="29" t="n">
        <f aca="false">(E2874+Einstellungen!$B$20)*(1+Einstellungen!$B$10)</f>
        <v>41.20137</v>
      </c>
      <c r="G2874" s="21" t="str">
        <f aca="false">IF(F2874&lt;Einstellungen!$B$5,"ja","nein")</f>
        <v>nein</v>
      </c>
      <c r="H2874" s="21" t="s">
        <v>17</v>
      </c>
      <c r="I2874" s="29" t="n">
        <f aca="false">INDEX(Einstellungen!$B$27:$B$50,16)</f>
        <v>0.95</v>
      </c>
      <c r="J2874" s="29" t="n">
        <f aca="false">F2874*I2874</f>
        <v>39.1413015</v>
      </c>
    </row>
    <row r="2875" customFormat="false" ht="15" hidden="false" customHeight="false" outlineLevel="0" collapsed="false">
      <c r="A2875" s="28" t="n">
        <v>45700</v>
      </c>
      <c r="B2875" s="21" t="s">
        <v>128</v>
      </c>
      <c r="C2875" s="21" t="s">
        <v>112</v>
      </c>
      <c r="D2875" s="29" t="n">
        <v>173.21</v>
      </c>
      <c r="E2875" s="29" t="n">
        <f aca="false">D2875/10</f>
        <v>17.321</v>
      </c>
      <c r="F2875" s="29" t="n">
        <f aca="false">(E2875+Einstellungen!$B$20)*(1+Einstellungen!$B$10)</f>
        <v>42.81263</v>
      </c>
      <c r="G2875" s="21" t="str">
        <f aca="false">IF(F2875&lt;Einstellungen!$B$5,"ja","nein")</f>
        <v>nein</v>
      </c>
      <c r="H2875" s="21" t="s">
        <v>17</v>
      </c>
      <c r="I2875" s="29" t="n">
        <f aca="false">INDEX(Einstellungen!$B$27:$B$50,17)</f>
        <v>0.95</v>
      </c>
      <c r="J2875" s="29" t="n">
        <f aca="false">F2875*I2875</f>
        <v>40.6719985</v>
      </c>
    </row>
    <row r="2876" customFormat="false" ht="15" hidden="false" customHeight="false" outlineLevel="0" collapsed="false">
      <c r="A2876" s="28" t="n">
        <v>45700</v>
      </c>
      <c r="B2876" s="21" t="s">
        <v>129</v>
      </c>
      <c r="C2876" s="21" t="s">
        <v>112</v>
      </c>
      <c r="D2876" s="29" t="n">
        <v>184.59</v>
      </c>
      <c r="E2876" s="29" t="n">
        <f aca="false">D2876/10</f>
        <v>18.459</v>
      </c>
      <c r="F2876" s="29" t="n">
        <f aca="false">(E2876+Einstellungen!$B$20)*(1+Einstellungen!$B$10)</f>
        <v>44.16685</v>
      </c>
      <c r="G2876" s="21" t="str">
        <f aca="false">IF(F2876&lt;Einstellungen!$B$5,"ja","nein")</f>
        <v>nein</v>
      </c>
      <c r="H2876" s="21" t="s">
        <v>17</v>
      </c>
      <c r="I2876" s="29" t="n">
        <f aca="false">INDEX(Einstellungen!$B$27:$B$50,18)</f>
        <v>1.1</v>
      </c>
      <c r="J2876" s="29" t="n">
        <f aca="false">F2876*I2876</f>
        <v>48.583535</v>
      </c>
    </row>
    <row r="2877" customFormat="false" ht="15" hidden="false" customHeight="false" outlineLevel="0" collapsed="false">
      <c r="A2877" s="28" t="n">
        <v>45700</v>
      </c>
      <c r="B2877" s="21" t="s">
        <v>130</v>
      </c>
      <c r="C2877" s="21" t="s">
        <v>112</v>
      </c>
      <c r="D2877" s="29" t="n">
        <v>197.13</v>
      </c>
      <c r="E2877" s="29" t="n">
        <f aca="false">D2877/10</f>
        <v>19.713</v>
      </c>
      <c r="F2877" s="29" t="n">
        <f aca="false">(E2877+Einstellungen!$B$20)*(1+Einstellungen!$B$10)</f>
        <v>45.65911</v>
      </c>
      <c r="G2877" s="21" t="str">
        <f aca="false">IF(F2877&lt;Einstellungen!$B$5,"ja","nein")</f>
        <v>nein</v>
      </c>
      <c r="H2877" s="21" t="s">
        <v>17</v>
      </c>
      <c r="I2877" s="29" t="n">
        <f aca="false">INDEX(Einstellungen!$B$27:$B$50,19)</f>
        <v>1.35</v>
      </c>
      <c r="J2877" s="29" t="n">
        <f aca="false">F2877*I2877</f>
        <v>61.6397985</v>
      </c>
    </row>
    <row r="2878" customFormat="false" ht="15" hidden="false" customHeight="false" outlineLevel="0" collapsed="false">
      <c r="A2878" s="28" t="n">
        <v>45700</v>
      </c>
      <c r="B2878" s="21" t="s">
        <v>131</v>
      </c>
      <c r="C2878" s="21" t="s">
        <v>112</v>
      </c>
      <c r="D2878" s="29" t="n">
        <v>192.57</v>
      </c>
      <c r="E2878" s="29" t="n">
        <f aca="false">D2878/10</f>
        <v>19.257</v>
      </c>
      <c r="F2878" s="29" t="n">
        <f aca="false">(E2878+Einstellungen!$B$20)*(1+Einstellungen!$B$10)</f>
        <v>45.11647</v>
      </c>
      <c r="G2878" s="21" t="str">
        <f aca="false">IF(F2878&lt;Einstellungen!$B$5,"ja","nein")</f>
        <v>nein</v>
      </c>
      <c r="H2878" s="21" t="s">
        <v>17</v>
      </c>
      <c r="I2878" s="29" t="n">
        <f aca="false">INDEX(Einstellungen!$B$27:$B$50,20)</f>
        <v>1.45</v>
      </c>
      <c r="J2878" s="29" t="n">
        <f aca="false">F2878*I2878</f>
        <v>65.4188815</v>
      </c>
    </row>
    <row r="2879" customFormat="false" ht="15" hidden="false" customHeight="false" outlineLevel="0" collapsed="false">
      <c r="A2879" s="28" t="n">
        <v>45700</v>
      </c>
      <c r="B2879" s="21" t="s">
        <v>132</v>
      </c>
      <c r="C2879" s="21" t="s">
        <v>112</v>
      </c>
      <c r="D2879" s="29" t="n">
        <v>173.9</v>
      </c>
      <c r="E2879" s="29" t="n">
        <f aca="false">D2879/10</f>
        <v>17.39</v>
      </c>
      <c r="F2879" s="29" t="n">
        <f aca="false">(E2879+Einstellungen!$B$20)*(1+Einstellungen!$B$10)</f>
        <v>42.89474</v>
      </c>
      <c r="G2879" s="21" t="str">
        <f aca="false">IF(F2879&lt;Einstellungen!$B$5,"ja","nein")</f>
        <v>nein</v>
      </c>
      <c r="H2879" s="21" t="s">
        <v>17</v>
      </c>
      <c r="I2879" s="29" t="n">
        <f aca="false">INDEX(Einstellungen!$B$27:$B$50,21)</f>
        <v>1.4</v>
      </c>
      <c r="J2879" s="29" t="n">
        <f aca="false">F2879*I2879</f>
        <v>60.052636</v>
      </c>
    </row>
    <row r="2880" customFormat="false" ht="15" hidden="false" customHeight="false" outlineLevel="0" collapsed="false">
      <c r="A2880" s="28" t="n">
        <v>45700</v>
      </c>
      <c r="B2880" s="21" t="s">
        <v>133</v>
      </c>
      <c r="C2880" s="21" t="s">
        <v>112</v>
      </c>
      <c r="D2880" s="29" t="n">
        <v>155.78</v>
      </c>
      <c r="E2880" s="29" t="n">
        <f aca="false">D2880/10</f>
        <v>15.578</v>
      </c>
      <c r="F2880" s="29" t="n">
        <f aca="false">(E2880+Einstellungen!$B$20)*(1+Einstellungen!$B$10)</f>
        <v>40.73846</v>
      </c>
      <c r="G2880" s="21" t="str">
        <f aca="false">IF(F2880&lt;Einstellungen!$B$5,"ja","nein")</f>
        <v>nein</v>
      </c>
      <c r="H2880" s="21" t="s">
        <v>17</v>
      </c>
      <c r="I2880" s="29" t="n">
        <f aca="false">INDEX(Einstellungen!$B$27:$B$50,22)</f>
        <v>1.25</v>
      </c>
      <c r="J2880" s="29" t="n">
        <f aca="false">F2880*I2880</f>
        <v>50.923075</v>
      </c>
    </row>
    <row r="2881" customFormat="false" ht="15" hidden="false" customHeight="false" outlineLevel="0" collapsed="false">
      <c r="A2881" s="28" t="n">
        <v>45700</v>
      </c>
      <c r="B2881" s="21" t="s">
        <v>134</v>
      </c>
      <c r="C2881" s="21" t="s">
        <v>112</v>
      </c>
      <c r="D2881" s="29" t="n">
        <v>150.38</v>
      </c>
      <c r="E2881" s="29" t="n">
        <f aca="false">D2881/10</f>
        <v>15.038</v>
      </c>
      <c r="F2881" s="29" t="n">
        <f aca="false">(E2881+Einstellungen!$B$20)*(1+Einstellungen!$B$10)</f>
        <v>40.09586</v>
      </c>
      <c r="G2881" s="21" t="str">
        <f aca="false">IF(F2881&lt;Einstellungen!$B$5,"ja","nein")</f>
        <v>nein</v>
      </c>
      <c r="H2881" s="21" t="s">
        <v>17</v>
      </c>
      <c r="I2881" s="29" t="n">
        <f aca="false">INDEX(Einstellungen!$B$27:$B$50,23)</f>
        <v>1.05</v>
      </c>
      <c r="J2881" s="29" t="n">
        <f aca="false">F2881*I2881</f>
        <v>42.100653</v>
      </c>
    </row>
    <row r="2882" customFormat="false" ht="15" hidden="false" customHeight="false" outlineLevel="0" collapsed="false">
      <c r="A2882" s="28" t="n">
        <v>45700</v>
      </c>
      <c r="B2882" s="21" t="s">
        <v>135</v>
      </c>
      <c r="C2882" s="21" t="s">
        <v>112</v>
      </c>
      <c r="D2882" s="29" t="n">
        <v>141.81</v>
      </c>
      <c r="E2882" s="29" t="n">
        <f aca="false">D2882/10</f>
        <v>14.181</v>
      </c>
      <c r="F2882" s="29" t="n">
        <f aca="false">(E2882+Einstellungen!$B$20)*(1+Einstellungen!$B$10)</f>
        <v>39.07603</v>
      </c>
      <c r="G2882" s="21" t="str">
        <f aca="false">IF(F2882&lt;Einstellungen!$B$5,"ja","nein")</f>
        <v>nein</v>
      </c>
      <c r="H2882" s="21" t="s">
        <v>17</v>
      </c>
      <c r="I2882" s="29" t="n">
        <f aca="false">INDEX(Einstellungen!$B$27:$B$50,24)</f>
        <v>0.8</v>
      </c>
      <c r="J2882" s="29" t="n">
        <f aca="false">F2882*I2882</f>
        <v>31.260824</v>
      </c>
    </row>
    <row r="2883" customFormat="false" ht="15" hidden="false" customHeight="false" outlineLevel="0" collapsed="false">
      <c r="A2883" s="28" t="n">
        <v>45701</v>
      </c>
      <c r="B2883" s="21" t="s">
        <v>111</v>
      </c>
      <c r="C2883" s="21" t="s">
        <v>136</v>
      </c>
      <c r="D2883" s="29" t="n">
        <v>140.33</v>
      </c>
      <c r="E2883" s="29" t="n">
        <f aca="false">D2883/10</f>
        <v>14.033</v>
      </c>
      <c r="F2883" s="29" t="n">
        <f aca="false">(E2883+Einstellungen!$B$20)*(1+Einstellungen!$B$10)</f>
        <v>38.89991</v>
      </c>
      <c r="G2883" s="21" t="str">
        <f aca="false">IF(F2883&lt;Einstellungen!$B$5,"ja","nein")</f>
        <v>nein</v>
      </c>
      <c r="H2883" s="21" t="s">
        <v>17</v>
      </c>
      <c r="I2883" s="29" t="n">
        <f aca="false">INDEX(Einstellungen!$B$27:$B$50,1)</f>
        <v>0.6</v>
      </c>
      <c r="J2883" s="29" t="n">
        <f aca="false">F2883*I2883</f>
        <v>23.339946</v>
      </c>
    </row>
    <row r="2884" customFormat="false" ht="15" hidden="false" customHeight="false" outlineLevel="0" collapsed="false">
      <c r="A2884" s="28" t="n">
        <v>45701</v>
      </c>
      <c r="B2884" s="21" t="s">
        <v>113</v>
      </c>
      <c r="C2884" s="21" t="s">
        <v>136</v>
      </c>
      <c r="D2884" s="29" t="n">
        <v>137.75</v>
      </c>
      <c r="E2884" s="29" t="n">
        <f aca="false">D2884/10</f>
        <v>13.775</v>
      </c>
      <c r="F2884" s="29" t="n">
        <f aca="false">(E2884+Einstellungen!$B$20)*(1+Einstellungen!$B$10)</f>
        <v>38.59289</v>
      </c>
      <c r="G2884" s="21" t="str">
        <f aca="false">IF(F2884&lt;Einstellungen!$B$5,"ja","nein")</f>
        <v>nein</v>
      </c>
      <c r="H2884" s="21" t="s">
        <v>17</v>
      </c>
      <c r="I2884" s="29" t="n">
        <f aca="false">INDEX(Einstellungen!$B$27:$B$50,2)</f>
        <v>0.5</v>
      </c>
      <c r="J2884" s="29" t="n">
        <f aca="false">F2884*I2884</f>
        <v>19.296445</v>
      </c>
    </row>
    <row r="2885" customFormat="false" ht="15" hidden="false" customHeight="false" outlineLevel="0" collapsed="false">
      <c r="A2885" s="28" t="n">
        <v>45701</v>
      </c>
      <c r="B2885" s="21" t="s">
        <v>114</v>
      </c>
      <c r="C2885" s="21" t="s">
        <v>136</v>
      </c>
      <c r="D2885" s="29" t="n">
        <v>140.79</v>
      </c>
      <c r="E2885" s="29" t="n">
        <f aca="false">D2885/10</f>
        <v>14.079</v>
      </c>
      <c r="F2885" s="29" t="n">
        <f aca="false">(E2885+Einstellungen!$B$20)*(1+Einstellungen!$B$10)</f>
        <v>38.95465</v>
      </c>
      <c r="G2885" s="21" t="str">
        <f aca="false">IF(F2885&lt;Einstellungen!$B$5,"ja","nein")</f>
        <v>nein</v>
      </c>
      <c r="H2885" s="21" t="s">
        <v>17</v>
      </c>
      <c r="I2885" s="29" t="n">
        <f aca="false">INDEX(Einstellungen!$B$27:$B$50,3)</f>
        <v>0.45</v>
      </c>
      <c r="J2885" s="29" t="n">
        <f aca="false">F2885*I2885</f>
        <v>17.5295925</v>
      </c>
    </row>
    <row r="2886" customFormat="false" ht="15" hidden="false" customHeight="false" outlineLevel="0" collapsed="false">
      <c r="A2886" s="28" t="n">
        <v>45701</v>
      </c>
      <c r="B2886" s="21" t="s">
        <v>115</v>
      </c>
      <c r="C2886" s="21" t="s">
        <v>136</v>
      </c>
      <c r="D2886" s="29" t="n">
        <v>136.59</v>
      </c>
      <c r="E2886" s="29" t="n">
        <f aca="false">D2886/10</f>
        <v>13.659</v>
      </c>
      <c r="F2886" s="29" t="n">
        <f aca="false">(E2886+Einstellungen!$B$20)*(1+Einstellungen!$B$10)</f>
        <v>38.45485</v>
      </c>
      <c r="G2886" s="21" t="str">
        <f aca="false">IF(F2886&lt;Einstellungen!$B$5,"ja","nein")</f>
        <v>nein</v>
      </c>
      <c r="H2886" s="21" t="s">
        <v>17</v>
      </c>
      <c r="I2886" s="29" t="n">
        <f aca="false">INDEX(Einstellungen!$B$27:$B$50,4)</f>
        <v>0.45</v>
      </c>
      <c r="J2886" s="29" t="n">
        <f aca="false">F2886*I2886</f>
        <v>17.3046825</v>
      </c>
    </row>
    <row r="2887" customFormat="false" ht="15" hidden="false" customHeight="false" outlineLevel="0" collapsed="false">
      <c r="A2887" s="28" t="n">
        <v>45701</v>
      </c>
      <c r="B2887" s="21" t="s">
        <v>116</v>
      </c>
      <c r="C2887" s="21" t="s">
        <v>136</v>
      </c>
      <c r="D2887" s="29" t="n">
        <v>140</v>
      </c>
      <c r="E2887" s="29" t="n">
        <f aca="false">D2887/10</f>
        <v>14</v>
      </c>
      <c r="F2887" s="29" t="n">
        <f aca="false">(E2887+Einstellungen!$B$20)*(1+Einstellungen!$B$10)</f>
        <v>38.86064</v>
      </c>
      <c r="G2887" s="21" t="str">
        <f aca="false">IF(F2887&lt;Einstellungen!$B$5,"ja","nein")</f>
        <v>nein</v>
      </c>
      <c r="H2887" s="21" t="s">
        <v>17</v>
      </c>
      <c r="I2887" s="29" t="n">
        <f aca="false">INDEX(Einstellungen!$B$27:$B$50,5)</f>
        <v>0.45</v>
      </c>
      <c r="J2887" s="29" t="n">
        <f aca="false">F2887*I2887</f>
        <v>17.487288</v>
      </c>
    </row>
    <row r="2888" customFormat="false" ht="15" hidden="false" customHeight="false" outlineLevel="0" collapsed="false">
      <c r="A2888" s="28" t="n">
        <v>45701</v>
      </c>
      <c r="B2888" s="21" t="s">
        <v>117</v>
      </c>
      <c r="C2888" s="21" t="s">
        <v>136</v>
      </c>
      <c r="D2888" s="29" t="n">
        <v>142</v>
      </c>
      <c r="E2888" s="29" t="n">
        <f aca="false">D2888/10</f>
        <v>14.2</v>
      </c>
      <c r="F2888" s="29" t="n">
        <f aca="false">(E2888+Einstellungen!$B$20)*(1+Einstellungen!$B$10)</f>
        <v>39.09864</v>
      </c>
      <c r="G2888" s="21" t="str">
        <f aca="false">IF(F2888&lt;Einstellungen!$B$5,"ja","nein")</f>
        <v>nein</v>
      </c>
      <c r="H2888" s="21" t="s">
        <v>17</v>
      </c>
      <c r="I2888" s="29" t="n">
        <f aca="false">INDEX(Einstellungen!$B$27:$B$50,6)</f>
        <v>0.5</v>
      </c>
      <c r="J2888" s="29" t="n">
        <f aca="false">F2888*I2888</f>
        <v>19.54932</v>
      </c>
    </row>
    <row r="2889" customFormat="false" ht="15" hidden="false" customHeight="false" outlineLevel="0" collapsed="false">
      <c r="A2889" s="28" t="n">
        <v>45701</v>
      </c>
      <c r="B2889" s="21" t="s">
        <v>118</v>
      </c>
      <c r="C2889" s="21" t="s">
        <v>136</v>
      </c>
      <c r="D2889" s="29" t="n">
        <v>159.99</v>
      </c>
      <c r="E2889" s="29" t="n">
        <f aca="false">D2889/10</f>
        <v>15.999</v>
      </c>
      <c r="F2889" s="29" t="n">
        <f aca="false">(E2889+Einstellungen!$B$20)*(1+Einstellungen!$B$10)</f>
        <v>41.23945</v>
      </c>
      <c r="G2889" s="21" t="str">
        <f aca="false">IF(F2889&lt;Einstellungen!$B$5,"ja","nein")</f>
        <v>nein</v>
      </c>
      <c r="H2889" s="21" t="s">
        <v>17</v>
      </c>
      <c r="I2889" s="29" t="n">
        <f aca="false">INDEX(Einstellungen!$B$27:$B$50,7)</f>
        <v>0.7</v>
      </c>
      <c r="J2889" s="29" t="n">
        <f aca="false">F2889*I2889</f>
        <v>28.867615</v>
      </c>
    </row>
    <row r="2890" customFormat="false" ht="15" hidden="false" customHeight="false" outlineLevel="0" collapsed="false">
      <c r="A2890" s="28" t="n">
        <v>45701</v>
      </c>
      <c r="B2890" s="21" t="s">
        <v>119</v>
      </c>
      <c r="C2890" s="21" t="s">
        <v>136</v>
      </c>
      <c r="D2890" s="29" t="n">
        <v>190.33</v>
      </c>
      <c r="E2890" s="29" t="n">
        <f aca="false">D2890/10</f>
        <v>19.033</v>
      </c>
      <c r="F2890" s="29" t="n">
        <f aca="false">(E2890+Einstellungen!$B$20)*(1+Einstellungen!$B$10)</f>
        <v>44.84991</v>
      </c>
      <c r="G2890" s="21" t="str">
        <f aca="false">IF(F2890&lt;Einstellungen!$B$5,"ja","nein")</f>
        <v>nein</v>
      </c>
      <c r="H2890" s="21" t="s">
        <v>17</v>
      </c>
      <c r="I2890" s="29" t="n">
        <f aca="false">INDEX(Einstellungen!$B$27:$B$50,8)</f>
        <v>0.95</v>
      </c>
      <c r="J2890" s="29" t="n">
        <f aca="false">F2890*I2890</f>
        <v>42.6074145</v>
      </c>
    </row>
    <row r="2891" customFormat="false" ht="15" hidden="false" customHeight="false" outlineLevel="0" collapsed="false">
      <c r="A2891" s="28" t="n">
        <v>45701</v>
      </c>
      <c r="B2891" s="21" t="s">
        <v>120</v>
      </c>
      <c r="C2891" s="21" t="s">
        <v>136</v>
      </c>
      <c r="D2891" s="29" t="n">
        <v>222.36</v>
      </c>
      <c r="E2891" s="29" t="n">
        <f aca="false">D2891/10</f>
        <v>22.236</v>
      </c>
      <c r="F2891" s="29" t="n">
        <f aca="false">(E2891+Einstellungen!$B$20)*(1+Einstellungen!$B$10)</f>
        <v>48.66148</v>
      </c>
      <c r="G2891" s="21" t="str">
        <f aca="false">IF(F2891&lt;Einstellungen!$B$5,"ja","nein")</f>
        <v>nein</v>
      </c>
      <c r="H2891" s="21" t="s">
        <v>17</v>
      </c>
      <c r="I2891" s="29" t="n">
        <f aca="false">INDEX(Einstellungen!$B$27:$B$50,9)</f>
        <v>1.05</v>
      </c>
      <c r="J2891" s="29" t="n">
        <f aca="false">F2891*I2891</f>
        <v>51.094554</v>
      </c>
    </row>
    <row r="2892" customFormat="false" ht="15" hidden="false" customHeight="false" outlineLevel="0" collapsed="false">
      <c r="A2892" s="28" t="n">
        <v>45701</v>
      </c>
      <c r="B2892" s="21" t="s">
        <v>121</v>
      </c>
      <c r="C2892" s="21" t="s">
        <v>136</v>
      </c>
      <c r="D2892" s="29" t="n">
        <v>220.05</v>
      </c>
      <c r="E2892" s="29" t="n">
        <f aca="false">D2892/10</f>
        <v>22.005</v>
      </c>
      <c r="F2892" s="29" t="n">
        <f aca="false">(E2892+Einstellungen!$B$20)*(1+Einstellungen!$B$10)</f>
        <v>48.38659</v>
      </c>
      <c r="G2892" s="21" t="str">
        <f aca="false">IF(F2892&lt;Einstellungen!$B$5,"ja","nein")</f>
        <v>nein</v>
      </c>
      <c r="H2892" s="21" t="s">
        <v>17</v>
      </c>
      <c r="I2892" s="29" t="n">
        <f aca="false">INDEX(Einstellungen!$B$27:$B$50,10)</f>
        <v>1.05</v>
      </c>
      <c r="J2892" s="29" t="n">
        <f aca="false">F2892*I2892</f>
        <v>50.8059195</v>
      </c>
    </row>
    <row r="2893" customFormat="false" ht="15" hidden="false" customHeight="false" outlineLevel="0" collapsed="false">
      <c r="A2893" s="28" t="n">
        <v>45701</v>
      </c>
      <c r="B2893" s="21" t="s">
        <v>122</v>
      </c>
      <c r="C2893" s="21" t="s">
        <v>136</v>
      </c>
      <c r="D2893" s="29" t="n">
        <v>203.89</v>
      </c>
      <c r="E2893" s="29" t="n">
        <f aca="false">D2893/10</f>
        <v>20.389</v>
      </c>
      <c r="F2893" s="29" t="n">
        <f aca="false">(E2893+Einstellungen!$B$20)*(1+Einstellungen!$B$10)</f>
        <v>46.46355</v>
      </c>
      <c r="G2893" s="21" t="str">
        <f aca="false">IF(F2893&lt;Einstellungen!$B$5,"ja","nein")</f>
        <v>nein</v>
      </c>
      <c r="H2893" s="21" t="s">
        <v>17</v>
      </c>
      <c r="I2893" s="29" t="n">
        <f aca="false">INDEX(Einstellungen!$B$27:$B$50,11)</f>
        <v>1.05</v>
      </c>
      <c r="J2893" s="29" t="n">
        <f aca="false">F2893*I2893</f>
        <v>48.7867275</v>
      </c>
    </row>
    <row r="2894" customFormat="false" ht="15" hidden="false" customHeight="false" outlineLevel="0" collapsed="false">
      <c r="A2894" s="28" t="n">
        <v>45701</v>
      </c>
      <c r="B2894" s="21" t="s">
        <v>123</v>
      </c>
      <c r="C2894" s="21" t="s">
        <v>136</v>
      </c>
      <c r="D2894" s="29" t="n">
        <v>184.68</v>
      </c>
      <c r="E2894" s="29" t="n">
        <f aca="false">D2894/10</f>
        <v>18.468</v>
      </c>
      <c r="F2894" s="29" t="n">
        <f aca="false">(E2894+Einstellungen!$B$20)*(1+Einstellungen!$B$10)</f>
        <v>44.17756</v>
      </c>
      <c r="G2894" s="21" t="str">
        <f aca="false">IF(F2894&lt;Einstellungen!$B$5,"ja","nein")</f>
        <v>nein</v>
      </c>
      <c r="H2894" s="21" t="s">
        <v>17</v>
      </c>
      <c r="I2894" s="29" t="n">
        <f aca="false">INDEX(Einstellungen!$B$27:$B$50,12)</f>
        <v>1.1</v>
      </c>
      <c r="J2894" s="29" t="n">
        <f aca="false">F2894*I2894</f>
        <v>48.595316</v>
      </c>
    </row>
    <row r="2895" customFormat="false" ht="15" hidden="false" customHeight="false" outlineLevel="0" collapsed="false">
      <c r="A2895" s="28" t="n">
        <v>45701</v>
      </c>
      <c r="B2895" s="21" t="s">
        <v>124</v>
      </c>
      <c r="C2895" s="21" t="s">
        <v>136</v>
      </c>
      <c r="D2895" s="29" t="n">
        <v>174.52</v>
      </c>
      <c r="E2895" s="29" t="n">
        <f aca="false">D2895/10</f>
        <v>17.452</v>
      </c>
      <c r="F2895" s="29" t="n">
        <f aca="false">(E2895+Einstellungen!$B$20)*(1+Einstellungen!$B$10)</f>
        <v>42.96852</v>
      </c>
      <c r="G2895" s="21" t="str">
        <f aca="false">IF(F2895&lt;Einstellungen!$B$5,"ja","nein")</f>
        <v>nein</v>
      </c>
      <c r="H2895" s="21" t="s">
        <v>17</v>
      </c>
      <c r="I2895" s="29" t="n">
        <f aca="false">INDEX(Einstellungen!$B$27:$B$50,13)</f>
        <v>1.2</v>
      </c>
      <c r="J2895" s="29" t="n">
        <f aca="false">F2895*I2895</f>
        <v>51.562224</v>
      </c>
    </row>
    <row r="2896" customFormat="false" ht="15" hidden="false" customHeight="false" outlineLevel="0" collapsed="false">
      <c r="A2896" s="28" t="n">
        <v>45701</v>
      </c>
      <c r="B2896" s="21" t="s">
        <v>125</v>
      </c>
      <c r="C2896" s="21" t="s">
        <v>136</v>
      </c>
      <c r="D2896" s="29" t="n">
        <v>170.1</v>
      </c>
      <c r="E2896" s="29" t="n">
        <f aca="false">D2896/10</f>
        <v>17.01</v>
      </c>
      <c r="F2896" s="29" t="n">
        <f aca="false">(E2896+Einstellungen!$B$20)*(1+Einstellungen!$B$10)</f>
        <v>42.44254</v>
      </c>
      <c r="G2896" s="21" t="str">
        <f aca="false">IF(F2896&lt;Einstellungen!$B$5,"ja","nein")</f>
        <v>nein</v>
      </c>
      <c r="H2896" s="21" t="s">
        <v>17</v>
      </c>
      <c r="I2896" s="29" t="n">
        <f aca="false">INDEX(Einstellungen!$B$27:$B$50,14)</f>
        <v>1.15</v>
      </c>
      <c r="J2896" s="29" t="n">
        <f aca="false">F2896*I2896</f>
        <v>48.808921</v>
      </c>
    </row>
    <row r="2897" customFormat="false" ht="15" hidden="false" customHeight="false" outlineLevel="0" collapsed="false">
      <c r="A2897" s="28" t="n">
        <v>45701</v>
      </c>
      <c r="B2897" s="21" t="s">
        <v>126</v>
      </c>
      <c r="C2897" s="21" t="s">
        <v>136</v>
      </c>
      <c r="D2897" s="29" t="n">
        <v>166.7</v>
      </c>
      <c r="E2897" s="29" t="n">
        <f aca="false">D2897/10</f>
        <v>16.67</v>
      </c>
      <c r="F2897" s="29" t="n">
        <f aca="false">(E2897+Einstellungen!$B$20)*(1+Einstellungen!$B$10)</f>
        <v>42.03794</v>
      </c>
      <c r="G2897" s="21" t="str">
        <f aca="false">IF(F2897&lt;Einstellungen!$B$5,"ja","nein")</f>
        <v>nein</v>
      </c>
      <c r="H2897" s="21" t="s">
        <v>17</v>
      </c>
      <c r="I2897" s="29" t="n">
        <f aca="false">INDEX(Einstellungen!$B$27:$B$50,15)</f>
        <v>1</v>
      </c>
      <c r="J2897" s="29" t="n">
        <f aca="false">F2897*I2897</f>
        <v>42.03794</v>
      </c>
    </row>
    <row r="2898" customFormat="false" ht="15" hidden="false" customHeight="false" outlineLevel="0" collapsed="false">
      <c r="A2898" s="28" t="n">
        <v>45701</v>
      </c>
      <c r="B2898" s="21" t="s">
        <v>127</v>
      </c>
      <c r="C2898" s="21" t="s">
        <v>136</v>
      </c>
      <c r="D2898" s="29" t="n">
        <v>170.1</v>
      </c>
      <c r="E2898" s="29" t="n">
        <f aca="false">D2898/10</f>
        <v>17.01</v>
      </c>
      <c r="F2898" s="29" t="n">
        <f aca="false">(E2898+Einstellungen!$B$20)*(1+Einstellungen!$B$10)</f>
        <v>42.44254</v>
      </c>
      <c r="G2898" s="21" t="str">
        <f aca="false">IF(F2898&lt;Einstellungen!$B$5,"ja","nein")</f>
        <v>nein</v>
      </c>
      <c r="H2898" s="21" t="s">
        <v>17</v>
      </c>
      <c r="I2898" s="29" t="n">
        <f aca="false">INDEX(Einstellungen!$B$27:$B$50,16)</f>
        <v>0.95</v>
      </c>
      <c r="J2898" s="29" t="n">
        <f aca="false">F2898*I2898</f>
        <v>40.320413</v>
      </c>
    </row>
    <row r="2899" customFormat="false" ht="15" hidden="false" customHeight="false" outlineLevel="0" collapsed="false">
      <c r="A2899" s="28" t="n">
        <v>45701</v>
      </c>
      <c r="B2899" s="21" t="s">
        <v>128</v>
      </c>
      <c r="C2899" s="21" t="s">
        <v>136</v>
      </c>
      <c r="D2899" s="29" t="n">
        <v>182</v>
      </c>
      <c r="E2899" s="29" t="n">
        <f aca="false">D2899/10</f>
        <v>18.2</v>
      </c>
      <c r="F2899" s="29" t="n">
        <f aca="false">(E2899+Einstellungen!$B$20)*(1+Einstellungen!$B$10)</f>
        <v>43.85864</v>
      </c>
      <c r="G2899" s="21" t="str">
        <f aca="false">IF(F2899&lt;Einstellungen!$B$5,"ja","nein")</f>
        <v>nein</v>
      </c>
      <c r="H2899" s="21" t="s">
        <v>17</v>
      </c>
      <c r="I2899" s="29" t="n">
        <f aca="false">INDEX(Einstellungen!$B$27:$B$50,17)</f>
        <v>0.95</v>
      </c>
      <c r="J2899" s="29" t="n">
        <f aca="false">F2899*I2899</f>
        <v>41.665708</v>
      </c>
    </row>
    <row r="2900" customFormat="false" ht="15" hidden="false" customHeight="false" outlineLevel="0" collapsed="false">
      <c r="A2900" s="28" t="n">
        <v>45701</v>
      </c>
      <c r="B2900" s="21" t="s">
        <v>129</v>
      </c>
      <c r="C2900" s="21" t="s">
        <v>136</v>
      </c>
      <c r="D2900" s="29" t="n">
        <v>213.05</v>
      </c>
      <c r="E2900" s="29" t="n">
        <f aca="false">D2900/10</f>
        <v>21.305</v>
      </c>
      <c r="F2900" s="29" t="n">
        <f aca="false">(E2900+Einstellungen!$B$20)*(1+Einstellungen!$B$10)</f>
        <v>47.55359</v>
      </c>
      <c r="G2900" s="21" t="str">
        <f aca="false">IF(F2900&lt;Einstellungen!$B$5,"ja","nein")</f>
        <v>nein</v>
      </c>
      <c r="H2900" s="21" t="s">
        <v>17</v>
      </c>
      <c r="I2900" s="29" t="n">
        <f aca="false">INDEX(Einstellungen!$B$27:$B$50,18)</f>
        <v>1.1</v>
      </c>
      <c r="J2900" s="29" t="n">
        <f aca="false">F2900*I2900</f>
        <v>52.308949</v>
      </c>
    </row>
    <row r="2901" customFormat="false" ht="15" hidden="false" customHeight="false" outlineLevel="0" collapsed="false">
      <c r="A2901" s="28" t="n">
        <v>45701</v>
      </c>
      <c r="B2901" s="21" t="s">
        <v>130</v>
      </c>
      <c r="C2901" s="21" t="s">
        <v>136</v>
      </c>
      <c r="D2901" s="29" t="n">
        <v>207.17</v>
      </c>
      <c r="E2901" s="29" t="n">
        <f aca="false">D2901/10</f>
        <v>20.717</v>
      </c>
      <c r="F2901" s="29" t="n">
        <f aca="false">(E2901+Einstellungen!$B$20)*(1+Einstellungen!$B$10)</f>
        <v>46.85387</v>
      </c>
      <c r="G2901" s="21" t="str">
        <f aca="false">IF(F2901&lt;Einstellungen!$B$5,"ja","nein")</f>
        <v>nein</v>
      </c>
      <c r="H2901" s="21" t="s">
        <v>17</v>
      </c>
      <c r="I2901" s="29" t="n">
        <f aca="false">INDEX(Einstellungen!$B$27:$B$50,19)</f>
        <v>1.35</v>
      </c>
      <c r="J2901" s="29" t="n">
        <f aca="false">F2901*I2901</f>
        <v>63.2527245</v>
      </c>
    </row>
    <row r="2902" customFormat="false" ht="15" hidden="false" customHeight="false" outlineLevel="0" collapsed="false">
      <c r="A2902" s="28" t="n">
        <v>45701</v>
      </c>
      <c r="B2902" s="21" t="s">
        <v>131</v>
      </c>
      <c r="C2902" s="21" t="s">
        <v>136</v>
      </c>
      <c r="D2902" s="29" t="n">
        <v>196.52</v>
      </c>
      <c r="E2902" s="29" t="n">
        <f aca="false">D2902/10</f>
        <v>19.652</v>
      </c>
      <c r="F2902" s="29" t="n">
        <f aca="false">(E2902+Einstellungen!$B$20)*(1+Einstellungen!$B$10)</f>
        <v>45.58652</v>
      </c>
      <c r="G2902" s="21" t="str">
        <f aca="false">IF(F2902&lt;Einstellungen!$B$5,"ja","nein")</f>
        <v>nein</v>
      </c>
      <c r="H2902" s="21" t="s">
        <v>17</v>
      </c>
      <c r="I2902" s="29" t="n">
        <f aca="false">INDEX(Einstellungen!$B$27:$B$50,20)</f>
        <v>1.45</v>
      </c>
      <c r="J2902" s="29" t="n">
        <f aca="false">F2902*I2902</f>
        <v>66.100454</v>
      </c>
    </row>
    <row r="2903" customFormat="false" ht="15" hidden="false" customHeight="false" outlineLevel="0" collapsed="false">
      <c r="A2903" s="28" t="n">
        <v>45701</v>
      </c>
      <c r="B2903" s="21" t="s">
        <v>132</v>
      </c>
      <c r="C2903" s="21" t="s">
        <v>136</v>
      </c>
      <c r="D2903" s="29" t="n">
        <v>177.03</v>
      </c>
      <c r="E2903" s="29" t="n">
        <f aca="false">D2903/10</f>
        <v>17.703</v>
      </c>
      <c r="F2903" s="29" t="n">
        <f aca="false">(E2903+Einstellungen!$B$20)*(1+Einstellungen!$B$10)</f>
        <v>43.26721</v>
      </c>
      <c r="G2903" s="21" t="str">
        <f aca="false">IF(F2903&lt;Einstellungen!$B$5,"ja","nein")</f>
        <v>nein</v>
      </c>
      <c r="H2903" s="21" t="s">
        <v>17</v>
      </c>
      <c r="I2903" s="29" t="n">
        <f aca="false">INDEX(Einstellungen!$B$27:$B$50,21)</f>
        <v>1.4</v>
      </c>
      <c r="J2903" s="29" t="n">
        <f aca="false">F2903*I2903</f>
        <v>60.574094</v>
      </c>
    </row>
    <row r="2904" customFormat="false" ht="15" hidden="false" customHeight="false" outlineLevel="0" collapsed="false">
      <c r="A2904" s="28" t="n">
        <v>45701</v>
      </c>
      <c r="B2904" s="21" t="s">
        <v>133</v>
      </c>
      <c r="C2904" s="21" t="s">
        <v>136</v>
      </c>
      <c r="D2904" s="29" t="n">
        <v>162.92</v>
      </c>
      <c r="E2904" s="29" t="n">
        <f aca="false">D2904/10</f>
        <v>16.292</v>
      </c>
      <c r="F2904" s="29" t="n">
        <f aca="false">(E2904+Einstellungen!$B$20)*(1+Einstellungen!$B$10)</f>
        <v>41.58812</v>
      </c>
      <c r="G2904" s="21" t="str">
        <f aca="false">IF(F2904&lt;Einstellungen!$B$5,"ja","nein")</f>
        <v>nein</v>
      </c>
      <c r="H2904" s="21" t="s">
        <v>17</v>
      </c>
      <c r="I2904" s="29" t="n">
        <f aca="false">INDEX(Einstellungen!$B$27:$B$50,22)</f>
        <v>1.25</v>
      </c>
      <c r="J2904" s="29" t="n">
        <f aca="false">F2904*I2904</f>
        <v>51.98515</v>
      </c>
    </row>
    <row r="2905" customFormat="false" ht="15" hidden="false" customHeight="false" outlineLevel="0" collapsed="false">
      <c r="A2905" s="28" t="n">
        <v>45701</v>
      </c>
      <c r="B2905" s="21" t="s">
        <v>134</v>
      </c>
      <c r="C2905" s="21" t="s">
        <v>136</v>
      </c>
      <c r="D2905" s="29" t="n">
        <v>153.12</v>
      </c>
      <c r="E2905" s="29" t="n">
        <f aca="false">D2905/10</f>
        <v>15.312</v>
      </c>
      <c r="F2905" s="29" t="n">
        <f aca="false">(E2905+Einstellungen!$B$20)*(1+Einstellungen!$B$10)</f>
        <v>40.42192</v>
      </c>
      <c r="G2905" s="21" t="str">
        <f aca="false">IF(F2905&lt;Einstellungen!$B$5,"ja","nein")</f>
        <v>nein</v>
      </c>
      <c r="H2905" s="21" t="s">
        <v>17</v>
      </c>
      <c r="I2905" s="29" t="n">
        <f aca="false">INDEX(Einstellungen!$B$27:$B$50,23)</f>
        <v>1.05</v>
      </c>
      <c r="J2905" s="29" t="n">
        <f aca="false">F2905*I2905</f>
        <v>42.443016</v>
      </c>
    </row>
    <row r="2906" customFormat="false" ht="15" hidden="false" customHeight="false" outlineLevel="0" collapsed="false">
      <c r="A2906" s="28" t="n">
        <v>45701</v>
      </c>
      <c r="B2906" s="21" t="s">
        <v>135</v>
      </c>
      <c r="C2906" s="21" t="s">
        <v>136</v>
      </c>
      <c r="D2906" s="29" t="n">
        <v>138.97</v>
      </c>
      <c r="E2906" s="29" t="n">
        <f aca="false">D2906/10</f>
        <v>13.897</v>
      </c>
      <c r="F2906" s="29" t="n">
        <f aca="false">(E2906+Einstellungen!$B$20)*(1+Einstellungen!$B$10)</f>
        <v>38.73807</v>
      </c>
      <c r="G2906" s="21" t="str">
        <f aca="false">IF(F2906&lt;Einstellungen!$B$5,"ja","nein")</f>
        <v>nein</v>
      </c>
      <c r="H2906" s="21" t="s">
        <v>17</v>
      </c>
      <c r="I2906" s="29" t="n">
        <f aca="false">INDEX(Einstellungen!$B$27:$B$50,24)</f>
        <v>0.8</v>
      </c>
      <c r="J2906" s="29" t="n">
        <f aca="false">F2906*I2906</f>
        <v>30.990456</v>
      </c>
    </row>
    <row r="2907" customFormat="false" ht="15" hidden="false" customHeight="false" outlineLevel="0" collapsed="false">
      <c r="A2907" s="28" t="n">
        <v>45702</v>
      </c>
      <c r="B2907" s="21" t="s">
        <v>111</v>
      </c>
      <c r="C2907" s="21" t="s">
        <v>137</v>
      </c>
      <c r="D2907" s="29" t="n">
        <v>139.21</v>
      </c>
      <c r="E2907" s="29" t="n">
        <f aca="false">D2907/10</f>
        <v>13.921</v>
      </c>
      <c r="F2907" s="29" t="n">
        <f aca="false">(E2907+Einstellungen!$B$20)*(1+Einstellungen!$B$10)</f>
        <v>38.76663</v>
      </c>
      <c r="G2907" s="21" t="str">
        <f aca="false">IF(F2907&lt;Einstellungen!$B$5,"ja","nein")</f>
        <v>nein</v>
      </c>
      <c r="H2907" s="21" t="s">
        <v>17</v>
      </c>
      <c r="I2907" s="29" t="n">
        <f aca="false">INDEX(Einstellungen!$B$27:$B$50,1)</f>
        <v>0.6</v>
      </c>
      <c r="J2907" s="29" t="n">
        <f aca="false">F2907*I2907</f>
        <v>23.259978</v>
      </c>
    </row>
    <row r="2908" customFormat="false" ht="15" hidden="false" customHeight="false" outlineLevel="0" collapsed="false">
      <c r="A2908" s="28" t="n">
        <v>45702</v>
      </c>
      <c r="B2908" s="21" t="s">
        <v>113</v>
      </c>
      <c r="C2908" s="21" t="s">
        <v>137</v>
      </c>
      <c r="D2908" s="29" t="n">
        <v>132.8</v>
      </c>
      <c r="E2908" s="29" t="n">
        <f aca="false">D2908/10</f>
        <v>13.28</v>
      </c>
      <c r="F2908" s="29" t="n">
        <f aca="false">(E2908+Einstellungen!$B$20)*(1+Einstellungen!$B$10)</f>
        <v>38.00384</v>
      </c>
      <c r="G2908" s="21" t="str">
        <f aca="false">IF(F2908&lt;Einstellungen!$B$5,"ja","nein")</f>
        <v>nein</v>
      </c>
      <c r="H2908" s="21" t="s">
        <v>17</v>
      </c>
      <c r="I2908" s="29" t="n">
        <f aca="false">INDEX(Einstellungen!$B$27:$B$50,2)</f>
        <v>0.5</v>
      </c>
      <c r="J2908" s="29" t="n">
        <f aca="false">F2908*I2908</f>
        <v>19.00192</v>
      </c>
    </row>
    <row r="2909" customFormat="false" ht="15" hidden="false" customHeight="false" outlineLevel="0" collapsed="false">
      <c r="A2909" s="28" t="n">
        <v>45702</v>
      </c>
      <c r="B2909" s="21" t="s">
        <v>114</v>
      </c>
      <c r="C2909" s="21" t="s">
        <v>137</v>
      </c>
      <c r="D2909" s="29" t="n">
        <v>128.5</v>
      </c>
      <c r="E2909" s="29" t="n">
        <f aca="false">D2909/10</f>
        <v>12.85</v>
      </c>
      <c r="F2909" s="29" t="n">
        <f aca="false">(E2909+Einstellungen!$B$20)*(1+Einstellungen!$B$10)</f>
        <v>37.49214</v>
      </c>
      <c r="G2909" s="21" t="str">
        <f aca="false">IF(F2909&lt;Einstellungen!$B$5,"ja","nein")</f>
        <v>nein</v>
      </c>
      <c r="H2909" s="21" t="s">
        <v>17</v>
      </c>
      <c r="I2909" s="29" t="n">
        <f aca="false">INDEX(Einstellungen!$B$27:$B$50,3)</f>
        <v>0.45</v>
      </c>
      <c r="J2909" s="29" t="n">
        <f aca="false">F2909*I2909</f>
        <v>16.871463</v>
      </c>
    </row>
    <row r="2910" customFormat="false" ht="15" hidden="false" customHeight="false" outlineLevel="0" collapsed="false">
      <c r="A2910" s="28" t="n">
        <v>45702</v>
      </c>
      <c r="B2910" s="21" t="s">
        <v>115</v>
      </c>
      <c r="C2910" s="21" t="s">
        <v>137</v>
      </c>
      <c r="D2910" s="29" t="n">
        <v>127.65</v>
      </c>
      <c r="E2910" s="29" t="n">
        <f aca="false">D2910/10</f>
        <v>12.765</v>
      </c>
      <c r="F2910" s="29" t="n">
        <f aca="false">(E2910+Einstellungen!$B$20)*(1+Einstellungen!$B$10)</f>
        <v>37.39099</v>
      </c>
      <c r="G2910" s="21" t="str">
        <f aca="false">IF(F2910&lt;Einstellungen!$B$5,"ja","nein")</f>
        <v>nein</v>
      </c>
      <c r="H2910" s="21" t="s">
        <v>17</v>
      </c>
      <c r="I2910" s="29" t="n">
        <f aca="false">INDEX(Einstellungen!$B$27:$B$50,4)</f>
        <v>0.45</v>
      </c>
      <c r="J2910" s="29" t="n">
        <f aca="false">F2910*I2910</f>
        <v>16.8259455</v>
      </c>
    </row>
    <row r="2911" customFormat="false" ht="15" hidden="false" customHeight="false" outlineLevel="0" collapsed="false">
      <c r="A2911" s="28" t="n">
        <v>45702</v>
      </c>
      <c r="B2911" s="21" t="s">
        <v>116</v>
      </c>
      <c r="C2911" s="21" t="s">
        <v>137</v>
      </c>
      <c r="D2911" s="29" t="n">
        <v>129.58</v>
      </c>
      <c r="E2911" s="29" t="n">
        <f aca="false">D2911/10</f>
        <v>12.958</v>
      </c>
      <c r="F2911" s="29" t="n">
        <f aca="false">(E2911+Einstellungen!$B$20)*(1+Einstellungen!$B$10)</f>
        <v>37.62066</v>
      </c>
      <c r="G2911" s="21" t="str">
        <f aca="false">IF(F2911&lt;Einstellungen!$B$5,"ja","nein")</f>
        <v>nein</v>
      </c>
      <c r="H2911" s="21" t="s">
        <v>17</v>
      </c>
      <c r="I2911" s="29" t="n">
        <f aca="false">INDEX(Einstellungen!$B$27:$B$50,5)</f>
        <v>0.45</v>
      </c>
      <c r="J2911" s="29" t="n">
        <f aca="false">F2911*I2911</f>
        <v>16.929297</v>
      </c>
    </row>
    <row r="2912" customFormat="false" ht="15" hidden="false" customHeight="false" outlineLevel="0" collapsed="false">
      <c r="A2912" s="28" t="n">
        <v>45702</v>
      </c>
      <c r="B2912" s="21" t="s">
        <v>117</v>
      </c>
      <c r="C2912" s="21" t="s">
        <v>137</v>
      </c>
      <c r="D2912" s="29" t="n">
        <v>139.59</v>
      </c>
      <c r="E2912" s="29" t="n">
        <f aca="false">D2912/10</f>
        <v>13.959</v>
      </c>
      <c r="F2912" s="29" t="n">
        <f aca="false">(E2912+Einstellungen!$B$20)*(1+Einstellungen!$B$10)</f>
        <v>38.81185</v>
      </c>
      <c r="G2912" s="21" t="str">
        <f aca="false">IF(F2912&lt;Einstellungen!$B$5,"ja","nein")</f>
        <v>nein</v>
      </c>
      <c r="H2912" s="21" t="s">
        <v>17</v>
      </c>
      <c r="I2912" s="29" t="n">
        <f aca="false">INDEX(Einstellungen!$B$27:$B$50,6)</f>
        <v>0.5</v>
      </c>
      <c r="J2912" s="29" t="n">
        <f aca="false">F2912*I2912</f>
        <v>19.405925</v>
      </c>
    </row>
    <row r="2913" customFormat="false" ht="15" hidden="false" customHeight="false" outlineLevel="0" collapsed="false">
      <c r="A2913" s="28" t="n">
        <v>45702</v>
      </c>
      <c r="B2913" s="21" t="s">
        <v>118</v>
      </c>
      <c r="C2913" s="21" t="s">
        <v>137</v>
      </c>
      <c r="D2913" s="29" t="n">
        <v>162.89</v>
      </c>
      <c r="E2913" s="29" t="n">
        <f aca="false">D2913/10</f>
        <v>16.289</v>
      </c>
      <c r="F2913" s="29" t="n">
        <f aca="false">(E2913+Einstellungen!$B$20)*(1+Einstellungen!$B$10)</f>
        <v>41.58455</v>
      </c>
      <c r="G2913" s="21" t="str">
        <f aca="false">IF(F2913&lt;Einstellungen!$B$5,"ja","nein")</f>
        <v>nein</v>
      </c>
      <c r="H2913" s="21" t="s">
        <v>17</v>
      </c>
      <c r="I2913" s="29" t="n">
        <f aca="false">INDEX(Einstellungen!$B$27:$B$50,7)</f>
        <v>0.7</v>
      </c>
      <c r="J2913" s="29" t="n">
        <f aca="false">F2913*I2913</f>
        <v>29.109185</v>
      </c>
    </row>
    <row r="2914" customFormat="false" ht="15" hidden="false" customHeight="false" outlineLevel="0" collapsed="false">
      <c r="A2914" s="28" t="n">
        <v>45702</v>
      </c>
      <c r="B2914" s="21" t="s">
        <v>119</v>
      </c>
      <c r="C2914" s="21" t="s">
        <v>137</v>
      </c>
      <c r="D2914" s="29" t="n">
        <v>227.08</v>
      </c>
      <c r="E2914" s="29" t="n">
        <f aca="false">D2914/10</f>
        <v>22.708</v>
      </c>
      <c r="F2914" s="29" t="n">
        <f aca="false">(E2914+Einstellungen!$B$20)*(1+Einstellungen!$B$10)</f>
        <v>49.22316</v>
      </c>
      <c r="G2914" s="21" t="str">
        <f aca="false">IF(F2914&lt;Einstellungen!$B$5,"ja","nein")</f>
        <v>nein</v>
      </c>
      <c r="H2914" s="21" t="s">
        <v>17</v>
      </c>
      <c r="I2914" s="29" t="n">
        <f aca="false">INDEX(Einstellungen!$B$27:$B$50,8)</f>
        <v>0.95</v>
      </c>
      <c r="J2914" s="29" t="n">
        <f aca="false">F2914*I2914</f>
        <v>46.762002</v>
      </c>
    </row>
    <row r="2915" customFormat="false" ht="15" hidden="false" customHeight="false" outlineLevel="0" collapsed="false">
      <c r="A2915" s="28" t="n">
        <v>45702</v>
      </c>
      <c r="B2915" s="21" t="s">
        <v>120</v>
      </c>
      <c r="C2915" s="21" t="s">
        <v>137</v>
      </c>
      <c r="D2915" s="29" t="n">
        <v>265.64</v>
      </c>
      <c r="E2915" s="29" t="n">
        <f aca="false">D2915/10</f>
        <v>26.564</v>
      </c>
      <c r="F2915" s="29" t="n">
        <f aca="false">(E2915+Einstellungen!$B$20)*(1+Einstellungen!$B$10)</f>
        <v>53.8118</v>
      </c>
      <c r="G2915" s="21" t="str">
        <f aca="false">IF(F2915&lt;Einstellungen!$B$5,"ja","nein")</f>
        <v>nein</v>
      </c>
      <c r="H2915" s="21" t="s">
        <v>17</v>
      </c>
      <c r="I2915" s="29" t="n">
        <f aca="false">INDEX(Einstellungen!$B$27:$B$50,9)</f>
        <v>1.05</v>
      </c>
      <c r="J2915" s="29" t="n">
        <f aca="false">F2915*I2915</f>
        <v>56.50239</v>
      </c>
    </row>
    <row r="2916" customFormat="false" ht="15" hidden="false" customHeight="false" outlineLevel="0" collapsed="false">
      <c r="A2916" s="28" t="n">
        <v>45702</v>
      </c>
      <c r="B2916" s="21" t="s">
        <v>121</v>
      </c>
      <c r="C2916" s="21" t="s">
        <v>137</v>
      </c>
      <c r="D2916" s="29" t="n">
        <v>215.11</v>
      </c>
      <c r="E2916" s="29" t="n">
        <f aca="false">D2916/10</f>
        <v>21.511</v>
      </c>
      <c r="F2916" s="29" t="n">
        <f aca="false">(E2916+Einstellungen!$B$20)*(1+Einstellungen!$B$10)</f>
        <v>47.79873</v>
      </c>
      <c r="G2916" s="21" t="str">
        <f aca="false">IF(F2916&lt;Einstellungen!$B$5,"ja","nein")</f>
        <v>nein</v>
      </c>
      <c r="H2916" s="21" t="s">
        <v>17</v>
      </c>
      <c r="I2916" s="29" t="n">
        <f aca="false">INDEX(Einstellungen!$B$27:$B$50,10)</f>
        <v>1.05</v>
      </c>
      <c r="J2916" s="29" t="n">
        <f aca="false">F2916*I2916</f>
        <v>50.1886665</v>
      </c>
    </row>
    <row r="2917" customFormat="false" ht="15" hidden="false" customHeight="false" outlineLevel="0" collapsed="false">
      <c r="A2917" s="28" t="n">
        <v>45702</v>
      </c>
      <c r="B2917" s="21" t="s">
        <v>122</v>
      </c>
      <c r="C2917" s="21" t="s">
        <v>137</v>
      </c>
      <c r="D2917" s="29" t="n">
        <v>181.03</v>
      </c>
      <c r="E2917" s="29" t="n">
        <f aca="false">D2917/10</f>
        <v>18.103</v>
      </c>
      <c r="F2917" s="29" t="n">
        <f aca="false">(E2917+Einstellungen!$B$20)*(1+Einstellungen!$B$10)</f>
        <v>43.74321</v>
      </c>
      <c r="G2917" s="21" t="str">
        <f aca="false">IF(F2917&lt;Einstellungen!$B$5,"ja","nein")</f>
        <v>nein</v>
      </c>
      <c r="H2917" s="21" t="s">
        <v>17</v>
      </c>
      <c r="I2917" s="29" t="n">
        <f aca="false">INDEX(Einstellungen!$B$27:$B$50,11)</f>
        <v>1.05</v>
      </c>
      <c r="J2917" s="29" t="n">
        <f aca="false">F2917*I2917</f>
        <v>45.9303705</v>
      </c>
    </row>
    <row r="2918" customFormat="false" ht="15" hidden="false" customHeight="false" outlineLevel="0" collapsed="false">
      <c r="A2918" s="28" t="n">
        <v>45702</v>
      </c>
      <c r="B2918" s="21" t="s">
        <v>123</v>
      </c>
      <c r="C2918" s="21" t="s">
        <v>137</v>
      </c>
      <c r="D2918" s="29" t="n">
        <v>163.01</v>
      </c>
      <c r="E2918" s="29" t="n">
        <f aca="false">D2918/10</f>
        <v>16.301</v>
      </c>
      <c r="F2918" s="29" t="n">
        <f aca="false">(E2918+Einstellungen!$B$20)*(1+Einstellungen!$B$10)</f>
        <v>41.59883</v>
      </c>
      <c r="G2918" s="21" t="str">
        <f aca="false">IF(F2918&lt;Einstellungen!$B$5,"ja","nein")</f>
        <v>nein</v>
      </c>
      <c r="H2918" s="21" t="s">
        <v>17</v>
      </c>
      <c r="I2918" s="29" t="n">
        <f aca="false">INDEX(Einstellungen!$B$27:$B$50,12)</f>
        <v>1.1</v>
      </c>
      <c r="J2918" s="29" t="n">
        <f aca="false">F2918*I2918</f>
        <v>45.758713</v>
      </c>
    </row>
    <row r="2919" customFormat="false" ht="15" hidden="false" customHeight="false" outlineLevel="0" collapsed="false">
      <c r="A2919" s="28" t="n">
        <v>45702</v>
      </c>
      <c r="B2919" s="21" t="s">
        <v>124</v>
      </c>
      <c r="C2919" s="21" t="s">
        <v>137</v>
      </c>
      <c r="D2919" s="29" t="n">
        <v>149.86</v>
      </c>
      <c r="E2919" s="29" t="n">
        <f aca="false">D2919/10</f>
        <v>14.986</v>
      </c>
      <c r="F2919" s="29" t="n">
        <f aca="false">(E2919+Einstellungen!$B$20)*(1+Einstellungen!$B$10)</f>
        <v>40.03398</v>
      </c>
      <c r="G2919" s="21" t="str">
        <f aca="false">IF(F2919&lt;Einstellungen!$B$5,"ja","nein")</f>
        <v>nein</v>
      </c>
      <c r="H2919" s="21" t="s">
        <v>17</v>
      </c>
      <c r="I2919" s="29" t="n">
        <f aca="false">INDEX(Einstellungen!$B$27:$B$50,13)</f>
        <v>1.2</v>
      </c>
      <c r="J2919" s="29" t="n">
        <f aca="false">F2919*I2919</f>
        <v>48.040776</v>
      </c>
    </row>
    <row r="2920" customFormat="false" ht="15" hidden="false" customHeight="false" outlineLevel="0" collapsed="false">
      <c r="A2920" s="28" t="n">
        <v>45702</v>
      </c>
      <c r="B2920" s="21" t="s">
        <v>125</v>
      </c>
      <c r="C2920" s="21" t="s">
        <v>137</v>
      </c>
      <c r="D2920" s="29" t="n">
        <v>148.61</v>
      </c>
      <c r="E2920" s="29" t="n">
        <f aca="false">D2920/10</f>
        <v>14.861</v>
      </c>
      <c r="F2920" s="29" t="n">
        <f aca="false">(E2920+Einstellungen!$B$20)*(1+Einstellungen!$B$10)</f>
        <v>39.88523</v>
      </c>
      <c r="G2920" s="21" t="str">
        <f aca="false">IF(F2920&lt;Einstellungen!$B$5,"ja","nein")</f>
        <v>nein</v>
      </c>
      <c r="H2920" s="21" t="s">
        <v>17</v>
      </c>
      <c r="I2920" s="29" t="n">
        <f aca="false">INDEX(Einstellungen!$B$27:$B$50,14)</f>
        <v>1.15</v>
      </c>
      <c r="J2920" s="29" t="n">
        <f aca="false">F2920*I2920</f>
        <v>45.8680145</v>
      </c>
    </row>
    <row r="2921" customFormat="false" ht="15" hidden="false" customHeight="false" outlineLevel="0" collapsed="false">
      <c r="A2921" s="28" t="n">
        <v>45702</v>
      </c>
      <c r="B2921" s="21" t="s">
        <v>126</v>
      </c>
      <c r="C2921" s="21" t="s">
        <v>137</v>
      </c>
      <c r="D2921" s="29" t="n">
        <v>155.8</v>
      </c>
      <c r="E2921" s="29" t="n">
        <f aca="false">D2921/10</f>
        <v>15.58</v>
      </c>
      <c r="F2921" s="29" t="n">
        <f aca="false">(E2921+Einstellungen!$B$20)*(1+Einstellungen!$B$10)</f>
        <v>40.74084</v>
      </c>
      <c r="G2921" s="21" t="str">
        <f aca="false">IF(F2921&lt;Einstellungen!$B$5,"ja","nein")</f>
        <v>nein</v>
      </c>
      <c r="H2921" s="21" t="s">
        <v>17</v>
      </c>
      <c r="I2921" s="29" t="n">
        <f aca="false">INDEX(Einstellungen!$B$27:$B$50,15)</f>
        <v>1</v>
      </c>
      <c r="J2921" s="29" t="n">
        <f aca="false">F2921*I2921</f>
        <v>40.74084</v>
      </c>
    </row>
    <row r="2922" customFormat="false" ht="15" hidden="false" customHeight="false" outlineLevel="0" collapsed="false">
      <c r="A2922" s="28" t="n">
        <v>45702</v>
      </c>
      <c r="B2922" s="21" t="s">
        <v>127</v>
      </c>
      <c r="C2922" s="21" t="s">
        <v>137</v>
      </c>
      <c r="D2922" s="29" t="n">
        <v>175.06</v>
      </c>
      <c r="E2922" s="29" t="n">
        <f aca="false">D2922/10</f>
        <v>17.506</v>
      </c>
      <c r="F2922" s="29" t="n">
        <f aca="false">(E2922+Einstellungen!$B$20)*(1+Einstellungen!$B$10)</f>
        <v>43.03278</v>
      </c>
      <c r="G2922" s="21" t="str">
        <f aca="false">IF(F2922&lt;Einstellungen!$B$5,"ja","nein")</f>
        <v>nein</v>
      </c>
      <c r="H2922" s="21" t="s">
        <v>17</v>
      </c>
      <c r="I2922" s="29" t="n">
        <f aca="false">INDEX(Einstellungen!$B$27:$B$50,16)</f>
        <v>0.95</v>
      </c>
      <c r="J2922" s="29" t="n">
        <f aca="false">F2922*I2922</f>
        <v>40.881141</v>
      </c>
    </row>
    <row r="2923" customFormat="false" ht="15" hidden="false" customHeight="false" outlineLevel="0" collapsed="false">
      <c r="A2923" s="28" t="n">
        <v>45702</v>
      </c>
      <c r="B2923" s="21" t="s">
        <v>128</v>
      </c>
      <c r="C2923" s="21" t="s">
        <v>137</v>
      </c>
      <c r="D2923" s="29" t="n">
        <v>200</v>
      </c>
      <c r="E2923" s="29" t="n">
        <f aca="false">D2923/10</f>
        <v>20</v>
      </c>
      <c r="F2923" s="29" t="n">
        <f aca="false">(E2923+Einstellungen!$B$20)*(1+Einstellungen!$B$10)</f>
        <v>46.00064</v>
      </c>
      <c r="G2923" s="21" t="str">
        <f aca="false">IF(F2923&lt;Einstellungen!$B$5,"ja","nein")</f>
        <v>nein</v>
      </c>
      <c r="H2923" s="21" t="s">
        <v>17</v>
      </c>
      <c r="I2923" s="29" t="n">
        <f aca="false">INDEX(Einstellungen!$B$27:$B$50,17)</f>
        <v>0.95</v>
      </c>
      <c r="J2923" s="29" t="n">
        <f aca="false">F2923*I2923</f>
        <v>43.700608</v>
      </c>
    </row>
    <row r="2924" customFormat="false" ht="15" hidden="false" customHeight="false" outlineLevel="0" collapsed="false">
      <c r="A2924" s="28" t="n">
        <v>45702</v>
      </c>
      <c r="B2924" s="21" t="s">
        <v>129</v>
      </c>
      <c r="C2924" s="21" t="s">
        <v>137</v>
      </c>
      <c r="D2924" s="29" t="n">
        <v>298.91</v>
      </c>
      <c r="E2924" s="29" t="n">
        <f aca="false">D2924/10</f>
        <v>29.891</v>
      </c>
      <c r="F2924" s="29" t="n">
        <f aca="false">(E2924+Einstellungen!$B$20)*(1+Einstellungen!$B$10)</f>
        <v>57.77093</v>
      </c>
      <c r="G2924" s="21" t="str">
        <f aca="false">IF(F2924&lt;Einstellungen!$B$5,"ja","nein")</f>
        <v>nein</v>
      </c>
      <c r="H2924" s="21" t="s">
        <v>17</v>
      </c>
      <c r="I2924" s="29" t="n">
        <f aca="false">INDEX(Einstellungen!$B$27:$B$50,18)</f>
        <v>1.1</v>
      </c>
      <c r="J2924" s="29" t="n">
        <f aca="false">F2924*I2924</f>
        <v>63.548023</v>
      </c>
    </row>
    <row r="2925" customFormat="false" ht="15" hidden="false" customHeight="false" outlineLevel="0" collapsed="false">
      <c r="A2925" s="28" t="n">
        <v>45702</v>
      </c>
      <c r="B2925" s="21" t="s">
        <v>130</v>
      </c>
      <c r="C2925" s="21" t="s">
        <v>137</v>
      </c>
      <c r="D2925" s="29" t="n">
        <v>293.06</v>
      </c>
      <c r="E2925" s="29" t="n">
        <f aca="false">D2925/10</f>
        <v>29.306</v>
      </c>
      <c r="F2925" s="29" t="n">
        <f aca="false">(E2925+Einstellungen!$B$20)*(1+Einstellungen!$B$10)</f>
        <v>57.07478</v>
      </c>
      <c r="G2925" s="21" t="str">
        <f aca="false">IF(F2925&lt;Einstellungen!$B$5,"ja","nein")</f>
        <v>nein</v>
      </c>
      <c r="H2925" s="21" t="s">
        <v>17</v>
      </c>
      <c r="I2925" s="29" t="n">
        <f aca="false">INDEX(Einstellungen!$B$27:$B$50,19)</f>
        <v>1.35</v>
      </c>
      <c r="J2925" s="29" t="n">
        <f aca="false">F2925*I2925</f>
        <v>77.050953</v>
      </c>
    </row>
    <row r="2926" customFormat="false" ht="15" hidden="false" customHeight="false" outlineLevel="0" collapsed="false">
      <c r="A2926" s="28" t="n">
        <v>45702</v>
      </c>
      <c r="B2926" s="21" t="s">
        <v>131</v>
      </c>
      <c r="C2926" s="21" t="s">
        <v>137</v>
      </c>
      <c r="D2926" s="29" t="n">
        <v>225.7</v>
      </c>
      <c r="E2926" s="29" t="n">
        <f aca="false">D2926/10</f>
        <v>22.57</v>
      </c>
      <c r="F2926" s="29" t="n">
        <f aca="false">(E2926+Einstellungen!$B$20)*(1+Einstellungen!$B$10)</f>
        <v>49.05894</v>
      </c>
      <c r="G2926" s="21" t="str">
        <f aca="false">IF(F2926&lt;Einstellungen!$B$5,"ja","nein")</f>
        <v>nein</v>
      </c>
      <c r="H2926" s="21" t="s">
        <v>17</v>
      </c>
      <c r="I2926" s="29" t="n">
        <f aca="false">INDEX(Einstellungen!$B$27:$B$50,20)</f>
        <v>1.45</v>
      </c>
      <c r="J2926" s="29" t="n">
        <f aca="false">F2926*I2926</f>
        <v>71.135463</v>
      </c>
    </row>
    <row r="2927" customFormat="false" ht="15" hidden="false" customHeight="false" outlineLevel="0" collapsed="false">
      <c r="A2927" s="28" t="n">
        <v>45702</v>
      </c>
      <c r="B2927" s="21" t="s">
        <v>132</v>
      </c>
      <c r="C2927" s="21" t="s">
        <v>137</v>
      </c>
      <c r="D2927" s="29" t="n">
        <v>183.55</v>
      </c>
      <c r="E2927" s="29" t="n">
        <f aca="false">D2927/10</f>
        <v>18.355</v>
      </c>
      <c r="F2927" s="29" t="n">
        <f aca="false">(E2927+Einstellungen!$B$20)*(1+Einstellungen!$B$10)</f>
        <v>44.04309</v>
      </c>
      <c r="G2927" s="21" t="str">
        <f aca="false">IF(F2927&lt;Einstellungen!$B$5,"ja","nein")</f>
        <v>nein</v>
      </c>
      <c r="H2927" s="21" t="s">
        <v>17</v>
      </c>
      <c r="I2927" s="29" t="n">
        <f aca="false">INDEX(Einstellungen!$B$27:$B$50,21)</f>
        <v>1.4</v>
      </c>
      <c r="J2927" s="29" t="n">
        <f aca="false">F2927*I2927</f>
        <v>61.660326</v>
      </c>
    </row>
    <row r="2928" customFormat="false" ht="15" hidden="false" customHeight="false" outlineLevel="0" collapsed="false">
      <c r="A2928" s="28" t="n">
        <v>45702</v>
      </c>
      <c r="B2928" s="21" t="s">
        <v>133</v>
      </c>
      <c r="C2928" s="21" t="s">
        <v>137</v>
      </c>
      <c r="D2928" s="29" t="n">
        <v>163.79</v>
      </c>
      <c r="E2928" s="29" t="n">
        <f aca="false">D2928/10</f>
        <v>16.379</v>
      </c>
      <c r="F2928" s="29" t="n">
        <f aca="false">(E2928+Einstellungen!$B$20)*(1+Einstellungen!$B$10)</f>
        <v>41.69165</v>
      </c>
      <c r="G2928" s="21" t="str">
        <f aca="false">IF(F2928&lt;Einstellungen!$B$5,"ja","nein")</f>
        <v>nein</v>
      </c>
      <c r="H2928" s="21" t="s">
        <v>17</v>
      </c>
      <c r="I2928" s="29" t="n">
        <f aca="false">INDEX(Einstellungen!$B$27:$B$50,22)</f>
        <v>1.25</v>
      </c>
      <c r="J2928" s="29" t="n">
        <f aca="false">F2928*I2928</f>
        <v>52.1145625</v>
      </c>
    </row>
    <row r="2929" customFormat="false" ht="15" hidden="false" customHeight="false" outlineLevel="0" collapsed="false">
      <c r="A2929" s="28" t="n">
        <v>45702</v>
      </c>
      <c r="B2929" s="21" t="s">
        <v>134</v>
      </c>
      <c r="C2929" s="21" t="s">
        <v>137</v>
      </c>
      <c r="D2929" s="29" t="n">
        <v>153</v>
      </c>
      <c r="E2929" s="29" t="n">
        <f aca="false">D2929/10</f>
        <v>15.3</v>
      </c>
      <c r="F2929" s="29" t="n">
        <f aca="false">(E2929+Einstellungen!$B$20)*(1+Einstellungen!$B$10)</f>
        <v>40.40764</v>
      </c>
      <c r="G2929" s="21" t="str">
        <f aca="false">IF(F2929&lt;Einstellungen!$B$5,"ja","nein")</f>
        <v>nein</v>
      </c>
      <c r="H2929" s="21" t="s">
        <v>17</v>
      </c>
      <c r="I2929" s="29" t="n">
        <f aca="false">INDEX(Einstellungen!$B$27:$B$50,23)</f>
        <v>1.05</v>
      </c>
      <c r="J2929" s="29" t="n">
        <f aca="false">F2929*I2929</f>
        <v>42.428022</v>
      </c>
    </row>
    <row r="2930" customFormat="false" ht="15" hidden="false" customHeight="false" outlineLevel="0" collapsed="false">
      <c r="A2930" s="28" t="n">
        <v>45702</v>
      </c>
      <c r="B2930" s="21" t="s">
        <v>135</v>
      </c>
      <c r="C2930" s="21" t="s">
        <v>137</v>
      </c>
      <c r="D2930" s="29" t="n">
        <v>140.03</v>
      </c>
      <c r="E2930" s="29" t="n">
        <f aca="false">D2930/10</f>
        <v>14.003</v>
      </c>
      <c r="F2930" s="29" t="n">
        <f aca="false">(E2930+Einstellungen!$B$20)*(1+Einstellungen!$B$10)</f>
        <v>38.86421</v>
      </c>
      <c r="G2930" s="21" t="str">
        <f aca="false">IF(F2930&lt;Einstellungen!$B$5,"ja","nein")</f>
        <v>nein</v>
      </c>
      <c r="H2930" s="21" t="s">
        <v>17</v>
      </c>
      <c r="I2930" s="29" t="n">
        <f aca="false">INDEX(Einstellungen!$B$27:$B$50,24)</f>
        <v>0.8</v>
      </c>
      <c r="J2930" s="29" t="n">
        <f aca="false">F2930*I2930</f>
        <v>31.091368</v>
      </c>
    </row>
    <row r="2931" customFormat="false" ht="15" hidden="false" customHeight="false" outlineLevel="0" collapsed="false">
      <c r="A2931" s="28" t="n">
        <v>45703</v>
      </c>
      <c r="B2931" s="21" t="s">
        <v>111</v>
      </c>
      <c r="C2931" s="21" t="s">
        <v>138</v>
      </c>
      <c r="D2931" s="29" t="n">
        <v>135.29</v>
      </c>
      <c r="E2931" s="29" t="n">
        <f aca="false">D2931/10</f>
        <v>13.529</v>
      </c>
      <c r="F2931" s="29" t="n">
        <f aca="false">(E2931+Einstellungen!$B$20)*(1+Einstellungen!$B$10)</f>
        <v>38.30015</v>
      </c>
      <c r="G2931" s="21" t="str">
        <f aca="false">IF(F2931&lt;Einstellungen!$B$5,"ja","nein")</f>
        <v>nein</v>
      </c>
      <c r="H2931" s="21" t="s">
        <v>17</v>
      </c>
      <c r="I2931" s="29" t="n">
        <f aca="false">INDEX(Einstellungen!$B$27:$B$50,1)</f>
        <v>0.6</v>
      </c>
      <c r="J2931" s="29" t="n">
        <f aca="false">F2931*I2931</f>
        <v>22.98009</v>
      </c>
    </row>
    <row r="2932" customFormat="false" ht="15" hidden="false" customHeight="false" outlineLevel="0" collapsed="false">
      <c r="A2932" s="28" t="n">
        <v>45703</v>
      </c>
      <c r="B2932" s="21" t="s">
        <v>113</v>
      </c>
      <c r="C2932" s="21" t="s">
        <v>138</v>
      </c>
      <c r="D2932" s="29" t="n">
        <v>130.34</v>
      </c>
      <c r="E2932" s="29" t="n">
        <f aca="false">D2932/10</f>
        <v>13.034</v>
      </c>
      <c r="F2932" s="29" t="n">
        <f aca="false">(E2932+Einstellungen!$B$20)*(1+Einstellungen!$B$10)</f>
        <v>37.7111</v>
      </c>
      <c r="G2932" s="21" t="str">
        <f aca="false">IF(F2932&lt;Einstellungen!$B$5,"ja","nein")</f>
        <v>nein</v>
      </c>
      <c r="H2932" s="21" t="s">
        <v>17</v>
      </c>
      <c r="I2932" s="29" t="n">
        <f aca="false">INDEX(Einstellungen!$B$27:$B$50,2)</f>
        <v>0.5</v>
      </c>
      <c r="J2932" s="29" t="n">
        <f aca="false">F2932*I2932</f>
        <v>18.85555</v>
      </c>
    </row>
    <row r="2933" customFormat="false" ht="15" hidden="false" customHeight="false" outlineLevel="0" collapsed="false">
      <c r="A2933" s="28" t="n">
        <v>45703</v>
      </c>
      <c r="B2933" s="21" t="s">
        <v>114</v>
      </c>
      <c r="C2933" s="21" t="s">
        <v>138</v>
      </c>
      <c r="D2933" s="29" t="n">
        <v>120</v>
      </c>
      <c r="E2933" s="29" t="n">
        <f aca="false">D2933/10</f>
        <v>12</v>
      </c>
      <c r="F2933" s="29" t="n">
        <f aca="false">(E2933+Einstellungen!$B$20)*(1+Einstellungen!$B$10)</f>
        <v>36.48064</v>
      </c>
      <c r="G2933" s="21" t="str">
        <f aca="false">IF(F2933&lt;Einstellungen!$B$5,"ja","nein")</f>
        <v>nein</v>
      </c>
      <c r="H2933" s="21" t="s">
        <v>17</v>
      </c>
      <c r="I2933" s="29" t="n">
        <f aca="false">INDEX(Einstellungen!$B$27:$B$50,3)</f>
        <v>0.45</v>
      </c>
      <c r="J2933" s="29" t="n">
        <f aca="false">F2933*I2933</f>
        <v>16.416288</v>
      </c>
    </row>
    <row r="2934" customFormat="false" ht="15" hidden="false" customHeight="false" outlineLevel="0" collapsed="false">
      <c r="A2934" s="28" t="n">
        <v>45703</v>
      </c>
      <c r="B2934" s="21" t="s">
        <v>115</v>
      </c>
      <c r="C2934" s="21" t="s">
        <v>138</v>
      </c>
      <c r="D2934" s="29" t="n">
        <v>118.24</v>
      </c>
      <c r="E2934" s="29" t="n">
        <f aca="false">D2934/10</f>
        <v>11.824</v>
      </c>
      <c r="F2934" s="29" t="n">
        <f aca="false">(E2934+Einstellungen!$B$20)*(1+Einstellungen!$B$10)</f>
        <v>36.2712</v>
      </c>
      <c r="G2934" s="21" t="str">
        <f aca="false">IF(F2934&lt;Einstellungen!$B$5,"ja","nein")</f>
        <v>nein</v>
      </c>
      <c r="H2934" s="21" t="s">
        <v>17</v>
      </c>
      <c r="I2934" s="29" t="n">
        <f aca="false">INDEX(Einstellungen!$B$27:$B$50,4)</f>
        <v>0.45</v>
      </c>
      <c r="J2934" s="29" t="n">
        <f aca="false">F2934*I2934</f>
        <v>16.32204</v>
      </c>
    </row>
    <row r="2935" customFormat="false" ht="15" hidden="false" customHeight="false" outlineLevel="0" collapsed="false">
      <c r="A2935" s="28" t="n">
        <v>45703</v>
      </c>
      <c r="B2935" s="21" t="s">
        <v>116</v>
      </c>
      <c r="C2935" s="21" t="s">
        <v>138</v>
      </c>
      <c r="D2935" s="29" t="n">
        <v>118.45</v>
      </c>
      <c r="E2935" s="29" t="n">
        <f aca="false">D2935/10</f>
        <v>11.845</v>
      </c>
      <c r="F2935" s="29" t="n">
        <f aca="false">(E2935+Einstellungen!$B$20)*(1+Einstellungen!$B$10)</f>
        <v>36.29619</v>
      </c>
      <c r="G2935" s="21" t="str">
        <f aca="false">IF(F2935&lt;Einstellungen!$B$5,"ja","nein")</f>
        <v>nein</v>
      </c>
      <c r="H2935" s="21" t="s">
        <v>17</v>
      </c>
      <c r="I2935" s="29" t="n">
        <f aca="false">INDEX(Einstellungen!$B$27:$B$50,5)</f>
        <v>0.45</v>
      </c>
      <c r="J2935" s="29" t="n">
        <f aca="false">F2935*I2935</f>
        <v>16.3332855</v>
      </c>
    </row>
    <row r="2936" customFormat="false" ht="15" hidden="false" customHeight="false" outlineLevel="0" collapsed="false">
      <c r="A2936" s="28" t="n">
        <v>45703</v>
      </c>
      <c r="B2936" s="21" t="s">
        <v>117</v>
      </c>
      <c r="C2936" s="21" t="s">
        <v>138</v>
      </c>
      <c r="D2936" s="29" t="n">
        <v>120.37</v>
      </c>
      <c r="E2936" s="29" t="n">
        <f aca="false">D2936/10</f>
        <v>12.037</v>
      </c>
      <c r="F2936" s="29" t="n">
        <f aca="false">(E2936+Einstellungen!$B$20)*(1+Einstellungen!$B$10)</f>
        <v>36.52467</v>
      </c>
      <c r="G2936" s="21" t="str">
        <f aca="false">IF(F2936&lt;Einstellungen!$B$5,"ja","nein")</f>
        <v>nein</v>
      </c>
      <c r="H2936" s="21" t="s">
        <v>17</v>
      </c>
      <c r="I2936" s="29" t="n">
        <f aca="false">INDEX(Einstellungen!$B$27:$B$50,6)</f>
        <v>0.5</v>
      </c>
      <c r="J2936" s="29" t="n">
        <f aca="false">F2936*I2936</f>
        <v>18.262335</v>
      </c>
    </row>
    <row r="2937" customFormat="false" ht="15" hidden="false" customHeight="false" outlineLevel="0" collapsed="false">
      <c r="A2937" s="28" t="n">
        <v>45703</v>
      </c>
      <c r="B2937" s="21" t="s">
        <v>118</v>
      </c>
      <c r="C2937" s="21" t="s">
        <v>138</v>
      </c>
      <c r="D2937" s="29" t="n">
        <v>133.74</v>
      </c>
      <c r="E2937" s="29" t="n">
        <f aca="false">D2937/10</f>
        <v>13.374</v>
      </c>
      <c r="F2937" s="29" t="n">
        <f aca="false">(E2937+Einstellungen!$B$20)*(1+Einstellungen!$B$10)</f>
        <v>38.1157</v>
      </c>
      <c r="G2937" s="21" t="str">
        <f aca="false">IF(F2937&lt;Einstellungen!$B$5,"ja","nein")</f>
        <v>nein</v>
      </c>
      <c r="H2937" s="21" t="s">
        <v>17</v>
      </c>
      <c r="I2937" s="29" t="n">
        <f aca="false">INDEX(Einstellungen!$B$27:$B$50,7)</f>
        <v>0.7</v>
      </c>
      <c r="J2937" s="29" t="n">
        <f aca="false">F2937*I2937</f>
        <v>26.68099</v>
      </c>
    </row>
    <row r="2938" customFormat="false" ht="15" hidden="false" customHeight="false" outlineLevel="0" collapsed="false">
      <c r="A2938" s="28" t="n">
        <v>45703</v>
      </c>
      <c r="B2938" s="21" t="s">
        <v>119</v>
      </c>
      <c r="C2938" s="21" t="s">
        <v>138</v>
      </c>
      <c r="D2938" s="29" t="n">
        <v>148.58</v>
      </c>
      <c r="E2938" s="29" t="n">
        <f aca="false">D2938/10</f>
        <v>14.858</v>
      </c>
      <c r="F2938" s="29" t="n">
        <f aca="false">(E2938+Einstellungen!$B$20)*(1+Einstellungen!$B$10)</f>
        <v>39.88166</v>
      </c>
      <c r="G2938" s="21" t="str">
        <f aca="false">IF(F2938&lt;Einstellungen!$B$5,"ja","nein")</f>
        <v>nein</v>
      </c>
      <c r="H2938" s="21" t="s">
        <v>17</v>
      </c>
      <c r="I2938" s="29" t="n">
        <f aca="false">INDEX(Einstellungen!$B$27:$B$50,8)</f>
        <v>0.95</v>
      </c>
      <c r="J2938" s="29" t="n">
        <f aca="false">F2938*I2938</f>
        <v>37.887577</v>
      </c>
    </row>
    <row r="2939" customFormat="false" ht="15" hidden="false" customHeight="false" outlineLevel="0" collapsed="false">
      <c r="A2939" s="28" t="n">
        <v>45703</v>
      </c>
      <c r="B2939" s="21" t="s">
        <v>120</v>
      </c>
      <c r="C2939" s="21" t="s">
        <v>138</v>
      </c>
      <c r="D2939" s="29" t="n">
        <v>150.67</v>
      </c>
      <c r="E2939" s="29" t="n">
        <f aca="false">D2939/10</f>
        <v>15.067</v>
      </c>
      <c r="F2939" s="29" t="n">
        <f aca="false">(E2939+Einstellungen!$B$20)*(1+Einstellungen!$B$10)</f>
        <v>40.13037</v>
      </c>
      <c r="G2939" s="21" t="str">
        <f aca="false">IF(F2939&lt;Einstellungen!$B$5,"ja","nein")</f>
        <v>nein</v>
      </c>
      <c r="H2939" s="21" t="s">
        <v>17</v>
      </c>
      <c r="I2939" s="29" t="n">
        <f aca="false">INDEX(Einstellungen!$B$27:$B$50,9)</f>
        <v>1.05</v>
      </c>
      <c r="J2939" s="29" t="n">
        <f aca="false">F2939*I2939</f>
        <v>42.1368885</v>
      </c>
    </row>
    <row r="2940" customFormat="false" ht="15" hidden="false" customHeight="false" outlineLevel="0" collapsed="false">
      <c r="A2940" s="28" t="n">
        <v>45703</v>
      </c>
      <c r="B2940" s="21" t="s">
        <v>121</v>
      </c>
      <c r="C2940" s="21" t="s">
        <v>138</v>
      </c>
      <c r="D2940" s="29" t="n">
        <v>137.01</v>
      </c>
      <c r="E2940" s="29" t="n">
        <f aca="false">D2940/10</f>
        <v>13.701</v>
      </c>
      <c r="F2940" s="29" t="n">
        <f aca="false">(E2940+Einstellungen!$B$20)*(1+Einstellungen!$B$10)</f>
        <v>38.50483</v>
      </c>
      <c r="G2940" s="21" t="str">
        <f aca="false">IF(F2940&lt;Einstellungen!$B$5,"ja","nein")</f>
        <v>nein</v>
      </c>
      <c r="H2940" s="21" t="s">
        <v>17</v>
      </c>
      <c r="I2940" s="29" t="n">
        <f aca="false">INDEX(Einstellungen!$B$27:$B$50,10)</f>
        <v>1.05</v>
      </c>
      <c r="J2940" s="29" t="n">
        <f aca="false">F2940*I2940</f>
        <v>40.4300715</v>
      </c>
    </row>
    <row r="2941" customFormat="false" ht="15" hidden="false" customHeight="false" outlineLevel="0" collapsed="false">
      <c r="A2941" s="28" t="n">
        <v>45703</v>
      </c>
      <c r="B2941" s="21" t="s">
        <v>122</v>
      </c>
      <c r="C2941" s="21" t="s">
        <v>138</v>
      </c>
      <c r="D2941" s="29" t="n">
        <v>124.59</v>
      </c>
      <c r="E2941" s="29" t="n">
        <f aca="false">D2941/10</f>
        <v>12.459</v>
      </c>
      <c r="F2941" s="29" t="n">
        <f aca="false">(E2941+Einstellungen!$B$20)*(1+Einstellungen!$B$10)</f>
        <v>37.02685</v>
      </c>
      <c r="G2941" s="21" t="str">
        <f aca="false">IF(F2941&lt;Einstellungen!$B$5,"ja","nein")</f>
        <v>nein</v>
      </c>
      <c r="H2941" s="21" t="s">
        <v>17</v>
      </c>
      <c r="I2941" s="29" t="n">
        <f aca="false">INDEX(Einstellungen!$B$27:$B$50,11)</f>
        <v>1.05</v>
      </c>
      <c r="J2941" s="29" t="n">
        <f aca="false">F2941*I2941</f>
        <v>38.8781925</v>
      </c>
    </row>
    <row r="2942" customFormat="false" ht="15" hidden="false" customHeight="false" outlineLevel="0" collapsed="false">
      <c r="A2942" s="28" t="n">
        <v>45703</v>
      </c>
      <c r="B2942" s="21" t="s">
        <v>123</v>
      </c>
      <c r="C2942" s="21" t="s">
        <v>138</v>
      </c>
      <c r="D2942" s="29" t="n">
        <v>118.36</v>
      </c>
      <c r="E2942" s="29" t="n">
        <f aca="false">D2942/10</f>
        <v>11.836</v>
      </c>
      <c r="F2942" s="29" t="n">
        <f aca="false">(E2942+Einstellungen!$B$20)*(1+Einstellungen!$B$10)</f>
        <v>36.28548</v>
      </c>
      <c r="G2942" s="21" t="str">
        <f aca="false">IF(F2942&lt;Einstellungen!$B$5,"ja","nein")</f>
        <v>nein</v>
      </c>
      <c r="H2942" s="21" t="s">
        <v>17</v>
      </c>
      <c r="I2942" s="29" t="n">
        <f aca="false">INDEX(Einstellungen!$B$27:$B$50,12)</f>
        <v>1.1</v>
      </c>
      <c r="J2942" s="29" t="n">
        <f aca="false">F2942*I2942</f>
        <v>39.914028</v>
      </c>
    </row>
    <row r="2943" customFormat="false" ht="15" hidden="false" customHeight="false" outlineLevel="0" collapsed="false">
      <c r="A2943" s="28" t="n">
        <v>45703</v>
      </c>
      <c r="B2943" s="21" t="s">
        <v>124</v>
      </c>
      <c r="C2943" s="21" t="s">
        <v>138</v>
      </c>
      <c r="D2943" s="29" t="n">
        <v>112.39</v>
      </c>
      <c r="E2943" s="29" t="n">
        <f aca="false">D2943/10</f>
        <v>11.239</v>
      </c>
      <c r="F2943" s="29" t="n">
        <f aca="false">(E2943+Einstellungen!$B$20)*(1+Einstellungen!$B$10)</f>
        <v>35.57505</v>
      </c>
      <c r="G2943" s="21" t="str">
        <f aca="false">IF(F2943&lt;Einstellungen!$B$5,"ja","nein")</f>
        <v>nein</v>
      </c>
      <c r="H2943" s="21" t="s">
        <v>17</v>
      </c>
      <c r="I2943" s="29" t="n">
        <f aca="false">INDEX(Einstellungen!$B$27:$B$50,13)</f>
        <v>1.2</v>
      </c>
      <c r="J2943" s="29" t="n">
        <f aca="false">F2943*I2943</f>
        <v>42.69006</v>
      </c>
    </row>
    <row r="2944" customFormat="false" ht="15" hidden="false" customHeight="false" outlineLevel="0" collapsed="false">
      <c r="A2944" s="28" t="n">
        <v>45703</v>
      </c>
      <c r="B2944" s="21" t="s">
        <v>125</v>
      </c>
      <c r="C2944" s="21" t="s">
        <v>138</v>
      </c>
      <c r="D2944" s="29" t="n">
        <v>110.01</v>
      </c>
      <c r="E2944" s="29" t="n">
        <f aca="false">D2944/10</f>
        <v>11.001</v>
      </c>
      <c r="F2944" s="29" t="n">
        <f aca="false">(E2944+Einstellungen!$B$20)*(1+Einstellungen!$B$10)</f>
        <v>35.29183</v>
      </c>
      <c r="G2944" s="21" t="str">
        <f aca="false">IF(F2944&lt;Einstellungen!$B$5,"ja","nein")</f>
        <v>nein</v>
      </c>
      <c r="H2944" s="21" t="s">
        <v>17</v>
      </c>
      <c r="I2944" s="29" t="n">
        <f aca="false">INDEX(Einstellungen!$B$27:$B$50,14)</f>
        <v>1.15</v>
      </c>
      <c r="J2944" s="29" t="n">
        <f aca="false">F2944*I2944</f>
        <v>40.5856045</v>
      </c>
    </row>
    <row r="2945" customFormat="false" ht="15" hidden="false" customHeight="false" outlineLevel="0" collapsed="false">
      <c r="A2945" s="28" t="n">
        <v>45703</v>
      </c>
      <c r="B2945" s="21" t="s">
        <v>126</v>
      </c>
      <c r="C2945" s="21" t="s">
        <v>138</v>
      </c>
      <c r="D2945" s="29" t="n">
        <v>116.15</v>
      </c>
      <c r="E2945" s="29" t="n">
        <f aca="false">D2945/10</f>
        <v>11.615</v>
      </c>
      <c r="F2945" s="29" t="n">
        <f aca="false">(E2945+Einstellungen!$B$20)*(1+Einstellungen!$B$10)</f>
        <v>36.02249</v>
      </c>
      <c r="G2945" s="21" t="str">
        <f aca="false">IF(F2945&lt;Einstellungen!$B$5,"ja","nein")</f>
        <v>nein</v>
      </c>
      <c r="H2945" s="21" t="s">
        <v>17</v>
      </c>
      <c r="I2945" s="29" t="n">
        <f aca="false">INDEX(Einstellungen!$B$27:$B$50,15)</f>
        <v>1</v>
      </c>
      <c r="J2945" s="29" t="n">
        <f aca="false">F2945*I2945</f>
        <v>36.02249</v>
      </c>
    </row>
    <row r="2946" customFormat="false" ht="15" hidden="false" customHeight="false" outlineLevel="0" collapsed="false">
      <c r="A2946" s="28" t="n">
        <v>45703</v>
      </c>
      <c r="B2946" s="21" t="s">
        <v>127</v>
      </c>
      <c r="C2946" s="21" t="s">
        <v>138</v>
      </c>
      <c r="D2946" s="29" t="n">
        <v>128.83</v>
      </c>
      <c r="E2946" s="29" t="n">
        <f aca="false">D2946/10</f>
        <v>12.883</v>
      </c>
      <c r="F2946" s="29" t="n">
        <f aca="false">(E2946+Einstellungen!$B$20)*(1+Einstellungen!$B$10)</f>
        <v>37.53141</v>
      </c>
      <c r="G2946" s="21" t="str">
        <f aca="false">IF(F2946&lt;Einstellungen!$B$5,"ja","nein")</f>
        <v>nein</v>
      </c>
      <c r="H2946" s="21" t="s">
        <v>17</v>
      </c>
      <c r="I2946" s="29" t="n">
        <f aca="false">INDEX(Einstellungen!$B$27:$B$50,16)</f>
        <v>0.95</v>
      </c>
      <c r="J2946" s="29" t="n">
        <f aca="false">F2946*I2946</f>
        <v>35.6548395</v>
      </c>
    </row>
    <row r="2947" customFormat="false" ht="15" hidden="false" customHeight="false" outlineLevel="0" collapsed="false">
      <c r="A2947" s="28" t="n">
        <v>45703</v>
      </c>
      <c r="B2947" s="21" t="s">
        <v>128</v>
      </c>
      <c r="C2947" s="21" t="s">
        <v>138</v>
      </c>
      <c r="D2947" s="29" t="n">
        <v>145.89</v>
      </c>
      <c r="E2947" s="29" t="n">
        <f aca="false">D2947/10</f>
        <v>14.589</v>
      </c>
      <c r="F2947" s="29" t="n">
        <f aca="false">(E2947+Einstellungen!$B$20)*(1+Einstellungen!$B$10)</f>
        <v>39.56155</v>
      </c>
      <c r="G2947" s="21" t="str">
        <f aca="false">IF(F2947&lt;Einstellungen!$B$5,"ja","nein")</f>
        <v>nein</v>
      </c>
      <c r="H2947" s="21" t="s">
        <v>17</v>
      </c>
      <c r="I2947" s="29" t="n">
        <f aca="false">INDEX(Einstellungen!$B$27:$B$50,17)</f>
        <v>0.95</v>
      </c>
      <c r="J2947" s="29" t="n">
        <f aca="false">F2947*I2947</f>
        <v>37.5834725</v>
      </c>
    </row>
    <row r="2948" customFormat="false" ht="15" hidden="false" customHeight="false" outlineLevel="0" collapsed="false">
      <c r="A2948" s="28" t="n">
        <v>45703</v>
      </c>
      <c r="B2948" s="21" t="s">
        <v>129</v>
      </c>
      <c r="C2948" s="21" t="s">
        <v>138</v>
      </c>
      <c r="D2948" s="29" t="n">
        <v>164.54</v>
      </c>
      <c r="E2948" s="29" t="n">
        <f aca="false">D2948/10</f>
        <v>16.454</v>
      </c>
      <c r="F2948" s="29" t="n">
        <f aca="false">(E2948+Einstellungen!$B$20)*(1+Einstellungen!$B$10)</f>
        <v>41.7809</v>
      </c>
      <c r="G2948" s="21" t="str">
        <f aca="false">IF(F2948&lt;Einstellungen!$B$5,"ja","nein")</f>
        <v>nein</v>
      </c>
      <c r="H2948" s="21" t="s">
        <v>17</v>
      </c>
      <c r="I2948" s="29" t="n">
        <f aca="false">INDEX(Einstellungen!$B$27:$B$50,18)</f>
        <v>1.1</v>
      </c>
      <c r="J2948" s="29" t="n">
        <f aca="false">F2948*I2948</f>
        <v>45.95899</v>
      </c>
    </row>
    <row r="2949" customFormat="false" ht="15" hidden="false" customHeight="false" outlineLevel="0" collapsed="false">
      <c r="A2949" s="28" t="n">
        <v>45703</v>
      </c>
      <c r="B2949" s="21" t="s">
        <v>130</v>
      </c>
      <c r="C2949" s="21" t="s">
        <v>138</v>
      </c>
      <c r="D2949" s="29" t="n">
        <v>174.7</v>
      </c>
      <c r="E2949" s="29" t="n">
        <f aca="false">D2949/10</f>
        <v>17.47</v>
      </c>
      <c r="F2949" s="29" t="n">
        <f aca="false">(E2949+Einstellungen!$B$20)*(1+Einstellungen!$B$10)</f>
        <v>42.98994</v>
      </c>
      <c r="G2949" s="21" t="str">
        <f aca="false">IF(F2949&lt;Einstellungen!$B$5,"ja","nein")</f>
        <v>nein</v>
      </c>
      <c r="H2949" s="21" t="s">
        <v>17</v>
      </c>
      <c r="I2949" s="29" t="n">
        <f aca="false">INDEX(Einstellungen!$B$27:$B$50,19)</f>
        <v>1.35</v>
      </c>
      <c r="J2949" s="29" t="n">
        <f aca="false">F2949*I2949</f>
        <v>58.036419</v>
      </c>
    </row>
    <row r="2950" customFormat="false" ht="15" hidden="false" customHeight="false" outlineLevel="0" collapsed="false">
      <c r="A2950" s="28" t="n">
        <v>45703</v>
      </c>
      <c r="B2950" s="21" t="s">
        <v>131</v>
      </c>
      <c r="C2950" s="21" t="s">
        <v>138</v>
      </c>
      <c r="D2950" s="29" t="n">
        <v>164.76</v>
      </c>
      <c r="E2950" s="29" t="n">
        <f aca="false">D2950/10</f>
        <v>16.476</v>
      </c>
      <c r="F2950" s="29" t="n">
        <f aca="false">(E2950+Einstellungen!$B$20)*(1+Einstellungen!$B$10)</f>
        <v>41.80708</v>
      </c>
      <c r="G2950" s="21" t="str">
        <f aca="false">IF(F2950&lt;Einstellungen!$B$5,"ja","nein")</f>
        <v>nein</v>
      </c>
      <c r="H2950" s="21" t="s">
        <v>17</v>
      </c>
      <c r="I2950" s="29" t="n">
        <f aca="false">INDEX(Einstellungen!$B$27:$B$50,20)</f>
        <v>1.45</v>
      </c>
      <c r="J2950" s="29" t="n">
        <f aca="false">F2950*I2950</f>
        <v>60.620266</v>
      </c>
    </row>
    <row r="2951" customFormat="false" ht="15" hidden="false" customHeight="false" outlineLevel="0" collapsed="false">
      <c r="A2951" s="28" t="n">
        <v>45703</v>
      </c>
      <c r="B2951" s="21" t="s">
        <v>132</v>
      </c>
      <c r="C2951" s="21" t="s">
        <v>138</v>
      </c>
      <c r="D2951" s="29" t="n">
        <v>149.65</v>
      </c>
      <c r="E2951" s="29" t="n">
        <f aca="false">D2951/10</f>
        <v>14.965</v>
      </c>
      <c r="F2951" s="29" t="n">
        <f aca="false">(E2951+Einstellungen!$B$20)*(1+Einstellungen!$B$10)</f>
        <v>40.00899</v>
      </c>
      <c r="G2951" s="21" t="str">
        <f aca="false">IF(F2951&lt;Einstellungen!$B$5,"ja","nein")</f>
        <v>nein</v>
      </c>
      <c r="H2951" s="21" t="s">
        <v>17</v>
      </c>
      <c r="I2951" s="29" t="n">
        <f aca="false">INDEX(Einstellungen!$B$27:$B$50,21)</f>
        <v>1.4</v>
      </c>
      <c r="J2951" s="29" t="n">
        <f aca="false">F2951*I2951</f>
        <v>56.012586</v>
      </c>
    </row>
    <row r="2952" customFormat="false" ht="15" hidden="false" customHeight="false" outlineLevel="0" collapsed="false">
      <c r="A2952" s="28" t="n">
        <v>45703</v>
      </c>
      <c r="B2952" s="21" t="s">
        <v>133</v>
      </c>
      <c r="C2952" s="21" t="s">
        <v>138</v>
      </c>
      <c r="D2952" s="29" t="n">
        <v>128.31</v>
      </c>
      <c r="E2952" s="29" t="n">
        <f aca="false">D2952/10</f>
        <v>12.831</v>
      </c>
      <c r="F2952" s="29" t="n">
        <f aca="false">(E2952+Einstellungen!$B$20)*(1+Einstellungen!$B$10)</f>
        <v>37.46953</v>
      </c>
      <c r="G2952" s="21" t="str">
        <f aca="false">IF(F2952&lt;Einstellungen!$B$5,"ja","nein")</f>
        <v>nein</v>
      </c>
      <c r="H2952" s="21" t="s">
        <v>17</v>
      </c>
      <c r="I2952" s="29" t="n">
        <f aca="false">INDEX(Einstellungen!$B$27:$B$50,22)</f>
        <v>1.25</v>
      </c>
      <c r="J2952" s="29" t="n">
        <f aca="false">F2952*I2952</f>
        <v>46.8369125</v>
      </c>
    </row>
    <row r="2953" customFormat="false" ht="15" hidden="false" customHeight="false" outlineLevel="0" collapsed="false">
      <c r="A2953" s="28" t="n">
        <v>45703</v>
      </c>
      <c r="B2953" s="21" t="s">
        <v>134</v>
      </c>
      <c r="C2953" s="21" t="s">
        <v>138</v>
      </c>
      <c r="D2953" s="29" t="n">
        <v>132.37</v>
      </c>
      <c r="E2953" s="29" t="n">
        <f aca="false">D2953/10</f>
        <v>13.237</v>
      </c>
      <c r="F2953" s="29" t="n">
        <f aca="false">(E2953+Einstellungen!$B$20)*(1+Einstellungen!$B$10)</f>
        <v>37.95267</v>
      </c>
      <c r="G2953" s="21" t="str">
        <f aca="false">IF(F2953&lt;Einstellungen!$B$5,"ja","nein")</f>
        <v>nein</v>
      </c>
      <c r="H2953" s="21" t="s">
        <v>17</v>
      </c>
      <c r="I2953" s="29" t="n">
        <f aca="false">INDEX(Einstellungen!$B$27:$B$50,23)</f>
        <v>1.05</v>
      </c>
      <c r="J2953" s="29" t="n">
        <f aca="false">F2953*I2953</f>
        <v>39.8503035</v>
      </c>
    </row>
    <row r="2954" customFormat="false" ht="15" hidden="false" customHeight="false" outlineLevel="0" collapsed="false">
      <c r="A2954" s="28" t="n">
        <v>45703</v>
      </c>
      <c r="B2954" s="21" t="s">
        <v>135</v>
      </c>
      <c r="C2954" s="21" t="s">
        <v>138</v>
      </c>
      <c r="D2954" s="29" t="n">
        <v>124.54</v>
      </c>
      <c r="E2954" s="29" t="n">
        <f aca="false">D2954/10</f>
        <v>12.454</v>
      </c>
      <c r="F2954" s="29" t="n">
        <f aca="false">(E2954+Einstellungen!$B$20)*(1+Einstellungen!$B$10)</f>
        <v>37.0209</v>
      </c>
      <c r="G2954" s="21" t="str">
        <f aca="false">IF(F2954&lt;Einstellungen!$B$5,"ja","nein")</f>
        <v>nein</v>
      </c>
      <c r="H2954" s="21" t="s">
        <v>17</v>
      </c>
      <c r="I2954" s="29" t="n">
        <f aca="false">INDEX(Einstellungen!$B$27:$B$50,24)</f>
        <v>0.8</v>
      </c>
      <c r="J2954" s="29" t="n">
        <f aca="false">F2954*I2954</f>
        <v>29.61672</v>
      </c>
    </row>
    <row r="2955" customFormat="false" ht="15" hidden="false" customHeight="false" outlineLevel="0" collapsed="false">
      <c r="A2955" s="28" t="n">
        <v>45704</v>
      </c>
      <c r="B2955" s="21" t="s">
        <v>111</v>
      </c>
      <c r="C2955" s="21" t="s">
        <v>139</v>
      </c>
      <c r="D2955" s="29" t="n">
        <v>134.11</v>
      </c>
      <c r="E2955" s="29" t="n">
        <f aca="false">D2955/10</f>
        <v>13.411</v>
      </c>
      <c r="F2955" s="29" t="n">
        <f aca="false">(E2955+Einstellungen!$B$20)*(1+Einstellungen!$B$10)</f>
        <v>38.15973</v>
      </c>
      <c r="G2955" s="21" t="str">
        <f aca="false">IF(F2955&lt;Einstellungen!$B$5,"ja","nein")</f>
        <v>nein</v>
      </c>
      <c r="H2955" s="21" t="s">
        <v>17</v>
      </c>
      <c r="I2955" s="29" t="n">
        <f aca="false">INDEX(Einstellungen!$B$27:$B$50,1)</f>
        <v>0.6</v>
      </c>
      <c r="J2955" s="29" t="n">
        <f aca="false">F2955*I2955</f>
        <v>22.895838</v>
      </c>
    </row>
    <row r="2956" customFormat="false" ht="15" hidden="false" customHeight="false" outlineLevel="0" collapsed="false">
      <c r="A2956" s="28" t="n">
        <v>45704</v>
      </c>
      <c r="B2956" s="21" t="s">
        <v>113</v>
      </c>
      <c r="C2956" s="21" t="s">
        <v>139</v>
      </c>
      <c r="D2956" s="29" t="n">
        <v>128.9</v>
      </c>
      <c r="E2956" s="29" t="n">
        <f aca="false">D2956/10</f>
        <v>12.89</v>
      </c>
      <c r="F2956" s="29" t="n">
        <f aca="false">(E2956+Einstellungen!$B$20)*(1+Einstellungen!$B$10)</f>
        <v>37.53974</v>
      </c>
      <c r="G2956" s="21" t="str">
        <f aca="false">IF(F2956&lt;Einstellungen!$B$5,"ja","nein")</f>
        <v>nein</v>
      </c>
      <c r="H2956" s="21" t="s">
        <v>17</v>
      </c>
      <c r="I2956" s="29" t="n">
        <f aca="false">INDEX(Einstellungen!$B$27:$B$50,2)</f>
        <v>0.5</v>
      </c>
      <c r="J2956" s="29" t="n">
        <f aca="false">F2956*I2956</f>
        <v>18.76987</v>
      </c>
    </row>
    <row r="2957" customFormat="false" ht="15" hidden="false" customHeight="false" outlineLevel="0" collapsed="false">
      <c r="A2957" s="28" t="n">
        <v>45704</v>
      </c>
      <c r="B2957" s="21" t="s">
        <v>114</v>
      </c>
      <c r="C2957" s="21" t="s">
        <v>139</v>
      </c>
      <c r="D2957" s="29" t="n">
        <v>123.57</v>
      </c>
      <c r="E2957" s="29" t="n">
        <f aca="false">D2957/10</f>
        <v>12.357</v>
      </c>
      <c r="F2957" s="29" t="n">
        <f aca="false">(E2957+Einstellungen!$B$20)*(1+Einstellungen!$B$10)</f>
        <v>36.90547</v>
      </c>
      <c r="G2957" s="21" t="str">
        <f aca="false">IF(F2957&lt;Einstellungen!$B$5,"ja","nein")</f>
        <v>nein</v>
      </c>
      <c r="H2957" s="21" t="s">
        <v>17</v>
      </c>
      <c r="I2957" s="29" t="n">
        <f aca="false">INDEX(Einstellungen!$B$27:$B$50,3)</f>
        <v>0.45</v>
      </c>
      <c r="J2957" s="29" t="n">
        <f aca="false">F2957*I2957</f>
        <v>16.6074615</v>
      </c>
    </row>
    <row r="2958" customFormat="false" ht="15" hidden="false" customHeight="false" outlineLevel="0" collapsed="false">
      <c r="A2958" s="28" t="n">
        <v>45704</v>
      </c>
      <c r="B2958" s="21" t="s">
        <v>115</v>
      </c>
      <c r="C2958" s="21" t="s">
        <v>139</v>
      </c>
      <c r="D2958" s="29" t="n">
        <v>119.9</v>
      </c>
      <c r="E2958" s="29" t="n">
        <f aca="false">D2958/10</f>
        <v>11.99</v>
      </c>
      <c r="F2958" s="29" t="n">
        <f aca="false">(E2958+Einstellungen!$B$20)*(1+Einstellungen!$B$10)</f>
        <v>36.46874</v>
      </c>
      <c r="G2958" s="21" t="str">
        <f aca="false">IF(F2958&lt;Einstellungen!$B$5,"ja","nein")</f>
        <v>nein</v>
      </c>
      <c r="H2958" s="21" t="s">
        <v>17</v>
      </c>
      <c r="I2958" s="29" t="n">
        <f aca="false">INDEX(Einstellungen!$B$27:$B$50,4)</f>
        <v>0.45</v>
      </c>
      <c r="J2958" s="29" t="n">
        <f aca="false">F2958*I2958</f>
        <v>16.410933</v>
      </c>
    </row>
    <row r="2959" customFormat="false" ht="15" hidden="false" customHeight="false" outlineLevel="0" collapsed="false">
      <c r="A2959" s="28" t="n">
        <v>45704</v>
      </c>
      <c r="B2959" s="21" t="s">
        <v>116</v>
      </c>
      <c r="C2959" s="21" t="s">
        <v>139</v>
      </c>
      <c r="D2959" s="29" t="n">
        <v>119.57</v>
      </c>
      <c r="E2959" s="29" t="n">
        <f aca="false">D2959/10</f>
        <v>11.957</v>
      </c>
      <c r="F2959" s="29" t="n">
        <f aca="false">(E2959+Einstellungen!$B$20)*(1+Einstellungen!$B$10)</f>
        <v>36.42947</v>
      </c>
      <c r="G2959" s="21" t="str">
        <f aca="false">IF(F2959&lt;Einstellungen!$B$5,"ja","nein")</f>
        <v>nein</v>
      </c>
      <c r="H2959" s="21" t="s">
        <v>17</v>
      </c>
      <c r="I2959" s="29" t="n">
        <f aca="false">INDEX(Einstellungen!$B$27:$B$50,5)</f>
        <v>0.45</v>
      </c>
      <c r="J2959" s="29" t="n">
        <f aca="false">F2959*I2959</f>
        <v>16.3932615</v>
      </c>
    </row>
    <row r="2960" customFormat="false" ht="15" hidden="false" customHeight="false" outlineLevel="0" collapsed="false">
      <c r="A2960" s="28" t="n">
        <v>45704</v>
      </c>
      <c r="B2960" s="21" t="s">
        <v>117</v>
      </c>
      <c r="C2960" s="21" t="s">
        <v>139</v>
      </c>
      <c r="D2960" s="29" t="n">
        <v>120.18</v>
      </c>
      <c r="E2960" s="29" t="n">
        <f aca="false">D2960/10</f>
        <v>12.018</v>
      </c>
      <c r="F2960" s="29" t="n">
        <f aca="false">(E2960+Einstellungen!$B$20)*(1+Einstellungen!$B$10)</f>
        <v>36.50206</v>
      </c>
      <c r="G2960" s="21" t="str">
        <f aca="false">IF(F2960&lt;Einstellungen!$B$5,"ja","nein")</f>
        <v>nein</v>
      </c>
      <c r="H2960" s="21" t="s">
        <v>17</v>
      </c>
      <c r="I2960" s="29" t="n">
        <f aca="false">INDEX(Einstellungen!$B$27:$B$50,6)</f>
        <v>0.5</v>
      </c>
      <c r="J2960" s="29" t="n">
        <f aca="false">F2960*I2960</f>
        <v>18.25103</v>
      </c>
    </row>
    <row r="2961" customFormat="false" ht="15" hidden="false" customHeight="false" outlineLevel="0" collapsed="false">
      <c r="A2961" s="28" t="n">
        <v>45704</v>
      </c>
      <c r="B2961" s="21" t="s">
        <v>118</v>
      </c>
      <c r="C2961" s="21" t="s">
        <v>139</v>
      </c>
      <c r="D2961" s="29" t="n">
        <v>119.92</v>
      </c>
      <c r="E2961" s="29" t="n">
        <f aca="false">D2961/10</f>
        <v>11.992</v>
      </c>
      <c r="F2961" s="29" t="n">
        <f aca="false">(E2961+Einstellungen!$B$20)*(1+Einstellungen!$B$10)</f>
        <v>36.47112</v>
      </c>
      <c r="G2961" s="21" t="str">
        <f aca="false">IF(F2961&lt;Einstellungen!$B$5,"ja","nein")</f>
        <v>nein</v>
      </c>
      <c r="H2961" s="21" t="s">
        <v>17</v>
      </c>
      <c r="I2961" s="29" t="n">
        <f aca="false">INDEX(Einstellungen!$B$27:$B$50,7)</f>
        <v>0.7</v>
      </c>
      <c r="J2961" s="29" t="n">
        <f aca="false">F2961*I2961</f>
        <v>25.529784</v>
      </c>
    </row>
    <row r="2962" customFormat="false" ht="15" hidden="false" customHeight="false" outlineLevel="0" collapsed="false">
      <c r="A2962" s="28" t="n">
        <v>45704</v>
      </c>
      <c r="B2962" s="21" t="s">
        <v>119</v>
      </c>
      <c r="C2962" s="21" t="s">
        <v>139</v>
      </c>
      <c r="D2962" s="29" t="n">
        <v>127.51</v>
      </c>
      <c r="E2962" s="29" t="n">
        <f aca="false">D2962/10</f>
        <v>12.751</v>
      </c>
      <c r="F2962" s="29" t="n">
        <f aca="false">(E2962+Einstellungen!$B$20)*(1+Einstellungen!$B$10)</f>
        <v>37.37433</v>
      </c>
      <c r="G2962" s="21" t="str">
        <f aca="false">IF(F2962&lt;Einstellungen!$B$5,"ja","nein")</f>
        <v>nein</v>
      </c>
      <c r="H2962" s="21" t="s">
        <v>17</v>
      </c>
      <c r="I2962" s="29" t="n">
        <f aca="false">INDEX(Einstellungen!$B$27:$B$50,8)</f>
        <v>0.95</v>
      </c>
      <c r="J2962" s="29" t="n">
        <f aca="false">F2962*I2962</f>
        <v>35.5056135</v>
      </c>
    </row>
    <row r="2963" customFormat="false" ht="15" hidden="false" customHeight="false" outlineLevel="0" collapsed="false">
      <c r="A2963" s="28" t="n">
        <v>45704</v>
      </c>
      <c r="B2963" s="21" t="s">
        <v>120</v>
      </c>
      <c r="C2963" s="21" t="s">
        <v>139</v>
      </c>
      <c r="D2963" s="29" t="n">
        <v>129.6</v>
      </c>
      <c r="E2963" s="29" t="n">
        <f aca="false">D2963/10</f>
        <v>12.96</v>
      </c>
      <c r="F2963" s="29" t="n">
        <f aca="false">(E2963+Einstellungen!$B$20)*(1+Einstellungen!$B$10)</f>
        <v>37.62304</v>
      </c>
      <c r="G2963" s="21" t="str">
        <f aca="false">IF(F2963&lt;Einstellungen!$B$5,"ja","nein")</f>
        <v>nein</v>
      </c>
      <c r="H2963" s="21" t="s">
        <v>17</v>
      </c>
      <c r="I2963" s="29" t="n">
        <f aca="false">INDEX(Einstellungen!$B$27:$B$50,9)</f>
        <v>1.05</v>
      </c>
      <c r="J2963" s="29" t="n">
        <f aca="false">F2963*I2963</f>
        <v>39.504192</v>
      </c>
    </row>
    <row r="2964" customFormat="false" ht="15" hidden="false" customHeight="false" outlineLevel="0" collapsed="false">
      <c r="A2964" s="28" t="n">
        <v>45704</v>
      </c>
      <c r="B2964" s="21" t="s">
        <v>121</v>
      </c>
      <c r="C2964" s="21" t="s">
        <v>139</v>
      </c>
      <c r="D2964" s="29" t="n">
        <v>130.49</v>
      </c>
      <c r="E2964" s="29" t="n">
        <f aca="false">D2964/10</f>
        <v>13.049</v>
      </c>
      <c r="F2964" s="29" t="n">
        <f aca="false">(E2964+Einstellungen!$B$20)*(1+Einstellungen!$B$10)</f>
        <v>37.72895</v>
      </c>
      <c r="G2964" s="21" t="str">
        <f aca="false">IF(F2964&lt;Einstellungen!$B$5,"ja","nein")</f>
        <v>nein</v>
      </c>
      <c r="H2964" s="21" t="s">
        <v>17</v>
      </c>
      <c r="I2964" s="29" t="n">
        <f aca="false">INDEX(Einstellungen!$B$27:$B$50,10)</f>
        <v>1.05</v>
      </c>
      <c r="J2964" s="29" t="n">
        <f aca="false">F2964*I2964</f>
        <v>39.6153975</v>
      </c>
    </row>
    <row r="2965" customFormat="false" ht="15" hidden="false" customHeight="false" outlineLevel="0" collapsed="false">
      <c r="A2965" s="28" t="n">
        <v>45704</v>
      </c>
      <c r="B2965" s="21" t="s">
        <v>122</v>
      </c>
      <c r="C2965" s="21" t="s">
        <v>139</v>
      </c>
      <c r="D2965" s="29" t="n">
        <v>127.7</v>
      </c>
      <c r="E2965" s="29" t="n">
        <f aca="false">D2965/10</f>
        <v>12.77</v>
      </c>
      <c r="F2965" s="29" t="n">
        <f aca="false">(E2965+Einstellungen!$B$20)*(1+Einstellungen!$B$10)</f>
        <v>37.39694</v>
      </c>
      <c r="G2965" s="21" t="str">
        <f aca="false">IF(F2965&lt;Einstellungen!$B$5,"ja","nein")</f>
        <v>nein</v>
      </c>
      <c r="H2965" s="21" t="s">
        <v>17</v>
      </c>
      <c r="I2965" s="29" t="n">
        <f aca="false">INDEX(Einstellungen!$B$27:$B$50,11)</f>
        <v>1.05</v>
      </c>
      <c r="J2965" s="29" t="n">
        <f aca="false">F2965*I2965</f>
        <v>39.266787</v>
      </c>
    </row>
    <row r="2966" customFormat="false" ht="15" hidden="false" customHeight="false" outlineLevel="0" collapsed="false">
      <c r="A2966" s="28" t="n">
        <v>45704</v>
      </c>
      <c r="B2966" s="21" t="s">
        <v>123</v>
      </c>
      <c r="C2966" s="21" t="s">
        <v>139</v>
      </c>
      <c r="D2966" s="29" t="n">
        <v>124.03</v>
      </c>
      <c r="E2966" s="29" t="n">
        <f aca="false">D2966/10</f>
        <v>12.403</v>
      </c>
      <c r="F2966" s="29" t="n">
        <f aca="false">(E2966+Einstellungen!$B$20)*(1+Einstellungen!$B$10)</f>
        <v>36.96021</v>
      </c>
      <c r="G2966" s="21" t="str">
        <f aca="false">IF(F2966&lt;Einstellungen!$B$5,"ja","nein")</f>
        <v>nein</v>
      </c>
      <c r="H2966" s="21" t="s">
        <v>17</v>
      </c>
      <c r="I2966" s="29" t="n">
        <f aca="false">INDEX(Einstellungen!$B$27:$B$50,12)</f>
        <v>1.1</v>
      </c>
      <c r="J2966" s="29" t="n">
        <f aca="false">F2966*I2966</f>
        <v>40.656231</v>
      </c>
    </row>
    <row r="2967" customFormat="false" ht="15" hidden="false" customHeight="false" outlineLevel="0" collapsed="false">
      <c r="A2967" s="28" t="n">
        <v>45704</v>
      </c>
      <c r="B2967" s="21" t="s">
        <v>124</v>
      </c>
      <c r="C2967" s="21" t="s">
        <v>139</v>
      </c>
      <c r="D2967" s="29" t="n">
        <v>124.67</v>
      </c>
      <c r="E2967" s="29" t="n">
        <f aca="false">D2967/10</f>
        <v>12.467</v>
      </c>
      <c r="F2967" s="29" t="n">
        <f aca="false">(E2967+Einstellungen!$B$20)*(1+Einstellungen!$B$10)</f>
        <v>37.03637</v>
      </c>
      <c r="G2967" s="21" t="str">
        <f aca="false">IF(F2967&lt;Einstellungen!$B$5,"ja","nein")</f>
        <v>nein</v>
      </c>
      <c r="H2967" s="21" t="s">
        <v>17</v>
      </c>
      <c r="I2967" s="29" t="n">
        <f aca="false">INDEX(Einstellungen!$B$27:$B$50,13)</f>
        <v>1.2</v>
      </c>
      <c r="J2967" s="29" t="n">
        <f aca="false">F2967*I2967</f>
        <v>44.443644</v>
      </c>
    </row>
    <row r="2968" customFormat="false" ht="15" hidden="false" customHeight="false" outlineLevel="0" collapsed="false">
      <c r="A2968" s="28" t="n">
        <v>45704</v>
      </c>
      <c r="B2968" s="21" t="s">
        <v>125</v>
      </c>
      <c r="C2968" s="21" t="s">
        <v>139</v>
      </c>
      <c r="D2968" s="29" t="n">
        <v>118.77</v>
      </c>
      <c r="E2968" s="29" t="n">
        <f aca="false">D2968/10</f>
        <v>11.877</v>
      </c>
      <c r="F2968" s="29" t="n">
        <f aca="false">(E2968+Einstellungen!$B$20)*(1+Einstellungen!$B$10)</f>
        <v>36.33427</v>
      </c>
      <c r="G2968" s="21" t="str">
        <f aca="false">IF(F2968&lt;Einstellungen!$B$5,"ja","nein")</f>
        <v>nein</v>
      </c>
      <c r="H2968" s="21" t="s">
        <v>17</v>
      </c>
      <c r="I2968" s="29" t="n">
        <f aca="false">INDEX(Einstellungen!$B$27:$B$50,14)</f>
        <v>1.15</v>
      </c>
      <c r="J2968" s="29" t="n">
        <f aca="false">F2968*I2968</f>
        <v>41.7844105</v>
      </c>
    </row>
    <row r="2969" customFormat="false" ht="15" hidden="false" customHeight="false" outlineLevel="0" collapsed="false">
      <c r="A2969" s="28" t="n">
        <v>45704</v>
      </c>
      <c r="B2969" s="21" t="s">
        <v>126</v>
      </c>
      <c r="C2969" s="21" t="s">
        <v>139</v>
      </c>
      <c r="D2969" s="29" t="n">
        <v>121.02</v>
      </c>
      <c r="E2969" s="29" t="n">
        <f aca="false">D2969/10</f>
        <v>12.102</v>
      </c>
      <c r="F2969" s="29" t="n">
        <f aca="false">(E2969+Einstellungen!$B$20)*(1+Einstellungen!$B$10)</f>
        <v>36.60202</v>
      </c>
      <c r="G2969" s="21" t="str">
        <f aca="false">IF(F2969&lt;Einstellungen!$B$5,"ja","nein")</f>
        <v>nein</v>
      </c>
      <c r="H2969" s="21" t="s">
        <v>17</v>
      </c>
      <c r="I2969" s="29" t="n">
        <f aca="false">INDEX(Einstellungen!$B$27:$B$50,15)</f>
        <v>1</v>
      </c>
      <c r="J2969" s="29" t="n">
        <f aca="false">F2969*I2969</f>
        <v>36.60202</v>
      </c>
    </row>
    <row r="2970" customFormat="false" ht="15" hidden="false" customHeight="false" outlineLevel="0" collapsed="false">
      <c r="A2970" s="28" t="n">
        <v>45704</v>
      </c>
      <c r="B2970" s="21" t="s">
        <v>127</v>
      </c>
      <c r="C2970" s="21" t="s">
        <v>139</v>
      </c>
      <c r="D2970" s="29" t="n">
        <v>129.55</v>
      </c>
      <c r="E2970" s="29" t="n">
        <f aca="false">D2970/10</f>
        <v>12.955</v>
      </c>
      <c r="F2970" s="29" t="n">
        <f aca="false">(E2970+Einstellungen!$B$20)*(1+Einstellungen!$B$10)</f>
        <v>37.61709</v>
      </c>
      <c r="G2970" s="21" t="str">
        <f aca="false">IF(F2970&lt;Einstellungen!$B$5,"ja","nein")</f>
        <v>nein</v>
      </c>
      <c r="H2970" s="21" t="s">
        <v>17</v>
      </c>
      <c r="I2970" s="29" t="n">
        <f aca="false">INDEX(Einstellungen!$B$27:$B$50,16)</f>
        <v>0.95</v>
      </c>
      <c r="J2970" s="29" t="n">
        <f aca="false">F2970*I2970</f>
        <v>35.7362355</v>
      </c>
    </row>
    <row r="2971" customFormat="false" ht="15" hidden="false" customHeight="false" outlineLevel="0" collapsed="false">
      <c r="A2971" s="28" t="n">
        <v>45704</v>
      </c>
      <c r="B2971" s="21" t="s">
        <v>128</v>
      </c>
      <c r="C2971" s="21" t="s">
        <v>139</v>
      </c>
      <c r="D2971" s="29" t="n">
        <v>137.68</v>
      </c>
      <c r="E2971" s="29" t="n">
        <f aca="false">D2971/10</f>
        <v>13.768</v>
      </c>
      <c r="F2971" s="29" t="n">
        <f aca="false">(E2971+Einstellungen!$B$20)*(1+Einstellungen!$B$10)</f>
        <v>38.58456</v>
      </c>
      <c r="G2971" s="21" t="str">
        <f aca="false">IF(F2971&lt;Einstellungen!$B$5,"ja","nein")</f>
        <v>nein</v>
      </c>
      <c r="H2971" s="21" t="s">
        <v>17</v>
      </c>
      <c r="I2971" s="29" t="n">
        <f aca="false">INDEX(Einstellungen!$B$27:$B$50,17)</f>
        <v>0.95</v>
      </c>
      <c r="J2971" s="29" t="n">
        <f aca="false">F2971*I2971</f>
        <v>36.655332</v>
      </c>
    </row>
    <row r="2972" customFormat="false" ht="15" hidden="false" customHeight="false" outlineLevel="0" collapsed="false">
      <c r="A2972" s="28" t="n">
        <v>45704</v>
      </c>
      <c r="B2972" s="21" t="s">
        <v>129</v>
      </c>
      <c r="C2972" s="21" t="s">
        <v>139</v>
      </c>
      <c r="D2972" s="29" t="n">
        <v>153.98</v>
      </c>
      <c r="E2972" s="29" t="n">
        <f aca="false">D2972/10</f>
        <v>15.398</v>
      </c>
      <c r="F2972" s="29" t="n">
        <f aca="false">(E2972+Einstellungen!$B$20)*(1+Einstellungen!$B$10)</f>
        <v>40.52426</v>
      </c>
      <c r="G2972" s="21" t="str">
        <f aca="false">IF(F2972&lt;Einstellungen!$B$5,"ja","nein")</f>
        <v>nein</v>
      </c>
      <c r="H2972" s="21" t="s">
        <v>17</v>
      </c>
      <c r="I2972" s="29" t="n">
        <f aca="false">INDEX(Einstellungen!$B$27:$B$50,18)</f>
        <v>1.1</v>
      </c>
      <c r="J2972" s="29" t="n">
        <f aca="false">F2972*I2972</f>
        <v>44.576686</v>
      </c>
    </row>
    <row r="2973" customFormat="false" ht="15" hidden="false" customHeight="false" outlineLevel="0" collapsed="false">
      <c r="A2973" s="28" t="n">
        <v>45704</v>
      </c>
      <c r="B2973" s="21" t="s">
        <v>130</v>
      </c>
      <c r="C2973" s="21" t="s">
        <v>139</v>
      </c>
      <c r="D2973" s="29" t="n">
        <v>169.98</v>
      </c>
      <c r="E2973" s="29" t="n">
        <f aca="false">D2973/10</f>
        <v>16.998</v>
      </c>
      <c r="F2973" s="29" t="n">
        <f aca="false">(E2973+Einstellungen!$B$20)*(1+Einstellungen!$B$10)</f>
        <v>42.42826</v>
      </c>
      <c r="G2973" s="21" t="str">
        <f aca="false">IF(F2973&lt;Einstellungen!$B$5,"ja","nein")</f>
        <v>nein</v>
      </c>
      <c r="H2973" s="21" t="s">
        <v>17</v>
      </c>
      <c r="I2973" s="29" t="n">
        <f aca="false">INDEX(Einstellungen!$B$27:$B$50,19)</f>
        <v>1.35</v>
      </c>
      <c r="J2973" s="29" t="n">
        <f aca="false">F2973*I2973</f>
        <v>57.278151</v>
      </c>
    </row>
    <row r="2974" customFormat="false" ht="15" hidden="false" customHeight="false" outlineLevel="0" collapsed="false">
      <c r="A2974" s="28" t="n">
        <v>45704</v>
      </c>
      <c r="B2974" s="21" t="s">
        <v>131</v>
      </c>
      <c r="C2974" s="21" t="s">
        <v>139</v>
      </c>
      <c r="D2974" s="29" t="n">
        <v>160.29</v>
      </c>
      <c r="E2974" s="29" t="n">
        <f aca="false">D2974/10</f>
        <v>16.029</v>
      </c>
      <c r="F2974" s="29" t="n">
        <f aca="false">(E2974+Einstellungen!$B$20)*(1+Einstellungen!$B$10)</f>
        <v>41.27515</v>
      </c>
      <c r="G2974" s="21" t="str">
        <f aca="false">IF(F2974&lt;Einstellungen!$B$5,"ja","nein")</f>
        <v>nein</v>
      </c>
      <c r="H2974" s="21" t="s">
        <v>17</v>
      </c>
      <c r="I2974" s="29" t="n">
        <f aca="false">INDEX(Einstellungen!$B$27:$B$50,20)</f>
        <v>1.45</v>
      </c>
      <c r="J2974" s="29" t="n">
        <f aca="false">F2974*I2974</f>
        <v>59.8489675</v>
      </c>
    </row>
    <row r="2975" customFormat="false" ht="15" hidden="false" customHeight="false" outlineLevel="0" collapsed="false">
      <c r="A2975" s="28" t="n">
        <v>45704</v>
      </c>
      <c r="B2975" s="21" t="s">
        <v>132</v>
      </c>
      <c r="C2975" s="21" t="s">
        <v>139</v>
      </c>
      <c r="D2975" s="29" t="n">
        <v>153.72</v>
      </c>
      <c r="E2975" s="29" t="n">
        <f aca="false">D2975/10</f>
        <v>15.372</v>
      </c>
      <c r="F2975" s="29" t="n">
        <f aca="false">(E2975+Einstellungen!$B$20)*(1+Einstellungen!$B$10)</f>
        <v>40.49332</v>
      </c>
      <c r="G2975" s="21" t="str">
        <f aca="false">IF(F2975&lt;Einstellungen!$B$5,"ja","nein")</f>
        <v>nein</v>
      </c>
      <c r="H2975" s="21" t="s">
        <v>17</v>
      </c>
      <c r="I2975" s="29" t="n">
        <f aca="false">INDEX(Einstellungen!$B$27:$B$50,21)</f>
        <v>1.4</v>
      </c>
      <c r="J2975" s="29" t="n">
        <f aca="false">F2975*I2975</f>
        <v>56.690648</v>
      </c>
    </row>
    <row r="2976" customFormat="false" ht="15" hidden="false" customHeight="false" outlineLevel="0" collapsed="false">
      <c r="A2976" s="28" t="n">
        <v>45704</v>
      </c>
      <c r="B2976" s="21" t="s">
        <v>133</v>
      </c>
      <c r="C2976" s="21" t="s">
        <v>139</v>
      </c>
      <c r="D2976" s="29" t="n">
        <v>139.34</v>
      </c>
      <c r="E2976" s="29" t="n">
        <f aca="false">D2976/10</f>
        <v>13.934</v>
      </c>
      <c r="F2976" s="29" t="n">
        <f aca="false">(E2976+Einstellungen!$B$20)*(1+Einstellungen!$B$10)</f>
        <v>38.7821</v>
      </c>
      <c r="G2976" s="21" t="str">
        <f aca="false">IF(F2976&lt;Einstellungen!$B$5,"ja","nein")</f>
        <v>nein</v>
      </c>
      <c r="H2976" s="21" t="s">
        <v>17</v>
      </c>
      <c r="I2976" s="29" t="n">
        <f aca="false">INDEX(Einstellungen!$B$27:$B$50,22)</f>
        <v>1.25</v>
      </c>
      <c r="J2976" s="29" t="n">
        <f aca="false">F2976*I2976</f>
        <v>48.477625</v>
      </c>
    </row>
    <row r="2977" customFormat="false" ht="15" hidden="false" customHeight="false" outlineLevel="0" collapsed="false">
      <c r="A2977" s="28" t="n">
        <v>45704</v>
      </c>
      <c r="B2977" s="21" t="s">
        <v>134</v>
      </c>
      <c r="C2977" s="21" t="s">
        <v>139</v>
      </c>
      <c r="D2977" s="29" t="n">
        <v>137.62</v>
      </c>
      <c r="E2977" s="29" t="n">
        <f aca="false">D2977/10</f>
        <v>13.762</v>
      </c>
      <c r="F2977" s="29" t="n">
        <f aca="false">(E2977+Einstellungen!$B$20)*(1+Einstellungen!$B$10)</f>
        <v>38.57742</v>
      </c>
      <c r="G2977" s="21" t="str">
        <f aca="false">IF(F2977&lt;Einstellungen!$B$5,"ja","nein")</f>
        <v>nein</v>
      </c>
      <c r="H2977" s="21" t="s">
        <v>17</v>
      </c>
      <c r="I2977" s="29" t="n">
        <f aca="false">INDEX(Einstellungen!$B$27:$B$50,23)</f>
        <v>1.05</v>
      </c>
      <c r="J2977" s="29" t="n">
        <f aca="false">F2977*I2977</f>
        <v>40.506291</v>
      </c>
    </row>
    <row r="2978" customFormat="false" ht="15" hidden="false" customHeight="false" outlineLevel="0" collapsed="false">
      <c r="A2978" s="28" t="n">
        <v>45704</v>
      </c>
      <c r="B2978" s="21" t="s">
        <v>135</v>
      </c>
      <c r="C2978" s="21" t="s">
        <v>139</v>
      </c>
      <c r="D2978" s="29" t="n">
        <v>131.51</v>
      </c>
      <c r="E2978" s="29" t="n">
        <f aca="false">D2978/10</f>
        <v>13.151</v>
      </c>
      <c r="F2978" s="29" t="n">
        <f aca="false">(E2978+Einstellungen!$B$20)*(1+Einstellungen!$B$10)</f>
        <v>37.85033</v>
      </c>
      <c r="G2978" s="21" t="str">
        <f aca="false">IF(F2978&lt;Einstellungen!$B$5,"ja","nein")</f>
        <v>nein</v>
      </c>
      <c r="H2978" s="21" t="s">
        <v>17</v>
      </c>
      <c r="I2978" s="29" t="n">
        <f aca="false">INDEX(Einstellungen!$B$27:$B$50,24)</f>
        <v>0.8</v>
      </c>
      <c r="J2978" s="29" t="n">
        <f aca="false">F2978*I2978</f>
        <v>30.280264</v>
      </c>
    </row>
    <row r="2979" customFormat="false" ht="15" hidden="false" customHeight="false" outlineLevel="0" collapsed="false">
      <c r="A2979" s="28" t="n">
        <v>45705</v>
      </c>
      <c r="B2979" s="21" t="s">
        <v>111</v>
      </c>
      <c r="C2979" s="21" t="s">
        <v>140</v>
      </c>
      <c r="D2979" s="29" t="n">
        <v>128.05</v>
      </c>
      <c r="E2979" s="29" t="n">
        <f aca="false">D2979/10</f>
        <v>12.805</v>
      </c>
      <c r="F2979" s="29" t="n">
        <f aca="false">(E2979+Einstellungen!$B$20)*(1+Einstellungen!$B$10)</f>
        <v>37.43859</v>
      </c>
      <c r="G2979" s="21" t="str">
        <f aca="false">IF(F2979&lt;Einstellungen!$B$5,"ja","nein")</f>
        <v>nein</v>
      </c>
      <c r="H2979" s="21" t="s">
        <v>17</v>
      </c>
      <c r="I2979" s="29" t="n">
        <f aca="false">INDEX(Einstellungen!$B$27:$B$50,1)</f>
        <v>0.6</v>
      </c>
      <c r="J2979" s="29" t="n">
        <f aca="false">F2979*I2979</f>
        <v>22.463154</v>
      </c>
    </row>
    <row r="2980" customFormat="false" ht="15" hidden="false" customHeight="false" outlineLevel="0" collapsed="false">
      <c r="A2980" s="28" t="n">
        <v>45705</v>
      </c>
      <c r="B2980" s="21" t="s">
        <v>113</v>
      </c>
      <c r="C2980" s="21" t="s">
        <v>140</v>
      </c>
      <c r="D2980" s="29" t="n">
        <v>121.06</v>
      </c>
      <c r="E2980" s="29" t="n">
        <f aca="false">D2980/10</f>
        <v>12.106</v>
      </c>
      <c r="F2980" s="29" t="n">
        <f aca="false">(E2980+Einstellungen!$B$20)*(1+Einstellungen!$B$10)</f>
        <v>36.60678</v>
      </c>
      <c r="G2980" s="21" t="str">
        <f aca="false">IF(F2980&lt;Einstellungen!$B$5,"ja","nein")</f>
        <v>nein</v>
      </c>
      <c r="H2980" s="21" t="s">
        <v>17</v>
      </c>
      <c r="I2980" s="29" t="n">
        <f aca="false">INDEX(Einstellungen!$B$27:$B$50,2)</f>
        <v>0.5</v>
      </c>
      <c r="J2980" s="29" t="n">
        <f aca="false">F2980*I2980</f>
        <v>18.30339</v>
      </c>
    </row>
    <row r="2981" customFormat="false" ht="15" hidden="false" customHeight="false" outlineLevel="0" collapsed="false">
      <c r="A2981" s="28" t="n">
        <v>45705</v>
      </c>
      <c r="B2981" s="21" t="s">
        <v>114</v>
      </c>
      <c r="C2981" s="21" t="s">
        <v>140</v>
      </c>
      <c r="D2981" s="29" t="n">
        <v>120.34</v>
      </c>
      <c r="E2981" s="29" t="n">
        <f aca="false">D2981/10</f>
        <v>12.034</v>
      </c>
      <c r="F2981" s="29" t="n">
        <f aca="false">(E2981+Einstellungen!$B$20)*(1+Einstellungen!$B$10)</f>
        <v>36.5211</v>
      </c>
      <c r="G2981" s="21" t="str">
        <f aca="false">IF(F2981&lt;Einstellungen!$B$5,"ja","nein")</f>
        <v>nein</v>
      </c>
      <c r="H2981" s="21" t="s">
        <v>17</v>
      </c>
      <c r="I2981" s="29" t="n">
        <f aca="false">INDEX(Einstellungen!$B$27:$B$50,3)</f>
        <v>0.45</v>
      </c>
      <c r="J2981" s="29" t="n">
        <f aca="false">F2981*I2981</f>
        <v>16.434495</v>
      </c>
    </row>
    <row r="2982" customFormat="false" ht="15" hidden="false" customHeight="false" outlineLevel="0" collapsed="false">
      <c r="A2982" s="28" t="n">
        <v>45705</v>
      </c>
      <c r="B2982" s="21" t="s">
        <v>115</v>
      </c>
      <c r="C2982" s="21" t="s">
        <v>140</v>
      </c>
      <c r="D2982" s="29" t="n">
        <v>125.52</v>
      </c>
      <c r="E2982" s="29" t="n">
        <f aca="false">D2982/10</f>
        <v>12.552</v>
      </c>
      <c r="F2982" s="29" t="n">
        <f aca="false">(E2982+Einstellungen!$B$20)*(1+Einstellungen!$B$10)</f>
        <v>37.13752</v>
      </c>
      <c r="G2982" s="21" t="str">
        <f aca="false">IF(F2982&lt;Einstellungen!$B$5,"ja","nein")</f>
        <v>nein</v>
      </c>
      <c r="H2982" s="21" t="s">
        <v>17</v>
      </c>
      <c r="I2982" s="29" t="n">
        <f aca="false">INDEX(Einstellungen!$B$27:$B$50,4)</f>
        <v>0.45</v>
      </c>
      <c r="J2982" s="29" t="n">
        <f aca="false">F2982*I2982</f>
        <v>16.711884</v>
      </c>
    </row>
    <row r="2983" customFormat="false" ht="15" hidden="false" customHeight="false" outlineLevel="0" collapsed="false">
      <c r="A2983" s="28" t="n">
        <v>45705</v>
      </c>
      <c r="B2983" s="21" t="s">
        <v>116</v>
      </c>
      <c r="C2983" s="21" t="s">
        <v>140</v>
      </c>
      <c r="D2983" s="29" t="n">
        <v>128.94</v>
      </c>
      <c r="E2983" s="29" t="n">
        <f aca="false">D2983/10</f>
        <v>12.894</v>
      </c>
      <c r="F2983" s="29" t="n">
        <f aca="false">(E2983+Einstellungen!$B$20)*(1+Einstellungen!$B$10)</f>
        <v>37.5445</v>
      </c>
      <c r="G2983" s="21" t="str">
        <f aca="false">IF(F2983&lt;Einstellungen!$B$5,"ja","nein")</f>
        <v>nein</v>
      </c>
      <c r="H2983" s="21" t="s">
        <v>17</v>
      </c>
      <c r="I2983" s="29" t="n">
        <f aca="false">INDEX(Einstellungen!$B$27:$B$50,5)</f>
        <v>0.45</v>
      </c>
      <c r="J2983" s="29" t="n">
        <f aca="false">F2983*I2983</f>
        <v>16.895025</v>
      </c>
    </row>
    <row r="2984" customFormat="false" ht="15" hidden="false" customHeight="false" outlineLevel="0" collapsed="false">
      <c r="A2984" s="28" t="n">
        <v>45705</v>
      </c>
      <c r="B2984" s="21" t="s">
        <v>117</v>
      </c>
      <c r="C2984" s="21" t="s">
        <v>140</v>
      </c>
      <c r="D2984" s="29" t="n">
        <v>131.54</v>
      </c>
      <c r="E2984" s="29" t="n">
        <f aca="false">D2984/10</f>
        <v>13.154</v>
      </c>
      <c r="F2984" s="29" t="n">
        <f aca="false">(E2984+Einstellungen!$B$20)*(1+Einstellungen!$B$10)</f>
        <v>37.8539</v>
      </c>
      <c r="G2984" s="21" t="str">
        <f aca="false">IF(F2984&lt;Einstellungen!$B$5,"ja","nein")</f>
        <v>nein</v>
      </c>
      <c r="H2984" s="21" t="s">
        <v>17</v>
      </c>
      <c r="I2984" s="29" t="n">
        <f aca="false">INDEX(Einstellungen!$B$27:$B$50,6)</f>
        <v>0.5</v>
      </c>
      <c r="J2984" s="29" t="n">
        <f aca="false">F2984*I2984</f>
        <v>18.92695</v>
      </c>
    </row>
    <row r="2985" customFormat="false" ht="15" hidden="false" customHeight="false" outlineLevel="0" collapsed="false">
      <c r="A2985" s="28" t="n">
        <v>45705</v>
      </c>
      <c r="B2985" s="21" t="s">
        <v>118</v>
      </c>
      <c r="C2985" s="21" t="s">
        <v>140</v>
      </c>
      <c r="D2985" s="29" t="n">
        <v>153.16</v>
      </c>
      <c r="E2985" s="29" t="n">
        <f aca="false">D2985/10</f>
        <v>15.316</v>
      </c>
      <c r="F2985" s="29" t="n">
        <f aca="false">(E2985+Einstellungen!$B$20)*(1+Einstellungen!$B$10)</f>
        <v>40.42668</v>
      </c>
      <c r="G2985" s="21" t="str">
        <f aca="false">IF(F2985&lt;Einstellungen!$B$5,"ja","nein")</f>
        <v>nein</v>
      </c>
      <c r="H2985" s="21" t="s">
        <v>17</v>
      </c>
      <c r="I2985" s="29" t="n">
        <f aca="false">INDEX(Einstellungen!$B$27:$B$50,7)</f>
        <v>0.7</v>
      </c>
      <c r="J2985" s="29" t="n">
        <f aca="false">F2985*I2985</f>
        <v>28.298676</v>
      </c>
    </row>
    <row r="2986" customFormat="false" ht="15" hidden="false" customHeight="false" outlineLevel="0" collapsed="false">
      <c r="A2986" s="28" t="n">
        <v>45705</v>
      </c>
      <c r="B2986" s="21" t="s">
        <v>119</v>
      </c>
      <c r="C2986" s="21" t="s">
        <v>140</v>
      </c>
      <c r="D2986" s="29" t="n">
        <v>204.74</v>
      </c>
      <c r="E2986" s="29" t="n">
        <f aca="false">D2986/10</f>
        <v>20.474</v>
      </c>
      <c r="F2986" s="29" t="n">
        <f aca="false">(E2986+Einstellungen!$B$20)*(1+Einstellungen!$B$10)</f>
        <v>46.5647</v>
      </c>
      <c r="G2986" s="21" t="str">
        <f aca="false">IF(F2986&lt;Einstellungen!$B$5,"ja","nein")</f>
        <v>nein</v>
      </c>
      <c r="H2986" s="21" t="s">
        <v>17</v>
      </c>
      <c r="I2986" s="29" t="n">
        <f aca="false">INDEX(Einstellungen!$B$27:$B$50,8)</f>
        <v>0.95</v>
      </c>
      <c r="J2986" s="29" t="n">
        <f aca="false">F2986*I2986</f>
        <v>44.236465</v>
      </c>
    </row>
    <row r="2987" customFormat="false" ht="15" hidden="false" customHeight="false" outlineLevel="0" collapsed="false">
      <c r="A2987" s="28" t="n">
        <v>45705</v>
      </c>
      <c r="B2987" s="21" t="s">
        <v>120</v>
      </c>
      <c r="C2987" s="21" t="s">
        <v>140</v>
      </c>
      <c r="D2987" s="29" t="n">
        <v>209.79</v>
      </c>
      <c r="E2987" s="29" t="n">
        <f aca="false">D2987/10</f>
        <v>20.979</v>
      </c>
      <c r="F2987" s="29" t="n">
        <f aca="false">(E2987+Einstellungen!$B$20)*(1+Einstellungen!$B$10)</f>
        <v>47.16565</v>
      </c>
      <c r="G2987" s="21" t="str">
        <f aca="false">IF(F2987&lt;Einstellungen!$B$5,"ja","nein")</f>
        <v>nein</v>
      </c>
      <c r="H2987" s="21" t="s">
        <v>17</v>
      </c>
      <c r="I2987" s="29" t="n">
        <f aca="false">INDEX(Einstellungen!$B$27:$B$50,9)</f>
        <v>1.05</v>
      </c>
      <c r="J2987" s="29" t="n">
        <f aca="false">F2987*I2987</f>
        <v>49.5239325</v>
      </c>
    </row>
    <row r="2988" customFormat="false" ht="15" hidden="false" customHeight="false" outlineLevel="0" collapsed="false">
      <c r="A2988" s="28" t="n">
        <v>45705</v>
      </c>
      <c r="B2988" s="21" t="s">
        <v>121</v>
      </c>
      <c r="C2988" s="21" t="s">
        <v>140</v>
      </c>
      <c r="D2988" s="29" t="n">
        <v>171.3</v>
      </c>
      <c r="E2988" s="29" t="n">
        <f aca="false">D2988/10</f>
        <v>17.13</v>
      </c>
      <c r="F2988" s="29" t="n">
        <f aca="false">(E2988+Einstellungen!$B$20)*(1+Einstellungen!$B$10)</f>
        <v>42.58534</v>
      </c>
      <c r="G2988" s="21" t="str">
        <f aca="false">IF(F2988&lt;Einstellungen!$B$5,"ja","nein")</f>
        <v>nein</v>
      </c>
      <c r="H2988" s="21" t="s">
        <v>17</v>
      </c>
      <c r="I2988" s="29" t="n">
        <f aca="false">INDEX(Einstellungen!$B$27:$B$50,10)</f>
        <v>1.05</v>
      </c>
      <c r="J2988" s="29" t="n">
        <f aca="false">F2988*I2988</f>
        <v>44.714607</v>
      </c>
    </row>
    <row r="2989" customFormat="false" ht="15" hidden="false" customHeight="false" outlineLevel="0" collapsed="false">
      <c r="A2989" s="28" t="n">
        <v>45705</v>
      </c>
      <c r="B2989" s="21" t="s">
        <v>122</v>
      </c>
      <c r="C2989" s="21" t="s">
        <v>140</v>
      </c>
      <c r="D2989" s="29" t="n">
        <v>139.67</v>
      </c>
      <c r="E2989" s="29" t="n">
        <f aca="false">D2989/10</f>
        <v>13.967</v>
      </c>
      <c r="F2989" s="29" t="n">
        <f aca="false">(E2989+Einstellungen!$B$20)*(1+Einstellungen!$B$10)</f>
        <v>38.82137</v>
      </c>
      <c r="G2989" s="21" t="str">
        <f aca="false">IF(F2989&lt;Einstellungen!$B$5,"ja","nein")</f>
        <v>nein</v>
      </c>
      <c r="H2989" s="21" t="s">
        <v>17</v>
      </c>
      <c r="I2989" s="29" t="n">
        <f aca="false">INDEX(Einstellungen!$B$27:$B$50,11)</f>
        <v>1.05</v>
      </c>
      <c r="J2989" s="29" t="n">
        <f aca="false">F2989*I2989</f>
        <v>40.7624385</v>
      </c>
    </row>
    <row r="2990" customFormat="false" ht="15" hidden="false" customHeight="false" outlineLevel="0" collapsed="false">
      <c r="A2990" s="28" t="n">
        <v>45705</v>
      </c>
      <c r="B2990" s="21" t="s">
        <v>123</v>
      </c>
      <c r="C2990" s="21" t="s">
        <v>140</v>
      </c>
      <c r="D2990" s="29" t="n">
        <v>117.19</v>
      </c>
      <c r="E2990" s="29" t="n">
        <f aca="false">D2990/10</f>
        <v>11.719</v>
      </c>
      <c r="F2990" s="29" t="n">
        <f aca="false">(E2990+Einstellungen!$B$20)*(1+Einstellungen!$B$10)</f>
        <v>36.14625</v>
      </c>
      <c r="G2990" s="21" t="str">
        <f aca="false">IF(F2990&lt;Einstellungen!$B$5,"ja","nein")</f>
        <v>nein</v>
      </c>
      <c r="H2990" s="21" t="s">
        <v>17</v>
      </c>
      <c r="I2990" s="29" t="n">
        <f aca="false">INDEX(Einstellungen!$B$27:$B$50,12)</f>
        <v>1.1</v>
      </c>
      <c r="J2990" s="29" t="n">
        <f aca="false">F2990*I2990</f>
        <v>39.760875</v>
      </c>
    </row>
    <row r="2991" customFormat="false" ht="15" hidden="false" customHeight="false" outlineLevel="0" collapsed="false">
      <c r="A2991" s="28" t="n">
        <v>45705</v>
      </c>
      <c r="B2991" s="21" t="s">
        <v>124</v>
      </c>
      <c r="C2991" s="21" t="s">
        <v>140</v>
      </c>
      <c r="D2991" s="29" t="n">
        <v>109.47</v>
      </c>
      <c r="E2991" s="29" t="n">
        <f aca="false">D2991/10</f>
        <v>10.947</v>
      </c>
      <c r="F2991" s="29" t="n">
        <f aca="false">(E2991+Einstellungen!$B$20)*(1+Einstellungen!$B$10)</f>
        <v>35.22757</v>
      </c>
      <c r="G2991" s="21" t="str">
        <f aca="false">IF(F2991&lt;Einstellungen!$B$5,"ja","nein")</f>
        <v>nein</v>
      </c>
      <c r="H2991" s="21" t="s">
        <v>17</v>
      </c>
      <c r="I2991" s="29" t="n">
        <f aca="false">INDEX(Einstellungen!$B$27:$B$50,13)</f>
        <v>1.2</v>
      </c>
      <c r="J2991" s="29" t="n">
        <f aca="false">F2991*I2991</f>
        <v>42.273084</v>
      </c>
    </row>
    <row r="2992" customFormat="false" ht="15" hidden="false" customHeight="false" outlineLevel="0" collapsed="false">
      <c r="A2992" s="28" t="n">
        <v>45705</v>
      </c>
      <c r="B2992" s="21" t="s">
        <v>125</v>
      </c>
      <c r="C2992" s="21" t="s">
        <v>140</v>
      </c>
      <c r="D2992" s="29" t="n">
        <v>106.78</v>
      </c>
      <c r="E2992" s="29" t="n">
        <f aca="false">D2992/10</f>
        <v>10.678</v>
      </c>
      <c r="F2992" s="29" t="n">
        <f aca="false">(E2992+Einstellungen!$B$20)*(1+Einstellungen!$B$10)</f>
        <v>34.90746</v>
      </c>
      <c r="G2992" s="21" t="str">
        <f aca="false">IF(F2992&lt;Einstellungen!$B$5,"ja","nein")</f>
        <v>nein</v>
      </c>
      <c r="H2992" s="21" t="s">
        <v>17</v>
      </c>
      <c r="I2992" s="29" t="n">
        <f aca="false">INDEX(Einstellungen!$B$27:$B$50,14)</f>
        <v>1.15</v>
      </c>
      <c r="J2992" s="29" t="n">
        <f aca="false">F2992*I2992</f>
        <v>40.143579</v>
      </c>
    </row>
    <row r="2993" customFormat="false" ht="15" hidden="false" customHeight="false" outlineLevel="0" collapsed="false">
      <c r="A2993" s="28" t="n">
        <v>45705</v>
      </c>
      <c r="B2993" s="21" t="s">
        <v>126</v>
      </c>
      <c r="C2993" s="21" t="s">
        <v>140</v>
      </c>
      <c r="D2993" s="29" t="n">
        <v>111.89</v>
      </c>
      <c r="E2993" s="29" t="n">
        <f aca="false">D2993/10</f>
        <v>11.189</v>
      </c>
      <c r="F2993" s="29" t="n">
        <f aca="false">(E2993+Einstellungen!$B$20)*(1+Einstellungen!$B$10)</f>
        <v>35.51555</v>
      </c>
      <c r="G2993" s="21" t="str">
        <f aca="false">IF(F2993&lt;Einstellungen!$B$5,"ja","nein")</f>
        <v>nein</v>
      </c>
      <c r="H2993" s="21" t="s">
        <v>17</v>
      </c>
      <c r="I2993" s="29" t="n">
        <f aca="false">INDEX(Einstellungen!$B$27:$B$50,15)</f>
        <v>1</v>
      </c>
      <c r="J2993" s="29" t="n">
        <f aca="false">F2993*I2993</f>
        <v>35.51555</v>
      </c>
    </row>
    <row r="2994" customFormat="false" ht="15" hidden="false" customHeight="false" outlineLevel="0" collapsed="false">
      <c r="A2994" s="28" t="n">
        <v>45705</v>
      </c>
      <c r="B2994" s="21" t="s">
        <v>127</v>
      </c>
      <c r="C2994" s="21" t="s">
        <v>140</v>
      </c>
      <c r="D2994" s="29" t="n">
        <v>132.27</v>
      </c>
      <c r="E2994" s="29" t="n">
        <f aca="false">D2994/10</f>
        <v>13.227</v>
      </c>
      <c r="F2994" s="29" t="n">
        <f aca="false">(E2994+Einstellungen!$B$20)*(1+Einstellungen!$B$10)</f>
        <v>37.94077</v>
      </c>
      <c r="G2994" s="21" t="str">
        <f aca="false">IF(F2994&lt;Einstellungen!$B$5,"ja","nein")</f>
        <v>nein</v>
      </c>
      <c r="H2994" s="21" t="s">
        <v>17</v>
      </c>
      <c r="I2994" s="29" t="n">
        <f aca="false">INDEX(Einstellungen!$B$27:$B$50,16)</f>
        <v>0.95</v>
      </c>
      <c r="J2994" s="29" t="n">
        <f aca="false">F2994*I2994</f>
        <v>36.0437315</v>
      </c>
    </row>
    <row r="2995" customFormat="false" ht="15" hidden="false" customHeight="false" outlineLevel="0" collapsed="false">
      <c r="A2995" s="28" t="n">
        <v>45705</v>
      </c>
      <c r="B2995" s="21" t="s">
        <v>128</v>
      </c>
      <c r="C2995" s="21" t="s">
        <v>140</v>
      </c>
      <c r="D2995" s="29" t="n">
        <v>158.96</v>
      </c>
      <c r="E2995" s="29" t="n">
        <f aca="false">D2995/10</f>
        <v>15.896</v>
      </c>
      <c r="F2995" s="29" t="n">
        <f aca="false">(E2995+Einstellungen!$B$20)*(1+Einstellungen!$B$10)</f>
        <v>41.11688</v>
      </c>
      <c r="G2995" s="21" t="str">
        <f aca="false">IF(F2995&lt;Einstellungen!$B$5,"ja","nein")</f>
        <v>nein</v>
      </c>
      <c r="H2995" s="21" t="s">
        <v>17</v>
      </c>
      <c r="I2995" s="29" t="n">
        <f aca="false">INDEX(Einstellungen!$B$27:$B$50,17)</f>
        <v>0.95</v>
      </c>
      <c r="J2995" s="29" t="n">
        <f aca="false">F2995*I2995</f>
        <v>39.061036</v>
      </c>
    </row>
    <row r="2996" customFormat="false" ht="15" hidden="false" customHeight="false" outlineLevel="0" collapsed="false">
      <c r="A2996" s="28" t="n">
        <v>45705</v>
      </c>
      <c r="B2996" s="21" t="s">
        <v>129</v>
      </c>
      <c r="C2996" s="21" t="s">
        <v>140</v>
      </c>
      <c r="D2996" s="29" t="n">
        <v>222.92</v>
      </c>
      <c r="E2996" s="29" t="n">
        <f aca="false">D2996/10</f>
        <v>22.292</v>
      </c>
      <c r="F2996" s="29" t="n">
        <f aca="false">(E2996+Einstellungen!$B$20)*(1+Einstellungen!$B$10)</f>
        <v>48.72812</v>
      </c>
      <c r="G2996" s="21" t="str">
        <f aca="false">IF(F2996&lt;Einstellungen!$B$5,"ja","nein")</f>
        <v>nein</v>
      </c>
      <c r="H2996" s="21" t="s">
        <v>17</v>
      </c>
      <c r="I2996" s="29" t="n">
        <f aca="false">INDEX(Einstellungen!$B$27:$B$50,18)</f>
        <v>1.1</v>
      </c>
      <c r="J2996" s="29" t="n">
        <f aca="false">F2996*I2996</f>
        <v>53.600932</v>
      </c>
    </row>
    <row r="2997" customFormat="false" ht="15" hidden="false" customHeight="false" outlineLevel="0" collapsed="false">
      <c r="A2997" s="28" t="n">
        <v>45705</v>
      </c>
      <c r="B2997" s="21" t="s">
        <v>130</v>
      </c>
      <c r="C2997" s="21" t="s">
        <v>140</v>
      </c>
      <c r="D2997" s="29" t="n">
        <v>271</v>
      </c>
      <c r="E2997" s="29" t="n">
        <f aca="false">D2997/10</f>
        <v>27.1</v>
      </c>
      <c r="F2997" s="29" t="n">
        <f aca="false">(E2997+Einstellungen!$B$20)*(1+Einstellungen!$B$10)</f>
        <v>54.44964</v>
      </c>
      <c r="G2997" s="21" t="str">
        <f aca="false">IF(F2997&lt;Einstellungen!$B$5,"ja","nein")</f>
        <v>nein</v>
      </c>
      <c r="H2997" s="21" t="s">
        <v>17</v>
      </c>
      <c r="I2997" s="29" t="n">
        <f aca="false">INDEX(Einstellungen!$B$27:$B$50,19)</f>
        <v>1.35</v>
      </c>
      <c r="J2997" s="29" t="n">
        <f aca="false">F2997*I2997</f>
        <v>73.507014</v>
      </c>
    </row>
    <row r="2998" customFormat="false" ht="15" hidden="false" customHeight="false" outlineLevel="0" collapsed="false">
      <c r="A2998" s="28" t="n">
        <v>45705</v>
      </c>
      <c r="B2998" s="21" t="s">
        <v>131</v>
      </c>
      <c r="C2998" s="21" t="s">
        <v>140</v>
      </c>
      <c r="D2998" s="29" t="n">
        <v>215.36</v>
      </c>
      <c r="E2998" s="29" t="n">
        <f aca="false">D2998/10</f>
        <v>21.536</v>
      </c>
      <c r="F2998" s="29" t="n">
        <f aca="false">(E2998+Einstellungen!$B$20)*(1+Einstellungen!$B$10)</f>
        <v>47.82848</v>
      </c>
      <c r="G2998" s="21" t="str">
        <f aca="false">IF(F2998&lt;Einstellungen!$B$5,"ja","nein")</f>
        <v>nein</v>
      </c>
      <c r="H2998" s="21" t="s">
        <v>17</v>
      </c>
      <c r="I2998" s="29" t="n">
        <f aca="false">INDEX(Einstellungen!$B$27:$B$50,20)</f>
        <v>1.45</v>
      </c>
      <c r="J2998" s="29" t="n">
        <f aca="false">F2998*I2998</f>
        <v>69.351296</v>
      </c>
    </row>
    <row r="2999" customFormat="false" ht="15" hidden="false" customHeight="false" outlineLevel="0" collapsed="false">
      <c r="A2999" s="28" t="n">
        <v>45705</v>
      </c>
      <c r="B2999" s="21" t="s">
        <v>132</v>
      </c>
      <c r="C2999" s="21" t="s">
        <v>140</v>
      </c>
      <c r="D2999" s="29" t="n">
        <v>177.86</v>
      </c>
      <c r="E2999" s="29" t="n">
        <f aca="false">D2999/10</f>
        <v>17.786</v>
      </c>
      <c r="F2999" s="29" t="n">
        <f aca="false">(E2999+Einstellungen!$B$20)*(1+Einstellungen!$B$10)</f>
        <v>43.36598</v>
      </c>
      <c r="G2999" s="21" t="str">
        <f aca="false">IF(F2999&lt;Einstellungen!$B$5,"ja","nein")</f>
        <v>nein</v>
      </c>
      <c r="H2999" s="21" t="s">
        <v>17</v>
      </c>
      <c r="I2999" s="29" t="n">
        <f aca="false">INDEX(Einstellungen!$B$27:$B$50,21)</f>
        <v>1.4</v>
      </c>
      <c r="J2999" s="29" t="n">
        <f aca="false">F2999*I2999</f>
        <v>60.712372</v>
      </c>
    </row>
    <row r="3000" customFormat="false" ht="15" hidden="false" customHeight="false" outlineLevel="0" collapsed="false">
      <c r="A3000" s="28" t="n">
        <v>45705</v>
      </c>
      <c r="B3000" s="21" t="s">
        <v>133</v>
      </c>
      <c r="C3000" s="21" t="s">
        <v>140</v>
      </c>
      <c r="D3000" s="29" t="n">
        <v>155.19</v>
      </c>
      <c r="E3000" s="29" t="n">
        <f aca="false">D3000/10</f>
        <v>15.519</v>
      </c>
      <c r="F3000" s="29" t="n">
        <f aca="false">(E3000+Einstellungen!$B$20)*(1+Einstellungen!$B$10)</f>
        <v>40.66825</v>
      </c>
      <c r="G3000" s="21" t="str">
        <f aca="false">IF(F3000&lt;Einstellungen!$B$5,"ja","nein")</f>
        <v>nein</v>
      </c>
      <c r="H3000" s="21" t="s">
        <v>17</v>
      </c>
      <c r="I3000" s="29" t="n">
        <f aca="false">INDEX(Einstellungen!$B$27:$B$50,22)</f>
        <v>1.25</v>
      </c>
      <c r="J3000" s="29" t="n">
        <f aca="false">F3000*I3000</f>
        <v>50.8353125</v>
      </c>
    </row>
    <row r="3001" customFormat="false" ht="15" hidden="false" customHeight="false" outlineLevel="0" collapsed="false">
      <c r="A3001" s="28" t="n">
        <v>45705</v>
      </c>
      <c r="B3001" s="21" t="s">
        <v>134</v>
      </c>
      <c r="C3001" s="21" t="s">
        <v>140</v>
      </c>
      <c r="D3001" s="29" t="n">
        <v>139.39</v>
      </c>
      <c r="E3001" s="29" t="n">
        <f aca="false">D3001/10</f>
        <v>13.939</v>
      </c>
      <c r="F3001" s="29" t="n">
        <f aca="false">(E3001+Einstellungen!$B$20)*(1+Einstellungen!$B$10)</f>
        <v>38.78805</v>
      </c>
      <c r="G3001" s="21" t="str">
        <f aca="false">IF(F3001&lt;Einstellungen!$B$5,"ja","nein")</f>
        <v>nein</v>
      </c>
      <c r="H3001" s="21" t="s">
        <v>17</v>
      </c>
      <c r="I3001" s="29" t="n">
        <f aca="false">INDEX(Einstellungen!$B$27:$B$50,23)</f>
        <v>1.05</v>
      </c>
      <c r="J3001" s="29" t="n">
        <f aca="false">F3001*I3001</f>
        <v>40.7274525</v>
      </c>
    </row>
    <row r="3002" customFormat="false" ht="15" hidden="false" customHeight="false" outlineLevel="0" collapsed="false">
      <c r="A3002" s="28" t="n">
        <v>45705</v>
      </c>
      <c r="B3002" s="21" t="s">
        <v>135</v>
      </c>
      <c r="C3002" s="21" t="s">
        <v>140</v>
      </c>
      <c r="D3002" s="29" t="n">
        <v>129.57</v>
      </c>
      <c r="E3002" s="29" t="n">
        <f aca="false">D3002/10</f>
        <v>12.957</v>
      </c>
      <c r="F3002" s="29" t="n">
        <f aca="false">(E3002+Einstellungen!$B$20)*(1+Einstellungen!$B$10)</f>
        <v>37.61947</v>
      </c>
      <c r="G3002" s="21" t="str">
        <f aca="false">IF(F3002&lt;Einstellungen!$B$5,"ja","nein")</f>
        <v>nein</v>
      </c>
      <c r="H3002" s="21" t="s">
        <v>17</v>
      </c>
      <c r="I3002" s="29" t="n">
        <f aca="false">INDEX(Einstellungen!$B$27:$B$50,24)</f>
        <v>0.8</v>
      </c>
      <c r="J3002" s="29" t="n">
        <f aca="false">F3002*I3002</f>
        <v>30.095576</v>
      </c>
    </row>
    <row r="3003" customFormat="false" ht="15" hidden="false" customHeight="false" outlineLevel="0" collapsed="false">
      <c r="A3003" s="28" t="n">
        <v>45706</v>
      </c>
      <c r="B3003" s="21" t="s">
        <v>111</v>
      </c>
      <c r="C3003" s="21" t="s">
        <v>141</v>
      </c>
      <c r="D3003" s="29" t="n">
        <v>132.95</v>
      </c>
      <c r="E3003" s="29" t="n">
        <f aca="false">D3003/10</f>
        <v>13.295</v>
      </c>
      <c r="F3003" s="29" t="n">
        <f aca="false">(E3003+Einstellungen!$B$20)*(1+Einstellungen!$B$10)</f>
        <v>38.02169</v>
      </c>
      <c r="G3003" s="21" t="str">
        <f aca="false">IF(F3003&lt;Einstellungen!$B$5,"ja","nein")</f>
        <v>nein</v>
      </c>
      <c r="H3003" s="21" t="s">
        <v>17</v>
      </c>
      <c r="I3003" s="29" t="n">
        <f aca="false">INDEX(Einstellungen!$B$27:$B$50,1)</f>
        <v>0.6</v>
      </c>
      <c r="J3003" s="29" t="n">
        <f aca="false">F3003*I3003</f>
        <v>22.813014</v>
      </c>
    </row>
    <row r="3004" customFormat="false" ht="15" hidden="false" customHeight="false" outlineLevel="0" collapsed="false">
      <c r="A3004" s="28" t="n">
        <v>45706</v>
      </c>
      <c r="B3004" s="21" t="s">
        <v>113</v>
      </c>
      <c r="C3004" s="21" t="s">
        <v>141</v>
      </c>
      <c r="D3004" s="29" t="n">
        <v>125</v>
      </c>
      <c r="E3004" s="29" t="n">
        <f aca="false">D3004/10</f>
        <v>12.5</v>
      </c>
      <c r="F3004" s="29" t="n">
        <f aca="false">(E3004+Einstellungen!$B$20)*(1+Einstellungen!$B$10)</f>
        <v>37.07564</v>
      </c>
      <c r="G3004" s="21" t="str">
        <f aca="false">IF(F3004&lt;Einstellungen!$B$5,"ja","nein")</f>
        <v>nein</v>
      </c>
      <c r="H3004" s="21" t="s">
        <v>17</v>
      </c>
      <c r="I3004" s="29" t="n">
        <f aca="false">INDEX(Einstellungen!$B$27:$B$50,2)</f>
        <v>0.5</v>
      </c>
      <c r="J3004" s="29" t="n">
        <f aca="false">F3004*I3004</f>
        <v>18.53782</v>
      </c>
    </row>
    <row r="3005" customFormat="false" ht="15" hidden="false" customHeight="false" outlineLevel="0" collapsed="false">
      <c r="A3005" s="28" t="n">
        <v>45706</v>
      </c>
      <c r="B3005" s="21" t="s">
        <v>114</v>
      </c>
      <c r="C3005" s="21" t="s">
        <v>141</v>
      </c>
      <c r="D3005" s="29" t="n">
        <v>123.56</v>
      </c>
      <c r="E3005" s="29" t="n">
        <f aca="false">D3005/10</f>
        <v>12.356</v>
      </c>
      <c r="F3005" s="29" t="n">
        <f aca="false">(E3005+Einstellungen!$B$20)*(1+Einstellungen!$B$10)</f>
        <v>36.90428</v>
      </c>
      <c r="G3005" s="21" t="str">
        <f aca="false">IF(F3005&lt;Einstellungen!$B$5,"ja","nein")</f>
        <v>nein</v>
      </c>
      <c r="H3005" s="21" t="s">
        <v>17</v>
      </c>
      <c r="I3005" s="29" t="n">
        <f aca="false">INDEX(Einstellungen!$B$27:$B$50,3)</f>
        <v>0.45</v>
      </c>
      <c r="J3005" s="29" t="n">
        <f aca="false">F3005*I3005</f>
        <v>16.606926</v>
      </c>
    </row>
    <row r="3006" customFormat="false" ht="15" hidden="false" customHeight="false" outlineLevel="0" collapsed="false">
      <c r="A3006" s="28" t="n">
        <v>45706</v>
      </c>
      <c r="B3006" s="21" t="s">
        <v>115</v>
      </c>
      <c r="C3006" s="21" t="s">
        <v>141</v>
      </c>
      <c r="D3006" s="29" t="n">
        <v>117.11</v>
      </c>
      <c r="E3006" s="29" t="n">
        <f aca="false">D3006/10</f>
        <v>11.711</v>
      </c>
      <c r="F3006" s="29" t="n">
        <f aca="false">(E3006+Einstellungen!$B$20)*(1+Einstellungen!$B$10)</f>
        <v>36.13673</v>
      </c>
      <c r="G3006" s="21" t="str">
        <f aca="false">IF(F3006&lt;Einstellungen!$B$5,"ja","nein")</f>
        <v>nein</v>
      </c>
      <c r="H3006" s="21" t="s">
        <v>17</v>
      </c>
      <c r="I3006" s="29" t="n">
        <f aca="false">INDEX(Einstellungen!$B$27:$B$50,4)</f>
        <v>0.45</v>
      </c>
      <c r="J3006" s="29" t="n">
        <f aca="false">F3006*I3006</f>
        <v>16.2615285</v>
      </c>
    </row>
    <row r="3007" customFormat="false" ht="15" hidden="false" customHeight="false" outlineLevel="0" collapsed="false">
      <c r="A3007" s="28" t="n">
        <v>45706</v>
      </c>
      <c r="B3007" s="21" t="s">
        <v>116</v>
      </c>
      <c r="C3007" s="21" t="s">
        <v>141</v>
      </c>
      <c r="D3007" s="29" t="n">
        <v>115.66</v>
      </c>
      <c r="E3007" s="29" t="n">
        <f aca="false">D3007/10</f>
        <v>11.566</v>
      </c>
      <c r="F3007" s="29" t="n">
        <f aca="false">(E3007+Einstellungen!$B$20)*(1+Einstellungen!$B$10)</f>
        <v>35.96418</v>
      </c>
      <c r="G3007" s="21" t="str">
        <f aca="false">IF(F3007&lt;Einstellungen!$B$5,"ja","nein")</f>
        <v>nein</v>
      </c>
      <c r="H3007" s="21" t="s">
        <v>17</v>
      </c>
      <c r="I3007" s="29" t="n">
        <f aca="false">INDEX(Einstellungen!$B$27:$B$50,5)</f>
        <v>0.45</v>
      </c>
      <c r="J3007" s="29" t="n">
        <f aca="false">F3007*I3007</f>
        <v>16.183881</v>
      </c>
    </row>
    <row r="3008" customFormat="false" ht="15" hidden="false" customHeight="false" outlineLevel="0" collapsed="false">
      <c r="A3008" s="28" t="n">
        <v>45706</v>
      </c>
      <c r="B3008" s="21" t="s">
        <v>117</v>
      </c>
      <c r="C3008" s="21" t="s">
        <v>141</v>
      </c>
      <c r="D3008" s="29" t="n">
        <v>121.93</v>
      </c>
      <c r="E3008" s="29" t="n">
        <f aca="false">D3008/10</f>
        <v>12.193</v>
      </c>
      <c r="F3008" s="29" t="n">
        <f aca="false">(E3008+Einstellungen!$B$20)*(1+Einstellungen!$B$10)</f>
        <v>36.71031</v>
      </c>
      <c r="G3008" s="21" t="str">
        <f aca="false">IF(F3008&lt;Einstellungen!$B$5,"ja","nein")</f>
        <v>nein</v>
      </c>
      <c r="H3008" s="21" t="s">
        <v>17</v>
      </c>
      <c r="I3008" s="29" t="n">
        <f aca="false">INDEX(Einstellungen!$B$27:$B$50,6)</f>
        <v>0.5</v>
      </c>
      <c r="J3008" s="29" t="n">
        <f aca="false">F3008*I3008</f>
        <v>18.355155</v>
      </c>
    </row>
    <row r="3009" customFormat="false" ht="15" hidden="false" customHeight="false" outlineLevel="0" collapsed="false">
      <c r="A3009" s="28" t="n">
        <v>45706</v>
      </c>
      <c r="B3009" s="21" t="s">
        <v>118</v>
      </c>
      <c r="C3009" s="21" t="s">
        <v>141</v>
      </c>
      <c r="D3009" s="29" t="n">
        <v>143.61</v>
      </c>
      <c r="E3009" s="29" t="n">
        <f aca="false">D3009/10</f>
        <v>14.361</v>
      </c>
      <c r="F3009" s="29" t="n">
        <f aca="false">(E3009+Einstellungen!$B$20)*(1+Einstellungen!$B$10)</f>
        <v>39.29023</v>
      </c>
      <c r="G3009" s="21" t="str">
        <f aca="false">IF(F3009&lt;Einstellungen!$B$5,"ja","nein")</f>
        <v>nein</v>
      </c>
      <c r="H3009" s="21" t="s">
        <v>17</v>
      </c>
      <c r="I3009" s="29" t="n">
        <f aca="false">INDEX(Einstellungen!$B$27:$B$50,7)</f>
        <v>0.7</v>
      </c>
      <c r="J3009" s="29" t="n">
        <f aca="false">F3009*I3009</f>
        <v>27.503161</v>
      </c>
    </row>
    <row r="3010" customFormat="false" ht="15" hidden="false" customHeight="false" outlineLevel="0" collapsed="false">
      <c r="A3010" s="28" t="n">
        <v>45706</v>
      </c>
      <c r="B3010" s="21" t="s">
        <v>119</v>
      </c>
      <c r="C3010" s="21" t="s">
        <v>141</v>
      </c>
      <c r="D3010" s="29" t="n">
        <v>190.34</v>
      </c>
      <c r="E3010" s="29" t="n">
        <f aca="false">D3010/10</f>
        <v>19.034</v>
      </c>
      <c r="F3010" s="29" t="n">
        <f aca="false">(E3010+Einstellungen!$B$20)*(1+Einstellungen!$B$10)</f>
        <v>44.8511</v>
      </c>
      <c r="G3010" s="21" t="str">
        <f aca="false">IF(F3010&lt;Einstellungen!$B$5,"ja","nein")</f>
        <v>nein</v>
      </c>
      <c r="H3010" s="21" t="s">
        <v>17</v>
      </c>
      <c r="I3010" s="29" t="n">
        <f aca="false">INDEX(Einstellungen!$B$27:$B$50,8)</f>
        <v>0.95</v>
      </c>
      <c r="J3010" s="29" t="n">
        <f aca="false">F3010*I3010</f>
        <v>42.608545</v>
      </c>
    </row>
    <row r="3011" customFormat="false" ht="15" hidden="false" customHeight="false" outlineLevel="0" collapsed="false">
      <c r="A3011" s="28" t="n">
        <v>45706</v>
      </c>
      <c r="B3011" s="21" t="s">
        <v>120</v>
      </c>
      <c r="C3011" s="21" t="s">
        <v>141</v>
      </c>
      <c r="D3011" s="29" t="n">
        <v>193.8</v>
      </c>
      <c r="E3011" s="29" t="n">
        <f aca="false">D3011/10</f>
        <v>19.38</v>
      </c>
      <c r="F3011" s="29" t="n">
        <f aca="false">(E3011+Einstellungen!$B$20)*(1+Einstellungen!$B$10)</f>
        <v>45.26284</v>
      </c>
      <c r="G3011" s="21" t="str">
        <f aca="false">IF(F3011&lt;Einstellungen!$B$5,"ja","nein")</f>
        <v>nein</v>
      </c>
      <c r="H3011" s="21" t="s">
        <v>17</v>
      </c>
      <c r="I3011" s="29" t="n">
        <f aca="false">INDEX(Einstellungen!$B$27:$B$50,9)</f>
        <v>1.05</v>
      </c>
      <c r="J3011" s="29" t="n">
        <f aca="false">F3011*I3011</f>
        <v>47.525982</v>
      </c>
    </row>
    <row r="3012" customFormat="false" ht="15" hidden="false" customHeight="false" outlineLevel="0" collapsed="false">
      <c r="A3012" s="28" t="n">
        <v>45706</v>
      </c>
      <c r="B3012" s="21" t="s">
        <v>121</v>
      </c>
      <c r="C3012" s="21" t="s">
        <v>141</v>
      </c>
      <c r="D3012" s="29" t="n">
        <v>143.53</v>
      </c>
      <c r="E3012" s="29" t="n">
        <f aca="false">D3012/10</f>
        <v>14.353</v>
      </c>
      <c r="F3012" s="29" t="n">
        <f aca="false">(E3012+Einstellungen!$B$20)*(1+Einstellungen!$B$10)</f>
        <v>39.28071</v>
      </c>
      <c r="G3012" s="21" t="str">
        <f aca="false">IF(F3012&lt;Einstellungen!$B$5,"ja","nein")</f>
        <v>nein</v>
      </c>
      <c r="H3012" s="21" t="s">
        <v>17</v>
      </c>
      <c r="I3012" s="29" t="n">
        <f aca="false">INDEX(Einstellungen!$B$27:$B$50,10)</f>
        <v>1.05</v>
      </c>
      <c r="J3012" s="29" t="n">
        <f aca="false">F3012*I3012</f>
        <v>41.2447455</v>
      </c>
    </row>
    <row r="3013" customFormat="false" ht="15" hidden="false" customHeight="false" outlineLevel="0" collapsed="false">
      <c r="A3013" s="28" t="n">
        <v>45706</v>
      </c>
      <c r="B3013" s="21" t="s">
        <v>122</v>
      </c>
      <c r="C3013" s="21" t="s">
        <v>141</v>
      </c>
      <c r="D3013" s="29" t="n">
        <v>124.24</v>
      </c>
      <c r="E3013" s="29" t="n">
        <f aca="false">D3013/10</f>
        <v>12.424</v>
      </c>
      <c r="F3013" s="29" t="n">
        <f aca="false">(E3013+Einstellungen!$B$20)*(1+Einstellungen!$B$10)</f>
        <v>36.9852</v>
      </c>
      <c r="G3013" s="21" t="str">
        <f aca="false">IF(F3013&lt;Einstellungen!$B$5,"ja","nein")</f>
        <v>nein</v>
      </c>
      <c r="H3013" s="21" t="s">
        <v>17</v>
      </c>
      <c r="I3013" s="29" t="n">
        <f aca="false">INDEX(Einstellungen!$B$27:$B$50,11)</f>
        <v>1.05</v>
      </c>
      <c r="J3013" s="29" t="n">
        <f aca="false">F3013*I3013</f>
        <v>38.83446</v>
      </c>
    </row>
    <row r="3014" customFormat="false" ht="15" hidden="false" customHeight="false" outlineLevel="0" collapsed="false">
      <c r="A3014" s="28" t="n">
        <v>45706</v>
      </c>
      <c r="B3014" s="21" t="s">
        <v>123</v>
      </c>
      <c r="C3014" s="21" t="s">
        <v>141</v>
      </c>
      <c r="D3014" s="29" t="n">
        <v>109.71</v>
      </c>
      <c r="E3014" s="29" t="n">
        <f aca="false">D3014/10</f>
        <v>10.971</v>
      </c>
      <c r="F3014" s="29" t="n">
        <f aca="false">(E3014+Einstellungen!$B$20)*(1+Einstellungen!$B$10)</f>
        <v>35.25613</v>
      </c>
      <c r="G3014" s="21" t="str">
        <f aca="false">IF(F3014&lt;Einstellungen!$B$5,"ja","nein")</f>
        <v>nein</v>
      </c>
      <c r="H3014" s="21" t="s">
        <v>17</v>
      </c>
      <c r="I3014" s="29" t="n">
        <f aca="false">INDEX(Einstellungen!$B$27:$B$50,12)</f>
        <v>1.1</v>
      </c>
      <c r="J3014" s="29" t="n">
        <f aca="false">F3014*I3014</f>
        <v>38.781743</v>
      </c>
    </row>
    <row r="3015" customFormat="false" ht="15" hidden="false" customHeight="false" outlineLevel="0" collapsed="false">
      <c r="A3015" s="28" t="n">
        <v>45706</v>
      </c>
      <c r="B3015" s="21" t="s">
        <v>124</v>
      </c>
      <c r="C3015" s="21" t="s">
        <v>141</v>
      </c>
      <c r="D3015" s="29" t="n">
        <v>96.41</v>
      </c>
      <c r="E3015" s="29" t="n">
        <f aca="false">D3015/10</f>
        <v>9.641</v>
      </c>
      <c r="F3015" s="29" t="n">
        <f aca="false">(E3015+Einstellungen!$B$20)*(1+Einstellungen!$B$10)</f>
        <v>33.67343</v>
      </c>
      <c r="G3015" s="21" t="str">
        <f aca="false">IF(F3015&lt;Einstellungen!$B$5,"ja","nein")</f>
        <v>nein</v>
      </c>
      <c r="H3015" s="21" t="s">
        <v>17</v>
      </c>
      <c r="I3015" s="29" t="n">
        <f aca="false">INDEX(Einstellungen!$B$27:$B$50,13)</f>
        <v>1.2</v>
      </c>
      <c r="J3015" s="29" t="n">
        <f aca="false">F3015*I3015</f>
        <v>40.408116</v>
      </c>
    </row>
    <row r="3016" customFormat="false" ht="15" hidden="false" customHeight="false" outlineLevel="0" collapsed="false">
      <c r="A3016" s="28" t="n">
        <v>45706</v>
      </c>
      <c r="B3016" s="21" t="s">
        <v>125</v>
      </c>
      <c r="C3016" s="21" t="s">
        <v>141</v>
      </c>
      <c r="D3016" s="29" t="n">
        <v>88.53</v>
      </c>
      <c r="E3016" s="29" t="n">
        <f aca="false">D3016/10</f>
        <v>8.853</v>
      </c>
      <c r="F3016" s="29" t="n">
        <f aca="false">(E3016+Einstellungen!$B$20)*(1+Einstellungen!$B$10)</f>
        <v>32.73571</v>
      </c>
      <c r="G3016" s="21" t="str">
        <f aca="false">IF(F3016&lt;Einstellungen!$B$5,"ja","nein")</f>
        <v>nein</v>
      </c>
      <c r="H3016" s="21" t="s">
        <v>17</v>
      </c>
      <c r="I3016" s="29" t="n">
        <f aca="false">INDEX(Einstellungen!$B$27:$B$50,14)</f>
        <v>1.15</v>
      </c>
      <c r="J3016" s="29" t="n">
        <f aca="false">F3016*I3016</f>
        <v>37.6460665</v>
      </c>
    </row>
    <row r="3017" customFormat="false" ht="15" hidden="false" customHeight="false" outlineLevel="0" collapsed="false">
      <c r="A3017" s="28" t="n">
        <v>45706</v>
      </c>
      <c r="B3017" s="21" t="s">
        <v>126</v>
      </c>
      <c r="C3017" s="21" t="s">
        <v>141</v>
      </c>
      <c r="D3017" s="29" t="n">
        <v>98.35</v>
      </c>
      <c r="E3017" s="29" t="n">
        <f aca="false">D3017/10</f>
        <v>9.835</v>
      </c>
      <c r="F3017" s="29" t="n">
        <f aca="false">(E3017+Einstellungen!$B$20)*(1+Einstellungen!$B$10)</f>
        <v>33.90429</v>
      </c>
      <c r="G3017" s="21" t="str">
        <f aca="false">IF(F3017&lt;Einstellungen!$B$5,"ja","nein")</f>
        <v>nein</v>
      </c>
      <c r="H3017" s="21" t="s">
        <v>17</v>
      </c>
      <c r="I3017" s="29" t="n">
        <f aca="false">INDEX(Einstellungen!$B$27:$B$50,15)</f>
        <v>1</v>
      </c>
      <c r="J3017" s="29" t="n">
        <f aca="false">F3017*I3017</f>
        <v>33.90429</v>
      </c>
    </row>
    <row r="3018" customFormat="false" ht="15" hidden="false" customHeight="false" outlineLevel="0" collapsed="false">
      <c r="A3018" s="28" t="n">
        <v>45706</v>
      </c>
      <c r="B3018" s="21" t="s">
        <v>127</v>
      </c>
      <c r="C3018" s="21" t="s">
        <v>141</v>
      </c>
      <c r="D3018" s="29" t="n">
        <v>110</v>
      </c>
      <c r="E3018" s="29" t="n">
        <f aca="false">D3018/10</f>
        <v>11</v>
      </c>
      <c r="F3018" s="29" t="n">
        <f aca="false">(E3018+Einstellungen!$B$20)*(1+Einstellungen!$B$10)</f>
        <v>35.29064</v>
      </c>
      <c r="G3018" s="21" t="str">
        <f aca="false">IF(F3018&lt;Einstellungen!$B$5,"ja","nein")</f>
        <v>nein</v>
      </c>
      <c r="H3018" s="21" t="s">
        <v>17</v>
      </c>
      <c r="I3018" s="29" t="n">
        <f aca="false">INDEX(Einstellungen!$B$27:$B$50,16)</f>
        <v>0.95</v>
      </c>
      <c r="J3018" s="29" t="n">
        <f aca="false">F3018*I3018</f>
        <v>33.526108</v>
      </c>
    </row>
    <row r="3019" customFormat="false" ht="15" hidden="false" customHeight="false" outlineLevel="0" collapsed="false">
      <c r="A3019" s="28" t="n">
        <v>45706</v>
      </c>
      <c r="B3019" s="21" t="s">
        <v>128</v>
      </c>
      <c r="C3019" s="21" t="s">
        <v>141</v>
      </c>
      <c r="D3019" s="29" t="n">
        <v>128.16</v>
      </c>
      <c r="E3019" s="29" t="n">
        <f aca="false">D3019/10</f>
        <v>12.816</v>
      </c>
      <c r="F3019" s="29" t="n">
        <f aca="false">(E3019+Einstellungen!$B$20)*(1+Einstellungen!$B$10)</f>
        <v>37.45168</v>
      </c>
      <c r="G3019" s="21" t="str">
        <f aca="false">IF(F3019&lt;Einstellungen!$B$5,"ja","nein")</f>
        <v>nein</v>
      </c>
      <c r="H3019" s="21" t="s">
        <v>17</v>
      </c>
      <c r="I3019" s="29" t="n">
        <f aca="false">INDEX(Einstellungen!$B$27:$B$50,17)</f>
        <v>0.95</v>
      </c>
      <c r="J3019" s="29" t="n">
        <f aca="false">F3019*I3019</f>
        <v>35.579096</v>
      </c>
    </row>
    <row r="3020" customFormat="false" ht="15" hidden="false" customHeight="false" outlineLevel="0" collapsed="false">
      <c r="A3020" s="28" t="n">
        <v>45706</v>
      </c>
      <c r="B3020" s="21" t="s">
        <v>129</v>
      </c>
      <c r="C3020" s="21" t="s">
        <v>141</v>
      </c>
      <c r="D3020" s="29" t="n">
        <v>177.61</v>
      </c>
      <c r="E3020" s="29" t="n">
        <f aca="false">D3020/10</f>
        <v>17.761</v>
      </c>
      <c r="F3020" s="29" t="n">
        <f aca="false">(E3020+Einstellungen!$B$20)*(1+Einstellungen!$B$10)</f>
        <v>43.33623</v>
      </c>
      <c r="G3020" s="21" t="str">
        <f aca="false">IF(F3020&lt;Einstellungen!$B$5,"ja","nein")</f>
        <v>nein</v>
      </c>
      <c r="H3020" s="21" t="s">
        <v>17</v>
      </c>
      <c r="I3020" s="29" t="n">
        <f aca="false">INDEX(Einstellungen!$B$27:$B$50,18)</f>
        <v>1.1</v>
      </c>
      <c r="J3020" s="29" t="n">
        <f aca="false">F3020*I3020</f>
        <v>47.669853</v>
      </c>
    </row>
    <row r="3021" customFormat="false" ht="15" hidden="false" customHeight="false" outlineLevel="0" collapsed="false">
      <c r="A3021" s="28" t="n">
        <v>45706</v>
      </c>
      <c r="B3021" s="21" t="s">
        <v>130</v>
      </c>
      <c r="C3021" s="21" t="s">
        <v>141</v>
      </c>
      <c r="D3021" s="29" t="n">
        <v>174.32</v>
      </c>
      <c r="E3021" s="29" t="n">
        <f aca="false">D3021/10</f>
        <v>17.432</v>
      </c>
      <c r="F3021" s="29" t="n">
        <f aca="false">(E3021+Einstellungen!$B$20)*(1+Einstellungen!$B$10)</f>
        <v>42.94472</v>
      </c>
      <c r="G3021" s="21" t="str">
        <f aca="false">IF(F3021&lt;Einstellungen!$B$5,"ja","nein")</f>
        <v>nein</v>
      </c>
      <c r="H3021" s="21" t="s">
        <v>17</v>
      </c>
      <c r="I3021" s="29" t="n">
        <f aca="false">INDEX(Einstellungen!$B$27:$B$50,19)</f>
        <v>1.35</v>
      </c>
      <c r="J3021" s="29" t="n">
        <f aca="false">F3021*I3021</f>
        <v>57.975372</v>
      </c>
    </row>
    <row r="3022" customFormat="false" ht="15" hidden="false" customHeight="false" outlineLevel="0" collapsed="false">
      <c r="A3022" s="28" t="n">
        <v>45706</v>
      </c>
      <c r="B3022" s="21" t="s">
        <v>131</v>
      </c>
      <c r="C3022" s="21" t="s">
        <v>141</v>
      </c>
      <c r="D3022" s="29" t="n">
        <v>155.91</v>
      </c>
      <c r="E3022" s="29" t="n">
        <f aca="false">D3022/10</f>
        <v>15.591</v>
      </c>
      <c r="F3022" s="29" t="n">
        <f aca="false">(E3022+Einstellungen!$B$20)*(1+Einstellungen!$B$10)</f>
        <v>40.75393</v>
      </c>
      <c r="G3022" s="21" t="str">
        <f aca="false">IF(F3022&lt;Einstellungen!$B$5,"ja","nein")</f>
        <v>nein</v>
      </c>
      <c r="H3022" s="21" t="s">
        <v>17</v>
      </c>
      <c r="I3022" s="29" t="n">
        <f aca="false">INDEX(Einstellungen!$B$27:$B$50,20)</f>
        <v>1.45</v>
      </c>
      <c r="J3022" s="29" t="n">
        <f aca="false">F3022*I3022</f>
        <v>59.0931985</v>
      </c>
    </row>
    <row r="3023" customFormat="false" ht="15" hidden="false" customHeight="false" outlineLevel="0" collapsed="false">
      <c r="A3023" s="28" t="n">
        <v>45706</v>
      </c>
      <c r="B3023" s="21" t="s">
        <v>132</v>
      </c>
      <c r="C3023" s="21" t="s">
        <v>141</v>
      </c>
      <c r="D3023" s="29" t="n">
        <v>142.42</v>
      </c>
      <c r="E3023" s="29" t="n">
        <f aca="false">D3023/10</f>
        <v>14.242</v>
      </c>
      <c r="F3023" s="29" t="n">
        <f aca="false">(E3023+Einstellungen!$B$20)*(1+Einstellungen!$B$10)</f>
        <v>39.14862</v>
      </c>
      <c r="G3023" s="21" t="str">
        <f aca="false">IF(F3023&lt;Einstellungen!$B$5,"ja","nein")</f>
        <v>nein</v>
      </c>
      <c r="H3023" s="21" t="s">
        <v>17</v>
      </c>
      <c r="I3023" s="29" t="n">
        <f aca="false">INDEX(Einstellungen!$B$27:$B$50,21)</f>
        <v>1.4</v>
      </c>
      <c r="J3023" s="29" t="n">
        <f aca="false">F3023*I3023</f>
        <v>54.808068</v>
      </c>
    </row>
    <row r="3024" customFormat="false" ht="15" hidden="false" customHeight="false" outlineLevel="0" collapsed="false">
      <c r="A3024" s="28" t="n">
        <v>45706</v>
      </c>
      <c r="B3024" s="21" t="s">
        <v>133</v>
      </c>
      <c r="C3024" s="21" t="s">
        <v>141</v>
      </c>
      <c r="D3024" s="29" t="n">
        <v>129.41</v>
      </c>
      <c r="E3024" s="29" t="n">
        <f aca="false">D3024/10</f>
        <v>12.941</v>
      </c>
      <c r="F3024" s="29" t="n">
        <f aca="false">(E3024+Einstellungen!$B$20)*(1+Einstellungen!$B$10)</f>
        <v>37.60043</v>
      </c>
      <c r="G3024" s="21" t="str">
        <f aca="false">IF(F3024&lt;Einstellungen!$B$5,"ja","nein")</f>
        <v>nein</v>
      </c>
      <c r="H3024" s="21" t="s">
        <v>17</v>
      </c>
      <c r="I3024" s="29" t="n">
        <f aca="false">INDEX(Einstellungen!$B$27:$B$50,22)</f>
        <v>1.25</v>
      </c>
      <c r="J3024" s="29" t="n">
        <f aca="false">F3024*I3024</f>
        <v>47.0005375</v>
      </c>
    </row>
    <row r="3025" customFormat="false" ht="15" hidden="false" customHeight="false" outlineLevel="0" collapsed="false">
      <c r="A3025" s="28" t="n">
        <v>45706</v>
      </c>
      <c r="B3025" s="21" t="s">
        <v>134</v>
      </c>
      <c r="C3025" s="21" t="s">
        <v>141</v>
      </c>
      <c r="D3025" s="29" t="n">
        <v>121.9</v>
      </c>
      <c r="E3025" s="29" t="n">
        <f aca="false">D3025/10</f>
        <v>12.19</v>
      </c>
      <c r="F3025" s="29" t="n">
        <f aca="false">(E3025+Einstellungen!$B$20)*(1+Einstellungen!$B$10)</f>
        <v>36.70674</v>
      </c>
      <c r="G3025" s="21" t="str">
        <f aca="false">IF(F3025&lt;Einstellungen!$B$5,"ja","nein")</f>
        <v>nein</v>
      </c>
      <c r="H3025" s="21" t="s">
        <v>17</v>
      </c>
      <c r="I3025" s="29" t="n">
        <f aca="false">INDEX(Einstellungen!$B$27:$B$50,23)</f>
        <v>1.05</v>
      </c>
      <c r="J3025" s="29" t="n">
        <f aca="false">F3025*I3025</f>
        <v>38.542077</v>
      </c>
    </row>
    <row r="3026" customFormat="false" ht="15" hidden="false" customHeight="false" outlineLevel="0" collapsed="false">
      <c r="A3026" s="28" t="n">
        <v>45706</v>
      </c>
      <c r="B3026" s="21" t="s">
        <v>135</v>
      </c>
      <c r="C3026" s="21" t="s">
        <v>141</v>
      </c>
      <c r="D3026" s="29" t="n">
        <v>114.45</v>
      </c>
      <c r="E3026" s="29" t="n">
        <f aca="false">D3026/10</f>
        <v>11.445</v>
      </c>
      <c r="F3026" s="29" t="n">
        <f aca="false">(E3026+Einstellungen!$B$20)*(1+Einstellungen!$B$10)</f>
        <v>35.82019</v>
      </c>
      <c r="G3026" s="21" t="str">
        <f aca="false">IF(F3026&lt;Einstellungen!$B$5,"ja","nein")</f>
        <v>nein</v>
      </c>
      <c r="H3026" s="21" t="s">
        <v>17</v>
      </c>
      <c r="I3026" s="29" t="n">
        <f aca="false">INDEX(Einstellungen!$B$27:$B$50,24)</f>
        <v>0.8</v>
      </c>
      <c r="J3026" s="29" t="n">
        <f aca="false">F3026*I3026</f>
        <v>28.656152</v>
      </c>
    </row>
    <row r="3027" customFormat="false" ht="15" hidden="false" customHeight="false" outlineLevel="0" collapsed="false">
      <c r="A3027" s="28" t="n">
        <v>45707</v>
      </c>
      <c r="B3027" s="21" t="s">
        <v>111</v>
      </c>
      <c r="C3027" s="21" t="s">
        <v>112</v>
      </c>
      <c r="D3027" s="29" t="n">
        <v>104.54</v>
      </c>
      <c r="E3027" s="29" t="n">
        <f aca="false">D3027/10</f>
        <v>10.454</v>
      </c>
      <c r="F3027" s="29" t="n">
        <f aca="false">(E3027+Einstellungen!$B$20)*(1+Einstellungen!$B$10)</f>
        <v>34.6409</v>
      </c>
      <c r="G3027" s="21" t="str">
        <f aca="false">IF(F3027&lt;Einstellungen!$B$5,"ja","nein")</f>
        <v>nein</v>
      </c>
      <c r="H3027" s="21" t="s">
        <v>17</v>
      </c>
      <c r="I3027" s="29" t="n">
        <f aca="false">INDEX(Einstellungen!$B$27:$B$50,1)</f>
        <v>0.6</v>
      </c>
      <c r="J3027" s="29" t="n">
        <f aca="false">F3027*I3027</f>
        <v>20.78454</v>
      </c>
    </row>
    <row r="3028" customFormat="false" ht="15" hidden="false" customHeight="false" outlineLevel="0" collapsed="false">
      <c r="A3028" s="28" t="n">
        <v>45707</v>
      </c>
      <c r="B3028" s="21" t="s">
        <v>113</v>
      </c>
      <c r="C3028" s="21" t="s">
        <v>112</v>
      </c>
      <c r="D3028" s="29" t="n">
        <v>99.29</v>
      </c>
      <c r="E3028" s="29" t="n">
        <f aca="false">D3028/10</f>
        <v>9.929</v>
      </c>
      <c r="F3028" s="29" t="n">
        <f aca="false">(E3028+Einstellungen!$B$20)*(1+Einstellungen!$B$10)</f>
        <v>34.01615</v>
      </c>
      <c r="G3028" s="21" t="str">
        <f aca="false">IF(F3028&lt;Einstellungen!$B$5,"ja","nein")</f>
        <v>nein</v>
      </c>
      <c r="H3028" s="21" t="s">
        <v>17</v>
      </c>
      <c r="I3028" s="29" t="n">
        <f aca="false">INDEX(Einstellungen!$B$27:$B$50,2)</f>
        <v>0.5</v>
      </c>
      <c r="J3028" s="29" t="n">
        <f aca="false">F3028*I3028</f>
        <v>17.008075</v>
      </c>
    </row>
    <row r="3029" customFormat="false" ht="15" hidden="false" customHeight="false" outlineLevel="0" collapsed="false">
      <c r="A3029" s="28" t="n">
        <v>45707</v>
      </c>
      <c r="B3029" s="21" t="s">
        <v>114</v>
      </c>
      <c r="C3029" s="21" t="s">
        <v>112</v>
      </c>
      <c r="D3029" s="29" t="n">
        <v>99.6</v>
      </c>
      <c r="E3029" s="29" t="n">
        <f aca="false">D3029/10</f>
        <v>9.96</v>
      </c>
      <c r="F3029" s="29" t="n">
        <f aca="false">(E3029+Einstellungen!$B$20)*(1+Einstellungen!$B$10)</f>
        <v>34.05304</v>
      </c>
      <c r="G3029" s="21" t="str">
        <f aca="false">IF(F3029&lt;Einstellungen!$B$5,"ja","nein")</f>
        <v>nein</v>
      </c>
      <c r="H3029" s="21" t="s">
        <v>17</v>
      </c>
      <c r="I3029" s="29" t="n">
        <f aca="false">INDEX(Einstellungen!$B$27:$B$50,3)</f>
        <v>0.45</v>
      </c>
      <c r="J3029" s="29" t="n">
        <f aca="false">F3029*I3029</f>
        <v>15.323868</v>
      </c>
    </row>
    <row r="3030" customFormat="false" ht="15" hidden="false" customHeight="false" outlineLevel="0" collapsed="false">
      <c r="A3030" s="28" t="n">
        <v>45707</v>
      </c>
      <c r="B3030" s="21" t="s">
        <v>115</v>
      </c>
      <c r="C3030" s="21" t="s">
        <v>112</v>
      </c>
      <c r="D3030" s="29" t="n">
        <v>97.29</v>
      </c>
      <c r="E3030" s="29" t="n">
        <f aca="false">D3030/10</f>
        <v>9.729</v>
      </c>
      <c r="F3030" s="29" t="n">
        <f aca="false">(E3030+Einstellungen!$B$20)*(1+Einstellungen!$B$10)</f>
        <v>33.77815</v>
      </c>
      <c r="G3030" s="21" t="str">
        <f aca="false">IF(F3030&lt;Einstellungen!$B$5,"ja","nein")</f>
        <v>nein</v>
      </c>
      <c r="H3030" s="21" t="s">
        <v>17</v>
      </c>
      <c r="I3030" s="29" t="n">
        <f aca="false">INDEX(Einstellungen!$B$27:$B$50,4)</f>
        <v>0.45</v>
      </c>
      <c r="J3030" s="29" t="n">
        <f aca="false">F3030*I3030</f>
        <v>15.2001675</v>
      </c>
    </row>
    <row r="3031" customFormat="false" ht="15" hidden="false" customHeight="false" outlineLevel="0" collapsed="false">
      <c r="A3031" s="28" t="n">
        <v>45707</v>
      </c>
      <c r="B3031" s="21" t="s">
        <v>116</v>
      </c>
      <c r="C3031" s="21" t="s">
        <v>112</v>
      </c>
      <c r="D3031" s="29" t="n">
        <v>94.5</v>
      </c>
      <c r="E3031" s="29" t="n">
        <f aca="false">D3031/10</f>
        <v>9.45</v>
      </c>
      <c r="F3031" s="29" t="n">
        <f aca="false">(E3031+Einstellungen!$B$20)*(1+Einstellungen!$B$10)</f>
        <v>33.44614</v>
      </c>
      <c r="G3031" s="21" t="str">
        <f aca="false">IF(F3031&lt;Einstellungen!$B$5,"ja","nein")</f>
        <v>nein</v>
      </c>
      <c r="H3031" s="21" t="s">
        <v>17</v>
      </c>
      <c r="I3031" s="29" t="n">
        <f aca="false">INDEX(Einstellungen!$B$27:$B$50,5)</f>
        <v>0.45</v>
      </c>
      <c r="J3031" s="29" t="n">
        <f aca="false">F3031*I3031</f>
        <v>15.050763</v>
      </c>
    </row>
    <row r="3032" customFormat="false" ht="15" hidden="false" customHeight="false" outlineLevel="0" collapsed="false">
      <c r="A3032" s="28" t="n">
        <v>45707</v>
      </c>
      <c r="B3032" s="21" t="s">
        <v>117</v>
      </c>
      <c r="C3032" s="21" t="s">
        <v>112</v>
      </c>
      <c r="D3032" s="29" t="n">
        <v>97.48</v>
      </c>
      <c r="E3032" s="29" t="n">
        <f aca="false">D3032/10</f>
        <v>9.748</v>
      </c>
      <c r="F3032" s="29" t="n">
        <f aca="false">(E3032+Einstellungen!$B$20)*(1+Einstellungen!$B$10)</f>
        <v>33.80076</v>
      </c>
      <c r="G3032" s="21" t="str">
        <f aca="false">IF(F3032&lt;Einstellungen!$B$5,"ja","nein")</f>
        <v>nein</v>
      </c>
      <c r="H3032" s="21" t="s">
        <v>17</v>
      </c>
      <c r="I3032" s="29" t="n">
        <f aca="false">INDEX(Einstellungen!$B$27:$B$50,6)</f>
        <v>0.5</v>
      </c>
      <c r="J3032" s="29" t="n">
        <f aca="false">F3032*I3032</f>
        <v>16.90038</v>
      </c>
    </row>
    <row r="3033" customFormat="false" ht="15" hidden="false" customHeight="false" outlineLevel="0" collapsed="false">
      <c r="A3033" s="28" t="n">
        <v>45707</v>
      </c>
      <c r="B3033" s="21" t="s">
        <v>118</v>
      </c>
      <c r="C3033" s="21" t="s">
        <v>112</v>
      </c>
      <c r="D3033" s="29" t="n">
        <v>115</v>
      </c>
      <c r="E3033" s="29" t="n">
        <f aca="false">D3033/10</f>
        <v>11.5</v>
      </c>
      <c r="F3033" s="29" t="n">
        <f aca="false">(E3033+Einstellungen!$B$20)*(1+Einstellungen!$B$10)</f>
        <v>35.88564</v>
      </c>
      <c r="G3033" s="21" t="str">
        <f aca="false">IF(F3033&lt;Einstellungen!$B$5,"ja","nein")</f>
        <v>nein</v>
      </c>
      <c r="H3033" s="21" t="s">
        <v>17</v>
      </c>
      <c r="I3033" s="29" t="n">
        <f aca="false">INDEX(Einstellungen!$B$27:$B$50,7)</f>
        <v>0.7</v>
      </c>
      <c r="J3033" s="29" t="n">
        <f aca="false">F3033*I3033</f>
        <v>25.119948</v>
      </c>
    </row>
    <row r="3034" customFormat="false" ht="15" hidden="false" customHeight="false" outlineLevel="0" collapsed="false">
      <c r="A3034" s="28" t="n">
        <v>45707</v>
      </c>
      <c r="B3034" s="21" t="s">
        <v>119</v>
      </c>
      <c r="C3034" s="21" t="s">
        <v>112</v>
      </c>
      <c r="D3034" s="29" t="n">
        <v>149.5</v>
      </c>
      <c r="E3034" s="29" t="n">
        <f aca="false">D3034/10</f>
        <v>14.95</v>
      </c>
      <c r="F3034" s="29" t="n">
        <f aca="false">(E3034+Einstellungen!$B$20)*(1+Einstellungen!$B$10)</f>
        <v>39.99114</v>
      </c>
      <c r="G3034" s="21" t="str">
        <f aca="false">IF(F3034&lt;Einstellungen!$B$5,"ja","nein")</f>
        <v>nein</v>
      </c>
      <c r="H3034" s="21" t="s">
        <v>17</v>
      </c>
      <c r="I3034" s="29" t="n">
        <f aca="false">INDEX(Einstellungen!$B$27:$B$50,8)</f>
        <v>0.95</v>
      </c>
      <c r="J3034" s="29" t="n">
        <f aca="false">F3034*I3034</f>
        <v>37.991583</v>
      </c>
    </row>
    <row r="3035" customFormat="false" ht="15" hidden="false" customHeight="false" outlineLevel="0" collapsed="false">
      <c r="A3035" s="28" t="n">
        <v>45707</v>
      </c>
      <c r="B3035" s="21" t="s">
        <v>120</v>
      </c>
      <c r="C3035" s="21" t="s">
        <v>112</v>
      </c>
      <c r="D3035" s="29" t="n">
        <v>166.37</v>
      </c>
      <c r="E3035" s="29" t="n">
        <f aca="false">D3035/10</f>
        <v>16.637</v>
      </c>
      <c r="F3035" s="29" t="n">
        <f aca="false">(E3035+Einstellungen!$B$20)*(1+Einstellungen!$B$10)</f>
        <v>41.99867</v>
      </c>
      <c r="G3035" s="21" t="str">
        <f aca="false">IF(F3035&lt;Einstellungen!$B$5,"ja","nein")</f>
        <v>nein</v>
      </c>
      <c r="H3035" s="21" t="s">
        <v>17</v>
      </c>
      <c r="I3035" s="29" t="n">
        <f aca="false">INDEX(Einstellungen!$B$27:$B$50,9)</f>
        <v>1.05</v>
      </c>
      <c r="J3035" s="29" t="n">
        <f aca="false">F3035*I3035</f>
        <v>44.0986035</v>
      </c>
    </row>
    <row r="3036" customFormat="false" ht="15" hidden="false" customHeight="false" outlineLevel="0" collapsed="false">
      <c r="A3036" s="28" t="n">
        <v>45707</v>
      </c>
      <c r="B3036" s="21" t="s">
        <v>121</v>
      </c>
      <c r="C3036" s="21" t="s">
        <v>112</v>
      </c>
      <c r="D3036" s="29" t="n">
        <v>128.76</v>
      </c>
      <c r="E3036" s="29" t="n">
        <f aca="false">D3036/10</f>
        <v>12.876</v>
      </c>
      <c r="F3036" s="29" t="n">
        <f aca="false">(E3036+Einstellungen!$B$20)*(1+Einstellungen!$B$10)</f>
        <v>37.52308</v>
      </c>
      <c r="G3036" s="21" t="str">
        <f aca="false">IF(F3036&lt;Einstellungen!$B$5,"ja","nein")</f>
        <v>nein</v>
      </c>
      <c r="H3036" s="21" t="s">
        <v>17</v>
      </c>
      <c r="I3036" s="29" t="n">
        <f aca="false">INDEX(Einstellungen!$B$27:$B$50,10)</f>
        <v>1.05</v>
      </c>
      <c r="J3036" s="29" t="n">
        <f aca="false">F3036*I3036</f>
        <v>39.399234</v>
      </c>
    </row>
    <row r="3037" customFormat="false" ht="15" hidden="false" customHeight="false" outlineLevel="0" collapsed="false">
      <c r="A3037" s="28" t="n">
        <v>45707</v>
      </c>
      <c r="B3037" s="21" t="s">
        <v>122</v>
      </c>
      <c r="C3037" s="21" t="s">
        <v>112</v>
      </c>
      <c r="D3037" s="29" t="n">
        <v>107.91</v>
      </c>
      <c r="E3037" s="29" t="n">
        <f aca="false">D3037/10</f>
        <v>10.791</v>
      </c>
      <c r="F3037" s="29" t="n">
        <f aca="false">(E3037+Einstellungen!$B$20)*(1+Einstellungen!$B$10)</f>
        <v>35.04193</v>
      </c>
      <c r="G3037" s="21" t="str">
        <f aca="false">IF(F3037&lt;Einstellungen!$B$5,"ja","nein")</f>
        <v>nein</v>
      </c>
      <c r="H3037" s="21" t="s">
        <v>17</v>
      </c>
      <c r="I3037" s="29" t="n">
        <f aca="false">INDEX(Einstellungen!$B$27:$B$50,11)</f>
        <v>1.05</v>
      </c>
      <c r="J3037" s="29" t="n">
        <f aca="false">F3037*I3037</f>
        <v>36.7940265</v>
      </c>
    </row>
    <row r="3038" customFormat="false" ht="15" hidden="false" customHeight="false" outlineLevel="0" collapsed="false">
      <c r="A3038" s="28" t="n">
        <v>45707</v>
      </c>
      <c r="B3038" s="21" t="s">
        <v>123</v>
      </c>
      <c r="C3038" s="21" t="s">
        <v>112</v>
      </c>
      <c r="D3038" s="29" t="n">
        <v>89.28</v>
      </c>
      <c r="E3038" s="29" t="n">
        <f aca="false">D3038/10</f>
        <v>8.928</v>
      </c>
      <c r="F3038" s="29" t="n">
        <f aca="false">(E3038+Einstellungen!$B$20)*(1+Einstellungen!$B$10)</f>
        <v>32.82496</v>
      </c>
      <c r="G3038" s="21" t="str">
        <f aca="false">IF(F3038&lt;Einstellungen!$B$5,"ja","nein")</f>
        <v>nein</v>
      </c>
      <c r="H3038" s="21" t="s">
        <v>17</v>
      </c>
      <c r="I3038" s="29" t="n">
        <f aca="false">INDEX(Einstellungen!$B$27:$B$50,12)</f>
        <v>1.1</v>
      </c>
      <c r="J3038" s="29" t="n">
        <f aca="false">F3038*I3038</f>
        <v>36.107456</v>
      </c>
    </row>
    <row r="3039" customFormat="false" ht="15" hidden="false" customHeight="false" outlineLevel="0" collapsed="false">
      <c r="A3039" s="28" t="n">
        <v>45707</v>
      </c>
      <c r="B3039" s="21" t="s">
        <v>124</v>
      </c>
      <c r="C3039" s="21" t="s">
        <v>112</v>
      </c>
      <c r="D3039" s="29" t="n">
        <v>81.52</v>
      </c>
      <c r="E3039" s="29" t="n">
        <f aca="false">D3039/10</f>
        <v>8.152</v>
      </c>
      <c r="F3039" s="29" t="n">
        <f aca="false">(E3039+Einstellungen!$B$20)*(1+Einstellungen!$B$10)</f>
        <v>31.90152</v>
      </c>
      <c r="G3039" s="21" t="str">
        <f aca="false">IF(F3039&lt;Einstellungen!$B$5,"ja","nein")</f>
        <v>nein</v>
      </c>
      <c r="H3039" s="21" t="s">
        <v>17</v>
      </c>
      <c r="I3039" s="29" t="n">
        <f aca="false">INDEX(Einstellungen!$B$27:$B$50,13)</f>
        <v>1.2</v>
      </c>
      <c r="J3039" s="29" t="n">
        <f aca="false">F3039*I3039</f>
        <v>38.281824</v>
      </c>
    </row>
    <row r="3040" customFormat="false" ht="15" hidden="false" customHeight="false" outlineLevel="0" collapsed="false">
      <c r="A3040" s="28" t="n">
        <v>45707</v>
      </c>
      <c r="B3040" s="21" t="s">
        <v>125</v>
      </c>
      <c r="C3040" s="21" t="s">
        <v>112</v>
      </c>
      <c r="D3040" s="29" t="n">
        <v>82.74</v>
      </c>
      <c r="E3040" s="29" t="n">
        <f aca="false">D3040/10</f>
        <v>8.274</v>
      </c>
      <c r="F3040" s="29" t="n">
        <f aca="false">(E3040+Einstellungen!$B$20)*(1+Einstellungen!$B$10)</f>
        <v>32.0467</v>
      </c>
      <c r="G3040" s="21" t="str">
        <f aca="false">IF(F3040&lt;Einstellungen!$B$5,"ja","nein")</f>
        <v>nein</v>
      </c>
      <c r="H3040" s="21" t="s">
        <v>17</v>
      </c>
      <c r="I3040" s="29" t="n">
        <f aca="false">INDEX(Einstellungen!$B$27:$B$50,14)</f>
        <v>1.15</v>
      </c>
      <c r="J3040" s="29" t="n">
        <f aca="false">F3040*I3040</f>
        <v>36.853705</v>
      </c>
    </row>
    <row r="3041" customFormat="false" ht="15" hidden="false" customHeight="false" outlineLevel="0" collapsed="false">
      <c r="A3041" s="28" t="n">
        <v>45707</v>
      </c>
      <c r="B3041" s="21" t="s">
        <v>126</v>
      </c>
      <c r="C3041" s="21" t="s">
        <v>112</v>
      </c>
      <c r="D3041" s="29" t="n">
        <v>85.2</v>
      </c>
      <c r="E3041" s="29" t="n">
        <f aca="false">D3041/10</f>
        <v>8.52</v>
      </c>
      <c r="F3041" s="29" t="n">
        <f aca="false">(E3041+Einstellungen!$B$20)*(1+Einstellungen!$B$10)</f>
        <v>32.33944</v>
      </c>
      <c r="G3041" s="21" t="str">
        <f aca="false">IF(F3041&lt;Einstellungen!$B$5,"ja","nein")</f>
        <v>nein</v>
      </c>
      <c r="H3041" s="21" t="s">
        <v>17</v>
      </c>
      <c r="I3041" s="29" t="n">
        <f aca="false">INDEX(Einstellungen!$B$27:$B$50,15)</f>
        <v>1</v>
      </c>
      <c r="J3041" s="29" t="n">
        <f aca="false">F3041*I3041</f>
        <v>32.33944</v>
      </c>
    </row>
    <row r="3042" customFormat="false" ht="15" hidden="false" customHeight="false" outlineLevel="0" collapsed="false">
      <c r="A3042" s="28" t="n">
        <v>45707</v>
      </c>
      <c r="B3042" s="21" t="s">
        <v>127</v>
      </c>
      <c r="C3042" s="21" t="s">
        <v>112</v>
      </c>
      <c r="D3042" s="29" t="n">
        <v>90.63</v>
      </c>
      <c r="E3042" s="29" t="n">
        <f aca="false">D3042/10</f>
        <v>9.063</v>
      </c>
      <c r="F3042" s="29" t="n">
        <f aca="false">(E3042+Einstellungen!$B$20)*(1+Einstellungen!$B$10)</f>
        <v>32.98561</v>
      </c>
      <c r="G3042" s="21" t="str">
        <f aca="false">IF(F3042&lt;Einstellungen!$B$5,"ja","nein")</f>
        <v>nein</v>
      </c>
      <c r="H3042" s="21" t="s">
        <v>17</v>
      </c>
      <c r="I3042" s="29" t="n">
        <f aca="false">INDEX(Einstellungen!$B$27:$B$50,16)</f>
        <v>0.95</v>
      </c>
      <c r="J3042" s="29" t="n">
        <f aca="false">F3042*I3042</f>
        <v>31.3363295</v>
      </c>
    </row>
    <row r="3043" customFormat="false" ht="15" hidden="false" customHeight="false" outlineLevel="0" collapsed="false">
      <c r="A3043" s="28" t="n">
        <v>45707</v>
      </c>
      <c r="B3043" s="21" t="s">
        <v>128</v>
      </c>
      <c r="C3043" s="21" t="s">
        <v>112</v>
      </c>
      <c r="D3043" s="29" t="n">
        <v>110.03</v>
      </c>
      <c r="E3043" s="29" t="n">
        <f aca="false">D3043/10</f>
        <v>11.003</v>
      </c>
      <c r="F3043" s="29" t="n">
        <f aca="false">(E3043+Einstellungen!$B$20)*(1+Einstellungen!$B$10)</f>
        <v>35.29421</v>
      </c>
      <c r="G3043" s="21" t="str">
        <f aca="false">IF(F3043&lt;Einstellungen!$B$5,"ja","nein")</f>
        <v>nein</v>
      </c>
      <c r="H3043" s="21" t="s">
        <v>17</v>
      </c>
      <c r="I3043" s="29" t="n">
        <f aca="false">INDEX(Einstellungen!$B$27:$B$50,17)</f>
        <v>0.95</v>
      </c>
      <c r="J3043" s="29" t="n">
        <f aca="false">F3043*I3043</f>
        <v>33.5294995</v>
      </c>
    </row>
    <row r="3044" customFormat="false" ht="15" hidden="false" customHeight="false" outlineLevel="0" collapsed="false">
      <c r="A3044" s="28" t="n">
        <v>45707</v>
      </c>
      <c r="B3044" s="21" t="s">
        <v>129</v>
      </c>
      <c r="C3044" s="21" t="s">
        <v>112</v>
      </c>
      <c r="D3044" s="29" t="n">
        <v>131.28</v>
      </c>
      <c r="E3044" s="29" t="n">
        <f aca="false">D3044/10</f>
        <v>13.128</v>
      </c>
      <c r="F3044" s="29" t="n">
        <f aca="false">(E3044+Einstellungen!$B$20)*(1+Einstellungen!$B$10)</f>
        <v>37.82296</v>
      </c>
      <c r="G3044" s="21" t="str">
        <f aca="false">IF(F3044&lt;Einstellungen!$B$5,"ja","nein")</f>
        <v>nein</v>
      </c>
      <c r="H3044" s="21" t="s">
        <v>17</v>
      </c>
      <c r="I3044" s="29" t="n">
        <f aca="false">INDEX(Einstellungen!$B$27:$B$50,18)</f>
        <v>1.1</v>
      </c>
      <c r="J3044" s="29" t="n">
        <f aca="false">F3044*I3044</f>
        <v>41.605256</v>
      </c>
    </row>
    <row r="3045" customFormat="false" ht="15" hidden="false" customHeight="false" outlineLevel="0" collapsed="false">
      <c r="A3045" s="28" t="n">
        <v>45707</v>
      </c>
      <c r="B3045" s="21" t="s">
        <v>130</v>
      </c>
      <c r="C3045" s="21" t="s">
        <v>112</v>
      </c>
      <c r="D3045" s="29" t="n">
        <v>142.98</v>
      </c>
      <c r="E3045" s="29" t="n">
        <f aca="false">D3045/10</f>
        <v>14.298</v>
      </c>
      <c r="F3045" s="29" t="n">
        <f aca="false">(E3045+Einstellungen!$B$20)*(1+Einstellungen!$B$10)</f>
        <v>39.21526</v>
      </c>
      <c r="G3045" s="21" t="str">
        <f aca="false">IF(F3045&lt;Einstellungen!$B$5,"ja","nein")</f>
        <v>nein</v>
      </c>
      <c r="H3045" s="21" t="s">
        <v>17</v>
      </c>
      <c r="I3045" s="29" t="n">
        <f aca="false">INDEX(Einstellungen!$B$27:$B$50,19)</f>
        <v>1.35</v>
      </c>
      <c r="J3045" s="29" t="n">
        <f aca="false">F3045*I3045</f>
        <v>52.940601</v>
      </c>
    </row>
    <row r="3046" customFormat="false" ht="15" hidden="false" customHeight="false" outlineLevel="0" collapsed="false">
      <c r="A3046" s="28" t="n">
        <v>45707</v>
      </c>
      <c r="B3046" s="21" t="s">
        <v>131</v>
      </c>
      <c r="C3046" s="21" t="s">
        <v>112</v>
      </c>
      <c r="D3046" s="29" t="n">
        <v>144.42</v>
      </c>
      <c r="E3046" s="29" t="n">
        <f aca="false">D3046/10</f>
        <v>14.442</v>
      </c>
      <c r="F3046" s="29" t="n">
        <f aca="false">(E3046+Einstellungen!$B$20)*(1+Einstellungen!$B$10)</f>
        <v>39.38662</v>
      </c>
      <c r="G3046" s="21" t="str">
        <f aca="false">IF(F3046&lt;Einstellungen!$B$5,"ja","nein")</f>
        <v>nein</v>
      </c>
      <c r="H3046" s="21" t="s">
        <v>17</v>
      </c>
      <c r="I3046" s="29" t="n">
        <f aca="false">INDEX(Einstellungen!$B$27:$B$50,20)</f>
        <v>1.45</v>
      </c>
      <c r="J3046" s="29" t="n">
        <f aca="false">F3046*I3046</f>
        <v>57.110599</v>
      </c>
    </row>
    <row r="3047" customFormat="false" ht="15" hidden="false" customHeight="false" outlineLevel="0" collapsed="false">
      <c r="A3047" s="28" t="n">
        <v>45707</v>
      </c>
      <c r="B3047" s="21" t="s">
        <v>132</v>
      </c>
      <c r="C3047" s="21" t="s">
        <v>112</v>
      </c>
      <c r="D3047" s="29" t="n">
        <v>120.9</v>
      </c>
      <c r="E3047" s="29" t="n">
        <f aca="false">D3047/10</f>
        <v>12.09</v>
      </c>
      <c r="F3047" s="29" t="n">
        <f aca="false">(E3047+Einstellungen!$B$20)*(1+Einstellungen!$B$10)</f>
        <v>36.58774</v>
      </c>
      <c r="G3047" s="21" t="str">
        <f aca="false">IF(F3047&lt;Einstellungen!$B$5,"ja","nein")</f>
        <v>nein</v>
      </c>
      <c r="H3047" s="21" t="s">
        <v>17</v>
      </c>
      <c r="I3047" s="29" t="n">
        <f aca="false">INDEX(Einstellungen!$B$27:$B$50,21)</f>
        <v>1.4</v>
      </c>
      <c r="J3047" s="29" t="n">
        <f aca="false">F3047*I3047</f>
        <v>51.222836</v>
      </c>
    </row>
    <row r="3048" customFormat="false" ht="15" hidden="false" customHeight="false" outlineLevel="0" collapsed="false">
      <c r="A3048" s="28" t="n">
        <v>45707</v>
      </c>
      <c r="B3048" s="21" t="s">
        <v>133</v>
      </c>
      <c r="C3048" s="21" t="s">
        <v>112</v>
      </c>
      <c r="D3048" s="29" t="n">
        <v>113.75</v>
      </c>
      <c r="E3048" s="29" t="n">
        <f aca="false">D3048/10</f>
        <v>11.375</v>
      </c>
      <c r="F3048" s="29" t="n">
        <f aca="false">(E3048+Einstellungen!$B$20)*(1+Einstellungen!$B$10)</f>
        <v>35.73689</v>
      </c>
      <c r="G3048" s="21" t="str">
        <f aca="false">IF(F3048&lt;Einstellungen!$B$5,"ja","nein")</f>
        <v>nein</v>
      </c>
      <c r="H3048" s="21" t="s">
        <v>17</v>
      </c>
      <c r="I3048" s="29" t="n">
        <f aca="false">INDEX(Einstellungen!$B$27:$B$50,22)</f>
        <v>1.25</v>
      </c>
      <c r="J3048" s="29" t="n">
        <f aca="false">F3048*I3048</f>
        <v>44.6711125</v>
      </c>
    </row>
    <row r="3049" customFormat="false" ht="15" hidden="false" customHeight="false" outlineLevel="0" collapsed="false">
      <c r="A3049" s="28" t="n">
        <v>45707</v>
      </c>
      <c r="B3049" s="21" t="s">
        <v>134</v>
      </c>
      <c r="C3049" s="21" t="s">
        <v>112</v>
      </c>
      <c r="D3049" s="29" t="n">
        <v>107.13</v>
      </c>
      <c r="E3049" s="29" t="n">
        <f aca="false">D3049/10</f>
        <v>10.713</v>
      </c>
      <c r="F3049" s="29" t="n">
        <f aca="false">(E3049+Einstellungen!$B$20)*(1+Einstellungen!$B$10)</f>
        <v>34.94911</v>
      </c>
      <c r="G3049" s="21" t="str">
        <f aca="false">IF(F3049&lt;Einstellungen!$B$5,"ja","nein")</f>
        <v>nein</v>
      </c>
      <c r="H3049" s="21" t="s">
        <v>17</v>
      </c>
      <c r="I3049" s="29" t="n">
        <f aca="false">INDEX(Einstellungen!$B$27:$B$50,23)</f>
        <v>1.05</v>
      </c>
      <c r="J3049" s="29" t="n">
        <f aca="false">F3049*I3049</f>
        <v>36.6965655</v>
      </c>
    </row>
    <row r="3050" customFormat="false" ht="15" hidden="false" customHeight="false" outlineLevel="0" collapsed="false">
      <c r="A3050" s="28" t="n">
        <v>45707</v>
      </c>
      <c r="B3050" s="21" t="s">
        <v>135</v>
      </c>
      <c r="C3050" s="21" t="s">
        <v>112</v>
      </c>
      <c r="D3050" s="29" t="n">
        <v>99.81</v>
      </c>
      <c r="E3050" s="29" t="n">
        <f aca="false">D3050/10</f>
        <v>9.981</v>
      </c>
      <c r="F3050" s="29" t="n">
        <f aca="false">(E3050+Einstellungen!$B$20)*(1+Einstellungen!$B$10)</f>
        <v>34.07803</v>
      </c>
      <c r="G3050" s="21" t="str">
        <f aca="false">IF(F3050&lt;Einstellungen!$B$5,"ja","nein")</f>
        <v>nein</v>
      </c>
      <c r="H3050" s="21" t="s">
        <v>17</v>
      </c>
      <c r="I3050" s="29" t="n">
        <f aca="false">INDEX(Einstellungen!$B$27:$B$50,24)</f>
        <v>0.8</v>
      </c>
      <c r="J3050" s="29" t="n">
        <f aca="false">F3050*I3050</f>
        <v>27.262424</v>
      </c>
    </row>
    <row r="3051" customFormat="false" ht="15" hidden="false" customHeight="false" outlineLevel="0" collapsed="false">
      <c r="A3051" s="28" t="n">
        <v>45708</v>
      </c>
      <c r="B3051" s="21" t="s">
        <v>111</v>
      </c>
      <c r="C3051" s="21" t="s">
        <v>136</v>
      </c>
      <c r="D3051" s="29" t="n">
        <v>86.17</v>
      </c>
      <c r="E3051" s="29" t="n">
        <f aca="false">D3051/10</f>
        <v>8.617</v>
      </c>
      <c r="F3051" s="29" t="n">
        <f aca="false">(E3051+Einstellungen!$B$20)*(1+Einstellungen!$B$10)</f>
        <v>32.45487</v>
      </c>
      <c r="G3051" s="21" t="str">
        <f aca="false">IF(F3051&lt;Einstellungen!$B$5,"ja","nein")</f>
        <v>nein</v>
      </c>
      <c r="H3051" s="21" t="s">
        <v>17</v>
      </c>
      <c r="I3051" s="29" t="n">
        <f aca="false">INDEX(Einstellungen!$B$27:$B$50,1)</f>
        <v>0.6</v>
      </c>
      <c r="J3051" s="29" t="n">
        <f aca="false">F3051*I3051</f>
        <v>19.472922</v>
      </c>
    </row>
    <row r="3052" customFormat="false" ht="15" hidden="false" customHeight="false" outlineLevel="0" collapsed="false">
      <c r="A3052" s="28" t="n">
        <v>45708</v>
      </c>
      <c r="B3052" s="21" t="s">
        <v>113</v>
      </c>
      <c r="C3052" s="21" t="s">
        <v>136</v>
      </c>
      <c r="D3052" s="29" t="n">
        <v>85.2</v>
      </c>
      <c r="E3052" s="29" t="n">
        <f aca="false">D3052/10</f>
        <v>8.52</v>
      </c>
      <c r="F3052" s="29" t="n">
        <f aca="false">(E3052+Einstellungen!$B$20)*(1+Einstellungen!$B$10)</f>
        <v>32.33944</v>
      </c>
      <c r="G3052" s="21" t="str">
        <f aca="false">IF(F3052&lt;Einstellungen!$B$5,"ja","nein")</f>
        <v>nein</v>
      </c>
      <c r="H3052" s="21" t="s">
        <v>17</v>
      </c>
      <c r="I3052" s="29" t="n">
        <f aca="false">INDEX(Einstellungen!$B$27:$B$50,2)</f>
        <v>0.5</v>
      </c>
      <c r="J3052" s="29" t="n">
        <f aca="false">F3052*I3052</f>
        <v>16.16972</v>
      </c>
    </row>
    <row r="3053" customFormat="false" ht="15" hidden="false" customHeight="false" outlineLevel="0" collapsed="false">
      <c r="A3053" s="28" t="n">
        <v>45708</v>
      </c>
      <c r="B3053" s="21" t="s">
        <v>114</v>
      </c>
      <c r="C3053" s="21" t="s">
        <v>136</v>
      </c>
      <c r="D3053" s="29" t="n">
        <v>84.56</v>
      </c>
      <c r="E3053" s="29" t="n">
        <f aca="false">D3053/10</f>
        <v>8.456</v>
      </c>
      <c r="F3053" s="29" t="n">
        <f aca="false">(E3053+Einstellungen!$B$20)*(1+Einstellungen!$B$10)</f>
        <v>32.26328</v>
      </c>
      <c r="G3053" s="21" t="str">
        <f aca="false">IF(F3053&lt;Einstellungen!$B$5,"ja","nein")</f>
        <v>nein</v>
      </c>
      <c r="H3053" s="21" t="s">
        <v>17</v>
      </c>
      <c r="I3053" s="29" t="n">
        <f aca="false">INDEX(Einstellungen!$B$27:$B$50,3)</f>
        <v>0.45</v>
      </c>
      <c r="J3053" s="29" t="n">
        <f aca="false">F3053*I3053</f>
        <v>14.518476</v>
      </c>
    </row>
    <row r="3054" customFormat="false" ht="15" hidden="false" customHeight="false" outlineLevel="0" collapsed="false">
      <c r="A3054" s="28" t="n">
        <v>45708</v>
      </c>
      <c r="B3054" s="21" t="s">
        <v>115</v>
      </c>
      <c r="C3054" s="21" t="s">
        <v>136</v>
      </c>
      <c r="D3054" s="29" t="n">
        <v>83.64</v>
      </c>
      <c r="E3054" s="29" t="n">
        <f aca="false">D3054/10</f>
        <v>8.364</v>
      </c>
      <c r="F3054" s="29" t="n">
        <f aca="false">(E3054+Einstellungen!$B$20)*(1+Einstellungen!$B$10)</f>
        <v>32.1538</v>
      </c>
      <c r="G3054" s="21" t="str">
        <f aca="false">IF(F3054&lt;Einstellungen!$B$5,"ja","nein")</f>
        <v>nein</v>
      </c>
      <c r="H3054" s="21" t="s">
        <v>17</v>
      </c>
      <c r="I3054" s="29" t="n">
        <f aca="false">INDEX(Einstellungen!$B$27:$B$50,4)</f>
        <v>0.45</v>
      </c>
      <c r="J3054" s="29" t="n">
        <f aca="false">F3054*I3054</f>
        <v>14.46921</v>
      </c>
    </row>
    <row r="3055" customFormat="false" ht="15" hidden="false" customHeight="false" outlineLevel="0" collapsed="false">
      <c r="A3055" s="28" t="n">
        <v>45708</v>
      </c>
      <c r="B3055" s="21" t="s">
        <v>116</v>
      </c>
      <c r="C3055" s="21" t="s">
        <v>136</v>
      </c>
      <c r="D3055" s="29" t="n">
        <v>82.18</v>
      </c>
      <c r="E3055" s="29" t="n">
        <f aca="false">D3055/10</f>
        <v>8.218</v>
      </c>
      <c r="F3055" s="29" t="n">
        <f aca="false">(E3055+Einstellungen!$B$20)*(1+Einstellungen!$B$10)</f>
        <v>31.98006</v>
      </c>
      <c r="G3055" s="21" t="str">
        <f aca="false">IF(F3055&lt;Einstellungen!$B$5,"ja","nein")</f>
        <v>nein</v>
      </c>
      <c r="H3055" s="21" t="s">
        <v>17</v>
      </c>
      <c r="I3055" s="29" t="n">
        <f aca="false">INDEX(Einstellungen!$B$27:$B$50,5)</f>
        <v>0.45</v>
      </c>
      <c r="J3055" s="29" t="n">
        <f aca="false">F3055*I3055</f>
        <v>14.391027</v>
      </c>
    </row>
    <row r="3056" customFormat="false" ht="15" hidden="false" customHeight="false" outlineLevel="0" collapsed="false">
      <c r="A3056" s="28" t="n">
        <v>45708</v>
      </c>
      <c r="B3056" s="21" t="s">
        <v>117</v>
      </c>
      <c r="C3056" s="21" t="s">
        <v>136</v>
      </c>
      <c r="D3056" s="29" t="n">
        <v>83.84</v>
      </c>
      <c r="E3056" s="29" t="n">
        <f aca="false">D3056/10</f>
        <v>8.384</v>
      </c>
      <c r="F3056" s="29" t="n">
        <f aca="false">(E3056+Einstellungen!$B$20)*(1+Einstellungen!$B$10)</f>
        <v>32.1776</v>
      </c>
      <c r="G3056" s="21" t="str">
        <f aca="false">IF(F3056&lt;Einstellungen!$B$5,"ja","nein")</f>
        <v>nein</v>
      </c>
      <c r="H3056" s="21" t="s">
        <v>17</v>
      </c>
      <c r="I3056" s="29" t="n">
        <f aca="false">INDEX(Einstellungen!$B$27:$B$50,6)</f>
        <v>0.5</v>
      </c>
      <c r="J3056" s="29" t="n">
        <f aca="false">F3056*I3056</f>
        <v>16.0888</v>
      </c>
    </row>
    <row r="3057" customFormat="false" ht="15" hidden="false" customHeight="false" outlineLevel="0" collapsed="false">
      <c r="A3057" s="28" t="n">
        <v>45708</v>
      </c>
      <c r="B3057" s="21" t="s">
        <v>118</v>
      </c>
      <c r="C3057" s="21" t="s">
        <v>136</v>
      </c>
      <c r="D3057" s="29" t="n">
        <v>86.31</v>
      </c>
      <c r="E3057" s="29" t="n">
        <f aca="false">D3057/10</f>
        <v>8.631</v>
      </c>
      <c r="F3057" s="29" t="n">
        <f aca="false">(E3057+Einstellungen!$B$20)*(1+Einstellungen!$B$10)</f>
        <v>32.47153</v>
      </c>
      <c r="G3057" s="21" t="str">
        <f aca="false">IF(F3057&lt;Einstellungen!$B$5,"ja","nein")</f>
        <v>nein</v>
      </c>
      <c r="H3057" s="21" t="s">
        <v>17</v>
      </c>
      <c r="I3057" s="29" t="n">
        <f aca="false">INDEX(Einstellungen!$B$27:$B$50,7)</f>
        <v>0.7</v>
      </c>
      <c r="J3057" s="29" t="n">
        <f aca="false">F3057*I3057</f>
        <v>22.730071</v>
      </c>
    </row>
    <row r="3058" customFormat="false" ht="15" hidden="false" customHeight="false" outlineLevel="0" collapsed="false">
      <c r="A3058" s="28" t="n">
        <v>45708</v>
      </c>
      <c r="B3058" s="21" t="s">
        <v>119</v>
      </c>
      <c r="C3058" s="21" t="s">
        <v>136</v>
      </c>
      <c r="D3058" s="29" t="n">
        <v>110.41</v>
      </c>
      <c r="E3058" s="29" t="n">
        <f aca="false">D3058/10</f>
        <v>11.041</v>
      </c>
      <c r="F3058" s="29" t="n">
        <f aca="false">(E3058+Einstellungen!$B$20)*(1+Einstellungen!$B$10)</f>
        <v>35.33943</v>
      </c>
      <c r="G3058" s="21" t="str">
        <f aca="false">IF(F3058&lt;Einstellungen!$B$5,"ja","nein")</f>
        <v>nein</v>
      </c>
      <c r="H3058" s="21" t="s">
        <v>17</v>
      </c>
      <c r="I3058" s="29" t="n">
        <f aca="false">INDEX(Einstellungen!$B$27:$B$50,8)</f>
        <v>0.95</v>
      </c>
      <c r="J3058" s="29" t="n">
        <f aca="false">F3058*I3058</f>
        <v>33.5724585</v>
      </c>
    </row>
    <row r="3059" customFormat="false" ht="15" hidden="false" customHeight="false" outlineLevel="0" collapsed="false">
      <c r="A3059" s="28" t="n">
        <v>45708</v>
      </c>
      <c r="B3059" s="21" t="s">
        <v>120</v>
      </c>
      <c r="C3059" s="21" t="s">
        <v>136</v>
      </c>
      <c r="D3059" s="29" t="n">
        <v>127.98</v>
      </c>
      <c r="E3059" s="29" t="n">
        <f aca="false">D3059/10</f>
        <v>12.798</v>
      </c>
      <c r="F3059" s="29" t="n">
        <f aca="false">(E3059+Einstellungen!$B$20)*(1+Einstellungen!$B$10)</f>
        <v>37.43026</v>
      </c>
      <c r="G3059" s="21" t="str">
        <f aca="false">IF(F3059&lt;Einstellungen!$B$5,"ja","nein")</f>
        <v>nein</v>
      </c>
      <c r="H3059" s="21" t="s">
        <v>17</v>
      </c>
      <c r="I3059" s="29" t="n">
        <f aca="false">INDEX(Einstellungen!$B$27:$B$50,9)</f>
        <v>1.05</v>
      </c>
      <c r="J3059" s="29" t="n">
        <f aca="false">F3059*I3059</f>
        <v>39.301773</v>
      </c>
    </row>
    <row r="3060" customFormat="false" ht="15" hidden="false" customHeight="false" outlineLevel="0" collapsed="false">
      <c r="A3060" s="28" t="n">
        <v>45708</v>
      </c>
      <c r="B3060" s="21" t="s">
        <v>121</v>
      </c>
      <c r="C3060" s="21" t="s">
        <v>136</v>
      </c>
      <c r="D3060" s="29" t="n">
        <v>105.87</v>
      </c>
      <c r="E3060" s="29" t="n">
        <f aca="false">D3060/10</f>
        <v>10.587</v>
      </c>
      <c r="F3060" s="29" t="n">
        <f aca="false">(E3060+Einstellungen!$B$20)*(1+Einstellungen!$B$10)</f>
        <v>34.79917</v>
      </c>
      <c r="G3060" s="21" t="str">
        <f aca="false">IF(F3060&lt;Einstellungen!$B$5,"ja","nein")</f>
        <v>nein</v>
      </c>
      <c r="H3060" s="21" t="s">
        <v>17</v>
      </c>
      <c r="I3060" s="29" t="n">
        <f aca="false">INDEX(Einstellungen!$B$27:$B$50,10)</f>
        <v>1.05</v>
      </c>
      <c r="J3060" s="29" t="n">
        <f aca="false">F3060*I3060</f>
        <v>36.5391285</v>
      </c>
    </row>
    <row r="3061" customFormat="false" ht="15" hidden="false" customHeight="false" outlineLevel="0" collapsed="false">
      <c r="A3061" s="28" t="n">
        <v>45708</v>
      </c>
      <c r="B3061" s="21" t="s">
        <v>122</v>
      </c>
      <c r="C3061" s="21" t="s">
        <v>136</v>
      </c>
      <c r="D3061" s="29" t="n">
        <v>93.72</v>
      </c>
      <c r="E3061" s="29" t="n">
        <f aca="false">D3061/10</f>
        <v>9.372</v>
      </c>
      <c r="F3061" s="29" t="n">
        <f aca="false">(E3061+Einstellungen!$B$20)*(1+Einstellungen!$B$10)</f>
        <v>33.35332</v>
      </c>
      <c r="G3061" s="21" t="str">
        <f aca="false">IF(F3061&lt;Einstellungen!$B$5,"ja","nein")</f>
        <v>nein</v>
      </c>
      <c r="H3061" s="21" t="s">
        <v>17</v>
      </c>
      <c r="I3061" s="29" t="n">
        <f aca="false">INDEX(Einstellungen!$B$27:$B$50,11)</f>
        <v>1.05</v>
      </c>
      <c r="J3061" s="29" t="n">
        <f aca="false">F3061*I3061</f>
        <v>35.020986</v>
      </c>
    </row>
    <row r="3062" customFormat="false" ht="15" hidden="false" customHeight="false" outlineLevel="0" collapsed="false">
      <c r="A3062" s="28" t="n">
        <v>45708</v>
      </c>
      <c r="B3062" s="21" t="s">
        <v>123</v>
      </c>
      <c r="C3062" s="21" t="s">
        <v>136</v>
      </c>
      <c r="D3062" s="29" t="n">
        <v>87.23</v>
      </c>
      <c r="E3062" s="29" t="n">
        <f aca="false">D3062/10</f>
        <v>8.723</v>
      </c>
      <c r="F3062" s="29" t="n">
        <f aca="false">(E3062+Einstellungen!$B$20)*(1+Einstellungen!$B$10)</f>
        <v>32.58101</v>
      </c>
      <c r="G3062" s="21" t="str">
        <f aca="false">IF(F3062&lt;Einstellungen!$B$5,"ja","nein")</f>
        <v>nein</v>
      </c>
      <c r="H3062" s="21" t="s">
        <v>17</v>
      </c>
      <c r="I3062" s="29" t="n">
        <f aca="false">INDEX(Einstellungen!$B$27:$B$50,12)</f>
        <v>1.1</v>
      </c>
      <c r="J3062" s="29" t="n">
        <f aca="false">F3062*I3062</f>
        <v>35.839111</v>
      </c>
    </row>
    <row r="3063" customFormat="false" ht="15" hidden="false" customHeight="false" outlineLevel="0" collapsed="false">
      <c r="A3063" s="28" t="n">
        <v>45708</v>
      </c>
      <c r="B3063" s="21" t="s">
        <v>124</v>
      </c>
      <c r="C3063" s="21" t="s">
        <v>136</v>
      </c>
      <c r="D3063" s="29" t="n">
        <v>86.87</v>
      </c>
      <c r="E3063" s="29" t="n">
        <f aca="false">D3063/10</f>
        <v>8.687</v>
      </c>
      <c r="F3063" s="29" t="n">
        <f aca="false">(E3063+Einstellungen!$B$20)*(1+Einstellungen!$B$10)</f>
        <v>32.53817</v>
      </c>
      <c r="G3063" s="21" t="str">
        <f aca="false">IF(F3063&lt;Einstellungen!$B$5,"ja","nein")</f>
        <v>nein</v>
      </c>
      <c r="H3063" s="21" t="s">
        <v>17</v>
      </c>
      <c r="I3063" s="29" t="n">
        <f aca="false">INDEX(Einstellungen!$B$27:$B$50,13)</f>
        <v>1.2</v>
      </c>
      <c r="J3063" s="29" t="n">
        <f aca="false">F3063*I3063</f>
        <v>39.045804</v>
      </c>
    </row>
    <row r="3064" customFormat="false" ht="15" hidden="false" customHeight="false" outlineLevel="0" collapsed="false">
      <c r="A3064" s="28" t="n">
        <v>45708</v>
      </c>
      <c r="B3064" s="21" t="s">
        <v>125</v>
      </c>
      <c r="C3064" s="21" t="s">
        <v>136</v>
      </c>
      <c r="D3064" s="29" t="n">
        <v>84.51</v>
      </c>
      <c r="E3064" s="29" t="n">
        <f aca="false">D3064/10</f>
        <v>8.451</v>
      </c>
      <c r="F3064" s="29" t="n">
        <f aca="false">(E3064+Einstellungen!$B$20)*(1+Einstellungen!$B$10)</f>
        <v>32.25733</v>
      </c>
      <c r="G3064" s="21" t="str">
        <f aca="false">IF(F3064&lt;Einstellungen!$B$5,"ja","nein")</f>
        <v>nein</v>
      </c>
      <c r="H3064" s="21" t="s">
        <v>17</v>
      </c>
      <c r="I3064" s="29" t="n">
        <f aca="false">INDEX(Einstellungen!$B$27:$B$50,14)</f>
        <v>1.15</v>
      </c>
      <c r="J3064" s="29" t="n">
        <f aca="false">F3064*I3064</f>
        <v>37.0959295</v>
      </c>
    </row>
    <row r="3065" customFormat="false" ht="15" hidden="false" customHeight="false" outlineLevel="0" collapsed="false">
      <c r="A3065" s="28" t="n">
        <v>45708</v>
      </c>
      <c r="B3065" s="21" t="s">
        <v>126</v>
      </c>
      <c r="C3065" s="21" t="s">
        <v>136</v>
      </c>
      <c r="D3065" s="29" t="n">
        <v>84.78</v>
      </c>
      <c r="E3065" s="29" t="n">
        <f aca="false">D3065/10</f>
        <v>8.478</v>
      </c>
      <c r="F3065" s="29" t="n">
        <f aca="false">(E3065+Einstellungen!$B$20)*(1+Einstellungen!$B$10)</f>
        <v>32.28946</v>
      </c>
      <c r="G3065" s="21" t="str">
        <f aca="false">IF(F3065&lt;Einstellungen!$B$5,"ja","nein")</f>
        <v>nein</v>
      </c>
      <c r="H3065" s="21" t="s">
        <v>17</v>
      </c>
      <c r="I3065" s="29" t="n">
        <f aca="false">INDEX(Einstellungen!$B$27:$B$50,15)</f>
        <v>1</v>
      </c>
      <c r="J3065" s="29" t="n">
        <f aca="false">F3065*I3065</f>
        <v>32.28946</v>
      </c>
    </row>
    <row r="3066" customFormat="false" ht="15" hidden="false" customHeight="false" outlineLevel="0" collapsed="false">
      <c r="A3066" s="28" t="n">
        <v>45708</v>
      </c>
      <c r="B3066" s="21" t="s">
        <v>127</v>
      </c>
      <c r="C3066" s="21" t="s">
        <v>136</v>
      </c>
      <c r="D3066" s="29" t="n">
        <v>90.05</v>
      </c>
      <c r="E3066" s="29" t="n">
        <f aca="false">D3066/10</f>
        <v>9.005</v>
      </c>
      <c r="F3066" s="29" t="n">
        <f aca="false">(E3066+Einstellungen!$B$20)*(1+Einstellungen!$B$10)</f>
        <v>32.91659</v>
      </c>
      <c r="G3066" s="21" t="str">
        <f aca="false">IF(F3066&lt;Einstellungen!$B$5,"ja","nein")</f>
        <v>nein</v>
      </c>
      <c r="H3066" s="21" t="s">
        <v>17</v>
      </c>
      <c r="I3066" s="29" t="n">
        <f aca="false">INDEX(Einstellungen!$B$27:$B$50,16)</f>
        <v>0.95</v>
      </c>
      <c r="J3066" s="29" t="n">
        <f aca="false">F3066*I3066</f>
        <v>31.2707605</v>
      </c>
    </row>
    <row r="3067" customFormat="false" ht="15" hidden="false" customHeight="false" outlineLevel="0" collapsed="false">
      <c r="A3067" s="28" t="n">
        <v>45708</v>
      </c>
      <c r="B3067" s="21" t="s">
        <v>128</v>
      </c>
      <c r="C3067" s="21" t="s">
        <v>136</v>
      </c>
      <c r="D3067" s="29" t="n">
        <v>98.34</v>
      </c>
      <c r="E3067" s="29" t="n">
        <f aca="false">D3067/10</f>
        <v>9.834</v>
      </c>
      <c r="F3067" s="29" t="n">
        <f aca="false">(E3067+Einstellungen!$B$20)*(1+Einstellungen!$B$10)</f>
        <v>33.9031</v>
      </c>
      <c r="G3067" s="21" t="str">
        <f aca="false">IF(F3067&lt;Einstellungen!$B$5,"ja","nein")</f>
        <v>nein</v>
      </c>
      <c r="H3067" s="21" t="s">
        <v>17</v>
      </c>
      <c r="I3067" s="29" t="n">
        <f aca="false">INDEX(Einstellungen!$B$27:$B$50,17)</f>
        <v>0.95</v>
      </c>
      <c r="J3067" s="29" t="n">
        <f aca="false">F3067*I3067</f>
        <v>32.207945</v>
      </c>
    </row>
    <row r="3068" customFormat="false" ht="15" hidden="false" customHeight="false" outlineLevel="0" collapsed="false">
      <c r="A3068" s="28" t="n">
        <v>45708</v>
      </c>
      <c r="B3068" s="21" t="s">
        <v>129</v>
      </c>
      <c r="C3068" s="21" t="s">
        <v>136</v>
      </c>
      <c r="D3068" s="29" t="n">
        <v>110.13</v>
      </c>
      <c r="E3068" s="29" t="n">
        <f aca="false">D3068/10</f>
        <v>11.013</v>
      </c>
      <c r="F3068" s="29" t="n">
        <f aca="false">(E3068+Einstellungen!$B$20)*(1+Einstellungen!$B$10)</f>
        <v>35.30611</v>
      </c>
      <c r="G3068" s="21" t="str">
        <f aca="false">IF(F3068&lt;Einstellungen!$B$5,"ja","nein")</f>
        <v>nein</v>
      </c>
      <c r="H3068" s="21" t="s">
        <v>17</v>
      </c>
      <c r="I3068" s="29" t="n">
        <f aca="false">INDEX(Einstellungen!$B$27:$B$50,18)</f>
        <v>1.1</v>
      </c>
      <c r="J3068" s="29" t="n">
        <f aca="false">F3068*I3068</f>
        <v>38.836721</v>
      </c>
    </row>
    <row r="3069" customFormat="false" ht="15" hidden="false" customHeight="false" outlineLevel="0" collapsed="false">
      <c r="A3069" s="28" t="n">
        <v>45708</v>
      </c>
      <c r="B3069" s="21" t="s">
        <v>130</v>
      </c>
      <c r="C3069" s="21" t="s">
        <v>136</v>
      </c>
      <c r="D3069" s="29" t="n">
        <v>112.38</v>
      </c>
      <c r="E3069" s="29" t="n">
        <f aca="false">D3069/10</f>
        <v>11.238</v>
      </c>
      <c r="F3069" s="29" t="n">
        <f aca="false">(E3069+Einstellungen!$B$20)*(1+Einstellungen!$B$10)</f>
        <v>35.57386</v>
      </c>
      <c r="G3069" s="21" t="str">
        <f aca="false">IF(F3069&lt;Einstellungen!$B$5,"ja","nein")</f>
        <v>nein</v>
      </c>
      <c r="H3069" s="21" t="s">
        <v>17</v>
      </c>
      <c r="I3069" s="29" t="n">
        <f aca="false">INDEX(Einstellungen!$B$27:$B$50,19)</f>
        <v>1.35</v>
      </c>
      <c r="J3069" s="29" t="n">
        <f aca="false">F3069*I3069</f>
        <v>48.024711</v>
      </c>
    </row>
    <row r="3070" customFormat="false" ht="15" hidden="false" customHeight="false" outlineLevel="0" collapsed="false">
      <c r="A3070" s="28" t="n">
        <v>45708</v>
      </c>
      <c r="B3070" s="21" t="s">
        <v>131</v>
      </c>
      <c r="C3070" s="21" t="s">
        <v>136</v>
      </c>
      <c r="D3070" s="29" t="n">
        <v>122.45</v>
      </c>
      <c r="E3070" s="29" t="n">
        <f aca="false">D3070/10</f>
        <v>12.245</v>
      </c>
      <c r="F3070" s="29" t="n">
        <f aca="false">(E3070+Einstellungen!$B$20)*(1+Einstellungen!$B$10)</f>
        <v>36.77219</v>
      </c>
      <c r="G3070" s="21" t="str">
        <f aca="false">IF(F3070&lt;Einstellungen!$B$5,"ja","nein")</f>
        <v>nein</v>
      </c>
      <c r="H3070" s="21" t="s">
        <v>17</v>
      </c>
      <c r="I3070" s="29" t="n">
        <f aca="false">INDEX(Einstellungen!$B$27:$B$50,20)</f>
        <v>1.45</v>
      </c>
      <c r="J3070" s="29" t="n">
        <f aca="false">F3070*I3070</f>
        <v>53.3196755</v>
      </c>
    </row>
    <row r="3071" customFormat="false" ht="15" hidden="false" customHeight="false" outlineLevel="0" collapsed="false">
      <c r="A3071" s="28" t="n">
        <v>45708</v>
      </c>
      <c r="B3071" s="21" t="s">
        <v>132</v>
      </c>
      <c r="C3071" s="21" t="s">
        <v>136</v>
      </c>
      <c r="D3071" s="29" t="n">
        <v>105.91</v>
      </c>
      <c r="E3071" s="29" t="n">
        <f aca="false">D3071/10</f>
        <v>10.591</v>
      </c>
      <c r="F3071" s="29" t="n">
        <f aca="false">(E3071+Einstellungen!$B$20)*(1+Einstellungen!$B$10)</f>
        <v>34.80393</v>
      </c>
      <c r="G3071" s="21" t="str">
        <f aca="false">IF(F3071&lt;Einstellungen!$B$5,"ja","nein")</f>
        <v>nein</v>
      </c>
      <c r="H3071" s="21" t="s">
        <v>17</v>
      </c>
      <c r="I3071" s="29" t="n">
        <f aca="false">INDEX(Einstellungen!$B$27:$B$50,21)</f>
        <v>1.4</v>
      </c>
      <c r="J3071" s="29" t="n">
        <f aca="false">F3071*I3071</f>
        <v>48.725502</v>
      </c>
    </row>
    <row r="3072" customFormat="false" ht="15" hidden="false" customHeight="false" outlineLevel="0" collapsed="false">
      <c r="A3072" s="28" t="n">
        <v>45708</v>
      </c>
      <c r="B3072" s="21" t="s">
        <v>133</v>
      </c>
      <c r="C3072" s="21" t="s">
        <v>136</v>
      </c>
      <c r="D3072" s="29" t="n">
        <v>92.41</v>
      </c>
      <c r="E3072" s="29" t="n">
        <f aca="false">D3072/10</f>
        <v>9.241</v>
      </c>
      <c r="F3072" s="29" t="n">
        <f aca="false">(E3072+Einstellungen!$B$20)*(1+Einstellungen!$B$10)</f>
        <v>33.19743</v>
      </c>
      <c r="G3072" s="21" t="str">
        <f aca="false">IF(F3072&lt;Einstellungen!$B$5,"ja","nein")</f>
        <v>nein</v>
      </c>
      <c r="H3072" s="21" t="s">
        <v>17</v>
      </c>
      <c r="I3072" s="29" t="n">
        <f aca="false">INDEX(Einstellungen!$B$27:$B$50,22)</f>
        <v>1.25</v>
      </c>
      <c r="J3072" s="29" t="n">
        <f aca="false">F3072*I3072</f>
        <v>41.4967875</v>
      </c>
    </row>
    <row r="3073" customFormat="false" ht="15" hidden="false" customHeight="false" outlineLevel="0" collapsed="false">
      <c r="A3073" s="28" t="n">
        <v>45708</v>
      </c>
      <c r="B3073" s="21" t="s">
        <v>134</v>
      </c>
      <c r="C3073" s="21" t="s">
        <v>136</v>
      </c>
      <c r="D3073" s="29" t="n">
        <v>90.84</v>
      </c>
      <c r="E3073" s="29" t="n">
        <f aca="false">D3073/10</f>
        <v>9.084</v>
      </c>
      <c r="F3073" s="29" t="n">
        <f aca="false">(E3073+Einstellungen!$B$20)*(1+Einstellungen!$B$10)</f>
        <v>33.0106</v>
      </c>
      <c r="G3073" s="21" t="str">
        <f aca="false">IF(F3073&lt;Einstellungen!$B$5,"ja","nein")</f>
        <v>nein</v>
      </c>
      <c r="H3073" s="21" t="s">
        <v>17</v>
      </c>
      <c r="I3073" s="29" t="n">
        <f aca="false">INDEX(Einstellungen!$B$27:$B$50,23)</f>
        <v>1.05</v>
      </c>
      <c r="J3073" s="29" t="n">
        <f aca="false">F3073*I3073</f>
        <v>34.66113</v>
      </c>
    </row>
    <row r="3074" customFormat="false" ht="15" hidden="false" customHeight="false" outlineLevel="0" collapsed="false">
      <c r="A3074" s="28" t="n">
        <v>45708</v>
      </c>
      <c r="B3074" s="21" t="s">
        <v>135</v>
      </c>
      <c r="C3074" s="21" t="s">
        <v>136</v>
      </c>
      <c r="D3074" s="29" t="n">
        <v>83</v>
      </c>
      <c r="E3074" s="29" t="n">
        <f aca="false">D3074/10</f>
        <v>8.3</v>
      </c>
      <c r="F3074" s="29" t="n">
        <f aca="false">(E3074+Einstellungen!$B$20)*(1+Einstellungen!$B$10)</f>
        <v>32.07764</v>
      </c>
      <c r="G3074" s="21" t="str">
        <f aca="false">IF(F3074&lt;Einstellungen!$B$5,"ja","nein")</f>
        <v>nein</v>
      </c>
      <c r="H3074" s="21" t="s">
        <v>17</v>
      </c>
      <c r="I3074" s="29" t="n">
        <f aca="false">INDEX(Einstellungen!$B$27:$B$50,24)</f>
        <v>0.8</v>
      </c>
      <c r="J3074" s="29" t="n">
        <f aca="false">F3074*I3074</f>
        <v>25.662112</v>
      </c>
    </row>
    <row r="3075" customFormat="false" ht="15" hidden="false" customHeight="false" outlineLevel="0" collapsed="false">
      <c r="A3075" s="28" t="n">
        <v>45709</v>
      </c>
      <c r="B3075" s="21" t="s">
        <v>111</v>
      </c>
      <c r="C3075" s="21" t="s">
        <v>137</v>
      </c>
      <c r="D3075" s="29" t="n">
        <v>75.51</v>
      </c>
      <c r="E3075" s="29" t="n">
        <f aca="false">D3075/10</f>
        <v>7.551</v>
      </c>
      <c r="F3075" s="29" t="n">
        <f aca="false">(E3075+Einstellungen!$B$20)*(1+Einstellungen!$B$10)</f>
        <v>31.18633</v>
      </c>
      <c r="G3075" s="21" t="str">
        <f aca="false">IF(F3075&lt;Einstellungen!$B$5,"ja","nein")</f>
        <v>nein</v>
      </c>
      <c r="H3075" s="21" t="s">
        <v>17</v>
      </c>
      <c r="I3075" s="29" t="n">
        <f aca="false">INDEX(Einstellungen!$B$27:$B$50,1)</f>
        <v>0.6</v>
      </c>
      <c r="J3075" s="29" t="n">
        <f aca="false">F3075*I3075</f>
        <v>18.711798</v>
      </c>
    </row>
    <row r="3076" customFormat="false" ht="15" hidden="false" customHeight="false" outlineLevel="0" collapsed="false">
      <c r="A3076" s="28" t="n">
        <v>45709</v>
      </c>
      <c r="B3076" s="21" t="s">
        <v>113</v>
      </c>
      <c r="C3076" s="21" t="s">
        <v>137</v>
      </c>
      <c r="D3076" s="29" t="n">
        <v>74.99</v>
      </c>
      <c r="E3076" s="29" t="n">
        <f aca="false">D3076/10</f>
        <v>7.499</v>
      </c>
      <c r="F3076" s="29" t="n">
        <f aca="false">(E3076+Einstellungen!$B$20)*(1+Einstellungen!$B$10)</f>
        <v>31.12445</v>
      </c>
      <c r="G3076" s="21" t="str">
        <f aca="false">IF(F3076&lt;Einstellungen!$B$5,"ja","nein")</f>
        <v>nein</v>
      </c>
      <c r="H3076" s="21" t="s">
        <v>17</v>
      </c>
      <c r="I3076" s="29" t="n">
        <f aca="false">INDEX(Einstellungen!$B$27:$B$50,2)</f>
        <v>0.5</v>
      </c>
      <c r="J3076" s="29" t="n">
        <f aca="false">F3076*I3076</f>
        <v>15.562225</v>
      </c>
    </row>
    <row r="3077" customFormat="false" ht="15" hidden="false" customHeight="false" outlineLevel="0" collapsed="false">
      <c r="A3077" s="28" t="n">
        <v>45709</v>
      </c>
      <c r="B3077" s="21" t="s">
        <v>114</v>
      </c>
      <c r="C3077" s="21" t="s">
        <v>137</v>
      </c>
      <c r="D3077" s="29" t="n">
        <v>79.8</v>
      </c>
      <c r="E3077" s="29" t="n">
        <f aca="false">D3077/10</f>
        <v>7.98</v>
      </c>
      <c r="F3077" s="29" t="n">
        <f aca="false">(E3077+Einstellungen!$B$20)*(1+Einstellungen!$B$10)</f>
        <v>31.69684</v>
      </c>
      <c r="G3077" s="21" t="str">
        <f aca="false">IF(F3077&lt;Einstellungen!$B$5,"ja","nein")</f>
        <v>nein</v>
      </c>
      <c r="H3077" s="21" t="s">
        <v>17</v>
      </c>
      <c r="I3077" s="29" t="n">
        <f aca="false">INDEX(Einstellungen!$B$27:$B$50,3)</f>
        <v>0.45</v>
      </c>
      <c r="J3077" s="29" t="n">
        <f aca="false">F3077*I3077</f>
        <v>14.263578</v>
      </c>
    </row>
    <row r="3078" customFormat="false" ht="15" hidden="false" customHeight="false" outlineLevel="0" collapsed="false">
      <c r="A3078" s="28" t="n">
        <v>45709</v>
      </c>
      <c r="B3078" s="21" t="s">
        <v>115</v>
      </c>
      <c r="C3078" s="21" t="s">
        <v>137</v>
      </c>
      <c r="D3078" s="29" t="n">
        <v>83.4</v>
      </c>
      <c r="E3078" s="29" t="n">
        <f aca="false">D3078/10</f>
        <v>8.34</v>
      </c>
      <c r="F3078" s="29" t="n">
        <f aca="false">(E3078+Einstellungen!$B$20)*(1+Einstellungen!$B$10)</f>
        <v>32.12524</v>
      </c>
      <c r="G3078" s="21" t="str">
        <f aca="false">IF(F3078&lt;Einstellungen!$B$5,"ja","nein")</f>
        <v>nein</v>
      </c>
      <c r="H3078" s="21" t="s">
        <v>17</v>
      </c>
      <c r="I3078" s="29" t="n">
        <f aca="false">INDEX(Einstellungen!$B$27:$B$50,4)</f>
        <v>0.45</v>
      </c>
      <c r="J3078" s="29" t="n">
        <f aca="false">F3078*I3078</f>
        <v>14.456358</v>
      </c>
    </row>
    <row r="3079" customFormat="false" ht="15" hidden="false" customHeight="false" outlineLevel="0" collapsed="false">
      <c r="A3079" s="28" t="n">
        <v>45709</v>
      </c>
      <c r="B3079" s="21" t="s">
        <v>116</v>
      </c>
      <c r="C3079" s="21" t="s">
        <v>137</v>
      </c>
      <c r="D3079" s="29" t="n">
        <v>82.4</v>
      </c>
      <c r="E3079" s="29" t="n">
        <f aca="false">D3079/10</f>
        <v>8.24</v>
      </c>
      <c r="F3079" s="29" t="n">
        <f aca="false">(E3079+Einstellungen!$B$20)*(1+Einstellungen!$B$10)</f>
        <v>32.00624</v>
      </c>
      <c r="G3079" s="21" t="str">
        <f aca="false">IF(F3079&lt;Einstellungen!$B$5,"ja","nein")</f>
        <v>nein</v>
      </c>
      <c r="H3079" s="21" t="s">
        <v>17</v>
      </c>
      <c r="I3079" s="29" t="n">
        <f aca="false">INDEX(Einstellungen!$B$27:$B$50,5)</f>
        <v>0.45</v>
      </c>
      <c r="J3079" s="29" t="n">
        <f aca="false">F3079*I3079</f>
        <v>14.402808</v>
      </c>
    </row>
    <row r="3080" customFormat="false" ht="15" hidden="false" customHeight="false" outlineLevel="0" collapsed="false">
      <c r="A3080" s="28" t="n">
        <v>45709</v>
      </c>
      <c r="B3080" s="21" t="s">
        <v>117</v>
      </c>
      <c r="C3080" s="21" t="s">
        <v>137</v>
      </c>
      <c r="D3080" s="29" t="n">
        <v>82.03</v>
      </c>
      <c r="E3080" s="29" t="n">
        <f aca="false">D3080/10</f>
        <v>8.203</v>
      </c>
      <c r="F3080" s="29" t="n">
        <f aca="false">(E3080+Einstellungen!$B$20)*(1+Einstellungen!$B$10)</f>
        <v>31.96221</v>
      </c>
      <c r="G3080" s="21" t="str">
        <f aca="false">IF(F3080&lt;Einstellungen!$B$5,"ja","nein")</f>
        <v>nein</v>
      </c>
      <c r="H3080" s="21" t="s">
        <v>17</v>
      </c>
      <c r="I3080" s="29" t="n">
        <f aca="false">INDEX(Einstellungen!$B$27:$B$50,6)</f>
        <v>0.5</v>
      </c>
      <c r="J3080" s="29" t="n">
        <f aca="false">F3080*I3080</f>
        <v>15.981105</v>
      </c>
    </row>
    <row r="3081" customFormat="false" ht="15" hidden="false" customHeight="false" outlineLevel="0" collapsed="false">
      <c r="A3081" s="28" t="n">
        <v>45709</v>
      </c>
      <c r="B3081" s="21" t="s">
        <v>118</v>
      </c>
      <c r="C3081" s="21" t="s">
        <v>137</v>
      </c>
      <c r="D3081" s="29" t="n">
        <v>106.47</v>
      </c>
      <c r="E3081" s="29" t="n">
        <f aca="false">D3081/10</f>
        <v>10.647</v>
      </c>
      <c r="F3081" s="29" t="n">
        <f aca="false">(E3081+Einstellungen!$B$20)*(1+Einstellungen!$B$10)</f>
        <v>34.87057</v>
      </c>
      <c r="G3081" s="21" t="str">
        <f aca="false">IF(F3081&lt;Einstellungen!$B$5,"ja","nein")</f>
        <v>nein</v>
      </c>
      <c r="H3081" s="21" t="s">
        <v>17</v>
      </c>
      <c r="I3081" s="29" t="n">
        <f aca="false">INDEX(Einstellungen!$B$27:$B$50,7)</f>
        <v>0.7</v>
      </c>
      <c r="J3081" s="29" t="n">
        <f aca="false">F3081*I3081</f>
        <v>24.409399</v>
      </c>
    </row>
    <row r="3082" customFormat="false" ht="15" hidden="false" customHeight="false" outlineLevel="0" collapsed="false">
      <c r="A3082" s="28" t="n">
        <v>45709</v>
      </c>
      <c r="B3082" s="21" t="s">
        <v>119</v>
      </c>
      <c r="C3082" s="21" t="s">
        <v>137</v>
      </c>
      <c r="D3082" s="29" t="n">
        <v>152.5</v>
      </c>
      <c r="E3082" s="29" t="n">
        <f aca="false">D3082/10</f>
        <v>15.25</v>
      </c>
      <c r="F3082" s="29" t="n">
        <f aca="false">(E3082+Einstellungen!$B$20)*(1+Einstellungen!$B$10)</f>
        <v>40.34814</v>
      </c>
      <c r="G3082" s="21" t="str">
        <f aca="false">IF(F3082&lt;Einstellungen!$B$5,"ja","nein")</f>
        <v>nein</v>
      </c>
      <c r="H3082" s="21" t="s">
        <v>17</v>
      </c>
      <c r="I3082" s="29" t="n">
        <f aca="false">INDEX(Einstellungen!$B$27:$B$50,8)</f>
        <v>0.95</v>
      </c>
      <c r="J3082" s="29" t="n">
        <f aca="false">F3082*I3082</f>
        <v>38.330733</v>
      </c>
    </row>
    <row r="3083" customFormat="false" ht="15" hidden="false" customHeight="false" outlineLevel="0" collapsed="false">
      <c r="A3083" s="28" t="n">
        <v>45709</v>
      </c>
      <c r="B3083" s="21" t="s">
        <v>120</v>
      </c>
      <c r="C3083" s="21" t="s">
        <v>137</v>
      </c>
      <c r="D3083" s="29" t="n">
        <v>145.21</v>
      </c>
      <c r="E3083" s="29" t="n">
        <f aca="false">D3083/10</f>
        <v>14.521</v>
      </c>
      <c r="F3083" s="29" t="n">
        <f aca="false">(E3083+Einstellungen!$B$20)*(1+Einstellungen!$B$10)</f>
        <v>39.48063</v>
      </c>
      <c r="G3083" s="21" t="str">
        <f aca="false">IF(F3083&lt;Einstellungen!$B$5,"ja","nein")</f>
        <v>nein</v>
      </c>
      <c r="H3083" s="21" t="s">
        <v>17</v>
      </c>
      <c r="I3083" s="29" t="n">
        <f aca="false">INDEX(Einstellungen!$B$27:$B$50,9)</f>
        <v>1.05</v>
      </c>
      <c r="J3083" s="29" t="n">
        <f aca="false">F3083*I3083</f>
        <v>41.4546615</v>
      </c>
    </row>
    <row r="3084" customFormat="false" ht="15" hidden="false" customHeight="false" outlineLevel="0" collapsed="false">
      <c r="A3084" s="28" t="n">
        <v>45709</v>
      </c>
      <c r="B3084" s="21" t="s">
        <v>121</v>
      </c>
      <c r="C3084" s="21" t="s">
        <v>137</v>
      </c>
      <c r="D3084" s="29" t="n">
        <v>120.98</v>
      </c>
      <c r="E3084" s="29" t="n">
        <f aca="false">D3084/10</f>
        <v>12.098</v>
      </c>
      <c r="F3084" s="29" t="n">
        <f aca="false">(E3084+Einstellungen!$B$20)*(1+Einstellungen!$B$10)</f>
        <v>36.59726</v>
      </c>
      <c r="G3084" s="21" t="str">
        <f aca="false">IF(F3084&lt;Einstellungen!$B$5,"ja","nein")</f>
        <v>nein</v>
      </c>
      <c r="H3084" s="21" t="s">
        <v>17</v>
      </c>
      <c r="I3084" s="29" t="n">
        <f aca="false">INDEX(Einstellungen!$B$27:$B$50,10)</f>
        <v>1.05</v>
      </c>
      <c r="J3084" s="29" t="n">
        <f aca="false">F3084*I3084</f>
        <v>38.427123</v>
      </c>
    </row>
    <row r="3085" customFormat="false" ht="15" hidden="false" customHeight="false" outlineLevel="0" collapsed="false">
      <c r="A3085" s="28" t="n">
        <v>45709</v>
      </c>
      <c r="B3085" s="21" t="s">
        <v>122</v>
      </c>
      <c r="C3085" s="21" t="s">
        <v>137</v>
      </c>
      <c r="D3085" s="29" t="n">
        <v>98.68</v>
      </c>
      <c r="E3085" s="29" t="n">
        <f aca="false">D3085/10</f>
        <v>9.868</v>
      </c>
      <c r="F3085" s="29" t="n">
        <f aca="false">(E3085+Einstellungen!$B$20)*(1+Einstellungen!$B$10)</f>
        <v>33.94356</v>
      </c>
      <c r="G3085" s="21" t="str">
        <f aca="false">IF(F3085&lt;Einstellungen!$B$5,"ja","nein")</f>
        <v>nein</v>
      </c>
      <c r="H3085" s="21" t="s">
        <v>17</v>
      </c>
      <c r="I3085" s="29" t="n">
        <f aca="false">INDEX(Einstellungen!$B$27:$B$50,11)</f>
        <v>1.05</v>
      </c>
      <c r="J3085" s="29" t="n">
        <f aca="false">F3085*I3085</f>
        <v>35.640738</v>
      </c>
    </row>
    <row r="3086" customFormat="false" ht="15" hidden="false" customHeight="false" outlineLevel="0" collapsed="false">
      <c r="A3086" s="28" t="n">
        <v>45709</v>
      </c>
      <c r="B3086" s="21" t="s">
        <v>123</v>
      </c>
      <c r="C3086" s="21" t="s">
        <v>137</v>
      </c>
      <c r="D3086" s="29" t="n">
        <v>83.4</v>
      </c>
      <c r="E3086" s="29" t="n">
        <f aca="false">D3086/10</f>
        <v>8.34</v>
      </c>
      <c r="F3086" s="29" t="n">
        <f aca="false">(E3086+Einstellungen!$B$20)*(1+Einstellungen!$B$10)</f>
        <v>32.12524</v>
      </c>
      <c r="G3086" s="21" t="str">
        <f aca="false">IF(F3086&lt;Einstellungen!$B$5,"ja","nein")</f>
        <v>nein</v>
      </c>
      <c r="H3086" s="21" t="s">
        <v>17</v>
      </c>
      <c r="I3086" s="29" t="n">
        <f aca="false">INDEX(Einstellungen!$B$27:$B$50,12)</f>
        <v>1.1</v>
      </c>
      <c r="J3086" s="29" t="n">
        <f aca="false">F3086*I3086</f>
        <v>35.337764</v>
      </c>
    </row>
    <row r="3087" customFormat="false" ht="15" hidden="false" customHeight="false" outlineLevel="0" collapsed="false">
      <c r="A3087" s="28" t="n">
        <v>45709</v>
      </c>
      <c r="B3087" s="21" t="s">
        <v>124</v>
      </c>
      <c r="C3087" s="21" t="s">
        <v>137</v>
      </c>
      <c r="D3087" s="29" t="n">
        <v>78</v>
      </c>
      <c r="E3087" s="29" t="n">
        <f aca="false">D3087/10</f>
        <v>7.8</v>
      </c>
      <c r="F3087" s="29" t="n">
        <f aca="false">(E3087+Einstellungen!$B$20)*(1+Einstellungen!$B$10)</f>
        <v>31.48264</v>
      </c>
      <c r="G3087" s="21" t="str">
        <f aca="false">IF(F3087&lt;Einstellungen!$B$5,"ja","nein")</f>
        <v>nein</v>
      </c>
      <c r="H3087" s="21" t="s">
        <v>17</v>
      </c>
      <c r="I3087" s="29" t="n">
        <f aca="false">INDEX(Einstellungen!$B$27:$B$50,13)</f>
        <v>1.2</v>
      </c>
      <c r="J3087" s="29" t="n">
        <f aca="false">F3087*I3087</f>
        <v>37.779168</v>
      </c>
    </row>
    <row r="3088" customFormat="false" ht="15" hidden="false" customHeight="false" outlineLevel="0" collapsed="false">
      <c r="A3088" s="28" t="n">
        <v>45709</v>
      </c>
      <c r="B3088" s="21" t="s">
        <v>125</v>
      </c>
      <c r="C3088" s="21" t="s">
        <v>137</v>
      </c>
      <c r="D3088" s="29" t="n">
        <v>76.41</v>
      </c>
      <c r="E3088" s="29" t="n">
        <f aca="false">D3088/10</f>
        <v>7.641</v>
      </c>
      <c r="F3088" s="29" t="n">
        <f aca="false">(E3088+Einstellungen!$B$20)*(1+Einstellungen!$B$10)</f>
        <v>31.29343</v>
      </c>
      <c r="G3088" s="21" t="str">
        <f aca="false">IF(F3088&lt;Einstellungen!$B$5,"ja","nein")</f>
        <v>nein</v>
      </c>
      <c r="H3088" s="21" t="s">
        <v>17</v>
      </c>
      <c r="I3088" s="29" t="n">
        <f aca="false">INDEX(Einstellungen!$B$27:$B$50,14)</f>
        <v>1.15</v>
      </c>
      <c r="J3088" s="29" t="n">
        <f aca="false">F3088*I3088</f>
        <v>35.9874445</v>
      </c>
    </row>
    <row r="3089" customFormat="false" ht="15" hidden="false" customHeight="false" outlineLevel="0" collapsed="false">
      <c r="A3089" s="28" t="n">
        <v>45709</v>
      </c>
      <c r="B3089" s="21" t="s">
        <v>126</v>
      </c>
      <c r="C3089" s="21" t="s">
        <v>137</v>
      </c>
      <c r="D3089" s="29" t="n">
        <v>79.52</v>
      </c>
      <c r="E3089" s="29" t="n">
        <f aca="false">D3089/10</f>
        <v>7.952</v>
      </c>
      <c r="F3089" s="29" t="n">
        <f aca="false">(E3089+Einstellungen!$B$20)*(1+Einstellungen!$B$10)</f>
        <v>31.66352</v>
      </c>
      <c r="G3089" s="21" t="str">
        <f aca="false">IF(F3089&lt;Einstellungen!$B$5,"ja","nein")</f>
        <v>nein</v>
      </c>
      <c r="H3089" s="21" t="s">
        <v>17</v>
      </c>
      <c r="I3089" s="29" t="n">
        <f aca="false">INDEX(Einstellungen!$B$27:$B$50,15)</f>
        <v>1</v>
      </c>
      <c r="J3089" s="29" t="n">
        <f aca="false">F3089*I3089</f>
        <v>31.66352</v>
      </c>
    </row>
    <row r="3090" customFormat="false" ht="15" hidden="false" customHeight="false" outlineLevel="0" collapsed="false">
      <c r="A3090" s="28" t="n">
        <v>45709</v>
      </c>
      <c r="B3090" s="21" t="s">
        <v>127</v>
      </c>
      <c r="C3090" s="21" t="s">
        <v>137</v>
      </c>
      <c r="D3090" s="29" t="n">
        <v>82.94</v>
      </c>
      <c r="E3090" s="29" t="n">
        <f aca="false">D3090/10</f>
        <v>8.294</v>
      </c>
      <c r="F3090" s="29" t="n">
        <f aca="false">(E3090+Einstellungen!$B$20)*(1+Einstellungen!$B$10)</f>
        <v>32.0705</v>
      </c>
      <c r="G3090" s="21" t="str">
        <f aca="false">IF(F3090&lt;Einstellungen!$B$5,"ja","nein")</f>
        <v>nein</v>
      </c>
      <c r="H3090" s="21" t="s">
        <v>17</v>
      </c>
      <c r="I3090" s="29" t="n">
        <f aca="false">INDEX(Einstellungen!$B$27:$B$50,16)</f>
        <v>0.95</v>
      </c>
      <c r="J3090" s="29" t="n">
        <f aca="false">F3090*I3090</f>
        <v>30.466975</v>
      </c>
    </row>
    <row r="3091" customFormat="false" ht="15" hidden="false" customHeight="false" outlineLevel="0" collapsed="false">
      <c r="A3091" s="28" t="n">
        <v>45709</v>
      </c>
      <c r="B3091" s="21" t="s">
        <v>128</v>
      </c>
      <c r="C3091" s="21" t="s">
        <v>137</v>
      </c>
      <c r="D3091" s="29" t="n">
        <v>103.47</v>
      </c>
      <c r="E3091" s="29" t="n">
        <f aca="false">D3091/10</f>
        <v>10.347</v>
      </c>
      <c r="F3091" s="29" t="n">
        <f aca="false">(E3091+Einstellungen!$B$20)*(1+Einstellungen!$B$10)</f>
        <v>34.51357</v>
      </c>
      <c r="G3091" s="21" t="str">
        <f aca="false">IF(F3091&lt;Einstellungen!$B$5,"ja","nein")</f>
        <v>nein</v>
      </c>
      <c r="H3091" s="21" t="s">
        <v>17</v>
      </c>
      <c r="I3091" s="29" t="n">
        <f aca="false">INDEX(Einstellungen!$B$27:$B$50,17)</f>
        <v>0.95</v>
      </c>
      <c r="J3091" s="29" t="n">
        <f aca="false">F3091*I3091</f>
        <v>32.7878915</v>
      </c>
    </row>
    <row r="3092" customFormat="false" ht="15" hidden="false" customHeight="false" outlineLevel="0" collapsed="false">
      <c r="A3092" s="28" t="n">
        <v>45709</v>
      </c>
      <c r="B3092" s="21" t="s">
        <v>129</v>
      </c>
      <c r="C3092" s="21" t="s">
        <v>137</v>
      </c>
      <c r="D3092" s="29" t="n">
        <v>103.45</v>
      </c>
      <c r="E3092" s="29" t="n">
        <f aca="false">D3092/10</f>
        <v>10.345</v>
      </c>
      <c r="F3092" s="29" t="n">
        <f aca="false">(E3092+Einstellungen!$B$20)*(1+Einstellungen!$B$10)</f>
        <v>34.51119</v>
      </c>
      <c r="G3092" s="21" t="str">
        <f aca="false">IF(F3092&lt;Einstellungen!$B$5,"ja","nein")</f>
        <v>nein</v>
      </c>
      <c r="H3092" s="21" t="s">
        <v>17</v>
      </c>
      <c r="I3092" s="29" t="n">
        <f aca="false">INDEX(Einstellungen!$B$27:$B$50,18)</f>
        <v>1.1</v>
      </c>
      <c r="J3092" s="29" t="n">
        <f aca="false">F3092*I3092</f>
        <v>37.962309</v>
      </c>
    </row>
    <row r="3093" customFormat="false" ht="15" hidden="false" customHeight="false" outlineLevel="0" collapsed="false">
      <c r="A3093" s="28" t="n">
        <v>45709</v>
      </c>
      <c r="B3093" s="21" t="s">
        <v>130</v>
      </c>
      <c r="C3093" s="21" t="s">
        <v>137</v>
      </c>
      <c r="D3093" s="29" t="n">
        <v>101.98</v>
      </c>
      <c r="E3093" s="29" t="n">
        <f aca="false">D3093/10</f>
        <v>10.198</v>
      </c>
      <c r="F3093" s="29" t="n">
        <f aca="false">(E3093+Einstellungen!$B$20)*(1+Einstellungen!$B$10)</f>
        <v>34.33626</v>
      </c>
      <c r="G3093" s="21" t="str">
        <f aca="false">IF(F3093&lt;Einstellungen!$B$5,"ja","nein")</f>
        <v>nein</v>
      </c>
      <c r="H3093" s="21" t="s">
        <v>17</v>
      </c>
      <c r="I3093" s="29" t="n">
        <f aca="false">INDEX(Einstellungen!$B$27:$B$50,19)</f>
        <v>1.35</v>
      </c>
      <c r="J3093" s="29" t="n">
        <f aca="false">F3093*I3093</f>
        <v>46.353951</v>
      </c>
    </row>
    <row r="3094" customFormat="false" ht="15" hidden="false" customHeight="false" outlineLevel="0" collapsed="false">
      <c r="A3094" s="28" t="n">
        <v>45709</v>
      </c>
      <c r="B3094" s="21" t="s">
        <v>131</v>
      </c>
      <c r="C3094" s="21" t="s">
        <v>137</v>
      </c>
      <c r="D3094" s="29" t="n">
        <v>81.95</v>
      </c>
      <c r="E3094" s="29" t="n">
        <f aca="false">D3094/10</f>
        <v>8.195</v>
      </c>
      <c r="F3094" s="29" t="n">
        <f aca="false">(E3094+Einstellungen!$B$20)*(1+Einstellungen!$B$10)</f>
        <v>31.95269</v>
      </c>
      <c r="G3094" s="21" t="str">
        <f aca="false">IF(F3094&lt;Einstellungen!$B$5,"ja","nein")</f>
        <v>nein</v>
      </c>
      <c r="H3094" s="21" t="s">
        <v>17</v>
      </c>
      <c r="I3094" s="29" t="n">
        <f aca="false">INDEX(Einstellungen!$B$27:$B$50,20)</f>
        <v>1.45</v>
      </c>
      <c r="J3094" s="29" t="n">
        <f aca="false">F3094*I3094</f>
        <v>46.3314005</v>
      </c>
    </row>
    <row r="3095" customFormat="false" ht="15" hidden="false" customHeight="false" outlineLevel="0" collapsed="false">
      <c r="A3095" s="28" t="n">
        <v>45709</v>
      </c>
      <c r="B3095" s="21" t="s">
        <v>132</v>
      </c>
      <c r="C3095" s="21" t="s">
        <v>137</v>
      </c>
      <c r="D3095" s="29" t="n">
        <v>80.25</v>
      </c>
      <c r="E3095" s="29" t="n">
        <f aca="false">D3095/10</f>
        <v>8.025</v>
      </c>
      <c r="F3095" s="29" t="n">
        <f aca="false">(E3095+Einstellungen!$B$20)*(1+Einstellungen!$B$10)</f>
        <v>31.75039</v>
      </c>
      <c r="G3095" s="21" t="str">
        <f aca="false">IF(F3095&lt;Einstellungen!$B$5,"ja","nein")</f>
        <v>nein</v>
      </c>
      <c r="H3095" s="21" t="s">
        <v>17</v>
      </c>
      <c r="I3095" s="29" t="n">
        <f aca="false">INDEX(Einstellungen!$B$27:$B$50,21)</f>
        <v>1.4</v>
      </c>
      <c r="J3095" s="29" t="n">
        <f aca="false">F3095*I3095</f>
        <v>44.450546</v>
      </c>
    </row>
    <row r="3096" customFormat="false" ht="15" hidden="false" customHeight="false" outlineLevel="0" collapsed="false">
      <c r="A3096" s="28" t="n">
        <v>45709</v>
      </c>
      <c r="B3096" s="21" t="s">
        <v>133</v>
      </c>
      <c r="C3096" s="21" t="s">
        <v>137</v>
      </c>
      <c r="D3096" s="29" t="n">
        <v>70.85</v>
      </c>
      <c r="E3096" s="29" t="n">
        <f aca="false">D3096/10</f>
        <v>7.085</v>
      </c>
      <c r="F3096" s="29" t="n">
        <f aca="false">(E3096+Einstellungen!$B$20)*(1+Einstellungen!$B$10)</f>
        <v>30.63179</v>
      </c>
      <c r="G3096" s="21" t="str">
        <f aca="false">IF(F3096&lt;Einstellungen!$B$5,"ja","nein")</f>
        <v>nein</v>
      </c>
      <c r="H3096" s="21" t="s">
        <v>17</v>
      </c>
      <c r="I3096" s="29" t="n">
        <f aca="false">INDEX(Einstellungen!$B$27:$B$50,22)</f>
        <v>1.25</v>
      </c>
      <c r="J3096" s="29" t="n">
        <f aca="false">F3096*I3096</f>
        <v>38.2897375</v>
      </c>
    </row>
    <row r="3097" customFormat="false" ht="15" hidden="false" customHeight="false" outlineLevel="0" collapsed="false">
      <c r="A3097" s="28" t="n">
        <v>45709</v>
      </c>
      <c r="B3097" s="21" t="s">
        <v>134</v>
      </c>
      <c r="C3097" s="21" t="s">
        <v>137</v>
      </c>
      <c r="D3097" s="29" t="n">
        <v>70.64</v>
      </c>
      <c r="E3097" s="29" t="n">
        <f aca="false">D3097/10</f>
        <v>7.064</v>
      </c>
      <c r="F3097" s="29" t="n">
        <f aca="false">(E3097+Einstellungen!$B$20)*(1+Einstellungen!$B$10)</f>
        <v>30.6068</v>
      </c>
      <c r="G3097" s="21" t="str">
        <f aca="false">IF(F3097&lt;Einstellungen!$B$5,"ja","nein")</f>
        <v>nein</v>
      </c>
      <c r="H3097" s="21" t="s">
        <v>17</v>
      </c>
      <c r="I3097" s="29" t="n">
        <f aca="false">INDEX(Einstellungen!$B$27:$B$50,23)</f>
        <v>1.05</v>
      </c>
      <c r="J3097" s="29" t="n">
        <f aca="false">F3097*I3097</f>
        <v>32.13714</v>
      </c>
    </row>
    <row r="3098" customFormat="false" ht="15" hidden="false" customHeight="false" outlineLevel="0" collapsed="false">
      <c r="A3098" s="28" t="n">
        <v>45709</v>
      </c>
      <c r="B3098" s="21" t="s">
        <v>135</v>
      </c>
      <c r="C3098" s="21" t="s">
        <v>137</v>
      </c>
      <c r="D3098" s="29" t="n">
        <v>64.33</v>
      </c>
      <c r="E3098" s="29" t="n">
        <f aca="false">D3098/10</f>
        <v>6.433</v>
      </c>
      <c r="F3098" s="29" t="n">
        <f aca="false">(E3098+Einstellungen!$B$20)*(1+Einstellungen!$B$10)</f>
        <v>29.85591</v>
      </c>
      <c r="G3098" s="21" t="str">
        <f aca="false">IF(F3098&lt;Einstellungen!$B$5,"ja","nein")</f>
        <v>nein</v>
      </c>
      <c r="H3098" s="21" t="s">
        <v>17</v>
      </c>
      <c r="I3098" s="29" t="n">
        <f aca="false">INDEX(Einstellungen!$B$27:$B$50,24)</f>
        <v>0.8</v>
      </c>
      <c r="J3098" s="29" t="n">
        <f aca="false">F3098*I3098</f>
        <v>23.884728</v>
      </c>
    </row>
    <row r="3099" customFormat="false" ht="15" hidden="false" customHeight="false" outlineLevel="0" collapsed="false">
      <c r="A3099" s="28" t="n">
        <v>45710</v>
      </c>
      <c r="B3099" s="21" t="s">
        <v>111</v>
      </c>
      <c r="C3099" s="21" t="s">
        <v>138</v>
      </c>
      <c r="D3099" s="29" t="n">
        <v>50.99</v>
      </c>
      <c r="E3099" s="29" t="n">
        <f aca="false">D3099/10</f>
        <v>5.099</v>
      </c>
      <c r="F3099" s="29" t="n">
        <f aca="false">(E3099+Einstellungen!$B$20)*(1+Einstellungen!$B$10)</f>
        <v>28.26845</v>
      </c>
      <c r="G3099" s="21" t="str">
        <f aca="false">IF(F3099&lt;Einstellungen!$B$5,"ja","nein")</f>
        <v>ja</v>
      </c>
      <c r="H3099" s="21" t="s">
        <v>17</v>
      </c>
      <c r="I3099" s="29" t="n">
        <f aca="false">INDEX(Einstellungen!$B$27:$B$50,1)</f>
        <v>0.6</v>
      </c>
      <c r="J3099" s="29" t="n">
        <f aca="false">F3099*I3099</f>
        <v>16.96107</v>
      </c>
    </row>
    <row r="3100" customFormat="false" ht="15" hidden="false" customHeight="false" outlineLevel="0" collapsed="false">
      <c r="A3100" s="28" t="n">
        <v>45710</v>
      </c>
      <c r="B3100" s="21" t="s">
        <v>113</v>
      </c>
      <c r="C3100" s="21" t="s">
        <v>138</v>
      </c>
      <c r="D3100" s="29" t="n">
        <v>48.62</v>
      </c>
      <c r="E3100" s="29" t="n">
        <f aca="false">D3100/10</f>
        <v>4.862</v>
      </c>
      <c r="F3100" s="29" t="n">
        <f aca="false">(E3100+Einstellungen!$B$20)*(1+Einstellungen!$B$10)</f>
        <v>27.98642</v>
      </c>
      <c r="G3100" s="21" t="str">
        <f aca="false">IF(F3100&lt;Einstellungen!$B$5,"ja","nein")</f>
        <v>ja</v>
      </c>
      <c r="H3100" s="21" t="s">
        <v>17</v>
      </c>
      <c r="I3100" s="29" t="n">
        <f aca="false">INDEX(Einstellungen!$B$27:$B$50,2)</f>
        <v>0.5</v>
      </c>
      <c r="J3100" s="29" t="n">
        <f aca="false">F3100*I3100</f>
        <v>13.99321</v>
      </c>
    </row>
    <row r="3101" customFormat="false" ht="15" hidden="false" customHeight="false" outlineLevel="0" collapsed="false">
      <c r="A3101" s="28" t="n">
        <v>45710</v>
      </c>
      <c r="B3101" s="21" t="s">
        <v>114</v>
      </c>
      <c r="C3101" s="21" t="s">
        <v>138</v>
      </c>
      <c r="D3101" s="29" t="n">
        <v>47.96</v>
      </c>
      <c r="E3101" s="29" t="n">
        <f aca="false">D3101/10</f>
        <v>4.796</v>
      </c>
      <c r="F3101" s="29" t="n">
        <f aca="false">(E3101+Einstellungen!$B$20)*(1+Einstellungen!$B$10)</f>
        <v>27.90788</v>
      </c>
      <c r="G3101" s="21" t="str">
        <f aca="false">IF(F3101&lt;Einstellungen!$B$5,"ja","nein")</f>
        <v>ja</v>
      </c>
      <c r="H3101" s="21" t="s">
        <v>17</v>
      </c>
      <c r="I3101" s="29" t="n">
        <f aca="false">INDEX(Einstellungen!$B$27:$B$50,3)</f>
        <v>0.45</v>
      </c>
      <c r="J3101" s="29" t="n">
        <f aca="false">F3101*I3101</f>
        <v>12.558546</v>
      </c>
    </row>
    <row r="3102" customFormat="false" ht="15" hidden="false" customHeight="false" outlineLevel="0" collapsed="false">
      <c r="A3102" s="28" t="n">
        <v>45710</v>
      </c>
      <c r="B3102" s="21" t="s">
        <v>115</v>
      </c>
      <c r="C3102" s="21" t="s">
        <v>138</v>
      </c>
      <c r="D3102" s="29" t="n">
        <v>42.62</v>
      </c>
      <c r="E3102" s="29" t="n">
        <f aca="false">D3102/10</f>
        <v>4.262</v>
      </c>
      <c r="F3102" s="29" t="n">
        <f aca="false">(E3102+Einstellungen!$B$20)*(1+Einstellungen!$B$10)</f>
        <v>27.27242</v>
      </c>
      <c r="G3102" s="21" t="str">
        <f aca="false">IF(F3102&lt;Einstellungen!$B$5,"ja","nein")</f>
        <v>ja</v>
      </c>
      <c r="H3102" s="21" t="s">
        <v>17</v>
      </c>
      <c r="I3102" s="29" t="n">
        <f aca="false">INDEX(Einstellungen!$B$27:$B$50,4)</f>
        <v>0.45</v>
      </c>
      <c r="J3102" s="29" t="n">
        <f aca="false">F3102*I3102</f>
        <v>12.272589</v>
      </c>
    </row>
    <row r="3103" customFormat="false" ht="15" hidden="false" customHeight="false" outlineLevel="0" collapsed="false">
      <c r="A3103" s="28" t="n">
        <v>45710</v>
      </c>
      <c r="B3103" s="21" t="s">
        <v>116</v>
      </c>
      <c r="C3103" s="21" t="s">
        <v>138</v>
      </c>
      <c r="D3103" s="29" t="n">
        <v>41.2</v>
      </c>
      <c r="E3103" s="29" t="n">
        <f aca="false">D3103/10</f>
        <v>4.12</v>
      </c>
      <c r="F3103" s="29" t="n">
        <f aca="false">(E3103+Einstellungen!$B$20)*(1+Einstellungen!$B$10)</f>
        <v>27.10344</v>
      </c>
      <c r="G3103" s="21" t="str">
        <f aca="false">IF(F3103&lt;Einstellungen!$B$5,"ja","nein")</f>
        <v>ja</v>
      </c>
      <c r="H3103" s="21" t="s">
        <v>17</v>
      </c>
      <c r="I3103" s="29" t="n">
        <f aca="false">INDEX(Einstellungen!$B$27:$B$50,5)</f>
        <v>0.45</v>
      </c>
      <c r="J3103" s="29" t="n">
        <f aca="false">F3103*I3103</f>
        <v>12.196548</v>
      </c>
    </row>
    <row r="3104" customFormat="false" ht="15" hidden="false" customHeight="false" outlineLevel="0" collapsed="false">
      <c r="A3104" s="28" t="n">
        <v>45710</v>
      </c>
      <c r="B3104" s="21" t="s">
        <v>117</v>
      </c>
      <c r="C3104" s="21" t="s">
        <v>138</v>
      </c>
      <c r="D3104" s="29" t="n">
        <v>49.15</v>
      </c>
      <c r="E3104" s="29" t="n">
        <f aca="false">D3104/10</f>
        <v>4.915</v>
      </c>
      <c r="F3104" s="29" t="n">
        <f aca="false">(E3104+Einstellungen!$B$20)*(1+Einstellungen!$B$10)</f>
        <v>28.04949</v>
      </c>
      <c r="G3104" s="21" t="str">
        <f aca="false">IF(F3104&lt;Einstellungen!$B$5,"ja","nein")</f>
        <v>ja</v>
      </c>
      <c r="H3104" s="21" t="s">
        <v>17</v>
      </c>
      <c r="I3104" s="29" t="n">
        <f aca="false">INDEX(Einstellungen!$B$27:$B$50,6)</f>
        <v>0.5</v>
      </c>
      <c r="J3104" s="29" t="n">
        <f aca="false">F3104*I3104</f>
        <v>14.024745</v>
      </c>
    </row>
    <row r="3105" customFormat="false" ht="15" hidden="false" customHeight="false" outlineLevel="0" collapsed="false">
      <c r="A3105" s="28" t="n">
        <v>45710</v>
      </c>
      <c r="B3105" s="21" t="s">
        <v>118</v>
      </c>
      <c r="C3105" s="21" t="s">
        <v>138</v>
      </c>
      <c r="D3105" s="29" t="n">
        <v>49.11</v>
      </c>
      <c r="E3105" s="29" t="n">
        <f aca="false">D3105/10</f>
        <v>4.911</v>
      </c>
      <c r="F3105" s="29" t="n">
        <f aca="false">(E3105+Einstellungen!$B$20)*(1+Einstellungen!$B$10)</f>
        <v>28.04473</v>
      </c>
      <c r="G3105" s="21" t="str">
        <f aca="false">IF(F3105&lt;Einstellungen!$B$5,"ja","nein")</f>
        <v>ja</v>
      </c>
      <c r="H3105" s="21" t="s">
        <v>17</v>
      </c>
      <c r="I3105" s="29" t="n">
        <f aca="false">INDEX(Einstellungen!$B$27:$B$50,7)</f>
        <v>0.7</v>
      </c>
      <c r="J3105" s="29" t="n">
        <f aca="false">F3105*I3105</f>
        <v>19.631311</v>
      </c>
    </row>
    <row r="3106" customFormat="false" ht="15" hidden="false" customHeight="false" outlineLevel="0" collapsed="false">
      <c r="A3106" s="28" t="n">
        <v>45710</v>
      </c>
      <c r="B3106" s="21" t="s">
        <v>119</v>
      </c>
      <c r="C3106" s="21" t="s">
        <v>138</v>
      </c>
      <c r="D3106" s="29" t="n">
        <v>61.22</v>
      </c>
      <c r="E3106" s="29" t="n">
        <f aca="false">D3106/10</f>
        <v>6.122</v>
      </c>
      <c r="F3106" s="29" t="n">
        <f aca="false">(E3106+Einstellungen!$B$20)*(1+Einstellungen!$B$10)</f>
        <v>29.48582</v>
      </c>
      <c r="G3106" s="21" t="str">
        <f aca="false">IF(F3106&lt;Einstellungen!$B$5,"ja","nein")</f>
        <v>nein</v>
      </c>
      <c r="H3106" s="21" t="s">
        <v>17</v>
      </c>
      <c r="I3106" s="29" t="n">
        <f aca="false">INDEX(Einstellungen!$B$27:$B$50,8)</f>
        <v>0.95</v>
      </c>
      <c r="J3106" s="29" t="n">
        <f aca="false">F3106*I3106</f>
        <v>28.011529</v>
      </c>
    </row>
    <row r="3107" customFormat="false" ht="15" hidden="false" customHeight="false" outlineLevel="0" collapsed="false">
      <c r="A3107" s="28" t="n">
        <v>45710</v>
      </c>
      <c r="B3107" s="21" t="s">
        <v>120</v>
      </c>
      <c r="C3107" s="21" t="s">
        <v>138</v>
      </c>
      <c r="D3107" s="29" t="n">
        <v>68.25</v>
      </c>
      <c r="E3107" s="29" t="n">
        <f aca="false">D3107/10</f>
        <v>6.825</v>
      </c>
      <c r="F3107" s="29" t="n">
        <f aca="false">(E3107+Einstellungen!$B$20)*(1+Einstellungen!$B$10)</f>
        <v>30.32239</v>
      </c>
      <c r="G3107" s="21" t="str">
        <f aca="false">IF(F3107&lt;Einstellungen!$B$5,"ja","nein")</f>
        <v>nein</v>
      </c>
      <c r="H3107" s="21" t="s">
        <v>17</v>
      </c>
      <c r="I3107" s="29" t="n">
        <f aca="false">INDEX(Einstellungen!$B$27:$B$50,9)</f>
        <v>1.05</v>
      </c>
      <c r="J3107" s="29" t="n">
        <f aca="false">F3107*I3107</f>
        <v>31.8385095</v>
      </c>
    </row>
    <row r="3108" customFormat="false" ht="15" hidden="false" customHeight="false" outlineLevel="0" collapsed="false">
      <c r="A3108" s="28" t="n">
        <v>45710</v>
      </c>
      <c r="B3108" s="21" t="s">
        <v>121</v>
      </c>
      <c r="C3108" s="21" t="s">
        <v>138</v>
      </c>
      <c r="D3108" s="29" t="n">
        <v>67.74</v>
      </c>
      <c r="E3108" s="29" t="n">
        <f aca="false">D3108/10</f>
        <v>6.774</v>
      </c>
      <c r="F3108" s="29" t="n">
        <f aca="false">(E3108+Einstellungen!$B$20)*(1+Einstellungen!$B$10)</f>
        <v>30.2617</v>
      </c>
      <c r="G3108" s="21" t="str">
        <f aca="false">IF(F3108&lt;Einstellungen!$B$5,"ja","nein")</f>
        <v>nein</v>
      </c>
      <c r="H3108" s="21" t="s">
        <v>17</v>
      </c>
      <c r="I3108" s="29" t="n">
        <f aca="false">INDEX(Einstellungen!$B$27:$B$50,10)</f>
        <v>1.05</v>
      </c>
      <c r="J3108" s="29" t="n">
        <f aca="false">F3108*I3108</f>
        <v>31.774785</v>
      </c>
    </row>
    <row r="3109" customFormat="false" ht="15" hidden="false" customHeight="false" outlineLevel="0" collapsed="false">
      <c r="A3109" s="28" t="n">
        <v>45710</v>
      </c>
      <c r="B3109" s="21" t="s">
        <v>122</v>
      </c>
      <c r="C3109" s="21" t="s">
        <v>138</v>
      </c>
      <c r="D3109" s="29" t="n">
        <v>53.21</v>
      </c>
      <c r="E3109" s="29" t="n">
        <f aca="false">D3109/10</f>
        <v>5.321</v>
      </c>
      <c r="F3109" s="29" t="n">
        <f aca="false">(E3109+Einstellungen!$B$20)*(1+Einstellungen!$B$10)</f>
        <v>28.53263</v>
      </c>
      <c r="G3109" s="21" t="str">
        <f aca="false">IF(F3109&lt;Einstellungen!$B$5,"ja","nein")</f>
        <v>ja</v>
      </c>
      <c r="H3109" s="21" t="s">
        <v>17</v>
      </c>
      <c r="I3109" s="29" t="n">
        <f aca="false">INDEX(Einstellungen!$B$27:$B$50,11)</f>
        <v>1.05</v>
      </c>
      <c r="J3109" s="29" t="n">
        <f aca="false">F3109*I3109</f>
        <v>29.9592615</v>
      </c>
    </row>
    <row r="3110" customFormat="false" ht="15" hidden="false" customHeight="false" outlineLevel="0" collapsed="false">
      <c r="A3110" s="28" t="n">
        <v>45710</v>
      </c>
      <c r="B3110" s="21" t="s">
        <v>123</v>
      </c>
      <c r="C3110" s="21" t="s">
        <v>138</v>
      </c>
      <c r="D3110" s="29" t="n">
        <v>47.13</v>
      </c>
      <c r="E3110" s="29" t="n">
        <f aca="false">D3110/10</f>
        <v>4.713</v>
      </c>
      <c r="F3110" s="29" t="n">
        <f aca="false">(E3110+Einstellungen!$B$20)*(1+Einstellungen!$B$10)</f>
        <v>27.80911</v>
      </c>
      <c r="G3110" s="21" t="str">
        <f aca="false">IF(F3110&lt;Einstellungen!$B$5,"ja","nein")</f>
        <v>ja</v>
      </c>
      <c r="H3110" s="21" t="s">
        <v>17</v>
      </c>
      <c r="I3110" s="29" t="n">
        <f aca="false">INDEX(Einstellungen!$B$27:$B$50,12)</f>
        <v>1.1</v>
      </c>
      <c r="J3110" s="29" t="n">
        <f aca="false">F3110*I3110</f>
        <v>30.590021</v>
      </c>
    </row>
    <row r="3111" customFormat="false" ht="15" hidden="false" customHeight="false" outlineLevel="0" collapsed="false">
      <c r="A3111" s="28" t="n">
        <v>45710</v>
      </c>
      <c r="B3111" s="21" t="s">
        <v>124</v>
      </c>
      <c r="C3111" s="21" t="s">
        <v>138</v>
      </c>
      <c r="D3111" s="29" t="n">
        <v>40.4</v>
      </c>
      <c r="E3111" s="29" t="n">
        <f aca="false">D3111/10</f>
        <v>4.04</v>
      </c>
      <c r="F3111" s="29" t="n">
        <f aca="false">(E3111+Einstellungen!$B$20)*(1+Einstellungen!$B$10)</f>
        <v>27.00824</v>
      </c>
      <c r="G3111" s="21" t="str">
        <f aca="false">IF(F3111&lt;Einstellungen!$B$5,"ja","nein")</f>
        <v>ja</v>
      </c>
      <c r="H3111" s="21" t="s">
        <v>17</v>
      </c>
      <c r="I3111" s="29" t="n">
        <f aca="false">INDEX(Einstellungen!$B$27:$B$50,13)</f>
        <v>1.2</v>
      </c>
      <c r="J3111" s="29" t="n">
        <f aca="false">F3111*I3111</f>
        <v>32.409888</v>
      </c>
    </row>
    <row r="3112" customFormat="false" ht="15" hidden="false" customHeight="false" outlineLevel="0" collapsed="false">
      <c r="A3112" s="28" t="n">
        <v>45710</v>
      </c>
      <c r="B3112" s="21" t="s">
        <v>125</v>
      </c>
      <c r="C3112" s="21" t="s">
        <v>138</v>
      </c>
      <c r="D3112" s="29" t="n">
        <v>52.69</v>
      </c>
      <c r="E3112" s="29" t="n">
        <f aca="false">D3112/10</f>
        <v>5.269</v>
      </c>
      <c r="F3112" s="29" t="n">
        <f aca="false">(E3112+Einstellungen!$B$20)*(1+Einstellungen!$B$10)</f>
        <v>28.47075</v>
      </c>
      <c r="G3112" s="21" t="str">
        <f aca="false">IF(F3112&lt;Einstellungen!$B$5,"ja","nein")</f>
        <v>ja</v>
      </c>
      <c r="H3112" s="21" t="s">
        <v>17</v>
      </c>
      <c r="I3112" s="29" t="n">
        <f aca="false">INDEX(Einstellungen!$B$27:$B$50,14)</f>
        <v>1.15</v>
      </c>
      <c r="J3112" s="29" t="n">
        <f aca="false">F3112*I3112</f>
        <v>32.7413625</v>
      </c>
    </row>
    <row r="3113" customFormat="false" ht="15" hidden="false" customHeight="false" outlineLevel="0" collapsed="false">
      <c r="A3113" s="28" t="n">
        <v>45710</v>
      </c>
      <c r="B3113" s="21" t="s">
        <v>126</v>
      </c>
      <c r="C3113" s="21" t="s">
        <v>138</v>
      </c>
      <c r="D3113" s="29" t="n">
        <v>68</v>
      </c>
      <c r="E3113" s="29" t="n">
        <f aca="false">D3113/10</f>
        <v>6.8</v>
      </c>
      <c r="F3113" s="29" t="n">
        <f aca="false">(E3113+Einstellungen!$B$20)*(1+Einstellungen!$B$10)</f>
        <v>30.29264</v>
      </c>
      <c r="G3113" s="21" t="str">
        <f aca="false">IF(F3113&lt;Einstellungen!$B$5,"ja","nein")</f>
        <v>nein</v>
      </c>
      <c r="H3113" s="21" t="s">
        <v>17</v>
      </c>
      <c r="I3113" s="29" t="n">
        <f aca="false">INDEX(Einstellungen!$B$27:$B$50,15)</f>
        <v>1</v>
      </c>
      <c r="J3113" s="29" t="n">
        <f aca="false">F3113*I3113</f>
        <v>30.29264</v>
      </c>
    </row>
    <row r="3114" customFormat="false" ht="15" hidden="false" customHeight="false" outlineLevel="0" collapsed="false">
      <c r="A3114" s="28" t="n">
        <v>45710</v>
      </c>
      <c r="B3114" s="21" t="s">
        <v>127</v>
      </c>
      <c r="C3114" s="21" t="s">
        <v>138</v>
      </c>
      <c r="D3114" s="29" t="n">
        <v>85.6</v>
      </c>
      <c r="E3114" s="29" t="n">
        <f aca="false">D3114/10</f>
        <v>8.56</v>
      </c>
      <c r="F3114" s="29" t="n">
        <f aca="false">(E3114+Einstellungen!$B$20)*(1+Einstellungen!$B$10)</f>
        <v>32.38704</v>
      </c>
      <c r="G3114" s="21" t="str">
        <f aca="false">IF(F3114&lt;Einstellungen!$B$5,"ja","nein")</f>
        <v>nein</v>
      </c>
      <c r="H3114" s="21" t="s">
        <v>17</v>
      </c>
      <c r="I3114" s="29" t="n">
        <f aca="false">INDEX(Einstellungen!$B$27:$B$50,16)</f>
        <v>0.95</v>
      </c>
      <c r="J3114" s="29" t="n">
        <f aca="false">F3114*I3114</f>
        <v>30.767688</v>
      </c>
    </row>
    <row r="3115" customFormat="false" ht="15" hidden="false" customHeight="false" outlineLevel="0" collapsed="false">
      <c r="A3115" s="28" t="n">
        <v>45710</v>
      </c>
      <c r="B3115" s="21" t="s">
        <v>128</v>
      </c>
      <c r="C3115" s="21" t="s">
        <v>138</v>
      </c>
      <c r="D3115" s="29" t="n">
        <v>100.95</v>
      </c>
      <c r="E3115" s="29" t="n">
        <f aca="false">D3115/10</f>
        <v>10.095</v>
      </c>
      <c r="F3115" s="29" t="n">
        <f aca="false">(E3115+Einstellungen!$B$20)*(1+Einstellungen!$B$10)</f>
        <v>34.21369</v>
      </c>
      <c r="G3115" s="21" t="str">
        <f aca="false">IF(F3115&lt;Einstellungen!$B$5,"ja","nein")</f>
        <v>nein</v>
      </c>
      <c r="H3115" s="21" t="s">
        <v>17</v>
      </c>
      <c r="I3115" s="29" t="n">
        <f aca="false">INDEX(Einstellungen!$B$27:$B$50,17)</f>
        <v>0.95</v>
      </c>
      <c r="J3115" s="29" t="n">
        <f aca="false">F3115*I3115</f>
        <v>32.5030055</v>
      </c>
    </row>
    <row r="3116" customFormat="false" ht="15" hidden="false" customHeight="false" outlineLevel="0" collapsed="false">
      <c r="A3116" s="28" t="n">
        <v>45710</v>
      </c>
      <c r="B3116" s="21" t="s">
        <v>129</v>
      </c>
      <c r="C3116" s="21" t="s">
        <v>138</v>
      </c>
      <c r="D3116" s="29" t="n">
        <v>108.38</v>
      </c>
      <c r="E3116" s="29" t="n">
        <f aca="false">D3116/10</f>
        <v>10.838</v>
      </c>
      <c r="F3116" s="29" t="n">
        <f aca="false">(E3116+Einstellungen!$B$20)*(1+Einstellungen!$B$10)</f>
        <v>35.09786</v>
      </c>
      <c r="G3116" s="21" t="str">
        <f aca="false">IF(F3116&lt;Einstellungen!$B$5,"ja","nein")</f>
        <v>nein</v>
      </c>
      <c r="H3116" s="21" t="s">
        <v>17</v>
      </c>
      <c r="I3116" s="29" t="n">
        <f aca="false">INDEX(Einstellungen!$B$27:$B$50,18)</f>
        <v>1.1</v>
      </c>
      <c r="J3116" s="29" t="n">
        <f aca="false">F3116*I3116</f>
        <v>38.607646</v>
      </c>
    </row>
    <row r="3117" customFormat="false" ht="15" hidden="false" customHeight="false" outlineLevel="0" collapsed="false">
      <c r="A3117" s="28" t="n">
        <v>45710</v>
      </c>
      <c r="B3117" s="21" t="s">
        <v>130</v>
      </c>
      <c r="C3117" s="21" t="s">
        <v>138</v>
      </c>
      <c r="D3117" s="29" t="n">
        <v>106.98</v>
      </c>
      <c r="E3117" s="29" t="n">
        <f aca="false">D3117/10</f>
        <v>10.698</v>
      </c>
      <c r="F3117" s="29" t="n">
        <f aca="false">(E3117+Einstellungen!$B$20)*(1+Einstellungen!$B$10)</f>
        <v>34.93126</v>
      </c>
      <c r="G3117" s="21" t="str">
        <f aca="false">IF(F3117&lt;Einstellungen!$B$5,"ja","nein")</f>
        <v>nein</v>
      </c>
      <c r="H3117" s="21" t="s">
        <v>17</v>
      </c>
      <c r="I3117" s="29" t="n">
        <f aca="false">INDEX(Einstellungen!$B$27:$B$50,19)</f>
        <v>1.35</v>
      </c>
      <c r="J3117" s="29" t="n">
        <f aca="false">F3117*I3117</f>
        <v>47.157201</v>
      </c>
    </row>
    <row r="3118" customFormat="false" ht="15" hidden="false" customHeight="false" outlineLevel="0" collapsed="false">
      <c r="A3118" s="28" t="n">
        <v>45710</v>
      </c>
      <c r="B3118" s="21" t="s">
        <v>131</v>
      </c>
      <c r="C3118" s="21" t="s">
        <v>138</v>
      </c>
      <c r="D3118" s="29" t="n">
        <v>115.18</v>
      </c>
      <c r="E3118" s="29" t="n">
        <f aca="false">D3118/10</f>
        <v>11.518</v>
      </c>
      <c r="F3118" s="29" t="n">
        <f aca="false">(E3118+Einstellungen!$B$20)*(1+Einstellungen!$B$10)</f>
        <v>35.90706</v>
      </c>
      <c r="G3118" s="21" t="str">
        <f aca="false">IF(F3118&lt;Einstellungen!$B$5,"ja","nein")</f>
        <v>nein</v>
      </c>
      <c r="H3118" s="21" t="s">
        <v>17</v>
      </c>
      <c r="I3118" s="29" t="n">
        <f aca="false">INDEX(Einstellungen!$B$27:$B$50,20)</f>
        <v>1.45</v>
      </c>
      <c r="J3118" s="29" t="n">
        <f aca="false">F3118*I3118</f>
        <v>52.065237</v>
      </c>
    </row>
    <row r="3119" customFormat="false" ht="15" hidden="false" customHeight="false" outlineLevel="0" collapsed="false">
      <c r="A3119" s="28" t="n">
        <v>45710</v>
      </c>
      <c r="B3119" s="21" t="s">
        <v>132</v>
      </c>
      <c r="C3119" s="21" t="s">
        <v>138</v>
      </c>
      <c r="D3119" s="29" t="n">
        <v>103</v>
      </c>
      <c r="E3119" s="29" t="n">
        <f aca="false">D3119/10</f>
        <v>10.3</v>
      </c>
      <c r="F3119" s="29" t="n">
        <f aca="false">(E3119+Einstellungen!$B$20)*(1+Einstellungen!$B$10)</f>
        <v>34.45764</v>
      </c>
      <c r="G3119" s="21" t="str">
        <f aca="false">IF(F3119&lt;Einstellungen!$B$5,"ja","nein")</f>
        <v>nein</v>
      </c>
      <c r="H3119" s="21" t="s">
        <v>17</v>
      </c>
      <c r="I3119" s="29" t="n">
        <f aca="false">INDEX(Einstellungen!$B$27:$B$50,21)</f>
        <v>1.4</v>
      </c>
      <c r="J3119" s="29" t="n">
        <f aca="false">F3119*I3119</f>
        <v>48.240696</v>
      </c>
    </row>
    <row r="3120" customFormat="false" ht="15" hidden="false" customHeight="false" outlineLevel="0" collapsed="false">
      <c r="A3120" s="28" t="n">
        <v>45710</v>
      </c>
      <c r="B3120" s="21" t="s">
        <v>133</v>
      </c>
      <c r="C3120" s="21" t="s">
        <v>138</v>
      </c>
      <c r="D3120" s="29" t="n">
        <v>101.58</v>
      </c>
      <c r="E3120" s="29" t="n">
        <f aca="false">D3120/10</f>
        <v>10.158</v>
      </c>
      <c r="F3120" s="29" t="n">
        <f aca="false">(E3120+Einstellungen!$B$20)*(1+Einstellungen!$B$10)</f>
        <v>34.28866</v>
      </c>
      <c r="G3120" s="21" t="str">
        <f aca="false">IF(F3120&lt;Einstellungen!$B$5,"ja","nein")</f>
        <v>nein</v>
      </c>
      <c r="H3120" s="21" t="s">
        <v>17</v>
      </c>
      <c r="I3120" s="29" t="n">
        <f aca="false">INDEX(Einstellungen!$B$27:$B$50,22)</f>
        <v>1.25</v>
      </c>
      <c r="J3120" s="29" t="n">
        <f aca="false">F3120*I3120</f>
        <v>42.860825</v>
      </c>
    </row>
    <row r="3121" customFormat="false" ht="15" hidden="false" customHeight="false" outlineLevel="0" collapsed="false">
      <c r="A3121" s="28" t="n">
        <v>45710</v>
      </c>
      <c r="B3121" s="21" t="s">
        <v>134</v>
      </c>
      <c r="C3121" s="21" t="s">
        <v>138</v>
      </c>
      <c r="D3121" s="29" t="n">
        <v>94.27</v>
      </c>
      <c r="E3121" s="29" t="n">
        <f aca="false">D3121/10</f>
        <v>9.427</v>
      </c>
      <c r="F3121" s="29" t="n">
        <f aca="false">(E3121+Einstellungen!$B$20)*(1+Einstellungen!$B$10)</f>
        <v>33.41877</v>
      </c>
      <c r="G3121" s="21" t="str">
        <f aca="false">IF(F3121&lt;Einstellungen!$B$5,"ja","nein")</f>
        <v>nein</v>
      </c>
      <c r="H3121" s="21" t="s">
        <v>17</v>
      </c>
      <c r="I3121" s="29" t="n">
        <f aca="false">INDEX(Einstellungen!$B$27:$B$50,23)</f>
        <v>1.05</v>
      </c>
      <c r="J3121" s="29" t="n">
        <f aca="false">F3121*I3121</f>
        <v>35.0897085</v>
      </c>
    </row>
    <row r="3122" customFormat="false" ht="15" hidden="false" customHeight="false" outlineLevel="0" collapsed="false">
      <c r="A3122" s="28" t="n">
        <v>45710</v>
      </c>
      <c r="B3122" s="21" t="s">
        <v>135</v>
      </c>
      <c r="C3122" s="21" t="s">
        <v>138</v>
      </c>
      <c r="D3122" s="29" t="n">
        <v>83.51</v>
      </c>
      <c r="E3122" s="29" t="n">
        <f aca="false">D3122/10</f>
        <v>8.351</v>
      </c>
      <c r="F3122" s="29" t="n">
        <f aca="false">(E3122+Einstellungen!$B$20)*(1+Einstellungen!$B$10)</f>
        <v>32.13833</v>
      </c>
      <c r="G3122" s="21" t="str">
        <f aca="false">IF(F3122&lt;Einstellungen!$B$5,"ja","nein")</f>
        <v>nein</v>
      </c>
      <c r="H3122" s="21" t="s">
        <v>17</v>
      </c>
      <c r="I3122" s="29" t="n">
        <f aca="false">INDEX(Einstellungen!$B$27:$B$50,24)</f>
        <v>0.8</v>
      </c>
      <c r="J3122" s="29" t="n">
        <f aca="false">F3122*I3122</f>
        <v>25.710664</v>
      </c>
    </row>
    <row r="3123" customFormat="false" ht="15" hidden="false" customHeight="false" outlineLevel="0" collapsed="false">
      <c r="A3123" s="28" t="n">
        <v>45711</v>
      </c>
      <c r="B3123" s="21" t="s">
        <v>111</v>
      </c>
      <c r="C3123" s="21" t="s">
        <v>139</v>
      </c>
      <c r="D3123" s="29" t="n">
        <v>91.1</v>
      </c>
      <c r="E3123" s="29" t="n">
        <f aca="false">D3123/10</f>
        <v>9.11</v>
      </c>
      <c r="F3123" s="29" t="n">
        <f aca="false">(E3123+Einstellungen!$B$20)*(1+Einstellungen!$B$10)</f>
        <v>33.04154</v>
      </c>
      <c r="G3123" s="21" t="str">
        <f aca="false">IF(F3123&lt;Einstellungen!$B$5,"ja","nein")</f>
        <v>nein</v>
      </c>
      <c r="H3123" s="21" t="s">
        <v>17</v>
      </c>
      <c r="I3123" s="29" t="n">
        <f aca="false">INDEX(Einstellungen!$B$27:$B$50,1)</f>
        <v>0.6</v>
      </c>
      <c r="J3123" s="29" t="n">
        <f aca="false">F3123*I3123</f>
        <v>19.824924</v>
      </c>
    </row>
    <row r="3124" customFormat="false" ht="15" hidden="false" customHeight="false" outlineLevel="0" collapsed="false">
      <c r="A3124" s="28" t="n">
        <v>45711</v>
      </c>
      <c r="B3124" s="21" t="s">
        <v>113</v>
      </c>
      <c r="C3124" s="21" t="s">
        <v>139</v>
      </c>
      <c r="D3124" s="29" t="n">
        <v>84.99</v>
      </c>
      <c r="E3124" s="29" t="n">
        <f aca="false">D3124/10</f>
        <v>8.499</v>
      </c>
      <c r="F3124" s="29" t="n">
        <f aca="false">(E3124+Einstellungen!$B$20)*(1+Einstellungen!$B$10)</f>
        <v>32.31445</v>
      </c>
      <c r="G3124" s="21" t="str">
        <f aca="false">IF(F3124&lt;Einstellungen!$B$5,"ja","nein")</f>
        <v>nein</v>
      </c>
      <c r="H3124" s="21" t="s">
        <v>17</v>
      </c>
      <c r="I3124" s="29" t="n">
        <f aca="false">INDEX(Einstellungen!$B$27:$B$50,2)</f>
        <v>0.5</v>
      </c>
      <c r="J3124" s="29" t="n">
        <f aca="false">F3124*I3124</f>
        <v>16.157225</v>
      </c>
    </row>
    <row r="3125" customFormat="false" ht="15" hidden="false" customHeight="false" outlineLevel="0" collapsed="false">
      <c r="A3125" s="28" t="n">
        <v>45711</v>
      </c>
      <c r="B3125" s="21" t="s">
        <v>114</v>
      </c>
      <c r="C3125" s="21" t="s">
        <v>139</v>
      </c>
      <c r="D3125" s="29" t="n">
        <v>86.21</v>
      </c>
      <c r="E3125" s="29" t="n">
        <f aca="false">D3125/10</f>
        <v>8.621</v>
      </c>
      <c r="F3125" s="29" t="n">
        <f aca="false">(E3125+Einstellungen!$B$20)*(1+Einstellungen!$B$10)</f>
        <v>32.45963</v>
      </c>
      <c r="G3125" s="21" t="str">
        <f aca="false">IF(F3125&lt;Einstellungen!$B$5,"ja","nein")</f>
        <v>nein</v>
      </c>
      <c r="H3125" s="21" t="s">
        <v>17</v>
      </c>
      <c r="I3125" s="29" t="n">
        <f aca="false">INDEX(Einstellungen!$B$27:$B$50,3)</f>
        <v>0.45</v>
      </c>
      <c r="J3125" s="29" t="n">
        <f aca="false">F3125*I3125</f>
        <v>14.6068335</v>
      </c>
    </row>
    <row r="3126" customFormat="false" ht="15" hidden="false" customHeight="false" outlineLevel="0" collapsed="false">
      <c r="A3126" s="28" t="n">
        <v>45711</v>
      </c>
      <c r="B3126" s="21" t="s">
        <v>115</v>
      </c>
      <c r="C3126" s="21" t="s">
        <v>139</v>
      </c>
      <c r="D3126" s="29" t="n">
        <v>83.63</v>
      </c>
      <c r="E3126" s="29" t="n">
        <f aca="false">D3126/10</f>
        <v>8.363</v>
      </c>
      <c r="F3126" s="29" t="n">
        <f aca="false">(E3126+Einstellungen!$B$20)*(1+Einstellungen!$B$10)</f>
        <v>32.15261</v>
      </c>
      <c r="G3126" s="21" t="str">
        <f aca="false">IF(F3126&lt;Einstellungen!$B$5,"ja","nein")</f>
        <v>nein</v>
      </c>
      <c r="H3126" s="21" t="s">
        <v>17</v>
      </c>
      <c r="I3126" s="29" t="n">
        <f aca="false">INDEX(Einstellungen!$B$27:$B$50,4)</f>
        <v>0.45</v>
      </c>
      <c r="J3126" s="29" t="n">
        <f aca="false">F3126*I3126</f>
        <v>14.4686745</v>
      </c>
    </row>
    <row r="3127" customFormat="false" ht="15" hidden="false" customHeight="false" outlineLevel="0" collapsed="false">
      <c r="A3127" s="28" t="n">
        <v>45711</v>
      </c>
      <c r="B3127" s="21" t="s">
        <v>116</v>
      </c>
      <c r="C3127" s="21" t="s">
        <v>139</v>
      </c>
      <c r="D3127" s="29" t="n">
        <v>85.77</v>
      </c>
      <c r="E3127" s="29" t="n">
        <f aca="false">D3127/10</f>
        <v>8.577</v>
      </c>
      <c r="F3127" s="29" t="n">
        <f aca="false">(E3127+Einstellungen!$B$20)*(1+Einstellungen!$B$10)</f>
        <v>32.40727</v>
      </c>
      <c r="G3127" s="21" t="str">
        <f aca="false">IF(F3127&lt;Einstellungen!$B$5,"ja","nein")</f>
        <v>nein</v>
      </c>
      <c r="H3127" s="21" t="s">
        <v>17</v>
      </c>
      <c r="I3127" s="29" t="n">
        <f aca="false">INDEX(Einstellungen!$B$27:$B$50,5)</f>
        <v>0.45</v>
      </c>
      <c r="J3127" s="29" t="n">
        <f aca="false">F3127*I3127</f>
        <v>14.5832715</v>
      </c>
    </row>
    <row r="3128" customFormat="false" ht="15" hidden="false" customHeight="false" outlineLevel="0" collapsed="false">
      <c r="A3128" s="28" t="n">
        <v>45711</v>
      </c>
      <c r="B3128" s="21" t="s">
        <v>117</v>
      </c>
      <c r="C3128" s="21" t="s">
        <v>139</v>
      </c>
      <c r="D3128" s="29" t="n">
        <v>87.33</v>
      </c>
      <c r="E3128" s="29" t="n">
        <f aca="false">D3128/10</f>
        <v>8.733</v>
      </c>
      <c r="F3128" s="29" t="n">
        <f aca="false">(E3128+Einstellungen!$B$20)*(1+Einstellungen!$B$10)</f>
        <v>32.59291</v>
      </c>
      <c r="G3128" s="21" t="str">
        <f aca="false">IF(F3128&lt;Einstellungen!$B$5,"ja","nein")</f>
        <v>nein</v>
      </c>
      <c r="H3128" s="21" t="s">
        <v>17</v>
      </c>
      <c r="I3128" s="29" t="n">
        <f aca="false">INDEX(Einstellungen!$B$27:$B$50,6)</f>
        <v>0.5</v>
      </c>
      <c r="J3128" s="29" t="n">
        <f aca="false">F3128*I3128</f>
        <v>16.296455</v>
      </c>
    </row>
    <row r="3129" customFormat="false" ht="15" hidden="false" customHeight="false" outlineLevel="0" collapsed="false">
      <c r="A3129" s="28" t="n">
        <v>45711</v>
      </c>
      <c r="B3129" s="21" t="s">
        <v>118</v>
      </c>
      <c r="C3129" s="21" t="s">
        <v>139</v>
      </c>
      <c r="D3129" s="29" t="n">
        <v>87.7</v>
      </c>
      <c r="E3129" s="29" t="n">
        <f aca="false">D3129/10</f>
        <v>8.77</v>
      </c>
      <c r="F3129" s="29" t="n">
        <f aca="false">(E3129+Einstellungen!$B$20)*(1+Einstellungen!$B$10)</f>
        <v>32.63694</v>
      </c>
      <c r="G3129" s="21" t="str">
        <f aca="false">IF(F3129&lt;Einstellungen!$B$5,"ja","nein")</f>
        <v>nein</v>
      </c>
      <c r="H3129" s="21" t="s">
        <v>17</v>
      </c>
      <c r="I3129" s="29" t="n">
        <f aca="false">INDEX(Einstellungen!$B$27:$B$50,7)</f>
        <v>0.7</v>
      </c>
      <c r="J3129" s="29" t="n">
        <f aca="false">F3129*I3129</f>
        <v>22.845858</v>
      </c>
    </row>
    <row r="3130" customFormat="false" ht="15" hidden="false" customHeight="false" outlineLevel="0" collapsed="false">
      <c r="A3130" s="28" t="n">
        <v>45711</v>
      </c>
      <c r="B3130" s="21" t="s">
        <v>119</v>
      </c>
      <c r="C3130" s="21" t="s">
        <v>139</v>
      </c>
      <c r="D3130" s="29" t="n">
        <v>108</v>
      </c>
      <c r="E3130" s="29" t="n">
        <f aca="false">D3130/10</f>
        <v>10.8</v>
      </c>
      <c r="F3130" s="29" t="n">
        <f aca="false">(E3130+Einstellungen!$B$20)*(1+Einstellungen!$B$10)</f>
        <v>35.05264</v>
      </c>
      <c r="G3130" s="21" t="str">
        <f aca="false">IF(F3130&lt;Einstellungen!$B$5,"ja","nein")</f>
        <v>nein</v>
      </c>
      <c r="H3130" s="21" t="s">
        <v>17</v>
      </c>
      <c r="I3130" s="29" t="n">
        <f aca="false">INDEX(Einstellungen!$B$27:$B$50,8)</f>
        <v>0.95</v>
      </c>
      <c r="J3130" s="29" t="n">
        <f aca="false">F3130*I3130</f>
        <v>33.300008</v>
      </c>
    </row>
    <row r="3131" customFormat="false" ht="15" hidden="false" customHeight="false" outlineLevel="0" collapsed="false">
      <c r="A3131" s="28" t="n">
        <v>45711</v>
      </c>
      <c r="B3131" s="21" t="s">
        <v>120</v>
      </c>
      <c r="C3131" s="21" t="s">
        <v>139</v>
      </c>
      <c r="D3131" s="29" t="n">
        <v>112.24</v>
      </c>
      <c r="E3131" s="29" t="n">
        <f aca="false">D3131/10</f>
        <v>11.224</v>
      </c>
      <c r="F3131" s="29" t="n">
        <f aca="false">(E3131+Einstellungen!$B$20)*(1+Einstellungen!$B$10)</f>
        <v>35.5572</v>
      </c>
      <c r="G3131" s="21" t="str">
        <f aca="false">IF(F3131&lt;Einstellungen!$B$5,"ja","nein")</f>
        <v>nein</v>
      </c>
      <c r="H3131" s="21" t="s">
        <v>17</v>
      </c>
      <c r="I3131" s="29" t="n">
        <f aca="false">INDEX(Einstellungen!$B$27:$B$50,9)</f>
        <v>1.05</v>
      </c>
      <c r="J3131" s="29" t="n">
        <f aca="false">F3131*I3131</f>
        <v>37.33506</v>
      </c>
    </row>
    <row r="3132" customFormat="false" ht="15" hidden="false" customHeight="false" outlineLevel="0" collapsed="false">
      <c r="A3132" s="28" t="n">
        <v>45711</v>
      </c>
      <c r="B3132" s="21" t="s">
        <v>121</v>
      </c>
      <c r="C3132" s="21" t="s">
        <v>139</v>
      </c>
      <c r="D3132" s="29" t="n">
        <v>99.35</v>
      </c>
      <c r="E3132" s="29" t="n">
        <f aca="false">D3132/10</f>
        <v>9.935</v>
      </c>
      <c r="F3132" s="29" t="n">
        <f aca="false">(E3132+Einstellungen!$B$20)*(1+Einstellungen!$B$10)</f>
        <v>34.02329</v>
      </c>
      <c r="G3132" s="21" t="str">
        <f aca="false">IF(F3132&lt;Einstellungen!$B$5,"ja","nein")</f>
        <v>nein</v>
      </c>
      <c r="H3132" s="21" t="s">
        <v>17</v>
      </c>
      <c r="I3132" s="29" t="n">
        <f aca="false">INDEX(Einstellungen!$B$27:$B$50,10)</f>
        <v>1.05</v>
      </c>
      <c r="J3132" s="29" t="n">
        <f aca="false">F3132*I3132</f>
        <v>35.7244545</v>
      </c>
    </row>
    <row r="3133" customFormat="false" ht="15" hidden="false" customHeight="false" outlineLevel="0" collapsed="false">
      <c r="A3133" s="28" t="n">
        <v>45711</v>
      </c>
      <c r="B3133" s="21" t="s">
        <v>122</v>
      </c>
      <c r="C3133" s="21" t="s">
        <v>139</v>
      </c>
      <c r="D3133" s="29" t="n">
        <v>83</v>
      </c>
      <c r="E3133" s="29" t="n">
        <f aca="false">D3133/10</f>
        <v>8.3</v>
      </c>
      <c r="F3133" s="29" t="n">
        <f aca="false">(E3133+Einstellungen!$B$20)*(1+Einstellungen!$B$10)</f>
        <v>32.07764</v>
      </c>
      <c r="G3133" s="21" t="str">
        <f aca="false">IF(F3133&lt;Einstellungen!$B$5,"ja","nein")</f>
        <v>nein</v>
      </c>
      <c r="H3133" s="21" t="s">
        <v>17</v>
      </c>
      <c r="I3133" s="29" t="n">
        <f aca="false">INDEX(Einstellungen!$B$27:$B$50,11)</f>
        <v>1.05</v>
      </c>
      <c r="J3133" s="29" t="n">
        <f aca="false">F3133*I3133</f>
        <v>33.681522</v>
      </c>
    </row>
    <row r="3134" customFormat="false" ht="15" hidden="false" customHeight="false" outlineLevel="0" collapsed="false">
      <c r="A3134" s="28" t="n">
        <v>45711</v>
      </c>
      <c r="B3134" s="21" t="s">
        <v>123</v>
      </c>
      <c r="C3134" s="21" t="s">
        <v>139</v>
      </c>
      <c r="D3134" s="29" t="n">
        <v>81.5</v>
      </c>
      <c r="E3134" s="29" t="n">
        <f aca="false">D3134/10</f>
        <v>8.15</v>
      </c>
      <c r="F3134" s="29" t="n">
        <f aca="false">(E3134+Einstellungen!$B$20)*(1+Einstellungen!$B$10)</f>
        <v>31.89914</v>
      </c>
      <c r="G3134" s="21" t="str">
        <f aca="false">IF(F3134&lt;Einstellungen!$B$5,"ja","nein")</f>
        <v>nein</v>
      </c>
      <c r="H3134" s="21" t="s">
        <v>17</v>
      </c>
      <c r="I3134" s="29" t="n">
        <f aca="false">INDEX(Einstellungen!$B$27:$B$50,12)</f>
        <v>1.1</v>
      </c>
      <c r="J3134" s="29" t="n">
        <f aca="false">F3134*I3134</f>
        <v>35.089054</v>
      </c>
    </row>
    <row r="3135" customFormat="false" ht="15" hidden="false" customHeight="false" outlineLevel="0" collapsed="false">
      <c r="A3135" s="28" t="n">
        <v>45711</v>
      </c>
      <c r="B3135" s="21" t="s">
        <v>124</v>
      </c>
      <c r="C3135" s="21" t="s">
        <v>139</v>
      </c>
      <c r="D3135" s="29" t="n">
        <v>71.12</v>
      </c>
      <c r="E3135" s="29" t="n">
        <f aca="false">D3135/10</f>
        <v>7.112</v>
      </c>
      <c r="F3135" s="29" t="n">
        <f aca="false">(E3135+Einstellungen!$B$20)*(1+Einstellungen!$B$10)</f>
        <v>30.66392</v>
      </c>
      <c r="G3135" s="21" t="str">
        <f aca="false">IF(F3135&lt;Einstellungen!$B$5,"ja","nein")</f>
        <v>nein</v>
      </c>
      <c r="H3135" s="21" t="s">
        <v>17</v>
      </c>
      <c r="I3135" s="29" t="n">
        <f aca="false">INDEX(Einstellungen!$B$27:$B$50,13)</f>
        <v>1.2</v>
      </c>
      <c r="J3135" s="29" t="n">
        <f aca="false">F3135*I3135</f>
        <v>36.796704</v>
      </c>
    </row>
    <row r="3136" customFormat="false" ht="15" hidden="false" customHeight="false" outlineLevel="0" collapsed="false">
      <c r="A3136" s="28" t="n">
        <v>45711</v>
      </c>
      <c r="B3136" s="21" t="s">
        <v>125</v>
      </c>
      <c r="C3136" s="21" t="s">
        <v>139</v>
      </c>
      <c r="D3136" s="29" t="n">
        <v>69.2</v>
      </c>
      <c r="E3136" s="29" t="n">
        <f aca="false">D3136/10</f>
        <v>6.92</v>
      </c>
      <c r="F3136" s="29" t="n">
        <f aca="false">(E3136+Einstellungen!$B$20)*(1+Einstellungen!$B$10)</f>
        <v>30.43544</v>
      </c>
      <c r="G3136" s="21" t="str">
        <f aca="false">IF(F3136&lt;Einstellungen!$B$5,"ja","nein")</f>
        <v>nein</v>
      </c>
      <c r="H3136" s="21" t="s">
        <v>17</v>
      </c>
      <c r="I3136" s="29" t="n">
        <f aca="false">INDEX(Einstellungen!$B$27:$B$50,14)</f>
        <v>1.15</v>
      </c>
      <c r="J3136" s="29" t="n">
        <f aca="false">F3136*I3136</f>
        <v>35.000756</v>
      </c>
    </row>
    <row r="3137" customFormat="false" ht="15" hidden="false" customHeight="false" outlineLevel="0" collapsed="false">
      <c r="A3137" s="28" t="n">
        <v>45711</v>
      </c>
      <c r="B3137" s="21" t="s">
        <v>126</v>
      </c>
      <c r="C3137" s="21" t="s">
        <v>139</v>
      </c>
      <c r="D3137" s="29" t="n">
        <v>64.75</v>
      </c>
      <c r="E3137" s="29" t="n">
        <f aca="false">D3137/10</f>
        <v>6.475</v>
      </c>
      <c r="F3137" s="29" t="n">
        <f aca="false">(E3137+Einstellungen!$B$20)*(1+Einstellungen!$B$10)</f>
        <v>29.90589</v>
      </c>
      <c r="G3137" s="21" t="str">
        <f aca="false">IF(F3137&lt;Einstellungen!$B$5,"ja","nein")</f>
        <v>nein</v>
      </c>
      <c r="H3137" s="21" t="s">
        <v>17</v>
      </c>
      <c r="I3137" s="29" t="n">
        <f aca="false">INDEX(Einstellungen!$B$27:$B$50,15)</f>
        <v>1</v>
      </c>
      <c r="J3137" s="29" t="n">
        <f aca="false">F3137*I3137</f>
        <v>29.90589</v>
      </c>
    </row>
    <row r="3138" customFormat="false" ht="15" hidden="false" customHeight="false" outlineLevel="0" collapsed="false">
      <c r="A3138" s="28" t="n">
        <v>45711</v>
      </c>
      <c r="B3138" s="21" t="s">
        <v>127</v>
      </c>
      <c r="C3138" s="21" t="s">
        <v>139</v>
      </c>
      <c r="D3138" s="29" t="n">
        <v>69.11</v>
      </c>
      <c r="E3138" s="29" t="n">
        <f aca="false">D3138/10</f>
        <v>6.911</v>
      </c>
      <c r="F3138" s="29" t="n">
        <f aca="false">(E3138+Einstellungen!$B$20)*(1+Einstellungen!$B$10)</f>
        <v>30.42473</v>
      </c>
      <c r="G3138" s="21" t="str">
        <f aca="false">IF(F3138&lt;Einstellungen!$B$5,"ja","nein")</f>
        <v>nein</v>
      </c>
      <c r="H3138" s="21" t="s">
        <v>17</v>
      </c>
      <c r="I3138" s="29" t="n">
        <f aca="false">INDEX(Einstellungen!$B$27:$B$50,16)</f>
        <v>0.95</v>
      </c>
      <c r="J3138" s="29" t="n">
        <f aca="false">F3138*I3138</f>
        <v>28.9034935</v>
      </c>
    </row>
    <row r="3139" customFormat="false" ht="15" hidden="false" customHeight="false" outlineLevel="0" collapsed="false">
      <c r="A3139" s="28" t="n">
        <v>45711</v>
      </c>
      <c r="B3139" s="21" t="s">
        <v>128</v>
      </c>
      <c r="C3139" s="21" t="s">
        <v>139</v>
      </c>
      <c r="D3139" s="29" t="n">
        <v>84.7</v>
      </c>
      <c r="E3139" s="29" t="n">
        <f aca="false">D3139/10</f>
        <v>8.47</v>
      </c>
      <c r="F3139" s="29" t="n">
        <f aca="false">(E3139+Einstellungen!$B$20)*(1+Einstellungen!$B$10)</f>
        <v>32.27994</v>
      </c>
      <c r="G3139" s="21" t="str">
        <f aca="false">IF(F3139&lt;Einstellungen!$B$5,"ja","nein")</f>
        <v>nein</v>
      </c>
      <c r="H3139" s="21" t="s">
        <v>17</v>
      </c>
      <c r="I3139" s="29" t="n">
        <f aca="false">INDEX(Einstellungen!$B$27:$B$50,17)</f>
        <v>0.95</v>
      </c>
      <c r="J3139" s="29" t="n">
        <f aca="false">F3139*I3139</f>
        <v>30.665943</v>
      </c>
    </row>
    <row r="3140" customFormat="false" ht="15" hidden="false" customHeight="false" outlineLevel="0" collapsed="false">
      <c r="A3140" s="28" t="n">
        <v>45711</v>
      </c>
      <c r="B3140" s="21" t="s">
        <v>129</v>
      </c>
      <c r="C3140" s="21" t="s">
        <v>139</v>
      </c>
      <c r="D3140" s="29" t="n">
        <v>150.45</v>
      </c>
      <c r="E3140" s="29" t="n">
        <f aca="false">D3140/10</f>
        <v>15.045</v>
      </c>
      <c r="F3140" s="29" t="n">
        <f aca="false">(E3140+Einstellungen!$B$20)*(1+Einstellungen!$B$10)</f>
        <v>40.10419</v>
      </c>
      <c r="G3140" s="21" t="str">
        <f aca="false">IF(F3140&lt;Einstellungen!$B$5,"ja","nein")</f>
        <v>nein</v>
      </c>
      <c r="H3140" s="21" t="s">
        <v>17</v>
      </c>
      <c r="I3140" s="29" t="n">
        <f aca="false">INDEX(Einstellungen!$B$27:$B$50,18)</f>
        <v>1.1</v>
      </c>
      <c r="J3140" s="29" t="n">
        <f aca="false">F3140*I3140</f>
        <v>44.114609</v>
      </c>
    </row>
    <row r="3141" customFormat="false" ht="15" hidden="false" customHeight="false" outlineLevel="0" collapsed="false">
      <c r="A3141" s="28" t="n">
        <v>45711</v>
      </c>
      <c r="B3141" s="21" t="s">
        <v>130</v>
      </c>
      <c r="C3141" s="21" t="s">
        <v>139</v>
      </c>
      <c r="D3141" s="29" t="n">
        <v>154.69</v>
      </c>
      <c r="E3141" s="29" t="n">
        <f aca="false">D3141/10</f>
        <v>15.469</v>
      </c>
      <c r="F3141" s="29" t="n">
        <f aca="false">(E3141+Einstellungen!$B$20)*(1+Einstellungen!$B$10)</f>
        <v>40.60875</v>
      </c>
      <c r="G3141" s="21" t="str">
        <f aca="false">IF(F3141&lt;Einstellungen!$B$5,"ja","nein")</f>
        <v>nein</v>
      </c>
      <c r="H3141" s="21" t="s">
        <v>17</v>
      </c>
      <c r="I3141" s="29" t="n">
        <f aca="false">INDEX(Einstellungen!$B$27:$B$50,19)</f>
        <v>1.35</v>
      </c>
      <c r="J3141" s="29" t="n">
        <f aca="false">F3141*I3141</f>
        <v>54.8218125</v>
      </c>
    </row>
    <row r="3142" customFormat="false" ht="15" hidden="false" customHeight="false" outlineLevel="0" collapsed="false">
      <c r="A3142" s="28" t="n">
        <v>45711</v>
      </c>
      <c r="B3142" s="21" t="s">
        <v>131</v>
      </c>
      <c r="C3142" s="21" t="s">
        <v>139</v>
      </c>
      <c r="D3142" s="29" t="n">
        <v>117.02</v>
      </c>
      <c r="E3142" s="29" t="n">
        <f aca="false">D3142/10</f>
        <v>11.702</v>
      </c>
      <c r="F3142" s="29" t="n">
        <f aca="false">(E3142+Einstellungen!$B$20)*(1+Einstellungen!$B$10)</f>
        <v>36.12602</v>
      </c>
      <c r="G3142" s="21" t="str">
        <f aca="false">IF(F3142&lt;Einstellungen!$B$5,"ja","nein")</f>
        <v>nein</v>
      </c>
      <c r="H3142" s="21" t="s">
        <v>17</v>
      </c>
      <c r="I3142" s="29" t="n">
        <f aca="false">INDEX(Einstellungen!$B$27:$B$50,20)</f>
        <v>1.45</v>
      </c>
      <c r="J3142" s="29" t="n">
        <f aca="false">F3142*I3142</f>
        <v>52.382729</v>
      </c>
    </row>
    <row r="3143" customFormat="false" ht="15" hidden="false" customHeight="false" outlineLevel="0" collapsed="false">
      <c r="A3143" s="28" t="n">
        <v>45711</v>
      </c>
      <c r="B3143" s="21" t="s">
        <v>132</v>
      </c>
      <c r="C3143" s="21" t="s">
        <v>139</v>
      </c>
      <c r="D3143" s="29" t="n">
        <v>96.03</v>
      </c>
      <c r="E3143" s="29" t="n">
        <f aca="false">D3143/10</f>
        <v>9.603</v>
      </c>
      <c r="F3143" s="29" t="n">
        <f aca="false">(E3143+Einstellungen!$B$20)*(1+Einstellungen!$B$10)</f>
        <v>33.62821</v>
      </c>
      <c r="G3143" s="21" t="str">
        <f aca="false">IF(F3143&lt;Einstellungen!$B$5,"ja","nein")</f>
        <v>nein</v>
      </c>
      <c r="H3143" s="21" t="s">
        <v>17</v>
      </c>
      <c r="I3143" s="29" t="n">
        <f aca="false">INDEX(Einstellungen!$B$27:$B$50,21)</f>
        <v>1.4</v>
      </c>
      <c r="J3143" s="29" t="n">
        <f aca="false">F3143*I3143</f>
        <v>47.079494</v>
      </c>
    </row>
    <row r="3144" customFormat="false" ht="15" hidden="false" customHeight="false" outlineLevel="0" collapsed="false">
      <c r="A3144" s="28" t="n">
        <v>45711</v>
      </c>
      <c r="B3144" s="21" t="s">
        <v>133</v>
      </c>
      <c r="C3144" s="21" t="s">
        <v>139</v>
      </c>
      <c r="D3144" s="29" t="n">
        <v>77.32</v>
      </c>
      <c r="E3144" s="29" t="n">
        <f aca="false">D3144/10</f>
        <v>7.732</v>
      </c>
      <c r="F3144" s="29" t="n">
        <f aca="false">(E3144+Einstellungen!$B$20)*(1+Einstellungen!$B$10)</f>
        <v>31.40172</v>
      </c>
      <c r="G3144" s="21" t="str">
        <f aca="false">IF(F3144&lt;Einstellungen!$B$5,"ja","nein")</f>
        <v>nein</v>
      </c>
      <c r="H3144" s="21" t="s">
        <v>17</v>
      </c>
      <c r="I3144" s="29" t="n">
        <f aca="false">INDEX(Einstellungen!$B$27:$B$50,22)</f>
        <v>1.25</v>
      </c>
      <c r="J3144" s="29" t="n">
        <f aca="false">F3144*I3144</f>
        <v>39.25215</v>
      </c>
    </row>
    <row r="3145" customFormat="false" ht="15" hidden="false" customHeight="false" outlineLevel="0" collapsed="false">
      <c r="A3145" s="28" t="n">
        <v>45711</v>
      </c>
      <c r="B3145" s="21" t="s">
        <v>134</v>
      </c>
      <c r="C3145" s="21" t="s">
        <v>139</v>
      </c>
      <c r="D3145" s="29" t="n">
        <v>73.81</v>
      </c>
      <c r="E3145" s="29" t="n">
        <f aca="false">D3145/10</f>
        <v>7.381</v>
      </c>
      <c r="F3145" s="29" t="n">
        <f aca="false">(E3145+Einstellungen!$B$20)*(1+Einstellungen!$B$10)</f>
        <v>30.98403</v>
      </c>
      <c r="G3145" s="21" t="str">
        <f aca="false">IF(F3145&lt;Einstellungen!$B$5,"ja","nein")</f>
        <v>nein</v>
      </c>
      <c r="H3145" s="21" t="s">
        <v>17</v>
      </c>
      <c r="I3145" s="29" t="n">
        <f aca="false">INDEX(Einstellungen!$B$27:$B$50,23)</f>
        <v>1.05</v>
      </c>
      <c r="J3145" s="29" t="n">
        <f aca="false">F3145*I3145</f>
        <v>32.5332315</v>
      </c>
    </row>
    <row r="3146" customFormat="false" ht="15" hidden="false" customHeight="false" outlineLevel="0" collapsed="false">
      <c r="A3146" s="28" t="n">
        <v>45711</v>
      </c>
      <c r="B3146" s="21" t="s">
        <v>135</v>
      </c>
      <c r="C3146" s="21" t="s">
        <v>139</v>
      </c>
      <c r="D3146" s="29" t="n">
        <v>65.99</v>
      </c>
      <c r="E3146" s="29" t="n">
        <f aca="false">D3146/10</f>
        <v>6.599</v>
      </c>
      <c r="F3146" s="29" t="n">
        <f aca="false">(E3146+Einstellungen!$B$20)*(1+Einstellungen!$B$10)</f>
        <v>30.05345</v>
      </c>
      <c r="G3146" s="21" t="str">
        <f aca="false">IF(F3146&lt;Einstellungen!$B$5,"ja","nein")</f>
        <v>nein</v>
      </c>
      <c r="H3146" s="21" t="s">
        <v>17</v>
      </c>
      <c r="I3146" s="29" t="n">
        <f aca="false">INDEX(Einstellungen!$B$27:$B$50,24)</f>
        <v>0.8</v>
      </c>
      <c r="J3146" s="29" t="n">
        <f aca="false">F3146*I3146</f>
        <v>24.04276</v>
      </c>
    </row>
    <row r="3147" customFormat="false" ht="15" hidden="false" customHeight="false" outlineLevel="0" collapsed="false">
      <c r="A3147" s="28" t="n">
        <v>45712</v>
      </c>
      <c r="B3147" s="21" t="s">
        <v>111</v>
      </c>
      <c r="C3147" s="21" t="s">
        <v>140</v>
      </c>
      <c r="D3147" s="29" t="n">
        <v>70.83</v>
      </c>
      <c r="E3147" s="29" t="n">
        <f aca="false">D3147/10</f>
        <v>7.083</v>
      </c>
      <c r="F3147" s="29" t="n">
        <f aca="false">(E3147+Einstellungen!$B$20)*(1+Einstellungen!$B$10)</f>
        <v>30.62941</v>
      </c>
      <c r="G3147" s="21" t="str">
        <f aca="false">IF(F3147&lt;Einstellungen!$B$5,"ja","nein")</f>
        <v>nein</v>
      </c>
      <c r="H3147" s="21" t="s">
        <v>17</v>
      </c>
      <c r="I3147" s="29" t="n">
        <f aca="false">INDEX(Einstellungen!$B$27:$B$50,1)</f>
        <v>0.6</v>
      </c>
      <c r="J3147" s="29" t="n">
        <f aca="false">F3147*I3147</f>
        <v>18.377646</v>
      </c>
    </row>
    <row r="3148" customFormat="false" ht="15" hidden="false" customHeight="false" outlineLevel="0" collapsed="false">
      <c r="A3148" s="28" t="n">
        <v>45712</v>
      </c>
      <c r="B3148" s="21" t="s">
        <v>113</v>
      </c>
      <c r="C3148" s="21" t="s">
        <v>140</v>
      </c>
      <c r="D3148" s="29" t="n">
        <v>67.99</v>
      </c>
      <c r="E3148" s="29" t="n">
        <f aca="false">D3148/10</f>
        <v>6.799</v>
      </c>
      <c r="F3148" s="29" t="n">
        <f aca="false">(E3148+Einstellungen!$B$20)*(1+Einstellungen!$B$10)</f>
        <v>30.29145</v>
      </c>
      <c r="G3148" s="21" t="str">
        <f aca="false">IF(F3148&lt;Einstellungen!$B$5,"ja","nein")</f>
        <v>nein</v>
      </c>
      <c r="H3148" s="21" t="s">
        <v>17</v>
      </c>
      <c r="I3148" s="29" t="n">
        <f aca="false">INDEX(Einstellungen!$B$27:$B$50,2)</f>
        <v>0.5</v>
      </c>
      <c r="J3148" s="29" t="n">
        <f aca="false">F3148*I3148</f>
        <v>15.145725</v>
      </c>
    </row>
    <row r="3149" customFormat="false" ht="15" hidden="false" customHeight="false" outlineLevel="0" collapsed="false">
      <c r="A3149" s="28" t="n">
        <v>45712</v>
      </c>
      <c r="B3149" s="21" t="s">
        <v>114</v>
      </c>
      <c r="C3149" s="21" t="s">
        <v>140</v>
      </c>
      <c r="D3149" s="29" t="n">
        <v>40.98</v>
      </c>
      <c r="E3149" s="29" t="n">
        <f aca="false">D3149/10</f>
        <v>4.098</v>
      </c>
      <c r="F3149" s="29" t="n">
        <f aca="false">(E3149+Einstellungen!$B$20)*(1+Einstellungen!$B$10)</f>
        <v>27.07726</v>
      </c>
      <c r="G3149" s="21" t="str">
        <f aca="false">IF(F3149&lt;Einstellungen!$B$5,"ja","nein")</f>
        <v>ja</v>
      </c>
      <c r="H3149" s="21" t="s">
        <v>17</v>
      </c>
      <c r="I3149" s="29" t="n">
        <f aca="false">INDEX(Einstellungen!$B$27:$B$50,3)</f>
        <v>0.45</v>
      </c>
      <c r="J3149" s="29" t="n">
        <f aca="false">F3149*I3149</f>
        <v>12.184767</v>
      </c>
    </row>
    <row r="3150" customFormat="false" ht="15" hidden="false" customHeight="false" outlineLevel="0" collapsed="false">
      <c r="A3150" s="28" t="n">
        <v>45712</v>
      </c>
      <c r="B3150" s="21" t="s">
        <v>115</v>
      </c>
      <c r="C3150" s="21" t="s">
        <v>140</v>
      </c>
      <c r="D3150" s="29" t="n">
        <v>37.1</v>
      </c>
      <c r="E3150" s="29" t="n">
        <f aca="false">D3150/10</f>
        <v>3.71</v>
      </c>
      <c r="F3150" s="29" t="n">
        <f aca="false">(E3150+Einstellungen!$B$20)*(1+Einstellungen!$B$10)</f>
        <v>26.61554</v>
      </c>
      <c r="G3150" s="21" t="str">
        <f aca="false">IF(F3150&lt;Einstellungen!$B$5,"ja","nein")</f>
        <v>ja</v>
      </c>
      <c r="H3150" s="21" t="s">
        <v>17</v>
      </c>
      <c r="I3150" s="29" t="n">
        <f aca="false">INDEX(Einstellungen!$B$27:$B$50,4)</f>
        <v>0.45</v>
      </c>
      <c r="J3150" s="29" t="n">
        <f aca="false">F3150*I3150</f>
        <v>11.976993</v>
      </c>
    </row>
    <row r="3151" customFormat="false" ht="15" hidden="false" customHeight="false" outlineLevel="0" collapsed="false">
      <c r="A3151" s="28" t="n">
        <v>45712</v>
      </c>
      <c r="B3151" s="21" t="s">
        <v>116</v>
      </c>
      <c r="C3151" s="21" t="s">
        <v>140</v>
      </c>
      <c r="D3151" s="29" t="n">
        <v>65.34</v>
      </c>
      <c r="E3151" s="29" t="n">
        <f aca="false">D3151/10</f>
        <v>6.534</v>
      </c>
      <c r="F3151" s="29" t="n">
        <f aca="false">(E3151+Einstellungen!$B$20)*(1+Einstellungen!$B$10)</f>
        <v>29.9761</v>
      </c>
      <c r="G3151" s="21" t="str">
        <f aca="false">IF(F3151&lt;Einstellungen!$B$5,"ja","nein")</f>
        <v>nein</v>
      </c>
      <c r="H3151" s="21" t="s">
        <v>17</v>
      </c>
      <c r="I3151" s="29" t="n">
        <f aca="false">INDEX(Einstellungen!$B$27:$B$50,5)</f>
        <v>0.45</v>
      </c>
      <c r="J3151" s="29" t="n">
        <f aca="false">F3151*I3151</f>
        <v>13.489245</v>
      </c>
    </row>
    <row r="3152" customFormat="false" ht="15" hidden="false" customHeight="false" outlineLevel="0" collapsed="false">
      <c r="A3152" s="28" t="n">
        <v>45712</v>
      </c>
      <c r="B3152" s="21" t="s">
        <v>117</v>
      </c>
      <c r="C3152" s="21" t="s">
        <v>140</v>
      </c>
      <c r="D3152" s="29" t="n">
        <v>70.03</v>
      </c>
      <c r="E3152" s="29" t="n">
        <f aca="false">D3152/10</f>
        <v>7.003</v>
      </c>
      <c r="F3152" s="29" t="n">
        <f aca="false">(E3152+Einstellungen!$B$20)*(1+Einstellungen!$B$10)</f>
        <v>30.53421</v>
      </c>
      <c r="G3152" s="21" t="str">
        <f aca="false">IF(F3152&lt;Einstellungen!$B$5,"ja","nein")</f>
        <v>nein</v>
      </c>
      <c r="H3152" s="21" t="s">
        <v>17</v>
      </c>
      <c r="I3152" s="29" t="n">
        <f aca="false">INDEX(Einstellungen!$B$27:$B$50,6)</f>
        <v>0.5</v>
      </c>
      <c r="J3152" s="29" t="n">
        <f aca="false">F3152*I3152</f>
        <v>15.267105</v>
      </c>
    </row>
    <row r="3153" customFormat="false" ht="15" hidden="false" customHeight="false" outlineLevel="0" collapsed="false">
      <c r="A3153" s="28" t="n">
        <v>45712</v>
      </c>
      <c r="B3153" s="21" t="s">
        <v>118</v>
      </c>
      <c r="C3153" s="21" t="s">
        <v>140</v>
      </c>
      <c r="D3153" s="29" t="n">
        <v>81</v>
      </c>
      <c r="E3153" s="29" t="n">
        <f aca="false">D3153/10</f>
        <v>8.1</v>
      </c>
      <c r="F3153" s="29" t="n">
        <f aca="false">(E3153+Einstellungen!$B$20)*(1+Einstellungen!$B$10)</f>
        <v>31.83964</v>
      </c>
      <c r="G3153" s="21" t="str">
        <f aca="false">IF(F3153&lt;Einstellungen!$B$5,"ja","nein")</f>
        <v>nein</v>
      </c>
      <c r="H3153" s="21" t="s">
        <v>17</v>
      </c>
      <c r="I3153" s="29" t="n">
        <f aca="false">INDEX(Einstellungen!$B$27:$B$50,7)</f>
        <v>0.7</v>
      </c>
      <c r="J3153" s="29" t="n">
        <f aca="false">F3153*I3153</f>
        <v>22.287748</v>
      </c>
    </row>
    <row r="3154" customFormat="false" ht="15" hidden="false" customHeight="false" outlineLevel="0" collapsed="false">
      <c r="A3154" s="28" t="n">
        <v>45712</v>
      </c>
      <c r="B3154" s="21" t="s">
        <v>119</v>
      </c>
      <c r="C3154" s="21" t="s">
        <v>140</v>
      </c>
      <c r="D3154" s="29" t="n">
        <v>84.8</v>
      </c>
      <c r="E3154" s="29" t="n">
        <f aca="false">D3154/10</f>
        <v>8.48</v>
      </c>
      <c r="F3154" s="29" t="n">
        <f aca="false">(E3154+Einstellungen!$B$20)*(1+Einstellungen!$B$10)</f>
        <v>32.29184</v>
      </c>
      <c r="G3154" s="21" t="str">
        <f aca="false">IF(F3154&lt;Einstellungen!$B$5,"ja","nein")</f>
        <v>nein</v>
      </c>
      <c r="H3154" s="21" t="s">
        <v>17</v>
      </c>
      <c r="I3154" s="29" t="n">
        <f aca="false">INDEX(Einstellungen!$B$27:$B$50,8)</f>
        <v>0.95</v>
      </c>
      <c r="J3154" s="29" t="n">
        <f aca="false">F3154*I3154</f>
        <v>30.677248</v>
      </c>
    </row>
    <row r="3155" customFormat="false" ht="15" hidden="false" customHeight="false" outlineLevel="0" collapsed="false">
      <c r="A3155" s="28" t="n">
        <v>45712</v>
      </c>
      <c r="B3155" s="21" t="s">
        <v>120</v>
      </c>
      <c r="C3155" s="21" t="s">
        <v>140</v>
      </c>
      <c r="D3155" s="29" t="n">
        <v>106.68</v>
      </c>
      <c r="E3155" s="29" t="n">
        <f aca="false">D3155/10</f>
        <v>10.668</v>
      </c>
      <c r="F3155" s="29" t="n">
        <f aca="false">(E3155+Einstellungen!$B$20)*(1+Einstellungen!$B$10)</f>
        <v>34.89556</v>
      </c>
      <c r="G3155" s="21" t="str">
        <f aca="false">IF(F3155&lt;Einstellungen!$B$5,"ja","nein")</f>
        <v>nein</v>
      </c>
      <c r="H3155" s="21" t="s">
        <v>17</v>
      </c>
      <c r="I3155" s="29" t="n">
        <f aca="false">INDEX(Einstellungen!$B$27:$B$50,9)</f>
        <v>1.05</v>
      </c>
      <c r="J3155" s="29" t="n">
        <f aca="false">F3155*I3155</f>
        <v>36.640338</v>
      </c>
    </row>
    <row r="3156" customFormat="false" ht="15" hidden="false" customHeight="false" outlineLevel="0" collapsed="false">
      <c r="A3156" s="28" t="n">
        <v>45712</v>
      </c>
      <c r="B3156" s="21" t="s">
        <v>121</v>
      </c>
      <c r="C3156" s="21" t="s">
        <v>140</v>
      </c>
      <c r="D3156" s="29" t="n">
        <v>93.26</v>
      </c>
      <c r="E3156" s="29" t="n">
        <f aca="false">D3156/10</f>
        <v>9.326</v>
      </c>
      <c r="F3156" s="29" t="n">
        <f aca="false">(E3156+Einstellungen!$B$20)*(1+Einstellungen!$B$10)</f>
        <v>33.29858</v>
      </c>
      <c r="G3156" s="21" t="str">
        <f aca="false">IF(F3156&lt;Einstellungen!$B$5,"ja","nein")</f>
        <v>nein</v>
      </c>
      <c r="H3156" s="21" t="s">
        <v>17</v>
      </c>
      <c r="I3156" s="29" t="n">
        <f aca="false">INDEX(Einstellungen!$B$27:$B$50,10)</f>
        <v>1.05</v>
      </c>
      <c r="J3156" s="29" t="n">
        <f aca="false">F3156*I3156</f>
        <v>34.963509</v>
      </c>
    </row>
    <row r="3157" customFormat="false" ht="15" hidden="false" customHeight="false" outlineLevel="0" collapsed="false">
      <c r="A3157" s="28" t="n">
        <v>45712</v>
      </c>
      <c r="B3157" s="21" t="s">
        <v>122</v>
      </c>
      <c r="C3157" s="21" t="s">
        <v>140</v>
      </c>
      <c r="D3157" s="29" t="n">
        <v>79.04</v>
      </c>
      <c r="E3157" s="29" t="n">
        <f aca="false">D3157/10</f>
        <v>7.904</v>
      </c>
      <c r="F3157" s="29" t="n">
        <f aca="false">(E3157+Einstellungen!$B$20)*(1+Einstellungen!$B$10)</f>
        <v>31.6064</v>
      </c>
      <c r="G3157" s="21" t="str">
        <f aca="false">IF(F3157&lt;Einstellungen!$B$5,"ja","nein")</f>
        <v>nein</v>
      </c>
      <c r="H3157" s="21" t="s">
        <v>17</v>
      </c>
      <c r="I3157" s="29" t="n">
        <f aca="false">INDEX(Einstellungen!$B$27:$B$50,11)</f>
        <v>1.05</v>
      </c>
      <c r="J3157" s="29" t="n">
        <f aca="false">F3157*I3157</f>
        <v>33.18672</v>
      </c>
    </row>
    <row r="3158" customFormat="false" ht="15" hidden="false" customHeight="false" outlineLevel="0" collapsed="false">
      <c r="A3158" s="28" t="n">
        <v>45712</v>
      </c>
      <c r="B3158" s="21" t="s">
        <v>123</v>
      </c>
      <c r="C3158" s="21" t="s">
        <v>140</v>
      </c>
      <c r="D3158" s="29" t="n">
        <v>83.44</v>
      </c>
      <c r="E3158" s="29" t="n">
        <f aca="false">D3158/10</f>
        <v>8.344</v>
      </c>
      <c r="F3158" s="29" t="n">
        <f aca="false">(E3158+Einstellungen!$B$20)*(1+Einstellungen!$B$10)</f>
        <v>32.13</v>
      </c>
      <c r="G3158" s="21" t="str">
        <f aca="false">IF(F3158&lt;Einstellungen!$B$5,"ja","nein")</f>
        <v>nein</v>
      </c>
      <c r="H3158" s="21" t="s">
        <v>17</v>
      </c>
      <c r="I3158" s="29" t="n">
        <f aca="false">INDEX(Einstellungen!$B$27:$B$50,12)</f>
        <v>1.1</v>
      </c>
      <c r="J3158" s="29" t="n">
        <f aca="false">F3158*I3158</f>
        <v>35.343</v>
      </c>
    </row>
    <row r="3159" customFormat="false" ht="15" hidden="false" customHeight="false" outlineLevel="0" collapsed="false">
      <c r="A3159" s="28" t="n">
        <v>45712</v>
      </c>
      <c r="B3159" s="21" t="s">
        <v>124</v>
      </c>
      <c r="C3159" s="21" t="s">
        <v>140</v>
      </c>
      <c r="D3159" s="29" t="n">
        <v>81.63</v>
      </c>
      <c r="E3159" s="29" t="n">
        <f aca="false">D3159/10</f>
        <v>8.163</v>
      </c>
      <c r="F3159" s="29" t="n">
        <f aca="false">(E3159+Einstellungen!$B$20)*(1+Einstellungen!$B$10)</f>
        <v>31.91461</v>
      </c>
      <c r="G3159" s="21" t="str">
        <f aca="false">IF(F3159&lt;Einstellungen!$B$5,"ja","nein")</f>
        <v>nein</v>
      </c>
      <c r="H3159" s="21" t="s">
        <v>17</v>
      </c>
      <c r="I3159" s="29" t="n">
        <f aca="false">INDEX(Einstellungen!$B$27:$B$50,13)</f>
        <v>1.2</v>
      </c>
      <c r="J3159" s="29" t="n">
        <f aca="false">F3159*I3159</f>
        <v>38.297532</v>
      </c>
    </row>
    <row r="3160" customFormat="false" ht="15" hidden="false" customHeight="false" outlineLevel="0" collapsed="false">
      <c r="A3160" s="28" t="n">
        <v>45712</v>
      </c>
      <c r="B3160" s="21" t="s">
        <v>125</v>
      </c>
      <c r="C3160" s="21" t="s">
        <v>140</v>
      </c>
      <c r="D3160" s="29" t="n">
        <v>83</v>
      </c>
      <c r="E3160" s="29" t="n">
        <f aca="false">D3160/10</f>
        <v>8.3</v>
      </c>
      <c r="F3160" s="29" t="n">
        <f aca="false">(E3160+Einstellungen!$B$20)*(1+Einstellungen!$B$10)</f>
        <v>32.07764</v>
      </c>
      <c r="G3160" s="21" t="str">
        <f aca="false">IF(F3160&lt;Einstellungen!$B$5,"ja","nein")</f>
        <v>nein</v>
      </c>
      <c r="H3160" s="21" t="s">
        <v>17</v>
      </c>
      <c r="I3160" s="29" t="n">
        <f aca="false">INDEX(Einstellungen!$B$27:$B$50,14)</f>
        <v>1.15</v>
      </c>
      <c r="J3160" s="29" t="n">
        <f aca="false">F3160*I3160</f>
        <v>36.889286</v>
      </c>
    </row>
    <row r="3161" customFormat="false" ht="15" hidden="false" customHeight="false" outlineLevel="0" collapsed="false">
      <c r="A3161" s="28" t="n">
        <v>45712</v>
      </c>
      <c r="B3161" s="21" t="s">
        <v>126</v>
      </c>
      <c r="C3161" s="21" t="s">
        <v>140</v>
      </c>
      <c r="D3161" s="29" t="n">
        <v>86.4</v>
      </c>
      <c r="E3161" s="29" t="n">
        <f aca="false">D3161/10</f>
        <v>8.64</v>
      </c>
      <c r="F3161" s="29" t="n">
        <f aca="false">(E3161+Einstellungen!$B$20)*(1+Einstellungen!$B$10)</f>
        <v>32.48224</v>
      </c>
      <c r="G3161" s="21" t="str">
        <f aca="false">IF(F3161&lt;Einstellungen!$B$5,"ja","nein")</f>
        <v>nein</v>
      </c>
      <c r="H3161" s="21" t="s">
        <v>17</v>
      </c>
      <c r="I3161" s="29" t="n">
        <f aca="false">INDEX(Einstellungen!$B$27:$B$50,15)</f>
        <v>1</v>
      </c>
      <c r="J3161" s="29" t="n">
        <f aca="false">F3161*I3161</f>
        <v>32.48224</v>
      </c>
    </row>
    <row r="3162" customFormat="false" ht="15" hidden="false" customHeight="false" outlineLevel="0" collapsed="false">
      <c r="A3162" s="28" t="n">
        <v>45712</v>
      </c>
      <c r="B3162" s="21" t="s">
        <v>127</v>
      </c>
      <c r="C3162" s="21" t="s">
        <v>140</v>
      </c>
      <c r="D3162" s="29" t="n">
        <v>92.55</v>
      </c>
      <c r="E3162" s="29" t="n">
        <f aca="false">D3162/10</f>
        <v>9.255</v>
      </c>
      <c r="F3162" s="29" t="n">
        <f aca="false">(E3162+Einstellungen!$B$20)*(1+Einstellungen!$B$10)</f>
        <v>33.21409</v>
      </c>
      <c r="G3162" s="21" t="str">
        <f aca="false">IF(F3162&lt;Einstellungen!$B$5,"ja","nein")</f>
        <v>nein</v>
      </c>
      <c r="H3162" s="21" t="s">
        <v>17</v>
      </c>
      <c r="I3162" s="29" t="n">
        <f aca="false">INDEX(Einstellungen!$B$27:$B$50,16)</f>
        <v>0.95</v>
      </c>
      <c r="J3162" s="29" t="n">
        <f aca="false">F3162*I3162</f>
        <v>31.5533855</v>
      </c>
    </row>
    <row r="3163" customFormat="false" ht="15" hidden="false" customHeight="false" outlineLevel="0" collapsed="false">
      <c r="A3163" s="28" t="n">
        <v>45712</v>
      </c>
      <c r="B3163" s="21" t="s">
        <v>128</v>
      </c>
      <c r="C3163" s="21" t="s">
        <v>140</v>
      </c>
      <c r="D3163" s="29" t="n">
        <v>100.7</v>
      </c>
      <c r="E3163" s="29" t="n">
        <f aca="false">D3163/10</f>
        <v>10.07</v>
      </c>
      <c r="F3163" s="29" t="n">
        <f aca="false">(E3163+Einstellungen!$B$20)*(1+Einstellungen!$B$10)</f>
        <v>34.18394</v>
      </c>
      <c r="G3163" s="21" t="str">
        <f aca="false">IF(F3163&lt;Einstellungen!$B$5,"ja","nein")</f>
        <v>nein</v>
      </c>
      <c r="H3163" s="21" t="s">
        <v>17</v>
      </c>
      <c r="I3163" s="29" t="n">
        <f aca="false">INDEX(Einstellungen!$B$27:$B$50,17)</f>
        <v>0.95</v>
      </c>
      <c r="J3163" s="29" t="n">
        <f aca="false">F3163*I3163</f>
        <v>32.474743</v>
      </c>
    </row>
    <row r="3164" customFormat="false" ht="15" hidden="false" customHeight="false" outlineLevel="0" collapsed="false">
      <c r="A3164" s="28" t="n">
        <v>45712</v>
      </c>
      <c r="B3164" s="21" t="s">
        <v>129</v>
      </c>
      <c r="C3164" s="21" t="s">
        <v>140</v>
      </c>
      <c r="D3164" s="29" t="n">
        <v>112.94</v>
      </c>
      <c r="E3164" s="29" t="n">
        <f aca="false">D3164/10</f>
        <v>11.294</v>
      </c>
      <c r="F3164" s="29" t="n">
        <f aca="false">(E3164+Einstellungen!$B$20)*(1+Einstellungen!$B$10)</f>
        <v>35.6405</v>
      </c>
      <c r="G3164" s="21" t="str">
        <f aca="false">IF(F3164&lt;Einstellungen!$B$5,"ja","nein")</f>
        <v>nein</v>
      </c>
      <c r="H3164" s="21" t="s">
        <v>17</v>
      </c>
      <c r="I3164" s="29" t="n">
        <f aca="false">INDEX(Einstellungen!$B$27:$B$50,18)</f>
        <v>1.1</v>
      </c>
      <c r="J3164" s="29" t="n">
        <f aca="false">F3164*I3164</f>
        <v>39.20455</v>
      </c>
    </row>
    <row r="3165" customFormat="false" ht="15" hidden="false" customHeight="false" outlineLevel="0" collapsed="false">
      <c r="A3165" s="28" t="n">
        <v>45712</v>
      </c>
      <c r="B3165" s="21" t="s">
        <v>130</v>
      </c>
      <c r="C3165" s="21" t="s">
        <v>140</v>
      </c>
      <c r="D3165" s="29" t="n">
        <v>137.81</v>
      </c>
      <c r="E3165" s="29" t="n">
        <f aca="false">D3165/10</f>
        <v>13.781</v>
      </c>
      <c r="F3165" s="29" t="n">
        <f aca="false">(E3165+Einstellungen!$B$20)*(1+Einstellungen!$B$10)</f>
        <v>38.60003</v>
      </c>
      <c r="G3165" s="21" t="str">
        <f aca="false">IF(F3165&lt;Einstellungen!$B$5,"ja","nein")</f>
        <v>nein</v>
      </c>
      <c r="H3165" s="21" t="s">
        <v>17</v>
      </c>
      <c r="I3165" s="29" t="n">
        <f aca="false">INDEX(Einstellungen!$B$27:$B$50,19)</f>
        <v>1.35</v>
      </c>
      <c r="J3165" s="29" t="n">
        <f aca="false">F3165*I3165</f>
        <v>52.1100405</v>
      </c>
    </row>
    <row r="3166" customFormat="false" ht="15" hidden="false" customHeight="false" outlineLevel="0" collapsed="false">
      <c r="A3166" s="28" t="n">
        <v>45712</v>
      </c>
      <c r="B3166" s="21" t="s">
        <v>131</v>
      </c>
      <c r="C3166" s="21" t="s">
        <v>140</v>
      </c>
      <c r="D3166" s="29" t="n">
        <v>148.71</v>
      </c>
      <c r="E3166" s="29" t="n">
        <f aca="false">D3166/10</f>
        <v>14.871</v>
      </c>
      <c r="F3166" s="29" t="n">
        <f aca="false">(E3166+Einstellungen!$B$20)*(1+Einstellungen!$B$10)</f>
        <v>39.89713</v>
      </c>
      <c r="G3166" s="21" t="str">
        <f aca="false">IF(F3166&lt;Einstellungen!$B$5,"ja","nein")</f>
        <v>nein</v>
      </c>
      <c r="H3166" s="21" t="s">
        <v>17</v>
      </c>
      <c r="I3166" s="29" t="n">
        <f aca="false">INDEX(Einstellungen!$B$27:$B$50,20)</f>
        <v>1.45</v>
      </c>
      <c r="J3166" s="29" t="n">
        <f aca="false">F3166*I3166</f>
        <v>57.8508385</v>
      </c>
    </row>
    <row r="3167" customFormat="false" ht="15" hidden="false" customHeight="false" outlineLevel="0" collapsed="false">
      <c r="A3167" s="28" t="n">
        <v>45712</v>
      </c>
      <c r="B3167" s="21" t="s">
        <v>132</v>
      </c>
      <c r="C3167" s="21" t="s">
        <v>140</v>
      </c>
      <c r="D3167" s="29" t="n">
        <v>129.27</v>
      </c>
      <c r="E3167" s="29" t="n">
        <f aca="false">D3167/10</f>
        <v>12.927</v>
      </c>
      <c r="F3167" s="29" t="n">
        <f aca="false">(E3167+Einstellungen!$B$20)*(1+Einstellungen!$B$10)</f>
        <v>37.58377</v>
      </c>
      <c r="G3167" s="21" t="str">
        <f aca="false">IF(F3167&lt;Einstellungen!$B$5,"ja","nein")</f>
        <v>nein</v>
      </c>
      <c r="H3167" s="21" t="s">
        <v>17</v>
      </c>
      <c r="I3167" s="29" t="n">
        <f aca="false">INDEX(Einstellungen!$B$27:$B$50,21)</f>
        <v>1.4</v>
      </c>
      <c r="J3167" s="29" t="n">
        <f aca="false">F3167*I3167</f>
        <v>52.617278</v>
      </c>
    </row>
    <row r="3168" customFormat="false" ht="15" hidden="false" customHeight="false" outlineLevel="0" collapsed="false">
      <c r="A3168" s="28" t="n">
        <v>45712</v>
      </c>
      <c r="B3168" s="21" t="s">
        <v>133</v>
      </c>
      <c r="C3168" s="21" t="s">
        <v>140</v>
      </c>
      <c r="D3168" s="29" t="n">
        <v>112.29</v>
      </c>
      <c r="E3168" s="29" t="n">
        <f aca="false">D3168/10</f>
        <v>11.229</v>
      </c>
      <c r="F3168" s="29" t="n">
        <f aca="false">(E3168+Einstellungen!$B$20)*(1+Einstellungen!$B$10)</f>
        <v>35.56315</v>
      </c>
      <c r="G3168" s="21" t="str">
        <f aca="false">IF(F3168&lt;Einstellungen!$B$5,"ja","nein")</f>
        <v>nein</v>
      </c>
      <c r="H3168" s="21" t="s">
        <v>17</v>
      </c>
      <c r="I3168" s="29" t="n">
        <f aca="false">INDEX(Einstellungen!$B$27:$B$50,22)</f>
        <v>1.25</v>
      </c>
      <c r="J3168" s="29" t="n">
        <f aca="false">F3168*I3168</f>
        <v>44.4539375</v>
      </c>
    </row>
    <row r="3169" customFormat="false" ht="15" hidden="false" customHeight="false" outlineLevel="0" collapsed="false">
      <c r="A3169" s="28" t="n">
        <v>45712</v>
      </c>
      <c r="B3169" s="21" t="s">
        <v>134</v>
      </c>
      <c r="C3169" s="21" t="s">
        <v>140</v>
      </c>
      <c r="D3169" s="29" t="n">
        <v>112.9</v>
      </c>
      <c r="E3169" s="29" t="n">
        <f aca="false">D3169/10</f>
        <v>11.29</v>
      </c>
      <c r="F3169" s="29" t="n">
        <f aca="false">(E3169+Einstellungen!$B$20)*(1+Einstellungen!$B$10)</f>
        <v>35.63574</v>
      </c>
      <c r="G3169" s="21" t="str">
        <f aca="false">IF(F3169&lt;Einstellungen!$B$5,"ja","nein")</f>
        <v>nein</v>
      </c>
      <c r="H3169" s="21" t="s">
        <v>17</v>
      </c>
      <c r="I3169" s="29" t="n">
        <f aca="false">INDEX(Einstellungen!$B$27:$B$50,23)</f>
        <v>1.05</v>
      </c>
      <c r="J3169" s="29" t="n">
        <f aca="false">F3169*I3169</f>
        <v>37.417527</v>
      </c>
    </row>
    <row r="3170" customFormat="false" ht="15" hidden="false" customHeight="false" outlineLevel="0" collapsed="false">
      <c r="A3170" s="28" t="n">
        <v>45712</v>
      </c>
      <c r="B3170" s="21" t="s">
        <v>135</v>
      </c>
      <c r="C3170" s="21" t="s">
        <v>140</v>
      </c>
      <c r="D3170" s="29" t="n">
        <v>106.48</v>
      </c>
      <c r="E3170" s="29" t="n">
        <f aca="false">D3170/10</f>
        <v>10.648</v>
      </c>
      <c r="F3170" s="29" t="n">
        <f aca="false">(E3170+Einstellungen!$B$20)*(1+Einstellungen!$B$10)</f>
        <v>34.87176</v>
      </c>
      <c r="G3170" s="21" t="str">
        <f aca="false">IF(F3170&lt;Einstellungen!$B$5,"ja","nein")</f>
        <v>nein</v>
      </c>
      <c r="H3170" s="21" t="s">
        <v>17</v>
      </c>
      <c r="I3170" s="29" t="n">
        <f aca="false">INDEX(Einstellungen!$B$27:$B$50,24)</f>
        <v>0.8</v>
      </c>
      <c r="J3170" s="29" t="n">
        <f aca="false">F3170*I3170</f>
        <v>27.897408</v>
      </c>
    </row>
    <row r="3171" customFormat="false" ht="15" hidden="false" customHeight="false" outlineLevel="0" collapsed="false">
      <c r="A3171" s="28" t="n">
        <v>45713</v>
      </c>
      <c r="B3171" s="21" t="s">
        <v>111</v>
      </c>
      <c r="C3171" s="21" t="s">
        <v>141</v>
      </c>
      <c r="D3171" s="29" t="n">
        <v>90.6</v>
      </c>
      <c r="E3171" s="29" t="n">
        <f aca="false">D3171/10</f>
        <v>9.06</v>
      </c>
      <c r="F3171" s="29" t="n">
        <f aca="false">(E3171+Einstellungen!$B$20)*(1+Einstellungen!$B$10)</f>
        <v>32.98204</v>
      </c>
      <c r="G3171" s="21" t="str">
        <f aca="false">IF(F3171&lt;Einstellungen!$B$5,"ja","nein")</f>
        <v>nein</v>
      </c>
      <c r="H3171" s="21" t="s">
        <v>17</v>
      </c>
      <c r="I3171" s="29" t="n">
        <f aca="false">INDEX(Einstellungen!$B$27:$B$50,1)</f>
        <v>0.6</v>
      </c>
      <c r="J3171" s="29" t="n">
        <f aca="false">F3171*I3171</f>
        <v>19.789224</v>
      </c>
    </row>
    <row r="3172" customFormat="false" ht="15" hidden="false" customHeight="false" outlineLevel="0" collapsed="false">
      <c r="A3172" s="28" t="n">
        <v>45713</v>
      </c>
      <c r="B3172" s="21" t="s">
        <v>113</v>
      </c>
      <c r="C3172" s="21" t="s">
        <v>141</v>
      </c>
      <c r="D3172" s="29" t="n">
        <v>89.91</v>
      </c>
      <c r="E3172" s="29" t="n">
        <f aca="false">D3172/10</f>
        <v>8.991</v>
      </c>
      <c r="F3172" s="29" t="n">
        <f aca="false">(E3172+Einstellungen!$B$20)*(1+Einstellungen!$B$10)</f>
        <v>32.89993</v>
      </c>
      <c r="G3172" s="21" t="str">
        <f aca="false">IF(F3172&lt;Einstellungen!$B$5,"ja","nein")</f>
        <v>nein</v>
      </c>
      <c r="H3172" s="21" t="s">
        <v>17</v>
      </c>
      <c r="I3172" s="29" t="n">
        <f aca="false">INDEX(Einstellungen!$B$27:$B$50,2)</f>
        <v>0.5</v>
      </c>
      <c r="J3172" s="29" t="n">
        <f aca="false">F3172*I3172</f>
        <v>16.449965</v>
      </c>
    </row>
    <row r="3173" customFormat="false" ht="15" hidden="false" customHeight="false" outlineLevel="0" collapsed="false">
      <c r="A3173" s="28" t="n">
        <v>45713</v>
      </c>
      <c r="B3173" s="21" t="s">
        <v>114</v>
      </c>
      <c r="C3173" s="21" t="s">
        <v>141</v>
      </c>
      <c r="D3173" s="29" t="n">
        <v>93.39</v>
      </c>
      <c r="E3173" s="29" t="n">
        <f aca="false">D3173/10</f>
        <v>9.339</v>
      </c>
      <c r="F3173" s="29" t="n">
        <f aca="false">(E3173+Einstellungen!$B$20)*(1+Einstellungen!$B$10)</f>
        <v>33.31405</v>
      </c>
      <c r="G3173" s="21" t="str">
        <f aca="false">IF(F3173&lt;Einstellungen!$B$5,"ja","nein")</f>
        <v>nein</v>
      </c>
      <c r="H3173" s="21" t="s">
        <v>17</v>
      </c>
      <c r="I3173" s="29" t="n">
        <f aca="false">INDEX(Einstellungen!$B$27:$B$50,3)</f>
        <v>0.45</v>
      </c>
      <c r="J3173" s="29" t="n">
        <f aca="false">F3173*I3173</f>
        <v>14.9913225</v>
      </c>
    </row>
    <row r="3174" customFormat="false" ht="15" hidden="false" customHeight="false" outlineLevel="0" collapsed="false">
      <c r="A3174" s="28" t="n">
        <v>45713</v>
      </c>
      <c r="B3174" s="21" t="s">
        <v>115</v>
      </c>
      <c r="C3174" s="21" t="s">
        <v>141</v>
      </c>
      <c r="D3174" s="29" t="n">
        <v>93.86</v>
      </c>
      <c r="E3174" s="29" t="n">
        <f aca="false">D3174/10</f>
        <v>9.386</v>
      </c>
      <c r="F3174" s="29" t="n">
        <f aca="false">(E3174+Einstellungen!$B$20)*(1+Einstellungen!$B$10)</f>
        <v>33.36998</v>
      </c>
      <c r="G3174" s="21" t="str">
        <f aca="false">IF(F3174&lt;Einstellungen!$B$5,"ja","nein")</f>
        <v>nein</v>
      </c>
      <c r="H3174" s="21" t="s">
        <v>17</v>
      </c>
      <c r="I3174" s="29" t="n">
        <f aca="false">INDEX(Einstellungen!$B$27:$B$50,4)</f>
        <v>0.45</v>
      </c>
      <c r="J3174" s="29" t="n">
        <f aca="false">F3174*I3174</f>
        <v>15.016491</v>
      </c>
    </row>
    <row r="3175" customFormat="false" ht="15" hidden="false" customHeight="false" outlineLevel="0" collapsed="false">
      <c r="A3175" s="28" t="n">
        <v>45713</v>
      </c>
      <c r="B3175" s="21" t="s">
        <v>116</v>
      </c>
      <c r="C3175" s="21" t="s">
        <v>141</v>
      </c>
      <c r="D3175" s="29" t="n">
        <v>97.43</v>
      </c>
      <c r="E3175" s="29" t="n">
        <f aca="false">D3175/10</f>
        <v>9.743</v>
      </c>
      <c r="F3175" s="29" t="n">
        <f aca="false">(E3175+Einstellungen!$B$20)*(1+Einstellungen!$B$10)</f>
        <v>33.79481</v>
      </c>
      <c r="G3175" s="21" t="str">
        <f aca="false">IF(F3175&lt;Einstellungen!$B$5,"ja","nein")</f>
        <v>nein</v>
      </c>
      <c r="H3175" s="21" t="s">
        <v>17</v>
      </c>
      <c r="I3175" s="29" t="n">
        <f aca="false">INDEX(Einstellungen!$B$27:$B$50,5)</f>
        <v>0.45</v>
      </c>
      <c r="J3175" s="29" t="n">
        <f aca="false">F3175*I3175</f>
        <v>15.2076645</v>
      </c>
    </row>
    <row r="3176" customFormat="false" ht="15" hidden="false" customHeight="false" outlineLevel="0" collapsed="false">
      <c r="A3176" s="28" t="n">
        <v>45713</v>
      </c>
      <c r="B3176" s="21" t="s">
        <v>117</v>
      </c>
      <c r="C3176" s="21" t="s">
        <v>141</v>
      </c>
      <c r="D3176" s="29" t="n">
        <v>105.78</v>
      </c>
      <c r="E3176" s="29" t="n">
        <f aca="false">D3176/10</f>
        <v>10.578</v>
      </c>
      <c r="F3176" s="29" t="n">
        <f aca="false">(E3176+Einstellungen!$B$20)*(1+Einstellungen!$B$10)</f>
        <v>34.78846</v>
      </c>
      <c r="G3176" s="21" t="str">
        <f aca="false">IF(F3176&lt;Einstellungen!$B$5,"ja","nein")</f>
        <v>nein</v>
      </c>
      <c r="H3176" s="21" t="s">
        <v>17</v>
      </c>
      <c r="I3176" s="29" t="n">
        <f aca="false">INDEX(Einstellungen!$B$27:$B$50,6)</f>
        <v>0.5</v>
      </c>
      <c r="J3176" s="29" t="n">
        <f aca="false">F3176*I3176</f>
        <v>17.39423</v>
      </c>
    </row>
    <row r="3177" customFormat="false" ht="15" hidden="false" customHeight="false" outlineLevel="0" collapsed="false">
      <c r="A3177" s="28" t="n">
        <v>45713</v>
      </c>
      <c r="B3177" s="21" t="s">
        <v>118</v>
      </c>
      <c r="C3177" s="21" t="s">
        <v>141</v>
      </c>
      <c r="D3177" s="29" t="n">
        <v>144.87</v>
      </c>
      <c r="E3177" s="29" t="n">
        <f aca="false">D3177/10</f>
        <v>14.487</v>
      </c>
      <c r="F3177" s="29" t="n">
        <f aca="false">(E3177+Einstellungen!$B$20)*(1+Einstellungen!$B$10)</f>
        <v>39.44017</v>
      </c>
      <c r="G3177" s="21" t="str">
        <f aca="false">IF(F3177&lt;Einstellungen!$B$5,"ja","nein")</f>
        <v>nein</v>
      </c>
      <c r="H3177" s="21" t="s">
        <v>17</v>
      </c>
      <c r="I3177" s="29" t="n">
        <f aca="false">INDEX(Einstellungen!$B$27:$B$50,7)</f>
        <v>0.7</v>
      </c>
      <c r="J3177" s="29" t="n">
        <f aca="false">F3177*I3177</f>
        <v>27.608119</v>
      </c>
    </row>
    <row r="3178" customFormat="false" ht="15" hidden="false" customHeight="false" outlineLevel="0" collapsed="false">
      <c r="A3178" s="28" t="n">
        <v>45713</v>
      </c>
      <c r="B3178" s="21" t="s">
        <v>119</v>
      </c>
      <c r="C3178" s="21" t="s">
        <v>141</v>
      </c>
      <c r="D3178" s="29" t="n">
        <v>167.16</v>
      </c>
      <c r="E3178" s="29" t="n">
        <f aca="false">D3178/10</f>
        <v>16.716</v>
      </c>
      <c r="F3178" s="29" t="n">
        <f aca="false">(E3178+Einstellungen!$B$20)*(1+Einstellungen!$B$10)</f>
        <v>42.09268</v>
      </c>
      <c r="G3178" s="21" t="str">
        <f aca="false">IF(F3178&lt;Einstellungen!$B$5,"ja","nein")</f>
        <v>nein</v>
      </c>
      <c r="H3178" s="21" t="s">
        <v>17</v>
      </c>
      <c r="I3178" s="29" t="n">
        <f aca="false">INDEX(Einstellungen!$B$27:$B$50,8)</f>
        <v>0.95</v>
      </c>
      <c r="J3178" s="29" t="n">
        <f aca="false">F3178*I3178</f>
        <v>39.988046</v>
      </c>
    </row>
    <row r="3179" customFormat="false" ht="15" hidden="false" customHeight="false" outlineLevel="0" collapsed="false">
      <c r="A3179" s="28" t="n">
        <v>45713</v>
      </c>
      <c r="B3179" s="21" t="s">
        <v>120</v>
      </c>
      <c r="C3179" s="21" t="s">
        <v>141</v>
      </c>
      <c r="D3179" s="29" t="n">
        <v>173.34</v>
      </c>
      <c r="E3179" s="29" t="n">
        <f aca="false">D3179/10</f>
        <v>17.334</v>
      </c>
      <c r="F3179" s="29" t="n">
        <f aca="false">(E3179+Einstellungen!$B$20)*(1+Einstellungen!$B$10)</f>
        <v>42.8281</v>
      </c>
      <c r="G3179" s="21" t="str">
        <f aca="false">IF(F3179&lt;Einstellungen!$B$5,"ja","nein")</f>
        <v>nein</v>
      </c>
      <c r="H3179" s="21" t="s">
        <v>17</v>
      </c>
      <c r="I3179" s="29" t="n">
        <f aca="false">INDEX(Einstellungen!$B$27:$B$50,9)</f>
        <v>1.05</v>
      </c>
      <c r="J3179" s="29" t="n">
        <f aca="false">F3179*I3179</f>
        <v>44.969505</v>
      </c>
    </row>
    <row r="3180" customFormat="false" ht="15" hidden="false" customHeight="false" outlineLevel="0" collapsed="false">
      <c r="A3180" s="28" t="n">
        <v>45713</v>
      </c>
      <c r="B3180" s="21" t="s">
        <v>121</v>
      </c>
      <c r="C3180" s="21" t="s">
        <v>141</v>
      </c>
      <c r="D3180" s="29" t="n">
        <v>153.73</v>
      </c>
      <c r="E3180" s="29" t="n">
        <f aca="false">D3180/10</f>
        <v>15.373</v>
      </c>
      <c r="F3180" s="29" t="n">
        <f aca="false">(E3180+Einstellungen!$B$20)*(1+Einstellungen!$B$10)</f>
        <v>40.49451</v>
      </c>
      <c r="G3180" s="21" t="str">
        <f aca="false">IF(F3180&lt;Einstellungen!$B$5,"ja","nein")</f>
        <v>nein</v>
      </c>
      <c r="H3180" s="21" t="s">
        <v>17</v>
      </c>
      <c r="I3180" s="29" t="n">
        <f aca="false">INDEX(Einstellungen!$B$27:$B$50,10)</f>
        <v>1.05</v>
      </c>
      <c r="J3180" s="29" t="n">
        <f aca="false">F3180*I3180</f>
        <v>42.5192355</v>
      </c>
    </row>
    <row r="3181" customFormat="false" ht="15" hidden="false" customHeight="false" outlineLevel="0" collapsed="false">
      <c r="A3181" s="28" t="n">
        <v>45713</v>
      </c>
      <c r="B3181" s="21" t="s">
        <v>122</v>
      </c>
      <c r="C3181" s="21" t="s">
        <v>141</v>
      </c>
      <c r="D3181" s="29" t="n">
        <v>140.36</v>
      </c>
      <c r="E3181" s="29" t="n">
        <f aca="false">D3181/10</f>
        <v>14.036</v>
      </c>
      <c r="F3181" s="29" t="n">
        <f aca="false">(E3181+Einstellungen!$B$20)*(1+Einstellungen!$B$10)</f>
        <v>38.90348</v>
      </c>
      <c r="G3181" s="21" t="str">
        <f aca="false">IF(F3181&lt;Einstellungen!$B$5,"ja","nein")</f>
        <v>nein</v>
      </c>
      <c r="H3181" s="21" t="s">
        <v>17</v>
      </c>
      <c r="I3181" s="29" t="n">
        <f aca="false">INDEX(Einstellungen!$B$27:$B$50,11)</f>
        <v>1.05</v>
      </c>
      <c r="J3181" s="29" t="n">
        <f aca="false">F3181*I3181</f>
        <v>40.848654</v>
      </c>
    </row>
    <row r="3182" customFormat="false" ht="15" hidden="false" customHeight="false" outlineLevel="0" collapsed="false">
      <c r="A3182" s="28" t="n">
        <v>45713</v>
      </c>
      <c r="B3182" s="21" t="s">
        <v>123</v>
      </c>
      <c r="C3182" s="21" t="s">
        <v>141</v>
      </c>
      <c r="D3182" s="29" t="n">
        <v>126.75</v>
      </c>
      <c r="E3182" s="29" t="n">
        <f aca="false">D3182/10</f>
        <v>12.675</v>
      </c>
      <c r="F3182" s="29" t="n">
        <f aca="false">(E3182+Einstellungen!$B$20)*(1+Einstellungen!$B$10)</f>
        <v>37.28389</v>
      </c>
      <c r="G3182" s="21" t="str">
        <f aca="false">IF(F3182&lt;Einstellungen!$B$5,"ja","nein")</f>
        <v>nein</v>
      </c>
      <c r="H3182" s="21" t="s">
        <v>17</v>
      </c>
      <c r="I3182" s="29" t="n">
        <f aca="false">INDEX(Einstellungen!$B$27:$B$50,12)</f>
        <v>1.1</v>
      </c>
      <c r="J3182" s="29" t="n">
        <f aca="false">F3182*I3182</f>
        <v>41.012279</v>
      </c>
    </row>
    <row r="3183" customFormat="false" ht="15" hidden="false" customHeight="false" outlineLevel="0" collapsed="false">
      <c r="A3183" s="28" t="n">
        <v>45713</v>
      </c>
      <c r="B3183" s="21" t="s">
        <v>124</v>
      </c>
      <c r="C3183" s="21" t="s">
        <v>141</v>
      </c>
      <c r="D3183" s="29" t="n">
        <v>124.63</v>
      </c>
      <c r="E3183" s="29" t="n">
        <f aca="false">D3183/10</f>
        <v>12.463</v>
      </c>
      <c r="F3183" s="29" t="n">
        <f aca="false">(E3183+Einstellungen!$B$20)*(1+Einstellungen!$B$10)</f>
        <v>37.03161</v>
      </c>
      <c r="G3183" s="21" t="str">
        <f aca="false">IF(F3183&lt;Einstellungen!$B$5,"ja","nein")</f>
        <v>nein</v>
      </c>
      <c r="H3183" s="21" t="s">
        <v>17</v>
      </c>
      <c r="I3183" s="29" t="n">
        <f aca="false">INDEX(Einstellungen!$B$27:$B$50,13)</f>
        <v>1.2</v>
      </c>
      <c r="J3183" s="29" t="n">
        <f aca="false">F3183*I3183</f>
        <v>44.437932</v>
      </c>
    </row>
    <row r="3184" customFormat="false" ht="15" hidden="false" customHeight="false" outlineLevel="0" collapsed="false">
      <c r="A3184" s="28" t="n">
        <v>45713</v>
      </c>
      <c r="B3184" s="21" t="s">
        <v>125</v>
      </c>
      <c r="C3184" s="21" t="s">
        <v>141</v>
      </c>
      <c r="D3184" s="29" t="n">
        <v>125.81</v>
      </c>
      <c r="E3184" s="29" t="n">
        <f aca="false">D3184/10</f>
        <v>12.581</v>
      </c>
      <c r="F3184" s="29" t="n">
        <f aca="false">(E3184+Einstellungen!$B$20)*(1+Einstellungen!$B$10)</f>
        <v>37.17203</v>
      </c>
      <c r="G3184" s="21" t="str">
        <f aca="false">IF(F3184&lt;Einstellungen!$B$5,"ja","nein")</f>
        <v>nein</v>
      </c>
      <c r="H3184" s="21" t="s">
        <v>17</v>
      </c>
      <c r="I3184" s="29" t="n">
        <f aca="false">INDEX(Einstellungen!$B$27:$B$50,14)</f>
        <v>1.15</v>
      </c>
      <c r="J3184" s="29" t="n">
        <f aca="false">F3184*I3184</f>
        <v>42.7478345</v>
      </c>
    </row>
    <row r="3185" customFormat="false" ht="15" hidden="false" customHeight="false" outlineLevel="0" collapsed="false">
      <c r="A3185" s="28" t="n">
        <v>45713</v>
      </c>
      <c r="B3185" s="21" t="s">
        <v>126</v>
      </c>
      <c r="C3185" s="21" t="s">
        <v>141</v>
      </c>
      <c r="D3185" s="29" t="n">
        <v>134.38</v>
      </c>
      <c r="E3185" s="29" t="n">
        <f aca="false">D3185/10</f>
        <v>13.438</v>
      </c>
      <c r="F3185" s="29" t="n">
        <f aca="false">(E3185+Einstellungen!$B$20)*(1+Einstellungen!$B$10)</f>
        <v>38.19186</v>
      </c>
      <c r="G3185" s="21" t="str">
        <f aca="false">IF(F3185&lt;Einstellungen!$B$5,"ja","nein")</f>
        <v>nein</v>
      </c>
      <c r="H3185" s="21" t="s">
        <v>17</v>
      </c>
      <c r="I3185" s="29" t="n">
        <f aca="false">INDEX(Einstellungen!$B$27:$B$50,15)</f>
        <v>1</v>
      </c>
      <c r="J3185" s="29" t="n">
        <f aca="false">F3185*I3185</f>
        <v>38.19186</v>
      </c>
    </row>
    <row r="3186" customFormat="false" ht="15" hidden="false" customHeight="false" outlineLevel="0" collapsed="false">
      <c r="A3186" s="28" t="n">
        <v>45713</v>
      </c>
      <c r="B3186" s="21" t="s">
        <v>127</v>
      </c>
      <c r="C3186" s="21" t="s">
        <v>141</v>
      </c>
      <c r="D3186" s="29" t="n">
        <v>148.34</v>
      </c>
      <c r="E3186" s="29" t="n">
        <f aca="false">D3186/10</f>
        <v>14.834</v>
      </c>
      <c r="F3186" s="29" t="n">
        <f aca="false">(E3186+Einstellungen!$B$20)*(1+Einstellungen!$B$10)</f>
        <v>39.8531</v>
      </c>
      <c r="G3186" s="21" t="str">
        <f aca="false">IF(F3186&lt;Einstellungen!$B$5,"ja","nein")</f>
        <v>nein</v>
      </c>
      <c r="H3186" s="21" t="s">
        <v>17</v>
      </c>
      <c r="I3186" s="29" t="n">
        <f aca="false">INDEX(Einstellungen!$B$27:$B$50,16)</f>
        <v>0.95</v>
      </c>
      <c r="J3186" s="29" t="n">
        <f aca="false">F3186*I3186</f>
        <v>37.860445</v>
      </c>
    </row>
    <row r="3187" customFormat="false" ht="15" hidden="false" customHeight="false" outlineLevel="0" collapsed="false">
      <c r="A3187" s="28" t="n">
        <v>45713</v>
      </c>
      <c r="B3187" s="21" t="s">
        <v>128</v>
      </c>
      <c r="C3187" s="21" t="s">
        <v>141</v>
      </c>
      <c r="D3187" s="29" t="n">
        <v>170.68</v>
      </c>
      <c r="E3187" s="29" t="n">
        <f aca="false">D3187/10</f>
        <v>17.068</v>
      </c>
      <c r="F3187" s="29" t="n">
        <f aca="false">(E3187+Einstellungen!$B$20)*(1+Einstellungen!$B$10)</f>
        <v>42.51156</v>
      </c>
      <c r="G3187" s="21" t="str">
        <f aca="false">IF(F3187&lt;Einstellungen!$B$5,"ja","nein")</f>
        <v>nein</v>
      </c>
      <c r="H3187" s="21" t="s">
        <v>17</v>
      </c>
      <c r="I3187" s="29" t="n">
        <f aca="false">INDEX(Einstellungen!$B$27:$B$50,17)</f>
        <v>0.95</v>
      </c>
      <c r="J3187" s="29" t="n">
        <f aca="false">F3187*I3187</f>
        <v>40.385982</v>
      </c>
    </row>
    <row r="3188" customFormat="false" ht="15" hidden="false" customHeight="false" outlineLevel="0" collapsed="false">
      <c r="A3188" s="28" t="n">
        <v>45713</v>
      </c>
      <c r="B3188" s="21" t="s">
        <v>129</v>
      </c>
      <c r="C3188" s="21" t="s">
        <v>141</v>
      </c>
      <c r="D3188" s="29" t="n">
        <v>207.97</v>
      </c>
      <c r="E3188" s="29" t="n">
        <f aca="false">D3188/10</f>
        <v>20.797</v>
      </c>
      <c r="F3188" s="29" t="n">
        <f aca="false">(E3188+Einstellungen!$B$20)*(1+Einstellungen!$B$10)</f>
        <v>46.94907</v>
      </c>
      <c r="G3188" s="21" t="str">
        <f aca="false">IF(F3188&lt;Einstellungen!$B$5,"ja","nein")</f>
        <v>nein</v>
      </c>
      <c r="H3188" s="21" t="s">
        <v>17</v>
      </c>
      <c r="I3188" s="29" t="n">
        <f aca="false">INDEX(Einstellungen!$B$27:$B$50,18)</f>
        <v>1.1</v>
      </c>
      <c r="J3188" s="29" t="n">
        <f aca="false">F3188*I3188</f>
        <v>51.643977</v>
      </c>
    </row>
    <row r="3189" customFormat="false" ht="15" hidden="false" customHeight="false" outlineLevel="0" collapsed="false">
      <c r="A3189" s="28" t="n">
        <v>45713</v>
      </c>
      <c r="B3189" s="21" t="s">
        <v>130</v>
      </c>
      <c r="C3189" s="21" t="s">
        <v>141</v>
      </c>
      <c r="D3189" s="29" t="n">
        <v>233.05</v>
      </c>
      <c r="E3189" s="29" t="n">
        <f aca="false">D3189/10</f>
        <v>23.305</v>
      </c>
      <c r="F3189" s="29" t="n">
        <f aca="false">(E3189+Einstellungen!$B$20)*(1+Einstellungen!$B$10)</f>
        <v>49.93359</v>
      </c>
      <c r="G3189" s="21" t="str">
        <f aca="false">IF(F3189&lt;Einstellungen!$B$5,"ja","nein")</f>
        <v>nein</v>
      </c>
      <c r="H3189" s="21" t="s">
        <v>17</v>
      </c>
      <c r="I3189" s="29" t="n">
        <f aca="false">INDEX(Einstellungen!$B$27:$B$50,19)</f>
        <v>1.35</v>
      </c>
      <c r="J3189" s="29" t="n">
        <f aca="false">F3189*I3189</f>
        <v>67.4103465</v>
      </c>
    </row>
    <row r="3190" customFormat="false" ht="15" hidden="false" customHeight="false" outlineLevel="0" collapsed="false">
      <c r="A3190" s="28" t="n">
        <v>45713</v>
      </c>
      <c r="B3190" s="21" t="s">
        <v>131</v>
      </c>
      <c r="C3190" s="21" t="s">
        <v>141</v>
      </c>
      <c r="D3190" s="29" t="n">
        <v>188.09</v>
      </c>
      <c r="E3190" s="29" t="n">
        <f aca="false">D3190/10</f>
        <v>18.809</v>
      </c>
      <c r="F3190" s="29" t="n">
        <f aca="false">(E3190+Einstellungen!$B$20)*(1+Einstellungen!$B$10)</f>
        <v>44.58335</v>
      </c>
      <c r="G3190" s="21" t="str">
        <f aca="false">IF(F3190&lt;Einstellungen!$B$5,"ja","nein")</f>
        <v>nein</v>
      </c>
      <c r="H3190" s="21" t="s">
        <v>17</v>
      </c>
      <c r="I3190" s="29" t="n">
        <f aca="false">INDEX(Einstellungen!$B$27:$B$50,20)</f>
        <v>1.45</v>
      </c>
      <c r="J3190" s="29" t="n">
        <f aca="false">F3190*I3190</f>
        <v>64.6458575</v>
      </c>
    </row>
    <row r="3191" customFormat="false" ht="15" hidden="false" customHeight="false" outlineLevel="0" collapsed="false">
      <c r="A3191" s="28" t="n">
        <v>45713</v>
      </c>
      <c r="B3191" s="21" t="s">
        <v>132</v>
      </c>
      <c r="C3191" s="21" t="s">
        <v>141</v>
      </c>
      <c r="D3191" s="29" t="n">
        <v>156.96</v>
      </c>
      <c r="E3191" s="29" t="n">
        <f aca="false">D3191/10</f>
        <v>15.696</v>
      </c>
      <c r="F3191" s="29" t="n">
        <f aca="false">(E3191+Einstellungen!$B$20)*(1+Einstellungen!$B$10)</f>
        <v>40.87888</v>
      </c>
      <c r="G3191" s="21" t="str">
        <f aca="false">IF(F3191&lt;Einstellungen!$B$5,"ja","nein")</f>
        <v>nein</v>
      </c>
      <c r="H3191" s="21" t="s">
        <v>17</v>
      </c>
      <c r="I3191" s="29" t="n">
        <f aca="false">INDEX(Einstellungen!$B$27:$B$50,21)</f>
        <v>1.4</v>
      </c>
      <c r="J3191" s="29" t="n">
        <f aca="false">F3191*I3191</f>
        <v>57.230432</v>
      </c>
    </row>
    <row r="3192" customFormat="false" ht="15" hidden="false" customHeight="false" outlineLevel="0" collapsed="false">
      <c r="A3192" s="28" t="n">
        <v>45713</v>
      </c>
      <c r="B3192" s="21" t="s">
        <v>133</v>
      </c>
      <c r="C3192" s="21" t="s">
        <v>141</v>
      </c>
      <c r="D3192" s="29" t="n">
        <v>142.47</v>
      </c>
      <c r="E3192" s="29" t="n">
        <f aca="false">D3192/10</f>
        <v>14.247</v>
      </c>
      <c r="F3192" s="29" t="n">
        <f aca="false">(E3192+Einstellungen!$B$20)*(1+Einstellungen!$B$10)</f>
        <v>39.15457</v>
      </c>
      <c r="G3192" s="21" t="str">
        <f aca="false">IF(F3192&lt;Einstellungen!$B$5,"ja","nein")</f>
        <v>nein</v>
      </c>
      <c r="H3192" s="21" t="s">
        <v>17</v>
      </c>
      <c r="I3192" s="29" t="n">
        <f aca="false">INDEX(Einstellungen!$B$27:$B$50,22)</f>
        <v>1.25</v>
      </c>
      <c r="J3192" s="29" t="n">
        <f aca="false">F3192*I3192</f>
        <v>48.9432125</v>
      </c>
    </row>
    <row r="3193" customFormat="false" ht="15" hidden="false" customHeight="false" outlineLevel="0" collapsed="false">
      <c r="A3193" s="28" t="n">
        <v>45713</v>
      </c>
      <c r="B3193" s="21" t="s">
        <v>134</v>
      </c>
      <c r="C3193" s="21" t="s">
        <v>141</v>
      </c>
      <c r="D3193" s="29" t="n">
        <v>129.46</v>
      </c>
      <c r="E3193" s="29" t="n">
        <f aca="false">D3193/10</f>
        <v>12.946</v>
      </c>
      <c r="F3193" s="29" t="n">
        <f aca="false">(E3193+Einstellungen!$B$20)*(1+Einstellungen!$B$10)</f>
        <v>37.60638</v>
      </c>
      <c r="G3193" s="21" t="str">
        <f aca="false">IF(F3193&lt;Einstellungen!$B$5,"ja","nein")</f>
        <v>nein</v>
      </c>
      <c r="H3193" s="21" t="s">
        <v>17</v>
      </c>
      <c r="I3193" s="29" t="n">
        <f aca="false">INDEX(Einstellungen!$B$27:$B$50,23)</f>
        <v>1.05</v>
      </c>
      <c r="J3193" s="29" t="n">
        <f aca="false">F3193*I3193</f>
        <v>39.486699</v>
      </c>
    </row>
    <row r="3194" customFormat="false" ht="15" hidden="false" customHeight="false" outlineLevel="0" collapsed="false">
      <c r="A3194" s="28" t="n">
        <v>45713</v>
      </c>
      <c r="B3194" s="21" t="s">
        <v>135</v>
      </c>
      <c r="C3194" s="21" t="s">
        <v>141</v>
      </c>
      <c r="D3194" s="29" t="n">
        <v>115.13</v>
      </c>
      <c r="E3194" s="29" t="n">
        <f aca="false">D3194/10</f>
        <v>11.513</v>
      </c>
      <c r="F3194" s="29" t="n">
        <f aca="false">(E3194+Einstellungen!$B$20)*(1+Einstellungen!$B$10)</f>
        <v>35.90111</v>
      </c>
      <c r="G3194" s="21" t="str">
        <f aca="false">IF(F3194&lt;Einstellungen!$B$5,"ja","nein")</f>
        <v>nein</v>
      </c>
      <c r="H3194" s="21" t="s">
        <v>17</v>
      </c>
      <c r="I3194" s="29" t="n">
        <f aca="false">INDEX(Einstellungen!$B$27:$B$50,24)</f>
        <v>0.8</v>
      </c>
      <c r="J3194" s="29" t="n">
        <f aca="false">F3194*I3194</f>
        <v>28.720888</v>
      </c>
    </row>
    <row r="3195" customFormat="false" ht="15" hidden="false" customHeight="false" outlineLevel="0" collapsed="false">
      <c r="A3195" s="28" t="n">
        <v>45714</v>
      </c>
      <c r="B3195" s="21" t="s">
        <v>111</v>
      </c>
      <c r="C3195" s="21" t="s">
        <v>112</v>
      </c>
      <c r="D3195" s="29" t="n">
        <v>122.99</v>
      </c>
      <c r="E3195" s="29" t="n">
        <f aca="false">D3195/10</f>
        <v>12.299</v>
      </c>
      <c r="F3195" s="29" t="n">
        <f aca="false">(E3195+Einstellungen!$B$20)*(1+Einstellungen!$B$10)</f>
        <v>36.83645</v>
      </c>
      <c r="G3195" s="21" t="str">
        <f aca="false">IF(F3195&lt;Einstellungen!$B$5,"ja","nein")</f>
        <v>nein</v>
      </c>
      <c r="H3195" s="21" t="s">
        <v>17</v>
      </c>
      <c r="I3195" s="29" t="n">
        <f aca="false">INDEX(Einstellungen!$B$27:$B$50,1)</f>
        <v>0.6</v>
      </c>
      <c r="J3195" s="29" t="n">
        <f aca="false">F3195*I3195</f>
        <v>22.10187</v>
      </c>
    </row>
    <row r="3196" customFormat="false" ht="15" hidden="false" customHeight="false" outlineLevel="0" collapsed="false">
      <c r="A3196" s="28" t="n">
        <v>45714</v>
      </c>
      <c r="B3196" s="21" t="s">
        <v>113</v>
      </c>
      <c r="C3196" s="21" t="s">
        <v>112</v>
      </c>
      <c r="D3196" s="29" t="n">
        <v>119.82</v>
      </c>
      <c r="E3196" s="29" t="n">
        <f aca="false">D3196/10</f>
        <v>11.982</v>
      </c>
      <c r="F3196" s="29" t="n">
        <f aca="false">(E3196+Einstellungen!$B$20)*(1+Einstellungen!$B$10)</f>
        <v>36.45922</v>
      </c>
      <c r="G3196" s="21" t="str">
        <f aca="false">IF(F3196&lt;Einstellungen!$B$5,"ja","nein")</f>
        <v>nein</v>
      </c>
      <c r="H3196" s="21" t="s">
        <v>17</v>
      </c>
      <c r="I3196" s="29" t="n">
        <f aca="false">INDEX(Einstellungen!$B$27:$B$50,2)</f>
        <v>0.5</v>
      </c>
      <c r="J3196" s="29" t="n">
        <f aca="false">F3196*I3196</f>
        <v>18.22961</v>
      </c>
    </row>
    <row r="3197" customFormat="false" ht="15" hidden="false" customHeight="false" outlineLevel="0" collapsed="false">
      <c r="A3197" s="28" t="n">
        <v>45714</v>
      </c>
      <c r="B3197" s="21" t="s">
        <v>114</v>
      </c>
      <c r="C3197" s="21" t="s">
        <v>112</v>
      </c>
      <c r="D3197" s="29" t="n">
        <v>116.94</v>
      </c>
      <c r="E3197" s="29" t="n">
        <f aca="false">D3197/10</f>
        <v>11.694</v>
      </c>
      <c r="F3197" s="29" t="n">
        <f aca="false">(E3197+Einstellungen!$B$20)*(1+Einstellungen!$B$10)</f>
        <v>36.1165</v>
      </c>
      <c r="G3197" s="21" t="str">
        <f aca="false">IF(F3197&lt;Einstellungen!$B$5,"ja","nein")</f>
        <v>nein</v>
      </c>
      <c r="H3197" s="21" t="s">
        <v>17</v>
      </c>
      <c r="I3197" s="29" t="n">
        <f aca="false">INDEX(Einstellungen!$B$27:$B$50,3)</f>
        <v>0.45</v>
      </c>
      <c r="J3197" s="29" t="n">
        <f aca="false">F3197*I3197</f>
        <v>16.252425</v>
      </c>
    </row>
    <row r="3198" customFormat="false" ht="15" hidden="false" customHeight="false" outlineLevel="0" collapsed="false">
      <c r="A3198" s="28" t="n">
        <v>45714</v>
      </c>
      <c r="B3198" s="21" t="s">
        <v>115</v>
      </c>
      <c r="C3198" s="21" t="s">
        <v>112</v>
      </c>
      <c r="D3198" s="29" t="n">
        <v>115.98</v>
      </c>
      <c r="E3198" s="29" t="n">
        <f aca="false">D3198/10</f>
        <v>11.598</v>
      </c>
      <c r="F3198" s="29" t="n">
        <f aca="false">(E3198+Einstellungen!$B$20)*(1+Einstellungen!$B$10)</f>
        <v>36.00226</v>
      </c>
      <c r="G3198" s="21" t="str">
        <f aca="false">IF(F3198&lt;Einstellungen!$B$5,"ja","nein")</f>
        <v>nein</v>
      </c>
      <c r="H3198" s="21" t="s">
        <v>17</v>
      </c>
      <c r="I3198" s="29" t="n">
        <f aca="false">INDEX(Einstellungen!$B$27:$B$50,4)</f>
        <v>0.45</v>
      </c>
      <c r="J3198" s="29" t="n">
        <f aca="false">F3198*I3198</f>
        <v>16.201017</v>
      </c>
    </row>
    <row r="3199" customFormat="false" ht="15" hidden="false" customHeight="false" outlineLevel="0" collapsed="false">
      <c r="A3199" s="28" t="n">
        <v>45714</v>
      </c>
      <c r="B3199" s="21" t="s">
        <v>116</v>
      </c>
      <c r="C3199" s="21" t="s">
        <v>112</v>
      </c>
      <c r="D3199" s="29" t="n">
        <v>116.56</v>
      </c>
      <c r="E3199" s="29" t="n">
        <f aca="false">D3199/10</f>
        <v>11.656</v>
      </c>
      <c r="F3199" s="29" t="n">
        <f aca="false">(E3199+Einstellungen!$B$20)*(1+Einstellungen!$B$10)</f>
        <v>36.07128</v>
      </c>
      <c r="G3199" s="21" t="str">
        <f aca="false">IF(F3199&lt;Einstellungen!$B$5,"ja","nein")</f>
        <v>nein</v>
      </c>
      <c r="H3199" s="21" t="s">
        <v>17</v>
      </c>
      <c r="I3199" s="29" t="n">
        <f aca="false">INDEX(Einstellungen!$B$27:$B$50,5)</f>
        <v>0.45</v>
      </c>
      <c r="J3199" s="29" t="n">
        <f aca="false">F3199*I3199</f>
        <v>16.232076</v>
      </c>
    </row>
    <row r="3200" customFormat="false" ht="15" hidden="false" customHeight="false" outlineLevel="0" collapsed="false">
      <c r="A3200" s="28" t="n">
        <v>45714</v>
      </c>
      <c r="B3200" s="21" t="s">
        <v>117</v>
      </c>
      <c r="C3200" s="21" t="s">
        <v>112</v>
      </c>
      <c r="D3200" s="29" t="n">
        <v>117.27</v>
      </c>
      <c r="E3200" s="29" t="n">
        <f aca="false">D3200/10</f>
        <v>11.727</v>
      </c>
      <c r="F3200" s="29" t="n">
        <f aca="false">(E3200+Einstellungen!$B$20)*(1+Einstellungen!$B$10)</f>
        <v>36.15577</v>
      </c>
      <c r="G3200" s="21" t="str">
        <f aca="false">IF(F3200&lt;Einstellungen!$B$5,"ja","nein")</f>
        <v>nein</v>
      </c>
      <c r="H3200" s="21" t="s">
        <v>17</v>
      </c>
      <c r="I3200" s="29" t="n">
        <f aca="false">INDEX(Einstellungen!$B$27:$B$50,6)</f>
        <v>0.5</v>
      </c>
      <c r="J3200" s="29" t="n">
        <f aca="false">F3200*I3200</f>
        <v>18.077885</v>
      </c>
    </row>
    <row r="3201" customFormat="false" ht="15" hidden="false" customHeight="false" outlineLevel="0" collapsed="false">
      <c r="A3201" s="28" t="n">
        <v>45714</v>
      </c>
      <c r="B3201" s="21" t="s">
        <v>118</v>
      </c>
      <c r="C3201" s="21" t="s">
        <v>112</v>
      </c>
      <c r="D3201" s="29" t="n">
        <v>132.65</v>
      </c>
      <c r="E3201" s="29" t="n">
        <f aca="false">D3201/10</f>
        <v>13.265</v>
      </c>
      <c r="F3201" s="29" t="n">
        <f aca="false">(E3201+Einstellungen!$B$20)*(1+Einstellungen!$B$10)</f>
        <v>37.98599</v>
      </c>
      <c r="G3201" s="21" t="str">
        <f aca="false">IF(F3201&lt;Einstellungen!$B$5,"ja","nein")</f>
        <v>nein</v>
      </c>
      <c r="H3201" s="21" t="s">
        <v>17</v>
      </c>
      <c r="I3201" s="29" t="n">
        <f aca="false">INDEX(Einstellungen!$B$27:$B$50,7)</f>
        <v>0.7</v>
      </c>
      <c r="J3201" s="29" t="n">
        <f aca="false">F3201*I3201</f>
        <v>26.590193</v>
      </c>
    </row>
    <row r="3202" customFormat="false" ht="15" hidden="false" customHeight="false" outlineLevel="0" collapsed="false">
      <c r="A3202" s="28" t="n">
        <v>45714</v>
      </c>
      <c r="B3202" s="21" t="s">
        <v>119</v>
      </c>
      <c r="C3202" s="21" t="s">
        <v>112</v>
      </c>
      <c r="D3202" s="29" t="n">
        <v>159.93</v>
      </c>
      <c r="E3202" s="29" t="n">
        <f aca="false">D3202/10</f>
        <v>15.993</v>
      </c>
      <c r="F3202" s="29" t="n">
        <f aca="false">(E3202+Einstellungen!$B$20)*(1+Einstellungen!$B$10)</f>
        <v>41.23231</v>
      </c>
      <c r="G3202" s="21" t="str">
        <f aca="false">IF(F3202&lt;Einstellungen!$B$5,"ja","nein")</f>
        <v>nein</v>
      </c>
      <c r="H3202" s="21" t="s">
        <v>17</v>
      </c>
      <c r="I3202" s="29" t="n">
        <f aca="false">INDEX(Einstellungen!$B$27:$B$50,8)</f>
        <v>0.95</v>
      </c>
      <c r="J3202" s="29" t="n">
        <f aca="false">F3202*I3202</f>
        <v>39.1706945</v>
      </c>
    </row>
    <row r="3203" customFormat="false" ht="15" hidden="false" customHeight="false" outlineLevel="0" collapsed="false">
      <c r="A3203" s="28" t="n">
        <v>45714</v>
      </c>
      <c r="B3203" s="21" t="s">
        <v>120</v>
      </c>
      <c r="C3203" s="21" t="s">
        <v>112</v>
      </c>
      <c r="D3203" s="29" t="n">
        <v>175.19</v>
      </c>
      <c r="E3203" s="29" t="n">
        <f aca="false">D3203/10</f>
        <v>17.519</v>
      </c>
      <c r="F3203" s="29" t="n">
        <f aca="false">(E3203+Einstellungen!$B$20)*(1+Einstellungen!$B$10)</f>
        <v>43.04825</v>
      </c>
      <c r="G3203" s="21" t="str">
        <f aca="false">IF(F3203&lt;Einstellungen!$B$5,"ja","nein")</f>
        <v>nein</v>
      </c>
      <c r="H3203" s="21" t="s">
        <v>17</v>
      </c>
      <c r="I3203" s="29" t="n">
        <f aca="false">INDEX(Einstellungen!$B$27:$B$50,9)</f>
        <v>1.05</v>
      </c>
      <c r="J3203" s="29" t="n">
        <f aca="false">F3203*I3203</f>
        <v>45.2006625</v>
      </c>
    </row>
    <row r="3204" customFormat="false" ht="15" hidden="false" customHeight="false" outlineLevel="0" collapsed="false">
      <c r="A3204" s="28" t="n">
        <v>45714</v>
      </c>
      <c r="B3204" s="21" t="s">
        <v>121</v>
      </c>
      <c r="C3204" s="21" t="s">
        <v>112</v>
      </c>
      <c r="D3204" s="29" t="n">
        <v>160.22</v>
      </c>
      <c r="E3204" s="29" t="n">
        <f aca="false">D3204/10</f>
        <v>16.022</v>
      </c>
      <c r="F3204" s="29" t="n">
        <f aca="false">(E3204+Einstellungen!$B$20)*(1+Einstellungen!$B$10)</f>
        <v>41.26682</v>
      </c>
      <c r="G3204" s="21" t="str">
        <f aca="false">IF(F3204&lt;Einstellungen!$B$5,"ja","nein")</f>
        <v>nein</v>
      </c>
      <c r="H3204" s="21" t="s">
        <v>17</v>
      </c>
      <c r="I3204" s="29" t="n">
        <f aca="false">INDEX(Einstellungen!$B$27:$B$50,10)</f>
        <v>1.05</v>
      </c>
      <c r="J3204" s="29" t="n">
        <f aca="false">F3204*I3204</f>
        <v>43.330161</v>
      </c>
    </row>
    <row r="3205" customFormat="false" ht="15" hidden="false" customHeight="false" outlineLevel="0" collapsed="false">
      <c r="A3205" s="28" t="n">
        <v>45714</v>
      </c>
      <c r="B3205" s="21" t="s">
        <v>122</v>
      </c>
      <c r="C3205" s="21" t="s">
        <v>112</v>
      </c>
      <c r="D3205" s="29" t="n">
        <v>141.37</v>
      </c>
      <c r="E3205" s="29" t="n">
        <f aca="false">D3205/10</f>
        <v>14.137</v>
      </c>
      <c r="F3205" s="29" t="n">
        <f aca="false">(E3205+Einstellungen!$B$20)*(1+Einstellungen!$B$10)</f>
        <v>39.02367</v>
      </c>
      <c r="G3205" s="21" t="str">
        <f aca="false">IF(F3205&lt;Einstellungen!$B$5,"ja","nein")</f>
        <v>nein</v>
      </c>
      <c r="H3205" s="21" t="s">
        <v>17</v>
      </c>
      <c r="I3205" s="29" t="n">
        <f aca="false">INDEX(Einstellungen!$B$27:$B$50,11)</f>
        <v>1.05</v>
      </c>
      <c r="J3205" s="29" t="n">
        <f aca="false">F3205*I3205</f>
        <v>40.9748535</v>
      </c>
    </row>
    <row r="3206" customFormat="false" ht="15" hidden="false" customHeight="false" outlineLevel="0" collapsed="false">
      <c r="A3206" s="28" t="n">
        <v>45714</v>
      </c>
      <c r="B3206" s="21" t="s">
        <v>123</v>
      </c>
      <c r="C3206" s="21" t="s">
        <v>112</v>
      </c>
      <c r="D3206" s="29" t="n">
        <v>129.95</v>
      </c>
      <c r="E3206" s="29" t="n">
        <f aca="false">D3206/10</f>
        <v>12.995</v>
      </c>
      <c r="F3206" s="29" t="n">
        <f aca="false">(E3206+Einstellungen!$B$20)*(1+Einstellungen!$B$10)</f>
        <v>37.66469</v>
      </c>
      <c r="G3206" s="21" t="str">
        <f aca="false">IF(F3206&lt;Einstellungen!$B$5,"ja","nein")</f>
        <v>nein</v>
      </c>
      <c r="H3206" s="21" t="s">
        <v>17</v>
      </c>
      <c r="I3206" s="29" t="n">
        <f aca="false">INDEX(Einstellungen!$B$27:$B$50,12)</f>
        <v>1.1</v>
      </c>
      <c r="J3206" s="29" t="n">
        <f aca="false">F3206*I3206</f>
        <v>41.431159</v>
      </c>
    </row>
    <row r="3207" customFormat="false" ht="15" hidden="false" customHeight="false" outlineLevel="0" collapsed="false">
      <c r="A3207" s="28" t="n">
        <v>45714</v>
      </c>
      <c r="B3207" s="21" t="s">
        <v>124</v>
      </c>
      <c r="C3207" s="21" t="s">
        <v>112</v>
      </c>
      <c r="D3207" s="29" t="n">
        <v>120.53</v>
      </c>
      <c r="E3207" s="29" t="n">
        <f aca="false">D3207/10</f>
        <v>12.053</v>
      </c>
      <c r="F3207" s="29" t="n">
        <f aca="false">(E3207+Einstellungen!$B$20)*(1+Einstellungen!$B$10)</f>
        <v>36.54371</v>
      </c>
      <c r="G3207" s="21" t="str">
        <f aca="false">IF(F3207&lt;Einstellungen!$B$5,"ja","nein")</f>
        <v>nein</v>
      </c>
      <c r="H3207" s="21" t="s">
        <v>17</v>
      </c>
      <c r="I3207" s="29" t="n">
        <f aca="false">INDEX(Einstellungen!$B$27:$B$50,13)</f>
        <v>1.2</v>
      </c>
      <c r="J3207" s="29" t="n">
        <f aca="false">F3207*I3207</f>
        <v>43.852452</v>
      </c>
    </row>
    <row r="3208" customFormat="false" ht="15" hidden="false" customHeight="false" outlineLevel="0" collapsed="false">
      <c r="A3208" s="28" t="n">
        <v>45714</v>
      </c>
      <c r="B3208" s="21" t="s">
        <v>125</v>
      </c>
      <c r="C3208" s="21" t="s">
        <v>112</v>
      </c>
      <c r="D3208" s="29" t="n">
        <v>119.89</v>
      </c>
      <c r="E3208" s="29" t="n">
        <f aca="false">D3208/10</f>
        <v>11.989</v>
      </c>
      <c r="F3208" s="29" t="n">
        <f aca="false">(E3208+Einstellungen!$B$20)*(1+Einstellungen!$B$10)</f>
        <v>36.46755</v>
      </c>
      <c r="G3208" s="21" t="str">
        <f aca="false">IF(F3208&lt;Einstellungen!$B$5,"ja","nein")</f>
        <v>nein</v>
      </c>
      <c r="H3208" s="21" t="s">
        <v>17</v>
      </c>
      <c r="I3208" s="29" t="n">
        <f aca="false">INDEX(Einstellungen!$B$27:$B$50,14)</f>
        <v>1.15</v>
      </c>
      <c r="J3208" s="29" t="n">
        <f aca="false">F3208*I3208</f>
        <v>41.9376825</v>
      </c>
    </row>
    <row r="3209" customFormat="false" ht="15" hidden="false" customHeight="false" outlineLevel="0" collapsed="false">
      <c r="A3209" s="28" t="n">
        <v>45714</v>
      </c>
      <c r="B3209" s="21" t="s">
        <v>126</v>
      </c>
      <c r="C3209" s="21" t="s">
        <v>112</v>
      </c>
      <c r="D3209" s="29" t="n">
        <v>125.12</v>
      </c>
      <c r="E3209" s="29" t="n">
        <f aca="false">D3209/10</f>
        <v>12.512</v>
      </c>
      <c r="F3209" s="29" t="n">
        <f aca="false">(E3209+Einstellungen!$B$20)*(1+Einstellungen!$B$10)</f>
        <v>37.08992</v>
      </c>
      <c r="G3209" s="21" t="str">
        <f aca="false">IF(F3209&lt;Einstellungen!$B$5,"ja","nein")</f>
        <v>nein</v>
      </c>
      <c r="H3209" s="21" t="s">
        <v>17</v>
      </c>
      <c r="I3209" s="29" t="n">
        <f aca="false">INDEX(Einstellungen!$B$27:$B$50,15)</f>
        <v>1</v>
      </c>
      <c r="J3209" s="29" t="n">
        <f aca="false">F3209*I3209</f>
        <v>37.08992</v>
      </c>
    </row>
    <row r="3210" customFormat="false" ht="15" hidden="false" customHeight="false" outlineLevel="0" collapsed="false">
      <c r="A3210" s="28" t="n">
        <v>45714</v>
      </c>
      <c r="B3210" s="21" t="s">
        <v>127</v>
      </c>
      <c r="C3210" s="21" t="s">
        <v>112</v>
      </c>
      <c r="D3210" s="29" t="n">
        <v>132.9</v>
      </c>
      <c r="E3210" s="29" t="n">
        <f aca="false">D3210/10</f>
        <v>13.29</v>
      </c>
      <c r="F3210" s="29" t="n">
        <f aca="false">(E3210+Einstellungen!$B$20)*(1+Einstellungen!$B$10)</f>
        <v>38.01574</v>
      </c>
      <c r="G3210" s="21" t="str">
        <f aca="false">IF(F3210&lt;Einstellungen!$B$5,"ja","nein")</f>
        <v>nein</v>
      </c>
      <c r="H3210" s="21" t="s">
        <v>17</v>
      </c>
      <c r="I3210" s="29" t="n">
        <f aca="false">INDEX(Einstellungen!$B$27:$B$50,16)</f>
        <v>0.95</v>
      </c>
      <c r="J3210" s="29" t="n">
        <f aca="false">F3210*I3210</f>
        <v>36.114953</v>
      </c>
    </row>
    <row r="3211" customFormat="false" ht="15" hidden="false" customHeight="false" outlineLevel="0" collapsed="false">
      <c r="A3211" s="28" t="n">
        <v>45714</v>
      </c>
      <c r="B3211" s="21" t="s">
        <v>128</v>
      </c>
      <c r="C3211" s="21" t="s">
        <v>112</v>
      </c>
      <c r="D3211" s="29" t="n">
        <v>149.75</v>
      </c>
      <c r="E3211" s="29" t="n">
        <f aca="false">D3211/10</f>
        <v>14.975</v>
      </c>
      <c r="F3211" s="29" t="n">
        <f aca="false">(E3211+Einstellungen!$B$20)*(1+Einstellungen!$B$10)</f>
        <v>40.02089</v>
      </c>
      <c r="G3211" s="21" t="str">
        <f aca="false">IF(F3211&lt;Einstellungen!$B$5,"ja","nein")</f>
        <v>nein</v>
      </c>
      <c r="H3211" s="21" t="s">
        <v>17</v>
      </c>
      <c r="I3211" s="29" t="n">
        <f aca="false">INDEX(Einstellungen!$B$27:$B$50,17)</f>
        <v>0.95</v>
      </c>
      <c r="J3211" s="29" t="n">
        <f aca="false">F3211*I3211</f>
        <v>38.0198455</v>
      </c>
    </row>
    <row r="3212" customFormat="false" ht="15" hidden="false" customHeight="false" outlineLevel="0" collapsed="false">
      <c r="A3212" s="28" t="n">
        <v>45714</v>
      </c>
      <c r="B3212" s="21" t="s">
        <v>129</v>
      </c>
      <c r="C3212" s="21" t="s">
        <v>112</v>
      </c>
      <c r="D3212" s="29" t="n">
        <v>165.01</v>
      </c>
      <c r="E3212" s="29" t="n">
        <f aca="false">D3212/10</f>
        <v>16.501</v>
      </c>
      <c r="F3212" s="29" t="n">
        <f aca="false">(E3212+Einstellungen!$B$20)*(1+Einstellungen!$B$10)</f>
        <v>41.83683</v>
      </c>
      <c r="G3212" s="21" t="str">
        <f aca="false">IF(F3212&lt;Einstellungen!$B$5,"ja","nein")</f>
        <v>nein</v>
      </c>
      <c r="H3212" s="21" t="s">
        <v>17</v>
      </c>
      <c r="I3212" s="29" t="n">
        <f aca="false">INDEX(Einstellungen!$B$27:$B$50,18)</f>
        <v>1.1</v>
      </c>
      <c r="J3212" s="29" t="n">
        <f aca="false">F3212*I3212</f>
        <v>46.020513</v>
      </c>
    </row>
    <row r="3213" customFormat="false" ht="15" hidden="false" customHeight="false" outlineLevel="0" collapsed="false">
      <c r="A3213" s="28" t="n">
        <v>45714</v>
      </c>
      <c r="B3213" s="21" t="s">
        <v>130</v>
      </c>
      <c r="C3213" s="21" t="s">
        <v>112</v>
      </c>
      <c r="D3213" s="29" t="n">
        <v>172.57</v>
      </c>
      <c r="E3213" s="29" t="n">
        <f aca="false">D3213/10</f>
        <v>17.257</v>
      </c>
      <c r="F3213" s="29" t="n">
        <f aca="false">(E3213+Einstellungen!$B$20)*(1+Einstellungen!$B$10)</f>
        <v>42.73647</v>
      </c>
      <c r="G3213" s="21" t="str">
        <f aca="false">IF(F3213&lt;Einstellungen!$B$5,"ja","nein")</f>
        <v>nein</v>
      </c>
      <c r="H3213" s="21" t="s">
        <v>17</v>
      </c>
      <c r="I3213" s="29" t="n">
        <f aca="false">INDEX(Einstellungen!$B$27:$B$50,19)</f>
        <v>1.35</v>
      </c>
      <c r="J3213" s="29" t="n">
        <f aca="false">F3213*I3213</f>
        <v>57.6942345</v>
      </c>
    </row>
    <row r="3214" customFormat="false" ht="15" hidden="false" customHeight="false" outlineLevel="0" collapsed="false">
      <c r="A3214" s="28" t="n">
        <v>45714</v>
      </c>
      <c r="B3214" s="21" t="s">
        <v>131</v>
      </c>
      <c r="C3214" s="21" t="s">
        <v>112</v>
      </c>
      <c r="D3214" s="29" t="n">
        <v>162.82</v>
      </c>
      <c r="E3214" s="29" t="n">
        <f aca="false">D3214/10</f>
        <v>16.282</v>
      </c>
      <c r="F3214" s="29" t="n">
        <f aca="false">(E3214+Einstellungen!$B$20)*(1+Einstellungen!$B$10)</f>
        <v>41.57622</v>
      </c>
      <c r="G3214" s="21" t="str">
        <f aca="false">IF(F3214&lt;Einstellungen!$B$5,"ja","nein")</f>
        <v>nein</v>
      </c>
      <c r="H3214" s="21" t="s">
        <v>17</v>
      </c>
      <c r="I3214" s="29" t="n">
        <f aca="false">INDEX(Einstellungen!$B$27:$B$50,20)</f>
        <v>1.45</v>
      </c>
      <c r="J3214" s="29" t="n">
        <f aca="false">F3214*I3214</f>
        <v>60.285519</v>
      </c>
    </row>
    <row r="3215" customFormat="false" ht="15" hidden="false" customHeight="false" outlineLevel="0" collapsed="false">
      <c r="A3215" s="28" t="n">
        <v>45714</v>
      </c>
      <c r="B3215" s="21" t="s">
        <v>132</v>
      </c>
      <c r="C3215" s="21" t="s">
        <v>112</v>
      </c>
      <c r="D3215" s="29" t="n">
        <v>147.38</v>
      </c>
      <c r="E3215" s="29" t="n">
        <f aca="false">D3215/10</f>
        <v>14.738</v>
      </c>
      <c r="F3215" s="29" t="n">
        <f aca="false">(E3215+Einstellungen!$B$20)*(1+Einstellungen!$B$10)</f>
        <v>39.73886</v>
      </c>
      <c r="G3215" s="21" t="str">
        <f aca="false">IF(F3215&lt;Einstellungen!$B$5,"ja","nein")</f>
        <v>nein</v>
      </c>
      <c r="H3215" s="21" t="s">
        <v>17</v>
      </c>
      <c r="I3215" s="29" t="n">
        <f aca="false">INDEX(Einstellungen!$B$27:$B$50,21)</f>
        <v>1.4</v>
      </c>
      <c r="J3215" s="29" t="n">
        <f aca="false">F3215*I3215</f>
        <v>55.634404</v>
      </c>
    </row>
    <row r="3216" customFormat="false" ht="15" hidden="false" customHeight="false" outlineLevel="0" collapsed="false">
      <c r="A3216" s="28" t="n">
        <v>45714</v>
      </c>
      <c r="B3216" s="21" t="s">
        <v>133</v>
      </c>
      <c r="C3216" s="21" t="s">
        <v>112</v>
      </c>
      <c r="D3216" s="29" t="n">
        <v>118.44</v>
      </c>
      <c r="E3216" s="29" t="n">
        <f aca="false">D3216/10</f>
        <v>11.844</v>
      </c>
      <c r="F3216" s="29" t="n">
        <f aca="false">(E3216+Einstellungen!$B$20)*(1+Einstellungen!$B$10)</f>
        <v>36.295</v>
      </c>
      <c r="G3216" s="21" t="str">
        <f aca="false">IF(F3216&lt;Einstellungen!$B$5,"ja","nein")</f>
        <v>nein</v>
      </c>
      <c r="H3216" s="21" t="s">
        <v>17</v>
      </c>
      <c r="I3216" s="29" t="n">
        <f aca="false">INDEX(Einstellungen!$B$27:$B$50,22)</f>
        <v>1.25</v>
      </c>
      <c r="J3216" s="29" t="n">
        <f aca="false">F3216*I3216</f>
        <v>45.36875</v>
      </c>
    </row>
    <row r="3217" customFormat="false" ht="15" hidden="false" customHeight="false" outlineLevel="0" collapsed="false">
      <c r="A3217" s="28" t="n">
        <v>45714</v>
      </c>
      <c r="B3217" s="21" t="s">
        <v>134</v>
      </c>
      <c r="C3217" s="21" t="s">
        <v>112</v>
      </c>
      <c r="D3217" s="29" t="n">
        <v>120.94</v>
      </c>
      <c r="E3217" s="29" t="n">
        <f aca="false">D3217/10</f>
        <v>12.094</v>
      </c>
      <c r="F3217" s="29" t="n">
        <f aca="false">(E3217+Einstellungen!$B$20)*(1+Einstellungen!$B$10)</f>
        <v>36.5925</v>
      </c>
      <c r="G3217" s="21" t="str">
        <f aca="false">IF(F3217&lt;Einstellungen!$B$5,"ja","nein")</f>
        <v>nein</v>
      </c>
      <c r="H3217" s="21" t="s">
        <v>17</v>
      </c>
      <c r="I3217" s="29" t="n">
        <f aca="false">INDEX(Einstellungen!$B$27:$B$50,23)</f>
        <v>1.05</v>
      </c>
      <c r="J3217" s="29" t="n">
        <f aca="false">F3217*I3217</f>
        <v>38.422125</v>
      </c>
    </row>
    <row r="3218" customFormat="false" ht="15" hidden="false" customHeight="false" outlineLevel="0" collapsed="false">
      <c r="A3218" s="28" t="n">
        <v>45714</v>
      </c>
      <c r="B3218" s="21" t="s">
        <v>135</v>
      </c>
      <c r="C3218" s="21" t="s">
        <v>112</v>
      </c>
      <c r="D3218" s="29" t="n">
        <v>112.46</v>
      </c>
      <c r="E3218" s="29" t="n">
        <f aca="false">D3218/10</f>
        <v>11.246</v>
      </c>
      <c r="F3218" s="29" t="n">
        <f aca="false">(E3218+Einstellungen!$B$20)*(1+Einstellungen!$B$10)</f>
        <v>35.58338</v>
      </c>
      <c r="G3218" s="21" t="str">
        <f aca="false">IF(F3218&lt;Einstellungen!$B$5,"ja","nein")</f>
        <v>nein</v>
      </c>
      <c r="H3218" s="21" t="s">
        <v>17</v>
      </c>
      <c r="I3218" s="29" t="n">
        <f aca="false">INDEX(Einstellungen!$B$27:$B$50,24)</f>
        <v>0.8</v>
      </c>
      <c r="J3218" s="29" t="n">
        <f aca="false">F3218*I3218</f>
        <v>28.466704</v>
      </c>
    </row>
    <row r="3219" customFormat="false" ht="15" hidden="false" customHeight="false" outlineLevel="0" collapsed="false">
      <c r="A3219" s="28" t="n">
        <v>45715</v>
      </c>
      <c r="B3219" s="21" t="s">
        <v>111</v>
      </c>
      <c r="C3219" s="21" t="s">
        <v>136</v>
      </c>
      <c r="D3219" s="29" t="n">
        <v>101.48</v>
      </c>
      <c r="E3219" s="29" t="n">
        <f aca="false">D3219/10</f>
        <v>10.148</v>
      </c>
      <c r="F3219" s="29" t="n">
        <f aca="false">(E3219+Einstellungen!$B$20)*(1+Einstellungen!$B$10)</f>
        <v>34.27676</v>
      </c>
      <c r="G3219" s="21" t="str">
        <f aca="false">IF(F3219&lt;Einstellungen!$B$5,"ja","nein")</f>
        <v>nein</v>
      </c>
      <c r="H3219" s="21" t="s">
        <v>17</v>
      </c>
      <c r="I3219" s="29" t="n">
        <f aca="false">INDEX(Einstellungen!$B$27:$B$50,1)</f>
        <v>0.6</v>
      </c>
      <c r="J3219" s="29" t="n">
        <f aca="false">F3219*I3219</f>
        <v>20.566056</v>
      </c>
    </row>
    <row r="3220" customFormat="false" ht="15" hidden="false" customHeight="false" outlineLevel="0" collapsed="false">
      <c r="A3220" s="28" t="n">
        <v>45715</v>
      </c>
      <c r="B3220" s="21" t="s">
        <v>113</v>
      </c>
      <c r="C3220" s="21" t="s">
        <v>136</v>
      </c>
      <c r="D3220" s="29" t="n">
        <v>103.81</v>
      </c>
      <c r="E3220" s="29" t="n">
        <f aca="false">D3220/10</f>
        <v>10.381</v>
      </c>
      <c r="F3220" s="29" t="n">
        <f aca="false">(E3220+Einstellungen!$B$20)*(1+Einstellungen!$B$10)</f>
        <v>34.55403</v>
      </c>
      <c r="G3220" s="21" t="str">
        <f aca="false">IF(F3220&lt;Einstellungen!$B$5,"ja","nein")</f>
        <v>nein</v>
      </c>
      <c r="H3220" s="21" t="s">
        <v>17</v>
      </c>
      <c r="I3220" s="29" t="n">
        <f aca="false">INDEX(Einstellungen!$B$27:$B$50,2)</f>
        <v>0.5</v>
      </c>
      <c r="J3220" s="29" t="n">
        <f aca="false">F3220*I3220</f>
        <v>17.277015</v>
      </c>
    </row>
    <row r="3221" customFormat="false" ht="15" hidden="false" customHeight="false" outlineLevel="0" collapsed="false">
      <c r="A3221" s="28" t="n">
        <v>45715</v>
      </c>
      <c r="B3221" s="21" t="s">
        <v>114</v>
      </c>
      <c r="C3221" s="21" t="s">
        <v>136</v>
      </c>
      <c r="D3221" s="29" t="n">
        <v>101.24</v>
      </c>
      <c r="E3221" s="29" t="n">
        <f aca="false">D3221/10</f>
        <v>10.124</v>
      </c>
      <c r="F3221" s="29" t="n">
        <f aca="false">(E3221+Einstellungen!$B$20)*(1+Einstellungen!$B$10)</f>
        <v>34.2482</v>
      </c>
      <c r="G3221" s="21" t="str">
        <f aca="false">IF(F3221&lt;Einstellungen!$B$5,"ja","nein")</f>
        <v>nein</v>
      </c>
      <c r="H3221" s="21" t="s">
        <v>17</v>
      </c>
      <c r="I3221" s="29" t="n">
        <f aca="false">INDEX(Einstellungen!$B$27:$B$50,3)</f>
        <v>0.45</v>
      </c>
      <c r="J3221" s="29" t="n">
        <f aca="false">F3221*I3221</f>
        <v>15.41169</v>
      </c>
    </row>
    <row r="3222" customFormat="false" ht="15" hidden="false" customHeight="false" outlineLevel="0" collapsed="false">
      <c r="A3222" s="28" t="n">
        <v>45715</v>
      </c>
      <c r="B3222" s="21" t="s">
        <v>115</v>
      </c>
      <c r="C3222" s="21" t="s">
        <v>136</v>
      </c>
      <c r="D3222" s="29" t="n">
        <v>99.6</v>
      </c>
      <c r="E3222" s="29" t="n">
        <f aca="false">D3222/10</f>
        <v>9.96</v>
      </c>
      <c r="F3222" s="29" t="n">
        <f aca="false">(E3222+Einstellungen!$B$20)*(1+Einstellungen!$B$10)</f>
        <v>34.05304</v>
      </c>
      <c r="G3222" s="21" t="str">
        <f aca="false">IF(F3222&lt;Einstellungen!$B$5,"ja","nein")</f>
        <v>nein</v>
      </c>
      <c r="H3222" s="21" t="s">
        <v>17</v>
      </c>
      <c r="I3222" s="29" t="n">
        <f aca="false">INDEX(Einstellungen!$B$27:$B$50,4)</f>
        <v>0.45</v>
      </c>
      <c r="J3222" s="29" t="n">
        <f aca="false">F3222*I3222</f>
        <v>15.323868</v>
      </c>
    </row>
    <row r="3223" customFormat="false" ht="15" hidden="false" customHeight="false" outlineLevel="0" collapsed="false">
      <c r="A3223" s="28" t="n">
        <v>45715</v>
      </c>
      <c r="B3223" s="21" t="s">
        <v>116</v>
      </c>
      <c r="C3223" s="21" t="s">
        <v>136</v>
      </c>
      <c r="D3223" s="29" t="n">
        <v>100.43</v>
      </c>
      <c r="E3223" s="29" t="n">
        <f aca="false">D3223/10</f>
        <v>10.043</v>
      </c>
      <c r="F3223" s="29" t="n">
        <f aca="false">(E3223+Einstellungen!$B$20)*(1+Einstellungen!$B$10)</f>
        <v>34.15181</v>
      </c>
      <c r="G3223" s="21" t="str">
        <f aca="false">IF(F3223&lt;Einstellungen!$B$5,"ja","nein")</f>
        <v>nein</v>
      </c>
      <c r="H3223" s="21" t="s">
        <v>17</v>
      </c>
      <c r="I3223" s="29" t="n">
        <f aca="false">INDEX(Einstellungen!$B$27:$B$50,5)</f>
        <v>0.45</v>
      </c>
      <c r="J3223" s="29" t="n">
        <f aca="false">F3223*I3223</f>
        <v>15.3683145</v>
      </c>
    </row>
    <row r="3224" customFormat="false" ht="15" hidden="false" customHeight="false" outlineLevel="0" collapsed="false">
      <c r="A3224" s="28" t="n">
        <v>45715</v>
      </c>
      <c r="B3224" s="21" t="s">
        <v>117</v>
      </c>
      <c r="C3224" s="21" t="s">
        <v>136</v>
      </c>
      <c r="D3224" s="29" t="n">
        <v>105.87</v>
      </c>
      <c r="E3224" s="29" t="n">
        <f aca="false">D3224/10</f>
        <v>10.587</v>
      </c>
      <c r="F3224" s="29" t="n">
        <f aca="false">(E3224+Einstellungen!$B$20)*(1+Einstellungen!$B$10)</f>
        <v>34.79917</v>
      </c>
      <c r="G3224" s="21" t="str">
        <f aca="false">IF(F3224&lt;Einstellungen!$B$5,"ja","nein")</f>
        <v>nein</v>
      </c>
      <c r="H3224" s="21" t="s">
        <v>17</v>
      </c>
      <c r="I3224" s="29" t="n">
        <f aca="false">INDEX(Einstellungen!$B$27:$B$50,6)</f>
        <v>0.5</v>
      </c>
      <c r="J3224" s="29" t="n">
        <f aca="false">F3224*I3224</f>
        <v>17.399585</v>
      </c>
    </row>
    <row r="3225" customFormat="false" ht="15" hidden="false" customHeight="false" outlineLevel="0" collapsed="false">
      <c r="A3225" s="28" t="n">
        <v>45715</v>
      </c>
      <c r="B3225" s="21" t="s">
        <v>118</v>
      </c>
      <c r="C3225" s="21" t="s">
        <v>136</v>
      </c>
      <c r="D3225" s="29" t="n">
        <v>115.18</v>
      </c>
      <c r="E3225" s="29" t="n">
        <f aca="false">D3225/10</f>
        <v>11.518</v>
      </c>
      <c r="F3225" s="29" t="n">
        <f aca="false">(E3225+Einstellungen!$B$20)*(1+Einstellungen!$B$10)</f>
        <v>35.90706</v>
      </c>
      <c r="G3225" s="21" t="str">
        <f aca="false">IF(F3225&lt;Einstellungen!$B$5,"ja","nein")</f>
        <v>nein</v>
      </c>
      <c r="H3225" s="21" t="s">
        <v>17</v>
      </c>
      <c r="I3225" s="29" t="n">
        <f aca="false">INDEX(Einstellungen!$B$27:$B$50,7)</f>
        <v>0.7</v>
      </c>
      <c r="J3225" s="29" t="n">
        <f aca="false">F3225*I3225</f>
        <v>25.134942</v>
      </c>
    </row>
    <row r="3226" customFormat="false" ht="15" hidden="false" customHeight="false" outlineLevel="0" collapsed="false">
      <c r="A3226" s="28" t="n">
        <v>45715</v>
      </c>
      <c r="B3226" s="21" t="s">
        <v>119</v>
      </c>
      <c r="C3226" s="21" t="s">
        <v>136</v>
      </c>
      <c r="D3226" s="29" t="n">
        <v>152.32</v>
      </c>
      <c r="E3226" s="29" t="n">
        <f aca="false">D3226/10</f>
        <v>15.232</v>
      </c>
      <c r="F3226" s="29" t="n">
        <f aca="false">(E3226+Einstellungen!$B$20)*(1+Einstellungen!$B$10)</f>
        <v>40.32672</v>
      </c>
      <c r="G3226" s="21" t="str">
        <f aca="false">IF(F3226&lt;Einstellungen!$B$5,"ja","nein")</f>
        <v>nein</v>
      </c>
      <c r="H3226" s="21" t="s">
        <v>17</v>
      </c>
      <c r="I3226" s="29" t="n">
        <f aca="false">INDEX(Einstellungen!$B$27:$B$50,8)</f>
        <v>0.95</v>
      </c>
      <c r="J3226" s="29" t="n">
        <f aca="false">F3226*I3226</f>
        <v>38.310384</v>
      </c>
    </row>
    <row r="3227" customFormat="false" ht="15" hidden="false" customHeight="false" outlineLevel="0" collapsed="false">
      <c r="A3227" s="28" t="n">
        <v>45715</v>
      </c>
      <c r="B3227" s="21" t="s">
        <v>120</v>
      </c>
      <c r="C3227" s="21" t="s">
        <v>136</v>
      </c>
      <c r="D3227" s="29" t="n">
        <v>159.05</v>
      </c>
      <c r="E3227" s="29" t="n">
        <f aca="false">D3227/10</f>
        <v>15.905</v>
      </c>
      <c r="F3227" s="29" t="n">
        <f aca="false">(E3227+Einstellungen!$B$20)*(1+Einstellungen!$B$10)</f>
        <v>41.12759</v>
      </c>
      <c r="G3227" s="21" t="str">
        <f aca="false">IF(F3227&lt;Einstellungen!$B$5,"ja","nein")</f>
        <v>nein</v>
      </c>
      <c r="H3227" s="21" t="s">
        <v>17</v>
      </c>
      <c r="I3227" s="29" t="n">
        <f aca="false">INDEX(Einstellungen!$B$27:$B$50,9)</f>
        <v>1.05</v>
      </c>
      <c r="J3227" s="29" t="n">
        <f aca="false">F3227*I3227</f>
        <v>43.1839695</v>
      </c>
    </row>
    <row r="3228" customFormat="false" ht="15" hidden="false" customHeight="false" outlineLevel="0" collapsed="false">
      <c r="A3228" s="28" t="n">
        <v>45715</v>
      </c>
      <c r="B3228" s="21" t="s">
        <v>121</v>
      </c>
      <c r="C3228" s="21" t="s">
        <v>136</v>
      </c>
      <c r="D3228" s="29" t="n">
        <v>142.58</v>
      </c>
      <c r="E3228" s="29" t="n">
        <f aca="false">D3228/10</f>
        <v>14.258</v>
      </c>
      <c r="F3228" s="29" t="n">
        <f aca="false">(E3228+Einstellungen!$B$20)*(1+Einstellungen!$B$10)</f>
        <v>39.16766</v>
      </c>
      <c r="G3228" s="21" t="str">
        <f aca="false">IF(F3228&lt;Einstellungen!$B$5,"ja","nein")</f>
        <v>nein</v>
      </c>
      <c r="H3228" s="21" t="s">
        <v>17</v>
      </c>
      <c r="I3228" s="29" t="n">
        <f aca="false">INDEX(Einstellungen!$B$27:$B$50,10)</f>
        <v>1.05</v>
      </c>
      <c r="J3228" s="29" t="n">
        <f aca="false">F3228*I3228</f>
        <v>41.126043</v>
      </c>
    </row>
    <row r="3229" customFormat="false" ht="15" hidden="false" customHeight="false" outlineLevel="0" collapsed="false">
      <c r="A3229" s="28" t="n">
        <v>45715</v>
      </c>
      <c r="B3229" s="21" t="s">
        <v>122</v>
      </c>
      <c r="C3229" s="21" t="s">
        <v>136</v>
      </c>
      <c r="D3229" s="29" t="n">
        <v>129.94</v>
      </c>
      <c r="E3229" s="29" t="n">
        <f aca="false">D3229/10</f>
        <v>12.994</v>
      </c>
      <c r="F3229" s="29" t="n">
        <f aca="false">(E3229+Einstellungen!$B$20)*(1+Einstellungen!$B$10)</f>
        <v>37.6635</v>
      </c>
      <c r="G3229" s="21" t="str">
        <f aca="false">IF(F3229&lt;Einstellungen!$B$5,"ja","nein")</f>
        <v>nein</v>
      </c>
      <c r="H3229" s="21" t="s">
        <v>17</v>
      </c>
      <c r="I3229" s="29" t="n">
        <f aca="false">INDEX(Einstellungen!$B$27:$B$50,11)</f>
        <v>1.05</v>
      </c>
      <c r="J3229" s="29" t="n">
        <f aca="false">F3229*I3229</f>
        <v>39.546675</v>
      </c>
    </row>
    <row r="3230" customFormat="false" ht="15" hidden="false" customHeight="false" outlineLevel="0" collapsed="false">
      <c r="A3230" s="28" t="n">
        <v>45715</v>
      </c>
      <c r="B3230" s="21" t="s">
        <v>123</v>
      </c>
      <c r="C3230" s="21" t="s">
        <v>136</v>
      </c>
      <c r="D3230" s="29" t="n">
        <v>110</v>
      </c>
      <c r="E3230" s="29" t="n">
        <f aca="false">D3230/10</f>
        <v>11</v>
      </c>
      <c r="F3230" s="29" t="n">
        <f aca="false">(E3230+Einstellungen!$B$20)*(1+Einstellungen!$B$10)</f>
        <v>35.29064</v>
      </c>
      <c r="G3230" s="21" t="str">
        <f aca="false">IF(F3230&lt;Einstellungen!$B$5,"ja","nein")</f>
        <v>nein</v>
      </c>
      <c r="H3230" s="21" t="s">
        <v>17</v>
      </c>
      <c r="I3230" s="29" t="n">
        <f aca="false">INDEX(Einstellungen!$B$27:$B$50,12)</f>
        <v>1.1</v>
      </c>
      <c r="J3230" s="29" t="n">
        <f aca="false">F3230*I3230</f>
        <v>38.819704</v>
      </c>
    </row>
    <row r="3231" customFormat="false" ht="15" hidden="false" customHeight="false" outlineLevel="0" collapsed="false">
      <c r="A3231" s="28" t="n">
        <v>45715</v>
      </c>
      <c r="B3231" s="21" t="s">
        <v>124</v>
      </c>
      <c r="C3231" s="21" t="s">
        <v>136</v>
      </c>
      <c r="D3231" s="29" t="n">
        <v>101.1</v>
      </c>
      <c r="E3231" s="29" t="n">
        <f aca="false">D3231/10</f>
        <v>10.11</v>
      </c>
      <c r="F3231" s="29" t="n">
        <f aca="false">(E3231+Einstellungen!$B$20)*(1+Einstellungen!$B$10)</f>
        <v>34.23154</v>
      </c>
      <c r="G3231" s="21" t="str">
        <f aca="false">IF(F3231&lt;Einstellungen!$B$5,"ja","nein")</f>
        <v>nein</v>
      </c>
      <c r="H3231" s="21" t="s">
        <v>17</v>
      </c>
      <c r="I3231" s="29" t="n">
        <f aca="false">INDEX(Einstellungen!$B$27:$B$50,13)</f>
        <v>1.2</v>
      </c>
      <c r="J3231" s="29" t="n">
        <f aca="false">F3231*I3231</f>
        <v>41.077848</v>
      </c>
    </row>
    <row r="3232" customFormat="false" ht="15" hidden="false" customHeight="false" outlineLevel="0" collapsed="false">
      <c r="A3232" s="28" t="n">
        <v>45715</v>
      </c>
      <c r="B3232" s="21" t="s">
        <v>125</v>
      </c>
      <c r="C3232" s="21" t="s">
        <v>136</v>
      </c>
      <c r="D3232" s="29" t="n">
        <v>109.25</v>
      </c>
      <c r="E3232" s="29" t="n">
        <f aca="false">D3232/10</f>
        <v>10.925</v>
      </c>
      <c r="F3232" s="29" t="n">
        <f aca="false">(E3232+Einstellungen!$B$20)*(1+Einstellungen!$B$10)</f>
        <v>35.20139</v>
      </c>
      <c r="G3232" s="21" t="str">
        <f aca="false">IF(F3232&lt;Einstellungen!$B$5,"ja","nein")</f>
        <v>nein</v>
      </c>
      <c r="H3232" s="21" t="s">
        <v>17</v>
      </c>
      <c r="I3232" s="29" t="n">
        <f aca="false">INDEX(Einstellungen!$B$27:$B$50,14)</f>
        <v>1.15</v>
      </c>
      <c r="J3232" s="29" t="n">
        <f aca="false">F3232*I3232</f>
        <v>40.4815985</v>
      </c>
    </row>
    <row r="3233" customFormat="false" ht="15" hidden="false" customHeight="false" outlineLevel="0" collapsed="false">
      <c r="A3233" s="28" t="n">
        <v>45715</v>
      </c>
      <c r="B3233" s="21" t="s">
        <v>126</v>
      </c>
      <c r="C3233" s="21" t="s">
        <v>136</v>
      </c>
      <c r="D3233" s="29" t="n">
        <v>110</v>
      </c>
      <c r="E3233" s="29" t="n">
        <f aca="false">D3233/10</f>
        <v>11</v>
      </c>
      <c r="F3233" s="29" t="n">
        <f aca="false">(E3233+Einstellungen!$B$20)*(1+Einstellungen!$B$10)</f>
        <v>35.29064</v>
      </c>
      <c r="G3233" s="21" t="str">
        <f aca="false">IF(F3233&lt;Einstellungen!$B$5,"ja","nein")</f>
        <v>nein</v>
      </c>
      <c r="H3233" s="21" t="s">
        <v>17</v>
      </c>
      <c r="I3233" s="29" t="n">
        <f aca="false">INDEX(Einstellungen!$B$27:$B$50,15)</f>
        <v>1</v>
      </c>
      <c r="J3233" s="29" t="n">
        <f aca="false">F3233*I3233</f>
        <v>35.29064</v>
      </c>
    </row>
    <row r="3234" customFormat="false" ht="15" hidden="false" customHeight="false" outlineLevel="0" collapsed="false">
      <c r="A3234" s="28" t="n">
        <v>45715</v>
      </c>
      <c r="B3234" s="21" t="s">
        <v>127</v>
      </c>
      <c r="C3234" s="21" t="s">
        <v>136</v>
      </c>
      <c r="D3234" s="29" t="n">
        <v>123</v>
      </c>
      <c r="E3234" s="29" t="n">
        <f aca="false">D3234/10</f>
        <v>12.3</v>
      </c>
      <c r="F3234" s="29" t="n">
        <f aca="false">(E3234+Einstellungen!$B$20)*(1+Einstellungen!$B$10)</f>
        <v>36.83764</v>
      </c>
      <c r="G3234" s="21" t="str">
        <f aca="false">IF(F3234&lt;Einstellungen!$B$5,"ja","nein")</f>
        <v>nein</v>
      </c>
      <c r="H3234" s="21" t="s">
        <v>17</v>
      </c>
      <c r="I3234" s="29" t="n">
        <f aca="false">INDEX(Einstellungen!$B$27:$B$50,16)</f>
        <v>0.95</v>
      </c>
      <c r="J3234" s="29" t="n">
        <f aca="false">F3234*I3234</f>
        <v>34.995758</v>
      </c>
    </row>
    <row r="3235" customFormat="false" ht="15" hidden="false" customHeight="false" outlineLevel="0" collapsed="false">
      <c r="A3235" s="28" t="n">
        <v>45715</v>
      </c>
      <c r="B3235" s="21" t="s">
        <v>128</v>
      </c>
      <c r="C3235" s="21" t="s">
        <v>136</v>
      </c>
      <c r="D3235" s="29" t="n">
        <v>142.62</v>
      </c>
      <c r="E3235" s="29" t="n">
        <f aca="false">D3235/10</f>
        <v>14.262</v>
      </c>
      <c r="F3235" s="29" t="n">
        <f aca="false">(E3235+Einstellungen!$B$20)*(1+Einstellungen!$B$10)</f>
        <v>39.17242</v>
      </c>
      <c r="G3235" s="21" t="str">
        <f aca="false">IF(F3235&lt;Einstellungen!$B$5,"ja","nein")</f>
        <v>nein</v>
      </c>
      <c r="H3235" s="21" t="s">
        <v>17</v>
      </c>
      <c r="I3235" s="29" t="n">
        <f aca="false">INDEX(Einstellungen!$B$27:$B$50,17)</f>
        <v>0.95</v>
      </c>
      <c r="J3235" s="29" t="n">
        <f aca="false">F3235*I3235</f>
        <v>37.213799</v>
      </c>
    </row>
    <row r="3236" customFormat="false" ht="15" hidden="false" customHeight="false" outlineLevel="0" collapsed="false">
      <c r="A3236" s="28" t="n">
        <v>45715</v>
      </c>
      <c r="B3236" s="21" t="s">
        <v>129</v>
      </c>
      <c r="C3236" s="21" t="s">
        <v>136</v>
      </c>
      <c r="D3236" s="29" t="n">
        <v>158.69</v>
      </c>
      <c r="E3236" s="29" t="n">
        <f aca="false">D3236/10</f>
        <v>15.869</v>
      </c>
      <c r="F3236" s="29" t="n">
        <f aca="false">(E3236+Einstellungen!$B$20)*(1+Einstellungen!$B$10)</f>
        <v>41.08475</v>
      </c>
      <c r="G3236" s="21" t="str">
        <f aca="false">IF(F3236&lt;Einstellungen!$B$5,"ja","nein")</f>
        <v>nein</v>
      </c>
      <c r="H3236" s="21" t="s">
        <v>17</v>
      </c>
      <c r="I3236" s="29" t="n">
        <f aca="false">INDEX(Einstellungen!$B$27:$B$50,18)</f>
        <v>1.1</v>
      </c>
      <c r="J3236" s="29" t="n">
        <f aca="false">F3236*I3236</f>
        <v>45.193225</v>
      </c>
    </row>
    <row r="3237" customFormat="false" ht="15" hidden="false" customHeight="false" outlineLevel="0" collapsed="false">
      <c r="A3237" s="28" t="n">
        <v>45715</v>
      </c>
      <c r="B3237" s="21" t="s">
        <v>130</v>
      </c>
      <c r="C3237" s="21" t="s">
        <v>136</v>
      </c>
      <c r="D3237" s="29" t="n">
        <v>174.71</v>
      </c>
      <c r="E3237" s="29" t="n">
        <f aca="false">D3237/10</f>
        <v>17.471</v>
      </c>
      <c r="F3237" s="29" t="n">
        <f aca="false">(E3237+Einstellungen!$B$20)*(1+Einstellungen!$B$10)</f>
        <v>42.99113</v>
      </c>
      <c r="G3237" s="21" t="str">
        <f aca="false">IF(F3237&lt;Einstellungen!$B$5,"ja","nein")</f>
        <v>nein</v>
      </c>
      <c r="H3237" s="21" t="s">
        <v>17</v>
      </c>
      <c r="I3237" s="29" t="n">
        <f aca="false">INDEX(Einstellungen!$B$27:$B$50,19)</f>
        <v>1.35</v>
      </c>
      <c r="J3237" s="29" t="n">
        <f aca="false">F3237*I3237</f>
        <v>58.0380255</v>
      </c>
    </row>
    <row r="3238" customFormat="false" ht="15" hidden="false" customHeight="false" outlineLevel="0" collapsed="false">
      <c r="A3238" s="28" t="n">
        <v>45715</v>
      </c>
      <c r="B3238" s="21" t="s">
        <v>131</v>
      </c>
      <c r="C3238" s="21" t="s">
        <v>136</v>
      </c>
      <c r="D3238" s="29" t="n">
        <v>163.17</v>
      </c>
      <c r="E3238" s="29" t="n">
        <f aca="false">D3238/10</f>
        <v>16.317</v>
      </c>
      <c r="F3238" s="29" t="n">
        <f aca="false">(E3238+Einstellungen!$B$20)*(1+Einstellungen!$B$10)</f>
        <v>41.61787</v>
      </c>
      <c r="G3238" s="21" t="str">
        <f aca="false">IF(F3238&lt;Einstellungen!$B$5,"ja","nein")</f>
        <v>nein</v>
      </c>
      <c r="H3238" s="21" t="s">
        <v>17</v>
      </c>
      <c r="I3238" s="29" t="n">
        <f aca="false">INDEX(Einstellungen!$B$27:$B$50,20)</f>
        <v>1.45</v>
      </c>
      <c r="J3238" s="29" t="n">
        <f aca="false">F3238*I3238</f>
        <v>60.3459115</v>
      </c>
    </row>
    <row r="3239" customFormat="false" ht="15" hidden="false" customHeight="false" outlineLevel="0" collapsed="false">
      <c r="A3239" s="28" t="n">
        <v>45715</v>
      </c>
      <c r="B3239" s="21" t="s">
        <v>132</v>
      </c>
      <c r="C3239" s="21" t="s">
        <v>136</v>
      </c>
      <c r="D3239" s="29" t="n">
        <v>144.61</v>
      </c>
      <c r="E3239" s="29" t="n">
        <f aca="false">D3239/10</f>
        <v>14.461</v>
      </c>
      <c r="F3239" s="29" t="n">
        <f aca="false">(E3239+Einstellungen!$B$20)*(1+Einstellungen!$B$10)</f>
        <v>39.40923</v>
      </c>
      <c r="G3239" s="21" t="str">
        <f aca="false">IF(F3239&lt;Einstellungen!$B$5,"ja","nein")</f>
        <v>nein</v>
      </c>
      <c r="H3239" s="21" t="s">
        <v>17</v>
      </c>
      <c r="I3239" s="29" t="n">
        <f aca="false">INDEX(Einstellungen!$B$27:$B$50,21)</f>
        <v>1.4</v>
      </c>
      <c r="J3239" s="29" t="n">
        <f aca="false">F3239*I3239</f>
        <v>55.172922</v>
      </c>
    </row>
    <row r="3240" customFormat="false" ht="15" hidden="false" customHeight="false" outlineLevel="0" collapsed="false">
      <c r="A3240" s="28" t="n">
        <v>45715</v>
      </c>
      <c r="B3240" s="21" t="s">
        <v>133</v>
      </c>
      <c r="C3240" s="21" t="s">
        <v>136</v>
      </c>
      <c r="D3240" s="29" t="n">
        <v>136.54</v>
      </c>
      <c r="E3240" s="29" t="n">
        <f aca="false">D3240/10</f>
        <v>13.654</v>
      </c>
      <c r="F3240" s="29" t="n">
        <f aca="false">(E3240+Einstellungen!$B$20)*(1+Einstellungen!$B$10)</f>
        <v>38.4489</v>
      </c>
      <c r="G3240" s="21" t="str">
        <f aca="false">IF(F3240&lt;Einstellungen!$B$5,"ja","nein")</f>
        <v>nein</v>
      </c>
      <c r="H3240" s="21" t="s">
        <v>17</v>
      </c>
      <c r="I3240" s="29" t="n">
        <f aca="false">INDEX(Einstellungen!$B$27:$B$50,22)</f>
        <v>1.25</v>
      </c>
      <c r="J3240" s="29" t="n">
        <f aca="false">F3240*I3240</f>
        <v>48.061125</v>
      </c>
    </row>
    <row r="3241" customFormat="false" ht="15" hidden="false" customHeight="false" outlineLevel="0" collapsed="false">
      <c r="A3241" s="28" t="n">
        <v>45715</v>
      </c>
      <c r="B3241" s="21" t="s">
        <v>134</v>
      </c>
      <c r="C3241" s="21" t="s">
        <v>136</v>
      </c>
      <c r="D3241" s="29" t="n">
        <v>124.69</v>
      </c>
      <c r="E3241" s="29" t="n">
        <f aca="false">D3241/10</f>
        <v>12.469</v>
      </c>
      <c r="F3241" s="29" t="n">
        <f aca="false">(E3241+Einstellungen!$B$20)*(1+Einstellungen!$B$10)</f>
        <v>37.03875</v>
      </c>
      <c r="G3241" s="21" t="str">
        <f aca="false">IF(F3241&lt;Einstellungen!$B$5,"ja","nein")</f>
        <v>nein</v>
      </c>
      <c r="H3241" s="21" t="s">
        <v>17</v>
      </c>
      <c r="I3241" s="29" t="n">
        <f aca="false">INDEX(Einstellungen!$B$27:$B$50,23)</f>
        <v>1.05</v>
      </c>
      <c r="J3241" s="29" t="n">
        <f aca="false">F3241*I3241</f>
        <v>38.8906875</v>
      </c>
    </row>
    <row r="3242" customFormat="false" ht="15" hidden="false" customHeight="false" outlineLevel="0" collapsed="false">
      <c r="A3242" s="28" t="n">
        <v>45715</v>
      </c>
      <c r="B3242" s="21" t="s">
        <v>135</v>
      </c>
      <c r="C3242" s="21" t="s">
        <v>136</v>
      </c>
      <c r="D3242" s="29" t="n">
        <v>114.89</v>
      </c>
      <c r="E3242" s="29" t="n">
        <f aca="false">D3242/10</f>
        <v>11.489</v>
      </c>
      <c r="F3242" s="29" t="n">
        <f aca="false">(E3242+Einstellungen!$B$20)*(1+Einstellungen!$B$10)</f>
        <v>35.87255</v>
      </c>
      <c r="G3242" s="21" t="str">
        <f aca="false">IF(F3242&lt;Einstellungen!$B$5,"ja","nein")</f>
        <v>nein</v>
      </c>
      <c r="H3242" s="21" t="s">
        <v>17</v>
      </c>
      <c r="I3242" s="29" t="n">
        <f aca="false">INDEX(Einstellungen!$B$27:$B$50,24)</f>
        <v>0.8</v>
      </c>
      <c r="J3242" s="29" t="n">
        <f aca="false">F3242*I3242</f>
        <v>28.69804</v>
      </c>
    </row>
    <row r="3243" customFormat="false" ht="15" hidden="false" customHeight="false" outlineLevel="0" collapsed="false">
      <c r="A3243" s="28" t="n">
        <v>45716</v>
      </c>
      <c r="B3243" s="21" t="s">
        <v>111</v>
      </c>
      <c r="C3243" s="21" t="s">
        <v>137</v>
      </c>
      <c r="D3243" s="29" t="n">
        <v>115.47</v>
      </c>
      <c r="E3243" s="29" t="n">
        <f aca="false">D3243/10</f>
        <v>11.547</v>
      </c>
      <c r="F3243" s="29" t="n">
        <f aca="false">(E3243+Einstellungen!$B$20)*(1+Einstellungen!$B$10)</f>
        <v>35.94157</v>
      </c>
      <c r="G3243" s="21" t="str">
        <f aca="false">IF(F3243&lt;Einstellungen!$B$5,"ja","nein")</f>
        <v>nein</v>
      </c>
      <c r="H3243" s="21" t="s">
        <v>17</v>
      </c>
      <c r="I3243" s="29" t="n">
        <f aca="false">INDEX(Einstellungen!$B$27:$B$50,1)</f>
        <v>0.6</v>
      </c>
      <c r="J3243" s="29" t="n">
        <f aca="false">F3243*I3243</f>
        <v>21.564942</v>
      </c>
    </row>
    <row r="3244" customFormat="false" ht="15" hidden="false" customHeight="false" outlineLevel="0" collapsed="false">
      <c r="A3244" s="28" t="n">
        <v>45716</v>
      </c>
      <c r="B3244" s="21" t="s">
        <v>113</v>
      </c>
      <c r="C3244" s="21" t="s">
        <v>137</v>
      </c>
      <c r="D3244" s="29" t="n">
        <v>110.54</v>
      </c>
      <c r="E3244" s="29" t="n">
        <f aca="false">D3244/10</f>
        <v>11.054</v>
      </c>
      <c r="F3244" s="29" t="n">
        <f aca="false">(E3244+Einstellungen!$B$20)*(1+Einstellungen!$B$10)</f>
        <v>35.3549</v>
      </c>
      <c r="G3244" s="21" t="str">
        <f aca="false">IF(F3244&lt;Einstellungen!$B$5,"ja","nein")</f>
        <v>nein</v>
      </c>
      <c r="H3244" s="21" t="s">
        <v>17</v>
      </c>
      <c r="I3244" s="29" t="n">
        <f aca="false">INDEX(Einstellungen!$B$27:$B$50,2)</f>
        <v>0.5</v>
      </c>
      <c r="J3244" s="29" t="n">
        <f aca="false">F3244*I3244</f>
        <v>17.67745</v>
      </c>
    </row>
    <row r="3245" customFormat="false" ht="15" hidden="false" customHeight="false" outlineLevel="0" collapsed="false">
      <c r="A3245" s="28" t="n">
        <v>45716</v>
      </c>
      <c r="B3245" s="21" t="s">
        <v>114</v>
      </c>
      <c r="C3245" s="21" t="s">
        <v>137</v>
      </c>
      <c r="D3245" s="29" t="n">
        <v>109.38</v>
      </c>
      <c r="E3245" s="29" t="n">
        <f aca="false">D3245/10</f>
        <v>10.938</v>
      </c>
      <c r="F3245" s="29" t="n">
        <f aca="false">(E3245+Einstellungen!$B$20)*(1+Einstellungen!$B$10)</f>
        <v>35.21686</v>
      </c>
      <c r="G3245" s="21" t="str">
        <f aca="false">IF(F3245&lt;Einstellungen!$B$5,"ja","nein")</f>
        <v>nein</v>
      </c>
      <c r="H3245" s="21" t="s">
        <v>17</v>
      </c>
      <c r="I3245" s="29" t="n">
        <f aca="false">INDEX(Einstellungen!$B$27:$B$50,3)</f>
        <v>0.45</v>
      </c>
      <c r="J3245" s="29" t="n">
        <f aca="false">F3245*I3245</f>
        <v>15.847587</v>
      </c>
    </row>
    <row r="3246" customFormat="false" ht="15" hidden="false" customHeight="false" outlineLevel="0" collapsed="false">
      <c r="A3246" s="28" t="n">
        <v>45716</v>
      </c>
      <c r="B3246" s="21" t="s">
        <v>115</v>
      </c>
      <c r="C3246" s="21" t="s">
        <v>137</v>
      </c>
      <c r="D3246" s="29" t="n">
        <v>106.93</v>
      </c>
      <c r="E3246" s="29" t="n">
        <f aca="false">D3246/10</f>
        <v>10.693</v>
      </c>
      <c r="F3246" s="29" t="n">
        <f aca="false">(E3246+Einstellungen!$B$20)*(1+Einstellungen!$B$10)</f>
        <v>34.92531</v>
      </c>
      <c r="G3246" s="21" t="str">
        <f aca="false">IF(F3246&lt;Einstellungen!$B$5,"ja","nein")</f>
        <v>nein</v>
      </c>
      <c r="H3246" s="21" t="s">
        <v>17</v>
      </c>
      <c r="I3246" s="29" t="n">
        <f aca="false">INDEX(Einstellungen!$B$27:$B$50,4)</f>
        <v>0.45</v>
      </c>
      <c r="J3246" s="29" t="n">
        <f aca="false">F3246*I3246</f>
        <v>15.7163895</v>
      </c>
    </row>
    <row r="3247" customFormat="false" ht="15" hidden="false" customHeight="false" outlineLevel="0" collapsed="false">
      <c r="A3247" s="28" t="n">
        <v>45716</v>
      </c>
      <c r="B3247" s="21" t="s">
        <v>116</v>
      </c>
      <c r="C3247" s="21" t="s">
        <v>137</v>
      </c>
      <c r="D3247" s="29" t="n">
        <v>112.03</v>
      </c>
      <c r="E3247" s="29" t="n">
        <f aca="false">D3247/10</f>
        <v>11.203</v>
      </c>
      <c r="F3247" s="29" t="n">
        <f aca="false">(E3247+Einstellungen!$B$20)*(1+Einstellungen!$B$10)</f>
        <v>35.53221</v>
      </c>
      <c r="G3247" s="21" t="str">
        <f aca="false">IF(F3247&lt;Einstellungen!$B$5,"ja","nein")</f>
        <v>nein</v>
      </c>
      <c r="H3247" s="21" t="s">
        <v>17</v>
      </c>
      <c r="I3247" s="29" t="n">
        <f aca="false">INDEX(Einstellungen!$B$27:$B$50,5)</f>
        <v>0.45</v>
      </c>
      <c r="J3247" s="29" t="n">
        <f aca="false">F3247*I3247</f>
        <v>15.9894945</v>
      </c>
    </row>
    <row r="3248" customFormat="false" ht="15" hidden="false" customHeight="false" outlineLevel="0" collapsed="false">
      <c r="A3248" s="28" t="n">
        <v>45716</v>
      </c>
      <c r="B3248" s="21" t="s">
        <v>117</v>
      </c>
      <c r="C3248" s="21" t="s">
        <v>137</v>
      </c>
      <c r="D3248" s="29" t="n">
        <v>112.63</v>
      </c>
      <c r="E3248" s="29" t="n">
        <f aca="false">D3248/10</f>
        <v>11.263</v>
      </c>
      <c r="F3248" s="29" t="n">
        <f aca="false">(E3248+Einstellungen!$B$20)*(1+Einstellungen!$B$10)</f>
        <v>35.60361</v>
      </c>
      <c r="G3248" s="21" t="str">
        <f aca="false">IF(F3248&lt;Einstellungen!$B$5,"ja","nein")</f>
        <v>nein</v>
      </c>
      <c r="H3248" s="21" t="s">
        <v>17</v>
      </c>
      <c r="I3248" s="29" t="n">
        <f aca="false">INDEX(Einstellungen!$B$27:$B$50,6)</f>
        <v>0.5</v>
      </c>
      <c r="J3248" s="29" t="n">
        <f aca="false">F3248*I3248</f>
        <v>17.801805</v>
      </c>
    </row>
    <row r="3249" customFormat="false" ht="15" hidden="false" customHeight="false" outlineLevel="0" collapsed="false">
      <c r="A3249" s="28" t="n">
        <v>45716</v>
      </c>
      <c r="B3249" s="21" t="s">
        <v>118</v>
      </c>
      <c r="C3249" s="21" t="s">
        <v>137</v>
      </c>
      <c r="D3249" s="29" t="n">
        <v>135.99</v>
      </c>
      <c r="E3249" s="29" t="n">
        <f aca="false">D3249/10</f>
        <v>13.599</v>
      </c>
      <c r="F3249" s="29" t="n">
        <f aca="false">(E3249+Einstellungen!$B$20)*(1+Einstellungen!$B$10)</f>
        <v>38.38345</v>
      </c>
      <c r="G3249" s="21" t="str">
        <f aca="false">IF(F3249&lt;Einstellungen!$B$5,"ja","nein")</f>
        <v>nein</v>
      </c>
      <c r="H3249" s="21" t="s">
        <v>17</v>
      </c>
      <c r="I3249" s="29" t="n">
        <f aca="false">INDEX(Einstellungen!$B$27:$B$50,7)</f>
        <v>0.7</v>
      </c>
      <c r="J3249" s="29" t="n">
        <f aca="false">F3249*I3249</f>
        <v>26.868415</v>
      </c>
    </row>
    <row r="3250" customFormat="false" ht="15" hidden="false" customHeight="false" outlineLevel="0" collapsed="false">
      <c r="A3250" s="28" t="n">
        <v>45716</v>
      </c>
      <c r="B3250" s="21" t="s">
        <v>119</v>
      </c>
      <c r="C3250" s="21" t="s">
        <v>137</v>
      </c>
      <c r="D3250" s="29" t="n">
        <v>150</v>
      </c>
      <c r="E3250" s="29" t="n">
        <f aca="false">D3250/10</f>
        <v>15</v>
      </c>
      <c r="F3250" s="29" t="n">
        <f aca="false">(E3250+Einstellungen!$B$20)*(1+Einstellungen!$B$10)</f>
        <v>40.05064</v>
      </c>
      <c r="G3250" s="21" t="str">
        <f aca="false">IF(F3250&lt;Einstellungen!$B$5,"ja","nein")</f>
        <v>nein</v>
      </c>
      <c r="H3250" s="21" t="s">
        <v>17</v>
      </c>
      <c r="I3250" s="29" t="n">
        <f aca="false">INDEX(Einstellungen!$B$27:$B$50,8)</f>
        <v>0.95</v>
      </c>
      <c r="J3250" s="29" t="n">
        <f aca="false">F3250*I3250</f>
        <v>38.048108</v>
      </c>
    </row>
    <row r="3251" customFormat="false" ht="15" hidden="false" customHeight="false" outlineLevel="0" collapsed="false">
      <c r="A3251" s="28" t="n">
        <v>45716</v>
      </c>
      <c r="B3251" s="21" t="s">
        <v>120</v>
      </c>
      <c r="C3251" s="21" t="s">
        <v>137</v>
      </c>
      <c r="D3251" s="29" t="n">
        <v>161.82</v>
      </c>
      <c r="E3251" s="29" t="n">
        <f aca="false">D3251/10</f>
        <v>16.182</v>
      </c>
      <c r="F3251" s="29" t="n">
        <f aca="false">(E3251+Einstellungen!$B$20)*(1+Einstellungen!$B$10)</f>
        <v>41.45722</v>
      </c>
      <c r="G3251" s="21" t="str">
        <f aca="false">IF(F3251&lt;Einstellungen!$B$5,"ja","nein")</f>
        <v>nein</v>
      </c>
      <c r="H3251" s="21" t="s">
        <v>17</v>
      </c>
      <c r="I3251" s="29" t="n">
        <f aca="false">INDEX(Einstellungen!$B$27:$B$50,9)</f>
        <v>1.05</v>
      </c>
      <c r="J3251" s="29" t="n">
        <f aca="false">F3251*I3251</f>
        <v>43.530081</v>
      </c>
    </row>
    <row r="3252" customFormat="false" ht="15" hidden="false" customHeight="false" outlineLevel="0" collapsed="false">
      <c r="A3252" s="28" t="n">
        <v>45716</v>
      </c>
      <c r="B3252" s="21" t="s">
        <v>121</v>
      </c>
      <c r="C3252" s="21" t="s">
        <v>137</v>
      </c>
      <c r="D3252" s="29" t="n">
        <v>145.5</v>
      </c>
      <c r="E3252" s="29" t="n">
        <f aca="false">D3252/10</f>
        <v>14.55</v>
      </c>
      <c r="F3252" s="29" t="n">
        <f aca="false">(E3252+Einstellungen!$B$20)*(1+Einstellungen!$B$10)</f>
        <v>39.51514</v>
      </c>
      <c r="G3252" s="21" t="str">
        <f aca="false">IF(F3252&lt;Einstellungen!$B$5,"ja","nein")</f>
        <v>nein</v>
      </c>
      <c r="H3252" s="21" t="s">
        <v>17</v>
      </c>
      <c r="I3252" s="29" t="n">
        <f aca="false">INDEX(Einstellungen!$B$27:$B$50,10)</f>
        <v>1.05</v>
      </c>
      <c r="J3252" s="29" t="n">
        <f aca="false">F3252*I3252</f>
        <v>41.490897</v>
      </c>
    </row>
    <row r="3253" customFormat="false" ht="15" hidden="false" customHeight="false" outlineLevel="0" collapsed="false">
      <c r="A3253" s="28" t="n">
        <v>45716</v>
      </c>
      <c r="B3253" s="21" t="s">
        <v>122</v>
      </c>
      <c r="C3253" s="21" t="s">
        <v>137</v>
      </c>
      <c r="D3253" s="29" t="n">
        <v>127.7</v>
      </c>
      <c r="E3253" s="29" t="n">
        <f aca="false">D3253/10</f>
        <v>12.77</v>
      </c>
      <c r="F3253" s="29" t="n">
        <f aca="false">(E3253+Einstellungen!$B$20)*(1+Einstellungen!$B$10)</f>
        <v>37.39694</v>
      </c>
      <c r="G3253" s="21" t="str">
        <f aca="false">IF(F3253&lt;Einstellungen!$B$5,"ja","nein")</f>
        <v>nein</v>
      </c>
      <c r="H3253" s="21" t="s">
        <v>17</v>
      </c>
      <c r="I3253" s="29" t="n">
        <f aca="false">INDEX(Einstellungen!$B$27:$B$50,11)</f>
        <v>1.05</v>
      </c>
      <c r="J3253" s="29" t="n">
        <f aca="false">F3253*I3253</f>
        <v>39.266787</v>
      </c>
    </row>
    <row r="3254" customFormat="false" ht="15" hidden="false" customHeight="false" outlineLevel="0" collapsed="false">
      <c r="A3254" s="28" t="n">
        <v>45716</v>
      </c>
      <c r="B3254" s="21" t="s">
        <v>123</v>
      </c>
      <c r="C3254" s="21" t="s">
        <v>137</v>
      </c>
      <c r="D3254" s="29" t="n">
        <v>115.97</v>
      </c>
      <c r="E3254" s="29" t="n">
        <f aca="false">D3254/10</f>
        <v>11.597</v>
      </c>
      <c r="F3254" s="29" t="n">
        <f aca="false">(E3254+Einstellungen!$B$20)*(1+Einstellungen!$B$10)</f>
        <v>36.00107</v>
      </c>
      <c r="G3254" s="21" t="str">
        <f aca="false">IF(F3254&lt;Einstellungen!$B$5,"ja","nein")</f>
        <v>nein</v>
      </c>
      <c r="H3254" s="21" t="s">
        <v>17</v>
      </c>
      <c r="I3254" s="29" t="n">
        <f aca="false">INDEX(Einstellungen!$B$27:$B$50,12)</f>
        <v>1.1</v>
      </c>
      <c r="J3254" s="29" t="n">
        <f aca="false">F3254*I3254</f>
        <v>39.601177</v>
      </c>
    </row>
    <row r="3255" customFormat="false" ht="15" hidden="false" customHeight="false" outlineLevel="0" collapsed="false">
      <c r="A3255" s="28" t="n">
        <v>45716</v>
      </c>
      <c r="B3255" s="21" t="s">
        <v>124</v>
      </c>
      <c r="C3255" s="21" t="s">
        <v>137</v>
      </c>
      <c r="D3255" s="29" t="n">
        <v>109.51</v>
      </c>
      <c r="E3255" s="29" t="n">
        <f aca="false">D3255/10</f>
        <v>10.951</v>
      </c>
      <c r="F3255" s="29" t="n">
        <f aca="false">(E3255+Einstellungen!$B$20)*(1+Einstellungen!$B$10)</f>
        <v>35.23233</v>
      </c>
      <c r="G3255" s="21" t="str">
        <f aca="false">IF(F3255&lt;Einstellungen!$B$5,"ja","nein")</f>
        <v>nein</v>
      </c>
      <c r="H3255" s="21" t="s">
        <v>17</v>
      </c>
      <c r="I3255" s="29" t="n">
        <f aca="false">INDEX(Einstellungen!$B$27:$B$50,13)</f>
        <v>1.2</v>
      </c>
      <c r="J3255" s="29" t="n">
        <f aca="false">F3255*I3255</f>
        <v>42.278796</v>
      </c>
    </row>
    <row r="3256" customFormat="false" ht="15" hidden="false" customHeight="false" outlineLevel="0" collapsed="false">
      <c r="A3256" s="28" t="n">
        <v>45716</v>
      </c>
      <c r="B3256" s="21" t="s">
        <v>125</v>
      </c>
      <c r="C3256" s="21" t="s">
        <v>137</v>
      </c>
      <c r="D3256" s="29" t="n">
        <v>108.57</v>
      </c>
      <c r="E3256" s="29" t="n">
        <f aca="false">D3256/10</f>
        <v>10.857</v>
      </c>
      <c r="F3256" s="29" t="n">
        <f aca="false">(E3256+Einstellungen!$B$20)*(1+Einstellungen!$B$10)</f>
        <v>35.12047</v>
      </c>
      <c r="G3256" s="21" t="str">
        <f aca="false">IF(F3256&lt;Einstellungen!$B$5,"ja","nein")</f>
        <v>nein</v>
      </c>
      <c r="H3256" s="21" t="s">
        <v>17</v>
      </c>
      <c r="I3256" s="29" t="n">
        <f aca="false">INDEX(Einstellungen!$B$27:$B$50,14)</f>
        <v>1.15</v>
      </c>
      <c r="J3256" s="29" t="n">
        <f aca="false">F3256*I3256</f>
        <v>40.3885405</v>
      </c>
    </row>
    <row r="3257" customFormat="false" ht="15" hidden="false" customHeight="false" outlineLevel="0" collapsed="false">
      <c r="A3257" s="28" t="n">
        <v>45716</v>
      </c>
      <c r="B3257" s="21" t="s">
        <v>126</v>
      </c>
      <c r="C3257" s="21" t="s">
        <v>137</v>
      </c>
      <c r="D3257" s="29" t="n">
        <v>111.58</v>
      </c>
      <c r="E3257" s="29" t="n">
        <f aca="false">D3257/10</f>
        <v>11.158</v>
      </c>
      <c r="F3257" s="29" t="n">
        <f aca="false">(E3257+Einstellungen!$B$20)*(1+Einstellungen!$B$10)</f>
        <v>35.47866</v>
      </c>
      <c r="G3257" s="21" t="str">
        <f aca="false">IF(F3257&lt;Einstellungen!$B$5,"ja","nein")</f>
        <v>nein</v>
      </c>
      <c r="H3257" s="21" t="s">
        <v>17</v>
      </c>
      <c r="I3257" s="29" t="n">
        <f aca="false">INDEX(Einstellungen!$B$27:$B$50,15)</f>
        <v>1</v>
      </c>
      <c r="J3257" s="29" t="n">
        <f aca="false">F3257*I3257</f>
        <v>35.47866</v>
      </c>
    </row>
    <row r="3258" customFormat="false" ht="15" hidden="false" customHeight="false" outlineLevel="0" collapsed="false">
      <c r="A3258" s="28" t="n">
        <v>45716</v>
      </c>
      <c r="B3258" s="21" t="s">
        <v>127</v>
      </c>
      <c r="C3258" s="21" t="s">
        <v>137</v>
      </c>
      <c r="D3258" s="29" t="n">
        <v>125.57</v>
      </c>
      <c r="E3258" s="29" t="n">
        <f aca="false">D3258/10</f>
        <v>12.557</v>
      </c>
      <c r="F3258" s="29" t="n">
        <f aca="false">(E3258+Einstellungen!$B$20)*(1+Einstellungen!$B$10)</f>
        <v>37.14347</v>
      </c>
      <c r="G3258" s="21" t="str">
        <f aca="false">IF(F3258&lt;Einstellungen!$B$5,"ja","nein")</f>
        <v>nein</v>
      </c>
      <c r="H3258" s="21" t="s">
        <v>17</v>
      </c>
      <c r="I3258" s="29" t="n">
        <f aca="false">INDEX(Einstellungen!$B$27:$B$50,16)</f>
        <v>0.95</v>
      </c>
      <c r="J3258" s="29" t="n">
        <f aca="false">F3258*I3258</f>
        <v>35.2862965</v>
      </c>
    </row>
    <row r="3259" customFormat="false" ht="15" hidden="false" customHeight="false" outlineLevel="0" collapsed="false">
      <c r="A3259" s="28" t="n">
        <v>45716</v>
      </c>
      <c r="B3259" s="21" t="s">
        <v>128</v>
      </c>
      <c r="C3259" s="21" t="s">
        <v>137</v>
      </c>
      <c r="D3259" s="29" t="n">
        <v>135.05</v>
      </c>
      <c r="E3259" s="29" t="n">
        <f aca="false">D3259/10</f>
        <v>13.505</v>
      </c>
      <c r="F3259" s="29" t="n">
        <f aca="false">(E3259+Einstellungen!$B$20)*(1+Einstellungen!$B$10)</f>
        <v>38.27159</v>
      </c>
      <c r="G3259" s="21" t="str">
        <f aca="false">IF(F3259&lt;Einstellungen!$B$5,"ja","nein")</f>
        <v>nein</v>
      </c>
      <c r="H3259" s="21" t="s">
        <v>17</v>
      </c>
      <c r="I3259" s="29" t="n">
        <f aca="false">INDEX(Einstellungen!$B$27:$B$50,17)</f>
        <v>0.95</v>
      </c>
      <c r="J3259" s="29" t="n">
        <f aca="false">F3259*I3259</f>
        <v>36.3580105</v>
      </c>
    </row>
    <row r="3260" customFormat="false" ht="15" hidden="false" customHeight="false" outlineLevel="0" collapsed="false">
      <c r="A3260" s="28" t="n">
        <v>45716</v>
      </c>
      <c r="B3260" s="21" t="s">
        <v>129</v>
      </c>
      <c r="C3260" s="21" t="s">
        <v>137</v>
      </c>
      <c r="D3260" s="29" t="n">
        <v>152.85</v>
      </c>
      <c r="E3260" s="29" t="n">
        <f aca="false">D3260/10</f>
        <v>15.285</v>
      </c>
      <c r="F3260" s="29" t="n">
        <f aca="false">(E3260+Einstellungen!$B$20)*(1+Einstellungen!$B$10)</f>
        <v>40.38979</v>
      </c>
      <c r="G3260" s="21" t="str">
        <f aca="false">IF(F3260&lt;Einstellungen!$B$5,"ja","nein")</f>
        <v>nein</v>
      </c>
      <c r="H3260" s="21" t="s">
        <v>17</v>
      </c>
      <c r="I3260" s="29" t="n">
        <f aca="false">INDEX(Einstellungen!$B$27:$B$50,18)</f>
        <v>1.1</v>
      </c>
      <c r="J3260" s="29" t="n">
        <f aca="false">F3260*I3260</f>
        <v>44.428769</v>
      </c>
    </row>
    <row r="3261" customFormat="false" ht="15" hidden="false" customHeight="false" outlineLevel="0" collapsed="false">
      <c r="A3261" s="28" t="n">
        <v>45716</v>
      </c>
      <c r="B3261" s="21" t="s">
        <v>130</v>
      </c>
      <c r="C3261" s="21" t="s">
        <v>137</v>
      </c>
      <c r="D3261" s="29" t="n">
        <v>161.24</v>
      </c>
      <c r="E3261" s="29" t="n">
        <f aca="false">D3261/10</f>
        <v>16.124</v>
      </c>
      <c r="F3261" s="29" t="n">
        <f aca="false">(E3261+Einstellungen!$B$20)*(1+Einstellungen!$B$10)</f>
        <v>41.3882</v>
      </c>
      <c r="G3261" s="21" t="str">
        <f aca="false">IF(F3261&lt;Einstellungen!$B$5,"ja","nein")</f>
        <v>nein</v>
      </c>
      <c r="H3261" s="21" t="s">
        <v>17</v>
      </c>
      <c r="I3261" s="29" t="n">
        <f aca="false">INDEX(Einstellungen!$B$27:$B$50,19)</f>
        <v>1.35</v>
      </c>
      <c r="J3261" s="29" t="n">
        <f aca="false">F3261*I3261</f>
        <v>55.87407</v>
      </c>
    </row>
    <row r="3262" customFormat="false" ht="15" hidden="false" customHeight="false" outlineLevel="0" collapsed="false">
      <c r="A3262" s="28" t="n">
        <v>45716</v>
      </c>
      <c r="B3262" s="21" t="s">
        <v>131</v>
      </c>
      <c r="C3262" s="21" t="s">
        <v>137</v>
      </c>
      <c r="D3262" s="29" t="n">
        <v>158.86</v>
      </c>
      <c r="E3262" s="29" t="n">
        <f aca="false">D3262/10</f>
        <v>15.886</v>
      </c>
      <c r="F3262" s="29" t="n">
        <f aca="false">(E3262+Einstellungen!$B$20)*(1+Einstellungen!$B$10)</f>
        <v>41.10498</v>
      </c>
      <c r="G3262" s="21" t="str">
        <f aca="false">IF(F3262&lt;Einstellungen!$B$5,"ja","nein")</f>
        <v>nein</v>
      </c>
      <c r="H3262" s="21" t="s">
        <v>17</v>
      </c>
      <c r="I3262" s="29" t="n">
        <f aca="false">INDEX(Einstellungen!$B$27:$B$50,20)</f>
        <v>1.45</v>
      </c>
      <c r="J3262" s="29" t="n">
        <f aca="false">F3262*I3262</f>
        <v>59.602221</v>
      </c>
    </row>
    <row r="3263" customFormat="false" ht="15" hidden="false" customHeight="false" outlineLevel="0" collapsed="false">
      <c r="A3263" s="28" t="n">
        <v>45716</v>
      </c>
      <c r="B3263" s="21" t="s">
        <v>132</v>
      </c>
      <c r="C3263" s="21" t="s">
        <v>137</v>
      </c>
      <c r="D3263" s="29" t="n">
        <v>143.96</v>
      </c>
      <c r="E3263" s="29" t="n">
        <f aca="false">D3263/10</f>
        <v>14.396</v>
      </c>
      <c r="F3263" s="29" t="n">
        <f aca="false">(E3263+Einstellungen!$B$20)*(1+Einstellungen!$B$10)</f>
        <v>39.33188</v>
      </c>
      <c r="G3263" s="21" t="str">
        <f aca="false">IF(F3263&lt;Einstellungen!$B$5,"ja","nein")</f>
        <v>nein</v>
      </c>
      <c r="H3263" s="21" t="s">
        <v>17</v>
      </c>
      <c r="I3263" s="29" t="n">
        <f aca="false">INDEX(Einstellungen!$B$27:$B$50,21)</f>
        <v>1.4</v>
      </c>
      <c r="J3263" s="29" t="n">
        <f aca="false">F3263*I3263</f>
        <v>55.064632</v>
      </c>
    </row>
    <row r="3264" customFormat="false" ht="15" hidden="false" customHeight="false" outlineLevel="0" collapsed="false">
      <c r="A3264" s="28" t="n">
        <v>45716</v>
      </c>
      <c r="B3264" s="21" t="s">
        <v>133</v>
      </c>
      <c r="C3264" s="21" t="s">
        <v>137</v>
      </c>
      <c r="D3264" s="29" t="n">
        <v>132.94</v>
      </c>
      <c r="E3264" s="29" t="n">
        <f aca="false">D3264/10</f>
        <v>13.294</v>
      </c>
      <c r="F3264" s="29" t="n">
        <f aca="false">(E3264+Einstellungen!$B$20)*(1+Einstellungen!$B$10)</f>
        <v>38.0205</v>
      </c>
      <c r="G3264" s="21" t="str">
        <f aca="false">IF(F3264&lt;Einstellungen!$B$5,"ja","nein")</f>
        <v>nein</v>
      </c>
      <c r="H3264" s="21" t="s">
        <v>17</v>
      </c>
      <c r="I3264" s="29" t="n">
        <f aca="false">INDEX(Einstellungen!$B$27:$B$50,22)</f>
        <v>1.25</v>
      </c>
      <c r="J3264" s="29" t="n">
        <f aca="false">F3264*I3264</f>
        <v>47.525625</v>
      </c>
    </row>
    <row r="3265" customFormat="false" ht="15" hidden="false" customHeight="false" outlineLevel="0" collapsed="false">
      <c r="A3265" s="28" t="n">
        <v>45716</v>
      </c>
      <c r="B3265" s="21" t="s">
        <v>134</v>
      </c>
      <c r="C3265" s="21" t="s">
        <v>137</v>
      </c>
      <c r="D3265" s="29" t="n">
        <v>127.43</v>
      </c>
      <c r="E3265" s="29" t="n">
        <f aca="false">D3265/10</f>
        <v>12.743</v>
      </c>
      <c r="F3265" s="29" t="n">
        <f aca="false">(E3265+Einstellungen!$B$20)*(1+Einstellungen!$B$10)</f>
        <v>37.36481</v>
      </c>
      <c r="G3265" s="21" t="str">
        <f aca="false">IF(F3265&lt;Einstellungen!$B$5,"ja","nein")</f>
        <v>nein</v>
      </c>
      <c r="H3265" s="21" t="s">
        <v>17</v>
      </c>
      <c r="I3265" s="29" t="n">
        <f aca="false">INDEX(Einstellungen!$B$27:$B$50,23)</f>
        <v>1.05</v>
      </c>
      <c r="J3265" s="29" t="n">
        <f aca="false">F3265*I3265</f>
        <v>39.2330505</v>
      </c>
    </row>
    <row r="3266" customFormat="false" ht="15" hidden="false" customHeight="false" outlineLevel="0" collapsed="false">
      <c r="A3266" s="28" t="n">
        <v>45716</v>
      </c>
      <c r="B3266" s="21" t="s">
        <v>135</v>
      </c>
      <c r="C3266" s="21" t="s">
        <v>137</v>
      </c>
      <c r="D3266" s="29" t="n">
        <v>119.03</v>
      </c>
      <c r="E3266" s="29" t="n">
        <f aca="false">D3266/10</f>
        <v>11.903</v>
      </c>
      <c r="F3266" s="29" t="n">
        <f aca="false">(E3266+Einstellungen!$B$20)*(1+Einstellungen!$B$10)</f>
        <v>36.36521</v>
      </c>
      <c r="G3266" s="21" t="str">
        <f aca="false">IF(F3266&lt;Einstellungen!$B$5,"ja","nein")</f>
        <v>nein</v>
      </c>
      <c r="H3266" s="21" t="s">
        <v>17</v>
      </c>
      <c r="I3266" s="29" t="n">
        <f aca="false">INDEX(Einstellungen!$B$27:$B$50,24)</f>
        <v>0.8</v>
      </c>
      <c r="J3266" s="29" t="n">
        <f aca="false">F3266*I3266</f>
        <v>29.092168</v>
      </c>
    </row>
    <row r="3267" customFormat="false" ht="15" hidden="false" customHeight="false" outlineLevel="0" collapsed="false">
      <c r="A3267" s="28" t="n">
        <v>45717</v>
      </c>
      <c r="B3267" s="21" t="s">
        <v>111</v>
      </c>
      <c r="C3267" s="21" t="s">
        <v>138</v>
      </c>
      <c r="D3267" s="29" t="n">
        <v>128.19</v>
      </c>
      <c r="E3267" s="29" t="n">
        <f aca="false">D3267/10</f>
        <v>12.819</v>
      </c>
      <c r="F3267" s="29" t="n">
        <f aca="false">(E3267+Einstellungen!$B$20)*(1+Einstellungen!$B$10)</f>
        <v>37.45525</v>
      </c>
      <c r="G3267" s="21" t="str">
        <f aca="false">IF(F3267&lt;Einstellungen!$B$5,"ja","nein")</f>
        <v>nein</v>
      </c>
      <c r="H3267" s="21" t="s">
        <v>18</v>
      </c>
      <c r="I3267" s="29" t="n">
        <f aca="false">INDEX(Einstellungen!$B$27:$B$50,1)</f>
        <v>0.6</v>
      </c>
      <c r="J3267" s="29" t="n">
        <f aca="false">F3267*I3267</f>
        <v>22.47315</v>
      </c>
    </row>
    <row r="3268" customFormat="false" ht="15" hidden="false" customHeight="false" outlineLevel="0" collapsed="false">
      <c r="A3268" s="28" t="n">
        <v>45717</v>
      </c>
      <c r="B3268" s="21" t="s">
        <v>113</v>
      </c>
      <c r="C3268" s="21" t="s">
        <v>138</v>
      </c>
      <c r="D3268" s="29" t="n">
        <v>120.38</v>
      </c>
      <c r="E3268" s="29" t="n">
        <f aca="false">D3268/10</f>
        <v>12.038</v>
      </c>
      <c r="F3268" s="29" t="n">
        <f aca="false">(E3268+Einstellungen!$B$20)*(1+Einstellungen!$B$10)</f>
        <v>36.52586</v>
      </c>
      <c r="G3268" s="21" t="str">
        <f aca="false">IF(F3268&lt;Einstellungen!$B$5,"ja","nein")</f>
        <v>nein</v>
      </c>
      <c r="H3268" s="21" t="s">
        <v>18</v>
      </c>
      <c r="I3268" s="29" t="n">
        <f aca="false">INDEX(Einstellungen!$B$27:$B$50,2)</f>
        <v>0.5</v>
      </c>
      <c r="J3268" s="29" t="n">
        <f aca="false">F3268*I3268</f>
        <v>18.26293</v>
      </c>
    </row>
    <row r="3269" customFormat="false" ht="15" hidden="false" customHeight="false" outlineLevel="0" collapsed="false">
      <c r="A3269" s="28" t="n">
        <v>45717</v>
      </c>
      <c r="B3269" s="21" t="s">
        <v>114</v>
      </c>
      <c r="C3269" s="21" t="s">
        <v>138</v>
      </c>
      <c r="D3269" s="29" t="n">
        <v>117.09</v>
      </c>
      <c r="E3269" s="29" t="n">
        <f aca="false">D3269/10</f>
        <v>11.709</v>
      </c>
      <c r="F3269" s="29" t="n">
        <f aca="false">(E3269+Einstellungen!$B$20)*(1+Einstellungen!$B$10)</f>
        <v>36.13435</v>
      </c>
      <c r="G3269" s="21" t="str">
        <f aca="false">IF(F3269&lt;Einstellungen!$B$5,"ja","nein")</f>
        <v>nein</v>
      </c>
      <c r="H3269" s="21" t="s">
        <v>18</v>
      </c>
      <c r="I3269" s="29" t="n">
        <f aca="false">INDEX(Einstellungen!$B$27:$B$50,3)</f>
        <v>0.45</v>
      </c>
      <c r="J3269" s="29" t="n">
        <f aca="false">F3269*I3269</f>
        <v>16.2604575</v>
      </c>
    </row>
    <row r="3270" customFormat="false" ht="15" hidden="false" customHeight="false" outlineLevel="0" collapsed="false">
      <c r="A3270" s="28" t="n">
        <v>45717</v>
      </c>
      <c r="B3270" s="21" t="s">
        <v>115</v>
      </c>
      <c r="C3270" s="21" t="s">
        <v>138</v>
      </c>
      <c r="D3270" s="29" t="n">
        <v>112.15</v>
      </c>
      <c r="E3270" s="29" t="n">
        <f aca="false">D3270/10</f>
        <v>11.215</v>
      </c>
      <c r="F3270" s="29" t="n">
        <f aca="false">(E3270+Einstellungen!$B$20)*(1+Einstellungen!$B$10)</f>
        <v>35.54649</v>
      </c>
      <c r="G3270" s="21" t="str">
        <f aca="false">IF(F3270&lt;Einstellungen!$B$5,"ja","nein")</f>
        <v>nein</v>
      </c>
      <c r="H3270" s="21" t="s">
        <v>18</v>
      </c>
      <c r="I3270" s="29" t="n">
        <f aca="false">INDEX(Einstellungen!$B$27:$B$50,4)</f>
        <v>0.45</v>
      </c>
      <c r="J3270" s="29" t="n">
        <f aca="false">F3270*I3270</f>
        <v>15.9959205</v>
      </c>
    </row>
    <row r="3271" customFormat="false" ht="15" hidden="false" customHeight="false" outlineLevel="0" collapsed="false">
      <c r="A3271" s="28" t="n">
        <v>45717</v>
      </c>
      <c r="B3271" s="21" t="s">
        <v>116</v>
      </c>
      <c r="C3271" s="21" t="s">
        <v>138</v>
      </c>
      <c r="D3271" s="29" t="n">
        <v>109.75</v>
      </c>
      <c r="E3271" s="29" t="n">
        <f aca="false">D3271/10</f>
        <v>10.975</v>
      </c>
      <c r="F3271" s="29" t="n">
        <f aca="false">(E3271+Einstellungen!$B$20)*(1+Einstellungen!$B$10)</f>
        <v>35.26089</v>
      </c>
      <c r="G3271" s="21" t="str">
        <f aca="false">IF(F3271&lt;Einstellungen!$B$5,"ja","nein")</f>
        <v>nein</v>
      </c>
      <c r="H3271" s="21" t="s">
        <v>18</v>
      </c>
      <c r="I3271" s="29" t="n">
        <f aca="false">INDEX(Einstellungen!$B$27:$B$50,5)</f>
        <v>0.45</v>
      </c>
      <c r="J3271" s="29" t="n">
        <f aca="false">F3271*I3271</f>
        <v>15.8674005</v>
      </c>
    </row>
    <row r="3272" customFormat="false" ht="15" hidden="false" customHeight="false" outlineLevel="0" collapsed="false">
      <c r="A3272" s="28" t="n">
        <v>45717</v>
      </c>
      <c r="B3272" s="21" t="s">
        <v>117</v>
      </c>
      <c r="C3272" s="21" t="s">
        <v>138</v>
      </c>
      <c r="D3272" s="29" t="n">
        <v>114.38</v>
      </c>
      <c r="E3272" s="29" t="n">
        <f aca="false">D3272/10</f>
        <v>11.438</v>
      </c>
      <c r="F3272" s="29" t="n">
        <f aca="false">(E3272+Einstellungen!$B$20)*(1+Einstellungen!$B$10)</f>
        <v>35.81186</v>
      </c>
      <c r="G3272" s="21" t="str">
        <f aca="false">IF(F3272&lt;Einstellungen!$B$5,"ja","nein")</f>
        <v>nein</v>
      </c>
      <c r="H3272" s="21" t="s">
        <v>18</v>
      </c>
      <c r="I3272" s="29" t="n">
        <f aca="false">INDEX(Einstellungen!$B$27:$B$50,6)</f>
        <v>0.5</v>
      </c>
      <c r="J3272" s="29" t="n">
        <f aca="false">F3272*I3272</f>
        <v>17.90593</v>
      </c>
    </row>
    <row r="3273" customFormat="false" ht="15" hidden="false" customHeight="false" outlineLevel="0" collapsed="false">
      <c r="A3273" s="28" t="n">
        <v>45717</v>
      </c>
      <c r="B3273" s="21" t="s">
        <v>118</v>
      </c>
      <c r="C3273" s="21" t="s">
        <v>138</v>
      </c>
      <c r="D3273" s="29" t="n">
        <v>118.86</v>
      </c>
      <c r="E3273" s="29" t="n">
        <f aca="false">D3273/10</f>
        <v>11.886</v>
      </c>
      <c r="F3273" s="29" t="n">
        <f aca="false">(E3273+Einstellungen!$B$20)*(1+Einstellungen!$B$10)</f>
        <v>36.34498</v>
      </c>
      <c r="G3273" s="21" t="str">
        <f aca="false">IF(F3273&lt;Einstellungen!$B$5,"ja","nein")</f>
        <v>nein</v>
      </c>
      <c r="H3273" s="21" t="s">
        <v>18</v>
      </c>
      <c r="I3273" s="29" t="n">
        <f aca="false">INDEX(Einstellungen!$B$27:$B$50,7)</f>
        <v>0.7</v>
      </c>
      <c r="J3273" s="29" t="n">
        <f aca="false">F3273*I3273</f>
        <v>25.441486</v>
      </c>
    </row>
    <row r="3274" customFormat="false" ht="15" hidden="false" customHeight="false" outlineLevel="0" collapsed="false">
      <c r="A3274" s="28" t="n">
        <v>45717</v>
      </c>
      <c r="B3274" s="21" t="s">
        <v>119</v>
      </c>
      <c r="C3274" s="21" t="s">
        <v>138</v>
      </c>
      <c r="D3274" s="29" t="n">
        <v>135.79</v>
      </c>
      <c r="E3274" s="29" t="n">
        <f aca="false">D3274/10</f>
        <v>13.579</v>
      </c>
      <c r="F3274" s="29" t="n">
        <f aca="false">(E3274+Einstellungen!$B$20)*(1+Einstellungen!$B$10)</f>
        <v>38.35965</v>
      </c>
      <c r="G3274" s="21" t="str">
        <f aca="false">IF(F3274&lt;Einstellungen!$B$5,"ja","nein")</f>
        <v>nein</v>
      </c>
      <c r="H3274" s="21" t="s">
        <v>18</v>
      </c>
      <c r="I3274" s="29" t="n">
        <f aca="false">INDEX(Einstellungen!$B$27:$B$50,8)</f>
        <v>0.95</v>
      </c>
      <c r="J3274" s="29" t="n">
        <f aca="false">F3274*I3274</f>
        <v>36.4416675</v>
      </c>
    </row>
    <row r="3275" customFormat="false" ht="15" hidden="false" customHeight="false" outlineLevel="0" collapsed="false">
      <c r="A3275" s="28" t="n">
        <v>45717</v>
      </c>
      <c r="B3275" s="21" t="s">
        <v>120</v>
      </c>
      <c r="C3275" s="21" t="s">
        <v>138</v>
      </c>
      <c r="D3275" s="29" t="n">
        <v>138.79</v>
      </c>
      <c r="E3275" s="29" t="n">
        <f aca="false">D3275/10</f>
        <v>13.879</v>
      </c>
      <c r="F3275" s="29" t="n">
        <f aca="false">(E3275+Einstellungen!$B$20)*(1+Einstellungen!$B$10)</f>
        <v>38.71665</v>
      </c>
      <c r="G3275" s="21" t="str">
        <f aca="false">IF(F3275&lt;Einstellungen!$B$5,"ja","nein")</f>
        <v>nein</v>
      </c>
      <c r="H3275" s="21" t="s">
        <v>18</v>
      </c>
      <c r="I3275" s="29" t="n">
        <f aca="false">INDEX(Einstellungen!$B$27:$B$50,9)</f>
        <v>1.05</v>
      </c>
      <c r="J3275" s="29" t="n">
        <f aca="false">F3275*I3275</f>
        <v>40.6524825</v>
      </c>
    </row>
    <row r="3276" customFormat="false" ht="15" hidden="false" customHeight="false" outlineLevel="0" collapsed="false">
      <c r="A3276" s="28" t="n">
        <v>45717</v>
      </c>
      <c r="B3276" s="21" t="s">
        <v>121</v>
      </c>
      <c r="C3276" s="21" t="s">
        <v>138</v>
      </c>
      <c r="D3276" s="29" t="n">
        <v>137.74</v>
      </c>
      <c r="E3276" s="29" t="n">
        <f aca="false">D3276/10</f>
        <v>13.774</v>
      </c>
      <c r="F3276" s="29" t="n">
        <f aca="false">(E3276+Einstellungen!$B$20)*(1+Einstellungen!$B$10)</f>
        <v>38.5917</v>
      </c>
      <c r="G3276" s="21" t="str">
        <f aca="false">IF(F3276&lt;Einstellungen!$B$5,"ja","nein")</f>
        <v>nein</v>
      </c>
      <c r="H3276" s="21" t="s">
        <v>18</v>
      </c>
      <c r="I3276" s="29" t="n">
        <f aca="false">INDEX(Einstellungen!$B$27:$B$50,10)</f>
        <v>1.05</v>
      </c>
      <c r="J3276" s="29" t="n">
        <f aca="false">F3276*I3276</f>
        <v>40.521285</v>
      </c>
    </row>
    <row r="3277" customFormat="false" ht="15" hidden="false" customHeight="false" outlineLevel="0" collapsed="false">
      <c r="A3277" s="28" t="n">
        <v>45717</v>
      </c>
      <c r="B3277" s="21" t="s">
        <v>122</v>
      </c>
      <c r="C3277" s="21" t="s">
        <v>138</v>
      </c>
      <c r="D3277" s="29" t="n">
        <v>125.08</v>
      </c>
      <c r="E3277" s="29" t="n">
        <f aca="false">D3277/10</f>
        <v>12.508</v>
      </c>
      <c r="F3277" s="29" t="n">
        <f aca="false">(E3277+Einstellungen!$B$20)*(1+Einstellungen!$B$10)</f>
        <v>37.08516</v>
      </c>
      <c r="G3277" s="21" t="str">
        <f aca="false">IF(F3277&lt;Einstellungen!$B$5,"ja","nein")</f>
        <v>nein</v>
      </c>
      <c r="H3277" s="21" t="s">
        <v>18</v>
      </c>
      <c r="I3277" s="29" t="n">
        <f aca="false">INDEX(Einstellungen!$B$27:$B$50,11)</f>
        <v>1.05</v>
      </c>
      <c r="J3277" s="29" t="n">
        <f aca="false">F3277*I3277</f>
        <v>38.939418</v>
      </c>
    </row>
    <row r="3278" customFormat="false" ht="15" hidden="false" customHeight="false" outlineLevel="0" collapsed="false">
      <c r="A3278" s="28" t="n">
        <v>45717</v>
      </c>
      <c r="B3278" s="21" t="s">
        <v>123</v>
      </c>
      <c r="C3278" s="21" t="s">
        <v>138</v>
      </c>
      <c r="D3278" s="29" t="n">
        <v>112.11</v>
      </c>
      <c r="E3278" s="29" t="n">
        <f aca="false">D3278/10</f>
        <v>11.211</v>
      </c>
      <c r="F3278" s="29" t="n">
        <f aca="false">(E3278+Einstellungen!$B$20)*(1+Einstellungen!$B$10)</f>
        <v>35.54173</v>
      </c>
      <c r="G3278" s="21" t="str">
        <f aca="false">IF(F3278&lt;Einstellungen!$B$5,"ja","nein")</f>
        <v>nein</v>
      </c>
      <c r="H3278" s="21" t="s">
        <v>18</v>
      </c>
      <c r="I3278" s="29" t="n">
        <f aca="false">INDEX(Einstellungen!$B$27:$B$50,12)</f>
        <v>1.1</v>
      </c>
      <c r="J3278" s="29" t="n">
        <f aca="false">F3278*I3278</f>
        <v>39.095903</v>
      </c>
    </row>
    <row r="3279" customFormat="false" ht="15" hidden="false" customHeight="false" outlineLevel="0" collapsed="false">
      <c r="A3279" s="28" t="n">
        <v>45717</v>
      </c>
      <c r="B3279" s="21" t="s">
        <v>124</v>
      </c>
      <c r="C3279" s="21" t="s">
        <v>138</v>
      </c>
      <c r="D3279" s="29" t="n">
        <v>102.21</v>
      </c>
      <c r="E3279" s="29" t="n">
        <f aca="false">D3279/10</f>
        <v>10.221</v>
      </c>
      <c r="F3279" s="29" t="n">
        <f aca="false">(E3279+Einstellungen!$B$20)*(1+Einstellungen!$B$10)</f>
        <v>34.36363</v>
      </c>
      <c r="G3279" s="21" t="str">
        <f aca="false">IF(F3279&lt;Einstellungen!$B$5,"ja","nein")</f>
        <v>nein</v>
      </c>
      <c r="H3279" s="21" t="s">
        <v>18</v>
      </c>
      <c r="I3279" s="29" t="n">
        <f aca="false">INDEX(Einstellungen!$B$27:$B$50,13)</f>
        <v>1.2</v>
      </c>
      <c r="J3279" s="29" t="n">
        <f aca="false">F3279*I3279</f>
        <v>41.236356</v>
      </c>
    </row>
    <row r="3280" customFormat="false" ht="15" hidden="false" customHeight="false" outlineLevel="0" collapsed="false">
      <c r="A3280" s="28" t="n">
        <v>45717</v>
      </c>
      <c r="B3280" s="21" t="s">
        <v>125</v>
      </c>
      <c r="C3280" s="21" t="s">
        <v>138</v>
      </c>
      <c r="D3280" s="29" t="n">
        <v>97.27</v>
      </c>
      <c r="E3280" s="29" t="n">
        <f aca="false">D3280/10</f>
        <v>9.727</v>
      </c>
      <c r="F3280" s="29" t="n">
        <f aca="false">(E3280+Einstellungen!$B$20)*(1+Einstellungen!$B$10)</f>
        <v>33.77577</v>
      </c>
      <c r="G3280" s="21" t="str">
        <f aca="false">IF(F3280&lt;Einstellungen!$B$5,"ja","nein")</f>
        <v>nein</v>
      </c>
      <c r="H3280" s="21" t="s">
        <v>18</v>
      </c>
      <c r="I3280" s="29" t="n">
        <f aca="false">INDEX(Einstellungen!$B$27:$B$50,14)</f>
        <v>1.15</v>
      </c>
      <c r="J3280" s="29" t="n">
        <f aca="false">F3280*I3280</f>
        <v>38.8421355</v>
      </c>
    </row>
    <row r="3281" customFormat="false" ht="15" hidden="false" customHeight="false" outlineLevel="0" collapsed="false">
      <c r="A3281" s="28" t="n">
        <v>45717</v>
      </c>
      <c r="B3281" s="21" t="s">
        <v>126</v>
      </c>
      <c r="C3281" s="21" t="s">
        <v>138</v>
      </c>
      <c r="D3281" s="29" t="n">
        <v>99.39</v>
      </c>
      <c r="E3281" s="29" t="n">
        <f aca="false">D3281/10</f>
        <v>9.939</v>
      </c>
      <c r="F3281" s="29" t="n">
        <f aca="false">(E3281+Einstellungen!$B$20)*(1+Einstellungen!$B$10)</f>
        <v>34.02805</v>
      </c>
      <c r="G3281" s="21" t="str">
        <f aca="false">IF(F3281&lt;Einstellungen!$B$5,"ja","nein")</f>
        <v>nein</v>
      </c>
      <c r="H3281" s="21" t="s">
        <v>18</v>
      </c>
      <c r="I3281" s="29" t="n">
        <f aca="false">INDEX(Einstellungen!$B$27:$B$50,15)</f>
        <v>1</v>
      </c>
      <c r="J3281" s="29" t="n">
        <f aca="false">F3281*I3281</f>
        <v>34.02805</v>
      </c>
    </row>
    <row r="3282" customFormat="false" ht="15" hidden="false" customHeight="false" outlineLevel="0" collapsed="false">
      <c r="A3282" s="28" t="n">
        <v>45717</v>
      </c>
      <c r="B3282" s="21" t="s">
        <v>127</v>
      </c>
      <c r="C3282" s="21" t="s">
        <v>138</v>
      </c>
      <c r="D3282" s="29" t="n">
        <v>109.23</v>
      </c>
      <c r="E3282" s="29" t="n">
        <f aca="false">D3282/10</f>
        <v>10.923</v>
      </c>
      <c r="F3282" s="29" t="n">
        <f aca="false">(E3282+Einstellungen!$B$20)*(1+Einstellungen!$B$10)</f>
        <v>35.19901</v>
      </c>
      <c r="G3282" s="21" t="str">
        <f aca="false">IF(F3282&lt;Einstellungen!$B$5,"ja","nein")</f>
        <v>nein</v>
      </c>
      <c r="H3282" s="21" t="s">
        <v>18</v>
      </c>
      <c r="I3282" s="29" t="n">
        <f aca="false">INDEX(Einstellungen!$B$27:$B$50,16)</f>
        <v>0.95</v>
      </c>
      <c r="J3282" s="29" t="n">
        <f aca="false">F3282*I3282</f>
        <v>33.4390595</v>
      </c>
    </row>
    <row r="3283" customFormat="false" ht="15" hidden="false" customHeight="false" outlineLevel="0" collapsed="false">
      <c r="A3283" s="28" t="n">
        <v>45717</v>
      </c>
      <c r="B3283" s="21" t="s">
        <v>128</v>
      </c>
      <c r="C3283" s="21" t="s">
        <v>138</v>
      </c>
      <c r="D3283" s="29" t="n">
        <v>125.41</v>
      </c>
      <c r="E3283" s="29" t="n">
        <f aca="false">D3283/10</f>
        <v>12.541</v>
      </c>
      <c r="F3283" s="29" t="n">
        <f aca="false">(E3283+Einstellungen!$B$20)*(1+Einstellungen!$B$10)</f>
        <v>37.12443</v>
      </c>
      <c r="G3283" s="21" t="str">
        <f aca="false">IF(F3283&lt;Einstellungen!$B$5,"ja","nein")</f>
        <v>nein</v>
      </c>
      <c r="H3283" s="21" t="s">
        <v>18</v>
      </c>
      <c r="I3283" s="29" t="n">
        <f aca="false">INDEX(Einstellungen!$B$27:$B$50,17)</f>
        <v>0.95</v>
      </c>
      <c r="J3283" s="29" t="n">
        <f aca="false">F3283*I3283</f>
        <v>35.2682085</v>
      </c>
    </row>
    <row r="3284" customFormat="false" ht="15" hidden="false" customHeight="false" outlineLevel="0" collapsed="false">
      <c r="A3284" s="28" t="n">
        <v>45717</v>
      </c>
      <c r="B3284" s="21" t="s">
        <v>129</v>
      </c>
      <c r="C3284" s="21" t="s">
        <v>138</v>
      </c>
      <c r="D3284" s="29" t="n">
        <v>145</v>
      </c>
      <c r="E3284" s="29" t="n">
        <f aca="false">D3284/10</f>
        <v>14.5</v>
      </c>
      <c r="F3284" s="29" t="n">
        <f aca="false">(E3284+Einstellungen!$B$20)*(1+Einstellungen!$B$10)</f>
        <v>39.45564</v>
      </c>
      <c r="G3284" s="21" t="str">
        <f aca="false">IF(F3284&lt;Einstellungen!$B$5,"ja","nein")</f>
        <v>nein</v>
      </c>
      <c r="H3284" s="21" t="s">
        <v>18</v>
      </c>
      <c r="I3284" s="29" t="n">
        <f aca="false">INDEX(Einstellungen!$B$27:$B$50,18)</f>
        <v>1.1</v>
      </c>
      <c r="J3284" s="29" t="n">
        <f aca="false">F3284*I3284</f>
        <v>43.401204</v>
      </c>
    </row>
    <row r="3285" customFormat="false" ht="15" hidden="false" customHeight="false" outlineLevel="0" collapsed="false">
      <c r="A3285" s="28" t="n">
        <v>45717</v>
      </c>
      <c r="B3285" s="21" t="s">
        <v>130</v>
      </c>
      <c r="C3285" s="21" t="s">
        <v>138</v>
      </c>
      <c r="D3285" s="29" t="n">
        <v>158.55</v>
      </c>
      <c r="E3285" s="29" t="n">
        <f aca="false">D3285/10</f>
        <v>15.855</v>
      </c>
      <c r="F3285" s="29" t="n">
        <f aca="false">(E3285+Einstellungen!$B$20)*(1+Einstellungen!$B$10)</f>
        <v>41.06809</v>
      </c>
      <c r="G3285" s="21" t="str">
        <f aca="false">IF(F3285&lt;Einstellungen!$B$5,"ja","nein")</f>
        <v>nein</v>
      </c>
      <c r="H3285" s="21" t="s">
        <v>18</v>
      </c>
      <c r="I3285" s="29" t="n">
        <f aca="false">INDEX(Einstellungen!$B$27:$B$50,19)</f>
        <v>1.35</v>
      </c>
      <c r="J3285" s="29" t="n">
        <f aca="false">F3285*I3285</f>
        <v>55.4419215</v>
      </c>
    </row>
    <row r="3286" customFormat="false" ht="15" hidden="false" customHeight="false" outlineLevel="0" collapsed="false">
      <c r="A3286" s="28" t="n">
        <v>45717</v>
      </c>
      <c r="B3286" s="21" t="s">
        <v>131</v>
      </c>
      <c r="C3286" s="21" t="s">
        <v>138</v>
      </c>
      <c r="D3286" s="29" t="n">
        <v>150.78</v>
      </c>
      <c r="E3286" s="29" t="n">
        <f aca="false">D3286/10</f>
        <v>15.078</v>
      </c>
      <c r="F3286" s="29" t="n">
        <f aca="false">(E3286+Einstellungen!$B$20)*(1+Einstellungen!$B$10)</f>
        <v>40.14346</v>
      </c>
      <c r="G3286" s="21" t="str">
        <f aca="false">IF(F3286&lt;Einstellungen!$B$5,"ja","nein")</f>
        <v>nein</v>
      </c>
      <c r="H3286" s="21" t="s">
        <v>18</v>
      </c>
      <c r="I3286" s="29" t="n">
        <f aca="false">INDEX(Einstellungen!$B$27:$B$50,20)</f>
        <v>1.45</v>
      </c>
      <c r="J3286" s="29" t="n">
        <f aca="false">F3286*I3286</f>
        <v>58.208017</v>
      </c>
    </row>
    <row r="3287" customFormat="false" ht="15" hidden="false" customHeight="false" outlineLevel="0" collapsed="false">
      <c r="A3287" s="28" t="n">
        <v>45717</v>
      </c>
      <c r="B3287" s="21" t="s">
        <v>132</v>
      </c>
      <c r="C3287" s="21" t="s">
        <v>138</v>
      </c>
      <c r="D3287" s="29" t="n">
        <v>137.29</v>
      </c>
      <c r="E3287" s="29" t="n">
        <f aca="false">D3287/10</f>
        <v>13.729</v>
      </c>
      <c r="F3287" s="29" t="n">
        <f aca="false">(E3287+Einstellungen!$B$20)*(1+Einstellungen!$B$10)</f>
        <v>38.53815</v>
      </c>
      <c r="G3287" s="21" t="str">
        <f aca="false">IF(F3287&lt;Einstellungen!$B$5,"ja","nein")</f>
        <v>nein</v>
      </c>
      <c r="H3287" s="21" t="s">
        <v>18</v>
      </c>
      <c r="I3287" s="29" t="n">
        <f aca="false">INDEX(Einstellungen!$B$27:$B$50,21)</f>
        <v>1.4</v>
      </c>
      <c r="J3287" s="29" t="n">
        <f aca="false">F3287*I3287</f>
        <v>53.95341</v>
      </c>
    </row>
    <row r="3288" customFormat="false" ht="15" hidden="false" customHeight="false" outlineLevel="0" collapsed="false">
      <c r="A3288" s="28" t="n">
        <v>45717</v>
      </c>
      <c r="B3288" s="21" t="s">
        <v>133</v>
      </c>
      <c r="C3288" s="21" t="s">
        <v>138</v>
      </c>
      <c r="D3288" s="29" t="n">
        <v>128.6</v>
      </c>
      <c r="E3288" s="29" t="n">
        <f aca="false">D3288/10</f>
        <v>12.86</v>
      </c>
      <c r="F3288" s="29" t="n">
        <f aca="false">(E3288+Einstellungen!$B$20)*(1+Einstellungen!$B$10)</f>
        <v>37.50404</v>
      </c>
      <c r="G3288" s="21" t="str">
        <f aca="false">IF(F3288&lt;Einstellungen!$B$5,"ja","nein")</f>
        <v>nein</v>
      </c>
      <c r="H3288" s="21" t="s">
        <v>18</v>
      </c>
      <c r="I3288" s="29" t="n">
        <f aca="false">INDEX(Einstellungen!$B$27:$B$50,22)</f>
        <v>1.25</v>
      </c>
      <c r="J3288" s="29" t="n">
        <f aca="false">F3288*I3288</f>
        <v>46.88005</v>
      </c>
    </row>
    <row r="3289" customFormat="false" ht="15" hidden="false" customHeight="false" outlineLevel="0" collapsed="false">
      <c r="A3289" s="28" t="n">
        <v>45717</v>
      </c>
      <c r="B3289" s="21" t="s">
        <v>134</v>
      </c>
      <c r="C3289" s="21" t="s">
        <v>138</v>
      </c>
      <c r="D3289" s="29" t="n">
        <v>123.57</v>
      </c>
      <c r="E3289" s="29" t="n">
        <f aca="false">D3289/10</f>
        <v>12.357</v>
      </c>
      <c r="F3289" s="29" t="n">
        <f aca="false">(E3289+Einstellungen!$B$20)*(1+Einstellungen!$B$10)</f>
        <v>36.90547</v>
      </c>
      <c r="G3289" s="21" t="str">
        <f aca="false">IF(F3289&lt;Einstellungen!$B$5,"ja","nein")</f>
        <v>nein</v>
      </c>
      <c r="H3289" s="21" t="s">
        <v>18</v>
      </c>
      <c r="I3289" s="29" t="n">
        <f aca="false">INDEX(Einstellungen!$B$27:$B$50,23)</f>
        <v>1.05</v>
      </c>
      <c r="J3289" s="29" t="n">
        <f aca="false">F3289*I3289</f>
        <v>38.7507435</v>
      </c>
    </row>
    <row r="3290" customFormat="false" ht="15" hidden="false" customHeight="false" outlineLevel="0" collapsed="false">
      <c r="A3290" s="28" t="n">
        <v>45717</v>
      </c>
      <c r="B3290" s="21" t="s">
        <v>135</v>
      </c>
      <c r="C3290" s="21" t="s">
        <v>138</v>
      </c>
      <c r="D3290" s="29" t="n">
        <v>119.92</v>
      </c>
      <c r="E3290" s="29" t="n">
        <f aca="false">D3290/10</f>
        <v>11.992</v>
      </c>
      <c r="F3290" s="29" t="n">
        <f aca="false">(E3290+Einstellungen!$B$20)*(1+Einstellungen!$B$10)</f>
        <v>36.47112</v>
      </c>
      <c r="G3290" s="21" t="str">
        <f aca="false">IF(F3290&lt;Einstellungen!$B$5,"ja","nein")</f>
        <v>nein</v>
      </c>
      <c r="H3290" s="21" t="s">
        <v>18</v>
      </c>
      <c r="I3290" s="29" t="n">
        <f aca="false">INDEX(Einstellungen!$B$27:$B$50,24)</f>
        <v>0.8</v>
      </c>
      <c r="J3290" s="29" t="n">
        <f aca="false">F3290*I3290</f>
        <v>29.176896</v>
      </c>
    </row>
    <row r="3291" customFormat="false" ht="15" hidden="false" customHeight="false" outlineLevel="0" collapsed="false">
      <c r="A3291" s="28" t="n">
        <v>45718</v>
      </c>
      <c r="B3291" s="21" t="s">
        <v>111</v>
      </c>
      <c r="C3291" s="21" t="s">
        <v>139</v>
      </c>
      <c r="D3291" s="29" t="n">
        <v>123.94</v>
      </c>
      <c r="E3291" s="29" t="n">
        <f aca="false">D3291/10</f>
        <v>12.394</v>
      </c>
      <c r="F3291" s="29" t="n">
        <f aca="false">(E3291+Einstellungen!$B$20)*(1+Einstellungen!$B$10)</f>
        <v>36.9495</v>
      </c>
      <c r="G3291" s="21" t="str">
        <f aca="false">IF(F3291&lt;Einstellungen!$B$5,"ja","nein")</f>
        <v>nein</v>
      </c>
      <c r="H3291" s="21" t="s">
        <v>18</v>
      </c>
      <c r="I3291" s="29" t="n">
        <f aca="false">INDEX(Einstellungen!$B$27:$B$50,1)</f>
        <v>0.6</v>
      </c>
      <c r="J3291" s="29" t="n">
        <f aca="false">F3291*I3291</f>
        <v>22.1697</v>
      </c>
    </row>
    <row r="3292" customFormat="false" ht="15" hidden="false" customHeight="false" outlineLevel="0" collapsed="false">
      <c r="A3292" s="28" t="n">
        <v>45718</v>
      </c>
      <c r="B3292" s="21" t="s">
        <v>113</v>
      </c>
      <c r="C3292" s="21" t="s">
        <v>139</v>
      </c>
      <c r="D3292" s="29" t="n">
        <v>107.54</v>
      </c>
      <c r="E3292" s="29" t="n">
        <f aca="false">D3292/10</f>
        <v>10.754</v>
      </c>
      <c r="F3292" s="29" t="n">
        <f aca="false">(E3292+Einstellungen!$B$20)*(1+Einstellungen!$B$10)</f>
        <v>34.9979</v>
      </c>
      <c r="G3292" s="21" t="str">
        <f aca="false">IF(F3292&lt;Einstellungen!$B$5,"ja","nein")</f>
        <v>nein</v>
      </c>
      <c r="H3292" s="21" t="s">
        <v>18</v>
      </c>
      <c r="I3292" s="29" t="n">
        <f aca="false">INDEX(Einstellungen!$B$27:$B$50,2)</f>
        <v>0.5</v>
      </c>
      <c r="J3292" s="29" t="n">
        <f aca="false">F3292*I3292</f>
        <v>17.49895</v>
      </c>
    </row>
    <row r="3293" customFormat="false" ht="15" hidden="false" customHeight="false" outlineLevel="0" collapsed="false">
      <c r="A3293" s="28" t="n">
        <v>45718</v>
      </c>
      <c r="B3293" s="21" t="s">
        <v>114</v>
      </c>
      <c r="C3293" s="21" t="s">
        <v>139</v>
      </c>
      <c r="D3293" s="29" t="n">
        <v>99.32</v>
      </c>
      <c r="E3293" s="29" t="n">
        <f aca="false">D3293/10</f>
        <v>9.932</v>
      </c>
      <c r="F3293" s="29" t="n">
        <f aca="false">(E3293+Einstellungen!$B$20)*(1+Einstellungen!$B$10)</f>
        <v>34.01972</v>
      </c>
      <c r="G3293" s="21" t="str">
        <f aca="false">IF(F3293&lt;Einstellungen!$B$5,"ja","nein")</f>
        <v>nein</v>
      </c>
      <c r="H3293" s="21" t="s">
        <v>18</v>
      </c>
      <c r="I3293" s="29" t="n">
        <f aca="false">INDEX(Einstellungen!$B$27:$B$50,3)</f>
        <v>0.45</v>
      </c>
      <c r="J3293" s="29" t="n">
        <f aca="false">F3293*I3293</f>
        <v>15.308874</v>
      </c>
    </row>
    <row r="3294" customFormat="false" ht="15" hidden="false" customHeight="false" outlineLevel="0" collapsed="false">
      <c r="A3294" s="28" t="n">
        <v>45718</v>
      </c>
      <c r="B3294" s="21" t="s">
        <v>115</v>
      </c>
      <c r="C3294" s="21" t="s">
        <v>139</v>
      </c>
      <c r="D3294" s="29" t="n">
        <v>93.01</v>
      </c>
      <c r="E3294" s="29" t="n">
        <f aca="false">D3294/10</f>
        <v>9.301</v>
      </c>
      <c r="F3294" s="29" t="n">
        <f aca="false">(E3294+Einstellungen!$B$20)*(1+Einstellungen!$B$10)</f>
        <v>33.26883</v>
      </c>
      <c r="G3294" s="21" t="str">
        <f aca="false">IF(F3294&lt;Einstellungen!$B$5,"ja","nein")</f>
        <v>nein</v>
      </c>
      <c r="H3294" s="21" t="s">
        <v>18</v>
      </c>
      <c r="I3294" s="29" t="n">
        <f aca="false">INDEX(Einstellungen!$B$27:$B$50,4)</f>
        <v>0.45</v>
      </c>
      <c r="J3294" s="29" t="n">
        <f aca="false">F3294*I3294</f>
        <v>14.9709735</v>
      </c>
    </row>
    <row r="3295" customFormat="false" ht="15" hidden="false" customHeight="false" outlineLevel="0" collapsed="false">
      <c r="A3295" s="28" t="n">
        <v>45718</v>
      </c>
      <c r="B3295" s="21" t="s">
        <v>116</v>
      </c>
      <c r="C3295" s="21" t="s">
        <v>139</v>
      </c>
      <c r="D3295" s="29" t="n">
        <v>94.23</v>
      </c>
      <c r="E3295" s="29" t="n">
        <f aca="false">D3295/10</f>
        <v>9.423</v>
      </c>
      <c r="F3295" s="29" t="n">
        <f aca="false">(E3295+Einstellungen!$B$20)*(1+Einstellungen!$B$10)</f>
        <v>33.41401</v>
      </c>
      <c r="G3295" s="21" t="str">
        <f aca="false">IF(F3295&lt;Einstellungen!$B$5,"ja","nein")</f>
        <v>nein</v>
      </c>
      <c r="H3295" s="21" t="s">
        <v>18</v>
      </c>
      <c r="I3295" s="29" t="n">
        <f aca="false">INDEX(Einstellungen!$B$27:$B$50,5)</f>
        <v>0.45</v>
      </c>
      <c r="J3295" s="29" t="n">
        <f aca="false">F3295*I3295</f>
        <v>15.0363045</v>
      </c>
    </row>
    <row r="3296" customFormat="false" ht="15" hidden="false" customHeight="false" outlineLevel="0" collapsed="false">
      <c r="A3296" s="28" t="n">
        <v>45718</v>
      </c>
      <c r="B3296" s="21" t="s">
        <v>117</v>
      </c>
      <c r="C3296" s="21" t="s">
        <v>139</v>
      </c>
      <c r="D3296" s="29" t="n">
        <v>93.98</v>
      </c>
      <c r="E3296" s="29" t="n">
        <f aca="false">D3296/10</f>
        <v>9.398</v>
      </c>
      <c r="F3296" s="29" t="n">
        <f aca="false">(E3296+Einstellungen!$B$20)*(1+Einstellungen!$B$10)</f>
        <v>33.38426</v>
      </c>
      <c r="G3296" s="21" t="str">
        <f aca="false">IF(F3296&lt;Einstellungen!$B$5,"ja","nein")</f>
        <v>nein</v>
      </c>
      <c r="H3296" s="21" t="s">
        <v>18</v>
      </c>
      <c r="I3296" s="29" t="n">
        <f aca="false">INDEX(Einstellungen!$B$27:$B$50,6)</f>
        <v>0.5</v>
      </c>
      <c r="J3296" s="29" t="n">
        <f aca="false">F3296*I3296</f>
        <v>16.69213</v>
      </c>
    </row>
    <row r="3297" customFormat="false" ht="15" hidden="false" customHeight="false" outlineLevel="0" collapsed="false">
      <c r="A3297" s="28" t="n">
        <v>45718</v>
      </c>
      <c r="B3297" s="21" t="s">
        <v>118</v>
      </c>
      <c r="C3297" s="21" t="s">
        <v>139</v>
      </c>
      <c r="D3297" s="29" t="n">
        <v>95.89</v>
      </c>
      <c r="E3297" s="29" t="n">
        <f aca="false">D3297/10</f>
        <v>9.589</v>
      </c>
      <c r="F3297" s="29" t="n">
        <f aca="false">(E3297+Einstellungen!$B$20)*(1+Einstellungen!$B$10)</f>
        <v>33.61155</v>
      </c>
      <c r="G3297" s="21" t="str">
        <f aca="false">IF(F3297&lt;Einstellungen!$B$5,"ja","nein")</f>
        <v>nein</v>
      </c>
      <c r="H3297" s="21" t="s">
        <v>18</v>
      </c>
      <c r="I3297" s="29" t="n">
        <f aca="false">INDEX(Einstellungen!$B$27:$B$50,7)</f>
        <v>0.7</v>
      </c>
      <c r="J3297" s="29" t="n">
        <f aca="false">F3297*I3297</f>
        <v>23.528085</v>
      </c>
    </row>
    <row r="3298" customFormat="false" ht="15" hidden="false" customHeight="false" outlineLevel="0" collapsed="false">
      <c r="A3298" s="28" t="n">
        <v>45718</v>
      </c>
      <c r="B3298" s="21" t="s">
        <v>119</v>
      </c>
      <c r="C3298" s="21" t="s">
        <v>139</v>
      </c>
      <c r="D3298" s="29" t="n">
        <v>102.6</v>
      </c>
      <c r="E3298" s="29" t="n">
        <f aca="false">D3298/10</f>
        <v>10.26</v>
      </c>
      <c r="F3298" s="29" t="n">
        <f aca="false">(E3298+Einstellungen!$B$20)*(1+Einstellungen!$B$10)</f>
        <v>34.41004</v>
      </c>
      <c r="G3298" s="21" t="str">
        <f aca="false">IF(F3298&lt;Einstellungen!$B$5,"ja","nein")</f>
        <v>nein</v>
      </c>
      <c r="H3298" s="21" t="s">
        <v>18</v>
      </c>
      <c r="I3298" s="29" t="n">
        <f aca="false">INDEX(Einstellungen!$B$27:$B$50,8)</f>
        <v>0.95</v>
      </c>
      <c r="J3298" s="29" t="n">
        <f aca="false">F3298*I3298</f>
        <v>32.689538</v>
      </c>
    </row>
    <row r="3299" customFormat="false" ht="15" hidden="false" customHeight="false" outlineLevel="0" collapsed="false">
      <c r="A3299" s="28" t="n">
        <v>45718</v>
      </c>
      <c r="B3299" s="21" t="s">
        <v>120</v>
      </c>
      <c r="C3299" s="21" t="s">
        <v>139</v>
      </c>
      <c r="D3299" s="29" t="n">
        <v>103.11</v>
      </c>
      <c r="E3299" s="29" t="n">
        <f aca="false">D3299/10</f>
        <v>10.311</v>
      </c>
      <c r="F3299" s="29" t="n">
        <f aca="false">(E3299+Einstellungen!$B$20)*(1+Einstellungen!$B$10)</f>
        <v>34.47073</v>
      </c>
      <c r="G3299" s="21" t="str">
        <f aca="false">IF(F3299&lt;Einstellungen!$B$5,"ja","nein")</f>
        <v>nein</v>
      </c>
      <c r="H3299" s="21" t="s">
        <v>18</v>
      </c>
      <c r="I3299" s="29" t="n">
        <f aca="false">INDEX(Einstellungen!$B$27:$B$50,9)</f>
        <v>1.05</v>
      </c>
      <c r="J3299" s="29" t="n">
        <f aca="false">F3299*I3299</f>
        <v>36.1942665</v>
      </c>
    </row>
    <row r="3300" customFormat="false" ht="15" hidden="false" customHeight="false" outlineLevel="0" collapsed="false">
      <c r="A3300" s="28" t="n">
        <v>45718</v>
      </c>
      <c r="B3300" s="21" t="s">
        <v>121</v>
      </c>
      <c r="C3300" s="21" t="s">
        <v>139</v>
      </c>
      <c r="D3300" s="29" t="n">
        <v>89</v>
      </c>
      <c r="E3300" s="29" t="n">
        <f aca="false">D3300/10</f>
        <v>8.9</v>
      </c>
      <c r="F3300" s="29" t="n">
        <f aca="false">(E3300+Einstellungen!$B$20)*(1+Einstellungen!$B$10)</f>
        <v>32.79164</v>
      </c>
      <c r="G3300" s="21" t="str">
        <f aca="false">IF(F3300&lt;Einstellungen!$B$5,"ja","nein")</f>
        <v>nein</v>
      </c>
      <c r="H3300" s="21" t="s">
        <v>18</v>
      </c>
      <c r="I3300" s="29" t="n">
        <f aca="false">INDEX(Einstellungen!$B$27:$B$50,10)</f>
        <v>1.05</v>
      </c>
      <c r="J3300" s="29" t="n">
        <f aca="false">F3300*I3300</f>
        <v>34.431222</v>
      </c>
    </row>
    <row r="3301" customFormat="false" ht="15" hidden="false" customHeight="false" outlineLevel="0" collapsed="false">
      <c r="A3301" s="28" t="n">
        <v>45718</v>
      </c>
      <c r="B3301" s="21" t="s">
        <v>122</v>
      </c>
      <c r="C3301" s="21" t="s">
        <v>139</v>
      </c>
      <c r="D3301" s="29" t="n">
        <v>68.3</v>
      </c>
      <c r="E3301" s="29" t="n">
        <f aca="false">D3301/10</f>
        <v>6.83</v>
      </c>
      <c r="F3301" s="29" t="n">
        <f aca="false">(E3301+Einstellungen!$B$20)*(1+Einstellungen!$B$10)</f>
        <v>30.32834</v>
      </c>
      <c r="G3301" s="21" t="str">
        <f aca="false">IF(F3301&lt;Einstellungen!$B$5,"ja","nein")</f>
        <v>nein</v>
      </c>
      <c r="H3301" s="21" t="s">
        <v>18</v>
      </c>
      <c r="I3301" s="29" t="n">
        <f aca="false">INDEX(Einstellungen!$B$27:$B$50,11)</f>
        <v>1.05</v>
      </c>
      <c r="J3301" s="29" t="n">
        <f aca="false">F3301*I3301</f>
        <v>31.844757</v>
      </c>
    </row>
    <row r="3302" customFormat="false" ht="15" hidden="false" customHeight="false" outlineLevel="0" collapsed="false">
      <c r="A3302" s="28" t="n">
        <v>45718</v>
      </c>
      <c r="B3302" s="21" t="s">
        <v>123</v>
      </c>
      <c r="C3302" s="21" t="s">
        <v>139</v>
      </c>
      <c r="D3302" s="29" t="n">
        <v>49</v>
      </c>
      <c r="E3302" s="29" t="n">
        <f aca="false">D3302/10</f>
        <v>4.9</v>
      </c>
      <c r="F3302" s="29" t="n">
        <f aca="false">(E3302+Einstellungen!$B$20)*(1+Einstellungen!$B$10)</f>
        <v>28.03164</v>
      </c>
      <c r="G3302" s="21" t="str">
        <f aca="false">IF(F3302&lt;Einstellungen!$B$5,"ja","nein")</f>
        <v>ja</v>
      </c>
      <c r="H3302" s="21" t="s">
        <v>18</v>
      </c>
      <c r="I3302" s="29" t="n">
        <f aca="false">INDEX(Einstellungen!$B$27:$B$50,12)</f>
        <v>1.1</v>
      </c>
      <c r="J3302" s="29" t="n">
        <f aca="false">F3302*I3302</f>
        <v>30.834804</v>
      </c>
    </row>
    <row r="3303" customFormat="false" ht="15" hidden="false" customHeight="false" outlineLevel="0" collapsed="false">
      <c r="A3303" s="28" t="n">
        <v>45718</v>
      </c>
      <c r="B3303" s="21" t="s">
        <v>124</v>
      </c>
      <c r="C3303" s="21" t="s">
        <v>139</v>
      </c>
      <c r="D3303" s="29" t="n">
        <v>27.5</v>
      </c>
      <c r="E3303" s="29" t="n">
        <f aca="false">D3303/10</f>
        <v>2.75</v>
      </c>
      <c r="F3303" s="29" t="n">
        <f aca="false">(E3303+Einstellungen!$B$20)*(1+Einstellungen!$B$10)</f>
        <v>25.47314</v>
      </c>
      <c r="G3303" s="21" t="str">
        <f aca="false">IF(F3303&lt;Einstellungen!$B$5,"ja","nein")</f>
        <v>ja</v>
      </c>
      <c r="H3303" s="21" t="s">
        <v>18</v>
      </c>
      <c r="I3303" s="29" t="n">
        <f aca="false">INDEX(Einstellungen!$B$27:$B$50,13)</f>
        <v>1.2</v>
      </c>
      <c r="J3303" s="29" t="n">
        <f aca="false">F3303*I3303</f>
        <v>30.567768</v>
      </c>
    </row>
    <row r="3304" customFormat="false" ht="15" hidden="false" customHeight="false" outlineLevel="0" collapsed="false">
      <c r="A3304" s="28" t="n">
        <v>45718</v>
      </c>
      <c r="B3304" s="21" t="s">
        <v>125</v>
      </c>
      <c r="C3304" s="21" t="s">
        <v>139</v>
      </c>
      <c r="D3304" s="29" t="n">
        <v>3.13</v>
      </c>
      <c r="E3304" s="29" t="n">
        <f aca="false">D3304/10</f>
        <v>0.313</v>
      </c>
      <c r="F3304" s="29" t="n">
        <f aca="false">(E3304+Einstellungen!$B$20)*(1+Einstellungen!$B$10)</f>
        <v>22.57311</v>
      </c>
      <c r="G3304" s="21" t="str">
        <f aca="false">IF(F3304&lt;Einstellungen!$B$5,"ja","nein")</f>
        <v>ja</v>
      </c>
      <c r="H3304" s="21" t="s">
        <v>18</v>
      </c>
      <c r="I3304" s="29" t="n">
        <f aca="false">INDEX(Einstellungen!$B$27:$B$50,14)</f>
        <v>1.15</v>
      </c>
      <c r="J3304" s="29" t="n">
        <f aca="false">F3304*I3304</f>
        <v>25.9590765</v>
      </c>
    </row>
    <row r="3305" customFormat="false" ht="15" hidden="false" customHeight="false" outlineLevel="0" collapsed="false">
      <c r="A3305" s="28" t="n">
        <v>45718</v>
      </c>
      <c r="B3305" s="21" t="s">
        <v>126</v>
      </c>
      <c r="C3305" s="21" t="s">
        <v>139</v>
      </c>
      <c r="D3305" s="29" t="n">
        <v>2.84</v>
      </c>
      <c r="E3305" s="29" t="n">
        <f aca="false">D3305/10</f>
        <v>0.284</v>
      </c>
      <c r="F3305" s="29" t="n">
        <f aca="false">(E3305+Einstellungen!$B$20)*(1+Einstellungen!$B$10)</f>
        <v>22.5386</v>
      </c>
      <c r="G3305" s="21" t="str">
        <f aca="false">IF(F3305&lt;Einstellungen!$B$5,"ja","nein")</f>
        <v>ja</v>
      </c>
      <c r="H3305" s="21" t="s">
        <v>18</v>
      </c>
      <c r="I3305" s="29" t="n">
        <f aca="false">INDEX(Einstellungen!$B$27:$B$50,15)</f>
        <v>1</v>
      </c>
      <c r="J3305" s="29" t="n">
        <f aca="false">F3305*I3305</f>
        <v>22.5386</v>
      </c>
    </row>
    <row r="3306" customFormat="false" ht="15" hidden="false" customHeight="false" outlineLevel="0" collapsed="false">
      <c r="A3306" s="28" t="n">
        <v>45718</v>
      </c>
      <c r="B3306" s="21" t="s">
        <v>127</v>
      </c>
      <c r="C3306" s="21" t="s">
        <v>139</v>
      </c>
      <c r="D3306" s="29" t="n">
        <v>50.73</v>
      </c>
      <c r="E3306" s="29" t="n">
        <f aca="false">D3306/10</f>
        <v>5.073</v>
      </c>
      <c r="F3306" s="29" t="n">
        <f aca="false">(E3306+Einstellungen!$B$20)*(1+Einstellungen!$B$10)</f>
        <v>28.23751</v>
      </c>
      <c r="G3306" s="21" t="str">
        <f aca="false">IF(F3306&lt;Einstellungen!$B$5,"ja","nein")</f>
        <v>ja</v>
      </c>
      <c r="H3306" s="21" t="s">
        <v>18</v>
      </c>
      <c r="I3306" s="29" t="n">
        <f aca="false">INDEX(Einstellungen!$B$27:$B$50,16)</f>
        <v>0.95</v>
      </c>
      <c r="J3306" s="29" t="n">
        <f aca="false">F3306*I3306</f>
        <v>26.8256345</v>
      </c>
    </row>
    <row r="3307" customFormat="false" ht="15" hidden="false" customHeight="false" outlineLevel="0" collapsed="false">
      <c r="A3307" s="28" t="n">
        <v>45718</v>
      </c>
      <c r="B3307" s="21" t="s">
        <v>128</v>
      </c>
      <c r="C3307" s="21" t="s">
        <v>139</v>
      </c>
      <c r="D3307" s="29" t="n">
        <v>80.43</v>
      </c>
      <c r="E3307" s="29" t="n">
        <f aca="false">D3307/10</f>
        <v>8.043</v>
      </c>
      <c r="F3307" s="29" t="n">
        <f aca="false">(E3307+Einstellungen!$B$20)*(1+Einstellungen!$B$10)</f>
        <v>31.77181</v>
      </c>
      <c r="G3307" s="21" t="str">
        <f aca="false">IF(F3307&lt;Einstellungen!$B$5,"ja","nein")</f>
        <v>nein</v>
      </c>
      <c r="H3307" s="21" t="s">
        <v>18</v>
      </c>
      <c r="I3307" s="29" t="n">
        <f aca="false">INDEX(Einstellungen!$B$27:$B$50,17)</f>
        <v>0.95</v>
      </c>
      <c r="J3307" s="29" t="n">
        <f aca="false">F3307*I3307</f>
        <v>30.1832195</v>
      </c>
    </row>
    <row r="3308" customFormat="false" ht="15" hidden="false" customHeight="false" outlineLevel="0" collapsed="false">
      <c r="A3308" s="28" t="n">
        <v>45718</v>
      </c>
      <c r="B3308" s="21" t="s">
        <v>129</v>
      </c>
      <c r="C3308" s="21" t="s">
        <v>139</v>
      </c>
      <c r="D3308" s="29" t="n">
        <v>126.55</v>
      </c>
      <c r="E3308" s="29" t="n">
        <f aca="false">D3308/10</f>
        <v>12.655</v>
      </c>
      <c r="F3308" s="29" t="n">
        <f aca="false">(E3308+Einstellungen!$B$20)*(1+Einstellungen!$B$10)</f>
        <v>37.26009</v>
      </c>
      <c r="G3308" s="21" t="str">
        <f aca="false">IF(F3308&lt;Einstellungen!$B$5,"ja","nein")</f>
        <v>nein</v>
      </c>
      <c r="H3308" s="21" t="s">
        <v>18</v>
      </c>
      <c r="I3308" s="29" t="n">
        <f aca="false">INDEX(Einstellungen!$B$27:$B$50,18)</f>
        <v>1.1</v>
      </c>
      <c r="J3308" s="29" t="n">
        <f aca="false">F3308*I3308</f>
        <v>40.986099</v>
      </c>
    </row>
    <row r="3309" customFormat="false" ht="15" hidden="false" customHeight="false" outlineLevel="0" collapsed="false">
      <c r="A3309" s="28" t="n">
        <v>45718</v>
      </c>
      <c r="B3309" s="21" t="s">
        <v>130</v>
      </c>
      <c r="C3309" s="21" t="s">
        <v>139</v>
      </c>
      <c r="D3309" s="29" t="n">
        <v>143.09</v>
      </c>
      <c r="E3309" s="29" t="n">
        <f aca="false">D3309/10</f>
        <v>14.309</v>
      </c>
      <c r="F3309" s="29" t="n">
        <f aca="false">(E3309+Einstellungen!$B$20)*(1+Einstellungen!$B$10)</f>
        <v>39.22835</v>
      </c>
      <c r="G3309" s="21" t="str">
        <f aca="false">IF(F3309&lt;Einstellungen!$B$5,"ja","nein")</f>
        <v>nein</v>
      </c>
      <c r="H3309" s="21" t="s">
        <v>18</v>
      </c>
      <c r="I3309" s="29" t="n">
        <f aca="false">INDEX(Einstellungen!$B$27:$B$50,19)</f>
        <v>1.35</v>
      </c>
      <c r="J3309" s="29" t="n">
        <f aca="false">F3309*I3309</f>
        <v>52.9582725</v>
      </c>
    </row>
    <row r="3310" customFormat="false" ht="15" hidden="false" customHeight="false" outlineLevel="0" collapsed="false">
      <c r="A3310" s="28" t="n">
        <v>45718</v>
      </c>
      <c r="B3310" s="21" t="s">
        <v>131</v>
      </c>
      <c r="C3310" s="21" t="s">
        <v>139</v>
      </c>
      <c r="D3310" s="29" t="n">
        <v>146.1</v>
      </c>
      <c r="E3310" s="29" t="n">
        <f aca="false">D3310/10</f>
        <v>14.61</v>
      </c>
      <c r="F3310" s="29" t="n">
        <f aca="false">(E3310+Einstellungen!$B$20)*(1+Einstellungen!$B$10)</f>
        <v>39.58654</v>
      </c>
      <c r="G3310" s="21" t="str">
        <f aca="false">IF(F3310&lt;Einstellungen!$B$5,"ja","nein")</f>
        <v>nein</v>
      </c>
      <c r="H3310" s="21" t="s">
        <v>18</v>
      </c>
      <c r="I3310" s="29" t="n">
        <f aca="false">INDEX(Einstellungen!$B$27:$B$50,20)</f>
        <v>1.45</v>
      </c>
      <c r="J3310" s="29" t="n">
        <f aca="false">F3310*I3310</f>
        <v>57.400483</v>
      </c>
    </row>
    <row r="3311" customFormat="false" ht="15" hidden="false" customHeight="false" outlineLevel="0" collapsed="false">
      <c r="A3311" s="28" t="n">
        <v>45718</v>
      </c>
      <c r="B3311" s="21" t="s">
        <v>132</v>
      </c>
      <c r="C3311" s="21" t="s">
        <v>139</v>
      </c>
      <c r="D3311" s="29" t="n">
        <v>132.98</v>
      </c>
      <c r="E3311" s="29" t="n">
        <f aca="false">D3311/10</f>
        <v>13.298</v>
      </c>
      <c r="F3311" s="29" t="n">
        <f aca="false">(E3311+Einstellungen!$B$20)*(1+Einstellungen!$B$10)</f>
        <v>38.02526</v>
      </c>
      <c r="G3311" s="21" t="str">
        <f aca="false">IF(F3311&lt;Einstellungen!$B$5,"ja","nein")</f>
        <v>nein</v>
      </c>
      <c r="H3311" s="21" t="s">
        <v>18</v>
      </c>
      <c r="I3311" s="29" t="n">
        <f aca="false">INDEX(Einstellungen!$B$27:$B$50,21)</f>
        <v>1.4</v>
      </c>
      <c r="J3311" s="29" t="n">
        <f aca="false">F3311*I3311</f>
        <v>53.235364</v>
      </c>
    </row>
    <row r="3312" customFormat="false" ht="15" hidden="false" customHeight="false" outlineLevel="0" collapsed="false">
      <c r="A3312" s="28" t="n">
        <v>45718</v>
      </c>
      <c r="B3312" s="21" t="s">
        <v>133</v>
      </c>
      <c r="C3312" s="21" t="s">
        <v>139</v>
      </c>
      <c r="D3312" s="29" t="n">
        <v>120</v>
      </c>
      <c r="E3312" s="29" t="n">
        <f aca="false">D3312/10</f>
        <v>12</v>
      </c>
      <c r="F3312" s="29" t="n">
        <f aca="false">(E3312+Einstellungen!$B$20)*(1+Einstellungen!$B$10)</f>
        <v>36.48064</v>
      </c>
      <c r="G3312" s="21" t="str">
        <f aca="false">IF(F3312&lt;Einstellungen!$B$5,"ja","nein")</f>
        <v>nein</v>
      </c>
      <c r="H3312" s="21" t="s">
        <v>18</v>
      </c>
      <c r="I3312" s="29" t="n">
        <f aca="false">INDEX(Einstellungen!$B$27:$B$50,22)</f>
        <v>1.25</v>
      </c>
      <c r="J3312" s="29" t="n">
        <f aca="false">F3312*I3312</f>
        <v>45.6008</v>
      </c>
    </row>
    <row r="3313" customFormat="false" ht="15" hidden="false" customHeight="false" outlineLevel="0" collapsed="false">
      <c r="A3313" s="28" t="n">
        <v>45718</v>
      </c>
      <c r="B3313" s="21" t="s">
        <v>134</v>
      </c>
      <c r="C3313" s="21" t="s">
        <v>139</v>
      </c>
      <c r="D3313" s="29" t="n">
        <v>120.79</v>
      </c>
      <c r="E3313" s="29" t="n">
        <f aca="false">D3313/10</f>
        <v>12.079</v>
      </c>
      <c r="F3313" s="29" t="n">
        <f aca="false">(E3313+Einstellungen!$B$20)*(1+Einstellungen!$B$10)</f>
        <v>36.57465</v>
      </c>
      <c r="G3313" s="21" t="str">
        <f aca="false">IF(F3313&lt;Einstellungen!$B$5,"ja","nein")</f>
        <v>nein</v>
      </c>
      <c r="H3313" s="21" t="s">
        <v>18</v>
      </c>
      <c r="I3313" s="29" t="n">
        <f aca="false">INDEX(Einstellungen!$B$27:$B$50,23)</f>
        <v>1.05</v>
      </c>
      <c r="J3313" s="29" t="n">
        <f aca="false">F3313*I3313</f>
        <v>38.4033825</v>
      </c>
    </row>
    <row r="3314" customFormat="false" ht="15" hidden="false" customHeight="false" outlineLevel="0" collapsed="false">
      <c r="A3314" s="28" t="n">
        <v>45718</v>
      </c>
      <c r="B3314" s="21" t="s">
        <v>135</v>
      </c>
      <c r="C3314" s="21" t="s">
        <v>139</v>
      </c>
      <c r="D3314" s="29" t="n">
        <v>112.78</v>
      </c>
      <c r="E3314" s="29" t="n">
        <f aca="false">D3314/10</f>
        <v>11.278</v>
      </c>
      <c r="F3314" s="29" t="n">
        <f aca="false">(E3314+Einstellungen!$B$20)*(1+Einstellungen!$B$10)</f>
        <v>35.62146</v>
      </c>
      <c r="G3314" s="21" t="str">
        <f aca="false">IF(F3314&lt;Einstellungen!$B$5,"ja","nein")</f>
        <v>nein</v>
      </c>
      <c r="H3314" s="21" t="s">
        <v>18</v>
      </c>
      <c r="I3314" s="29" t="n">
        <f aca="false">INDEX(Einstellungen!$B$27:$B$50,24)</f>
        <v>0.8</v>
      </c>
      <c r="J3314" s="29" t="n">
        <f aca="false">F3314*I3314</f>
        <v>28.497168</v>
      </c>
    </row>
    <row r="3315" customFormat="false" ht="15" hidden="false" customHeight="false" outlineLevel="0" collapsed="false">
      <c r="A3315" s="28" t="n">
        <v>45719</v>
      </c>
      <c r="B3315" s="21" t="s">
        <v>111</v>
      </c>
      <c r="C3315" s="21" t="s">
        <v>140</v>
      </c>
      <c r="D3315" s="29" t="n">
        <v>108.01</v>
      </c>
      <c r="E3315" s="29" t="n">
        <f aca="false">D3315/10</f>
        <v>10.801</v>
      </c>
      <c r="F3315" s="29" t="n">
        <f aca="false">(E3315+Einstellungen!$B$20)*(1+Einstellungen!$B$10)</f>
        <v>35.05383</v>
      </c>
      <c r="G3315" s="21" t="str">
        <f aca="false">IF(F3315&lt;Einstellungen!$B$5,"ja","nein")</f>
        <v>nein</v>
      </c>
      <c r="H3315" s="21" t="s">
        <v>18</v>
      </c>
      <c r="I3315" s="29" t="n">
        <f aca="false">INDEX(Einstellungen!$B$27:$B$50,1)</f>
        <v>0.6</v>
      </c>
      <c r="J3315" s="29" t="n">
        <f aca="false">F3315*I3315</f>
        <v>21.032298</v>
      </c>
    </row>
    <row r="3316" customFormat="false" ht="15" hidden="false" customHeight="false" outlineLevel="0" collapsed="false">
      <c r="A3316" s="28" t="n">
        <v>45719</v>
      </c>
      <c r="B3316" s="21" t="s">
        <v>113</v>
      </c>
      <c r="C3316" s="21" t="s">
        <v>140</v>
      </c>
      <c r="D3316" s="29" t="n">
        <v>103.69</v>
      </c>
      <c r="E3316" s="29" t="n">
        <f aca="false">D3316/10</f>
        <v>10.369</v>
      </c>
      <c r="F3316" s="29" t="n">
        <f aca="false">(E3316+Einstellungen!$B$20)*(1+Einstellungen!$B$10)</f>
        <v>34.53975</v>
      </c>
      <c r="G3316" s="21" t="str">
        <f aca="false">IF(F3316&lt;Einstellungen!$B$5,"ja","nein")</f>
        <v>nein</v>
      </c>
      <c r="H3316" s="21" t="s">
        <v>18</v>
      </c>
      <c r="I3316" s="29" t="n">
        <f aca="false">INDEX(Einstellungen!$B$27:$B$50,2)</f>
        <v>0.5</v>
      </c>
      <c r="J3316" s="29" t="n">
        <f aca="false">F3316*I3316</f>
        <v>17.269875</v>
      </c>
    </row>
    <row r="3317" customFormat="false" ht="15" hidden="false" customHeight="false" outlineLevel="0" collapsed="false">
      <c r="A3317" s="28" t="n">
        <v>45719</v>
      </c>
      <c r="B3317" s="21" t="s">
        <v>114</v>
      </c>
      <c r="C3317" s="21" t="s">
        <v>140</v>
      </c>
      <c r="D3317" s="29" t="n">
        <v>102.79</v>
      </c>
      <c r="E3317" s="29" t="n">
        <f aca="false">D3317/10</f>
        <v>10.279</v>
      </c>
      <c r="F3317" s="29" t="n">
        <f aca="false">(E3317+Einstellungen!$B$20)*(1+Einstellungen!$B$10)</f>
        <v>34.43265</v>
      </c>
      <c r="G3317" s="21" t="str">
        <f aca="false">IF(F3317&lt;Einstellungen!$B$5,"ja","nein")</f>
        <v>nein</v>
      </c>
      <c r="H3317" s="21" t="s">
        <v>18</v>
      </c>
      <c r="I3317" s="29" t="n">
        <f aca="false">INDEX(Einstellungen!$B$27:$B$50,3)</f>
        <v>0.45</v>
      </c>
      <c r="J3317" s="29" t="n">
        <f aca="false">F3317*I3317</f>
        <v>15.4946925</v>
      </c>
    </row>
    <row r="3318" customFormat="false" ht="15" hidden="false" customHeight="false" outlineLevel="0" collapsed="false">
      <c r="A3318" s="28" t="n">
        <v>45719</v>
      </c>
      <c r="B3318" s="21" t="s">
        <v>115</v>
      </c>
      <c r="C3318" s="21" t="s">
        <v>140</v>
      </c>
      <c r="D3318" s="29" t="n">
        <v>99.7</v>
      </c>
      <c r="E3318" s="29" t="n">
        <f aca="false">D3318/10</f>
        <v>9.97</v>
      </c>
      <c r="F3318" s="29" t="n">
        <f aca="false">(E3318+Einstellungen!$B$20)*(1+Einstellungen!$B$10)</f>
        <v>34.06494</v>
      </c>
      <c r="G3318" s="21" t="str">
        <f aca="false">IF(F3318&lt;Einstellungen!$B$5,"ja","nein")</f>
        <v>nein</v>
      </c>
      <c r="H3318" s="21" t="s">
        <v>18</v>
      </c>
      <c r="I3318" s="29" t="n">
        <f aca="false">INDEX(Einstellungen!$B$27:$B$50,4)</f>
        <v>0.45</v>
      </c>
      <c r="J3318" s="29" t="n">
        <f aca="false">F3318*I3318</f>
        <v>15.329223</v>
      </c>
    </row>
    <row r="3319" customFormat="false" ht="15" hidden="false" customHeight="false" outlineLevel="0" collapsed="false">
      <c r="A3319" s="28" t="n">
        <v>45719</v>
      </c>
      <c r="B3319" s="21" t="s">
        <v>116</v>
      </c>
      <c r="C3319" s="21" t="s">
        <v>140</v>
      </c>
      <c r="D3319" s="29" t="n">
        <v>103.37</v>
      </c>
      <c r="E3319" s="29" t="n">
        <f aca="false">D3319/10</f>
        <v>10.337</v>
      </c>
      <c r="F3319" s="29" t="n">
        <f aca="false">(E3319+Einstellungen!$B$20)*(1+Einstellungen!$B$10)</f>
        <v>34.50167</v>
      </c>
      <c r="G3319" s="21" t="str">
        <f aca="false">IF(F3319&lt;Einstellungen!$B$5,"ja","nein")</f>
        <v>nein</v>
      </c>
      <c r="H3319" s="21" t="s">
        <v>18</v>
      </c>
      <c r="I3319" s="29" t="n">
        <f aca="false">INDEX(Einstellungen!$B$27:$B$50,5)</f>
        <v>0.45</v>
      </c>
      <c r="J3319" s="29" t="n">
        <f aca="false">F3319*I3319</f>
        <v>15.5257515</v>
      </c>
    </row>
    <row r="3320" customFormat="false" ht="15" hidden="false" customHeight="false" outlineLevel="0" collapsed="false">
      <c r="A3320" s="28" t="n">
        <v>45719</v>
      </c>
      <c r="B3320" s="21" t="s">
        <v>117</v>
      </c>
      <c r="C3320" s="21" t="s">
        <v>140</v>
      </c>
      <c r="D3320" s="29" t="n">
        <v>116.7</v>
      </c>
      <c r="E3320" s="29" t="n">
        <f aca="false">D3320/10</f>
        <v>11.67</v>
      </c>
      <c r="F3320" s="29" t="n">
        <f aca="false">(E3320+Einstellungen!$B$20)*(1+Einstellungen!$B$10)</f>
        <v>36.08794</v>
      </c>
      <c r="G3320" s="21" t="str">
        <f aca="false">IF(F3320&lt;Einstellungen!$B$5,"ja","nein")</f>
        <v>nein</v>
      </c>
      <c r="H3320" s="21" t="s">
        <v>18</v>
      </c>
      <c r="I3320" s="29" t="n">
        <f aca="false">INDEX(Einstellungen!$B$27:$B$50,6)</f>
        <v>0.5</v>
      </c>
      <c r="J3320" s="29" t="n">
        <f aca="false">F3320*I3320</f>
        <v>18.04397</v>
      </c>
    </row>
    <row r="3321" customFormat="false" ht="15" hidden="false" customHeight="false" outlineLevel="0" collapsed="false">
      <c r="A3321" s="28" t="n">
        <v>45719</v>
      </c>
      <c r="B3321" s="21" t="s">
        <v>118</v>
      </c>
      <c r="C3321" s="21" t="s">
        <v>140</v>
      </c>
      <c r="D3321" s="29" t="n">
        <v>137.51</v>
      </c>
      <c r="E3321" s="29" t="n">
        <f aca="false">D3321/10</f>
        <v>13.751</v>
      </c>
      <c r="F3321" s="29" t="n">
        <f aca="false">(E3321+Einstellungen!$B$20)*(1+Einstellungen!$B$10)</f>
        <v>38.56433</v>
      </c>
      <c r="G3321" s="21" t="str">
        <f aca="false">IF(F3321&lt;Einstellungen!$B$5,"ja","nein")</f>
        <v>nein</v>
      </c>
      <c r="H3321" s="21" t="s">
        <v>18</v>
      </c>
      <c r="I3321" s="29" t="n">
        <f aca="false">INDEX(Einstellungen!$B$27:$B$50,7)</f>
        <v>0.7</v>
      </c>
      <c r="J3321" s="29" t="n">
        <f aca="false">F3321*I3321</f>
        <v>26.995031</v>
      </c>
    </row>
    <row r="3322" customFormat="false" ht="15" hidden="false" customHeight="false" outlineLevel="0" collapsed="false">
      <c r="A3322" s="28" t="n">
        <v>45719</v>
      </c>
      <c r="B3322" s="21" t="s">
        <v>119</v>
      </c>
      <c r="C3322" s="21" t="s">
        <v>140</v>
      </c>
      <c r="D3322" s="29" t="n">
        <v>163</v>
      </c>
      <c r="E3322" s="29" t="n">
        <f aca="false">D3322/10</f>
        <v>16.3</v>
      </c>
      <c r="F3322" s="29" t="n">
        <f aca="false">(E3322+Einstellungen!$B$20)*(1+Einstellungen!$B$10)</f>
        <v>41.59764</v>
      </c>
      <c r="G3322" s="21" t="str">
        <f aca="false">IF(F3322&lt;Einstellungen!$B$5,"ja","nein")</f>
        <v>nein</v>
      </c>
      <c r="H3322" s="21" t="s">
        <v>18</v>
      </c>
      <c r="I3322" s="29" t="n">
        <f aca="false">INDEX(Einstellungen!$B$27:$B$50,8)</f>
        <v>0.95</v>
      </c>
      <c r="J3322" s="29" t="n">
        <f aca="false">F3322*I3322</f>
        <v>39.517758</v>
      </c>
    </row>
    <row r="3323" customFormat="false" ht="15" hidden="false" customHeight="false" outlineLevel="0" collapsed="false">
      <c r="A3323" s="28" t="n">
        <v>45719</v>
      </c>
      <c r="B3323" s="21" t="s">
        <v>120</v>
      </c>
      <c r="C3323" s="21" t="s">
        <v>140</v>
      </c>
      <c r="D3323" s="29" t="n">
        <v>147.52</v>
      </c>
      <c r="E3323" s="29" t="n">
        <f aca="false">D3323/10</f>
        <v>14.752</v>
      </c>
      <c r="F3323" s="29" t="n">
        <f aca="false">(E3323+Einstellungen!$B$20)*(1+Einstellungen!$B$10)</f>
        <v>39.75552</v>
      </c>
      <c r="G3323" s="21" t="str">
        <f aca="false">IF(F3323&lt;Einstellungen!$B$5,"ja","nein")</f>
        <v>nein</v>
      </c>
      <c r="H3323" s="21" t="s">
        <v>18</v>
      </c>
      <c r="I3323" s="29" t="n">
        <f aca="false">INDEX(Einstellungen!$B$27:$B$50,9)</f>
        <v>1.05</v>
      </c>
      <c r="J3323" s="29" t="n">
        <f aca="false">F3323*I3323</f>
        <v>41.743296</v>
      </c>
    </row>
    <row r="3324" customFormat="false" ht="15" hidden="false" customHeight="false" outlineLevel="0" collapsed="false">
      <c r="A3324" s="28" t="n">
        <v>45719</v>
      </c>
      <c r="B3324" s="21" t="s">
        <v>121</v>
      </c>
      <c r="C3324" s="21" t="s">
        <v>140</v>
      </c>
      <c r="D3324" s="29" t="n">
        <v>106.74</v>
      </c>
      <c r="E3324" s="29" t="n">
        <f aca="false">D3324/10</f>
        <v>10.674</v>
      </c>
      <c r="F3324" s="29" t="n">
        <f aca="false">(E3324+Einstellungen!$B$20)*(1+Einstellungen!$B$10)</f>
        <v>34.9027</v>
      </c>
      <c r="G3324" s="21" t="str">
        <f aca="false">IF(F3324&lt;Einstellungen!$B$5,"ja","nein")</f>
        <v>nein</v>
      </c>
      <c r="H3324" s="21" t="s">
        <v>18</v>
      </c>
      <c r="I3324" s="29" t="n">
        <f aca="false">INDEX(Einstellungen!$B$27:$B$50,10)</f>
        <v>1.05</v>
      </c>
      <c r="J3324" s="29" t="n">
        <f aca="false">F3324*I3324</f>
        <v>36.647835</v>
      </c>
    </row>
    <row r="3325" customFormat="false" ht="15" hidden="false" customHeight="false" outlineLevel="0" collapsed="false">
      <c r="A3325" s="28" t="n">
        <v>45719</v>
      </c>
      <c r="B3325" s="21" t="s">
        <v>122</v>
      </c>
      <c r="C3325" s="21" t="s">
        <v>140</v>
      </c>
      <c r="D3325" s="29" t="n">
        <v>72.39</v>
      </c>
      <c r="E3325" s="29" t="n">
        <f aca="false">D3325/10</f>
        <v>7.239</v>
      </c>
      <c r="F3325" s="29" t="n">
        <f aca="false">(E3325+Einstellungen!$B$20)*(1+Einstellungen!$B$10)</f>
        <v>30.81505</v>
      </c>
      <c r="G3325" s="21" t="str">
        <f aca="false">IF(F3325&lt;Einstellungen!$B$5,"ja","nein")</f>
        <v>nein</v>
      </c>
      <c r="H3325" s="21" t="s">
        <v>18</v>
      </c>
      <c r="I3325" s="29" t="n">
        <f aca="false">INDEX(Einstellungen!$B$27:$B$50,11)</f>
        <v>1.05</v>
      </c>
      <c r="J3325" s="29" t="n">
        <f aca="false">F3325*I3325</f>
        <v>32.3558025</v>
      </c>
    </row>
    <row r="3326" customFormat="false" ht="15" hidden="false" customHeight="false" outlineLevel="0" collapsed="false">
      <c r="A3326" s="28" t="n">
        <v>45719</v>
      </c>
      <c r="B3326" s="21" t="s">
        <v>123</v>
      </c>
      <c r="C3326" s="21" t="s">
        <v>140</v>
      </c>
      <c r="D3326" s="29" t="n">
        <v>6.4</v>
      </c>
      <c r="E3326" s="29" t="n">
        <f aca="false">D3326/10</f>
        <v>0.64</v>
      </c>
      <c r="F3326" s="29" t="n">
        <f aca="false">(E3326+Einstellungen!$B$20)*(1+Einstellungen!$B$10)</f>
        <v>22.96224</v>
      </c>
      <c r="G3326" s="21" t="str">
        <f aca="false">IF(F3326&lt;Einstellungen!$B$5,"ja","nein")</f>
        <v>ja</v>
      </c>
      <c r="H3326" s="21" t="s">
        <v>18</v>
      </c>
      <c r="I3326" s="29" t="n">
        <f aca="false">INDEX(Einstellungen!$B$27:$B$50,12)</f>
        <v>1.1</v>
      </c>
      <c r="J3326" s="29" t="n">
        <f aca="false">F3326*I3326</f>
        <v>25.258464</v>
      </c>
    </row>
    <row r="3327" customFormat="false" ht="15" hidden="false" customHeight="false" outlineLevel="0" collapsed="false">
      <c r="A3327" s="28" t="n">
        <v>45719</v>
      </c>
      <c r="B3327" s="21" t="s">
        <v>124</v>
      </c>
      <c r="C3327" s="21" t="s">
        <v>140</v>
      </c>
      <c r="D3327" s="29" t="n">
        <v>0.33</v>
      </c>
      <c r="E3327" s="29" t="n">
        <f aca="false">D3327/10</f>
        <v>0.033</v>
      </c>
      <c r="F3327" s="29" t="n">
        <f aca="false">(E3327+Einstellungen!$B$20)*(1+Einstellungen!$B$10)</f>
        <v>22.23991</v>
      </c>
      <c r="G3327" s="21" t="str">
        <f aca="false">IF(F3327&lt;Einstellungen!$B$5,"ja","nein")</f>
        <v>ja</v>
      </c>
      <c r="H3327" s="21" t="s">
        <v>18</v>
      </c>
      <c r="I3327" s="29" t="n">
        <f aca="false">INDEX(Einstellungen!$B$27:$B$50,13)</f>
        <v>1.2</v>
      </c>
      <c r="J3327" s="29" t="n">
        <f aca="false">F3327*I3327</f>
        <v>26.687892</v>
      </c>
    </row>
    <row r="3328" customFormat="false" ht="15" hidden="false" customHeight="false" outlineLevel="0" collapsed="false">
      <c r="A3328" s="28" t="n">
        <v>45719</v>
      </c>
      <c r="B3328" s="21" t="s">
        <v>125</v>
      </c>
      <c r="C3328" s="21" t="s">
        <v>140</v>
      </c>
      <c r="D3328" s="29" t="n">
        <v>0.01</v>
      </c>
      <c r="E3328" s="29" t="n">
        <f aca="false">D3328/10</f>
        <v>0.001</v>
      </c>
      <c r="F3328" s="29" t="n">
        <f aca="false">(E3328+Einstellungen!$B$20)*(1+Einstellungen!$B$10)</f>
        <v>22.20183</v>
      </c>
      <c r="G3328" s="21" t="str">
        <f aca="false">IF(F3328&lt;Einstellungen!$B$5,"ja","nein")</f>
        <v>ja</v>
      </c>
      <c r="H3328" s="21" t="s">
        <v>18</v>
      </c>
      <c r="I3328" s="29" t="n">
        <f aca="false">INDEX(Einstellungen!$B$27:$B$50,14)</f>
        <v>1.15</v>
      </c>
      <c r="J3328" s="29" t="n">
        <f aca="false">F3328*I3328</f>
        <v>25.5321045</v>
      </c>
    </row>
    <row r="3329" customFormat="false" ht="15" hidden="false" customHeight="false" outlineLevel="0" collapsed="false">
      <c r="A3329" s="28" t="n">
        <v>45719</v>
      </c>
      <c r="B3329" s="21" t="s">
        <v>126</v>
      </c>
      <c r="C3329" s="21" t="s">
        <v>140</v>
      </c>
      <c r="D3329" s="29" t="n">
        <v>61.4</v>
      </c>
      <c r="E3329" s="29" t="n">
        <f aca="false">D3329/10</f>
        <v>6.14</v>
      </c>
      <c r="F3329" s="29" t="n">
        <f aca="false">(E3329+Einstellungen!$B$20)*(1+Einstellungen!$B$10)</f>
        <v>29.50724</v>
      </c>
      <c r="G3329" s="21" t="str">
        <f aca="false">IF(F3329&lt;Einstellungen!$B$5,"ja","nein")</f>
        <v>nein</v>
      </c>
      <c r="H3329" s="21" t="s">
        <v>18</v>
      </c>
      <c r="I3329" s="29" t="n">
        <f aca="false">INDEX(Einstellungen!$B$27:$B$50,15)</f>
        <v>1</v>
      </c>
      <c r="J3329" s="29" t="n">
        <f aca="false">F3329*I3329</f>
        <v>29.50724</v>
      </c>
    </row>
    <row r="3330" customFormat="false" ht="15" hidden="false" customHeight="false" outlineLevel="0" collapsed="false">
      <c r="A3330" s="28" t="n">
        <v>45719</v>
      </c>
      <c r="B3330" s="21" t="s">
        <v>127</v>
      </c>
      <c r="C3330" s="21" t="s">
        <v>140</v>
      </c>
      <c r="D3330" s="29" t="n">
        <v>84.1</v>
      </c>
      <c r="E3330" s="29" t="n">
        <f aca="false">D3330/10</f>
        <v>8.41</v>
      </c>
      <c r="F3330" s="29" t="n">
        <f aca="false">(E3330+Einstellungen!$B$20)*(1+Einstellungen!$B$10)</f>
        <v>32.20854</v>
      </c>
      <c r="G3330" s="21" t="str">
        <f aca="false">IF(F3330&lt;Einstellungen!$B$5,"ja","nein")</f>
        <v>nein</v>
      </c>
      <c r="H3330" s="21" t="s">
        <v>18</v>
      </c>
      <c r="I3330" s="29" t="n">
        <f aca="false">INDEX(Einstellungen!$B$27:$B$50,16)</f>
        <v>0.95</v>
      </c>
      <c r="J3330" s="29" t="n">
        <f aca="false">F3330*I3330</f>
        <v>30.598113</v>
      </c>
    </row>
    <row r="3331" customFormat="false" ht="15" hidden="false" customHeight="false" outlineLevel="0" collapsed="false">
      <c r="A3331" s="28" t="n">
        <v>45719</v>
      </c>
      <c r="B3331" s="21" t="s">
        <v>128</v>
      </c>
      <c r="C3331" s="21" t="s">
        <v>140</v>
      </c>
      <c r="D3331" s="29" t="n">
        <v>106.36</v>
      </c>
      <c r="E3331" s="29" t="n">
        <f aca="false">D3331/10</f>
        <v>10.636</v>
      </c>
      <c r="F3331" s="29" t="n">
        <f aca="false">(E3331+Einstellungen!$B$20)*(1+Einstellungen!$B$10)</f>
        <v>34.85748</v>
      </c>
      <c r="G3331" s="21" t="str">
        <f aca="false">IF(F3331&lt;Einstellungen!$B$5,"ja","nein")</f>
        <v>nein</v>
      </c>
      <c r="H3331" s="21" t="s">
        <v>18</v>
      </c>
      <c r="I3331" s="29" t="n">
        <f aca="false">INDEX(Einstellungen!$B$27:$B$50,17)</f>
        <v>0.95</v>
      </c>
      <c r="J3331" s="29" t="n">
        <f aca="false">F3331*I3331</f>
        <v>33.114606</v>
      </c>
    </row>
    <row r="3332" customFormat="false" ht="15" hidden="false" customHeight="false" outlineLevel="0" collapsed="false">
      <c r="A3332" s="28" t="n">
        <v>45719</v>
      </c>
      <c r="B3332" s="21" t="s">
        <v>129</v>
      </c>
      <c r="C3332" s="21" t="s">
        <v>140</v>
      </c>
      <c r="D3332" s="29" t="n">
        <v>148.79</v>
      </c>
      <c r="E3332" s="29" t="n">
        <f aca="false">D3332/10</f>
        <v>14.879</v>
      </c>
      <c r="F3332" s="29" t="n">
        <f aca="false">(E3332+Einstellungen!$B$20)*(1+Einstellungen!$B$10)</f>
        <v>39.90665</v>
      </c>
      <c r="G3332" s="21" t="str">
        <f aca="false">IF(F3332&lt;Einstellungen!$B$5,"ja","nein")</f>
        <v>nein</v>
      </c>
      <c r="H3332" s="21" t="s">
        <v>18</v>
      </c>
      <c r="I3332" s="29" t="n">
        <f aca="false">INDEX(Einstellungen!$B$27:$B$50,18)</f>
        <v>1.1</v>
      </c>
      <c r="J3332" s="29" t="n">
        <f aca="false">F3332*I3332</f>
        <v>43.897315</v>
      </c>
    </row>
    <row r="3333" customFormat="false" ht="15" hidden="false" customHeight="false" outlineLevel="0" collapsed="false">
      <c r="A3333" s="28" t="n">
        <v>45719</v>
      </c>
      <c r="B3333" s="21" t="s">
        <v>130</v>
      </c>
      <c r="C3333" s="21" t="s">
        <v>140</v>
      </c>
      <c r="D3333" s="29" t="n">
        <v>183.95</v>
      </c>
      <c r="E3333" s="29" t="n">
        <f aca="false">D3333/10</f>
        <v>18.395</v>
      </c>
      <c r="F3333" s="29" t="n">
        <f aca="false">(E3333+Einstellungen!$B$20)*(1+Einstellungen!$B$10)</f>
        <v>44.09069</v>
      </c>
      <c r="G3333" s="21" t="str">
        <f aca="false">IF(F3333&lt;Einstellungen!$B$5,"ja","nein")</f>
        <v>nein</v>
      </c>
      <c r="H3333" s="21" t="s">
        <v>18</v>
      </c>
      <c r="I3333" s="29" t="n">
        <f aca="false">INDEX(Einstellungen!$B$27:$B$50,19)</f>
        <v>1.35</v>
      </c>
      <c r="J3333" s="29" t="n">
        <f aca="false">F3333*I3333</f>
        <v>59.5224315</v>
      </c>
    </row>
    <row r="3334" customFormat="false" ht="15" hidden="false" customHeight="false" outlineLevel="0" collapsed="false">
      <c r="A3334" s="28" t="n">
        <v>45719</v>
      </c>
      <c r="B3334" s="21" t="s">
        <v>131</v>
      </c>
      <c r="C3334" s="21" t="s">
        <v>140</v>
      </c>
      <c r="D3334" s="29" t="n">
        <v>175.93</v>
      </c>
      <c r="E3334" s="29" t="n">
        <f aca="false">D3334/10</f>
        <v>17.593</v>
      </c>
      <c r="F3334" s="29" t="n">
        <f aca="false">(E3334+Einstellungen!$B$20)*(1+Einstellungen!$B$10)</f>
        <v>43.13631</v>
      </c>
      <c r="G3334" s="21" t="str">
        <f aca="false">IF(F3334&lt;Einstellungen!$B$5,"ja","nein")</f>
        <v>nein</v>
      </c>
      <c r="H3334" s="21" t="s">
        <v>18</v>
      </c>
      <c r="I3334" s="29" t="n">
        <f aca="false">INDEX(Einstellungen!$B$27:$B$50,20)</f>
        <v>1.45</v>
      </c>
      <c r="J3334" s="29" t="n">
        <f aca="false">F3334*I3334</f>
        <v>62.5476495</v>
      </c>
    </row>
    <row r="3335" customFormat="false" ht="15" hidden="false" customHeight="false" outlineLevel="0" collapsed="false">
      <c r="A3335" s="28" t="n">
        <v>45719</v>
      </c>
      <c r="B3335" s="21" t="s">
        <v>132</v>
      </c>
      <c r="C3335" s="21" t="s">
        <v>140</v>
      </c>
      <c r="D3335" s="29" t="n">
        <v>150.49</v>
      </c>
      <c r="E3335" s="29" t="n">
        <f aca="false">D3335/10</f>
        <v>15.049</v>
      </c>
      <c r="F3335" s="29" t="n">
        <f aca="false">(E3335+Einstellungen!$B$20)*(1+Einstellungen!$B$10)</f>
        <v>40.10895</v>
      </c>
      <c r="G3335" s="21" t="str">
        <f aca="false">IF(F3335&lt;Einstellungen!$B$5,"ja","nein")</f>
        <v>nein</v>
      </c>
      <c r="H3335" s="21" t="s">
        <v>18</v>
      </c>
      <c r="I3335" s="29" t="n">
        <f aca="false">INDEX(Einstellungen!$B$27:$B$50,21)</f>
        <v>1.4</v>
      </c>
      <c r="J3335" s="29" t="n">
        <f aca="false">F3335*I3335</f>
        <v>56.15253</v>
      </c>
    </row>
    <row r="3336" customFormat="false" ht="15" hidden="false" customHeight="false" outlineLevel="0" collapsed="false">
      <c r="A3336" s="28" t="n">
        <v>45719</v>
      </c>
      <c r="B3336" s="21" t="s">
        <v>133</v>
      </c>
      <c r="C3336" s="21" t="s">
        <v>140</v>
      </c>
      <c r="D3336" s="29" t="n">
        <v>128.21</v>
      </c>
      <c r="E3336" s="29" t="n">
        <f aca="false">D3336/10</f>
        <v>12.821</v>
      </c>
      <c r="F3336" s="29" t="n">
        <f aca="false">(E3336+Einstellungen!$B$20)*(1+Einstellungen!$B$10)</f>
        <v>37.45763</v>
      </c>
      <c r="G3336" s="21" t="str">
        <f aca="false">IF(F3336&lt;Einstellungen!$B$5,"ja","nein")</f>
        <v>nein</v>
      </c>
      <c r="H3336" s="21" t="s">
        <v>18</v>
      </c>
      <c r="I3336" s="29" t="n">
        <f aca="false">INDEX(Einstellungen!$B$27:$B$50,22)</f>
        <v>1.25</v>
      </c>
      <c r="J3336" s="29" t="n">
        <f aca="false">F3336*I3336</f>
        <v>46.8220375</v>
      </c>
    </row>
    <row r="3337" customFormat="false" ht="15" hidden="false" customHeight="false" outlineLevel="0" collapsed="false">
      <c r="A3337" s="28" t="n">
        <v>45719</v>
      </c>
      <c r="B3337" s="21" t="s">
        <v>134</v>
      </c>
      <c r="C3337" s="21" t="s">
        <v>140</v>
      </c>
      <c r="D3337" s="29" t="n">
        <v>124.93</v>
      </c>
      <c r="E3337" s="29" t="n">
        <f aca="false">D3337/10</f>
        <v>12.493</v>
      </c>
      <c r="F3337" s="29" t="n">
        <f aca="false">(E3337+Einstellungen!$B$20)*(1+Einstellungen!$B$10)</f>
        <v>37.06731</v>
      </c>
      <c r="G3337" s="21" t="str">
        <f aca="false">IF(F3337&lt;Einstellungen!$B$5,"ja","nein")</f>
        <v>nein</v>
      </c>
      <c r="H3337" s="21" t="s">
        <v>18</v>
      </c>
      <c r="I3337" s="29" t="n">
        <f aca="false">INDEX(Einstellungen!$B$27:$B$50,23)</f>
        <v>1.05</v>
      </c>
      <c r="J3337" s="29" t="n">
        <f aca="false">F3337*I3337</f>
        <v>38.9206755</v>
      </c>
    </row>
    <row r="3338" customFormat="false" ht="15" hidden="false" customHeight="false" outlineLevel="0" collapsed="false">
      <c r="A3338" s="28" t="n">
        <v>45719</v>
      </c>
      <c r="B3338" s="21" t="s">
        <v>135</v>
      </c>
      <c r="C3338" s="21" t="s">
        <v>140</v>
      </c>
      <c r="D3338" s="29" t="n">
        <v>122.46</v>
      </c>
      <c r="E3338" s="29" t="n">
        <f aca="false">D3338/10</f>
        <v>12.246</v>
      </c>
      <c r="F3338" s="29" t="n">
        <f aca="false">(E3338+Einstellungen!$B$20)*(1+Einstellungen!$B$10)</f>
        <v>36.77338</v>
      </c>
      <c r="G3338" s="21" t="str">
        <f aca="false">IF(F3338&lt;Einstellungen!$B$5,"ja","nein")</f>
        <v>nein</v>
      </c>
      <c r="H3338" s="21" t="s">
        <v>18</v>
      </c>
      <c r="I3338" s="29" t="n">
        <f aca="false">INDEX(Einstellungen!$B$27:$B$50,24)</f>
        <v>0.8</v>
      </c>
      <c r="J3338" s="29" t="n">
        <f aca="false">F3338*I3338</f>
        <v>29.418704</v>
      </c>
    </row>
    <row r="3339" customFormat="false" ht="15" hidden="false" customHeight="false" outlineLevel="0" collapsed="false">
      <c r="A3339" s="28" t="n">
        <v>45720</v>
      </c>
      <c r="B3339" s="21" t="s">
        <v>111</v>
      </c>
      <c r="C3339" s="21" t="s">
        <v>141</v>
      </c>
      <c r="D3339" s="29" t="n">
        <v>121</v>
      </c>
      <c r="E3339" s="29" t="n">
        <f aca="false">D3339/10</f>
        <v>12.1</v>
      </c>
      <c r="F3339" s="29" t="n">
        <f aca="false">(E3339+Einstellungen!$B$20)*(1+Einstellungen!$B$10)</f>
        <v>36.59964</v>
      </c>
      <c r="G3339" s="21" t="str">
        <f aca="false">IF(F3339&lt;Einstellungen!$B$5,"ja","nein")</f>
        <v>nein</v>
      </c>
      <c r="H3339" s="21" t="s">
        <v>18</v>
      </c>
      <c r="I3339" s="29" t="n">
        <f aca="false">INDEX(Einstellungen!$B$27:$B$50,1)</f>
        <v>0.6</v>
      </c>
      <c r="J3339" s="29" t="n">
        <f aca="false">F3339*I3339</f>
        <v>21.959784</v>
      </c>
    </row>
    <row r="3340" customFormat="false" ht="15" hidden="false" customHeight="false" outlineLevel="0" collapsed="false">
      <c r="A3340" s="28" t="n">
        <v>45720</v>
      </c>
      <c r="B3340" s="21" t="s">
        <v>113</v>
      </c>
      <c r="C3340" s="21" t="s">
        <v>141</v>
      </c>
      <c r="D3340" s="29" t="n">
        <v>109.44</v>
      </c>
      <c r="E3340" s="29" t="n">
        <f aca="false">D3340/10</f>
        <v>10.944</v>
      </c>
      <c r="F3340" s="29" t="n">
        <f aca="false">(E3340+Einstellungen!$B$20)*(1+Einstellungen!$B$10)</f>
        <v>35.224</v>
      </c>
      <c r="G3340" s="21" t="str">
        <f aca="false">IF(F3340&lt;Einstellungen!$B$5,"ja","nein")</f>
        <v>nein</v>
      </c>
      <c r="H3340" s="21" t="s">
        <v>18</v>
      </c>
      <c r="I3340" s="29" t="n">
        <f aca="false">INDEX(Einstellungen!$B$27:$B$50,2)</f>
        <v>0.5</v>
      </c>
      <c r="J3340" s="29" t="n">
        <f aca="false">F3340*I3340</f>
        <v>17.612</v>
      </c>
    </row>
    <row r="3341" customFormat="false" ht="15" hidden="false" customHeight="false" outlineLevel="0" collapsed="false">
      <c r="A3341" s="28" t="n">
        <v>45720</v>
      </c>
      <c r="B3341" s="21" t="s">
        <v>114</v>
      </c>
      <c r="C3341" s="21" t="s">
        <v>141</v>
      </c>
      <c r="D3341" s="29" t="n">
        <v>103.79</v>
      </c>
      <c r="E3341" s="29" t="n">
        <f aca="false">D3341/10</f>
        <v>10.379</v>
      </c>
      <c r="F3341" s="29" t="n">
        <f aca="false">(E3341+Einstellungen!$B$20)*(1+Einstellungen!$B$10)</f>
        <v>34.55165</v>
      </c>
      <c r="G3341" s="21" t="str">
        <f aca="false">IF(F3341&lt;Einstellungen!$B$5,"ja","nein")</f>
        <v>nein</v>
      </c>
      <c r="H3341" s="21" t="s">
        <v>18</v>
      </c>
      <c r="I3341" s="29" t="n">
        <f aca="false">INDEX(Einstellungen!$B$27:$B$50,3)</f>
        <v>0.45</v>
      </c>
      <c r="J3341" s="29" t="n">
        <f aca="false">F3341*I3341</f>
        <v>15.5482425</v>
      </c>
    </row>
    <row r="3342" customFormat="false" ht="15" hidden="false" customHeight="false" outlineLevel="0" collapsed="false">
      <c r="A3342" s="28" t="n">
        <v>45720</v>
      </c>
      <c r="B3342" s="21" t="s">
        <v>115</v>
      </c>
      <c r="C3342" s="21" t="s">
        <v>141</v>
      </c>
      <c r="D3342" s="29" t="n">
        <v>104.82</v>
      </c>
      <c r="E3342" s="29" t="n">
        <f aca="false">D3342/10</f>
        <v>10.482</v>
      </c>
      <c r="F3342" s="29" t="n">
        <f aca="false">(E3342+Einstellungen!$B$20)*(1+Einstellungen!$B$10)</f>
        <v>34.67422</v>
      </c>
      <c r="G3342" s="21" t="str">
        <f aca="false">IF(F3342&lt;Einstellungen!$B$5,"ja","nein")</f>
        <v>nein</v>
      </c>
      <c r="H3342" s="21" t="s">
        <v>18</v>
      </c>
      <c r="I3342" s="29" t="n">
        <f aca="false">INDEX(Einstellungen!$B$27:$B$50,4)</f>
        <v>0.45</v>
      </c>
      <c r="J3342" s="29" t="n">
        <f aca="false">F3342*I3342</f>
        <v>15.603399</v>
      </c>
    </row>
    <row r="3343" customFormat="false" ht="15" hidden="false" customHeight="false" outlineLevel="0" collapsed="false">
      <c r="A3343" s="28" t="n">
        <v>45720</v>
      </c>
      <c r="B3343" s="21" t="s">
        <v>116</v>
      </c>
      <c r="C3343" s="21" t="s">
        <v>141</v>
      </c>
      <c r="D3343" s="29" t="n">
        <v>100.28</v>
      </c>
      <c r="E3343" s="29" t="n">
        <f aca="false">D3343/10</f>
        <v>10.028</v>
      </c>
      <c r="F3343" s="29" t="n">
        <f aca="false">(E3343+Einstellungen!$B$20)*(1+Einstellungen!$B$10)</f>
        <v>34.13396</v>
      </c>
      <c r="G3343" s="21" t="str">
        <f aca="false">IF(F3343&lt;Einstellungen!$B$5,"ja","nein")</f>
        <v>nein</v>
      </c>
      <c r="H3343" s="21" t="s">
        <v>18</v>
      </c>
      <c r="I3343" s="29" t="n">
        <f aca="false">INDEX(Einstellungen!$B$27:$B$50,5)</f>
        <v>0.45</v>
      </c>
      <c r="J3343" s="29" t="n">
        <f aca="false">F3343*I3343</f>
        <v>15.360282</v>
      </c>
    </row>
    <row r="3344" customFormat="false" ht="15" hidden="false" customHeight="false" outlineLevel="0" collapsed="false">
      <c r="A3344" s="28" t="n">
        <v>45720</v>
      </c>
      <c r="B3344" s="21" t="s">
        <v>117</v>
      </c>
      <c r="C3344" s="21" t="s">
        <v>141</v>
      </c>
      <c r="D3344" s="29" t="n">
        <v>111.51</v>
      </c>
      <c r="E3344" s="29" t="n">
        <f aca="false">D3344/10</f>
        <v>11.151</v>
      </c>
      <c r="F3344" s="29" t="n">
        <f aca="false">(E3344+Einstellungen!$B$20)*(1+Einstellungen!$B$10)</f>
        <v>35.47033</v>
      </c>
      <c r="G3344" s="21" t="str">
        <f aca="false">IF(F3344&lt;Einstellungen!$B$5,"ja","nein")</f>
        <v>nein</v>
      </c>
      <c r="H3344" s="21" t="s">
        <v>18</v>
      </c>
      <c r="I3344" s="29" t="n">
        <f aca="false">INDEX(Einstellungen!$B$27:$B$50,6)</f>
        <v>0.5</v>
      </c>
      <c r="J3344" s="29" t="n">
        <f aca="false">F3344*I3344</f>
        <v>17.735165</v>
      </c>
    </row>
    <row r="3345" customFormat="false" ht="15" hidden="false" customHeight="false" outlineLevel="0" collapsed="false">
      <c r="A3345" s="28" t="n">
        <v>45720</v>
      </c>
      <c r="B3345" s="21" t="s">
        <v>118</v>
      </c>
      <c r="C3345" s="21" t="s">
        <v>141</v>
      </c>
      <c r="D3345" s="29" t="n">
        <v>141.86</v>
      </c>
      <c r="E3345" s="29" t="n">
        <f aca="false">D3345/10</f>
        <v>14.186</v>
      </c>
      <c r="F3345" s="29" t="n">
        <f aca="false">(E3345+Einstellungen!$B$20)*(1+Einstellungen!$B$10)</f>
        <v>39.08198</v>
      </c>
      <c r="G3345" s="21" t="str">
        <f aca="false">IF(F3345&lt;Einstellungen!$B$5,"ja","nein")</f>
        <v>nein</v>
      </c>
      <c r="H3345" s="21" t="s">
        <v>18</v>
      </c>
      <c r="I3345" s="29" t="n">
        <f aca="false">INDEX(Einstellungen!$B$27:$B$50,7)</f>
        <v>0.7</v>
      </c>
      <c r="J3345" s="29" t="n">
        <f aca="false">F3345*I3345</f>
        <v>27.357386</v>
      </c>
    </row>
    <row r="3346" customFormat="false" ht="15" hidden="false" customHeight="false" outlineLevel="0" collapsed="false">
      <c r="A3346" s="28" t="n">
        <v>45720</v>
      </c>
      <c r="B3346" s="21" t="s">
        <v>119</v>
      </c>
      <c r="C3346" s="21" t="s">
        <v>141</v>
      </c>
      <c r="D3346" s="29" t="n">
        <v>169.61</v>
      </c>
      <c r="E3346" s="29" t="n">
        <f aca="false">D3346/10</f>
        <v>16.961</v>
      </c>
      <c r="F3346" s="29" t="n">
        <f aca="false">(E3346+Einstellungen!$B$20)*(1+Einstellungen!$B$10)</f>
        <v>42.38423</v>
      </c>
      <c r="G3346" s="21" t="str">
        <f aca="false">IF(F3346&lt;Einstellungen!$B$5,"ja","nein")</f>
        <v>nein</v>
      </c>
      <c r="H3346" s="21" t="s">
        <v>18</v>
      </c>
      <c r="I3346" s="29" t="n">
        <f aca="false">INDEX(Einstellungen!$B$27:$B$50,8)</f>
        <v>0.95</v>
      </c>
      <c r="J3346" s="29" t="n">
        <f aca="false">F3346*I3346</f>
        <v>40.2650185</v>
      </c>
    </row>
    <row r="3347" customFormat="false" ht="15" hidden="false" customHeight="false" outlineLevel="0" collapsed="false">
      <c r="A3347" s="28" t="n">
        <v>45720</v>
      </c>
      <c r="B3347" s="21" t="s">
        <v>120</v>
      </c>
      <c r="C3347" s="21" t="s">
        <v>141</v>
      </c>
      <c r="D3347" s="29" t="n">
        <v>141.95</v>
      </c>
      <c r="E3347" s="29" t="n">
        <f aca="false">D3347/10</f>
        <v>14.195</v>
      </c>
      <c r="F3347" s="29" t="n">
        <f aca="false">(E3347+Einstellungen!$B$20)*(1+Einstellungen!$B$10)</f>
        <v>39.09269</v>
      </c>
      <c r="G3347" s="21" t="str">
        <f aca="false">IF(F3347&lt;Einstellungen!$B$5,"ja","nein")</f>
        <v>nein</v>
      </c>
      <c r="H3347" s="21" t="s">
        <v>18</v>
      </c>
      <c r="I3347" s="29" t="n">
        <f aca="false">INDEX(Einstellungen!$B$27:$B$50,9)</f>
        <v>1.05</v>
      </c>
      <c r="J3347" s="29" t="n">
        <f aca="false">F3347*I3347</f>
        <v>41.0473245</v>
      </c>
    </row>
    <row r="3348" customFormat="false" ht="15" hidden="false" customHeight="false" outlineLevel="0" collapsed="false">
      <c r="A3348" s="28" t="n">
        <v>45720</v>
      </c>
      <c r="B3348" s="21" t="s">
        <v>121</v>
      </c>
      <c r="C3348" s="21" t="s">
        <v>141</v>
      </c>
      <c r="D3348" s="29" t="n">
        <v>110.98</v>
      </c>
      <c r="E3348" s="29" t="n">
        <f aca="false">D3348/10</f>
        <v>11.098</v>
      </c>
      <c r="F3348" s="29" t="n">
        <f aca="false">(E3348+Einstellungen!$B$20)*(1+Einstellungen!$B$10)</f>
        <v>35.40726</v>
      </c>
      <c r="G3348" s="21" t="str">
        <f aca="false">IF(F3348&lt;Einstellungen!$B$5,"ja","nein")</f>
        <v>nein</v>
      </c>
      <c r="H3348" s="21" t="s">
        <v>18</v>
      </c>
      <c r="I3348" s="29" t="n">
        <f aca="false">INDEX(Einstellungen!$B$27:$B$50,10)</f>
        <v>1.05</v>
      </c>
      <c r="J3348" s="29" t="n">
        <f aca="false">F3348*I3348</f>
        <v>37.177623</v>
      </c>
    </row>
    <row r="3349" customFormat="false" ht="15" hidden="false" customHeight="false" outlineLevel="0" collapsed="false">
      <c r="A3349" s="28" t="n">
        <v>45720</v>
      </c>
      <c r="B3349" s="21" t="s">
        <v>122</v>
      </c>
      <c r="C3349" s="21" t="s">
        <v>141</v>
      </c>
      <c r="D3349" s="29" t="n">
        <v>80.02</v>
      </c>
      <c r="E3349" s="29" t="n">
        <f aca="false">D3349/10</f>
        <v>8.002</v>
      </c>
      <c r="F3349" s="29" t="n">
        <f aca="false">(E3349+Einstellungen!$B$20)*(1+Einstellungen!$B$10)</f>
        <v>31.72302</v>
      </c>
      <c r="G3349" s="21" t="str">
        <f aca="false">IF(F3349&lt;Einstellungen!$B$5,"ja","nein")</f>
        <v>nein</v>
      </c>
      <c r="H3349" s="21" t="s">
        <v>18</v>
      </c>
      <c r="I3349" s="29" t="n">
        <f aca="false">INDEX(Einstellungen!$B$27:$B$50,11)</f>
        <v>1.05</v>
      </c>
      <c r="J3349" s="29" t="n">
        <f aca="false">F3349*I3349</f>
        <v>33.309171</v>
      </c>
    </row>
    <row r="3350" customFormat="false" ht="15" hidden="false" customHeight="false" outlineLevel="0" collapsed="false">
      <c r="A3350" s="28" t="n">
        <v>45720</v>
      </c>
      <c r="B3350" s="21" t="s">
        <v>123</v>
      </c>
      <c r="C3350" s="21" t="s">
        <v>141</v>
      </c>
      <c r="D3350" s="29" t="n">
        <v>48.58</v>
      </c>
      <c r="E3350" s="29" t="n">
        <f aca="false">D3350/10</f>
        <v>4.858</v>
      </c>
      <c r="F3350" s="29" t="n">
        <f aca="false">(E3350+Einstellungen!$B$20)*(1+Einstellungen!$B$10)</f>
        <v>27.98166</v>
      </c>
      <c r="G3350" s="21" t="str">
        <f aca="false">IF(F3350&lt;Einstellungen!$B$5,"ja","nein")</f>
        <v>ja</v>
      </c>
      <c r="H3350" s="21" t="s">
        <v>18</v>
      </c>
      <c r="I3350" s="29" t="n">
        <f aca="false">INDEX(Einstellungen!$B$27:$B$50,12)</f>
        <v>1.1</v>
      </c>
      <c r="J3350" s="29" t="n">
        <f aca="false">F3350*I3350</f>
        <v>30.779826</v>
      </c>
    </row>
    <row r="3351" customFormat="false" ht="15" hidden="false" customHeight="false" outlineLevel="0" collapsed="false">
      <c r="A3351" s="28" t="n">
        <v>45720</v>
      </c>
      <c r="B3351" s="21" t="s">
        <v>124</v>
      </c>
      <c r="C3351" s="21" t="s">
        <v>141</v>
      </c>
      <c r="D3351" s="29" t="n">
        <v>20.53</v>
      </c>
      <c r="E3351" s="29" t="n">
        <f aca="false">D3351/10</f>
        <v>2.053</v>
      </c>
      <c r="F3351" s="29" t="n">
        <f aca="false">(E3351+Einstellungen!$B$20)*(1+Einstellungen!$B$10)</f>
        <v>24.64371</v>
      </c>
      <c r="G3351" s="21" t="str">
        <f aca="false">IF(F3351&lt;Einstellungen!$B$5,"ja","nein")</f>
        <v>ja</v>
      </c>
      <c r="H3351" s="21" t="s">
        <v>18</v>
      </c>
      <c r="I3351" s="29" t="n">
        <f aca="false">INDEX(Einstellungen!$B$27:$B$50,13)</f>
        <v>1.2</v>
      </c>
      <c r="J3351" s="29" t="n">
        <f aca="false">F3351*I3351</f>
        <v>29.572452</v>
      </c>
    </row>
    <row r="3352" customFormat="false" ht="15" hidden="false" customHeight="false" outlineLevel="0" collapsed="false">
      <c r="A3352" s="28" t="n">
        <v>45720</v>
      </c>
      <c r="B3352" s="21" t="s">
        <v>125</v>
      </c>
      <c r="C3352" s="21" t="s">
        <v>141</v>
      </c>
      <c r="D3352" s="29" t="n">
        <v>14.34</v>
      </c>
      <c r="E3352" s="29" t="n">
        <f aca="false">D3352/10</f>
        <v>1.434</v>
      </c>
      <c r="F3352" s="29" t="n">
        <f aca="false">(E3352+Einstellungen!$B$20)*(1+Einstellungen!$B$10)</f>
        <v>23.9071</v>
      </c>
      <c r="G3352" s="21" t="str">
        <f aca="false">IF(F3352&lt;Einstellungen!$B$5,"ja","nein")</f>
        <v>ja</v>
      </c>
      <c r="H3352" s="21" t="s">
        <v>18</v>
      </c>
      <c r="I3352" s="29" t="n">
        <f aca="false">INDEX(Einstellungen!$B$27:$B$50,14)</f>
        <v>1.15</v>
      </c>
      <c r="J3352" s="29" t="n">
        <f aca="false">F3352*I3352</f>
        <v>27.493165</v>
      </c>
    </row>
    <row r="3353" customFormat="false" ht="15" hidden="false" customHeight="false" outlineLevel="0" collapsed="false">
      <c r="A3353" s="28" t="n">
        <v>45720</v>
      </c>
      <c r="B3353" s="21" t="s">
        <v>126</v>
      </c>
      <c r="C3353" s="21" t="s">
        <v>141</v>
      </c>
      <c r="D3353" s="29" t="n">
        <v>52.31</v>
      </c>
      <c r="E3353" s="29" t="n">
        <f aca="false">D3353/10</f>
        <v>5.231</v>
      </c>
      <c r="F3353" s="29" t="n">
        <f aca="false">(E3353+Einstellungen!$B$20)*(1+Einstellungen!$B$10)</f>
        <v>28.42553</v>
      </c>
      <c r="G3353" s="21" t="str">
        <f aca="false">IF(F3353&lt;Einstellungen!$B$5,"ja","nein")</f>
        <v>ja</v>
      </c>
      <c r="H3353" s="21" t="s">
        <v>18</v>
      </c>
      <c r="I3353" s="29" t="n">
        <f aca="false">INDEX(Einstellungen!$B$27:$B$50,15)</f>
        <v>1</v>
      </c>
      <c r="J3353" s="29" t="n">
        <f aca="false">F3353*I3353</f>
        <v>28.42553</v>
      </c>
    </row>
    <row r="3354" customFormat="false" ht="15" hidden="false" customHeight="false" outlineLevel="0" collapsed="false">
      <c r="A3354" s="28" t="n">
        <v>45720</v>
      </c>
      <c r="B3354" s="21" t="s">
        <v>127</v>
      </c>
      <c r="C3354" s="21" t="s">
        <v>141</v>
      </c>
      <c r="D3354" s="29" t="n">
        <v>81.29</v>
      </c>
      <c r="E3354" s="29" t="n">
        <f aca="false">D3354/10</f>
        <v>8.129</v>
      </c>
      <c r="F3354" s="29" t="n">
        <f aca="false">(E3354+Einstellungen!$B$20)*(1+Einstellungen!$B$10)</f>
        <v>31.87415</v>
      </c>
      <c r="G3354" s="21" t="str">
        <f aca="false">IF(F3354&lt;Einstellungen!$B$5,"ja","nein")</f>
        <v>nein</v>
      </c>
      <c r="H3354" s="21" t="s">
        <v>18</v>
      </c>
      <c r="I3354" s="29" t="n">
        <f aca="false">INDEX(Einstellungen!$B$27:$B$50,16)</f>
        <v>0.95</v>
      </c>
      <c r="J3354" s="29" t="n">
        <f aca="false">F3354*I3354</f>
        <v>30.2804425</v>
      </c>
    </row>
    <row r="3355" customFormat="false" ht="15" hidden="false" customHeight="false" outlineLevel="0" collapsed="false">
      <c r="A3355" s="28" t="n">
        <v>45720</v>
      </c>
      <c r="B3355" s="21" t="s">
        <v>128</v>
      </c>
      <c r="C3355" s="21" t="s">
        <v>141</v>
      </c>
      <c r="D3355" s="29" t="n">
        <v>111.15</v>
      </c>
      <c r="E3355" s="29" t="n">
        <f aca="false">D3355/10</f>
        <v>11.115</v>
      </c>
      <c r="F3355" s="29" t="n">
        <f aca="false">(E3355+Einstellungen!$B$20)*(1+Einstellungen!$B$10)</f>
        <v>35.42749</v>
      </c>
      <c r="G3355" s="21" t="str">
        <f aca="false">IF(F3355&lt;Einstellungen!$B$5,"ja","nein")</f>
        <v>nein</v>
      </c>
      <c r="H3355" s="21" t="s">
        <v>18</v>
      </c>
      <c r="I3355" s="29" t="n">
        <f aca="false">INDEX(Einstellungen!$B$27:$B$50,17)</f>
        <v>0.95</v>
      </c>
      <c r="J3355" s="29" t="n">
        <f aca="false">F3355*I3355</f>
        <v>33.6561155</v>
      </c>
    </row>
    <row r="3356" customFormat="false" ht="15" hidden="false" customHeight="false" outlineLevel="0" collapsed="false">
      <c r="A3356" s="28" t="n">
        <v>45720</v>
      </c>
      <c r="B3356" s="21" t="s">
        <v>129</v>
      </c>
      <c r="C3356" s="21" t="s">
        <v>141</v>
      </c>
      <c r="D3356" s="29" t="n">
        <v>148.61</v>
      </c>
      <c r="E3356" s="29" t="n">
        <f aca="false">D3356/10</f>
        <v>14.861</v>
      </c>
      <c r="F3356" s="29" t="n">
        <f aca="false">(E3356+Einstellungen!$B$20)*(1+Einstellungen!$B$10)</f>
        <v>39.88523</v>
      </c>
      <c r="G3356" s="21" t="str">
        <f aca="false">IF(F3356&lt;Einstellungen!$B$5,"ja","nein")</f>
        <v>nein</v>
      </c>
      <c r="H3356" s="21" t="s">
        <v>18</v>
      </c>
      <c r="I3356" s="29" t="n">
        <f aca="false">INDEX(Einstellungen!$B$27:$B$50,18)</f>
        <v>1.1</v>
      </c>
      <c r="J3356" s="29" t="n">
        <f aca="false">F3356*I3356</f>
        <v>43.873753</v>
      </c>
    </row>
    <row r="3357" customFormat="false" ht="15" hidden="false" customHeight="false" outlineLevel="0" collapsed="false">
      <c r="A3357" s="28" t="n">
        <v>45720</v>
      </c>
      <c r="B3357" s="21" t="s">
        <v>130</v>
      </c>
      <c r="C3357" s="21" t="s">
        <v>141</v>
      </c>
      <c r="D3357" s="29" t="n">
        <v>180.92</v>
      </c>
      <c r="E3357" s="29" t="n">
        <f aca="false">D3357/10</f>
        <v>18.092</v>
      </c>
      <c r="F3357" s="29" t="n">
        <f aca="false">(E3357+Einstellungen!$B$20)*(1+Einstellungen!$B$10)</f>
        <v>43.73012</v>
      </c>
      <c r="G3357" s="21" t="str">
        <f aca="false">IF(F3357&lt;Einstellungen!$B$5,"ja","nein")</f>
        <v>nein</v>
      </c>
      <c r="H3357" s="21" t="s">
        <v>18</v>
      </c>
      <c r="I3357" s="29" t="n">
        <f aca="false">INDEX(Einstellungen!$B$27:$B$50,19)</f>
        <v>1.35</v>
      </c>
      <c r="J3357" s="29" t="n">
        <f aca="false">F3357*I3357</f>
        <v>59.035662</v>
      </c>
    </row>
    <row r="3358" customFormat="false" ht="15" hidden="false" customHeight="false" outlineLevel="0" collapsed="false">
      <c r="A3358" s="28" t="n">
        <v>45720</v>
      </c>
      <c r="B3358" s="21" t="s">
        <v>131</v>
      </c>
      <c r="C3358" s="21" t="s">
        <v>141</v>
      </c>
      <c r="D3358" s="29" t="n">
        <v>163.67</v>
      </c>
      <c r="E3358" s="29" t="n">
        <f aca="false">D3358/10</f>
        <v>16.367</v>
      </c>
      <c r="F3358" s="29" t="n">
        <f aca="false">(E3358+Einstellungen!$B$20)*(1+Einstellungen!$B$10)</f>
        <v>41.67737</v>
      </c>
      <c r="G3358" s="21" t="str">
        <f aca="false">IF(F3358&lt;Einstellungen!$B$5,"ja","nein")</f>
        <v>nein</v>
      </c>
      <c r="H3358" s="21" t="s">
        <v>18</v>
      </c>
      <c r="I3358" s="29" t="n">
        <f aca="false">INDEX(Einstellungen!$B$27:$B$50,20)</f>
        <v>1.45</v>
      </c>
      <c r="J3358" s="29" t="n">
        <f aca="false">F3358*I3358</f>
        <v>60.4321865</v>
      </c>
    </row>
    <row r="3359" customFormat="false" ht="15" hidden="false" customHeight="false" outlineLevel="0" collapsed="false">
      <c r="A3359" s="28" t="n">
        <v>45720</v>
      </c>
      <c r="B3359" s="21" t="s">
        <v>132</v>
      </c>
      <c r="C3359" s="21" t="s">
        <v>141</v>
      </c>
      <c r="D3359" s="29" t="n">
        <v>134.13</v>
      </c>
      <c r="E3359" s="29" t="n">
        <f aca="false">D3359/10</f>
        <v>13.413</v>
      </c>
      <c r="F3359" s="29" t="n">
        <f aca="false">(E3359+Einstellungen!$B$20)*(1+Einstellungen!$B$10)</f>
        <v>38.16211</v>
      </c>
      <c r="G3359" s="21" t="str">
        <f aca="false">IF(F3359&lt;Einstellungen!$B$5,"ja","nein")</f>
        <v>nein</v>
      </c>
      <c r="H3359" s="21" t="s">
        <v>18</v>
      </c>
      <c r="I3359" s="29" t="n">
        <f aca="false">INDEX(Einstellungen!$B$27:$B$50,21)</f>
        <v>1.4</v>
      </c>
      <c r="J3359" s="29" t="n">
        <f aca="false">F3359*I3359</f>
        <v>53.426954</v>
      </c>
    </row>
    <row r="3360" customFormat="false" ht="15" hidden="false" customHeight="false" outlineLevel="0" collapsed="false">
      <c r="A3360" s="28" t="n">
        <v>45720</v>
      </c>
      <c r="B3360" s="21" t="s">
        <v>133</v>
      </c>
      <c r="C3360" s="21" t="s">
        <v>141</v>
      </c>
      <c r="D3360" s="29" t="n">
        <v>114.38</v>
      </c>
      <c r="E3360" s="29" t="n">
        <f aca="false">D3360/10</f>
        <v>11.438</v>
      </c>
      <c r="F3360" s="29" t="n">
        <f aca="false">(E3360+Einstellungen!$B$20)*(1+Einstellungen!$B$10)</f>
        <v>35.81186</v>
      </c>
      <c r="G3360" s="21" t="str">
        <f aca="false">IF(F3360&lt;Einstellungen!$B$5,"ja","nein")</f>
        <v>nein</v>
      </c>
      <c r="H3360" s="21" t="s">
        <v>18</v>
      </c>
      <c r="I3360" s="29" t="n">
        <f aca="false">INDEX(Einstellungen!$B$27:$B$50,22)</f>
        <v>1.25</v>
      </c>
      <c r="J3360" s="29" t="n">
        <f aca="false">F3360*I3360</f>
        <v>44.764825</v>
      </c>
    </row>
    <row r="3361" customFormat="false" ht="15" hidden="false" customHeight="false" outlineLevel="0" collapsed="false">
      <c r="A3361" s="28" t="n">
        <v>45720</v>
      </c>
      <c r="B3361" s="21" t="s">
        <v>134</v>
      </c>
      <c r="C3361" s="21" t="s">
        <v>141</v>
      </c>
      <c r="D3361" s="29" t="n">
        <v>114.41</v>
      </c>
      <c r="E3361" s="29" t="n">
        <f aca="false">D3361/10</f>
        <v>11.441</v>
      </c>
      <c r="F3361" s="29" t="n">
        <f aca="false">(E3361+Einstellungen!$B$20)*(1+Einstellungen!$B$10)</f>
        <v>35.81543</v>
      </c>
      <c r="G3361" s="21" t="str">
        <f aca="false">IF(F3361&lt;Einstellungen!$B$5,"ja","nein")</f>
        <v>nein</v>
      </c>
      <c r="H3361" s="21" t="s">
        <v>18</v>
      </c>
      <c r="I3361" s="29" t="n">
        <f aca="false">INDEX(Einstellungen!$B$27:$B$50,23)</f>
        <v>1.05</v>
      </c>
      <c r="J3361" s="29" t="n">
        <f aca="false">F3361*I3361</f>
        <v>37.6062015</v>
      </c>
    </row>
    <row r="3362" customFormat="false" ht="15" hidden="false" customHeight="false" outlineLevel="0" collapsed="false">
      <c r="A3362" s="28" t="n">
        <v>45720</v>
      </c>
      <c r="B3362" s="21" t="s">
        <v>135</v>
      </c>
      <c r="C3362" s="21" t="s">
        <v>141</v>
      </c>
      <c r="D3362" s="29" t="n">
        <v>106.81</v>
      </c>
      <c r="E3362" s="29" t="n">
        <f aca="false">D3362/10</f>
        <v>10.681</v>
      </c>
      <c r="F3362" s="29" t="n">
        <f aca="false">(E3362+Einstellungen!$B$20)*(1+Einstellungen!$B$10)</f>
        <v>34.91103</v>
      </c>
      <c r="G3362" s="21" t="str">
        <f aca="false">IF(F3362&lt;Einstellungen!$B$5,"ja","nein")</f>
        <v>nein</v>
      </c>
      <c r="H3362" s="21" t="s">
        <v>18</v>
      </c>
      <c r="I3362" s="29" t="n">
        <f aca="false">INDEX(Einstellungen!$B$27:$B$50,24)</f>
        <v>0.8</v>
      </c>
      <c r="J3362" s="29" t="n">
        <f aca="false">F3362*I3362</f>
        <v>27.928824</v>
      </c>
    </row>
    <row r="3363" customFormat="false" ht="15" hidden="false" customHeight="false" outlineLevel="0" collapsed="false">
      <c r="A3363" s="28" t="n">
        <v>45721</v>
      </c>
      <c r="B3363" s="21" t="s">
        <v>111</v>
      </c>
      <c r="C3363" s="21" t="s">
        <v>112</v>
      </c>
      <c r="D3363" s="29" t="n">
        <v>90.05</v>
      </c>
      <c r="E3363" s="29" t="n">
        <f aca="false">D3363/10</f>
        <v>9.005</v>
      </c>
      <c r="F3363" s="29" t="n">
        <f aca="false">(E3363+Einstellungen!$B$20)*(1+Einstellungen!$B$10)</f>
        <v>32.91659</v>
      </c>
      <c r="G3363" s="21" t="str">
        <f aca="false">IF(F3363&lt;Einstellungen!$B$5,"ja","nein")</f>
        <v>nein</v>
      </c>
      <c r="H3363" s="21" t="s">
        <v>18</v>
      </c>
      <c r="I3363" s="29" t="n">
        <f aca="false">INDEX(Einstellungen!$B$27:$B$50,1)</f>
        <v>0.6</v>
      </c>
      <c r="J3363" s="29" t="n">
        <f aca="false">F3363*I3363</f>
        <v>19.749954</v>
      </c>
    </row>
    <row r="3364" customFormat="false" ht="15" hidden="false" customHeight="false" outlineLevel="0" collapsed="false">
      <c r="A3364" s="28" t="n">
        <v>45721</v>
      </c>
      <c r="B3364" s="21" t="s">
        <v>113</v>
      </c>
      <c r="C3364" s="21" t="s">
        <v>112</v>
      </c>
      <c r="D3364" s="29" t="n">
        <v>83.07</v>
      </c>
      <c r="E3364" s="29" t="n">
        <f aca="false">D3364/10</f>
        <v>8.307</v>
      </c>
      <c r="F3364" s="29" t="n">
        <f aca="false">(E3364+Einstellungen!$B$20)*(1+Einstellungen!$B$10)</f>
        <v>32.08597</v>
      </c>
      <c r="G3364" s="21" t="str">
        <f aca="false">IF(F3364&lt;Einstellungen!$B$5,"ja","nein")</f>
        <v>nein</v>
      </c>
      <c r="H3364" s="21" t="s">
        <v>18</v>
      </c>
      <c r="I3364" s="29" t="n">
        <f aca="false">INDEX(Einstellungen!$B$27:$B$50,2)</f>
        <v>0.5</v>
      </c>
      <c r="J3364" s="29" t="n">
        <f aca="false">F3364*I3364</f>
        <v>16.042985</v>
      </c>
    </row>
    <row r="3365" customFormat="false" ht="15" hidden="false" customHeight="false" outlineLevel="0" collapsed="false">
      <c r="A3365" s="28" t="n">
        <v>45721</v>
      </c>
      <c r="B3365" s="21" t="s">
        <v>114</v>
      </c>
      <c r="C3365" s="21" t="s">
        <v>112</v>
      </c>
      <c r="D3365" s="29" t="n">
        <v>83.01</v>
      </c>
      <c r="E3365" s="29" t="n">
        <f aca="false">D3365/10</f>
        <v>8.301</v>
      </c>
      <c r="F3365" s="29" t="n">
        <f aca="false">(E3365+Einstellungen!$B$20)*(1+Einstellungen!$B$10)</f>
        <v>32.07883</v>
      </c>
      <c r="G3365" s="21" t="str">
        <f aca="false">IF(F3365&lt;Einstellungen!$B$5,"ja","nein")</f>
        <v>nein</v>
      </c>
      <c r="H3365" s="21" t="s">
        <v>18</v>
      </c>
      <c r="I3365" s="29" t="n">
        <f aca="false">INDEX(Einstellungen!$B$27:$B$50,3)</f>
        <v>0.45</v>
      </c>
      <c r="J3365" s="29" t="n">
        <f aca="false">F3365*I3365</f>
        <v>14.4354735</v>
      </c>
    </row>
    <row r="3366" customFormat="false" ht="15" hidden="false" customHeight="false" outlineLevel="0" collapsed="false">
      <c r="A3366" s="28" t="n">
        <v>45721</v>
      </c>
      <c r="B3366" s="21" t="s">
        <v>115</v>
      </c>
      <c r="C3366" s="21" t="s">
        <v>112</v>
      </c>
      <c r="D3366" s="29" t="n">
        <v>79.71</v>
      </c>
      <c r="E3366" s="29" t="n">
        <f aca="false">D3366/10</f>
        <v>7.971</v>
      </c>
      <c r="F3366" s="29" t="n">
        <f aca="false">(E3366+Einstellungen!$B$20)*(1+Einstellungen!$B$10)</f>
        <v>31.68613</v>
      </c>
      <c r="G3366" s="21" t="str">
        <f aca="false">IF(F3366&lt;Einstellungen!$B$5,"ja","nein")</f>
        <v>nein</v>
      </c>
      <c r="H3366" s="21" t="s">
        <v>18</v>
      </c>
      <c r="I3366" s="29" t="n">
        <f aca="false">INDEX(Einstellungen!$B$27:$B$50,4)</f>
        <v>0.45</v>
      </c>
      <c r="J3366" s="29" t="n">
        <f aca="false">F3366*I3366</f>
        <v>14.2587585</v>
      </c>
    </row>
    <row r="3367" customFormat="false" ht="15" hidden="false" customHeight="false" outlineLevel="0" collapsed="false">
      <c r="A3367" s="28" t="n">
        <v>45721</v>
      </c>
      <c r="B3367" s="21" t="s">
        <v>116</v>
      </c>
      <c r="C3367" s="21" t="s">
        <v>112</v>
      </c>
      <c r="D3367" s="29" t="n">
        <v>81.63</v>
      </c>
      <c r="E3367" s="29" t="n">
        <f aca="false">D3367/10</f>
        <v>8.163</v>
      </c>
      <c r="F3367" s="29" t="n">
        <f aca="false">(E3367+Einstellungen!$B$20)*(1+Einstellungen!$B$10)</f>
        <v>31.91461</v>
      </c>
      <c r="G3367" s="21" t="str">
        <f aca="false">IF(F3367&lt;Einstellungen!$B$5,"ja","nein")</f>
        <v>nein</v>
      </c>
      <c r="H3367" s="21" t="s">
        <v>18</v>
      </c>
      <c r="I3367" s="29" t="n">
        <f aca="false">INDEX(Einstellungen!$B$27:$B$50,5)</f>
        <v>0.45</v>
      </c>
      <c r="J3367" s="29" t="n">
        <f aca="false">F3367*I3367</f>
        <v>14.3615745</v>
      </c>
    </row>
    <row r="3368" customFormat="false" ht="15" hidden="false" customHeight="false" outlineLevel="0" collapsed="false">
      <c r="A3368" s="28" t="n">
        <v>45721</v>
      </c>
      <c r="B3368" s="21" t="s">
        <v>117</v>
      </c>
      <c r="C3368" s="21" t="s">
        <v>112</v>
      </c>
      <c r="D3368" s="29" t="n">
        <v>91.94</v>
      </c>
      <c r="E3368" s="29" t="n">
        <f aca="false">D3368/10</f>
        <v>9.194</v>
      </c>
      <c r="F3368" s="29" t="n">
        <f aca="false">(E3368+Einstellungen!$B$20)*(1+Einstellungen!$B$10)</f>
        <v>33.1415</v>
      </c>
      <c r="G3368" s="21" t="str">
        <f aca="false">IF(F3368&lt;Einstellungen!$B$5,"ja","nein")</f>
        <v>nein</v>
      </c>
      <c r="H3368" s="21" t="s">
        <v>18</v>
      </c>
      <c r="I3368" s="29" t="n">
        <f aca="false">INDEX(Einstellungen!$B$27:$B$50,6)</f>
        <v>0.5</v>
      </c>
      <c r="J3368" s="29" t="n">
        <f aca="false">F3368*I3368</f>
        <v>16.57075</v>
      </c>
    </row>
    <row r="3369" customFormat="false" ht="15" hidden="false" customHeight="false" outlineLevel="0" collapsed="false">
      <c r="A3369" s="28" t="n">
        <v>45721</v>
      </c>
      <c r="B3369" s="21" t="s">
        <v>118</v>
      </c>
      <c r="C3369" s="21" t="s">
        <v>112</v>
      </c>
      <c r="D3369" s="29" t="n">
        <v>115.57</v>
      </c>
      <c r="E3369" s="29" t="n">
        <f aca="false">D3369/10</f>
        <v>11.557</v>
      </c>
      <c r="F3369" s="29" t="n">
        <f aca="false">(E3369+Einstellungen!$B$20)*(1+Einstellungen!$B$10)</f>
        <v>35.95347</v>
      </c>
      <c r="G3369" s="21" t="str">
        <f aca="false">IF(F3369&lt;Einstellungen!$B$5,"ja","nein")</f>
        <v>nein</v>
      </c>
      <c r="H3369" s="21" t="s">
        <v>18</v>
      </c>
      <c r="I3369" s="29" t="n">
        <f aca="false">INDEX(Einstellungen!$B$27:$B$50,7)</f>
        <v>0.7</v>
      </c>
      <c r="J3369" s="29" t="n">
        <f aca="false">F3369*I3369</f>
        <v>25.167429</v>
      </c>
    </row>
    <row r="3370" customFormat="false" ht="15" hidden="false" customHeight="false" outlineLevel="0" collapsed="false">
      <c r="A3370" s="28" t="n">
        <v>45721</v>
      </c>
      <c r="B3370" s="21" t="s">
        <v>119</v>
      </c>
      <c r="C3370" s="21" t="s">
        <v>112</v>
      </c>
      <c r="D3370" s="29" t="n">
        <v>140.16</v>
      </c>
      <c r="E3370" s="29" t="n">
        <f aca="false">D3370/10</f>
        <v>14.016</v>
      </c>
      <c r="F3370" s="29" t="n">
        <f aca="false">(E3370+Einstellungen!$B$20)*(1+Einstellungen!$B$10)</f>
        <v>38.87968</v>
      </c>
      <c r="G3370" s="21" t="str">
        <f aca="false">IF(F3370&lt;Einstellungen!$B$5,"ja","nein")</f>
        <v>nein</v>
      </c>
      <c r="H3370" s="21" t="s">
        <v>18</v>
      </c>
      <c r="I3370" s="29" t="n">
        <f aca="false">INDEX(Einstellungen!$B$27:$B$50,8)</f>
        <v>0.95</v>
      </c>
      <c r="J3370" s="29" t="n">
        <f aca="false">F3370*I3370</f>
        <v>36.935696</v>
      </c>
    </row>
    <row r="3371" customFormat="false" ht="15" hidden="false" customHeight="false" outlineLevel="0" collapsed="false">
      <c r="A3371" s="28" t="n">
        <v>45721</v>
      </c>
      <c r="B3371" s="21" t="s">
        <v>120</v>
      </c>
      <c r="C3371" s="21" t="s">
        <v>112</v>
      </c>
      <c r="D3371" s="29" t="n">
        <v>85.64</v>
      </c>
      <c r="E3371" s="29" t="n">
        <f aca="false">D3371/10</f>
        <v>8.564</v>
      </c>
      <c r="F3371" s="29" t="n">
        <f aca="false">(E3371+Einstellungen!$B$20)*(1+Einstellungen!$B$10)</f>
        <v>32.3918</v>
      </c>
      <c r="G3371" s="21" t="str">
        <f aca="false">IF(F3371&lt;Einstellungen!$B$5,"ja","nein")</f>
        <v>nein</v>
      </c>
      <c r="H3371" s="21" t="s">
        <v>18</v>
      </c>
      <c r="I3371" s="29" t="n">
        <f aca="false">INDEX(Einstellungen!$B$27:$B$50,9)</f>
        <v>1.05</v>
      </c>
      <c r="J3371" s="29" t="n">
        <f aca="false">F3371*I3371</f>
        <v>34.01139</v>
      </c>
    </row>
    <row r="3372" customFormat="false" ht="15" hidden="false" customHeight="false" outlineLevel="0" collapsed="false">
      <c r="A3372" s="28" t="n">
        <v>45721</v>
      </c>
      <c r="B3372" s="21" t="s">
        <v>121</v>
      </c>
      <c r="C3372" s="21" t="s">
        <v>112</v>
      </c>
      <c r="D3372" s="29" t="n">
        <v>41.63</v>
      </c>
      <c r="E3372" s="29" t="n">
        <f aca="false">D3372/10</f>
        <v>4.163</v>
      </c>
      <c r="F3372" s="29" t="n">
        <f aca="false">(E3372+Einstellungen!$B$20)*(1+Einstellungen!$B$10)</f>
        <v>27.15461</v>
      </c>
      <c r="G3372" s="21" t="str">
        <f aca="false">IF(F3372&lt;Einstellungen!$B$5,"ja","nein")</f>
        <v>ja</v>
      </c>
      <c r="H3372" s="21" t="s">
        <v>18</v>
      </c>
      <c r="I3372" s="29" t="n">
        <f aca="false">INDEX(Einstellungen!$B$27:$B$50,10)</f>
        <v>1.05</v>
      </c>
      <c r="J3372" s="29" t="n">
        <f aca="false">F3372*I3372</f>
        <v>28.5123405</v>
      </c>
    </row>
    <row r="3373" customFormat="false" ht="15" hidden="false" customHeight="false" outlineLevel="0" collapsed="false">
      <c r="A3373" s="28" t="n">
        <v>45721</v>
      </c>
      <c r="B3373" s="21" t="s">
        <v>122</v>
      </c>
      <c r="C3373" s="21" t="s">
        <v>112</v>
      </c>
      <c r="D3373" s="29" t="n">
        <v>0.02</v>
      </c>
      <c r="E3373" s="29" t="n">
        <f aca="false">D3373/10</f>
        <v>0.002</v>
      </c>
      <c r="F3373" s="29" t="n">
        <f aca="false">(E3373+Einstellungen!$B$20)*(1+Einstellungen!$B$10)</f>
        <v>22.20302</v>
      </c>
      <c r="G3373" s="21" t="str">
        <f aca="false">IF(F3373&lt;Einstellungen!$B$5,"ja","nein")</f>
        <v>ja</v>
      </c>
      <c r="H3373" s="21" t="s">
        <v>18</v>
      </c>
      <c r="I3373" s="29" t="n">
        <f aca="false">INDEX(Einstellungen!$B$27:$B$50,11)</f>
        <v>1.05</v>
      </c>
      <c r="J3373" s="29" t="n">
        <f aca="false">F3373*I3373</f>
        <v>23.313171</v>
      </c>
    </row>
    <row r="3374" customFormat="false" ht="15" hidden="false" customHeight="false" outlineLevel="0" collapsed="false">
      <c r="A3374" s="28" t="n">
        <v>45721</v>
      </c>
      <c r="B3374" s="21" t="s">
        <v>123</v>
      </c>
      <c r="C3374" s="21" t="s">
        <v>112</v>
      </c>
      <c r="D3374" s="29" t="n">
        <v>-0.07</v>
      </c>
      <c r="E3374" s="29" t="n">
        <f aca="false">D3374/10</f>
        <v>-0.007</v>
      </c>
      <c r="F3374" s="29" t="n">
        <f aca="false">(E3374+Einstellungen!$B$20)*(1+Einstellungen!$B$10)</f>
        <v>22.19231</v>
      </c>
      <c r="G3374" s="21" t="str">
        <f aca="false">IF(F3374&lt;Einstellungen!$B$5,"ja","nein")</f>
        <v>ja</v>
      </c>
      <c r="H3374" s="21" t="s">
        <v>18</v>
      </c>
      <c r="I3374" s="29" t="n">
        <f aca="false">INDEX(Einstellungen!$B$27:$B$50,12)</f>
        <v>1.1</v>
      </c>
      <c r="J3374" s="29" t="n">
        <f aca="false">F3374*I3374</f>
        <v>24.411541</v>
      </c>
    </row>
    <row r="3375" customFormat="false" ht="15" hidden="false" customHeight="false" outlineLevel="0" collapsed="false">
      <c r="A3375" s="28" t="n">
        <v>45721</v>
      </c>
      <c r="B3375" s="21" t="s">
        <v>124</v>
      </c>
      <c r="C3375" s="21" t="s">
        <v>112</v>
      </c>
      <c r="D3375" s="29" t="n">
        <v>-4.28</v>
      </c>
      <c r="E3375" s="29" t="n">
        <f aca="false">D3375/10</f>
        <v>-0.428</v>
      </c>
      <c r="F3375" s="29" t="n">
        <f aca="false">(E3375+Einstellungen!$B$20)*(1+Einstellungen!$B$10)</f>
        <v>21.69132</v>
      </c>
      <c r="G3375" s="21" t="str">
        <f aca="false">IF(F3375&lt;Einstellungen!$B$5,"ja","nein")</f>
        <v>ja</v>
      </c>
      <c r="H3375" s="21" t="s">
        <v>18</v>
      </c>
      <c r="I3375" s="29" t="n">
        <f aca="false">INDEX(Einstellungen!$B$27:$B$50,13)</f>
        <v>1.2</v>
      </c>
      <c r="J3375" s="29" t="n">
        <f aca="false">F3375*I3375</f>
        <v>26.029584</v>
      </c>
    </row>
    <row r="3376" customFormat="false" ht="15" hidden="false" customHeight="false" outlineLevel="0" collapsed="false">
      <c r="A3376" s="28" t="n">
        <v>45721</v>
      </c>
      <c r="B3376" s="21" t="s">
        <v>125</v>
      </c>
      <c r="C3376" s="21" t="s">
        <v>112</v>
      </c>
      <c r="D3376" s="29" t="n">
        <v>-3.7</v>
      </c>
      <c r="E3376" s="29" t="n">
        <f aca="false">D3376/10</f>
        <v>-0.37</v>
      </c>
      <c r="F3376" s="29" t="n">
        <f aca="false">(E3376+Einstellungen!$B$20)*(1+Einstellungen!$B$10)</f>
        <v>21.76034</v>
      </c>
      <c r="G3376" s="21" t="str">
        <f aca="false">IF(F3376&lt;Einstellungen!$B$5,"ja","nein")</f>
        <v>ja</v>
      </c>
      <c r="H3376" s="21" t="s">
        <v>18</v>
      </c>
      <c r="I3376" s="29" t="n">
        <f aca="false">INDEX(Einstellungen!$B$27:$B$50,14)</f>
        <v>1.15</v>
      </c>
      <c r="J3376" s="29" t="n">
        <f aca="false">F3376*I3376</f>
        <v>25.024391</v>
      </c>
    </row>
    <row r="3377" customFormat="false" ht="15" hidden="false" customHeight="false" outlineLevel="0" collapsed="false">
      <c r="A3377" s="28" t="n">
        <v>45721</v>
      </c>
      <c r="B3377" s="21" t="s">
        <v>126</v>
      </c>
      <c r="C3377" s="21" t="s">
        <v>112</v>
      </c>
      <c r="D3377" s="29" t="n">
        <v>0.05</v>
      </c>
      <c r="E3377" s="29" t="n">
        <f aca="false">D3377/10</f>
        <v>0.005</v>
      </c>
      <c r="F3377" s="29" t="n">
        <f aca="false">(E3377+Einstellungen!$B$20)*(1+Einstellungen!$B$10)</f>
        <v>22.20659</v>
      </c>
      <c r="G3377" s="21" t="str">
        <f aca="false">IF(F3377&lt;Einstellungen!$B$5,"ja","nein")</f>
        <v>ja</v>
      </c>
      <c r="H3377" s="21" t="s">
        <v>18</v>
      </c>
      <c r="I3377" s="29" t="n">
        <f aca="false">INDEX(Einstellungen!$B$27:$B$50,15)</f>
        <v>1</v>
      </c>
      <c r="J3377" s="29" t="n">
        <f aca="false">F3377*I3377</f>
        <v>22.20659</v>
      </c>
    </row>
    <row r="3378" customFormat="false" ht="15" hidden="false" customHeight="false" outlineLevel="0" collapsed="false">
      <c r="A3378" s="28" t="n">
        <v>45721</v>
      </c>
      <c r="B3378" s="21" t="s">
        <v>127</v>
      </c>
      <c r="C3378" s="21" t="s">
        <v>112</v>
      </c>
      <c r="D3378" s="29" t="n">
        <v>48.5</v>
      </c>
      <c r="E3378" s="29" t="n">
        <f aca="false">D3378/10</f>
        <v>4.85</v>
      </c>
      <c r="F3378" s="29" t="n">
        <f aca="false">(E3378+Einstellungen!$B$20)*(1+Einstellungen!$B$10)</f>
        <v>27.97214</v>
      </c>
      <c r="G3378" s="21" t="str">
        <f aca="false">IF(F3378&lt;Einstellungen!$B$5,"ja","nein")</f>
        <v>ja</v>
      </c>
      <c r="H3378" s="21" t="s">
        <v>18</v>
      </c>
      <c r="I3378" s="29" t="n">
        <f aca="false">INDEX(Einstellungen!$B$27:$B$50,16)</f>
        <v>0.95</v>
      </c>
      <c r="J3378" s="29" t="n">
        <f aca="false">F3378*I3378</f>
        <v>26.573533</v>
      </c>
    </row>
    <row r="3379" customFormat="false" ht="15" hidden="false" customHeight="false" outlineLevel="0" collapsed="false">
      <c r="A3379" s="28" t="n">
        <v>45721</v>
      </c>
      <c r="B3379" s="21" t="s">
        <v>128</v>
      </c>
      <c r="C3379" s="21" t="s">
        <v>112</v>
      </c>
      <c r="D3379" s="29" t="n">
        <v>89.89</v>
      </c>
      <c r="E3379" s="29" t="n">
        <f aca="false">D3379/10</f>
        <v>8.989</v>
      </c>
      <c r="F3379" s="29" t="n">
        <f aca="false">(E3379+Einstellungen!$B$20)*(1+Einstellungen!$B$10)</f>
        <v>32.89755</v>
      </c>
      <c r="G3379" s="21" t="str">
        <f aca="false">IF(F3379&lt;Einstellungen!$B$5,"ja","nein")</f>
        <v>nein</v>
      </c>
      <c r="H3379" s="21" t="s">
        <v>18</v>
      </c>
      <c r="I3379" s="29" t="n">
        <f aca="false">INDEX(Einstellungen!$B$27:$B$50,17)</f>
        <v>0.95</v>
      </c>
      <c r="J3379" s="29" t="n">
        <f aca="false">F3379*I3379</f>
        <v>31.2526725</v>
      </c>
    </row>
    <row r="3380" customFormat="false" ht="15" hidden="false" customHeight="false" outlineLevel="0" collapsed="false">
      <c r="A3380" s="28" t="n">
        <v>45721</v>
      </c>
      <c r="B3380" s="21" t="s">
        <v>129</v>
      </c>
      <c r="C3380" s="21" t="s">
        <v>112</v>
      </c>
      <c r="D3380" s="29" t="n">
        <v>133.13</v>
      </c>
      <c r="E3380" s="29" t="n">
        <f aca="false">D3380/10</f>
        <v>13.313</v>
      </c>
      <c r="F3380" s="29" t="n">
        <f aca="false">(E3380+Einstellungen!$B$20)*(1+Einstellungen!$B$10)</f>
        <v>38.04311</v>
      </c>
      <c r="G3380" s="21" t="str">
        <f aca="false">IF(F3380&lt;Einstellungen!$B$5,"ja","nein")</f>
        <v>nein</v>
      </c>
      <c r="H3380" s="21" t="s">
        <v>18</v>
      </c>
      <c r="I3380" s="29" t="n">
        <f aca="false">INDEX(Einstellungen!$B$27:$B$50,18)</f>
        <v>1.1</v>
      </c>
      <c r="J3380" s="29" t="n">
        <f aca="false">F3380*I3380</f>
        <v>41.847421</v>
      </c>
    </row>
    <row r="3381" customFormat="false" ht="15" hidden="false" customHeight="false" outlineLevel="0" collapsed="false">
      <c r="A3381" s="28" t="n">
        <v>45721</v>
      </c>
      <c r="B3381" s="21" t="s">
        <v>130</v>
      </c>
      <c r="C3381" s="21" t="s">
        <v>112</v>
      </c>
      <c r="D3381" s="29" t="n">
        <v>146.23</v>
      </c>
      <c r="E3381" s="29" t="n">
        <f aca="false">D3381/10</f>
        <v>14.623</v>
      </c>
      <c r="F3381" s="29" t="n">
        <f aca="false">(E3381+Einstellungen!$B$20)*(1+Einstellungen!$B$10)</f>
        <v>39.60201</v>
      </c>
      <c r="G3381" s="21" t="str">
        <f aca="false">IF(F3381&lt;Einstellungen!$B$5,"ja","nein")</f>
        <v>nein</v>
      </c>
      <c r="H3381" s="21" t="s">
        <v>18</v>
      </c>
      <c r="I3381" s="29" t="n">
        <f aca="false">INDEX(Einstellungen!$B$27:$B$50,19)</f>
        <v>1.35</v>
      </c>
      <c r="J3381" s="29" t="n">
        <f aca="false">F3381*I3381</f>
        <v>53.4627135</v>
      </c>
    </row>
    <row r="3382" customFormat="false" ht="15" hidden="false" customHeight="false" outlineLevel="0" collapsed="false">
      <c r="A3382" s="28" t="n">
        <v>45721</v>
      </c>
      <c r="B3382" s="21" t="s">
        <v>131</v>
      </c>
      <c r="C3382" s="21" t="s">
        <v>112</v>
      </c>
      <c r="D3382" s="29" t="n">
        <v>145.89</v>
      </c>
      <c r="E3382" s="29" t="n">
        <f aca="false">D3382/10</f>
        <v>14.589</v>
      </c>
      <c r="F3382" s="29" t="n">
        <f aca="false">(E3382+Einstellungen!$B$20)*(1+Einstellungen!$B$10)</f>
        <v>39.56155</v>
      </c>
      <c r="G3382" s="21" t="str">
        <f aca="false">IF(F3382&lt;Einstellungen!$B$5,"ja","nein")</f>
        <v>nein</v>
      </c>
      <c r="H3382" s="21" t="s">
        <v>18</v>
      </c>
      <c r="I3382" s="29" t="n">
        <f aca="false">INDEX(Einstellungen!$B$27:$B$50,20)</f>
        <v>1.45</v>
      </c>
      <c r="J3382" s="29" t="n">
        <f aca="false">F3382*I3382</f>
        <v>57.3642475</v>
      </c>
    </row>
    <row r="3383" customFormat="false" ht="15" hidden="false" customHeight="false" outlineLevel="0" collapsed="false">
      <c r="A3383" s="28" t="n">
        <v>45721</v>
      </c>
      <c r="B3383" s="21" t="s">
        <v>132</v>
      </c>
      <c r="C3383" s="21" t="s">
        <v>112</v>
      </c>
      <c r="D3383" s="29" t="n">
        <v>123</v>
      </c>
      <c r="E3383" s="29" t="n">
        <f aca="false">D3383/10</f>
        <v>12.3</v>
      </c>
      <c r="F3383" s="29" t="n">
        <f aca="false">(E3383+Einstellungen!$B$20)*(1+Einstellungen!$B$10)</f>
        <v>36.83764</v>
      </c>
      <c r="G3383" s="21" t="str">
        <f aca="false">IF(F3383&lt;Einstellungen!$B$5,"ja","nein")</f>
        <v>nein</v>
      </c>
      <c r="H3383" s="21" t="s">
        <v>18</v>
      </c>
      <c r="I3383" s="29" t="n">
        <f aca="false">INDEX(Einstellungen!$B$27:$B$50,21)</f>
        <v>1.4</v>
      </c>
      <c r="J3383" s="29" t="n">
        <f aca="false">F3383*I3383</f>
        <v>51.572696</v>
      </c>
    </row>
    <row r="3384" customFormat="false" ht="15" hidden="false" customHeight="false" outlineLevel="0" collapsed="false">
      <c r="A3384" s="28" t="n">
        <v>45721</v>
      </c>
      <c r="B3384" s="21" t="s">
        <v>133</v>
      </c>
      <c r="C3384" s="21" t="s">
        <v>112</v>
      </c>
      <c r="D3384" s="29" t="n">
        <v>108.12</v>
      </c>
      <c r="E3384" s="29" t="n">
        <f aca="false">D3384/10</f>
        <v>10.812</v>
      </c>
      <c r="F3384" s="29" t="n">
        <f aca="false">(E3384+Einstellungen!$B$20)*(1+Einstellungen!$B$10)</f>
        <v>35.06692</v>
      </c>
      <c r="G3384" s="21" t="str">
        <f aca="false">IF(F3384&lt;Einstellungen!$B$5,"ja","nein")</f>
        <v>nein</v>
      </c>
      <c r="H3384" s="21" t="s">
        <v>18</v>
      </c>
      <c r="I3384" s="29" t="n">
        <f aca="false">INDEX(Einstellungen!$B$27:$B$50,22)</f>
        <v>1.25</v>
      </c>
      <c r="J3384" s="29" t="n">
        <f aca="false">F3384*I3384</f>
        <v>43.83365</v>
      </c>
    </row>
    <row r="3385" customFormat="false" ht="15" hidden="false" customHeight="false" outlineLevel="0" collapsed="false">
      <c r="A3385" s="28" t="n">
        <v>45721</v>
      </c>
      <c r="B3385" s="21" t="s">
        <v>134</v>
      </c>
      <c r="C3385" s="21" t="s">
        <v>112</v>
      </c>
      <c r="D3385" s="29" t="n">
        <v>109.12</v>
      </c>
      <c r="E3385" s="29" t="n">
        <f aca="false">D3385/10</f>
        <v>10.912</v>
      </c>
      <c r="F3385" s="29" t="n">
        <f aca="false">(E3385+Einstellungen!$B$20)*(1+Einstellungen!$B$10)</f>
        <v>35.18592</v>
      </c>
      <c r="G3385" s="21" t="str">
        <f aca="false">IF(F3385&lt;Einstellungen!$B$5,"ja","nein")</f>
        <v>nein</v>
      </c>
      <c r="H3385" s="21" t="s">
        <v>18</v>
      </c>
      <c r="I3385" s="29" t="n">
        <f aca="false">INDEX(Einstellungen!$B$27:$B$50,23)</f>
        <v>1.05</v>
      </c>
      <c r="J3385" s="29" t="n">
        <f aca="false">F3385*I3385</f>
        <v>36.945216</v>
      </c>
    </row>
    <row r="3386" customFormat="false" ht="15" hidden="false" customHeight="false" outlineLevel="0" collapsed="false">
      <c r="A3386" s="28" t="n">
        <v>45721</v>
      </c>
      <c r="B3386" s="21" t="s">
        <v>135</v>
      </c>
      <c r="C3386" s="21" t="s">
        <v>112</v>
      </c>
      <c r="D3386" s="29" t="n">
        <v>96.98</v>
      </c>
      <c r="E3386" s="29" t="n">
        <f aca="false">D3386/10</f>
        <v>9.698</v>
      </c>
      <c r="F3386" s="29" t="n">
        <f aca="false">(E3386+Einstellungen!$B$20)*(1+Einstellungen!$B$10)</f>
        <v>33.74126</v>
      </c>
      <c r="G3386" s="21" t="str">
        <f aca="false">IF(F3386&lt;Einstellungen!$B$5,"ja","nein")</f>
        <v>nein</v>
      </c>
      <c r="H3386" s="21" t="s">
        <v>18</v>
      </c>
      <c r="I3386" s="29" t="n">
        <f aca="false">INDEX(Einstellungen!$B$27:$B$50,24)</f>
        <v>0.8</v>
      </c>
      <c r="J3386" s="29" t="n">
        <f aca="false">F3386*I3386</f>
        <v>26.993008</v>
      </c>
    </row>
    <row r="3387" customFormat="false" ht="15" hidden="false" customHeight="false" outlineLevel="0" collapsed="false">
      <c r="A3387" s="28" t="n">
        <v>45722</v>
      </c>
      <c r="B3387" s="21" t="s">
        <v>111</v>
      </c>
      <c r="C3387" s="21" t="s">
        <v>136</v>
      </c>
      <c r="D3387" s="29" t="n">
        <v>83.9</v>
      </c>
      <c r="E3387" s="29" t="n">
        <f aca="false">D3387/10</f>
        <v>8.39</v>
      </c>
      <c r="F3387" s="29" t="n">
        <f aca="false">(E3387+Einstellungen!$B$20)*(1+Einstellungen!$B$10)</f>
        <v>32.18474</v>
      </c>
      <c r="G3387" s="21" t="str">
        <f aca="false">IF(F3387&lt;Einstellungen!$B$5,"ja","nein")</f>
        <v>nein</v>
      </c>
      <c r="H3387" s="21" t="s">
        <v>18</v>
      </c>
      <c r="I3387" s="29" t="n">
        <f aca="false">INDEX(Einstellungen!$B$27:$B$50,1)</f>
        <v>0.6</v>
      </c>
      <c r="J3387" s="29" t="n">
        <f aca="false">F3387*I3387</f>
        <v>19.310844</v>
      </c>
    </row>
    <row r="3388" customFormat="false" ht="15" hidden="false" customHeight="false" outlineLevel="0" collapsed="false">
      <c r="A3388" s="28" t="n">
        <v>45722</v>
      </c>
      <c r="B3388" s="21" t="s">
        <v>113</v>
      </c>
      <c r="C3388" s="21" t="s">
        <v>136</v>
      </c>
      <c r="D3388" s="29" t="n">
        <v>84.84</v>
      </c>
      <c r="E3388" s="29" t="n">
        <f aca="false">D3388/10</f>
        <v>8.484</v>
      </c>
      <c r="F3388" s="29" t="n">
        <f aca="false">(E3388+Einstellungen!$B$20)*(1+Einstellungen!$B$10)</f>
        <v>32.2966</v>
      </c>
      <c r="G3388" s="21" t="str">
        <f aca="false">IF(F3388&lt;Einstellungen!$B$5,"ja","nein")</f>
        <v>nein</v>
      </c>
      <c r="H3388" s="21" t="s">
        <v>18</v>
      </c>
      <c r="I3388" s="29" t="n">
        <f aca="false">INDEX(Einstellungen!$B$27:$B$50,2)</f>
        <v>0.5</v>
      </c>
      <c r="J3388" s="29" t="n">
        <f aca="false">F3388*I3388</f>
        <v>16.1483</v>
      </c>
    </row>
    <row r="3389" customFormat="false" ht="15" hidden="false" customHeight="false" outlineLevel="0" collapsed="false">
      <c r="A3389" s="28" t="n">
        <v>45722</v>
      </c>
      <c r="B3389" s="21" t="s">
        <v>114</v>
      </c>
      <c r="C3389" s="21" t="s">
        <v>136</v>
      </c>
      <c r="D3389" s="29" t="n">
        <v>87</v>
      </c>
      <c r="E3389" s="29" t="n">
        <f aca="false">D3389/10</f>
        <v>8.7</v>
      </c>
      <c r="F3389" s="29" t="n">
        <f aca="false">(E3389+Einstellungen!$B$20)*(1+Einstellungen!$B$10)</f>
        <v>32.55364</v>
      </c>
      <c r="G3389" s="21" t="str">
        <f aca="false">IF(F3389&lt;Einstellungen!$B$5,"ja","nein")</f>
        <v>nein</v>
      </c>
      <c r="H3389" s="21" t="s">
        <v>18</v>
      </c>
      <c r="I3389" s="29" t="n">
        <f aca="false">INDEX(Einstellungen!$B$27:$B$50,3)</f>
        <v>0.45</v>
      </c>
      <c r="J3389" s="29" t="n">
        <f aca="false">F3389*I3389</f>
        <v>14.649138</v>
      </c>
    </row>
    <row r="3390" customFormat="false" ht="15" hidden="false" customHeight="false" outlineLevel="0" collapsed="false">
      <c r="A3390" s="28" t="n">
        <v>45722</v>
      </c>
      <c r="B3390" s="21" t="s">
        <v>115</v>
      </c>
      <c r="C3390" s="21" t="s">
        <v>136</v>
      </c>
      <c r="D3390" s="29" t="n">
        <v>88.12</v>
      </c>
      <c r="E3390" s="29" t="n">
        <f aca="false">D3390/10</f>
        <v>8.812</v>
      </c>
      <c r="F3390" s="29" t="n">
        <f aca="false">(E3390+Einstellungen!$B$20)*(1+Einstellungen!$B$10)</f>
        <v>32.68692</v>
      </c>
      <c r="G3390" s="21" t="str">
        <f aca="false">IF(F3390&lt;Einstellungen!$B$5,"ja","nein")</f>
        <v>nein</v>
      </c>
      <c r="H3390" s="21" t="s">
        <v>18</v>
      </c>
      <c r="I3390" s="29" t="n">
        <f aca="false">INDEX(Einstellungen!$B$27:$B$50,4)</f>
        <v>0.45</v>
      </c>
      <c r="J3390" s="29" t="n">
        <f aca="false">F3390*I3390</f>
        <v>14.709114</v>
      </c>
    </row>
    <row r="3391" customFormat="false" ht="15" hidden="false" customHeight="false" outlineLevel="0" collapsed="false">
      <c r="A3391" s="28" t="n">
        <v>45722</v>
      </c>
      <c r="B3391" s="21" t="s">
        <v>116</v>
      </c>
      <c r="C3391" s="21" t="s">
        <v>136</v>
      </c>
      <c r="D3391" s="29" t="n">
        <v>94.56</v>
      </c>
      <c r="E3391" s="29" t="n">
        <f aca="false">D3391/10</f>
        <v>9.456</v>
      </c>
      <c r="F3391" s="29" t="n">
        <f aca="false">(E3391+Einstellungen!$B$20)*(1+Einstellungen!$B$10)</f>
        <v>33.45328</v>
      </c>
      <c r="G3391" s="21" t="str">
        <f aca="false">IF(F3391&lt;Einstellungen!$B$5,"ja","nein")</f>
        <v>nein</v>
      </c>
      <c r="H3391" s="21" t="s">
        <v>18</v>
      </c>
      <c r="I3391" s="29" t="n">
        <f aca="false">INDEX(Einstellungen!$B$27:$B$50,5)</f>
        <v>0.45</v>
      </c>
      <c r="J3391" s="29" t="n">
        <f aca="false">F3391*I3391</f>
        <v>15.053976</v>
      </c>
    </row>
    <row r="3392" customFormat="false" ht="15" hidden="false" customHeight="false" outlineLevel="0" collapsed="false">
      <c r="A3392" s="28" t="n">
        <v>45722</v>
      </c>
      <c r="B3392" s="21" t="s">
        <v>117</v>
      </c>
      <c r="C3392" s="21" t="s">
        <v>136</v>
      </c>
      <c r="D3392" s="29" t="n">
        <v>95.91</v>
      </c>
      <c r="E3392" s="29" t="n">
        <f aca="false">D3392/10</f>
        <v>9.591</v>
      </c>
      <c r="F3392" s="29" t="n">
        <f aca="false">(E3392+Einstellungen!$B$20)*(1+Einstellungen!$B$10)</f>
        <v>33.61393</v>
      </c>
      <c r="G3392" s="21" t="str">
        <f aca="false">IF(F3392&lt;Einstellungen!$B$5,"ja","nein")</f>
        <v>nein</v>
      </c>
      <c r="H3392" s="21" t="s">
        <v>18</v>
      </c>
      <c r="I3392" s="29" t="n">
        <f aca="false">INDEX(Einstellungen!$B$27:$B$50,6)</f>
        <v>0.5</v>
      </c>
      <c r="J3392" s="29" t="n">
        <f aca="false">F3392*I3392</f>
        <v>16.806965</v>
      </c>
    </row>
    <row r="3393" customFormat="false" ht="15" hidden="false" customHeight="false" outlineLevel="0" collapsed="false">
      <c r="A3393" s="28" t="n">
        <v>45722</v>
      </c>
      <c r="B3393" s="21" t="s">
        <v>118</v>
      </c>
      <c r="C3393" s="21" t="s">
        <v>136</v>
      </c>
      <c r="D3393" s="29" t="n">
        <v>139.28</v>
      </c>
      <c r="E3393" s="29" t="n">
        <f aca="false">D3393/10</f>
        <v>13.928</v>
      </c>
      <c r="F3393" s="29" t="n">
        <f aca="false">(E3393+Einstellungen!$B$20)*(1+Einstellungen!$B$10)</f>
        <v>38.77496</v>
      </c>
      <c r="G3393" s="21" t="str">
        <f aca="false">IF(F3393&lt;Einstellungen!$B$5,"ja","nein")</f>
        <v>nein</v>
      </c>
      <c r="H3393" s="21" t="s">
        <v>18</v>
      </c>
      <c r="I3393" s="29" t="n">
        <f aca="false">INDEX(Einstellungen!$B$27:$B$50,7)</f>
        <v>0.7</v>
      </c>
      <c r="J3393" s="29" t="n">
        <f aca="false">F3393*I3393</f>
        <v>27.142472</v>
      </c>
    </row>
    <row r="3394" customFormat="false" ht="15" hidden="false" customHeight="false" outlineLevel="0" collapsed="false">
      <c r="A3394" s="28" t="n">
        <v>45722</v>
      </c>
      <c r="B3394" s="21" t="s">
        <v>119</v>
      </c>
      <c r="C3394" s="21" t="s">
        <v>136</v>
      </c>
      <c r="D3394" s="29" t="n">
        <v>151.32</v>
      </c>
      <c r="E3394" s="29" t="n">
        <f aca="false">D3394/10</f>
        <v>15.132</v>
      </c>
      <c r="F3394" s="29" t="n">
        <f aca="false">(E3394+Einstellungen!$B$20)*(1+Einstellungen!$B$10)</f>
        <v>40.20772</v>
      </c>
      <c r="G3394" s="21" t="str">
        <f aca="false">IF(F3394&lt;Einstellungen!$B$5,"ja","nein")</f>
        <v>nein</v>
      </c>
      <c r="H3394" s="21" t="s">
        <v>18</v>
      </c>
      <c r="I3394" s="29" t="n">
        <f aca="false">INDEX(Einstellungen!$B$27:$B$50,8)</f>
        <v>0.95</v>
      </c>
      <c r="J3394" s="29" t="n">
        <f aca="false">F3394*I3394</f>
        <v>38.197334</v>
      </c>
    </row>
    <row r="3395" customFormat="false" ht="15" hidden="false" customHeight="false" outlineLevel="0" collapsed="false">
      <c r="A3395" s="28" t="n">
        <v>45722</v>
      </c>
      <c r="B3395" s="21" t="s">
        <v>120</v>
      </c>
      <c r="C3395" s="21" t="s">
        <v>136</v>
      </c>
      <c r="D3395" s="29" t="n">
        <v>108.5</v>
      </c>
      <c r="E3395" s="29" t="n">
        <f aca="false">D3395/10</f>
        <v>10.85</v>
      </c>
      <c r="F3395" s="29" t="n">
        <f aca="false">(E3395+Einstellungen!$B$20)*(1+Einstellungen!$B$10)</f>
        <v>35.11214</v>
      </c>
      <c r="G3395" s="21" t="str">
        <f aca="false">IF(F3395&lt;Einstellungen!$B$5,"ja","nein")</f>
        <v>nein</v>
      </c>
      <c r="H3395" s="21" t="s">
        <v>18</v>
      </c>
      <c r="I3395" s="29" t="n">
        <f aca="false">INDEX(Einstellungen!$B$27:$B$50,9)</f>
        <v>1.05</v>
      </c>
      <c r="J3395" s="29" t="n">
        <f aca="false">F3395*I3395</f>
        <v>36.867747</v>
      </c>
    </row>
    <row r="3396" customFormat="false" ht="15" hidden="false" customHeight="false" outlineLevel="0" collapsed="false">
      <c r="A3396" s="28" t="n">
        <v>45722</v>
      </c>
      <c r="B3396" s="21" t="s">
        <v>121</v>
      </c>
      <c r="C3396" s="21" t="s">
        <v>136</v>
      </c>
      <c r="D3396" s="29" t="n">
        <v>78.7</v>
      </c>
      <c r="E3396" s="29" t="n">
        <f aca="false">D3396/10</f>
        <v>7.87</v>
      </c>
      <c r="F3396" s="29" t="n">
        <f aca="false">(E3396+Einstellungen!$B$20)*(1+Einstellungen!$B$10)</f>
        <v>31.56594</v>
      </c>
      <c r="G3396" s="21" t="str">
        <f aca="false">IF(F3396&lt;Einstellungen!$B$5,"ja","nein")</f>
        <v>nein</v>
      </c>
      <c r="H3396" s="21" t="s">
        <v>18</v>
      </c>
      <c r="I3396" s="29" t="n">
        <f aca="false">INDEX(Einstellungen!$B$27:$B$50,10)</f>
        <v>1.05</v>
      </c>
      <c r="J3396" s="29" t="n">
        <f aca="false">F3396*I3396</f>
        <v>33.144237</v>
      </c>
    </row>
    <row r="3397" customFormat="false" ht="15" hidden="false" customHeight="false" outlineLevel="0" collapsed="false">
      <c r="A3397" s="28" t="n">
        <v>45722</v>
      </c>
      <c r="B3397" s="21" t="s">
        <v>122</v>
      </c>
      <c r="C3397" s="21" t="s">
        <v>136</v>
      </c>
      <c r="D3397" s="29" t="n">
        <v>50.47</v>
      </c>
      <c r="E3397" s="29" t="n">
        <f aca="false">D3397/10</f>
        <v>5.047</v>
      </c>
      <c r="F3397" s="29" t="n">
        <f aca="false">(E3397+Einstellungen!$B$20)*(1+Einstellungen!$B$10)</f>
        <v>28.20657</v>
      </c>
      <c r="G3397" s="21" t="str">
        <f aca="false">IF(F3397&lt;Einstellungen!$B$5,"ja","nein")</f>
        <v>ja</v>
      </c>
      <c r="H3397" s="21" t="s">
        <v>18</v>
      </c>
      <c r="I3397" s="29" t="n">
        <f aca="false">INDEX(Einstellungen!$B$27:$B$50,11)</f>
        <v>1.05</v>
      </c>
      <c r="J3397" s="29" t="n">
        <f aca="false">F3397*I3397</f>
        <v>29.6168985</v>
      </c>
    </row>
    <row r="3398" customFormat="false" ht="15" hidden="false" customHeight="false" outlineLevel="0" collapsed="false">
      <c r="A3398" s="28" t="n">
        <v>45722</v>
      </c>
      <c r="B3398" s="21" t="s">
        <v>123</v>
      </c>
      <c r="C3398" s="21" t="s">
        <v>136</v>
      </c>
      <c r="D3398" s="29" t="n">
        <v>4.02</v>
      </c>
      <c r="E3398" s="29" t="n">
        <f aca="false">D3398/10</f>
        <v>0.402</v>
      </c>
      <c r="F3398" s="29" t="n">
        <f aca="false">(E3398+Einstellungen!$B$20)*(1+Einstellungen!$B$10)</f>
        <v>22.67902</v>
      </c>
      <c r="G3398" s="21" t="str">
        <f aca="false">IF(F3398&lt;Einstellungen!$B$5,"ja","nein")</f>
        <v>ja</v>
      </c>
      <c r="H3398" s="21" t="s">
        <v>18</v>
      </c>
      <c r="I3398" s="29" t="n">
        <f aca="false">INDEX(Einstellungen!$B$27:$B$50,12)</f>
        <v>1.1</v>
      </c>
      <c r="J3398" s="29" t="n">
        <f aca="false">F3398*I3398</f>
        <v>24.946922</v>
      </c>
    </row>
    <row r="3399" customFormat="false" ht="15" hidden="false" customHeight="false" outlineLevel="0" collapsed="false">
      <c r="A3399" s="28" t="n">
        <v>45722</v>
      </c>
      <c r="B3399" s="21" t="s">
        <v>124</v>
      </c>
      <c r="C3399" s="21" t="s">
        <v>136</v>
      </c>
      <c r="D3399" s="29" t="n">
        <v>0.08</v>
      </c>
      <c r="E3399" s="29" t="n">
        <f aca="false">D3399/10</f>
        <v>0.008</v>
      </c>
      <c r="F3399" s="29" t="n">
        <f aca="false">(E3399+Einstellungen!$B$20)*(1+Einstellungen!$B$10)</f>
        <v>22.21016</v>
      </c>
      <c r="G3399" s="21" t="str">
        <f aca="false">IF(F3399&lt;Einstellungen!$B$5,"ja","nein")</f>
        <v>ja</v>
      </c>
      <c r="H3399" s="21" t="s">
        <v>18</v>
      </c>
      <c r="I3399" s="29" t="n">
        <f aca="false">INDEX(Einstellungen!$B$27:$B$50,13)</f>
        <v>1.2</v>
      </c>
      <c r="J3399" s="29" t="n">
        <f aca="false">F3399*I3399</f>
        <v>26.652192</v>
      </c>
    </row>
    <row r="3400" customFormat="false" ht="15" hidden="false" customHeight="false" outlineLevel="0" collapsed="false">
      <c r="A3400" s="28" t="n">
        <v>45722</v>
      </c>
      <c r="B3400" s="21" t="s">
        <v>125</v>
      </c>
      <c r="C3400" s="21" t="s">
        <v>136</v>
      </c>
      <c r="D3400" s="29" t="n">
        <v>0.02</v>
      </c>
      <c r="E3400" s="29" t="n">
        <f aca="false">D3400/10</f>
        <v>0.002</v>
      </c>
      <c r="F3400" s="29" t="n">
        <f aca="false">(E3400+Einstellungen!$B$20)*(1+Einstellungen!$B$10)</f>
        <v>22.20302</v>
      </c>
      <c r="G3400" s="21" t="str">
        <f aca="false">IF(F3400&lt;Einstellungen!$B$5,"ja","nein")</f>
        <v>ja</v>
      </c>
      <c r="H3400" s="21" t="s">
        <v>18</v>
      </c>
      <c r="I3400" s="29" t="n">
        <f aca="false">INDEX(Einstellungen!$B$27:$B$50,14)</f>
        <v>1.15</v>
      </c>
      <c r="J3400" s="29" t="n">
        <f aca="false">F3400*I3400</f>
        <v>25.533473</v>
      </c>
    </row>
    <row r="3401" customFormat="false" ht="15" hidden="false" customHeight="false" outlineLevel="0" collapsed="false">
      <c r="A3401" s="28" t="n">
        <v>45722</v>
      </c>
      <c r="B3401" s="21" t="s">
        <v>126</v>
      </c>
      <c r="C3401" s="21" t="s">
        <v>136</v>
      </c>
      <c r="D3401" s="29" t="n">
        <v>13.16</v>
      </c>
      <c r="E3401" s="29" t="n">
        <f aca="false">D3401/10</f>
        <v>1.316</v>
      </c>
      <c r="F3401" s="29" t="n">
        <f aca="false">(E3401+Einstellungen!$B$20)*(1+Einstellungen!$B$10)</f>
        <v>23.76668</v>
      </c>
      <c r="G3401" s="21" t="str">
        <f aca="false">IF(F3401&lt;Einstellungen!$B$5,"ja","nein")</f>
        <v>ja</v>
      </c>
      <c r="H3401" s="21" t="s">
        <v>18</v>
      </c>
      <c r="I3401" s="29" t="n">
        <f aca="false">INDEX(Einstellungen!$B$27:$B$50,15)</f>
        <v>1</v>
      </c>
      <c r="J3401" s="29" t="n">
        <f aca="false">F3401*I3401</f>
        <v>23.76668</v>
      </c>
    </row>
    <row r="3402" customFormat="false" ht="15" hidden="false" customHeight="false" outlineLevel="0" collapsed="false">
      <c r="A3402" s="28" t="n">
        <v>45722</v>
      </c>
      <c r="B3402" s="21" t="s">
        <v>127</v>
      </c>
      <c r="C3402" s="21" t="s">
        <v>136</v>
      </c>
      <c r="D3402" s="29" t="n">
        <v>71</v>
      </c>
      <c r="E3402" s="29" t="n">
        <f aca="false">D3402/10</f>
        <v>7.1</v>
      </c>
      <c r="F3402" s="29" t="n">
        <f aca="false">(E3402+Einstellungen!$B$20)*(1+Einstellungen!$B$10)</f>
        <v>30.64964</v>
      </c>
      <c r="G3402" s="21" t="str">
        <f aca="false">IF(F3402&lt;Einstellungen!$B$5,"ja","nein")</f>
        <v>nein</v>
      </c>
      <c r="H3402" s="21" t="s">
        <v>18</v>
      </c>
      <c r="I3402" s="29" t="n">
        <f aca="false">INDEX(Einstellungen!$B$27:$B$50,16)</f>
        <v>0.95</v>
      </c>
      <c r="J3402" s="29" t="n">
        <f aca="false">F3402*I3402</f>
        <v>29.117158</v>
      </c>
    </row>
    <row r="3403" customFormat="false" ht="15" hidden="false" customHeight="false" outlineLevel="0" collapsed="false">
      <c r="A3403" s="28" t="n">
        <v>45722</v>
      </c>
      <c r="B3403" s="21" t="s">
        <v>128</v>
      </c>
      <c r="C3403" s="21" t="s">
        <v>136</v>
      </c>
      <c r="D3403" s="29" t="n">
        <v>116.52</v>
      </c>
      <c r="E3403" s="29" t="n">
        <f aca="false">D3403/10</f>
        <v>11.652</v>
      </c>
      <c r="F3403" s="29" t="n">
        <f aca="false">(E3403+Einstellungen!$B$20)*(1+Einstellungen!$B$10)</f>
        <v>36.06652</v>
      </c>
      <c r="G3403" s="21" t="str">
        <f aca="false">IF(F3403&lt;Einstellungen!$B$5,"ja","nein")</f>
        <v>nein</v>
      </c>
      <c r="H3403" s="21" t="s">
        <v>18</v>
      </c>
      <c r="I3403" s="29" t="n">
        <f aca="false">INDEX(Einstellungen!$B$27:$B$50,17)</f>
        <v>0.95</v>
      </c>
      <c r="J3403" s="29" t="n">
        <f aca="false">F3403*I3403</f>
        <v>34.263194</v>
      </c>
    </row>
    <row r="3404" customFormat="false" ht="15" hidden="false" customHeight="false" outlineLevel="0" collapsed="false">
      <c r="A3404" s="28" t="n">
        <v>45722</v>
      </c>
      <c r="B3404" s="21" t="s">
        <v>129</v>
      </c>
      <c r="C3404" s="21" t="s">
        <v>136</v>
      </c>
      <c r="D3404" s="29" t="n">
        <v>148.95</v>
      </c>
      <c r="E3404" s="29" t="n">
        <f aca="false">D3404/10</f>
        <v>14.895</v>
      </c>
      <c r="F3404" s="29" t="n">
        <f aca="false">(E3404+Einstellungen!$B$20)*(1+Einstellungen!$B$10)</f>
        <v>39.92569</v>
      </c>
      <c r="G3404" s="21" t="str">
        <f aca="false">IF(F3404&lt;Einstellungen!$B$5,"ja","nein")</f>
        <v>nein</v>
      </c>
      <c r="H3404" s="21" t="s">
        <v>18</v>
      </c>
      <c r="I3404" s="29" t="n">
        <f aca="false">INDEX(Einstellungen!$B$27:$B$50,18)</f>
        <v>1.1</v>
      </c>
      <c r="J3404" s="29" t="n">
        <f aca="false">F3404*I3404</f>
        <v>43.918259</v>
      </c>
    </row>
    <row r="3405" customFormat="false" ht="15" hidden="false" customHeight="false" outlineLevel="0" collapsed="false">
      <c r="A3405" s="28" t="n">
        <v>45722</v>
      </c>
      <c r="B3405" s="21" t="s">
        <v>130</v>
      </c>
      <c r="C3405" s="21" t="s">
        <v>136</v>
      </c>
      <c r="D3405" s="29" t="n">
        <v>165.36</v>
      </c>
      <c r="E3405" s="29" t="n">
        <f aca="false">D3405/10</f>
        <v>16.536</v>
      </c>
      <c r="F3405" s="29" t="n">
        <f aca="false">(E3405+Einstellungen!$B$20)*(1+Einstellungen!$B$10)</f>
        <v>41.87848</v>
      </c>
      <c r="G3405" s="21" t="str">
        <f aca="false">IF(F3405&lt;Einstellungen!$B$5,"ja","nein")</f>
        <v>nein</v>
      </c>
      <c r="H3405" s="21" t="s">
        <v>18</v>
      </c>
      <c r="I3405" s="29" t="n">
        <f aca="false">INDEX(Einstellungen!$B$27:$B$50,19)</f>
        <v>1.35</v>
      </c>
      <c r="J3405" s="29" t="n">
        <f aca="false">F3405*I3405</f>
        <v>56.535948</v>
      </c>
    </row>
    <row r="3406" customFormat="false" ht="15" hidden="false" customHeight="false" outlineLevel="0" collapsed="false">
      <c r="A3406" s="28" t="n">
        <v>45722</v>
      </c>
      <c r="B3406" s="21" t="s">
        <v>131</v>
      </c>
      <c r="C3406" s="21" t="s">
        <v>136</v>
      </c>
      <c r="D3406" s="29" t="n">
        <v>149.1</v>
      </c>
      <c r="E3406" s="29" t="n">
        <f aca="false">D3406/10</f>
        <v>14.91</v>
      </c>
      <c r="F3406" s="29" t="n">
        <f aca="false">(E3406+Einstellungen!$B$20)*(1+Einstellungen!$B$10)</f>
        <v>39.94354</v>
      </c>
      <c r="G3406" s="21" t="str">
        <f aca="false">IF(F3406&lt;Einstellungen!$B$5,"ja","nein")</f>
        <v>nein</v>
      </c>
      <c r="H3406" s="21" t="s">
        <v>18</v>
      </c>
      <c r="I3406" s="29" t="n">
        <f aca="false">INDEX(Einstellungen!$B$27:$B$50,20)</f>
        <v>1.45</v>
      </c>
      <c r="J3406" s="29" t="n">
        <f aca="false">F3406*I3406</f>
        <v>57.918133</v>
      </c>
    </row>
    <row r="3407" customFormat="false" ht="15" hidden="false" customHeight="false" outlineLevel="0" collapsed="false">
      <c r="A3407" s="28" t="n">
        <v>45722</v>
      </c>
      <c r="B3407" s="21" t="s">
        <v>132</v>
      </c>
      <c r="C3407" s="21" t="s">
        <v>136</v>
      </c>
      <c r="D3407" s="29" t="n">
        <v>125.64</v>
      </c>
      <c r="E3407" s="29" t="n">
        <f aca="false">D3407/10</f>
        <v>12.564</v>
      </c>
      <c r="F3407" s="29" t="n">
        <f aca="false">(E3407+Einstellungen!$B$20)*(1+Einstellungen!$B$10)</f>
        <v>37.1518</v>
      </c>
      <c r="G3407" s="21" t="str">
        <f aca="false">IF(F3407&lt;Einstellungen!$B$5,"ja","nein")</f>
        <v>nein</v>
      </c>
      <c r="H3407" s="21" t="s">
        <v>18</v>
      </c>
      <c r="I3407" s="29" t="n">
        <f aca="false">INDEX(Einstellungen!$B$27:$B$50,21)</f>
        <v>1.4</v>
      </c>
      <c r="J3407" s="29" t="n">
        <f aca="false">F3407*I3407</f>
        <v>52.01252</v>
      </c>
    </row>
    <row r="3408" customFormat="false" ht="15" hidden="false" customHeight="false" outlineLevel="0" collapsed="false">
      <c r="A3408" s="28" t="n">
        <v>45722</v>
      </c>
      <c r="B3408" s="21" t="s">
        <v>133</v>
      </c>
      <c r="C3408" s="21" t="s">
        <v>136</v>
      </c>
      <c r="D3408" s="29" t="n">
        <v>106.63</v>
      </c>
      <c r="E3408" s="29" t="n">
        <f aca="false">D3408/10</f>
        <v>10.663</v>
      </c>
      <c r="F3408" s="29" t="n">
        <f aca="false">(E3408+Einstellungen!$B$20)*(1+Einstellungen!$B$10)</f>
        <v>34.88961</v>
      </c>
      <c r="G3408" s="21" t="str">
        <f aca="false">IF(F3408&lt;Einstellungen!$B$5,"ja","nein")</f>
        <v>nein</v>
      </c>
      <c r="H3408" s="21" t="s">
        <v>18</v>
      </c>
      <c r="I3408" s="29" t="n">
        <f aca="false">INDEX(Einstellungen!$B$27:$B$50,22)</f>
        <v>1.25</v>
      </c>
      <c r="J3408" s="29" t="n">
        <f aca="false">F3408*I3408</f>
        <v>43.6120125</v>
      </c>
    </row>
    <row r="3409" customFormat="false" ht="15" hidden="false" customHeight="false" outlineLevel="0" collapsed="false">
      <c r="A3409" s="28" t="n">
        <v>45722</v>
      </c>
      <c r="B3409" s="21" t="s">
        <v>134</v>
      </c>
      <c r="C3409" s="21" t="s">
        <v>136</v>
      </c>
      <c r="D3409" s="29" t="n">
        <v>101.47</v>
      </c>
      <c r="E3409" s="29" t="n">
        <f aca="false">D3409/10</f>
        <v>10.147</v>
      </c>
      <c r="F3409" s="29" t="n">
        <f aca="false">(E3409+Einstellungen!$B$20)*(1+Einstellungen!$B$10)</f>
        <v>34.27557</v>
      </c>
      <c r="G3409" s="21" t="str">
        <f aca="false">IF(F3409&lt;Einstellungen!$B$5,"ja","nein")</f>
        <v>nein</v>
      </c>
      <c r="H3409" s="21" t="s">
        <v>18</v>
      </c>
      <c r="I3409" s="29" t="n">
        <f aca="false">INDEX(Einstellungen!$B$27:$B$50,23)</f>
        <v>1.05</v>
      </c>
      <c r="J3409" s="29" t="n">
        <f aca="false">F3409*I3409</f>
        <v>35.9893485</v>
      </c>
    </row>
    <row r="3410" customFormat="false" ht="15" hidden="false" customHeight="false" outlineLevel="0" collapsed="false">
      <c r="A3410" s="28" t="n">
        <v>45722</v>
      </c>
      <c r="B3410" s="21" t="s">
        <v>135</v>
      </c>
      <c r="C3410" s="21" t="s">
        <v>136</v>
      </c>
      <c r="D3410" s="29" t="n">
        <v>91.11</v>
      </c>
      <c r="E3410" s="29" t="n">
        <f aca="false">D3410/10</f>
        <v>9.111</v>
      </c>
      <c r="F3410" s="29" t="n">
        <f aca="false">(E3410+Einstellungen!$B$20)*(1+Einstellungen!$B$10)</f>
        <v>33.04273</v>
      </c>
      <c r="G3410" s="21" t="str">
        <f aca="false">IF(F3410&lt;Einstellungen!$B$5,"ja","nein")</f>
        <v>nein</v>
      </c>
      <c r="H3410" s="21" t="s">
        <v>18</v>
      </c>
      <c r="I3410" s="29" t="n">
        <f aca="false">INDEX(Einstellungen!$B$27:$B$50,24)</f>
        <v>0.8</v>
      </c>
      <c r="J3410" s="29" t="n">
        <f aca="false">F3410*I3410</f>
        <v>26.434184</v>
      </c>
    </row>
    <row r="3411" customFormat="false" ht="15" hidden="false" customHeight="false" outlineLevel="0" collapsed="false">
      <c r="A3411" s="28" t="n">
        <v>45723</v>
      </c>
      <c r="B3411" s="21" t="s">
        <v>111</v>
      </c>
      <c r="C3411" s="21" t="s">
        <v>137</v>
      </c>
      <c r="D3411" s="29" t="n">
        <v>90.27</v>
      </c>
      <c r="E3411" s="29" t="n">
        <f aca="false">D3411/10</f>
        <v>9.027</v>
      </c>
      <c r="F3411" s="29" t="n">
        <f aca="false">(E3411+Einstellungen!$B$20)*(1+Einstellungen!$B$10)</f>
        <v>32.94277</v>
      </c>
      <c r="G3411" s="21" t="str">
        <f aca="false">IF(F3411&lt;Einstellungen!$B$5,"ja","nein")</f>
        <v>nein</v>
      </c>
      <c r="H3411" s="21" t="s">
        <v>18</v>
      </c>
      <c r="I3411" s="29" t="n">
        <f aca="false">INDEX(Einstellungen!$B$27:$B$50,1)</f>
        <v>0.6</v>
      </c>
      <c r="J3411" s="29" t="n">
        <f aca="false">F3411*I3411</f>
        <v>19.765662</v>
      </c>
    </row>
    <row r="3412" customFormat="false" ht="15" hidden="false" customHeight="false" outlineLevel="0" collapsed="false">
      <c r="A3412" s="28" t="n">
        <v>45723</v>
      </c>
      <c r="B3412" s="21" t="s">
        <v>113</v>
      </c>
      <c r="C3412" s="21" t="s">
        <v>137</v>
      </c>
      <c r="D3412" s="29" t="n">
        <v>90.27</v>
      </c>
      <c r="E3412" s="29" t="n">
        <f aca="false">D3412/10</f>
        <v>9.027</v>
      </c>
      <c r="F3412" s="29" t="n">
        <f aca="false">(E3412+Einstellungen!$B$20)*(1+Einstellungen!$B$10)</f>
        <v>32.94277</v>
      </c>
      <c r="G3412" s="21" t="str">
        <f aca="false">IF(F3412&lt;Einstellungen!$B$5,"ja","nein")</f>
        <v>nein</v>
      </c>
      <c r="H3412" s="21" t="s">
        <v>18</v>
      </c>
      <c r="I3412" s="29" t="n">
        <f aca="false">INDEX(Einstellungen!$B$27:$B$50,2)</f>
        <v>0.5</v>
      </c>
      <c r="J3412" s="29" t="n">
        <f aca="false">F3412*I3412</f>
        <v>16.471385</v>
      </c>
    </row>
    <row r="3413" customFormat="false" ht="15" hidden="false" customHeight="false" outlineLevel="0" collapsed="false">
      <c r="A3413" s="28" t="n">
        <v>45723</v>
      </c>
      <c r="B3413" s="21" t="s">
        <v>114</v>
      </c>
      <c r="C3413" s="21" t="s">
        <v>137</v>
      </c>
      <c r="D3413" s="29" t="n">
        <v>91.38</v>
      </c>
      <c r="E3413" s="29" t="n">
        <f aca="false">D3413/10</f>
        <v>9.138</v>
      </c>
      <c r="F3413" s="29" t="n">
        <f aca="false">(E3413+Einstellungen!$B$20)*(1+Einstellungen!$B$10)</f>
        <v>33.07486</v>
      </c>
      <c r="G3413" s="21" t="str">
        <f aca="false">IF(F3413&lt;Einstellungen!$B$5,"ja","nein")</f>
        <v>nein</v>
      </c>
      <c r="H3413" s="21" t="s">
        <v>18</v>
      </c>
      <c r="I3413" s="29" t="n">
        <f aca="false">INDEX(Einstellungen!$B$27:$B$50,3)</f>
        <v>0.45</v>
      </c>
      <c r="J3413" s="29" t="n">
        <f aca="false">F3413*I3413</f>
        <v>14.883687</v>
      </c>
    </row>
    <row r="3414" customFormat="false" ht="15" hidden="false" customHeight="false" outlineLevel="0" collapsed="false">
      <c r="A3414" s="28" t="n">
        <v>45723</v>
      </c>
      <c r="B3414" s="21" t="s">
        <v>115</v>
      </c>
      <c r="C3414" s="21" t="s">
        <v>137</v>
      </c>
      <c r="D3414" s="29" t="n">
        <v>91.69</v>
      </c>
      <c r="E3414" s="29" t="n">
        <f aca="false">D3414/10</f>
        <v>9.169</v>
      </c>
      <c r="F3414" s="29" t="n">
        <f aca="false">(E3414+Einstellungen!$B$20)*(1+Einstellungen!$B$10)</f>
        <v>33.11175</v>
      </c>
      <c r="G3414" s="21" t="str">
        <f aca="false">IF(F3414&lt;Einstellungen!$B$5,"ja","nein")</f>
        <v>nein</v>
      </c>
      <c r="H3414" s="21" t="s">
        <v>18</v>
      </c>
      <c r="I3414" s="29" t="n">
        <f aca="false">INDEX(Einstellungen!$B$27:$B$50,4)</f>
        <v>0.45</v>
      </c>
      <c r="J3414" s="29" t="n">
        <f aca="false">F3414*I3414</f>
        <v>14.9002875</v>
      </c>
    </row>
    <row r="3415" customFormat="false" ht="15" hidden="false" customHeight="false" outlineLevel="0" collapsed="false">
      <c r="A3415" s="28" t="n">
        <v>45723</v>
      </c>
      <c r="B3415" s="21" t="s">
        <v>116</v>
      </c>
      <c r="C3415" s="21" t="s">
        <v>137</v>
      </c>
      <c r="D3415" s="29" t="n">
        <v>99</v>
      </c>
      <c r="E3415" s="29" t="n">
        <f aca="false">D3415/10</f>
        <v>9.9</v>
      </c>
      <c r="F3415" s="29" t="n">
        <f aca="false">(E3415+Einstellungen!$B$20)*(1+Einstellungen!$B$10)</f>
        <v>33.98164</v>
      </c>
      <c r="G3415" s="21" t="str">
        <f aca="false">IF(F3415&lt;Einstellungen!$B$5,"ja","nein")</f>
        <v>nein</v>
      </c>
      <c r="H3415" s="21" t="s">
        <v>18</v>
      </c>
      <c r="I3415" s="29" t="n">
        <f aca="false">INDEX(Einstellungen!$B$27:$B$50,5)</f>
        <v>0.45</v>
      </c>
      <c r="J3415" s="29" t="n">
        <f aca="false">F3415*I3415</f>
        <v>15.291738</v>
      </c>
    </row>
    <row r="3416" customFormat="false" ht="15" hidden="false" customHeight="false" outlineLevel="0" collapsed="false">
      <c r="A3416" s="28" t="n">
        <v>45723</v>
      </c>
      <c r="B3416" s="21" t="s">
        <v>117</v>
      </c>
      <c r="C3416" s="21" t="s">
        <v>137</v>
      </c>
      <c r="D3416" s="29" t="n">
        <v>115.17</v>
      </c>
      <c r="E3416" s="29" t="n">
        <f aca="false">D3416/10</f>
        <v>11.517</v>
      </c>
      <c r="F3416" s="29" t="n">
        <f aca="false">(E3416+Einstellungen!$B$20)*(1+Einstellungen!$B$10)</f>
        <v>35.90587</v>
      </c>
      <c r="G3416" s="21" t="str">
        <f aca="false">IF(F3416&lt;Einstellungen!$B$5,"ja","nein")</f>
        <v>nein</v>
      </c>
      <c r="H3416" s="21" t="s">
        <v>18</v>
      </c>
      <c r="I3416" s="29" t="n">
        <f aca="false">INDEX(Einstellungen!$B$27:$B$50,6)</f>
        <v>0.5</v>
      </c>
      <c r="J3416" s="29" t="n">
        <f aca="false">F3416*I3416</f>
        <v>17.952935</v>
      </c>
    </row>
    <row r="3417" customFormat="false" ht="15" hidden="false" customHeight="false" outlineLevel="0" collapsed="false">
      <c r="A3417" s="28" t="n">
        <v>45723</v>
      </c>
      <c r="B3417" s="21" t="s">
        <v>118</v>
      </c>
      <c r="C3417" s="21" t="s">
        <v>137</v>
      </c>
      <c r="D3417" s="29" t="n">
        <v>135.67</v>
      </c>
      <c r="E3417" s="29" t="n">
        <f aca="false">D3417/10</f>
        <v>13.567</v>
      </c>
      <c r="F3417" s="29" t="n">
        <f aca="false">(E3417+Einstellungen!$B$20)*(1+Einstellungen!$B$10)</f>
        <v>38.34537</v>
      </c>
      <c r="G3417" s="21" t="str">
        <f aca="false">IF(F3417&lt;Einstellungen!$B$5,"ja","nein")</f>
        <v>nein</v>
      </c>
      <c r="H3417" s="21" t="s">
        <v>18</v>
      </c>
      <c r="I3417" s="29" t="n">
        <f aca="false">INDEX(Einstellungen!$B$27:$B$50,7)</f>
        <v>0.7</v>
      </c>
      <c r="J3417" s="29" t="n">
        <f aca="false">F3417*I3417</f>
        <v>26.841759</v>
      </c>
    </row>
    <row r="3418" customFormat="false" ht="15" hidden="false" customHeight="false" outlineLevel="0" collapsed="false">
      <c r="A3418" s="28" t="n">
        <v>45723</v>
      </c>
      <c r="B3418" s="21" t="s">
        <v>119</v>
      </c>
      <c r="C3418" s="21" t="s">
        <v>137</v>
      </c>
      <c r="D3418" s="29" t="n">
        <v>147.7</v>
      </c>
      <c r="E3418" s="29" t="n">
        <f aca="false">D3418/10</f>
        <v>14.77</v>
      </c>
      <c r="F3418" s="29" t="n">
        <f aca="false">(E3418+Einstellungen!$B$20)*(1+Einstellungen!$B$10)</f>
        <v>39.77694</v>
      </c>
      <c r="G3418" s="21" t="str">
        <f aca="false">IF(F3418&lt;Einstellungen!$B$5,"ja","nein")</f>
        <v>nein</v>
      </c>
      <c r="H3418" s="21" t="s">
        <v>18</v>
      </c>
      <c r="I3418" s="29" t="n">
        <f aca="false">INDEX(Einstellungen!$B$27:$B$50,8)</f>
        <v>0.95</v>
      </c>
      <c r="J3418" s="29" t="n">
        <f aca="false">F3418*I3418</f>
        <v>37.788093</v>
      </c>
    </row>
    <row r="3419" customFormat="false" ht="15" hidden="false" customHeight="false" outlineLevel="0" collapsed="false">
      <c r="A3419" s="28" t="n">
        <v>45723</v>
      </c>
      <c r="B3419" s="21" t="s">
        <v>120</v>
      </c>
      <c r="C3419" s="21" t="s">
        <v>137</v>
      </c>
      <c r="D3419" s="29" t="n">
        <v>122.23</v>
      </c>
      <c r="E3419" s="29" t="n">
        <f aca="false">D3419/10</f>
        <v>12.223</v>
      </c>
      <c r="F3419" s="29" t="n">
        <f aca="false">(E3419+Einstellungen!$B$20)*(1+Einstellungen!$B$10)</f>
        <v>36.74601</v>
      </c>
      <c r="G3419" s="21" t="str">
        <f aca="false">IF(F3419&lt;Einstellungen!$B$5,"ja","nein")</f>
        <v>nein</v>
      </c>
      <c r="H3419" s="21" t="s">
        <v>18</v>
      </c>
      <c r="I3419" s="29" t="n">
        <f aca="false">INDEX(Einstellungen!$B$27:$B$50,9)</f>
        <v>1.05</v>
      </c>
      <c r="J3419" s="29" t="n">
        <f aca="false">F3419*I3419</f>
        <v>38.5833105</v>
      </c>
    </row>
    <row r="3420" customFormat="false" ht="15" hidden="false" customHeight="false" outlineLevel="0" collapsed="false">
      <c r="A3420" s="28" t="n">
        <v>45723</v>
      </c>
      <c r="B3420" s="21" t="s">
        <v>121</v>
      </c>
      <c r="C3420" s="21" t="s">
        <v>137</v>
      </c>
      <c r="D3420" s="29" t="n">
        <v>83</v>
      </c>
      <c r="E3420" s="29" t="n">
        <f aca="false">D3420/10</f>
        <v>8.3</v>
      </c>
      <c r="F3420" s="29" t="n">
        <f aca="false">(E3420+Einstellungen!$B$20)*(1+Einstellungen!$B$10)</f>
        <v>32.07764</v>
      </c>
      <c r="G3420" s="21" t="str">
        <f aca="false">IF(F3420&lt;Einstellungen!$B$5,"ja","nein")</f>
        <v>nein</v>
      </c>
      <c r="H3420" s="21" t="s">
        <v>18</v>
      </c>
      <c r="I3420" s="29" t="n">
        <f aca="false">INDEX(Einstellungen!$B$27:$B$50,10)</f>
        <v>1.05</v>
      </c>
      <c r="J3420" s="29" t="n">
        <f aca="false">F3420*I3420</f>
        <v>33.681522</v>
      </c>
    </row>
    <row r="3421" customFormat="false" ht="15" hidden="false" customHeight="false" outlineLevel="0" collapsed="false">
      <c r="A3421" s="28" t="n">
        <v>45723</v>
      </c>
      <c r="B3421" s="21" t="s">
        <v>122</v>
      </c>
      <c r="C3421" s="21" t="s">
        <v>137</v>
      </c>
      <c r="D3421" s="29" t="n">
        <v>65.3</v>
      </c>
      <c r="E3421" s="29" t="n">
        <f aca="false">D3421/10</f>
        <v>6.53</v>
      </c>
      <c r="F3421" s="29" t="n">
        <f aca="false">(E3421+Einstellungen!$B$20)*(1+Einstellungen!$B$10)</f>
        <v>29.97134</v>
      </c>
      <c r="G3421" s="21" t="str">
        <f aca="false">IF(F3421&lt;Einstellungen!$B$5,"ja","nein")</f>
        <v>nein</v>
      </c>
      <c r="H3421" s="21" t="s">
        <v>18</v>
      </c>
      <c r="I3421" s="29" t="n">
        <f aca="false">INDEX(Einstellungen!$B$27:$B$50,11)</f>
        <v>1.05</v>
      </c>
      <c r="J3421" s="29" t="n">
        <f aca="false">F3421*I3421</f>
        <v>31.469907</v>
      </c>
    </row>
    <row r="3422" customFormat="false" ht="15" hidden="false" customHeight="false" outlineLevel="0" collapsed="false">
      <c r="A3422" s="28" t="n">
        <v>45723</v>
      </c>
      <c r="B3422" s="21" t="s">
        <v>123</v>
      </c>
      <c r="C3422" s="21" t="s">
        <v>137</v>
      </c>
      <c r="D3422" s="29" t="n">
        <v>31.81</v>
      </c>
      <c r="E3422" s="29" t="n">
        <f aca="false">D3422/10</f>
        <v>3.181</v>
      </c>
      <c r="F3422" s="29" t="n">
        <f aca="false">(E3422+Einstellungen!$B$20)*(1+Einstellungen!$B$10)</f>
        <v>25.98603</v>
      </c>
      <c r="G3422" s="21" t="str">
        <f aca="false">IF(F3422&lt;Einstellungen!$B$5,"ja","nein")</f>
        <v>ja</v>
      </c>
      <c r="H3422" s="21" t="s">
        <v>18</v>
      </c>
      <c r="I3422" s="29" t="n">
        <f aca="false">INDEX(Einstellungen!$B$27:$B$50,12)</f>
        <v>1.1</v>
      </c>
      <c r="J3422" s="29" t="n">
        <f aca="false">F3422*I3422</f>
        <v>28.584633</v>
      </c>
    </row>
    <row r="3423" customFormat="false" ht="15" hidden="false" customHeight="false" outlineLevel="0" collapsed="false">
      <c r="A3423" s="28" t="n">
        <v>45723</v>
      </c>
      <c r="B3423" s="21" t="s">
        <v>124</v>
      </c>
      <c r="C3423" s="21" t="s">
        <v>137</v>
      </c>
      <c r="D3423" s="29" t="n">
        <v>12.79</v>
      </c>
      <c r="E3423" s="29" t="n">
        <f aca="false">D3423/10</f>
        <v>1.279</v>
      </c>
      <c r="F3423" s="29" t="n">
        <f aca="false">(E3423+Einstellungen!$B$20)*(1+Einstellungen!$B$10)</f>
        <v>23.72265</v>
      </c>
      <c r="G3423" s="21" t="str">
        <f aca="false">IF(F3423&lt;Einstellungen!$B$5,"ja","nein")</f>
        <v>ja</v>
      </c>
      <c r="H3423" s="21" t="s">
        <v>18</v>
      </c>
      <c r="I3423" s="29" t="n">
        <f aca="false">INDEX(Einstellungen!$B$27:$B$50,13)</f>
        <v>1.2</v>
      </c>
      <c r="J3423" s="29" t="n">
        <f aca="false">F3423*I3423</f>
        <v>28.46718</v>
      </c>
    </row>
    <row r="3424" customFormat="false" ht="15" hidden="false" customHeight="false" outlineLevel="0" collapsed="false">
      <c r="A3424" s="28" t="n">
        <v>45723</v>
      </c>
      <c r="B3424" s="21" t="s">
        <v>125</v>
      </c>
      <c r="C3424" s="21" t="s">
        <v>137</v>
      </c>
      <c r="D3424" s="29" t="n">
        <v>8.08</v>
      </c>
      <c r="E3424" s="29" t="n">
        <f aca="false">D3424/10</f>
        <v>0.808</v>
      </c>
      <c r="F3424" s="29" t="n">
        <f aca="false">(E3424+Einstellungen!$B$20)*(1+Einstellungen!$B$10)</f>
        <v>23.16216</v>
      </c>
      <c r="G3424" s="21" t="str">
        <f aca="false">IF(F3424&lt;Einstellungen!$B$5,"ja","nein")</f>
        <v>ja</v>
      </c>
      <c r="H3424" s="21" t="s">
        <v>18</v>
      </c>
      <c r="I3424" s="29" t="n">
        <f aca="false">INDEX(Einstellungen!$B$27:$B$50,14)</f>
        <v>1.15</v>
      </c>
      <c r="J3424" s="29" t="n">
        <f aca="false">F3424*I3424</f>
        <v>26.636484</v>
      </c>
    </row>
    <row r="3425" customFormat="false" ht="15" hidden="false" customHeight="false" outlineLevel="0" collapsed="false">
      <c r="A3425" s="28" t="n">
        <v>45723</v>
      </c>
      <c r="B3425" s="21" t="s">
        <v>126</v>
      </c>
      <c r="C3425" s="21" t="s">
        <v>137</v>
      </c>
      <c r="D3425" s="29" t="n">
        <v>37.06</v>
      </c>
      <c r="E3425" s="29" t="n">
        <f aca="false">D3425/10</f>
        <v>3.706</v>
      </c>
      <c r="F3425" s="29" t="n">
        <f aca="false">(E3425+Einstellungen!$B$20)*(1+Einstellungen!$B$10)</f>
        <v>26.61078</v>
      </c>
      <c r="G3425" s="21" t="str">
        <f aca="false">IF(F3425&lt;Einstellungen!$B$5,"ja","nein")</f>
        <v>ja</v>
      </c>
      <c r="H3425" s="21" t="s">
        <v>18</v>
      </c>
      <c r="I3425" s="29" t="n">
        <f aca="false">INDEX(Einstellungen!$B$27:$B$50,15)</f>
        <v>1</v>
      </c>
      <c r="J3425" s="29" t="n">
        <f aca="false">F3425*I3425</f>
        <v>26.61078</v>
      </c>
    </row>
    <row r="3426" customFormat="false" ht="15" hidden="false" customHeight="false" outlineLevel="0" collapsed="false">
      <c r="A3426" s="28" t="n">
        <v>45723</v>
      </c>
      <c r="B3426" s="21" t="s">
        <v>127</v>
      </c>
      <c r="C3426" s="21" t="s">
        <v>137</v>
      </c>
      <c r="D3426" s="29" t="n">
        <v>90.15</v>
      </c>
      <c r="E3426" s="29" t="n">
        <f aca="false">D3426/10</f>
        <v>9.015</v>
      </c>
      <c r="F3426" s="29" t="n">
        <f aca="false">(E3426+Einstellungen!$B$20)*(1+Einstellungen!$B$10)</f>
        <v>32.92849</v>
      </c>
      <c r="G3426" s="21" t="str">
        <f aca="false">IF(F3426&lt;Einstellungen!$B$5,"ja","nein")</f>
        <v>nein</v>
      </c>
      <c r="H3426" s="21" t="s">
        <v>18</v>
      </c>
      <c r="I3426" s="29" t="n">
        <f aca="false">INDEX(Einstellungen!$B$27:$B$50,16)</f>
        <v>0.95</v>
      </c>
      <c r="J3426" s="29" t="n">
        <f aca="false">F3426*I3426</f>
        <v>31.2820655</v>
      </c>
    </row>
    <row r="3427" customFormat="false" ht="15" hidden="false" customHeight="false" outlineLevel="0" collapsed="false">
      <c r="A3427" s="28" t="n">
        <v>45723</v>
      </c>
      <c r="B3427" s="21" t="s">
        <v>128</v>
      </c>
      <c r="C3427" s="21" t="s">
        <v>137</v>
      </c>
      <c r="D3427" s="29" t="n">
        <v>126.99</v>
      </c>
      <c r="E3427" s="29" t="n">
        <f aca="false">D3427/10</f>
        <v>12.699</v>
      </c>
      <c r="F3427" s="29" t="n">
        <f aca="false">(E3427+Einstellungen!$B$20)*(1+Einstellungen!$B$10)</f>
        <v>37.31245</v>
      </c>
      <c r="G3427" s="21" t="str">
        <f aca="false">IF(F3427&lt;Einstellungen!$B$5,"ja","nein")</f>
        <v>nein</v>
      </c>
      <c r="H3427" s="21" t="s">
        <v>18</v>
      </c>
      <c r="I3427" s="29" t="n">
        <f aca="false">INDEX(Einstellungen!$B$27:$B$50,17)</f>
        <v>0.95</v>
      </c>
      <c r="J3427" s="29" t="n">
        <f aca="false">F3427*I3427</f>
        <v>35.4468275</v>
      </c>
    </row>
    <row r="3428" customFormat="false" ht="15" hidden="false" customHeight="false" outlineLevel="0" collapsed="false">
      <c r="A3428" s="28" t="n">
        <v>45723</v>
      </c>
      <c r="B3428" s="21" t="s">
        <v>129</v>
      </c>
      <c r="C3428" s="21" t="s">
        <v>137</v>
      </c>
      <c r="D3428" s="29" t="n">
        <v>149.91</v>
      </c>
      <c r="E3428" s="29" t="n">
        <f aca="false">D3428/10</f>
        <v>14.991</v>
      </c>
      <c r="F3428" s="29" t="n">
        <f aca="false">(E3428+Einstellungen!$B$20)*(1+Einstellungen!$B$10)</f>
        <v>40.03993</v>
      </c>
      <c r="G3428" s="21" t="str">
        <f aca="false">IF(F3428&lt;Einstellungen!$B$5,"ja","nein")</f>
        <v>nein</v>
      </c>
      <c r="H3428" s="21" t="s">
        <v>18</v>
      </c>
      <c r="I3428" s="29" t="n">
        <f aca="false">INDEX(Einstellungen!$B$27:$B$50,18)</f>
        <v>1.1</v>
      </c>
      <c r="J3428" s="29" t="n">
        <f aca="false">F3428*I3428</f>
        <v>44.043923</v>
      </c>
    </row>
    <row r="3429" customFormat="false" ht="15" hidden="false" customHeight="false" outlineLevel="0" collapsed="false">
      <c r="A3429" s="28" t="n">
        <v>45723</v>
      </c>
      <c r="B3429" s="21" t="s">
        <v>130</v>
      </c>
      <c r="C3429" s="21" t="s">
        <v>137</v>
      </c>
      <c r="D3429" s="29" t="n">
        <v>216.64</v>
      </c>
      <c r="E3429" s="29" t="n">
        <f aca="false">D3429/10</f>
        <v>21.664</v>
      </c>
      <c r="F3429" s="29" t="n">
        <f aca="false">(E3429+Einstellungen!$B$20)*(1+Einstellungen!$B$10)</f>
        <v>47.9808</v>
      </c>
      <c r="G3429" s="21" t="str">
        <f aca="false">IF(F3429&lt;Einstellungen!$B$5,"ja","nein")</f>
        <v>nein</v>
      </c>
      <c r="H3429" s="21" t="s">
        <v>18</v>
      </c>
      <c r="I3429" s="29" t="n">
        <f aca="false">INDEX(Einstellungen!$B$27:$B$50,19)</f>
        <v>1.35</v>
      </c>
      <c r="J3429" s="29" t="n">
        <f aca="false">F3429*I3429</f>
        <v>64.77408</v>
      </c>
    </row>
    <row r="3430" customFormat="false" ht="15" hidden="false" customHeight="false" outlineLevel="0" collapsed="false">
      <c r="A3430" s="28" t="n">
        <v>45723</v>
      </c>
      <c r="B3430" s="21" t="s">
        <v>131</v>
      </c>
      <c r="C3430" s="21" t="s">
        <v>137</v>
      </c>
      <c r="D3430" s="29" t="n">
        <v>178.68</v>
      </c>
      <c r="E3430" s="29" t="n">
        <f aca="false">D3430/10</f>
        <v>17.868</v>
      </c>
      <c r="F3430" s="29" t="n">
        <f aca="false">(E3430+Einstellungen!$B$20)*(1+Einstellungen!$B$10)</f>
        <v>43.46356</v>
      </c>
      <c r="G3430" s="21" t="str">
        <f aca="false">IF(F3430&lt;Einstellungen!$B$5,"ja","nein")</f>
        <v>nein</v>
      </c>
      <c r="H3430" s="21" t="s">
        <v>18</v>
      </c>
      <c r="I3430" s="29" t="n">
        <f aca="false">INDEX(Einstellungen!$B$27:$B$50,20)</f>
        <v>1.45</v>
      </c>
      <c r="J3430" s="29" t="n">
        <f aca="false">F3430*I3430</f>
        <v>63.022162</v>
      </c>
    </row>
    <row r="3431" customFormat="false" ht="15" hidden="false" customHeight="false" outlineLevel="0" collapsed="false">
      <c r="A3431" s="28" t="n">
        <v>45723</v>
      </c>
      <c r="B3431" s="21" t="s">
        <v>132</v>
      </c>
      <c r="C3431" s="21" t="s">
        <v>137</v>
      </c>
      <c r="D3431" s="29" t="n">
        <v>148.7</v>
      </c>
      <c r="E3431" s="29" t="n">
        <f aca="false">D3431/10</f>
        <v>14.87</v>
      </c>
      <c r="F3431" s="29" t="n">
        <f aca="false">(E3431+Einstellungen!$B$20)*(1+Einstellungen!$B$10)</f>
        <v>39.89594</v>
      </c>
      <c r="G3431" s="21" t="str">
        <f aca="false">IF(F3431&lt;Einstellungen!$B$5,"ja","nein")</f>
        <v>nein</v>
      </c>
      <c r="H3431" s="21" t="s">
        <v>18</v>
      </c>
      <c r="I3431" s="29" t="n">
        <f aca="false">INDEX(Einstellungen!$B$27:$B$50,21)</f>
        <v>1.4</v>
      </c>
      <c r="J3431" s="29" t="n">
        <f aca="false">F3431*I3431</f>
        <v>55.854316</v>
      </c>
    </row>
    <row r="3432" customFormat="false" ht="15" hidden="false" customHeight="false" outlineLevel="0" collapsed="false">
      <c r="A3432" s="28" t="n">
        <v>45723</v>
      </c>
      <c r="B3432" s="21" t="s">
        <v>133</v>
      </c>
      <c r="C3432" s="21" t="s">
        <v>137</v>
      </c>
      <c r="D3432" s="29" t="n">
        <v>132.4</v>
      </c>
      <c r="E3432" s="29" t="n">
        <f aca="false">D3432/10</f>
        <v>13.24</v>
      </c>
      <c r="F3432" s="29" t="n">
        <f aca="false">(E3432+Einstellungen!$B$20)*(1+Einstellungen!$B$10)</f>
        <v>37.95624</v>
      </c>
      <c r="G3432" s="21" t="str">
        <f aca="false">IF(F3432&lt;Einstellungen!$B$5,"ja","nein")</f>
        <v>nein</v>
      </c>
      <c r="H3432" s="21" t="s">
        <v>18</v>
      </c>
      <c r="I3432" s="29" t="n">
        <f aca="false">INDEX(Einstellungen!$B$27:$B$50,22)</f>
        <v>1.25</v>
      </c>
      <c r="J3432" s="29" t="n">
        <f aca="false">F3432*I3432</f>
        <v>47.4453</v>
      </c>
    </row>
    <row r="3433" customFormat="false" ht="15" hidden="false" customHeight="false" outlineLevel="0" collapsed="false">
      <c r="A3433" s="28" t="n">
        <v>45723</v>
      </c>
      <c r="B3433" s="21" t="s">
        <v>134</v>
      </c>
      <c r="C3433" s="21" t="s">
        <v>137</v>
      </c>
      <c r="D3433" s="29" t="n">
        <v>119.11</v>
      </c>
      <c r="E3433" s="29" t="n">
        <f aca="false">D3433/10</f>
        <v>11.911</v>
      </c>
      <c r="F3433" s="29" t="n">
        <f aca="false">(E3433+Einstellungen!$B$20)*(1+Einstellungen!$B$10)</f>
        <v>36.37473</v>
      </c>
      <c r="G3433" s="21" t="str">
        <f aca="false">IF(F3433&lt;Einstellungen!$B$5,"ja","nein")</f>
        <v>nein</v>
      </c>
      <c r="H3433" s="21" t="s">
        <v>18</v>
      </c>
      <c r="I3433" s="29" t="n">
        <f aca="false">INDEX(Einstellungen!$B$27:$B$50,23)</f>
        <v>1.05</v>
      </c>
      <c r="J3433" s="29" t="n">
        <f aca="false">F3433*I3433</f>
        <v>38.1934665</v>
      </c>
    </row>
    <row r="3434" customFormat="false" ht="15" hidden="false" customHeight="false" outlineLevel="0" collapsed="false">
      <c r="A3434" s="28" t="n">
        <v>45723</v>
      </c>
      <c r="B3434" s="21" t="s">
        <v>135</v>
      </c>
      <c r="C3434" s="21" t="s">
        <v>137</v>
      </c>
      <c r="D3434" s="29" t="n">
        <v>111.83</v>
      </c>
      <c r="E3434" s="29" t="n">
        <f aca="false">D3434/10</f>
        <v>11.183</v>
      </c>
      <c r="F3434" s="29" t="n">
        <f aca="false">(E3434+Einstellungen!$B$20)*(1+Einstellungen!$B$10)</f>
        <v>35.50841</v>
      </c>
      <c r="G3434" s="21" t="str">
        <f aca="false">IF(F3434&lt;Einstellungen!$B$5,"ja","nein")</f>
        <v>nein</v>
      </c>
      <c r="H3434" s="21" t="s">
        <v>18</v>
      </c>
      <c r="I3434" s="29" t="n">
        <f aca="false">INDEX(Einstellungen!$B$27:$B$50,24)</f>
        <v>0.8</v>
      </c>
      <c r="J3434" s="29" t="n">
        <f aca="false">F3434*I3434</f>
        <v>28.406728</v>
      </c>
    </row>
    <row r="3435" customFormat="false" ht="15" hidden="false" customHeight="false" outlineLevel="0" collapsed="false">
      <c r="A3435" s="28" t="n">
        <v>45724</v>
      </c>
      <c r="B3435" s="21" t="s">
        <v>111</v>
      </c>
      <c r="C3435" s="21" t="s">
        <v>138</v>
      </c>
      <c r="D3435" s="29" t="n">
        <v>124.97</v>
      </c>
      <c r="E3435" s="29" t="n">
        <f aca="false">D3435/10</f>
        <v>12.497</v>
      </c>
      <c r="F3435" s="29" t="n">
        <f aca="false">(E3435+Einstellungen!$B$20)*(1+Einstellungen!$B$10)</f>
        <v>37.07207</v>
      </c>
      <c r="G3435" s="21" t="str">
        <f aca="false">IF(F3435&lt;Einstellungen!$B$5,"ja","nein")</f>
        <v>nein</v>
      </c>
      <c r="H3435" s="21" t="s">
        <v>18</v>
      </c>
      <c r="I3435" s="29" t="n">
        <f aca="false">INDEX(Einstellungen!$B$27:$B$50,1)</f>
        <v>0.6</v>
      </c>
      <c r="J3435" s="29" t="n">
        <f aca="false">F3435*I3435</f>
        <v>22.243242</v>
      </c>
    </row>
    <row r="3436" customFormat="false" ht="15" hidden="false" customHeight="false" outlineLevel="0" collapsed="false">
      <c r="A3436" s="28" t="n">
        <v>45724</v>
      </c>
      <c r="B3436" s="21" t="s">
        <v>113</v>
      </c>
      <c r="C3436" s="21" t="s">
        <v>138</v>
      </c>
      <c r="D3436" s="29" t="n">
        <v>113.94</v>
      </c>
      <c r="E3436" s="29" t="n">
        <f aca="false">D3436/10</f>
        <v>11.394</v>
      </c>
      <c r="F3436" s="29" t="n">
        <f aca="false">(E3436+Einstellungen!$B$20)*(1+Einstellungen!$B$10)</f>
        <v>35.7595</v>
      </c>
      <c r="G3436" s="21" t="str">
        <f aca="false">IF(F3436&lt;Einstellungen!$B$5,"ja","nein")</f>
        <v>nein</v>
      </c>
      <c r="H3436" s="21" t="s">
        <v>18</v>
      </c>
      <c r="I3436" s="29" t="n">
        <f aca="false">INDEX(Einstellungen!$B$27:$B$50,2)</f>
        <v>0.5</v>
      </c>
      <c r="J3436" s="29" t="n">
        <f aca="false">F3436*I3436</f>
        <v>17.87975</v>
      </c>
    </row>
    <row r="3437" customFormat="false" ht="15" hidden="false" customHeight="false" outlineLevel="0" collapsed="false">
      <c r="A3437" s="28" t="n">
        <v>45724</v>
      </c>
      <c r="B3437" s="21" t="s">
        <v>114</v>
      </c>
      <c r="C3437" s="21" t="s">
        <v>138</v>
      </c>
      <c r="D3437" s="29" t="n">
        <v>117.22</v>
      </c>
      <c r="E3437" s="29" t="n">
        <f aca="false">D3437/10</f>
        <v>11.722</v>
      </c>
      <c r="F3437" s="29" t="n">
        <f aca="false">(E3437+Einstellungen!$B$20)*(1+Einstellungen!$B$10)</f>
        <v>36.14982</v>
      </c>
      <c r="G3437" s="21" t="str">
        <f aca="false">IF(F3437&lt;Einstellungen!$B$5,"ja","nein")</f>
        <v>nein</v>
      </c>
      <c r="H3437" s="21" t="s">
        <v>18</v>
      </c>
      <c r="I3437" s="29" t="n">
        <f aca="false">INDEX(Einstellungen!$B$27:$B$50,3)</f>
        <v>0.45</v>
      </c>
      <c r="J3437" s="29" t="n">
        <f aca="false">F3437*I3437</f>
        <v>16.267419</v>
      </c>
    </row>
    <row r="3438" customFormat="false" ht="15" hidden="false" customHeight="false" outlineLevel="0" collapsed="false">
      <c r="A3438" s="28" t="n">
        <v>45724</v>
      </c>
      <c r="B3438" s="21" t="s">
        <v>115</v>
      </c>
      <c r="C3438" s="21" t="s">
        <v>138</v>
      </c>
      <c r="D3438" s="29" t="n">
        <v>116.76</v>
      </c>
      <c r="E3438" s="29" t="n">
        <f aca="false">D3438/10</f>
        <v>11.676</v>
      </c>
      <c r="F3438" s="29" t="n">
        <f aca="false">(E3438+Einstellungen!$B$20)*(1+Einstellungen!$B$10)</f>
        <v>36.09508</v>
      </c>
      <c r="G3438" s="21" t="str">
        <f aca="false">IF(F3438&lt;Einstellungen!$B$5,"ja","nein")</f>
        <v>nein</v>
      </c>
      <c r="H3438" s="21" t="s">
        <v>18</v>
      </c>
      <c r="I3438" s="29" t="n">
        <f aca="false">INDEX(Einstellungen!$B$27:$B$50,4)</f>
        <v>0.45</v>
      </c>
      <c r="J3438" s="29" t="n">
        <f aca="false">F3438*I3438</f>
        <v>16.242786</v>
      </c>
    </row>
    <row r="3439" customFormat="false" ht="15" hidden="false" customHeight="false" outlineLevel="0" collapsed="false">
      <c r="A3439" s="28" t="n">
        <v>45724</v>
      </c>
      <c r="B3439" s="21" t="s">
        <v>116</v>
      </c>
      <c r="C3439" s="21" t="s">
        <v>138</v>
      </c>
      <c r="D3439" s="29" t="n">
        <v>118.42</v>
      </c>
      <c r="E3439" s="29" t="n">
        <f aca="false">D3439/10</f>
        <v>11.842</v>
      </c>
      <c r="F3439" s="29" t="n">
        <f aca="false">(E3439+Einstellungen!$B$20)*(1+Einstellungen!$B$10)</f>
        <v>36.29262</v>
      </c>
      <c r="G3439" s="21" t="str">
        <f aca="false">IF(F3439&lt;Einstellungen!$B$5,"ja","nein")</f>
        <v>nein</v>
      </c>
      <c r="H3439" s="21" t="s">
        <v>18</v>
      </c>
      <c r="I3439" s="29" t="n">
        <f aca="false">INDEX(Einstellungen!$B$27:$B$50,5)</f>
        <v>0.45</v>
      </c>
      <c r="J3439" s="29" t="n">
        <f aca="false">F3439*I3439</f>
        <v>16.331679</v>
      </c>
    </row>
    <row r="3440" customFormat="false" ht="15" hidden="false" customHeight="false" outlineLevel="0" collapsed="false">
      <c r="A3440" s="28" t="n">
        <v>45724</v>
      </c>
      <c r="B3440" s="21" t="s">
        <v>117</v>
      </c>
      <c r="C3440" s="21" t="s">
        <v>138</v>
      </c>
      <c r="D3440" s="29" t="n">
        <v>121.3</v>
      </c>
      <c r="E3440" s="29" t="n">
        <f aca="false">D3440/10</f>
        <v>12.13</v>
      </c>
      <c r="F3440" s="29" t="n">
        <f aca="false">(E3440+Einstellungen!$B$20)*(1+Einstellungen!$B$10)</f>
        <v>36.63534</v>
      </c>
      <c r="G3440" s="21" t="str">
        <f aca="false">IF(F3440&lt;Einstellungen!$B$5,"ja","nein")</f>
        <v>nein</v>
      </c>
      <c r="H3440" s="21" t="s">
        <v>18</v>
      </c>
      <c r="I3440" s="29" t="n">
        <f aca="false">INDEX(Einstellungen!$B$27:$B$50,6)</f>
        <v>0.5</v>
      </c>
      <c r="J3440" s="29" t="n">
        <f aca="false">F3440*I3440</f>
        <v>18.31767</v>
      </c>
    </row>
    <row r="3441" customFormat="false" ht="15" hidden="false" customHeight="false" outlineLevel="0" collapsed="false">
      <c r="A3441" s="28" t="n">
        <v>45724</v>
      </c>
      <c r="B3441" s="21" t="s">
        <v>118</v>
      </c>
      <c r="C3441" s="21" t="s">
        <v>138</v>
      </c>
      <c r="D3441" s="29" t="n">
        <v>127.82</v>
      </c>
      <c r="E3441" s="29" t="n">
        <f aca="false">D3441/10</f>
        <v>12.782</v>
      </c>
      <c r="F3441" s="29" t="n">
        <f aca="false">(E3441+Einstellungen!$B$20)*(1+Einstellungen!$B$10)</f>
        <v>37.41122</v>
      </c>
      <c r="G3441" s="21" t="str">
        <f aca="false">IF(F3441&lt;Einstellungen!$B$5,"ja","nein")</f>
        <v>nein</v>
      </c>
      <c r="H3441" s="21" t="s">
        <v>18</v>
      </c>
      <c r="I3441" s="29" t="n">
        <f aca="false">INDEX(Einstellungen!$B$27:$B$50,7)</f>
        <v>0.7</v>
      </c>
      <c r="J3441" s="29" t="n">
        <f aca="false">F3441*I3441</f>
        <v>26.187854</v>
      </c>
    </row>
    <row r="3442" customFormat="false" ht="15" hidden="false" customHeight="false" outlineLevel="0" collapsed="false">
      <c r="A3442" s="28" t="n">
        <v>45724</v>
      </c>
      <c r="B3442" s="21" t="s">
        <v>119</v>
      </c>
      <c r="C3442" s="21" t="s">
        <v>138</v>
      </c>
      <c r="D3442" s="29" t="n">
        <v>120.59</v>
      </c>
      <c r="E3442" s="29" t="n">
        <f aca="false">D3442/10</f>
        <v>12.059</v>
      </c>
      <c r="F3442" s="29" t="n">
        <f aca="false">(E3442+Einstellungen!$B$20)*(1+Einstellungen!$B$10)</f>
        <v>36.55085</v>
      </c>
      <c r="G3442" s="21" t="str">
        <f aca="false">IF(F3442&lt;Einstellungen!$B$5,"ja","nein")</f>
        <v>nein</v>
      </c>
      <c r="H3442" s="21" t="s">
        <v>18</v>
      </c>
      <c r="I3442" s="29" t="n">
        <f aca="false">INDEX(Einstellungen!$B$27:$B$50,8)</f>
        <v>0.95</v>
      </c>
      <c r="J3442" s="29" t="n">
        <f aca="false">F3442*I3442</f>
        <v>34.7233075</v>
      </c>
    </row>
    <row r="3443" customFormat="false" ht="15" hidden="false" customHeight="false" outlineLevel="0" collapsed="false">
      <c r="A3443" s="28" t="n">
        <v>45724</v>
      </c>
      <c r="B3443" s="21" t="s">
        <v>120</v>
      </c>
      <c r="C3443" s="21" t="s">
        <v>138</v>
      </c>
      <c r="D3443" s="29" t="n">
        <v>98.04</v>
      </c>
      <c r="E3443" s="29" t="n">
        <f aca="false">D3443/10</f>
        <v>9.804</v>
      </c>
      <c r="F3443" s="29" t="n">
        <f aca="false">(E3443+Einstellungen!$B$20)*(1+Einstellungen!$B$10)</f>
        <v>33.8674</v>
      </c>
      <c r="G3443" s="21" t="str">
        <f aca="false">IF(F3443&lt;Einstellungen!$B$5,"ja","nein")</f>
        <v>nein</v>
      </c>
      <c r="H3443" s="21" t="s">
        <v>18</v>
      </c>
      <c r="I3443" s="29" t="n">
        <f aca="false">INDEX(Einstellungen!$B$27:$B$50,9)</f>
        <v>1.05</v>
      </c>
      <c r="J3443" s="29" t="n">
        <f aca="false">F3443*I3443</f>
        <v>35.56077</v>
      </c>
    </row>
    <row r="3444" customFormat="false" ht="15" hidden="false" customHeight="false" outlineLevel="0" collapsed="false">
      <c r="A3444" s="28" t="n">
        <v>45724</v>
      </c>
      <c r="B3444" s="21" t="s">
        <v>121</v>
      </c>
      <c r="C3444" s="21" t="s">
        <v>138</v>
      </c>
      <c r="D3444" s="29" t="n">
        <v>72.54</v>
      </c>
      <c r="E3444" s="29" t="n">
        <f aca="false">D3444/10</f>
        <v>7.254</v>
      </c>
      <c r="F3444" s="29" t="n">
        <f aca="false">(E3444+Einstellungen!$B$20)*(1+Einstellungen!$B$10)</f>
        <v>30.8329</v>
      </c>
      <c r="G3444" s="21" t="str">
        <f aca="false">IF(F3444&lt;Einstellungen!$B$5,"ja","nein")</f>
        <v>nein</v>
      </c>
      <c r="H3444" s="21" t="s">
        <v>18</v>
      </c>
      <c r="I3444" s="29" t="n">
        <f aca="false">INDEX(Einstellungen!$B$27:$B$50,10)</f>
        <v>1.05</v>
      </c>
      <c r="J3444" s="29" t="n">
        <f aca="false">F3444*I3444</f>
        <v>32.374545</v>
      </c>
    </row>
    <row r="3445" customFormat="false" ht="15" hidden="false" customHeight="false" outlineLevel="0" collapsed="false">
      <c r="A3445" s="28" t="n">
        <v>45724</v>
      </c>
      <c r="B3445" s="21" t="s">
        <v>122</v>
      </c>
      <c r="C3445" s="21" t="s">
        <v>138</v>
      </c>
      <c r="D3445" s="29" t="n">
        <v>18.05</v>
      </c>
      <c r="E3445" s="29" t="n">
        <f aca="false">D3445/10</f>
        <v>1.805</v>
      </c>
      <c r="F3445" s="29" t="n">
        <f aca="false">(E3445+Einstellungen!$B$20)*(1+Einstellungen!$B$10)</f>
        <v>24.34859</v>
      </c>
      <c r="G3445" s="21" t="str">
        <f aca="false">IF(F3445&lt;Einstellungen!$B$5,"ja","nein")</f>
        <v>ja</v>
      </c>
      <c r="H3445" s="21" t="s">
        <v>18</v>
      </c>
      <c r="I3445" s="29" t="n">
        <f aca="false">INDEX(Einstellungen!$B$27:$B$50,11)</f>
        <v>1.05</v>
      </c>
      <c r="J3445" s="29" t="n">
        <f aca="false">F3445*I3445</f>
        <v>25.5660195</v>
      </c>
    </row>
    <row r="3446" customFormat="false" ht="15" hidden="false" customHeight="false" outlineLevel="0" collapsed="false">
      <c r="A3446" s="28" t="n">
        <v>45724</v>
      </c>
      <c r="B3446" s="21" t="s">
        <v>123</v>
      </c>
      <c r="C3446" s="21" t="s">
        <v>138</v>
      </c>
      <c r="D3446" s="29" t="n">
        <v>2.07</v>
      </c>
      <c r="E3446" s="29" t="n">
        <f aca="false">D3446/10</f>
        <v>0.207</v>
      </c>
      <c r="F3446" s="29" t="n">
        <f aca="false">(E3446+Einstellungen!$B$20)*(1+Einstellungen!$B$10)</f>
        <v>22.44697</v>
      </c>
      <c r="G3446" s="21" t="str">
        <f aca="false">IF(F3446&lt;Einstellungen!$B$5,"ja","nein")</f>
        <v>ja</v>
      </c>
      <c r="H3446" s="21" t="s">
        <v>18</v>
      </c>
      <c r="I3446" s="29" t="n">
        <f aca="false">INDEX(Einstellungen!$B$27:$B$50,12)</f>
        <v>1.1</v>
      </c>
      <c r="J3446" s="29" t="n">
        <f aca="false">F3446*I3446</f>
        <v>24.691667</v>
      </c>
    </row>
    <row r="3447" customFormat="false" ht="15" hidden="false" customHeight="false" outlineLevel="0" collapsed="false">
      <c r="A3447" s="28" t="n">
        <v>45724</v>
      </c>
      <c r="B3447" s="21" t="s">
        <v>124</v>
      </c>
      <c r="C3447" s="21" t="s">
        <v>138</v>
      </c>
      <c r="D3447" s="29" t="n">
        <v>-0.34</v>
      </c>
      <c r="E3447" s="29" t="n">
        <f aca="false">D3447/10</f>
        <v>-0.034</v>
      </c>
      <c r="F3447" s="29" t="n">
        <f aca="false">(E3447+Einstellungen!$B$20)*(1+Einstellungen!$B$10)</f>
        <v>22.16018</v>
      </c>
      <c r="G3447" s="21" t="str">
        <f aca="false">IF(F3447&lt;Einstellungen!$B$5,"ja","nein")</f>
        <v>ja</v>
      </c>
      <c r="H3447" s="21" t="s">
        <v>18</v>
      </c>
      <c r="I3447" s="29" t="n">
        <f aca="false">INDEX(Einstellungen!$B$27:$B$50,13)</f>
        <v>1.2</v>
      </c>
      <c r="J3447" s="29" t="n">
        <f aca="false">F3447*I3447</f>
        <v>26.592216</v>
      </c>
    </row>
    <row r="3448" customFormat="false" ht="15" hidden="false" customHeight="false" outlineLevel="0" collapsed="false">
      <c r="A3448" s="28" t="n">
        <v>45724</v>
      </c>
      <c r="B3448" s="21" t="s">
        <v>125</v>
      </c>
      <c r="C3448" s="21" t="s">
        <v>138</v>
      </c>
      <c r="D3448" s="29" t="n">
        <v>-0.1</v>
      </c>
      <c r="E3448" s="29" t="n">
        <f aca="false">D3448/10</f>
        <v>-0.01</v>
      </c>
      <c r="F3448" s="29" t="n">
        <f aca="false">(E3448+Einstellungen!$B$20)*(1+Einstellungen!$B$10)</f>
        <v>22.18874</v>
      </c>
      <c r="G3448" s="21" t="str">
        <f aca="false">IF(F3448&lt;Einstellungen!$B$5,"ja","nein")</f>
        <v>ja</v>
      </c>
      <c r="H3448" s="21" t="s">
        <v>18</v>
      </c>
      <c r="I3448" s="29" t="n">
        <f aca="false">INDEX(Einstellungen!$B$27:$B$50,14)</f>
        <v>1.15</v>
      </c>
      <c r="J3448" s="29" t="n">
        <f aca="false">F3448*I3448</f>
        <v>25.517051</v>
      </c>
    </row>
    <row r="3449" customFormat="false" ht="15" hidden="false" customHeight="false" outlineLevel="0" collapsed="false">
      <c r="A3449" s="28" t="n">
        <v>45724</v>
      </c>
      <c r="B3449" s="21" t="s">
        <v>126</v>
      </c>
      <c r="C3449" s="21" t="s">
        <v>138</v>
      </c>
      <c r="D3449" s="29" t="n">
        <v>0.07</v>
      </c>
      <c r="E3449" s="29" t="n">
        <f aca="false">D3449/10</f>
        <v>0.007</v>
      </c>
      <c r="F3449" s="29" t="n">
        <f aca="false">(E3449+Einstellungen!$B$20)*(1+Einstellungen!$B$10)</f>
        <v>22.20897</v>
      </c>
      <c r="G3449" s="21" t="str">
        <f aca="false">IF(F3449&lt;Einstellungen!$B$5,"ja","nein")</f>
        <v>ja</v>
      </c>
      <c r="H3449" s="21" t="s">
        <v>18</v>
      </c>
      <c r="I3449" s="29" t="n">
        <f aca="false">INDEX(Einstellungen!$B$27:$B$50,15)</f>
        <v>1</v>
      </c>
      <c r="J3449" s="29" t="n">
        <f aca="false">F3449*I3449</f>
        <v>22.20897</v>
      </c>
    </row>
    <row r="3450" customFormat="false" ht="15" hidden="false" customHeight="false" outlineLevel="0" collapsed="false">
      <c r="A3450" s="28" t="n">
        <v>45724</v>
      </c>
      <c r="B3450" s="21" t="s">
        <v>127</v>
      </c>
      <c r="C3450" s="21" t="s">
        <v>138</v>
      </c>
      <c r="D3450" s="29" t="n">
        <v>56.2</v>
      </c>
      <c r="E3450" s="29" t="n">
        <f aca="false">D3450/10</f>
        <v>5.62</v>
      </c>
      <c r="F3450" s="29" t="n">
        <f aca="false">(E3450+Einstellungen!$B$20)*(1+Einstellungen!$B$10)</f>
        <v>28.88844</v>
      </c>
      <c r="G3450" s="21" t="str">
        <f aca="false">IF(F3450&lt;Einstellungen!$B$5,"ja","nein")</f>
        <v>ja</v>
      </c>
      <c r="H3450" s="21" t="s">
        <v>18</v>
      </c>
      <c r="I3450" s="29" t="n">
        <f aca="false">INDEX(Einstellungen!$B$27:$B$50,16)</f>
        <v>0.95</v>
      </c>
      <c r="J3450" s="29" t="n">
        <f aca="false">F3450*I3450</f>
        <v>27.444018</v>
      </c>
    </row>
    <row r="3451" customFormat="false" ht="15" hidden="false" customHeight="false" outlineLevel="0" collapsed="false">
      <c r="A3451" s="28" t="n">
        <v>45724</v>
      </c>
      <c r="B3451" s="21" t="s">
        <v>128</v>
      </c>
      <c r="C3451" s="21" t="s">
        <v>138</v>
      </c>
      <c r="D3451" s="29" t="n">
        <v>100.86</v>
      </c>
      <c r="E3451" s="29" t="n">
        <f aca="false">D3451/10</f>
        <v>10.086</v>
      </c>
      <c r="F3451" s="29" t="n">
        <f aca="false">(E3451+Einstellungen!$B$20)*(1+Einstellungen!$B$10)</f>
        <v>34.20298</v>
      </c>
      <c r="G3451" s="21" t="str">
        <f aca="false">IF(F3451&lt;Einstellungen!$B$5,"ja","nein")</f>
        <v>nein</v>
      </c>
      <c r="H3451" s="21" t="s">
        <v>18</v>
      </c>
      <c r="I3451" s="29" t="n">
        <f aca="false">INDEX(Einstellungen!$B$27:$B$50,17)</f>
        <v>0.95</v>
      </c>
      <c r="J3451" s="29" t="n">
        <f aca="false">F3451*I3451</f>
        <v>32.492831</v>
      </c>
    </row>
    <row r="3452" customFormat="false" ht="15" hidden="false" customHeight="false" outlineLevel="0" collapsed="false">
      <c r="A3452" s="28" t="n">
        <v>45724</v>
      </c>
      <c r="B3452" s="21" t="s">
        <v>129</v>
      </c>
      <c r="C3452" s="21" t="s">
        <v>138</v>
      </c>
      <c r="D3452" s="29" t="n">
        <v>145.58</v>
      </c>
      <c r="E3452" s="29" t="n">
        <f aca="false">D3452/10</f>
        <v>14.558</v>
      </c>
      <c r="F3452" s="29" t="n">
        <f aca="false">(E3452+Einstellungen!$B$20)*(1+Einstellungen!$B$10)</f>
        <v>39.52466</v>
      </c>
      <c r="G3452" s="21" t="str">
        <f aca="false">IF(F3452&lt;Einstellungen!$B$5,"ja","nein")</f>
        <v>nein</v>
      </c>
      <c r="H3452" s="21" t="s">
        <v>18</v>
      </c>
      <c r="I3452" s="29" t="n">
        <f aca="false">INDEX(Einstellungen!$B$27:$B$50,18)</f>
        <v>1.1</v>
      </c>
      <c r="J3452" s="29" t="n">
        <f aca="false">F3452*I3452</f>
        <v>43.477126</v>
      </c>
    </row>
    <row r="3453" customFormat="false" ht="15" hidden="false" customHeight="false" outlineLevel="0" collapsed="false">
      <c r="A3453" s="28" t="n">
        <v>45724</v>
      </c>
      <c r="B3453" s="21" t="s">
        <v>130</v>
      </c>
      <c r="C3453" s="21" t="s">
        <v>138</v>
      </c>
      <c r="D3453" s="29" t="n">
        <v>174.05</v>
      </c>
      <c r="E3453" s="29" t="n">
        <f aca="false">D3453/10</f>
        <v>17.405</v>
      </c>
      <c r="F3453" s="29" t="n">
        <f aca="false">(E3453+Einstellungen!$B$20)*(1+Einstellungen!$B$10)</f>
        <v>42.91259</v>
      </c>
      <c r="G3453" s="21" t="str">
        <f aca="false">IF(F3453&lt;Einstellungen!$B$5,"ja","nein")</f>
        <v>nein</v>
      </c>
      <c r="H3453" s="21" t="s">
        <v>18</v>
      </c>
      <c r="I3453" s="29" t="n">
        <f aca="false">INDEX(Einstellungen!$B$27:$B$50,19)</f>
        <v>1.35</v>
      </c>
      <c r="J3453" s="29" t="n">
        <f aca="false">F3453*I3453</f>
        <v>57.9319965</v>
      </c>
    </row>
    <row r="3454" customFormat="false" ht="15" hidden="false" customHeight="false" outlineLevel="0" collapsed="false">
      <c r="A3454" s="28" t="n">
        <v>45724</v>
      </c>
      <c r="B3454" s="21" t="s">
        <v>131</v>
      </c>
      <c r="C3454" s="21" t="s">
        <v>138</v>
      </c>
      <c r="D3454" s="29" t="n">
        <v>140.03</v>
      </c>
      <c r="E3454" s="29" t="n">
        <f aca="false">D3454/10</f>
        <v>14.003</v>
      </c>
      <c r="F3454" s="29" t="n">
        <f aca="false">(E3454+Einstellungen!$B$20)*(1+Einstellungen!$B$10)</f>
        <v>38.86421</v>
      </c>
      <c r="G3454" s="21" t="str">
        <f aca="false">IF(F3454&lt;Einstellungen!$B$5,"ja","nein")</f>
        <v>nein</v>
      </c>
      <c r="H3454" s="21" t="s">
        <v>18</v>
      </c>
      <c r="I3454" s="29" t="n">
        <f aca="false">INDEX(Einstellungen!$B$27:$B$50,20)</f>
        <v>1.45</v>
      </c>
      <c r="J3454" s="29" t="n">
        <f aca="false">F3454*I3454</f>
        <v>56.3531045</v>
      </c>
    </row>
    <row r="3455" customFormat="false" ht="15" hidden="false" customHeight="false" outlineLevel="0" collapsed="false">
      <c r="A3455" s="28" t="n">
        <v>45724</v>
      </c>
      <c r="B3455" s="21" t="s">
        <v>132</v>
      </c>
      <c r="C3455" s="21" t="s">
        <v>138</v>
      </c>
      <c r="D3455" s="29" t="n">
        <v>111.21</v>
      </c>
      <c r="E3455" s="29" t="n">
        <f aca="false">D3455/10</f>
        <v>11.121</v>
      </c>
      <c r="F3455" s="29" t="n">
        <f aca="false">(E3455+Einstellungen!$B$20)*(1+Einstellungen!$B$10)</f>
        <v>35.43463</v>
      </c>
      <c r="G3455" s="21" t="str">
        <f aca="false">IF(F3455&lt;Einstellungen!$B$5,"ja","nein")</f>
        <v>nein</v>
      </c>
      <c r="H3455" s="21" t="s">
        <v>18</v>
      </c>
      <c r="I3455" s="29" t="n">
        <f aca="false">INDEX(Einstellungen!$B$27:$B$50,21)</f>
        <v>1.4</v>
      </c>
      <c r="J3455" s="29" t="n">
        <f aca="false">F3455*I3455</f>
        <v>49.608482</v>
      </c>
    </row>
    <row r="3456" customFormat="false" ht="15" hidden="false" customHeight="false" outlineLevel="0" collapsed="false">
      <c r="A3456" s="28" t="n">
        <v>45724</v>
      </c>
      <c r="B3456" s="21" t="s">
        <v>133</v>
      </c>
      <c r="C3456" s="21" t="s">
        <v>138</v>
      </c>
      <c r="D3456" s="29" t="n">
        <v>100</v>
      </c>
      <c r="E3456" s="29" t="n">
        <f aca="false">D3456/10</f>
        <v>10</v>
      </c>
      <c r="F3456" s="29" t="n">
        <f aca="false">(E3456+Einstellungen!$B$20)*(1+Einstellungen!$B$10)</f>
        <v>34.10064</v>
      </c>
      <c r="G3456" s="21" t="str">
        <f aca="false">IF(F3456&lt;Einstellungen!$B$5,"ja","nein")</f>
        <v>nein</v>
      </c>
      <c r="H3456" s="21" t="s">
        <v>18</v>
      </c>
      <c r="I3456" s="29" t="n">
        <f aca="false">INDEX(Einstellungen!$B$27:$B$50,22)</f>
        <v>1.25</v>
      </c>
      <c r="J3456" s="29" t="n">
        <f aca="false">F3456*I3456</f>
        <v>42.6258</v>
      </c>
    </row>
    <row r="3457" customFormat="false" ht="15" hidden="false" customHeight="false" outlineLevel="0" collapsed="false">
      <c r="A3457" s="28" t="n">
        <v>45724</v>
      </c>
      <c r="B3457" s="21" t="s">
        <v>134</v>
      </c>
      <c r="C3457" s="21" t="s">
        <v>138</v>
      </c>
      <c r="D3457" s="29" t="n">
        <v>99.24</v>
      </c>
      <c r="E3457" s="29" t="n">
        <f aca="false">D3457/10</f>
        <v>9.924</v>
      </c>
      <c r="F3457" s="29" t="n">
        <f aca="false">(E3457+Einstellungen!$B$20)*(1+Einstellungen!$B$10)</f>
        <v>34.0102</v>
      </c>
      <c r="G3457" s="21" t="str">
        <f aca="false">IF(F3457&lt;Einstellungen!$B$5,"ja","nein")</f>
        <v>nein</v>
      </c>
      <c r="H3457" s="21" t="s">
        <v>18</v>
      </c>
      <c r="I3457" s="29" t="n">
        <f aca="false">INDEX(Einstellungen!$B$27:$B$50,23)</f>
        <v>1.05</v>
      </c>
      <c r="J3457" s="29" t="n">
        <f aca="false">F3457*I3457</f>
        <v>35.71071</v>
      </c>
    </row>
    <row r="3458" customFormat="false" ht="15" hidden="false" customHeight="false" outlineLevel="0" collapsed="false">
      <c r="A3458" s="28" t="n">
        <v>45724</v>
      </c>
      <c r="B3458" s="21" t="s">
        <v>135</v>
      </c>
      <c r="C3458" s="21" t="s">
        <v>138</v>
      </c>
      <c r="D3458" s="29" t="n">
        <v>97.94</v>
      </c>
      <c r="E3458" s="29" t="n">
        <f aca="false">D3458/10</f>
        <v>9.794</v>
      </c>
      <c r="F3458" s="29" t="n">
        <f aca="false">(E3458+Einstellungen!$B$20)*(1+Einstellungen!$B$10)</f>
        <v>33.8555</v>
      </c>
      <c r="G3458" s="21" t="str">
        <f aca="false">IF(F3458&lt;Einstellungen!$B$5,"ja","nein")</f>
        <v>nein</v>
      </c>
      <c r="H3458" s="21" t="s">
        <v>18</v>
      </c>
      <c r="I3458" s="29" t="n">
        <f aca="false">INDEX(Einstellungen!$B$27:$B$50,24)</f>
        <v>0.8</v>
      </c>
      <c r="J3458" s="29" t="n">
        <f aca="false">F3458*I3458</f>
        <v>27.0844</v>
      </c>
    </row>
    <row r="3459" customFormat="false" ht="15" hidden="false" customHeight="false" outlineLevel="0" collapsed="false">
      <c r="A3459" s="28" t="n">
        <v>45725</v>
      </c>
      <c r="B3459" s="21" t="s">
        <v>111</v>
      </c>
      <c r="C3459" s="21" t="s">
        <v>139</v>
      </c>
      <c r="D3459" s="29" t="n">
        <v>95.19</v>
      </c>
      <c r="E3459" s="29" t="n">
        <f aca="false">D3459/10</f>
        <v>9.519</v>
      </c>
      <c r="F3459" s="29" t="n">
        <f aca="false">(E3459+Einstellungen!$B$20)*(1+Einstellungen!$B$10)</f>
        <v>33.52825</v>
      </c>
      <c r="G3459" s="21" t="str">
        <f aca="false">IF(F3459&lt;Einstellungen!$B$5,"ja","nein")</f>
        <v>nein</v>
      </c>
      <c r="H3459" s="21" t="s">
        <v>18</v>
      </c>
      <c r="I3459" s="29" t="n">
        <f aca="false">INDEX(Einstellungen!$B$27:$B$50,1)</f>
        <v>0.6</v>
      </c>
      <c r="J3459" s="29" t="n">
        <f aca="false">F3459*I3459</f>
        <v>20.11695</v>
      </c>
    </row>
    <row r="3460" customFormat="false" ht="15" hidden="false" customHeight="false" outlineLevel="0" collapsed="false">
      <c r="A3460" s="28" t="n">
        <v>45725</v>
      </c>
      <c r="B3460" s="21" t="s">
        <v>113</v>
      </c>
      <c r="C3460" s="21" t="s">
        <v>139</v>
      </c>
      <c r="D3460" s="29" t="n">
        <v>94.81</v>
      </c>
      <c r="E3460" s="29" t="n">
        <f aca="false">D3460/10</f>
        <v>9.481</v>
      </c>
      <c r="F3460" s="29" t="n">
        <f aca="false">(E3460+Einstellungen!$B$20)*(1+Einstellungen!$B$10)</f>
        <v>33.48303</v>
      </c>
      <c r="G3460" s="21" t="str">
        <f aca="false">IF(F3460&lt;Einstellungen!$B$5,"ja","nein")</f>
        <v>nein</v>
      </c>
      <c r="H3460" s="21" t="s">
        <v>18</v>
      </c>
      <c r="I3460" s="29" t="n">
        <f aca="false">INDEX(Einstellungen!$B$27:$B$50,2)</f>
        <v>0.5</v>
      </c>
      <c r="J3460" s="29" t="n">
        <f aca="false">F3460*I3460</f>
        <v>16.741515</v>
      </c>
    </row>
    <row r="3461" customFormat="false" ht="15" hidden="false" customHeight="false" outlineLevel="0" collapsed="false">
      <c r="A3461" s="28" t="n">
        <v>45725</v>
      </c>
      <c r="B3461" s="21" t="s">
        <v>114</v>
      </c>
      <c r="C3461" s="21" t="s">
        <v>139</v>
      </c>
      <c r="D3461" s="29" t="n">
        <v>94.44</v>
      </c>
      <c r="E3461" s="29" t="n">
        <f aca="false">D3461/10</f>
        <v>9.444</v>
      </c>
      <c r="F3461" s="29" t="n">
        <f aca="false">(E3461+Einstellungen!$B$20)*(1+Einstellungen!$B$10)</f>
        <v>33.439</v>
      </c>
      <c r="G3461" s="21" t="str">
        <f aca="false">IF(F3461&lt;Einstellungen!$B$5,"ja","nein")</f>
        <v>nein</v>
      </c>
      <c r="H3461" s="21" t="s">
        <v>18</v>
      </c>
      <c r="I3461" s="29" t="n">
        <f aca="false">INDEX(Einstellungen!$B$27:$B$50,3)</f>
        <v>0.45</v>
      </c>
      <c r="J3461" s="29" t="n">
        <f aca="false">F3461*I3461</f>
        <v>15.04755</v>
      </c>
    </row>
    <row r="3462" customFormat="false" ht="15" hidden="false" customHeight="false" outlineLevel="0" collapsed="false">
      <c r="A3462" s="28" t="n">
        <v>45725</v>
      </c>
      <c r="B3462" s="21" t="s">
        <v>115</v>
      </c>
      <c r="C3462" s="21" t="s">
        <v>139</v>
      </c>
      <c r="D3462" s="29" t="n">
        <v>96.51</v>
      </c>
      <c r="E3462" s="29" t="n">
        <f aca="false">D3462/10</f>
        <v>9.651</v>
      </c>
      <c r="F3462" s="29" t="n">
        <f aca="false">(E3462+Einstellungen!$B$20)*(1+Einstellungen!$B$10)</f>
        <v>33.68533</v>
      </c>
      <c r="G3462" s="21" t="str">
        <f aca="false">IF(F3462&lt;Einstellungen!$B$5,"ja","nein")</f>
        <v>nein</v>
      </c>
      <c r="H3462" s="21" t="s">
        <v>18</v>
      </c>
      <c r="I3462" s="29" t="n">
        <f aca="false">INDEX(Einstellungen!$B$27:$B$50,4)</f>
        <v>0.45</v>
      </c>
      <c r="J3462" s="29" t="n">
        <f aca="false">F3462*I3462</f>
        <v>15.1583985</v>
      </c>
    </row>
    <row r="3463" customFormat="false" ht="15" hidden="false" customHeight="false" outlineLevel="0" collapsed="false">
      <c r="A3463" s="28" t="n">
        <v>45725</v>
      </c>
      <c r="B3463" s="21" t="s">
        <v>116</v>
      </c>
      <c r="C3463" s="21" t="s">
        <v>139</v>
      </c>
      <c r="D3463" s="29" t="n">
        <v>98.67</v>
      </c>
      <c r="E3463" s="29" t="n">
        <f aca="false">D3463/10</f>
        <v>9.867</v>
      </c>
      <c r="F3463" s="29" t="n">
        <f aca="false">(E3463+Einstellungen!$B$20)*(1+Einstellungen!$B$10)</f>
        <v>33.94237</v>
      </c>
      <c r="G3463" s="21" t="str">
        <f aca="false">IF(F3463&lt;Einstellungen!$B$5,"ja","nein")</f>
        <v>nein</v>
      </c>
      <c r="H3463" s="21" t="s">
        <v>18</v>
      </c>
      <c r="I3463" s="29" t="n">
        <f aca="false">INDEX(Einstellungen!$B$27:$B$50,5)</f>
        <v>0.45</v>
      </c>
      <c r="J3463" s="29" t="n">
        <f aca="false">F3463*I3463</f>
        <v>15.2740665</v>
      </c>
    </row>
    <row r="3464" customFormat="false" ht="15" hidden="false" customHeight="false" outlineLevel="0" collapsed="false">
      <c r="A3464" s="28" t="n">
        <v>45725</v>
      </c>
      <c r="B3464" s="21" t="s">
        <v>117</v>
      </c>
      <c r="C3464" s="21" t="s">
        <v>139</v>
      </c>
      <c r="D3464" s="29" t="n">
        <v>101.51</v>
      </c>
      <c r="E3464" s="29" t="n">
        <f aca="false">D3464/10</f>
        <v>10.151</v>
      </c>
      <c r="F3464" s="29" t="n">
        <f aca="false">(E3464+Einstellungen!$B$20)*(1+Einstellungen!$B$10)</f>
        <v>34.28033</v>
      </c>
      <c r="G3464" s="21" t="str">
        <f aca="false">IF(F3464&lt;Einstellungen!$B$5,"ja","nein")</f>
        <v>nein</v>
      </c>
      <c r="H3464" s="21" t="s">
        <v>18</v>
      </c>
      <c r="I3464" s="29" t="n">
        <f aca="false">INDEX(Einstellungen!$B$27:$B$50,6)</f>
        <v>0.5</v>
      </c>
      <c r="J3464" s="29" t="n">
        <f aca="false">F3464*I3464</f>
        <v>17.140165</v>
      </c>
    </row>
    <row r="3465" customFormat="false" ht="15" hidden="false" customHeight="false" outlineLevel="0" collapsed="false">
      <c r="A3465" s="28" t="n">
        <v>45725</v>
      </c>
      <c r="B3465" s="21" t="s">
        <v>118</v>
      </c>
      <c r="C3465" s="21" t="s">
        <v>139</v>
      </c>
      <c r="D3465" s="29" t="n">
        <v>100</v>
      </c>
      <c r="E3465" s="29" t="n">
        <f aca="false">D3465/10</f>
        <v>10</v>
      </c>
      <c r="F3465" s="29" t="n">
        <f aca="false">(E3465+Einstellungen!$B$20)*(1+Einstellungen!$B$10)</f>
        <v>34.10064</v>
      </c>
      <c r="G3465" s="21" t="str">
        <f aca="false">IF(F3465&lt;Einstellungen!$B$5,"ja","nein")</f>
        <v>nein</v>
      </c>
      <c r="H3465" s="21" t="s">
        <v>18</v>
      </c>
      <c r="I3465" s="29" t="n">
        <f aca="false">INDEX(Einstellungen!$B$27:$B$50,7)</f>
        <v>0.7</v>
      </c>
      <c r="J3465" s="29" t="n">
        <f aca="false">F3465*I3465</f>
        <v>23.870448</v>
      </c>
    </row>
    <row r="3466" customFormat="false" ht="15" hidden="false" customHeight="false" outlineLevel="0" collapsed="false">
      <c r="A3466" s="28" t="n">
        <v>45725</v>
      </c>
      <c r="B3466" s="21" t="s">
        <v>119</v>
      </c>
      <c r="C3466" s="21" t="s">
        <v>139</v>
      </c>
      <c r="D3466" s="29" t="n">
        <v>93.01</v>
      </c>
      <c r="E3466" s="29" t="n">
        <f aca="false">D3466/10</f>
        <v>9.301</v>
      </c>
      <c r="F3466" s="29" t="n">
        <f aca="false">(E3466+Einstellungen!$B$20)*(1+Einstellungen!$B$10)</f>
        <v>33.26883</v>
      </c>
      <c r="G3466" s="21" t="str">
        <f aca="false">IF(F3466&lt;Einstellungen!$B$5,"ja","nein")</f>
        <v>nein</v>
      </c>
      <c r="H3466" s="21" t="s">
        <v>18</v>
      </c>
      <c r="I3466" s="29" t="n">
        <f aca="false">INDEX(Einstellungen!$B$27:$B$50,8)</f>
        <v>0.95</v>
      </c>
      <c r="J3466" s="29" t="n">
        <f aca="false">F3466*I3466</f>
        <v>31.6053885</v>
      </c>
    </row>
    <row r="3467" customFormat="false" ht="15" hidden="false" customHeight="false" outlineLevel="0" collapsed="false">
      <c r="A3467" s="28" t="n">
        <v>45725</v>
      </c>
      <c r="B3467" s="21" t="s">
        <v>120</v>
      </c>
      <c r="C3467" s="21" t="s">
        <v>139</v>
      </c>
      <c r="D3467" s="29" t="n">
        <v>65.4</v>
      </c>
      <c r="E3467" s="29" t="n">
        <f aca="false">D3467/10</f>
        <v>6.54</v>
      </c>
      <c r="F3467" s="29" t="n">
        <f aca="false">(E3467+Einstellungen!$B$20)*(1+Einstellungen!$B$10)</f>
        <v>29.98324</v>
      </c>
      <c r="G3467" s="21" t="str">
        <f aca="false">IF(F3467&lt;Einstellungen!$B$5,"ja","nein")</f>
        <v>nein</v>
      </c>
      <c r="H3467" s="21" t="s">
        <v>18</v>
      </c>
      <c r="I3467" s="29" t="n">
        <f aca="false">INDEX(Einstellungen!$B$27:$B$50,9)</f>
        <v>1.05</v>
      </c>
      <c r="J3467" s="29" t="n">
        <f aca="false">F3467*I3467</f>
        <v>31.482402</v>
      </c>
    </row>
    <row r="3468" customFormat="false" ht="15" hidden="false" customHeight="false" outlineLevel="0" collapsed="false">
      <c r="A3468" s="28" t="n">
        <v>45725</v>
      </c>
      <c r="B3468" s="21" t="s">
        <v>121</v>
      </c>
      <c r="C3468" s="21" t="s">
        <v>139</v>
      </c>
      <c r="D3468" s="29" t="n">
        <v>29.27</v>
      </c>
      <c r="E3468" s="29" t="n">
        <f aca="false">D3468/10</f>
        <v>2.927</v>
      </c>
      <c r="F3468" s="29" t="n">
        <f aca="false">(E3468+Einstellungen!$B$20)*(1+Einstellungen!$B$10)</f>
        <v>25.68377</v>
      </c>
      <c r="G3468" s="21" t="str">
        <f aca="false">IF(F3468&lt;Einstellungen!$B$5,"ja","nein")</f>
        <v>ja</v>
      </c>
      <c r="H3468" s="21" t="s">
        <v>18</v>
      </c>
      <c r="I3468" s="29" t="n">
        <f aca="false">INDEX(Einstellungen!$B$27:$B$50,10)</f>
        <v>1.05</v>
      </c>
      <c r="J3468" s="29" t="n">
        <f aca="false">F3468*I3468</f>
        <v>26.9679585</v>
      </c>
    </row>
    <row r="3469" customFormat="false" ht="15" hidden="false" customHeight="false" outlineLevel="0" collapsed="false">
      <c r="A3469" s="28" t="n">
        <v>45725</v>
      </c>
      <c r="B3469" s="21" t="s">
        <v>122</v>
      </c>
      <c r="C3469" s="21" t="s">
        <v>139</v>
      </c>
      <c r="D3469" s="29" t="n">
        <v>10.1</v>
      </c>
      <c r="E3469" s="29" t="n">
        <f aca="false">D3469/10</f>
        <v>1.01</v>
      </c>
      <c r="F3469" s="29" t="n">
        <f aca="false">(E3469+Einstellungen!$B$20)*(1+Einstellungen!$B$10)</f>
        <v>23.40254</v>
      </c>
      <c r="G3469" s="21" t="str">
        <f aca="false">IF(F3469&lt;Einstellungen!$B$5,"ja","nein")</f>
        <v>ja</v>
      </c>
      <c r="H3469" s="21" t="s">
        <v>18</v>
      </c>
      <c r="I3469" s="29" t="n">
        <f aca="false">INDEX(Einstellungen!$B$27:$B$50,11)</f>
        <v>1.05</v>
      </c>
      <c r="J3469" s="29" t="n">
        <f aca="false">F3469*I3469</f>
        <v>24.572667</v>
      </c>
    </row>
    <row r="3470" customFormat="false" ht="15" hidden="false" customHeight="false" outlineLevel="0" collapsed="false">
      <c r="A3470" s="28" t="n">
        <v>45725</v>
      </c>
      <c r="B3470" s="21" t="s">
        <v>123</v>
      </c>
      <c r="C3470" s="21" t="s">
        <v>139</v>
      </c>
      <c r="D3470" s="29" t="n">
        <v>0.03</v>
      </c>
      <c r="E3470" s="29" t="n">
        <f aca="false">D3470/10</f>
        <v>0.003</v>
      </c>
      <c r="F3470" s="29" t="n">
        <f aca="false">(E3470+Einstellungen!$B$20)*(1+Einstellungen!$B$10)</f>
        <v>22.20421</v>
      </c>
      <c r="G3470" s="21" t="str">
        <f aca="false">IF(F3470&lt;Einstellungen!$B$5,"ja","nein")</f>
        <v>ja</v>
      </c>
      <c r="H3470" s="21" t="s">
        <v>18</v>
      </c>
      <c r="I3470" s="29" t="n">
        <f aca="false">INDEX(Einstellungen!$B$27:$B$50,12)</f>
        <v>1.1</v>
      </c>
      <c r="J3470" s="29" t="n">
        <f aca="false">F3470*I3470</f>
        <v>24.424631</v>
      </c>
    </row>
    <row r="3471" customFormat="false" ht="15" hidden="false" customHeight="false" outlineLevel="0" collapsed="false">
      <c r="A3471" s="28" t="n">
        <v>45725</v>
      </c>
      <c r="B3471" s="21" t="s">
        <v>124</v>
      </c>
      <c r="C3471" s="21" t="s">
        <v>139</v>
      </c>
      <c r="D3471" s="29" t="n">
        <v>-2.26</v>
      </c>
      <c r="E3471" s="29" t="n">
        <f aca="false">D3471/10</f>
        <v>-0.226</v>
      </c>
      <c r="F3471" s="29" t="n">
        <f aca="false">(E3471+Einstellungen!$B$20)*(1+Einstellungen!$B$10)</f>
        <v>21.9317</v>
      </c>
      <c r="G3471" s="21" t="str">
        <f aca="false">IF(F3471&lt;Einstellungen!$B$5,"ja","nein")</f>
        <v>ja</v>
      </c>
      <c r="H3471" s="21" t="s">
        <v>18</v>
      </c>
      <c r="I3471" s="29" t="n">
        <f aca="false">INDEX(Einstellungen!$B$27:$B$50,13)</f>
        <v>1.2</v>
      </c>
      <c r="J3471" s="29" t="n">
        <f aca="false">F3471*I3471</f>
        <v>26.31804</v>
      </c>
    </row>
    <row r="3472" customFormat="false" ht="15" hidden="false" customHeight="false" outlineLevel="0" collapsed="false">
      <c r="A3472" s="28" t="n">
        <v>45725</v>
      </c>
      <c r="B3472" s="21" t="s">
        <v>125</v>
      </c>
      <c r="C3472" s="21" t="s">
        <v>139</v>
      </c>
      <c r="D3472" s="29" t="n">
        <v>-2.04</v>
      </c>
      <c r="E3472" s="29" t="n">
        <f aca="false">D3472/10</f>
        <v>-0.204</v>
      </c>
      <c r="F3472" s="29" t="n">
        <f aca="false">(E3472+Einstellungen!$B$20)*(1+Einstellungen!$B$10)</f>
        <v>21.95788</v>
      </c>
      <c r="G3472" s="21" t="str">
        <f aca="false">IF(F3472&lt;Einstellungen!$B$5,"ja","nein")</f>
        <v>ja</v>
      </c>
      <c r="H3472" s="21" t="s">
        <v>18</v>
      </c>
      <c r="I3472" s="29" t="n">
        <f aca="false">INDEX(Einstellungen!$B$27:$B$50,14)</f>
        <v>1.15</v>
      </c>
      <c r="J3472" s="29" t="n">
        <f aca="false">F3472*I3472</f>
        <v>25.251562</v>
      </c>
    </row>
    <row r="3473" customFormat="false" ht="15" hidden="false" customHeight="false" outlineLevel="0" collapsed="false">
      <c r="A3473" s="28" t="n">
        <v>45725</v>
      </c>
      <c r="B3473" s="21" t="s">
        <v>126</v>
      </c>
      <c r="C3473" s="21" t="s">
        <v>139</v>
      </c>
      <c r="D3473" s="29" t="n">
        <v>0.09</v>
      </c>
      <c r="E3473" s="29" t="n">
        <f aca="false">D3473/10</f>
        <v>0.009</v>
      </c>
      <c r="F3473" s="29" t="n">
        <f aca="false">(E3473+Einstellungen!$B$20)*(1+Einstellungen!$B$10)</f>
        <v>22.21135</v>
      </c>
      <c r="G3473" s="21" t="str">
        <f aca="false">IF(F3473&lt;Einstellungen!$B$5,"ja","nein")</f>
        <v>ja</v>
      </c>
      <c r="H3473" s="21" t="s">
        <v>18</v>
      </c>
      <c r="I3473" s="29" t="n">
        <f aca="false">INDEX(Einstellungen!$B$27:$B$50,15)</f>
        <v>1</v>
      </c>
      <c r="J3473" s="29" t="n">
        <f aca="false">F3473*I3473</f>
        <v>22.21135</v>
      </c>
    </row>
    <row r="3474" customFormat="false" ht="15" hidden="false" customHeight="false" outlineLevel="0" collapsed="false">
      <c r="A3474" s="28" t="n">
        <v>45725</v>
      </c>
      <c r="B3474" s="21" t="s">
        <v>127</v>
      </c>
      <c r="C3474" s="21" t="s">
        <v>139</v>
      </c>
      <c r="D3474" s="29" t="n">
        <v>17.39</v>
      </c>
      <c r="E3474" s="29" t="n">
        <f aca="false">D3474/10</f>
        <v>1.739</v>
      </c>
      <c r="F3474" s="29" t="n">
        <f aca="false">(E3474+Einstellungen!$B$20)*(1+Einstellungen!$B$10)</f>
        <v>24.27005</v>
      </c>
      <c r="G3474" s="21" t="str">
        <f aca="false">IF(F3474&lt;Einstellungen!$B$5,"ja","nein")</f>
        <v>ja</v>
      </c>
      <c r="H3474" s="21" t="s">
        <v>18</v>
      </c>
      <c r="I3474" s="29" t="n">
        <f aca="false">INDEX(Einstellungen!$B$27:$B$50,16)</f>
        <v>0.95</v>
      </c>
      <c r="J3474" s="29" t="n">
        <f aca="false">F3474*I3474</f>
        <v>23.0565475</v>
      </c>
    </row>
    <row r="3475" customFormat="false" ht="15" hidden="false" customHeight="false" outlineLevel="0" collapsed="false">
      <c r="A3475" s="28" t="n">
        <v>45725</v>
      </c>
      <c r="B3475" s="21" t="s">
        <v>128</v>
      </c>
      <c r="C3475" s="21" t="s">
        <v>139</v>
      </c>
      <c r="D3475" s="29" t="n">
        <v>90.56</v>
      </c>
      <c r="E3475" s="29" t="n">
        <f aca="false">D3475/10</f>
        <v>9.056</v>
      </c>
      <c r="F3475" s="29" t="n">
        <f aca="false">(E3475+Einstellungen!$B$20)*(1+Einstellungen!$B$10)</f>
        <v>32.97728</v>
      </c>
      <c r="G3475" s="21" t="str">
        <f aca="false">IF(F3475&lt;Einstellungen!$B$5,"ja","nein")</f>
        <v>nein</v>
      </c>
      <c r="H3475" s="21" t="s">
        <v>18</v>
      </c>
      <c r="I3475" s="29" t="n">
        <f aca="false">INDEX(Einstellungen!$B$27:$B$50,17)</f>
        <v>0.95</v>
      </c>
      <c r="J3475" s="29" t="n">
        <f aca="false">F3475*I3475</f>
        <v>31.328416</v>
      </c>
    </row>
    <row r="3476" customFormat="false" ht="15" hidden="false" customHeight="false" outlineLevel="0" collapsed="false">
      <c r="A3476" s="28" t="n">
        <v>45725</v>
      </c>
      <c r="B3476" s="21" t="s">
        <v>129</v>
      </c>
      <c r="C3476" s="21" t="s">
        <v>139</v>
      </c>
      <c r="D3476" s="29" t="n">
        <v>125.74</v>
      </c>
      <c r="E3476" s="29" t="n">
        <f aca="false">D3476/10</f>
        <v>12.574</v>
      </c>
      <c r="F3476" s="29" t="n">
        <f aca="false">(E3476+Einstellungen!$B$20)*(1+Einstellungen!$B$10)</f>
        <v>37.1637</v>
      </c>
      <c r="G3476" s="21" t="str">
        <f aca="false">IF(F3476&lt;Einstellungen!$B$5,"ja","nein")</f>
        <v>nein</v>
      </c>
      <c r="H3476" s="21" t="s">
        <v>18</v>
      </c>
      <c r="I3476" s="29" t="n">
        <f aca="false">INDEX(Einstellungen!$B$27:$B$50,18)</f>
        <v>1.1</v>
      </c>
      <c r="J3476" s="29" t="n">
        <f aca="false">F3476*I3476</f>
        <v>40.88007</v>
      </c>
    </row>
    <row r="3477" customFormat="false" ht="15" hidden="false" customHeight="false" outlineLevel="0" collapsed="false">
      <c r="A3477" s="28" t="n">
        <v>45725</v>
      </c>
      <c r="B3477" s="21" t="s">
        <v>130</v>
      </c>
      <c r="C3477" s="21" t="s">
        <v>139</v>
      </c>
      <c r="D3477" s="29" t="n">
        <v>135.37</v>
      </c>
      <c r="E3477" s="29" t="n">
        <f aca="false">D3477/10</f>
        <v>13.537</v>
      </c>
      <c r="F3477" s="29" t="n">
        <f aca="false">(E3477+Einstellungen!$B$20)*(1+Einstellungen!$B$10)</f>
        <v>38.30967</v>
      </c>
      <c r="G3477" s="21" t="str">
        <f aca="false">IF(F3477&lt;Einstellungen!$B$5,"ja","nein")</f>
        <v>nein</v>
      </c>
      <c r="H3477" s="21" t="s">
        <v>18</v>
      </c>
      <c r="I3477" s="29" t="n">
        <f aca="false">INDEX(Einstellungen!$B$27:$B$50,19)</f>
        <v>1.35</v>
      </c>
      <c r="J3477" s="29" t="n">
        <f aca="false">F3477*I3477</f>
        <v>51.7180545</v>
      </c>
    </row>
    <row r="3478" customFormat="false" ht="15" hidden="false" customHeight="false" outlineLevel="0" collapsed="false">
      <c r="A3478" s="28" t="n">
        <v>45725</v>
      </c>
      <c r="B3478" s="21" t="s">
        <v>131</v>
      </c>
      <c r="C3478" s="21" t="s">
        <v>139</v>
      </c>
      <c r="D3478" s="29" t="n">
        <v>136.7</v>
      </c>
      <c r="E3478" s="29" t="n">
        <f aca="false">D3478/10</f>
        <v>13.67</v>
      </c>
      <c r="F3478" s="29" t="n">
        <f aca="false">(E3478+Einstellungen!$B$20)*(1+Einstellungen!$B$10)</f>
        <v>38.46794</v>
      </c>
      <c r="G3478" s="21" t="str">
        <f aca="false">IF(F3478&lt;Einstellungen!$B$5,"ja","nein")</f>
        <v>nein</v>
      </c>
      <c r="H3478" s="21" t="s">
        <v>18</v>
      </c>
      <c r="I3478" s="29" t="n">
        <f aca="false">INDEX(Einstellungen!$B$27:$B$50,20)</f>
        <v>1.45</v>
      </c>
      <c r="J3478" s="29" t="n">
        <f aca="false">F3478*I3478</f>
        <v>55.778513</v>
      </c>
    </row>
    <row r="3479" customFormat="false" ht="15" hidden="false" customHeight="false" outlineLevel="0" collapsed="false">
      <c r="A3479" s="28" t="n">
        <v>45725</v>
      </c>
      <c r="B3479" s="21" t="s">
        <v>132</v>
      </c>
      <c r="C3479" s="21" t="s">
        <v>139</v>
      </c>
      <c r="D3479" s="29" t="n">
        <v>130.2</v>
      </c>
      <c r="E3479" s="29" t="n">
        <f aca="false">D3479/10</f>
        <v>13.02</v>
      </c>
      <c r="F3479" s="29" t="n">
        <f aca="false">(E3479+Einstellungen!$B$20)*(1+Einstellungen!$B$10)</f>
        <v>37.69444</v>
      </c>
      <c r="G3479" s="21" t="str">
        <f aca="false">IF(F3479&lt;Einstellungen!$B$5,"ja","nein")</f>
        <v>nein</v>
      </c>
      <c r="H3479" s="21" t="s">
        <v>18</v>
      </c>
      <c r="I3479" s="29" t="n">
        <f aca="false">INDEX(Einstellungen!$B$27:$B$50,21)</f>
        <v>1.4</v>
      </c>
      <c r="J3479" s="29" t="n">
        <f aca="false">F3479*I3479</f>
        <v>52.772216</v>
      </c>
    </row>
    <row r="3480" customFormat="false" ht="15" hidden="false" customHeight="false" outlineLevel="0" collapsed="false">
      <c r="A3480" s="28" t="n">
        <v>45725</v>
      </c>
      <c r="B3480" s="21" t="s">
        <v>133</v>
      </c>
      <c r="C3480" s="21" t="s">
        <v>139</v>
      </c>
      <c r="D3480" s="29" t="n">
        <v>122.7</v>
      </c>
      <c r="E3480" s="29" t="n">
        <f aca="false">D3480/10</f>
        <v>12.27</v>
      </c>
      <c r="F3480" s="29" t="n">
        <f aca="false">(E3480+Einstellungen!$B$20)*(1+Einstellungen!$B$10)</f>
        <v>36.80194</v>
      </c>
      <c r="G3480" s="21" t="str">
        <f aca="false">IF(F3480&lt;Einstellungen!$B$5,"ja","nein")</f>
        <v>nein</v>
      </c>
      <c r="H3480" s="21" t="s">
        <v>18</v>
      </c>
      <c r="I3480" s="29" t="n">
        <f aca="false">INDEX(Einstellungen!$B$27:$B$50,22)</f>
        <v>1.25</v>
      </c>
      <c r="J3480" s="29" t="n">
        <f aca="false">F3480*I3480</f>
        <v>46.002425</v>
      </c>
    </row>
    <row r="3481" customFormat="false" ht="15" hidden="false" customHeight="false" outlineLevel="0" collapsed="false">
      <c r="A3481" s="28" t="n">
        <v>45725</v>
      </c>
      <c r="B3481" s="21" t="s">
        <v>134</v>
      </c>
      <c r="C3481" s="21" t="s">
        <v>139</v>
      </c>
      <c r="D3481" s="29" t="n">
        <v>112.8</v>
      </c>
      <c r="E3481" s="29" t="n">
        <f aca="false">D3481/10</f>
        <v>11.28</v>
      </c>
      <c r="F3481" s="29" t="n">
        <f aca="false">(E3481+Einstellungen!$B$20)*(1+Einstellungen!$B$10)</f>
        <v>35.62384</v>
      </c>
      <c r="G3481" s="21" t="str">
        <f aca="false">IF(F3481&lt;Einstellungen!$B$5,"ja","nein")</f>
        <v>nein</v>
      </c>
      <c r="H3481" s="21" t="s">
        <v>18</v>
      </c>
      <c r="I3481" s="29" t="n">
        <f aca="false">INDEX(Einstellungen!$B$27:$B$50,23)</f>
        <v>1.05</v>
      </c>
      <c r="J3481" s="29" t="n">
        <f aca="false">F3481*I3481</f>
        <v>37.405032</v>
      </c>
    </row>
    <row r="3482" customFormat="false" ht="15" hidden="false" customHeight="false" outlineLevel="0" collapsed="false">
      <c r="A3482" s="28" t="n">
        <v>45725</v>
      </c>
      <c r="B3482" s="21" t="s">
        <v>135</v>
      </c>
      <c r="C3482" s="21" t="s">
        <v>139</v>
      </c>
      <c r="D3482" s="29" t="n">
        <v>106.83</v>
      </c>
      <c r="E3482" s="29" t="n">
        <f aca="false">D3482/10</f>
        <v>10.683</v>
      </c>
      <c r="F3482" s="29" t="n">
        <f aca="false">(E3482+Einstellungen!$B$20)*(1+Einstellungen!$B$10)</f>
        <v>34.91341</v>
      </c>
      <c r="G3482" s="21" t="str">
        <f aca="false">IF(F3482&lt;Einstellungen!$B$5,"ja","nein")</f>
        <v>nein</v>
      </c>
      <c r="H3482" s="21" t="s">
        <v>18</v>
      </c>
      <c r="I3482" s="29" t="n">
        <f aca="false">INDEX(Einstellungen!$B$27:$B$50,24)</f>
        <v>0.8</v>
      </c>
      <c r="J3482" s="29" t="n">
        <f aca="false">F3482*I3482</f>
        <v>27.930728</v>
      </c>
    </row>
    <row r="3483" customFormat="false" ht="15" hidden="false" customHeight="false" outlineLevel="0" collapsed="false">
      <c r="A3483" s="28" t="n">
        <v>45726</v>
      </c>
      <c r="B3483" s="21" t="s">
        <v>111</v>
      </c>
      <c r="C3483" s="21" t="s">
        <v>140</v>
      </c>
      <c r="D3483" s="29" t="n">
        <v>96.83</v>
      </c>
      <c r="E3483" s="29" t="n">
        <f aca="false">D3483/10</f>
        <v>9.683</v>
      </c>
      <c r="F3483" s="29" t="n">
        <f aca="false">(E3483+Einstellungen!$B$20)*(1+Einstellungen!$B$10)</f>
        <v>33.72341</v>
      </c>
      <c r="G3483" s="21" t="str">
        <f aca="false">IF(F3483&lt;Einstellungen!$B$5,"ja","nein")</f>
        <v>nein</v>
      </c>
      <c r="H3483" s="21" t="s">
        <v>18</v>
      </c>
      <c r="I3483" s="29" t="n">
        <f aca="false">INDEX(Einstellungen!$B$27:$B$50,1)</f>
        <v>0.6</v>
      </c>
      <c r="J3483" s="29" t="n">
        <f aca="false">F3483*I3483</f>
        <v>20.234046</v>
      </c>
    </row>
    <row r="3484" customFormat="false" ht="15" hidden="false" customHeight="false" outlineLevel="0" collapsed="false">
      <c r="A3484" s="28" t="n">
        <v>45726</v>
      </c>
      <c r="B3484" s="21" t="s">
        <v>113</v>
      </c>
      <c r="C3484" s="21" t="s">
        <v>140</v>
      </c>
      <c r="D3484" s="29" t="n">
        <v>94.92</v>
      </c>
      <c r="E3484" s="29" t="n">
        <f aca="false">D3484/10</f>
        <v>9.492</v>
      </c>
      <c r="F3484" s="29" t="n">
        <f aca="false">(E3484+Einstellungen!$B$20)*(1+Einstellungen!$B$10)</f>
        <v>33.49612</v>
      </c>
      <c r="G3484" s="21" t="str">
        <f aca="false">IF(F3484&lt;Einstellungen!$B$5,"ja","nein")</f>
        <v>nein</v>
      </c>
      <c r="H3484" s="21" t="s">
        <v>18</v>
      </c>
      <c r="I3484" s="29" t="n">
        <f aca="false">INDEX(Einstellungen!$B$27:$B$50,2)</f>
        <v>0.5</v>
      </c>
      <c r="J3484" s="29" t="n">
        <f aca="false">F3484*I3484</f>
        <v>16.74806</v>
      </c>
    </row>
    <row r="3485" customFormat="false" ht="15" hidden="false" customHeight="false" outlineLevel="0" collapsed="false">
      <c r="A3485" s="28" t="n">
        <v>45726</v>
      </c>
      <c r="B3485" s="21" t="s">
        <v>114</v>
      </c>
      <c r="C3485" s="21" t="s">
        <v>140</v>
      </c>
      <c r="D3485" s="29" t="n">
        <v>96.7</v>
      </c>
      <c r="E3485" s="29" t="n">
        <f aca="false">D3485/10</f>
        <v>9.67</v>
      </c>
      <c r="F3485" s="29" t="n">
        <f aca="false">(E3485+Einstellungen!$B$20)*(1+Einstellungen!$B$10)</f>
        <v>33.70794</v>
      </c>
      <c r="G3485" s="21" t="str">
        <f aca="false">IF(F3485&lt;Einstellungen!$B$5,"ja","nein")</f>
        <v>nein</v>
      </c>
      <c r="H3485" s="21" t="s">
        <v>18</v>
      </c>
      <c r="I3485" s="29" t="n">
        <f aca="false">INDEX(Einstellungen!$B$27:$B$50,3)</f>
        <v>0.45</v>
      </c>
      <c r="J3485" s="29" t="n">
        <f aca="false">F3485*I3485</f>
        <v>15.168573</v>
      </c>
    </row>
    <row r="3486" customFormat="false" ht="15" hidden="false" customHeight="false" outlineLevel="0" collapsed="false">
      <c r="A3486" s="28" t="n">
        <v>45726</v>
      </c>
      <c r="B3486" s="21" t="s">
        <v>115</v>
      </c>
      <c r="C3486" s="21" t="s">
        <v>140</v>
      </c>
      <c r="D3486" s="29" t="n">
        <v>96.87</v>
      </c>
      <c r="E3486" s="29" t="n">
        <f aca="false">D3486/10</f>
        <v>9.687</v>
      </c>
      <c r="F3486" s="29" t="n">
        <f aca="false">(E3486+Einstellungen!$B$20)*(1+Einstellungen!$B$10)</f>
        <v>33.72817</v>
      </c>
      <c r="G3486" s="21" t="str">
        <f aca="false">IF(F3486&lt;Einstellungen!$B$5,"ja","nein")</f>
        <v>nein</v>
      </c>
      <c r="H3486" s="21" t="s">
        <v>18</v>
      </c>
      <c r="I3486" s="29" t="n">
        <f aca="false">INDEX(Einstellungen!$B$27:$B$50,4)</f>
        <v>0.45</v>
      </c>
      <c r="J3486" s="29" t="n">
        <f aca="false">F3486*I3486</f>
        <v>15.1776765</v>
      </c>
    </row>
    <row r="3487" customFormat="false" ht="15" hidden="false" customHeight="false" outlineLevel="0" collapsed="false">
      <c r="A3487" s="28" t="n">
        <v>45726</v>
      </c>
      <c r="B3487" s="21" t="s">
        <v>116</v>
      </c>
      <c r="C3487" s="21" t="s">
        <v>140</v>
      </c>
      <c r="D3487" s="29" t="n">
        <v>94.65</v>
      </c>
      <c r="E3487" s="29" t="n">
        <f aca="false">D3487/10</f>
        <v>9.465</v>
      </c>
      <c r="F3487" s="29" t="n">
        <f aca="false">(E3487+Einstellungen!$B$20)*(1+Einstellungen!$B$10)</f>
        <v>33.46399</v>
      </c>
      <c r="G3487" s="21" t="str">
        <f aca="false">IF(F3487&lt;Einstellungen!$B$5,"ja","nein")</f>
        <v>nein</v>
      </c>
      <c r="H3487" s="21" t="s">
        <v>18</v>
      </c>
      <c r="I3487" s="29" t="n">
        <f aca="false">INDEX(Einstellungen!$B$27:$B$50,5)</f>
        <v>0.45</v>
      </c>
      <c r="J3487" s="29" t="n">
        <f aca="false">F3487*I3487</f>
        <v>15.0587955</v>
      </c>
    </row>
    <row r="3488" customFormat="false" ht="15" hidden="false" customHeight="false" outlineLevel="0" collapsed="false">
      <c r="A3488" s="28" t="n">
        <v>45726</v>
      </c>
      <c r="B3488" s="21" t="s">
        <v>117</v>
      </c>
      <c r="C3488" s="21" t="s">
        <v>140</v>
      </c>
      <c r="D3488" s="29" t="n">
        <v>106.37</v>
      </c>
      <c r="E3488" s="29" t="n">
        <f aca="false">D3488/10</f>
        <v>10.637</v>
      </c>
      <c r="F3488" s="29" t="n">
        <f aca="false">(E3488+Einstellungen!$B$20)*(1+Einstellungen!$B$10)</f>
        <v>34.85867</v>
      </c>
      <c r="G3488" s="21" t="str">
        <f aca="false">IF(F3488&lt;Einstellungen!$B$5,"ja","nein")</f>
        <v>nein</v>
      </c>
      <c r="H3488" s="21" t="s">
        <v>18</v>
      </c>
      <c r="I3488" s="29" t="n">
        <f aca="false">INDEX(Einstellungen!$B$27:$B$50,6)</f>
        <v>0.5</v>
      </c>
      <c r="J3488" s="29" t="n">
        <f aca="false">F3488*I3488</f>
        <v>17.429335</v>
      </c>
    </row>
    <row r="3489" customFormat="false" ht="15" hidden="false" customHeight="false" outlineLevel="0" collapsed="false">
      <c r="A3489" s="28" t="n">
        <v>45726</v>
      </c>
      <c r="B3489" s="21" t="s">
        <v>118</v>
      </c>
      <c r="C3489" s="21" t="s">
        <v>140</v>
      </c>
      <c r="D3489" s="29" t="n">
        <v>148.49</v>
      </c>
      <c r="E3489" s="29" t="n">
        <f aca="false">D3489/10</f>
        <v>14.849</v>
      </c>
      <c r="F3489" s="29" t="n">
        <f aca="false">(E3489+Einstellungen!$B$20)*(1+Einstellungen!$B$10)</f>
        <v>39.87095</v>
      </c>
      <c r="G3489" s="21" t="str">
        <f aca="false">IF(F3489&lt;Einstellungen!$B$5,"ja","nein")</f>
        <v>nein</v>
      </c>
      <c r="H3489" s="21" t="s">
        <v>18</v>
      </c>
      <c r="I3489" s="29" t="n">
        <f aca="false">INDEX(Einstellungen!$B$27:$B$50,7)</f>
        <v>0.7</v>
      </c>
      <c r="J3489" s="29" t="n">
        <f aca="false">F3489*I3489</f>
        <v>27.909665</v>
      </c>
    </row>
    <row r="3490" customFormat="false" ht="15" hidden="false" customHeight="false" outlineLevel="0" collapsed="false">
      <c r="A3490" s="28" t="n">
        <v>45726</v>
      </c>
      <c r="B3490" s="21" t="s">
        <v>119</v>
      </c>
      <c r="C3490" s="21" t="s">
        <v>140</v>
      </c>
      <c r="D3490" s="29" t="n">
        <v>159.75</v>
      </c>
      <c r="E3490" s="29" t="n">
        <f aca="false">D3490/10</f>
        <v>15.975</v>
      </c>
      <c r="F3490" s="29" t="n">
        <f aca="false">(E3490+Einstellungen!$B$20)*(1+Einstellungen!$B$10)</f>
        <v>41.21089</v>
      </c>
      <c r="G3490" s="21" t="str">
        <f aca="false">IF(F3490&lt;Einstellungen!$B$5,"ja","nein")</f>
        <v>nein</v>
      </c>
      <c r="H3490" s="21" t="s">
        <v>18</v>
      </c>
      <c r="I3490" s="29" t="n">
        <f aca="false">INDEX(Einstellungen!$B$27:$B$50,8)</f>
        <v>0.95</v>
      </c>
      <c r="J3490" s="29" t="n">
        <f aca="false">F3490*I3490</f>
        <v>39.1503455</v>
      </c>
    </row>
    <row r="3491" customFormat="false" ht="15" hidden="false" customHeight="false" outlineLevel="0" collapsed="false">
      <c r="A3491" s="28" t="n">
        <v>45726</v>
      </c>
      <c r="B3491" s="21" t="s">
        <v>120</v>
      </c>
      <c r="C3491" s="21" t="s">
        <v>140</v>
      </c>
      <c r="D3491" s="29" t="n">
        <v>133.96</v>
      </c>
      <c r="E3491" s="29" t="n">
        <f aca="false">D3491/10</f>
        <v>13.396</v>
      </c>
      <c r="F3491" s="29" t="n">
        <f aca="false">(E3491+Einstellungen!$B$20)*(1+Einstellungen!$B$10)</f>
        <v>38.14188</v>
      </c>
      <c r="G3491" s="21" t="str">
        <f aca="false">IF(F3491&lt;Einstellungen!$B$5,"ja","nein")</f>
        <v>nein</v>
      </c>
      <c r="H3491" s="21" t="s">
        <v>18</v>
      </c>
      <c r="I3491" s="29" t="n">
        <f aca="false">INDEX(Einstellungen!$B$27:$B$50,9)</f>
        <v>1.05</v>
      </c>
      <c r="J3491" s="29" t="n">
        <f aca="false">F3491*I3491</f>
        <v>40.048974</v>
      </c>
    </row>
    <row r="3492" customFormat="false" ht="15" hidden="false" customHeight="false" outlineLevel="0" collapsed="false">
      <c r="A3492" s="28" t="n">
        <v>45726</v>
      </c>
      <c r="B3492" s="21" t="s">
        <v>121</v>
      </c>
      <c r="C3492" s="21" t="s">
        <v>140</v>
      </c>
      <c r="D3492" s="29" t="n">
        <v>98.88</v>
      </c>
      <c r="E3492" s="29" t="n">
        <f aca="false">D3492/10</f>
        <v>9.888</v>
      </c>
      <c r="F3492" s="29" t="n">
        <f aca="false">(E3492+Einstellungen!$B$20)*(1+Einstellungen!$B$10)</f>
        <v>33.96736</v>
      </c>
      <c r="G3492" s="21" t="str">
        <f aca="false">IF(F3492&lt;Einstellungen!$B$5,"ja","nein")</f>
        <v>nein</v>
      </c>
      <c r="H3492" s="21" t="s">
        <v>18</v>
      </c>
      <c r="I3492" s="29" t="n">
        <f aca="false">INDEX(Einstellungen!$B$27:$B$50,10)</f>
        <v>1.05</v>
      </c>
      <c r="J3492" s="29" t="n">
        <f aca="false">F3492*I3492</f>
        <v>35.665728</v>
      </c>
    </row>
    <row r="3493" customFormat="false" ht="15" hidden="false" customHeight="false" outlineLevel="0" collapsed="false">
      <c r="A3493" s="28" t="n">
        <v>45726</v>
      </c>
      <c r="B3493" s="21" t="s">
        <v>122</v>
      </c>
      <c r="C3493" s="21" t="s">
        <v>140</v>
      </c>
      <c r="D3493" s="29" t="n">
        <v>84.38</v>
      </c>
      <c r="E3493" s="29" t="n">
        <f aca="false">D3493/10</f>
        <v>8.438</v>
      </c>
      <c r="F3493" s="29" t="n">
        <f aca="false">(E3493+Einstellungen!$B$20)*(1+Einstellungen!$B$10)</f>
        <v>32.24186</v>
      </c>
      <c r="G3493" s="21" t="str">
        <f aca="false">IF(F3493&lt;Einstellungen!$B$5,"ja","nein")</f>
        <v>nein</v>
      </c>
      <c r="H3493" s="21" t="s">
        <v>18</v>
      </c>
      <c r="I3493" s="29" t="n">
        <f aca="false">INDEX(Einstellungen!$B$27:$B$50,11)</f>
        <v>1.05</v>
      </c>
      <c r="J3493" s="29" t="n">
        <f aca="false">F3493*I3493</f>
        <v>33.853953</v>
      </c>
    </row>
    <row r="3494" customFormat="false" ht="15" hidden="false" customHeight="false" outlineLevel="0" collapsed="false">
      <c r="A3494" s="28" t="n">
        <v>45726</v>
      </c>
      <c r="B3494" s="21" t="s">
        <v>123</v>
      </c>
      <c r="C3494" s="21" t="s">
        <v>140</v>
      </c>
      <c r="D3494" s="29" t="n">
        <v>77.88</v>
      </c>
      <c r="E3494" s="29" t="n">
        <f aca="false">D3494/10</f>
        <v>7.788</v>
      </c>
      <c r="F3494" s="29" t="n">
        <f aca="false">(E3494+Einstellungen!$B$20)*(1+Einstellungen!$B$10)</f>
        <v>31.46836</v>
      </c>
      <c r="G3494" s="21" t="str">
        <f aca="false">IF(F3494&lt;Einstellungen!$B$5,"ja","nein")</f>
        <v>nein</v>
      </c>
      <c r="H3494" s="21" t="s">
        <v>18</v>
      </c>
      <c r="I3494" s="29" t="n">
        <f aca="false">INDEX(Einstellungen!$B$27:$B$50,12)</f>
        <v>1.1</v>
      </c>
      <c r="J3494" s="29" t="n">
        <f aca="false">F3494*I3494</f>
        <v>34.615196</v>
      </c>
    </row>
    <row r="3495" customFormat="false" ht="15" hidden="false" customHeight="false" outlineLevel="0" collapsed="false">
      <c r="A3495" s="28" t="n">
        <v>45726</v>
      </c>
      <c r="B3495" s="21" t="s">
        <v>124</v>
      </c>
      <c r="C3495" s="21" t="s">
        <v>140</v>
      </c>
      <c r="D3495" s="29" t="n">
        <v>76.02</v>
      </c>
      <c r="E3495" s="29" t="n">
        <f aca="false">D3495/10</f>
        <v>7.602</v>
      </c>
      <c r="F3495" s="29" t="n">
        <f aca="false">(E3495+Einstellungen!$B$20)*(1+Einstellungen!$B$10)</f>
        <v>31.24702</v>
      </c>
      <c r="G3495" s="21" t="str">
        <f aca="false">IF(F3495&lt;Einstellungen!$B$5,"ja","nein")</f>
        <v>nein</v>
      </c>
      <c r="H3495" s="21" t="s">
        <v>18</v>
      </c>
      <c r="I3495" s="29" t="n">
        <f aca="false">INDEX(Einstellungen!$B$27:$B$50,13)</f>
        <v>1.2</v>
      </c>
      <c r="J3495" s="29" t="n">
        <f aca="false">F3495*I3495</f>
        <v>37.496424</v>
      </c>
    </row>
    <row r="3496" customFormat="false" ht="15" hidden="false" customHeight="false" outlineLevel="0" collapsed="false">
      <c r="A3496" s="28" t="n">
        <v>45726</v>
      </c>
      <c r="B3496" s="21" t="s">
        <v>125</v>
      </c>
      <c r="C3496" s="21" t="s">
        <v>140</v>
      </c>
      <c r="D3496" s="29" t="n">
        <v>77.32</v>
      </c>
      <c r="E3496" s="29" t="n">
        <f aca="false">D3496/10</f>
        <v>7.732</v>
      </c>
      <c r="F3496" s="29" t="n">
        <f aca="false">(E3496+Einstellungen!$B$20)*(1+Einstellungen!$B$10)</f>
        <v>31.40172</v>
      </c>
      <c r="G3496" s="21" t="str">
        <f aca="false">IF(F3496&lt;Einstellungen!$B$5,"ja","nein")</f>
        <v>nein</v>
      </c>
      <c r="H3496" s="21" t="s">
        <v>18</v>
      </c>
      <c r="I3496" s="29" t="n">
        <f aca="false">INDEX(Einstellungen!$B$27:$B$50,14)</f>
        <v>1.15</v>
      </c>
      <c r="J3496" s="29" t="n">
        <f aca="false">F3496*I3496</f>
        <v>36.111978</v>
      </c>
    </row>
    <row r="3497" customFormat="false" ht="15" hidden="false" customHeight="false" outlineLevel="0" collapsed="false">
      <c r="A3497" s="28" t="n">
        <v>45726</v>
      </c>
      <c r="B3497" s="21" t="s">
        <v>126</v>
      </c>
      <c r="C3497" s="21" t="s">
        <v>140</v>
      </c>
      <c r="D3497" s="29" t="n">
        <v>83.91</v>
      </c>
      <c r="E3497" s="29" t="n">
        <f aca="false">D3497/10</f>
        <v>8.391</v>
      </c>
      <c r="F3497" s="29" t="n">
        <f aca="false">(E3497+Einstellungen!$B$20)*(1+Einstellungen!$B$10)</f>
        <v>32.18593</v>
      </c>
      <c r="G3497" s="21" t="str">
        <f aca="false">IF(F3497&lt;Einstellungen!$B$5,"ja","nein")</f>
        <v>nein</v>
      </c>
      <c r="H3497" s="21" t="s">
        <v>18</v>
      </c>
      <c r="I3497" s="29" t="n">
        <f aca="false">INDEX(Einstellungen!$B$27:$B$50,15)</f>
        <v>1</v>
      </c>
      <c r="J3497" s="29" t="n">
        <f aca="false">F3497*I3497</f>
        <v>32.18593</v>
      </c>
    </row>
    <row r="3498" customFormat="false" ht="15" hidden="false" customHeight="false" outlineLevel="0" collapsed="false">
      <c r="A3498" s="28" t="n">
        <v>45726</v>
      </c>
      <c r="B3498" s="21" t="s">
        <v>127</v>
      </c>
      <c r="C3498" s="21" t="s">
        <v>140</v>
      </c>
      <c r="D3498" s="29" t="n">
        <v>97.47</v>
      </c>
      <c r="E3498" s="29" t="n">
        <f aca="false">D3498/10</f>
        <v>9.747</v>
      </c>
      <c r="F3498" s="29" t="n">
        <f aca="false">(E3498+Einstellungen!$B$20)*(1+Einstellungen!$B$10)</f>
        <v>33.79957</v>
      </c>
      <c r="G3498" s="21" t="str">
        <f aca="false">IF(F3498&lt;Einstellungen!$B$5,"ja","nein")</f>
        <v>nein</v>
      </c>
      <c r="H3498" s="21" t="s">
        <v>18</v>
      </c>
      <c r="I3498" s="29" t="n">
        <f aca="false">INDEX(Einstellungen!$B$27:$B$50,16)</f>
        <v>0.95</v>
      </c>
      <c r="J3498" s="29" t="n">
        <f aca="false">F3498*I3498</f>
        <v>32.1095915</v>
      </c>
    </row>
    <row r="3499" customFormat="false" ht="15" hidden="false" customHeight="false" outlineLevel="0" collapsed="false">
      <c r="A3499" s="28" t="n">
        <v>45726</v>
      </c>
      <c r="B3499" s="21" t="s">
        <v>128</v>
      </c>
      <c r="C3499" s="21" t="s">
        <v>140</v>
      </c>
      <c r="D3499" s="29" t="n">
        <v>127.47</v>
      </c>
      <c r="E3499" s="29" t="n">
        <f aca="false">D3499/10</f>
        <v>12.747</v>
      </c>
      <c r="F3499" s="29" t="n">
        <f aca="false">(E3499+Einstellungen!$B$20)*(1+Einstellungen!$B$10)</f>
        <v>37.36957</v>
      </c>
      <c r="G3499" s="21" t="str">
        <f aca="false">IF(F3499&lt;Einstellungen!$B$5,"ja","nein")</f>
        <v>nein</v>
      </c>
      <c r="H3499" s="21" t="s">
        <v>18</v>
      </c>
      <c r="I3499" s="29" t="n">
        <f aca="false">INDEX(Einstellungen!$B$27:$B$50,17)</f>
        <v>0.95</v>
      </c>
      <c r="J3499" s="29" t="n">
        <f aca="false">F3499*I3499</f>
        <v>35.5010915</v>
      </c>
    </row>
    <row r="3500" customFormat="false" ht="15" hidden="false" customHeight="false" outlineLevel="0" collapsed="false">
      <c r="A3500" s="28" t="n">
        <v>45726</v>
      </c>
      <c r="B3500" s="21" t="s">
        <v>129</v>
      </c>
      <c r="C3500" s="21" t="s">
        <v>140</v>
      </c>
      <c r="D3500" s="29" t="n">
        <v>147.97</v>
      </c>
      <c r="E3500" s="29" t="n">
        <f aca="false">D3500/10</f>
        <v>14.797</v>
      </c>
      <c r="F3500" s="29" t="n">
        <f aca="false">(E3500+Einstellungen!$B$20)*(1+Einstellungen!$B$10)</f>
        <v>39.80907</v>
      </c>
      <c r="G3500" s="21" t="str">
        <f aca="false">IF(F3500&lt;Einstellungen!$B$5,"ja","nein")</f>
        <v>nein</v>
      </c>
      <c r="H3500" s="21" t="s">
        <v>18</v>
      </c>
      <c r="I3500" s="29" t="n">
        <f aca="false">INDEX(Einstellungen!$B$27:$B$50,18)</f>
        <v>1.1</v>
      </c>
      <c r="J3500" s="29" t="n">
        <f aca="false">F3500*I3500</f>
        <v>43.789977</v>
      </c>
    </row>
    <row r="3501" customFormat="false" ht="15" hidden="false" customHeight="false" outlineLevel="0" collapsed="false">
      <c r="A3501" s="28" t="n">
        <v>45726</v>
      </c>
      <c r="B3501" s="21" t="s">
        <v>130</v>
      </c>
      <c r="C3501" s="21" t="s">
        <v>140</v>
      </c>
      <c r="D3501" s="29" t="n">
        <v>174.92</v>
      </c>
      <c r="E3501" s="29" t="n">
        <f aca="false">D3501/10</f>
        <v>17.492</v>
      </c>
      <c r="F3501" s="29" t="n">
        <f aca="false">(E3501+Einstellungen!$B$20)*(1+Einstellungen!$B$10)</f>
        <v>43.01612</v>
      </c>
      <c r="G3501" s="21" t="str">
        <f aca="false">IF(F3501&lt;Einstellungen!$B$5,"ja","nein")</f>
        <v>nein</v>
      </c>
      <c r="H3501" s="21" t="s">
        <v>18</v>
      </c>
      <c r="I3501" s="29" t="n">
        <f aca="false">INDEX(Einstellungen!$B$27:$B$50,19)</f>
        <v>1.35</v>
      </c>
      <c r="J3501" s="29" t="n">
        <f aca="false">F3501*I3501</f>
        <v>58.071762</v>
      </c>
    </row>
    <row r="3502" customFormat="false" ht="15" hidden="false" customHeight="false" outlineLevel="0" collapsed="false">
      <c r="A3502" s="28" t="n">
        <v>45726</v>
      </c>
      <c r="B3502" s="21" t="s">
        <v>131</v>
      </c>
      <c r="C3502" s="21" t="s">
        <v>140</v>
      </c>
      <c r="D3502" s="29" t="n">
        <v>160.24</v>
      </c>
      <c r="E3502" s="29" t="n">
        <f aca="false">D3502/10</f>
        <v>16.024</v>
      </c>
      <c r="F3502" s="29" t="n">
        <f aca="false">(E3502+Einstellungen!$B$20)*(1+Einstellungen!$B$10)</f>
        <v>41.2692</v>
      </c>
      <c r="G3502" s="21" t="str">
        <f aca="false">IF(F3502&lt;Einstellungen!$B$5,"ja","nein")</f>
        <v>nein</v>
      </c>
      <c r="H3502" s="21" t="s">
        <v>18</v>
      </c>
      <c r="I3502" s="29" t="n">
        <f aca="false">INDEX(Einstellungen!$B$27:$B$50,20)</f>
        <v>1.45</v>
      </c>
      <c r="J3502" s="29" t="n">
        <f aca="false">F3502*I3502</f>
        <v>59.84034</v>
      </c>
    </row>
    <row r="3503" customFormat="false" ht="15" hidden="false" customHeight="false" outlineLevel="0" collapsed="false">
      <c r="A3503" s="28" t="n">
        <v>45726</v>
      </c>
      <c r="B3503" s="21" t="s">
        <v>132</v>
      </c>
      <c r="C3503" s="21" t="s">
        <v>140</v>
      </c>
      <c r="D3503" s="29" t="n">
        <v>142.14</v>
      </c>
      <c r="E3503" s="29" t="n">
        <f aca="false">D3503/10</f>
        <v>14.214</v>
      </c>
      <c r="F3503" s="29" t="n">
        <f aca="false">(E3503+Einstellungen!$B$20)*(1+Einstellungen!$B$10)</f>
        <v>39.1153</v>
      </c>
      <c r="G3503" s="21" t="str">
        <f aca="false">IF(F3503&lt;Einstellungen!$B$5,"ja","nein")</f>
        <v>nein</v>
      </c>
      <c r="H3503" s="21" t="s">
        <v>18</v>
      </c>
      <c r="I3503" s="29" t="n">
        <f aca="false">INDEX(Einstellungen!$B$27:$B$50,21)</f>
        <v>1.4</v>
      </c>
      <c r="J3503" s="29" t="n">
        <f aca="false">F3503*I3503</f>
        <v>54.76142</v>
      </c>
    </row>
    <row r="3504" customFormat="false" ht="15" hidden="false" customHeight="false" outlineLevel="0" collapsed="false">
      <c r="A3504" s="28" t="n">
        <v>45726</v>
      </c>
      <c r="B3504" s="21" t="s">
        <v>133</v>
      </c>
      <c r="C3504" s="21" t="s">
        <v>140</v>
      </c>
      <c r="D3504" s="29" t="n">
        <v>126.59</v>
      </c>
      <c r="E3504" s="29" t="n">
        <f aca="false">D3504/10</f>
        <v>12.659</v>
      </c>
      <c r="F3504" s="29" t="n">
        <f aca="false">(E3504+Einstellungen!$B$20)*(1+Einstellungen!$B$10)</f>
        <v>37.26485</v>
      </c>
      <c r="G3504" s="21" t="str">
        <f aca="false">IF(F3504&lt;Einstellungen!$B$5,"ja","nein")</f>
        <v>nein</v>
      </c>
      <c r="H3504" s="21" t="s">
        <v>18</v>
      </c>
      <c r="I3504" s="29" t="n">
        <f aca="false">INDEX(Einstellungen!$B$27:$B$50,22)</f>
        <v>1.25</v>
      </c>
      <c r="J3504" s="29" t="n">
        <f aca="false">F3504*I3504</f>
        <v>46.5810625</v>
      </c>
    </row>
    <row r="3505" customFormat="false" ht="15" hidden="false" customHeight="false" outlineLevel="0" collapsed="false">
      <c r="A3505" s="28" t="n">
        <v>45726</v>
      </c>
      <c r="B3505" s="21" t="s">
        <v>134</v>
      </c>
      <c r="C3505" s="21" t="s">
        <v>140</v>
      </c>
      <c r="D3505" s="29" t="n">
        <v>106.88</v>
      </c>
      <c r="E3505" s="29" t="n">
        <f aca="false">D3505/10</f>
        <v>10.688</v>
      </c>
      <c r="F3505" s="29" t="n">
        <f aca="false">(E3505+Einstellungen!$B$20)*(1+Einstellungen!$B$10)</f>
        <v>34.91936</v>
      </c>
      <c r="G3505" s="21" t="str">
        <f aca="false">IF(F3505&lt;Einstellungen!$B$5,"ja","nein")</f>
        <v>nein</v>
      </c>
      <c r="H3505" s="21" t="s">
        <v>18</v>
      </c>
      <c r="I3505" s="29" t="n">
        <f aca="false">INDEX(Einstellungen!$B$27:$B$50,23)</f>
        <v>1.05</v>
      </c>
      <c r="J3505" s="29" t="n">
        <f aca="false">F3505*I3505</f>
        <v>36.665328</v>
      </c>
    </row>
    <row r="3506" customFormat="false" ht="15" hidden="false" customHeight="false" outlineLevel="0" collapsed="false">
      <c r="A3506" s="28" t="n">
        <v>45726</v>
      </c>
      <c r="B3506" s="21" t="s">
        <v>135</v>
      </c>
      <c r="C3506" s="21" t="s">
        <v>140</v>
      </c>
      <c r="D3506" s="29" t="n">
        <v>97.97</v>
      </c>
      <c r="E3506" s="29" t="n">
        <f aca="false">D3506/10</f>
        <v>9.797</v>
      </c>
      <c r="F3506" s="29" t="n">
        <f aca="false">(E3506+Einstellungen!$B$20)*(1+Einstellungen!$B$10)</f>
        <v>33.85907</v>
      </c>
      <c r="G3506" s="21" t="str">
        <f aca="false">IF(F3506&lt;Einstellungen!$B$5,"ja","nein")</f>
        <v>nein</v>
      </c>
      <c r="H3506" s="21" t="s">
        <v>18</v>
      </c>
      <c r="I3506" s="29" t="n">
        <f aca="false">INDEX(Einstellungen!$B$27:$B$50,24)</f>
        <v>0.8</v>
      </c>
      <c r="J3506" s="29" t="n">
        <f aca="false">F3506*I3506</f>
        <v>27.087256</v>
      </c>
    </row>
    <row r="3507" customFormat="false" ht="15" hidden="false" customHeight="false" outlineLevel="0" collapsed="false">
      <c r="A3507" s="28" t="n">
        <v>45727</v>
      </c>
      <c r="B3507" s="21" t="s">
        <v>111</v>
      </c>
      <c r="C3507" s="21" t="s">
        <v>141</v>
      </c>
      <c r="D3507" s="29" t="n">
        <v>104.39</v>
      </c>
      <c r="E3507" s="29" t="n">
        <f aca="false">D3507/10</f>
        <v>10.439</v>
      </c>
      <c r="F3507" s="29" t="n">
        <f aca="false">(E3507+Einstellungen!$B$20)*(1+Einstellungen!$B$10)</f>
        <v>34.62305</v>
      </c>
      <c r="G3507" s="21" t="str">
        <f aca="false">IF(F3507&lt;Einstellungen!$B$5,"ja","nein")</f>
        <v>nein</v>
      </c>
      <c r="H3507" s="21" t="s">
        <v>18</v>
      </c>
      <c r="I3507" s="29" t="n">
        <f aca="false">INDEX(Einstellungen!$B$27:$B$50,1)</f>
        <v>0.6</v>
      </c>
      <c r="J3507" s="29" t="n">
        <f aca="false">F3507*I3507</f>
        <v>20.77383</v>
      </c>
    </row>
    <row r="3508" customFormat="false" ht="15" hidden="false" customHeight="false" outlineLevel="0" collapsed="false">
      <c r="A3508" s="28" t="n">
        <v>45727</v>
      </c>
      <c r="B3508" s="21" t="s">
        <v>113</v>
      </c>
      <c r="C3508" s="21" t="s">
        <v>141</v>
      </c>
      <c r="D3508" s="29" t="n">
        <v>101.8</v>
      </c>
      <c r="E3508" s="29" t="n">
        <f aca="false">D3508/10</f>
        <v>10.18</v>
      </c>
      <c r="F3508" s="29" t="n">
        <f aca="false">(E3508+Einstellungen!$B$20)*(1+Einstellungen!$B$10)</f>
        <v>34.31484</v>
      </c>
      <c r="G3508" s="21" t="str">
        <f aca="false">IF(F3508&lt;Einstellungen!$B$5,"ja","nein")</f>
        <v>nein</v>
      </c>
      <c r="H3508" s="21" t="s">
        <v>18</v>
      </c>
      <c r="I3508" s="29" t="n">
        <f aca="false">INDEX(Einstellungen!$B$27:$B$50,2)</f>
        <v>0.5</v>
      </c>
      <c r="J3508" s="29" t="n">
        <f aca="false">F3508*I3508</f>
        <v>17.15742</v>
      </c>
    </row>
    <row r="3509" customFormat="false" ht="15" hidden="false" customHeight="false" outlineLevel="0" collapsed="false">
      <c r="A3509" s="28" t="n">
        <v>45727</v>
      </c>
      <c r="B3509" s="21" t="s">
        <v>114</v>
      </c>
      <c r="C3509" s="21" t="s">
        <v>141</v>
      </c>
      <c r="D3509" s="29" t="n">
        <v>99.73</v>
      </c>
      <c r="E3509" s="29" t="n">
        <f aca="false">D3509/10</f>
        <v>9.973</v>
      </c>
      <c r="F3509" s="29" t="n">
        <f aca="false">(E3509+Einstellungen!$B$20)*(1+Einstellungen!$B$10)</f>
        <v>34.06851</v>
      </c>
      <c r="G3509" s="21" t="str">
        <f aca="false">IF(F3509&lt;Einstellungen!$B$5,"ja","nein")</f>
        <v>nein</v>
      </c>
      <c r="H3509" s="21" t="s">
        <v>18</v>
      </c>
      <c r="I3509" s="29" t="n">
        <f aca="false">INDEX(Einstellungen!$B$27:$B$50,3)</f>
        <v>0.45</v>
      </c>
      <c r="J3509" s="29" t="n">
        <f aca="false">F3509*I3509</f>
        <v>15.3308295</v>
      </c>
    </row>
    <row r="3510" customFormat="false" ht="15" hidden="false" customHeight="false" outlineLevel="0" collapsed="false">
      <c r="A3510" s="28" t="n">
        <v>45727</v>
      </c>
      <c r="B3510" s="21" t="s">
        <v>115</v>
      </c>
      <c r="C3510" s="21" t="s">
        <v>141</v>
      </c>
      <c r="D3510" s="29" t="n">
        <v>100.5</v>
      </c>
      <c r="E3510" s="29" t="n">
        <f aca="false">D3510/10</f>
        <v>10.05</v>
      </c>
      <c r="F3510" s="29" t="n">
        <f aca="false">(E3510+Einstellungen!$B$20)*(1+Einstellungen!$B$10)</f>
        <v>34.16014</v>
      </c>
      <c r="G3510" s="21" t="str">
        <f aca="false">IF(F3510&lt;Einstellungen!$B$5,"ja","nein")</f>
        <v>nein</v>
      </c>
      <c r="H3510" s="21" t="s">
        <v>18</v>
      </c>
      <c r="I3510" s="29" t="n">
        <f aca="false">INDEX(Einstellungen!$B$27:$B$50,4)</f>
        <v>0.45</v>
      </c>
      <c r="J3510" s="29" t="n">
        <f aca="false">F3510*I3510</f>
        <v>15.372063</v>
      </c>
    </row>
    <row r="3511" customFormat="false" ht="15" hidden="false" customHeight="false" outlineLevel="0" collapsed="false">
      <c r="A3511" s="28" t="n">
        <v>45727</v>
      </c>
      <c r="B3511" s="21" t="s">
        <v>116</v>
      </c>
      <c r="C3511" s="21" t="s">
        <v>141</v>
      </c>
      <c r="D3511" s="29" t="n">
        <v>102.53</v>
      </c>
      <c r="E3511" s="29" t="n">
        <f aca="false">D3511/10</f>
        <v>10.253</v>
      </c>
      <c r="F3511" s="29" t="n">
        <f aca="false">(E3511+Einstellungen!$B$20)*(1+Einstellungen!$B$10)</f>
        <v>34.40171</v>
      </c>
      <c r="G3511" s="21" t="str">
        <f aca="false">IF(F3511&lt;Einstellungen!$B$5,"ja","nein")</f>
        <v>nein</v>
      </c>
      <c r="H3511" s="21" t="s">
        <v>18</v>
      </c>
      <c r="I3511" s="29" t="n">
        <f aca="false">INDEX(Einstellungen!$B$27:$B$50,5)</f>
        <v>0.45</v>
      </c>
      <c r="J3511" s="29" t="n">
        <f aca="false">F3511*I3511</f>
        <v>15.4807695</v>
      </c>
    </row>
    <row r="3512" customFormat="false" ht="15" hidden="false" customHeight="false" outlineLevel="0" collapsed="false">
      <c r="A3512" s="28" t="n">
        <v>45727</v>
      </c>
      <c r="B3512" s="21" t="s">
        <v>117</v>
      </c>
      <c r="C3512" s="21" t="s">
        <v>141</v>
      </c>
      <c r="D3512" s="29" t="n">
        <v>110.86</v>
      </c>
      <c r="E3512" s="29" t="n">
        <f aca="false">D3512/10</f>
        <v>11.086</v>
      </c>
      <c r="F3512" s="29" t="n">
        <f aca="false">(E3512+Einstellungen!$B$20)*(1+Einstellungen!$B$10)</f>
        <v>35.39298</v>
      </c>
      <c r="G3512" s="21" t="str">
        <f aca="false">IF(F3512&lt;Einstellungen!$B$5,"ja","nein")</f>
        <v>nein</v>
      </c>
      <c r="H3512" s="21" t="s">
        <v>18</v>
      </c>
      <c r="I3512" s="29" t="n">
        <f aca="false">INDEX(Einstellungen!$B$27:$B$50,6)</f>
        <v>0.5</v>
      </c>
      <c r="J3512" s="29" t="n">
        <f aca="false">F3512*I3512</f>
        <v>17.69649</v>
      </c>
    </row>
    <row r="3513" customFormat="false" ht="15" hidden="false" customHeight="false" outlineLevel="0" collapsed="false">
      <c r="A3513" s="28" t="n">
        <v>45727</v>
      </c>
      <c r="B3513" s="21" t="s">
        <v>118</v>
      </c>
      <c r="C3513" s="21" t="s">
        <v>141</v>
      </c>
      <c r="D3513" s="29" t="n">
        <v>148.04</v>
      </c>
      <c r="E3513" s="29" t="n">
        <f aca="false">D3513/10</f>
        <v>14.804</v>
      </c>
      <c r="F3513" s="29" t="n">
        <f aca="false">(E3513+Einstellungen!$B$20)*(1+Einstellungen!$B$10)</f>
        <v>39.8174</v>
      </c>
      <c r="G3513" s="21" t="str">
        <f aca="false">IF(F3513&lt;Einstellungen!$B$5,"ja","nein")</f>
        <v>nein</v>
      </c>
      <c r="H3513" s="21" t="s">
        <v>18</v>
      </c>
      <c r="I3513" s="29" t="n">
        <f aca="false">INDEX(Einstellungen!$B$27:$B$50,7)</f>
        <v>0.7</v>
      </c>
      <c r="J3513" s="29" t="n">
        <f aca="false">F3513*I3513</f>
        <v>27.87218</v>
      </c>
    </row>
    <row r="3514" customFormat="false" ht="15" hidden="false" customHeight="false" outlineLevel="0" collapsed="false">
      <c r="A3514" s="28" t="n">
        <v>45727</v>
      </c>
      <c r="B3514" s="21" t="s">
        <v>119</v>
      </c>
      <c r="C3514" s="21" t="s">
        <v>141</v>
      </c>
      <c r="D3514" s="29" t="n">
        <v>152.98</v>
      </c>
      <c r="E3514" s="29" t="n">
        <f aca="false">D3514/10</f>
        <v>15.298</v>
      </c>
      <c r="F3514" s="29" t="n">
        <f aca="false">(E3514+Einstellungen!$B$20)*(1+Einstellungen!$B$10)</f>
        <v>40.40526</v>
      </c>
      <c r="G3514" s="21" t="str">
        <f aca="false">IF(F3514&lt;Einstellungen!$B$5,"ja","nein")</f>
        <v>nein</v>
      </c>
      <c r="H3514" s="21" t="s">
        <v>18</v>
      </c>
      <c r="I3514" s="29" t="n">
        <f aca="false">INDEX(Einstellungen!$B$27:$B$50,8)</f>
        <v>0.95</v>
      </c>
      <c r="J3514" s="29" t="n">
        <f aca="false">F3514*I3514</f>
        <v>38.384997</v>
      </c>
    </row>
    <row r="3515" customFormat="false" ht="15" hidden="false" customHeight="false" outlineLevel="0" collapsed="false">
      <c r="A3515" s="28" t="n">
        <v>45727</v>
      </c>
      <c r="B3515" s="21" t="s">
        <v>120</v>
      </c>
      <c r="C3515" s="21" t="s">
        <v>141</v>
      </c>
      <c r="D3515" s="29" t="n">
        <v>146.49</v>
      </c>
      <c r="E3515" s="29" t="n">
        <f aca="false">D3515/10</f>
        <v>14.649</v>
      </c>
      <c r="F3515" s="29" t="n">
        <f aca="false">(E3515+Einstellungen!$B$20)*(1+Einstellungen!$B$10)</f>
        <v>39.63295</v>
      </c>
      <c r="G3515" s="21" t="str">
        <f aca="false">IF(F3515&lt;Einstellungen!$B$5,"ja","nein")</f>
        <v>nein</v>
      </c>
      <c r="H3515" s="21" t="s">
        <v>18</v>
      </c>
      <c r="I3515" s="29" t="n">
        <f aca="false">INDEX(Einstellungen!$B$27:$B$50,9)</f>
        <v>1.05</v>
      </c>
      <c r="J3515" s="29" t="n">
        <f aca="false">F3515*I3515</f>
        <v>41.6145975</v>
      </c>
    </row>
    <row r="3516" customFormat="false" ht="15" hidden="false" customHeight="false" outlineLevel="0" collapsed="false">
      <c r="A3516" s="28" t="n">
        <v>45727</v>
      </c>
      <c r="B3516" s="21" t="s">
        <v>121</v>
      </c>
      <c r="C3516" s="21" t="s">
        <v>141</v>
      </c>
      <c r="D3516" s="29" t="n">
        <v>128.53</v>
      </c>
      <c r="E3516" s="29" t="n">
        <f aca="false">D3516/10</f>
        <v>12.853</v>
      </c>
      <c r="F3516" s="29" t="n">
        <f aca="false">(E3516+Einstellungen!$B$20)*(1+Einstellungen!$B$10)</f>
        <v>37.49571</v>
      </c>
      <c r="G3516" s="21" t="str">
        <f aca="false">IF(F3516&lt;Einstellungen!$B$5,"ja","nein")</f>
        <v>nein</v>
      </c>
      <c r="H3516" s="21" t="s">
        <v>18</v>
      </c>
      <c r="I3516" s="29" t="n">
        <f aca="false">INDEX(Einstellungen!$B$27:$B$50,10)</f>
        <v>1.05</v>
      </c>
      <c r="J3516" s="29" t="n">
        <f aca="false">F3516*I3516</f>
        <v>39.3704955</v>
      </c>
    </row>
    <row r="3517" customFormat="false" ht="15" hidden="false" customHeight="false" outlineLevel="0" collapsed="false">
      <c r="A3517" s="28" t="n">
        <v>45727</v>
      </c>
      <c r="B3517" s="21" t="s">
        <v>122</v>
      </c>
      <c r="C3517" s="21" t="s">
        <v>141</v>
      </c>
      <c r="D3517" s="29" t="n">
        <v>102</v>
      </c>
      <c r="E3517" s="29" t="n">
        <f aca="false">D3517/10</f>
        <v>10.2</v>
      </c>
      <c r="F3517" s="29" t="n">
        <f aca="false">(E3517+Einstellungen!$B$20)*(1+Einstellungen!$B$10)</f>
        <v>34.33864</v>
      </c>
      <c r="G3517" s="21" t="str">
        <f aca="false">IF(F3517&lt;Einstellungen!$B$5,"ja","nein")</f>
        <v>nein</v>
      </c>
      <c r="H3517" s="21" t="s">
        <v>18</v>
      </c>
      <c r="I3517" s="29" t="n">
        <f aca="false">INDEX(Einstellungen!$B$27:$B$50,11)</f>
        <v>1.05</v>
      </c>
      <c r="J3517" s="29" t="n">
        <f aca="false">F3517*I3517</f>
        <v>36.055572</v>
      </c>
    </row>
    <row r="3518" customFormat="false" ht="15" hidden="false" customHeight="false" outlineLevel="0" collapsed="false">
      <c r="A3518" s="28" t="n">
        <v>45727</v>
      </c>
      <c r="B3518" s="21" t="s">
        <v>123</v>
      </c>
      <c r="C3518" s="21" t="s">
        <v>141</v>
      </c>
      <c r="D3518" s="29" t="n">
        <v>97.48</v>
      </c>
      <c r="E3518" s="29" t="n">
        <f aca="false">D3518/10</f>
        <v>9.748</v>
      </c>
      <c r="F3518" s="29" t="n">
        <f aca="false">(E3518+Einstellungen!$B$20)*(1+Einstellungen!$B$10)</f>
        <v>33.80076</v>
      </c>
      <c r="G3518" s="21" t="str">
        <f aca="false">IF(F3518&lt;Einstellungen!$B$5,"ja","nein")</f>
        <v>nein</v>
      </c>
      <c r="H3518" s="21" t="s">
        <v>18</v>
      </c>
      <c r="I3518" s="29" t="n">
        <f aca="false">INDEX(Einstellungen!$B$27:$B$50,12)</f>
        <v>1.1</v>
      </c>
      <c r="J3518" s="29" t="n">
        <f aca="false">F3518*I3518</f>
        <v>37.180836</v>
      </c>
    </row>
    <row r="3519" customFormat="false" ht="15" hidden="false" customHeight="false" outlineLevel="0" collapsed="false">
      <c r="A3519" s="28" t="n">
        <v>45727</v>
      </c>
      <c r="B3519" s="21" t="s">
        <v>124</v>
      </c>
      <c r="C3519" s="21" t="s">
        <v>141</v>
      </c>
      <c r="D3519" s="29" t="n">
        <v>96.44</v>
      </c>
      <c r="E3519" s="29" t="n">
        <f aca="false">D3519/10</f>
        <v>9.644</v>
      </c>
      <c r="F3519" s="29" t="n">
        <f aca="false">(E3519+Einstellungen!$B$20)*(1+Einstellungen!$B$10)</f>
        <v>33.677</v>
      </c>
      <c r="G3519" s="21" t="str">
        <f aca="false">IF(F3519&lt;Einstellungen!$B$5,"ja","nein")</f>
        <v>nein</v>
      </c>
      <c r="H3519" s="21" t="s">
        <v>18</v>
      </c>
      <c r="I3519" s="29" t="n">
        <f aca="false">INDEX(Einstellungen!$B$27:$B$50,13)</f>
        <v>1.2</v>
      </c>
      <c r="J3519" s="29" t="n">
        <f aca="false">F3519*I3519</f>
        <v>40.4124</v>
      </c>
    </row>
    <row r="3520" customFormat="false" ht="15" hidden="false" customHeight="false" outlineLevel="0" collapsed="false">
      <c r="A3520" s="28" t="n">
        <v>45727</v>
      </c>
      <c r="B3520" s="21" t="s">
        <v>125</v>
      </c>
      <c r="C3520" s="21" t="s">
        <v>141</v>
      </c>
      <c r="D3520" s="29" t="n">
        <v>98.38</v>
      </c>
      <c r="E3520" s="29" t="n">
        <f aca="false">D3520/10</f>
        <v>9.838</v>
      </c>
      <c r="F3520" s="29" t="n">
        <f aca="false">(E3520+Einstellungen!$B$20)*(1+Einstellungen!$B$10)</f>
        <v>33.90786</v>
      </c>
      <c r="G3520" s="21" t="str">
        <f aca="false">IF(F3520&lt;Einstellungen!$B$5,"ja","nein")</f>
        <v>nein</v>
      </c>
      <c r="H3520" s="21" t="s">
        <v>18</v>
      </c>
      <c r="I3520" s="29" t="n">
        <f aca="false">INDEX(Einstellungen!$B$27:$B$50,14)</f>
        <v>1.15</v>
      </c>
      <c r="J3520" s="29" t="n">
        <f aca="false">F3520*I3520</f>
        <v>38.994039</v>
      </c>
    </row>
    <row r="3521" customFormat="false" ht="15" hidden="false" customHeight="false" outlineLevel="0" collapsed="false">
      <c r="A3521" s="28" t="n">
        <v>45727</v>
      </c>
      <c r="B3521" s="21" t="s">
        <v>126</v>
      </c>
      <c r="C3521" s="21" t="s">
        <v>141</v>
      </c>
      <c r="D3521" s="29" t="n">
        <v>102.35</v>
      </c>
      <c r="E3521" s="29" t="n">
        <f aca="false">D3521/10</f>
        <v>10.235</v>
      </c>
      <c r="F3521" s="29" t="n">
        <f aca="false">(E3521+Einstellungen!$B$20)*(1+Einstellungen!$B$10)</f>
        <v>34.38029</v>
      </c>
      <c r="G3521" s="21" t="str">
        <f aca="false">IF(F3521&lt;Einstellungen!$B$5,"ja","nein")</f>
        <v>nein</v>
      </c>
      <c r="H3521" s="21" t="s">
        <v>18</v>
      </c>
      <c r="I3521" s="29" t="n">
        <f aca="false">INDEX(Einstellungen!$B$27:$B$50,15)</f>
        <v>1</v>
      </c>
      <c r="J3521" s="29" t="n">
        <f aca="false">F3521*I3521</f>
        <v>34.38029</v>
      </c>
    </row>
    <row r="3522" customFormat="false" ht="15" hidden="false" customHeight="false" outlineLevel="0" collapsed="false">
      <c r="A3522" s="28" t="n">
        <v>45727</v>
      </c>
      <c r="B3522" s="21" t="s">
        <v>127</v>
      </c>
      <c r="C3522" s="21" t="s">
        <v>141</v>
      </c>
      <c r="D3522" s="29" t="n">
        <v>112.84</v>
      </c>
      <c r="E3522" s="29" t="n">
        <f aca="false">D3522/10</f>
        <v>11.284</v>
      </c>
      <c r="F3522" s="29" t="n">
        <f aca="false">(E3522+Einstellungen!$B$20)*(1+Einstellungen!$B$10)</f>
        <v>35.6286</v>
      </c>
      <c r="G3522" s="21" t="str">
        <f aca="false">IF(F3522&lt;Einstellungen!$B$5,"ja","nein")</f>
        <v>nein</v>
      </c>
      <c r="H3522" s="21" t="s">
        <v>18</v>
      </c>
      <c r="I3522" s="29" t="n">
        <f aca="false">INDEX(Einstellungen!$B$27:$B$50,16)</f>
        <v>0.95</v>
      </c>
      <c r="J3522" s="29" t="n">
        <f aca="false">F3522*I3522</f>
        <v>33.84717</v>
      </c>
    </row>
    <row r="3523" customFormat="false" ht="15" hidden="false" customHeight="false" outlineLevel="0" collapsed="false">
      <c r="A3523" s="28" t="n">
        <v>45727</v>
      </c>
      <c r="B3523" s="21" t="s">
        <v>128</v>
      </c>
      <c r="C3523" s="21" t="s">
        <v>141</v>
      </c>
      <c r="D3523" s="29" t="n">
        <v>132.86</v>
      </c>
      <c r="E3523" s="29" t="n">
        <f aca="false">D3523/10</f>
        <v>13.286</v>
      </c>
      <c r="F3523" s="29" t="n">
        <f aca="false">(E3523+Einstellungen!$B$20)*(1+Einstellungen!$B$10)</f>
        <v>38.01098</v>
      </c>
      <c r="G3523" s="21" t="str">
        <f aca="false">IF(F3523&lt;Einstellungen!$B$5,"ja","nein")</f>
        <v>nein</v>
      </c>
      <c r="H3523" s="21" t="s">
        <v>18</v>
      </c>
      <c r="I3523" s="29" t="n">
        <f aca="false">INDEX(Einstellungen!$B$27:$B$50,17)</f>
        <v>0.95</v>
      </c>
      <c r="J3523" s="29" t="n">
        <f aca="false">F3523*I3523</f>
        <v>36.110431</v>
      </c>
    </row>
    <row r="3524" customFormat="false" ht="15" hidden="false" customHeight="false" outlineLevel="0" collapsed="false">
      <c r="A3524" s="28" t="n">
        <v>45727</v>
      </c>
      <c r="B3524" s="21" t="s">
        <v>129</v>
      </c>
      <c r="C3524" s="21" t="s">
        <v>141</v>
      </c>
      <c r="D3524" s="29" t="n">
        <v>171.95</v>
      </c>
      <c r="E3524" s="29" t="n">
        <f aca="false">D3524/10</f>
        <v>17.195</v>
      </c>
      <c r="F3524" s="29" t="n">
        <f aca="false">(E3524+Einstellungen!$B$20)*(1+Einstellungen!$B$10)</f>
        <v>42.66269</v>
      </c>
      <c r="G3524" s="21" t="str">
        <f aca="false">IF(F3524&lt;Einstellungen!$B$5,"ja","nein")</f>
        <v>nein</v>
      </c>
      <c r="H3524" s="21" t="s">
        <v>18</v>
      </c>
      <c r="I3524" s="29" t="n">
        <f aca="false">INDEX(Einstellungen!$B$27:$B$50,18)</f>
        <v>1.1</v>
      </c>
      <c r="J3524" s="29" t="n">
        <f aca="false">F3524*I3524</f>
        <v>46.928959</v>
      </c>
    </row>
    <row r="3525" customFormat="false" ht="15" hidden="false" customHeight="false" outlineLevel="0" collapsed="false">
      <c r="A3525" s="28" t="n">
        <v>45727</v>
      </c>
      <c r="B3525" s="21" t="s">
        <v>130</v>
      </c>
      <c r="C3525" s="21" t="s">
        <v>141</v>
      </c>
      <c r="D3525" s="29" t="n">
        <v>205.02</v>
      </c>
      <c r="E3525" s="29" t="n">
        <f aca="false">D3525/10</f>
        <v>20.502</v>
      </c>
      <c r="F3525" s="29" t="n">
        <f aca="false">(E3525+Einstellungen!$B$20)*(1+Einstellungen!$B$10)</f>
        <v>46.59802</v>
      </c>
      <c r="G3525" s="21" t="str">
        <f aca="false">IF(F3525&lt;Einstellungen!$B$5,"ja","nein")</f>
        <v>nein</v>
      </c>
      <c r="H3525" s="21" t="s">
        <v>18</v>
      </c>
      <c r="I3525" s="29" t="n">
        <f aca="false">INDEX(Einstellungen!$B$27:$B$50,19)</f>
        <v>1.35</v>
      </c>
      <c r="J3525" s="29" t="n">
        <f aca="false">F3525*I3525</f>
        <v>62.907327</v>
      </c>
    </row>
    <row r="3526" customFormat="false" ht="15" hidden="false" customHeight="false" outlineLevel="0" collapsed="false">
      <c r="A3526" s="28" t="n">
        <v>45727</v>
      </c>
      <c r="B3526" s="21" t="s">
        <v>131</v>
      </c>
      <c r="C3526" s="21" t="s">
        <v>141</v>
      </c>
      <c r="D3526" s="29" t="n">
        <v>180.95</v>
      </c>
      <c r="E3526" s="29" t="n">
        <f aca="false">D3526/10</f>
        <v>18.095</v>
      </c>
      <c r="F3526" s="29" t="n">
        <f aca="false">(E3526+Einstellungen!$B$20)*(1+Einstellungen!$B$10)</f>
        <v>43.73369</v>
      </c>
      <c r="G3526" s="21" t="str">
        <f aca="false">IF(F3526&lt;Einstellungen!$B$5,"ja","nein")</f>
        <v>nein</v>
      </c>
      <c r="H3526" s="21" t="s">
        <v>18</v>
      </c>
      <c r="I3526" s="29" t="n">
        <f aca="false">INDEX(Einstellungen!$B$27:$B$50,20)</f>
        <v>1.45</v>
      </c>
      <c r="J3526" s="29" t="n">
        <f aca="false">F3526*I3526</f>
        <v>63.4138505</v>
      </c>
    </row>
    <row r="3527" customFormat="false" ht="15" hidden="false" customHeight="false" outlineLevel="0" collapsed="false">
      <c r="A3527" s="28" t="n">
        <v>45727</v>
      </c>
      <c r="B3527" s="21" t="s">
        <v>132</v>
      </c>
      <c r="C3527" s="21" t="s">
        <v>141</v>
      </c>
      <c r="D3527" s="29" t="n">
        <v>149.43</v>
      </c>
      <c r="E3527" s="29" t="n">
        <f aca="false">D3527/10</f>
        <v>14.943</v>
      </c>
      <c r="F3527" s="29" t="n">
        <f aca="false">(E3527+Einstellungen!$B$20)*(1+Einstellungen!$B$10)</f>
        <v>39.98281</v>
      </c>
      <c r="G3527" s="21" t="str">
        <f aca="false">IF(F3527&lt;Einstellungen!$B$5,"ja","nein")</f>
        <v>nein</v>
      </c>
      <c r="H3527" s="21" t="s">
        <v>18</v>
      </c>
      <c r="I3527" s="29" t="n">
        <f aca="false">INDEX(Einstellungen!$B$27:$B$50,21)</f>
        <v>1.4</v>
      </c>
      <c r="J3527" s="29" t="n">
        <f aca="false">F3527*I3527</f>
        <v>55.975934</v>
      </c>
    </row>
    <row r="3528" customFormat="false" ht="15" hidden="false" customHeight="false" outlineLevel="0" collapsed="false">
      <c r="A3528" s="28" t="n">
        <v>45727</v>
      </c>
      <c r="B3528" s="21" t="s">
        <v>133</v>
      </c>
      <c r="C3528" s="21" t="s">
        <v>141</v>
      </c>
      <c r="D3528" s="29" t="n">
        <v>133</v>
      </c>
      <c r="E3528" s="29" t="n">
        <f aca="false">D3528/10</f>
        <v>13.3</v>
      </c>
      <c r="F3528" s="29" t="n">
        <f aca="false">(E3528+Einstellungen!$B$20)*(1+Einstellungen!$B$10)</f>
        <v>38.02764</v>
      </c>
      <c r="G3528" s="21" t="str">
        <f aca="false">IF(F3528&lt;Einstellungen!$B$5,"ja","nein")</f>
        <v>nein</v>
      </c>
      <c r="H3528" s="21" t="s">
        <v>18</v>
      </c>
      <c r="I3528" s="29" t="n">
        <f aca="false">INDEX(Einstellungen!$B$27:$B$50,22)</f>
        <v>1.25</v>
      </c>
      <c r="J3528" s="29" t="n">
        <f aca="false">F3528*I3528</f>
        <v>47.53455</v>
      </c>
    </row>
    <row r="3529" customFormat="false" ht="15" hidden="false" customHeight="false" outlineLevel="0" collapsed="false">
      <c r="A3529" s="28" t="n">
        <v>45727</v>
      </c>
      <c r="B3529" s="21" t="s">
        <v>134</v>
      </c>
      <c r="C3529" s="21" t="s">
        <v>141</v>
      </c>
      <c r="D3529" s="29" t="n">
        <v>121.25</v>
      </c>
      <c r="E3529" s="29" t="n">
        <f aca="false">D3529/10</f>
        <v>12.125</v>
      </c>
      <c r="F3529" s="29" t="n">
        <f aca="false">(E3529+Einstellungen!$B$20)*(1+Einstellungen!$B$10)</f>
        <v>36.62939</v>
      </c>
      <c r="G3529" s="21" t="str">
        <f aca="false">IF(F3529&lt;Einstellungen!$B$5,"ja","nein")</f>
        <v>nein</v>
      </c>
      <c r="H3529" s="21" t="s">
        <v>18</v>
      </c>
      <c r="I3529" s="29" t="n">
        <f aca="false">INDEX(Einstellungen!$B$27:$B$50,23)</f>
        <v>1.05</v>
      </c>
      <c r="J3529" s="29" t="n">
        <f aca="false">F3529*I3529</f>
        <v>38.4608595</v>
      </c>
    </row>
    <row r="3530" customFormat="false" ht="15" hidden="false" customHeight="false" outlineLevel="0" collapsed="false">
      <c r="A3530" s="28" t="n">
        <v>45727</v>
      </c>
      <c r="B3530" s="21" t="s">
        <v>135</v>
      </c>
      <c r="C3530" s="21" t="s">
        <v>141</v>
      </c>
      <c r="D3530" s="29" t="n">
        <v>107.34</v>
      </c>
      <c r="E3530" s="29" t="n">
        <f aca="false">D3530/10</f>
        <v>10.734</v>
      </c>
      <c r="F3530" s="29" t="n">
        <f aca="false">(E3530+Einstellungen!$B$20)*(1+Einstellungen!$B$10)</f>
        <v>34.9741</v>
      </c>
      <c r="G3530" s="21" t="str">
        <f aca="false">IF(F3530&lt;Einstellungen!$B$5,"ja","nein")</f>
        <v>nein</v>
      </c>
      <c r="H3530" s="21" t="s">
        <v>18</v>
      </c>
      <c r="I3530" s="29" t="n">
        <f aca="false">INDEX(Einstellungen!$B$27:$B$50,24)</f>
        <v>0.8</v>
      </c>
      <c r="J3530" s="29" t="n">
        <f aca="false">F3530*I3530</f>
        <v>27.97928</v>
      </c>
    </row>
    <row r="3531" customFormat="false" ht="15" hidden="false" customHeight="false" outlineLevel="0" collapsed="false">
      <c r="A3531" s="28" t="n">
        <v>45728</v>
      </c>
      <c r="B3531" s="21" t="s">
        <v>111</v>
      </c>
      <c r="C3531" s="21" t="s">
        <v>112</v>
      </c>
      <c r="D3531" s="29" t="n">
        <v>101.73</v>
      </c>
      <c r="E3531" s="29" t="n">
        <f aca="false">D3531/10</f>
        <v>10.173</v>
      </c>
      <c r="F3531" s="29" t="n">
        <f aca="false">(E3531+Einstellungen!$B$20)*(1+Einstellungen!$B$10)</f>
        <v>34.30651</v>
      </c>
      <c r="G3531" s="21" t="str">
        <f aca="false">IF(F3531&lt;Einstellungen!$B$5,"ja","nein")</f>
        <v>nein</v>
      </c>
      <c r="H3531" s="21" t="s">
        <v>18</v>
      </c>
      <c r="I3531" s="29" t="n">
        <f aca="false">INDEX(Einstellungen!$B$27:$B$50,1)</f>
        <v>0.6</v>
      </c>
      <c r="J3531" s="29" t="n">
        <f aca="false">F3531*I3531</f>
        <v>20.583906</v>
      </c>
    </row>
    <row r="3532" customFormat="false" ht="15" hidden="false" customHeight="false" outlineLevel="0" collapsed="false">
      <c r="A3532" s="28" t="n">
        <v>45728</v>
      </c>
      <c r="B3532" s="21" t="s">
        <v>113</v>
      </c>
      <c r="C3532" s="21" t="s">
        <v>112</v>
      </c>
      <c r="D3532" s="29" t="n">
        <v>100.09</v>
      </c>
      <c r="E3532" s="29" t="n">
        <f aca="false">D3532/10</f>
        <v>10.009</v>
      </c>
      <c r="F3532" s="29" t="n">
        <f aca="false">(E3532+Einstellungen!$B$20)*(1+Einstellungen!$B$10)</f>
        <v>34.11135</v>
      </c>
      <c r="G3532" s="21" t="str">
        <f aca="false">IF(F3532&lt;Einstellungen!$B$5,"ja","nein")</f>
        <v>nein</v>
      </c>
      <c r="H3532" s="21" t="s">
        <v>18</v>
      </c>
      <c r="I3532" s="29" t="n">
        <f aca="false">INDEX(Einstellungen!$B$27:$B$50,2)</f>
        <v>0.5</v>
      </c>
      <c r="J3532" s="29" t="n">
        <f aca="false">F3532*I3532</f>
        <v>17.055675</v>
      </c>
    </row>
    <row r="3533" customFormat="false" ht="15" hidden="false" customHeight="false" outlineLevel="0" collapsed="false">
      <c r="A3533" s="28" t="n">
        <v>45728</v>
      </c>
      <c r="B3533" s="21" t="s">
        <v>114</v>
      </c>
      <c r="C3533" s="21" t="s">
        <v>112</v>
      </c>
      <c r="D3533" s="29" t="n">
        <v>97.79</v>
      </c>
      <c r="E3533" s="29" t="n">
        <f aca="false">D3533/10</f>
        <v>9.779</v>
      </c>
      <c r="F3533" s="29" t="n">
        <f aca="false">(E3533+Einstellungen!$B$20)*(1+Einstellungen!$B$10)</f>
        <v>33.83765</v>
      </c>
      <c r="G3533" s="21" t="str">
        <f aca="false">IF(F3533&lt;Einstellungen!$B$5,"ja","nein")</f>
        <v>nein</v>
      </c>
      <c r="H3533" s="21" t="s">
        <v>18</v>
      </c>
      <c r="I3533" s="29" t="n">
        <f aca="false">INDEX(Einstellungen!$B$27:$B$50,3)</f>
        <v>0.45</v>
      </c>
      <c r="J3533" s="29" t="n">
        <f aca="false">F3533*I3533</f>
        <v>15.2269425</v>
      </c>
    </row>
    <row r="3534" customFormat="false" ht="15" hidden="false" customHeight="false" outlineLevel="0" collapsed="false">
      <c r="A3534" s="28" t="n">
        <v>45728</v>
      </c>
      <c r="B3534" s="21" t="s">
        <v>115</v>
      </c>
      <c r="C3534" s="21" t="s">
        <v>112</v>
      </c>
      <c r="D3534" s="29" t="n">
        <v>97.38</v>
      </c>
      <c r="E3534" s="29" t="n">
        <f aca="false">D3534/10</f>
        <v>9.738</v>
      </c>
      <c r="F3534" s="29" t="n">
        <f aca="false">(E3534+Einstellungen!$B$20)*(1+Einstellungen!$B$10)</f>
        <v>33.78886</v>
      </c>
      <c r="G3534" s="21" t="str">
        <f aca="false">IF(F3534&lt;Einstellungen!$B$5,"ja","nein")</f>
        <v>nein</v>
      </c>
      <c r="H3534" s="21" t="s">
        <v>18</v>
      </c>
      <c r="I3534" s="29" t="n">
        <f aca="false">INDEX(Einstellungen!$B$27:$B$50,4)</f>
        <v>0.45</v>
      </c>
      <c r="J3534" s="29" t="n">
        <f aca="false">F3534*I3534</f>
        <v>15.204987</v>
      </c>
    </row>
    <row r="3535" customFormat="false" ht="15" hidden="false" customHeight="false" outlineLevel="0" collapsed="false">
      <c r="A3535" s="28" t="n">
        <v>45728</v>
      </c>
      <c r="B3535" s="21" t="s">
        <v>116</v>
      </c>
      <c r="C3535" s="21" t="s">
        <v>112</v>
      </c>
      <c r="D3535" s="29" t="n">
        <v>101.8</v>
      </c>
      <c r="E3535" s="29" t="n">
        <f aca="false">D3535/10</f>
        <v>10.18</v>
      </c>
      <c r="F3535" s="29" t="n">
        <f aca="false">(E3535+Einstellungen!$B$20)*(1+Einstellungen!$B$10)</f>
        <v>34.31484</v>
      </c>
      <c r="G3535" s="21" t="str">
        <f aca="false">IF(F3535&lt;Einstellungen!$B$5,"ja","nein")</f>
        <v>nein</v>
      </c>
      <c r="H3535" s="21" t="s">
        <v>18</v>
      </c>
      <c r="I3535" s="29" t="n">
        <f aca="false">INDEX(Einstellungen!$B$27:$B$50,5)</f>
        <v>0.45</v>
      </c>
      <c r="J3535" s="29" t="n">
        <f aca="false">F3535*I3535</f>
        <v>15.441678</v>
      </c>
    </row>
    <row r="3536" customFormat="false" ht="15" hidden="false" customHeight="false" outlineLevel="0" collapsed="false">
      <c r="A3536" s="28" t="n">
        <v>45728</v>
      </c>
      <c r="B3536" s="21" t="s">
        <v>117</v>
      </c>
      <c r="C3536" s="21" t="s">
        <v>112</v>
      </c>
      <c r="D3536" s="29" t="n">
        <v>110.31</v>
      </c>
      <c r="E3536" s="29" t="n">
        <f aca="false">D3536/10</f>
        <v>11.031</v>
      </c>
      <c r="F3536" s="29" t="n">
        <f aca="false">(E3536+Einstellungen!$B$20)*(1+Einstellungen!$B$10)</f>
        <v>35.32753</v>
      </c>
      <c r="G3536" s="21" t="str">
        <f aca="false">IF(F3536&lt;Einstellungen!$B$5,"ja","nein")</f>
        <v>nein</v>
      </c>
      <c r="H3536" s="21" t="s">
        <v>18</v>
      </c>
      <c r="I3536" s="29" t="n">
        <f aca="false">INDEX(Einstellungen!$B$27:$B$50,6)</f>
        <v>0.5</v>
      </c>
      <c r="J3536" s="29" t="n">
        <f aca="false">F3536*I3536</f>
        <v>17.663765</v>
      </c>
    </row>
    <row r="3537" customFormat="false" ht="15" hidden="false" customHeight="false" outlineLevel="0" collapsed="false">
      <c r="A3537" s="28" t="n">
        <v>45728</v>
      </c>
      <c r="B3537" s="21" t="s">
        <v>118</v>
      </c>
      <c r="C3537" s="21" t="s">
        <v>112</v>
      </c>
      <c r="D3537" s="29" t="n">
        <v>144.54</v>
      </c>
      <c r="E3537" s="29" t="n">
        <f aca="false">D3537/10</f>
        <v>14.454</v>
      </c>
      <c r="F3537" s="29" t="n">
        <f aca="false">(E3537+Einstellungen!$B$20)*(1+Einstellungen!$B$10)</f>
        <v>39.4009</v>
      </c>
      <c r="G3537" s="21" t="str">
        <f aca="false">IF(F3537&lt;Einstellungen!$B$5,"ja","nein")</f>
        <v>nein</v>
      </c>
      <c r="H3537" s="21" t="s">
        <v>18</v>
      </c>
      <c r="I3537" s="29" t="n">
        <f aca="false">INDEX(Einstellungen!$B$27:$B$50,7)</f>
        <v>0.7</v>
      </c>
      <c r="J3537" s="29" t="n">
        <f aca="false">F3537*I3537</f>
        <v>27.58063</v>
      </c>
    </row>
    <row r="3538" customFormat="false" ht="15" hidden="false" customHeight="false" outlineLevel="0" collapsed="false">
      <c r="A3538" s="28" t="n">
        <v>45728</v>
      </c>
      <c r="B3538" s="21" t="s">
        <v>119</v>
      </c>
      <c r="C3538" s="21" t="s">
        <v>112</v>
      </c>
      <c r="D3538" s="29" t="n">
        <v>161.64</v>
      </c>
      <c r="E3538" s="29" t="n">
        <f aca="false">D3538/10</f>
        <v>16.164</v>
      </c>
      <c r="F3538" s="29" t="n">
        <f aca="false">(E3538+Einstellungen!$B$20)*(1+Einstellungen!$B$10)</f>
        <v>41.4358</v>
      </c>
      <c r="G3538" s="21" t="str">
        <f aca="false">IF(F3538&lt;Einstellungen!$B$5,"ja","nein")</f>
        <v>nein</v>
      </c>
      <c r="H3538" s="21" t="s">
        <v>18</v>
      </c>
      <c r="I3538" s="29" t="n">
        <f aca="false">INDEX(Einstellungen!$B$27:$B$50,8)</f>
        <v>0.95</v>
      </c>
      <c r="J3538" s="29" t="n">
        <f aca="false">F3538*I3538</f>
        <v>39.36401</v>
      </c>
    </row>
    <row r="3539" customFormat="false" ht="15" hidden="false" customHeight="false" outlineLevel="0" collapsed="false">
      <c r="A3539" s="28" t="n">
        <v>45728</v>
      </c>
      <c r="B3539" s="21" t="s">
        <v>120</v>
      </c>
      <c r="C3539" s="21" t="s">
        <v>112</v>
      </c>
      <c r="D3539" s="29" t="n">
        <v>148.41</v>
      </c>
      <c r="E3539" s="29" t="n">
        <f aca="false">D3539/10</f>
        <v>14.841</v>
      </c>
      <c r="F3539" s="29" t="n">
        <f aca="false">(E3539+Einstellungen!$B$20)*(1+Einstellungen!$B$10)</f>
        <v>39.86143</v>
      </c>
      <c r="G3539" s="21" t="str">
        <f aca="false">IF(F3539&lt;Einstellungen!$B$5,"ja","nein")</f>
        <v>nein</v>
      </c>
      <c r="H3539" s="21" t="s">
        <v>18</v>
      </c>
      <c r="I3539" s="29" t="n">
        <f aca="false">INDEX(Einstellungen!$B$27:$B$50,9)</f>
        <v>1.05</v>
      </c>
      <c r="J3539" s="29" t="n">
        <f aca="false">F3539*I3539</f>
        <v>41.8545015</v>
      </c>
    </row>
    <row r="3540" customFormat="false" ht="15" hidden="false" customHeight="false" outlineLevel="0" collapsed="false">
      <c r="A3540" s="28" t="n">
        <v>45728</v>
      </c>
      <c r="B3540" s="21" t="s">
        <v>121</v>
      </c>
      <c r="C3540" s="21" t="s">
        <v>112</v>
      </c>
      <c r="D3540" s="29" t="n">
        <v>125</v>
      </c>
      <c r="E3540" s="29" t="n">
        <f aca="false">D3540/10</f>
        <v>12.5</v>
      </c>
      <c r="F3540" s="29" t="n">
        <f aca="false">(E3540+Einstellungen!$B$20)*(1+Einstellungen!$B$10)</f>
        <v>37.07564</v>
      </c>
      <c r="G3540" s="21" t="str">
        <f aca="false">IF(F3540&lt;Einstellungen!$B$5,"ja","nein")</f>
        <v>nein</v>
      </c>
      <c r="H3540" s="21" t="s">
        <v>18</v>
      </c>
      <c r="I3540" s="29" t="n">
        <f aca="false">INDEX(Einstellungen!$B$27:$B$50,10)</f>
        <v>1.05</v>
      </c>
      <c r="J3540" s="29" t="n">
        <f aca="false">F3540*I3540</f>
        <v>38.929422</v>
      </c>
    </row>
    <row r="3541" customFormat="false" ht="15" hidden="false" customHeight="false" outlineLevel="0" collapsed="false">
      <c r="A3541" s="28" t="n">
        <v>45728</v>
      </c>
      <c r="B3541" s="21" t="s">
        <v>122</v>
      </c>
      <c r="C3541" s="21" t="s">
        <v>112</v>
      </c>
      <c r="D3541" s="29" t="n">
        <v>102.62</v>
      </c>
      <c r="E3541" s="29" t="n">
        <f aca="false">D3541/10</f>
        <v>10.262</v>
      </c>
      <c r="F3541" s="29" t="n">
        <f aca="false">(E3541+Einstellungen!$B$20)*(1+Einstellungen!$B$10)</f>
        <v>34.41242</v>
      </c>
      <c r="G3541" s="21" t="str">
        <f aca="false">IF(F3541&lt;Einstellungen!$B$5,"ja","nein")</f>
        <v>nein</v>
      </c>
      <c r="H3541" s="21" t="s">
        <v>18</v>
      </c>
      <c r="I3541" s="29" t="n">
        <f aca="false">INDEX(Einstellungen!$B$27:$B$50,11)</f>
        <v>1.05</v>
      </c>
      <c r="J3541" s="29" t="n">
        <f aca="false">F3541*I3541</f>
        <v>36.133041</v>
      </c>
    </row>
    <row r="3542" customFormat="false" ht="15" hidden="false" customHeight="false" outlineLevel="0" collapsed="false">
      <c r="A3542" s="28" t="n">
        <v>45728</v>
      </c>
      <c r="B3542" s="21" t="s">
        <v>123</v>
      </c>
      <c r="C3542" s="21" t="s">
        <v>112</v>
      </c>
      <c r="D3542" s="29" t="n">
        <v>99.69</v>
      </c>
      <c r="E3542" s="29" t="n">
        <f aca="false">D3542/10</f>
        <v>9.969</v>
      </c>
      <c r="F3542" s="29" t="n">
        <f aca="false">(E3542+Einstellungen!$B$20)*(1+Einstellungen!$B$10)</f>
        <v>34.06375</v>
      </c>
      <c r="G3542" s="21" t="str">
        <f aca="false">IF(F3542&lt;Einstellungen!$B$5,"ja","nein")</f>
        <v>nein</v>
      </c>
      <c r="H3542" s="21" t="s">
        <v>18</v>
      </c>
      <c r="I3542" s="29" t="n">
        <f aca="false">INDEX(Einstellungen!$B$27:$B$50,12)</f>
        <v>1.1</v>
      </c>
      <c r="J3542" s="29" t="n">
        <f aca="false">F3542*I3542</f>
        <v>37.470125</v>
      </c>
    </row>
    <row r="3543" customFormat="false" ht="15" hidden="false" customHeight="false" outlineLevel="0" collapsed="false">
      <c r="A3543" s="28" t="n">
        <v>45728</v>
      </c>
      <c r="B3543" s="21" t="s">
        <v>124</v>
      </c>
      <c r="C3543" s="21" t="s">
        <v>112</v>
      </c>
      <c r="D3543" s="29" t="n">
        <v>98.07</v>
      </c>
      <c r="E3543" s="29" t="n">
        <f aca="false">D3543/10</f>
        <v>9.807</v>
      </c>
      <c r="F3543" s="29" t="n">
        <f aca="false">(E3543+Einstellungen!$B$20)*(1+Einstellungen!$B$10)</f>
        <v>33.87097</v>
      </c>
      <c r="G3543" s="21" t="str">
        <f aca="false">IF(F3543&lt;Einstellungen!$B$5,"ja","nein")</f>
        <v>nein</v>
      </c>
      <c r="H3543" s="21" t="s">
        <v>18</v>
      </c>
      <c r="I3543" s="29" t="n">
        <f aca="false">INDEX(Einstellungen!$B$27:$B$50,13)</f>
        <v>1.2</v>
      </c>
      <c r="J3543" s="29" t="n">
        <f aca="false">F3543*I3543</f>
        <v>40.645164</v>
      </c>
    </row>
    <row r="3544" customFormat="false" ht="15" hidden="false" customHeight="false" outlineLevel="0" collapsed="false">
      <c r="A3544" s="28" t="n">
        <v>45728</v>
      </c>
      <c r="B3544" s="21" t="s">
        <v>125</v>
      </c>
      <c r="C3544" s="21" t="s">
        <v>112</v>
      </c>
      <c r="D3544" s="29" t="n">
        <v>99.91</v>
      </c>
      <c r="E3544" s="29" t="n">
        <f aca="false">D3544/10</f>
        <v>9.991</v>
      </c>
      <c r="F3544" s="29" t="n">
        <f aca="false">(E3544+Einstellungen!$B$20)*(1+Einstellungen!$B$10)</f>
        <v>34.08993</v>
      </c>
      <c r="G3544" s="21" t="str">
        <f aca="false">IF(F3544&lt;Einstellungen!$B$5,"ja","nein")</f>
        <v>nein</v>
      </c>
      <c r="H3544" s="21" t="s">
        <v>18</v>
      </c>
      <c r="I3544" s="29" t="n">
        <f aca="false">INDEX(Einstellungen!$B$27:$B$50,14)</f>
        <v>1.15</v>
      </c>
      <c r="J3544" s="29" t="n">
        <f aca="false">F3544*I3544</f>
        <v>39.2034195</v>
      </c>
    </row>
    <row r="3545" customFormat="false" ht="15" hidden="false" customHeight="false" outlineLevel="0" collapsed="false">
      <c r="A3545" s="28" t="n">
        <v>45728</v>
      </c>
      <c r="B3545" s="21" t="s">
        <v>126</v>
      </c>
      <c r="C3545" s="21" t="s">
        <v>112</v>
      </c>
      <c r="D3545" s="29" t="n">
        <v>101.65</v>
      </c>
      <c r="E3545" s="29" t="n">
        <f aca="false">D3545/10</f>
        <v>10.165</v>
      </c>
      <c r="F3545" s="29" t="n">
        <f aca="false">(E3545+Einstellungen!$B$20)*(1+Einstellungen!$B$10)</f>
        <v>34.29699</v>
      </c>
      <c r="G3545" s="21" t="str">
        <f aca="false">IF(F3545&lt;Einstellungen!$B$5,"ja","nein")</f>
        <v>nein</v>
      </c>
      <c r="H3545" s="21" t="s">
        <v>18</v>
      </c>
      <c r="I3545" s="29" t="n">
        <f aca="false">INDEX(Einstellungen!$B$27:$B$50,15)</f>
        <v>1</v>
      </c>
      <c r="J3545" s="29" t="n">
        <f aca="false">F3545*I3545</f>
        <v>34.29699</v>
      </c>
    </row>
    <row r="3546" customFormat="false" ht="15" hidden="false" customHeight="false" outlineLevel="0" collapsed="false">
      <c r="A3546" s="28" t="n">
        <v>45728</v>
      </c>
      <c r="B3546" s="21" t="s">
        <v>127</v>
      </c>
      <c r="C3546" s="21" t="s">
        <v>112</v>
      </c>
      <c r="D3546" s="29" t="n">
        <v>117.74</v>
      </c>
      <c r="E3546" s="29" t="n">
        <f aca="false">D3546/10</f>
        <v>11.774</v>
      </c>
      <c r="F3546" s="29" t="n">
        <f aca="false">(E3546+Einstellungen!$B$20)*(1+Einstellungen!$B$10)</f>
        <v>36.2117</v>
      </c>
      <c r="G3546" s="21" t="str">
        <f aca="false">IF(F3546&lt;Einstellungen!$B$5,"ja","nein")</f>
        <v>nein</v>
      </c>
      <c r="H3546" s="21" t="s">
        <v>18</v>
      </c>
      <c r="I3546" s="29" t="n">
        <f aca="false">INDEX(Einstellungen!$B$27:$B$50,16)</f>
        <v>0.95</v>
      </c>
      <c r="J3546" s="29" t="n">
        <f aca="false">F3546*I3546</f>
        <v>34.401115</v>
      </c>
    </row>
    <row r="3547" customFormat="false" ht="15" hidden="false" customHeight="false" outlineLevel="0" collapsed="false">
      <c r="A3547" s="28" t="n">
        <v>45728</v>
      </c>
      <c r="B3547" s="21" t="s">
        <v>128</v>
      </c>
      <c r="C3547" s="21" t="s">
        <v>112</v>
      </c>
      <c r="D3547" s="29" t="n">
        <v>142.1</v>
      </c>
      <c r="E3547" s="29" t="n">
        <f aca="false">D3547/10</f>
        <v>14.21</v>
      </c>
      <c r="F3547" s="29" t="n">
        <f aca="false">(E3547+Einstellungen!$B$20)*(1+Einstellungen!$B$10)</f>
        <v>39.11054</v>
      </c>
      <c r="G3547" s="21" t="str">
        <f aca="false">IF(F3547&lt;Einstellungen!$B$5,"ja","nein")</f>
        <v>nein</v>
      </c>
      <c r="H3547" s="21" t="s">
        <v>18</v>
      </c>
      <c r="I3547" s="29" t="n">
        <f aca="false">INDEX(Einstellungen!$B$27:$B$50,17)</f>
        <v>0.95</v>
      </c>
      <c r="J3547" s="29" t="n">
        <f aca="false">F3547*I3547</f>
        <v>37.155013</v>
      </c>
    </row>
    <row r="3548" customFormat="false" ht="15" hidden="false" customHeight="false" outlineLevel="0" collapsed="false">
      <c r="A3548" s="28" t="n">
        <v>45728</v>
      </c>
      <c r="B3548" s="21" t="s">
        <v>129</v>
      </c>
      <c r="C3548" s="21" t="s">
        <v>112</v>
      </c>
      <c r="D3548" s="29" t="n">
        <v>157.03</v>
      </c>
      <c r="E3548" s="29" t="n">
        <f aca="false">D3548/10</f>
        <v>15.703</v>
      </c>
      <c r="F3548" s="29" t="n">
        <f aca="false">(E3548+Einstellungen!$B$20)*(1+Einstellungen!$B$10)</f>
        <v>40.88721</v>
      </c>
      <c r="G3548" s="21" t="str">
        <f aca="false">IF(F3548&lt;Einstellungen!$B$5,"ja","nein")</f>
        <v>nein</v>
      </c>
      <c r="H3548" s="21" t="s">
        <v>18</v>
      </c>
      <c r="I3548" s="29" t="n">
        <f aca="false">INDEX(Einstellungen!$B$27:$B$50,18)</f>
        <v>1.1</v>
      </c>
      <c r="J3548" s="29" t="n">
        <f aca="false">F3548*I3548</f>
        <v>44.975931</v>
      </c>
    </row>
    <row r="3549" customFormat="false" ht="15" hidden="false" customHeight="false" outlineLevel="0" collapsed="false">
      <c r="A3549" s="28" t="n">
        <v>45728</v>
      </c>
      <c r="B3549" s="21" t="s">
        <v>130</v>
      </c>
      <c r="C3549" s="21" t="s">
        <v>112</v>
      </c>
      <c r="D3549" s="29" t="n">
        <v>199.75</v>
      </c>
      <c r="E3549" s="29" t="n">
        <f aca="false">D3549/10</f>
        <v>19.975</v>
      </c>
      <c r="F3549" s="29" t="n">
        <f aca="false">(E3549+Einstellungen!$B$20)*(1+Einstellungen!$B$10)</f>
        <v>45.97089</v>
      </c>
      <c r="G3549" s="21" t="str">
        <f aca="false">IF(F3549&lt;Einstellungen!$B$5,"ja","nein")</f>
        <v>nein</v>
      </c>
      <c r="H3549" s="21" t="s">
        <v>18</v>
      </c>
      <c r="I3549" s="29" t="n">
        <f aca="false">INDEX(Einstellungen!$B$27:$B$50,19)</f>
        <v>1.35</v>
      </c>
      <c r="J3549" s="29" t="n">
        <f aca="false">F3549*I3549</f>
        <v>62.0607015</v>
      </c>
    </row>
    <row r="3550" customFormat="false" ht="15" hidden="false" customHeight="false" outlineLevel="0" collapsed="false">
      <c r="A3550" s="28" t="n">
        <v>45728</v>
      </c>
      <c r="B3550" s="21" t="s">
        <v>131</v>
      </c>
      <c r="C3550" s="21" t="s">
        <v>112</v>
      </c>
      <c r="D3550" s="29" t="n">
        <v>179.49</v>
      </c>
      <c r="E3550" s="29" t="n">
        <f aca="false">D3550/10</f>
        <v>17.949</v>
      </c>
      <c r="F3550" s="29" t="n">
        <f aca="false">(E3550+Einstellungen!$B$20)*(1+Einstellungen!$B$10)</f>
        <v>43.55995</v>
      </c>
      <c r="G3550" s="21" t="str">
        <f aca="false">IF(F3550&lt;Einstellungen!$B$5,"ja","nein")</f>
        <v>nein</v>
      </c>
      <c r="H3550" s="21" t="s">
        <v>18</v>
      </c>
      <c r="I3550" s="29" t="n">
        <f aca="false">INDEX(Einstellungen!$B$27:$B$50,20)</f>
        <v>1.45</v>
      </c>
      <c r="J3550" s="29" t="n">
        <f aca="false">F3550*I3550</f>
        <v>63.1619275</v>
      </c>
    </row>
    <row r="3551" customFormat="false" ht="15" hidden="false" customHeight="false" outlineLevel="0" collapsed="false">
      <c r="A3551" s="28" t="n">
        <v>45728</v>
      </c>
      <c r="B3551" s="21" t="s">
        <v>132</v>
      </c>
      <c r="C3551" s="21" t="s">
        <v>112</v>
      </c>
      <c r="D3551" s="29" t="n">
        <v>148.05</v>
      </c>
      <c r="E3551" s="29" t="n">
        <f aca="false">D3551/10</f>
        <v>14.805</v>
      </c>
      <c r="F3551" s="29" t="n">
        <f aca="false">(E3551+Einstellungen!$B$20)*(1+Einstellungen!$B$10)</f>
        <v>39.81859</v>
      </c>
      <c r="G3551" s="21" t="str">
        <f aca="false">IF(F3551&lt;Einstellungen!$B$5,"ja","nein")</f>
        <v>nein</v>
      </c>
      <c r="H3551" s="21" t="s">
        <v>18</v>
      </c>
      <c r="I3551" s="29" t="n">
        <f aca="false">INDEX(Einstellungen!$B$27:$B$50,21)</f>
        <v>1.4</v>
      </c>
      <c r="J3551" s="29" t="n">
        <f aca="false">F3551*I3551</f>
        <v>55.746026</v>
      </c>
    </row>
    <row r="3552" customFormat="false" ht="15" hidden="false" customHeight="false" outlineLevel="0" collapsed="false">
      <c r="A3552" s="28" t="n">
        <v>45728</v>
      </c>
      <c r="B3552" s="21" t="s">
        <v>133</v>
      </c>
      <c r="C3552" s="21" t="s">
        <v>112</v>
      </c>
      <c r="D3552" s="29" t="n">
        <v>132.2</v>
      </c>
      <c r="E3552" s="29" t="n">
        <f aca="false">D3552/10</f>
        <v>13.22</v>
      </c>
      <c r="F3552" s="29" t="n">
        <f aca="false">(E3552+Einstellungen!$B$20)*(1+Einstellungen!$B$10)</f>
        <v>37.93244</v>
      </c>
      <c r="G3552" s="21" t="str">
        <f aca="false">IF(F3552&lt;Einstellungen!$B$5,"ja","nein")</f>
        <v>nein</v>
      </c>
      <c r="H3552" s="21" t="s">
        <v>18</v>
      </c>
      <c r="I3552" s="29" t="n">
        <f aca="false">INDEX(Einstellungen!$B$27:$B$50,22)</f>
        <v>1.25</v>
      </c>
      <c r="J3552" s="29" t="n">
        <f aca="false">F3552*I3552</f>
        <v>47.41555</v>
      </c>
    </row>
    <row r="3553" customFormat="false" ht="15" hidden="false" customHeight="false" outlineLevel="0" collapsed="false">
      <c r="A3553" s="28" t="n">
        <v>45728</v>
      </c>
      <c r="B3553" s="21" t="s">
        <v>134</v>
      </c>
      <c r="C3553" s="21" t="s">
        <v>112</v>
      </c>
      <c r="D3553" s="29" t="n">
        <v>120</v>
      </c>
      <c r="E3553" s="29" t="n">
        <f aca="false">D3553/10</f>
        <v>12</v>
      </c>
      <c r="F3553" s="29" t="n">
        <f aca="false">(E3553+Einstellungen!$B$20)*(1+Einstellungen!$B$10)</f>
        <v>36.48064</v>
      </c>
      <c r="G3553" s="21" t="str">
        <f aca="false">IF(F3553&lt;Einstellungen!$B$5,"ja","nein")</f>
        <v>nein</v>
      </c>
      <c r="H3553" s="21" t="s">
        <v>18</v>
      </c>
      <c r="I3553" s="29" t="n">
        <f aca="false">INDEX(Einstellungen!$B$27:$B$50,23)</f>
        <v>1.05</v>
      </c>
      <c r="J3553" s="29" t="n">
        <f aca="false">F3553*I3553</f>
        <v>38.304672</v>
      </c>
    </row>
    <row r="3554" customFormat="false" ht="15" hidden="false" customHeight="false" outlineLevel="0" collapsed="false">
      <c r="A3554" s="28" t="n">
        <v>45728</v>
      </c>
      <c r="B3554" s="21" t="s">
        <v>135</v>
      </c>
      <c r="C3554" s="21" t="s">
        <v>112</v>
      </c>
      <c r="D3554" s="29" t="n">
        <v>109.91</v>
      </c>
      <c r="E3554" s="29" t="n">
        <f aca="false">D3554/10</f>
        <v>10.991</v>
      </c>
      <c r="F3554" s="29" t="n">
        <f aca="false">(E3554+Einstellungen!$B$20)*(1+Einstellungen!$B$10)</f>
        <v>35.27993</v>
      </c>
      <c r="G3554" s="21" t="str">
        <f aca="false">IF(F3554&lt;Einstellungen!$B$5,"ja","nein")</f>
        <v>nein</v>
      </c>
      <c r="H3554" s="21" t="s">
        <v>18</v>
      </c>
      <c r="I3554" s="29" t="n">
        <f aca="false">INDEX(Einstellungen!$B$27:$B$50,24)</f>
        <v>0.8</v>
      </c>
      <c r="J3554" s="29" t="n">
        <f aca="false">F3554*I3554</f>
        <v>28.223944</v>
      </c>
    </row>
    <row r="3555" customFormat="false" ht="15" hidden="false" customHeight="false" outlineLevel="0" collapsed="false">
      <c r="A3555" s="28" t="n">
        <v>45729</v>
      </c>
      <c r="B3555" s="21" t="s">
        <v>111</v>
      </c>
      <c r="C3555" s="21" t="s">
        <v>136</v>
      </c>
      <c r="D3555" s="29" t="n">
        <v>108.52</v>
      </c>
      <c r="E3555" s="29" t="n">
        <f aca="false">D3555/10</f>
        <v>10.852</v>
      </c>
      <c r="F3555" s="29" t="n">
        <f aca="false">(E3555+Einstellungen!$B$20)*(1+Einstellungen!$B$10)</f>
        <v>35.11452</v>
      </c>
      <c r="G3555" s="21" t="str">
        <f aca="false">IF(F3555&lt;Einstellungen!$B$5,"ja","nein")</f>
        <v>nein</v>
      </c>
      <c r="H3555" s="21" t="s">
        <v>18</v>
      </c>
      <c r="I3555" s="29" t="n">
        <f aca="false">INDEX(Einstellungen!$B$27:$B$50,1)</f>
        <v>0.6</v>
      </c>
      <c r="J3555" s="29" t="n">
        <f aca="false">F3555*I3555</f>
        <v>21.068712</v>
      </c>
    </row>
    <row r="3556" customFormat="false" ht="15" hidden="false" customHeight="false" outlineLevel="0" collapsed="false">
      <c r="A3556" s="28" t="n">
        <v>45729</v>
      </c>
      <c r="B3556" s="21" t="s">
        <v>113</v>
      </c>
      <c r="C3556" s="21" t="s">
        <v>136</v>
      </c>
      <c r="D3556" s="29" t="n">
        <v>102.25</v>
      </c>
      <c r="E3556" s="29" t="n">
        <f aca="false">D3556/10</f>
        <v>10.225</v>
      </c>
      <c r="F3556" s="29" t="n">
        <f aca="false">(E3556+Einstellungen!$B$20)*(1+Einstellungen!$B$10)</f>
        <v>34.36839</v>
      </c>
      <c r="G3556" s="21" t="str">
        <f aca="false">IF(F3556&lt;Einstellungen!$B$5,"ja","nein")</f>
        <v>nein</v>
      </c>
      <c r="H3556" s="21" t="s">
        <v>18</v>
      </c>
      <c r="I3556" s="29" t="n">
        <f aca="false">INDEX(Einstellungen!$B$27:$B$50,2)</f>
        <v>0.5</v>
      </c>
      <c r="J3556" s="29" t="n">
        <f aca="false">F3556*I3556</f>
        <v>17.184195</v>
      </c>
    </row>
    <row r="3557" customFormat="false" ht="15" hidden="false" customHeight="false" outlineLevel="0" collapsed="false">
      <c r="A3557" s="28" t="n">
        <v>45729</v>
      </c>
      <c r="B3557" s="21" t="s">
        <v>114</v>
      </c>
      <c r="C3557" s="21" t="s">
        <v>136</v>
      </c>
      <c r="D3557" s="29" t="n">
        <v>98.98</v>
      </c>
      <c r="E3557" s="29" t="n">
        <f aca="false">D3557/10</f>
        <v>9.898</v>
      </c>
      <c r="F3557" s="29" t="n">
        <f aca="false">(E3557+Einstellungen!$B$20)*(1+Einstellungen!$B$10)</f>
        <v>33.97926</v>
      </c>
      <c r="G3557" s="21" t="str">
        <f aca="false">IF(F3557&lt;Einstellungen!$B$5,"ja","nein")</f>
        <v>nein</v>
      </c>
      <c r="H3557" s="21" t="s">
        <v>18</v>
      </c>
      <c r="I3557" s="29" t="n">
        <f aca="false">INDEX(Einstellungen!$B$27:$B$50,3)</f>
        <v>0.45</v>
      </c>
      <c r="J3557" s="29" t="n">
        <f aca="false">F3557*I3557</f>
        <v>15.290667</v>
      </c>
    </row>
    <row r="3558" customFormat="false" ht="15" hidden="false" customHeight="false" outlineLevel="0" collapsed="false">
      <c r="A3558" s="28" t="n">
        <v>45729</v>
      </c>
      <c r="B3558" s="21" t="s">
        <v>115</v>
      </c>
      <c r="C3558" s="21" t="s">
        <v>136</v>
      </c>
      <c r="D3558" s="29" t="n">
        <v>96.71</v>
      </c>
      <c r="E3558" s="29" t="n">
        <f aca="false">D3558/10</f>
        <v>9.671</v>
      </c>
      <c r="F3558" s="29" t="n">
        <f aca="false">(E3558+Einstellungen!$B$20)*(1+Einstellungen!$B$10)</f>
        <v>33.70913</v>
      </c>
      <c r="G3558" s="21" t="str">
        <f aca="false">IF(F3558&lt;Einstellungen!$B$5,"ja","nein")</f>
        <v>nein</v>
      </c>
      <c r="H3558" s="21" t="s">
        <v>18</v>
      </c>
      <c r="I3558" s="29" t="n">
        <f aca="false">INDEX(Einstellungen!$B$27:$B$50,4)</f>
        <v>0.45</v>
      </c>
      <c r="J3558" s="29" t="n">
        <f aca="false">F3558*I3558</f>
        <v>15.1691085</v>
      </c>
    </row>
    <row r="3559" customFormat="false" ht="15" hidden="false" customHeight="false" outlineLevel="0" collapsed="false">
      <c r="A3559" s="28" t="n">
        <v>45729</v>
      </c>
      <c r="B3559" s="21" t="s">
        <v>116</v>
      </c>
      <c r="C3559" s="21" t="s">
        <v>136</v>
      </c>
      <c r="D3559" s="29" t="n">
        <v>98.35</v>
      </c>
      <c r="E3559" s="29" t="n">
        <f aca="false">D3559/10</f>
        <v>9.835</v>
      </c>
      <c r="F3559" s="29" t="n">
        <f aca="false">(E3559+Einstellungen!$B$20)*(1+Einstellungen!$B$10)</f>
        <v>33.90429</v>
      </c>
      <c r="G3559" s="21" t="str">
        <f aca="false">IF(F3559&lt;Einstellungen!$B$5,"ja","nein")</f>
        <v>nein</v>
      </c>
      <c r="H3559" s="21" t="s">
        <v>18</v>
      </c>
      <c r="I3559" s="29" t="n">
        <f aca="false">INDEX(Einstellungen!$B$27:$B$50,5)</f>
        <v>0.45</v>
      </c>
      <c r="J3559" s="29" t="n">
        <f aca="false">F3559*I3559</f>
        <v>15.2569305</v>
      </c>
    </row>
    <row r="3560" customFormat="false" ht="15" hidden="false" customHeight="false" outlineLevel="0" collapsed="false">
      <c r="A3560" s="28" t="n">
        <v>45729</v>
      </c>
      <c r="B3560" s="21" t="s">
        <v>117</v>
      </c>
      <c r="C3560" s="21" t="s">
        <v>136</v>
      </c>
      <c r="D3560" s="29" t="n">
        <v>105.88</v>
      </c>
      <c r="E3560" s="29" t="n">
        <f aca="false">D3560/10</f>
        <v>10.588</v>
      </c>
      <c r="F3560" s="29" t="n">
        <f aca="false">(E3560+Einstellungen!$B$20)*(1+Einstellungen!$B$10)</f>
        <v>34.80036</v>
      </c>
      <c r="G3560" s="21" t="str">
        <f aca="false">IF(F3560&lt;Einstellungen!$B$5,"ja","nein")</f>
        <v>nein</v>
      </c>
      <c r="H3560" s="21" t="s">
        <v>18</v>
      </c>
      <c r="I3560" s="29" t="n">
        <f aca="false">INDEX(Einstellungen!$B$27:$B$50,6)</f>
        <v>0.5</v>
      </c>
      <c r="J3560" s="29" t="n">
        <f aca="false">F3560*I3560</f>
        <v>17.40018</v>
      </c>
    </row>
    <row r="3561" customFormat="false" ht="15" hidden="false" customHeight="false" outlineLevel="0" collapsed="false">
      <c r="A3561" s="28" t="n">
        <v>45729</v>
      </c>
      <c r="B3561" s="21" t="s">
        <v>118</v>
      </c>
      <c r="C3561" s="21" t="s">
        <v>136</v>
      </c>
      <c r="D3561" s="29" t="n">
        <v>132.99</v>
      </c>
      <c r="E3561" s="29" t="n">
        <f aca="false">D3561/10</f>
        <v>13.299</v>
      </c>
      <c r="F3561" s="29" t="n">
        <f aca="false">(E3561+Einstellungen!$B$20)*(1+Einstellungen!$B$10)</f>
        <v>38.02645</v>
      </c>
      <c r="G3561" s="21" t="str">
        <f aca="false">IF(F3561&lt;Einstellungen!$B$5,"ja","nein")</f>
        <v>nein</v>
      </c>
      <c r="H3561" s="21" t="s">
        <v>18</v>
      </c>
      <c r="I3561" s="29" t="n">
        <f aca="false">INDEX(Einstellungen!$B$27:$B$50,7)</f>
        <v>0.7</v>
      </c>
      <c r="J3561" s="29" t="n">
        <f aca="false">F3561*I3561</f>
        <v>26.618515</v>
      </c>
    </row>
    <row r="3562" customFormat="false" ht="15" hidden="false" customHeight="false" outlineLevel="0" collapsed="false">
      <c r="A3562" s="28" t="n">
        <v>45729</v>
      </c>
      <c r="B3562" s="21" t="s">
        <v>119</v>
      </c>
      <c r="C3562" s="21" t="s">
        <v>136</v>
      </c>
      <c r="D3562" s="29" t="n">
        <v>159.87</v>
      </c>
      <c r="E3562" s="29" t="n">
        <f aca="false">D3562/10</f>
        <v>15.987</v>
      </c>
      <c r="F3562" s="29" t="n">
        <f aca="false">(E3562+Einstellungen!$B$20)*(1+Einstellungen!$B$10)</f>
        <v>41.22517</v>
      </c>
      <c r="G3562" s="21" t="str">
        <f aca="false">IF(F3562&lt;Einstellungen!$B$5,"ja","nein")</f>
        <v>nein</v>
      </c>
      <c r="H3562" s="21" t="s">
        <v>18</v>
      </c>
      <c r="I3562" s="29" t="n">
        <f aca="false">INDEX(Einstellungen!$B$27:$B$50,8)</f>
        <v>0.95</v>
      </c>
      <c r="J3562" s="29" t="n">
        <f aca="false">F3562*I3562</f>
        <v>39.1639115</v>
      </c>
    </row>
    <row r="3563" customFormat="false" ht="15" hidden="false" customHeight="false" outlineLevel="0" collapsed="false">
      <c r="A3563" s="28" t="n">
        <v>45729</v>
      </c>
      <c r="B3563" s="21" t="s">
        <v>120</v>
      </c>
      <c r="C3563" s="21" t="s">
        <v>136</v>
      </c>
      <c r="D3563" s="29" t="n">
        <v>158.03</v>
      </c>
      <c r="E3563" s="29" t="n">
        <f aca="false">D3563/10</f>
        <v>15.803</v>
      </c>
      <c r="F3563" s="29" t="n">
        <f aca="false">(E3563+Einstellungen!$B$20)*(1+Einstellungen!$B$10)</f>
        <v>41.00621</v>
      </c>
      <c r="G3563" s="21" t="str">
        <f aca="false">IF(F3563&lt;Einstellungen!$B$5,"ja","nein")</f>
        <v>nein</v>
      </c>
      <c r="H3563" s="21" t="s">
        <v>18</v>
      </c>
      <c r="I3563" s="29" t="n">
        <f aca="false">INDEX(Einstellungen!$B$27:$B$50,9)</f>
        <v>1.05</v>
      </c>
      <c r="J3563" s="29" t="n">
        <f aca="false">F3563*I3563</f>
        <v>43.0565205</v>
      </c>
    </row>
    <row r="3564" customFormat="false" ht="15" hidden="false" customHeight="false" outlineLevel="0" collapsed="false">
      <c r="A3564" s="28" t="n">
        <v>45729</v>
      </c>
      <c r="B3564" s="21" t="s">
        <v>121</v>
      </c>
      <c r="C3564" s="21" t="s">
        <v>136</v>
      </c>
      <c r="D3564" s="29" t="n">
        <v>148.13</v>
      </c>
      <c r="E3564" s="29" t="n">
        <f aca="false">D3564/10</f>
        <v>14.813</v>
      </c>
      <c r="F3564" s="29" t="n">
        <f aca="false">(E3564+Einstellungen!$B$20)*(1+Einstellungen!$B$10)</f>
        <v>39.82811</v>
      </c>
      <c r="G3564" s="21" t="str">
        <f aca="false">IF(F3564&lt;Einstellungen!$B$5,"ja","nein")</f>
        <v>nein</v>
      </c>
      <c r="H3564" s="21" t="s">
        <v>18</v>
      </c>
      <c r="I3564" s="29" t="n">
        <f aca="false">INDEX(Einstellungen!$B$27:$B$50,10)</f>
        <v>1.05</v>
      </c>
      <c r="J3564" s="29" t="n">
        <f aca="false">F3564*I3564</f>
        <v>41.8195155</v>
      </c>
    </row>
    <row r="3565" customFormat="false" ht="15" hidden="false" customHeight="false" outlineLevel="0" collapsed="false">
      <c r="A3565" s="28" t="n">
        <v>45729</v>
      </c>
      <c r="B3565" s="21" t="s">
        <v>122</v>
      </c>
      <c r="C3565" s="21" t="s">
        <v>136</v>
      </c>
      <c r="D3565" s="29" t="n">
        <v>123.77</v>
      </c>
      <c r="E3565" s="29" t="n">
        <f aca="false">D3565/10</f>
        <v>12.377</v>
      </c>
      <c r="F3565" s="29" t="n">
        <f aca="false">(E3565+Einstellungen!$B$20)*(1+Einstellungen!$B$10)</f>
        <v>36.92927</v>
      </c>
      <c r="G3565" s="21" t="str">
        <f aca="false">IF(F3565&lt;Einstellungen!$B$5,"ja","nein")</f>
        <v>nein</v>
      </c>
      <c r="H3565" s="21" t="s">
        <v>18</v>
      </c>
      <c r="I3565" s="29" t="n">
        <f aca="false">INDEX(Einstellungen!$B$27:$B$50,11)</f>
        <v>1.05</v>
      </c>
      <c r="J3565" s="29" t="n">
        <f aca="false">F3565*I3565</f>
        <v>38.7757335</v>
      </c>
    </row>
    <row r="3566" customFormat="false" ht="15" hidden="false" customHeight="false" outlineLevel="0" collapsed="false">
      <c r="A3566" s="28" t="n">
        <v>45729</v>
      </c>
      <c r="B3566" s="21" t="s">
        <v>123</v>
      </c>
      <c r="C3566" s="21" t="s">
        <v>136</v>
      </c>
      <c r="D3566" s="29" t="n">
        <v>110.7</v>
      </c>
      <c r="E3566" s="29" t="n">
        <f aca="false">D3566/10</f>
        <v>11.07</v>
      </c>
      <c r="F3566" s="29" t="n">
        <f aca="false">(E3566+Einstellungen!$B$20)*(1+Einstellungen!$B$10)</f>
        <v>35.37394</v>
      </c>
      <c r="G3566" s="21" t="str">
        <f aca="false">IF(F3566&lt;Einstellungen!$B$5,"ja","nein")</f>
        <v>nein</v>
      </c>
      <c r="H3566" s="21" t="s">
        <v>18</v>
      </c>
      <c r="I3566" s="29" t="n">
        <f aca="false">INDEX(Einstellungen!$B$27:$B$50,12)</f>
        <v>1.1</v>
      </c>
      <c r="J3566" s="29" t="n">
        <f aca="false">F3566*I3566</f>
        <v>38.911334</v>
      </c>
    </row>
    <row r="3567" customFormat="false" ht="15" hidden="false" customHeight="false" outlineLevel="0" collapsed="false">
      <c r="A3567" s="28" t="n">
        <v>45729</v>
      </c>
      <c r="B3567" s="21" t="s">
        <v>124</v>
      </c>
      <c r="C3567" s="21" t="s">
        <v>136</v>
      </c>
      <c r="D3567" s="29" t="n">
        <v>110.01</v>
      </c>
      <c r="E3567" s="29" t="n">
        <f aca="false">D3567/10</f>
        <v>11.001</v>
      </c>
      <c r="F3567" s="29" t="n">
        <f aca="false">(E3567+Einstellungen!$B$20)*(1+Einstellungen!$B$10)</f>
        <v>35.29183</v>
      </c>
      <c r="G3567" s="21" t="str">
        <f aca="false">IF(F3567&lt;Einstellungen!$B$5,"ja","nein")</f>
        <v>nein</v>
      </c>
      <c r="H3567" s="21" t="s">
        <v>18</v>
      </c>
      <c r="I3567" s="29" t="n">
        <f aca="false">INDEX(Einstellungen!$B$27:$B$50,13)</f>
        <v>1.2</v>
      </c>
      <c r="J3567" s="29" t="n">
        <f aca="false">F3567*I3567</f>
        <v>42.350196</v>
      </c>
    </row>
    <row r="3568" customFormat="false" ht="15" hidden="false" customHeight="false" outlineLevel="0" collapsed="false">
      <c r="A3568" s="28" t="n">
        <v>45729</v>
      </c>
      <c r="B3568" s="21" t="s">
        <v>125</v>
      </c>
      <c r="C3568" s="21" t="s">
        <v>136</v>
      </c>
      <c r="D3568" s="29" t="n">
        <v>108.22</v>
      </c>
      <c r="E3568" s="29" t="n">
        <f aca="false">D3568/10</f>
        <v>10.822</v>
      </c>
      <c r="F3568" s="29" t="n">
        <f aca="false">(E3568+Einstellungen!$B$20)*(1+Einstellungen!$B$10)</f>
        <v>35.07882</v>
      </c>
      <c r="G3568" s="21" t="str">
        <f aca="false">IF(F3568&lt;Einstellungen!$B$5,"ja","nein")</f>
        <v>nein</v>
      </c>
      <c r="H3568" s="21" t="s">
        <v>18</v>
      </c>
      <c r="I3568" s="29" t="n">
        <f aca="false">INDEX(Einstellungen!$B$27:$B$50,14)</f>
        <v>1.15</v>
      </c>
      <c r="J3568" s="29" t="n">
        <f aca="false">F3568*I3568</f>
        <v>40.340643</v>
      </c>
    </row>
    <row r="3569" customFormat="false" ht="15" hidden="false" customHeight="false" outlineLevel="0" collapsed="false">
      <c r="A3569" s="28" t="n">
        <v>45729</v>
      </c>
      <c r="B3569" s="21" t="s">
        <v>126</v>
      </c>
      <c r="C3569" s="21" t="s">
        <v>136</v>
      </c>
      <c r="D3569" s="29" t="n">
        <v>107.54</v>
      </c>
      <c r="E3569" s="29" t="n">
        <f aca="false">D3569/10</f>
        <v>10.754</v>
      </c>
      <c r="F3569" s="29" t="n">
        <f aca="false">(E3569+Einstellungen!$B$20)*(1+Einstellungen!$B$10)</f>
        <v>34.9979</v>
      </c>
      <c r="G3569" s="21" t="str">
        <f aca="false">IF(F3569&lt;Einstellungen!$B$5,"ja","nein")</f>
        <v>nein</v>
      </c>
      <c r="H3569" s="21" t="s">
        <v>18</v>
      </c>
      <c r="I3569" s="29" t="n">
        <f aca="false">INDEX(Einstellungen!$B$27:$B$50,15)</f>
        <v>1</v>
      </c>
      <c r="J3569" s="29" t="n">
        <f aca="false">F3569*I3569</f>
        <v>34.9979</v>
      </c>
    </row>
    <row r="3570" customFormat="false" ht="15" hidden="false" customHeight="false" outlineLevel="0" collapsed="false">
      <c r="A3570" s="28" t="n">
        <v>45729</v>
      </c>
      <c r="B3570" s="21" t="s">
        <v>127</v>
      </c>
      <c r="C3570" s="21" t="s">
        <v>136</v>
      </c>
      <c r="D3570" s="29" t="n">
        <v>109.99</v>
      </c>
      <c r="E3570" s="29" t="n">
        <f aca="false">D3570/10</f>
        <v>10.999</v>
      </c>
      <c r="F3570" s="29" t="n">
        <f aca="false">(E3570+Einstellungen!$B$20)*(1+Einstellungen!$B$10)</f>
        <v>35.28945</v>
      </c>
      <c r="G3570" s="21" t="str">
        <f aca="false">IF(F3570&lt;Einstellungen!$B$5,"ja","nein")</f>
        <v>nein</v>
      </c>
      <c r="H3570" s="21" t="s">
        <v>18</v>
      </c>
      <c r="I3570" s="29" t="n">
        <f aca="false">INDEX(Einstellungen!$B$27:$B$50,16)</f>
        <v>0.95</v>
      </c>
      <c r="J3570" s="29" t="n">
        <f aca="false">F3570*I3570</f>
        <v>33.5249775</v>
      </c>
    </row>
    <row r="3571" customFormat="false" ht="15" hidden="false" customHeight="false" outlineLevel="0" collapsed="false">
      <c r="A3571" s="28" t="n">
        <v>45729</v>
      </c>
      <c r="B3571" s="21" t="s">
        <v>128</v>
      </c>
      <c r="C3571" s="21" t="s">
        <v>136</v>
      </c>
      <c r="D3571" s="29" t="n">
        <v>121.47</v>
      </c>
      <c r="E3571" s="29" t="n">
        <f aca="false">D3571/10</f>
        <v>12.147</v>
      </c>
      <c r="F3571" s="29" t="n">
        <f aca="false">(E3571+Einstellungen!$B$20)*(1+Einstellungen!$B$10)</f>
        <v>36.65557</v>
      </c>
      <c r="G3571" s="21" t="str">
        <f aca="false">IF(F3571&lt;Einstellungen!$B$5,"ja","nein")</f>
        <v>nein</v>
      </c>
      <c r="H3571" s="21" t="s">
        <v>18</v>
      </c>
      <c r="I3571" s="29" t="n">
        <f aca="false">INDEX(Einstellungen!$B$27:$B$50,17)</f>
        <v>0.95</v>
      </c>
      <c r="J3571" s="29" t="n">
        <f aca="false">F3571*I3571</f>
        <v>34.8227915</v>
      </c>
    </row>
    <row r="3572" customFormat="false" ht="15" hidden="false" customHeight="false" outlineLevel="0" collapsed="false">
      <c r="A3572" s="28" t="n">
        <v>45729</v>
      </c>
      <c r="B3572" s="21" t="s">
        <v>129</v>
      </c>
      <c r="C3572" s="21" t="s">
        <v>136</v>
      </c>
      <c r="D3572" s="29" t="n">
        <v>142.65</v>
      </c>
      <c r="E3572" s="29" t="n">
        <f aca="false">D3572/10</f>
        <v>14.265</v>
      </c>
      <c r="F3572" s="29" t="n">
        <f aca="false">(E3572+Einstellungen!$B$20)*(1+Einstellungen!$B$10)</f>
        <v>39.17599</v>
      </c>
      <c r="G3572" s="21" t="str">
        <f aca="false">IF(F3572&lt;Einstellungen!$B$5,"ja","nein")</f>
        <v>nein</v>
      </c>
      <c r="H3572" s="21" t="s">
        <v>18</v>
      </c>
      <c r="I3572" s="29" t="n">
        <f aca="false">INDEX(Einstellungen!$B$27:$B$50,18)</f>
        <v>1.1</v>
      </c>
      <c r="J3572" s="29" t="n">
        <f aca="false">F3572*I3572</f>
        <v>43.093589</v>
      </c>
    </row>
    <row r="3573" customFormat="false" ht="15" hidden="false" customHeight="false" outlineLevel="0" collapsed="false">
      <c r="A3573" s="28" t="n">
        <v>45729</v>
      </c>
      <c r="B3573" s="21" t="s">
        <v>130</v>
      </c>
      <c r="C3573" s="21" t="s">
        <v>136</v>
      </c>
      <c r="D3573" s="29" t="n">
        <v>166.05</v>
      </c>
      <c r="E3573" s="29" t="n">
        <f aca="false">D3573/10</f>
        <v>16.605</v>
      </c>
      <c r="F3573" s="29" t="n">
        <f aca="false">(E3573+Einstellungen!$B$20)*(1+Einstellungen!$B$10)</f>
        <v>41.96059</v>
      </c>
      <c r="G3573" s="21" t="str">
        <f aca="false">IF(F3573&lt;Einstellungen!$B$5,"ja","nein")</f>
        <v>nein</v>
      </c>
      <c r="H3573" s="21" t="s">
        <v>18</v>
      </c>
      <c r="I3573" s="29" t="n">
        <f aca="false">INDEX(Einstellungen!$B$27:$B$50,19)</f>
        <v>1.35</v>
      </c>
      <c r="J3573" s="29" t="n">
        <f aca="false">F3573*I3573</f>
        <v>56.6467965</v>
      </c>
    </row>
    <row r="3574" customFormat="false" ht="15" hidden="false" customHeight="false" outlineLevel="0" collapsed="false">
      <c r="A3574" s="28" t="n">
        <v>45729</v>
      </c>
      <c r="B3574" s="21" t="s">
        <v>131</v>
      </c>
      <c r="C3574" s="21" t="s">
        <v>136</v>
      </c>
      <c r="D3574" s="29" t="n">
        <v>173.47</v>
      </c>
      <c r="E3574" s="29" t="n">
        <f aca="false">D3574/10</f>
        <v>17.347</v>
      </c>
      <c r="F3574" s="29" t="n">
        <f aca="false">(E3574+Einstellungen!$B$20)*(1+Einstellungen!$B$10)</f>
        <v>42.84357</v>
      </c>
      <c r="G3574" s="21" t="str">
        <f aca="false">IF(F3574&lt;Einstellungen!$B$5,"ja","nein")</f>
        <v>nein</v>
      </c>
      <c r="H3574" s="21" t="s">
        <v>18</v>
      </c>
      <c r="I3574" s="29" t="n">
        <f aca="false">INDEX(Einstellungen!$B$27:$B$50,20)</f>
        <v>1.45</v>
      </c>
      <c r="J3574" s="29" t="n">
        <f aca="false">F3574*I3574</f>
        <v>62.1231765</v>
      </c>
    </row>
    <row r="3575" customFormat="false" ht="15" hidden="false" customHeight="false" outlineLevel="0" collapsed="false">
      <c r="A3575" s="28" t="n">
        <v>45729</v>
      </c>
      <c r="B3575" s="21" t="s">
        <v>132</v>
      </c>
      <c r="C3575" s="21" t="s">
        <v>136</v>
      </c>
      <c r="D3575" s="29" t="n">
        <v>149</v>
      </c>
      <c r="E3575" s="29" t="n">
        <f aca="false">D3575/10</f>
        <v>14.9</v>
      </c>
      <c r="F3575" s="29" t="n">
        <f aca="false">(E3575+Einstellungen!$B$20)*(1+Einstellungen!$B$10)</f>
        <v>39.93164</v>
      </c>
      <c r="G3575" s="21" t="str">
        <f aca="false">IF(F3575&lt;Einstellungen!$B$5,"ja","nein")</f>
        <v>nein</v>
      </c>
      <c r="H3575" s="21" t="s">
        <v>18</v>
      </c>
      <c r="I3575" s="29" t="n">
        <f aca="false">INDEX(Einstellungen!$B$27:$B$50,21)</f>
        <v>1.4</v>
      </c>
      <c r="J3575" s="29" t="n">
        <f aca="false">F3575*I3575</f>
        <v>55.904296</v>
      </c>
    </row>
    <row r="3576" customFormat="false" ht="15" hidden="false" customHeight="false" outlineLevel="0" collapsed="false">
      <c r="A3576" s="28" t="n">
        <v>45729</v>
      </c>
      <c r="B3576" s="21" t="s">
        <v>133</v>
      </c>
      <c r="C3576" s="21" t="s">
        <v>136</v>
      </c>
      <c r="D3576" s="29" t="n">
        <v>135.69</v>
      </c>
      <c r="E3576" s="29" t="n">
        <f aca="false">D3576/10</f>
        <v>13.569</v>
      </c>
      <c r="F3576" s="29" t="n">
        <f aca="false">(E3576+Einstellungen!$B$20)*(1+Einstellungen!$B$10)</f>
        <v>38.34775</v>
      </c>
      <c r="G3576" s="21" t="str">
        <f aca="false">IF(F3576&lt;Einstellungen!$B$5,"ja","nein")</f>
        <v>nein</v>
      </c>
      <c r="H3576" s="21" t="s">
        <v>18</v>
      </c>
      <c r="I3576" s="29" t="n">
        <f aca="false">INDEX(Einstellungen!$B$27:$B$50,22)</f>
        <v>1.25</v>
      </c>
      <c r="J3576" s="29" t="n">
        <f aca="false">F3576*I3576</f>
        <v>47.9346875</v>
      </c>
    </row>
    <row r="3577" customFormat="false" ht="15" hidden="false" customHeight="false" outlineLevel="0" collapsed="false">
      <c r="A3577" s="28" t="n">
        <v>45729</v>
      </c>
      <c r="B3577" s="21" t="s">
        <v>134</v>
      </c>
      <c r="C3577" s="21" t="s">
        <v>136</v>
      </c>
      <c r="D3577" s="29" t="n">
        <v>123.48</v>
      </c>
      <c r="E3577" s="29" t="n">
        <f aca="false">D3577/10</f>
        <v>12.348</v>
      </c>
      <c r="F3577" s="29" t="n">
        <f aca="false">(E3577+Einstellungen!$B$20)*(1+Einstellungen!$B$10)</f>
        <v>36.89476</v>
      </c>
      <c r="G3577" s="21" t="str">
        <f aca="false">IF(F3577&lt;Einstellungen!$B$5,"ja","nein")</f>
        <v>nein</v>
      </c>
      <c r="H3577" s="21" t="s">
        <v>18</v>
      </c>
      <c r="I3577" s="29" t="n">
        <f aca="false">INDEX(Einstellungen!$B$27:$B$50,23)</f>
        <v>1.05</v>
      </c>
      <c r="J3577" s="29" t="n">
        <f aca="false">F3577*I3577</f>
        <v>38.739498</v>
      </c>
    </row>
    <row r="3578" customFormat="false" ht="15" hidden="false" customHeight="false" outlineLevel="0" collapsed="false">
      <c r="A3578" s="28" t="n">
        <v>45729</v>
      </c>
      <c r="B3578" s="21" t="s">
        <v>135</v>
      </c>
      <c r="C3578" s="21" t="s">
        <v>136</v>
      </c>
      <c r="D3578" s="29" t="n">
        <v>111.63</v>
      </c>
      <c r="E3578" s="29" t="n">
        <f aca="false">D3578/10</f>
        <v>11.163</v>
      </c>
      <c r="F3578" s="29" t="n">
        <f aca="false">(E3578+Einstellungen!$B$20)*(1+Einstellungen!$B$10)</f>
        <v>35.48461</v>
      </c>
      <c r="G3578" s="21" t="str">
        <f aca="false">IF(F3578&lt;Einstellungen!$B$5,"ja","nein")</f>
        <v>nein</v>
      </c>
      <c r="H3578" s="21" t="s">
        <v>18</v>
      </c>
      <c r="I3578" s="29" t="n">
        <f aca="false">INDEX(Einstellungen!$B$27:$B$50,24)</f>
        <v>0.8</v>
      </c>
      <c r="J3578" s="29" t="n">
        <f aca="false">F3578*I3578</f>
        <v>28.387688</v>
      </c>
    </row>
    <row r="3579" customFormat="false" ht="15" hidden="false" customHeight="false" outlineLevel="0" collapsed="false">
      <c r="A3579" s="28" t="n">
        <v>45730</v>
      </c>
      <c r="B3579" s="21" t="s">
        <v>111</v>
      </c>
      <c r="C3579" s="21" t="s">
        <v>137</v>
      </c>
      <c r="D3579" s="29" t="n">
        <v>109.09</v>
      </c>
      <c r="E3579" s="29" t="n">
        <f aca="false">D3579/10</f>
        <v>10.909</v>
      </c>
      <c r="F3579" s="29" t="n">
        <f aca="false">(E3579+Einstellungen!$B$20)*(1+Einstellungen!$B$10)</f>
        <v>35.18235</v>
      </c>
      <c r="G3579" s="21" t="str">
        <f aca="false">IF(F3579&lt;Einstellungen!$B$5,"ja","nein")</f>
        <v>nein</v>
      </c>
      <c r="H3579" s="21" t="s">
        <v>18</v>
      </c>
      <c r="I3579" s="29" t="n">
        <f aca="false">INDEX(Einstellungen!$B$27:$B$50,1)</f>
        <v>0.6</v>
      </c>
      <c r="J3579" s="29" t="n">
        <f aca="false">F3579*I3579</f>
        <v>21.10941</v>
      </c>
    </row>
    <row r="3580" customFormat="false" ht="15" hidden="false" customHeight="false" outlineLevel="0" collapsed="false">
      <c r="A3580" s="28" t="n">
        <v>45730</v>
      </c>
      <c r="B3580" s="21" t="s">
        <v>113</v>
      </c>
      <c r="C3580" s="21" t="s">
        <v>137</v>
      </c>
      <c r="D3580" s="29" t="n">
        <v>106</v>
      </c>
      <c r="E3580" s="29" t="n">
        <f aca="false">D3580/10</f>
        <v>10.6</v>
      </c>
      <c r="F3580" s="29" t="n">
        <f aca="false">(E3580+Einstellungen!$B$20)*(1+Einstellungen!$B$10)</f>
        <v>34.81464</v>
      </c>
      <c r="G3580" s="21" t="str">
        <f aca="false">IF(F3580&lt;Einstellungen!$B$5,"ja","nein")</f>
        <v>nein</v>
      </c>
      <c r="H3580" s="21" t="s">
        <v>18</v>
      </c>
      <c r="I3580" s="29" t="n">
        <f aca="false">INDEX(Einstellungen!$B$27:$B$50,2)</f>
        <v>0.5</v>
      </c>
      <c r="J3580" s="29" t="n">
        <f aca="false">F3580*I3580</f>
        <v>17.40732</v>
      </c>
    </row>
    <row r="3581" customFormat="false" ht="15" hidden="false" customHeight="false" outlineLevel="0" collapsed="false">
      <c r="A3581" s="28" t="n">
        <v>45730</v>
      </c>
      <c r="B3581" s="21" t="s">
        <v>114</v>
      </c>
      <c r="C3581" s="21" t="s">
        <v>137</v>
      </c>
      <c r="D3581" s="29" t="n">
        <v>105.9</v>
      </c>
      <c r="E3581" s="29" t="n">
        <f aca="false">D3581/10</f>
        <v>10.59</v>
      </c>
      <c r="F3581" s="29" t="n">
        <f aca="false">(E3581+Einstellungen!$B$20)*(1+Einstellungen!$B$10)</f>
        <v>34.80274</v>
      </c>
      <c r="G3581" s="21" t="str">
        <f aca="false">IF(F3581&lt;Einstellungen!$B$5,"ja","nein")</f>
        <v>nein</v>
      </c>
      <c r="H3581" s="21" t="s">
        <v>18</v>
      </c>
      <c r="I3581" s="29" t="n">
        <f aca="false">INDEX(Einstellungen!$B$27:$B$50,3)</f>
        <v>0.45</v>
      </c>
      <c r="J3581" s="29" t="n">
        <f aca="false">F3581*I3581</f>
        <v>15.661233</v>
      </c>
    </row>
    <row r="3582" customFormat="false" ht="15" hidden="false" customHeight="false" outlineLevel="0" collapsed="false">
      <c r="A3582" s="28" t="n">
        <v>45730</v>
      </c>
      <c r="B3582" s="21" t="s">
        <v>115</v>
      </c>
      <c r="C3582" s="21" t="s">
        <v>137</v>
      </c>
      <c r="D3582" s="29" t="n">
        <v>103.83</v>
      </c>
      <c r="E3582" s="29" t="n">
        <f aca="false">D3582/10</f>
        <v>10.383</v>
      </c>
      <c r="F3582" s="29" t="n">
        <f aca="false">(E3582+Einstellungen!$B$20)*(1+Einstellungen!$B$10)</f>
        <v>34.55641</v>
      </c>
      <c r="G3582" s="21" t="str">
        <f aca="false">IF(F3582&lt;Einstellungen!$B$5,"ja","nein")</f>
        <v>nein</v>
      </c>
      <c r="H3582" s="21" t="s">
        <v>18</v>
      </c>
      <c r="I3582" s="29" t="n">
        <f aca="false">INDEX(Einstellungen!$B$27:$B$50,4)</f>
        <v>0.45</v>
      </c>
      <c r="J3582" s="29" t="n">
        <f aca="false">F3582*I3582</f>
        <v>15.5503845</v>
      </c>
    </row>
    <row r="3583" customFormat="false" ht="15" hidden="false" customHeight="false" outlineLevel="0" collapsed="false">
      <c r="A3583" s="28" t="n">
        <v>45730</v>
      </c>
      <c r="B3583" s="21" t="s">
        <v>116</v>
      </c>
      <c r="C3583" s="21" t="s">
        <v>137</v>
      </c>
      <c r="D3583" s="29" t="n">
        <v>105.3</v>
      </c>
      <c r="E3583" s="29" t="n">
        <f aca="false">D3583/10</f>
        <v>10.53</v>
      </c>
      <c r="F3583" s="29" t="n">
        <f aca="false">(E3583+Einstellungen!$B$20)*(1+Einstellungen!$B$10)</f>
        <v>34.73134</v>
      </c>
      <c r="G3583" s="21" t="str">
        <f aca="false">IF(F3583&lt;Einstellungen!$B$5,"ja","nein")</f>
        <v>nein</v>
      </c>
      <c r="H3583" s="21" t="s">
        <v>18</v>
      </c>
      <c r="I3583" s="29" t="n">
        <f aca="false">INDEX(Einstellungen!$B$27:$B$50,5)</f>
        <v>0.45</v>
      </c>
      <c r="J3583" s="29" t="n">
        <f aca="false">F3583*I3583</f>
        <v>15.629103</v>
      </c>
    </row>
    <row r="3584" customFormat="false" ht="15" hidden="false" customHeight="false" outlineLevel="0" collapsed="false">
      <c r="A3584" s="28" t="n">
        <v>45730</v>
      </c>
      <c r="B3584" s="21" t="s">
        <v>117</v>
      </c>
      <c r="C3584" s="21" t="s">
        <v>137</v>
      </c>
      <c r="D3584" s="29" t="n">
        <v>113.99</v>
      </c>
      <c r="E3584" s="29" t="n">
        <f aca="false">D3584/10</f>
        <v>11.399</v>
      </c>
      <c r="F3584" s="29" t="n">
        <f aca="false">(E3584+Einstellungen!$B$20)*(1+Einstellungen!$B$10)</f>
        <v>35.76545</v>
      </c>
      <c r="G3584" s="21" t="str">
        <f aca="false">IF(F3584&lt;Einstellungen!$B$5,"ja","nein")</f>
        <v>nein</v>
      </c>
      <c r="H3584" s="21" t="s">
        <v>18</v>
      </c>
      <c r="I3584" s="29" t="n">
        <f aca="false">INDEX(Einstellungen!$B$27:$B$50,6)</f>
        <v>0.5</v>
      </c>
      <c r="J3584" s="29" t="n">
        <f aca="false">F3584*I3584</f>
        <v>17.882725</v>
      </c>
    </row>
    <row r="3585" customFormat="false" ht="15" hidden="false" customHeight="false" outlineLevel="0" collapsed="false">
      <c r="A3585" s="28" t="n">
        <v>45730</v>
      </c>
      <c r="B3585" s="21" t="s">
        <v>118</v>
      </c>
      <c r="C3585" s="21" t="s">
        <v>137</v>
      </c>
      <c r="D3585" s="29" t="n">
        <v>143.02</v>
      </c>
      <c r="E3585" s="29" t="n">
        <f aca="false">D3585/10</f>
        <v>14.302</v>
      </c>
      <c r="F3585" s="29" t="n">
        <f aca="false">(E3585+Einstellungen!$B$20)*(1+Einstellungen!$B$10)</f>
        <v>39.22002</v>
      </c>
      <c r="G3585" s="21" t="str">
        <f aca="false">IF(F3585&lt;Einstellungen!$B$5,"ja","nein")</f>
        <v>nein</v>
      </c>
      <c r="H3585" s="21" t="s">
        <v>18</v>
      </c>
      <c r="I3585" s="29" t="n">
        <f aca="false">INDEX(Einstellungen!$B$27:$B$50,7)</f>
        <v>0.7</v>
      </c>
      <c r="J3585" s="29" t="n">
        <f aca="false">F3585*I3585</f>
        <v>27.454014</v>
      </c>
    </row>
    <row r="3586" customFormat="false" ht="15" hidden="false" customHeight="false" outlineLevel="0" collapsed="false">
      <c r="A3586" s="28" t="n">
        <v>45730</v>
      </c>
      <c r="B3586" s="21" t="s">
        <v>119</v>
      </c>
      <c r="C3586" s="21" t="s">
        <v>137</v>
      </c>
      <c r="D3586" s="29" t="n">
        <v>155.11</v>
      </c>
      <c r="E3586" s="29" t="n">
        <f aca="false">D3586/10</f>
        <v>15.511</v>
      </c>
      <c r="F3586" s="29" t="n">
        <f aca="false">(E3586+Einstellungen!$B$20)*(1+Einstellungen!$B$10)</f>
        <v>40.65873</v>
      </c>
      <c r="G3586" s="21" t="str">
        <f aca="false">IF(F3586&lt;Einstellungen!$B$5,"ja","nein")</f>
        <v>nein</v>
      </c>
      <c r="H3586" s="21" t="s">
        <v>18</v>
      </c>
      <c r="I3586" s="29" t="n">
        <f aca="false">INDEX(Einstellungen!$B$27:$B$50,8)</f>
        <v>0.95</v>
      </c>
      <c r="J3586" s="29" t="n">
        <f aca="false">F3586*I3586</f>
        <v>38.6257935</v>
      </c>
    </row>
    <row r="3587" customFormat="false" ht="15" hidden="false" customHeight="false" outlineLevel="0" collapsed="false">
      <c r="A3587" s="28" t="n">
        <v>45730</v>
      </c>
      <c r="B3587" s="21" t="s">
        <v>120</v>
      </c>
      <c r="C3587" s="21" t="s">
        <v>137</v>
      </c>
      <c r="D3587" s="29" t="n">
        <v>155</v>
      </c>
      <c r="E3587" s="29" t="n">
        <f aca="false">D3587/10</f>
        <v>15.5</v>
      </c>
      <c r="F3587" s="29" t="n">
        <f aca="false">(E3587+Einstellungen!$B$20)*(1+Einstellungen!$B$10)</f>
        <v>40.64564</v>
      </c>
      <c r="G3587" s="21" t="str">
        <f aca="false">IF(F3587&lt;Einstellungen!$B$5,"ja","nein")</f>
        <v>nein</v>
      </c>
      <c r="H3587" s="21" t="s">
        <v>18</v>
      </c>
      <c r="I3587" s="29" t="n">
        <f aca="false">INDEX(Einstellungen!$B$27:$B$50,9)</f>
        <v>1.05</v>
      </c>
      <c r="J3587" s="29" t="n">
        <f aca="false">F3587*I3587</f>
        <v>42.677922</v>
      </c>
    </row>
    <row r="3588" customFormat="false" ht="15" hidden="false" customHeight="false" outlineLevel="0" collapsed="false">
      <c r="A3588" s="28" t="n">
        <v>45730</v>
      </c>
      <c r="B3588" s="21" t="s">
        <v>121</v>
      </c>
      <c r="C3588" s="21" t="s">
        <v>137</v>
      </c>
      <c r="D3588" s="29" t="n">
        <v>132.09</v>
      </c>
      <c r="E3588" s="29" t="n">
        <f aca="false">D3588/10</f>
        <v>13.209</v>
      </c>
      <c r="F3588" s="29" t="n">
        <f aca="false">(E3588+Einstellungen!$B$20)*(1+Einstellungen!$B$10)</f>
        <v>37.91935</v>
      </c>
      <c r="G3588" s="21" t="str">
        <f aca="false">IF(F3588&lt;Einstellungen!$B$5,"ja","nein")</f>
        <v>nein</v>
      </c>
      <c r="H3588" s="21" t="s">
        <v>18</v>
      </c>
      <c r="I3588" s="29" t="n">
        <f aca="false">INDEX(Einstellungen!$B$27:$B$50,10)</f>
        <v>1.05</v>
      </c>
      <c r="J3588" s="29" t="n">
        <f aca="false">F3588*I3588</f>
        <v>39.8153175</v>
      </c>
    </row>
    <row r="3589" customFormat="false" ht="15" hidden="false" customHeight="false" outlineLevel="0" collapsed="false">
      <c r="A3589" s="28" t="n">
        <v>45730</v>
      </c>
      <c r="B3589" s="21" t="s">
        <v>122</v>
      </c>
      <c r="C3589" s="21" t="s">
        <v>137</v>
      </c>
      <c r="D3589" s="29" t="n">
        <v>112</v>
      </c>
      <c r="E3589" s="29" t="n">
        <f aca="false">D3589/10</f>
        <v>11.2</v>
      </c>
      <c r="F3589" s="29" t="n">
        <f aca="false">(E3589+Einstellungen!$B$20)*(1+Einstellungen!$B$10)</f>
        <v>35.52864</v>
      </c>
      <c r="G3589" s="21" t="str">
        <f aca="false">IF(F3589&lt;Einstellungen!$B$5,"ja","nein")</f>
        <v>nein</v>
      </c>
      <c r="H3589" s="21" t="s">
        <v>18</v>
      </c>
      <c r="I3589" s="29" t="n">
        <f aca="false">INDEX(Einstellungen!$B$27:$B$50,11)</f>
        <v>1.05</v>
      </c>
      <c r="J3589" s="29" t="n">
        <f aca="false">F3589*I3589</f>
        <v>37.305072</v>
      </c>
    </row>
    <row r="3590" customFormat="false" ht="15" hidden="false" customHeight="false" outlineLevel="0" collapsed="false">
      <c r="A3590" s="28" t="n">
        <v>45730</v>
      </c>
      <c r="B3590" s="21" t="s">
        <v>123</v>
      </c>
      <c r="C3590" s="21" t="s">
        <v>137</v>
      </c>
      <c r="D3590" s="29" t="n">
        <v>106.35</v>
      </c>
      <c r="E3590" s="29" t="n">
        <f aca="false">D3590/10</f>
        <v>10.635</v>
      </c>
      <c r="F3590" s="29" t="n">
        <f aca="false">(E3590+Einstellungen!$B$20)*(1+Einstellungen!$B$10)</f>
        <v>34.85629</v>
      </c>
      <c r="G3590" s="21" t="str">
        <f aca="false">IF(F3590&lt;Einstellungen!$B$5,"ja","nein")</f>
        <v>nein</v>
      </c>
      <c r="H3590" s="21" t="s">
        <v>18</v>
      </c>
      <c r="I3590" s="29" t="n">
        <f aca="false">INDEX(Einstellungen!$B$27:$B$50,12)</f>
        <v>1.1</v>
      </c>
      <c r="J3590" s="29" t="n">
        <f aca="false">F3590*I3590</f>
        <v>38.341919</v>
      </c>
    </row>
    <row r="3591" customFormat="false" ht="15" hidden="false" customHeight="false" outlineLevel="0" collapsed="false">
      <c r="A3591" s="28" t="n">
        <v>45730</v>
      </c>
      <c r="B3591" s="21" t="s">
        <v>124</v>
      </c>
      <c r="C3591" s="21" t="s">
        <v>137</v>
      </c>
      <c r="D3591" s="29" t="n">
        <v>104.5</v>
      </c>
      <c r="E3591" s="29" t="n">
        <f aca="false">D3591/10</f>
        <v>10.45</v>
      </c>
      <c r="F3591" s="29" t="n">
        <f aca="false">(E3591+Einstellungen!$B$20)*(1+Einstellungen!$B$10)</f>
        <v>34.63614</v>
      </c>
      <c r="G3591" s="21" t="str">
        <f aca="false">IF(F3591&lt;Einstellungen!$B$5,"ja","nein")</f>
        <v>nein</v>
      </c>
      <c r="H3591" s="21" t="s">
        <v>18</v>
      </c>
      <c r="I3591" s="29" t="n">
        <f aca="false">INDEX(Einstellungen!$B$27:$B$50,13)</f>
        <v>1.2</v>
      </c>
      <c r="J3591" s="29" t="n">
        <f aca="false">F3591*I3591</f>
        <v>41.563368</v>
      </c>
    </row>
    <row r="3592" customFormat="false" ht="15" hidden="false" customHeight="false" outlineLevel="0" collapsed="false">
      <c r="A3592" s="28" t="n">
        <v>45730</v>
      </c>
      <c r="B3592" s="21" t="s">
        <v>125</v>
      </c>
      <c r="C3592" s="21" t="s">
        <v>137</v>
      </c>
      <c r="D3592" s="29" t="n">
        <v>104.59</v>
      </c>
      <c r="E3592" s="29" t="n">
        <f aca="false">D3592/10</f>
        <v>10.459</v>
      </c>
      <c r="F3592" s="29" t="n">
        <f aca="false">(E3592+Einstellungen!$B$20)*(1+Einstellungen!$B$10)</f>
        <v>34.64685</v>
      </c>
      <c r="G3592" s="21" t="str">
        <f aca="false">IF(F3592&lt;Einstellungen!$B$5,"ja","nein")</f>
        <v>nein</v>
      </c>
      <c r="H3592" s="21" t="s">
        <v>18</v>
      </c>
      <c r="I3592" s="29" t="n">
        <f aca="false">INDEX(Einstellungen!$B$27:$B$50,14)</f>
        <v>1.15</v>
      </c>
      <c r="J3592" s="29" t="n">
        <f aca="false">F3592*I3592</f>
        <v>39.8438775</v>
      </c>
    </row>
    <row r="3593" customFormat="false" ht="15" hidden="false" customHeight="false" outlineLevel="0" collapsed="false">
      <c r="A3593" s="28" t="n">
        <v>45730</v>
      </c>
      <c r="B3593" s="21" t="s">
        <v>126</v>
      </c>
      <c r="C3593" s="21" t="s">
        <v>137</v>
      </c>
      <c r="D3593" s="29" t="n">
        <v>105.38</v>
      </c>
      <c r="E3593" s="29" t="n">
        <f aca="false">D3593/10</f>
        <v>10.538</v>
      </c>
      <c r="F3593" s="29" t="n">
        <f aca="false">(E3593+Einstellungen!$B$20)*(1+Einstellungen!$B$10)</f>
        <v>34.74086</v>
      </c>
      <c r="G3593" s="21" t="str">
        <f aca="false">IF(F3593&lt;Einstellungen!$B$5,"ja","nein")</f>
        <v>nein</v>
      </c>
      <c r="H3593" s="21" t="s">
        <v>18</v>
      </c>
      <c r="I3593" s="29" t="n">
        <f aca="false">INDEX(Einstellungen!$B$27:$B$50,15)</f>
        <v>1</v>
      </c>
      <c r="J3593" s="29" t="n">
        <f aca="false">F3593*I3593</f>
        <v>34.74086</v>
      </c>
    </row>
    <row r="3594" customFormat="false" ht="15" hidden="false" customHeight="false" outlineLevel="0" collapsed="false">
      <c r="A3594" s="28" t="n">
        <v>45730</v>
      </c>
      <c r="B3594" s="21" t="s">
        <v>127</v>
      </c>
      <c r="C3594" s="21" t="s">
        <v>137</v>
      </c>
      <c r="D3594" s="29" t="n">
        <v>109.39</v>
      </c>
      <c r="E3594" s="29" t="n">
        <f aca="false">D3594/10</f>
        <v>10.939</v>
      </c>
      <c r="F3594" s="29" t="n">
        <f aca="false">(E3594+Einstellungen!$B$20)*(1+Einstellungen!$B$10)</f>
        <v>35.21805</v>
      </c>
      <c r="G3594" s="21" t="str">
        <f aca="false">IF(F3594&lt;Einstellungen!$B$5,"ja","nein")</f>
        <v>nein</v>
      </c>
      <c r="H3594" s="21" t="s">
        <v>18</v>
      </c>
      <c r="I3594" s="29" t="n">
        <f aca="false">INDEX(Einstellungen!$B$27:$B$50,16)</f>
        <v>0.95</v>
      </c>
      <c r="J3594" s="29" t="n">
        <f aca="false">F3594*I3594</f>
        <v>33.4571475</v>
      </c>
    </row>
    <row r="3595" customFormat="false" ht="15" hidden="false" customHeight="false" outlineLevel="0" collapsed="false">
      <c r="A3595" s="28" t="n">
        <v>45730</v>
      </c>
      <c r="B3595" s="21" t="s">
        <v>128</v>
      </c>
      <c r="C3595" s="21" t="s">
        <v>137</v>
      </c>
      <c r="D3595" s="29" t="n">
        <v>124.84</v>
      </c>
      <c r="E3595" s="29" t="n">
        <f aca="false">D3595/10</f>
        <v>12.484</v>
      </c>
      <c r="F3595" s="29" t="n">
        <f aca="false">(E3595+Einstellungen!$B$20)*(1+Einstellungen!$B$10)</f>
        <v>37.0566</v>
      </c>
      <c r="G3595" s="21" t="str">
        <f aca="false">IF(F3595&lt;Einstellungen!$B$5,"ja","nein")</f>
        <v>nein</v>
      </c>
      <c r="H3595" s="21" t="s">
        <v>18</v>
      </c>
      <c r="I3595" s="29" t="n">
        <f aca="false">INDEX(Einstellungen!$B$27:$B$50,17)</f>
        <v>0.95</v>
      </c>
      <c r="J3595" s="29" t="n">
        <f aca="false">F3595*I3595</f>
        <v>35.20377</v>
      </c>
    </row>
    <row r="3596" customFormat="false" ht="15" hidden="false" customHeight="false" outlineLevel="0" collapsed="false">
      <c r="A3596" s="28" t="n">
        <v>45730</v>
      </c>
      <c r="B3596" s="21" t="s">
        <v>129</v>
      </c>
      <c r="C3596" s="21" t="s">
        <v>137</v>
      </c>
      <c r="D3596" s="29" t="n">
        <v>146.44</v>
      </c>
      <c r="E3596" s="29" t="n">
        <f aca="false">D3596/10</f>
        <v>14.644</v>
      </c>
      <c r="F3596" s="29" t="n">
        <f aca="false">(E3596+Einstellungen!$B$20)*(1+Einstellungen!$B$10)</f>
        <v>39.627</v>
      </c>
      <c r="G3596" s="21" t="str">
        <f aca="false">IF(F3596&lt;Einstellungen!$B$5,"ja","nein")</f>
        <v>nein</v>
      </c>
      <c r="H3596" s="21" t="s">
        <v>18</v>
      </c>
      <c r="I3596" s="29" t="n">
        <f aca="false">INDEX(Einstellungen!$B$27:$B$50,18)</f>
        <v>1.1</v>
      </c>
      <c r="J3596" s="29" t="n">
        <f aca="false">F3596*I3596</f>
        <v>43.5897</v>
      </c>
    </row>
    <row r="3597" customFormat="false" ht="15" hidden="false" customHeight="false" outlineLevel="0" collapsed="false">
      <c r="A3597" s="28" t="n">
        <v>45730</v>
      </c>
      <c r="B3597" s="21" t="s">
        <v>130</v>
      </c>
      <c r="C3597" s="21" t="s">
        <v>137</v>
      </c>
      <c r="D3597" s="29" t="n">
        <v>155.33</v>
      </c>
      <c r="E3597" s="29" t="n">
        <f aca="false">D3597/10</f>
        <v>15.533</v>
      </c>
      <c r="F3597" s="29" t="n">
        <f aca="false">(E3597+Einstellungen!$B$20)*(1+Einstellungen!$B$10)</f>
        <v>40.68491</v>
      </c>
      <c r="G3597" s="21" t="str">
        <f aca="false">IF(F3597&lt;Einstellungen!$B$5,"ja","nein")</f>
        <v>nein</v>
      </c>
      <c r="H3597" s="21" t="s">
        <v>18</v>
      </c>
      <c r="I3597" s="29" t="n">
        <f aca="false">INDEX(Einstellungen!$B$27:$B$50,19)</f>
        <v>1.35</v>
      </c>
      <c r="J3597" s="29" t="n">
        <f aca="false">F3597*I3597</f>
        <v>54.9246285</v>
      </c>
    </row>
    <row r="3598" customFormat="false" ht="15" hidden="false" customHeight="false" outlineLevel="0" collapsed="false">
      <c r="A3598" s="28" t="n">
        <v>45730</v>
      </c>
      <c r="B3598" s="21" t="s">
        <v>131</v>
      </c>
      <c r="C3598" s="21" t="s">
        <v>137</v>
      </c>
      <c r="D3598" s="29" t="n">
        <v>150.91</v>
      </c>
      <c r="E3598" s="29" t="n">
        <f aca="false">D3598/10</f>
        <v>15.091</v>
      </c>
      <c r="F3598" s="29" t="n">
        <f aca="false">(E3598+Einstellungen!$B$20)*(1+Einstellungen!$B$10)</f>
        <v>40.15893</v>
      </c>
      <c r="G3598" s="21" t="str">
        <f aca="false">IF(F3598&lt;Einstellungen!$B$5,"ja","nein")</f>
        <v>nein</v>
      </c>
      <c r="H3598" s="21" t="s">
        <v>18</v>
      </c>
      <c r="I3598" s="29" t="n">
        <f aca="false">INDEX(Einstellungen!$B$27:$B$50,20)</f>
        <v>1.45</v>
      </c>
      <c r="J3598" s="29" t="n">
        <f aca="false">F3598*I3598</f>
        <v>58.2304485</v>
      </c>
    </row>
    <row r="3599" customFormat="false" ht="15" hidden="false" customHeight="false" outlineLevel="0" collapsed="false">
      <c r="A3599" s="28" t="n">
        <v>45730</v>
      </c>
      <c r="B3599" s="21" t="s">
        <v>132</v>
      </c>
      <c r="C3599" s="21" t="s">
        <v>137</v>
      </c>
      <c r="D3599" s="29" t="n">
        <v>130.01</v>
      </c>
      <c r="E3599" s="29" t="n">
        <f aca="false">D3599/10</f>
        <v>13.001</v>
      </c>
      <c r="F3599" s="29" t="n">
        <f aca="false">(E3599+Einstellungen!$B$20)*(1+Einstellungen!$B$10)</f>
        <v>37.67183</v>
      </c>
      <c r="G3599" s="21" t="str">
        <f aca="false">IF(F3599&lt;Einstellungen!$B$5,"ja","nein")</f>
        <v>nein</v>
      </c>
      <c r="H3599" s="21" t="s">
        <v>18</v>
      </c>
      <c r="I3599" s="29" t="n">
        <f aca="false">INDEX(Einstellungen!$B$27:$B$50,21)</f>
        <v>1.4</v>
      </c>
      <c r="J3599" s="29" t="n">
        <f aca="false">F3599*I3599</f>
        <v>52.740562</v>
      </c>
    </row>
    <row r="3600" customFormat="false" ht="15" hidden="false" customHeight="false" outlineLevel="0" collapsed="false">
      <c r="A3600" s="28" t="n">
        <v>45730</v>
      </c>
      <c r="B3600" s="21" t="s">
        <v>133</v>
      </c>
      <c r="C3600" s="21" t="s">
        <v>137</v>
      </c>
      <c r="D3600" s="29" t="n">
        <v>111.39</v>
      </c>
      <c r="E3600" s="29" t="n">
        <f aca="false">D3600/10</f>
        <v>11.139</v>
      </c>
      <c r="F3600" s="29" t="n">
        <f aca="false">(E3600+Einstellungen!$B$20)*(1+Einstellungen!$B$10)</f>
        <v>35.45605</v>
      </c>
      <c r="G3600" s="21" t="str">
        <f aca="false">IF(F3600&lt;Einstellungen!$B$5,"ja","nein")</f>
        <v>nein</v>
      </c>
      <c r="H3600" s="21" t="s">
        <v>18</v>
      </c>
      <c r="I3600" s="29" t="n">
        <f aca="false">INDEX(Einstellungen!$B$27:$B$50,22)</f>
        <v>1.25</v>
      </c>
      <c r="J3600" s="29" t="n">
        <f aca="false">F3600*I3600</f>
        <v>44.3200625</v>
      </c>
    </row>
    <row r="3601" customFormat="false" ht="15" hidden="false" customHeight="false" outlineLevel="0" collapsed="false">
      <c r="A3601" s="28" t="n">
        <v>45730</v>
      </c>
      <c r="B3601" s="21" t="s">
        <v>134</v>
      </c>
      <c r="C3601" s="21" t="s">
        <v>137</v>
      </c>
      <c r="D3601" s="29" t="n">
        <v>114</v>
      </c>
      <c r="E3601" s="29" t="n">
        <f aca="false">D3601/10</f>
        <v>11.4</v>
      </c>
      <c r="F3601" s="29" t="n">
        <f aca="false">(E3601+Einstellungen!$B$20)*(1+Einstellungen!$B$10)</f>
        <v>35.76664</v>
      </c>
      <c r="G3601" s="21" t="str">
        <f aca="false">IF(F3601&lt;Einstellungen!$B$5,"ja","nein")</f>
        <v>nein</v>
      </c>
      <c r="H3601" s="21" t="s">
        <v>18</v>
      </c>
      <c r="I3601" s="29" t="n">
        <f aca="false">INDEX(Einstellungen!$B$27:$B$50,23)</f>
        <v>1.05</v>
      </c>
      <c r="J3601" s="29" t="n">
        <f aca="false">F3601*I3601</f>
        <v>37.554972</v>
      </c>
    </row>
    <row r="3602" customFormat="false" ht="15" hidden="false" customHeight="false" outlineLevel="0" collapsed="false">
      <c r="A3602" s="28" t="n">
        <v>45730</v>
      </c>
      <c r="B3602" s="21" t="s">
        <v>135</v>
      </c>
      <c r="C3602" s="21" t="s">
        <v>137</v>
      </c>
      <c r="D3602" s="29" t="n">
        <v>105.17</v>
      </c>
      <c r="E3602" s="29" t="n">
        <f aca="false">D3602/10</f>
        <v>10.517</v>
      </c>
      <c r="F3602" s="29" t="n">
        <f aca="false">(E3602+Einstellungen!$B$20)*(1+Einstellungen!$B$10)</f>
        <v>34.71587</v>
      </c>
      <c r="G3602" s="21" t="str">
        <f aca="false">IF(F3602&lt;Einstellungen!$B$5,"ja","nein")</f>
        <v>nein</v>
      </c>
      <c r="H3602" s="21" t="s">
        <v>18</v>
      </c>
      <c r="I3602" s="29" t="n">
        <f aca="false">INDEX(Einstellungen!$B$27:$B$50,24)</f>
        <v>0.8</v>
      </c>
      <c r="J3602" s="29" t="n">
        <f aca="false">F3602*I3602</f>
        <v>27.772696</v>
      </c>
    </row>
    <row r="3603" customFormat="false" ht="15" hidden="false" customHeight="false" outlineLevel="0" collapsed="false">
      <c r="A3603" s="28" t="n">
        <v>45731</v>
      </c>
      <c r="B3603" s="21" t="s">
        <v>111</v>
      </c>
      <c r="C3603" s="21" t="s">
        <v>138</v>
      </c>
      <c r="D3603" s="29" t="n">
        <v>112.15</v>
      </c>
      <c r="E3603" s="29" t="n">
        <f aca="false">D3603/10</f>
        <v>11.215</v>
      </c>
      <c r="F3603" s="29" t="n">
        <f aca="false">(E3603+Einstellungen!$B$20)*(1+Einstellungen!$B$10)</f>
        <v>35.54649</v>
      </c>
      <c r="G3603" s="21" t="str">
        <f aca="false">IF(F3603&lt;Einstellungen!$B$5,"ja","nein")</f>
        <v>nein</v>
      </c>
      <c r="H3603" s="21" t="s">
        <v>18</v>
      </c>
      <c r="I3603" s="29" t="n">
        <f aca="false">INDEX(Einstellungen!$B$27:$B$50,1)</f>
        <v>0.6</v>
      </c>
      <c r="J3603" s="29" t="n">
        <f aca="false">F3603*I3603</f>
        <v>21.327894</v>
      </c>
    </row>
    <row r="3604" customFormat="false" ht="15" hidden="false" customHeight="false" outlineLevel="0" collapsed="false">
      <c r="A3604" s="28" t="n">
        <v>45731</v>
      </c>
      <c r="B3604" s="21" t="s">
        <v>113</v>
      </c>
      <c r="C3604" s="21" t="s">
        <v>138</v>
      </c>
      <c r="D3604" s="29" t="n">
        <v>103.14</v>
      </c>
      <c r="E3604" s="29" t="n">
        <f aca="false">D3604/10</f>
        <v>10.314</v>
      </c>
      <c r="F3604" s="29" t="n">
        <f aca="false">(E3604+Einstellungen!$B$20)*(1+Einstellungen!$B$10)</f>
        <v>34.4743</v>
      </c>
      <c r="G3604" s="21" t="str">
        <f aca="false">IF(F3604&lt;Einstellungen!$B$5,"ja","nein")</f>
        <v>nein</v>
      </c>
      <c r="H3604" s="21" t="s">
        <v>18</v>
      </c>
      <c r="I3604" s="29" t="n">
        <f aca="false">INDEX(Einstellungen!$B$27:$B$50,2)</f>
        <v>0.5</v>
      </c>
      <c r="J3604" s="29" t="n">
        <f aca="false">F3604*I3604</f>
        <v>17.23715</v>
      </c>
    </row>
    <row r="3605" customFormat="false" ht="15" hidden="false" customHeight="false" outlineLevel="0" collapsed="false">
      <c r="A3605" s="28" t="n">
        <v>45731</v>
      </c>
      <c r="B3605" s="21" t="s">
        <v>114</v>
      </c>
      <c r="C3605" s="21" t="s">
        <v>138</v>
      </c>
      <c r="D3605" s="29" t="n">
        <v>96</v>
      </c>
      <c r="E3605" s="29" t="n">
        <f aca="false">D3605/10</f>
        <v>9.6</v>
      </c>
      <c r="F3605" s="29" t="n">
        <f aca="false">(E3605+Einstellungen!$B$20)*(1+Einstellungen!$B$10)</f>
        <v>33.62464</v>
      </c>
      <c r="G3605" s="21" t="str">
        <f aca="false">IF(F3605&lt;Einstellungen!$B$5,"ja","nein")</f>
        <v>nein</v>
      </c>
      <c r="H3605" s="21" t="s">
        <v>18</v>
      </c>
      <c r="I3605" s="29" t="n">
        <f aca="false">INDEX(Einstellungen!$B$27:$B$50,3)</f>
        <v>0.45</v>
      </c>
      <c r="J3605" s="29" t="n">
        <f aca="false">F3605*I3605</f>
        <v>15.131088</v>
      </c>
    </row>
    <row r="3606" customFormat="false" ht="15" hidden="false" customHeight="false" outlineLevel="0" collapsed="false">
      <c r="A3606" s="28" t="n">
        <v>45731</v>
      </c>
      <c r="B3606" s="21" t="s">
        <v>115</v>
      </c>
      <c r="C3606" s="21" t="s">
        <v>138</v>
      </c>
      <c r="D3606" s="29" t="n">
        <v>89.9</v>
      </c>
      <c r="E3606" s="29" t="n">
        <f aca="false">D3606/10</f>
        <v>8.99</v>
      </c>
      <c r="F3606" s="29" t="n">
        <f aca="false">(E3606+Einstellungen!$B$20)*(1+Einstellungen!$B$10)</f>
        <v>32.89874</v>
      </c>
      <c r="G3606" s="21" t="str">
        <f aca="false">IF(F3606&lt;Einstellungen!$B$5,"ja","nein")</f>
        <v>nein</v>
      </c>
      <c r="H3606" s="21" t="s">
        <v>18</v>
      </c>
      <c r="I3606" s="29" t="n">
        <f aca="false">INDEX(Einstellungen!$B$27:$B$50,4)</f>
        <v>0.45</v>
      </c>
      <c r="J3606" s="29" t="n">
        <f aca="false">F3606*I3606</f>
        <v>14.804433</v>
      </c>
    </row>
    <row r="3607" customFormat="false" ht="15" hidden="false" customHeight="false" outlineLevel="0" collapsed="false">
      <c r="A3607" s="28" t="n">
        <v>45731</v>
      </c>
      <c r="B3607" s="21" t="s">
        <v>116</v>
      </c>
      <c r="C3607" s="21" t="s">
        <v>138</v>
      </c>
      <c r="D3607" s="29" t="n">
        <v>86.9</v>
      </c>
      <c r="E3607" s="29" t="n">
        <f aca="false">D3607/10</f>
        <v>8.69</v>
      </c>
      <c r="F3607" s="29" t="n">
        <f aca="false">(E3607+Einstellungen!$B$20)*(1+Einstellungen!$B$10)</f>
        <v>32.54174</v>
      </c>
      <c r="G3607" s="21" t="str">
        <f aca="false">IF(F3607&lt;Einstellungen!$B$5,"ja","nein")</f>
        <v>nein</v>
      </c>
      <c r="H3607" s="21" t="s">
        <v>18</v>
      </c>
      <c r="I3607" s="29" t="n">
        <f aca="false">INDEX(Einstellungen!$B$27:$B$50,5)</f>
        <v>0.45</v>
      </c>
      <c r="J3607" s="29" t="n">
        <f aca="false">F3607*I3607</f>
        <v>14.643783</v>
      </c>
    </row>
    <row r="3608" customFormat="false" ht="15" hidden="false" customHeight="false" outlineLevel="0" collapsed="false">
      <c r="A3608" s="28" t="n">
        <v>45731</v>
      </c>
      <c r="B3608" s="21" t="s">
        <v>117</v>
      </c>
      <c r="C3608" s="21" t="s">
        <v>138</v>
      </c>
      <c r="D3608" s="29" t="n">
        <v>90.55</v>
      </c>
      <c r="E3608" s="29" t="n">
        <f aca="false">D3608/10</f>
        <v>9.055</v>
      </c>
      <c r="F3608" s="29" t="n">
        <f aca="false">(E3608+Einstellungen!$B$20)*(1+Einstellungen!$B$10)</f>
        <v>32.97609</v>
      </c>
      <c r="G3608" s="21" t="str">
        <f aca="false">IF(F3608&lt;Einstellungen!$B$5,"ja","nein")</f>
        <v>nein</v>
      </c>
      <c r="H3608" s="21" t="s">
        <v>18</v>
      </c>
      <c r="I3608" s="29" t="n">
        <f aca="false">INDEX(Einstellungen!$B$27:$B$50,6)</f>
        <v>0.5</v>
      </c>
      <c r="J3608" s="29" t="n">
        <f aca="false">F3608*I3608</f>
        <v>16.488045</v>
      </c>
    </row>
    <row r="3609" customFormat="false" ht="15" hidden="false" customHeight="false" outlineLevel="0" collapsed="false">
      <c r="A3609" s="28" t="n">
        <v>45731</v>
      </c>
      <c r="B3609" s="21" t="s">
        <v>118</v>
      </c>
      <c r="C3609" s="21" t="s">
        <v>138</v>
      </c>
      <c r="D3609" s="29" t="n">
        <v>97.01</v>
      </c>
      <c r="E3609" s="29" t="n">
        <f aca="false">D3609/10</f>
        <v>9.701</v>
      </c>
      <c r="F3609" s="29" t="n">
        <f aca="false">(E3609+Einstellungen!$B$20)*(1+Einstellungen!$B$10)</f>
        <v>33.74483</v>
      </c>
      <c r="G3609" s="21" t="str">
        <f aca="false">IF(F3609&lt;Einstellungen!$B$5,"ja","nein")</f>
        <v>nein</v>
      </c>
      <c r="H3609" s="21" t="s">
        <v>18</v>
      </c>
      <c r="I3609" s="29" t="n">
        <f aca="false">INDEX(Einstellungen!$B$27:$B$50,7)</f>
        <v>0.7</v>
      </c>
      <c r="J3609" s="29" t="n">
        <f aca="false">F3609*I3609</f>
        <v>23.621381</v>
      </c>
    </row>
    <row r="3610" customFormat="false" ht="15" hidden="false" customHeight="false" outlineLevel="0" collapsed="false">
      <c r="A3610" s="28" t="n">
        <v>45731</v>
      </c>
      <c r="B3610" s="21" t="s">
        <v>119</v>
      </c>
      <c r="C3610" s="21" t="s">
        <v>138</v>
      </c>
      <c r="D3610" s="29" t="n">
        <v>99.42</v>
      </c>
      <c r="E3610" s="29" t="n">
        <f aca="false">D3610/10</f>
        <v>9.942</v>
      </c>
      <c r="F3610" s="29" t="n">
        <f aca="false">(E3610+Einstellungen!$B$20)*(1+Einstellungen!$B$10)</f>
        <v>34.03162</v>
      </c>
      <c r="G3610" s="21" t="str">
        <f aca="false">IF(F3610&lt;Einstellungen!$B$5,"ja","nein")</f>
        <v>nein</v>
      </c>
      <c r="H3610" s="21" t="s">
        <v>18</v>
      </c>
      <c r="I3610" s="29" t="n">
        <f aca="false">INDEX(Einstellungen!$B$27:$B$50,8)</f>
        <v>0.95</v>
      </c>
      <c r="J3610" s="29" t="n">
        <f aca="false">F3610*I3610</f>
        <v>32.330039</v>
      </c>
    </row>
    <row r="3611" customFormat="false" ht="15" hidden="false" customHeight="false" outlineLevel="0" collapsed="false">
      <c r="A3611" s="28" t="n">
        <v>45731</v>
      </c>
      <c r="B3611" s="21" t="s">
        <v>120</v>
      </c>
      <c r="C3611" s="21" t="s">
        <v>138</v>
      </c>
      <c r="D3611" s="29" t="n">
        <v>98.77</v>
      </c>
      <c r="E3611" s="29" t="n">
        <f aca="false">D3611/10</f>
        <v>9.877</v>
      </c>
      <c r="F3611" s="29" t="n">
        <f aca="false">(E3611+Einstellungen!$B$20)*(1+Einstellungen!$B$10)</f>
        <v>33.95427</v>
      </c>
      <c r="G3611" s="21" t="str">
        <f aca="false">IF(F3611&lt;Einstellungen!$B$5,"ja","nein")</f>
        <v>nein</v>
      </c>
      <c r="H3611" s="21" t="s">
        <v>18</v>
      </c>
      <c r="I3611" s="29" t="n">
        <f aca="false">INDEX(Einstellungen!$B$27:$B$50,9)</f>
        <v>1.05</v>
      </c>
      <c r="J3611" s="29" t="n">
        <f aca="false">F3611*I3611</f>
        <v>35.6519835</v>
      </c>
    </row>
    <row r="3612" customFormat="false" ht="15" hidden="false" customHeight="false" outlineLevel="0" collapsed="false">
      <c r="A3612" s="28" t="n">
        <v>45731</v>
      </c>
      <c r="B3612" s="21" t="s">
        <v>121</v>
      </c>
      <c r="C3612" s="21" t="s">
        <v>138</v>
      </c>
      <c r="D3612" s="29" t="n">
        <v>86.4</v>
      </c>
      <c r="E3612" s="29" t="n">
        <f aca="false">D3612/10</f>
        <v>8.64</v>
      </c>
      <c r="F3612" s="29" t="n">
        <f aca="false">(E3612+Einstellungen!$B$20)*(1+Einstellungen!$B$10)</f>
        <v>32.48224</v>
      </c>
      <c r="G3612" s="21" t="str">
        <f aca="false">IF(F3612&lt;Einstellungen!$B$5,"ja","nein")</f>
        <v>nein</v>
      </c>
      <c r="H3612" s="21" t="s">
        <v>18</v>
      </c>
      <c r="I3612" s="29" t="n">
        <f aca="false">INDEX(Einstellungen!$B$27:$B$50,10)</f>
        <v>1.05</v>
      </c>
      <c r="J3612" s="29" t="n">
        <f aca="false">F3612*I3612</f>
        <v>34.106352</v>
      </c>
    </row>
    <row r="3613" customFormat="false" ht="15" hidden="false" customHeight="false" outlineLevel="0" collapsed="false">
      <c r="A3613" s="28" t="n">
        <v>45731</v>
      </c>
      <c r="B3613" s="21" t="s">
        <v>122</v>
      </c>
      <c r="C3613" s="21" t="s">
        <v>138</v>
      </c>
      <c r="D3613" s="29" t="n">
        <v>72.39</v>
      </c>
      <c r="E3613" s="29" t="n">
        <f aca="false">D3613/10</f>
        <v>7.239</v>
      </c>
      <c r="F3613" s="29" t="n">
        <f aca="false">(E3613+Einstellungen!$B$20)*(1+Einstellungen!$B$10)</f>
        <v>30.81505</v>
      </c>
      <c r="G3613" s="21" t="str">
        <f aca="false">IF(F3613&lt;Einstellungen!$B$5,"ja","nein")</f>
        <v>nein</v>
      </c>
      <c r="H3613" s="21" t="s">
        <v>18</v>
      </c>
      <c r="I3613" s="29" t="n">
        <f aca="false">INDEX(Einstellungen!$B$27:$B$50,11)</f>
        <v>1.05</v>
      </c>
      <c r="J3613" s="29" t="n">
        <f aca="false">F3613*I3613</f>
        <v>32.3558025</v>
      </c>
    </row>
    <row r="3614" customFormat="false" ht="15" hidden="false" customHeight="false" outlineLevel="0" collapsed="false">
      <c r="A3614" s="28" t="n">
        <v>45731</v>
      </c>
      <c r="B3614" s="21" t="s">
        <v>123</v>
      </c>
      <c r="C3614" s="21" t="s">
        <v>138</v>
      </c>
      <c r="D3614" s="29" t="n">
        <v>67.16</v>
      </c>
      <c r="E3614" s="29" t="n">
        <f aca="false">D3614/10</f>
        <v>6.716</v>
      </c>
      <c r="F3614" s="29" t="n">
        <f aca="false">(E3614+Einstellungen!$B$20)*(1+Einstellungen!$B$10)</f>
        <v>30.19268</v>
      </c>
      <c r="G3614" s="21" t="str">
        <f aca="false">IF(F3614&lt;Einstellungen!$B$5,"ja","nein")</f>
        <v>nein</v>
      </c>
      <c r="H3614" s="21" t="s">
        <v>18</v>
      </c>
      <c r="I3614" s="29" t="n">
        <f aca="false">INDEX(Einstellungen!$B$27:$B$50,12)</f>
        <v>1.1</v>
      </c>
      <c r="J3614" s="29" t="n">
        <f aca="false">F3614*I3614</f>
        <v>33.211948</v>
      </c>
    </row>
    <row r="3615" customFormat="false" ht="15" hidden="false" customHeight="false" outlineLevel="0" collapsed="false">
      <c r="A3615" s="28" t="n">
        <v>45731</v>
      </c>
      <c r="B3615" s="21" t="s">
        <v>124</v>
      </c>
      <c r="C3615" s="21" t="s">
        <v>138</v>
      </c>
      <c r="D3615" s="29" t="n">
        <v>57.32</v>
      </c>
      <c r="E3615" s="29" t="n">
        <f aca="false">D3615/10</f>
        <v>5.732</v>
      </c>
      <c r="F3615" s="29" t="n">
        <f aca="false">(E3615+Einstellungen!$B$20)*(1+Einstellungen!$B$10)</f>
        <v>29.02172</v>
      </c>
      <c r="G3615" s="21" t="str">
        <f aca="false">IF(F3615&lt;Einstellungen!$B$5,"ja","nein")</f>
        <v>nein</v>
      </c>
      <c r="H3615" s="21" t="s">
        <v>18</v>
      </c>
      <c r="I3615" s="29" t="n">
        <f aca="false">INDEX(Einstellungen!$B$27:$B$50,13)</f>
        <v>1.2</v>
      </c>
      <c r="J3615" s="29" t="n">
        <f aca="false">F3615*I3615</f>
        <v>34.826064</v>
      </c>
    </row>
    <row r="3616" customFormat="false" ht="15" hidden="false" customHeight="false" outlineLevel="0" collapsed="false">
      <c r="A3616" s="28" t="n">
        <v>45731</v>
      </c>
      <c r="B3616" s="21" t="s">
        <v>125</v>
      </c>
      <c r="C3616" s="21" t="s">
        <v>138</v>
      </c>
      <c r="D3616" s="29" t="n">
        <v>48</v>
      </c>
      <c r="E3616" s="29" t="n">
        <f aca="false">D3616/10</f>
        <v>4.8</v>
      </c>
      <c r="F3616" s="29" t="n">
        <f aca="false">(E3616+Einstellungen!$B$20)*(1+Einstellungen!$B$10)</f>
        <v>27.91264</v>
      </c>
      <c r="G3616" s="21" t="str">
        <f aca="false">IF(F3616&lt;Einstellungen!$B$5,"ja","nein")</f>
        <v>ja</v>
      </c>
      <c r="H3616" s="21" t="s">
        <v>18</v>
      </c>
      <c r="I3616" s="29" t="n">
        <f aca="false">INDEX(Einstellungen!$B$27:$B$50,14)</f>
        <v>1.15</v>
      </c>
      <c r="J3616" s="29" t="n">
        <f aca="false">F3616*I3616</f>
        <v>32.099536</v>
      </c>
    </row>
    <row r="3617" customFormat="false" ht="15" hidden="false" customHeight="false" outlineLevel="0" collapsed="false">
      <c r="A3617" s="28" t="n">
        <v>45731</v>
      </c>
      <c r="B3617" s="21" t="s">
        <v>126</v>
      </c>
      <c r="C3617" s="21" t="s">
        <v>138</v>
      </c>
      <c r="D3617" s="29" t="n">
        <v>54.51</v>
      </c>
      <c r="E3617" s="29" t="n">
        <f aca="false">D3617/10</f>
        <v>5.451</v>
      </c>
      <c r="F3617" s="29" t="n">
        <f aca="false">(E3617+Einstellungen!$B$20)*(1+Einstellungen!$B$10)</f>
        <v>28.68733</v>
      </c>
      <c r="G3617" s="21" t="str">
        <f aca="false">IF(F3617&lt;Einstellungen!$B$5,"ja","nein")</f>
        <v>ja</v>
      </c>
      <c r="H3617" s="21" t="s">
        <v>18</v>
      </c>
      <c r="I3617" s="29" t="n">
        <f aca="false">INDEX(Einstellungen!$B$27:$B$50,15)</f>
        <v>1</v>
      </c>
      <c r="J3617" s="29" t="n">
        <f aca="false">F3617*I3617</f>
        <v>28.68733</v>
      </c>
    </row>
    <row r="3618" customFormat="false" ht="15" hidden="false" customHeight="false" outlineLevel="0" collapsed="false">
      <c r="A3618" s="28" t="n">
        <v>45731</v>
      </c>
      <c r="B3618" s="21" t="s">
        <v>127</v>
      </c>
      <c r="C3618" s="21" t="s">
        <v>138</v>
      </c>
      <c r="D3618" s="29" t="n">
        <v>70.8</v>
      </c>
      <c r="E3618" s="29" t="n">
        <f aca="false">D3618/10</f>
        <v>7.08</v>
      </c>
      <c r="F3618" s="29" t="n">
        <f aca="false">(E3618+Einstellungen!$B$20)*(1+Einstellungen!$B$10)</f>
        <v>30.62584</v>
      </c>
      <c r="G3618" s="21" t="str">
        <f aca="false">IF(F3618&lt;Einstellungen!$B$5,"ja","nein")</f>
        <v>nein</v>
      </c>
      <c r="H3618" s="21" t="s">
        <v>18</v>
      </c>
      <c r="I3618" s="29" t="n">
        <f aca="false">INDEX(Einstellungen!$B$27:$B$50,16)</f>
        <v>0.95</v>
      </c>
      <c r="J3618" s="29" t="n">
        <f aca="false">F3618*I3618</f>
        <v>29.094548</v>
      </c>
    </row>
    <row r="3619" customFormat="false" ht="15" hidden="false" customHeight="false" outlineLevel="0" collapsed="false">
      <c r="A3619" s="28" t="n">
        <v>45731</v>
      </c>
      <c r="B3619" s="21" t="s">
        <v>128</v>
      </c>
      <c r="C3619" s="21" t="s">
        <v>138</v>
      </c>
      <c r="D3619" s="29" t="n">
        <v>84.24</v>
      </c>
      <c r="E3619" s="29" t="n">
        <f aca="false">D3619/10</f>
        <v>8.424</v>
      </c>
      <c r="F3619" s="29" t="n">
        <f aca="false">(E3619+Einstellungen!$B$20)*(1+Einstellungen!$B$10)</f>
        <v>32.2252</v>
      </c>
      <c r="G3619" s="21" t="str">
        <f aca="false">IF(F3619&lt;Einstellungen!$B$5,"ja","nein")</f>
        <v>nein</v>
      </c>
      <c r="H3619" s="21" t="s">
        <v>18</v>
      </c>
      <c r="I3619" s="29" t="n">
        <f aca="false">INDEX(Einstellungen!$B$27:$B$50,17)</f>
        <v>0.95</v>
      </c>
      <c r="J3619" s="29" t="n">
        <f aca="false">F3619*I3619</f>
        <v>30.61394</v>
      </c>
    </row>
    <row r="3620" customFormat="false" ht="15" hidden="false" customHeight="false" outlineLevel="0" collapsed="false">
      <c r="A3620" s="28" t="n">
        <v>45731</v>
      </c>
      <c r="B3620" s="21" t="s">
        <v>129</v>
      </c>
      <c r="C3620" s="21" t="s">
        <v>138</v>
      </c>
      <c r="D3620" s="29" t="n">
        <v>121.91</v>
      </c>
      <c r="E3620" s="29" t="n">
        <f aca="false">D3620/10</f>
        <v>12.191</v>
      </c>
      <c r="F3620" s="29" t="n">
        <f aca="false">(E3620+Einstellungen!$B$20)*(1+Einstellungen!$B$10)</f>
        <v>36.70793</v>
      </c>
      <c r="G3620" s="21" t="str">
        <f aca="false">IF(F3620&lt;Einstellungen!$B$5,"ja","nein")</f>
        <v>nein</v>
      </c>
      <c r="H3620" s="21" t="s">
        <v>18</v>
      </c>
      <c r="I3620" s="29" t="n">
        <f aca="false">INDEX(Einstellungen!$B$27:$B$50,18)</f>
        <v>1.1</v>
      </c>
      <c r="J3620" s="29" t="n">
        <f aca="false">F3620*I3620</f>
        <v>40.378723</v>
      </c>
    </row>
    <row r="3621" customFormat="false" ht="15" hidden="false" customHeight="false" outlineLevel="0" collapsed="false">
      <c r="A3621" s="28" t="n">
        <v>45731</v>
      </c>
      <c r="B3621" s="21" t="s">
        <v>130</v>
      </c>
      <c r="C3621" s="21" t="s">
        <v>138</v>
      </c>
      <c r="D3621" s="29" t="n">
        <v>130.3</v>
      </c>
      <c r="E3621" s="29" t="n">
        <f aca="false">D3621/10</f>
        <v>13.03</v>
      </c>
      <c r="F3621" s="29" t="n">
        <f aca="false">(E3621+Einstellungen!$B$20)*(1+Einstellungen!$B$10)</f>
        <v>37.70634</v>
      </c>
      <c r="G3621" s="21" t="str">
        <f aca="false">IF(F3621&lt;Einstellungen!$B$5,"ja","nein")</f>
        <v>nein</v>
      </c>
      <c r="H3621" s="21" t="s">
        <v>18</v>
      </c>
      <c r="I3621" s="29" t="n">
        <f aca="false">INDEX(Einstellungen!$B$27:$B$50,19)</f>
        <v>1.35</v>
      </c>
      <c r="J3621" s="29" t="n">
        <f aca="false">F3621*I3621</f>
        <v>50.903559</v>
      </c>
    </row>
    <row r="3622" customFormat="false" ht="15" hidden="false" customHeight="false" outlineLevel="0" collapsed="false">
      <c r="A3622" s="28" t="n">
        <v>45731</v>
      </c>
      <c r="B3622" s="21" t="s">
        <v>131</v>
      </c>
      <c r="C3622" s="21" t="s">
        <v>138</v>
      </c>
      <c r="D3622" s="29" t="n">
        <v>132.96</v>
      </c>
      <c r="E3622" s="29" t="n">
        <f aca="false">D3622/10</f>
        <v>13.296</v>
      </c>
      <c r="F3622" s="29" t="n">
        <f aca="false">(E3622+Einstellungen!$B$20)*(1+Einstellungen!$B$10)</f>
        <v>38.02288</v>
      </c>
      <c r="G3622" s="21" t="str">
        <f aca="false">IF(F3622&lt;Einstellungen!$B$5,"ja","nein")</f>
        <v>nein</v>
      </c>
      <c r="H3622" s="21" t="s">
        <v>18</v>
      </c>
      <c r="I3622" s="29" t="n">
        <f aca="false">INDEX(Einstellungen!$B$27:$B$50,20)</f>
        <v>1.45</v>
      </c>
      <c r="J3622" s="29" t="n">
        <f aca="false">F3622*I3622</f>
        <v>55.133176</v>
      </c>
    </row>
    <row r="3623" customFormat="false" ht="15" hidden="false" customHeight="false" outlineLevel="0" collapsed="false">
      <c r="A3623" s="28" t="n">
        <v>45731</v>
      </c>
      <c r="B3623" s="21" t="s">
        <v>132</v>
      </c>
      <c r="C3623" s="21" t="s">
        <v>138</v>
      </c>
      <c r="D3623" s="29" t="n">
        <v>121.46</v>
      </c>
      <c r="E3623" s="29" t="n">
        <f aca="false">D3623/10</f>
        <v>12.146</v>
      </c>
      <c r="F3623" s="29" t="n">
        <f aca="false">(E3623+Einstellungen!$B$20)*(1+Einstellungen!$B$10)</f>
        <v>36.65438</v>
      </c>
      <c r="G3623" s="21" t="str">
        <f aca="false">IF(F3623&lt;Einstellungen!$B$5,"ja","nein")</f>
        <v>nein</v>
      </c>
      <c r="H3623" s="21" t="s">
        <v>18</v>
      </c>
      <c r="I3623" s="29" t="n">
        <f aca="false">INDEX(Einstellungen!$B$27:$B$50,21)</f>
        <v>1.4</v>
      </c>
      <c r="J3623" s="29" t="n">
        <f aca="false">F3623*I3623</f>
        <v>51.316132</v>
      </c>
    </row>
    <row r="3624" customFormat="false" ht="15" hidden="false" customHeight="false" outlineLevel="0" collapsed="false">
      <c r="A3624" s="28" t="n">
        <v>45731</v>
      </c>
      <c r="B3624" s="21" t="s">
        <v>133</v>
      </c>
      <c r="C3624" s="21" t="s">
        <v>138</v>
      </c>
      <c r="D3624" s="29" t="n">
        <v>108.5</v>
      </c>
      <c r="E3624" s="29" t="n">
        <f aca="false">D3624/10</f>
        <v>10.85</v>
      </c>
      <c r="F3624" s="29" t="n">
        <f aca="false">(E3624+Einstellungen!$B$20)*(1+Einstellungen!$B$10)</f>
        <v>35.11214</v>
      </c>
      <c r="G3624" s="21" t="str">
        <f aca="false">IF(F3624&lt;Einstellungen!$B$5,"ja","nein")</f>
        <v>nein</v>
      </c>
      <c r="H3624" s="21" t="s">
        <v>18</v>
      </c>
      <c r="I3624" s="29" t="n">
        <f aca="false">INDEX(Einstellungen!$B$27:$B$50,22)</f>
        <v>1.25</v>
      </c>
      <c r="J3624" s="29" t="n">
        <f aca="false">F3624*I3624</f>
        <v>43.890175</v>
      </c>
    </row>
    <row r="3625" customFormat="false" ht="15" hidden="false" customHeight="false" outlineLevel="0" collapsed="false">
      <c r="A3625" s="28" t="n">
        <v>45731</v>
      </c>
      <c r="B3625" s="21" t="s">
        <v>134</v>
      </c>
      <c r="C3625" s="21" t="s">
        <v>138</v>
      </c>
      <c r="D3625" s="29" t="n">
        <v>105.02</v>
      </c>
      <c r="E3625" s="29" t="n">
        <f aca="false">D3625/10</f>
        <v>10.502</v>
      </c>
      <c r="F3625" s="29" t="n">
        <f aca="false">(E3625+Einstellungen!$B$20)*(1+Einstellungen!$B$10)</f>
        <v>34.69802</v>
      </c>
      <c r="G3625" s="21" t="str">
        <f aca="false">IF(F3625&lt;Einstellungen!$B$5,"ja","nein")</f>
        <v>nein</v>
      </c>
      <c r="H3625" s="21" t="s">
        <v>18</v>
      </c>
      <c r="I3625" s="29" t="n">
        <f aca="false">INDEX(Einstellungen!$B$27:$B$50,23)</f>
        <v>1.05</v>
      </c>
      <c r="J3625" s="29" t="n">
        <f aca="false">F3625*I3625</f>
        <v>36.432921</v>
      </c>
    </row>
    <row r="3626" customFormat="false" ht="15" hidden="false" customHeight="false" outlineLevel="0" collapsed="false">
      <c r="A3626" s="28" t="n">
        <v>45731</v>
      </c>
      <c r="B3626" s="21" t="s">
        <v>135</v>
      </c>
      <c r="C3626" s="21" t="s">
        <v>138</v>
      </c>
      <c r="D3626" s="29" t="n">
        <v>95.25</v>
      </c>
      <c r="E3626" s="29" t="n">
        <f aca="false">D3626/10</f>
        <v>9.525</v>
      </c>
      <c r="F3626" s="29" t="n">
        <f aca="false">(E3626+Einstellungen!$B$20)*(1+Einstellungen!$B$10)</f>
        <v>33.53539</v>
      </c>
      <c r="G3626" s="21" t="str">
        <f aca="false">IF(F3626&lt;Einstellungen!$B$5,"ja","nein")</f>
        <v>nein</v>
      </c>
      <c r="H3626" s="21" t="s">
        <v>18</v>
      </c>
      <c r="I3626" s="29" t="n">
        <f aca="false">INDEX(Einstellungen!$B$27:$B$50,24)</f>
        <v>0.8</v>
      </c>
      <c r="J3626" s="29" t="n">
        <f aca="false">F3626*I3626</f>
        <v>26.828312</v>
      </c>
    </row>
    <row r="3627" customFormat="false" ht="15" hidden="false" customHeight="false" outlineLevel="0" collapsed="false">
      <c r="A3627" s="28" t="n">
        <v>45732</v>
      </c>
      <c r="B3627" s="21" t="s">
        <v>111</v>
      </c>
      <c r="C3627" s="21" t="s">
        <v>139</v>
      </c>
      <c r="D3627" s="29" t="n">
        <v>90.01</v>
      </c>
      <c r="E3627" s="29" t="n">
        <f aca="false">D3627/10</f>
        <v>9.001</v>
      </c>
      <c r="F3627" s="29" t="n">
        <f aca="false">(E3627+Einstellungen!$B$20)*(1+Einstellungen!$B$10)</f>
        <v>32.91183</v>
      </c>
      <c r="G3627" s="21" t="str">
        <f aca="false">IF(F3627&lt;Einstellungen!$B$5,"ja","nein")</f>
        <v>nein</v>
      </c>
      <c r="H3627" s="21" t="s">
        <v>18</v>
      </c>
      <c r="I3627" s="29" t="n">
        <f aca="false">INDEX(Einstellungen!$B$27:$B$50,1)</f>
        <v>0.6</v>
      </c>
      <c r="J3627" s="29" t="n">
        <f aca="false">F3627*I3627</f>
        <v>19.747098</v>
      </c>
    </row>
    <row r="3628" customFormat="false" ht="15" hidden="false" customHeight="false" outlineLevel="0" collapsed="false">
      <c r="A3628" s="28" t="n">
        <v>45732</v>
      </c>
      <c r="B3628" s="21" t="s">
        <v>113</v>
      </c>
      <c r="C3628" s="21" t="s">
        <v>139</v>
      </c>
      <c r="D3628" s="29" t="n">
        <v>85.79</v>
      </c>
      <c r="E3628" s="29" t="n">
        <f aca="false">D3628/10</f>
        <v>8.579</v>
      </c>
      <c r="F3628" s="29" t="n">
        <f aca="false">(E3628+Einstellungen!$B$20)*(1+Einstellungen!$B$10)</f>
        <v>32.40965</v>
      </c>
      <c r="G3628" s="21" t="str">
        <f aca="false">IF(F3628&lt;Einstellungen!$B$5,"ja","nein")</f>
        <v>nein</v>
      </c>
      <c r="H3628" s="21" t="s">
        <v>18</v>
      </c>
      <c r="I3628" s="29" t="n">
        <f aca="false">INDEX(Einstellungen!$B$27:$B$50,2)</f>
        <v>0.5</v>
      </c>
      <c r="J3628" s="29" t="n">
        <f aca="false">F3628*I3628</f>
        <v>16.204825</v>
      </c>
    </row>
    <row r="3629" customFormat="false" ht="15" hidden="false" customHeight="false" outlineLevel="0" collapsed="false">
      <c r="A3629" s="28" t="n">
        <v>45732</v>
      </c>
      <c r="B3629" s="21" t="s">
        <v>114</v>
      </c>
      <c r="C3629" s="21" t="s">
        <v>139</v>
      </c>
      <c r="D3629" s="29" t="n">
        <v>79.62</v>
      </c>
      <c r="E3629" s="29" t="n">
        <f aca="false">D3629/10</f>
        <v>7.962</v>
      </c>
      <c r="F3629" s="29" t="n">
        <f aca="false">(E3629+Einstellungen!$B$20)*(1+Einstellungen!$B$10)</f>
        <v>31.67542</v>
      </c>
      <c r="G3629" s="21" t="str">
        <f aca="false">IF(F3629&lt;Einstellungen!$B$5,"ja","nein")</f>
        <v>nein</v>
      </c>
      <c r="H3629" s="21" t="s">
        <v>18</v>
      </c>
      <c r="I3629" s="29" t="n">
        <f aca="false">INDEX(Einstellungen!$B$27:$B$50,3)</f>
        <v>0.45</v>
      </c>
      <c r="J3629" s="29" t="n">
        <f aca="false">F3629*I3629</f>
        <v>14.253939</v>
      </c>
    </row>
    <row r="3630" customFormat="false" ht="15" hidden="false" customHeight="false" outlineLevel="0" collapsed="false">
      <c r="A3630" s="28" t="n">
        <v>45732</v>
      </c>
      <c r="B3630" s="21" t="s">
        <v>115</v>
      </c>
      <c r="C3630" s="21" t="s">
        <v>139</v>
      </c>
      <c r="D3630" s="29" t="n">
        <v>78.18</v>
      </c>
      <c r="E3630" s="29" t="n">
        <f aca="false">D3630/10</f>
        <v>7.818</v>
      </c>
      <c r="F3630" s="29" t="n">
        <f aca="false">(E3630+Einstellungen!$B$20)*(1+Einstellungen!$B$10)</f>
        <v>31.50406</v>
      </c>
      <c r="G3630" s="21" t="str">
        <f aca="false">IF(F3630&lt;Einstellungen!$B$5,"ja","nein")</f>
        <v>nein</v>
      </c>
      <c r="H3630" s="21" t="s">
        <v>18</v>
      </c>
      <c r="I3630" s="29" t="n">
        <f aca="false">INDEX(Einstellungen!$B$27:$B$50,4)</f>
        <v>0.45</v>
      </c>
      <c r="J3630" s="29" t="n">
        <f aca="false">F3630*I3630</f>
        <v>14.176827</v>
      </c>
    </row>
    <row r="3631" customFormat="false" ht="15" hidden="false" customHeight="false" outlineLevel="0" collapsed="false">
      <c r="A3631" s="28" t="n">
        <v>45732</v>
      </c>
      <c r="B3631" s="21" t="s">
        <v>116</v>
      </c>
      <c r="C3631" s="21" t="s">
        <v>139</v>
      </c>
      <c r="D3631" s="29" t="n">
        <v>78.6</v>
      </c>
      <c r="E3631" s="29" t="n">
        <f aca="false">D3631/10</f>
        <v>7.86</v>
      </c>
      <c r="F3631" s="29" t="n">
        <f aca="false">(E3631+Einstellungen!$B$20)*(1+Einstellungen!$B$10)</f>
        <v>31.55404</v>
      </c>
      <c r="G3631" s="21" t="str">
        <f aca="false">IF(F3631&lt;Einstellungen!$B$5,"ja","nein")</f>
        <v>nein</v>
      </c>
      <c r="H3631" s="21" t="s">
        <v>18</v>
      </c>
      <c r="I3631" s="29" t="n">
        <f aca="false">INDEX(Einstellungen!$B$27:$B$50,5)</f>
        <v>0.45</v>
      </c>
      <c r="J3631" s="29" t="n">
        <f aca="false">F3631*I3631</f>
        <v>14.199318</v>
      </c>
    </row>
    <row r="3632" customFormat="false" ht="15" hidden="false" customHeight="false" outlineLevel="0" collapsed="false">
      <c r="A3632" s="28" t="n">
        <v>45732</v>
      </c>
      <c r="B3632" s="21" t="s">
        <v>117</v>
      </c>
      <c r="C3632" s="21" t="s">
        <v>139</v>
      </c>
      <c r="D3632" s="29" t="n">
        <v>80.51</v>
      </c>
      <c r="E3632" s="29" t="n">
        <f aca="false">D3632/10</f>
        <v>8.051</v>
      </c>
      <c r="F3632" s="29" t="n">
        <f aca="false">(E3632+Einstellungen!$B$20)*(1+Einstellungen!$B$10)</f>
        <v>31.78133</v>
      </c>
      <c r="G3632" s="21" t="str">
        <f aca="false">IF(F3632&lt;Einstellungen!$B$5,"ja","nein")</f>
        <v>nein</v>
      </c>
      <c r="H3632" s="21" t="s">
        <v>18</v>
      </c>
      <c r="I3632" s="29" t="n">
        <f aca="false">INDEX(Einstellungen!$B$27:$B$50,6)</f>
        <v>0.5</v>
      </c>
      <c r="J3632" s="29" t="n">
        <f aca="false">F3632*I3632</f>
        <v>15.890665</v>
      </c>
    </row>
    <row r="3633" customFormat="false" ht="15" hidden="false" customHeight="false" outlineLevel="0" collapsed="false">
      <c r="A3633" s="28" t="n">
        <v>45732</v>
      </c>
      <c r="B3633" s="21" t="s">
        <v>118</v>
      </c>
      <c r="C3633" s="21" t="s">
        <v>139</v>
      </c>
      <c r="D3633" s="29" t="n">
        <v>85.14</v>
      </c>
      <c r="E3633" s="29" t="n">
        <f aca="false">D3633/10</f>
        <v>8.514</v>
      </c>
      <c r="F3633" s="29" t="n">
        <f aca="false">(E3633+Einstellungen!$B$20)*(1+Einstellungen!$B$10)</f>
        <v>32.3323</v>
      </c>
      <c r="G3633" s="21" t="str">
        <f aca="false">IF(F3633&lt;Einstellungen!$B$5,"ja","nein")</f>
        <v>nein</v>
      </c>
      <c r="H3633" s="21" t="s">
        <v>18</v>
      </c>
      <c r="I3633" s="29" t="n">
        <f aca="false">INDEX(Einstellungen!$B$27:$B$50,7)</f>
        <v>0.7</v>
      </c>
      <c r="J3633" s="29" t="n">
        <f aca="false">F3633*I3633</f>
        <v>22.63261</v>
      </c>
    </row>
    <row r="3634" customFormat="false" ht="15" hidden="false" customHeight="false" outlineLevel="0" collapsed="false">
      <c r="A3634" s="28" t="n">
        <v>45732</v>
      </c>
      <c r="B3634" s="21" t="s">
        <v>119</v>
      </c>
      <c r="C3634" s="21" t="s">
        <v>139</v>
      </c>
      <c r="D3634" s="29" t="n">
        <v>82.07</v>
      </c>
      <c r="E3634" s="29" t="n">
        <f aca="false">D3634/10</f>
        <v>8.207</v>
      </c>
      <c r="F3634" s="29" t="n">
        <f aca="false">(E3634+Einstellungen!$B$20)*(1+Einstellungen!$B$10)</f>
        <v>31.96697</v>
      </c>
      <c r="G3634" s="21" t="str">
        <f aca="false">IF(F3634&lt;Einstellungen!$B$5,"ja","nein")</f>
        <v>nein</v>
      </c>
      <c r="H3634" s="21" t="s">
        <v>18</v>
      </c>
      <c r="I3634" s="29" t="n">
        <f aca="false">INDEX(Einstellungen!$B$27:$B$50,8)</f>
        <v>0.95</v>
      </c>
      <c r="J3634" s="29" t="n">
        <f aca="false">F3634*I3634</f>
        <v>30.3686215</v>
      </c>
    </row>
    <row r="3635" customFormat="false" ht="15" hidden="false" customHeight="false" outlineLevel="0" collapsed="false">
      <c r="A3635" s="28" t="n">
        <v>45732</v>
      </c>
      <c r="B3635" s="21" t="s">
        <v>120</v>
      </c>
      <c r="C3635" s="21" t="s">
        <v>139</v>
      </c>
      <c r="D3635" s="29" t="n">
        <v>77.95</v>
      </c>
      <c r="E3635" s="29" t="n">
        <f aca="false">D3635/10</f>
        <v>7.795</v>
      </c>
      <c r="F3635" s="29" t="n">
        <f aca="false">(E3635+Einstellungen!$B$20)*(1+Einstellungen!$B$10)</f>
        <v>31.47669</v>
      </c>
      <c r="G3635" s="21" t="str">
        <f aca="false">IF(F3635&lt;Einstellungen!$B$5,"ja","nein")</f>
        <v>nein</v>
      </c>
      <c r="H3635" s="21" t="s">
        <v>18</v>
      </c>
      <c r="I3635" s="29" t="n">
        <f aca="false">INDEX(Einstellungen!$B$27:$B$50,9)</f>
        <v>1.05</v>
      </c>
      <c r="J3635" s="29" t="n">
        <f aca="false">F3635*I3635</f>
        <v>33.0505245</v>
      </c>
    </row>
    <row r="3636" customFormat="false" ht="15" hidden="false" customHeight="false" outlineLevel="0" collapsed="false">
      <c r="A3636" s="28" t="n">
        <v>45732</v>
      </c>
      <c r="B3636" s="21" t="s">
        <v>121</v>
      </c>
      <c r="C3636" s="21" t="s">
        <v>139</v>
      </c>
      <c r="D3636" s="29" t="n">
        <v>56.9</v>
      </c>
      <c r="E3636" s="29" t="n">
        <f aca="false">D3636/10</f>
        <v>5.69</v>
      </c>
      <c r="F3636" s="29" t="n">
        <f aca="false">(E3636+Einstellungen!$B$20)*(1+Einstellungen!$B$10)</f>
        <v>28.97174</v>
      </c>
      <c r="G3636" s="21" t="str">
        <f aca="false">IF(F3636&lt;Einstellungen!$B$5,"ja","nein")</f>
        <v>ja</v>
      </c>
      <c r="H3636" s="21" t="s">
        <v>18</v>
      </c>
      <c r="I3636" s="29" t="n">
        <f aca="false">INDEX(Einstellungen!$B$27:$B$50,10)</f>
        <v>1.05</v>
      </c>
      <c r="J3636" s="29" t="n">
        <f aca="false">F3636*I3636</f>
        <v>30.420327</v>
      </c>
    </row>
    <row r="3637" customFormat="false" ht="15" hidden="false" customHeight="false" outlineLevel="0" collapsed="false">
      <c r="A3637" s="28" t="n">
        <v>45732</v>
      </c>
      <c r="B3637" s="21" t="s">
        <v>122</v>
      </c>
      <c r="C3637" s="21" t="s">
        <v>139</v>
      </c>
      <c r="D3637" s="29" t="n">
        <v>24.09</v>
      </c>
      <c r="E3637" s="29" t="n">
        <f aca="false">D3637/10</f>
        <v>2.409</v>
      </c>
      <c r="F3637" s="29" t="n">
        <f aca="false">(E3637+Einstellungen!$B$20)*(1+Einstellungen!$B$10)</f>
        <v>25.06735</v>
      </c>
      <c r="G3637" s="21" t="str">
        <f aca="false">IF(F3637&lt;Einstellungen!$B$5,"ja","nein")</f>
        <v>ja</v>
      </c>
      <c r="H3637" s="21" t="s">
        <v>18</v>
      </c>
      <c r="I3637" s="29" t="n">
        <f aca="false">INDEX(Einstellungen!$B$27:$B$50,11)</f>
        <v>1.05</v>
      </c>
      <c r="J3637" s="29" t="n">
        <f aca="false">F3637*I3637</f>
        <v>26.3207175</v>
      </c>
    </row>
    <row r="3638" customFormat="false" ht="15" hidden="false" customHeight="false" outlineLevel="0" collapsed="false">
      <c r="A3638" s="28" t="n">
        <v>45732</v>
      </c>
      <c r="B3638" s="21" t="s">
        <v>123</v>
      </c>
      <c r="C3638" s="21" t="s">
        <v>139</v>
      </c>
      <c r="D3638" s="29" t="n">
        <v>2.9</v>
      </c>
      <c r="E3638" s="29" t="n">
        <f aca="false">D3638/10</f>
        <v>0.29</v>
      </c>
      <c r="F3638" s="29" t="n">
        <f aca="false">(E3638+Einstellungen!$B$20)*(1+Einstellungen!$B$10)</f>
        <v>22.54574</v>
      </c>
      <c r="G3638" s="21" t="str">
        <f aca="false">IF(F3638&lt;Einstellungen!$B$5,"ja","nein")</f>
        <v>ja</v>
      </c>
      <c r="H3638" s="21" t="s">
        <v>18</v>
      </c>
      <c r="I3638" s="29" t="n">
        <f aca="false">INDEX(Einstellungen!$B$27:$B$50,12)</f>
        <v>1.1</v>
      </c>
      <c r="J3638" s="29" t="n">
        <f aca="false">F3638*I3638</f>
        <v>24.800314</v>
      </c>
    </row>
    <row r="3639" customFormat="false" ht="15" hidden="false" customHeight="false" outlineLevel="0" collapsed="false">
      <c r="A3639" s="28" t="n">
        <v>45732</v>
      </c>
      <c r="B3639" s="21" t="s">
        <v>124</v>
      </c>
      <c r="C3639" s="21" t="s">
        <v>139</v>
      </c>
      <c r="D3639" s="29" t="n">
        <v>1.01</v>
      </c>
      <c r="E3639" s="29" t="n">
        <f aca="false">D3639/10</f>
        <v>0.101</v>
      </c>
      <c r="F3639" s="29" t="n">
        <f aca="false">(E3639+Einstellungen!$B$20)*(1+Einstellungen!$B$10)</f>
        <v>22.32083</v>
      </c>
      <c r="G3639" s="21" t="str">
        <f aca="false">IF(F3639&lt;Einstellungen!$B$5,"ja","nein")</f>
        <v>ja</v>
      </c>
      <c r="H3639" s="21" t="s">
        <v>18</v>
      </c>
      <c r="I3639" s="29" t="n">
        <f aca="false">INDEX(Einstellungen!$B$27:$B$50,13)</f>
        <v>1.2</v>
      </c>
      <c r="J3639" s="29" t="n">
        <f aca="false">F3639*I3639</f>
        <v>26.784996</v>
      </c>
    </row>
    <row r="3640" customFormat="false" ht="15" hidden="false" customHeight="false" outlineLevel="0" collapsed="false">
      <c r="A3640" s="28" t="n">
        <v>45732</v>
      </c>
      <c r="B3640" s="21" t="s">
        <v>125</v>
      </c>
      <c r="C3640" s="21" t="s">
        <v>139</v>
      </c>
      <c r="D3640" s="29" t="n">
        <v>0.19</v>
      </c>
      <c r="E3640" s="29" t="n">
        <f aca="false">D3640/10</f>
        <v>0.019</v>
      </c>
      <c r="F3640" s="29" t="n">
        <f aca="false">(E3640+Einstellungen!$B$20)*(1+Einstellungen!$B$10)</f>
        <v>22.22325</v>
      </c>
      <c r="G3640" s="21" t="str">
        <f aca="false">IF(F3640&lt;Einstellungen!$B$5,"ja","nein")</f>
        <v>ja</v>
      </c>
      <c r="H3640" s="21" t="s">
        <v>18</v>
      </c>
      <c r="I3640" s="29" t="n">
        <f aca="false">INDEX(Einstellungen!$B$27:$B$50,14)</f>
        <v>1.15</v>
      </c>
      <c r="J3640" s="29" t="n">
        <f aca="false">F3640*I3640</f>
        <v>25.5567375</v>
      </c>
    </row>
    <row r="3641" customFormat="false" ht="15" hidden="false" customHeight="false" outlineLevel="0" collapsed="false">
      <c r="A3641" s="28" t="n">
        <v>45732</v>
      </c>
      <c r="B3641" s="21" t="s">
        <v>126</v>
      </c>
      <c r="C3641" s="21" t="s">
        <v>139</v>
      </c>
      <c r="D3641" s="29" t="n">
        <v>2.53</v>
      </c>
      <c r="E3641" s="29" t="n">
        <f aca="false">D3641/10</f>
        <v>0.253</v>
      </c>
      <c r="F3641" s="29" t="n">
        <f aca="false">(E3641+Einstellungen!$B$20)*(1+Einstellungen!$B$10)</f>
        <v>22.50171</v>
      </c>
      <c r="G3641" s="21" t="str">
        <f aca="false">IF(F3641&lt;Einstellungen!$B$5,"ja","nein")</f>
        <v>ja</v>
      </c>
      <c r="H3641" s="21" t="s">
        <v>18</v>
      </c>
      <c r="I3641" s="29" t="n">
        <f aca="false">INDEX(Einstellungen!$B$27:$B$50,15)</f>
        <v>1</v>
      </c>
      <c r="J3641" s="29" t="n">
        <f aca="false">F3641*I3641</f>
        <v>22.50171</v>
      </c>
    </row>
    <row r="3642" customFormat="false" ht="15" hidden="false" customHeight="false" outlineLevel="0" collapsed="false">
      <c r="A3642" s="28" t="n">
        <v>45732</v>
      </c>
      <c r="B3642" s="21" t="s">
        <v>127</v>
      </c>
      <c r="C3642" s="21" t="s">
        <v>139</v>
      </c>
      <c r="D3642" s="29" t="n">
        <v>31</v>
      </c>
      <c r="E3642" s="29" t="n">
        <f aca="false">D3642/10</f>
        <v>3.1</v>
      </c>
      <c r="F3642" s="29" t="n">
        <f aca="false">(E3642+Einstellungen!$B$20)*(1+Einstellungen!$B$10)</f>
        <v>25.88964</v>
      </c>
      <c r="G3642" s="21" t="str">
        <f aca="false">IF(F3642&lt;Einstellungen!$B$5,"ja","nein")</f>
        <v>ja</v>
      </c>
      <c r="H3642" s="21" t="s">
        <v>18</v>
      </c>
      <c r="I3642" s="29" t="n">
        <f aca="false">INDEX(Einstellungen!$B$27:$B$50,16)</f>
        <v>0.95</v>
      </c>
      <c r="J3642" s="29" t="n">
        <f aca="false">F3642*I3642</f>
        <v>24.595158</v>
      </c>
    </row>
    <row r="3643" customFormat="false" ht="15" hidden="false" customHeight="false" outlineLevel="0" collapsed="false">
      <c r="A3643" s="28" t="n">
        <v>45732</v>
      </c>
      <c r="B3643" s="21" t="s">
        <v>128</v>
      </c>
      <c r="C3643" s="21" t="s">
        <v>139</v>
      </c>
      <c r="D3643" s="29" t="n">
        <v>71.11</v>
      </c>
      <c r="E3643" s="29" t="n">
        <f aca="false">D3643/10</f>
        <v>7.111</v>
      </c>
      <c r="F3643" s="29" t="n">
        <f aca="false">(E3643+Einstellungen!$B$20)*(1+Einstellungen!$B$10)</f>
        <v>30.66273</v>
      </c>
      <c r="G3643" s="21" t="str">
        <f aca="false">IF(F3643&lt;Einstellungen!$B$5,"ja","nein")</f>
        <v>nein</v>
      </c>
      <c r="H3643" s="21" t="s">
        <v>18</v>
      </c>
      <c r="I3643" s="29" t="n">
        <f aca="false">INDEX(Einstellungen!$B$27:$B$50,17)</f>
        <v>0.95</v>
      </c>
      <c r="J3643" s="29" t="n">
        <f aca="false">F3643*I3643</f>
        <v>29.1295935</v>
      </c>
    </row>
    <row r="3644" customFormat="false" ht="15" hidden="false" customHeight="false" outlineLevel="0" collapsed="false">
      <c r="A3644" s="28" t="n">
        <v>45732</v>
      </c>
      <c r="B3644" s="21" t="s">
        <v>129</v>
      </c>
      <c r="C3644" s="21" t="s">
        <v>139</v>
      </c>
      <c r="D3644" s="29" t="n">
        <v>116.81</v>
      </c>
      <c r="E3644" s="29" t="n">
        <f aca="false">D3644/10</f>
        <v>11.681</v>
      </c>
      <c r="F3644" s="29" t="n">
        <f aca="false">(E3644+Einstellungen!$B$20)*(1+Einstellungen!$B$10)</f>
        <v>36.10103</v>
      </c>
      <c r="G3644" s="21" t="str">
        <f aca="false">IF(F3644&lt;Einstellungen!$B$5,"ja","nein")</f>
        <v>nein</v>
      </c>
      <c r="H3644" s="21" t="s">
        <v>18</v>
      </c>
      <c r="I3644" s="29" t="n">
        <f aca="false">INDEX(Einstellungen!$B$27:$B$50,18)</f>
        <v>1.1</v>
      </c>
      <c r="J3644" s="29" t="n">
        <f aca="false">F3644*I3644</f>
        <v>39.711133</v>
      </c>
    </row>
    <row r="3645" customFormat="false" ht="15" hidden="false" customHeight="false" outlineLevel="0" collapsed="false">
      <c r="A3645" s="28" t="n">
        <v>45732</v>
      </c>
      <c r="B3645" s="21" t="s">
        <v>130</v>
      </c>
      <c r="C3645" s="21" t="s">
        <v>139</v>
      </c>
      <c r="D3645" s="29" t="n">
        <v>130.84</v>
      </c>
      <c r="E3645" s="29" t="n">
        <f aca="false">D3645/10</f>
        <v>13.084</v>
      </c>
      <c r="F3645" s="29" t="n">
        <f aca="false">(E3645+Einstellungen!$B$20)*(1+Einstellungen!$B$10)</f>
        <v>37.7706</v>
      </c>
      <c r="G3645" s="21" t="str">
        <f aca="false">IF(F3645&lt;Einstellungen!$B$5,"ja","nein")</f>
        <v>nein</v>
      </c>
      <c r="H3645" s="21" t="s">
        <v>18</v>
      </c>
      <c r="I3645" s="29" t="n">
        <f aca="false">INDEX(Einstellungen!$B$27:$B$50,19)</f>
        <v>1.35</v>
      </c>
      <c r="J3645" s="29" t="n">
        <f aca="false">F3645*I3645</f>
        <v>50.99031</v>
      </c>
    </row>
    <row r="3646" customFormat="false" ht="15" hidden="false" customHeight="false" outlineLevel="0" collapsed="false">
      <c r="A3646" s="28" t="n">
        <v>45732</v>
      </c>
      <c r="B3646" s="21" t="s">
        <v>131</v>
      </c>
      <c r="C3646" s="21" t="s">
        <v>139</v>
      </c>
      <c r="D3646" s="29" t="n">
        <v>140</v>
      </c>
      <c r="E3646" s="29" t="n">
        <f aca="false">D3646/10</f>
        <v>14</v>
      </c>
      <c r="F3646" s="29" t="n">
        <f aca="false">(E3646+Einstellungen!$B$20)*(1+Einstellungen!$B$10)</f>
        <v>38.86064</v>
      </c>
      <c r="G3646" s="21" t="str">
        <f aca="false">IF(F3646&lt;Einstellungen!$B$5,"ja","nein")</f>
        <v>nein</v>
      </c>
      <c r="H3646" s="21" t="s">
        <v>18</v>
      </c>
      <c r="I3646" s="29" t="n">
        <f aca="false">INDEX(Einstellungen!$B$27:$B$50,20)</f>
        <v>1.45</v>
      </c>
      <c r="J3646" s="29" t="n">
        <f aca="false">F3646*I3646</f>
        <v>56.347928</v>
      </c>
    </row>
    <row r="3647" customFormat="false" ht="15" hidden="false" customHeight="false" outlineLevel="0" collapsed="false">
      <c r="A3647" s="28" t="n">
        <v>45732</v>
      </c>
      <c r="B3647" s="21" t="s">
        <v>132</v>
      </c>
      <c r="C3647" s="21" t="s">
        <v>139</v>
      </c>
      <c r="D3647" s="29" t="n">
        <v>125.28</v>
      </c>
      <c r="E3647" s="29" t="n">
        <f aca="false">D3647/10</f>
        <v>12.528</v>
      </c>
      <c r="F3647" s="29" t="n">
        <f aca="false">(E3647+Einstellungen!$B$20)*(1+Einstellungen!$B$10)</f>
        <v>37.10896</v>
      </c>
      <c r="G3647" s="21" t="str">
        <f aca="false">IF(F3647&lt;Einstellungen!$B$5,"ja","nein")</f>
        <v>nein</v>
      </c>
      <c r="H3647" s="21" t="s">
        <v>18</v>
      </c>
      <c r="I3647" s="29" t="n">
        <f aca="false">INDEX(Einstellungen!$B$27:$B$50,21)</f>
        <v>1.4</v>
      </c>
      <c r="J3647" s="29" t="n">
        <f aca="false">F3647*I3647</f>
        <v>51.952544</v>
      </c>
    </row>
    <row r="3648" customFormat="false" ht="15" hidden="false" customHeight="false" outlineLevel="0" collapsed="false">
      <c r="A3648" s="28" t="n">
        <v>45732</v>
      </c>
      <c r="B3648" s="21" t="s">
        <v>133</v>
      </c>
      <c r="C3648" s="21" t="s">
        <v>139</v>
      </c>
      <c r="D3648" s="29" t="n">
        <v>107.73</v>
      </c>
      <c r="E3648" s="29" t="n">
        <f aca="false">D3648/10</f>
        <v>10.773</v>
      </c>
      <c r="F3648" s="29" t="n">
        <f aca="false">(E3648+Einstellungen!$B$20)*(1+Einstellungen!$B$10)</f>
        <v>35.02051</v>
      </c>
      <c r="G3648" s="21" t="str">
        <f aca="false">IF(F3648&lt;Einstellungen!$B$5,"ja","nein")</f>
        <v>nein</v>
      </c>
      <c r="H3648" s="21" t="s">
        <v>18</v>
      </c>
      <c r="I3648" s="29" t="n">
        <f aca="false">INDEX(Einstellungen!$B$27:$B$50,22)</f>
        <v>1.25</v>
      </c>
      <c r="J3648" s="29" t="n">
        <f aca="false">F3648*I3648</f>
        <v>43.7756375</v>
      </c>
    </row>
    <row r="3649" customFormat="false" ht="15" hidden="false" customHeight="false" outlineLevel="0" collapsed="false">
      <c r="A3649" s="28" t="n">
        <v>45732</v>
      </c>
      <c r="B3649" s="21" t="s">
        <v>134</v>
      </c>
      <c r="C3649" s="21" t="s">
        <v>139</v>
      </c>
      <c r="D3649" s="29" t="n">
        <v>100.8</v>
      </c>
      <c r="E3649" s="29" t="n">
        <f aca="false">D3649/10</f>
        <v>10.08</v>
      </c>
      <c r="F3649" s="29" t="n">
        <f aca="false">(E3649+Einstellungen!$B$20)*(1+Einstellungen!$B$10)</f>
        <v>34.19584</v>
      </c>
      <c r="G3649" s="21" t="str">
        <f aca="false">IF(F3649&lt;Einstellungen!$B$5,"ja","nein")</f>
        <v>nein</v>
      </c>
      <c r="H3649" s="21" t="s">
        <v>18</v>
      </c>
      <c r="I3649" s="29" t="n">
        <f aca="false">INDEX(Einstellungen!$B$27:$B$50,23)</f>
        <v>1.05</v>
      </c>
      <c r="J3649" s="29" t="n">
        <f aca="false">F3649*I3649</f>
        <v>35.905632</v>
      </c>
    </row>
    <row r="3650" customFormat="false" ht="15" hidden="false" customHeight="false" outlineLevel="0" collapsed="false">
      <c r="A3650" s="28" t="n">
        <v>45732</v>
      </c>
      <c r="B3650" s="21" t="s">
        <v>135</v>
      </c>
      <c r="C3650" s="21" t="s">
        <v>139</v>
      </c>
      <c r="D3650" s="29" t="n">
        <v>79.71</v>
      </c>
      <c r="E3650" s="29" t="n">
        <f aca="false">D3650/10</f>
        <v>7.971</v>
      </c>
      <c r="F3650" s="29" t="n">
        <f aca="false">(E3650+Einstellungen!$B$20)*(1+Einstellungen!$B$10)</f>
        <v>31.68613</v>
      </c>
      <c r="G3650" s="21" t="str">
        <f aca="false">IF(F3650&lt;Einstellungen!$B$5,"ja","nein")</f>
        <v>nein</v>
      </c>
      <c r="H3650" s="21" t="s">
        <v>18</v>
      </c>
      <c r="I3650" s="29" t="n">
        <f aca="false">INDEX(Einstellungen!$B$27:$B$50,24)</f>
        <v>0.8</v>
      </c>
      <c r="J3650" s="29" t="n">
        <f aca="false">F3650*I3650</f>
        <v>25.348904</v>
      </c>
    </row>
    <row r="3651" customFormat="false" ht="15" hidden="false" customHeight="false" outlineLevel="0" collapsed="false">
      <c r="A3651" s="28" t="n">
        <v>45733</v>
      </c>
      <c r="B3651" s="21" t="s">
        <v>111</v>
      </c>
      <c r="C3651" s="21" t="s">
        <v>140</v>
      </c>
      <c r="D3651" s="29" t="n">
        <v>78.1</v>
      </c>
      <c r="E3651" s="29" t="n">
        <f aca="false">D3651/10</f>
        <v>7.81</v>
      </c>
      <c r="F3651" s="29" t="n">
        <f aca="false">(E3651+Einstellungen!$B$20)*(1+Einstellungen!$B$10)</f>
        <v>31.49454</v>
      </c>
      <c r="G3651" s="21" t="str">
        <f aca="false">IF(F3651&lt;Einstellungen!$B$5,"ja","nein")</f>
        <v>nein</v>
      </c>
      <c r="H3651" s="21" t="s">
        <v>18</v>
      </c>
      <c r="I3651" s="29" t="n">
        <f aca="false">INDEX(Einstellungen!$B$27:$B$50,1)</f>
        <v>0.6</v>
      </c>
      <c r="J3651" s="29" t="n">
        <f aca="false">F3651*I3651</f>
        <v>18.896724</v>
      </c>
    </row>
    <row r="3652" customFormat="false" ht="15" hidden="false" customHeight="false" outlineLevel="0" collapsed="false">
      <c r="A3652" s="28" t="n">
        <v>45733</v>
      </c>
      <c r="B3652" s="21" t="s">
        <v>113</v>
      </c>
      <c r="C3652" s="21" t="s">
        <v>140</v>
      </c>
      <c r="D3652" s="29" t="n">
        <v>79.01</v>
      </c>
      <c r="E3652" s="29" t="n">
        <f aca="false">D3652/10</f>
        <v>7.901</v>
      </c>
      <c r="F3652" s="29" t="n">
        <f aca="false">(E3652+Einstellungen!$B$20)*(1+Einstellungen!$B$10)</f>
        <v>31.60283</v>
      </c>
      <c r="G3652" s="21" t="str">
        <f aca="false">IF(F3652&lt;Einstellungen!$B$5,"ja","nein")</f>
        <v>nein</v>
      </c>
      <c r="H3652" s="21" t="s">
        <v>18</v>
      </c>
      <c r="I3652" s="29" t="n">
        <f aca="false">INDEX(Einstellungen!$B$27:$B$50,2)</f>
        <v>0.5</v>
      </c>
      <c r="J3652" s="29" t="n">
        <f aca="false">F3652*I3652</f>
        <v>15.801415</v>
      </c>
    </row>
    <row r="3653" customFormat="false" ht="15" hidden="false" customHeight="false" outlineLevel="0" collapsed="false">
      <c r="A3653" s="28" t="n">
        <v>45733</v>
      </c>
      <c r="B3653" s="21" t="s">
        <v>114</v>
      </c>
      <c r="C3653" s="21" t="s">
        <v>140</v>
      </c>
      <c r="D3653" s="29" t="n">
        <v>78.79</v>
      </c>
      <c r="E3653" s="29" t="n">
        <f aca="false">D3653/10</f>
        <v>7.879</v>
      </c>
      <c r="F3653" s="29" t="n">
        <f aca="false">(E3653+Einstellungen!$B$20)*(1+Einstellungen!$B$10)</f>
        <v>31.57665</v>
      </c>
      <c r="G3653" s="21" t="str">
        <f aca="false">IF(F3653&lt;Einstellungen!$B$5,"ja","nein")</f>
        <v>nein</v>
      </c>
      <c r="H3653" s="21" t="s">
        <v>18</v>
      </c>
      <c r="I3653" s="29" t="n">
        <f aca="false">INDEX(Einstellungen!$B$27:$B$50,3)</f>
        <v>0.45</v>
      </c>
      <c r="J3653" s="29" t="n">
        <f aca="false">F3653*I3653</f>
        <v>14.2094925</v>
      </c>
    </row>
    <row r="3654" customFormat="false" ht="15" hidden="false" customHeight="false" outlineLevel="0" collapsed="false">
      <c r="A3654" s="28" t="n">
        <v>45733</v>
      </c>
      <c r="B3654" s="21" t="s">
        <v>115</v>
      </c>
      <c r="C3654" s="21" t="s">
        <v>140</v>
      </c>
      <c r="D3654" s="29" t="n">
        <v>80.91</v>
      </c>
      <c r="E3654" s="29" t="n">
        <f aca="false">D3654/10</f>
        <v>8.091</v>
      </c>
      <c r="F3654" s="29" t="n">
        <f aca="false">(E3654+Einstellungen!$B$20)*(1+Einstellungen!$B$10)</f>
        <v>31.82893</v>
      </c>
      <c r="G3654" s="21" t="str">
        <f aca="false">IF(F3654&lt;Einstellungen!$B$5,"ja","nein")</f>
        <v>nein</v>
      </c>
      <c r="H3654" s="21" t="s">
        <v>18</v>
      </c>
      <c r="I3654" s="29" t="n">
        <f aca="false">INDEX(Einstellungen!$B$27:$B$50,4)</f>
        <v>0.45</v>
      </c>
      <c r="J3654" s="29" t="n">
        <f aca="false">F3654*I3654</f>
        <v>14.3230185</v>
      </c>
    </row>
    <row r="3655" customFormat="false" ht="15" hidden="false" customHeight="false" outlineLevel="0" collapsed="false">
      <c r="A3655" s="28" t="n">
        <v>45733</v>
      </c>
      <c r="B3655" s="21" t="s">
        <v>116</v>
      </c>
      <c r="C3655" s="21" t="s">
        <v>140</v>
      </c>
      <c r="D3655" s="29" t="n">
        <v>85.85</v>
      </c>
      <c r="E3655" s="29" t="n">
        <f aca="false">D3655/10</f>
        <v>8.585</v>
      </c>
      <c r="F3655" s="29" t="n">
        <f aca="false">(E3655+Einstellungen!$B$20)*(1+Einstellungen!$B$10)</f>
        <v>32.41679</v>
      </c>
      <c r="G3655" s="21" t="str">
        <f aca="false">IF(F3655&lt;Einstellungen!$B$5,"ja","nein")</f>
        <v>nein</v>
      </c>
      <c r="H3655" s="21" t="s">
        <v>18</v>
      </c>
      <c r="I3655" s="29" t="n">
        <f aca="false">INDEX(Einstellungen!$B$27:$B$50,5)</f>
        <v>0.45</v>
      </c>
      <c r="J3655" s="29" t="n">
        <f aca="false">F3655*I3655</f>
        <v>14.5875555</v>
      </c>
    </row>
    <row r="3656" customFormat="false" ht="15" hidden="false" customHeight="false" outlineLevel="0" collapsed="false">
      <c r="A3656" s="28" t="n">
        <v>45733</v>
      </c>
      <c r="B3656" s="21" t="s">
        <v>117</v>
      </c>
      <c r="C3656" s="21" t="s">
        <v>140</v>
      </c>
      <c r="D3656" s="29" t="n">
        <v>103.3</v>
      </c>
      <c r="E3656" s="29" t="n">
        <f aca="false">D3656/10</f>
        <v>10.33</v>
      </c>
      <c r="F3656" s="29" t="n">
        <f aca="false">(E3656+Einstellungen!$B$20)*(1+Einstellungen!$B$10)</f>
        <v>34.49334</v>
      </c>
      <c r="G3656" s="21" t="str">
        <f aca="false">IF(F3656&lt;Einstellungen!$B$5,"ja","nein")</f>
        <v>nein</v>
      </c>
      <c r="H3656" s="21" t="s">
        <v>18</v>
      </c>
      <c r="I3656" s="29" t="n">
        <f aca="false">INDEX(Einstellungen!$B$27:$B$50,6)</f>
        <v>0.5</v>
      </c>
      <c r="J3656" s="29" t="n">
        <f aca="false">F3656*I3656</f>
        <v>17.24667</v>
      </c>
    </row>
    <row r="3657" customFormat="false" ht="15" hidden="false" customHeight="false" outlineLevel="0" collapsed="false">
      <c r="A3657" s="28" t="n">
        <v>45733</v>
      </c>
      <c r="B3657" s="21" t="s">
        <v>118</v>
      </c>
      <c r="C3657" s="21" t="s">
        <v>140</v>
      </c>
      <c r="D3657" s="29" t="n">
        <v>135.18</v>
      </c>
      <c r="E3657" s="29" t="n">
        <f aca="false">D3657/10</f>
        <v>13.518</v>
      </c>
      <c r="F3657" s="29" t="n">
        <f aca="false">(E3657+Einstellungen!$B$20)*(1+Einstellungen!$B$10)</f>
        <v>38.28706</v>
      </c>
      <c r="G3657" s="21" t="str">
        <f aca="false">IF(F3657&lt;Einstellungen!$B$5,"ja","nein")</f>
        <v>nein</v>
      </c>
      <c r="H3657" s="21" t="s">
        <v>18</v>
      </c>
      <c r="I3657" s="29" t="n">
        <f aca="false">INDEX(Einstellungen!$B$27:$B$50,7)</f>
        <v>0.7</v>
      </c>
      <c r="J3657" s="29" t="n">
        <f aca="false">F3657*I3657</f>
        <v>26.800942</v>
      </c>
    </row>
    <row r="3658" customFormat="false" ht="15" hidden="false" customHeight="false" outlineLevel="0" collapsed="false">
      <c r="A3658" s="28" t="n">
        <v>45733</v>
      </c>
      <c r="B3658" s="21" t="s">
        <v>119</v>
      </c>
      <c r="C3658" s="21" t="s">
        <v>140</v>
      </c>
      <c r="D3658" s="29" t="n">
        <v>152.87</v>
      </c>
      <c r="E3658" s="29" t="n">
        <f aca="false">D3658/10</f>
        <v>15.287</v>
      </c>
      <c r="F3658" s="29" t="n">
        <f aca="false">(E3658+Einstellungen!$B$20)*(1+Einstellungen!$B$10)</f>
        <v>40.39217</v>
      </c>
      <c r="G3658" s="21" t="str">
        <f aca="false">IF(F3658&lt;Einstellungen!$B$5,"ja","nein")</f>
        <v>nein</v>
      </c>
      <c r="H3658" s="21" t="s">
        <v>18</v>
      </c>
      <c r="I3658" s="29" t="n">
        <f aca="false">INDEX(Einstellungen!$B$27:$B$50,8)</f>
        <v>0.95</v>
      </c>
      <c r="J3658" s="29" t="n">
        <f aca="false">F3658*I3658</f>
        <v>38.3725615</v>
      </c>
    </row>
    <row r="3659" customFormat="false" ht="15" hidden="false" customHeight="false" outlineLevel="0" collapsed="false">
      <c r="A3659" s="28" t="n">
        <v>45733</v>
      </c>
      <c r="B3659" s="21" t="s">
        <v>120</v>
      </c>
      <c r="C3659" s="21" t="s">
        <v>140</v>
      </c>
      <c r="D3659" s="29" t="n">
        <v>135.24</v>
      </c>
      <c r="E3659" s="29" t="n">
        <f aca="false">D3659/10</f>
        <v>13.524</v>
      </c>
      <c r="F3659" s="29" t="n">
        <f aca="false">(E3659+Einstellungen!$B$20)*(1+Einstellungen!$B$10)</f>
        <v>38.2942</v>
      </c>
      <c r="G3659" s="21" t="str">
        <f aca="false">IF(F3659&lt;Einstellungen!$B$5,"ja","nein")</f>
        <v>nein</v>
      </c>
      <c r="H3659" s="21" t="s">
        <v>18</v>
      </c>
      <c r="I3659" s="29" t="n">
        <f aca="false">INDEX(Einstellungen!$B$27:$B$50,9)</f>
        <v>1.05</v>
      </c>
      <c r="J3659" s="29" t="n">
        <f aca="false">F3659*I3659</f>
        <v>40.20891</v>
      </c>
    </row>
    <row r="3660" customFormat="false" ht="15" hidden="false" customHeight="false" outlineLevel="0" collapsed="false">
      <c r="A3660" s="28" t="n">
        <v>45733</v>
      </c>
      <c r="B3660" s="21" t="s">
        <v>121</v>
      </c>
      <c r="C3660" s="21" t="s">
        <v>140</v>
      </c>
      <c r="D3660" s="29" t="n">
        <v>100.73</v>
      </c>
      <c r="E3660" s="29" t="n">
        <f aca="false">D3660/10</f>
        <v>10.073</v>
      </c>
      <c r="F3660" s="29" t="n">
        <f aca="false">(E3660+Einstellungen!$B$20)*(1+Einstellungen!$B$10)</f>
        <v>34.18751</v>
      </c>
      <c r="G3660" s="21" t="str">
        <f aca="false">IF(F3660&lt;Einstellungen!$B$5,"ja","nein")</f>
        <v>nein</v>
      </c>
      <c r="H3660" s="21" t="s">
        <v>18</v>
      </c>
      <c r="I3660" s="29" t="n">
        <f aca="false">INDEX(Einstellungen!$B$27:$B$50,10)</f>
        <v>1.05</v>
      </c>
      <c r="J3660" s="29" t="n">
        <f aca="false">F3660*I3660</f>
        <v>35.8968855</v>
      </c>
    </row>
    <row r="3661" customFormat="false" ht="15" hidden="false" customHeight="false" outlineLevel="0" collapsed="false">
      <c r="A3661" s="28" t="n">
        <v>45733</v>
      </c>
      <c r="B3661" s="21" t="s">
        <v>122</v>
      </c>
      <c r="C3661" s="21" t="s">
        <v>140</v>
      </c>
      <c r="D3661" s="29" t="n">
        <v>68.21</v>
      </c>
      <c r="E3661" s="29" t="n">
        <f aca="false">D3661/10</f>
        <v>6.821</v>
      </c>
      <c r="F3661" s="29" t="n">
        <f aca="false">(E3661+Einstellungen!$B$20)*(1+Einstellungen!$B$10)</f>
        <v>30.31763</v>
      </c>
      <c r="G3661" s="21" t="str">
        <f aca="false">IF(F3661&lt;Einstellungen!$B$5,"ja","nein")</f>
        <v>nein</v>
      </c>
      <c r="H3661" s="21" t="s">
        <v>18</v>
      </c>
      <c r="I3661" s="29" t="n">
        <f aca="false">INDEX(Einstellungen!$B$27:$B$50,11)</f>
        <v>1.05</v>
      </c>
      <c r="J3661" s="29" t="n">
        <f aca="false">F3661*I3661</f>
        <v>31.8335115</v>
      </c>
    </row>
    <row r="3662" customFormat="false" ht="15" hidden="false" customHeight="false" outlineLevel="0" collapsed="false">
      <c r="A3662" s="28" t="n">
        <v>45733</v>
      </c>
      <c r="B3662" s="21" t="s">
        <v>123</v>
      </c>
      <c r="C3662" s="21" t="s">
        <v>140</v>
      </c>
      <c r="D3662" s="29" t="n">
        <v>50.56</v>
      </c>
      <c r="E3662" s="29" t="n">
        <f aca="false">D3662/10</f>
        <v>5.056</v>
      </c>
      <c r="F3662" s="29" t="n">
        <f aca="false">(E3662+Einstellungen!$B$20)*(1+Einstellungen!$B$10)</f>
        <v>28.21728</v>
      </c>
      <c r="G3662" s="21" t="str">
        <f aca="false">IF(F3662&lt;Einstellungen!$B$5,"ja","nein")</f>
        <v>ja</v>
      </c>
      <c r="H3662" s="21" t="s">
        <v>18</v>
      </c>
      <c r="I3662" s="29" t="n">
        <f aca="false">INDEX(Einstellungen!$B$27:$B$50,12)</f>
        <v>1.1</v>
      </c>
      <c r="J3662" s="29" t="n">
        <f aca="false">F3662*I3662</f>
        <v>31.039008</v>
      </c>
    </row>
    <row r="3663" customFormat="false" ht="15" hidden="false" customHeight="false" outlineLevel="0" collapsed="false">
      <c r="A3663" s="28" t="n">
        <v>45733</v>
      </c>
      <c r="B3663" s="21" t="s">
        <v>124</v>
      </c>
      <c r="C3663" s="21" t="s">
        <v>140</v>
      </c>
      <c r="D3663" s="29" t="n">
        <v>31.17</v>
      </c>
      <c r="E3663" s="29" t="n">
        <f aca="false">D3663/10</f>
        <v>3.117</v>
      </c>
      <c r="F3663" s="29" t="n">
        <f aca="false">(E3663+Einstellungen!$B$20)*(1+Einstellungen!$B$10)</f>
        <v>25.90987</v>
      </c>
      <c r="G3663" s="21" t="str">
        <f aca="false">IF(F3663&lt;Einstellungen!$B$5,"ja","nein")</f>
        <v>ja</v>
      </c>
      <c r="H3663" s="21" t="s">
        <v>18</v>
      </c>
      <c r="I3663" s="29" t="n">
        <f aca="false">INDEX(Einstellungen!$B$27:$B$50,13)</f>
        <v>1.2</v>
      </c>
      <c r="J3663" s="29" t="n">
        <f aca="false">F3663*I3663</f>
        <v>31.091844</v>
      </c>
    </row>
    <row r="3664" customFormat="false" ht="15" hidden="false" customHeight="false" outlineLevel="0" collapsed="false">
      <c r="A3664" s="28" t="n">
        <v>45733</v>
      </c>
      <c r="B3664" s="21" t="s">
        <v>125</v>
      </c>
      <c r="C3664" s="21" t="s">
        <v>140</v>
      </c>
      <c r="D3664" s="29" t="n">
        <v>27.95</v>
      </c>
      <c r="E3664" s="29" t="n">
        <f aca="false">D3664/10</f>
        <v>2.795</v>
      </c>
      <c r="F3664" s="29" t="n">
        <f aca="false">(E3664+Einstellungen!$B$20)*(1+Einstellungen!$B$10)</f>
        <v>25.52669</v>
      </c>
      <c r="G3664" s="21" t="str">
        <f aca="false">IF(F3664&lt;Einstellungen!$B$5,"ja","nein")</f>
        <v>ja</v>
      </c>
      <c r="H3664" s="21" t="s">
        <v>18</v>
      </c>
      <c r="I3664" s="29" t="n">
        <f aca="false">INDEX(Einstellungen!$B$27:$B$50,14)</f>
        <v>1.15</v>
      </c>
      <c r="J3664" s="29" t="n">
        <f aca="false">F3664*I3664</f>
        <v>29.3556935</v>
      </c>
    </row>
    <row r="3665" customFormat="false" ht="15" hidden="false" customHeight="false" outlineLevel="0" collapsed="false">
      <c r="A3665" s="28" t="n">
        <v>45733</v>
      </c>
      <c r="B3665" s="21" t="s">
        <v>126</v>
      </c>
      <c r="C3665" s="21" t="s">
        <v>140</v>
      </c>
      <c r="D3665" s="29" t="n">
        <v>50.14</v>
      </c>
      <c r="E3665" s="29" t="n">
        <f aca="false">D3665/10</f>
        <v>5.014</v>
      </c>
      <c r="F3665" s="29" t="n">
        <f aca="false">(E3665+Einstellungen!$B$20)*(1+Einstellungen!$B$10)</f>
        <v>28.1673</v>
      </c>
      <c r="G3665" s="21" t="str">
        <f aca="false">IF(F3665&lt;Einstellungen!$B$5,"ja","nein")</f>
        <v>ja</v>
      </c>
      <c r="H3665" s="21" t="s">
        <v>18</v>
      </c>
      <c r="I3665" s="29" t="n">
        <f aca="false">INDEX(Einstellungen!$B$27:$B$50,15)</f>
        <v>1</v>
      </c>
      <c r="J3665" s="29" t="n">
        <f aca="false">F3665*I3665</f>
        <v>28.1673</v>
      </c>
    </row>
    <row r="3666" customFormat="false" ht="15" hidden="false" customHeight="false" outlineLevel="0" collapsed="false">
      <c r="A3666" s="28" t="n">
        <v>45733</v>
      </c>
      <c r="B3666" s="21" t="s">
        <v>127</v>
      </c>
      <c r="C3666" s="21" t="s">
        <v>140</v>
      </c>
      <c r="D3666" s="29" t="n">
        <v>70.01</v>
      </c>
      <c r="E3666" s="29" t="n">
        <f aca="false">D3666/10</f>
        <v>7.001</v>
      </c>
      <c r="F3666" s="29" t="n">
        <f aca="false">(E3666+Einstellungen!$B$20)*(1+Einstellungen!$B$10)</f>
        <v>30.53183</v>
      </c>
      <c r="G3666" s="21" t="str">
        <f aca="false">IF(F3666&lt;Einstellungen!$B$5,"ja","nein")</f>
        <v>nein</v>
      </c>
      <c r="H3666" s="21" t="s">
        <v>18</v>
      </c>
      <c r="I3666" s="29" t="n">
        <f aca="false">INDEX(Einstellungen!$B$27:$B$50,16)</f>
        <v>0.95</v>
      </c>
      <c r="J3666" s="29" t="n">
        <f aca="false">F3666*I3666</f>
        <v>29.0052385</v>
      </c>
    </row>
    <row r="3667" customFormat="false" ht="15" hidden="false" customHeight="false" outlineLevel="0" collapsed="false">
      <c r="A3667" s="28" t="n">
        <v>45733</v>
      </c>
      <c r="B3667" s="21" t="s">
        <v>128</v>
      </c>
      <c r="C3667" s="21" t="s">
        <v>140</v>
      </c>
      <c r="D3667" s="29" t="n">
        <v>98.55</v>
      </c>
      <c r="E3667" s="29" t="n">
        <f aca="false">D3667/10</f>
        <v>9.855</v>
      </c>
      <c r="F3667" s="29" t="n">
        <f aca="false">(E3667+Einstellungen!$B$20)*(1+Einstellungen!$B$10)</f>
        <v>33.92809</v>
      </c>
      <c r="G3667" s="21" t="str">
        <f aca="false">IF(F3667&lt;Einstellungen!$B$5,"ja","nein")</f>
        <v>nein</v>
      </c>
      <c r="H3667" s="21" t="s">
        <v>18</v>
      </c>
      <c r="I3667" s="29" t="n">
        <f aca="false">INDEX(Einstellungen!$B$27:$B$50,17)</f>
        <v>0.95</v>
      </c>
      <c r="J3667" s="29" t="n">
        <f aca="false">F3667*I3667</f>
        <v>32.2316855</v>
      </c>
    </row>
    <row r="3668" customFormat="false" ht="15" hidden="false" customHeight="false" outlineLevel="0" collapsed="false">
      <c r="A3668" s="28" t="n">
        <v>45733</v>
      </c>
      <c r="B3668" s="21" t="s">
        <v>129</v>
      </c>
      <c r="C3668" s="21" t="s">
        <v>140</v>
      </c>
      <c r="D3668" s="29" t="n">
        <v>143.05</v>
      </c>
      <c r="E3668" s="29" t="n">
        <f aca="false">D3668/10</f>
        <v>14.305</v>
      </c>
      <c r="F3668" s="29" t="n">
        <f aca="false">(E3668+Einstellungen!$B$20)*(1+Einstellungen!$B$10)</f>
        <v>39.22359</v>
      </c>
      <c r="G3668" s="21" t="str">
        <f aca="false">IF(F3668&lt;Einstellungen!$B$5,"ja","nein")</f>
        <v>nein</v>
      </c>
      <c r="H3668" s="21" t="s">
        <v>18</v>
      </c>
      <c r="I3668" s="29" t="n">
        <f aca="false">INDEX(Einstellungen!$B$27:$B$50,18)</f>
        <v>1.1</v>
      </c>
      <c r="J3668" s="29" t="n">
        <f aca="false">F3668*I3668</f>
        <v>43.145949</v>
      </c>
    </row>
    <row r="3669" customFormat="false" ht="15" hidden="false" customHeight="false" outlineLevel="0" collapsed="false">
      <c r="A3669" s="28" t="n">
        <v>45733</v>
      </c>
      <c r="B3669" s="21" t="s">
        <v>130</v>
      </c>
      <c r="C3669" s="21" t="s">
        <v>140</v>
      </c>
      <c r="D3669" s="29" t="n">
        <v>177.33</v>
      </c>
      <c r="E3669" s="29" t="n">
        <f aca="false">D3669/10</f>
        <v>17.733</v>
      </c>
      <c r="F3669" s="29" t="n">
        <f aca="false">(E3669+Einstellungen!$B$20)*(1+Einstellungen!$B$10)</f>
        <v>43.30291</v>
      </c>
      <c r="G3669" s="21" t="str">
        <f aca="false">IF(F3669&lt;Einstellungen!$B$5,"ja","nein")</f>
        <v>nein</v>
      </c>
      <c r="H3669" s="21" t="s">
        <v>18</v>
      </c>
      <c r="I3669" s="29" t="n">
        <f aca="false">INDEX(Einstellungen!$B$27:$B$50,19)</f>
        <v>1.35</v>
      </c>
      <c r="J3669" s="29" t="n">
        <f aca="false">F3669*I3669</f>
        <v>58.4589285</v>
      </c>
    </row>
    <row r="3670" customFormat="false" ht="15" hidden="false" customHeight="false" outlineLevel="0" collapsed="false">
      <c r="A3670" s="28" t="n">
        <v>45733</v>
      </c>
      <c r="B3670" s="21" t="s">
        <v>131</v>
      </c>
      <c r="C3670" s="21" t="s">
        <v>140</v>
      </c>
      <c r="D3670" s="29" t="n">
        <v>170</v>
      </c>
      <c r="E3670" s="29" t="n">
        <f aca="false">D3670/10</f>
        <v>17</v>
      </c>
      <c r="F3670" s="29" t="n">
        <f aca="false">(E3670+Einstellungen!$B$20)*(1+Einstellungen!$B$10)</f>
        <v>42.43064</v>
      </c>
      <c r="G3670" s="21" t="str">
        <f aca="false">IF(F3670&lt;Einstellungen!$B$5,"ja","nein")</f>
        <v>nein</v>
      </c>
      <c r="H3670" s="21" t="s">
        <v>18</v>
      </c>
      <c r="I3670" s="29" t="n">
        <f aca="false">INDEX(Einstellungen!$B$27:$B$50,20)</f>
        <v>1.45</v>
      </c>
      <c r="J3670" s="29" t="n">
        <f aca="false">F3670*I3670</f>
        <v>61.524428</v>
      </c>
    </row>
    <row r="3671" customFormat="false" ht="15" hidden="false" customHeight="false" outlineLevel="0" collapsed="false">
      <c r="A3671" s="28" t="n">
        <v>45733</v>
      </c>
      <c r="B3671" s="21" t="s">
        <v>132</v>
      </c>
      <c r="C3671" s="21" t="s">
        <v>140</v>
      </c>
      <c r="D3671" s="29" t="n">
        <v>141.5</v>
      </c>
      <c r="E3671" s="29" t="n">
        <f aca="false">D3671/10</f>
        <v>14.15</v>
      </c>
      <c r="F3671" s="29" t="n">
        <f aca="false">(E3671+Einstellungen!$B$20)*(1+Einstellungen!$B$10)</f>
        <v>39.03914</v>
      </c>
      <c r="G3671" s="21" t="str">
        <f aca="false">IF(F3671&lt;Einstellungen!$B$5,"ja","nein")</f>
        <v>nein</v>
      </c>
      <c r="H3671" s="21" t="s">
        <v>18</v>
      </c>
      <c r="I3671" s="29" t="n">
        <f aca="false">INDEX(Einstellungen!$B$27:$B$50,21)</f>
        <v>1.4</v>
      </c>
      <c r="J3671" s="29" t="n">
        <f aca="false">F3671*I3671</f>
        <v>54.654796</v>
      </c>
    </row>
    <row r="3672" customFormat="false" ht="15" hidden="false" customHeight="false" outlineLevel="0" collapsed="false">
      <c r="A3672" s="28" t="n">
        <v>45733</v>
      </c>
      <c r="B3672" s="21" t="s">
        <v>133</v>
      </c>
      <c r="C3672" s="21" t="s">
        <v>140</v>
      </c>
      <c r="D3672" s="29" t="n">
        <v>118.85</v>
      </c>
      <c r="E3672" s="29" t="n">
        <f aca="false">D3672/10</f>
        <v>11.885</v>
      </c>
      <c r="F3672" s="29" t="n">
        <f aca="false">(E3672+Einstellungen!$B$20)*(1+Einstellungen!$B$10)</f>
        <v>36.34379</v>
      </c>
      <c r="G3672" s="21" t="str">
        <f aca="false">IF(F3672&lt;Einstellungen!$B$5,"ja","nein")</f>
        <v>nein</v>
      </c>
      <c r="H3672" s="21" t="s">
        <v>18</v>
      </c>
      <c r="I3672" s="29" t="n">
        <f aca="false">INDEX(Einstellungen!$B$27:$B$50,22)</f>
        <v>1.25</v>
      </c>
      <c r="J3672" s="29" t="n">
        <f aca="false">F3672*I3672</f>
        <v>45.4297375</v>
      </c>
    </row>
    <row r="3673" customFormat="false" ht="15" hidden="false" customHeight="false" outlineLevel="0" collapsed="false">
      <c r="A3673" s="28" t="n">
        <v>45733</v>
      </c>
      <c r="B3673" s="21" t="s">
        <v>134</v>
      </c>
      <c r="C3673" s="21" t="s">
        <v>140</v>
      </c>
      <c r="D3673" s="29" t="n">
        <v>107.86</v>
      </c>
      <c r="E3673" s="29" t="n">
        <f aca="false">D3673/10</f>
        <v>10.786</v>
      </c>
      <c r="F3673" s="29" t="n">
        <f aca="false">(E3673+Einstellungen!$B$20)*(1+Einstellungen!$B$10)</f>
        <v>35.03598</v>
      </c>
      <c r="G3673" s="21" t="str">
        <f aca="false">IF(F3673&lt;Einstellungen!$B$5,"ja","nein")</f>
        <v>nein</v>
      </c>
      <c r="H3673" s="21" t="s">
        <v>18</v>
      </c>
      <c r="I3673" s="29" t="n">
        <f aca="false">INDEX(Einstellungen!$B$27:$B$50,23)</f>
        <v>1.05</v>
      </c>
      <c r="J3673" s="29" t="n">
        <f aca="false">F3673*I3673</f>
        <v>36.787779</v>
      </c>
    </row>
    <row r="3674" customFormat="false" ht="15" hidden="false" customHeight="false" outlineLevel="0" collapsed="false">
      <c r="A3674" s="28" t="n">
        <v>45733</v>
      </c>
      <c r="B3674" s="21" t="s">
        <v>135</v>
      </c>
      <c r="C3674" s="21" t="s">
        <v>140</v>
      </c>
      <c r="D3674" s="29" t="n">
        <v>93.5</v>
      </c>
      <c r="E3674" s="29" t="n">
        <f aca="false">D3674/10</f>
        <v>9.35</v>
      </c>
      <c r="F3674" s="29" t="n">
        <f aca="false">(E3674+Einstellungen!$B$20)*(1+Einstellungen!$B$10)</f>
        <v>33.32714</v>
      </c>
      <c r="G3674" s="21" t="str">
        <f aca="false">IF(F3674&lt;Einstellungen!$B$5,"ja","nein")</f>
        <v>nein</v>
      </c>
      <c r="H3674" s="21" t="s">
        <v>18</v>
      </c>
      <c r="I3674" s="29" t="n">
        <f aca="false">INDEX(Einstellungen!$B$27:$B$50,24)</f>
        <v>0.8</v>
      </c>
      <c r="J3674" s="29" t="n">
        <f aca="false">F3674*I3674</f>
        <v>26.661712</v>
      </c>
    </row>
    <row r="3675" customFormat="false" ht="15" hidden="false" customHeight="false" outlineLevel="0" collapsed="false">
      <c r="A3675" s="28" t="n">
        <v>45734</v>
      </c>
      <c r="B3675" s="21" t="s">
        <v>111</v>
      </c>
      <c r="C3675" s="21" t="s">
        <v>141</v>
      </c>
      <c r="D3675" s="29" t="n">
        <v>92.2</v>
      </c>
      <c r="E3675" s="29" t="n">
        <f aca="false">D3675/10</f>
        <v>9.22</v>
      </c>
      <c r="F3675" s="29" t="n">
        <f aca="false">(E3675+Einstellungen!$B$20)*(1+Einstellungen!$B$10)</f>
        <v>33.17244</v>
      </c>
      <c r="G3675" s="21" t="str">
        <f aca="false">IF(F3675&lt;Einstellungen!$B$5,"ja","nein")</f>
        <v>nein</v>
      </c>
      <c r="H3675" s="21" t="s">
        <v>18</v>
      </c>
      <c r="I3675" s="29" t="n">
        <f aca="false">INDEX(Einstellungen!$B$27:$B$50,1)</f>
        <v>0.6</v>
      </c>
      <c r="J3675" s="29" t="n">
        <f aca="false">F3675*I3675</f>
        <v>19.903464</v>
      </c>
    </row>
    <row r="3676" customFormat="false" ht="15" hidden="false" customHeight="false" outlineLevel="0" collapsed="false">
      <c r="A3676" s="28" t="n">
        <v>45734</v>
      </c>
      <c r="B3676" s="21" t="s">
        <v>113</v>
      </c>
      <c r="C3676" s="21" t="s">
        <v>141</v>
      </c>
      <c r="D3676" s="29" t="n">
        <v>89.99</v>
      </c>
      <c r="E3676" s="29" t="n">
        <f aca="false">D3676/10</f>
        <v>8.999</v>
      </c>
      <c r="F3676" s="29" t="n">
        <f aca="false">(E3676+Einstellungen!$B$20)*(1+Einstellungen!$B$10)</f>
        <v>32.90945</v>
      </c>
      <c r="G3676" s="21" t="str">
        <f aca="false">IF(F3676&lt;Einstellungen!$B$5,"ja","nein")</f>
        <v>nein</v>
      </c>
      <c r="H3676" s="21" t="s">
        <v>18</v>
      </c>
      <c r="I3676" s="29" t="n">
        <f aca="false">INDEX(Einstellungen!$B$27:$B$50,2)</f>
        <v>0.5</v>
      </c>
      <c r="J3676" s="29" t="n">
        <f aca="false">F3676*I3676</f>
        <v>16.454725</v>
      </c>
    </row>
    <row r="3677" customFormat="false" ht="15" hidden="false" customHeight="false" outlineLevel="0" collapsed="false">
      <c r="A3677" s="28" t="n">
        <v>45734</v>
      </c>
      <c r="B3677" s="21" t="s">
        <v>114</v>
      </c>
      <c r="C3677" s="21" t="s">
        <v>141</v>
      </c>
      <c r="D3677" s="29" t="n">
        <v>92.37</v>
      </c>
      <c r="E3677" s="29" t="n">
        <f aca="false">D3677/10</f>
        <v>9.237</v>
      </c>
      <c r="F3677" s="29" t="n">
        <f aca="false">(E3677+Einstellungen!$B$20)*(1+Einstellungen!$B$10)</f>
        <v>33.19267</v>
      </c>
      <c r="G3677" s="21" t="str">
        <f aca="false">IF(F3677&lt;Einstellungen!$B$5,"ja","nein")</f>
        <v>nein</v>
      </c>
      <c r="H3677" s="21" t="s">
        <v>18</v>
      </c>
      <c r="I3677" s="29" t="n">
        <f aca="false">INDEX(Einstellungen!$B$27:$B$50,3)</f>
        <v>0.45</v>
      </c>
      <c r="J3677" s="29" t="n">
        <f aca="false">F3677*I3677</f>
        <v>14.9367015</v>
      </c>
    </row>
    <row r="3678" customFormat="false" ht="15" hidden="false" customHeight="false" outlineLevel="0" collapsed="false">
      <c r="A3678" s="28" t="n">
        <v>45734</v>
      </c>
      <c r="B3678" s="21" t="s">
        <v>115</v>
      </c>
      <c r="C3678" s="21" t="s">
        <v>141</v>
      </c>
      <c r="D3678" s="29" t="n">
        <v>89.2</v>
      </c>
      <c r="E3678" s="29" t="n">
        <f aca="false">D3678/10</f>
        <v>8.92</v>
      </c>
      <c r="F3678" s="29" t="n">
        <f aca="false">(E3678+Einstellungen!$B$20)*(1+Einstellungen!$B$10)</f>
        <v>32.81544</v>
      </c>
      <c r="G3678" s="21" t="str">
        <f aca="false">IF(F3678&lt;Einstellungen!$B$5,"ja","nein")</f>
        <v>nein</v>
      </c>
      <c r="H3678" s="21" t="s">
        <v>18</v>
      </c>
      <c r="I3678" s="29" t="n">
        <f aca="false">INDEX(Einstellungen!$B$27:$B$50,4)</f>
        <v>0.45</v>
      </c>
      <c r="J3678" s="29" t="n">
        <f aca="false">F3678*I3678</f>
        <v>14.766948</v>
      </c>
    </row>
    <row r="3679" customFormat="false" ht="15" hidden="false" customHeight="false" outlineLevel="0" collapsed="false">
      <c r="A3679" s="28" t="n">
        <v>45734</v>
      </c>
      <c r="B3679" s="21" t="s">
        <v>116</v>
      </c>
      <c r="C3679" s="21" t="s">
        <v>141</v>
      </c>
      <c r="D3679" s="29" t="n">
        <v>95.25</v>
      </c>
      <c r="E3679" s="29" t="n">
        <f aca="false">D3679/10</f>
        <v>9.525</v>
      </c>
      <c r="F3679" s="29" t="n">
        <f aca="false">(E3679+Einstellungen!$B$20)*(1+Einstellungen!$B$10)</f>
        <v>33.53539</v>
      </c>
      <c r="G3679" s="21" t="str">
        <f aca="false">IF(F3679&lt;Einstellungen!$B$5,"ja","nein")</f>
        <v>nein</v>
      </c>
      <c r="H3679" s="21" t="s">
        <v>18</v>
      </c>
      <c r="I3679" s="29" t="n">
        <f aca="false">INDEX(Einstellungen!$B$27:$B$50,5)</f>
        <v>0.45</v>
      </c>
      <c r="J3679" s="29" t="n">
        <f aca="false">F3679*I3679</f>
        <v>15.0909255</v>
      </c>
    </row>
    <row r="3680" customFormat="false" ht="15" hidden="false" customHeight="false" outlineLevel="0" collapsed="false">
      <c r="A3680" s="28" t="n">
        <v>45734</v>
      </c>
      <c r="B3680" s="21" t="s">
        <v>117</v>
      </c>
      <c r="C3680" s="21" t="s">
        <v>141</v>
      </c>
      <c r="D3680" s="29" t="n">
        <v>110.74</v>
      </c>
      <c r="E3680" s="29" t="n">
        <f aca="false">D3680/10</f>
        <v>11.074</v>
      </c>
      <c r="F3680" s="29" t="n">
        <f aca="false">(E3680+Einstellungen!$B$20)*(1+Einstellungen!$B$10)</f>
        <v>35.3787</v>
      </c>
      <c r="G3680" s="21" t="str">
        <f aca="false">IF(F3680&lt;Einstellungen!$B$5,"ja","nein")</f>
        <v>nein</v>
      </c>
      <c r="H3680" s="21" t="s">
        <v>18</v>
      </c>
      <c r="I3680" s="29" t="n">
        <f aca="false">INDEX(Einstellungen!$B$27:$B$50,6)</f>
        <v>0.5</v>
      </c>
      <c r="J3680" s="29" t="n">
        <f aca="false">F3680*I3680</f>
        <v>17.68935</v>
      </c>
    </row>
    <row r="3681" customFormat="false" ht="15" hidden="false" customHeight="false" outlineLevel="0" collapsed="false">
      <c r="A3681" s="28" t="n">
        <v>45734</v>
      </c>
      <c r="B3681" s="21" t="s">
        <v>118</v>
      </c>
      <c r="C3681" s="21" t="s">
        <v>141</v>
      </c>
      <c r="D3681" s="29" t="n">
        <v>138.9</v>
      </c>
      <c r="E3681" s="29" t="n">
        <f aca="false">D3681/10</f>
        <v>13.89</v>
      </c>
      <c r="F3681" s="29" t="n">
        <f aca="false">(E3681+Einstellungen!$B$20)*(1+Einstellungen!$B$10)</f>
        <v>38.72974</v>
      </c>
      <c r="G3681" s="21" t="str">
        <f aca="false">IF(F3681&lt;Einstellungen!$B$5,"ja","nein")</f>
        <v>nein</v>
      </c>
      <c r="H3681" s="21" t="s">
        <v>18</v>
      </c>
      <c r="I3681" s="29" t="n">
        <f aca="false">INDEX(Einstellungen!$B$27:$B$50,7)</f>
        <v>0.7</v>
      </c>
      <c r="J3681" s="29" t="n">
        <f aca="false">F3681*I3681</f>
        <v>27.110818</v>
      </c>
    </row>
    <row r="3682" customFormat="false" ht="15" hidden="false" customHeight="false" outlineLevel="0" collapsed="false">
      <c r="A3682" s="28" t="n">
        <v>45734</v>
      </c>
      <c r="B3682" s="21" t="s">
        <v>119</v>
      </c>
      <c r="C3682" s="21" t="s">
        <v>141</v>
      </c>
      <c r="D3682" s="29" t="n">
        <v>136.68</v>
      </c>
      <c r="E3682" s="29" t="n">
        <f aca="false">D3682/10</f>
        <v>13.668</v>
      </c>
      <c r="F3682" s="29" t="n">
        <f aca="false">(E3682+Einstellungen!$B$20)*(1+Einstellungen!$B$10)</f>
        <v>38.46556</v>
      </c>
      <c r="G3682" s="21" t="str">
        <f aca="false">IF(F3682&lt;Einstellungen!$B$5,"ja","nein")</f>
        <v>nein</v>
      </c>
      <c r="H3682" s="21" t="s">
        <v>18</v>
      </c>
      <c r="I3682" s="29" t="n">
        <f aca="false">INDEX(Einstellungen!$B$27:$B$50,8)</f>
        <v>0.95</v>
      </c>
      <c r="J3682" s="29" t="n">
        <f aca="false">F3682*I3682</f>
        <v>36.542282</v>
      </c>
    </row>
    <row r="3683" customFormat="false" ht="15" hidden="false" customHeight="false" outlineLevel="0" collapsed="false">
      <c r="A3683" s="28" t="n">
        <v>45734</v>
      </c>
      <c r="B3683" s="21" t="s">
        <v>120</v>
      </c>
      <c r="C3683" s="21" t="s">
        <v>141</v>
      </c>
      <c r="D3683" s="29" t="n">
        <v>106.52</v>
      </c>
      <c r="E3683" s="29" t="n">
        <f aca="false">D3683/10</f>
        <v>10.652</v>
      </c>
      <c r="F3683" s="29" t="n">
        <f aca="false">(E3683+Einstellungen!$B$20)*(1+Einstellungen!$B$10)</f>
        <v>34.87652</v>
      </c>
      <c r="G3683" s="21" t="str">
        <f aca="false">IF(F3683&lt;Einstellungen!$B$5,"ja","nein")</f>
        <v>nein</v>
      </c>
      <c r="H3683" s="21" t="s">
        <v>18</v>
      </c>
      <c r="I3683" s="29" t="n">
        <f aca="false">INDEX(Einstellungen!$B$27:$B$50,9)</f>
        <v>1.05</v>
      </c>
      <c r="J3683" s="29" t="n">
        <f aca="false">F3683*I3683</f>
        <v>36.620346</v>
      </c>
    </row>
    <row r="3684" customFormat="false" ht="15" hidden="false" customHeight="false" outlineLevel="0" collapsed="false">
      <c r="A3684" s="28" t="n">
        <v>45734</v>
      </c>
      <c r="B3684" s="21" t="s">
        <v>121</v>
      </c>
      <c r="C3684" s="21" t="s">
        <v>141</v>
      </c>
      <c r="D3684" s="29" t="n">
        <v>71.53</v>
      </c>
      <c r="E3684" s="29" t="n">
        <f aca="false">D3684/10</f>
        <v>7.153</v>
      </c>
      <c r="F3684" s="29" t="n">
        <f aca="false">(E3684+Einstellungen!$B$20)*(1+Einstellungen!$B$10)</f>
        <v>30.71271</v>
      </c>
      <c r="G3684" s="21" t="str">
        <f aca="false">IF(F3684&lt;Einstellungen!$B$5,"ja","nein")</f>
        <v>nein</v>
      </c>
      <c r="H3684" s="21" t="s">
        <v>18</v>
      </c>
      <c r="I3684" s="29" t="n">
        <f aca="false">INDEX(Einstellungen!$B$27:$B$50,10)</f>
        <v>1.05</v>
      </c>
      <c r="J3684" s="29" t="n">
        <f aca="false">F3684*I3684</f>
        <v>32.2483455</v>
      </c>
    </row>
    <row r="3685" customFormat="false" ht="15" hidden="false" customHeight="false" outlineLevel="0" collapsed="false">
      <c r="A3685" s="28" t="n">
        <v>45734</v>
      </c>
      <c r="B3685" s="21" t="s">
        <v>122</v>
      </c>
      <c r="C3685" s="21" t="s">
        <v>141</v>
      </c>
      <c r="D3685" s="29" t="n">
        <v>25.27</v>
      </c>
      <c r="E3685" s="29" t="n">
        <f aca="false">D3685/10</f>
        <v>2.527</v>
      </c>
      <c r="F3685" s="29" t="n">
        <f aca="false">(E3685+Einstellungen!$B$20)*(1+Einstellungen!$B$10)</f>
        <v>25.20777</v>
      </c>
      <c r="G3685" s="21" t="str">
        <f aca="false">IF(F3685&lt;Einstellungen!$B$5,"ja","nein")</f>
        <v>ja</v>
      </c>
      <c r="H3685" s="21" t="s">
        <v>18</v>
      </c>
      <c r="I3685" s="29" t="n">
        <f aca="false">INDEX(Einstellungen!$B$27:$B$50,11)</f>
        <v>1.05</v>
      </c>
      <c r="J3685" s="29" t="n">
        <f aca="false">F3685*I3685</f>
        <v>26.4681585</v>
      </c>
    </row>
    <row r="3686" customFormat="false" ht="15" hidden="false" customHeight="false" outlineLevel="0" collapsed="false">
      <c r="A3686" s="28" t="n">
        <v>45734</v>
      </c>
      <c r="B3686" s="21" t="s">
        <v>123</v>
      </c>
      <c r="C3686" s="21" t="s">
        <v>141</v>
      </c>
      <c r="D3686" s="29" t="n">
        <v>0.68</v>
      </c>
      <c r="E3686" s="29" t="n">
        <f aca="false">D3686/10</f>
        <v>0.068</v>
      </c>
      <c r="F3686" s="29" t="n">
        <f aca="false">(E3686+Einstellungen!$B$20)*(1+Einstellungen!$B$10)</f>
        <v>22.28156</v>
      </c>
      <c r="G3686" s="21" t="str">
        <f aca="false">IF(F3686&lt;Einstellungen!$B$5,"ja","nein")</f>
        <v>ja</v>
      </c>
      <c r="H3686" s="21" t="s">
        <v>18</v>
      </c>
      <c r="I3686" s="29" t="n">
        <f aca="false">INDEX(Einstellungen!$B$27:$B$50,12)</f>
        <v>1.1</v>
      </c>
      <c r="J3686" s="29" t="n">
        <f aca="false">F3686*I3686</f>
        <v>24.509716</v>
      </c>
    </row>
    <row r="3687" customFormat="false" ht="15" hidden="false" customHeight="false" outlineLevel="0" collapsed="false">
      <c r="A3687" s="28" t="n">
        <v>45734</v>
      </c>
      <c r="B3687" s="21" t="s">
        <v>124</v>
      </c>
      <c r="C3687" s="21" t="s">
        <v>141</v>
      </c>
      <c r="D3687" s="29" t="n">
        <v>-1.46</v>
      </c>
      <c r="E3687" s="29" t="n">
        <f aca="false">D3687/10</f>
        <v>-0.146</v>
      </c>
      <c r="F3687" s="29" t="n">
        <f aca="false">(E3687+Einstellungen!$B$20)*(1+Einstellungen!$B$10)</f>
        <v>22.0269</v>
      </c>
      <c r="G3687" s="21" t="str">
        <f aca="false">IF(F3687&lt;Einstellungen!$B$5,"ja","nein")</f>
        <v>ja</v>
      </c>
      <c r="H3687" s="21" t="s">
        <v>18</v>
      </c>
      <c r="I3687" s="29" t="n">
        <f aca="false">INDEX(Einstellungen!$B$27:$B$50,13)</f>
        <v>1.2</v>
      </c>
      <c r="J3687" s="29" t="n">
        <f aca="false">F3687*I3687</f>
        <v>26.43228</v>
      </c>
    </row>
    <row r="3688" customFormat="false" ht="15" hidden="false" customHeight="false" outlineLevel="0" collapsed="false">
      <c r="A3688" s="28" t="n">
        <v>45734</v>
      </c>
      <c r="B3688" s="21" t="s">
        <v>125</v>
      </c>
      <c r="C3688" s="21" t="s">
        <v>141</v>
      </c>
      <c r="D3688" s="29" t="n">
        <v>-0.3</v>
      </c>
      <c r="E3688" s="29" t="n">
        <f aca="false">D3688/10</f>
        <v>-0.03</v>
      </c>
      <c r="F3688" s="29" t="n">
        <f aca="false">(E3688+Einstellungen!$B$20)*(1+Einstellungen!$B$10)</f>
        <v>22.16494</v>
      </c>
      <c r="G3688" s="21" t="str">
        <f aca="false">IF(F3688&lt;Einstellungen!$B$5,"ja","nein")</f>
        <v>ja</v>
      </c>
      <c r="H3688" s="21" t="s">
        <v>18</v>
      </c>
      <c r="I3688" s="29" t="n">
        <f aca="false">INDEX(Einstellungen!$B$27:$B$50,14)</f>
        <v>1.15</v>
      </c>
      <c r="J3688" s="29" t="n">
        <f aca="false">F3688*I3688</f>
        <v>25.489681</v>
      </c>
    </row>
    <row r="3689" customFormat="false" ht="15" hidden="false" customHeight="false" outlineLevel="0" collapsed="false">
      <c r="A3689" s="28" t="n">
        <v>45734</v>
      </c>
      <c r="B3689" s="21" t="s">
        <v>126</v>
      </c>
      <c r="C3689" s="21" t="s">
        <v>141</v>
      </c>
      <c r="D3689" s="29" t="n">
        <v>5.72</v>
      </c>
      <c r="E3689" s="29" t="n">
        <f aca="false">D3689/10</f>
        <v>0.572</v>
      </c>
      <c r="F3689" s="29" t="n">
        <f aca="false">(E3689+Einstellungen!$B$20)*(1+Einstellungen!$B$10)</f>
        <v>22.88132</v>
      </c>
      <c r="G3689" s="21" t="str">
        <f aca="false">IF(F3689&lt;Einstellungen!$B$5,"ja","nein")</f>
        <v>ja</v>
      </c>
      <c r="H3689" s="21" t="s">
        <v>18</v>
      </c>
      <c r="I3689" s="29" t="n">
        <f aca="false">INDEX(Einstellungen!$B$27:$B$50,15)</f>
        <v>1</v>
      </c>
      <c r="J3689" s="29" t="n">
        <f aca="false">F3689*I3689</f>
        <v>22.88132</v>
      </c>
    </row>
    <row r="3690" customFormat="false" ht="15" hidden="false" customHeight="false" outlineLevel="0" collapsed="false">
      <c r="A3690" s="28" t="n">
        <v>45734</v>
      </c>
      <c r="B3690" s="21" t="s">
        <v>127</v>
      </c>
      <c r="C3690" s="21" t="s">
        <v>141</v>
      </c>
      <c r="D3690" s="29" t="n">
        <v>50.28</v>
      </c>
      <c r="E3690" s="29" t="n">
        <f aca="false">D3690/10</f>
        <v>5.028</v>
      </c>
      <c r="F3690" s="29" t="n">
        <f aca="false">(E3690+Einstellungen!$B$20)*(1+Einstellungen!$B$10)</f>
        <v>28.18396</v>
      </c>
      <c r="G3690" s="21" t="str">
        <f aca="false">IF(F3690&lt;Einstellungen!$B$5,"ja","nein")</f>
        <v>ja</v>
      </c>
      <c r="H3690" s="21" t="s">
        <v>18</v>
      </c>
      <c r="I3690" s="29" t="n">
        <f aca="false">INDEX(Einstellungen!$B$27:$B$50,16)</f>
        <v>0.95</v>
      </c>
      <c r="J3690" s="29" t="n">
        <f aca="false">F3690*I3690</f>
        <v>26.774762</v>
      </c>
    </row>
    <row r="3691" customFormat="false" ht="15" hidden="false" customHeight="false" outlineLevel="0" collapsed="false">
      <c r="A3691" s="28" t="n">
        <v>45734</v>
      </c>
      <c r="B3691" s="21" t="s">
        <v>128</v>
      </c>
      <c r="C3691" s="21" t="s">
        <v>141</v>
      </c>
      <c r="D3691" s="29" t="n">
        <v>95.94</v>
      </c>
      <c r="E3691" s="29" t="n">
        <f aca="false">D3691/10</f>
        <v>9.594</v>
      </c>
      <c r="F3691" s="29" t="n">
        <f aca="false">(E3691+Einstellungen!$B$20)*(1+Einstellungen!$B$10)</f>
        <v>33.6175</v>
      </c>
      <c r="G3691" s="21" t="str">
        <f aca="false">IF(F3691&lt;Einstellungen!$B$5,"ja","nein")</f>
        <v>nein</v>
      </c>
      <c r="H3691" s="21" t="s">
        <v>18</v>
      </c>
      <c r="I3691" s="29" t="n">
        <f aca="false">INDEX(Einstellungen!$B$27:$B$50,17)</f>
        <v>0.95</v>
      </c>
      <c r="J3691" s="29" t="n">
        <f aca="false">F3691*I3691</f>
        <v>31.936625</v>
      </c>
    </row>
    <row r="3692" customFormat="false" ht="15" hidden="false" customHeight="false" outlineLevel="0" collapsed="false">
      <c r="A3692" s="28" t="n">
        <v>45734</v>
      </c>
      <c r="B3692" s="21" t="s">
        <v>129</v>
      </c>
      <c r="C3692" s="21" t="s">
        <v>141</v>
      </c>
      <c r="D3692" s="29" t="n">
        <v>140.9</v>
      </c>
      <c r="E3692" s="29" t="n">
        <f aca="false">D3692/10</f>
        <v>14.09</v>
      </c>
      <c r="F3692" s="29" t="n">
        <f aca="false">(E3692+Einstellungen!$B$20)*(1+Einstellungen!$B$10)</f>
        <v>38.96774</v>
      </c>
      <c r="G3692" s="21" t="str">
        <f aca="false">IF(F3692&lt;Einstellungen!$B$5,"ja","nein")</f>
        <v>nein</v>
      </c>
      <c r="H3692" s="21" t="s">
        <v>18</v>
      </c>
      <c r="I3692" s="29" t="n">
        <f aca="false">INDEX(Einstellungen!$B$27:$B$50,18)</f>
        <v>1.1</v>
      </c>
      <c r="J3692" s="29" t="n">
        <f aca="false">F3692*I3692</f>
        <v>42.864514</v>
      </c>
    </row>
    <row r="3693" customFormat="false" ht="15" hidden="false" customHeight="false" outlineLevel="0" collapsed="false">
      <c r="A3693" s="28" t="n">
        <v>45734</v>
      </c>
      <c r="B3693" s="21" t="s">
        <v>130</v>
      </c>
      <c r="C3693" s="21" t="s">
        <v>141</v>
      </c>
      <c r="D3693" s="29" t="n">
        <v>170.91</v>
      </c>
      <c r="E3693" s="29" t="n">
        <f aca="false">D3693/10</f>
        <v>17.091</v>
      </c>
      <c r="F3693" s="29" t="n">
        <f aca="false">(E3693+Einstellungen!$B$20)*(1+Einstellungen!$B$10)</f>
        <v>42.53893</v>
      </c>
      <c r="G3693" s="21" t="str">
        <f aca="false">IF(F3693&lt;Einstellungen!$B$5,"ja","nein")</f>
        <v>nein</v>
      </c>
      <c r="H3693" s="21" t="s">
        <v>18</v>
      </c>
      <c r="I3693" s="29" t="n">
        <f aca="false">INDEX(Einstellungen!$B$27:$B$50,19)</f>
        <v>1.35</v>
      </c>
      <c r="J3693" s="29" t="n">
        <f aca="false">F3693*I3693</f>
        <v>57.4275555</v>
      </c>
    </row>
    <row r="3694" customFormat="false" ht="15" hidden="false" customHeight="false" outlineLevel="0" collapsed="false">
      <c r="A3694" s="28" t="n">
        <v>45734</v>
      </c>
      <c r="B3694" s="21" t="s">
        <v>131</v>
      </c>
      <c r="C3694" s="21" t="s">
        <v>141</v>
      </c>
      <c r="D3694" s="29" t="n">
        <v>167.46</v>
      </c>
      <c r="E3694" s="29" t="n">
        <f aca="false">D3694/10</f>
        <v>16.746</v>
      </c>
      <c r="F3694" s="29" t="n">
        <f aca="false">(E3694+Einstellungen!$B$20)*(1+Einstellungen!$B$10)</f>
        <v>42.12838</v>
      </c>
      <c r="G3694" s="21" t="str">
        <f aca="false">IF(F3694&lt;Einstellungen!$B$5,"ja","nein")</f>
        <v>nein</v>
      </c>
      <c r="H3694" s="21" t="s">
        <v>18</v>
      </c>
      <c r="I3694" s="29" t="n">
        <f aca="false">INDEX(Einstellungen!$B$27:$B$50,20)</f>
        <v>1.45</v>
      </c>
      <c r="J3694" s="29" t="n">
        <f aca="false">F3694*I3694</f>
        <v>61.086151</v>
      </c>
    </row>
    <row r="3695" customFormat="false" ht="15" hidden="false" customHeight="false" outlineLevel="0" collapsed="false">
      <c r="A3695" s="28" t="n">
        <v>45734</v>
      </c>
      <c r="B3695" s="21" t="s">
        <v>132</v>
      </c>
      <c r="C3695" s="21" t="s">
        <v>141</v>
      </c>
      <c r="D3695" s="29" t="n">
        <v>142.39</v>
      </c>
      <c r="E3695" s="29" t="n">
        <f aca="false">D3695/10</f>
        <v>14.239</v>
      </c>
      <c r="F3695" s="29" t="n">
        <f aca="false">(E3695+Einstellungen!$B$20)*(1+Einstellungen!$B$10)</f>
        <v>39.14505</v>
      </c>
      <c r="G3695" s="21" t="str">
        <f aca="false">IF(F3695&lt;Einstellungen!$B$5,"ja","nein")</f>
        <v>nein</v>
      </c>
      <c r="H3695" s="21" t="s">
        <v>18</v>
      </c>
      <c r="I3695" s="29" t="n">
        <f aca="false">INDEX(Einstellungen!$B$27:$B$50,21)</f>
        <v>1.4</v>
      </c>
      <c r="J3695" s="29" t="n">
        <f aca="false">F3695*I3695</f>
        <v>54.80307</v>
      </c>
    </row>
    <row r="3696" customFormat="false" ht="15" hidden="false" customHeight="false" outlineLevel="0" collapsed="false">
      <c r="A3696" s="28" t="n">
        <v>45734</v>
      </c>
      <c r="B3696" s="21" t="s">
        <v>133</v>
      </c>
      <c r="C3696" s="21" t="s">
        <v>141</v>
      </c>
      <c r="D3696" s="29" t="n">
        <v>123.04</v>
      </c>
      <c r="E3696" s="29" t="n">
        <f aca="false">D3696/10</f>
        <v>12.304</v>
      </c>
      <c r="F3696" s="29" t="n">
        <f aca="false">(E3696+Einstellungen!$B$20)*(1+Einstellungen!$B$10)</f>
        <v>36.8424</v>
      </c>
      <c r="G3696" s="21" t="str">
        <f aca="false">IF(F3696&lt;Einstellungen!$B$5,"ja","nein")</f>
        <v>nein</v>
      </c>
      <c r="H3696" s="21" t="s">
        <v>18</v>
      </c>
      <c r="I3696" s="29" t="n">
        <f aca="false">INDEX(Einstellungen!$B$27:$B$50,22)</f>
        <v>1.25</v>
      </c>
      <c r="J3696" s="29" t="n">
        <f aca="false">F3696*I3696</f>
        <v>46.053</v>
      </c>
    </row>
    <row r="3697" customFormat="false" ht="15" hidden="false" customHeight="false" outlineLevel="0" collapsed="false">
      <c r="A3697" s="28" t="n">
        <v>45734</v>
      </c>
      <c r="B3697" s="21" t="s">
        <v>134</v>
      </c>
      <c r="C3697" s="21" t="s">
        <v>141</v>
      </c>
      <c r="D3697" s="29" t="n">
        <v>115.97</v>
      </c>
      <c r="E3697" s="29" t="n">
        <f aca="false">D3697/10</f>
        <v>11.597</v>
      </c>
      <c r="F3697" s="29" t="n">
        <f aca="false">(E3697+Einstellungen!$B$20)*(1+Einstellungen!$B$10)</f>
        <v>36.00107</v>
      </c>
      <c r="G3697" s="21" t="str">
        <f aca="false">IF(F3697&lt;Einstellungen!$B$5,"ja","nein")</f>
        <v>nein</v>
      </c>
      <c r="H3697" s="21" t="s">
        <v>18</v>
      </c>
      <c r="I3697" s="29" t="n">
        <f aca="false">INDEX(Einstellungen!$B$27:$B$50,23)</f>
        <v>1.05</v>
      </c>
      <c r="J3697" s="29" t="n">
        <f aca="false">F3697*I3697</f>
        <v>37.8011235</v>
      </c>
    </row>
    <row r="3698" customFormat="false" ht="15" hidden="false" customHeight="false" outlineLevel="0" collapsed="false">
      <c r="A3698" s="28" t="n">
        <v>45734</v>
      </c>
      <c r="B3698" s="21" t="s">
        <v>135</v>
      </c>
      <c r="C3698" s="21" t="s">
        <v>141</v>
      </c>
      <c r="D3698" s="29" t="n">
        <v>103.29</v>
      </c>
      <c r="E3698" s="29" t="n">
        <f aca="false">D3698/10</f>
        <v>10.329</v>
      </c>
      <c r="F3698" s="29" t="n">
        <f aca="false">(E3698+Einstellungen!$B$20)*(1+Einstellungen!$B$10)</f>
        <v>34.49215</v>
      </c>
      <c r="G3698" s="21" t="str">
        <f aca="false">IF(F3698&lt;Einstellungen!$B$5,"ja","nein")</f>
        <v>nein</v>
      </c>
      <c r="H3698" s="21" t="s">
        <v>18</v>
      </c>
      <c r="I3698" s="29" t="n">
        <f aca="false">INDEX(Einstellungen!$B$27:$B$50,24)</f>
        <v>0.8</v>
      </c>
      <c r="J3698" s="29" t="n">
        <f aca="false">F3698*I3698</f>
        <v>27.59372</v>
      </c>
    </row>
    <row r="3699" customFormat="false" ht="15" hidden="false" customHeight="false" outlineLevel="0" collapsed="false">
      <c r="A3699" s="28" t="n">
        <v>45735</v>
      </c>
      <c r="B3699" s="21" t="s">
        <v>111</v>
      </c>
      <c r="C3699" s="21" t="s">
        <v>112</v>
      </c>
      <c r="D3699" s="29" t="n">
        <v>107.29</v>
      </c>
      <c r="E3699" s="29" t="n">
        <f aca="false">D3699/10</f>
        <v>10.729</v>
      </c>
      <c r="F3699" s="29" t="n">
        <f aca="false">(E3699+Einstellungen!$B$20)*(1+Einstellungen!$B$10)</f>
        <v>34.96815</v>
      </c>
      <c r="G3699" s="21" t="str">
        <f aca="false">IF(F3699&lt;Einstellungen!$B$5,"ja","nein")</f>
        <v>nein</v>
      </c>
      <c r="H3699" s="21" t="s">
        <v>18</v>
      </c>
      <c r="I3699" s="29" t="n">
        <f aca="false">INDEX(Einstellungen!$B$27:$B$50,1)</f>
        <v>0.6</v>
      </c>
      <c r="J3699" s="29" t="n">
        <f aca="false">F3699*I3699</f>
        <v>20.98089</v>
      </c>
    </row>
    <row r="3700" customFormat="false" ht="15" hidden="false" customHeight="false" outlineLevel="0" collapsed="false">
      <c r="A3700" s="28" t="n">
        <v>45735</v>
      </c>
      <c r="B3700" s="21" t="s">
        <v>113</v>
      </c>
      <c r="C3700" s="21" t="s">
        <v>112</v>
      </c>
      <c r="D3700" s="29" t="n">
        <v>102.4</v>
      </c>
      <c r="E3700" s="29" t="n">
        <f aca="false">D3700/10</f>
        <v>10.24</v>
      </c>
      <c r="F3700" s="29" t="n">
        <f aca="false">(E3700+Einstellungen!$B$20)*(1+Einstellungen!$B$10)</f>
        <v>34.38624</v>
      </c>
      <c r="G3700" s="21" t="str">
        <f aca="false">IF(F3700&lt;Einstellungen!$B$5,"ja","nein")</f>
        <v>nein</v>
      </c>
      <c r="H3700" s="21" t="s">
        <v>18</v>
      </c>
      <c r="I3700" s="29" t="n">
        <f aca="false">INDEX(Einstellungen!$B$27:$B$50,2)</f>
        <v>0.5</v>
      </c>
      <c r="J3700" s="29" t="n">
        <f aca="false">F3700*I3700</f>
        <v>17.19312</v>
      </c>
    </row>
    <row r="3701" customFormat="false" ht="15" hidden="false" customHeight="false" outlineLevel="0" collapsed="false">
      <c r="A3701" s="28" t="n">
        <v>45735</v>
      </c>
      <c r="B3701" s="21" t="s">
        <v>114</v>
      </c>
      <c r="C3701" s="21" t="s">
        <v>112</v>
      </c>
      <c r="D3701" s="29" t="n">
        <v>101.19</v>
      </c>
      <c r="E3701" s="29" t="n">
        <f aca="false">D3701/10</f>
        <v>10.119</v>
      </c>
      <c r="F3701" s="29" t="n">
        <f aca="false">(E3701+Einstellungen!$B$20)*(1+Einstellungen!$B$10)</f>
        <v>34.24225</v>
      </c>
      <c r="G3701" s="21" t="str">
        <f aca="false">IF(F3701&lt;Einstellungen!$B$5,"ja","nein")</f>
        <v>nein</v>
      </c>
      <c r="H3701" s="21" t="s">
        <v>18</v>
      </c>
      <c r="I3701" s="29" t="n">
        <f aca="false">INDEX(Einstellungen!$B$27:$B$50,3)</f>
        <v>0.45</v>
      </c>
      <c r="J3701" s="29" t="n">
        <f aca="false">F3701*I3701</f>
        <v>15.4090125</v>
      </c>
    </row>
    <row r="3702" customFormat="false" ht="15" hidden="false" customHeight="false" outlineLevel="0" collapsed="false">
      <c r="A3702" s="28" t="n">
        <v>45735</v>
      </c>
      <c r="B3702" s="21" t="s">
        <v>115</v>
      </c>
      <c r="C3702" s="21" t="s">
        <v>112</v>
      </c>
      <c r="D3702" s="29" t="n">
        <v>102</v>
      </c>
      <c r="E3702" s="29" t="n">
        <f aca="false">D3702/10</f>
        <v>10.2</v>
      </c>
      <c r="F3702" s="29" t="n">
        <f aca="false">(E3702+Einstellungen!$B$20)*(1+Einstellungen!$B$10)</f>
        <v>34.33864</v>
      </c>
      <c r="G3702" s="21" t="str">
        <f aca="false">IF(F3702&lt;Einstellungen!$B$5,"ja","nein")</f>
        <v>nein</v>
      </c>
      <c r="H3702" s="21" t="s">
        <v>18</v>
      </c>
      <c r="I3702" s="29" t="n">
        <f aca="false">INDEX(Einstellungen!$B$27:$B$50,4)</f>
        <v>0.45</v>
      </c>
      <c r="J3702" s="29" t="n">
        <f aca="false">F3702*I3702</f>
        <v>15.452388</v>
      </c>
    </row>
    <row r="3703" customFormat="false" ht="15" hidden="false" customHeight="false" outlineLevel="0" collapsed="false">
      <c r="A3703" s="28" t="n">
        <v>45735</v>
      </c>
      <c r="B3703" s="21" t="s">
        <v>116</v>
      </c>
      <c r="C3703" s="21" t="s">
        <v>112</v>
      </c>
      <c r="D3703" s="29" t="n">
        <v>106.59</v>
      </c>
      <c r="E3703" s="29" t="n">
        <f aca="false">D3703/10</f>
        <v>10.659</v>
      </c>
      <c r="F3703" s="29" t="n">
        <f aca="false">(E3703+Einstellungen!$B$20)*(1+Einstellungen!$B$10)</f>
        <v>34.88485</v>
      </c>
      <c r="G3703" s="21" t="str">
        <f aca="false">IF(F3703&lt;Einstellungen!$B$5,"ja","nein")</f>
        <v>nein</v>
      </c>
      <c r="H3703" s="21" t="s">
        <v>18</v>
      </c>
      <c r="I3703" s="29" t="n">
        <f aca="false">INDEX(Einstellungen!$B$27:$B$50,5)</f>
        <v>0.45</v>
      </c>
      <c r="J3703" s="29" t="n">
        <f aca="false">F3703*I3703</f>
        <v>15.6981825</v>
      </c>
    </row>
    <row r="3704" customFormat="false" ht="15" hidden="false" customHeight="false" outlineLevel="0" collapsed="false">
      <c r="A3704" s="28" t="n">
        <v>45735</v>
      </c>
      <c r="B3704" s="21" t="s">
        <v>117</v>
      </c>
      <c r="C3704" s="21" t="s">
        <v>112</v>
      </c>
      <c r="D3704" s="29" t="n">
        <v>122.52</v>
      </c>
      <c r="E3704" s="29" t="n">
        <f aca="false">D3704/10</f>
        <v>12.252</v>
      </c>
      <c r="F3704" s="29" t="n">
        <f aca="false">(E3704+Einstellungen!$B$20)*(1+Einstellungen!$B$10)</f>
        <v>36.78052</v>
      </c>
      <c r="G3704" s="21" t="str">
        <f aca="false">IF(F3704&lt;Einstellungen!$B$5,"ja","nein")</f>
        <v>nein</v>
      </c>
      <c r="H3704" s="21" t="s">
        <v>18</v>
      </c>
      <c r="I3704" s="29" t="n">
        <f aca="false">INDEX(Einstellungen!$B$27:$B$50,6)</f>
        <v>0.5</v>
      </c>
      <c r="J3704" s="29" t="n">
        <f aca="false">F3704*I3704</f>
        <v>18.39026</v>
      </c>
    </row>
    <row r="3705" customFormat="false" ht="15" hidden="false" customHeight="false" outlineLevel="0" collapsed="false">
      <c r="A3705" s="28" t="n">
        <v>45735</v>
      </c>
      <c r="B3705" s="21" t="s">
        <v>118</v>
      </c>
      <c r="C3705" s="21" t="s">
        <v>112</v>
      </c>
      <c r="D3705" s="29" t="n">
        <v>158.05</v>
      </c>
      <c r="E3705" s="29" t="n">
        <f aca="false">D3705/10</f>
        <v>15.805</v>
      </c>
      <c r="F3705" s="29" t="n">
        <f aca="false">(E3705+Einstellungen!$B$20)*(1+Einstellungen!$B$10)</f>
        <v>41.00859</v>
      </c>
      <c r="G3705" s="21" t="str">
        <f aca="false">IF(F3705&lt;Einstellungen!$B$5,"ja","nein")</f>
        <v>nein</v>
      </c>
      <c r="H3705" s="21" t="s">
        <v>18</v>
      </c>
      <c r="I3705" s="29" t="n">
        <f aca="false">INDEX(Einstellungen!$B$27:$B$50,7)</f>
        <v>0.7</v>
      </c>
      <c r="J3705" s="29" t="n">
        <f aca="false">F3705*I3705</f>
        <v>28.706013</v>
      </c>
    </row>
    <row r="3706" customFormat="false" ht="15" hidden="false" customHeight="false" outlineLevel="0" collapsed="false">
      <c r="A3706" s="28" t="n">
        <v>45735</v>
      </c>
      <c r="B3706" s="21" t="s">
        <v>119</v>
      </c>
      <c r="C3706" s="21" t="s">
        <v>112</v>
      </c>
      <c r="D3706" s="29" t="n">
        <v>147.74</v>
      </c>
      <c r="E3706" s="29" t="n">
        <f aca="false">D3706/10</f>
        <v>14.774</v>
      </c>
      <c r="F3706" s="29" t="n">
        <f aca="false">(E3706+Einstellungen!$B$20)*(1+Einstellungen!$B$10)</f>
        <v>39.7817</v>
      </c>
      <c r="G3706" s="21" t="str">
        <f aca="false">IF(F3706&lt;Einstellungen!$B$5,"ja","nein")</f>
        <v>nein</v>
      </c>
      <c r="H3706" s="21" t="s">
        <v>18</v>
      </c>
      <c r="I3706" s="29" t="n">
        <f aca="false">INDEX(Einstellungen!$B$27:$B$50,8)</f>
        <v>0.95</v>
      </c>
      <c r="J3706" s="29" t="n">
        <f aca="false">F3706*I3706</f>
        <v>37.792615</v>
      </c>
    </row>
    <row r="3707" customFormat="false" ht="15" hidden="false" customHeight="false" outlineLevel="0" collapsed="false">
      <c r="A3707" s="28" t="n">
        <v>45735</v>
      </c>
      <c r="B3707" s="21" t="s">
        <v>120</v>
      </c>
      <c r="C3707" s="21" t="s">
        <v>112</v>
      </c>
      <c r="D3707" s="29" t="n">
        <v>108.23</v>
      </c>
      <c r="E3707" s="29" t="n">
        <f aca="false">D3707/10</f>
        <v>10.823</v>
      </c>
      <c r="F3707" s="29" t="n">
        <f aca="false">(E3707+Einstellungen!$B$20)*(1+Einstellungen!$B$10)</f>
        <v>35.08001</v>
      </c>
      <c r="G3707" s="21" t="str">
        <f aca="false">IF(F3707&lt;Einstellungen!$B$5,"ja","nein")</f>
        <v>nein</v>
      </c>
      <c r="H3707" s="21" t="s">
        <v>18</v>
      </c>
      <c r="I3707" s="29" t="n">
        <f aca="false">INDEX(Einstellungen!$B$27:$B$50,9)</f>
        <v>1.05</v>
      </c>
      <c r="J3707" s="29" t="n">
        <f aca="false">F3707*I3707</f>
        <v>36.8340105</v>
      </c>
    </row>
    <row r="3708" customFormat="false" ht="15" hidden="false" customHeight="false" outlineLevel="0" collapsed="false">
      <c r="A3708" s="28" t="n">
        <v>45735</v>
      </c>
      <c r="B3708" s="21" t="s">
        <v>121</v>
      </c>
      <c r="C3708" s="21" t="s">
        <v>112</v>
      </c>
      <c r="D3708" s="29" t="n">
        <v>79.5</v>
      </c>
      <c r="E3708" s="29" t="n">
        <f aca="false">D3708/10</f>
        <v>7.95</v>
      </c>
      <c r="F3708" s="29" t="n">
        <f aca="false">(E3708+Einstellungen!$B$20)*(1+Einstellungen!$B$10)</f>
        <v>31.66114</v>
      </c>
      <c r="G3708" s="21" t="str">
        <f aca="false">IF(F3708&lt;Einstellungen!$B$5,"ja","nein")</f>
        <v>nein</v>
      </c>
      <c r="H3708" s="21" t="s">
        <v>18</v>
      </c>
      <c r="I3708" s="29" t="n">
        <f aca="false">INDEX(Einstellungen!$B$27:$B$50,10)</f>
        <v>1.05</v>
      </c>
      <c r="J3708" s="29" t="n">
        <f aca="false">F3708*I3708</f>
        <v>33.244197</v>
      </c>
    </row>
    <row r="3709" customFormat="false" ht="15" hidden="false" customHeight="false" outlineLevel="0" collapsed="false">
      <c r="A3709" s="28" t="n">
        <v>45735</v>
      </c>
      <c r="B3709" s="21" t="s">
        <v>122</v>
      </c>
      <c r="C3709" s="21" t="s">
        <v>112</v>
      </c>
      <c r="D3709" s="29" t="n">
        <v>26.52</v>
      </c>
      <c r="E3709" s="29" t="n">
        <f aca="false">D3709/10</f>
        <v>2.652</v>
      </c>
      <c r="F3709" s="29" t="n">
        <f aca="false">(E3709+Einstellungen!$B$20)*(1+Einstellungen!$B$10)</f>
        <v>25.35652</v>
      </c>
      <c r="G3709" s="21" t="str">
        <f aca="false">IF(F3709&lt;Einstellungen!$B$5,"ja","nein")</f>
        <v>ja</v>
      </c>
      <c r="H3709" s="21" t="s">
        <v>18</v>
      </c>
      <c r="I3709" s="29" t="n">
        <f aca="false">INDEX(Einstellungen!$B$27:$B$50,11)</f>
        <v>1.05</v>
      </c>
      <c r="J3709" s="29" t="n">
        <f aca="false">F3709*I3709</f>
        <v>26.624346</v>
      </c>
    </row>
    <row r="3710" customFormat="false" ht="15" hidden="false" customHeight="false" outlineLevel="0" collapsed="false">
      <c r="A3710" s="28" t="n">
        <v>45735</v>
      </c>
      <c r="B3710" s="21" t="s">
        <v>123</v>
      </c>
      <c r="C3710" s="21" t="s">
        <v>112</v>
      </c>
      <c r="D3710" s="29" t="n">
        <v>-0.04</v>
      </c>
      <c r="E3710" s="29" t="n">
        <f aca="false">D3710/10</f>
        <v>-0.004</v>
      </c>
      <c r="F3710" s="29" t="n">
        <f aca="false">(E3710+Einstellungen!$B$20)*(1+Einstellungen!$B$10)</f>
        <v>22.19588</v>
      </c>
      <c r="G3710" s="21" t="str">
        <f aca="false">IF(F3710&lt;Einstellungen!$B$5,"ja","nein")</f>
        <v>ja</v>
      </c>
      <c r="H3710" s="21" t="s">
        <v>18</v>
      </c>
      <c r="I3710" s="29" t="n">
        <f aca="false">INDEX(Einstellungen!$B$27:$B$50,12)</f>
        <v>1.1</v>
      </c>
      <c r="J3710" s="29" t="n">
        <f aca="false">F3710*I3710</f>
        <v>24.415468</v>
      </c>
    </row>
    <row r="3711" customFormat="false" ht="15" hidden="false" customHeight="false" outlineLevel="0" collapsed="false">
      <c r="A3711" s="28" t="n">
        <v>45735</v>
      </c>
      <c r="B3711" s="21" t="s">
        <v>124</v>
      </c>
      <c r="C3711" s="21" t="s">
        <v>112</v>
      </c>
      <c r="D3711" s="29" t="n">
        <v>-0.56</v>
      </c>
      <c r="E3711" s="29" t="n">
        <f aca="false">D3711/10</f>
        <v>-0.056</v>
      </c>
      <c r="F3711" s="29" t="n">
        <f aca="false">(E3711+Einstellungen!$B$20)*(1+Einstellungen!$B$10)</f>
        <v>22.134</v>
      </c>
      <c r="G3711" s="21" t="str">
        <f aca="false">IF(F3711&lt;Einstellungen!$B$5,"ja","nein")</f>
        <v>ja</v>
      </c>
      <c r="H3711" s="21" t="s">
        <v>18</v>
      </c>
      <c r="I3711" s="29" t="n">
        <f aca="false">INDEX(Einstellungen!$B$27:$B$50,13)</f>
        <v>1.2</v>
      </c>
      <c r="J3711" s="29" t="n">
        <f aca="false">F3711*I3711</f>
        <v>26.5608</v>
      </c>
    </row>
    <row r="3712" customFormat="false" ht="15" hidden="false" customHeight="false" outlineLevel="0" collapsed="false">
      <c r="A3712" s="28" t="n">
        <v>45735</v>
      </c>
      <c r="B3712" s="21" t="s">
        <v>125</v>
      </c>
      <c r="C3712" s="21" t="s">
        <v>112</v>
      </c>
      <c r="D3712" s="29" t="n">
        <v>-0.25</v>
      </c>
      <c r="E3712" s="29" t="n">
        <f aca="false">D3712/10</f>
        <v>-0.025</v>
      </c>
      <c r="F3712" s="29" t="n">
        <f aca="false">(E3712+Einstellungen!$B$20)*(1+Einstellungen!$B$10)</f>
        <v>22.17089</v>
      </c>
      <c r="G3712" s="21" t="str">
        <f aca="false">IF(F3712&lt;Einstellungen!$B$5,"ja","nein")</f>
        <v>ja</v>
      </c>
      <c r="H3712" s="21" t="s">
        <v>18</v>
      </c>
      <c r="I3712" s="29" t="n">
        <f aca="false">INDEX(Einstellungen!$B$27:$B$50,14)</f>
        <v>1.15</v>
      </c>
      <c r="J3712" s="29" t="n">
        <f aca="false">F3712*I3712</f>
        <v>25.4965235</v>
      </c>
    </row>
    <row r="3713" customFormat="false" ht="15" hidden="false" customHeight="false" outlineLevel="0" collapsed="false">
      <c r="A3713" s="28" t="n">
        <v>45735</v>
      </c>
      <c r="B3713" s="21" t="s">
        <v>126</v>
      </c>
      <c r="C3713" s="21" t="s">
        <v>112</v>
      </c>
      <c r="D3713" s="29" t="n">
        <v>0.99</v>
      </c>
      <c r="E3713" s="29" t="n">
        <f aca="false">D3713/10</f>
        <v>0.099</v>
      </c>
      <c r="F3713" s="29" t="n">
        <f aca="false">(E3713+Einstellungen!$B$20)*(1+Einstellungen!$B$10)</f>
        <v>22.31845</v>
      </c>
      <c r="G3713" s="21" t="str">
        <f aca="false">IF(F3713&lt;Einstellungen!$B$5,"ja","nein")</f>
        <v>ja</v>
      </c>
      <c r="H3713" s="21" t="s">
        <v>18</v>
      </c>
      <c r="I3713" s="29" t="n">
        <f aca="false">INDEX(Einstellungen!$B$27:$B$50,15)</f>
        <v>1</v>
      </c>
      <c r="J3713" s="29" t="n">
        <f aca="false">F3713*I3713</f>
        <v>22.31845</v>
      </c>
    </row>
    <row r="3714" customFormat="false" ht="15" hidden="false" customHeight="false" outlineLevel="0" collapsed="false">
      <c r="A3714" s="28" t="n">
        <v>45735</v>
      </c>
      <c r="B3714" s="21" t="s">
        <v>127</v>
      </c>
      <c r="C3714" s="21" t="s">
        <v>112</v>
      </c>
      <c r="D3714" s="29" t="n">
        <v>66.73</v>
      </c>
      <c r="E3714" s="29" t="n">
        <f aca="false">D3714/10</f>
        <v>6.673</v>
      </c>
      <c r="F3714" s="29" t="n">
        <f aca="false">(E3714+Einstellungen!$B$20)*(1+Einstellungen!$B$10)</f>
        <v>30.14151</v>
      </c>
      <c r="G3714" s="21" t="str">
        <f aca="false">IF(F3714&lt;Einstellungen!$B$5,"ja","nein")</f>
        <v>nein</v>
      </c>
      <c r="H3714" s="21" t="s">
        <v>18</v>
      </c>
      <c r="I3714" s="29" t="n">
        <f aca="false">INDEX(Einstellungen!$B$27:$B$50,16)</f>
        <v>0.95</v>
      </c>
      <c r="J3714" s="29" t="n">
        <f aca="false">F3714*I3714</f>
        <v>28.6344345</v>
      </c>
    </row>
    <row r="3715" customFormat="false" ht="15" hidden="false" customHeight="false" outlineLevel="0" collapsed="false">
      <c r="A3715" s="28" t="n">
        <v>45735</v>
      </c>
      <c r="B3715" s="21" t="s">
        <v>128</v>
      </c>
      <c r="C3715" s="21" t="s">
        <v>112</v>
      </c>
      <c r="D3715" s="29" t="n">
        <v>109.85</v>
      </c>
      <c r="E3715" s="29" t="n">
        <f aca="false">D3715/10</f>
        <v>10.985</v>
      </c>
      <c r="F3715" s="29" t="n">
        <f aca="false">(E3715+Einstellungen!$B$20)*(1+Einstellungen!$B$10)</f>
        <v>35.27279</v>
      </c>
      <c r="G3715" s="21" t="str">
        <f aca="false">IF(F3715&lt;Einstellungen!$B$5,"ja","nein")</f>
        <v>nein</v>
      </c>
      <c r="H3715" s="21" t="s">
        <v>18</v>
      </c>
      <c r="I3715" s="29" t="n">
        <f aca="false">INDEX(Einstellungen!$B$27:$B$50,17)</f>
        <v>0.95</v>
      </c>
      <c r="J3715" s="29" t="n">
        <f aca="false">F3715*I3715</f>
        <v>33.5091505</v>
      </c>
    </row>
    <row r="3716" customFormat="false" ht="15" hidden="false" customHeight="false" outlineLevel="0" collapsed="false">
      <c r="A3716" s="28" t="n">
        <v>45735</v>
      </c>
      <c r="B3716" s="21" t="s">
        <v>129</v>
      </c>
      <c r="C3716" s="21" t="s">
        <v>112</v>
      </c>
      <c r="D3716" s="29" t="n">
        <v>147.56</v>
      </c>
      <c r="E3716" s="29" t="n">
        <f aca="false">D3716/10</f>
        <v>14.756</v>
      </c>
      <c r="F3716" s="29" t="n">
        <f aca="false">(E3716+Einstellungen!$B$20)*(1+Einstellungen!$B$10)</f>
        <v>39.76028</v>
      </c>
      <c r="G3716" s="21" t="str">
        <f aca="false">IF(F3716&lt;Einstellungen!$B$5,"ja","nein")</f>
        <v>nein</v>
      </c>
      <c r="H3716" s="21" t="s">
        <v>18</v>
      </c>
      <c r="I3716" s="29" t="n">
        <f aca="false">INDEX(Einstellungen!$B$27:$B$50,18)</f>
        <v>1.1</v>
      </c>
      <c r="J3716" s="29" t="n">
        <f aca="false">F3716*I3716</f>
        <v>43.736308</v>
      </c>
    </row>
    <row r="3717" customFormat="false" ht="15" hidden="false" customHeight="false" outlineLevel="0" collapsed="false">
      <c r="A3717" s="28" t="n">
        <v>45735</v>
      </c>
      <c r="B3717" s="21" t="s">
        <v>130</v>
      </c>
      <c r="C3717" s="21" t="s">
        <v>112</v>
      </c>
      <c r="D3717" s="29" t="n">
        <v>248.18</v>
      </c>
      <c r="E3717" s="29" t="n">
        <f aca="false">D3717/10</f>
        <v>24.818</v>
      </c>
      <c r="F3717" s="29" t="n">
        <f aca="false">(E3717+Einstellungen!$B$20)*(1+Einstellungen!$B$10)</f>
        <v>51.73406</v>
      </c>
      <c r="G3717" s="21" t="str">
        <f aca="false">IF(F3717&lt;Einstellungen!$B$5,"ja","nein")</f>
        <v>nein</v>
      </c>
      <c r="H3717" s="21" t="s">
        <v>18</v>
      </c>
      <c r="I3717" s="29" t="n">
        <f aca="false">INDEX(Einstellungen!$B$27:$B$50,19)</f>
        <v>1.35</v>
      </c>
      <c r="J3717" s="29" t="n">
        <f aca="false">F3717*I3717</f>
        <v>69.840981</v>
      </c>
    </row>
    <row r="3718" customFormat="false" ht="15" hidden="false" customHeight="false" outlineLevel="0" collapsed="false">
      <c r="A3718" s="28" t="n">
        <v>45735</v>
      </c>
      <c r="B3718" s="21" t="s">
        <v>131</v>
      </c>
      <c r="C3718" s="21" t="s">
        <v>112</v>
      </c>
      <c r="D3718" s="29" t="n">
        <v>220.3</v>
      </c>
      <c r="E3718" s="29" t="n">
        <f aca="false">D3718/10</f>
        <v>22.03</v>
      </c>
      <c r="F3718" s="29" t="n">
        <f aca="false">(E3718+Einstellungen!$B$20)*(1+Einstellungen!$B$10)</f>
        <v>48.41634</v>
      </c>
      <c r="G3718" s="21" t="str">
        <f aca="false">IF(F3718&lt;Einstellungen!$B$5,"ja","nein")</f>
        <v>nein</v>
      </c>
      <c r="H3718" s="21" t="s">
        <v>18</v>
      </c>
      <c r="I3718" s="29" t="n">
        <f aca="false">INDEX(Einstellungen!$B$27:$B$50,20)</f>
        <v>1.45</v>
      </c>
      <c r="J3718" s="29" t="n">
        <f aca="false">F3718*I3718</f>
        <v>70.203693</v>
      </c>
    </row>
    <row r="3719" customFormat="false" ht="15" hidden="false" customHeight="false" outlineLevel="0" collapsed="false">
      <c r="A3719" s="28" t="n">
        <v>45735</v>
      </c>
      <c r="B3719" s="21" t="s">
        <v>132</v>
      </c>
      <c r="C3719" s="21" t="s">
        <v>112</v>
      </c>
      <c r="D3719" s="29" t="n">
        <v>176.68</v>
      </c>
      <c r="E3719" s="29" t="n">
        <f aca="false">D3719/10</f>
        <v>17.668</v>
      </c>
      <c r="F3719" s="29" t="n">
        <f aca="false">(E3719+Einstellungen!$B$20)*(1+Einstellungen!$B$10)</f>
        <v>43.22556</v>
      </c>
      <c r="G3719" s="21" t="str">
        <f aca="false">IF(F3719&lt;Einstellungen!$B$5,"ja","nein")</f>
        <v>nein</v>
      </c>
      <c r="H3719" s="21" t="s">
        <v>18</v>
      </c>
      <c r="I3719" s="29" t="n">
        <f aca="false">INDEX(Einstellungen!$B$27:$B$50,21)</f>
        <v>1.4</v>
      </c>
      <c r="J3719" s="29" t="n">
        <f aca="false">F3719*I3719</f>
        <v>60.515784</v>
      </c>
    </row>
    <row r="3720" customFormat="false" ht="15" hidden="false" customHeight="false" outlineLevel="0" collapsed="false">
      <c r="A3720" s="28" t="n">
        <v>45735</v>
      </c>
      <c r="B3720" s="21" t="s">
        <v>133</v>
      </c>
      <c r="C3720" s="21" t="s">
        <v>112</v>
      </c>
      <c r="D3720" s="29" t="n">
        <v>138.24</v>
      </c>
      <c r="E3720" s="29" t="n">
        <f aca="false">D3720/10</f>
        <v>13.824</v>
      </c>
      <c r="F3720" s="29" t="n">
        <f aca="false">(E3720+Einstellungen!$B$20)*(1+Einstellungen!$B$10)</f>
        <v>38.6512</v>
      </c>
      <c r="G3720" s="21" t="str">
        <f aca="false">IF(F3720&lt;Einstellungen!$B$5,"ja","nein")</f>
        <v>nein</v>
      </c>
      <c r="H3720" s="21" t="s">
        <v>18</v>
      </c>
      <c r="I3720" s="29" t="n">
        <f aca="false">INDEX(Einstellungen!$B$27:$B$50,22)</f>
        <v>1.25</v>
      </c>
      <c r="J3720" s="29" t="n">
        <f aca="false">F3720*I3720</f>
        <v>48.314</v>
      </c>
    </row>
    <row r="3721" customFormat="false" ht="15" hidden="false" customHeight="false" outlineLevel="0" collapsed="false">
      <c r="A3721" s="28" t="n">
        <v>45735</v>
      </c>
      <c r="B3721" s="21" t="s">
        <v>134</v>
      </c>
      <c r="C3721" s="21" t="s">
        <v>112</v>
      </c>
      <c r="D3721" s="29" t="n">
        <v>124.45</v>
      </c>
      <c r="E3721" s="29" t="n">
        <f aca="false">D3721/10</f>
        <v>12.445</v>
      </c>
      <c r="F3721" s="29" t="n">
        <f aca="false">(E3721+Einstellungen!$B$20)*(1+Einstellungen!$B$10)</f>
        <v>37.01019</v>
      </c>
      <c r="G3721" s="21" t="str">
        <f aca="false">IF(F3721&lt;Einstellungen!$B$5,"ja","nein")</f>
        <v>nein</v>
      </c>
      <c r="H3721" s="21" t="s">
        <v>18</v>
      </c>
      <c r="I3721" s="29" t="n">
        <f aca="false">INDEX(Einstellungen!$B$27:$B$50,23)</f>
        <v>1.05</v>
      </c>
      <c r="J3721" s="29" t="n">
        <f aca="false">F3721*I3721</f>
        <v>38.8606995</v>
      </c>
    </row>
    <row r="3722" customFormat="false" ht="15" hidden="false" customHeight="false" outlineLevel="0" collapsed="false">
      <c r="A3722" s="28" t="n">
        <v>45735</v>
      </c>
      <c r="B3722" s="21" t="s">
        <v>135</v>
      </c>
      <c r="C3722" s="21" t="s">
        <v>112</v>
      </c>
      <c r="D3722" s="29" t="n">
        <v>111.14</v>
      </c>
      <c r="E3722" s="29" t="n">
        <f aca="false">D3722/10</f>
        <v>11.114</v>
      </c>
      <c r="F3722" s="29" t="n">
        <f aca="false">(E3722+Einstellungen!$B$20)*(1+Einstellungen!$B$10)</f>
        <v>35.4263</v>
      </c>
      <c r="G3722" s="21" t="str">
        <f aca="false">IF(F3722&lt;Einstellungen!$B$5,"ja","nein")</f>
        <v>nein</v>
      </c>
      <c r="H3722" s="21" t="s">
        <v>18</v>
      </c>
      <c r="I3722" s="29" t="n">
        <f aca="false">INDEX(Einstellungen!$B$27:$B$50,24)</f>
        <v>0.8</v>
      </c>
      <c r="J3722" s="29" t="n">
        <f aca="false">F3722*I3722</f>
        <v>28.34104</v>
      </c>
    </row>
    <row r="3723" customFormat="false" ht="15" hidden="false" customHeight="false" outlineLevel="0" collapsed="false">
      <c r="A3723" s="28" t="n">
        <v>45736</v>
      </c>
      <c r="B3723" s="21" t="s">
        <v>111</v>
      </c>
      <c r="C3723" s="21" t="s">
        <v>136</v>
      </c>
      <c r="D3723" s="29" t="n">
        <v>117.17</v>
      </c>
      <c r="E3723" s="29" t="n">
        <f aca="false">D3723/10</f>
        <v>11.717</v>
      </c>
      <c r="F3723" s="29" t="n">
        <f aca="false">(E3723+Einstellungen!$B$20)*(1+Einstellungen!$B$10)</f>
        <v>36.14387</v>
      </c>
      <c r="G3723" s="21" t="str">
        <f aca="false">IF(F3723&lt;Einstellungen!$B$5,"ja","nein")</f>
        <v>nein</v>
      </c>
      <c r="H3723" s="21" t="s">
        <v>18</v>
      </c>
      <c r="I3723" s="29" t="n">
        <f aca="false">INDEX(Einstellungen!$B$27:$B$50,1)</f>
        <v>0.6</v>
      </c>
      <c r="J3723" s="29" t="n">
        <f aca="false">F3723*I3723</f>
        <v>21.686322</v>
      </c>
    </row>
    <row r="3724" customFormat="false" ht="15" hidden="false" customHeight="false" outlineLevel="0" collapsed="false">
      <c r="A3724" s="28" t="n">
        <v>45736</v>
      </c>
      <c r="B3724" s="21" t="s">
        <v>113</v>
      </c>
      <c r="C3724" s="21" t="s">
        <v>136</v>
      </c>
      <c r="D3724" s="29" t="n">
        <v>102.86</v>
      </c>
      <c r="E3724" s="29" t="n">
        <f aca="false">D3724/10</f>
        <v>10.286</v>
      </c>
      <c r="F3724" s="29" t="n">
        <f aca="false">(E3724+Einstellungen!$B$20)*(1+Einstellungen!$B$10)</f>
        <v>34.44098</v>
      </c>
      <c r="G3724" s="21" t="str">
        <f aca="false">IF(F3724&lt;Einstellungen!$B$5,"ja","nein")</f>
        <v>nein</v>
      </c>
      <c r="H3724" s="21" t="s">
        <v>18</v>
      </c>
      <c r="I3724" s="29" t="n">
        <f aca="false">INDEX(Einstellungen!$B$27:$B$50,2)</f>
        <v>0.5</v>
      </c>
      <c r="J3724" s="29" t="n">
        <f aca="false">F3724*I3724</f>
        <v>17.22049</v>
      </c>
    </row>
    <row r="3725" customFormat="false" ht="15" hidden="false" customHeight="false" outlineLevel="0" collapsed="false">
      <c r="A3725" s="28" t="n">
        <v>45736</v>
      </c>
      <c r="B3725" s="21" t="s">
        <v>114</v>
      </c>
      <c r="C3725" s="21" t="s">
        <v>136</v>
      </c>
      <c r="D3725" s="29" t="n">
        <v>99.56</v>
      </c>
      <c r="E3725" s="29" t="n">
        <f aca="false">D3725/10</f>
        <v>9.956</v>
      </c>
      <c r="F3725" s="29" t="n">
        <f aca="false">(E3725+Einstellungen!$B$20)*(1+Einstellungen!$B$10)</f>
        <v>34.04828</v>
      </c>
      <c r="G3725" s="21" t="str">
        <f aca="false">IF(F3725&lt;Einstellungen!$B$5,"ja","nein")</f>
        <v>nein</v>
      </c>
      <c r="H3725" s="21" t="s">
        <v>18</v>
      </c>
      <c r="I3725" s="29" t="n">
        <f aca="false">INDEX(Einstellungen!$B$27:$B$50,3)</f>
        <v>0.45</v>
      </c>
      <c r="J3725" s="29" t="n">
        <f aca="false">F3725*I3725</f>
        <v>15.321726</v>
      </c>
    </row>
    <row r="3726" customFormat="false" ht="15" hidden="false" customHeight="false" outlineLevel="0" collapsed="false">
      <c r="A3726" s="28" t="n">
        <v>45736</v>
      </c>
      <c r="B3726" s="21" t="s">
        <v>115</v>
      </c>
      <c r="C3726" s="21" t="s">
        <v>136</v>
      </c>
      <c r="D3726" s="29" t="n">
        <v>100.08</v>
      </c>
      <c r="E3726" s="29" t="n">
        <f aca="false">D3726/10</f>
        <v>10.008</v>
      </c>
      <c r="F3726" s="29" t="n">
        <f aca="false">(E3726+Einstellungen!$B$20)*(1+Einstellungen!$B$10)</f>
        <v>34.11016</v>
      </c>
      <c r="G3726" s="21" t="str">
        <f aca="false">IF(F3726&lt;Einstellungen!$B$5,"ja","nein")</f>
        <v>nein</v>
      </c>
      <c r="H3726" s="21" t="s">
        <v>18</v>
      </c>
      <c r="I3726" s="29" t="n">
        <f aca="false">INDEX(Einstellungen!$B$27:$B$50,4)</f>
        <v>0.45</v>
      </c>
      <c r="J3726" s="29" t="n">
        <f aca="false">F3726*I3726</f>
        <v>15.349572</v>
      </c>
    </row>
    <row r="3727" customFormat="false" ht="15" hidden="false" customHeight="false" outlineLevel="0" collapsed="false">
      <c r="A3727" s="28" t="n">
        <v>45736</v>
      </c>
      <c r="B3727" s="21" t="s">
        <v>116</v>
      </c>
      <c r="C3727" s="21" t="s">
        <v>136</v>
      </c>
      <c r="D3727" s="29" t="n">
        <v>102.83</v>
      </c>
      <c r="E3727" s="29" t="n">
        <f aca="false">D3727/10</f>
        <v>10.283</v>
      </c>
      <c r="F3727" s="29" t="n">
        <f aca="false">(E3727+Einstellungen!$B$20)*(1+Einstellungen!$B$10)</f>
        <v>34.43741</v>
      </c>
      <c r="G3727" s="21" t="str">
        <f aca="false">IF(F3727&lt;Einstellungen!$B$5,"ja","nein")</f>
        <v>nein</v>
      </c>
      <c r="H3727" s="21" t="s">
        <v>18</v>
      </c>
      <c r="I3727" s="29" t="n">
        <f aca="false">INDEX(Einstellungen!$B$27:$B$50,5)</f>
        <v>0.45</v>
      </c>
      <c r="J3727" s="29" t="n">
        <f aca="false">F3727*I3727</f>
        <v>15.4968345</v>
      </c>
    </row>
    <row r="3728" customFormat="false" ht="15" hidden="false" customHeight="false" outlineLevel="0" collapsed="false">
      <c r="A3728" s="28" t="n">
        <v>45736</v>
      </c>
      <c r="B3728" s="21" t="s">
        <v>117</v>
      </c>
      <c r="C3728" s="21" t="s">
        <v>136</v>
      </c>
      <c r="D3728" s="29" t="n">
        <v>119.7</v>
      </c>
      <c r="E3728" s="29" t="n">
        <f aca="false">D3728/10</f>
        <v>11.97</v>
      </c>
      <c r="F3728" s="29" t="n">
        <f aca="false">(E3728+Einstellungen!$B$20)*(1+Einstellungen!$B$10)</f>
        <v>36.44494</v>
      </c>
      <c r="G3728" s="21" t="str">
        <f aca="false">IF(F3728&lt;Einstellungen!$B$5,"ja","nein")</f>
        <v>nein</v>
      </c>
      <c r="H3728" s="21" t="s">
        <v>18</v>
      </c>
      <c r="I3728" s="29" t="n">
        <f aca="false">INDEX(Einstellungen!$B$27:$B$50,6)</f>
        <v>0.5</v>
      </c>
      <c r="J3728" s="29" t="n">
        <f aca="false">F3728*I3728</f>
        <v>18.22247</v>
      </c>
    </row>
    <row r="3729" customFormat="false" ht="15" hidden="false" customHeight="false" outlineLevel="0" collapsed="false">
      <c r="A3729" s="28" t="n">
        <v>45736</v>
      </c>
      <c r="B3729" s="21" t="s">
        <v>118</v>
      </c>
      <c r="C3729" s="21" t="s">
        <v>136</v>
      </c>
      <c r="D3729" s="29" t="n">
        <v>144.84</v>
      </c>
      <c r="E3729" s="29" t="n">
        <f aca="false">D3729/10</f>
        <v>14.484</v>
      </c>
      <c r="F3729" s="29" t="n">
        <f aca="false">(E3729+Einstellungen!$B$20)*(1+Einstellungen!$B$10)</f>
        <v>39.4366</v>
      </c>
      <c r="G3729" s="21" t="str">
        <f aca="false">IF(F3729&lt;Einstellungen!$B$5,"ja","nein")</f>
        <v>nein</v>
      </c>
      <c r="H3729" s="21" t="s">
        <v>18</v>
      </c>
      <c r="I3729" s="29" t="n">
        <f aca="false">INDEX(Einstellungen!$B$27:$B$50,7)</f>
        <v>0.7</v>
      </c>
      <c r="J3729" s="29" t="n">
        <f aca="false">F3729*I3729</f>
        <v>27.60562</v>
      </c>
    </row>
    <row r="3730" customFormat="false" ht="15" hidden="false" customHeight="false" outlineLevel="0" collapsed="false">
      <c r="A3730" s="28" t="n">
        <v>45736</v>
      </c>
      <c r="B3730" s="21" t="s">
        <v>119</v>
      </c>
      <c r="C3730" s="21" t="s">
        <v>136</v>
      </c>
      <c r="D3730" s="29" t="n">
        <v>141.21</v>
      </c>
      <c r="E3730" s="29" t="n">
        <f aca="false">D3730/10</f>
        <v>14.121</v>
      </c>
      <c r="F3730" s="29" t="n">
        <f aca="false">(E3730+Einstellungen!$B$20)*(1+Einstellungen!$B$10)</f>
        <v>39.00463</v>
      </c>
      <c r="G3730" s="21" t="str">
        <f aca="false">IF(F3730&lt;Einstellungen!$B$5,"ja","nein")</f>
        <v>nein</v>
      </c>
      <c r="H3730" s="21" t="s">
        <v>18</v>
      </c>
      <c r="I3730" s="29" t="n">
        <f aca="false">INDEX(Einstellungen!$B$27:$B$50,8)</f>
        <v>0.95</v>
      </c>
      <c r="J3730" s="29" t="n">
        <f aca="false">F3730*I3730</f>
        <v>37.0543985</v>
      </c>
    </row>
    <row r="3731" customFormat="false" ht="15" hidden="false" customHeight="false" outlineLevel="0" collapsed="false">
      <c r="A3731" s="28" t="n">
        <v>45736</v>
      </c>
      <c r="B3731" s="21" t="s">
        <v>120</v>
      </c>
      <c r="C3731" s="21" t="s">
        <v>136</v>
      </c>
      <c r="D3731" s="29" t="n">
        <v>99.87</v>
      </c>
      <c r="E3731" s="29" t="n">
        <f aca="false">D3731/10</f>
        <v>9.987</v>
      </c>
      <c r="F3731" s="29" t="n">
        <f aca="false">(E3731+Einstellungen!$B$20)*(1+Einstellungen!$B$10)</f>
        <v>34.08517</v>
      </c>
      <c r="G3731" s="21" t="str">
        <f aca="false">IF(F3731&lt;Einstellungen!$B$5,"ja","nein")</f>
        <v>nein</v>
      </c>
      <c r="H3731" s="21" t="s">
        <v>18</v>
      </c>
      <c r="I3731" s="29" t="n">
        <f aca="false">INDEX(Einstellungen!$B$27:$B$50,9)</f>
        <v>1.05</v>
      </c>
      <c r="J3731" s="29" t="n">
        <f aca="false">F3731*I3731</f>
        <v>35.7894285</v>
      </c>
    </row>
    <row r="3732" customFormat="false" ht="15" hidden="false" customHeight="false" outlineLevel="0" collapsed="false">
      <c r="A3732" s="28" t="n">
        <v>45736</v>
      </c>
      <c r="B3732" s="21" t="s">
        <v>121</v>
      </c>
      <c r="C3732" s="21" t="s">
        <v>136</v>
      </c>
      <c r="D3732" s="29" t="n">
        <v>79.45</v>
      </c>
      <c r="E3732" s="29" t="n">
        <f aca="false">D3732/10</f>
        <v>7.945</v>
      </c>
      <c r="F3732" s="29" t="n">
        <f aca="false">(E3732+Einstellungen!$B$20)*(1+Einstellungen!$B$10)</f>
        <v>31.65519</v>
      </c>
      <c r="G3732" s="21" t="str">
        <f aca="false">IF(F3732&lt;Einstellungen!$B$5,"ja","nein")</f>
        <v>nein</v>
      </c>
      <c r="H3732" s="21" t="s">
        <v>18</v>
      </c>
      <c r="I3732" s="29" t="n">
        <f aca="false">INDEX(Einstellungen!$B$27:$B$50,10)</f>
        <v>1.05</v>
      </c>
      <c r="J3732" s="29" t="n">
        <f aca="false">F3732*I3732</f>
        <v>33.2379495</v>
      </c>
    </row>
    <row r="3733" customFormat="false" ht="15" hidden="false" customHeight="false" outlineLevel="0" collapsed="false">
      <c r="A3733" s="28" t="n">
        <v>45736</v>
      </c>
      <c r="B3733" s="21" t="s">
        <v>122</v>
      </c>
      <c r="C3733" s="21" t="s">
        <v>136</v>
      </c>
      <c r="D3733" s="29" t="n">
        <v>37.51</v>
      </c>
      <c r="E3733" s="29" t="n">
        <f aca="false">D3733/10</f>
        <v>3.751</v>
      </c>
      <c r="F3733" s="29" t="n">
        <f aca="false">(E3733+Einstellungen!$B$20)*(1+Einstellungen!$B$10)</f>
        <v>26.66433</v>
      </c>
      <c r="G3733" s="21" t="str">
        <f aca="false">IF(F3733&lt;Einstellungen!$B$5,"ja","nein")</f>
        <v>ja</v>
      </c>
      <c r="H3733" s="21" t="s">
        <v>18</v>
      </c>
      <c r="I3733" s="29" t="n">
        <f aca="false">INDEX(Einstellungen!$B$27:$B$50,11)</f>
        <v>1.05</v>
      </c>
      <c r="J3733" s="29" t="n">
        <f aca="false">F3733*I3733</f>
        <v>27.9975465</v>
      </c>
    </row>
    <row r="3734" customFormat="false" ht="15" hidden="false" customHeight="false" outlineLevel="0" collapsed="false">
      <c r="A3734" s="28" t="n">
        <v>45736</v>
      </c>
      <c r="B3734" s="21" t="s">
        <v>123</v>
      </c>
      <c r="C3734" s="21" t="s">
        <v>136</v>
      </c>
      <c r="D3734" s="29" t="n">
        <v>3.42</v>
      </c>
      <c r="E3734" s="29" t="n">
        <f aca="false">D3734/10</f>
        <v>0.342</v>
      </c>
      <c r="F3734" s="29" t="n">
        <f aca="false">(E3734+Einstellungen!$B$20)*(1+Einstellungen!$B$10)</f>
        <v>22.60762</v>
      </c>
      <c r="G3734" s="21" t="str">
        <f aca="false">IF(F3734&lt;Einstellungen!$B$5,"ja","nein")</f>
        <v>ja</v>
      </c>
      <c r="H3734" s="21" t="s">
        <v>18</v>
      </c>
      <c r="I3734" s="29" t="n">
        <f aca="false">INDEX(Einstellungen!$B$27:$B$50,12)</f>
        <v>1.1</v>
      </c>
      <c r="J3734" s="29" t="n">
        <f aca="false">F3734*I3734</f>
        <v>24.868382</v>
      </c>
    </row>
    <row r="3735" customFormat="false" ht="15" hidden="false" customHeight="false" outlineLevel="0" collapsed="false">
      <c r="A3735" s="28" t="n">
        <v>45736</v>
      </c>
      <c r="B3735" s="21" t="s">
        <v>124</v>
      </c>
      <c r="C3735" s="21" t="s">
        <v>136</v>
      </c>
      <c r="D3735" s="29" t="n">
        <v>0.43</v>
      </c>
      <c r="E3735" s="29" t="n">
        <f aca="false">D3735/10</f>
        <v>0.043</v>
      </c>
      <c r="F3735" s="29" t="n">
        <f aca="false">(E3735+Einstellungen!$B$20)*(1+Einstellungen!$B$10)</f>
        <v>22.25181</v>
      </c>
      <c r="G3735" s="21" t="str">
        <f aca="false">IF(F3735&lt;Einstellungen!$B$5,"ja","nein")</f>
        <v>ja</v>
      </c>
      <c r="H3735" s="21" t="s">
        <v>18</v>
      </c>
      <c r="I3735" s="29" t="n">
        <f aca="false">INDEX(Einstellungen!$B$27:$B$50,13)</f>
        <v>1.2</v>
      </c>
      <c r="J3735" s="29" t="n">
        <f aca="false">F3735*I3735</f>
        <v>26.702172</v>
      </c>
    </row>
    <row r="3736" customFormat="false" ht="15" hidden="false" customHeight="false" outlineLevel="0" collapsed="false">
      <c r="A3736" s="28" t="n">
        <v>45736</v>
      </c>
      <c r="B3736" s="21" t="s">
        <v>125</v>
      </c>
      <c r="C3736" s="21" t="s">
        <v>136</v>
      </c>
      <c r="D3736" s="29" t="n">
        <v>0.65</v>
      </c>
      <c r="E3736" s="29" t="n">
        <f aca="false">D3736/10</f>
        <v>0.065</v>
      </c>
      <c r="F3736" s="29" t="n">
        <f aca="false">(E3736+Einstellungen!$B$20)*(1+Einstellungen!$B$10)</f>
        <v>22.27799</v>
      </c>
      <c r="G3736" s="21" t="str">
        <f aca="false">IF(F3736&lt;Einstellungen!$B$5,"ja","nein")</f>
        <v>ja</v>
      </c>
      <c r="H3736" s="21" t="s">
        <v>18</v>
      </c>
      <c r="I3736" s="29" t="n">
        <f aca="false">INDEX(Einstellungen!$B$27:$B$50,14)</f>
        <v>1.15</v>
      </c>
      <c r="J3736" s="29" t="n">
        <f aca="false">F3736*I3736</f>
        <v>25.6196885</v>
      </c>
    </row>
    <row r="3737" customFormat="false" ht="15" hidden="false" customHeight="false" outlineLevel="0" collapsed="false">
      <c r="A3737" s="28" t="n">
        <v>45736</v>
      </c>
      <c r="B3737" s="21" t="s">
        <v>126</v>
      </c>
      <c r="C3737" s="21" t="s">
        <v>136</v>
      </c>
      <c r="D3737" s="29" t="n">
        <v>16.6</v>
      </c>
      <c r="E3737" s="29" t="n">
        <f aca="false">D3737/10</f>
        <v>1.66</v>
      </c>
      <c r="F3737" s="29" t="n">
        <f aca="false">(E3737+Einstellungen!$B$20)*(1+Einstellungen!$B$10)</f>
        <v>24.17604</v>
      </c>
      <c r="G3737" s="21" t="str">
        <f aca="false">IF(F3737&lt;Einstellungen!$B$5,"ja","nein")</f>
        <v>ja</v>
      </c>
      <c r="H3737" s="21" t="s">
        <v>18</v>
      </c>
      <c r="I3737" s="29" t="n">
        <f aca="false">INDEX(Einstellungen!$B$27:$B$50,15)</f>
        <v>1</v>
      </c>
      <c r="J3737" s="29" t="n">
        <f aca="false">F3737*I3737</f>
        <v>24.17604</v>
      </c>
    </row>
    <row r="3738" customFormat="false" ht="15" hidden="false" customHeight="false" outlineLevel="0" collapsed="false">
      <c r="A3738" s="28" t="n">
        <v>45736</v>
      </c>
      <c r="B3738" s="21" t="s">
        <v>127</v>
      </c>
      <c r="C3738" s="21" t="s">
        <v>136</v>
      </c>
      <c r="D3738" s="29" t="n">
        <v>79.42</v>
      </c>
      <c r="E3738" s="29" t="n">
        <f aca="false">D3738/10</f>
        <v>7.942</v>
      </c>
      <c r="F3738" s="29" t="n">
        <f aca="false">(E3738+Einstellungen!$B$20)*(1+Einstellungen!$B$10)</f>
        <v>31.65162</v>
      </c>
      <c r="G3738" s="21" t="str">
        <f aca="false">IF(F3738&lt;Einstellungen!$B$5,"ja","nein")</f>
        <v>nein</v>
      </c>
      <c r="H3738" s="21" t="s">
        <v>18</v>
      </c>
      <c r="I3738" s="29" t="n">
        <f aca="false">INDEX(Einstellungen!$B$27:$B$50,16)</f>
        <v>0.95</v>
      </c>
      <c r="J3738" s="29" t="n">
        <f aca="false">F3738*I3738</f>
        <v>30.069039</v>
      </c>
    </row>
    <row r="3739" customFormat="false" ht="15" hidden="false" customHeight="false" outlineLevel="0" collapsed="false">
      <c r="A3739" s="28" t="n">
        <v>45736</v>
      </c>
      <c r="B3739" s="21" t="s">
        <v>128</v>
      </c>
      <c r="C3739" s="21" t="s">
        <v>136</v>
      </c>
      <c r="D3739" s="29" t="n">
        <v>120.76</v>
      </c>
      <c r="E3739" s="29" t="n">
        <f aca="false">D3739/10</f>
        <v>12.076</v>
      </c>
      <c r="F3739" s="29" t="n">
        <f aca="false">(E3739+Einstellungen!$B$20)*(1+Einstellungen!$B$10)</f>
        <v>36.57108</v>
      </c>
      <c r="G3739" s="21" t="str">
        <f aca="false">IF(F3739&lt;Einstellungen!$B$5,"ja","nein")</f>
        <v>nein</v>
      </c>
      <c r="H3739" s="21" t="s">
        <v>18</v>
      </c>
      <c r="I3739" s="29" t="n">
        <f aca="false">INDEX(Einstellungen!$B$27:$B$50,17)</f>
        <v>0.95</v>
      </c>
      <c r="J3739" s="29" t="n">
        <f aca="false">F3739*I3739</f>
        <v>34.742526</v>
      </c>
    </row>
    <row r="3740" customFormat="false" ht="15" hidden="false" customHeight="false" outlineLevel="0" collapsed="false">
      <c r="A3740" s="28" t="n">
        <v>45736</v>
      </c>
      <c r="B3740" s="21" t="s">
        <v>129</v>
      </c>
      <c r="C3740" s="21" t="s">
        <v>136</v>
      </c>
      <c r="D3740" s="29" t="n">
        <v>155.14</v>
      </c>
      <c r="E3740" s="29" t="n">
        <f aca="false">D3740/10</f>
        <v>15.514</v>
      </c>
      <c r="F3740" s="29" t="n">
        <f aca="false">(E3740+Einstellungen!$B$20)*(1+Einstellungen!$B$10)</f>
        <v>40.6623</v>
      </c>
      <c r="G3740" s="21" t="str">
        <f aca="false">IF(F3740&lt;Einstellungen!$B$5,"ja","nein")</f>
        <v>nein</v>
      </c>
      <c r="H3740" s="21" t="s">
        <v>18</v>
      </c>
      <c r="I3740" s="29" t="n">
        <f aca="false">INDEX(Einstellungen!$B$27:$B$50,18)</f>
        <v>1.1</v>
      </c>
      <c r="J3740" s="29" t="n">
        <f aca="false">F3740*I3740</f>
        <v>44.72853</v>
      </c>
    </row>
    <row r="3741" customFormat="false" ht="15" hidden="false" customHeight="false" outlineLevel="0" collapsed="false">
      <c r="A3741" s="28" t="n">
        <v>45736</v>
      </c>
      <c r="B3741" s="21" t="s">
        <v>130</v>
      </c>
      <c r="C3741" s="21" t="s">
        <v>136</v>
      </c>
      <c r="D3741" s="29" t="n">
        <v>280.07</v>
      </c>
      <c r="E3741" s="29" t="n">
        <f aca="false">D3741/10</f>
        <v>28.007</v>
      </c>
      <c r="F3741" s="29" t="n">
        <f aca="false">(E3741+Einstellungen!$B$20)*(1+Einstellungen!$B$10)</f>
        <v>55.52897</v>
      </c>
      <c r="G3741" s="21" t="str">
        <f aca="false">IF(F3741&lt;Einstellungen!$B$5,"ja","nein")</f>
        <v>nein</v>
      </c>
      <c r="H3741" s="21" t="s">
        <v>18</v>
      </c>
      <c r="I3741" s="29" t="n">
        <f aca="false">INDEX(Einstellungen!$B$27:$B$50,19)</f>
        <v>1.35</v>
      </c>
      <c r="J3741" s="29" t="n">
        <f aca="false">F3741*I3741</f>
        <v>74.9641095</v>
      </c>
    </row>
    <row r="3742" customFormat="false" ht="15" hidden="false" customHeight="false" outlineLevel="0" collapsed="false">
      <c r="A3742" s="28" t="n">
        <v>45736</v>
      </c>
      <c r="B3742" s="21" t="s">
        <v>131</v>
      </c>
      <c r="C3742" s="21" t="s">
        <v>136</v>
      </c>
      <c r="D3742" s="29" t="n">
        <v>253.85</v>
      </c>
      <c r="E3742" s="29" t="n">
        <f aca="false">D3742/10</f>
        <v>25.385</v>
      </c>
      <c r="F3742" s="29" t="n">
        <f aca="false">(E3742+Einstellungen!$B$20)*(1+Einstellungen!$B$10)</f>
        <v>52.40879</v>
      </c>
      <c r="G3742" s="21" t="str">
        <f aca="false">IF(F3742&lt;Einstellungen!$B$5,"ja","nein")</f>
        <v>nein</v>
      </c>
      <c r="H3742" s="21" t="s">
        <v>18</v>
      </c>
      <c r="I3742" s="29" t="n">
        <f aca="false">INDEX(Einstellungen!$B$27:$B$50,20)</f>
        <v>1.45</v>
      </c>
      <c r="J3742" s="29" t="n">
        <f aca="false">F3742*I3742</f>
        <v>75.9927455</v>
      </c>
    </row>
    <row r="3743" customFormat="false" ht="15" hidden="false" customHeight="false" outlineLevel="0" collapsed="false">
      <c r="A3743" s="28" t="n">
        <v>45736</v>
      </c>
      <c r="B3743" s="21" t="s">
        <v>132</v>
      </c>
      <c r="C3743" s="21" t="s">
        <v>136</v>
      </c>
      <c r="D3743" s="29" t="n">
        <v>164</v>
      </c>
      <c r="E3743" s="29" t="n">
        <f aca="false">D3743/10</f>
        <v>16.4</v>
      </c>
      <c r="F3743" s="29" t="n">
        <f aca="false">(E3743+Einstellungen!$B$20)*(1+Einstellungen!$B$10)</f>
        <v>41.71664</v>
      </c>
      <c r="G3743" s="21" t="str">
        <f aca="false">IF(F3743&lt;Einstellungen!$B$5,"ja","nein")</f>
        <v>nein</v>
      </c>
      <c r="H3743" s="21" t="s">
        <v>18</v>
      </c>
      <c r="I3743" s="29" t="n">
        <f aca="false">INDEX(Einstellungen!$B$27:$B$50,21)</f>
        <v>1.4</v>
      </c>
      <c r="J3743" s="29" t="n">
        <f aca="false">F3743*I3743</f>
        <v>58.403296</v>
      </c>
    </row>
    <row r="3744" customFormat="false" ht="15" hidden="false" customHeight="false" outlineLevel="0" collapsed="false">
      <c r="A3744" s="28" t="n">
        <v>45736</v>
      </c>
      <c r="B3744" s="21" t="s">
        <v>133</v>
      </c>
      <c r="C3744" s="21" t="s">
        <v>136</v>
      </c>
      <c r="D3744" s="29" t="n">
        <v>136.82</v>
      </c>
      <c r="E3744" s="29" t="n">
        <f aca="false">D3744/10</f>
        <v>13.682</v>
      </c>
      <c r="F3744" s="29" t="n">
        <f aca="false">(E3744+Einstellungen!$B$20)*(1+Einstellungen!$B$10)</f>
        <v>38.48222</v>
      </c>
      <c r="G3744" s="21" t="str">
        <f aca="false">IF(F3744&lt;Einstellungen!$B$5,"ja","nein")</f>
        <v>nein</v>
      </c>
      <c r="H3744" s="21" t="s">
        <v>18</v>
      </c>
      <c r="I3744" s="29" t="n">
        <f aca="false">INDEX(Einstellungen!$B$27:$B$50,22)</f>
        <v>1.25</v>
      </c>
      <c r="J3744" s="29" t="n">
        <f aca="false">F3744*I3744</f>
        <v>48.102775</v>
      </c>
    </row>
    <row r="3745" customFormat="false" ht="15" hidden="false" customHeight="false" outlineLevel="0" collapsed="false">
      <c r="A3745" s="28" t="n">
        <v>45736</v>
      </c>
      <c r="B3745" s="21" t="s">
        <v>134</v>
      </c>
      <c r="C3745" s="21" t="s">
        <v>136</v>
      </c>
      <c r="D3745" s="29" t="n">
        <v>125.03</v>
      </c>
      <c r="E3745" s="29" t="n">
        <f aca="false">D3745/10</f>
        <v>12.503</v>
      </c>
      <c r="F3745" s="29" t="n">
        <f aca="false">(E3745+Einstellungen!$B$20)*(1+Einstellungen!$B$10)</f>
        <v>37.07921</v>
      </c>
      <c r="G3745" s="21" t="str">
        <f aca="false">IF(F3745&lt;Einstellungen!$B$5,"ja","nein")</f>
        <v>nein</v>
      </c>
      <c r="H3745" s="21" t="s">
        <v>18</v>
      </c>
      <c r="I3745" s="29" t="n">
        <f aca="false">INDEX(Einstellungen!$B$27:$B$50,23)</f>
        <v>1.05</v>
      </c>
      <c r="J3745" s="29" t="n">
        <f aca="false">F3745*I3745</f>
        <v>38.9331705</v>
      </c>
    </row>
    <row r="3746" customFormat="false" ht="15" hidden="false" customHeight="false" outlineLevel="0" collapsed="false">
      <c r="A3746" s="28" t="n">
        <v>45736</v>
      </c>
      <c r="B3746" s="21" t="s">
        <v>135</v>
      </c>
      <c r="C3746" s="21" t="s">
        <v>136</v>
      </c>
      <c r="D3746" s="29" t="n">
        <v>117.91</v>
      </c>
      <c r="E3746" s="29" t="n">
        <f aca="false">D3746/10</f>
        <v>11.791</v>
      </c>
      <c r="F3746" s="29" t="n">
        <f aca="false">(E3746+Einstellungen!$B$20)*(1+Einstellungen!$B$10)</f>
        <v>36.23193</v>
      </c>
      <c r="G3746" s="21" t="str">
        <f aca="false">IF(F3746&lt;Einstellungen!$B$5,"ja","nein")</f>
        <v>nein</v>
      </c>
      <c r="H3746" s="21" t="s">
        <v>18</v>
      </c>
      <c r="I3746" s="29" t="n">
        <f aca="false">INDEX(Einstellungen!$B$27:$B$50,24)</f>
        <v>0.8</v>
      </c>
      <c r="J3746" s="29" t="n">
        <f aca="false">F3746*I3746</f>
        <v>28.985544</v>
      </c>
    </row>
    <row r="3747" customFormat="false" ht="15" hidden="false" customHeight="false" outlineLevel="0" collapsed="false">
      <c r="A3747" s="28" t="n">
        <v>45737</v>
      </c>
      <c r="B3747" s="21" t="s">
        <v>111</v>
      </c>
      <c r="C3747" s="21" t="s">
        <v>137</v>
      </c>
      <c r="D3747" s="29" t="n">
        <v>125.07</v>
      </c>
      <c r="E3747" s="29" t="n">
        <f aca="false">D3747/10</f>
        <v>12.507</v>
      </c>
      <c r="F3747" s="29" t="n">
        <f aca="false">(E3747+Einstellungen!$B$20)*(1+Einstellungen!$B$10)</f>
        <v>37.08397</v>
      </c>
      <c r="G3747" s="21" t="str">
        <f aca="false">IF(F3747&lt;Einstellungen!$B$5,"ja","nein")</f>
        <v>nein</v>
      </c>
      <c r="H3747" s="21" t="s">
        <v>18</v>
      </c>
      <c r="I3747" s="29" t="n">
        <f aca="false">INDEX(Einstellungen!$B$27:$B$50,1)</f>
        <v>0.6</v>
      </c>
      <c r="J3747" s="29" t="n">
        <f aca="false">F3747*I3747</f>
        <v>22.250382</v>
      </c>
    </row>
    <row r="3748" customFormat="false" ht="15" hidden="false" customHeight="false" outlineLevel="0" collapsed="false">
      <c r="A3748" s="28" t="n">
        <v>45737</v>
      </c>
      <c r="B3748" s="21" t="s">
        <v>113</v>
      </c>
      <c r="C3748" s="21" t="s">
        <v>137</v>
      </c>
      <c r="D3748" s="29" t="n">
        <v>116.41</v>
      </c>
      <c r="E3748" s="29" t="n">
        <f aca="false">D3748/10</f>
        <v>11.641</v>
      </c>
      <c r="F3748" s="29" t="n">
        <f aca="false">(E3748+Einstellungen!$B$20)*(1+Einstellungen!$B$10)</f>
        <v>36.05343</v>
      </c>
      <c r="G3748" s="21" t="str">
        <f aca="false">IF(F3748&lt;Einstellungen!$B$5,"ja","nein")</f>
        <v>nein</v>
      </c>
      <c r="H3748" s="21" t="s">
        <v>18</v>
      </c>
      <c r="I3748" s="29" t="n">
        <f aca="false">INDEX(Einstellungen!$B$27:$B$50,2)</f>
        <v>0.5</v>
      </c>
      <c r="J3748" s="29" t="n">
        <f aca="false">F3748*I3748</f>
        <v>18.026715</v>
      </c>
    </row>
    <row r="3749" customFormat="false" ht="15" hidden="false" customHeight="false" outlineLevel="0" collapsed="false">
      <c r="A3749" s="28" t="n">
        <v>45737</v>
      </c>
      <c r="B3749" s="21" t="s">
        <v>114</v>
      </c>
      <c r="C3749" s="21" t="s">
        <v>137</v>
      </c>
      <c r="D3749" s="29" t="n">
        <v>112.74</v>
      </c>
      <c r="E3749" s="29" t="n">
        <f aca="false">D3749/10</f>
        <v>11.274</v>
      </c>
      <c r="F3749" s="29" t="n">
        <f aca="false">(E3749+Einstellungen!$B$20)*(1+Einstellungen!$B$10)</f>
        <v>35.6167</v>
      </c>
      <c r="G3749" s="21" t="str">
        <f aca="false">IF(F3749&lt;Einstellungen!$B$5,"ja","nein")</f>
        <v>nein</v>
      </c>
      <c r="H3749" s="21" t="s">
        <v>18</v>
      </c>
      <c r="I3749" s="29" t="n">
        <f aca="false">INDEX(Einstellungen!$B$27:$B$50,3)</f>
        <v>0.45</v>
      </c>
      <c r="J3749" s="29" t="n">
        <f aca="false">F3749*I3749</f>
        <v>16.027515</v>
      </c>
    </row>
    <row r="3750" customFormat="false" ht="15" hidden="false" customHeight="false" outlineLevel="0" collapsed="false">
      <c r="A3750" s="28" t="n">
        <v>45737</v>
      </c>
      <c r="B3750" s="21" t="s">
        <v>115</v>
      </c>
      <c r="C3750" s="21" t="s">
        <v>137</v>
      </c>
      <c r="D3750" s="29" t="n">
        <v>105.81</v>
      </c>
      <c r="E3750" s="29" t="n">
        <f aca="false">D3750/10</f>
        <v>10.581</v>
      </c>
      <c r="F3750" s="29" t="n">
        <f aca="false">(E3750+Einstellungen!$B$20)*(1+Einstellungen!$B$10)</f>
        <v>34.79203</v>
      </c>
      <c r="G3750" s="21" t="str">
        <f aca="false">IF(F3750&lt;Einstellungen!$B$5,"ja","nein")</f>
        <v>nein</v>
      </c>
      <c r="H3750" s="21" t="s">
        <v>18</v>
      </c>
      <c r="I3750" s="29" t="n">
        <f aca="false">INDEX(Einstellungen!$B$27:$B$50,4)</f>
        <v>0.45</v>
      </c>
      <c r="J3750" s="29" t="n">
        <f aca="false">F3750*I3750</f>
        <v>15.6564135</v>
      </c>
    </row>
    <row r="3751" customFormat="false" ht="15" hidden="false" customHeight="false" outlineLevel="0" collapsed="false">
      <c r="A3751" s="28" t="n">
        <v>45737</v>
      </c>
      <c r="B3751" s="21" t="s">
        <v>116</v>
      </c>
      <c r="C3751" s="21" t="s">
        <v>137</v>
      </c>
      <c r="D3751" s="29" t="n">
        <v>109.1</v>
      </c>
      <c r="E3751" s="29" t="n">
        <f aca="false">D3751/10</f>
        <v>10.91</v>
      </c>
      <c r="F3751" s="29" t="n">
        <f aca="false">(E3751+Einstellungen!$B$20)*(1+Einstellungen!$B$10)</f>
        <v>35.18354</v>
      </c>
      <c r="G3751" s="21" t="str">
        <f aca="false">IF(F3751&lt;Einstellungen!$B$5,"ja","nein")</f>
        <v>nein</v>
      </c>
      <c r="H3751" s="21" t="s">
        <v>18</v>
      </c>
      <c r="I3751" s="29" t="n">
        <f aca="false">INDEX(Einstellungen!$B$27:$B$50,5)</f>
        <v>0.45</v>
      </c>
      <c r="J3751" s="29" t="n">
        <f aca="false">F3751*I3751</f>
        <v>15.832593</v>
      </c>
    </row>
    <row r="3752" customFormat="false" ht="15" hidden="false" customHeight="false" outlineLevel="0" collapsed="false">
      <c r="A3752" s="28" t="n">
        <v>45737</v>
      </c>
      <c r="B3752" s="21" t="s">
        <v>117</v>
      </c>
      <c r="C3752" s="21" t="s">
        <v>137</v>
      </c>
      <c r="D3752" s="29" t="n">
        <v>127.49</v>
      </c>
      <c r="E3752" s="29" t="n">
        <f aca="false">D3752/10</f>
        <v>12.749</v>
      </c>
      <c r="F3752" s="29" t="n">
        <f aca="false">(E3752+Einstellungen!$B$20)*(1+Einstellungen!$B$10)</f>
        <v>37.37195</v>
      </c>
      <c r="G3752" s="21" t="str">
        <f aca="false">IF(F3752&lt;Einstellungen!$B$5,"ja","nein")</f>
        <v>nein</v>
      </c>
      <c r="H3752" s="21" t="s">
        <v>18</v>
      </c>
      <c r="I3752" s="29" t="n">
        <f aca="false">INDEX(Einstellungen!$B$27:$B$50,6)</f>
        <v>0.5</v>
      </c>
      <c r="J3752" s="29" t="n">
        <f aca="false">F3752*I3752</f>
        <v>18.685975</v>
      </c>
    </row>
    <row r="3753" customFormat="false" ht="15" hidden="false" customHeight="false" outlineLevel="0" collapsed="false">
      <c r="A3753" s="28" t="n">
        <v>45737</v>
      </c>
      <c r="B3753" s="21" t="s">
        <v>118</v>
      </c>
      <c r="C3753" s="21" t="s">
        <v>137</v>
      </c>
      <c r="D3753" s="29" t="n">
        <v>156</v>
      </c>
      <c r="E3753" s="29" t="n">
        <f aca="false">D3753/10</f>
        <v>15.6</v>
      </c>
      <c r="F3753" s="29" t="n">
        <f aca="false">(E3753+Einstellungen!$B$20)*(1+Einstellungen!$B$10)</f>
        <v>40.76464</v>
      </c>
      <c r="G3753" s="21" t="str">
        <f aca="false">IF(F3753&lt;Einstellungen!$B$5,"ja","nein")</f>
        <v>nein</v>
      </c>
      <c r="H3753" s="21" t="s">
        <v>18</v>
      </c>
      <c r="I3753" s="29" t="n">
        <f aca="false">INDEX(Einstellungen!$B$27:$B$50,7)</f>
        <v>0.7</v>
      </c>
      <c r="J3753" s="29" t="n">
        <f aca="false">F3753*I3753</f>
        <v>28.535248</v>
      </c>
    </row>
    <row r="3754" customFormat="false" ht="15" hidden="false" customHeight="false" outlineLevel="0" collapsed="false">
      <c r="A3754" s="28" t="n">
        <v>45737</v>
      </c>
      <c r="B3754" s="21" t="s">
        <v>119</v>
      </c>
      <c r="C3754" s="21" t="s">
        <v>137</v>
      </c>
      <c r="D3754" s="29" t="n">
        <v>148.27</v>
      </c>
      <c r="E3754" s="29" t="n">
        <f aca="false">D3754/10</f>
        <v>14.827</v>
      </c>
      <c r="F3754" s="29" t="n">
        <f aca="false">(E3754+Einstellungen!$B$20)*(1+Einstellungen!$B$10)</f>
        <v>39.84477</v>
      </c>
      <c r="G3754" s="21" t="str">
        <f aca="false">IF(F3754&lt;Einstellungen!$B$5,"ja","nein")</f>
        <v>nein</v>
      </c>
      <c r="H3754" s="21" t="s">
        <v>18</v>
      </c>
      <c r="I3754" s="29" t="n">
        <f aca="false">INDEX(Einstellungen!$B$27:$B$50,8)</f>
        <v>0.95</v>
      </c>
      <c r="J3754" s="29" t="n">
        <f aca="false">F3754*I3754</f>
        <v>37.8525315</v>
      </c>
    </row>
    <row r="3755" customFormat="false" ht="15" hidden="false" customHeight="false" outlineLevel="0" collapsed="false">
      <c r="A3755" s="28" t="n">
        <v>45737</v>
      </c>
      <c r="B3755" s="21" t="s">
        <v>120</v>
      </c>
      <c r="C3755" s="21" t="s">
        <v>137</v>
      </c>
      <c r="D3755" s="29" t="n">
        <v>110.73</v>
      </c>
      <c r="E3755" s="29" t="n">
        <f aca="false">D3755/10</f>
        <v>11.073</v>
      </c>
      <c r="F3755" s="29" t="n">
        <f aca="false">(E3755+Einstellungen!$B$20)*(1+Einstellungen!$B$10)</f>
        <v>35.37751</v>
      </c>
      <c r="G3755" s="21" t="str">
        <f aca="false">IF(F3755&lt;Einstellungen!$B$5,"ja","nein")</f>
        <v>nein</v>
      </c>
      <c r="H3755" s="21" t="s">
        <v>18</v>
      </c>
      <c r="I3755" s="29" t="n">
        <f aca="false">INDEX(Einstellungen!$B$27:$B$50,9)</f>
        <v>1.05</v>
      </c>
      <c r="J3755" s="29" t="n">
        <f aca="false">F3755*I3755</f>
        <v>37.1463855</v>
      </c>
    </row>
    <row r="3756" customFormat="false" ht="15" hidden="false" customHeight="false" outlineLevel="0" collapsed="false">
      <c r="A3756" s="28" t="n">
        <v>45737</v>
      </c>
      <c r="B3756" s="21" t="s">
        <v>121</v>
      </c>
      <c r="C3756" s="21" t="s">
        <v>137</v>
      </c>
      <c r="D3756" s="29" t="n">
        <v>73.31</v>
      </c>
      <c r="E3756" s="29" t="n">
        <f aca="false">D3756/10</f>
        <v>7.331</v>
      </c>
      <c r="F3756" s="29" t="n">
        <f aca="false">(E3756+Einstellungen!$B$20)*(1+Einstellungen!$B$10)</f>
        <v>30.92453</v>
      </c>
      <c r="G3756" s="21" t="str">
        <f aca="false">IF(F3756&lt;Einstellungen!$B$5,"ja","nein")</f>
        <v>nein</v>
      </c>
      <c r="H3756" s="21" t="s">
        <v>18</v>
      </c>
      <c r="I3756" s="29" t="n">
        <f aca="false">INDEX(Einstellungen!$B$27:$B$50,10)</f>
        <v>1.05</v>
      </c>
      <c r="J3756" s="29" t="n">
        <f aca="false">F3756*I3756</f>
        <v>32.4707565</v>
      </c>
    </row>
    <row r="3757" customFormat="false" ht="15" hidden="false" customHeight="false" outlineLevel="0" collapsed="false">
      <c r="A3757" s="28" t="n">
        <v>45737</v>
      </c>
      <c r="B3757" s="21" t="s">
        <v>122</v>
      </c>
      <c r="C3757" s="21" t="s">
        <v>137</v>
      </c>
      <c r="D3757" s="29" t="n">
        <v>43.25</v>
      </c>
      <c r="E3757" s="29" t="n">
        <f aca="false">D3757/10</f>
        <v>4.325</v>
      </c>
      <c r="F3757" s="29" t="n">
        <f aca="false">(E3757+Einstellungen!$B$20)*(1+Einstellungen!$B$10)</f>
        <v>27.34739</v>
      </c>
      <c r="G3757" s="21" t="str">
        <f aca="false">IF(F3757&lt;Einstellungen!$B$5,"ja","nein")</f>
        <v>ja</v>
      </c>
      <c r="H3757" s="21" t="s">
        <v>18</v>
      </c>
      <c r="I3757" s="29" t="n">
        <f aca="false">INDEX(Einstellungen!$B$27:$B$50,11)</f>
        <v>1.05</v>
      </c>
      <c r="J3757" s="29" t="n">
        <f aca="false">F3757*I3757</f>
        <v>28.7147595</v>
      </c>
    </row>
    <row r="3758" customFormat="false" ht="15" hidden="false" customHeight="false" outlineLevel="0" collapsed="false">
      <c r="A3758" s="28" t="n">
        <v>45737</v>
      </c>
      <c r="B3758" s="21" t="s">
        <v>123</v>
      </c>
      <c r="C3758" s="21" t="s">
        <v>137</v>
      </c>
      <c r="D3758" s="29" t="n">
        <v>7.35</v>
      </c>
      <c r="E3758" s="29" t="n">
        <f aca="false">D3758/10</f>
        <v>0.735</v>
      </c>
      <c r="F3758" s="29" t="n">
        <f aca="false">(E3758+Einstellungen!$B$20)*(1+Einstellungen!$B$10)</f>
        <v>23.07529</v>
      </c>
      <c r="G3758" s="21" t="str">
        <f aca="false">IF(F3758&lt;Einstellungen!$B$5,"ja","nein")</f>
        <v>ja</v>
      </c>
      <c r="H3758" s="21" t="s">
        <v>18</v>
      </c>
      <c r="I3758" s="29" t="n">
        <f aca="false">INDEX(Einstellungen!$B$27:$B$50,12)</f>
        <v>1.1</v>
      </c>
      <c r="J3758" s="29" t="n">
        <f aca="false">F3758*I3758</f>
        <v>25.382819</v>
      </c>
    </row>
    <row r="3759" customFormat="false" ht="15" hidden="false" customHeight="false" outlineLevel="0" collapsed="false">
      <c r="A3759" s="28" t="n">
        <v>45737</v>
      </c>
      <c r="B3759" s="21" t="s">
        <v>124</v>
      </c>
      <c r="C3759" s="21" t="s">
        <v>137</v>
      </c>
      <c r="D3759" s="29" t="n">
        <v>0.81</v>
      </c>
      <c r="E3759" s="29" t="n">
        <f aca="false">D3759/10</f>
        <v>0.081</v>
      </c>
      <c r="F3759" s="29" t="n">
        <f aca="false">(E3759+Einstellungen!$B$20)*(1+Einstellungen!$B$10)</f>
        <v>22.29703</v>
      </c>
      <c r="G3759" s="21" t="str">
        <f aca="false">IF(F3759&lt;Einstellungen!$B$5,"ja","nein")</f>
        <v>ja</v>
      </c>
      <c r="H3759" s="21" t="s">
        <v>18</v>
      </c>
      <c r="I3759" s="29" t="n">
        <f aca="false">INDEX(Einstellungen!$B$27:$B$50,13)</f>
        <v>1.2</v>
      </c>
      <c r="J3759" s="29" t="n">
        <f aca="false">F3759*I3759</f>
        <v>26.756436</v>
      </c>
    </row>
    <row r="3760" customFormat="false" ht="15" hidden="false" customHeight="false" outlineLevel="0" collapsed="false">
      <c r="A3760" s="28" t="n">
        <v>45737</v>
      </c>
      <c r="B3760" s="21" t="s">
        <v>125</v>
      </c>
      <c r="C3760" s="21" t="s">
        <v>137</v>
      </c>
      <c r="D3760" s="29" t="n">
        <v>0</v>
      </c>
      <c r="E3760" s="29" t="n">
        <f aca="false">D3760/10</f>
        <v>0</v>
      </c>
      <c r="F3760" s="29" t="n">
        <f aca="false">(E3760+Einstellungen!$B$20)*(1+Einstellungen!$B$10)</f>
        <v>22.20064</v>
      </c>
      <c r="G3760" s="21" t="str">
        <f aca="false">IF(F3760&lt;Einstellungen!$B$5,"ja","nein")</f>
        <v>ja</v>
      </c>
      <c r="H3760" s="21" t="s">
        <v>18</v>
      </c>
      <c r="I3760" s="29" t="n">
        <f aca="false">INDEX(Einstellungen!$B$27:$B$50,14)</f>
        <v>1.15</v>
      </c>
      <c r="J3760" s="29" t="n">
        <f aca="false">F3760*I3760</f>
        <v>25.530736</v>
      </c>
    </row>
    <row r="3761" customFormat="false" ht="15" hidden="false" customHeight="false" outlineLevel="0" collapsed="false">
      <c r="A3761" s="28" t="n">
        <v>45737</v>
      </c>
      <c r="B3761" s="21" t="s">
        <v>126</v>
      </c>
      <c r="C3761" s="21" t="s">
        <v>137</v>
      </c>
      <c r="D3761" s="29" t="n">
        <v>2.49</v>
      </c>
      <c r="E3761" s="29" t="n">
        <f aca="false">D3761/10</f>
        <v>0.249</v>
      </c>
      <c r="F3761" s="29" t="n">
        <f aca="false">(E3761+Einstellungen!$B$20)*(1+Einstellungen!$B$10)</f>
        <v>22.49695</v>
      </c>
      <c r="G3761" s="21" t="str">
        <f aca="false">IF(F3761&lt;Einstellungen!$B$5,"ja","nein")</f>
        <v>ja</v>
      </c>
      <c r="H3761" s="21" t="s">
        <v>18</v>
      </c>
      <c r="I3761" s="29" t="n">
        <f aca="false">INDEX(Einstellungen!$B$27:$B$50,15)</f>
        <v>1</v>
      </c>
      <c r="J3761" s="29" t="n">
        <f aca="false">F3761*I3761</f>
        <v>22.49695</v>
      </c>
    </row>
    <row r="3762" customFormat="false" ht="15" hidden="false" customHeight="false" outlineLevel="0" collapsed="false">
      <c r="A3762" s="28" t="n">
        <v>45737</v>
      </c>
      <c r="B3762" s="21" t="s">
        <v>127</v>
      </c>
      <c r="C3762" s="21" t="s">
        <v>137</v>
      </c>
      <c r="D3762" s="29" t="n">
        <v>12.36</v>
      </c>
      <c r="E3762" s="29" t="n">
        <f aca="false">D3762/10</f>
        <v>1.236</v>
      </c>
      <c r="F3762" s="29" t="n">
        <f aca="false">(E3762+Einstellungen!$B$20)*(1+Einstellungen!$B$10)</f>
        <v>23.67148</v>
      </c>
      <c r="G3762" s="21" t="str">
        <f aca="false">IF(F3762&lt;Einstellungen!$B$5,"ja","nein")</f>
        <v>ja</v>
      </c>
      <c r="H3762" s="21" t="s">
        <v>18</v>
      </c>
      <c r="I3762" s="29" t="n">
        <f aca="false">INDEX(Einstellungen!$B$27:$B$50,16)</f>
        <v>0.95</v>
      </c>
      <c r="J3762" s="29" t="n">
        <f aca="false">F3762*I3762</f>
        <v>22.487906</v>
      </c>
    </row>
    <row r="3763" customFormat="false" ht="15" hidden="false" customHeight="false" outlineLevel="0" collapsed="false">
      <c r="A3763" s="28" t="n">
        <v>45737</v>
      </c>
      <c r="B3763" s="21" t="s">
        <v>128</v>
      </c>
      <c r="C3763" s="21" t="s">
        <v>137</v>
      </c>
      <c r="D3763" s="29" t="n">
        <v>46.22</v>
      </c>
      <c r="E3763" s="29" t="n">
        <f aca="false">D3763/10</f>
        <v>4.622</v>
      </c>
      <c r="F3763" s="29" t="n">
        <f aca="false">(E3763+Einstellungen!$B$20)*(1+Einstellungen!$B$10)</f>
        <v>27.70082</v>
      </c>
      <c r="G3763" s="21" t="str">
        <f aca="false">IF(F3763&lt;Einstellungen!$B$5,"ja","nein")</f>
        <v>ja</v>
      </c>
      <c r="H3763" s="21" t="s">
        <v>18</v>
      </c>
      <c r="I3763" s="29" t="n">
        <f aca="false">INDEX(Einstellungen!$B$27:$B$50,17)</f>
        <v>0.95</v>
      </c>
      <c r="J3763" s="29" t="n">
        <f aca="false">F3763*I3763</f>
        <v>26.315779</v>
      </c>
    </row>
    <row r="3764" customFormat="false" ht="15" hidden="false" customHeight="false" outlineLevel="0" collapsed="false">
      <c r="A3764" s="28" t="n">
        <v>45737</v>
      </c>
      <c r="B3764" s="21" t="s">
        <v>129</v>
      </c>
      <c r="C3764" s="21" t="s">
        <v>137</v>
      </c>
      <c r="D3764" s="29" t="n">
        <v>100.24</v>
      </c>
      <c r="E3764" s="29" t="n">
        <f aca="false">D3764/10</f>
        <v>10.024</v>
      </c>
      <c r="F3764" s="29" t="n">
        <f aca="false">(E3764+Einstellungen!$B$20)*(1+Einstellungen!$B$10)</f>
        <v>34.1292</v>
      </c>
      <c r="G3764" s="21" t="str">
        <f aca="false">IF(F3764&lt;Einstellungen!$B$5,"ja","nein")</f>
        <v>nein</v>
      </c>
      <c r="H3764" s="21" t="s">
        <v>18</v>
      </c>
      <c r="I3764" s="29" t="n">
        <f aca="false">INDEX(Einstellungen!$B$27:$B$50,18)</f>
        <v>1.1</v>
      </c>
      <c r="J3764" s="29" t="n">
        <f aca="false">F3764*I3764</f>
        <v>37.54212</v>
      </c>
    </row>
    <row r="3765" customFormat="false" ht="15" hidden="false" customHeight="false" outlineLevel="0" collapsed="false">
      <c r="A3765" s="28" t="n">
        <v>45737</v>
      </c>
      <c r="B3765" s="21" t="s">
        <v>130</v>
      </c>
      <c r="C3765" s="21" t="s">
        <v>137</v>
      </c>
      <c r="D3765" s="29" t="n">
        <v>120.65</v>
      </c>
      <c r="E3765" s="29" t="n">
        <f aca="false">D3765/10</f>
        <v>12.065</v>
      </c>
      <c r="F3765" s="29" t="n">
        <f aca="false">(E3765+Einstellungen!$B$20)*(1+Einstellungen!$B$10)</f>
        <v>36.55799</v>
      </c>
      <c r="G3765" s="21" t="str">
        <f aca="false">IF(F3765&lt;Einstellungen!$B$5,"ja","nein")</f>
        <v>nein</v>
      </c>
      <c r="H3765" s="21" t="s">
        <v>18</v>
      </c>
      <c r="I3765" s="29" t="n">
        <f aca="false">INDEX(Einstellungen!$B$27:$B$50,19)</f>
        <v>1.35</v>
      </c>
      <c r="J3765" s="29" t="n">
        <f aca="false">F3765*I3765</f>
        <v>49.3532865</v>
      </c>
    </row>
    <row r="3766" customFormat="false" ht="15" hidden="false" customHeight="false" outlineLevel="0" collapsed="false">
      <c r="A3766" s="28" t="n">
        <v>45737</v>
      </c>
      <c r="B3766" s="21" t="s">
        <v>131</v>
      </c>
      <c r="C3766" s="21" t="s">
        <v>137</v>
      </c>
      <c r="D3766" s="29" t="n">
        <v>83.5</v>
      </c>
      <c r="E3766" s="29" t="n">
        <f aca="false">D3766/10</f>
        <v>8.35</v>
      </c>
      <c r="F3766" s="29" t="n">
        <f aca="false">(E3766+Einstellungen!$B$20)*(1+Einstellungen!$B$10)</f>
        <v>32.13714</v>
      </c>
      <c r="G3766" s="21" t="str">
        <f aca="false">IF(F3766&lt;Einstellungen!$B$5,"ja","nein")</f>
        <v>nein</v>
      </c>
      <c r="H3766" s="21" t="s">
        <v>18</v>
      </c>
      <c r="I3766" s="29" t="n">
        <f aca="false">INDEX(Einstellungen!$B$27:$B$50,20)</f>
        <v>1.45</v>
      </c>
      <c r="J3766" s="29" t="n">
        <f aca="false">F3766*I3766</f>
        <v>46.598853</v>
      </c>
    </row>
    <row r="3767" customFormat="false" ht="15" hidden="false" customHeight="false" outlineLevel="0" collapsed="false">
      <c r="A3767" s="28" t="n">
        <v>45737</v>
      </c>
      <c r="B3767" s="21" t="s">
        <v>132</v>
      </c>
      <c r="C3767" s="21" t="s">
        <v>137</v>
      </c>
      <c r="D3767" s="29" t="n">
        <v>70</v>
      </c>
      <c r="E3767" s="29" t="n">
        <f aca="false">D3767/10</f>
        <v>7</v>
      </c>
      <c r="F3767" s="29" t="n">
        <f aca="false">(E3767+Einstellungen!$B$20)*(1+Einstellungen!$B$10)</f>
        <v>30.53064</v>
      </c>
      <c r="G3767" s="21" t="str">
        <f aca="false">IF(F3767&lt;Einstellungen!$B$5,"ja","nein")</f>
        <v>nein</v>
      </c>
      <c r="H3767" s="21" t="s">
        <v>18</v>
      </c>
      <c r="I3767" s="29" t="n">
        <f aca="false">INDEX(Einstellungen!$B$27:$B$50,21)</f>
        <v>1.4</v>
      </c>
      <c r="J3767" s="29" t="n">
        <f aca="false">F3767*I3767</f>
        <v>42.742896</v>
      </c>
    </row>
    <row r="3768" customFormat="false" ht="15" hidden="false" customHeight="false" outlineLevel="0" collapsed="false">
      <c r="A3768" s="28" t="n">
        <v>45737</v>
      </c>
      <c r="B3768" s="21" t="s">
        <v>133</v>
      </c>
      <c r="C3768" s="21" t="s">
        <v>137</v>
      </c>
      <c r="D3768" s="29" t="n">
        <v>47.19</v>
      </c>
      <c r="E3768" s="29" t="n">
        <f aca="false">D3768/10</f>
        <v>4.719</v>
      </c>
      <c r="F3768" s="29" t="n">
        <f aca="false">(E3768+Einstellungen!$B$20)*(1+Einstellungen!$B$10)</f>
        <v>27.81625</v>
      </c>
      <c r="G3768" s="21" t="str">
        <f aca="false">IF(F3768&lt;Einstellungen!$B$5,"ja","nein")</f>
        <v>ja</v>
      </c>
      <c r="H3768" s="21" t="s">
        <v>18</v>
      </c>
      <c r="I3768" s="29" t="n">
        <f aca="false">INDEX(Einstellungen!$B$27:$B$50,22)</f>
        <v>1.25</v>
      </c>
      <c r="J3768" s="29" t="n">
        <f aca="false">F3768*I3768</f>
        <v>34.7703125</v>
      </c>
    </row>
    <row r="3769" customFormat="false" ht="15" hidden="false" customHeight="false" outlineLevel="0" collapsed="false">
      <c r="A3769" s="28" t="n">
        <v>45737</v>
      </c>
      <c r="B3769" s="21" t="s">
        <v>134</v>
      </c>
      <c r="C3769" s="21" t="s">
        <v>137</v>
      </c>
      <c r="D3769" s="29" t="n">
        <v>27.13</v>
      </c>
      <c r="E3769" s="29" t="n">
        <f aca="false">D3769/10</f>
        <v>2.713</v>
      </c>
      <c r="F3769" s="29" t="n">
        <f aca="false">(E3769+Einstellungen!$B$20)*(1+Einstellungen!$B$10)</f>
        <v>25.42911</v>
      </c>
      <c r="G3769" s="21" t="str">
        <f aca="false">IF(F3769&lt;Einstellungen!$B$5,"ja","nein")</f>
        <v>ja</v>
      </c>
      <c r="H3769" s="21" t="s">
        <v>18</v>
      </c>
      <c r="I3769" s="29" t="n">
        <f aca="false">INDEX(Einstellungen!$B$27:$B$50,23)</f>
        <v>1.05</v>
      </c>
      <c r="J3769" s="29" t="n">
        <f aca="false">F3769*I3769</f>
        <v>26.7005655</v>
      </c>
    </row>
    <row r="3770" customFormat="false" ht="15" hidden="false" customHeight="false" outlineLevel="0" collapsed="false">
      <c r="A3770" s="28" t="n">
        <v>45737</v>
      </c>
      <c r="B3770" s="21" t="s">
        <v>135</v>
      </c>
      <c r="C3770" s="21" t="s">
        <v>137</v>
      </c>
      <c r="D3770" s="29" t="n">
        <v>18.45</v>
      </c>
      <c r="E3770" s="29" t="n">
        <f aca="false">D3770/10</f>
        <v>1.845</v>
      </c>
      <c r="F3770" s="29" t="n">
        <f aca="false">(E3770+Einstellungen!$B$20)*(1+Einstellungen!$B$10)</f>
        <v>24.39619</v>
      </c>
      <c r="G3770" s="21" t="str">
        <f aca="false">IF(F3770&lt;Einstellungen!$B$5,"ja","nein")</f>
        <v>ja</v>
      </c>
      <c r="H3770" s="21" t="s">
        <v>18</v>
      </c>
      <c r="I3770" s="29" t="n">
        <f aca="false">INDEX(Einstellungen!$B$27:$B$50,24)</f>
        <v>0.8</v>
      </c>
      <c r="J3770" s="29" t="n">
        <f aca="false">F3770*I3770</f>
        <v>19.516952</v>
      </c>
    </row>
    <row r="3771" customFormat="false" ht="15" hidden="false" customHeight="false" outlineLevel="0" collapsed="false">
      <c r="A3771" s="28" t="n">
        <v>45738</v>
      </c>
      <c r="B3771" s="21" t="s">
        <v>111</v>
      </c>
      <c r="C3771" s="21" t="s">
        <v>138</v>
      </c>
      <c r="D3771" s="29" t="n">
        <v>26.93</v>
      </c>
      <c r="E3771" s="29" t="n">
        <f aca="false">D3771/10</f>
        <v>2.693</v>
      </c>
      <c r="F3771" s="29" t="n">
        <f aca="false">(E3771+Einstellungen!$B$20)*(1+Einstellungen!$B$10)</f>
        <v>25.40531</v>
      </c>
      <c r="G3771" s="21" t="str">
        <f aca="false">IF(F3771&lt;Einstellungen!$B$5,"ja","nein")</f>
        <v>ja</v>
      </c>
      <c r="H3771" s="21" t="s">
        <v>18</v>
      </c>
      <c r="I3771" s="29" t="n">
        <f aca="false">INDEX(Einstellungen!$B$27:$B$50,1)</f>
        <v>0.6</v>
      </c>
      <c r="J3771" s="29" t="n">
        <f aca="false">F3771*I3771</f>
        <v>15.243186</v>
      </c>
    </row>
    <row r="3772" customFormat="false" ht="15" hidden="false" customHeight="false" outlineLevel="0" collapsed="false">
      <c r="A3772" s="28" t="n">
        <v>45738</v>
      </c>
      <c r="B3772" s="21" t="s">
        <v>113</v>
      </c>
      <c r="C3772" s="21" t="s">
        <v>138</v>
      </c>
      <c r="D3772" s="29" t="n">
        <v>12.57</v>
      </c>
      <c r="E3772" s="29" t="n">
        <f aca="false">D3772/10</f>
        <v>1.257</v>
      </c>
      <c r="F3772" s="29" t="n">
        <f aca="false">(E3772+Einstellungen!$B$20)*(1+Einstellungen!$B$10)</f>
        <v>23.69647</v>
      </c>
      <c r="G3772" s="21" t="str">
        <f aca="false">IF(F3772&lt;Einstellungen!$B$5,"ja","nein")</f>
        <v>ja</v>
      </c>
      <c r="H3772" s="21" t="s">
        <v>18</v>
      </c>
      <c r="I3772" s="29" t="n">
        <f aca="false">INDEX(Einstellungen!$B$27:$B$50,2)</f>
        <v>0.5</v>
      </c>
      <c r="J3772" s="29" t="n">
        <f aca="false">F3772*I3772</f>
        <v>11.848235</v>
      </c>
    </row>
    <row r="3773" customFormat="false" ht="15" hidden="false" customHeight="false" outlineLevel="0" collapsed="false">
      <c r="A3773" s="28" t="n">
        <v>45738</v>
      </c>
      <c r="B3773" s="21" t="s">
        <v>114</v>
      </c>
      <c r="C3773" s="21" t="s">
        <v>138</v>
      </c>
      <c r="D3773" s="29" t="n">
        <v>9.07</v>
      </c>
      <c r="E3773" s="29" t="n">
        <f aca="false">D3773/10</f>
        <v>0.907</v>
      </c>
      <c r="F3773" s="29" t="n">
        <f aca="false">(E3773+Einstellungen!$B$20)*(1+Einstellungen!$B$10)</f>
        <v>23.27997</v>
      </c>
      <c r="G3773" s="21" t="str">
        <f aca="false">IF(F3773&lt;Einstellungen!$B$5,"ja","nein")</f>
        <v>ja</v>
      </c>
      <c r="H3773" s="21" t="s">
        <v>18</v>
      </c>
      <c r="I3773" s="29" t="n">
        <f aca="false">INDEX(Einstellungen!$B$27:$B$50,3)</f>
        <v>0.45</v>
      </c>
      <c r="J3773" s="29" t="n">
        <f aca="false">F3773*I3773</f>
        <v>10.4759865</v>
      </c>
    </row>
    <row r="3774" customFormat="false" ht="15" hidden="false" customHeight="false" outlineLevel="0" collapsed="false">
      <c r="A3774" s="28" t="n">
        <v>45738</v>
      </c>
      <c r="B3774" s="21" t="s">
        <v>115</v>
      </c>
      <c r="C3774" s="21" t="s">
        <v>138</v>
      </c>
      <c r="D3774" s="29" t="n">
        <v>6.88</v>
      </c>
      <c r="E3774" s="29" t="n">
        <f aca="false">D3774/10</f>
        <v>0.688</v>
      </c>
      <c r="F3774" s="29" t="n">
        <f aca="false">(E3774+Einstellungen!$B$20)*(1+Einstellungen!$B$10)</f>
        <v>23.01936</v>
      </c>
      <c r="G3774" s="21" t="str">
        <f aca="false">IF(F3774&lt;Einstellungen!$B$5,"ja","nein")</f>
        <v>ja</v>
      </c>
      <c r="H3774" s="21" t="s">
        <v>18</v>
      </c>
      <c r="I3774" s="29" t="n">
        <f aca="false">INDEX(Einstellungen!$B$27:$B$50,4)</f>
        <v>0.45</v>
      </c>
      <c r="J3774" s="29" t="n">
        <f aca="false">F3774*I3774</f>
        <v>10.358712</v>
      </c>
    </row>
    <row r="3775" customFormat="false" ht="15" hidden="false" customHeight="false" outlineLevel="0" collapsed="false">
      <c r="A3775" s="28" t="n">
        <v>45738</v>
      </c>
      <c r="B3775" s="21" t="s">
        <v>116</v>
      </c>
      <c r="C3775" s="21" t="s">
        <v>138</v>
      </c>
      <c r="D3775" s="29" t="n">
        <v>10.12</v>
      </c>
      <c r="E3775" s="29" t="n">
        <f aca="false">D3775/10</f>
        <v>1.012</v>
      </c>
      <c r="F3775" s="29" t="n">
        <f aca="false">(E3775+Einstellungen!$B$20)*(1+Einstellungen!$B$10)</f>
        <v>23.40492</v>
      </c>
      <c r="G3775" s="21" t="str">
        <f aca="false">IF(F3775&lt;Einstellungen!$B$5,"ja","nein")</f>
        <v>ja</v>
      </c>
      <c r="H3775" s="21" t="s">
        <v>18</v>
      </c>
      <c r="I3775" s="29" t="n">
        <f aca="false">INDEX(Einstellungen!$B$27:$B$50,5)</f>
        <v>0.45</v>
      </c>
      <c r="J3775" s="29" t="n">
        <f aca="false">F3775*I3775</f>
        <v>10.532214</v>
      </c>
    </row>
    <row r="3776" customFormat="false" ht="15" hidden="false" customHeight="false" outlineLevel="0" collapsed="false">
      <c r="A3776" s="28" t="n">
        <v>45738</v>
      </c>
      <c r="B3776" s="21" t="s">
        <v>117</v>
      </c>
      <c r="C3776" s="21" t="s">
        <v>138</v>
      </c>
      <c r="D3776" s="29" t="n">
        <v>12.95</v>
      </c>
      <c r="E3776" s="29" t="n">
        <f aca="false">D3776/10</f>
        <v>1.295</v>
      </c>
      <c r="F3776" s="29" t="n">
        <f aca="false">(E3776+Einstellungen!$B$20)*(1+Einstellungen!$B$10)</f>
        <v>23.74169</v>
      </c>
      <c r="G3776" s="21" t="str">
        <f aca="false">IF(F3776&lt;Einstellungen!$B$5,"ja","nein")</f>
        <v>ja</v>
      </c>
      <c r="H3776" s="21" t="s">
        <v>18</v>
      </c>
      <c r="I3776" s="29" t="n">
        <f aca="false">INDEX(Einstellungen!$B$27:$B$50,6)</f>
        <v>0.5</v>
      </c>
      <c r="J3776" s="29" t="n">
        <f aca="false">F3776*I3776</f>
        <v>11.870845</v>
      </c>
    </row>
    <row r="3777" customFormat="false" ht="15" hidden="false" customHeight="false" outlineLevel="0" collapsed="false">
      <c r="A3777" s="28" t="n">
        <v>45738</v>
      </c>
      <c r="B3777" s="21" t="s">
        <v>118</v>
      </c>
      <c r="C3777" s="21" t="s">
        <v>138</v>
      </c>
      <c r="D3777" s="29" t="n">
        <v>13.01</v>
      </c>
      <c r="E3777" s="29" t="n">
        <f aca="false">D3777/10</f>
        <v>1.301</v>
      </c>
      <c r="F3777" s="29" t="n">
        <f aca="false">(E3777+Einstellungen!$B$20)*(1+Einstellungen!$B$10)</f>
        <v>23.74883</v>
      </c>
      <c r="G3777" s="21" t="str">
        <f aca="false">IF(F3777&lt;Einstellungen!$B$5,"ja","nein")</f>
        <v>ja</v>
      </c>
      <c r="H3777" s="21" t="s">
        <v>18</v>
      </c>
      <c r="I3777" s="29" t="n">
        <f aca="false">INDEX(Einstellungen!$B$27:$B$50,7)</f>
        <v>0.7</v>
      </c>
      <c r="J3777" s="29" t="n">
        <f aca="false">F3777*I3777</f>
        <v>16.624181</v>
      </c>
    </row>
    <row r="3778" customFormat="false" ht="15" hidden="false" customHeight="false" outlineLevel="0" collapsed="false">
      <c r="A3778" s="28" t="n">
        <v>45738</v>
      </c>
      <c r="B3778" s="21" t="s">
        <v>119</v>
      </c>
      <c r="C3778" s="21" t="s">
        <v>138</v>
      </c>
      <c r="D3778" s="29" t="n">
        <v>13.04</v>
      </c>
      <c r="E3778" s="29" t="n">
        <f aca="false">D3778/10</f>
        <v>1.304</v>
      </c>
      <c r="F3778" s="29" t="n">
        <f aca="false">(E3778+Einstellungen!$B$20)*(1+Einstellungen!$B$10)</f>
        <v>23.7524</v>
      </c>
      <c r="G3778" s="21" t="str">
        <f aca="false">IF(F3778&lt;Einstellungen!$B$5,"ja","nein")</f>
        <v>ja</v>
      </c>
      <c r="H3778" s="21" t="s">
        <v>18</v>
      </c>
      <c r="I3778" s="29" t="n">
        <f aca="false">INDEX(Einstellungen!$B$27:$B$50,8)</f>
        <v>0.95</v>
      </c>
      <c r="J3778" s="29" t="n">
        <f aca="false">F3778*I3778</f>
        <v>22.56478</v>
      </c>
    </row>
    <row r="3779" customFormat="false" ht="15" hidden="false" customHeight="false" outlineLevel="0" collapsed="false">
      <c r="A3779" s="28" t="n">
        <v>45738</v>
      </c>
      <c r="B3779" s="21" t="s">
        <v>120</v>
      </c>
      <c r="C3779" s="21" t="s">
        <v>138</v>
      </c>
      <c r="D3779" s="29" t="n">
        <v>3.11</v>
      </c>
      <c r="E3779" s="29" t="n">
        <f aca="false">D3779/10</f>
        <v>0.311</v>
      </c>
      <c r="F3779" s="29" t="n">
        <f aca="false">(E3779+Einstellungen!$B$20)*(1+Einstellungen!$B$10)</f>
        <v>22.57073</v>
      </c>
      <c r="G3779" s="21" t="str">
        <f aca="false">IF(F3779&lt;Einstellungen!$B$5,"ja","nein")</f>
        <v>ja</v>
      </c>
      <c r="H3779" s="21" t="s">
        <v>18</v>
      </c>
      <c r="I3779" s="29" t="n">
        <f aca="false">INDEX(Einstellungen!$B$27:$B$50,9)</f>
        <v>1.05</v>
      </c>
      <c r="J3779" s="29" t="n">
        <f aca="false">F3779*I3779</f>
        <v>23.6992665</v>
      </c>
    </row>
    <row r="3780" customFormat="false" ht="15" hidden="false" customHeight="false" outlineLevel="0" collapsed="false">
      <c r="A3780" s="28" t="n">
        <v>45738</v>
      </c>
      <c r="B3780" s="21" t="s">
        <v>121</v>
      </c>
      <c r="C3780" s="21" t="s">
        <v>138</v>
      </c>
      <c r="D3780" s="29" t="n">
        <v>0</v>
      </c>
      <c r="E3780" s="29" t="n">
        <f aca="false">D3780/10</f>
        <v>0</v>
      </c>
      <c r="F3780" s="29" t="n">
        <f aca="false">(E3780+Einstellungen!$B$20)*(1+Einstellungen!$B$10)</f>
        <v>22.20064</v>
      </c>
      <c r="G3780" s="21" t="str">
        <f aca="false">IF(F3780&lt;Einstellungen!$B$5,"ja","nein")</f>
        <v>ja</v>
      </c>
      <c r="H3780" s="21" t="s">
        <v>18</v>
      </c>
      <c r="I3780" s="29" t="n">
        <f aca="false">INDEX(Einstellungen!$B$27:$B$50,10)</f>
        <v>1.05</v>
      </c>
      <c r="J3780" s="29" t="n">
        <f aca="false">F3780*I3780</f>
        <v>23.310672</v>
      </c>
    </row>
    <row r="3781" customFormat="false" ht="15" hidden="false" customHeight="false" outlineLevel="0" collapsed="false">
      <c r="A3781" s="28" t="n">
        <v>45738</v>
      </c>
      <c r="B3781" s="21" t="s">
        <v>122</v>
      </c>
      <c r="C3781" s="21" t="s">
        <v>138</v>
      </c>
      <c r="D3781" s="29" t="n">
        <v>-1.86</v>
      </c>
      <c r="E3781" s="29" t="n">
        <f aca="false">D3781/10</f>
        <v>-0.186</v>
      </c>
      <c r="F3781" s="29" t="n">
        <f aca="false">(E3781+Einstellungen!$B$20)*(1+Einstellungen!$B$10)</f>
        <v>21.9793</v>
      </c>
      <c r="G3781" s="21" t="str">
        <f aca="false">IF(F3781&lt;Einstellungen!$B$5,"ja","nein")</f>
        <v>ja</v>
      </c>
      <c r="H3781" s="21" t="s">
        <v>18</v>
      </c>
      <c r="I3781" s="29" t="n">
        <f aca="false">INDEX(Einstellungen!$B$27:$B$50,11)</f>
        <v>1.05</v>
      </c>
      <c r="J3781" s="29" t="n">
        <f aca="false">F3781*I3781</f>
        <v>23.078265</v>
      </c>
    </row>
    <row r="3782" customFormat="false" ht="15" hidden="false" customHeight="false" outlineLevel="0" collapsed="false">
      <c r="A3782" s="28" t="n">
        <v>45738</v>
      </c>
      <c r="B3782" s="21" t="s">
        <v>123</v>
      </c>
      <c r="C3782" s="21" t="s">
        <v>138</v>
      </c>
      <c r="D3782" s="29" t="n">
        <v>-6.31</v>
      </c>
      <c r="E3782" s="29" t="n">
        <f aca="false">D3782/10</f>
        <v>-0.631</v>
      </c>
      <c r="F3782" s="29" t="n">
        <f aca="false">(E3782+Einstellungen!$B$20)*(1+Einstellungen!$B$10)</f>
        <v>21.44975</v>
      </c>
      <c r="G3782" s="21" t="str">
        <f aca="false">IF(F3782&lt;Einstellungen!$B$5,"ja","nein")</f>
        <v>ja</v>
      </c>
      <c r="H3782" s="21" t="s">
        <v>18</v>
      </c>
      <c r="I3782" s="29" t="n">
        <f aca="false">INDEX(Einstellungen!$B$27:$B$50,12)</f>
        <v>1.1</v>
      </c>
      <c r="J3782" s="29" t="n">
        <f aca="false">F3782*I3782</f>
        <v>23.594725</v>
      </c>
    </row>
    <row r="3783" customFormat="false" ht="15" hidden="false" customHeight="false" outlineLevel="0" collapsed="false">
      <c r="A3783" s="28" t="n">
        <v>45738</v>
      </c>
      <c r="B3783" s="21" t="s">
        <v>124</v>
      </c>
      <c r="C3783" s="21" t="s">
        <v>138</v>
      </c>
      <c r="D3783" s="29" t="n">
        <v>-15.18</v>
      </c>
      <c r="E3783" s="29" t="n">
        <f aca="false">D3783/10</f>
        <v>-1.518</v>
      </c>
      <c r="F3783" s="29" t="n">
        <f aca="false">(E3783+Einstellungen!$B$20)*(1+Einstellungen!$B$10)</f>
        <v>20.39422</v>
      </c>
      <c r="G3783" s="21" t="str">
        <f aca="false">IF(F3783&lt;Einstellungen!$B$5,"ja","nein")</f>
        <v>ja</v>
      </c>
      <c r="H3783" s="21" t="s">
        <v>18</v>
      </c>
      <c r="I3783" s="29" t="n">
        <f aca="false">INDEX(Einstellungen!$B$27:$B$50,13)</f>
        <v>1.2</v>
      </c>
      <c r="J3783" s="29" t="n">
        <f aca="false">F3783*I3783</f>
        <v>24.473064</v>
      </c>
    </row>
    <row r="3784" customFormat="false" ht="15" hidden="false" customHeight="false" outlineLevel="0" collapsed="false">
      <c r="A3784" s="28" t="n">
        <v>45738</v>
      </c>
      <c r="B3784" s="21" t="s">
        <v>125</v>
      </c>
      <c r="C3784" s="21" t="s">
        <v>138</v>
      </c>
      <c r="D3784" s="29" t="n">
        <v>-15.04</v>
      </c>
      <c r="E3784" s="29" t="n">
        <f aca="false">D3784/10</f>
        <v>-1.504</v>
      </c>
      <c r="F3784" s="29" t="n">
        <f aca="false">(E3784+Einstellungen!$B$20)*(1+Einstellungen!$B$10)</f>
        <v>20.41088</v>
      </c>
      <c r="G3784" s="21" t="str">
        <f aca="false">IF(F3784&lt;Einstellungen!$B$5,"ja","nein")</f>
        <v>ja</v>
      </c>
      <c r="H3784" s="21" t="s">
        <v>18</v>
      </c>
      <c r="I3784" s="29" t="n">
        <f aca="false">INDEX(Einstellungen!$B$27:$B$50,14)</f>
        <v>1.15</v>
      </c>
      <c r="J3784" s="29" t="n">
        <f aca="false">F3784*I3784</f>
        <v>23.472512</v>
      </c>
    </row>
    <row r="3785" customFormat="false" ht="15" hidden="false" customHeight="false" outlineLevel="0" collapsed="false">
      <c r="A3785" s="28" t="n">
        <v>45738</v>
      </c>
      <c r="B3785" s="21" t="s">
        <v>126</v>
      </c>
      <c r="C3785" s="21" t="s">
        <v>138</v>
      </c>
      <c r="D3785" s="29" t="n">
        <v>-6.79</v>
      </c>
      <c r="E3785" s="29" t="n">
        <f aca="false">D3785/10</f>
        <v>-0.679</v>
      </c>
      <c r="F3785" s="29" t="n">
        <f aca="false">(E3785+Einstellungen!$B$20)*(1+Einstellungen!$B$10)</f>
        <v>21.39263</v>
      </c>
      <c r="G3785" s="21" t="str">
        <f aca="false">IF(F3785&lt;Einstellungen!$B$5,"ja","nein")</f>
        <v>ja</v>
      </c>
      <c r="H3785" s="21" t="s">
        <v>18</v>
      </c>
      <c r="I3785" s="29" t="n">
        <f aca="false">INDEX(Einstellungen!$B$27:$B$50,15)</f>
        <v>1</v>
      </c>
      <c r="J3785" s="29" t="n">
        <f aca="false">F3785*I3785</f>
        <v>21.39263</v>
      </c>
    </row>
    <row r="3786" customFormat="false" ht="15" hidden="false" customHeight="false" outlineLevel="0" collapsed="false">
      <c r="A3786" s="28" t="n">
        <v>45738</v>
      </c>
      <c r="B3786" s="21" t="s">
        <v>127</v>
      </c>
      <c r="C3786" s="21" t="s">
        <v>138</v>
      </c>
      <c r="D3786" s="29" t="n">
        <v>-1.51</v>
      </c>
      <c r="E3786" s="29" t="n">
        <f aca="false">D3786/10</f>
        <v>-0.151</v>
      </c>
      <c r="F3786" s="29" t="n">
        <f aca="false">(E3786+Einstellungen!$B$20)*(1+Einstellungen!$B$10)</f>
        <v>22.02095</v>
      </c>
      <c r="G3786" s="21" t="str">
        <f aca="false">IF(F3786&lt;Einstellungen!$B$5,"ja","nein")</f>
        <v>ja</v>
      </c>
      <c r="H3786" s="21" t="s">
        <v>18</v>
      </c>
      <c r="I3786" s="29" t="n">
        <f aca="false">INDEX(Einstellungen!$B$27:$B$50,16)</f>
        <v>0.95</v>
      </c>
      <c r="J3786" s="29" t="n">
        <f aca="false">F3786*I3786</f>
        <v>20.9199025</v>
      </c>
    </row>
    <row r="3787" customFormat="false" ht="15" hidden="false" customHeight="false" outlineLevel="0" collapsed="false">
      <c r="A3787" s="28" t="n">
        <v>45738</v>
      </c>
      <c r="B3787" s="21" t="s">
        <v>128</v>
      </c>
      <c r="C3787" s="21" t="s">
        <v>138</v>
      </c>
      <c r="D3787" s="29" t="n">
        <v>1.01</v>
      </c>
      <c r="E3787" s="29" t="n">
        <f aca="false">D3787/10</f>
        <v>0.101</v>
      </c>
      <c r="F3787" s="29" t="n">
        <f aca="false">(E3787+Einstellungen!$B$20)*(1+Einstellungen!$B$10)</f>
        <v>22.32083</v>
      </c>
      <c r="G3787" s="21" t="str">
        <f aca="false">IF(F3787&lt;Einstellungen!$B$5,"ja","nein")</f>
        <v>ja</v>
      </c>
      <c r="H3787" s="21" t="s">
        <v>18</v>
      </c>
      <c r="I3787" s="29" t="n">
        <f aca="false">INDEX(Einstellungen!$B$27:$B$50,17)</f>
        <v>0.95</v>
      </c>
      <c r="J3787" s="29" t="n">
        <f aca="false">F3787*I3787</f>
        <v>21.2047885</v>
      </c>
    </row>
    <row r="3788" customFormat="false" ht="15" hidden="false" customHeight="false" outlineLevel="0" collapsed="false">
      <c r="A3788" s="28" t="n">
        <v>45738</v>
      </c>
      <c r="B3788" s="21" t="s">
        <v>129</v>
      </c>
      <c r="C3788" s="21" t="s">
        <v>138</v>
      </c>
      <c r="D3788" s="29" t="n">
        <v>34.99</v>
      </c>
      <c r="E3788" s="29" t="n">
        <f aca="false">D3788/10</f>
        <v>3.499</v>
      </c>
      <c r="F3788" s="29" t="n">
        <f aca="false">(E3788+Einstellungen!$B$20)*(1+Einstellungen!$B$10)</f>
        <v>26.36445</v>
      </c>
      <c r="G3788" s="21" t="str">
        <f aca="false">IF(F3788&lt;Einstellungen!$B$5,"ja","nein")</f>
        <v>ja</v>
      </c>
      <c r="H3788" s="21" t="s">
        <v>18</v>
      </c>
      <c r="I3788" s="29" t="n">
        <f aca="false">INDEX(Einstellungen!$B$27:$B$50,18)</f>
        <v>1.1</v>
      </c>
      <c r="J3788" s="29" t="n">
        <f aca="false">F3788*I3788</f>
        <v>29.000895</v>
      </c>
    </row>
    <row r="3789" customFormat="false" ht="15" hidden="false" customHeight="false" outlineLevel="0" collapsed="false">
      <c r="A3789" s="28" t="n">
        <v>45738</v>
      </c>
      <c r="B3789" s="21" t="s">
        <v>130</v>
      </c>
      <c r="C3789" s="21" t="s">
        <v>138</v>
      </c>
      <c r="D3789" s="29" t="n">
        <v>60.03</v>
      </c>
      <c r="E3789" s="29" t="n">
        <f aca="false">D3789/10</f>
        <v>6.003</v>
      </c>
      <c r="F3789" s="29" t="n">
        <f aca="false">(E3789+Einstellungen!$B$20)*(1+Einstellungen!$B$10)</f>
        <v>29.34421</v>
      </c>
      <c r="G3789" s="21" t="str">
        <f aca="false">IF(F3789&lt;Einstellungen!$B$5,"ja","nein")</f>
        <v>nein</v>
      </c>
      <c r="H3789" s="21" t="s">
        <v>18</v>
      </c>
      <c r="I3789" s="29" t="n">
        <f aca="false">INDEX(Einstellungen!$B$27:$B$50,19)</f>
        <v>1.35</v>
      </c>
      <c r="J3789" s="29" t="n">
        <f aca="false">F3789*I3789</f>
        <v>39.6146835</v>
      </c>
    </row>
    <row r="3790" customFormat="false" ht="15" hidden="false" customHeight="false" outlineLevel="0" collapsed="false">
      <c r="A3790" s="28" t="n">
        <v>45738</v>
      </c>
      <c r="B3790" s="21" t="s">
        <v>131</v>
      </c>
      <c r="C3790" s="21" t="s">
        <v>138</v>
      </c>
      <c r="D3790" s="29" t="n">
        <v>50.95</v>
      </c>
      <c r="E3790" s="29" t="n">
        <f aca="false">D3790/10</f>
        <v>5.095</v>
      </c>
      <c r="F3790" s="29" t="n">
        <f aca="false">(E3790+Einstellungen!$B$20)*(1+Einstellungen!$B$10)</f>
        <v>28.26369</v>
      </c>
      <c r="G3790" s="21" t="str">
        <f aca="false">IF(F3790&lt;Einstellungen!$B$5,"ja","nein")</f>
        <v>ja</v>
      </c>
      <c r="H3790" s="21" t="s">
        <v>18</v>
      </c>
      <c r="I3790" s="29" t="n">
        <f aca="false">INDEX(Einstellungen!$B$27:$B$50,20)</f>
        <v>1.45</v>
      </c>
      <c r="J3790" s="29" t="n">
        <f aca="false">F3790*I3790</f>
        <v>40.9823505</v>
      </c>
    </row>
    <row r="3791" customFormat="false" ht="15" hidden="false" customHeight="false" outlineLevel="0" collapsed="false">
      <c r="A3791" s="28" t="n">
        <v>45738</v>
      </c>
      <c r="B3791" s="21" t="s">
        <v>132</v>
      </c>
      <c r="C3791" s="21" t="s">
        <v>138</v>
      </c>
      <c r="D3791" s="29" t="n">
        <v>42.15</v>
      </c>
      <c r="E3791" s="29" t="n">
        <f aca="false">D3791/10</f>
        <v>4.215</v>
      </c>
      <c r="F3791" s="29" t="n">
        <f aca="false">(E3791+Einstellungen!$B$20)*(1+Einstellungen!$B$10)</f>
        <v>27.21649</v>
      </c>
      <c r="G3791" s="21" t="str">
        <f aca="false">IF(F3791&lt;Einstellungen!$B$5,"ja","nein")</f>
        <v>ja</v>
      </c>
      <c r="H3791" s="21" t="s">
        <v>18</v>
      </c>
      <c r="I3791" s="29" t="n">
        <f aca="false">INDEX(Einstellungen!$B$27:$B$50,21)</f>
        <v>1.4</v>
      </c>
      <c r="J3791" s="29" t="n">
        <f aca="false">F3791*I3791</f>
        <v>38.103086</v>
      </c>
    </row>
    <row r="3792" customFormat="false" ht="15" hidden="false" customHeight="false" outlineLevel="0" collapsed="false">
      <c r="A3792" s="28" t="n">
        <v>45738</v>
      </c>
      <c r="B3792" s="21" t="s">
        <v>133</v>
      </c>
      <c r="C3792" s="21" t="s">
        <v>138</v>
      </c>
      <c r="D3792" s="29" t="n">
        <v>36.12</v>
      </c>
      <c r="E3792" s="29" t="n">
        <f aca="false">D3792/10</f>
        <v>3.612</v>
      </c>
      <c r="F3792" s="29" t="n">
        <f aca="false">(E3792+Einstellungen!$B$20)*(1+Einstellungen!$B$10)</f>
        <v>26.49892</v>
      </c>
      <c r="G3792" s="21" t="str">
        <f aca="false">IF(F3792&lt;Einstellungen!$B$5,"ja","nein")</f>
        <v>ja</v>
      </c>
      <c r="H3792" s="21" t="s">
        <v>18</v>
      </c>
      <c r="I3792" s="29" t="n">
        <f aca="false">INDEX(Einstellungen!$B$27:$B$50,22)</f>
        <v>1.25</v>
      </c>
      <c r="J3792" s="29" t="n">
        <f aca="false">F3792*I3792</f>
        <v>33.12365</v>
      </c>
    </row>
    <row r="3793" customFormat="false" ht="15" hidden="false" customHeight="false" outlineLevel="0" collapsed="false">
      <c r="A3793" s="28" t="n">
        <v>45738</v>
      </c>
      <c r="B3793" s="21" t="s">
        <v>134</v>
      </c>
      <c r="C3793" s="21" t="s">
        <v>138</v>
      </c>
      <c r="D3793" s="29" t="n">
        <v>37.14</v>
      </c>
      <c r="E3793" s="29" t="n">
        <f aca="false">D3793/10</f>
        <v>3.714</v>
      </c>
      <c r="F3793" s="29" t="n">
        <f aca="false">(E3793+Einstellungen!$B$20)*(1+Einstellungen!$B$10)</f>
        <v>26.6203</v>
      </c>
      <c r="G3793" s="21" t="str">
        <f aca="false">IF(F3793&lt;Einstellungen!$B$5,"ja","nein")</f>
        <v>ja</v>
      </c>
      <c r="H3793" s="21" t="s">
        <v>18</v>
      </c>
      <c r="I3793" s="29" t="n">
        <f aca="false">INDEX(Einstellungen!$B$27:$B$50,23)</f>
        <v>1.05</v>
      </c>
      <c r="J3793" s="29" t="n">
        <f aca="false">F3793*I3793</f>
        <v>27.951315</v>
      </c>
    </row>
    <row r="3794" customFormat="false" ht="15" hidden="false" customHeight="false" outlineLevel="0" collapsed="false">
      <c r="A3794" s="28" t="n">
        <v>45738</v>
      </c>
      <c r="B3794" s="21" t="s">
        <v>135</v>
      </c>
      <c r="C3794" s="21" t="s">
        <v>138</v>
      </c>
      <c r="D3794" s="29" t="n">
        <v>35.69</v>
      </c>
      <c r="E3794" s="29" t="n">
        <f aca="false">D3794/10</f>
        <v>3.569</v>
      </c>
      <c r="F3794" s="29" t="n">
        <f aca="false">(E3794+Einstellungen!$B$20)*(1+Einstellungen!$B$10)</f>
        <v>26.44775</v>
      </c>
      <c r="G3794" s="21" t="str">
        <f aca="false">IF(F3794&lt;Einstellungen!$B$5,"ja","nein")</f>
        <v>ja</v>
      </c>
      <c r="H3794" s="21" t="s">
        <v>18</v>
      </c>
      <c r="I3794" s="29" t="n">
        <f aca="false">INDEX(Einstellungen!$B$27:$B$50,24)</f>
        <v>0.8</v>
      </c>
      <c r="J3794" s="29" t="n">
        <f aca="false">F3794*I3794</f>
        <v>21.1582</v>
      </c>
    </row>
    <row r="3795" customFormat="false" ht="15" hidden="false" customHeight="false" outlineLevel="0" collapsed="false">
      <c r="A3795" s="28" t="n">
        <v>45739</v>
      </c>
      <c r="B3795" s="21" t="s">
        <v>111</v>
      </c>
      <c r="C3795" s="21" t="s">
        <v>139</v>
      </c>
      <c r="D3795" s="29" t="n">
        <v>13.69</v>
      </c>
      <c r="E3795" s="29" t="n">
        <f aca="false">D3795/10</f>
        <v>1.369</v>
      </c>
      <c r="F3795" s="29" t="n">
        <f aca="false">(E3795+Einstellungen!$B$20)*(1+Einstellungen!$B$10)</f>
        <v>23.82975</v>
      </c>
      <c r="G3795" s="21" t="str">
        <f aca="false">IF(F3795&lt;Einstellungen!$B$5,"ja","nein")</f>
        <v>ja</v>
      </c>
      <c r="H3795" s="21" t="s">
        <v>18</v>
      </c>
      <c r="I3795" s="29" t="n">
        <f aca="false">INDEX(Einstellungen!$B$27:$B$50,1)</f>
        <v>0.6</v>
      </c>
      <c r="J3795" s="29" t="n">
        <f aca="false">F3795*I3795</f>
        <v>14.29785</v>
      </c>
    </row>
    <row r="3796" customFormat="false" ht="15" hidden="false" customHeight="false" outlineLevel="0" collapsed="false">
      <c r="A3796" s="28" t="n">
        <v>45739</v>
      </c>
      <c r="B3796" s="21" t="s">
        <v>113</v>
      </c>
      <c r="C3796" s="21" t="s">
        <v>139</v>
      </c>
      <c r="D3796" s="29" t="n">
        <v>19.01</v>
      </c>
      <c r="E3796" s="29" t="n">
        <f aca="false">D3796/10</f>
        <v>1.901</v>
      </c>
      <c r="F3796" s="29" t="n">
        <f aca="false">(E3796+Einstellungen!$B$20)*(1+Einstellungen!$B$10)</f>
        <v>24.46283</v>
      </c>
      <c r="G3796" s="21" t="str">
        <f aca="false">IF(F3796&lt;Einstellungen!$B$5,"ja","nein")</f>
        <v>ja</v>
      </c>
      <c r="H3796" s="21" t="s">
        <v>18</v>
      </c>
      <c r="I3796" s="29" t="n">
        <f aca="false">INDEX(Einstellungen!$B$27:$B$50,2)</f>
        <v>0.5</v>
      </c>
      <c r="J3796" s="29" t="n">
        <f aca="false">F3796*I3796</f>
        <v>12.231415</v>
      </c>
    </row>
    <row r="3797" customFormat="false" ht="15" hidden="false" customHeight="false" outlineLevel="0" collapsed="false">
      <c r="A3797" s="28" t="n">
        <v>45739</v>
      </c>
      <c r="B3797" s="21" t="s">
        <v>114</v>
      </c>
      <c r="C3797" s="21" t="s">
        <v>139</v>
      </c>
      <c r="D3797" s="29" t="n">
        <v>23.65</v>
      </c>
      <c r="E3797" s="29" t="n">
        <f aca="false">D3797/10</f>
        <v>2.365</v>
      </c>
      <c r="F3797" s="29" t="n">
        <f aca="false">(E3797+Einstellungen!$B$20)*(1+Einstellungen!$B$10)</f>
        <v>25.01499</v>
      </c>
      <c r="G3797" s="21" t="str">
        <f aca="false">IF(F3797&lt;Einstellungen!$B$5,"ja","nein")</f>
        <v>ja</v>
      </c>
      <c r="H3797" s="21" t="s">
        <v>18</v>
      </c>
      <c r="I3797" s="29" t="n">
        <f aca="false">INDEX(Einstellungen!$B$27:$B$50,3)</f>
        <v>0.45</v>
      </c>
      <c r="J3797" s="29" t="n">
        <f aca="false">F3797*I3797</f>
        <v>11.2567455</v>
      </c>
    </row>
    <row r="3798" customFormat="false" ht="15" hidden="false" customHeight="false" outlineLevel="0" collapsed="false">
      <c r="A3798" s="28" t="n">
        <v>45739</v>
      </c>
      <c r="B3798" s="21" t="s">
        <v>115</v>
      </c>
      <c r="C3798" s="21" t="s">
        <v>139</v>
      </c>
      <c r="D3798" s="29" t="n">
        <v>23.49</v>
      </c>
      <c r="E3798" s="29" t="n">
        <f aca="false">D3798/10</f>
        <v>2.349</v>
      </c>
      <c r="F3798" s="29" t="n">
        <f aca="false">(E3798+Einstellungen!$B$20)*(1+Einstellungen!$B$10)</f>
        <v>24.99595</v>
      </c>
      <c r="G3798" s="21" t="str">
        <f aca="false">IF(F3798&lt;Einstellungen!$B$5,"ja","nein")</f>
        <v>ja</v>
      </c>
      <c r="H3798" s="21" t="s">
        <v>18</v>
      </c>
      <c r="I3798" s="29" t="n">
        <f aca="false">INDEX(Einstellungen!$B$27:$B$50,4)</f>
        <v>0.45</v>
      </c>
      <c r="J3798" s="29" t="n">
        <f aca="false">F3798*I3798</f>
        <v>11.2481775</v>
      </c>
    </row>
    <row r="3799" customFormat="false" ht="15" hidden="false" customHeight="false" outlineLevel="0" collapsed="false">
      <c r="A3799" s="28" t="n">
        <v>45739</v>
      </c>
      <c r="B3799" s="21" t="s">
        <v>116</v>
      </c>
      <c r="C3799" s="21" t="s">
        <v>139</v>
      </c>
      <c r="D3799" s="29" t="n">
        <v>24.82</v>
      </c>
      <c r="E3799" s="29" t="n">
        <f aca="false">D3799/10</f>
        <v>2.482</v>
      </c>
      <c r="F3799" s="29" t="n">
        <f aca="false">(E3799+Einstellungen!$B$20)*(1+Einstellungen!$B$10)</f>
        <v>25.15422</v>
      </c>
      <c r="G3799" s="21" t="str">
        <f aca="false">IF(F3799&lt;Einstellungen!$B$5,"ja","nein")</f>
        <v>ja</v>
      </c>
      <c r="H3799" s="21" t="s">
        <v>18</v>
      </c>
      <c r="I3799" s="29" t="n">
        <f aca="false">INDEX(Einstellungen!$B$27:$B$50,5)</f>
        <v>0.45</v>
      </c>
      <c r="J3799" s="29" t="n">
        <f aca="false">F3799*I3799</f>
        <v>11.319399</v>
      </c>
    </row>
    <row r="3800" customFormat="false" ht="15" hidden="false" customHeight="false" outlineLevel="0" collapsed="false">
      <c r="A3800" s="28" t="n">
        <v>45739</v>
      </c>
      <c r="B3800" s="21" t="s">
        <v>117</v>
      </c>
      <c r="C3800" s="21" t="s">
        <v>139</v>
      </c>
      <c r="D3800" s="29" t="n">
        <v>25.01</v>
      </c>
      <c r="E3800" s="29" t="n">
        <f aca="false">D3800/10</f>
        <v>2.501</v>
      </c>
      <c r="F3800" s="29" t="n">
        <f aca="false">(E3800+Einstellungen!$B$20)*(1+Einstellungen!$B$10)</f>
        <v>25.17683</v>
      </c>
      <c r="G3800" s="21" t="str">
        <f aca="false">IF(F3800&lt;Einstellungen!$B$5,"ja","nein")</f>
        <v>ja</v>
      </c>
      <c r="H3800" s="21" t="s">
        <v>18</v>
      </c>
      <c r="I3800" s="29" t="n">
        <f aca="false">INDEX(Einstellungen!$B$27:$B$50,6)</f>
        <v>0.5</v>
      </c>
      <c r="J3800" s="29" t="n">
        <f aca="false">F3800*I3800</f>
        <v>12.588415</v>
      </c>
    </row>
    <row r="3801" customFormat="false" ht="15" hidden="false" customHeight="false" outlineLevel="0" collapsed="false">
      <c r="A3801" s="28" t="n">
        <v>45739</v>
      </c>
      <c r="B3801" s="21" t="s">
        <v>118</v>
      </c>
      <c r="C3801" s="21" t="s">
        <v>139</v>
      </c>
      <c r="D3801" s="29" t="n">
        <v>24.84</v>
      </c>
      <c r="E3801" s="29" t="n">
        <f aca="false">D3801/10</f>
        <v>2.484</v>
      </c>
      <c r="F3801" s="29" t="n">
        <f aca="false">(E3801+Einstellungen!$B$20)*(1+Einstellungen!$B$10)</f>
        <v>25.1566</v>
      </c>
      <c r="G3801" s="21" t="str">
        <f aca="false">IF(F3801&lt;Einstellungen!$B$5,"ja","nein")</f>
        <v>ja</v>
      </c>
      <c r="H3801" s="21" t="s">
        <v>18</v>
      </c>
      <c r="I3801" s="29" t="n">
        <f aca="false">INDEX(Einstellungen!$B$27:$B$50,7)</f>
        <v>0.7</v>
      </c>
      <c r="J3801" s="29" t="n">
        <f aca="false">F3801*I3801</f>
        <v>17.60962</v>
      </c>
    </row>
    <row r="3802" customFormat="false" ht="15" hidden="false" customHeight="false" outlineLevel="0" collapsed="false">
      <c r="A3802" s="28" t="n">
        <v>45739</v>
      </c>
      <c r="B3802" s="21" t="s">
        <v>119</v>
      </c>
      <c r="C3802" s="21" t="s">
        <v>139</v>
      </c>
      <c r="D3802" s="29" t="n">
        <v>24.26</v>
      </c>
      <c r="E3802" s="29" t="n">
        <f aca="false">D3802/10</f>
        <v>2.426</v>
      </c>
      <c r="F3802" s="29" t="n">
        <f aca="false">(E3802+Einstellungen!$B$20)*(1+Einstellungen!$B$10)</f>
        <v>25.08758</v>
      </c>
      <c r="G3802" s="21" t="str">
        <f aca="false">IF(F3802&lt;Einstellungen!$B$5,"ja","nein")</f>
        <v>ja</v>
      </c>
      <c r="H3802" s="21" t="s">
        <v>18</v>
      </c>
      <c r="I3802" s="29" t="n">
        <f aca="false">INDEX(Einstellungen!$B$27:$B$50,8)</f>
        <v>0.95</v>
      </c>
      <c r="J3802" s="29" t="n">
        <f aca="false">F3802*I3802</f>
        <v>23.833201</v>
      </c>
    </row>
    <row r="3803" customFormat="false" ht="15" hidden="false" customHeight="false" outlineLevel="0" collapsed="false">
      <c r="A3803" s="28" t="n">
        <v>45739</v>
      </c>
      <c r="B3803" s="21" t="s">
        <v>120</v>
      </c>
      <c r="C3803" s="21" t="s">
        <v>139</v>
      </c>
      <c r="D3803" s="29" t="n">
        <v>18.99</v>
      </c>
      <c r="E3803" s="29" t="n">
        <f aca="false">D3803/10</f>
        <v>1.899</v>
      </c>
      <c r="F3803" s="29" t="n">
        <f aca="false">(E3803+Einstellungen!$B$20)*(1+Einstellungen!$B$10)</f>
        <v>24.46045</v>
      </c>
      <c r="G3803" s="21" t="str">
        <f aca="false">IF(F3803&lt;Einstellungen!$B$5,"ja","nein")</f>
        <v>ja</v>
      </c>
      <c r="H3803" s="21" t="s">
        <v>18</v>
      </c>
      <c r="I3803" s="29" t="n">
        <f aca="false">INDEX(Einstellungen!$B$27:$B$50,9)</f>
        <v>1.05</v>
      </c>
      <c r="J3803" s="29" t="n">
        <f aca="false">F3803*I3803</f>
        <v>25.6834725</v>
      </c>
    </row>
    <row r="3804" customFormat="false" ht="15" hidden="false" customHeight="false" outlineLevel="0" collapsed="false">
      <c r="A3804" s="28" t="n">
        <v>45739</v>
      </c>
      <c r="B3804" s="21" t="s">
        <v>121</v>
      </c>
      <c r="C3804" s="21" t="s">
        <v>139</v>
      </c>
      <c r="D3804" s="29" t="n">
        <v>23.09</v>
      </c>
      <c r="E3804" s="29" t="n">
        <f aca="false">D3804/10</f>
        <v>2.309</v>
      </c>
      <c r="F3804" s="29" t="n">
        <f aca="false">(E3804+Einstellungen!$B$20)*(1+Einstellungen!$B$10)</f>
        <v>24.94835</v>
      </c>
      <c r="G3804" s="21" t="str">
        <f aca="false">IF(F3804&lt;Einstellungen!$B$5,"ja","nein")</f>
        <v>ja</v>
      </c>
      <c r="H3804" s="21" t="s">
        <v>18</v>
      </c>
      <c r="I3804" s="29" t="n">
        <f aca="false">INDEX(Einstellungen!$B$27:$B$50,10)</f>
        <v>1.05</v>
      </c>
      <c r="J3804" s="29" t="n">
        <f aca="false">F3804*I3804</f>
        <v>26.1957675</v>
      </c>
    </row>
    <row r="3805" customFormat="false" ht="15" hidden="false" customHeight="false" outlineLevel="0" collapsed="false">
      <c r="A3805" s="28" t="n">
        <v>45739</v>
      </c>
      <c r="B3805" s="21" t="s">
        <v>122</v>
      </c>
      <c r="C3805" s="21" t="s">
        <v>139</v>
      </c>
      <c r="D3805" s="29" t="n">
        <v>13.78</v>
      </c>
      <c r="E3805" s="29" t="n">
        <f aca="false">D3805/10</f>
        <v>1.378</v>
      </c>
      <c r="F3805" s="29" t="n">
        <f aca="false">(E3805+Einstellungen!$B$20)*(1+Einstellungen!$B$10)</f>
        <v>23.84046</v>
      </c>
      <c r="G3805" s="21" t="str">
        <f aca="false">IF(F3805&lt;Einstellungen!$B$5,"ja","nein")</f>
        <v>ja</v>
      </c>
      <c r="H3805" s="21" t="s">
        <v>18</v>
      </c>
      <c r="I3805" s="29" t="n">
        <f aca="false">INDEX(Einstellungen!$B$27:$B$50,11)</f>
        <v>1.05</v>
      </c>
      <c r="J3805" s="29" t="n">
        <f aca="false">F3805*I3805</f>
        <v>25.032483</v>
      </c>
    </row>
    <row r="3806" customFormat="false" ht="15" hidden="false" customHeight="false" outlineLevel="0" collapsed="false">
      <c r="A3806" s="28" t="n">
        <v>45739</v>
      </c>
      <c r="B3806" s="21" t="s">
        <v>123</v>
      </c>
      <c r="C3806" s="21" t="s">
        <v>139</v>
      </c>
      <c r="D3806" s="29" t="n">
        <v>9.6</v>
      </c>
      <c r="E3806" s="29" t="n">
        <f aca="false">D3806/10</f>
        <v>0.96</v>
      </c>
      <c r="F3806" s="29" t="n">
        <f aca="false">(E3806+Einstellungen!$B$20)*(1+Einstellungen!$B$10)</f>
        <v>23.34304</v>
      </c>
      <c r="G3806" s="21" t="str">
        <f aca="false">IF(F3806&lt;Einstellungen!$B$5,"ja","nein")</f>
        <v>ja</v>
      </c>
      <c r="H3806" s="21" t="s">
        <v>18</v>
      </c>
      <c r="I3806" s="29" t="n">
        <f aca="false">INDEX(Einstellungen!$B$27:$B$50,12)</f>
        <v>1.1</v>
      </c>
      <c r="J3806" s="29" t="n">
        <f aca="false">F3806*I3806</f>
        <v>25.677344</v>
      </c>
    </row>
    <row r="3807" customFormat="false" ht="15" hidden="false" customHeight="false" outlineLevel="0" collapsed="false">
      <c r="A3807" s="28" t="n">
        <v>45739</v>
      </c>
      <c r="B3807" s="21" t="s">
        <v>124</v>
      </c>
      <c r="C3807" s="21" t="s">
        <v>139</v>
      </c>
      <c r="D3807" s="29" t="n">
        <v>13.49</v>
      </c>
      <c r="E3807" s="29" t="n">
        <f aca="false">D3807/10</f>
        <v>1.349</v>
      </c>
      <c r="F3807" s="29" t="n">
        <f aca="false">(E3807+Einstellungen!$B$20)*(1+Einstellungen!$B$10)</f>
        <v>23.80595</v>
      </c>
      <c r="G3807" s="21" t="str">
        <f aca="false">IF(F3807&lt;Einstellungen!$B$5,"ja","nein")</f>
        <v>ja</v>
      </c>
      <c r="H3807" s="21" t="s">
        <v>18</v>
      </c>
      <c r="I3807" s="29" t="n">
        <f aca="false">INDEX(Einstellungen!$B$27:$B$50,13)</f>
        <v>1.2</v>
      </c>
      <c r="J3807" s="29" t="n">
        <f aca="false">F3807*I3807</f>
        <v>28.56714</v>
      </c>
    </row>
    <row r="3808" customFormat="false" ht="15" hidden="false" customHeight="false" outlineLevel="0" collapsed="false">
      <c r="A3808" s="28" t="n">
        <v>45739</v>
      </c>
      <c r="B3808" s="21" t="s">
        <v>125</v>
      </c>
      <c r="C3808" s="21" t="s">
        <v>139</v>
      </c>
      <c r="D3808" s="29" t="n">
        <v>5.01</v>
      </c>
      <c r="E3808" s="29" t="n">
        <f aca="false">D3808/10</f>
        <v>0.501</v>
      </c>
      <c r="F3808" s="29" t="n">
        <f aca="false">(E3808+Einstellungen!$B$20)*(1+Einstellungen!$B$10)</f>
        <v>22.79683</v>
      </c>
      <c r="G3808" s="21" t="str">
        <f aca="false">IF(F3808&lt;Einstellungen!$B$5,"ja","nein")</f>
        <v>ja</v>
      </c>
      <c r="H3808" s="21" t="s">
        <v>18</v>
      </c>
      <c r="I3808" s="29" t="n">
        <f aca="false">INDEX(Einstellungen!$B$27:$B$50,14)</f>
        <v>1.15</v>
      </c>
      <c r="J3808" s="29" t="n">
        <f aca="false">F3808*I3808</f>
        <v>26.2163545</v>
      </c>
    </row>
    <row r="3809" customFormat="false" ht="15" hidden="false" customHeight="false" outlineLevel="0" collapsed="false">
      <c r="A3809" s="28" t="n">
        <v>45739</v>
      </c>
      <c r="B3809" s="21" t="s">
        <v>126</v>
      </c>
      <c r="C3809" s="21" t="s">
        <v>139</v>
      </c>
      <c r="D3809" s="29" t="n">
        <v>11.46</v>
      </c>
      <c r="E3809" s="29" t="n">
        <f aca="false">D3809/10</f>
        <v>1.146</v>
      </c>
      <c r="F3809" s="29" t="n">
        <f aca="false">(E3809+Einstellungen!$B$20)*(1+Einstellungen!$B$10)</f>
        <v>23.56438</v>
      </c>
      <c r="G3809" s="21" t="str">
        <f aca="false">IF(F3809&lt;Einstellungen!$B$5,"ja","nein")</f>
        <v>ja</v>
      </c>
      <c r="H3809" s="21" t="s">
        <v>18</v>
      </c>
      <c r="I3809" s="29" t="n">
        <f aca="false">INDEX(Einstellungen!$B$27:$B$50,15)</f>
        <v>1</v>
      </c>
      <c r="J3809" s="29" t="n">
        <f aca="false">F3809*I3809</f>
        <v>23.56438</v>
      </c>
    </row>
    <row r="3810" customFormat="false" ht="15" hidden="false" customHeight="false" outlineLevel="0" collapsed="false">
      <c r="A3810" s="28" t="n">
        <v>45739</v>
      </c>
      <c r="B3810" s="21" t="s">
        <v>127</v>
      </c>
      <c r="C3810" s="21" t="s">
        <v>139</v>
      </c>
      <c r="D3810" s="29" t="n">
        <v>42.5</v>
      </c>
      <c r="E3810" s="29" t="n">
        <f aca="false">D3810/10</f>
        <v>4.25</v>
      </c>
      <c r="F3810" s="29" t="n">
        <f aca="false">(E3810+Einstellungen!$B$20)*(1+Einstellungen!$B$10)</f>
        <v>27.25814</v>
      </c>
      <c r="G3810" s="21" t="str">
        <f aca="false">IF(F3810&lt;Einstellungen!$B$5,"ja","nein")</f>
        <v>ja</v>
      </c>
      <c r="H3810" s="21" t="s">
        <v>18</v>
      </c>
      <c r="I3810" s="29" t="n">
        <f aca="false">INDEX(Einstellungen!$B$27:$B$50,16)</f>
        <v>0.95</v>
      </c>
      <c r="J3810" s="29" t="n">
        <f aca="false">F3810*I3810</f>
        <v>25.895233</v>
      </c>
    </row>
    <row r="3811" customFormat="false" ht="15" hidden="false" customHeight="false" outlineLevel="0" collapsed="false">
      <c r="A3811" s="28" t="n">
        <v>45739</v>
      </c>
      <c r="B3811" s="21" t="s">
        <v>128</v>
      </c>
      <c r="C3811" s="21" t="s">
        <v>139</v>
      </c>
      <c r="D3811" s="29" t="n">
        <v>84.42</v>
      </c>
      <c r="E3811" s="29" t="n">
        <f aca="false">D3811/10</f>
        <v>8.442</v>
      </c>
      <c r="F3811" s="29" t="n">
        <f aca="false">(E3811+Einstellungen!$B$20)*(1+Einstellungen!$B$10)</f>
        <v>32.24662</v>
      </c>
      <c r="G3811" s="21" t="str">
        <f aca="false">IF(F3811&lt;Einstellungen!$B$5,"ja","nein")</f>
        <v>nein</v>
      </c>
      <c r="H3811" s="21" t="s">
        <v>18</v>
      </c>
      <c r="I3811" s="29" t="n">
        <f aca="false">INDEX(Einstellungen!$B$27:$B$50,17)</f>
        <v>0.95</v>
      </c>
      <c r="J3811" s="29" t="n">
        <f aca="false">F3811*I3811</f>
        <v>30.634289</v>
      </c>
    </row>
    <row r="3812" customFormat="false" ht="15" hidden="false" customHeight="false" outlineLevel="0" collapsed="false">
      <c r="A3812" s="28" t="n">
        <v>45739</v>
      </c>
      <c r="B3812" s="21" t="s">
        <v>129</v>
      </c>
      <c r="C3812" s="21" t="s">
        <v>139</v>
      </c>
      <c r="D3812" s="29" t="n">
        <v>124.23</v>
      </c>
      <c r="E3812" s="29" t="n">
        <f aca="false">D3812/10</f>
        <v>12.423</v>
      </c>
      <c r="F3812" s="29" t="n">
        <f aca="false">(E3812+Einstellungen!$B$20)*(1+Einstellungen!$B$10)</f>
        <v>36.98401</v>
      </c>
      <c r="G3812" s="21" t="str">
        <f aca="false">IF(F3812&lt;Einstellungen!$B$5,"ja","nein")</f>
        <v>nein</v>
      </c>
      <c r="H3812" s="21" t="s">
        <v>18</v>
      </c>
      <c r="I3812" s="29" t="n">
        <f aca="false">INDEX(Einstellungen!$B$27:$B$50,18)</f>
        <v>1.1</v>
      </c>
      <c r="J3812" s="29" t="n">
        <f aca="false">F3812*I3812</f>
        <v>40.682411</v>
      </c>
    </row>
    <row r="3813" customFormat="false" ht="15" hidden="false" customHeight="false" outlineLevel="0" collapsed="false">
      <c r="A3813" s="28" t="n">
        <v>45739</v>
      </c>
      <c r="B3813" s="21" t="s">
        <v>130</v>
      </c>
      <c r="C3813" s="21" t="s">
        <v>139</v>
      </c>
      <c r="D3813" s="29" t="n">
        <v>140</v>
      </c>
      <c r="E3813" s="29" t="n">
        <f aca="false">D3813/10</f>
        <v>14</v>
      </c>
      <c r="F3813" s="29" t="n">
        <f aca="false">(E3813+Einstellungen!$B$20)*(1+Einstellungen!$B$10)</f>
        <v>38.86064</v>
      </c>
      <c r="G3813" s="21" t="str">
        <f aca="false">IF(F3813&lt;Einstellungen!$B$5,"ja","nein")</f>
        <v>nein</v>
      </c>
      <c r="H3813" s="21" t="s">
        <v>18</v>
      </c>
      <c r="I3813" s="29" t="n">
        <f aca="false">INDEX(Einstellungen!$B$27:$B$50,19)</f>
        <v>1.35</v>
      </c>
      <c r="J3813" s="29" t="n">
        <f aca="false">F3813*I3813</f>
        <v>52.461864</v>
      </c>
    </row>
    <row r="3814" customFormat="false" ht="15" hidden="false" customHeight="false" outlineLevel="0" collapsed="false">
      <c r="A3814" s="28" t="n">
        <v>45739</v>
      </c>
      <c r="B3814" s="21" t="s">
        <v>131</v>
      </c>
      <c r="C3814" s="21" t="s">
        <v>139</v>
      </c>
      <c r="D3814" s="29" t="n">
        <v>142.51</v>
      </c>
      <c r="E3814" s="29" t="n">
        <f aca="false">D3814/10</f>
        <v>14.251</v>
      </c>
      <c r="F3814" s="29" t="n">
        <f aca="false">(E3814+Einstellungen!$B$20)*(1+Einstellungen!$B$10)</f>
        <v>39.15933</v>
      </c>
      <c r="G3814" s="21" t="str">
        <f aca="false">IF(F3814&lt;Einstellungen!$B$5,"ja","nein")</f>
        <v>nein</v>
      </c>
      <c r="H3814" s="21" t="s">
        <v>18</v>
      </c>
      <c r="I3814" s="29" t="n">
        <f aca="false">INDEX(Einstellungen!$B$27:$B$50,20)</f>
        <v>1.45</v>
      </c>
      <c r="J3814" s="29" t="n">
        <f aca="false">F3814*I3814</f>
        <v>56.7810285</v>
      </c>
    </row>
    <row r="3815" customFormat="false" ht="15" hidden="false" customHeight="false" outlineLevel="0" collapsed="false">
      <c r="A3815" s="28" t="n">
        <v>45739</v>
      </c>
      <c r="B3815" s="21" t="s">
        <v>132</v>
      </c>
      <c r="C3815" s="21" t="s">
        <v>139</v>
      </c>
      <c r="D3815" s="29" t="n">
        <v>140.58</v>
      </c>
      <c r="E3815" s="29" t="n">
        <f aca="false">D3815/10</f>
        <v>14.058</v>
      </c>
      <c r="F3815" s="29" t="n">
        <f aca="false">(E3815+Einstellungen!$B$20)*(1+Einstellungen!$B$10)</f>
        <v>38.92966</v>
      </c>
      <c r="G3815" s="21" t="str">
        <f aca="false">IF(F3815&lt;Einstellungen!$B$5,"ja","nein")</f>
        <v>nein</v>
      </c>
      <c r="H3815" s="21" t="s">
        <v>18</v>
      </c>
      <c r="I3815" s="29" t="n">
        <f aca="false">INDEX(Einstellungen!$B$27:$B$50,21)</f>
        <v>1.4</v>
      </c>
      <c r="J3815" s="29" t="n">
        <f aca="false">F3815*I3815</f>
        <v>54.501524</v>
      </c>
    </row>
    <row r="3816" customFormat="false" ht="15" hidden="false" customHeight="false" outlineLevel="0" collapsed="false">
      <c r="A3816" s="28" t="n">
        <v>45739</v>
      </c>
      <c r="B3816" s="21" t="s">
        <v>133</v>
      </c>
      <c r="C3816" s="21" t="s">
        <v>139</v>
      </c>
      <c r="D3816" s="29" t="n">
        <v>130</v>
      </c>
      <c r="E3816" s="29" t="n">
        <f aca="false">D3816/10</f>
        <v>13</v>
      </c>
      <c r="F3816" s="29" t="n">
        <f aca="false">(E3816+Einstellungen!$B$20)*(1+Einstellungen!$B$10)</f>
        <v>37.67064</v>
      </c>
      <c r="G3816" s="21" t="str">
        <f aca="false">IF(F3816&lt;Einstellungen!$B$5,"ja","nein")</f>
        <v>nein</v>
      </c>
      <c r="H3816" s="21" t="s">
        <v>18</v>
      </c>
      <c r="I3816" s="29" t="n">
        <f aca="false">INDEX(Einstellungen!$B$27:$B$50,22)</f>
        <v>1.25</v>
      </c>
      <c r="J3816" s="29" t="n">
        <f aca="false">F3816*I3816</f>
        <v>47.0883</v>
      </c>
    </row>
    <row r="3817" customFormat="false" ht="15" hidden="false" customHeight="false" outlineLevel="0" collapsed="false">
      <c r="A3817" s="28" t="n">
        <v>45739</v>
      </c>
      <c r="B3817" s="21" t="s">
        <v>134</v>
      </c>
      <c r="C3817" s="21" t="s">
        <v>139</v>
      </c>
      <c r="D3817" s="29" t="n">
        <v>126.47</v>
      </c>
      <c r="E3817" s="29" t="n">
        <f aca="false">D3817/10</f>
        <v>12.647</v>
      </c>
      <c r="F3817" s="29" t="n">
        <f aca="false">(E3817+Einstellungen!$B$20)*(1+Einstellungen!$B$10)</f>
        <v>37.25057</v>
      </c>
      <c r="G3817" s="21" t="str">
        <f aca="false">IF(F3817&lt;Einstellungen!$B$5,"ja","nein")</f>
        <v>nein</v>
      </c>
      <c r="H3817" s="21" t="s">
        <v>18</v>
      </c>
      <c r="I3817" s="29" t="n">
        <f aca="false">INDEX(Einstellungen!$B$27:$B$50,23)</f>
        <v>1.05</v>
      </c>
      <c r="J3817" s="29" t="n">
        <f aca="false">F3817*I3817</f>
        <v>39.1130985</v>
      </c>
    </row>
    <row r="3818" customFormat="false" ht="15" hidden="false" customHeight="false" outlineLevel="0" collapsed="false">
      <c r="A3818" s="28" t="n">
        <v>45739</v>
      </c>
      <c r="B3818" s="21" t="s">
        <v>135</v>
      </c>
      <c r="C3818" s="21" t="s">
        <v>139</v>
      </c>
      <c r="D3818" s="29" t="n">
        <v>114.24</v>
      </c>
      <c r="E3818" s="29" t="n">
        <f aca="false">D3818/10</f>
        <v>11.424</v>
      </c>
      <c r="F3818" s="29" t="n">
        <f aca="false">(E3818+Einstellungen!$B$20)*(1+Einstellungen!$B$10)</f>
        <v>35.7952</v>
      </c>
      <c r="G3818" s="21" t="str">
        <f aca="false">IF(F3818&lt;Einstellungen!$B$5,"ja","nein")</f>
        <v>nein</v>
      </c>
      <c r="H3818" s="21" t="s">
        <v>18</v>
      </c>
      <c r="I3818" s="29" t="n">
        <f aca="false">INDEX(Einstellungen!$B$27:$B$50,24)</f>
        <v>0.8</v>
      </c>
      <c r="J3818" s="29" t="n">
        <f aca="false">F3818*I3818</f>
        <v>28.63616</v>
      </c>
    </row>
    <row r="3819" customFormat="false" ht="15" hidden="false" customHeight="false" outlineLevel="0" collapsed="false">
      <c r="A3819" s="28" t="n">
        <v>45740</v>
      </c>
      <c r="B3819" s="21" t="s">
        <v>111</v>
      </c>
      <c r="C3819" s="21" t="s">
        <v>140</v>
      </c>
      <c r="D3819" s="29" t="n">
        <v>110.45</v>
      </c>
      <c r="E3819" s="29" t="n">
        <f aca="false">D3819/10</f>
        <v>11.045</v>
      </c>
      <c r="F3819" s="29" t="n">
        <f aca="false">(E3819+Einstellungen!$B$20)*(1+Einstellungen!$B$10)</f>
        <v>35.34419</v>
      </c>
      <c r="G3819" s="21" t="str">
        <f aca="false">IF(F3819&lt;Einstellungen!$B$5,"ja","nein")</f>
        <v>nein</v>
      </c>
      <c r="H3819" s="21" t="s">
        <v>18</v>
      </c>
      <c r="I3819" s="29" t="n">
        <f aca="false">INDEX(Einstellungen!$B$27:$B$50,1)</f>
        <v>0.6</v>
      </c>
      <c r="J3819" s="29" t="n">
        <f aca="false">F3819*I3819</f>
        <v>21.206514</v>
      </c>
    </row>
    <row r="3820" customFormat="false" ht="15" hidden="false" customHeight="false" outlineLevel="0" collapsed="false">
      <c r="A3820" s="28" t="n">
        <v>45740</v>
      </c>
      <c r="B3820" s="21" t="s">
        <v>113</v>
      </c>
      <c r="C3820" s="21" t="s">
        <v>140</v>
      </c>
      <c r="D3820" s="29" t="n">
        <v>107.29</v>
      </c>
      <c r="E3820" s="29" t="n">
        <f aca="false">D3820/10</f>
        <v>10.729</v>
      </c>
      <c r="F3820" s="29" t="n">
        <f aca="false">(E3820+Einstellungen!$B$20)*(1+Einstellungen!$B$10)</f>
        <v>34.96815</v>
      </c>
      <c r="G3820" s="21" t="str">
        <f aca="false">IF(F3820&lt;Einstellungen!$B$5,"ja","nein")</f>
        <v>nein</v>
      </c>
      <c r="H3820" s="21" t="s">
        <v>18</v>
      </c>
      <c r="I3820" s="29" t="n">
        <f aca="false">INDEX(Einstellungen!$B$27:$B$50,2)</f>
        <v>0.5</v>
      </c>
      <c r="J3820" s="29" t="n">
        <f aca="false">F3820*I3820</f>
        <v>17.484075</v>
      </c>
    </row>
    <row r="3821" customFormat="false" ht="15" hidden="false" customHeight="false" outlineLevel="0" collapsed="false">
      <c r="A3821" s="28" t="n">
        <v>45740</v>
      </c>
      <c r="B3821" s="21" t="s">
        <v>114</v>
      </c>
      <c r="C3821" s="21" t="s">
        <v>140</v>
      </c>
      <c r="D3821" s="29" t="n">
        <v>101.91</v>
      </c>
      <c r="E3821" s="29" t="n">
        <f aca="false">D3821/10</f>
        <v>10.191</v>
      </c>
      <c r="F3821" s="29" t="n">
        <f aca="false">(E3821+Einstellungen!$B$20)*(1+Einstellungen!$B$10)</f>
        <v>34.32793</v>
      </c>
      <c r="G3821" s="21" t="str">
        <f aca="false">IF(F3821&lt;Einstellungen!$B$5,"ja","nein")</f>
        <v>nein</v>
      </c>
      <c r="H3821" s="21" t="s">
        <v>18</v>
      </c>
      <c r="I3821" s="29" t="n">
        <f aca="false">INDEX(Einstellungen!$B$27:$B$50,3)</f>
        <v>0.45</v>
      </c>
      <c r="J3821" s="29" t="n">
        <f aca="false">F3821*I3821</f>
        <v>15.4475685</v>
      </c>
    </row>
    <row r="3822" customFormat="false" ht="15" hidden="false" customHeight="false" outlineLevel="0" collapsed="false">
      <c r="A3822" s="28" t="n">
        <v>45740</v>
      </c>
      <c r="B3822" s="21" t="s">
        <v>115</v>
      </c>
      <c r="C3822" s="21" t="s">
        <v>140</v>
      </c>
      <c r="D3822" s="29" t="n">
        <v>98.94</v>
      </c>
      <c r="E3822" s="29" t="n">
        <f aca="false">D3822/10</f>
        <v>9.894</v>
      </c>
      <c r="F3822" s="29" t="n">
        <f aca="false">(E3822+Einstellungen!$B$20)*(1+Einstellungen!$B$10)</f>
        <v>33.9745</v>
      </c>
      <c r="G3822" s="21" t="str">
        <f aca="false">IF(F3822&lt;Einstellungen!$B$5,"ja","nein")</f>
        <v>nein</v>
      </c>
      <c r="H3822" s="21" t="s">
        <v>18</v>
      </c>
      <c r="I3822" s="29" t="n">
        <f aca="false">INDEX(Einstellungen!$B$27:$B$50,4)</f>
        <v>0.45</v>
      </c>
      <c r="J3822" s="29" t="n">
        <f aca="false">F3822*I3822</f>
        <v>15.288525</v>
      </c>
    </row>
    <row r="3823" customFormat="false" ht="15" hidden="false" customHeight="false" outlineLevel="0" collapsed="false">
      <c r="A3823" s="28" t="n">
        <v>45740</v>
      </c>
      <c r="B3823" s="21" t="s">
        <v>116</v>
      </c>
      <c r="C3823" s="21" t="s">
        <v>140</v>
      </c>
      <c r="D3823" s="29" t="n">
        <v>101.99</v>
      </c>
      <c r="E3823" s="29" t="n">
        <f aca="false">D3823/10</f>
        <v>10.199</v>
      </c>
      <c r="F3823" s="29" t="n">
        <f aca="false">(E3823+Einstellungen!$B$20)*(1+Einstellungen!$B$10)</f>
        <v>34.33745</v>
      </c>
      <c r="G3823" s="21" t="str">
        <f aca="false">IF(F3823&lt;Einstellungen!$B$5,"ja","nein")</f>
        <v>nein</v>
      </c>
      <c r="H3823" s="21" t="s">
        <v>18</v>
      </c>
      <c r="I3823" s="29" t="n">
        <f aca="false">INDEX(Einstellungen!$B$27:$B$50,5)</f>
        <v>0.45</v>
      </c>
      <c r="J3823" s="29" t="n">
        <f aca="false">F3823*I3823</f>
        <v>15.4518525</v>
      </c>
    </row>
    <row r="3824" customFormat="false" ht="15" hidden="false" customHeight="false" outlineLevel="0" collapsed="false">
      <c r="A3824" s="28" t="n">
        <v>45740</v>
      </c>
      <c r="B3824" s="21" t="s">
        <v>117</v>
      </c>
      <c r="C3824" s="21" t="s">
        <v>140</v>
      </c>
      <c r="D3824" s="29" t="n">
        <v>119.82</v>
      </c>
      <c r="E3824" s="29" t="n">
        <f aca="false">D3824/10</f>
        <v>11.982</v>
      </c>
      <c r="F3824" s="29" t="n">
        <f aca="false">(E3824+Einstellungen!$B$20)*(1+Einstellungen!$B$10)</f>
        <v>36.45922</v>
      </c>
      <c r="G3824" s="21" t="str">
        <f aca="false">IF(F3824&lt;Einstellungen!$B$5,"ja","nein")</f>
        <v>nein</v>
      </c>
      <c r="H3824" s="21" t="s">
        <v>18</v>
      </c>
      <c r="I3824" s="29" t="n">
        <f aca="false">INDEX(Einstellungen!$B$27:$B$50,6)</f>
        <v>0.5</v>
      </c>
      <c r="J3824" s="29" t="n">
        <f aca="false">F3824*I3824</f>
        <v>18.22961</v>
      </c>
    </row>
    <row r="3825" customFormat="false" ht="15" hidden="false" customHeight="false" outlineLevel="0" collapsed="false">
      <c r="A3825" s="28" t="n">
        <v>45740</v>
      </c>
      <c r="B3825" s="21" t="s">
        <v>118</v>
      </c>
      <c r="C3825" s="21" t="s">
        <v>140</v>
      </c>
      <c r="D3825" s="29" t="n">
        <v>141.5</v>
      </c>
      <c r="E3825" s="29" t="n">
        <f aca="false">D3825/10</f>
        <v>14.15</v>
      </c>
      <c r="F3825" s="29" t="n">
        <f aca="false">(E3825+Einstellungen!$B$20)*(1+Einstellungen!$B$10)</f>
        <v>39.03914</v>
      </c>
      <c r="G3825" s="21" t="str">
        <f aca="false">IF(F3825&lt;Einstellungen!$B$5,"ja","nein")</f>
        <v>nein</v>
      </c>
      <c r="H3825" s="21" t="s">
        <v>18</v>
      </c>
      <c r="I3825" s="29" t="n">
        <f aca="false">INDEX(Einstellungen!$B$27:$B$50,7)</f>
        <v>0.7</v>
      </c>
      <c r="J3825" s="29" t="n">
        <f aca="false">F3825*I3825</f>
        <v>27.327398</v>
      </c>
    </row>
    <row r="3826" customFormat="false" ht="15" hidden="false" customHeight="false" outlineLevel="0" collapsed="false">
      <c r="A3826" s="28" t="n">
        <v>45740</v>
      </c>
      <c r="B3826" s="21" t="s">
        <v>119</v>
      </c>
      <c r="C3826" s="21" t="s">
        <v>140</v>
      </c>
      <c r="D3826" s="29" t="n">
        <v>164.28</v>
      </c>
      <c r="E3826" s="29" t="n">
        <f aca="false">D3826/10</f>
        <v>16.428</v>
      </c>
      <c r="F3826" s="29" t="n">
        <f aca="false">(E3826+Einstellungen!$B$20)*(1+Einstellungen!$B$10)</f>
        <v>41.74996</v>
      </c>
      <c r="G3826" s="21" t="str">
        <f aca="false">IF(F3826&lt;Einstellungen!$B$5,"ja","nein")</f>
        <v>nein</v>
      </c>
      <c r="H3826" s="21" t="s">
        <v>18</v>
      </c>
      <c r="I3826" s="29" t="n">
        <f aca="false">INDEX(Einstellungen!$B$27:$B$50,8)</f>
        <v>0.95</v>
      </c>
      <c r="J3826" s="29" t="n">
        <f aca="false">F3826*I3826</f>
        <v>39.662462</v>
      </c>
    </row>
    <row r="3827" customFormat="false" ht="15" hidden="false" customHeight="false" outlineLevel="0" collapsed="false">
      <c r="A3827" s="28" t="n">
        <v>45740</v>
      </c>
      <c r="B3827" s="21" t="s">
        <v>120</v>
      </c>
      <c r="C3827" s="21" t="s">
        <v>140</v>
      </c>
      <c r="D3827" s="29" t="n">
        <v>161.86</v>
      </c>
      <c r="E3827" s="29" t="n">
        <f aca="false">D3827/10</f>
        <v>16.186</v>
      </c>
      <c r="F3827" s="29" t="n">
        <f aca="false">(E3827+Einstellungen!$B$20)*(1+Einstellungen!$B$10)</f>
        <v>41.46198</v>
      </c>
      <c r="G3827" s="21" t="str">
        <f aca="false">IF(F3827&lt;Einstellungen!$B$5,"ja","nein")</f>
        <v>nein</v>
      </c>
      <c r="H3827" s="21" t="s">
        <v>18</v>
      </c>
      <c r="I3827" s="29" t="n">
        <f aca="false">INDEX(Einstellungen!$B$27:$B$50,9)</f>
        <v>1.05</v>
      </c>
      <c r="J3827" s="29" t="n">
        <f aca="false">F3827*I3827</f>
        <v>43.535079</v>
      </c>
    </row>
    <row r="3828" customFormat="false" ht="15" hidden="false" customHeight="false" outlineLevel="0" collapsed="false">
      <c r="A3828" s="28" t="n">
        <v>45740</v>
      </c>
      <c r="B3828" s="21" t="s">
        <v>121</v>
      </c>
      <c r="C3828" s="21" t="s">
        <v>140</v>
      </c>
      <c r="D3828" s="29" t="n">
        <v>135.38</v>
      </c>
      <c r="E3828" s="29" t="n">
        <f aca="false">D3828/10</f>
        <v>13.538</v>
      </c>
      <c r="F3828" s="29" t="n">
        <f aca="false">(E3828+Einstellungen!$B$20)*(1+Einstellungen!$B$10)</f>
        <v>38.31086</v>
      </c>
      <c r="G3828" s="21" t="str">
        <f aca="false">IF(F3828&lt;Einstellungen!$B$5,"ja","nein")</f>
        <v>nein</v>
      </c>
      <c r="H3828" s="21" t="s">
        <v>18</v>
      </c>
      <c r="I3828" s="29" t="n">
        <f aca="false">INDEX(Einstellungen!$B$27:$B$50,10)</f>
        <v>1.05</v>
      </c>
      <c r="J3828" s="29" t="n">
        <f aca="false">F3828*I3828</f>
        <v>40.226403</v>
      </c>
    </row>
    <row r="3829" customFormat="false" ht="15" hidden="false" customHeight="false" outlineLevel="0" collapsed="false">
      <c r="A3829" s="28" t="n">
        <v>45740</v>
      </c>
      <c r="B3829" s="21" t="s">
        <v>122</v>
      </c>
      <c r="C3829" s="21" t="s">
        <v>140</v>
      </c>
      <c r="D3829" s="29" t="n">
        <v>111.16</v>
      </c>
      <c r="E3829" s="29" t="n">
        <f aca="false">D3829/10</f>
        <v>11.116</v>
      </c>
      <c r="F3829" s="29" t="n">
        <f aca="false">(E3829+Einstellungen!$B$20)*(1+Einstellungen!$B$10)</f>
        <v>35.42868</v>
      </c>
      <c r="G3829" s="21" t="str">
        <f aca="false">IF(F3829&lt;Einstellungen!$B$5,"ja","nein")</f>
        <v>nein</v>
      </c>
      <c r="H3829" s="21" t="s">
        <v>18</v>
      </c>
      <c r="I3829" s="29" t="n">
        <f aca="false">INDEX(Einstellungen!$B$27:$B$50,11)</f>
        <v>1.05</v>
      </c>
      <c r="J3829" s="29" t="n">
        <f aca="false">F3829*I3829</f>
        <v>37.200114</v>
      </c>
    </row>
    <row r="3830" customFormat="false" ht="15" hidden="false" customHeight="false" outlineLevel="0" collapsed="false">
      <c r="A3830" s="28" t="n">
        <v>45740</v>
      </c>
      <c r="B3830" s="21" t="s">
        <v>123</v>
      </c>
      <c r="C3830" s="21" t="s">
        <v>140</v>
      </c>
      <c r="D3830" s="29" t="n">
        <v>107.36</v>
      </c>
      <c r="E3830" s="29" t="n">
        <f aca="false">D3830/10</f>
        <v>10.736</v>
      </c>
      <c r="F3830" s="29" t="n">
        <f aca="false">(E3830+Einstellungen!$B$20)*(1+Einstellungen!$B$10)</f>
        <v>34.97648</v>
      </c>
      <c r="G3830" s="21" t="str">
        <f aca="false">IF(F3830&lt;Einstellungen!$B$5,"ja","nein")</f>
        <v>nein</v>
      </c>
      <c r="H3830" s="21" t="s">
        <v>18</v>
      </c>
      <c r="I3830" s="29" t="n">
        <f aca="false">INDEX(Einstellungen!$B$27:$B$50,12)</f>
        <v>1.1</v>
      </c>
      <c r="J3830" s="29" t="n">
        <f aca="false">F3830*I3830</f>
        <v>38.474128</v>
      </c>
    </row>
    <row r="3831" customFormat="false" ht="15" hidden="false" customHeight="false" outlineLevel="0" collapsed="false">
      <c r="A3831" s="28" t="n">
        <v>45740</v>
      </c>
      <c r="B3831" s="21" t="s">
        <v>124</v>
      </c>
      <c r="C3831" s="21" t="s">
        <v>140</v>
      </c>
      <c r="D3831" s="29" t="n">
        <v>100.75</v>
      </c>
      <c r="E3831" s="29" t="n">
        <f aca="false">D3831/10</f>
        <v>10.075</v>
      </c>
      <c r="F3831" s="29" t="n">
        <f aca="false">(E3831+Einstellungen!$B$20)*(1+Einstellungen!$B$10)</f>
        <v>34.18989</v>
      </c>
      <c r="G3831" s="21" t="str">
        <f aca="false">IF(F3831&lt;Einstellungen!$B$5,"ja","nein")</f>
        <v>nein</v>
      </c>
      <c r="H3831" s="21" t="s">
        <v>18</v>
      </c>
      <c r="I3831" s="29" t="n">
        <f aca="false">INDEX(Einstellungen!$B$27:$B$50,13)</f>
        <v>1.2</v>
      </c>
      <c r="J3831" s="29" t="n">
        <f aca="false">F3831*I3831</f>
        <v>41.027868</v>
      </c>
    </row>
    <row r="3832" customFormat="false" ht="15" hidden="false" customHeight="false" outlineLevel="0" collapsed="false">
      <c r="A3832" s="28" t="n">
        <v>45740</v>
      </c>
      <c r="B3832" s="21" t="s">
        <v>125</v>
      </c>
      <c r="C3832" s="21" t="s">
        <v>140</v>
      </c>
      <c r="D3832" s="29" t="n">
        <v>100.87</v>
      </c>
      <c r="E3832" s="29" t="n">
        <f aca="false">D3832/10</f>
        <v>10.087</v>
      </c>
      <c r="F3832" s="29" t="n">
        <f aca="false">(E3832+Einstellungen!$B$20)*(1+Einstellungen!$B$10)</f>
        <v>34.20417</v>
      </c>
      <c r="G3832" s="21" t="str">
        <f aca="false">IF(F3832&lt;Einstellungen!$B$5,"ja","nein")</f>
        <v>nein</v>
      </c>
      <c r="H3832" s="21" t="s">
        <v>18</v>
      </c>
      <c r="I3832" s="29" t="n">
        <f aca="false">INDEX(Einstellungen!$B$27:$B$50,14)</f>
        <v>1.15</v>
      </c>
      <c r="J3832" s="29" t="n">
        <f aca="false">F3832*I3832</f>
        <v>39.3347955</v>
      </c>
    </row>
    <row r="3833" customFormat="false" ht="15" hidden="false" customHeight="false" outlineLevel="0" collapsed="false">
      <c r="A3833" s="28" t="n">
        <v>45740</v>
      </c>
      <c r="B3833" s="21" t="s">
        <v>126</v>
      </c>
      <c r="C3833" s="21" t="s">
        <v>140</v>
      </c>
      <c r="D3833" s="29" t="n">
        <v>106.57</v>
      </c>
      <c r="E3833" s="29" t="n">
        <f aca="false">D3833/10</f>
        <v>10.657</v>
      </c>
      <c r="F3833" s="29" t="n">
        <f aca="false">(E3833+Einstellungen!$B$20)*(1+Einstellungen!$B$10)</f>
        <v>34.88247</v>
      </c>
      <c r="G3833" s="21" t="str">
        <f aca="false">IF(F3833&lt;Einstellungen!$B$5,"ja","nein")</f>
        <v>nein</v>
      </c>
      <c r="H3833" s="21" t="s">
        <v>18</v>
      </c>
      <c r="I3833" s="29" t="n">
        <f aca="false">INDEX(Einstellungen!$B$27:$B$50,15)</f>
        <v>1</v>
      </c>
      <c r="J3833" s="29" t="n">
        <f aca="false">F3833*I3833</f>
        <v>34.88247</v>
      </c>
    </row>
    <row r="3834" customFormat="false" ht="15" hidden="false" customHeight="false" outlineLevel="0" collapsed="false">
      <c r="A3834" s="28" t="n">
        <v>45740</v>
      </c>
      <c r="B3834" s="21" t="s">
        <v>127</v>
      </c>
      <c r="C3834" s="21" t="s">
        <v>140</v>
      </c>
      <c r="D3834" s="29" t="n">
        <v>115.85</v>
      </c>
      <c r="E3834" s="29" t="n">
        <f aca="false">D3834/10</f>
        <v>11.585</v>
      </c>
      <c r="F3834" s="29" t="n">
        <f aca="false">(E3834+Einstellungen!$B$20)*(1+Einstellungen!$B$10)</f>
        <v>35.98679</v>
      </c>
      <c r="G3834" s="21" t="str">
        <f aca="false">IF(F3834&lt;Einstellungen!$B$5,"ja","nein")</f>
        <v>nein</v>
      </c>
      <c r="H3834" s="21" t="s">
        <v>18</v>
      </c>
      <c r="I3834" s="29" t="n">
        <f aca="false">INDEX(Einstellungen!$B$27:$B$50,16)</f>
        <v>0.95</v>
      </c>
      <c r="J3834" s="29" t="n">
        <f aca="false">F3834*I3834</f>
        <v>34.1874505</v>
      </c>
    </row>
    <row r="3835" customFormat="false" ht="15" hidden="false" customHeight="false" outlineLevel="0" collapsed="false">
      <c r="A3835" s="28" t="n">
        <v>45740</v>
      </c>
      <c r="B3835" s="21" t="s">
        <v>128</v>
      </c>
      <c r="C3835" s="21" t="s">
        <v>140</v>
      </c>
      <c r="D3835" s="29" t="n">
        <v>130.95</v>
      </c>
      <c r="E3835" s="29" t="n">
        <f aca="false">D3835/10</f>
        <v>13.095</v>
      </c>
      <c r="F3835" s="29" t="n">
        <f aca="false">(E3835+Einstellungen!$B$20)*(1+Einstellungen!$B$10)</f>
        <v>37.78369</v>
      </c>
      <c r="G3835" s="21" t="str">
        <f aca="false">IF(F3835&lt;Einstellungen!$B$5,"ja","nein")</f>
        <v>nein</v>
      </c>
      <c r="H3835" s="21" t="s">
        <v>18</v>
      </c>
      <c r="I3835" s="29" t="n">
        <f aca="false">INDEX(Einstellungen!$B$27:$B$50,17)</f>
        <v>0.95</v>
      </c>
      <c r="J3835" s="29" t="n">
        <f aca="false">F3835*I3835</f>
        <v>35.8945055</v>
      </c>
    </row>
    <row r="3836" customFormat="false" ht="15" hidden="false" customHeight="false" outlineLevel="0" collapsed="false">
      <c r="A3836" s="28" t="n">
        <v>45740</v>
      </c>
      <c r="B3836" s="21" t="s">
        <v>129</v>
      </c>
      <c r="C3836" s="21" t="s">
        <v>140</v>
      </c>
      <c r="D3836" s="29" t="n">
        <v>154.15</v>
      </c>
      <c r="E3836" s="29" t="n">
        <f aca="false">D3836/10</f>
        <v>15.415</v>
      </c>
      <c r="F3836" s="29" t="n">
        <f aca="false">(E3836+Einstellungen!$B$20)*(1+Einstellungen!$B$10)</f>
        <v>40.54449</v>
      </c>
      <c r="G3836" s="21" t="str">
        <f aca="false">IF(F3836&lt;Einstellungen!$B$5,"ja","nein")</f>
        <v>nein</v>
      </c>
      <c r="H3836" s="21" t="s">
        <v>18</v>
      </c>
      <c r="I3836" s="29" t="n">
        <f aca="false">INDEX(Einstellungen!$B$27:$B$50,18)</f>
        <v>1.1</v>
      </c>
      <c r="J3836" s="29" t="n">
        <f aca="false">F3836*I3836</f>
        <v>44.598939</v>
      </c>
    </row>
    <row r="3837" customFormat="false" ht="15" hidden="false" customHeight="false" outlineLevel="0" collapsed="false">
      <c r="A3837" s="28" t="n">
        <v>45740</v>
      </c>
      <c r="B3837" s="21" t="s">
        <v>130</v>
      </c>
      <c r="C3837" s="21" t="s">
        <v>140</v>
      </c>
      <c r="D3837" s="29" t="n">
        <v>211.99</v>
      </c>
      <c r="E3837" s="29" t="n">
        <f aca="false">D3837/10</f>
        <v>21.199</v>
      </c>
      <c r="F3837" s="29" t="n">
        <f aca="false">(E3837+Einstellungen!$B$20)*(1+Einstellungen!$B$10)</f>
        <v>47.42745</v>
      </c>
      <c r="G3837" s="21" t="str">
        <f aca="false">IF(F3837&lt;Einstellungen!$B$5,"ja","nein")</f>
        <v>nein</v>
      </c>
      <c r="H3837" s="21" t="s">
        <v>18</v>
      </c>
      <c r="I3837" s="29" t="n">
        <f aca="false">INDEX(Einstellungen!$B$27:$B$50,19)</f>
        <v>1.35</v>
      </c>
      <c r="J3837" s="29" t="n">
        <f aca="false">F3837*I3837</f>
        <v>64.0270575</v>
      </c>
    </row>
    <row r="3838" customFormat="false" ht="15" hidden="false" customHeight="false" outlineLevel="0" collapsed="false">
      <c r="A3838" s="28" t="n">
        <v>45740</v>
      </c>
      <c r="B3838" s="21" t="s">
        <v>131</v>
      </c>
      <c r="C3838" s="21" t="s">
        <v>140</v>
      </c>
      <c r="D3838" s="29" t="n">
        <v>193</v>
      </c>
      <c r="E3838" s="29" t="n">
        <f aca="false">D3838/10</f>
        <v>19.3</v>
      </c>
      <c r="F3838" s="29" t="n">
        <f aca="false">(E3838+Einstellungen!$B$20)*(1+Einstellungen!$B$10)</f>
        <v>45.16764</v>
      </c>
      <c r="G3838" s="21" t="str">
        <f aca="false">IF(F3838&lt;Einstellungen!$B$5,"ja","nein")</f>
        <v>nein</v>
      </c>
      <c r="H3838" s="21" t="s">
        <v>18</v>
      </c>
      <c r="I3838" s="29" t="n">
        <f aca="false">INDEX(Einstellungen!$B$27:$B$50,20)</f>
        <v>1.45</v>
      </c>
      <c r="J3838" s="29" t="n">
        <f aca="false">F3838*I3838</f>
        <v>65.493078</v>
      </c>
    </row>
    <row r="3839" customFormat="false" ht="15" hidden="false" customHeight="false" outlineLevel="0" collapsed="false">
      <c r="A3839" s="28" t="n">
        <v>45740</v>
      </c>
      <c r="B3839" s="21" t="s">
        <v>132</v>
      </c>
      <c r="C3839" s="21" t="s">
        <v>140</v>
      </c>
      <c r="D3839" s="29" t="n">
        <v>161.84</v>
      </c>
      <c r="E3839" s="29" t="n">
        <f aca="false">D3839/10</f>
        <v>16.184</v>
      </c>
      <c r="F3839" s="29" t="n">
        <f aca="false">(E3839+Einstellungen!$B$20)*(1+Einstellungen!$B$10)</f>
        <v>41.4596</v>
      </c>
      <c r="G3839" s="21" t="str">
        <f aca="false">IF(F3839&lt;Einstellungen!$B$5,"ja","nein")</f>
        <v>nein</v>
      </c>
      <c r="H3839" s="21" t="s">
        <v>18</v>
      </c>
      <c r="I3839" s="29" t="n">
        <f aca="false">INDEX(Einstellungen!$B$27:$B$50,21)</f>
        <v>1.4</v>
      </c>
      <c r="J3839" s="29" t="n">
        <f aca="false">F3839*I3839</f>
        <v>58.04344</v>
      </c>
    </row>
    <row r="3840" customFormat="false" ht="15" hidden="false" customHeight="false" outlineLevel="0" collapsed="false">
      <c r="A3840" s="28" t="n">
        <v>45740</v>
      </c>
      <c r="B3840" s="21" t="s">
        <v>133</v>
      </c>
      <c r="C3840" s="21" t="s">
        <v>140</v>
      </c>
      <c r="D3840" s="29" t="n">
        <v>138.55</v>
      </c>
      <c r="E3840" s="29" t="n">
        <f aca="false">D3840/10</f>
        <v>13.855</v>
      </c>
      <c r="F3840" s="29" t="n">
        <f aca="false">(E3840+Einstellungen!$B$20)*(1+Einstellungen!$B$10)</f>
        <v>38.68809</v>
      </c>
      <c r="G3840" s="21" t="str">
        <f aca="false">IF(F3840&lt;Einstellungen!$B$5,"ja","nein")</f>
        <v>nein</v>
      </c>
      <c r="H3840" s="21" t="s">
        <v>18</v>
      </c>
      <c r="I3840" s="29" t="n">
        <f aca="false">INDEX(Einstellungen!$B$27:$B$50,22)</f>
        <v>1.25</v>
      </c>
      <c r="J3840" s="29" t="n">
        <f aca="false">F3840*I3840</f>
        <v>48.3601125</v>
      </c>
    </row>
    <row r="3841" customFormat="false" ht="15" hidden="false" customHeight="false" outlineLevel="0" collapsed="false">
      <c r="A3841" s="28" t="n">
        <v>45740</v>
      </c>
      <c r="B3841" s="21" t="s">
        <v>134</v>
      </c>
      <c r="C3841" s="21" t="s">
        <v>140</v>
      </c>
      <c r="D3841" s="29" t="n">
        <v>125.58</v>
      </c>
      <c r="E3841" s="29" t="n">
        <f aca="false">D3841/10</f>
        <v>12.558</v>
      </c>
      <c r="F3841" s="29" t="n">
        <f aca="false">(E3841+Einstellungen!$B$20)*(1+Einstellungen!$B$10)</f>
        <v>37.14466</v>
      </c>
      <c r="G3841" s="21" t="str">
        <f aca="false">IF(F3841&lt;Einstellungen!$B$5,"ja","nein")</f>
        <v>nein</v>
      </c>
      <c r="H3841" s="21" t="s">
        <v>18</v>
      </c>
      <c r="I3841" s="29" t="n">
        <f aca="false">INDEX(Einstellungen!$B$27:$B$50,23)</f>
        <v>1.05</v>
      </c>
      <c r="J3841" s="29" t="n">
        <f aca="false">F3841*I3841</f>
        <v>39.001893</v>
      </c>
    </row>
    <row r="3842" customFormat="false" ht="15" hidden="false" customHeight="false" outlineLevel="0" collapsed="false">
      <c r="A3842" s="28" t="n">
        <v>45740</v>
      </c>
      <c r="B3842" s="21" t="s">
        <v>135</v>
      </c>
      <c r="C3842" s="21" t="s">
        <v>140</v>
      </c>
      <c r="D3842" s="29" t="n">
        <v>115.16</v>
      </c>
      <c r="E3842" s="29" t="n">
        <f aca="false">D3842/10</f>
        <v>11.516</v>
      </c>
      <c r="F3842" s="29" t="n">
        <f aca="false">(E3842+Einstellungen!$B$20)*(1+Einstellungen!$B$10)</f>
        <v>35.90468</v>
      </c>
      <c r="G3842" s="21" t="str">
        <f aca="false">IF(F3842&lt;Einstellungen!$B$5,"ja","nein")</f>
        <v>nein</v>
      </c>
      <c r="H3842" s="21" t="s">
        <v>18</v>
      </c>
      <c r="I3842" s="29" t="n">
        <f aca="false">INDEX(Einstellungen!$B$27:$B$50,24)</f>
        <v>0.8</v>
      </c>
      <c r="J3842" s="29" t="n">
        <f aca="false">F3842*I3842</f>
        <v>28.723744</v>
      </c>
    </row>
    <row r="3843" customFormat="false" ht="15" hidden="false" customHeight="false" outlineLevel="0" collapsed="false">
      <c r="A3843" s="28" t="n">
        <v>45741</v>
      </c>
      <c r="B3843" s="21" t="s">
        <v>111</v>
      </c>
      <c r="C3843" s="21" t="s">
        <v>141</v>
      </c>
      <c r="D3843" s="29" t="n">
        <v>102.07</v>
      </c>
      <c r="E3843" s="29" t="n">
        <f aca="false">D3843/10</f>
        <v>10.207</v>
      </c>
      <c r="F3843" s="29" t="n">
        <f aca="false">(E3843+Einstellungen!$B$20)*(1+Einstellungen!$B$10)</f>
        <v>34.34697</v>
      </c>
      <c r="G3843" s="21" t="str">
        <f aca="false">IF(F3843&lt;Einstellungen!$B$5,"ja","nein")</f>
        <v>nein</v>
      </c>
      <c r="H3843" s="21" t="s">
        <v>18</v>
      </c>
      <c r="I3843" s="29" t="n">
        <f aca="false">INDEX(Einstellungen!$B$27:$B$50,1)</f>
        <v>0.6</v>
      </c>
      <c r="J3843" s="29" t="n">
        <f aca="false">F3843*I3843</f>
        <v>20.608182</v>
      </c>
    </row>
    <row r="3844" customFormat="false" ht="15" hidden="false" customHeight="false" outlineLevel="0" collapsed="false">
      <c r="A3844" s="28" t="n">
        <v>45741</v>
      </c>
      <c r="B3844" s="21" t="s">
        <v>113</v>
      </c>
      <c r="C3844" s="21" t="s">
        <v>141</v>
      </c>
      <c r="D3844" s="29" t="n">
        <v>101.76</v>
      </c>
      <c r="E3844" s="29" t="n">
        <f aca="false">D3844/10</f>
        <v>10.176</v>
      </c>
      <c r="F3844" s="29" t="n">
        <f aca="false">(E3844+Einstellungen!$B$20)*(1+Einstellungen!$B$10)</f>
        <v>34.31008</v>
      </c>
      <c r="G3844" s="21" t="str">
        <f aca="false">IF(F3844&lt;Einstellungen!$B$5,"ja","nein")</f>
        <v>nein</v>
      </c>
      <c r="H3844" s="21" t="s">
        <v>18</v>
      </c>
      <c r="I3844" s="29" t="n">
        <f aca="false">INDEX(Einstellungen!$B$27:$B$50,2)</f>
        <v>0.5</v>
      </c>
      <c r="J3844" s="29" t="n">
        <f aca="false">F3844*I3844</f>
        <v>17.15504</v>
      </c>
    </row>
    <row r="3845" customFormat="false" ht="15" hidden="false" customHeight="false" outlineLevel="0" collapsed="false">
      <c r="A3845" s="28" t="n">
        <v>45741</v>
      </c>
      <c r="B3845" s="21" t="s">
        <v>114</v>
      </c>
      <c r="C3845" s="21" t="s">
        <v>141</v>
      </c>
      <c r="D3845" s="29" t="n">
        <v>100.2</v>
      </c>
      <c r="E3845" s="29" t="n">
        <f aca="false">D3845/10</f>
        <v>10.02</v>
      </c>
      <c r="F3845" s="29" t="n">
        <f aca="false">(E3845+Einstellungen!$B$20)*(1+Einstellungen!$B$10)</f>
        <v>34.12444</v>
      </c>
      <c r="G3845" s="21" t="str">
        <f aca="false">IF(F3845&lt;Einstellungen!$B$5,"ja","nein")</f>
        <v>nein</v>
      </c>
      <c r="H3845" s="21" t="s">
        <v>18</v>
      </c>
      <c r="I3845" s="29" t="n">
        <f aca="false">INDEX(Einstellungen!$B$27:$B$50,3)</f>
        <v>0.45</v>
      </c>
      <c r="J3845" s="29" t="n">
        <f aca="false">F3845*I3845</f>
        <v>15.355998</v>
      </c>
    </row>
    <row r="3846" customFormat="false" ht="15" hidden="false" customHeight="false" outlineLevel="0" collapsed="false">
      <c r="A3846" s="28" t="n">
        <v>45741</v>
      </c>
      <c r="B3846" s="21" t="s">
        <v>115</v>
      </c>
      <c r="C3846" s="21" t="s">
        <v>141</v>
      </c>
      <c r="D3846" s="29" t="n">
        <v>102.67</v>
      </c>
      <c r="E3846" s="29" t="n">
        <f aca="false">D3846/10</f>
        <v>10.267</v>
      </c>
      <c r="F3846" s="29" t="n">
        <f aca="false">(E3846+Einstellungen!$B$20)*(1+Einstellungen!$B$10)</f>
        <v>34.41837</v>
      </c>
      <c r="G3846" s="21" t="str">
        <f aca="false">IF(F3846&lt;Einstellungen!$B$5,"ja","nein")</f>
        <v>nein</v>
      </c>
      <c r="H3846" s="21" t="s">
        <v>18</v>
      </c>
      <c r="I3846" s="29" t="n">
        <f aca="false">INDEX(Einstellungen!$B$27:$B$50,4)</f>
        <v>0.45</v>
      </c>
      <c r="J3846" s="29" t="n">
        <f aca="false">F3846*I3846</f>
        <v>15.4882665</v>
      </c>
    </row>
    <row r="3847" customFormat="false" ht="15" hidden="false" customHeight="false" outlineLevel="0" collapsed="false">
      <c r="A3847" s="28" t="n">
        <v>45741</v>
      </c>
      <c r="B3847" s="21" t="s">
        <v>116</v>
      </c>
      <c r="C3847" s="21" t="s">
        <v>141</v>
      </c>
      <c r="D3847" s="29" t="n">
        <v>101.96</v>
      </c>
      <c r="E3847" s="29" t="n">
        <f aca="false">D3847/10</f>
        <v>10.196</v>
      </c>
      <c r="F3847" s="29" t="n">
        <f aca="false">(E3847+Einstellungen!$B$20)*(1+Einstellungen!$B$10)</f>
        <v>34.33388</v>
      </c>
      <c r="G3847" s="21" t="str">
        <f aca="false">IF(F3847&lt;Einstellungen!$B$5,"ja","nein")</f>
        <v>nein</v>
      </c>
      <c r="H3847" s="21" t="s">
        <v>18</v>
      </c>
      <c r="I3847" s="29" t="n">
        <f aca="false">INDEX(Einstellungen!$B$27:$B$50,5)</f>
        <v>0.45</v>
      </c>
      <c r="J3847" s="29" t="n">
        <f aca="false">F3847*I3847</f>
        <v>15.450246</v>
      </c>
    </row>
    <row r="3848" customFormat="false" ht="15" hidden="false" customHeight="false" outlineLevel="0" collapsed="false">
      <c r="A3848" s="28" t="n">
        <v>45741</v>
      </c>
      <c r="B3848" s="21" t="s">
        <v>117</v>
      </c>
      <c r="C3848" s="21" t="s">
        <v>141</v>
      </c>
      <c r="D3848" s="29" t="n">
        <v>107.39</v>
      </c>
      <c r="E3848" s="29" t="n">
        <f aca="false">D3848/10</f>
        <v>10.739</v>
      </c>
      <c r="F3848" s="29" t="n">
        <f aca="false">(E3848+Einstellungen!$B$20)*(1+Einstellungen!$B$10)</f>
        <v>34.98005</v>
      </c>
      <c r="G3848" s="21" t="str">
        <f aca="false">IF(F3848&lt;Einstellungen!$B$5,"ja","nein")</f>
        <v>nein</v>
      </c>
      <c r="H3848" s="21" t="s">
        <v>18</v>
      </c>
      <c r="I3848" s="29" t="n">
        <f aca="false">INDEX(Einstellungen!$B$27:$B$50,6)</f>
        <v>0.5</v>
      </c>
      <c r="J3848" s="29" t="n">
        <f aca="false">F3848*I3848</f>
        <v>17.490025</v>
      </c>
    </row>
    <row r="3849" customFormat="false" ht="15" hidden="false" customHeight="false" outlineLevel="0" collapsed="false">
      <c r="A3849" s="28" t="n">
        <v>45741</v>
      </c>
      <c r="B3849" s="21" t="s">
        <v>118</v>
      </c>
      <c r="C3849" s="21" t="s">
        <v>141</v>
      </c>
      <c r="D3849" s="29" t="n">
        <v>136.05</v>
      </c>
      <c r="E3849" s="29" t="n">
        <f aca="false">D3849/10</f>
        <v>13.605</v>
      </c>
      <c r="F3849" s="29" t="n">
        <f aca="false">(E3849+Einstellungen!$B$20)*(1+Einstellungen!$B$10)</f>
        <v>38.39059</v>
      </c>
      <c r="G3849" s="21" t="str">
        <f aca="false">IF(F3849&lt;Einstellungen!$B$5,"ja","nein")</f>
        <v>nein</v>
      </c>
      <c r="H3849" s="21" t="s">
        <v>18</v>
      </c>
      <c r="I3849" s="29" t="n">
        <f aca="false">INDEX(Einstellungen!$B$27:$B$50,7)</f>
        <v>0.7</v>
      </c>
      <c r="J3849" s="29" t="n">
        <f aca="false">F3849*I3849</f>
        <v>26.873413</v>
      </c>
    </row>
    <row r="3850" customFormat="false" ht="15" hidden="false" customHeight="false" outlineLevel="0" collapsed="false">
      <c r="A3850" s="28" t="n">
        <v>45741</v>
      </c>
      <c r="B3850" s="21" t="s">
        <v>119</v>
      </c>
      <c r="C3850" s="21" t="s">
        <v>141</v>
      </c>
      <c r="D3850" s="29" t="n">
        <v>142.13</v>
      </c>
      <c r="E3850" s="29" t="n">
        <f aca="false">D3850/10</f>
        <v>14.213</v>
      </c>
      <c r="F3850" s="29" t="n">
        <f aca="false">(E3850+Einstellungen!$B$20)*(1+Einstellungen!$B$10)</f>
        <v>39.11411</v>
      </c>
      <c r="G3850" s="21" t="str">
        <f aca="false">IF(F3850&lt;Einstellungen!$B$5,"ja","nein")</f>
        <v>nein</v>
      </c>
      <c r="H3850" s="21" t="s">
        <v>18</v>
      </c>
      <c r="I3850" s="29" t="n">
        <f aca="false">INDEX(Einstellungen!$B$27:$B$50,8)</f>
        <v>0.95</v>
      </c>
      <c r="J3850" s="29" t="n">
        <f aca="false">F3850*I3850</f>
        <v>37.1584045</v>
      </c>
    </row>
    <row r="3851" customFormat="false" ht="15" hidden="false" customHeight="false" outlineLevel="0" collapsed="false">
      <c r="A3851" s="28" t="n">
        <v>45741</v>
      </c>
      <c r="B3851" s="21" t="s">
        <v>120</v>
      </c>
      <c r="C3851" s="21" t="s">
        <v>141</v>
      </c>
      <c r="D3851" s="29" t="n">
        <v>133.36</v>
      </c>
      <c r="E3851" s="29" t="n">
        <f aca="false">D3851/10</f>
        <v>13.336</v>
      </c>
      <c r="F3851" s="29" t="n">
        <f aca="false">(E3851+Einstellungen!$B$20)*(1+Einstellungen!$B$10)</f>
        <v>38.07048</v>
      </c>
      <c r="G3851" s="21" t="str">
        <f aca="false">IF(F3851&lt;Einstellungen!$B$5,"ja","nein")</f>
        <v>nein</v>
      </c>
      <c r="H3851" s="21" t="s">
        <v>18</v>
      </c>
      <c r="I3851" s="29" t="n">
        <f aca="false">INDEX(Einstellungen!$B$27:$B$50,9)</f>
        <v>1.05</v>
      </c>
      <c r="J3851" s="29" t="n">
        <f aca="false">F3851*I3851</f>
        <v>39.974004</v>
      </c>
    </row>
    <row r="3852" customFormat="false" ht="15" hidden="false" customHeight="false" outlineLevel="0" collapsed="false">
      <c r="A3852" s="28" t="n">
        <v>45741</v>
      </c>
      <c r="B3852" s="21" t="s">
        <v>121</v>
      </c>
      <c r="C3852" s="21" t="s">
        <v>141</v>
      </c>
      <c r="D3852" s="29" t="n">
        <v>106.41</v>
      </c>
      <c r="E3852" s="29" t="n">
        <f aca="false">D3852/10</f>
        <v>10.641</v>
      </c>
      <c r="F3852" s="29" t="n">
        <f aca="false">(E3852+Einstellungen!$B$20)*(1+Einstellungen!$B$10)</f>
        <v>34.86343</v>
      </c>
      <c r="G3852" s="21" t="str">
        <f aca="false">IF(F3852&lt;Einstellungen!$B$5,"ja","nein")</f>
        <v>nein</v>
      </c>
      <c r="H3852" s="21" t="s">
        <v>18</v>
      </c>
      <c r="I3852" s="29" t="n">
        <f aca="false">INDEX(Einstellungen!$B$27:$B$50,10)</f>
        <v>1.05</v>
      </c>
      <c r="J3852" s="29" t="n">
        <f aca="false">F3852*I3852</f>
        <v>36.6066015</v>
      </c>
    </row>
    <row r="3853" customFormat="false" ht="15" hidden="false" customHeight="false" outlineLevel="0" collapsed="false">
      <c r="A3853" s="28" t="n">
        <v>45741</v>
      </c>
      <c r="B3853" s="21" t="s">
        <v>122</v>
      </c>
      <c r="C3853" s="21" t="s">
        <v>141</v>
      </c>
      <c r="D3853" s="29" t="n">
        <v>92.03</v>
      </c>
      <c r="E3853" s="29" t="n">
        <f aca="false">D3853/10</f>
        <v>9.203</v>
      </c>
      <c r="F3853" s="29" t="n">
        <f aca="false">(E3853+Einstellungen!$B$20)*(1+Einstellungen!$B$10)</f>
        <v>33.15221</v>
      </c>
      <c r="G3853" s="21" t="str">
        <f aca="false">IF(F3853&lt;Einstellungen!$B$5,"ja","nein")</f>
        <v>nein</v>
      </c>
      <c r="H3853" s="21" t="s">
        <v>18</v>
      </c>
      <c r="I3853" s="29" t="n">
        <f aca="false">INDEX(Einstellungen!$B$27:$B$50,11)</f>
        <v>1.05</v>
      </c>
      <c r="J3853" s="29" t="n">
        <f aca="false">F3853*I3853</f>
        <v>34.8098205</v>
      </c>
    </row>
    <row r="3854" customFormat="false" ht="15" hidden="false" customHeight="false" outlineLevel="0" collapsed="false">
      <c r="A3854" s="28" t="n">
        <v>45741</v>
      </c>
      <c r="B3854" s="21" t="s">
        <v>123</v>
      </c>
      <c r="C3854" s="21" t="s">
        <v>141</v>
      </c>
      <c r="D3854" s="29" t="n">
        <v>78.8</v>
      </c>
      <c r="E3854" s="29" t="n">
        <f aca="false">D3854/10</f>
        <v>7.88</v>
      </c>
      <c r="F3854" s="29" t="n">
        <f aca="false">(E3854+Einstellungen!$B$20)*(1+Einstellungen!$B$10)</f>
        <v>31.57784</v>
      </c>
      <c r="G3854" s="21" t="str">
        <f aca="false">IF(F3854&lt;Einstellungen!$B$5,"ja","nein")</f>
        <v>nein</v>
      </c>
      <c r="H3854" s="21" t="s">
        <v>18</v>
      </c>
      <c r="I3854" s="29" t="n">
        <f aca="false">INDEX(Einstellungen!$B$27:$B$50,12)</f>
        <v>1.1</v>
      </c>
      <c r="J3854" s="29" t="n">
        <f aca="false">F3854*I3854</f>
        <v>34.735624</v>
      </c>
    </row>
    <row r="3855" customFormat="false" ht="15" hidden="false" customHeight="false" outlineLevel="0" collapsed="false">
      <c r="A3855" s="28" t="n">
        <v>45741</v>
      </c>
      <c r="B3855" s="21" t="s">
        <v>124</v>
      </c>
      <c r="C3855" s="21" t="s">
        <v>141</v>
      </c>
      <c r="D3855" s="29" t="n">
        <v>68.45</v>
      </c>
      <c r="E3855" s="29" t="n">
        <f aca="false">D3855/10</f>
        <v>6.845</v>
      </c>
      <c r="F3855" s="29" t="n">
        <f aca="false">(E3855+Einstellungen!$B$20)*(1+Einstellungen!$B$10)</f>
        <v>30.34619</v>
      </c>
      <c r="G3855" s="21" t="str">
        <f aca="false">IF(F3855&lt;Einstellungen!$B$5,"ja","nein")</f>
        <v>nein</v>
      </c>
      <c r="H3855" s="21" t="s">
        <v>18</v>
      </c>
      <c r="I3855" s="29" t="n">
        <f aca="false">INDEX(Einstellungen!$B$27:$B$50,13)</f>
        <v>1.2</v>
      </c>
      <c r="J3855" s="29" t="n">
        <f aca="false">F3855*I3855</f>
        <v>36.415428</v>
      </c>
    </row>
    <row r="3856" customFormat="false" ht="15" hidden="false" customHeight="false" outlineLevel="0" collapsed="false">
      <c r="A3856" s="28" t="n">
        <v>45741</v>
      </c>
      <c r="B3856" s="21" t="s">
        <v>125</v>
      </c>
      <c r="C3856" s="21" t="s">
        <v>141</v>
      </c>
      <c r="D3856" s="29" t="n">
        <v>69.23</v>
      </c>
      <c r="E3856" s="29" t="n">
        <f aca="false">D3856/10</f>
        <v>6.923</v>
      </c>
      <c r="F3856" s="29" t="n">
        <f aca="false">(E3856+Einstellungen!$B$20)*(1+Einstellungen!$B$10)</f>
        <v>30.43901</v>
      </c>
      <c r="G3856" s="21" t="str">
        <f aca="false">IF(F3856&lt;Einstellungen!$B$5,"ja","nein")</f>
        <v>nein</v>
      </c>
      <c r="H3856" s="21" t="s">
        <v>18</v>
      </c>
      <c r="I3856" s="29" t="n">
        <f aca="false">INDEX(Einstellungen!$B$27:$B$50,14)</f>
        <v>1.15</v>
      </c>
      <c r="J3856" s="29" t="n">
        <f aca="false">F3856*I3856</f>
        <v>35.0048615</v>
      </c>
    </row>
    <row r="3857" customFormat="false" ht="15" hidden="false" customHeight="false" outlineLevel="0" collapsed="false">
      <c r="A3857" s="28" t="n">
        <v>45741</v>
      </c>
      <c r="B3857" s="21" t="s">
        <v>126</v>
      </c>
      <c r="C3857" s="21" t="s">
        <v>141</v>
      </c>
      <c r="D3857" s="29" t="n">
        <v>81.7</v>
      </c>
      <c r="E3857" s="29" t="n">
        <f aca="false">D3857/10</f>
        <v>8.17</v>
      </c>
      <c r="F3857" s="29" t="n">
        <f aca="false">(E3857+Einstellungen!$B$20)*(1+Einstellungen!$B$10)</f>
        <v>31.92294</v>
      </c>
      <c r="G3857" s="21" t="str">
        <f aca="false">IF(F3857&lt;Einstellungen!$B$5,"ja","nein")</f>
        <v>nein</v>
      </c>
      <c r="H3857" s="21" t="s">
        <v>18</v>
      </c>
      <c r="I3857" s="29" t="n">
        <f aca="false">INDEX(Einstellungen!$B$27:$B$50,15)</f>
        <v>1</v>
      </c>
      <c r="J3857" s="29" t="n">
        <f aca="false">F3857*I3857</f>
        <v>31.92294</v>
      </c>
    </row>
    <row r="3858" customFormat="false" ht="15" hidden="false" customHeight="false" outlineLevel="0" collapsed="false">
      <c r="A3858" s="28" t="n">
        <v>45741</v>
      </c>
      <c r="B3858" s="21" t="s">
        <v>127</v>
      </c>
      <c r="C3858" s="21" t="s">
        <v>141</v>
      </c>
      <c r="D3858" s="29" t="n">
        <v>95.52</v>
      </c>
      <c r="E3858" s="29" t="n">
        <f aca="false">D3858/10</f>
        <v>9.552</v>
      </c>
      <c r="F3858" s="29" t="n">
        <f aca="false">(E3858+Einstellungen!$B$20)*(1+Einstellungen!$B$10)</f>
        <v>33.56752</v>
      </c>
      <c r="G3858" s="21" t="str">
        <f aca="false">IF(F3858&lt;Einstellungen!$B$5,"ja","nein")</f>
        <v>nein</v>
      </c>
      <c r="H3858" s="21" t="s">
        <v>18</v>
      </c>
      <c r="I3858" s="29" t="n">
        <f aca="false">INDEX(Einstellungen!$B$27:$B$50,16)</f>
        <v>0.95</v>
      </c>
      <c r="J3858" s="29" t="n">
        <f aca="false">F3858*I3858</f>
        <v>31.889144</v>
      </c>
    </row>
    <row r="3859" customFormat="false" ht="15" hidden="false" customHeight="false" outlineLevel="0" collapsed="false">
      <c r="A3859" s="28" t="n">
        <v>45741</v>
      </c>
      <c r="B3859" s="21" t="s">
        <v>128</v>
      </c>
      <c r="C3859" s="21" t="s">
        <v>141</v>
      </c>
      <c r="D3859" s="29" t="n">
        <v>108.84</v>
      </c>
      <c r="E3859" s="29" t="n">
        <f aca="false">D3859/10</f>
        <v>10.884</v>
      </c>
      <c r="F3859" s="29" t="n">
        <f aca="false">(E3859+Einstellungen!$B$20)*(1+Einstellungen!$B$10)</f>
        <v>35.1526</v>
      </c>
      <c r="G3859" s="21" t="str">
        <f aca="false">IF(F3859&lt;Einstellungen!$B$5,"ja","nein")</f>
        <v>nein</v>
      </c>
      <c r="H3859" s="21" t="s">
        <v>18</v>
      </c>
      <c r="I3859" s="29" t="n">
        <f aca="false">INDEX(Einstellungen!$B$27:$B$50,17)</f>
        <v>0.95</v>
      </c>
      <c r="J3859" s="29" t="n">
        <f aca="false">F3859*I3859</f>
        <v>33.39497</v>
      </c>
    </row>
    <row r="3860" customFormat="false" ht="15" hidden="false" customHeight="false" outlineLevel="0" collapsed="false">
      <c r="A3860" s="28" t="n">
        <v>45741</v>
      </c>
      <c r="B3860" s="21" t="s">
        <v>129</v>
      </c>
      <c r="C3860" s="21" t="s">
        <v>141</v>
      </c>
      <c r="D3860" s="29" t="n">
        <v>138.81</v>
      </c>
      <c r="E3860" s="29" t="n">
        <f aca="false">D3860/10</f>
        <v>13.881</v>
      </c>
      <c r="F3860" s="29" t="n">
        <f aca="false">(E3860+Einstellungen!$B$20)*(1+Einstellungen!$B$10)</f>
        <v>38.71903</v>
      </c>
      <c r="G3860" s="21" t="str">
        <f aca="false">IF(F3860&lt;Einstellungen!$B$5,"ja","nein")</f>
        <v>nein</v>
      </c>
      <c r="H3860" s="21" t="s">
        <v>18</v>
      </c>
      <c r="I3860" s="29" t="n">
        <f aca="false">INDEX(Einstellungen!$B$27:$B$50,18)</f>
        <v>1.1</v>
      </c>
      <c r="J3860" s="29" t="n">
        <f aca="false">F3860*I3860</f>
        <v>42.590933</v>
      </c>
    </row>
    <row r="3861" customFormat="false" ht="15" hidden="false" customHeight="false" outlineLevel="0" collapsed="false">
      <c r="A3861" s="28" t="n">
        <v>45741</v>
      </c>
      <c r="B3861" s="21" t="s">
        <v>130</v>
      </c>
      <c r="C3861" s="21" t="s">
        <v>141</v>
      </c>
      <c r="D3861" s="29" t="n">
        <v>161.14</v>
      </c>
      <c r="E3861" s="29" t="n">
        <f aca="false">D3861/10</f>
        <v>16.114</v>
      </c>
      <c r="F3861" s="29" t="n">
        <f aca="false">(E3861+Einstellungen!$B$20)*(1+Einstellungen!$B$10)</f>
        <v>41.3763</v>
      </c>
      <c r="G3861" s="21" t="str">
        <f aca="false">IF(F3861&lt;Einstellungen!$B$5,"ja","nein")</f>
        <v>nein</v>
      </c>
      <c r="H3861" s="21" t="s">
        <v>18</v>
      </c>
      <c r="I3861" s="29" t="n">
        <f aca="false">INDEX(Einstellungen!$B$27:$B$50,19)</f>
        <v>1.35</v>
      </c>
      <c r="J3861" s="29" t="n">
        <f aca="false">F3861*I3861</f>
        <v>55.858005</v>
      </c>
    </row>
    <row r="3862" customFormat="false" ht="15" hidden="false" customHeight="false" outlineLevel="0" collapsed="false">
      <c r="A3862" s="28" t="n">
        <v>45741</v>
      </c>
      <c r="B3862" s="21" t="s">
        <v>131</v>
      </c>
      <c r="C3862" s="21" t="s">
        <v>141</v>
      </c>
      <c r="D3862" s="29" t="n">
        <v>166.36</v>
      </c>
      <c r="E3862" s="29" t="n">
        <f aca="false">D3862/10</f>
        <v>16.636</v>
      </c>
      <c r="F3862" s="29" t="n">
        <f aca="false">(E3862+Einstellungen!$B$20)*(1+Einstellungen!$B$10)</f>
        <v>41.99748</v>
      </c>
      <c r="G3862" s="21" t="str">
        <f aca="false">IF(F3862&lt;Einstellungen!$B$5,"ja","nein")</f>
        <v>nein</v>
      </c>
      <c r="H3862" s="21" t="s">
        <v>18</v>
      </c>
      <c r="I3862" s="29" t="n">
        <f aca="false">INDEX(Einstellungen!$B$27:$B$50,20)</f>
        <v>1.45</v>
      </c>
      <c r="J3862" s="29" t="n">
        <f aca="false">F3862*I3862</f>
        <v>60.896346</v>
      </c>
    </row>
    <row r="3863" customFormat="false" ht="15" hidden="false" customHeight="false" outlineLevel="0" collapsed="false">
      <c r="A3863" s="28" t="n">
        <v>45741</v>
      </c>
      <c r="B3863" s="21" t="s">
        <v>132</v>
      </c>
      <c r="C3863" s="21" t="s">
        <v>141</v>
      </c>
      <c r="D3863" s="29" t="n">
        <v>148.6</v>
      </c>
      <c r="E3863" s="29" t="n">
        <f aca="false">D3863/10</f>
        <v>14.86</v>
      </c>
      <c r="F3863" s="29" t="n">
        <f aca="false">(E3863+Einstellungen!$B$20)*(1+Einstellungen!$B$10)</f>
        <v>39.88404</v>
      </c>
      <c r="G3863" s="21" t="str">
        <f aca="false">IF(F3863&lt;Einstellungen!$B$5,"ja","nein")</f>
        <v>nein</v>
      </c>
      <c r="H3863" s="21" t="s">
        <v>18</v>
      </c>
      <c r="I3863" s="29" t="n">
        <f aca="false">INDEX(Einstellungen!$B$27:$B$50,21)</f>
        <v>1.4</v>
      </c>
      <c r="J3863" s="29" t="n">
        <f aca="false">F3863*I3863</f>
        <v>55.837656</v>
      </c>
    </row>
    <row r="3864" customFormat="false" ht="15" hidden="false" customHeight="false" outlineLevel="0" collapsed="false">
      <c r="A3864" s="28" t="n">
        <v>45741</v>
      </c>
      <c r="B3864" s="21" t="s">
        <v>133</v>
      </c>
      <c r="C3864" s="21" t="s">
        <v>141</v>
      </c>
      <c r="D3864" s="29" t="n">
        <v>122.36</v>
      </c>
      <c r="E3864" s="29" t="n">
        <f aca="false">D3864/10</f>
        <v>12.236</v>
      </c>
      <c r="F3864" s="29" t="n">
        <f aca="false">(E3864+Einstellungen!$B$20)*(1+Einstellungen!$B$10)</f>
        <v>36.76148</v>
      </c>
      <c r="G3864" s="21" t="str">
        <f aca="false">IF(F3864&lt;Einstellungen!$B$5,"ja","nein")</f>
        <v>nein</v>
      </c>
      <c r="H3864" s="21" t="s">
        <v>18</v>
      </c>
      <c r="I3864" s="29" t="n">
        <f aca="false">INDEX(Einstellungen!$B$27:$B$50,22)</f>
        <v>1.25</v>
      </c>
      <c r="J3864" s="29" t="n">
        <f aca="false">F3864*I3864</f>
        <v>45.95185</v>
      </c>
    </row>
    <row r="3865" customFormat="false" ht="15" hidden="false" customHeight="false" outlineLevel="0" collapsed="false">
      <c r="A3865" s="28" t="n">
        <v>45741</v>
      </c>
      <c r="B3865" s="21" t="s">
        <v>134</v>
      </c>
      <c r="C3865" s="21" t="s">
        <v>141</v>
      </c>
      <c r="D3865" s="29" t="n">
        <v>114.83</v>
      </c>
      <c r="E3865" s="29" t="n">
        <f aca="false">D3865/10</f>
        <v>11.483</v>
      </c>
      <c r="F3865" s="29" t="n">
        <f aca="false">(E3865+Einstellungen!$B$20)*(1+Einstellungen!$B$10)</f>
        <v>35.86541</v>
      </c>
      <c r="G3865" s="21" t="str">
        <f aca="false">IF(F3865&lt;Einstellungen!$B$5,"ja","nein")</f>
        <v>nein</v>
      </c>
      <c r="H3865" s="21" t="s">
        <v>18</v>
      </c>
      <c r="I3865" s="29" t="n">
        <f aca="false">INDEX(Einstellungen!$B$27:$B$50,23)</f>
        <v>1.05</v>
      </c>
      <c r="J3865" s="29" t="n">
        <f aca="false">F3865*I3865</f>
        <v>37.6586805</v>
      </c>
    </row>
    <row r="3866" customFormat="false" ht="15" hidden="false" customHeight="false" outlineLevel="0" collapsed="false">
      <c r="A3866" s="28" t="n">
        <v>45741</v>
      </c>
      <c r="B3866" s="21" t="s">
        <v>135</v>
      </c>
      <c r="C3866" s="21" t="s">
        <v>141</v>
      </c>
      <c r="D3866" s="29" t="n">
        <v>102.05</v>
      </c>
      <c r="E3866" s="29" t="n">
        <f aca="false">D3866/10</f>
        <v>10.205</v>
      </c>
      <c r="F3866" s="29" t="n">
        <f aca="false">(E3866+Einstellungen!$B$20)*(1+Einstellungen!$B$10)</f>
        <v>34.34459</v>
      </c>
      <c r="G3866" s="21" t="str">
        <f aca="false">IF(F3866&lt;Einstellungen!$B$5,"ja","nein")</f>
        <v>nein</v>
      </c>
      <c r="H3866" s="21" t="s">
        <v>18</v>
      </c>
      <c r="I3866" s="29" t="n">
        <f aca="false">INDEX(Einstellungen!$B$27:$B$50,24)</f>
        <v>0.8</v>
      </c>
      <c r="J3866" s="29" t="n">
        <f aca="false">F3866*I3866</f>
        <v>27.475672</v>
      </c>
    </row>
    <row r="3867" customFormat="false" ht="15" hidden="false" customHeight="false" outlineLevel="0" collapsed="false">
      <c r="A3867" s="28" t="n">
        <v>45742</v>
      </c>
      <c r="B3867" s="21" t="s">
        <v>111</v>
      </c>
      <c r="C3867" s="21" t="s">
        <v>112</v>
      </c>
      <c r="D3867" s="29" t="n">
        <v>101.02</v>
      </c>
      <c r="E3867" s="29" t="n">
        <f aca="false">D3867/10</f>
        <v>10.102</v>
      </c>
      <c r="F3867" s="29" t="n">
        <f aca="false">(E3867+Einstellungen!$B$20)*(1+Einstellungen!$B$10)</f>
        <v>34.22202</v>
      </c>
      <c r="G3867" s="21" t="str">
        <f aca="false">IF(F3867&lt;Einstellungen!$B$5,"ja","nein")</f>
        <v>nein</v>
      </c>
      <c r="H3867" s="21" t="s">
        <v>18</v>
      </c>
      <c r="I3867" s="29" t="n">
        <f aca="false">INDEX(Einstellungen!$B$27:$B$50,1)</f>
        <v>0.6</v>
      </c>
      <c r="J3867" s="29" t="n">
        <f aca="false">F3867*I3867</f>
        <v>20.533212</v>
      </c>
    </row>
    <row r="3868" customFormat="false" ht="15" hidden="false" customHeight="false" outlineLevel="0" collapsed="false">
      <c r="A3868" s="28" t="n">
        <v>45742</v>
      </c>
      <c r="B3868" s="21" t="s">
        <v>113</v>
      </c>
      <c r="C3868" s="21" t="s">
        <v>112</v>
      </c>
      <c r="D3868" s="29" t="n">
        <v>97.96</v>
      </c>
      <c r="E3868" s="29" t="n">
        <f aca="false">D3868/10</f>
        <v>9.796</v>
      </c>
      <c r="F3868" s="29" t="n">
        <f aca="false">(E3868+Einstellungen!$B$20)*(1+Einstellungen!$B$10)</f>
        <v>33.85788</v>
      </c>
      <c r="G3868" s="21" t="str">
        <f aca="false">IF(F3868&lt;Einstellungen!$B$5,"ja","nein")</f>
        <v>nein</v>
      </c>
      <c r="H3868" s="21" t="s">
        <v>18</v>
      </c>
      <c r="I3868" s="29" t="n">
        <f aca="false">INDEX(Einstellungen!$B$27:$B$50,2)</f>
        <v>0.5</v>
      </c>
      <c r="J3868" s="29" t="n">
        <f aca="false">F3868*I3868</f>
        <v>16.92894</v>
      </c>
    </row>
    <row r="3869" customFormat="false" ht="15" hidden="false" customHeight="false" outlineLevel="0" collapsed="false">
      <c r="A3869" s="28" t="n">
        <v>45742</v>
      </c>
      <c r="B3869" s="21" t="s">
        <v>114</v>
      </c>
      <c r="C3869" s="21" t="s">
        <v>112</v>
      </c>
      <c r="D3869" s="29" t="n">
        <v>97.36</v>
      </c>
      <c r="E3869" s="29" t="n">
        <f aca="false">D3869/10</f>
        <v>9.736</v>
      </c>
      <c r="F3869" s="29" t="n">
        <f aca="false">(E3869+Einstellungen!$B$20)*(1+Einstellungen!$B$10)</f>
        <v>33.78648</v>
      </c>
      <c r="G3869" s="21" t="str">
        <f aca="false">IF(F3869&lt;Einstellungen!$B$5,"ja","nein")</f>
        <v>nein</v>
      </c>
      <c r="H3869" s="21" t="s">
        <v>18</v>
      </c>
      <c r="I3869" s="29" t="n">
        <f aca="false">INDEX(Einstellungen!$B$27:$B$50,3)</f>
        <v>0.45</v>
      </c>
      <c r="J3869" s="29" t="n">
        <f aca="false">F3869*I3869</f>
        <v>15.203916</v>
      </c>
    </row>
    <row r="3870" customFormat="false" ht="15" hidden="false" customHeight="false" outlineLevel="0" collapsed="false">
      <c r="A3870" s="28" t="n">
        <v>45742</v>
      </c>
      <c r="B3870" s="21" t="s">
        <v>115</v>
      </c>
      <c r="C3870" s="21" t="s">
        <v>112</v>
      </c>
      <c r="D3870" s="29" t="n">
        <v>97.39</v>
      </c>
      <c r="E3870" s="29" t="n">
        <f aca="false">D3870/10</f>
        <v>9.739</v>
      </c>
      <c r="F3870" s="29" t="n">
        <f aca="false">(E3870+Einstellungen!$B$20)*(1+Einstellungen!$B$10)</f>
        <v>33.79005</v>
      </c>
      <c r="G3870" s="21" t="str">
        <f aca="false">IF(F3870&lt;Einstellungen!$B$5,"ja","nein")</f>
        <v>nein</v>
      </c>
      <c r="H3870" s="21" t="s">
        <v>18</v>
      </c>
      <c r="I3870" s="29" t="n">
        <f aca="false">INDEX(Einstellungen!$B$27:$B$50,4)</f>
        <v>0.45</v>
      </c>
      <c r="J3870" s="29" t="n">
        <f aca="false">F3870*I3870</f>
        <v>15.2055225</v>
      </c>
    </row>
    <row r="3871" customFormat="false" ht="15" hidden="false" customHeight="false" outlineLevel="0" collapsed="false">
      <c r="A3871" s="28" t="n">
        <v>45742</v>
      </c>
      <c r="B3871" s="21" t="s">
        <v>116</v>
      </c>
      <c r="C3871" s="21" t="s">
        <v>112</v>
      </c>
      <c r="D3871" s="29" t="n">
        <v>95.72</v>
      </c>
      <c r="E3871" s="29" t="n">
        <f aca="false">D3871/10</f>
        <v>9.572</v>
      </c>
      <c r="F3871" s="29" t="n">
        <f aca="false">(E3871+Einstellungen!$B$20)*(1+Einstellungen!$B$10)</f>
        <v>33.59132</v>
      </c>
      <c r="G3871" s="21" t="str">
        <f aca="false">IF(F3871&lt;Einstellungen!$B$5,"ja","nein")</f>
        <v>nein</v>
      </c>
      <c r="H3871" s="21" t="s">
        <v>18</v>
      </c>
      <c r="I3871" s="29" t="n">
        <f aca="false">INDEX(Einstellungen!$B$27:$B$50,5)</f>
        <v>0.45</v>
      </c>
      <c r="J3871" s="29" t="n">
        <f aca="false">F3871*I3871</f>
        <v>15.116094</v>
      </c>
    </row>
    <row r="3872" customFormat="false" ht="15" hidden="false" customHeight="false" outlineLevel="0" collapsed="false">
      <c r="A3872" s="28" t="n">
        <v>45742</v>
      </c>
      <c r="B3872" s="21" t="s">
        <v>117</v>
      </c>
      <c r="C3872" s="21" t="s">
        <v>112</v>
      </c>
      <c r="D3872" s="29" t="n">
        <v>98.85</v>
      </c>
      <c r="E3872" s="29" t="n">
        <f aca="false">D3872/10</f>
        <v>9.885</v>
      </c>
      <c r="F3872" s="29" t="n">
        <f aca="false">(E3872+Einstellungen!$B$20)*(1+Einstellungen!$B$10)</f>
        <v>33.96379</v>
      </c>
      <c r="G3872" s="21" t="str">
        <f aca="false">IF(F3872&lt;Einstellungen!$B$5,"ja","nein")</f>
        <v>nein</v>
      </c>
      <c r="H3872" s="21" t="s">
        <v>18</v>
      </c>
      <c r="I3872" s="29" t="n">
        <f aca="false">INDEX(Einstellungen!$B$27:$B$50,6)</f>
        <v>0.5</v>
      </c>
      <c r="J3872" s="29" t="n">
        <f aca="false">F3872*I3872</f>
        <v>16.981895</v>
      </c>
    </row>
    <row r="3873" customFormat="false" ht="15" hidden="false" customHeight="false" outlineLevel="0" collapsed="false">
      <c r="A3873" s="28" t="n">
        <v>45742</v>
      </c>
      <c r="B3873" s="21" t="s">
        <v>118</v>
      </c>
      <c r="C3873" s="21" t="s">
        <v>112</v>
      </c>
      <c r="D3873" s="29" t="n">
        <v>128.76</v>
      </c>
      <c r="E3873" s="29" t="n">
        <f aca="false">D3873/10</f>
        <v>12.876</v>
      </c>
      <c r="F3873" s="29" t="n">
        <f aca="false">(E3873+Einstellungen!$B$20)*(1+Einstellungen!$B$10)</f>
        <v>37.52308</v>
      </c>
      <c r="G3873" s="21" t="str">
        <f aca="false">IF(F3873&lt;Einstellungen!$B$5,"ja","nein")</f>
        <v>nein</v>
      </c>
      <c r="H3873" s="21" t="s">
        <v>18</v>
      </c>
      <c r="I3873" s="29" t="n">
        <f aca="false">INDEX(Einstellungen!$B$27:$B$50,7)</f>
        <v>0.7</v>
      </c>
      <c r="J3873" s="29" t="n">
        <f aca="false">F3873*I3873</f>
        <v>26.266156</v>
      </c>
    </row>
    <row r="3874" customFormat="false" ht="15" hidden="false" customHeight="false" outlineLevel="0" collapsed="false">
      <c r="A3874" s="28" t="n">
        <v>45742</v>
      </c>
      <c r="B3874" s="21" t="s">
        <v>119</v>
      </c>
      <c r="C3874" s="21" t="s">
        <v>112</v>
      </c>
      <c r="D3874" s="29" t="n">
        <v>141.95</v>
      </c>
      <c r="E3874" s="29" t="n">
        <f aca="false">D3874/10</f>
        <v>14.195</v>
      </c>
      <c r="F3874" s="29" t="n">
        <f aca="false">(E3874+Einstellungen!$B$20)*(1+Einstellungen!$B$10)</f>
        <v>39.09269</v>
      </c>
      <c r="G3874" s="21" t="str">
        <f aca="false">IF(F3874&lt;Einstellungen!$B$5,"ja","nein")</f>
        <v>nein</v>
      </c>
      <c r="H3874" s="21" t="s">
        <v>18</v>
      </c>
      <c r="I3874" s="29" t="n">
        <f aca="false">INDEX(Einstellungen!$B$27:$B$50,8)</f>
        <v>0.95</v>
      </c>
      <c r="J3874" s="29" t="n">
        <f aca="false">F3874*I3874</f>
        <v>37.1380555</v>
      </c>
    </row>
    <row r="3875" customFormat="false" ht="15" hidden="false" customHeight="false" outlineLevel="0" collapsed="false">
      <c r="A3875" s="28" t="n">
        <v>45742</v>
      </c>
      <c r="B3875" s="21" t="s">
        <v>120</v>
      </c>
      <c r="C3875" s="21" t="s">
        <v>112</v>
      </c>
      <c r="D3875" s="29" t="n">
        <v>137.09</v>
      </c>
      <c r="E3875" s="29" t="n">
        <f aca="false">D3875/10</f>
        <v>13.709</v>
      </c>
      <c r="F3875" s="29" t="n">
        <f aca="false">(E3875+Einstellungen!$B$20)*(1+Einstellungen!$B$10)</f>
        <v>38.51435</v>
      </c>
      <c r="G3875" s="21" t="str">
        <f aca="false">IF(F3875&lt;Einstellungen!$B$5,"ja","nein")</f>
        <v>nein</v>
      </c>
      <c r="H3875" s="21" t="s">
        <v>18</v>
      </c>
      <c r="I3875" s="29" t="n">
        <f aca="false">INDEX(Einstellungen!$B$27:$B$50,9)</f>
        <v>1.05</v>
      </c>
      <c r="J3875" s="29" t="n">
        <f aca="false">F3875*I3875</f>
        <v>40.4400675</v>
      </c>
    </row>
    <row r="3876" customFormat="false" ht="15" hidden="false" customHeight="false" outlineLevel="0" collapsed="false">
      <c r="A3876" s="28" t="n">
        <v>45742</v>
      </c>
      <c r="B3876" s="21" t="s">
        <v>121</v>
      </c>
      <c r="C3876" s="21" t="s">
        <v>112</v>
      </c>
      <c r="D3876" s="29" t="n">
        <v>111.86</v>
      </c>
      <c r="E3876" s="29" t="n">
        <f aca="false">D3876/10</f>
        <v>11.186</v>
      </c>
      <c r="F3876" s="29" t="n">
        <f aca="false">(E3876+Einstellungen!$B$20)*(1+Einstellungen!$B$10)</f>
        <v>35.51198</v>
      </c>
      <c r="G3876" s="21" t="str">
        <f aca="false">IF(F3876&lt;Einstellungen!$B$5,"ja","nein")</f>
        <v>nein</v>
      </c>
      <c r="H3876" s="21" t="s">
        <v>18</v>
      </c>
      <c r="I3876" s="29" t="n">
        <f aca="false">INDEX(Einstellungen!$B$27:$B$50,10)</f>
        <v>1.05</v>
      </c>
      <c r="J3876" s="29" t="n">
        <f aca="false">F3876*I3876</f>
        <v>37.287579</v>
      </c>
    </row>
    <row r="3877" customFormat="false" ht="15" hidden="false" customHeight="false" outlineLevel="0" collapsed="false">
      <c r="A3877" s="28" t="n">
        <v>45742</v>
      </c>
      <c r="B3877" s="21" t="s">
        <v>122</v>
      </c>
      <c r="C3877" s="21" t="s">
        <v>112</v>
      </c>
      <c r="D3877" s="29" t="n">
        <v>100</v>
      </c>
      <c r="E3877" s="29" t="n">
        <f aca="false">D3877/10</f>
        <v>10</v>
      </c>
      <c r="F3877" s="29" t="n">
        <f aca="false">(E3877+Einstellungen!$B$20)*(1+Einstellungen!$B$10)</f>
        <v>34.10064</v>
      </c>
      <c r="G3877" s="21" t="str">
        <f aca="false">IF(F3877&lt;Einstellungen!$B$5,"ja","nein")</f>
        <v>nein</v>
      </c>
      <c r="H3877" s="21" t="s">
        <v>18</v>
      </c>
      <c r="I3877" s="29" t="n">
        <f aca="false">INDEX(Einstellungen!$B$27:$B$50,11)</f>
        <v>1.05</v>
      </c>
      <c r="J3877" s="29" t="n">
        <f aca="false">F3877*I3877</f>
        <v>35.805672</v>
      </c>
    </row>
    <row r="3878" customFormat="false" ht="15" hidden="false" customHeight="false" outlineLevel="0" collapsed="false">
      <c r="A3878" s="28" t="n">
        <v>45742</v>
      </c>
      <c r="B3878" s="21" t="s">
        <v>123</v>
      </c>
      <c r="C3878" s="21" t="s">
        <v>112</v>
      </c>
      <c r="D3878" s="29" t="n">
        <v>96.39</v>
      </c>
      <c r="E3878" s="29" t="n">
        <f aca="false">D3878/10</f>
        <v>9.639</v>
      </c>
      <c r="F3878" s="29" t="n">
        <f aca="false">(E3878+Einstellungen!$B$20)*(1+Einstellungen!$B$10)</f>
        <v>33.67105</v>
      </c>
      <c r="G3878" s="21" t="str">
        <f aca="false">IF(F3878&lt;Einstellungen!$B$5,"ja","nein")</f>
        <v>nein</v>
      </c>
      <c r="H3878" s="21" t="s">
        <v>18</v>
      </c>
      <c r="I3878" s="29" t="n">
        <f aca="false">INDEX(Einstellungen!$B$27:$B$50,12)</f>
        <v>1.1</v>
      </c>
      <c r="J3878" s="29" t="n">
        <f aca="false">F3878*I3878</f>
        <v>37.038155</v>
      </c>
    </row>
    <row r="3879" customFormat="false" ht="15" hidden="false" customHeight="false" outlineLevel="0" collapsed="false">
      <c r="A3879" s="28" t="n">
        <v>45742</v>
      </c>
      <c r="B3879" s="21" t="s">
        <v>124</v>
      </c>
      <c r="C3879" s="21" t="s">
        <v>112</v>
      </c>
      <c r="D3879" s="29" t="n">
        <v>94.81</v>
      </c>
      <c r="E3879" s="29" t="n">
        <f aca="false">D3879/10</f>
        <v>9.481</v>
      </c>
      <c r="F3879" s="29" t="n">
        <f aca="false">(E3879+Einstellungen!$B$20)*(1+Einstellungen!$B$10)</f>
        <v>33.48303</v>
      </c>
      <c r="G3879" s="21" t="str">
        <f aca="false">IF(F3879&lt;Einstellungen!$B$5,"ja","nein")</f>
        <v>nein</v>
      </c>
      <c r="H3879" s="21" t="s">
        <v>18</v>
      </c>
      <c r="I3879" s="29" t="n">
        <f aca="false">INDEX(Einstellungen!$B$27:$B$50,13)</f>
        <v>1.2</v>
      </c>
      <c r="J3879" s="29" t="n">
        <f aca="false">F3879*I3879</f>
        <v>40.179636</v>
      </c>
    </row>
    <row r="3880" customFormat="false" ht="15" hidden="false" customHeight="false" outlineLevel="0" collapsed="false">
      <c r="A3880" s="28" t="n">
        <v>45742</v>
      </c>
      <c r="B3880" s="21" t="s">
        <v>125</v>
      </c>
      <c r="C3880" s="21" t="s">
        <v>112</v>
      </c>
      <c r="D3880" s="29" t="n">
        <v>84.5</v>
      </c>
      <c r="E3880" s="29" t="n">
        <f aca="false">D3880/10</f>
        <v>8.45</v>
      </c>
      <c r="F3880" s="29" t="n">
        <f aca="false">(E3880+Einstellungen!$B$20)*(1+Einstellungen!$B$10)</f>
        <v>32.25614</v>
      </c>
      <c r="G3880" s="21" t="str">
        <f aca="false">IF(F3880&lt;Einstellungen!$B$5,"ja","nein")</f>
        <v>nein</v>
      </c>
      <c r="H3880" s="21" t="s">
        <v>18</v>
      </c>
      <c r="I3880" s="29" t="n">
        <f aca="false">INDEX(Einstellungen!$B$27:$B$50,14)</f>
        <v>1.15</v>
      </c>
      <c r="J3880" s="29" t="n">
        <f aca="false">F3880*I3880</f>
        <v>37.094561</v>
      </c>
    </row>
    <row r="3881" customFormat="false" ht="15" hidden="false" customHeight="false" outlineLevel="0" collapsed="false">
      <c r="A3881" s="28" t="n">
        <v>45742</v>
      </c>
      <c r="B3881" s="21" t="s">
        <v>126</v>
      </c>
      <c r="C3881" s="21" t="s">
        <v>112</v>
      </c>
      <c r="D3881" s="29" t="n">
        <v>90.79</v>
      </c>
      <c r="E3881" s="29" t="n">
        <f aca="false">D3881/10</f>
        <v>9.079</v>
      </c>
      <c r="F3881" s="29" t="n">
        <f aca="false">(E3881+Einstellungen!$B$20)*(1+Einstellungen!$B$10)</f>
        <v>33.00465</v>
      </c>
      <c r="G3881" s="21" t="str">
        <f aca="false">IF(F3881&lt;Einstellungen!$B$5,"ja","nein")</f>
        <v>nein</v>
      </c>
      <c r="H3881" s="21" t="s">
        <v>18</v>
      </c>
      <c r="I3881" s="29" t="n">
        <f aca="false">INDEX(Einstellungen!$B$27:$B$50,15)</f>
        <v>1</v>
      </c>
      <c r="J3881" s="29" t="n">
        <f aca="false">F3881*I3881</f>
        <v>33.00465</v>
      </c>
    </row>
    <row r="3882" customFormat="false" ht="15" hidden="false" customHeight="false" outlineLevel="0" collapsed="false">
      <c r="A3882" s="28" t="n">
        <v>45742</v>
      </c>
      <c r="B3882" s="21" t="s">
        <v>127</v>
      </c>
      <c r="C3882" s="21" t="s">
        <v>112</v>
      </c>
      <c r="D3882" s="29" t="n">
        <v>94.36</v>
      </c>
      <c r="E3882" s="29" t="n">
        <f aca="false">D3882/10</f>
        <v>9.436</v>
      </c>
      <c r="F3882" s="29" t="n">
        <f aca="false">(E3882+Einstellungen!$B$20)*(1+Einstellungen!$B$10)</f>
        <v>33.42948</v>
      </c>
      <c r="G3882" s="21" t="str">
        <f aca="false">IF(F3882&lt;Einstellungen!$B$5,"ja","nein")</f>
        <v>nein</v>
      </c>
      <c r="H3882" s="21" t="s">
        <v>18</v>
      </c>
      <c r="I3882" s="29" t="n">
        <f aca="false">INDEX(Einstellungen!$B$27:$B$50,16)</f>
        <v>0.95</v>
      </c>
      <c r="J3882" s="29" t="n">
        <f aca="false">F3882*I3882</f>
        <v>31.758006</v>
      </c>
    </row>
    <row r="3883" customFormat="false" ht="15" hidden="false" customHeight="false" outlineLevel="0" collapsed="false">
      <c r="A3883" s="28" t="n">
        <v>45742</v>
      </c>
      <c r="B3883" s="21" t="s">
        <v>128</v>
      </c>
      <c r="C3883" s="21" t="s">
        <v>112</v>
      </c>
      <c r="D3883" s="29" t="n">
        <v>101.45</v>
      </c>
      <c r="E3883" s="29" t="n">
        <f aca="false">D3883/10</f>
        <v>10.145</v>
      </c>
      <c r="F3883" s="29" t="n">
        <f aca="false">(E3883+Einstellungen!$B$20)*(1+Einstellungen!$B$10)</f>
        <v>34.27319</v>
      </c>
      <c r="G3883" s="21" t="str">
        <f aca="false">IF(F3883&lt;Einstellungen!$B$5,"ja","nein")</f>
        <v>nein</v>
      </c>
      <c r="H3883" s="21" t="s">
        <v>18</v>
      </c>
      <c r="I3883" s="29" t="n">
        <f aca="false">INDEX(Einstellungen!$B$27:$B$50,17)</f>
        <v>0.95</v>
      </c>
      <c r="J3883" s="29" t="n">
        <f aca="false">F3883*I3883</f>
        <v>32.5595305</v>
      </c>
    </row>
    <row r="3884" customFormat="false" ht="15" hidden="false" customHeight="false" outlineLevel="0" collapsed="false">
      <c r="A3884" s="28" t="n">
        <v>45742</v>
      </c>
      <c r="B3884" s="21" t="s">
        <v>129</v>
      </c>
      <c r="C3884" s="21" t="s">
        <v>112</v>
      </c>
      <c r="D3884" s="29" t="n">
        <v>135.16</v>
      </c>
      <c r="E3884" s="29" t="n">
        <f aca="false">D3884/10</f>
        <v>13.516</v>
      </c>
      <c r="F3884" s="29" t="n">
        <f aca="false">(E3884+Einstellungen!$B$20)*(1+Einstellungen!$B$10)</f>
        <v>38.28468</v>
      </c>
      <c r="G3884" s="21" t="str">
        <f aca="false">IF(F3884&lt;Einstellungen!$B$5,"ja","nein")</f>
        <v>nein</v>
      </c>
      <c r="H3884" s="21" t="s">
        <v>18</v>
      </c>
      <c r="I3884" s="29" t="n">
        <f aca="false">INDEX(Einstellungen!$B$27:$B$50,18)</f>
        <v>1.1</v>
      </c>
      <c r="J3884" s="29" t="n">
        <f aca="false">F3884*I3884</f>
        <v>42.113148</v>
      </c>
    </row>
    <row r="3885" customFormat="false" ht="15" hidden="false" customHeight="false" outlineLevel="0" collapsed="false">
      <c r="A3885" s="28" t="n">
        <v>45742</v>
      </c>
      <c r="B3885" s="21" t="s">
        <v>130</v>
      </c>
      <c r="C3885" s="21" t="s">
        <v>112</v>
      </c>
      <c r="D3885" s="29" t="n">
        <v>162</v>
      </c>
      <c r="E3885" s="29" t="n">
        <f aca="false">D3885/10</f>
        <v>16.2</v>
      </c>
      <c r="F3885" s="29" t="n">
        <f aca="false">(E3885+Einstellungen!$B$20)*(1+Einstellungen!$B$10)</f>
        <v>41.47864</v>
      </c>
      <c r="G3885" s="21" t="str">
        <f aca="false">IF(F3885&lt;Einstellungen!$B$5,"ja","nein")</f>
        <v>nein</v>
      </c>
      <c r="H3885" s="21" t="s">
        <v>18</v>
      </c>
      <c r="I3885" s="29" t="n">
        <f aca="false">INDEX(Einstellungen!$B$27:$B$50,19)</f>
        <v>1.35</v>
      </c>
      <c r="J3885" s="29" t="n">
        <f aca="false">F3885*I3885</f>
        <v>55.996164</v>
      </c>
    </row>
    <row r="3886" customFormat="false" ht="15" hidden="false" customHeight="false" outlineLevel="0" collapsed="false">
      <c r="A3886" s="28" t="n">
        <v>45742</v>
      </c>
      <c r="B3886" s="21" t="s">
        <v>131</v>
      </c>
      <c r="C3886" s="21" t="s">
        <v>112</v>
      </c>
      <c r="D3886" s="29" t="n">
        <v>169.54</v>
      </c>
      <c r="E3886" s="29" t="n">
        <f aca="false">D3886/10</f>
        <v>16.954</v>
      </c>
      <c r="F3886" s="29" t="n">
        <f aca="false">(E3886+Einstellungen!$B$20)*(1+Einstellungen!$B$10)</f>
        <v>42.3759</v>
      </c>
      <c r="G3886" s="21" t="str">
        <f aca="false">IF(F3886&lt;Einstellungen!$B$5,"ja","nein")</f>
        <v>nein</v>
      </c>
      <c r="H3886" s="21" t="s">
        <v>18</v>
      </c>
      <c r="I3886" s="29" t="n">
        <f aca="false">INDEX(Einstellungen!$B$27:$B$50,20)</f>
        <v>1.45</v>
      </c>
      <c r="J3886" s="29" t="n">
        <f aca="false">F3886*I3886</f>
        <v>61.445055</v>
      </c>
    </row>
    <row r="3887" customFormat="false" ht="15" hidden="false" customHeight="false" outlineLevel="0" collapsed="false">
      <c r="A3887" s="28" t="n">
        <v>45742</v>
      </c>
      <c r="B3887" s="21" t="s">
        <v>132</v>
      </c>
      <c r="C3887" s="21" t="s">
        <v>112</v>
      </c>
      <c r="D3887" s="29" t="n">
        <v>153.27</v>
      </c>
      <c r="E3887" s="29" t="n">
        <f aca="false">D3887/10</f>
        <v>15.327</v>
      </c>
      <c r="F3887" s="29" t="n">
        <f aca="false">(E3887+Einstellungen!$B$20)*(1+Einstellungen!$B$10)</f>
        <v>40.43977</v>
      </c>
      <c r="G3887" s="21" t="str">
        <f aca="false">IF(F3887&lt;Einstellungen!$B$5,"ja","nein")</f>
        <v>nein</v>
      </c>
      <c r="H3887" s="21" t="s">
        <v>18</v>
      </c>
      <c r="I3887" s="29" t="n">
        <f aca="false">INDEX(Einstellungen!$B$27:$B$50,21)</f>
        <v>1.4</v>
      </c>
      <c r="J3887" s="29" t="n">
        <f aca="false">F3887*I3887</f>
        <v>56.615678</v>
      </c>
    </row>
    <row r="3888" customFormat="false" ht="15" hidden="false" customHeight="false" outlineLevel="0" collapsed="false">
      <c r="A3888" s="28" t="n">
        <v>45742</v>
      </c>
      <c r="B3888" s="21" t="s">
        <v>133</v>
      </c>
      <c r="C3888" s="21" t="s">
        <v>112</v>
      </c>
      <c r="D3888" s="29" t="n">
        <v>129.4</v>
      </c>
      <c r="E3888" s="29" t="n">
        <f aca="false">D3888/10</f>
        <v>12.94</v>
      </c>
      <c r="F3888" s="29" t="n">
        <f aca="false">(E3888+Einstellungen!$B$20)*(1+Einstellungen!$B$10)</f>
        <v>37.59924</v>
      </c>
      <c r="G3888" s="21" t="str">
        <f aca="false">IF(F3888&lt;Einstellungen!$B$5,"ja","nein")</f>
        <v>nein</v>
      </c>
      <c r="H3888" s="21" t="s">
        <v>18</v>
      </c>
      <c r="I3888" s="29" t="n">
        <f aca="false">INDEX(Einstellungen!$B$27:$B$50,22)</f>
        <v>1.25</v>
      </c>
      <c r="J3888" s="29" t="n">
        <f aca="false">F3888*I3888</f>
        <v>46.99905</v>
      </c>
    </row>
    <row r="3889" customFormat="false" ht="15" hidden="false" customHeight="false" outlineLevel="0" collapsed="false">
      <c r="A3889" s="28" t="n">
        <v>45742</v>
      </c>
      <c r="B3889" s="21" t="s">
        <v>134</v>
      </c>
      <c r="C3889" s="21" t="s">
        <v>112</v>
      </c>
      <c r="D3889" s="29" t="n">
        <v>120.27</v>
      </c>
      <c r="E3889" s="29" t="n">
        <f aca="false">D3889/10</f>
        <v>12.027</v>
      </c>
      <c r="F3889" s="29" t="n">
        <f aca="false">(E3889+Einstellungen!$B$20)*(1+Einstellungen!$B$10)</f>
        <v>36.51277</v>
      </c>
      <c r="G3889" s="21" t="str">
        <f aca="false">IF(F3889&lt;Einstellungen!$B$5,"ja","nein")</f>
        <v>nein</v>
      </c>
      <c r="H3889" s="21" t="s">
        <v>18</v>
      </c>
      <c r="I3889" s="29" t="n">
        <f aca="false">INDEX(Einstellungen!$B$27:$B$50,23)</f>
        <v>1.05</v>
      </c>
      <c r="J3889" s="29" t="n">
        <f aca="false">F3889*I3889</f>
        <v>38.3384085</v>
      </c>
    </row>
    <row r="3890" customFormat="false" ht="15" hidden="false" customHeight="false" outlineLevel="0" collapsed="false">
      <c r="A3890" s="28" t="n">
        <v>45742</v>
      </c>
      <c r="B3890" s="21" t="s">
        <v>135</v>
      </c>
      <c r="C3890" s="21" t="s">
        <v>112</v>
      </c>
      <c r="D3890" s="29" t="n">
        <v>108.91</v>
      </c>
      <c r="E3890" s="29" t="n">
        <f aca="false">D3890/10</f>
        <v>10.891</v>
      </c>
      <c r="F3890" s="29" t="n">
        <f aca="false">(E3890+Einstellungen!$B$20)*(1+Einstellungen!$B$10)</f>
        <v>35.16093</v>
      </c>
      <c r="G3890" s="21" t="str">
        <f aca="false">IF(F3890&lt;Einstellungen!$B$5,"ja","nein")</f>
        <v>nein</v>
      </c>
      <c r="H3890" s="21" t="s">
        <v>18</v>
      </c>
      <c r="I3890" s="29" t="n">
        <f aca="false">INDEX(Einstellungen!$B$27:$B$50,24)</f>
        <v>0.8</v>
      </c>
      <c r="J3890" s="29" t="n">
        <f aca="false">F3890*I3890</f>
        <v>28.128744</v>
      </c>
    </row>
    <row r="3891" customFormat="false" ht="15" hidden="false" customHeight="false" outlineLevel="0" collapsed="false">
      <c r="A3891" s="28" t="n">
        <v>45743</v>
      </c>
      <c r="B3891" s="21" t="s">
        <v>111</v>
      </c>
      <c r="C3891" s="21" t="s">
        <v>136</v>
      </c>
      <c r="D3891" s="29" t="n">
        <v>104.93</v>
      </c>
      <c r="E3891" s="29" t="n">
        <f aca="false">D3891/10</f>
        <v>10.493</v>
      </c>
      <c r="F3891" s="29" t="n">
        <f aca="false">(E3891+Einstellungen!$B$20)*(1+Einstellungen!$B$10)</f>
        <v>34.68731</v>
      </c>
      <c r="G3891" s="21" t="str">
        <f aca="false">IF(F3891&lt;Einstellungen!$B$5,"ja","nein")</f>
        <v>nein</v>
      </c>
      <c r="H3891" s="21" t="s">
        <v>18</v>
      </c>
      <c r="I3891" s="29" t="n">
        <f aca="false">INDEX(Einstellungen!$B$27:$B$50,1)</f>
        <v>0.6</v>
      </c>
      <c r="J3891" s="29" t="n">
        <f aca="false">F3891*I3891</f>
        <v>20.812386</v>
      </c>
    </row>
    <row r="3892" customFormat="false" ht="15" hidden="false" customHeight="false" outlineLevel="0" collapsed="false">
      <c r="A3892" s="28" t="n">
        <v>45743</v>
      </c>
      <c r="B3892" s="21" t="s">
        <v>113</v>
      </c>
      <c r="C3892" s="21" t="s">
        <v>136</v>
      </c>
      <c r="D3892" s="29" t="n">
        <v>98.98</v>
      </c>
      <c r="E3892" s="29" t="n">
        <f aca="false">D3892/10</f>
        <v>9.898</v>
      </c>
      <c r="F3892" s="29" t="n">
        <f aca="false">(E3892+Einstellungen!$B$20)*(1+Einstellungen!$B$10)</f>
        <v>33.97926</v>
      </c>
      <c r="G3892" s="21" t="str">
        <f aca="false">IF(F3892&lt;Einstellungen!$B$5,"ja","nein")</f>
        <v>nein</v>
      </c>
      <c r="H3892" s="21" t="s">
        <v>18</v>
      </c>
      <c r="I3892" s="29" t="n">
        <f aca="false">INDEX(Einstellungen!$B$27:$B$50,2)</f>
        <v>0.5</v>
      </c>
      <c r="J3892" s="29" t="n">
        <f aca="false">F3892*I3892</f>
        <v>16.98963</v>
      </c>
    </row>
    <row r="3893" customFormat="false" ht="15" hidden="false" customHeight="false" outlineLevel="0" collapsed="false">
      <c r="A3893" s="28" t="n">
        <v>45743</v>
      </c>
      <c r="B3893" s="21" t="s">
        <v>114</v>
      </c>
      <c r="C3893" s="21" t="s">
        <v>136</v>
      </c>
      <c r="D3893" s="29" t="n">
        <v>97.8</v>
      </c>
      <c r="E3893" s="29" t="n">
        <f aca="false">D3893/10</f>
        <v>9.78</v>
      </c>
      <c r="F3893" s="29" t="n">
        <f aca="false">(E3893+Einstellungen!$B$20)*(1+Einstellungen!$B$10)</f>
        <v>33.83884</v>
      </c>
      <c r="G3893" s="21" t="str">
        <f aca="false">IF(F3893&lt;Einstellungen!$B$5,"ja","nein")</f>
        <v>nein</v>
      </c>
      <c r="H3893" s="21" t="s">
        <v>18</v>
      </c>
      <c r="I3893" s="29" t="n">
        <f aca="false">INDEX(Einstellungen!$B$27:$B$50,3)</f>
        <v>0.45</v>
      </c>
      <c r="J3893" s="29" t="n">
        <f aca="false">F3893*I3893</f>
        <v>15.227478</v>
      </c>
    </row>
    <row r="3894" customFormat="false" ht="15" hidden="false" customHeight="false" outlineLevel="0" collapsed="false">
      <c r="A3894" s="28" t="n">
        <v>45743</v>
      </c>
      <c r="B3894" s="21" t="s">
        <v>115</v>
      </c>
      <c r="C3894" s="21" t="s">
        <v>136</v>
      </c>
      <c r="D3894" s="29" t="n">
        <v>98.85</v>
      </c>
      <c r="E3894" s="29" t="n">
        <f aca="false">D3894/10</f>
        <v>9.885</v>
      </c>
      <c r="F3894" s="29" t="n">
        <f aca="false">(E3894+Einstellungen!$B$20)*(1+Einstellungen!$B$10)</f>
        <v>33.96379</v>
      </c>
      <c r="G3894" s="21" t="str">
        <f aca="false">IF(F3894&lt;Einstellungen!$B$5,"ja","nein")</f>
        <v>nein</v>
      </c>
      <c r="H3894" s="21" t="s">
        <v>18</v>
      </c>
      <c r="I3894" s="29" t="n">
        <f aca="false">INDEX(Einstellungen!$B$27:$B$50,4)</f>
        <v>0.45</v>
      </c>
      <c r="J3894" s="29" t="n">
        <f aca="false">F3894*I3894</f>
        <v>15.2837055</v>
      </c>
    </row>
    <row r="3895" customFormat="false" ht="15" hidden="false" customHeight="false" outlineLevel="0" collapsed="false">
      <c r="A3895" s="28" t="n">
        <v>45743</v>
      </c>
      <c r="B3895" s="21" t="s">
        <v>116</v>
      </c>
      <c r="C3895" s="21" t="s">
        <v>136</v>
      </c>
      <c r="D3895" s="29" t="n">
        <v>97.07</v>
      </c>
      <c r="E3895" s="29" t="n">
        <f aca="false">D3895/10</f>
        <v>9.707</v>
      </c>
      <c r="F3895" s="29" t="n">
        <f aca="false">(E3895+Einstellungen!$B$20)*(1+Einstellungen!$B$10)</f>
        <v>33.75197</v>
      </c>
      <c r="G3895" s="21" t="str">
        <f aca="false">IF(F3895&lt;Einstellungen!$B$5,"ja","nein")</f>
        <v>nein</v>
      </c>
      <c r="H3895" s="21" t="s">
        <v>18</v>
      </c>
      <c r="I3895" s="29" t="n">
        <f aca="false">INDEX(Einstellungen!$B$27:$B$50,5)</f>
        <v>0.45</v>
      </c>
      <c r="J3895" s="29" t="n">
        <f aca="false">F3895*I3895</f>
        <v>15.1883865</v>
      </c>
    </row>
    <row r="3896" customFormat="false" ht="15" hidden="false" customHeight="false" outlineLevel="0" collapsed="false">
      <c r="A3896" s="28" t="n">
        <v>45743</v>
      </c>
      <c r="B3896" s="21" t="s">
        <v>117</v>
      </c>
      <c r="C3896" s="21" t="s">
        <v>136</v>
      </c>
      <c r="D3896" s="29" t="n">
        <v>104.9</v>
      </c>
      <c r="E3896" s="29" t="n">
        <f aca="false">D3896/10</f>
        <v>10.49</v>
      </c>
      <c r="F3896" s="29" t="n">
        <f aca="false">(E3896+Einstellungen!$B$20)*(1+Einstellungen!$B$10)</f>
        <v>34.68374</v>
      </c>
      <c r="G3896" s="21" t="str">
        <f aca="false">IF(F3896&lt;Einstellungen!$B$5,"ja","nein")</f>
        <v>nein</v>
      </c>
      <c r="H3896" s="21" t="s">
        <v>18</v>
      </c>
      <c r="I3896" s="29" t="n">
        <f aca="false">INDEX(Einstellungen!$B$27:$B$50,6)</f>
        <v>0.5</v>
      </c>
      <c r="J3896" s="29" t="n">
        <f aca="false">F3896*I3896</f>
        <v>17.34187</v>
      </c>
    </row>
    <row r="3897" customFormat="false" ht="15" hidden="false" customHeight="false" outlineLevel="0" collapsed="false">
      <c r="A3897" s="28" t="n">
        <v>45743</v>
      </c>
      <c r="B3897" s="21" t="s">
        <v>118</v>
      </c>
      <c r="C3897" s="21" t="s">
        <v>136</v>
      </c>
      <c r="D3897" s="29" t="n">
        <v>129.83</v>
      </c>
      <c r="E3897" s="29" t="n">
        <f aca="false">D3897/10</f>
        <v>12.983</v>
      </c>
      <c r="F3897" s="29" t="n">
        <f aca="false">(E3897+Einstellungen!$B$20)*(1+Einstellungen!$B$10)</f>
        <v>37.65041</v>
      </c>
      <c r="G3897" s="21" t="str">
        <f aca="false">IF(F3897&lt;Einstellungen!$B$5,"ja","nein")</f>
        <v>nein</v>
      </c>
      <c r="H3897" s="21" t="s">
        <v>18</v>
      </c>
      <c r="I3897" s="29" t="n">
        <f aca="false">INDEX(Einstellungen!$B$27:$B$50,7)</f>
        <v>0.7</v>
      </c>
      <c r="J3897" s="29" t="n">
        <f aca="false">F3897*I3897</f>
        <v>26.355287</v>
      </c>
    </row>
    <row r="3898" customFormat="false" ht="15" hidden="false" customHeight="false" outlineLevel="0" collapsed="false">
      <c r="A3898" s="28" t="n">
        <v>45743</v>
      </c>
      <c r="B3898" s="21" t="s">
        <v>119</v>
      </c>
      <c r="C3898" s="21" t="s">
        <v>136</v>
      </c>
      <c r="D3898" s="29" t="n">
        <v>140</v>
      </c>
      <c r="E3898" s="29" t="n">
        <f aca="false">D3898/10</f>
        <v>14</v>
      </c>
      <c r="F3898" s="29" t="n">
        <f aca="false">(E3898+Einstellungen!$B$20)*(1+Einstellungen!$B$10)</f>
        <v>38.86064</v>
      </c>
      <c r="G3898" s="21" t="str">
        <f aca="false">IF(F3898&lt;Einstellungen!$B$5,"ja","nein")</f>
        <v>nein</v>
      </c>
      <c r="H3898" s="21" t="s">
        <v>18</v>
      </c>
      <c r="I3898" s="29" t="n">
        <f aca="false">INDEX(Einstellungen!$B$27:$B$50,8)</f>
        <v>0.95</v>
      </c>
      <c r="J3898" s="29" t="n">
        <f aca="false">F3898*I3898</f>
        <v>36.917608</v>
      </c>
    </row>
    <row r="3899" customFormat="false" ht="15" hidden="false" customHeight="false" outlineLevel="0" collapsed="false">
      <c r="A3899" s="28" t="n">
        <v>45743</v>
      </c>
      <c r="B3899" s="21" t="s">
        <v>120</v>
      </c>
      <c r="C3899" s="21" t="s">
        <v>136</v>
      </c>
      <c r="D3899" s="29" t="n">
        <v>123.5</v>
      </c>
      <c r="E3899" s="29" t="n">
        <f aca="false">D3899/10</f>
        <v>12.35</v>
      </c>
      <c r="F3899" s="29" t="n">
        <f aca="false">(E3899+Einstellungen!$B$20)*(1+Einstellungen!$B$10)</f>
        <v>36.89714</v>
      </c>
      <c r="G3899" s="21" t="str">
        <f aca="false">IF(F3899&lt;Einstellungen!$B$5,"ja","nein")</f>
        <v>nein</v>
      </c>
      <c r="H3899" s="21" t="s">
        <v>18</v>
      </c>
      <c r="I3899" s="29" t="n">
        <f aca="false">INDEX(Einstellungen!$B$27:$B$50,9)</f>
        <v>1.05</v>
      </c>
      <c r="J3899" s="29" t="n">
        <f aca="false">F3899*I3899</f>
        <v>38.741997</v>
      </c>
    </row>
    <row r="3900" customFormat="false" ht="15" hidden="false" customHeight="false" outlineLevel="0" collapsed="false">
      <c r="A3900" s="28" t="n">
        <v>45743</v>
      </c>
      <c r="B3900" s="21" t="s">
        <v>121</v>
      </c>
      <c r="C3900" s="21" t="s">
        <v>136</v>
      </c>
      <c r="D3900" s="29" t="n">
        <v>89.92</v>
      </c>
      <c r="E3900" s="29" t="n">
        <f aca="false">D3900/10</f>
        <v>8.992</v>
      </c>
      <c r="F3900" s="29" t="n">
        <f aca="false">(E3900+Einstellungen!$B$20)*(1+Einstellungen!$B$10)</f>
        <v>32.90112</v>
      </c>
      <c r="G3900" s="21" t="str">
        <f aca="false">IF(F3900&lt;Einstellungen!$B$5,"ja","nein")</f>
        <v>nein</v>
      </c>
      <c r="H3900" s="21" t="s">
        <v>18</v>
      </c>
      <c r="I3900" s="29" t="n">
        <f aca="false">INDEX(Einstellungen!$B$27:$B$50,10)</f>
        <v>1.05</v>
      </c>
      <c r="J3900" s="29" t="n">
        <f aca="false">F3900*I3900</f>
        <v>34.546176</v>
      </c>
    </row>
    <row r="3901" customFormat="false" ht="15" hidden="false" customHeight="false" outlineLevel="0" collapsed="false">
      <c r="A3901" s="28" t="n">
        <v>45743</v>
      </c>
      <c r="B3901" s="21" t="s">
        <v>122</v>
      </c>
      <c r="C3901" s="21" t="s">
        <v>136</v>
      </c>
      <c r="D3901" s="29" t="n">
        <v>77.61</v>
      </c>
      <c r="E3901" s="29" t="n">
        <f aca="false">D3901/10</f>
        <v>7.761</v>
      </c>
      <c r="F3901" s="29" t="n">
        <f aca="false">(E3901+Einstellungen!$B$20)*(1+Einstellungen!$B$10)</f>
        <v>31.43623</v>
      </c>
      <c r="G3901" s="21" t="str">
        <f aca="false">IF(F3901&lt;Einstellungen!$B$5,"ja","nein")</f>
        <v>nein</v>
      </c>
      <c r="H3901" s="21" t="s">
        <v>18</v>
      </c>
      <c r="I3901" s="29" t="n">
        <f aca="false">INDEX(Einstellungen!$B$27:$B$50,11)</f>
        <v>1.05</v>
      </c>
      <c r="J3901" s="29" t="n">
        <f aca="false">F3901*I3901</f>
        <v>33.0080415</v>
      </c>
    </row>
    <row r="3902" customFormat="false" ht="15" hidden="false" customHeight="false" outlineLevel="0" collapsed="false">
      <c r="A3902" s="28" t="n">
        <v>45743</v>
      </c>
      <c r="B3902" s="21" t="s">
        <v>123</v>
      </c>
      <c r="C3902" s="21" t="s">
        <v>136</v>
      </c>
      <c r="D3902" s="29" t="n">
        <v>45.48</v>
      </c>
      <c r="E3902" s="29" t="n">
        <f aca="false">D3902/10</f>
        <v>4.548</v>
      </c>
      <c r="F3902" s="29" t="n">
        <f aca="false">(E3902+Einstellungen!$B$20)*(1+Einstellungen!$B$10)</f>
        <v>27.61276</v>
      </c>
      <c r="G3902" s="21" t="str">
        <f aca="false">IF(F3902&lt;Einstellungen!$B$5,"ja","nein")</f>
        <v>ja</v>
      </c>
      <c r="H3902" s="21" t="s">
        <v>18</v>
      </c>
      <c r="I3902" s="29" t="n">
        <f aca="false">INDEX(Einstellungen!$B$27:$B$50,12)</f>
        <v>1.1</v>
      </c>
      <c r="J3902" s="29" t="n">
        <f aca="false">F3902*I3902</f>
        <v>30.374036</v>
      </c>
    </row>
    <row r="3903" customFormat="false" ht="15" hidden="false" customHeight="false" outlineLevel="0" collapsed="false">
      <c r="A3903" s="28" t="n">
        <v>45743</v>
      </c>
      <c r="B3903" s="21" t="s">
        <v>124</v>
      </c>
      <c r="C3903" s="21" t="s">
        <v>136</v>
      </c>
      <c r="D3903" s="29" t="n">
        <v>24.81</v>
      </c>
      <c r="E3903" s="29" t="n">
        <f aca="false">D3903/10</f>
        <v>2.481</v>
      </c>
      <c r="F3903" s="29" t="n">
        <f aca="false">(E3903+Einstellungen!$B$20)*(1+Einstellungen!$B$10)</f>
        <v>25.15303</v>
      </c>
      <c r="G3903" s="21" t="str">
        <f aca="false">IF(F3903&lt;Einstellungen!$B$5,"ja","nein")</f>
        <v>ja</v>
      </c>
      <c r="H3903" s="21" t="s">
        <v>18</v>
      </c>
      <c r="I3903" s="29" t="n">
        <f aca="false">INDEX(Einstellungen!$B$27:$B$50,13)</f>
        <v>1.2</v>
      </c>
      <c r="J3903" s="29" t="n">
        <f aca="false">F3903*I3903</f>
        <v>30.183636</v>
      </c>
    </row>
    <row r="3904" customFormat="false" ht="15" hidden="false" customHeight="false" outlineLevel="0" collapsed="false">
      <c r="A3904" s="28" t="n">
        <v>45743</v>
      </c>
      <c r="B3904" s="21" t="s">
        <v>125</v>
      </c>
      <c r="C3904" s="21" t="s">
        <v>136</v>
      </c>
      <c r="D3904" s="29" t="n">
        <v>6.67</v>
      </c>
      <c r="E3904" s="29" t="n">
        <f aca="false">D3904/10</f>
        <v>0.667</v>
      </c>
      <c r="F3904" s="29" t="n">
        <f aca="false">(E3904+Einstellungen!$B$20)*(1+Einstellungen!$B$10)</f>
        <v>22.99437</v>
      </c>
      <c r="G3904" s="21" t="str">
        <f aca="false">IF(F3904&lt;Einstellungen!$B$5,"ja","nein")</f>
        <v>ja</v>
      </c>
      <c r="H3904" s="21" t="s">
        <v>18</v>
      </c>
      <c r="I3904" s="29" t="n">
        <f aca="false">INDEX(Einstellungen!$B$27:$B$50,14)</f>
        <v>1.15</v>
      </c>
      <c r="J3904" s="29" t="n">
        <f aca="false">F3904*I3904</f>
        <v>26.4435255</v>
      </c>
    </row>
    <row r="3905" customFormat="false" ht="15" hidden="false" customHeight="false" outlineLevel="0" collapsed="false">
      <c r="A3905" s="28" t="n">
        <v>45743</v>
      </c>
      <c r="B3905" s="21" t="s">
        <v>126</v>
      </c>
      <c r="C3905" s="21" t="s">
        <v>136</v>
      </c>
      <c r="D3905" s="29" t="n">
        <v>30.34</v>
      </c>
      <c r="E3905" s="29" t="n">
        <f aca="false">D3905/10</f>
        <v>3.034</v>
      </c>
      <c r="F3905" s="29" t="n">
        <f aca="false">(E3905+Einstellungen!$B$20)*(1+Einstellungen!$B$10)</f>
        <v>25.8111</v>
      </c>
      <c r="G3905" s="21" t="str">
        <f aca="false">IF(F3905&lt;Einstellungen!$B$5,"ja","nein")</f>
        <v>ja</v>
      </c>
      <c r="H3905" s="21" t="s">
        <v>18</v>
      </c>
      <c r="I3905" s="29" t="n">
        <f aca="false">INDEX(Einstellungen!$B$27:$B$50,15)</f>
        <v>1</v>
      </c>
      <c r="J3905" s="29" t="n">
        <f aca="false">F3905*I3905</f>
        <v>25.8111</v>
      </c>
    </row>
    <row r="3906" customFormat="false" ht="15" hidden="false" customHeight="false" outlineLevel="0" collapsed="false">
      <c r="A3906" s="28" t="n">
        <v>45743</v>
      </c>
      <c r="B3906" s="21" t="s">
        <v>127</v>
      </c>
      <c r="C3906" s="21" t="s">
        <v>136</v>
      </c>
      <c r="D3906" s="29" t="n">
        <v>74.93</v>
      </c>
      <c r="E3906" s="29" t="n">
        <f aca="false">D3906/10</f>
        <v>7.493</v>
      </c>
      <c r="F3906" s="29" t="n">
        <f aca="false">(E3906+Einstellungen!$B$20)*(1+Einstellungen!$B$10)</f>
        <v>31.11731</v>
      </c>
      <c r="G3906" s="21" t="str">
        <f aca="false">IF(F3906&lt;Einstellungen!$B$5,"ja","nein")</f>
        <v>nein</v>
      </c>
      <c r="H3906" s="21" t="s">
        <v>18</v>
      </c>
      <c r="I3906" s="29" t="n">
        <f aca="false">INDEX(Einstellungen!$B$27:$B$50,16)</f>
        <v>0.95</v>
      </c>
      <c r="J3906" s="29" t="n">
        <f aca="false">F3906*I3906</f>
        <v>29.5614445</v>
      </c>
    </row>
    <row r="3907" customFormat="false" ht="15" hidden="false" customHeight="false" outlineLevel="0" collapsed="false">
      <c r="A3907" s="28" t="n">
        <v>45743</v>
      </c>
      <c r="B3907" s="21" t="s">
        <v>128</v>
      </c>
      <c r="C3907" s="21" t="s">
        <v>136</v>
      </c>
      <c r="D3907" s="29" t="n">
        <v>93.74</v>
      </c>
      <c r="E3907" s="29" t="n">
        <f aca="false">D3907/10</f>
        <v>9.374</v>
      </c>
      <c r="F3907" s="29" t="n">
        <f aca="false">(E3907+Einstellungen!$B$20)*(1+Einstellungen!$B$10)</f>
        <v>33.3557</v>
      </c>
      <c r="G3907" s="21" t="str">
        <f aca="false">IF(F3907&lt;Einstellungen!$B$5,"ja","nein")</f>
        <v>nein</v>
      </c>
      <c r="H3907" s="21" t="s">
        <v>18</v>
      </c>
      <c r="I3907" s="29" t="n">
        <f aca="false">INDEX(Einstellungen!$B$27:$B$50,17)</f>
        <v>0.95</v>
      </c>
      <c r="J3907" s="29" t="n">
        <f aca="false">F3907*I3907</f>
        <v>31.687915</v>
      </c>
    </row>
    <row r="3908" customFormat="false" ht="15" hidden="false" customHeight="false" outlineLevel="0" collapsed="false">
      <c r="A3908" s="28" t="n">
        <v>45743</v>
      </c>
      <c r="B3908" s="21" t="s">
        <v>129</v>
      </c>
      <c r="C3908" s="21" t="s">
        <v>136</v>
      </c>
      <c r="D3908" s="29" t="n">
        <v>127.25</v>
      </c>
      <c r="E3908" s="29" t="n">
        <f aca="false">D3908/10</f>
        <v>12.725</v>
      </c>
      <c r="F3908" s="29" t="n">
        <f aca="false">(E3908+Einstellungen!$B$20)*(1+Einstellungen!$B$10)</f>
        <v>37.34339</v>
      </c>
      <c r="G3908" s="21" t="str">
        <f aca="false">IF(F3908&lt;Einstellungen!$B$5,"ja","nein")</f>
        <v>nein</v>
      </c>
      <c r="H3908" s="21" t="s">
        <v>18</v>
      </c>
      <c r="I3908" s="29" t="n">
        <f aca="false">INDEX(Einstellungen!$B$27:$B$50,18)</f>
        <v>1.1</v>
      </c>
      <c r="J3908" s="29" t="n">
        <f aca="false">F3908*I3908</f>
        <v>41.077729</v>
      </c>
    </row>
    <row r="3909" customFormat="false" ht="15" hidden="false" customHeight="false" outlineLevel="0" collapsed="false">
      <c r="A3909" s="28" t="n">
        <v>45743</v>
      </c>
      <c r="B3909" s="21" t="s">
        <v>130</v>
      </c>
      <c r="C3909" s="21" t="s">
        <v>136</v>
      </c>
      <c r="D3909" s="29" t="n">
        <v>157.9</v>
      </c>
      <c r="E3909" s="29" t="n">
        <f aca="false">D3909/10</f>
        <v>15.79</v>
      </c>
      <c r="F3909" s="29" t="n">
        <f aca="false">(E3909+Einstellungen!$B$20)*(1+Einstellungen!$B$10)</f>
        <v>40.99074</v>
      </c>
      <c r="G3909" s="21" t="str">
        <f aca="false">IF(F3909&lt;Einstellungen!$B$5,"ja","nein")</f>
        <v>nein</v>
      </c>
      <c r="H3909" s="21" t="s">
        <v>18</v>
      </c>
      <c r="I3909" s="29" t="n">
        <f aca="false">INDEX(Einstellungen!$B$27:$B$50,19)</f>
        <v>1.35</v>
      </c>
      <c r="J3909" s="29" t="n">
        <f aca="false">F3909*I3909</f>
        <v>55.337499</v>
      </c>
    </row>
    <row r="3910" customFormat="false" ht="15" hidden="false" customHeight="false" outlineLevel="0" collapsed="false">
      <c r="A3910" s="28" t="n">
        <v>45743</v>
      </c>
      <c r="B3910" s="21" t="s">
        <v>131</v>
      </c>
      <c r="C3910" s="21" t="s">
        <v>136</v>
      </c>
      <c r="D3910" s="29" t="n">
        <v>170.7</v>
      </c>
      <c r="E3910" s="29" t="n">
        <f aca="false">D3910/10</f>
        <v>17.07</v>
      </c>
      <c r="F3910" s="29" t="n">
        <f aca="false">(E3910+Einstellungen!$B$20)*(1+Einstellungen!$B$10)</f>
        <v>42.51394</v>
      </c>
      <c r="G3910" s="21" t="str">
        <f aca="false">IF(F3910&lt;Einstellungen!$B$5,"ja","nein")</f>
        <v>nein</v>
      </c>
      <c r="H3910" s="21" t="s">
        <v>18</v>
      </c>
      <c r="I3910" s="29" t="n">
        <f aca="false">INDEX(Einstellungen!$B$27:$B$50,20)</f>
        <v>1.45</v>
      </c>
      <c r="J3910" s="29" t="n">
        <f aca="false">F3910*I3910</f>
        <v>61.645213</v>
      </c>
    </row>
    <row r="3911" customFormat="false" ht="15" hidden="false" customHeight="false" outlineLevel="0" collapsed="false">
      <c r="A3911" s="28" t="n">
        <v>45743</v>
      </c>
      <c r="B3911" s="21" t="s">
        <v>132</v>
      </c>
      <c r="C3911" s="21" t="s">
        <v>136</v>
      </c>
      <c r="D3911" s="29" t="n">
        <v>141.61</v>
      </c>
      <c r="E3911" s="29" t="n">
        <f aca="false">D3911/10</f>
        <v>14.161</v>
      </c>
      <c r="F3911" s="29" t="n">
        <f aca="false">(E3911+Einstellungen!$B$20)*(1+Einstellungen!$B$10)</f>
        <v>39.05223</v>
      </c>
      <c r="G3911" s="21" t="str">
        <f aca="false">IF(F3911&lt;Einstellungen!$B$5,"ja","nein")</f>
        <v>nein</v>
      </c>
      <c r="H3911" s="21" t="s">
        <v>18</v>
      </c>
      <c r="I3911" s="29" t="n">
        <f aca="false">INDEX(Einstellungen!$B$27:$B$50,21)</f>
        <v>1.4</v>
      </c>
      <c r="J3911" s="29" t="n">
        <f aca="false">F3911*I3911</f>
        <v>54.673122</v>
      </c>
    </row>
    <row r="3912" customFormat="false" ht="15" hidden="false" customHeight="false" outlineLevel="0" collapsed="false">
      <c r="A3912" s="28" t="n">
        <v>45743</v>
      </c>
      <c r="B3912" s="21" t="s">
        <v>133</v>
      </c>
      <c r="C3912" s="21" t="s">
        <v>136</v>
      </c>
      <c r="D3912" s="29" t="n">
        <v>124.42</v>
      </c>
      <c r="E3912" s="29" t="n">
        <f aca="false">D3912/10</f>
        <v>12.442</v>
      </c>
      <c r="F3912" s="29" t="n">
        <f aca="false">(E3912+Einstellungen!$B$20)*(1+Einstellungen!$B$10)</f>
        <v>37.00662</v>
      </c>
      <c r="G3912" s="21" t="str">
        <f aca="false">IF(F3912&lt;Einstellungen!$B$5,"ja","nein")</f>
        <v>nein</v>
      </c>
      <c r="H3912" s="21" t="s">
        <v>18</v>
      </c>
      <c r="I3912" s="29" t="n">
        <f aca="false">INDEX(Einstellungen!$B$27:$B$50,22)</f>
        <v>1.25</v>
      </c>
      <c r="J3912" s="29" t="n">
        <f aca="false">F3912*I3912</f>
        <v>46.258275</v>
      </c>
    </row>
    <row r="3913" customFormat="false" ht="15" hidden="false" customHeight="false" outlineLevel="0" collapsed="false">
      <c r="A3913" s="28" t="n">
        <v>45743</v>
      </c>
      <c r="B3913" s="21" t="s">
        <v>134</v>
      </c>
      <c r="C3913" s="21" t="s">
        <v>136</v>
      </c>
      <c r="D3913" s="29" t="n">
        <v>113.1</v>
      </c>
      <c r="E3913" s="29" t="n">
        <f aca="false">D3913/10</f>
        <v>11.31</v>
      </c>
      <c r="F3913" s="29" t="n">
        <f aca="false">(E3913+Einstellungen!$B$20)*(1+Einstellungen!$B$10)</f>
        <v>35.65954</v>
      </c>
      <c r="G3913" s="21" t="str">
        <f aca="false">IF(F3913&lt;Einstellungen!$B$5,"ja","nein")</f>
        <v>nein</v>
      </c>
      <c r="H3913" s="21" t="s">
        <v>18</v>
      </c>
      <c r="I3913" s="29" t="n">
        <f aca="false">INDEX(Einstellungen!$B$27:$B$50,23)</f>
        <v>1.05</v>
      </c>
      <c r="J3913" s="29" t="n">
        <f aca="false">F3913*I3913</f>
        <v>37.442517</v>
      </c>
    </row>
    <row r="3914" customFormat="false" ht="15" hidden="false" customHeight="false" outlineLevel="0" collapsed="false">
      <c r="A3914" s="28" t="n">
        <v>45743</v>
      </c>
      <c r="B3914" s="21" t="s">
        <v>135</v>
      </c>
      <c r="C3914" s="21" t="s">
        <v>136</v>
      </c>
      <c r="D3914" s="29" t="n">
        <v>100.91</v>
      </c>
      <c r="E3914" s="29" t="n">
        <f aca="false">D3914/10</f>
        <v>10.091</v>
      </c>
      <c r="F3914" s="29" t="n">
        <f aca="false">(E3914+Einstellungen!$B$20)*(1+Einstellungen!$B$10)</f>
        <v>34.20893</v>
      </c>
      <c r="G3914" s="21" t="str">
        <f aca="false">IF(F3914&lt;Einstellungen!$B$5,"ja","nein")</f>
        <v>nein</v>
      </c>
      <c r="H3914" s="21" t="s">
        <v>18</v>
      </c>
      <c r="I3914" s="29" t="n">
        <f aca="false">INDEX(Einstellungen!$B$27:$B$50,24)</f>
        <v>0.8</v>
      </c>
      <c r="J3914" s="29" t="n">
        <f aca="false">F3914*I3914</f>
        <v>27.367144</v>
      </c>
    </row>
    <row r="3915" customFormat="false" ht="15" hidden="false" customHeight="false" outlineLevel="0" collapsed="false">
      <c r="A3915" s="28" t="n">
        <v>45744</v>
      </c>
      <c r="B3915" s="21" t="s">
        <v>111</v>
      </c>
      <c r="C3915" s="21" t="s">
        <v>137</v>
      </c>
      <c r="D3915" s="29" t="n">
        <v>90</v>
      </c>
      <c r="E3915" s="29" t="n">
        <f aca="false">D3915/10</f>
        <v>9</v>
      </c>
      <c r="F3915" s="29" t="n">
        <f aca="false">(E3915+Einstellungen!$B$20)*(1+Einstellungen!$B$10)</f>
        <v>32.91064</v>
      </c>
      <c r="G3915" s="21" t="str">
        <f aca="false">IF(F3915&lt;Einstellungen!$B$5,"ja","nein")</f>
        <v>nein</v>
      </c>
      <c r="H3915" s="21" t="s">
        <v>18</v>
      </c>
      <c r="I3915" s="29" t="n">
        <f aca="false">INDEX(Einstellungen!$B$27:$B$50,1)</f>
        <v>0.6</v>
      </c>
      <c r="J3915" s="29" t="n">
        <f aca="false">F3915*I3915</f>
        <v>19.746384</v>
      </c>
    </row>
    <row r="3916" customFormat="false" ht="15" hidden="false" customHeight="false" outlineLevel="0" collapsed="false">
      <c r="A3916" s="28" t="n">
        <v>45744</v>
      </c>
      <c r="B3916" s="21" t="s">
        <v>113</v>
      </c>
      <c r="C3916" s="21" t="s">
        <v>137</v>
      </c>
      <c r="D3916" s="29" t="n">
        <v>79.38</v>
      </c>
      <c r="E3916" s="29" t="n">
        <f aca="false">D3916/10</f>
        <v>7.938</v>
      </c>
      <c r="F3916" s="29" t="n">
        <f aca="false">(E3916+Einstellungen!$B$20)*(1+Einstellungen!$B$10)</f>
        <v>31.64686</v>
      </c>
      <c r="G3916" s="21" t="str">
        <f aca="false">IF(F3916&lt;Einstellungen!$B$5,"ja","nein")</f>
        <v>nein</v>
      </c>
      <c r="H3916" s="21" t="s">
        <v>18</v>
      </c>
      <c r="I3916" s="29" t="n">
        <f aca="false">INDEX(Einstellungen!$B$27:$B$50,2)</f>
        <v>0.5</v>
      </c>
      <c r="J3916" s="29" t="n">
        <f aca="false">F3916*I3916</f>
        <v>15.82343</v>
      </c>
    </row>
    <row r="3917" customFormat="false" ht="15" hidden="false" customHeight="false" outlineLevel="0" collapsed="false">
      <c r="A3917" s="28" t="n">
        <v>45744</v>
      </c>
      <c r="B3917" s="21" t="s">
        <v>114</v>
      </c>
      <c r="C3917" s="21" t="s">
        <v>137</v>
      </c>
      <c r="D3917" s="29" t="n">
        <v>79.02</v>
      </c>
      <c r="E3917" s="29" t="n">
        <f aca="false">D3917/10</f>
        <v>7.902</v>
      </c>
      <c r="F3917" s="29" t="n">
        <f aca="false">(E3917+Einstellungen!$B$20)*(1+Einstellungen!$B$10)</f>
        <v>31.60402</v>
      </c>
      <c r="G3917" s="21" t="str">
        <f aca="false">IF(F3917&lt;Einstellungen!$B$5,"ja","nein")</f>
        <v>nein</v>
      </c>
      <c r="H3917" s="21" t="s">
        <v>18</v>
      </c>
      <c r="I3917" s="29" t="n">
        <f aca="false">INDEX(Einstellungen!$B$27:$B$50,3)</f>
        <v>0.45</v>
      </c>
      <c r="J3917" s="29" t="n">
        <f aca="false">F3917*I3917</f>
        <v>14.221809</v>
      </c>
    </row>
    <row r="3918" customFormat="false" ht="15" hidden="false" customHeight="false" outlineLevel="0" collapsed="false">
      <c r="A3918" s="28" t="n">
        <v>45744</v>
      </c>
      <c r="B3918" s="21" t="s">
        <v>115</v>
      </c>
      <c r="C3918" s="21" t="s">
        <v>137</v>
      </c>
      <c r="D3918" s="29" t="n">
        <v>79.38</v>
      </c>
      <c r="E3918" s="29" t="n">
        <f aca="false">D3918/10</f>
        <v>7.938</v>
      </c>
      <c r="F3918" s="29" t="n">
        <f aca="false">(E3918+Einstellungen!$B$20)*(1+Einstellungen!$B$10)</f>
        <v>31.64686</v>
      </c>
      <c r="G3918" s="21" t="str">
        <f aca="false">IF(F3918&lt;Einstellungen!$B$5,"ja","nein")</f>
        <v>nein</v>
      </c>
      <c r="H3918" s="21" t="s">
        <v>18</v>
      </c>
      <c r="I3918" s="29" t="n">
        <f aca="false">INDEX(Einstellungen!$B$27:$B$50,4)</f>
        <v>0.45</v>
      </c>
      <c r="J3918" s="29" t="n">
        <f aca="false">F3918*I3918</f>
        <v>14.241087</v>
      </c>
    </row>
    <row r="3919" customFormat="false" ht="15" hidden="false" customHeight="false" outlineLevel="0" collapsed="false">
      <c r="A3919" s="28" t="n">
        <v>45744</v>
      </c>
      <c r="B3919" s="21" t="s">
        <v>116</v>
      </c>
      <c r="C3919" s="21" t="s">
        <v>137</v>
      </c>
      <c r="D3919" s="29" t="n">
        <v>79.84</v>
      </c>
      <c r="E3919" s="29" t="n">
        <f aca="false">D3919/10</f>
        <v>7.984</v>
      </c>
      <c r="F3919" s="29" t="n">
        <f aca="false">(E3919+Einstellungen!$B$20)*(1+Einstellungen!$B$10)</f>
        <v>31.7016</v>
      </c>
      <c r="G3919" s="21" t="str">
        <f aca="false">IF(F3919&lt;Einstellungen!$B$5,"ja","nein")</f>
        <v>nein</v>
      </c>
      <c r="H3919" s="21" t="s">
        <v>18</v>
      </c>
      <c r="I3919" s="29" t="n">
        <f aca="false">INDEX(Einstellungen!$B$27:$B$50,5)</f>
        <v>0.45</v>
      </c>
      <c r="J3919" s="29" t="n">
        <f aca="false">F3919*I3919</f>
        <v>14.26572</v>
      </c>
    </row>
    <row r="3920" customFormat="false" ht="15" hidden="false" customHeight="false" outlineLevel="0" collapsed="false">
      <c r="A3920" s="28" t="n">
        <v>45744</v>
      </c>
      <c r="B3920" s="21" t="s">
        <v>117</v>
      </c>
      <c r="C3920" s="21" t="s">
        <v>137</v>
      </c>
      <c r="D3920" s="29" t="n">
        <v>103.51</v>
      </c>
      <c r="E3920" s="29" t="n">
        <f aca="false">D3920/10</f>
        <v>10.351</v>
      </c>
      <c r="F3920" s="29" t="n">
        <f aca="false">(E3920+Einstellungen!$B$20)*(1+Einstellungen!$B$10)</f>
        <v>34.51833</v>
      </c>
      <c r="G3920" s="21" t="str">
        <f aca="false">IF(F3920&lt;Einstellungen!$B$5,"ja","nein")</f>
        <v>nein</v>
      </c>
      <c r="H3920" s="21" t="s">
        <v>18</v>
      </c>
      <c r="I3920" s="29" t="n">
        <f aca="false">INDEX(Einstellungen!$B$27:$B$50,6)</f>
        <v>0.5</v>
      </c>
      <c r="J3920" s="29" t="n">
        <f aca="false">F3920*I3920</f>
        <v>17.259165</v>
      </c>
    </row>
    <row r="3921" customFormat="false" ht="15" hidden="false" customHeight="false" outlineLevel="0" collapsed="false">
      <c r="A3921" s="28" t="n">
        <v>45744</v>
      </c>
      <c r="B3921" s="21" t="s">
        <v>118</v>
      </c>
      <c r="C3921" s="21" t="s">
        <v>137</v>
      </c>
      <c r="D3921" s="29" t="n">
        <v>128.52</v>
      </c>
      <c r="E3921" s="29" t="n">
        <f aca="false">D3921/10</f>
        <v>12.852</v>
      </c>
      <c r="F3921" s="29" t="n">
        <f aca="false">(E3921+Einstellungen!$B$20)*(1+Einstellungen!$B$10)</f>
        <v>37.49452</v>
      </c>
      <c r="G3921" s="21" t="str">
        <f aca="false">IF(F3921&lt;Einstellungen!$B$5,"ja","nein")</f>
        <v>nein</v>
      </c>
      <c r="H3921" s="21" t="s">
        <v>18</v>
      </c>
      <c r="I3921" s="29" t="n">
        <f aca="false">INDEX(Einstellungen!$B$27:$B$50,7)</f>
        <v>0.7</v>
      </c>
      <c r="J3921" s="29" t="n">
        <f aca="false">F3921*I3921</f>
        <v>26.246164</v>
      </c>
    </row>
    <row r="3922" customFormat="false" ht="15" hidden="false" customHeight="false" outlineLevel="0" collapsed="false">
      <c r="A3922" s="28" t="n">
        <v>45744</v>
      </c>
      <c r="B3922" s="21" t="s">
        <v>119</v>
      </c>
      <c r="C3922" s="21" t="s">
        <v>137</v>
      </c>
      <c r="D3922" s="29" t="n">
        <v>122.2</v>
      </c>
      <c r="E3922" s="29" t="n">
        <f aca="false">D3922/10</f>
        <v>12.22</v>
      </c>
      <c r="F3922" s="29" t="n">
        <f aca="false">(E3922+Einstellungen!$B$20)*(1+Einstellungen!$B$10)</f>
        <v>36.74244</v>
      </c>
      <c r="G3922" s="21" t="str">
        <f aca="false">IF(F3922&lt;Einstellungen!$B$5,"ja","nein")</f>
        <v>nein</v>
      </c>
      <c r="H3922" s="21" t="s">
        <v>18</v>
      </c>
      <c r="I3922" s="29" t="n">
        <f aca="false">INDEX(Einstellungen!$B$27:$B$50,8)</f>
        <v>0.95</v>
      </c>
      <c r="J3922" s="29" t="n">
        <f aca="false">F3922*I3922</f>
        <v>34.905318</v>
      </c>
    </row>
    <row r="3923" customFormat="false" ht="15" hidden="false" customHeight="false" outlineLevel="0" collapsed="false">
      <c r="A3923" s="28" t="n">
        <v>45744</v>
      </c>
      <c r="B3923" s="21" t="s">
        <v>120</v>
      </c>
      <c r="C3923" s="21" t="s">
        <v>137</v>
      </c>
      <c r="D3923" s="29" t="n">
        <v>102.08</v>
      </c>
      <c r="E3923" s="29" t="n">
        <f aca="false">D3923/10</f>
        <v>10.208</v>
      </c>
      <c r="F3923" s="29" t="n">
        <f aca="false">(E3923+Einstellungen!$B$20)*(1+Einstellungen!$B$10)</f>
        <v>34.34816</v>
      </c>
      <c r="G3923" s="21" t="str">
        <f aca="false">IF(F3923&lt;Einstellungen!$B$5,"ja","nein")</f>
        <v>nein</v>
      </c>
      <c r="H3923" s="21" t="s">
        <v>18</v>
      </c>
      <c r="I3923" s="29" t="n">
        <f aca="false">INDEX(Einstellungen!$B$27:$B$50,9)</f>
        <v>1.05</v>
      </c>
      <c r="J3923" s="29" t="n">
        <f aca="false">F3923*I3923</f>
        <v>36.065568</v>
      </c>
    </row>
    <row r="3924" customFormat="false" ht="15" hidden="false" customHeight="false" outlineLevel="0" collapsed="false">
      <c r="A3924" s="28" t="n">
        <v>45744</v>
      </c>
      <c r="B3924" s="21" t="s">
        <v>121</v>
      </c>
      <c r="C3924" s="21" t="s">
        <v>137</v>
      </c>
      <c r="D3924" s="29" t="n">
        <v>75.57</v>
      </c>
      <c r="E3924" s="29" t="n">
        <f aca="false">D3924/10</f>
        <v>7.557</v>
      </c>
      <c r="F3924" s="29" t="n">
        <f aca="false">(E3924+Einstellungen!$B$20)*(1+Einstellungen!$B$10)</f>
        <v>31.19347</v>
      </c>
      <c r="G3924" s="21" t="str">
        <f aca="false">IF(F3924&lt;Einstellungen!$B$5,"ja","nein")</f>
        <v>nein</v>
      </c>
      <c r="H3924" s="21" t="s">
        <v>18</v>
      </c>
      <c r="I3924" s="29" t="n">
        <f aca="false">INDEX(Einstellungen!$B$27:$B$50,10)</f>
        <v>1.05</v>
      </c>
      <c r="J3924" s="29" t="n">
        <f aca="false">F3924*I3924</f>
        <v>32.7531435</v>
      </c>
    </row>
    <row r="3925" customFormat="false" ht="15" hidden="false" customHeight="false" outlineLevel="0" collapsed="false">
      <c r="A3925" s="28" t="n">
        <v>45744</v>
      </c>
      <c r="B3925" s="21" t="s">
        <v>122</v>
      </c>
      <c r="C3925" s="21" t="s">
        <v>137</v>
      </c>
      <c r="D3925" s="29" t="n">
        <v>25.77</v>
      </c>
      <c r="E3925" s="29" t="n">
        <f aca="false">D3925/10</f>
        <v>2.577</v>
      </c>
      <c r="F3925" s="29" t="n">
        <f aca="false">(E3925+Einstellungen!$B$20)*(1+Einstellungen!$B$10)</f>
        <v>25.26727</v>
      </c>
      <c r="G3925" s="21" t="str">
        <f aca="false">IF(F3925&lt;Einstellungen!$B$5,"ja","nein")</f>
        <v>ja</v>
      </c>
      <c r="H3925" s="21" t="s">
        <v>18</v>
      </c>
      <c r="I3925" s="29" t="n">
        <f aca="false">INDEX(Einstellungen!$B$27:$B$50,11)</f>
        <v>1.05</v>
      </c>
      <c r="J3925" s="29" t="n">
        <f aca="false">F3925*I3925</f>
        <v>26.5306335</v>
      </c>
    </row>
    <row r="3926" customFormat="false" ht="15" hidden="false" customHeight="false" outlineLevel="0" collapsed="false">
      <c r="A3926" s="28" t="n">
        <v>45744</v>
      </c>
      <c r="B3926" s="21" t="s">
        <v>123</v>
      </c>
      <c r="C3926" s="21" t="s">
        <v>137</v>
      </c>
      <c r="D3926" s="29" t="n">
        <v>1.68</v>
      </c>
      <c r="E3926" s="29" t="n">
        <f aca="false">D3926/10</f>
        <v>0.168</v>
      </c>
      <c r="F3926" s="29" t="n">
        <f aca="false">(E3926+Einstellungen!$B$20)*(1+Einstellungen!$B$10)</f>
        <v>22.40056</v>
      </c>
      <c r="G3926" s="21" t="str">
        <f aca="false">IF(F3926&lt;Einstellungen!$B$5,"ja","nein")</f>
        <v>ja</v>
      </c>
      <c r="H3926" s="21" t="s">
        <v>18</v>
      </c>
      <c r="I3926" s="29" t="n">
        <f aca="false">INDEX(Einstellungen!$B$27:$B$50,12)</f>
        <v>1.1</v>
      </c>
      <c r="J3926" s="29" t="n">
        <f aca="false">F3926*I3926</f>
        <v>24.640616</v>
      </c>
    </row>
    <row r="3927" customFormat="false" ht="15" hidden="false" customHeight="false" outlineLevel="0" collapsed="false">
      <c r="A3927" s="28" t="n">
        <v>45744</v>
      </c>
      <c r="B3927" s="21" t="s">
        <v>124</v>
      </c>
      <c r="C3927" s="21" t="s">
        <v>137</v>
      </c>
      <c r="D3927" s="29" t="n">
        <v>-0.01</v>
      </c>
      <c r="E3927" s="29" t="n">
        <f aca="false">D3927/10</f>
        <v>-0.001</v>
      </c>
      <c r="F3927" s="29" t="n">
        <f aca="false">(E3927+Einstellungen!$B$20)*(1+Einstellungen!$B$10)</f>
        <v>22.19945</v>
      </c>
      <c r="G3927" s="21" t="str">
        <f aca="false">IF(F3927&lt;Einstellungen!$B$5,"ja","nein")</f>
        <v>ja</v>
      </c>
      <c r="H3927" s="21" t="s">
        <v>18</v>
      </c>
      <c r="I3927" s="29" t="n">
        <f aca="false">INDEX(Einstellungen!$B$27:$B$50,13)</f>
        <v>1.2</v>
      </c>
      <c r="J3927" s="29" t="n">
        <f aca="false">F3927*I3927</f>
        <v>26.63934</v>
      </c>
    </row>
    <row r="3928" customFormat="false" ht="15" hidden="false" customHeight="false" outlineLevel="0" collapsed="false">
      <c r="A3928" s="28" t="n">
        <v>45744</v>
      </c>
      <c r="B3928" s="21" t="s">
        <v>125</v>
      </c>
      <c r="C3928" s="21" t="s">
        <v>137</v>
      </c>
      <c r="D3928" s="29" t="n">
        <v>-0.03</v>
      </c>
      <c r="E3928" s="29" t="n">
        <f aca="false">D3928/10</f>
        <v>-0.003</v>
      </c>
      <c r="F3928" s="29" t="n">
        <f aca="false">(E3928+Einstellungen!$B$20)*(1+Einstellungen!$B$10)</f>
        <v>22.19707</v>
      </c>
      <c r="G3928" s="21" t="str">
        <f aca="false">IF(F3928&lt;Einstellungen!$B$5,"ja","nein")</f>
        <v>ja</v>
      </c>
      <c r="H3928" s="21" t="s">
        <v>18</v>
      </c>
      <c r="I3928" s="29" t="n">
        <f aca="false">INDEX(Einstellungen!$B$27:$B$50,14)</f>
        <v>1.15</v>
      </c>
      <c r="J3928" s="29" t="n">
        <f aca="false">F3928*I3928</f>
        <v>25.5266305</v>
      </c>
    </row>
    <row r="3929" customFormat="false" ht="15" hidden="false" customHeight="false" outlineLevel="0" collapsed="false">
      <c r="A3929" s="28" t="n">
        <v>45744</v>
      </c>
      <c r="B3929" s="21" t="s">
        <v>126</v>
      </c>
      <c r="C3929" s="21" t="s">
        <v>137</v>
      </c>
      <c r="D3929" s="29" t="n">
        <v>14.48</v>
      </c>
      <c r="E3929" s="29" t="n">
        <f aca="false">D3929/10</f>
        <v>1.448</v>
      </c>
      <c r="F3929" s="29" t="n">
        <f aca="false">(E3929+Einstellungen!$B$20)*(1+Einstellungen!$B$10)</f>
        <v>23.92376</v>
      </c>
      <c r="G3929" s="21" t="str">
        <f aca="false">IF(F3929&lt;Einstellungen!$B$5,"ja","nein")</f>
        <v>ja</v>
      </c>
      <c r="H3929" s="21" t="s">
        <v>18</v>
      </c>
      <c r="I3929" s="29" t="n">
        <f aca="false">INDEX(Einstellungen!$B$27:$B$50,15)</f>
        <v>1</v>
      </c>
      <c r="J3929" s="29" t="n">
        <f aca="false">F3929*I3929</f>
        <v>23.92376</v>
      </c>
    </row>
    <row r="3930" customFormat="false" ht="15" hidden="false" customHeight="false" outlineLevel="0" collapsed="false">
      <c r="A3930" s="28" t="n">
        <v>45744</v>
      </c>
      <c r="B3930" s="21" t="s">
        <v>127</v>
      </c>
      <c r="C3930" s="21" t="s">
        <v>137</v>
      </c>
      <c r="D3930" s="29" t="n">
        <v>70.1</v>
      </c>
      <c r="E3930" s="29" t="n">
        <f aca="false">D3930/10</f>
        <v>7.01</v>
      </c>
      <c r="F3930" s="29" t="n">
        <f aca="false">(E3930+Einstellungen!$B$20)*(1+Einstellungen!$B$10)</f>
        <v>30.54254</v>
      </c>
      <c r="G3930" s="21" t="str">
        <f aca="false">IF(F3930&lt;Einstellungen!$B$5,"ja","nein")</f>
        <v>nein</v>
      </c>
      <c r="H3930" s="21" t="s">
        <v>18</v>
      </c>
      <c r="I3930" s="29" t="n">
        <f aca="false">INDEX(Einstellungen!$B$27:$B$50,16)</f>
        <v>0.95</v>
      </c>
      <c r="J3930" s="29" t="n">
        <f aca="false">F3930*I3930</f>
        <v>29.015413</v>
      </c>
    </row>
    <row r="3931" customFormat="false" ht="15" hidden="false" customHeight="false" outlineLevel="0" collapsed="false">
      <c r="A3931" s="28" t="n">
        <v>45744</v>
      </c>
      <c r="B3931" s="21" t="s">
        <v>128</v>
      </c>
      <c r="C3931" s="21" t="s">
        <v>137</v>
      </c>
      <c r="D3931" s="29" t="n">
        <v>104.19</v>
      </c>
      <c r="E3931" s="29" t="n">
        <f aca="false">D3931/10</f>
        <v>10.419</v>
      </c>
      <c r="F3931" s="29" t="n">
        <f aca="false">(E3931+Einstellungen!$B$20)*(1+Einstellungen!$B$10)</f>
        <v>34.59925</v>
      </c>
      <c r="G3931" s="21" t="str">
        <f aca="false">IF(F3931&lt;Einstellungen!$B$5,"ja","nein")</f>
        <v>nein</v>
      </c>
      <c r="H3931" s="21" t="s">
        <v>18</v>
      </c>
      <c r="I3931" s="29" t="n">
        <f aca="false">INDEX(Einstellungen!$B$27:$B$50,17)</f>
        <v>0.95</v>
      </c>
      <c r="J3931" s="29" t="n">
        <f aca="false">F3931*I3931</f>
        <v>32.8692875</v>
      </c>
    </row>
    <row r="3932" customFormat="false" ht="15" hidden="false" customHeight="false" outlineLevel="0" collapsed="false">
      <c r="A3932" s="28" t="n">
        <v>45744</v>
      </c>
      <c r="B3932" s="21" t="s">
        <v>129</v>
      </c>
      <c r="C3932" s="21" t="s">
        <v>137</v>
      </c>
      <c r="D3932" s="29" t="n">
        <v>132</v>
      </c>
      <c r="E3932" s="29" t="n">
        <f aca="false">D3932/10</f>
        <v>13.2</v>
      </c>
      <c r="F3932" s="29" t="n">
        <f aca="false">(E3932+Einstellungen!$B$20)*(1+Einstellungen!$B$10)</f>
        <v>37.90864</v>
      </c>
      <c r="G3932" s="21" t="str">
        <f aca="false">IF(F3932&lt;Einstellungen!$B$5,"ja","nein")</f>
        <v>nein</v>
      </c>
      <c r="H3932" s="21" t="s">
        <v>18</v>
      </c>
      <c r="I3932" s="29" t="n">
        <f aca="false">INDEX(Einstellungen!$B$27:$B$50,18)</f>
        <v>1.1</v>
      </c>
      <c r="J3932" s="29" t="n">
        <f aca="false">F3932*I3932</f>
        <v>41.699504</v>
      </c>
    </row>
    <row r="3933" customFormat="false" ht="15" hidden="false" customHeight="false" outlineLevel="0" collapsed="false">
      <c r="A3933" s="28" t="n">
        <v>45744</v>
      </c>
      <c r="B3933" s="21" t="s">
        <v>130</v>
      </c>
      <c r="C3933" s="21" t="s">
        <v>137</v>
      </c>
      <c r="D3933" s="29" t="n">
        <v>165.99</v>
      </c>
      <c r="E3933" s="29" t="n">
        <f aca="false">D3933/10</f>
        <v>16.599</v>
      </c>
      <c r="F3933" s="29" t="n">
        <f aca="false">(E3933+Einstellungen!$B$20)*(1+Einstellungen!$B$10)</f>
        <v>41.95345</v>
      </c>
      <c r="G3933" s="21" t="str">
        <f aca="false">IF(F3933&lt;Einstellungen!$B$5,"ja","nein")</f>
        <v>nein</v>
      </c>
      <c r="H3933" s="21" t="s">
        <v>18</v>
      </c>
      <c r="I3933" s="29" t="n">
        <f aca="false">INDEX(Einstellungen!$B$27:$B$50,19)</f>
        <v>1.35</v>
      </c>
      <c r="J3933" s="29" t="n">
        <f aca="false">F3933*I3933</f>
        <v>56.6371575</v>
      </c>
    </row>
    <row r="3934" customFormat="false" ht="15" hidden="false" customHeight="false" outlineLevel="0" collapsed="false">
      <c r="A3934" s="28" t="n">
        <v>45744</v>
      </c>
      <c r="B3934" s="21" t="s">
        <v>131</v>
      </c>
      <c r="C3934" s="21" t="s">
        <v>137</v>
      </c>
      <c r="D3934" s="29" t="n">
        <v>165.9</v>
      </c>
      <c r="E3934" s="29" t="n">
        <f aca="false">D3934/10</f>
        <v>16.59</v>
      </c>
      <c r="F3934" s="29" t="n">
        <f aca="false">(E3934+Einstellungen!$B$20)*(1+Einstellungen!$B$10)</f>
        <v>41.94274</v>
      </c>
      <c r="G3934" s="21" t="str">
        <f aca="false">IF(F3934&lt;Einstellungen!$B$5,"ja","nein")</f>
        <v>nein</v>
      </c>
      <c r="H3934" s="21" t="s">
        <v>18</v>
      </c>
      <c r="I3934" s="29" t="n">
        <f aca="false">INDEX(Einstellungen!$B$27:$B$50,20)</f>
        <v>1.45</v>
      </c>
      <c r="J3934" s="29" t="n">
        <f aca="false">F3934*I3934</f>
        <v>60.816973</v>
      </c>
    </row>
    <row r="3935" customFormat="false" ht="15" hidden="false" customHeight="false" outlineLevel="0" collapsed="false">
      <c r="A3935" s="28" t="n">
        <v>45744</v>
      </c>
      <c r="B3935" s="21" t="s">
        <v>132</v>
      </c>
      <c r="C3935" s="21" t="s">
        <v>137</v>
      </c>
      <c r="D3935" s="29" t="n">
        <v>148.03</v>
      </c>
      <c r="E3935" s="29" t="n">
        <f aca="false">D3935/10</f>
        <v>14.803</v>
      </c>
      <c r="F3935" s="29" t="n">
        <f aca="false">(E3935+Einstellungen!$B$20)*(1+Einstellungen!$B$10)</f>
        <v>39.81621</v>
      </c>
      <c r="G3935" s="21" t="str">
        <f aca="false">IF(F3935&lt;Einstellungen!$B$5,"ja","nein")</f>
        <v>nein</v>
      </c>
      <c r="H3935" s="21" t="s">
        <v>18</v>
      </c>
      <c r="I3935" s="29" t="n">
        <f aca="false">INDEX(Einstellungen!$B$27:$B$50,21)</f>
        <v>1.4</v>
      </c>
      <c r="J3935" s="29" t="n">
        <f aca="false">F3935*I3935</f>
        <v>55.742694</v>
      </c>
    </row>
    <row r="3936" customFormat="false" ht="15" hidden="false" customHeight="false" outlineLevel="0" collapsed="false">
      <c r="A3936" s="28" t="n">
        <v>45744</v>
      </c>
      <c r="B3936" s="21" t="s">
        <v>133</v>
      </c>
      <c r="C3936" s="21" t="s">
        <v>137</v>
      </c>
      <c r="D3936" s="29" t="n">
        <v>124.56</v>
      </c>
      <c r="E3936" s="29" t="n">
        <f aca="false">D3936/10</f>
        <v>12.456</v>
      </c>
      <c r="F3936" s="29" t="n">
        <f aca="false">(E3936+Einstellungen!$B$20)*(1+Einstellungen!$B$10)</f>
        <v>37.02328</v>
      </c>
      <c r="G3936" s="21" t="str">
        <f aca="false">IF(F3936&lt;Einstellungen!$B$5,"ja","nein")</f>
        <v>nein</v>
      </c>
      <c r="H3936" s="21" t="s">
        <v>18</v>
      </c>
      <c r="I3936" s="29" t="n">
        <f aca="false">INDEX(Einstellungen!$B$27:$B$50,22)</f>
        <v>1.25</v>
      </c>
      <c r="J3936" s="29" t="n">
        <f aca="false">F3936*I3936</f>
        <v>46.2791</v>
      </c>
    </row>
    <row r="3937" customFormat="false" ht="15" hidden="false" customHeight="false" outlineLevel="0" collapsed="false">
      <c r="A3937" s="28" t="n">
        <v>45744</v>
      </c>
      <c r="B3937" s="21" t="s">
        <v>134</v>
      </c>
      <c r="C3937" s="21" t="s">
        <v>137</v>
      </c>
      <c r="D3937" s="29" t="n">
        <v>117.94</v>
      </c>
      <c r="E3937" s="29" t="n">
        <f aca="false">D3937/10</f>
        <v>11.794</v>
      </c>
      <c r="F3937" s="29" t="n">
        <f aca="false">(E3937+Einstellungen!$B$20)*(1+Einstellungen!$B$10)</f>
        <v>36.2355</v>
      </c>
      <c r="G3937" s="21" t="str">
        <f aca="false">IF(F3937&lt;Einstellungen!$B$5,"ja","nein")</f>
        <v>nein</v>
      </c>
      <c r="H3937" s="21" t="s">
        <v>18</v>
      </c>
      <c r="I3937" s="29" t="n">
        <f aca="false">INDEX(Einstellungen!$B$27:$B$50,23)</f>
        <v>1.05</v>
      </c>
      <c r="J3937" s="29" t="n">
        <f aca="false">F3937*I3937</f>
        <v>38.047275</v>
      </c>
    </row>
    <row r="3938" customFormat="false" ht="15" hidden="false" customHeight="false" outlineLevel="0" collapsed="false">
      <c r="A3938" s="28" t="n">
        <v>45744</v>
      </c>
      <c r="B3938" s="21" t="s">
        <v>135</v>
      </c>
      <c r="C3938" s="21" t="s">
        <v>137</v>
      </c>
      <c r="D3938" s="29" t="n">
        <v>110.12</v>
      </c>
      <c r="E3938" s="29" t="n">
        <f aca="false">D3938/10</f>
        <v>11.012</v>
      </c>
      <c r="F3938" s="29" t="n">
        <f aca="false">(E3938+Einstellungen!$B$20)*(1+Einstellungen!$B$10)</f>
        <v>35.30492</v>
      </c>
      <c r="G3938" s="21" t="str">
        <f aca="false">IF(F3938&lt;Einstellungen!$B$5,"ja","nein")</f>
        <v>nein</v>
      </c>
      <c r="H3938" s="21" t="s">
        <v>18</v>
      </c>
      <c r="I3938" s="29" t="n">
        <f aca="false">INDEX(Einstellungen!$B$27:$B$50,24)</f>
        <v>0.8</v>
      </c>
      <c r="J3938" s="29" t="n">
        <f aca="false">F3938*I3938</f>
        <v>28.243936</v>
      </c>
    </row>
    <row r="3939" customFormat="false" ht="15" hidden="false" customHeight="false" outlineLevel="0" collapsed="false">
      <c r="A3939" s="28" t="n">
        <v>45745</v>
      </c>
      <c r="B3939" s="21" t="s">
        <v>111</v>
      </c>
      <c r="C3939" s="21" t="s">
        <v>138</v>
      </c>
      <c r="D3939" s="29" t="n">
        <v>113.62</v>
      </c>
      <c r="E3939" s="29" t="n">
        <f aca="false">D3939/10</f>
        <v>11.362</v>
      </c>
      <c r="F3939" s="29" t="n">
        <f aca="false">(E3939+Einstellungen!$B$20)*(1+Einstellungen!$B$10)</f>
        <v>35.72142</v>
      </c>
      <c r="G3939" s="21" t="str">
        <f aca="false">IF(F3939&lt;Einstellungen!$B$5,"ja","nein")</f>
        <v>nein</v>
      </c>
      <c r="H3939" s="21" t="s">
        <v>18</v>
      </c>
      <c r="I3939" s="29" t="n">
        <f aca="false">INDEX(Einstellungen!$B$27:$B$50,1)</f>
        <v>0.6</v>
      </c>
      <c r="J3939" s="29" t="n">
        <f aca="false">F3939*I3939</f>
        <v>21.432852</v>
      </c>
    </row>
    <row r="3940" customFormat="false" ht="15" hidden="false" customHeight="false" outlineLevel="0" collapsed="false">
      <c r="A3940" s="28" t="n">
        <v>45745</v>
      </c>
      <c r="B3940" s="21" t="s">
        <v>113</v>
      </c>
      <c r="C3940" s="21" t="s">
        <v>138</v>
      </c>
      <c r="D3940" s="29" t="n">
        <v>103.91</v>
      </c>
      <c r="E3940" s="29" t="n">
        <f aca="false">D3940/10</f>
        <v>10.391</v>
      </c>
      <c r="F3940" s="29" t="n">
        <f aca="false">(E3940+Einstellungen!$B$20)*(1+Einstellungen!$B$10)</f>
        <v>34.56593</v>
      </c>
      <c r="G3940" s="21" t="str">
        <f aca="false">IF(F3940&lt;Einstellungen!$B$5,"ja","nein")</f>
        <v>nein</v>
      </c>
      <c r="H3940" s="21" t="s">
        <v>18</v>
      </c>
      <c r="I3940" s="29" t="n">
        <f aca="false">INDEX(Einstellungen!$B$27:$B$50,2)</f>
        <v>0.5</v>
      </c>
      <c r="J3940" s="29" t="n">
        <f aca="false">F3940*I3940</f>
        <v>17.282965</v>
      </c>
    </row>
    <row r="3941" customFormat="false" ht="15" hidden="false" customHeight="false" outlineLevel="0" collapsed="false">
      <c r="A3941" s="28" t="n">
        <v>45745</v>
      </c>
      <c r="B3941" s="21" t="s">
        <v>114</v>
      </c>
      <c r="C3941" s="21" t="s">
        <v>138</v>
      </c>
      <c r="D3941" s="29" t="n">
        <v>96.54</v>
      </c>
      <c r="E3941" s="29" t="n">
        <f aca="false">D3941/10</f>
        <v>9.654</v>
      </c>
      <c r="F3941" s="29" t="n">
        <f aca="false">(E3941+Einstellungen!$B$20)*(1+Einstellungen!$B$10)</f>
        <v>33.6889</v>
      </c>
      <c r="G3941" s="21" t="str">
        <f aca="false">IF(F3941&lt;Einstellungen!$B$5,"ja","nein")</f>
        <v>nein</v>
      </c>
      <c r="H3941" s="21" t="s">
        <v>18</v>
      </c>
      <c r="I3941" s="29" t="n">
        <f aca="false">INDEX(Einstellungen!$B$27:$B$50,3)</f>
        <v>0.45</v>
      </c>
      <c r="J3941" s="29" t="n">
        <f aca="false">F3941*I3941</f>
        <v>15.160005</v>
      </c>
    </row>
    <row r="3942" customFormat="false" ht="15" hidden="false" customHeight="false" outlineLevel="0" collapsed="false">
      <c r="A3942" s="28" t="n">
        <v>45745</v>
      </c>
      <c r="B3942" s="21" t="s">
        <v>115</v>
      </c>
      <c r="C3942" s="21" t="s">
        <v>138</v>
      </c>
      <c r="D3942" s="29" t="n">
        <v>96.22</v>
      </c>
      <c r="E3942" s="29" t="n">
        <f aca="false">D3942/10</f>
        <v>9.622</v>
      </c>
      <c r="F3942" s="29" t="n">
        <f aca="false">(E3942+Einstellungen!$B$20)*(1+Einstellungen!$B$10)</f>
        <v>33.65082</v>
      </c>
      <c r="G3942" s="21" t="str">
        <f aca="false">IF(F3942&lt;Einstellungen!$B$5,"ja","nein")</f>
        <v>nein</v>
      </c>
      <c r="H3942" s="21" t="s">
        <v>18</v>
      </c>
      <c r="I3942" s="29" t="n">
        <f aca="false">INDEX(Einstellungen!$B$27:$B$50,4)</f>
        <v>0.45</v>
      </c>
      <c r="J3942" s="29" t="n">
        <f aca="false">F3942*I3942</f>
        <v>15.142869</v>
      </c>
    </row>
    <row r="3943" customFormat="false" ht="15" hidden="false" customHeight="false" outlineLevel="0" collapsed="false">
      <c r="A3943" s="28" t="n">
        <v>45745</v>
      </c>
      <c r="B3943" s="21" t="s">
        <v>116</v>
      </c>
      <c r="C3943" s="21" t="s">
        <v>138</v>
      </c>
      <c r="D3943" s="29" t="n">
        <v>96.5</v>
      </c>
      <c r="E3943" s="29" t="n">
        <f aca="false">D3943/10</f>
        <v>9.65</v>
      </c>
      <c r="F3943" s="29" t="n">
        <f aca="false">(E3943+Einstellungen!$B$20)*(1+Einstellungen!$B$10)</f>
        <v>33.68414</v>
      </c>
      <c r="G3943" s="21" t="str">
        <f aca="false">IF(F3943&lt;Einstellungen!$B$5,"ja","nein")</f>
        <v>nein</v>
      </c>
      <c r="H3943" s="21" t="s">
        <v>18</v>
      </c>
      <c r="I3943" s="29" t="n">
        <f aca="false">INDEX(Einstellungen!$B$27:$B$50,5)</f>
        <v>0.45</v>
      </c>
      <c r="J3943" s="29" t="n">
        <f aca="false">F3943*I3943</f>
        <v>15.157863</v>
      </c>
    </row>
    <row r="3944" customFormat="false" ht="15" hidden="false" customHeight="false" outlineLevel="0" collapsed="false">
      <c r="A3944" s="28" t="n">
        <v>45745</v>
      </c>
      <c r="B3944" s="21" t="s">
        <v>117</v>
      </c>
      <c r="C3944" s="21" t="s">
        <v>138</v>
      </c>
      <c r="D3944" s="29" t="n">
        <v>92.74</v>
      </c>
      <c r="E3944" s="29" t="n">
        <f aca="false">D3944/10</f>
        <v>9.274</v>
      </c>
      <c r="F3944" s="29" t="n">
        <f aca="false">(E3944+Einstellungen!$B$20)*(1+Einstellungen!$B$10)</f>
        <v>33.2367</v>
      </c>
      <c r="G3944" s="21" t="str">
        <f aca="false">IF(F3944&lt;Einstellungen!$B$5,"ja","nein")</f>
        <v>nein</v>
      </c>
      <c r="H3944" s="21" t="s">
        <v>18</v>
      </c>
      <c r="I3944" s="29" t="n">
        <f aca="false">INDEX(Einstellungen!$B$27:$B$50,6)</f>
        <v>0.5</v>
      </c>
      <c r="J3944" s="29" t="n">
        <f aca="false">F3944*I3944</f>
        <v>16.61835</v>
      </c>
    </row>
    <row r="3945" customFormat="false" ht="15" hidden="false" customHeight="false" outlineLevel="0" collapsed="false">
      <c r="A3945" s="28" t="n">
        <v>45745</v>
      </c>
      <c r="B3945" s="21" t="s">
        <v>118</v>
      </c>
      <c r="C3945" s="21" t="s">
        <v>138</v>
      </c>
      <c r="D3945" s="29" t="n">
        <v>96.73</v>
      </c>
      <c r="E3945" s="29" t="n">
        <f aca="false">D3945/10</f>
        <v>9.673</v>
      </c>
      <c r="F3945" s="29" t="n">
        <f aca="false">(E3945+Einstellungen!$B$20)*(1+Einstellungen!$B$10)</f>
        <v>33.71151</v>
      </c>
      <c r="G3945" s="21" t="str">
        <f aca="false">IF(F3945&lt;Einstellungen!$B$5,"ja","nein")</f>
        <v>nein</v>
      </c>
      <c r="H3945" s="21" t="s">
        <v>18</v>
      </c>
      <c r="I3945" s="29" t="n">
        <f aca="false">INDEX(Einstellungen!$B$27:$B$50,7)</f>
        <v>0.7</v>
      </c>
      <c r="J3945" s="29" t="n">
        <f aca="false">F3945*I3945</f>
        <v>23.598057</v>
      </c>
    </row>
    <row r="3946" customFormat="false" ht="15" hidden="false" customHeight="false" outlineLevel="0" collapsed="false">
      <c r="A3946" s="28" t="n">
        <v>45745</v>
      </c>
      <c r="B3946" s="21" t="s">
        <v>119</v>
      </c>
      <c r="C3946" s="21" t="s">
        <v>138</v>
      </c>
      <c r="D3946" s="29" t="n">
        <v>98.44</v>
      </c>
      <c r="E3946" s="29" t="n">
        <f aca="false">D3946/10</f>
        <v>9.844</v>
      </c>
      <c r="F3946" s="29" t="n">
        <f aca="false">(E3946+Einstellungen!$B$20)*(1+Einstellungen!$B$10)</f>
        <v>33.915</v>
      </c>
      <c r="G3946" s="21" t="str">
        <f aca="false">IF(F3946&lt;Einstellungen!$B$5,"ja","nein")</f>
        <v>nein</v>
      </c>
      <c r="H3946" s="21" t="s">
        <v>18</v>
      </c>
      <c r="I3946" s="29" t="n">
        <f aca="false">INDEX(Einstellungen!$B$27:$B$50,8)</f>
        <v>0.95</v>
      </c>
      <c r="J3946" s="29" t="n">
        <f aca="false">F3946*I3946</f>
        <v>32.21925</v>
      </c>
    </row>
    <row r="3947" customFormat="false" ht="15" hidden="false" customHeight="false" outlineLevel="0" collapsed="false">
      <c r="A3947" s="28" t="n">
        <v>45745</v>
      </c>
      <c r="B3947" s="21" t="s">
        <v>120</v>
      </c>
      <c r="C3947" s="21" t="s">
        <v>138</v>
      </c>
      <c r="D3947" s="29" t="n">
        <v>91.86</v>
      </c>
      <c r="E3947" s="29" t="n">
        <f aca="false">D3947/10</f>
        <v>9.186</v>
      </c>
      <c r="F3947" s="29" t="n">
        <f aca="false">(E3947+Einstellungen!$B$20)*(1+Einstellungen!$B$10)</f>
        <v>33.13198</v>
      </c>
      <c r="G3947" s="21" t="str">
        <f aca="false">IF(F3947&lt;Einstellungen!$B$5,"ja","nein")</f>
        <v>nein</v>
      </c>
      <c r="H3947" s="21" t="s">
        <v>18</v>
      </c>
      <c r="I3947" s="29" t="n">
        <f aca="false">INDEX(Einstellungen!$B$27:$B$50,9)</f>
        <v>1.05</v>
      </c>
      <c r="J3947" s="29" t="n">
        <f aca="false">F3947*I3947</f>
        <v>34.788579</v>
      </c>
    </row>
    <row r="3948" customFormat="false" ht="15" hidden="false" customHeight="false" outlineLevel="0" collapsed="false">
      <c r="A3948" s="28" t="n">
        <v>45745</v>
      </c>
      <c r="B3948" s="21" t="s">
        <v>121</v>
      </c>
      <c r="C3948" s="21" t="s">
        <v>138</v>
      </c>
      <c r="D3948" s="29" t="n">
        <v>76.14</v>
      </c>
      <c r="E3948" s="29" t="n">
        <f aca="false">D3948/10</f>
        <v>7.614</v>
      </c>
      <c r="F3948" s="29" t="n">
        <f aca="false">(E3948+Einstellungen!$B$20)*(1+Einstellungen!$B$10)</f>
        <v>31.2613</v>
      </c>
      <c r="G3948" s="21" t="str">
        <f aca="false">IF(F3948&lt;Einstellungen!$B$5,"ja","nein")</f>
        <v>nein</v>
      </c>
      <c r="H3948" s="21" t="s">
        <v>18</v>
      </c>
      <c r="I3948" s="29" t="n">
        <f aca="false">INDEX(Einstellungen!$B$27:$B$50,10)</f>
        <v>1.05</v>
      </c>
      <c r="J3948" s="29" t="n">
        <f aca="false">F3948*I3948</f>
        <v>32.824365</v>
      </c>
    </row>
    <row r="3949" customFormat="false" ht="15" hidden="false" customHeight="false" outlineLevel="0" collapsed="false">
      <c r="A3949" s="28" t="n">
        <v>45745</v>
      </c>
      <c r="B3949" s="21" t="s">
        <v>122</v>
      </c>
      <c r="C3949" s="21" t="s">
        <v>138</v>
      </c>
      <c r="D3949" s="29" t="n">
        <v>65.67</v>
      </c>
      <c r="E3949" s="29" t="n">
        <f aca="false">D3949/10</f>
        <v>6.567</v>
      </c>
      <c r="F3949" s="29" t="n">
        <f aca="false">(E3949+Einstellungen!$B$20)*(1+Einstellungen!$B$10)</f>
        <v>30.01537</v>
      </c>
      <c r="G3949" s="21" t="str">
        <f aca="false">IF(F3949&lt;Einstellungen!$B$5,"ja","nein")</f>
        <v>nein</v>
      </c>
      <c r="H3949" s="21" t="s">
        <v>18</v>
      </c>
      <c r="I3949" s="29" t="n">
        <f aca="false">INDEX(Einstellungen!$B$27:$B$50,11)</f>
        <v>1.05</v>
      </c>
      <c r="J3949" s="29" t="n">
        <f aca="false">F3949*I3949</f>
        <v>31.5161385</v>
      </c>
    </row>
    <row r="3950" customFormat="false" ht="15" hidden="false" customHeight="false" outlineLevel="0" collapsed="false">
      <c r="A3950" s="28" t="n">
        <v>45745</v>
      </c>
      <c r="B3950" s="21" t="s">
        <v>123</v>
      </c>
      <c r="C3950" s="21" t="s">
        <v>138</v>
      </c>
      <c r="D3950" s="29" t="n">
        <v>65.34</v>
      </c>
      <c r="E3950" s="29" t="n">
        <f aca="false">D3950/10</f>
        <v>6.534</v>
      </c>
      <c r="F3950" s="29" t="n">
        <f aca="false">(E3950+Einstellungen!$B$20)*(1+Einstellungen!$B$10)</f>
        <v>29.9761</v>
      </c>
      <c r="G3950" s="21" t="str">
        <f aca="false">IF(F3950&lt;Einstellungen!$B$5,"ja","nein")</f>
        <v>nein</v>
      </c>
      <c r="H3950" s="21" t="s">
        <v>18</v>
      </c>
      <c r="I3950" s="29" t="n">
        <f aca="false">INDEX(Einstellungen!$B$27:$B$50,12)</f>
        <v>1.1</v>
      </c>
      <c r="J3950" s="29" t="n">
        <f aca="false">F3950*I3950</f>
        <v>32.97371</v>
      </c>
    </row>
    <row r="3951" customFormat="false" ht="15" hidden="false" customHeight="false" outlineLevel="0" collapsed="false">
      <c r="A3951" s="28" t="n">
        <v>45745</v>
      </c>
      <c r="B3951" s="21" t="s">
        <v>124</v>
      </c>
      <c r="C3951" s="21" t="s">
        <v>138</v>
      </c>
      <c r="D3951" s="29" t="n">
        <v>65.33</v>
      </c>
      <c r="E3951" s="29" t="n">
        <f aca="false">D3951/10</f>
        <v>6.533</v>
      </c>
      <c r="F3951" s="29" t="n">
        <f aca="false">(E3951+Einstellungen!$B$20)*(1+Einstellungen!$B$10)</f>
        <v>29.97491</v>
      </c>
      <c r="G3951" s="21" t="str">
        <f aca="false">IF(F3951&lt;Einstellungen!$B$5,"ja","nein")</f>
        <v>nein</v>
      </c>
      <c r="H3951" s="21" t="s">
        <v>18</v>
      </c>
      <c r="I3951" s="29" t="n">
        <f aca="false">INDEX(Einstellungen!$B$27:$B$50,13)</f>
        <v>1.2</v>
      </c>
      <c r="J3951" s="29" t="n">
        <f aca="false">F3951*I3951</f>
        <v>35.969892</v>
      </c>
    </row>
    <row r="3952" customFormat="false" ht="15" hidden="false" customHeight="false" outlineLevel="0" collapsed="false">
      <c r="A3952" s="28" t="n">
        <v>45745</v>
      </c>
      <c r="B3952" s="21" t="s">
        <v>125</v>
      </c>
      <c r="C3952" s="21" t="s">
        <v>138</v>
      </c>
      <c r="D3952" s="29" t="n">
        <v>2.06</v>
      </c>
      <c r="E3952" s="29" t="n">
        <f aca="false">D3952/10</f>
        <v>0.206</v>
      </c>
      <c r="F3952" s="29" t="n">
        <f aca="false">(E3952+Einstellungen!$B$20)*(1+Einstellungen!$B$10)</f>
        <v>22.44578</v>
      </c>
      <c r="G3952" s="21" t="str">
        <f aca="false">IF(F3952&lt;Einstellungen!$B$5,"ja","nein")</f>
        <v>ja</v>
      </c>
      <c r="H3952" s="21" t="s">
        <v>18</v>
      </c>
      <c r="I3952" s="29" t="n">
        <f aca="false">INDEX(Einstellungen!$B$27:$B$50,14)</f>
        <v>1.15</v>
      </c>
      <c r="J3952" s="29" t="n">
        <f aca="false">F3952*I3952</f>
        <v>25.812647</v>
      </c>
    </row>
    <row r="3953" customFormat="false" ht="15" hidden="false" customHeight="false" outlineLevel="0" collapsed="false">
      <c r="A3953" s="28" t="n">
        <v>45745</v>
      </c>
      <c r="B3953" s="21" t="s">
        <v>126</v>
      </c>
      <c r="C3953" s="21" t="s">
        <v>138</v>
      </c>
      <c r="D3953" s="29" t="n">
        <v>3.94</v>
      </c>
      <c r="E3953" s="29" t="n">
        <f aca="false">D3953/10</f>
        <v>0.394</v>
      </c>
      <c r="F3953" s="29" t="n">
        <f aca="false">(E3953+Einstellungen!$B$20)*(1+Einstellungen!$B$10)</f>
        <v>22.6695</v>
      </c>
      <c r="G3953" s="21" t="str">
        <f aca="false">IF(F3953&lt;Einstellungen!$B$5,"ja","nein")</f>
        <v>ja</v>
      </c>
      <c r="H3953" s="21" t="s">
        <v>18</v>
      </c>
      <c r="I3953" s="29" t="n">
        <f aca="false">INDEX(Einstellungen!$B$27:$B$50,15)</f>
        <v>1</v>
      </c>
      <c r="J3953" s="29" t="n">
        <f aca="false">F3953*I3953</f>
        <v>22.6695</v>
      </c>
    </row>
    <row r="3954" customFormat="false" ht="15" hidden="false" customHeight="false" outlineLevel="0" collapsed="false">
      <c r="A3954" s="28" t="n">
        <v>45745</v>
      </c>
      <c r="B3954" s="21" t="s">
        <v>127</v>
      </c>
      <c r="C3954" s="21" t="s">
        <v>138</v>
      </c>
      <c r="D3954" s="29" t="n">
        <v>25.27</v>
      </c>
      <c r="E3954" s="29" t="n">
        <f aca="false">D3954/10</f>
        <v>2.527</v>
      </c>
      <c r="F3954" s="29" t="n">
        <f aca="false">(E3954+Einstellungen!$B$20)*(1+Einstellungen!$B$10)</f>
        <v>25.20777</v>
      </c>
      <c r="G3954" s="21" t="str">
        <f aca="false">IF(F3954&lt;Einstellungen!$B$5,"ja","nein")</f>
        <v>ja</v>
      </c>
      <c r="H3954" s="21" t="s">
        <v>18</v>
      </c>
      <c r="I3954" s="29" t="n">
        <f aca="false">INDEX(Einstellungen!$B$27:$B$50,16)</f>
        <v>0.95</v>
      </c>
      <c r="J3954" s="29" t="n">
        <f aca="false">F3954*I3954</f>
        <v>23.9473815</v>
      </c>
    </row>
    <row r="3955" customFormat="false" ht="15" hidden="false" customHeight="false" outlineLevel="0" collapsed="false">
      <c r="A3955" s="28" t="n">
        <v>45745</v>
      </c>
      <c r="B3955" s="21" t="s">
        <v>128</v>
      </c>
      <c r="C3955" s="21" t="s">
        <v>138</v>
      </c>
      <c r="D3955" s="29" t="n">
        <v>66.26</v>
      </c>
      <c r="E3955" s="29" t="n">
        <f aca="false">D3955/10</f>
        <v>6.626</v>
      </c>
      <c r="F3955" s="29" t="n">
        <f aca="false">(E3955+Einstellungen!$B$20)*(1+Einstellungen!$B$10)</f>
        <v>30.08558</v>
      </c>
      <c r="G3955" s="21" t="str">
        <f aca="false">IF(F3955&lt;Einstellungen!$B$5,"ja","nein")</f>
        <v>nein</v>
      </c>
      <c r="H3955" s="21" t="s">
        <v>18</v>
      </c>
      <c r="I3955" s="29" t="n">
        <f aca="false">INDEX(Einstellungen!$B$27:$B$50,17)</f>
        <v>0.95</v>
      </c>
      <c r="J3955" s="29" t="n">
        <f aca="false">F3955*I3955</f>
        <v>28.581301</v>
      </c>
    </row>
    <row r="3956" customFormat="false" ht="15" hidden="false" customHeight="false" outlineLevel="0" collapsed="false">
      <c r="A3956" s="28" t="n">
        <v>45745</v>
      </c>
      <c r="B3956" s="21" t="s">
        <v>129</v>
      </c>
      <c r="C3956" s="21" t="s">
        <v>138</v>
      </c>
      <c r="D3956" s="29" t="n">
        <v>100.1</v>
      </c>
      <c r="E3956" s="29" t="n">
        <f aca="false">D3956/10</f>
        <v>10.01</v>
      </c>
      <c r="F3956" s="29" t="n">
        <f aca="false">(E3956+Einstellungen!$B$20)*(1+Einstellungen!$B$10)</f>
        <v>34.11254</v>
      </c>
      <c r="G3956" s="21" t="str">
        <f aca="false">IF(F3956&lt;Einstellungen!$B$5,"ja","nein")</f>
        <v>nein</v>
      </c>
      <c r="H3956" s="21" t="s">
        <v>18</v>
      </c>
      <c r="I3956" s="29" t="n">
        <f aca="false">INDEX(Einstellungen!$B$27:$B$50,18)</f>
        <v>1.1</v>
      </c>
      <c r="J3956" s="29" t="n">
        <f aca="false">F3956*I3956</f>
        <v>37.523794</v>
      </c>
    </row>
    <row r="3957" customFormat="false" ht="15" hidden="false" customHeight="false" outlineLevel="0" collapsed="false">
      <c r="A3957" s="28" t="n">
        <v>45745</v>
      </c>
      <c r="B3957" s="21" t="s">
        <v>130</v>
      </c>
      <c r="C3957" s="21" t="s">
        <v>138</v>
      </c>
      <c r="D3957" s="29" t="n">
        <v>146.91</v>
      </c>
      <c r="E3957" s="29" t="n">
        <f aca="false">D3957/10</f>
        <v>14.691</v>
      </c>
      <c r="F3957" s="29" t="n">
        <f aca="false">(E3957+Einstellungen!$B$20)*(1+Einstellungen!$B$10)</f>
        <v>39.68293</v>
      </c>
      <c r="G3957" s="21" t="str">
        <f aca="false">IF(F3957&lt;Einstellungen!$B$5,"ja","nein")</f>
        <v>nein</v>
      </c>
      <c r="H3957" s="21" t="s">
        <v>18</v>
      </c>
      <c r="I3957" s="29" t="n">
        <f aca="false">INDEX(Einstellungen!$B$27:$B$50,19)</f>
        <v>1.35</v>
      </c>
      <c r="J3957" s="29" t="n">
        <f aca="false">F3957*I3957</f>
        <v>53.5719555</v>
      </c>
    </row>
    <row r="3958" customFormat="false" ht="15" hidden="false" customHeight="false" outlineLevel="0" collapsed="false">
      <c r="A3958" s="28" t="n">
        <v>45745</v>
      </c>
      <c r="B3958" s="21" t="s">
        <v>131</v>
      </c>
      <c r="C3958" s="21" t="s">
        <v>138</v>
      </c>
      <c r="D3958" s="29" t="n">
        <v>152.22</v>
      </c>
      <c r="E3958" s="29" t="n">
        <f aca="false">D3958/10</f>
        <v>15.222</v>
      </c>
      <c r="F3958" s="29" t="n">
        <f aca="false">(E3958+Einstellungen!$B$20)*(1+Einstellungen!$B$10)</f>
        <v>40.31482</v>
      </c>
      <c r="G3958" s="21" t="str">
        <f aca="false">IF(F3958&lt;Einstellungen!$B$5,"ja","nein")</f>
        <v>nein</v>
      </c>
      <c r="H3958" s="21" t="s">
        <v>18</v>
      </c>
      <c r="I3958" s="29" t="n">
        <f aca="false">INDEX(Einstellungen!$B$27:$B$50,20)</f>
        <v>1.45</v>
      </c>
      <c r="J3958" s="29" t="n">
        <f aca="false">F3958*I3958</f>
        <v>58.456489</v>
      </c>
    </row>
    <row r="3959" customFormat="false" ht="15" hidden="false" customHeight="false" outlineLevel="0" collapsed="false">
      <c r="A3959" s="28" t="n">
        <v>45745</v>
      </c>
      <c r="B3959" s="21" t="s">
        <v>132</v>
      </c>
      <c r="C3959" s="21" t="s">
        <v>138</v>
      </c>
      <c r="D3959" s="29" t="n">
        <v>121.07</v>
      </c>
      <c r="E3959" s="29" t="n">
        <f aca="false">D3959/10</f>
        <v>12.107</v>
      </c>
      <c r="F3959" s="29" t="n">
        <f aca="false">(E3959+Einstellungen!$B$20)*(1+Einstellungen!$B$10)</f>
        <v>36.60797</v>
      </c>
      <c r="G3959" s="21" t="str">
        <f aca="false">IF(F3959&lt;Einstellungen!$B$5,"ja","nein")</f>
        <v>nein</v>
      </c>
      <c r="H3959" s="21" t="s">
        <v>18</v>
      </c>
      <c r="I3959" s="29" t="n">
        <f aca="false">INDEX(Einstellungen!$B$27:$B$50,21)</f>
        <v>1.4</v>
      </c>
      <c r="J3959" s="29" t="n">
        <f aca="false">F3959*I3959</f>
        <v>51.251158</v>
      </c>
    </row>
    <row r="3960" customFormat="false" ht="15" hidden="false" customHeight="false" outlineLevel="0" collapsed="false">
      <c r="A3960" s="28" t="n">
        <v>45745</v>
      </c>
      <c r="B3960" s="21" t="s">
        <v>133</v>
      </c>
      <c r="C3960" s="21" t="s">
        <v>138</v>
      </c>
      <c r="D3960" s="29" t="n">
        <v>100.42</v>
      </c>
      <c r="E3960" s="29" t="n">
        <f aca="false">D3960/10</f>
        <v>10.042</v>
      </c>
      <c r="F3960" s="29" t="n">
        <f aca="false">(E3960+Einstellungen!$B$20)*(1+Einstellungen!$B$10)</f>
        <v>34.15062</v>
      </c>
      <c r="G3960" s="21" t="str">
        <f aca="false">IF(F3960&lt;Einstellungen!$B$5,"ja","nein")</f>
        <v>nein</v>
      </c>
      <c r="H3960" s="21" t="s">
        <v>18</v>
      </c>
      <c r="I3960" s="29" t="n">
        <f aca="false">INDEX(Einstellungen!$B$27:$B$50,22)</f>
        <v>1.25</v>
      </c>
      <c r="J3960" s="29" t="n">
        <f aca="false">F3960*I3960</f>
        <v>42.688275</v>
      </c>
    </row>
    <row r="3961" customFormat="false" ht="15" hidden="false" customHeight="false" outlineLevel="0" collapsed="false">
      <c r="A3961" s="28" t="n">
        <v>45745</v>
      </c>
      <c r="B3961" s="21" t="s">
        <v>134</v>
      </c>
      <c r="C3961" s="21" t="s">
        <v>138</v>
      </c>
      <c r="D3961" s="29" t="n">
        <v>82.75</v>
      </c>
      <c r="E3961" s="29" t="n">
        <f aca="false">D3961/10</f>
        <v>8.275</v>
      </c>
      <c r="F3961" s="29" t="n">
        <f aca="false">(E3961+Einstellungen!$B$20)*(1+Einstellungen!$B$10)</f>
        <v>32.04789</v>
      </c>
      <c r="G3961" s="21" t="str">
        <f aca="false">IF(F3961&lt;Einstellungen!$B$5,"ja","nein")</f>
        <v>nein</v>
      </c>
      <c r="H3961" s="21" t="s">
        <v>18</v>
      </c>
      <c r="I3961" s="29" t="n">
        <f aca="false">INDEX(Einstellungen!$B$27:$B$50,23)</f>
        <v>1.05</v>
      </c>
      <c r="J3961" s="29" t="n">
        <f aca="false">F3961*I3961</f>
        <v>33.6502845</v>
      </c>
    </row>
    <row r="3962" customFormat="false" ht="15" hidden="false" customHeight="false" outlineLevel="0" collapsed="false">
      <c r="A3962" s="28" t="n">
        <v>45745</v>
      </c>
      <c r="B3962" s="21" t="s">
        <v>135</v>
      </c>
      <c r="C3962" s="21" t="s">
        <v>138</v>
      </c>
      <c r="D3962" s="29" t="n">
        <v>68.27</v>
      </c>
      <c r="E3962" s="29" t="n">
        <f aca="false">D3962/10</f>
        <v>6.827</v>
      </c>
      <c r="F3962" s="29" t="n">
        <f aca="false">(E3962+Einstellungen!$B$20)*(1+Einstellungen!$B$10)</f>
        <v>30.32477</v>
      </c>
      <c r="G3962" s="21" t="str">
        <f aca="false">IF(F3962&lt;Einstellungen!$B$5,"ja","nein")</f>
        <v>nein</v>
      </c>
      <c r="H3962" s="21" t="s">
        <v>18</v>
      </c>
      <c r="I3962" s="29" t="n">
        <f aca="false">INDEX(Einstellungen!$B$27:$B$50,24)</f>
        <v>0.8</v>
      </c>
      <c r="J3962" s="29" t="n">
        <f aca="false">F3962*I3962</f>
        <v>24.259816</v>
      </c>
    </row>
    <row r="3963" customFormat="false" ht="15" hidden="false" customHeight="false" outlineLevel="0" collapsed="false">
      <c r="A3963" s="28" t="n">
        <v>45746</v>
      </c>
      <c r="B3963" s="21" t="s">
        <v>111</v>
      </c>
      <c r="C3963" s="21" t="s">
        <v>139</v>
      </c>
      <c r="D3963" s="29" t="n">
        <v>46.31</v>
      </c>
      <c r="E3963" s="29" t="n">
        <f aca="false">D3963/10</f>
        <v>4.631</v>
      </c>
      <c r="F3963" s="29" t="n">
        <f aca="false">(E3963+Einstellungen!$B$20)*(1+Einstellungen!$B$10)</f>
        <v>27.71153</v>
      </c>
      <c r="G3963" s="21" t="str">
        <f aca="false">IF(F3963&lt;Einstellungen!$B$5,"ja","nein")</f>
        <v>ja</v>
      </c>
      <c r="H3963" s="21" t="s">
        <v>18</v>
      </c>
      <c r="I3963" s="29" t="n">
        <f aca="false">INDEX(Einstellungen!$B$27:$B$50,1)</f>
        <v>0.6</v>
      </c>
      <c r="J3963" s="29" t="n">
        <f aca="false">F3963*I3963</f>
        <v>16.626918</v>
      </c>
    </row>
    <row r="3964" customFormat="false" ht="15" hidden="false" customHeight="false" outlineLevel="0" collapsed="false">
      <c r="A3964" s="28" t="n">
        <v>45746</v>
      </c>
      <c r="B3964" s="21" t="s">
        <v>113</v>
      </c>
      <c r="C3964" s="21" t="s">
        <v>139</v>
      </c>
      <c r="D3964" s="29" t="n">
        <v>15.89</v>
      </c>
      <c r="E3964" s="29" t="n">
        <f aca="false">D3964/10</f>
        <v>1.589</v>
      </c>
      <c r="F3964" s="29" t="n">
        <f aca="false">(E3964+Einstellungen!$B$20)*(1+Einstellungen!$B$10)</f>
        <v>24.09155</v>
      </c>
      <c r="G3964" s="21" t="str">
        <f aca="false">IF(F3964&lt;Einstellungen!$B$5,"ja","nein")</f>
        <v>ja</v>
      </c>
      <c r="H3964" s="21" t="s">
        <v>18</v>
      </c>
      <c r="I3964" s="29" t="n">
        <f aca="false">INDEX(Einstellungen!$B$27:$B$50,2)</f>
        <v>0.5</v>
      </c>
      <c r="J3964" s="29" t="n">
        <f aca="false">F3964*I3964</f>
        <v>12.045775</v>
      </c>
    </row>
    <row r="3965" customFormat="false" ht="15" hidden="false" customHeight="false" outlineLevel="0" collapsed="false">
      <c r="A3965" s="28" t="n">
        <v>45746</v>
      </c>
      <c r="B3965" s="21" t="s">
        <v>115</v>
      </c>
      <c r="C3965" s="21" t="s">
        <v>139</v>
      </c>
      <c r="D3965" s="29" t="n">
        <v>5.1</v>
      </c>
      <c r="E3965" s="29" t="n">
        <f aca="false">D3965/10</f>
        <v>0.51</v>
      </c>
      <c r="F3965" s="29" t="n">
        <f aca="false">(E3965+Einstellungen!$B$20)*(1+Einstellungen!$B$10)</f>
        <v>22.80754</v>
      </c>
      <c r="G3965" s="21" t="str">
        <f aca="false">IF(F3965&lt;Einstellungen!$B$5,"ja","nein")</f>
        <v>ja</v>
      </c>
      <c r="H3965" s="21" t="s">
        <v>18</v>
      </c>
      <c r="I3965" s="29" t="n">
        <f aca="false">INDEX(Einstellungen!$B$27:$B$50,4)</f>
        <v>0.45</v>
      </c>
      <c r="J3965" s="29" t="n">
        <f aca="false">F3965*I3965</f>
        <v>10.263393</v>
      </c>
    </row>
    <row r="3966" customFormat="false" ht="15" hidden="false" customHeight="false" outlineLevel="0" collapsed="false">
      <c r="A3966" s="28" t="n">
        <v>45746</v>
      </c>
      <c r="B3966" s="21" t="s">
        <v>116</v>
      </c>
      <c r="C3966" s="21" t="s">
        <v>139</v>
      </c>
      <c r="D3966" s="29" t="n">
        <v>1.2</v>
      </c>
      <c r="E3966" s="29" t="n">
        <f aca="false">D3966/10</f>
        <v>0.12</v>
      </c>
      <c r="F3966" s="29" t="n">
        <f aca="false">(E3966+Einstellungen!$B$20)*(1+Einstellungen!$B$10)</f>
        <v>22.34344</v>
      </c>
      <c r="G3966" s="21" t="str">
        <f aca="false">IF(F3966&lt;Einstellungen!$B$5,"ja","nein")</f>
        <v>ja</v>
      </c>
      <c r="H3966" s="21" t="s">
        <v>18</v>
      </c>
      <c r="I3966" s="29" t="n">
        <f aca="false">INDEX(Einstellungen!$B$27:$B$50,5)</f>
        <v>0.45</v>
      </c>
      <c r="J3966" s="29" t="n">
        <f aca="false">F3966*I3966</f>
        <v>10.054548</v>
      </c>
    </row>
    <row r="3967" customFormat="false" ht="15" hidden="false" customHeight="false" outlineLevel="0" collapsed="false">
      <c r="A3967" s="28" t="n">
        <v>45746</v>
      </c>
      <c r="B3967" s="21" t="s">
        <v>117</v>
      </c>
      <c r="C3967" s="21" t="s">
        <v>139</v>
      </c>
      <c r="D3967" s="29" t="n">
        <v>0.09</v>
      </c>
      <c r="E3967" s="29" t="n">
        <f aca="false">D3967/10</f>
        <v>0.009</v>
      </c>
      <c r="F3967" s="29" t="n">
        <f aca="false">(E3967+Einstellungen!$B$20)*(1+Einstellungen!$B$10)</f>
        <v>22.21135</v>
      </c>
      <c r="G3967" s="21" t="str">
        <f aca="false">IF(F3967&lt;Einstellungen!$B$5,"ja","nein")</f>
        <v>ja</v>
      </c>
      <c r="H3967" s="21" t="s">
        <v>18</v>
      </c>
      <c r="I3967" s="29" t="n">
        <f aca="false">INDEX(Einstellungen!$B$27:$B$50,6)</f>
        <v>0.5</v>
      </c>
      <c r="J3967" s="29" t="n">
        <f aca="false">F3967*I3967</f>
        <v>11.105675</v>
      </c>
    </row>
    <row r="3968" customFormat="false" ht="15" hidden="false" customHeight="false" outlineLevel="0" collapsed="false">
      <c r="A3968" s="28" t="n">
        <v>45746</v>
      </c>
      <c r="B3968" s="21" t="s">
        <v>118</v>
      </c>
      <c r="C3968" s="21" t="s">
        <v>139</v>
      </c>
      <c r="D3968" s="29" t="n">
        <v>0.03</v>
      </c>
      <c r="E3968" s="29" t="n">
        <f aca="false">D3968/10</f>
        <v>0.003</v>
      </c>
      <c r="F3968" s="29" t="n">
        <f aca="false">(E3968+Einstellungen!$B$20)*(1+Einstellungen!$B$10)</f>
        <v>22.20421</v>
      </c>
      <c r="G3968" s="21" t="str">
        <f aca="false">IF(F3968&lt;Einstellungen!$B$5,"ja","nein")</f>
        <v>ja</v>
      </c>
      <c r="H3968" s="21" t="s">
        <v>18</v>
      </c>
      <c r="I3968" s="29" t="n">
        <f aca="false">INDEX(Einstellungen!$B$27:$B$50,7)</f>
        <v>0.7</v>
      </c>
      <c r="J3968" s="29" t="n">
        <f aca="false">F3968*I3968</f>
        <v>15.542947</v>
      </c>
    </row>
    <row r="3969" customFormat="false" ht="15" hidden="false" customHeight="false" outlineLevel="0" collapsed="false">
      <c r="A3969" s="28" t="n">
        <v>45746</v>
      </c>
      <c r="B3969" s="21" t="s">
        <v>119</v>
      </c>
      <c r="C3969" s="21" t="s">
        <v>139</v>
      </c>
      <c r="D3969" s="29" t="n">
        <v>0</v>
      </c>
      <c r="E3969" s="29" t="n">
        <f aca="false">D3969/10</f>
        <v>0</v>
      </c>
      <c r="F3969" s="29" t="n">
        <f aca="false">(E3969+Einstellungen!$B$20)*(1+Einstellungen!$B$10)</f>
        <v>22.20064</v>
      </c>
      <c r="G3969" s="21" t="str">
        <f aca="false">IF(F3969&lt;Einstellungen!$B$5,"ja","nein")</f>
        <v>ja</v>
      </c>
      <c r="H3969" s="21" t="s">
        <v>18</v>
      </c>
      <c r="I3969" s="29" t="n">
        <f aca="false">INDEX(Einstellungen!$B$27:$B$50,8)</f>
        <v>0.95</v>
      </c>
      <c r="J3969" s="29" t="n">
        <f aca="false">F3969*I3969</f>
        <v>21.090608</v>
      </c>
    </row>
    <row r="3970" customFormat="false" ht="15" hidden="false" customHeight="false" outlineLevel="0" collapsed="false">
      <c r="A3970" s="28" t="n">
        <v>45746</v>
      </c>
      <c r="B3970" s="21" t="s">
        <v>120</v>
      </c>
      <c r="C3970" s="21" t="s">
        <v>139</v>
      </c>
      <c r="D3970" s="29" t="n">
        <v>-0.01</v>
      </c>
      <c r="E3970" s="29" t="n">
        <f aca="false">D3970/10</f>
        <v>-0.001</v>
      </c>
      <c r="F3970" s="29" t="n">
        <f aca="false">(E3970+Einstellungen!$B$20)*(1+Einstellungen!$B$10)</f>
        <v>22.19945</v>
      </c>
      <c r="G3970" s="21" t="str">
        <f aca="false">IF(F3970&lt;Einstellungen!$B$5,"ja","nein")</f>
        <v>ja</v>
      </c>
      <c r="H3970" s="21" t="s">
        <v>18</v>
      </c>
      <c r="I3970" s="29" t="n">
        <f aca="false">INDEX(Einstellungen!$B$27:$B$50,9)</f>
        <v>1.05</v>
      </c>
      <c r="J3970" s="29" t="n">
        <f aca="false">F3970*I3970</f>
        <v>23.3094225</v>
      </c>
    </row>
    <row r="3971" customFormat="false" ht="15" hidden="false" customHeight="false" outlineLevel="0" collapsed="false">
      <c r="A3971" s="28" t="n">
        <v>45746</v>
      </c>
      <c r="B3971" s="21" t="s">
        <v>121</v>
      </c>
      <c r="C3971" s="21" t="s">
        <v>139</v>
      </c>
      <c r="D3971" s="29" t="n">
        <v>-0.04</v>
      </c>
      <c r="E3971" s="29" t="n">
        <f aca="false">D3971/10</f>
        <v>-0.004</v>
      </c>
      <c r="F3971" s="29" t="n">
        <f aca="false">(E3971+Einstellungen!$B$20)*(1+Einstellungen!$B$10)</f>
        <v>22.19588</v>
      </c>
      <c r="G3971" s="21" t="str">
        <f aca="false">IF(F3971&lt;Einstellungen!$B$5,"ja","nein")</f>
        <v>ja</v>
      </c>
      <c r="H3971" s="21" t="s">
        <v>18</v>
      </c>
      <c r="I3971" s="29" t="n">
        <f aca="false">INDEX(Einstellungen!$B$27:$B$50,10)</f>
        <v>1.05</v>
      </c>
      <c r="J3971" s="29" t="n">
        <f aca="false">F3971*I3971</f>
        <v>23.305674</v>
      </c>
    </row>
    <row r="3972" customFormat="false" ht="15" hidden="false" customHeight="false" outlineLevel="0" collapsed="false">
      <c r="A3972" s="28" t="n">
        <v>45746</v>
      </c>
      <c r="B3972" s="21" t="s">
        <v>122</v>
      </c>
      <c r="C3972" s="21" t="s">
        <v>139</v>
      </c>
      <c r="D3972" s="29" t="n">
        <v>-3.47</v>
      </c>
      <c r="E3972" s="29" t="n">
        <f aca="false">D3972/10</f>
        <v>-0.347</v>
      </c>
      <c r="F3972" s="29" t="n">
        <f aca="false">(E3972+Einstellungen!$B$20)*(1+Einstellungen!$B$10)</f>
        <v>21.78771</v>
      </c>
      <c r="G3972" s="21" t="str">
        <f aca="false">IF(F3972&lt;Einstellungen!$B$5,"ja","nein")</f>
        <v>ja</v>
      </c>
      <c r="H3972" s="21" t="s">
        <v>18</v>
      </c>
      <c r="I3972" s="29" t="n">
        <f aca="false">INDEX(Einstellungen!$B$27:$B$50,11)</f>
        <v>1.05</v>
      </c>
      <c r="J3972" s="29" t="n">
        <f aca="false">F3972*I3972</f>
        <v>22.8770955</v>
      </c>
    </row>
    <row r="3973" customFormat="false" ht="15" hidden="false" customHeight="false" outlineLevel="0" collapsed="false">
      <c r="A3973" s="28" t="n">
        <v>45746</v>
      </c>
      <c r="B3973" s="21" t="s">
        <v>123</v>
      </c>
      <c r="C3973" s="21" t="s">
        <v>139</v>
      </c>
      <c r="D3973" s="29" t="n">
        <v>-11.34</v>
      </c>
      <c r="E3973" s="29" t="n">
        <f aca="false">D3973/10</f>
        <v>-1.134</v>
      </c>
      <c r="F3973" s="29" t="n">
        <f aca="false">(E3973+Einstellungen!$B$20)*(1+Einstellungen!$B$10)</f>
        <v>20.85118</v>
      </c>
      <c r="G3973" s="21" t="str">
        <f aca="false">IF(F3973&lt;Einstellungen!$B$5,"ja","nein")</f>
        <v>ja</v>
      </c>
      <c r="H3973" s="21" t="s">
        <v>18</v>
      </c>
      <c r="I3973" s="29" t="n">
        <f aca="false">INDEX(Einstellungen!$B$27:$B$50,12)</f>
        <v>1.1</v>
      </c>
      <c r="J3973" s="29" t="n">
        <f aca="false">F3973*I3973</f>
        <v>22.936298</v>
      </c>
    </row>
    <row r="3974" customFormat="false" ht="15" hidden="false" customHeight="false" outlineLevel="0" collapsed="false">
      <c r="A3974" s="28" t="n">
        <v>45746</v>
      </c>
      <c r="B3974" s="21" t="s">
        <v>124</v>
      </c>
      <c r="C3974" s="21" t="s">
        <v>139</v>
      </c>
      <c r="D3974" s="29" t="n">
        <v>-18.5</v>
      </c>
      <c r="E3974" s="29" t="n">
        <f aca="false">D3974/10</f>
        <v>-1.85</v>
      </c>
      <c r="F3974" s="29" t="n">
        <f aca="false">(E3974+Einstellungen!$B$20)*(1+Einstellungen!$B$10)</f>
        <v>19.99914</v>
      </c>
      <c r="G3974" s="21" t="str">
        <f aca="false">IF(F3974&lt;Einstellungen!$B$5,"ja","nein")</f>
        <v>ja</v>
      </c>
      <c r="H3974" s="21" t="s">
        <v>18</v>
      </c>
      <c r="I3974" s="29" t="n">
        <f aca="false">INDEX(Einstellungen!$B$27:$B$50,13)</f>
        <v>1.2</v>
      </c>
      <c r="J3974" s="29" t="n">
        <f aca="false">F3974*I3974</f>
        <v>23.998968</v>
      </c>
    </row>
    <row r="3975" customFormat="false" ht="15" hidden="false" customHeight="false" outlineLevel="0" collapsed="false">
      <c r="A3975" s="28" t="n">
        <v>45746</v>
      </c>
      <c r="B3975" s="21" t="s">
        <v>125</v>
      </c>
      <c r="C3975" s="21" t="s">
        <v>139</v>
      </c>
      <c r="D3975" s="29" t="n">
        <v>-25.76</v>
      </c>
      <c r="E3975" s="29" t="n">
        <f aca="false">D3975/10</f>
        <v>-2.576</v>
      </c>
      <c r="F3975" s="29" t="n">
        <f aca="false">(E3975+Einstellungen!$B$20)*(1+Einstellungen!$B$10)</f>
        <v>19.1352</v>
      </c>
      <c r="G3975" s="21" t="str">
        <f aca="false">IF(F3975&lt;Einstellungen!$B$5,"ja","nein")</f>
        <v>ja</v>
      </c>
      <c r="H3975" s="21" t="s">
        <v>18</v>
      </c>
      <c r="I3975" s="29" t="n">
        <f aca="false">INDEX(Einstellungen!$B$27:$B$50,14)</f>
        <v>1.15</v>
      </c>
      <c r="J3975" s="29" t="n">
        <f aca="false">F3975*I3975</f>
        <v>22.00548</v>
      </c>
    </row>
    <row r="3976" customFormat="false" ht="15" hidden="false" customHeight="false" outlineLevel="0" collapsed="false">
      <c r="A3976" s="28" t="n">
        <v>45746</v>
      </c>
      <c r="B3976" s="21" t="s">
        <v>126</v>
      </c>
      <c r="C3976" s="21" t="s">
        <v>139</v>
      </c>
      <c r="D3976" s="29" t="n">
        <v>-26.07</v>
      </c>
      <c r="E3976" s="29" t="n">
        <f aca="false">D3976/10</f>
        <v>-2.607</v>
      </c>
      <c r="F3976" s="29" t="n">
        <f aca="false">(E3976+Einstellungen!$B$20)*(1+Einstellungen!$B$10)</f>
        <v>19.09831</v>
      </c>
      <c r="G3976" s="21" t="str">
        <f aca="false">IF(F3976&lt;Einstellungen!$B$5,"ja","nein")</f>
        <v>ja</v>
      </c>
      <c r="H3976" s="21" t="s">
        <v>18</v>
      </c>
      <c r="I3976" s="29" t="n">
        <f aca="false">INDEX(Einstellungen!$B$27:$B$50,15)</f>
        <v>1</v>
      </c>
      <c r="J3976" s="29" t="n">
        <f aca="false">F3976*I3976</f>
        <v>19.09831</v>
      </c>
    </row>
    <row r="3977" customFormat="false" ht="15" hidden="false" customHeight="false" outlineLevel="0" collapsed="false">
      <c r="A3977" s="28" t="n">
        <v>45746</v>
      </c>
      <c r="B3977" s="21" t="s">
        <v>127</v>
      </c>
      <c r="C3977" s="21" t="s">
        <v>139</v>
      </c>
      <c r="D3977" s="29" t="n">
        <v>-12.96</v>
      </c>
      <c r="E3977" s="29" t="n">
        <f aca="false">D3977/10</f>
        <v>-1.296</v>
      </c>
      <c r="F3977" s="29" t="n">
        <f aca="false">(E3977+Einstellungen!$B$20)*(1+Einstellungen!$B$10)</f>
        <v>20.6584</v>
      </c>
      <c r="G3977" s="21" t="str">
        <f aca="false">IF(F3977&lt;Einstellungen!$B$5,"ja","nein")</f>
        <v>ja</v>
      </c>
      <c r="H3977" s="21" t="s">
        <v>18</v>
      </c>
      <c r="I3977" s="29" t="n">
        <f aca="false">INDEX(Einstellungen!$B$27:$B$50,16)</f>
        <v>0.95</v>
      </c>
      <c r="J3977" s="29" t="n">
        <f aca="false">F3977*I3977</f>
        <v>19.62548</v>
      </c>
    </row>
    <row r="3978" customFormat="false" ht="15" hidden="false" customHeight="false" outlineLevel="0" collapsed="false">
      <c r="A3978" s="28" t="n">
        <v>45746</v>
      </c>
      <c r="B3978" s="21" t="s">
        <v>128</v>
      </c>
      <c r="C3978" s="21" t="s">
        <v>139</v>
      </c>
      <c r="D3978" s="29" t="n">
        <v>-4.01</v>
      </c>
      <c r="E3978" s="29" t="n">
        <f aca="false">D3978/10</f>
        <v>-0.401</v>
      </c>
      <c r="F3978" s="29" t="n">
        <f aca="false">(E3978+Einstellungen!$B$20)*(1+Einstellungen!$B$10)</f>
        <v>21.72345</v>
      </c>
      <c r="G3978" s="21" t="str">
        <f aca="false">IF(F3978&lt;Einstellungen!$B$5,"ja","nein")</f>
        <v>ja</v>
      </c>
      <c r="H3978" s="21" t="s">
        <v>18</v>
      </c>
      <c r="I3978" s="29" t="n">
        <f aca="false">INDEX(Einstellungen!$B$27:$B$50,17)</f>
        <v>0.95</v>
      </c>
      <c r="J3978" s="29" t="n">
        <f aca="false">F3978*I3978</f>
        <v>20.6372775</v>
      </c>
    </row>
    <row r="3979" customFormat="false" ht="15" hidden="false" customHeight="false" outlineLevel="0" collapsed="false">
      <c r="A3979" s="28" t="n">
        <v>45746</v>
      </c>
      <c r="B3979" s="21" t="s">
        <v>129</v>
      </c>
      <c r="C3979" s="21" t="s">
        <v>139</v>
      </c>
      <c r="D3979" s="29" t="n">
        <v>-0.01</v>
      </c>
      <c r="E3979" s="29" t="n">
        <f aca="false">D3979/10</f>
        <v>-0.001</v>
      </c>
      <c r="F3979" s="29" t="n">
        <f aca="false">(E3979+Einstellungen!$B$20)*(1+Einstellungen!$B$10)</f>
        <v>22.19945</v>
      </c>
      <c r="G3979" s="21" t="str">
        <f aca="false">IF(F3979&lt;Einstellungen!$B$5,"ja","nein")</f>
        <v>ja</v>
      </c>
      <c r="H3979" s="21" t="s">
        <v>18</v>
      </c>
      <c r="I3979" s="29" t="n">
        <f aca="false">INDEX(Einstellungen!$B$27:$B$50,18)</f>
        <v>1.1</v>
      </c>
      <c r="J3979" s="29" t="n">
        <f aca="false">F3979*I3979</f>
        <v>24.419395</v>
      </c>
    </row>
    <row r="3980" customFormat="false" ht="15" hidden="false" customHeight="false" outlineLevel="0" collapsed="false">
      <c r="A3980" s="28" t="n">
        <v>45746</v>
      </c>
      <c r="B3980" s="21" t="s">
        <v>130</v>
      </c>
      <c r="C3980" s="21" t="s">
        <v>139</v>
      </c>
      <c r="D3980" s="29" t="n">
        <v>14.41</v>
      </c>
      <c r="E3980" s="29" t="n">
        <f aca="false">D3980/10</f>
        <v>1.441</v>
      </c>
      <c r="F3980" s="29" t="n">
        <f aca="false">(E3980+Einstellungen!$B$20)*(1+Einstellungen!$B$10)</f>
        <v>23.91543</v>
      </c>
      <c r="G3980" s="21" t="str">
        <f aca="false">IF(F3980&lt;Einstellungen!$B$5,"ja","nein")</f>
        <v>ja</v>
      </c>
      <c r="H3980" s="21" t="s">
        <v>18</v>
      </c>
      <c r="I3980" s="29" t="n">
        <f aca="false">INDEX(Einstellungen!$B$27:$B$50,19)</f>
        <v>1.35</v>
      </c>
      <c r="J3980" s="29" t="n">
        <f aca="false">F3980*I3980</f>
        <v>32.2858305</v>
      </c>
    </row>
    <row r="3981" customFormat="false" ht="15" hidden="false" customHeight="false" outlineLevel="0" collapsed="false">
      <c r="A3981" s="28" t="n">
        <v>45746</v>
      </c>
      <c r="B3981" s="21" t="s">
        <v>131</v>
      </c>
      <c r="C3981" s="21" t="s">
        <v>139</v>
      </c>
      <c r="D3981" s="29" t="n">
        <v>60.83</v>
      </c>
      <c r="E3981" s="29" t="n">
        <f aca="false">D3981/10</f>
        <v>6.083</v>
      </c>
      <c r="F3981" s="29" t="n">
        <f aca="false">(E3981+Einstellungen!$B$20)*(1+Einstellungen!$B$10)</f>
        <v>29.43941</v>
      </c>
      <c r="G3981" s="21" t="str">
        <f aca="false">IF(F3981&lt;Einstellungen!$B$5,"ja","nein")</f>
        <v>nein</v>
      </c>
      <c r="H3981" s="21" t="s">
        <v>18</v>
      </c>
      <c r="I3981" s="29" t="n">
        <f aca="false">INDEX(Einstellungen!$B$27:$B$50,20)</f>
        <v>1.45</v>
      </c>
      <c r="J3981" s="29" t="n">
        <f aca="false">F3981*I3981</f>
        <v>42.6871445</v>
      </c>
    </row>
    <row r="3982" customFormat="false" ht="15" hidden="false" customHeight="false" outlineLevel="0" collapsed="false">
      <c r="A3982" s="28" t="n">
        <v>45746</v>
      </c>
      <c r="B3982" s="21" t="s">
        <v>132</v>
      </c>
      <c r="C3982" s="21" t="s">
        <v>139</v>
      </c>
      <c r="D3982" s="29" t="n">
        <v>58.86</v>
      </c>
      <c r="E3982" s="29" t="n">
        <f aca="false">D3982/10</f>
        <v>5.886</v>
      </c>
      <c r="F3982" s="29" t="n">
        <f aca="false">(E3982+Einstellungen!$B$20)*(1+Einstellungen!$B$10)</f>
        <v>29.20498</v>
      </c>
      <c r="G3982" s="21" t="str">
        <f aca="false">IF(F3982&lt;Einstellungen!$B$5,"ja","nein")</f>
        <v>nein</v>
      </c>
      <c r="H3982" s="21" t="s">
        <v>18</v>
      </c>
      <c r="I3982" s="29" t="n">
        <f aca="false">INDEX(Einstellungen!$B$27:$B$50,21)</f>
        <v>1.4</v>
      </c>
      <c r="J3982" s="29" t="n">
        <f aca="false">F3982*I3982</f>
        <v>40.886972</v>
      </c>
    </row>
    <row r="3983" customFormat="false" ht="15" hidden="false" customHeight="false" outlineLevel="0" collapsed="false">
      <c r="A3983" s="28" t="n">
        <v>45746</v>
      </c>
      <c r="B3983" s="21" t="s">
        <v>133</v>
      </c>
      <c r="C3983" s="21" t="s">
        <v>139</v>
      </c>
      <c r="D3983" s="29" t="n">
        <v>50.01</v>
      </c>
      <c r="E3983" s="29" t="n">
        <f aca="false">D3983/10</f>
        <v>5.001</v>
      </c>
      <c r="F3983" s="29" t="n">
        <f aca="false">(E3983+Einstellungen!$B$20)*(1+Einstellungen!$B$10)</f>
        <v>28.15183</v>
      </c>
      <c r="G3983" s="21" t="str">
        <f aca="false">IF(F3983&lt;Einstellungen!$B$5,"ja","nein")</f>
        <v>ja</v>
      </c>
      <c r="H3983" s="21" t="s">
        <v>18</v>
      </c>
      <c r="I3983" s="29" t="n">
        <f aca="false">INDEX(Einstellungen!$B$27:$B$50,22)</f>
        <v>1.25</v>
      </c>
      <c r="J3983" s="29" t="n">
        <f aca="false">F3983*I3983</f>
        <v>35.1897875</v>
      </c>
    </row>
    <row r="3984" customFormat="false" ht="15" hidden="false" customHeight="false" outlineLevel="0" collapsed="false">
      <c r="A3984" s="28" t="n">
        <v>45746</v>
      </c>
      <c r="B3984" s="21" t="s">
        <v>134</v>
      </c>
      <c r="C3984" s="21" t="s">
        <v>139</v>
      </c>
      <c r="D3984" s="29" t="n">
        <v>61.71</v>
      </c>
      <c r="E3984" s="29" t="n">
        <f aca="false">D3984/10</f>
        <v>6.171</v>
      </c>
      <c r="F3984" s="29" t="n">
        <f aca="false">(E3984+Einstellungen!$B$20)*(1+Einstellungen!$B$10)</f>
        <v>29.54413</v>
      </c>
      <c r="G3984" s="21" t="str">
        <f aca="false">IF(F3984&lt;Einstellungen!$B$5,"ja","nein")</f>
        <v>nein</v>
      </c>
      <c r="H3984" s="21" t="s">
        <v>18</v>
      </c>
      <c r="I3984" s="29" t="n">
        <f aca="false">INDEX(Einstellungen!$B$27:$B$50,23)</f>
        <v>1.05</v>
      </c>
      <c r="J3984" s="29" t="n">
        <f aca="false">F3984*I3984</f>
        <v>31.0213365</v>
      </c>
    </row>
    <row r="3985" customFormat="false" ht="15" hidden="false" customHeight="false" outlineLevel="0" collapsed="false">
      <c r="A3985" s="28" t="n">
        <v>45746</v>
      </c>
      <c r="B3985" s="21" t="s">
        <v>135</v>
      </c>
      <c r="C3985" s="21" t="s">
        <v>139</v>
      </c>
      <c r="D3985" s="29" t="n">
        <v>56.44</v>
      </c>
      <c r="E3985" s="29" t="n">
        <f aca="false">D3985/10</f>
        <v>5.644</v>
      </c>
      <c r="F3985" s="29" t="n">
        <f aca="false">(E3985+Einstellungen!$B$20)*(1+Einstellungen!$B$10)</f>
        <v>28.917</v>
      </c>
      <c r="G3985" s="21" t="str">
        <f aca="false">IF(F3985&lt;Einstellungen!$B$5,"ja","nein")</f>
        <v>ja</v>
      </c>
      <c r="H3985" s="21" t="s">
        <v>18</v>
      </c>
      <c r="I3985" s="29" t="n">
        <f aca="false">INDEX(Einstellungen!$B$27:$B$50,24)</f>
        <v>0.8</v>
      </c>
      <c r="J3985" s="29" t="n">
        <f aca="false">F3985*I3985</f>
        <v>23.1336</v>
      </c>
    </row>
    <row r="3986" customFormat="false" ht="15" hidden="false" customHeight="false" outlineLevel="0" collapsed="false">
      <c r="A3986" s="28" t="n">
        <v>45747</v>
      </c>
      <c r="B3986" s="21" t="s">
        <v>111</v>
      </c>
      <c r="C3986" s="21" t="s">
        <v>140</v>
      </c>
      <c r="D3986" s="29" t="n">
        <v>65.57</v>
      </c>
      <c r="E3986" s="29" t="n">
        <f aca="false">D3986/10</f>
        <v>6.557</v>
      </c>
      <c r="F3986" s="29" t="n">
        <f aca="false">(E3986+Einstellungen!$B$20)*(1+Einstellungen!$B$10)</f>
        <v>30.00347</v>
      </c>
      <c r="G3986" s="21" t="str">
        <f aca="false">IF(F3986&lt;Einstellungen!$B$5,"ja","nein")</f>
        <v>nein</v>
      </c>
      <c r="H3986" s="21" t="s">
        <v>18</v>
      </c>
      <c r="I3986" s="29" t="n">
        <f aca="false">INDEX(Einstellungen!$B$27:$B$50,1)</f>
        <v>0.6</v>
      </c>
      <c r="J3986" s="29" t="n">
        <f aca="false">F3986*I3986</f>
        <v>18.002082</v>
      </c>
    </row>
    <row r="3987" customFormat="false" ht="15" hidden="false" customHeight="false" outlineLevel="0" collapsed="false">
      <c r="A3987" s="28" t="n">
        <v>45747</v>
      </c>
      <c r="B3987" s="21" t="s">
        <v>113</v>
      </c>
      <c r="C3987" s="21" t="s">
        <v>140</v>
      </c>
      <c r="D3987" s="29" t="n">
        <v>63.25</v>
      </c>
      <c r="E3987" s="29" t="n">
        <f aca="false">D3987/10</f>
        <v>6.325</v>
      </c>
      <c r="F3987" s="29" t="n">
        <f aca="false">(E3987+Einstellungen!$B$20)*(1+Einstellungen!$B$10)</f>
        <v>29.72739</v>
      </c>
      <c r="G3987" s="21" t="str">
        <f aca="false">IF(F3987&lt;Einstellungen!$B$5,"ja","nein")</f>
        <v>nein</v>
      </c>
      <c r="H3987" s="21" t="s">
        <v>18</v>
      </c>
      <c r="I3987" s="29" t="n">
        <f aca="false">INDEX(Einstellungen!$B$27:$B$50,2)</f>
        <v>0.5</v>
      </c>
      <c r="J3987" s="29" t="n">
        <f aca="false">F3987*I3987</f>
        <v>14.863695</v>
      </c>
    </row>
    <row r="3988" customFormat="false" ht="15" hidden="false" customHeight="false" outlineLevel="0" collapsed="false">
      <c r="A3988" s="28" t="n">
        <v>45747</v>
      </c>
      <c r="B3988" s="21" t="s">
        <v>114</v>
      </c>
      <c r="C3988" s="21" t="s">
        <v>140</v>
      </c>
      <c r="D3988" s="29" t="n">
        <v>64.41</v>
      </c>
      <c r="E3988" s="29" t="n">
        <f aca="false">D3988/10</f>
        <v>6.441</v>
      </c>
      <c r="F3988" s="29" t="n">
        <f aca="false">(E3988+Einstellungen!$B$20)*(1+Einstellungen!$B$10)</f>
        <v>29.86543</v>
      </c>
      <c r="G3988" s="21" t="str">
        <f aca="false">IF(F3988&lt;Einstellungen!$B$5,"ja","nein")</f>
        <v>nein</v>
      </c>
      <c r="H3988" s="21" t="s">
        <v>18</v>
      </c>
      <c r="I3988" s="29" t="n">
        <f aca="false">INDEX(Einstellungen!$B$27:$B$50,3)</f>
        <v>0.45</v>
      </c>
      <c r="J3988" s="29" t="n">
        <f aca="false">F3988*I3988</f>
        <v>13.4394435</v>
      </c>
    </row>
    <row r="3989" customFormat="false" ht="15" hidden="false" customHeight="false" outlineLevel="0" collapsed="false">
      <c r="A3989" s="28" t="n">
        <v>45747</v>
      </c>
      <c r="B3989" s="21" t="s">
        <v>115</v>
      </c>
      <c r="C3989" s="21" t="s">
        <v>140</v>
      </c>
      <c r="D3989" s="29" t="n">
        <v>67.22</v>
      </c>
      <c r="E3989" s="29" t="n">
        <f aca="false">D3989/10</f>
        <v>6.722</v>
      </c>
      <c r="F3989" s="29" t="n">
        <f aca="false">(E3989+Einstellungen!$B$20)*(1+Einstellungen!$B$10)</f>
        <v>30.19982</v>
      </c>
      <c r="G3989" s="21" t="str">
        <f aca="false">IF(F3989&lt;Einstellungen!$B$5,"ja","nein")</f>
        <v>nein</v>
      </c>
      <c r="H3989" s="21" t="s">
        <v>18</v>
      </c>
      <c r="I3989" s="29" t="n">
        <f aca="false">INDEX(Einstellungen!$B$27:$B$50,4)</f>
        <v>0.45</v>
      </c>
      <c r="J3989" s="29" t="n">
        <f aca="false">F3989*I3989</f>
        <v>13.589919</v>
      </c>
    </row>
    <row r="3990" customFormat="false" ht="15" hidden="false" customHeight="false" outlineLevel="0" collapsed="false">
      <c r="A3990" s="28" t="n">
        <v>45747</v>
      </c>
      <c r="B3990" s="21" t="s">
        <v>116</v>
      </c>
      <c r="C3990" s="21" t="s">
        <v>140</v>
      </c>
      <c r="D3990" s="29" t="n">
        <v>68.97</v>
      </c>
      <c r="E3990" s="29" t="n">
        <f aca="false">D3990/10</f>
        <v>6.897</v>
      </c>
      <c r="F3990" s="29" t="n">
        <f aca="false">(E3990+Einstellungen!$B$20)*(1+Einstellungen!$B$10)</f>
        <v>30.40807</v>
      </c>
      <c r="G3990" s="21" t="str">
        <f aca="false">IF(F3990&lt;Einstellungen!$B$5,"ja","nein")</f>
        <v>nein</v>
      </c>
      <c r="H3990" s="21" t="s">
        <v>18</v>
      </c>
      <c r="I3990" s="29" t="n">
        <f aca="false">INDEX(Einstellungen!$B$27:$B$50,5)</f>
        <v>0.45</v>
      </c>
      <c r="J3990" s="29" t="n">
        <f aca="false">F3990*I3990</f>
        <v>13.6836315</v>
      </c>
    </row>
    <row r="3991" customFormat="false" ht="15" hidden="false" customHeight="false" outlineLevel="0" collapsed="false">
      <c r="A3991" s="28" t="n">
        <v>45747</v>
      </c>
      <c r="B3991" s="21" t="s">
        <v>117</v>
      </c>
      <c r="C3991" s="21" t="s">
        <v>140</v>
      </c>
      <c r="D3991" s="29" t="n">
        <v>88</v>
      </c>
      <c r="E3991" s="29" t="n">
        <f aca="false">D3991/10</f>
        <v>8.8</v>
      </c>
      <c r="F3991" s="29" t="n">
        <f aca="false">(E3991+Einstellungen!$B$20)*(1+Einstellungen!$B$10)</f>
        <v>32.67264</v>
      </c>
      <c r="G3991" s="21" t="str">
        <f aca="false">IF(F3991&lt;Einstellungen!$B$5,"ja","nein")</f>
        <v>nein</v>
      </c>
      <c r="H3991" s="21" t="s">
        <v>18</v>
      </c>
      <c r="I3991" s="29" t="n">
        <f aca="false">INDEX(Einstellungen!$B$27:$B$50,6)</f>
        <v>0.5</v>
      </c>
      <c r="J3991" s="29" t="n">
        <f aca="false">F3991*I3991</f>
        <v>16.33632</v>
      </c>
    </row>
    <row r="3992" customFormat="false" ht="15" hidden="false" customHeight="false" outlineLevel="0" collapsed="false">
      <c r="A3992" s="28" t="n">
        <v>45747</v>
      </c>
      <c r="B3992" s="21" t="s">
        <v>118</v>
      </c>
      <c r="C3992" s="21" t="s">
        <v>140</v>
      </c>
      <c r="D3992" s="29" t="n">
        <v>109.27</v>
      </c>
      <c r="E3992" s="29" t="n">
        <f aca="false">D3992/10</f>
        <v>10.927</v>
      </c>
      <c r="F3992" s="29" t="n">
        <f aca="false">(E3992+Einstellungen!$B$20)*(1+Einstellungen!$B$10)</f>
        <v>35.20377</v>
      </c>
      <c r="G3992" s="21" t="str">
        <f aca="false">IF(F3992&lt;Einstellungen!$B$5,"ja","nein")</f>
        <v>nein</v>
      </c>
      <c r="H3992" s="21" t="s">
        <v>18</v>
      </c>
      <c r="I3992" s="29" t="n">
        <f aca="false">INDEX(Einstellungen!$B$27:$B$50,7)</f>
        <v>0.7</v>
      </c>
      <c r="J3992" s="29" t="n">
        <f aca="false">F3992*I3992</f>
        <v>24.642639</v>
      </c>
    </row>
    <row r="3993" customFormat="false" ht="15" hidden="false" customHeight="false" outlineLevel="0" collapsed="false">
      <c r="A3993" s="28" t="n">
        <v>45747</v>
      </c>
      <c r="B3993" s="21" t="s">
        <v>119</v>
      </c>
      <c r="C3993" s="21" t="s">
        <v>140</v>
      </c>
      <c r="D3993" s="29" t="n">
        <v>143.54</v>
      </c>
      <c r="E3993" s="29" t="n">
        <f aca="false">D3993/10</f>
        <v>14.354</v>
      </c>
      <c r="F3993" s="29" t="n">
        <f aca="false">(E3993+Einstellungen!$B$20)*(1+Einstellungen!$B$10)</f>
        <v>39.2819</v>
      </c>
      <c r="G3993" s="21" t="str">
        <f aca="false">IF(F3993&lt;Einstellungen!$B$5,"ja","nein")</f>
        <v>nein</v>
      </c>
      <c r="H3993" s="21" t="s">
        <v>18</v>
      </c>
      <c r="I3993" s="29" t="n">
        <f aca="false">INDEX(Einstellungen!$B$27:$B$50,8)</f>
        <v>0.95</v>
      </c>
      <c r="J3993" s="29" t="n">
        <f aca="false">F3993*I3993</f>
        <v>37.317805</v>
      </c>
    </row>
    <row r="3994" customFormat="false" ht="15" hidden="false" customHeight="false" outlineLevel="0" collapsed="false">
      <c r="A3994" s="28" t="n">
        <v>45747</v>
      </c>
      <c r="B3994" s="21" t="s">
        <v>120</v>
      </c>
      <c r="C3994" s="21" t="s">
        <v>140</v>
      </c>
      <c r="D3994" s="29" t="n">
        <v>174.23</v>
      </c>
      <c r="E3994" s="29" t="n">
        <f aca="false">D3994/10</f>
        <v>17.423</v>
      </c>
      <c r="F3994" s="29" t="n">
        <f aca="false">(E3994+Einstellungen!$B$20)*(1+Einstellungen!$B$10)</f>
        <v>42.93401</v>
      </c>
      <c r="G3994" s="21" t="str">
        <f aca="false">IF(F3994&lt;Einstellungen!$B$5,"ja","nein")</f>
        <v>nein</v>
      </c>
      <c r="H3994" s="21" t="s">
        <v>18</v>
      </c>
      <c r="I3994" s="29" t="n">
        <f aca="false">INDEX(Einstellungen!$B$27:$B$50,9)</f>
        <v>1.05</v>
      </c>
      <c r="J3994" s="29" t="n">
        <f aca="false">F3994*I3994</f>
        <v>45.0807105</v>
      </c>
    </row>
    <row r="3995" customFormat="false" ht="15" hidden="false" customHeight="false" outlineLevel="0" collapsed="false">
      <c r="A3995" s="28" t="n">
        <v>45747</v>
      </c>
      <c r="B3995" s="21" t="s">
        <v>121</v>
      </c>
      <c r="C3995" s="21" t="s">
        <v>140</v>
      </c>
      <c r="D3995" s="29" t="n">
        <v>133.17</v>
      </c>
      <c r="E3995" s="29" t="n">
        <f aca="false">D3995/10</f>
        <v>13.317</v>
      </c>
      <c r="F3995" s="29" t="n">
        <f aca="false">(E3995+Einstellungen!$B$20)*(1+Einstellungen!$B$10)</f>
        <v>38.04787</v>
      </c>
      <c r="G3995" s="21" t="str">
        <f aca="false">IF(F3995&lt;Einstellungen!$B$5,"ja","nein")</f>
        <v>nein</v>
      </c>
      <c r="H3995" s="21" t="s">
        <v>18</v>
      </c>
      <c r="I3995" s="29" t="n">
        <f aca="false">INDEX(Einstellungen!$B$27:$B$50,10)</f>
        <v>1.05</v>
      </c>
      <c r="J3995" s="29" t="n">
        <f aca="false">F3995*I3995</f>
        <v>39.9502635</v>
      </c>
    </row>
    <row r="3996" customFormat="false" ht="15" hidden="false" customHeight="false" outlineLevel="0" collapsed="false">
      <c r="A3996" s="28" t="n">
        <v>45747</v>
      </c>
      <c r="B3996" s="21" t="s">
        <v>122</v>
      </c>
      <c r="C3996" s="21" t="s">
        <v>140</v>
      </c>
      <c r="D3996" s="29" t="n">
        <v>110.27</v>
      </c>
      <c r="E3996" s="29" t="n">
        <f aca="false">D3996/10</f>
        <v>11.027</v>
      </c>
      <c r="F3996" s="29" t="n">
        <f aca="false">(E3996+Einstellungen!$B$20)*(1+Einstellungen!$B$10)</f>
        <v>35.32277</v>
      </c>
      <c r="G3996" s="21" t="str">
        <f aca="false">IF(F3996&lt;Einstellungen!$B$5,"ja","nein")</f>
        <v>nein</v>
      </c>
      <c r="H3996" s="21" t="s">
        <v>18</v>
      </c>
      <c r="I3996" s="29" t="n">
        <f aca="false">INDEX(Einstellungen!$B$27:$B$50,11)</f>
        <v>1.05</v>
      </c>
      <c r="J3996" s="29" t="n">
        <f aca="false">F3996*I3996</f>
        <v>37.0889085</v>
      </c>
    </row>
    <row r="3997" customFormat="false" ht="15" hidden="false" customHeight="false" outlineLevel="0" collapsed="false">
      <c r="A3997" s="28" t="n">
        <v>45747</v>
      </c>
      <c r="B3997" s="21" t="s">
        <v>123</v>
      </c>
      <c r="C3997" s="21" t="s">
        <v>140</v>
      </c>
      <c r="D3997" s="29" t="n">
        <v>99.04</v>
      </c>
      <c r="E3997" s="29" t="n">
        <f aca="false">D3997/10</f>
        <v>9.904</v>
      </c>
      <c r="F3997" s="29" t="n">
        <f aca="false">(E3997+Einstellungen!$B$20)*(1+Einstellungen!$B$10)</f>
        <v>33.9864</v>
      </c>
      <c r="G3997" s="21" t="str">
        <f aca="false">IF(F3997&lt;Einstellungen!$B$5,"ja","nein")</f>
        <v>nein</v>
      </c>
      <c r="H3997" s="21" t="s">
        <v>18</v>
      </c>
      <c r="I3997" s="29" t="n">
        <f aca="false">INDEX(Einstellungen!$B$27:$B$50,12)</f>
        <v>1.1</v>
      </c>
      <c r="J3997" s="29" t="n">
        <f aca="false">F3997*I3997</f>
        <v>37.38504</v>
      </c>
    </row>
    <row r="3998" customFormat="false" ht="15" hidden="false" customHeight="false" outlineLevel="0" collapsed="false">
      <c r="A3998" s="28" t="n">
        <v>45747</v>
      </c>
      <c r="B3998" s="21" t="s">
        <v>124</v>
      </c>
      <c r="C3998" s="21" t="s">
        <v>140</v>
      </c>
      <c r="D3998" s="29" t="n">
        <v>83.54</v>
      </c>
      <c r="E3998" s="29" t="n">
        <f aca="false">D3998/10</f>
        <v>8.354</v>
      </c>
      <c r="F3998" s="29" t="n">
        <f aca="false">(E3998+Einstellungen!$B$20)*(1+Einstellungen!$B$10)</f>
        <v>32.1419</v>
      </c>
      <c r="G3998" s="21" t="str">
        <f aca="false">IF(F3998&lt;Einstellungen!$B$5,"ja","nein")</f>
        <v>nein</v>
      </c>
      <c r="H3998" s="21" t="s">
        <v>18</v>
      </c>
      <c r="I3998" s="29" t="n">
        <f aca="false">INDEX(Einstellungen!$B$27:$B$50,13)</f>
        <v>1.2</v>
      </c>
      <c r="J3998" s="29" t="n">
        <f aca="false">F3998*I3998</f>
        <v>38.57028</v>
      </c>
    </row>
    <row r="3999" customFormat="false" ht="15" hidden="false" customHeight="false" outlineLevel="0" collapsed="false">
      <c r="A3999" s="28" t="n">
        <v>45747</v>
      </c>
      <c r="B3999" s="21" t="s">
        <v>125</v>
      </c>
      <c r="C3999" s="21" t="s">
        <v>140</v>
      </c>
      <c r="D3999" s="29" t="n">
        <v>74.1</v>
      </c>
      <c r="E3999" s="29" t="n">
        <f aca="false">D3999/10</f>
        <v>7.41</v>
      </c>
      <c r="F3999" s="29" t="n">
        <f aca="false">(E3999+Einstellungen!$B$20)*(1+Einstellungen!$B$10)</f>
        <v>31.01854</v>
      </c>
      <c r="G3999" s="21" t="str">
        <f aca="false">IF(F3999&lt;Einstellungen!$B$5,"ja","nein")</f>
        <v>nein</v>
      </c>
      <c r="H3999" s="21" t="s">
        <v>18</v>
      </c>
      <c r="I3999" s="29" t="n">
        <f aca="false">INDEX(Einstellungen!$B$27:$B$50,14)</f>
        <v>1.15</v>
      </c>
      <c r="J3999" s="29" t="n">
        <f aca="false">F3999*I3999</f>
        <v>35.671321</v>
      </c>
    </row>
    <row r="4000" customFormat="false" ht="15" hidden="false" customHeight="false" outlineLevel="0" collapsed="false">
      <c r="A4000" s="28" t="n">
        <v>45747</v>
      </c>
      <c r="B4000" s="21" t="s">
        <v>126</v>
      </c>
      <c r="C4000" s="21" t="s">
        <v>140</v>
      </c>
      <c r="D4000" s="29" t="n">
        <v>73.58</v>
      </c>
      <c r="E4000" s="29" t="n">
        <f aca="false">D4000/10</f>
        <v>7.358</v>
      </c>
      <c r="F4000" s="29" t="n">
        <f aca="false">(E4000+Einstellungen!$B$20)*(1+Einstellungen!$B$10)</f>
        <v>30.95666</v>
      </c>
      <c r="G4000" s="21" t="str">
        <f aca="false">IF(F4000&lt;Einstellungen!$B$5,"ja","nein")</f>
        <v>nein</v>
      </c>
      <c r="H4000" s="21" t="s">
        <v>18</v>
      </c>
      <c r="I4000" s="29" t="n">
        <f aca="false">INDEX(Einstellungen!$B$27:$B$50,15)</f>
        <v>1</v>
      </c>
      <c r="J4000" s="29" t="n">
        <f aca="false">F4000*I4000</f>
        <v>30.95666</v>
      </c>
    </row>
    <row r="4001" customFormat="false" ht="15" hidden="false" customHeight="false" outlineLevel="0" collapsed="false">
      <c r="A4001" s="28" t="n">
        <v>45747</v>
      </c>
      <c r="B4001" s="21" t="s">
        <v>127</v>
      </c>
      <c r="C4001" s="21" t="s">
        <v>140</v>
      </c>
      <c r="D4001" s="29" t="n">
        <v>69.55</v>
      </c>
      <c r="E4001" s="29" t="n">
        <f aca="false">D4001/10</f>
        <v>6.955</v>
      </c>
      <c r="F4001" s="29" t="n">
        <f aca="false">(E4001+Einstellungen!$B$20)*(1+Einstellungen!$B$10)</f>
        <v>30.47709</v>
      </c>
      <c r="G4001" s="21" t="str">
        <f aca="false">IF(F4001&lt;Einstellungen!$B$5,"ja","nein")</f>
        <v>nein</v>
      </c>
      <c r="H4001" s="21" t="s">
        <v>18</v>
      </c>
      <c r="I4001" s="29" t="n">
        <f aca="false">INDEX(Einstellungen!$B$27:$B$50,16)</f>
        <v>0.95</v>
      </c>
      <c r="J4001" s="29" t="n">
        <f aca="false">F4001*I4001</f>
        <v>28.9532355</v>
      </c>
    </row>
    <row r="4002" customFormat="false" ht="15" hidden="false" customHeight="false" outlineLevel="0" collapsed="false">
      <c r="A4002" s="28" t="n">
        <v>45747</v>
      </c>
      <c r="B4002" s="21" t="s">
        <v>128</v>
      </c>
      <c r="C4002" s="21" t="s">
        <v>140</v>
      </c>
      <c r="D4002" s="29" t="n">
        <v>76.24</v>
      </c>
      <c r="E4002" s="29" t="n">
        <f aca="false">D4002/10</f>
        <v>7.624</v>
      </c>
      <c r="F4002" s="29" t="n">
        <f aca="false">(E4002+Einstellungen!$B$20)*(1+Einstellungen!$B$10)</f>
        <v>31.2732</v>
      </c>
      <c r="G4002" s="21" t="str">
        <f aca="false">IF(F4002&lt;Einstellungen!$B$5,"ja","nein")</f>
        <v>nein</v>
      </c>
      <c r="H4002" s="21" t="s">
        <v>18</v>
      </c>
      <c r="I4002" s="29" t="n">
        <f aca="false">INDEX(Einstellungen!$B$27:$B$50,17)</f>
        <v>0.95</v>
      </c>
      <c r="J4002" s="29" t="n">
        <f aca="false">F4002*I4002</f>
        <v>29.70954</v>
      </c>
    </row>
    <row r="4003" customFormat="false" ht="15" hidden="false" customHeight="false" outlineLevel="0" collapsed="false">
      <c r="A4003" s="28" t="n">
        <v>45747</v>
      </c>
      <c r="B4003" s="21" t="s">
        <v>129</v>
      </c>
      <c r="C4003" s="21" t="s">
        <v>140</v>
      </c>
      <c r="D4003" s="29" t="n">
        <v>100.83</v>
      </c>
      <c r="E4003" s="29" t="n">
        <f aca="false">D4003/10</f>
        <v>10.083</v>
      </c>
      <c r="F4003" s="29" t="n">
        <f aca="false">(E4003+Einstellungen!$B$20)*(1+Einstellungen!$B$10)</f>
        <v>34.19941</v>
      </c>
      <c r="G4003" s="21" t="str">
        <f aca="false">IF(F4003&lt;Einstellungen!$B$5,"ja","nein")</f>
        <v>nein</v>
      </c>
      <c r="H4003" s="21" t="s">
        <v>18</v>
      </c>
      <c r="I4003" s="29" t="n">
        <f aca="false">INDEX(Einstellungen!$B$27:$B$50,18)</f>
        <v>1.1</v>
      </c>
      <c r="J4003" s="29" t="n">
        <f aca="false">F4003*I4003</f>
        <v>37.619351</v>
      </c>
    </row>
    <row r="4004" customFormat="false" ht="15" hidden="false" customHeight="false" outlineLevel="0" collapsed="false">
      <c r="A4004" s="28" t="n">
        <v>45747</v>
      </c>
      <c r="B4004" s="21" t="s">
        <v>130</v>
      </c>
      <c r="C4004" s="21" t="s">
        <v>140</v>
      </c>
      <c r="D4004" s="29" t="n">
        <v>131.57</v>
      </c>
      <c r="E4004" s="29" t="n">
        <f aca="false">D4004/10</f>
        <v>13.157</v>
      </c>
      <c r="F4004" s="29" t="n">
        <f aca="false">(E4004+Einstellungen!$B$20)*(1+Einstellungen!$B$10)</f>
        <v>37.85747</v>
      </c>
      <c r="G4004" s="21" t="str">
        <f aca="false">IF(F4004&lt;Einstellungen!$B$5,"ja","nein")</f>
        <v>nein</v>
      </c>
      <c r="H4004" s="21" t="s">
        <v>18</v>
      </c>
      <c r="I4004" s="29" t="n">
        <f aca="false">INDEX(Einstellungen!$B$27:$B$50,19)</f>
        <v>1.35</v>
      </c>
      <c r="J4004" s="29" t="n">
        <f aca="false">F4004*I4004</f>
        <v>51.1075845</v>
      </c>
    </row>
    <row r="4005" customFormat="false" ht="15" hidden="false" customHeight="false" outlineLevel="0" collapsed="false">
      <c r="A4005" s="28" t="n">
        <v>45747</v>
      </c>
      <c r="B4005" s="21" t="s">
        <v>131</v>
      </c>
      <c r="C4005" s="21" t="s">
        <v>140</v>
      </c>
      <c r="D4005" s="29" t="n">
        <v>183.96</v>
      </c>
      <c r="E4005" s="29" t="n">
        <f aca="false">D4005/10</f>
        <v>18.396</v>
      </c>
      <c r="F4005" s="29" t="n">
        <f aca="false">(E4005+Einstellungen!$B$20)*(1+Einstellungen!$B$10)</f>
        <v>44.09188</v>
      </c>
      <c r="G4005" s="21" t="str">
        <f aca="false">IF(F4005&lt;Einstellungen!$B$5,"ja","nein")</f>
        <v>nein</v>
      </c>
      <c r="H4005" s="21" t="s">
        <v>18</v>
      </c>
      <c r="I4005" s="29" t="n">
        <f aca="false">INDEX(Einstellungen!$B$27:$B$50,20)</f>
        <v>1.45</v>
      </c>
      <c r="J4005" s="29" t="n">
        <f aca="false">F4005*I4005</f>
        <v>63.933226</v>
      </c>
    </row>
    <row r="4006" customFormat="false" ht="15" hidden="false" customHeight="false" outlineLevel="0" collapsed="false">
      <c r="A4006" s="28" t="n">
        <v>45747</v>
      </c>
      <c r="B4006" s="21" t="s">
        <v>132</v>
      </c>
      <c r="C4006" s="21" t="s">
        <v>140</v>
      </c>
      <c r="D4006" s="29" t="n">
        <v>172.73</v>
      </c>
      <c r="E4006" s="29" t="n">
        <f aca="false">D4006/10</f>
        <v>17.273</v>
      </c>
      <c r="F4006" s="29" t="n">
        <f aca="false">(E4006+Einstellungen!$B$20)*(1+Einstellungen!$B$10)</f>
        <v>42.75551</v>
      </c>
      <c r="G4006" s="21" t="str">
        <f aca="false">IF(F4006&lt;Einstellungen!$B$5,"ja","nein")</f>
        <v>nein</v>
      </c>
      <c r="H4006" s="21" t="s">
        <v>18</v>
      </c>
      <c r="I4006" s="29" t="n">
        <f aca="false">INDEX(Einstellungen!$B$27:$B$50,21)</f>
        <v>1.4</v>
      </c>
      <c r="J4006" s="29" t="n">
        <f aca="false">F4006*I4006</f>
        <v>59.857714</v>
      </c>
    </row>
    <row r="4007" customFormat="false" ht="15" hidden="false" customHeight="false" outlineLevel="0" collapsed="false">
      <c r="A4007" s="28" t="n">
        <v>45747</v>
      </c>
      <c r="B4007" s="21" t="s">
        <v>133</v>
      </c>
      <c r="C4007" s="21" t="s">
        <v>140</v>
      </c>
      <c r="D4007" s="29" t="n">
        <v>135.03</v>
      </c>
      <c r="E4007" s="29" t="n">
        <f aca="false">D4007/10</f>
        <v>13.503</v>
      </c>
      <c r="F4007" s="29" t="n">
        <f aca="false">(E4007+Einstellungen!$B$20)*(1+Einstellungen!$B$10)</f>
        <v>38.26921</v>
      </c>
      <c r="G4007" s="21" t="str">
        <f aca="false">IF(F4007&lt;Einstellungen!$B$5,"ja","nein")</f>
        <v>nein</v>
      </c>
      <c r="H4007" s="21" t="s">
        <v>18</v>
      </c>
      <c r="I4007" s="29" t="n">
        <f aca="false">INDEX(Einstellungen!$B$27:$B$50,22)</f>
        <v>1.25</v>
      </c>
      <c r="J4007" s="29" t="n">
        <f aca="false">F4007*I4007</f>
        <v>47.8365125</v>
      </c>
    </row>
    <row r="4008" customFormat="false" ht="15" hidden="false" customHeight="false" outlineLevel="0" collapsed="false">
      <c r="A4008" s="28" t="n">
        <v>45747</v>
      </c>
      <c r="B4008" s="21" t="s">
        <v>134</v>
      </c>
      <c r="C4008" s="21" t="s">
        <v>140</v>
      </c>
      <c r="D4008" s="29" t="n">
        <v>115.25</v>
      </c>
      <c r="E4008" s="29" t="n">
        <f aca="false">D4008/10</f>
        <v>11.525</v>
      </c>
      <c r="F4008" s="29" t="n">
        <f aca="false">(E4008+Einstellungen!$B$20)*(1+Einstellungen!$B$10)</f>
        <v>35.91539</v>
      </c>
      <c r="G4008" s="21" t="str">
        <f aca="false">IF(F4008&lt;Einstellungen!$B$5,"ja","nein")</f>
        <v>nein</v>
      </c>
      <c r="H4008" s="21" t="s">
        <v>18</v>
      </c>
      <c r="I4008" s="29" t="n">
        <f aca="false">INDEX(Einstellungen!$B$27:$B$50,23)</f>
        <v>1.05</v>
      </c>
      <c r="J4008" s="29" t="n">
        <f aca="false">F4008*I4008</f>
        <v>37.7111595</v>
      </c>
    </row>
    <row r="4009" customFormat="false" ht="15" hidden="false" customHeight="false" outlineLevel="0" collapsed="false">
      <c r="A4009" s="28" t="n">
        <v>45747</v>
      </c>
      <c r="B4009" s="21" t="s">
        <v>135</v>
      </c>
      <c r="C4009" s="21" t="s">
        <v>140</v>
      </c>
      <c r="D4009" s="29" t="n">
        <v>102.34</v>
      </c>
      <c r="E4009" s="29" t="n">
        <f aca="false">D4009/10</f>
        <v>10.234</v>
      </c>
      <c r="F4009" s="29" t="n">
        <f aca="false">(E4009+Einstellungen!$B$20)*(1+Einstellungen!$B$10)</f>
        <v>34.3791</v>
      </c>
      <c r="G4009" s="21" t="str">
        <f aca="false">IF(F4009&lt;Einstellungen!$B$5,"ja","nein")</f>
        <v>nein</v>
      </c>
      <c r="H4009" s="21" t="s">
        <v>18</v>
      </c>
      <c r="I4009" s="29" t="n">
        <f aca="false">INDEX(Einstellungen!$B$27:$B$50,24)</f>
        <v>0.8</v>
      </c>
      <c r="J4009" s="29" t="n">
        <f aca="false">F4009*I4009</f>
        <v>27.50328</v>
      </c>
    </row>
    <row r="4010" customFormat="false" ht="15" hidden="false" customHeight="false" outlineLevel="0" collapsed="false">
      <c r="A4010" s="28" t="n">
        <v>45748</v>
      </c>
      <c r="B4010" s="21" t="s">
        <v>111</v>
      </c>
      <c r="C4010" s="21" t="s">
        <v>141</v>
      </c>
      <c r="D4010" s="29" t="n">
        <v>101.56</v>
      </c>
      <c r="E4010" s="29" t="n">
        <f aca="false">D4010/10</f>
        <v>10.156</v>
      </c>
      <c r="F4010" s="29" t="n">
        <f aca="false">(E4010+Einstellungen!$B$20)*(1+Einstellungen!$B$10)</f>
        <v>34.28628</v>
      </c>
      <c r="G4010" s="21" t="str">
        <f aca="false">IF(F4010&lt;Einstellungen!$B$5,"ja","nein")</f>
        <v>nein</v>
      </c>
      <c r="H4010" s="21" t="s">
        <v>19</v>
      </c>
      <c r="I4010" s="29" t="n">
        <f aca="false">INDEX(Einstellungen!$B$27:$B$50,1)</f>
        <v>0.6</v>
      </c>
      <c r="J4010" s="29" t="n">
        <f aca="false">F4010*I4010</f>
        <v>20.571768</v>
      </c>
    </row>
    <row r="4011" customFormat="false" ht="15" hidden="false" customHeight="false" outlineLevel="0" collapsed="false">
      <c r="A4011" s="28" t="n">
        <v>45748</v>
      </c>
      <c r="B4011" s="21" t="s">
        <v>113</v>
      </c>
      <c r="C4011" s="21" t="s">
        <v>141</v>
      </c>
      <c r="D4011" s="29" t="n">
        <v>95.02</v>
      </c>
      <c r="E4011" s="29" t="n">
        <f aca="false">D4011/10</f>
        <v>9.502</v>
      </c>
      <c r="F4011" s="29" t="n">
        <f aca="false">(E4011+Einstellungen!$B$20)*(1+Einstellungen!$B$10)</f>
        <v>33.50802</v>
      </c>
      <c r="G4011" s="21" t="str">
        <f aca="false">IF(F4011&lt;Einstellungen!$B$5,"ja","nein")</f>
        <v>nein</v>
      </c>
      <c r="H4011" s="21" t="s">
        <v>19</v>
      </c>
      <c r="I4011" s="29" t="n">
        <f aca="false">INDEX(Einstellungen!$B$27:$B$50,2)</f>
        <v>0.5</v>
      </c>
      <c r="J4011" s="29" t="n">
        <f aca="false">F4011*I4011</f>
        <v>16.75401</v>
      </c>
    </row>
    <row r="4012" customFormat="false" ht="15" hidden="false" customHeight="false" outlineLevel="0" collapsed="false">
      <c r="A4012" s="28" t="n">
        <v>45748</v>
      </c>
      <c r="B4012" s="21" t="s">
        <v>114</v>
      </c>
      <c r="C4012" s="21" t="s">
        <v>141</v>
      </c>
      <c r="D4012" s="29" t="n">
        <v>92.91</v>
      </c>
      <c r="E4012" s="29" t="n">
        <f aca="false">D4012/10</f>
        <v>9.291</v>
      </c>
      <c r="F4012" s="29" t="n">
        <f aca="false">(E4012+Einstellungen!$B$20)*(1+Einstellungen!$B$10)</f>
        <v>33.25693</v>
      </c>
      <c r="G4012" s="21" t="str">
        <f aca="false">IF(F4012&lt;Einstellungen!$B$5,"ja","nein")</f>
        <v>nein</v>
      </c>
      <c r="H4012" s="21" t="s">
        <v>19</v>
      </c>
      <c r="I4012" s="29" t="n">
        <f aca="false">INDEX(Einstellungen!$B$27:$B$50,3)</f>
        <v>0.45</v>
      </c>
      <c r="J4012" s="29" t="n">
        <f aca="false">F4012*I4012</f>
        <v>14.9656185</v>
      </c>
    </row>
    <row r="4013" customFormat="false" ht="15" hidden="false" customHeight="false" outlineLevel="0" collapsed="false">
      <c r="A4013" s="28" t="n">
        <v>45748</v>
      </c>
      <c r="B4013" s="21" t="s">
        <v>115</v>
      </c>
      <c r="C4013" s="21" t="s">
        <v>141</v>
      </c>
      <c r="D4013" s="29" t="n">
        <v>93.5</v>
      </c>
      <c r="E4013" s="29" t="n">
        <f aca="false">D4013/10</f>
        <v>9.35</v>
      </c>
      <c r="F4013" s="29" t="n">
        <f aca="false">(E4013+Einstellungen!$B$20)*(1+Einstellungen!$B$10)</f>
        <v>33.32714</v>
      </c>
      <c r="G4013" s="21" t="str">
        <f aca="false">IF(F4013&lt;Einstellungen!$B$5,"ja","nein")</f>
        <v>nein</v>
      </c>
      <c r="H4013" s="21" t="s">
        <v>19</v>
      </c>
      <c r="I4013" s="29" t="n">
        <f aca="false">INDEX(Einstellungen!$B$27:$B$50,4)</f>
        <v>0.45</v>
      </c>
      <c r="J4013" s="29" t="n">
        <f aca="false">F4013*I4013</f>
        <v>14.997213</v>
      </c>
    </row>
    <row r="4014" customFormat="false" ht="15" hidden="false" customHeight="false" outlineLevel="0" collapsed="false">
      <c r="A4014" s="28" t="n">
        <v>45748</v>
      </c>
      <c r="B4014" s="21" t="s">
        <v>116</v>
      </c>
      <c r="C4014" s="21" t="s">
        <v>141</v>
      </c>
      <c r="D4014" s="29" t="n">
        <v>91.43</v>
      </c>
      <c r="E4014" s="29" t="n">
        <f aca="false">D4014/10</f>
        <v>9.143</v>
      </c>
      <c r="F4014" s="29" t="n">
        <f aca="false">(E4014+Einstellungen!$B$20)*(1+Einstellungen!$B$10)</f>
        <v>33.08081</v>
      </c>
      <c r="G4014" s="21" t="str">
        <f aca="false">IF(F4014&lt;Einstellungen!$B$5,"ja","nein")</f>
        <v>nein</v>
      </c>
      <c r="H4014" s="21" t="s">
        <v>19</v>
      </c>
      <c r="I4014" s="29" t="n">
        <f aca="false">INDEX(Einstellungen!$B$27:$B$50,5)</f>
        <v>0.45</v>
      </c>
      <c r="J4014" s="29" t="n">
        <f aca="false">F4014*I4014</f>
        <v>14.8863645</v>
      </c>
    </row>
    <row r="4015" customFormat="false" ht="15" hidden="false" customHeight="false" outlineLevel="0" collapsed="false">
      <c r="A4015" s="28" t="n">
        <v>45748</v>
      </c>
      <c r="B4015" s="21" t="s">
        <v>117</v>
      </c>
      <c r="C4015" s="21" t="s">
        <v>141</v>
      </c>
      <c r="D4015" s="29" t="n">
        <v>100.71</v>
      </c>
      <c r="E4015" s="29" t="n">
        <f aca="false">D4015/10</f>
        <v>10.071</v>
      </c>
      <c r="F4015" s="29" t="n">
        <f aca="false">(E4015+Einstellungen!$B$20)*(1+Einstellungen!$B$10)</f>
        <v>34.18513</v>
      </c>
      <c r="G4015" s="21" t="str">
        <f aca="false">IF(F4015&lt;Einstellungen!$B$5,"ja","nein")</f>
        <v>nein</v>
      </c>
      <c r="H4015" s="21" t="s">
        <v>19</v>
      </c>
      <c r="I4015" s="29" t="n">
        <f aca="false">INDEX(Einstellungen!$B$27:$B$50,6)</f>
        <v>0.5</v>
      </c>
      <c r="J4015" s="29" t="n">
        <f aca="false">F4015*I4015</f>
        <v>17.092565</v>
      </c>
    </row>
    <row r="4016" customFormat="false" ht="15" hidden="false" customHeight="false" outlineLevel="0" collapsed="false">
      <c r="A4016" s="28" t="n">
        <v>45748</v>
      </c>
      <c r="B4016" s="21" t="s">
        <v>118</v>
      </c>
      <c r="C4016" s="21" t="s">
        <v>141</v>
      </c>
      <c r="D4016" s="29" t="n">
        <v>129.46</v>
      </c>
      <c r="E4016" s="29" t="n">
        <f aca="false">D4016/10</f>
        <v>12.946</v>
      </c>
      <c r="F4016" s="29" t="n">
        <f aca="false">(E4016+Einstellungen!$B$20)*(1+Einstellungen!$B$10)</f>
        <v>37.60638</v>
      </c>
      <c r="G4016" s="21" t="str">
        <f aca="false">IF(F4016&lt;Einstellungen!$B$5,"ja","nein")</f>
        <v>nein</v>
      </c>
      <c r="H4016" s="21" t="s">
        <v>19</v>
      </c>
      <c r="I4016" s="29" t="n">
        <f aca="false">INDEX(Einstellungen!$B$27:$B$50,7)</f>
        <v>0.7</v>
      </c>
      <c r="J4016" s="29" t="n">
        <f aca="false">F4016*I4016</f>
        <v>26.324466</v>
      </c>
    </row>
    <row r="4017" customFormat="false" ht="15" hidden="false" customHeight="false" outlineLevel="0" collapsed="false">
      <c r="A4017" s="28" t="n">
        <v>45748</v>
      </c>
      <c r="B4017" s="21" t="s">
        <v>119</v>
      </c>
      <c r="C4017" s="21" t="s">
        <v>141</v>
      </c>
      <c r="D4017" s="29" t="n">
        <v>179.96</v>
      </c>
      <c r="E4017" s="29" t="n">
        <f aca="false">D4017/10</f>
        <v>17.996</v>
      </c>
      <c r="F4017" s="29" t="n">
        <f aca="false">(E4017+Einstellungen!$B$20)*(1+Einstellungen!$B$10)</f>
        <v>43.61588</v>
      </c>
      <c r="G4017" s="21" t="str">
        <f aca="false">IF(F4017&lt;Einstellungen!$B$5,"ja","nein")</f>
        <v>nein</v>
      </c>
      <c r="H4017" s="21" t="s">
        <v>19</v>
      </c>
      <c r="I4017" s="29" t="n">
        <f aca="false">INDEX(Einstellungen!$B$27:$B$50,8)</f>
        <v>0.95</v>
      </c>
      <c r="J4017" s="29" t="n">
        <f aca="false">F4017*I4017</f>
        <v>41.435086</v>
      </c>
    </row>
    <row r="4018" customFormat="false" ht="15" hidden="false" customHeight="false" outlineLevel="0" collapsed="false">
      <c r="A4018" s="28" t="n">
        <v>45748</v>
      </c>
      <c r="B4018" s="21" t="s">
        <v>120</v>
      </c>
      <c r="C4018" s="21" t="s">
        <v>141</v>
      </c>
      <c r="D4018" s="29" t="n">
        <v>159.37</v>
      </c>
      <c r="E4018" s="29" t="n">
        <f aca="false">D4018/10</f>
        <v>15.937</v>
      </c>
      <c r="F4018" s="29" t="n">
        <f aca="false">(E4018+Einstellungen!$B$20)*(1+Einstellungen!$B$10)</f>
        <v>41.16567</v>
      </c>
      <c r="G4018" s="21" t="str">
        <f aca="false">IF(F4018&lt;Einstellungen!$B$5,"ja","nein")</f>
        <v>nein</v>
      </c>
      <c r="H4018" s="21" t="s">
        <v>19</v>
      </c>
      <c r="I4018" s="29" t="n">
        <f aca="false">INDEX(Einstellungen!$B$27:$B$50,9)</f>
        <v>1.05</v>
      </c>
      <c r="J4018" s="29" t="n">
        <f aca="false">F4018*I4018</f>
        <v>43.2239535</v>
      </c>
    </row>
    <row r="4019" customFormat="false" ht="15" hidden="false" customHeight="false" outlineLevel="0" collapsed="false">
      <c r="A4019" s="28" t="n">
        <v>45748</v>
      </c>
      <c r="B4019" s="21" t="s">
        <v>121</v>
      </c>
      <c r="C4019" s="21" t="s">
        <v>141</v>
      </c>
      <c r="D4019" s="29" t="n">
        <v>108.47</v>
      </c>
      <c r="E4019" s="29" t="n">
        <f aca="false">D4019/10</f>
        <v>10.847</v>
      </c>
      <c r="F4019" s="29" t="n">
        <f aca="false">(E4019+Einstellungen!$B$20)*(1+Einstellungen!$B$10)</f>
        <v>35.10857</v>
      </c>
      <c r="G4019" s="21" t="str">
        <f aca="false">IF(F4019&lt;Einstellungen!$B$5,"ja","nein")</f>
        <v>nein</v>
      </c>
      <c r="H4019" s="21" t="s">
        <v>19</v>
      </c>
      <c r="I4019" s="29" t="n">
        <f aca="false">INDEX(Einstellungen!$B$27:$B$50,10)</f>
        <v>1.05</v>
      </c>
      <c r="J4019" s="29" t="n">
        <f aca="false">F4019*I4019</f>
        <v>36.8639985</v>
      </c>
    </row>
    <row r="4020" customFormat="false" ht="15" hidden="false" customHeight="false" outlineLevel="0" collapsed="false">
      <c r="A4020" s="28" t="n">
        <v>45748</v>
      </c>
      <c r="B4020" s="21" t="s">
        <v>122</v>
      </c>
      <c r="C4020" s="21" t="s">
        <v>141</v>
      </c>
      <c r="D4020" s="29" t="n">
        <v>86.17</v>
      </c>
      <c r="E4020" s="29" t="n">
        <f aca="false">D4020/10</f>
        <v>8.617</v>
      </c>
      <c r="F4020" s="29" t="n">
        <f aca="false">(E4020+Einstellungen!$B$20)*(1+Einstellungen!$B$10)</f>
        <v>32.45487</v>
      </c>
      <c r="G4020" s="21" t="str">
        <f aca="false">IF(F4020&lt;Einstellungen!$B$5,"ja","nein")</f>
        <v>nein</v>
      </c>
      <c r="H4020" s="21" t="s">
        <v>19</v>
      </c>
      <c r="I4020" s="29" t="n">
        <f aca="false">INDEX(Einstellungen!$B$27:$B$50,11)</f>
        <v>1.05</v>
      </c>
      <c r="J4020" s="29" t="n">
        <f aca="false">F4020*I4020</f>
        <v>34.0776135</v>
      </c>
    </row>
    <row r="4021" customFormat="false" ht="15" hidden="false" customHeight="false" outlineLevel="0" collapsed="false">
      <c r="A4021" s="28" t="n">
        <v>45748</v>
      </c>
      <c r="B4021" s="21" t="s">
        <v>123</v>
      </c>
      <c r="C4021" s="21" t="s">
        <v>141</v>
      </c>
      <c r="D4021" s="29" t="n">
        <v>70.26</v>
      </c>
      <c r="E4021" s="29" t="n">
        <f aca="false">D4021/10</f>
        <v>7.026</v>
      </c>
      <c r="F4021" s="29" t="n">
        <f aca="false">(E4021+Einstellungen!$B$20)*(1+Einstellungen!$B$10)</f>
        <v>30.56158</v>
      </c>
      <c r="G4021" s="21" t="str">
        <f aca="false">IF(F4021&lt;Einstellungen!$B$5,"ja","nein")</f>
        <v>nein</v>
      </c>
      <c r="H4021" s="21" t="s">
        <v>19</v>
      </c>
      <c r="I4021" s="29" t="n">
        <f aca="false">INDEX(Einstellungen!$B$27:$B$50,12)</f>
        <v>1.1</v>
      </c>
      <c r="J4021" s="29" t="n">
        <f aca="false">F4021*I4021</f>
        <v>33.617738</v>
      </c>
    </row>
    <row r="4022" customFormat="false" ht="15" hidden="false" customHeight="false" outlineLevel="0" collapsed="false">
      <c r="A4022" s="28" t="n">
        <v>45748</v>
      </c>
      <c r="B4022" s="21" t="s">
        <v>124</v>
      </c>
      <c r="C4022" s="21" t="s">
        <v>141</v>
      </c>
      <c r="D4022" s="29" t="n">
        <v>53.15</v>
      </c>
      <c r="E4022" s="29" t="n">
        <f aca="false">D4022/10</f>
        <v>5.315</v>
      </c>
      <c r="F4022" s="29" t="n">
        <f aca="false">(E4022+Einstellungen!$B$20)*(1+Einstellungen!$B$10)</f>
        <v>28.52549</v>
      </c>
      <c r="G4022" s="21" t="str">
        <f aca="false">IF(F4022&lt;Einstellungen!$B$5,"ja","nein")</f>
        <v>ja</v>
      </c>
      <c r="H4022" s="21" t="s">
        <v>19</v>
      </c>
      <c r="I4022" s="29" t="n">
        <f aca="false">INDEX(Einstellungen!$B$27:$B$50,13)</f>
        <v>1.2</v>
      </c>
      <c r="J4022" s="29" t="n">
        <f aca="false">F4022*I4022</f>
        <v>34.230588</v>
      </c>
    </row>
    <row r="4023" customFormat="false" ht="15" hidden="false" customHeight="false" outlineLevel="0" collapsed="false">
      <c r="A4023" s="28" t="n">
        <v>45748</v>
      </c>
      <c r="B4023" s="21" t="s">
        <v>125</v>
      </c>
      <c r="C4023" s="21" t="s">
        <v>141</v>
      </c>
      <c r="D4023" s="29" t="n">
        <v>11.57</v>
      </c>
      <c r="E4023" s="29" t="n">
        <f aca="false">D4023/10</f>
        <v>1.157</v>
      </c>
      <c r="F4023" s="29" t="n">
        <f aca="false">(E4023+Einstellungen!$B$20)*(1+Einstellungen!$B$10)</f>
        <v>23.57747</v>
      </c>
      <c r="G4023" s="21" t="str">
        <f aca="false">IF(F4023&lt;Einstellungen!$B$5,"ja","nein")</f>
        <v>ja</v>
      </c>
      <c r="H4023" s="21" t="s">
        <v>19</v>
      </c>
      <c r="I4023" s="29" t="n">
        <f aca="false">INDEX(Einstellungen!$B$27:$B$50,14)</f>
        <v>1.15</v>
      </c>
      <c r="J4023" s="29" t="n">
        <f aca="false">F4023*I4023</f>
        <v>27.1140905</v>
      </c>
    </row>
    <row r="4024" customFormat="false" ht="15" hidden="false" customHeight="false" outlineLevel="0" collapsed="false">
      <c r="A4024" s="28" t="n">
        <v>45748</v>
      </c>
      <c r="B4024" s="21" t="s">
        <v>126</v>
      </c>
      <c r="C4024" s="21" t="s">
        <v>141</v>
      </c>
      <c r="D4024" s="29" t="n">
        <v>10.89</v>
      </c>
      <c r="E4024" s="29" t="n">
        <f aca="false">D4024/10</f>
        <v>1.089</v>
      </c>
      <c r="F4024" s="29" t="n">
        <f aca="false">(E4024+Einstellungen!$B$20)*(1+Einstellungen!$B$10)</f>
        <v>23.49655</v>
      </c>
      <c r="G4024" s="21" t="str">
        <f aca="false">IF(F4024&lt;Einstellungen!$B$5,"ja","nein")</f>
        <v>ja</v>
      </c>
      <c r="H4024" s="21" t="s">
        <v>19</v>
      </c>
      <c r="I4024" s="29" t="n">
        <f aca="false">INDEX(Einstellungen!$B$27:$B$50,15)</f>
        <v>1</v>
      </c>
      <c r="J4024" s="29" t="n">
        <f aca="false">F4024*I4024</f>
        <v>23.49655</v>
      </c>
    </row>
    <row r="4025" customFormat="false" ht="15" hidden="false" customHeight="false" outlineLevel="0" collapsed="false">
      <c r="A4025" s="28" t="n">
        <v>45748</v>
      </c>
      <c r="B4025" s="21" t="s">
        <v>127</v>
      </c>
      <c r="C4025" s="21" t="s">
        <v>141</v>
      </c>
      <c r="D4025" s="29" t="n">
        <v>26.7</v>
      </c>
      <c r="E4025" s="29" t="n">
        <f aca="false">D4025/10</f>
        <v>2.67</v>
      </c>
      <c r="F4025" s="29" t="n">
        <f aca="false">(E4025+Einstellungen!$B$20)*(1+Einstellungen!$B$10)</f>
        <v>25.37794</v>
      </c>
      <c r="G4025" s="21" t="str">
        <f aca="false">IF(F4025&lt;Einstellungen!$B$5,"ja","nein")</f>
        <v>ja</v>
      </c>
      <c r="H4025" s="21" t="s">
        <v>19</v>
      </c>
      <c r="I4025" s="29" t="n">
        <f aca="false">INDEX(Einstellungen!$B$27:$B$50,16)</f>
        <v>0.95</v>
      </c>
      <c r="J4025" s="29" t="n">
        <f aca="false">F4025*I4025</f>
        <v>24.109043</v>
      </c>
    </row>
    <row r="4026" customFormat="false" ht="15" hidden="false" customHeight="false" outlineLevel="0" collapsed="false">
      <c r="A4026" s="28" t="n">
        <v>45748</v>
      </c>
      <c r="B4026" s="21" t="s">
        <v>128</v>
      </c>
      <c r="C4026" s="21" t="s">
        <v>141</v>
      </c>
      <c r="D4026" s="29" t="n">
        <v>65.23</v>
      </c>
      <c r="E4026" s="29" t="n">
        <f aca="false">D4026/10</f>
        <v>6.523</v>
      </c>
      <c r="F4026" s="29" t="n">
        <f aca="false">(E4026+Einstellungen!$B$20)*(1+Einstellungen!$B$10)</f>
        <v>29.96301</v>
      </c>
      <c r="G4026" s="21" t="str">
        <f aca="false">IF(F4026&lt;Einstellungen!$B$5,"ja","nein")</f>
        <v>nein</v>
      </c>
      <c r="H4026" s="21" t="s">
        <v>19</v>
      </c>
      <c r="I4026" s="29" t="n">
        <f aca="false">INDEX(Einstellungen!$B$27:$B$50,17)</f>
        <v>0.95</v>
      </c>
      <c r="J4026" s="29" t="n">
        <f aca="false">F4026*I4026</f>
        <v>28.4648595</v>
      </c>
    </row>
    <row r="4027" customFormat="false" ht="15" hidden="false" customHeight="false" outlineLevel="0" collapsed="false">
      <c r="A4027" s="28" t="n">
        <v>45748</v>
      </c>
      <c r="B4027" s="21" t="s">
        <v>129</v>
      </c>
      <c r="C4027" s="21" t="s">
        <v>141</v>
      </c>
      <c r="D4027" s="29" t="n">
        <v>82.8</v>
      </c>
      <c r="E4027" s="29" t="n">
        <f aca="false">D4027/10</f>
        <v>8.28</v>
      </c>
      <c r="F4027" s="29" t="n">
        <f aca="false">(E4027+Einstellungen!$B$20)*(1+Einstellungen!$B$10)</f>
        <v>32.05384</v>
      </c>
      <c r="G4027" s="21" t="str">
        <f aca="false">IF(F4027&lt;Einstellungen!$B$5,"ja","nein")</f>
        <v>nein</v>
      </c>
      <c r="H4027" s="21" t="s">
        <v>19</v>
      </c>
      <c r="I4027" s="29" t="n">
        <f aca="false">INDEX(Einstellungen!$B$27:$B$50,18)</f>
        <v>1.1</v>
      </c>
      <c r="J4027" s="29" t="n">
        <f aca="false">F4027*I4027</f>
        <v>35.259224</v>
      </c>
    </row>
    <row r="4028" customFormat="false" ht="15" hidden="false" customHeight="false" outlineLevel="0" collapsed="false">
      <c r="A4028" s="28" t="n">
        <v>45748</v>
      </c>
      <c r="B4028" s="21" t="s">
        <v>130</v>
      </c>
      <c r="C4028" s="21" t="s">
        <v>141</v>
      </c>
      <c r="D4028" s="29" t="n">
        <v>122.39</v>
      </c>
      <c r="E4028" s="29" t="n">
        <f aca="false">D4028/10</f>
        <v>12.239</v>
      </c>
      <c r="F4028" s="29" t="n">
        <f aca="false">(E4028+Einstellungen!$B$20)*(1+Einstellungen!$B$10)</f>
        <v>36.76505</v>
      </c>
      <c r="G4028" s="21" t="str">
        <f aca="false">IF(F4028&lt;Einstellungen!$B$5,"ja","nein")</f>
        <v>nein</v>
      </c>
      <c r="H4028" s="21" t="s">
        <v>19</v>
      </c>
      <c r="I4028" s="29" t="n">
        <f aca="false">INDEX(Einstellungen!$B$27:$B$50,19)</f>
        <v>1.35</v>
      </c>
      <c r="J4028" s="29" t="n">
        <f aca="false">F4028*I4028</f>
        <v>49.6328175</v>
      </c>
    </row>
    <row r="4029" customFormat="false" ht="15" hidden="false" customHeight="false" outlineLevel="0" collapsed="false">
      <c r="A4029" s="28" t="n">
        <v>45748</v>
      </c>
      <c r="B4029" s="21" t="s">
        <v>131</v>
      </c>
      <c r="C4029" s="21" t="s">
        <v>141</v>
      </c>
      <c r="D4029" s="29" t="n">
        <v>155.72</v>
      </c>
      <c r="E4029" s="29" t="n">
        <f aca="false">D4029/10</f>
        <v>15.572</v>
      </c>
      <c r="F4029" s="29" t="n">
        <f aca="false">(E4029+Einstellungen!$B$20)*(1+Einstellungen!$B$10)</f>
        <v>40.73132</v>
      </c>
      <c r="G4029" s="21" t="str">
        <f aca="false">IF(F4029&lt;Einstellungen!$B$5,"ja","nein")</f>
        <v>nein</v>
      </c>
      <c r="H4029" s="21" t="s">
        <v>19</v>
      </c>
      <c r="I4029" s="29" t="n">
        <f aca="false">INDEX(Einstellungen!$B$27:$B$50,20)</f>
        <v>1.45</v>
      </c>
      <c r="J4029" s="29" t="n">
        <f aca="false">F4029*I4029</f>
        <v>59.060414</v>
      </c>
    </row>
    <row r="4030" customFormat="false" ht="15" hidden="false" customHeight="false" outlineLevel="0" collapsed="false">
      <c r="A4030" s="28" t="n">
        <v>45748</v>
      </c>
      <c r="B4030" s="21" t="s">
        <v>132</v>
      </c>
      <c r="C4030" s="21" t="s">
        <v>141</v>
      </c>
      <c r="D4030" s="29" t="n">
        <v>138</v>
      </c>
      <c r="E4030" s="29" t="n">
        <f aca="false">D4030/10</f>
        <v>13.8</v>
      </c>
      <c r="F4030" s="29" t="n">
        <f aca="false">(E4030+Einstellungen!$B$20)*(1+Einstellungen!$B$10)</f>
        <v>38.62264</v>
      </c>
      <c r="G4030" s="21" t="str">
        <f aca="false">IF(F4030&lt;Einstellungen!$B$5,"ja","nein")</f>
        <v>nein</v>
      </c>
      <c r="H4030" s="21" t="s">
        <v>19</v>
      </c>
      <c r="I4030" s="29" t="n">
        <f aca="false">INDEX(Einstellungen!$B$27:$B$50,21)</f>
        <v>1.4</v>
      </c>
      <c r="J4030" s="29" t="n">
        <f aca="false">F4030*I4030</f>
        <v>54.071696</v>
      </c>
    </row>
    <row r="4031" customFormat="false" ht="15" hidden="false" customHeight="false" outlineLevel="0" collapsed="false">
      <c r="A4031" s="28" t="n">
        <v>45748</v>
      </c>
      <c r="B4031" s="21" t="s">
        <v>133</v>
      </c>
      <c r="C4031" s="21" t="s">
        <v>141</v>
      </c>
      <c r="D4031" s="29" t="n">
        <v>110.9</v>
      </c>
      <c r="E4031" s="29" t="n">
        <f aca="false">D4031/10</f>
        <v>11.09</v>
      </c>
      <c r="F4031" s="29" t="n">
        <f aca="false">(E4031+Einstellungen!$B$20)*(1+Einstellungen!$B$10)</f>
        <v>35.39774</v>
      </c>
      <c r="G4031" s="21" t="str">
        <f aca="false">IF(F4031&lt;Einstellungen!$B$5,"ja","nein")</f>
        <v>nein</v>
      </c>
      <c r="H4031" s="21" t="s">
        <v>19</v>
      </c>
      <c r="I4031" s="29" t="n">
        <f aca="false">INDEX(Einstellungen!$B$27:$B$50,22)</f>
        <v>1.25</v>
      </c>
      <c r="J4031" s="29" t="n">
        <f aca="false">F4031*I4031</f>
        <v>44.247175</v>
      </c>
    </row>
    <row r="4032" customFormat="false" ht="15" hidden="false" customHeight="false" outlineLevel="0" collapsed="false">
      <c r="A4032" s="28" t="n">
        <v>45748</v>
      </c>
      <c r="B4032" s="21" t="s">
        <v>134</v>
      </c>
      <c r="C4032" s="21" t="s">
        <v>141</v>
      </c>
      <c r="D4032" s="29" t="n">
        <v>95.64</v>
      </c>
      <c r="E4032" s="29" t="n">
        <f aca="false">D4032/10</f>
        <v>9.564</v>
      </c>
      <c r="F4032" s="29" t="n">
        <f aca="false">(E4032+Einstellungen!$B$20)*(1+Einstellungen!$B$10)</f>
        <v>33.5818</v>
      </c>
      <c r="G4032" s="21" t="str">
        <f aca="false">IF(F4032&lt;Einstellungen!$B$5,"ja","nein")</f>
        <v>nein</v>
      </c>
      <c r="H4032" s="21" t="s">
        <v>19</v>
      </c>
      <c r="I4032" s="29" t="n">
        <f aca="false">INDEX(Einstellungen!$B$27:$B$50,23)</f>
        <v>1.05</v>
      </c>
      <c r="J4032" s="29" t="n">
        <f aca="false">F4032*I4032</f>
        <v>35.26089</v>
      </c>
    </row>
    <row r="4033" customFormat="false" ht="15" hidden="false" customHeight="false" outlineLevel="0" collapsed="false">
      <c r="A4033" s="28" t="n">
        <v>45748</v>
      </c>
      <c r="B4033" s="21" t="s">
        <v>135</v>
      </c>
      <c r="C4033" s="21" t="s">
        <v>141</v>
      </c>
      <c r="D4033" s="29" t="n">
        <v>79.45</v>
      </c>
      <c r="E4033" s="29" t="n">
        <f aca="false">D4033/10</f>
        <v>7.945</v>
      </c>
      <c r="F4033" s="29" t="n">
        <f aca="false">(E4033+Einstellungen!$B$20)*(1+Einstellungen!$B$10)</f>
        <v>31.65519</v>
      </c>
      <c r="G4033" s="21" t="str">
        <f aca="false">IF(F4033&lt;Einstellungen!$B$5,"ja","nein")</f>
        <v>nein</v>
      </c>
      <c r="H4033" s="21" t="s">
        <v>19</v>
      </c>
      <c r="I4033" s="29" t="n">
        <f aca="false">INDEX(Einstellungen!$B$27:$B$50,24)</f>
        <v>0.8</v>
      </c>
      <c r="J4033" s="29" t="n">
        <f aca="false">F4033*I4033</f>
        <v>25.324152</v>
      </c>
    </row>
    <row r="4034" customFormat="false" ht="15" hidden="false" customHeight="false" outlineLevel="0" collapsed="false">
      <c r="A4034" s="28" t="n">
        <v>45749</v>
      </c>
      <c r="B4034" s="21" t="s">
        <v>111</v>
      </c>
      <c r="C4034" s="21" t="s">
        <v>112</v>
      </c>
      <c r="D4034" s="29" t="n">
        <v>68.06</v>
      </c>
      <c r="E4034" s="29" t="n">
        <f aca="false">D4034/10</f>
        <v>6.806</v>
      </c>
      <c r="F4034" s="29" t="n">
        <f aca="false">(E4034+Einstellungen!$B$20)*(1+Einstellungen!$B$10)</f>
        <v>30.29978</v>
      </c>
      <c r="G4034" s="21" t="str">
        <f aca="false">IF(F4034&lt;Einstellungen!$B$5,"ja","nein")</f>
        <v>nein</v>
      </c>
      <c r="H4034" s="21" t="s">
        <v>19</v>
      </c>
      <c r="I4034" s="29" t="n">
        <f aca="false">INDEX(Einstellungen!$B$27:$B$50,1)</f>
        <v>0.6</v>
      </c>
      <c r="J4034" s="29" t="n">
        <f aca="false">F4034*I4034</f>
        <v>18.179868</v>
      </c>
    </row>
    <row r="4035" customFormat="false" ht="15" hidden="false" customHeight="false" outlineLevel="0" collapsed="false">
      <c r="A4035" s="28" t="n">
        <v>45749</v>
      </c>
      <c r="B4035" s="21" t="s">
        <v>113</v>
      </c>
      <c r="C4035" s="21" t="s">
        <v>112</v>
      </c>
      <c r="D4035" s="29" t="n">
        <v>66.93</v>
      </c>
      <c r="E4035" s="29" t="n">
        <f aca="false">D4035/10</f>
        <v>6.693</v>
      </c>
      <c r="F4035" s="29" t="n">
        <f aca="false">(E4035+Einstellungen!$B$20)*(1+Einstellungen!$B$10)</f>
        <v>30.16531</v>
      </c>
      <c r="G4035" s="21" t="str">
        <f aca="false">IF(F4035&lt;Einstellungen!$B$5,"ja","nein")</f>
        <v>nein</v>
      </c>
      <c r="H4035" s="21" t="s">
        <v>19</v>
      </c>
      <c r="I4035" s="29" t="n">
        <f aca="false">INDEX(Einstellungen!$B$27:$B$50,2)</f>
        <v>0.5</v>
      </c>
      <c r="J4035" s="29" t="n">
        <f aca="false">F4035*I4035</f>
        <v>15.082655</v>
      </c>
    </row>
    <row r="4036" customFormat="false" ht="15" hidden="false" customHeight="false" outlineLevel="0" collapsed="false">
      <c r="A4036" s="28" t="n">
        <v>45749</v>
      </c>
      <c r="B4036" s="21" t="s">
        <v>114</v>
      </c>
      <c r="C4036" s="21" t="s">
        <v>112</v>
      </c>
      <c r="D4036" s="29" t="n">
        <v>66.8</v>
      </c>
      <c r="E4036" s="29" t="n">
        <f aca="false">D4036/10</f>
        <v>6.68</v>
      </c>
      <c r="F4036" s="29" t="n">
        <f aca="false">(E4036+Einstellungen!$B$20)*(1+Einstellungen!$B$10)</f>
        <v>30.14984</v>
      </c>
      <c r="G4036" s="21" t="str">
        <f aca="false">IF(F4036&lt;Einstellungen!$B$5,"ja","nein")</f>
        <v>nein</v>
      </c>
      <c r="H4036" s="21" t="s">
        <v>19</v>
      </c>
      <c r="I4036" s="29" t="n">
        <f aca="false">INDEX(Einstellungen!$B$27:$B$50,3)</f>
        <v>0.45</v>
      </c>
      <c r="J4036" s="29" t="n">
        <f aca="false">F4036*I4036</f>
        <v>13.567428</v>
      </c>
    </row>
    <row r="4037" customFormat="false" ht="15" hidden="false" customHeight="false" outlineLevel="0" collapsed="false">
      <c r="A4037" s="28" t="n">
        <v>45749</v>
      </c>
      <c r="B4037" s="21" t="s">
        <v>115</v>
      </c>
      <c r="C4037" s="21" t="s">
        <v>112</v>
      </c>
      <c r="D4037" s="29" t="n">
        <v>67.97</v>
      </c>
      <c r="E4037" s="29" t="n">
        <f aca="false">D4037/10</f>
        <v>6.797</v>
      </c>
      <c r="F4037" s="29" t="n">
        <f aca="false">(E4037+Einstellungen!$B$20)*(1+Einstellungen!$B$10)</f>
        <v>30.28907</v>
      </c>
      <c r="G4037" s="21" t="str">
        <f aca="false">IF(F4037&lt;Einstellungen!$B$5,"ja","nein")</f>
        <v>nein</v>
      </c>
      <c r="H4037" s="21" t="s">
        <v>19</v>
      </c>
      <c r="I4037" s="29" t="n">
        <f aca="false">INDEX(Einstellungen!$B$27:$B$50,4)</f>
        <v>0.45</v>
      </c>
      <c r="J4037" s="29" t="n">
        <f aca="false">F4037*I4037</f>
        <v>13.6300815</v>
      </c>
    </row>
    <row r="4038" customFormat="false" ht="15" hidden="false" customHeight="false" outlineLevel="0" collapsed="false">
      <c r="A4038" s="28" t="n">
        <v>45749</v>
      </c>
      <c r="B4038" s="21" t="s">
        <v>116</v>
      </c>
      <c r="C4038" s="21" t="s">
        <v>112</v>
      </c>
      <c r="D4038" s="29" t="n">
        <v>68.9</v>
      </c>
      <c r="E4038" s="29" t="n">
        <f aca="false">D4038/10</f>
        <v>6.89</v>
      </c>
      <c r="F4038" s="29" t="n">
        <f aca="false">(E4038+Einstellungen!$B$20)*(1+Einstellungen!$B$10)</f>
        <v>30.39974</v>
      </c>
      <c r="G4038" s="21" t="str">
        <f aca="false">IF(F4038&lt;Einstellungen!$B$5,"ja","nein")</f>
        <v>nein</v>
      </c>
      <c r="H4038" s="21" t="s">
        <v>19</v>
      </c>
      <c r="I4038" s="29" t="n">
        <f aca="false">INDEX(Einstellungen!$B$27:$B$50,5)</f>
        <v>0.45</v>
      </c>
      <c r="J4038" s="29" t="n">
        <f aca="false">F4038*I4038</f>
        <v>13.679883</v>
      </c>
    </row>
    <row r="4039" customFormat="false" ht="15" hidden="false" customHeight="false" outlineLevel="0" collapsed="false">
      <c r="A4039" s="28" t="n">
        <v>45749</v>
      </c>
      <c r="B4039" s="21" t="s">
        <v>117</v>
      </c>
      <c r="C4039" s="21" t="s">
        <v>112</v>
      </c>
      <c r="D4039" s="29" t="n">
        <v>82.18</v>
      </c>
      <c r="E4039" s="29" t="n">
        <f aca="false">D4039/10</f>
        <v>8.218</v>
      </c>
      <c r="F4039" s="29" t="n">
        <f aca="false">(E4039+Einstellungen!$B$20)*(1+Einstellungen!$B$10)</f>
        <v>31.98006</v>
      </c>
      <c r="G4039" s="21" t="str">
        <f aca="false">IF(F4039&lt;Einstellungen!$B$5,"ja","nein")</f>
        <v>nein</v>
      </c>
      <c r="H4039" s="21" t="s">
        <v>19</v>
      </c>
      <c r="I4039" s="29" t="n">
        <f aca="false">INDEX(Einstellungen!$B$27:$B$50,6)</f>
        <v>0.5</v>
      </c>
      <c r="J4039" s="29" t="n">
        <f aca="false">F4039*I4039</f>
        <v>15.99003</v>
      </c>
    </row>
    <row r="4040" customFormat="false" ht="15" hidden="false" customHeight="false" outlineLevel="0" collapsed="false">
      <c r="A4040" s="28" t="n">
        <v>45749</v>
      </c>
      <c r="B4040" s="21" t="s">
        <v>118</v>
      </c>
      <c r="C4040" s="21" t="s">
        <v>112</v>
      </c>
      <c r="D4040" s="29" t="n">
        <v>113.84</v>
      </c>
      <c r="E4040" s="29" t="n">
        <f aca="false">D4040/10</f>
        <v>11.384</v>
      </c>
      <c r="F4040" s="29" t="n">
        <f aca="false">(E4040+Einstellungen!$B$20)*(1+Einstellungen!$B$10)</f>
        <v>35.7476</v>
      </c>
      <c r="G4040" s="21" t="str">
        <f aca="false">IF(F4040&lt;Einstellungen!$B$5,"ja","nein")</f>
        <v>nein</v>
      </c>
      <c r="H4040" s="21" t="s">
        <v>19</v>
      </c>
      <c r="I4040" s="29" t="n">
        <f aca="false">INDEX(Einstellungen!$B$27:$B$50,7)</f>
        <v>0.7</v>
      </c>
      <c r="J4040" s="29" t="n">
        <f aca="false">F4040*I4040</f>
        <v>25.02332</v>
      </c>
    </row>
    <row r="4041" customFormat="false" ht="15" hidden="false" customHeight="false" outlineLevel="0" collapsed="false">
      <c r="A4041" s="28" t="n">
        <v>45749</v>
      </c>
      <c r="B4041" s="21" t="s">
        <v>119</v>
      </c>
      <c r="C4041" s="21" t="s">
        <v>112</v>
      </c>
      <c r="D4041" s="29" t="n">
        <v>150.31</v>
      </c>
      <c r="E4041" s="29" t="n">
        <f aca="false">D4041/10</f>
        <v>15.031</v>
      </c>
      <c r="F4041" s="29" t="n">
        <f aca="false">(E4041+Einstellungen!$B$20)*(1+Einstellungen!$B$10)</f>
        <v>40.08753</v>
      </c>
      <c r="G4041" s="21" t="str">
        <f aca="false">IF(F4041&lt;Einstellungen!$B$5,"ja","nein")</f>
        <v>nein</v>
      </c>
      <c r="H4041" s="21" t="s">
        <v>19</v>
      </c>
      <c r="I4041" s="29" t="n">
        <f aca="false">INDEX(Einstellungen!$B$27:$B$50,8)</f>
        <v>0.95</v>
      </c>
      <c r="J4041" s="29" t="n">
        <f aca="false">F4041*I4041</f>
        <v>38.0831535</v>
      </c>
    </row>
    <row r="4042" customFormat="false" ht="15" hidden="false" customHeight="false" outlineLevel="0" collapsed="false">
      <c r="A4042" s="28" t="n">
        <v>45749</v>
      </c>
      <c r="B4042" s="21" t="s">
        <v>120</v>
      </c>
      <c r="C4042" s="21" t="s">
        <v>112</v>
      </c>
      <c r="D4042" s="29" t="n">
        <v>124.7</v>
      </c>
      <c r="E4042" s="29" t="n">
        <f aca="false">D4042/10</f>
        <v>12.47</v>
      </c>
      <c r="F4042" s="29" t="n">
        <f aca="false">(E4042+Einstellungen!$B$20)*(1+Einstellungen!$B$10)</f>
        <v>37.03994</v>
      </c>
      <c r="G4042" s="21" t="str">
        <f aca="false">IF(F4042&lt;Einstellungen!$B$5,"ja","nein")</f>
        <v>nein</v>
      </c>
      <c r="H4042" s="21" t="s">
        <v>19</v>
      </c>
      <c r="I4042" s="29" t="n">
        <f aca="false">INDEX(Einstellungen!$B$27:$B$50,9)</f>
        <v>1.05</v>
      </c>
      <c r="J4042" s="29" t="n">
        <f aca="false">F4042*I4042</f>
        <v>38.891937</v>
      </c>
    </row>
    <row r="4043" customFormat="false" ht="15" hidden="false" customHeight="false" outlineLevel="0" collapsed="false">
      <c r="A4043" s="28" t="n">
        <v>45749</v>
      </c>
      <c r="B4043" s="21" t="s">
        <v>121</v>
      </c>
      <c r="C4043" s="21" t="s">
        <v>112</v>
      </c>
      <c r="D4043" s="29" t="n">
        <v>84.74</v>
      </c>
      <c r="E4043" s="29" t="n">
        <f aca="false">D4043/10</f>
        <v>8.474</v>
      </c>
      <c r="F4043" s="29" t="n">
        <f aca="false">(E4043+Einstellungen!$B$20)*(1+Einstellungen!$B$10)</f>
        <v>32.2847</v>
      </c>
      <c r="G4043" s="21" t="str">
        <f aca="false">IF(F4043&lt;Einstellungen!$B$5,"ja","nein")</f>
        <v>nein</v>
      </c>
      <c r="H4043" s="21" t="s">
        <v>19</v>
      </c>
      <c r="I4043" s="29" t="n">
        <f aca="false">INDEX(Einstellungen!$B$27:$B$50,10)</f>
        <v>1.05</v>
      </c>
      <c r="J4043" s="29" t="n">
        <f aca="false">F4043*I4043</f>
        <v>33.898935</v>
      </c>
    </row>
    <row r="4044" customFormat="false" ht="15" hidden="false" customHeight="false" outlineLevel="0" collapsed="false">
      <c r="A4044" s="28" t="n">
        <v>45749</v>
      </c>
      <c r="B4044" s="21" t="s">
        <v>122</v>
      </c>
      <c r="C4044" s="21" t="s">
        <v>112</v>
      </c>
      <c r="D4044" s="29" t="n">
        <v>48.38</v>
      </c>
      <c r="E4044" s="29" t="n">
        <f aca="false">D4044/10</f>
        <v>4.838</v>
      </c>
      <c r="F4044" s="29" t="n">
        <f aca="false">(E4044+Einstellungen!$B$20)*(1+Einstellungen!$B$10)</f>
        <v>27.95786</v>
      </c>
      <c r="G4044" s="21" t="str">
        <f aca="false">IF(F4044&lt;Einstellungen!$B$5,"ja","nein")</f>
        <v>ja</v>
      </c>
      <c r="H4044" s="21" t="s">
        <v>19</v>
      </c>
      <c r="I4044" s="29" t="n">
        <f aca="false">INDEX(Einstellungen!$B$27:$B$50,11)</f>
        <v>1.05</v>
      </c>
      <c r="J4044" s="29" t="n">
        <f aca="false">F4044*I4044</f>
        <v>29.355753</v>
      </c>
    </row>
    <row r="4045" customFormat="false" ht="15" hidden="false" customHeight="false" outlineLevel="0" collapsed="false">
      <c r="A4045" s="28" t="n">
        <v>45749</v>
      </c>
      <c r="B4045" s="21" t="s">
        <v>123</v>
      </c>
      <c r="C4045" s="21" t="s">
        <v>112</v>
      </c>
      <c r="D4045" s="29" t="n">
        <v>0</v>
      </c>
      <c r="E4045" s="29" t="n">
        <f aca="false">D4045/10</f>
        <v>0</v>
      </c>
      <c r="F4045" s="29" t="n">
        <f aca="false">(E4045+Einstellungen!$B$20)*(1+Einstellungen!$B$10)</f>
        <v>22.20064</v>
      </c>
      <c r="G4045" s="21" t="str">
        <f aca="false">IF(F4045&lt;Einstellungen!$B$5,"ja","nein")</f>
        <v>ja</v>
      </c>
      <c r="H4045" s="21" t="s">
        <v>19</v>
      </c>
      <c r="I4045" s="29" t="n">
        <f aca="false">INDEX(Einstellungen!$B$27:$B$50,12)</f>
        <v>1.1</v>
      </c>
      <c r="J4045" s="29" t="n">
        <f aca="false">F4045*I4045</f>
        <v>24.420704</v>
      </c>
    </row>
    <row r="4046" customFormat="false" ht="15" hidden="false" customHeight="false" outlineLevel="0" collapsed="false">
      <c r="A4046" s="28" t="n">
        <v>45749</v>
      </c>
      <c r="B4046" s="21" t="s">
        <v>124</v>
      </c>
      <c r="C4046" s="21" t="s">
        <v>112</v>
      </c>
      <c r="D4046" s="29" t="n">
        <v>-4.92</v>
      </c>
      <c r="E4046" s="29" t="n">
        <f aca="false">D4046/10</f>
        <v>-0.492</v>
      </c>
      <c r="F4046" s="29" t="n">
        <f aca="false">(E4046+Einstellungen!$B$20)*(1+Einstellungen!$B$10)</f>
        <v>21.61516</v>
      </c>
      <c r="G4046" s="21" t="str">
        <f aca="false">IF(F4046&lt;Einstellungen!$B$5,"ja","nein")</f>
        <v>ja</v>
      </c>
      <c r="H4046" s="21" t="s">
        <v>19</v>
      </c>
      <c r="I4046" s="29" t="n">
        <f aca="false">INDEX(Einstellungen!$B$27:$B$50,13)</f>
        <v>1.2</v>
      </c>
      <c r="J4046" s="29" t="n">
        <f aca="false">F4046*I4046</f>
        <v>25.938192</v>
      </c>
    </row>
    <row r="4047" customFormat="false" ht="15" hidden="false" customHeight="false" outlineLevel="0" collapsed="false">
      <c r="A4047" s="28" t="n">
        <v>45749</v>
      </c>
      <c r="B4047" s="21" t="s">
        <v>125</v>
      </c>
      <c r="C4047" s="21" t="s">
        <v>112</v>
      </c>
      <c r="D4047" s="29" t="n">
        <v>-20.06</v>
      </c>
      <c r="E4047" s="29" t="n">
        <f aca="false">D4047/10</f>
        <v>-2.006</v>
      </c>
      <c r="F4047" s="29" t="n">
        <f aca="false">(E4047+Einstellungen!$B$20)*(1+Einstellungen!$B$10)</f>
        <v>19.8135</v>
      </c>
      <c r="G4047" s="21" t="str">
        <f aca="false">IF(F4047&lt;Einstellungen!$B$5,"ja","nein")</f>
        <v>ja</v>
      </c>
      <c r="H4047" s="21" t="s">
        <v>19</v>
      </c>
      <c r="I4047" s="29" t="n">
        <f aca="false">INDEX(Einstellungen!$B$27:$B$50,14)</f>
        <v>1.15</v>
      </c>
      <c r="J4047" s="29" t="n">
        <f aca="false">F4047*I4047</f>
        <v>22.785525</v>
      </c>
    </row>
    <row r="4048" customFormat="false" ht="15" hidden="false" customHeight="false" outlineLevel="0" collapsed="false">
      <c r="A4048" s="28" t="n">
        <v>45749</v>
      </c>
      <c r="B4048" s="21" t="s">
        <v>126</v>
      </c>
      <c r="C4048" s="21" t="s">
        <v>112</v>
      </c>
      <c r="D4048" s="29" t="n">
        <v>-21.02</v>
      </c>
      <c r="E4048" s="29" t="n">
        <f aca="false">D4048/10</f>
        <v>-2.102</v>
      </c>
      <c r="F4048" s="29" t="n">
        <f aca="false">(E4048+Einstellungen!$B$20)*(1+Einstellungen!$B$10)</f>
        <v>19.69926</v>
      </c>
      <c r="G4048" s="21" t="str">
        <f aca="false">IF(F4048&lt;Einstellungen!$B$5,"ja","nein")</f>
        <v>ja</v>
      </c>
      <c r="H4048" s="21" t="s">
        <v>19</v>
      </c>
      <c r="I4048" s="29" t="n">
        <f aca="false">INDEX(Einstellungen!$B$27:$B$50,15)</f>
        <v>1</v>
      </c>
      <c r="J4048" s="29" t="n">
        <f aca="false">F4048*I4048</f>
        <v>19.69926</v>
      </c>
    </row>
    <row r="4049" customFormat="false" ht="15" hidden="false" customHeight="false" outlineLevel="0" collapsed="false">
      <c r="A4049" s="28" t="n">
        <v>45749</v>
      </c>
      <c r="B4049" s="21" t="s">
        <v>127</v>
      </c>
      <c r="C4049" s="21" t="s">
        <v>112</v>
      </c>
      <c r="D4049" s="29" t="n">
        <v>-10</v>
      </c>
      <c r="E4049" s="29" t="n">
        <f aca="false">D4049/10</f>
        <v>-1</v>
      </c>
      <c r="F4049" s="29" t="n">
        <f aca="false">(E4049+Einstellungen!$B$20)*(1+Einstellungen!$B$10)</f>
        <v>21.01064</v>
      </c>
      <c r="G4049" s="21" t="str">
        <f aca="false">IF(F4049&lt;Einstellungen!$B$5,"ja","nein")</f>
        <v>ja</v>
      </c>
      <c r="H4049" s="21" t="s">
        <v>19</v>
      </c>
      <c r="I4049" s="29" t="n">
        <f aca="false">INDEX(Einstellungen!$B$27:$B$50,16)</f>
        <v>0.95</v>
      </c>
      <c r="J4049" s="29" t="n">
        <f aca="false">F4049*I4049</f>
        <v>19.960108</v>
      </c>
    </row>
    <row r="4050" customFormat="false" ht="15" hidden="false" customHeight="false" outlineLevel="0" collapsed="false">
      <c r="A4050" s="28" t="n">
        <v>45749</v>
      </c>
      <c r="B4050" s="21" t="s">
        <v>128</v>
      </c>
      <c r="C4050" s="21" t="s">
        <v>112</v>
      </c>
      <c r="D4050" s="29" t="n">
        <v>-1.73</v>
      </c>
      <c r="E4050" s="29" t="n">
        <f aca="false">D4050/10</f>
        <v>-0.173</v>
      </c>
      <c r="F4050" s="29" t="n">
        <f aca="false">(E4050+Einstellungen!$B$20)*(1+Einstellungen!$B$10)</f>
        <v>21.99477</v>
      </c>
      <c r="G4050" s="21" t="str">
        <f aca="false">IF(F4050&lt;Einstellungen!$B$5,"ja","nein")</f>
        <v>ja</v>
      </c>
      <c r="H4050" s="21" t="s">
        <v>19</v>
      </c>
      <c r="I4050" s="29" t="n">
        <f aca="false">INDEX(Einstellungen!$B$27:$B$50,17)</f>
        <v>0.95</v>
      </c>
      <c r="J4050" s="29" t="n">
        <f aca="false">F4050*I4050</f>
        <v>20.8950315</v>
      </c>
    </row>
    <row r="4051" customFormat="false" ht="15" hidden="false" customHeight="false" outlineLevel="0" collapsed="false">
      <c r="A4051" s="28" t="n">
        <v>45749</v>
      </c>
      <c r="B4051" s="21" t="s">
        <v>129</v>
      </c>
      <c r="C4051" s="21" t="s">
        <v>112</v>
      </c>
      <c r="D4051" s="29" t="n">
        <v>15.37</v>
      </c>
      <c r="E4051" s="29" t="n">
        <f aca="false">D4051/10</f>
        <v>1.537</v>
      </c>
      <c r="F4051" s="29" t="n">
        <f aca="false">(E4051+Einstellungen!$B$20)*(1+Einstellungen!$B$10)</f>
        <v>24.02967</v>
      </c>
      <c r="G4051" s="21" t="str">
        <f aca="false">IF(F4051&lt;Einstellungen!$B$5,"ja","nein")</f>
        <v>ja</v>
      </c>
      <c r="H4051" s="21" t="s">
        <v>19</v>
      </c>
      <c r="I4051" s="29" t="n">
        <f aca="false">INDEX(Einstellungen!$B$27:$B$50,18)</f>
        <v>1.1</v>
      </c>
      <c r="J4051" s="29" t="n">
        <f aca="false">F4051*I4051</f>
        <v>26.432637</v>
      </c>
    </row>
    <row r="4052" customFormat="false" ht="15" hidden="false" customHeight="false" outlineLevel="0" collapsed="false">
      <c r="A4052" s="28" t="n">
        <v>45749</v>
      </c>
      <c r="B4052" s="21" t="s">
        <v>130</v>
      </c>
      <c r="C4052" s="21" t="s">
        <v>112</v>
      </c>
      <c r="D4052" s="29" t="n">
        <v>88.84</v>
      </c>
      <c r="E4052" s="29" t="n">
        <f aca="false">D4052/10</f>
        <v>8.884</v>
      </c>
      <c r="F4052" s="29" t="n">
        <f aca="false">(E4052+Einstellungen!$B$20)*(1+Einstellungen!$B$10)</f>
        <v>32.7726</v>
      </c>
      <c r="G4052" s="21" t="str">
        <f aca="false">IF(F4052&lt;Einstellungen!$B$5,"ja","nein")</f>
        <v>nein</v>
      </c>
      <c r="H4052" s="21" t="s">
        <v>19</v>
      </c>
      <c r="I4052" s="29" t="n">
        <f aca="false">INDEX(Einstellungen!$B$27:$B$50,19)</f>
        <v>1.35</v>
      </c>
      <c r="J4052" s="29" t="n">
        <f aca="false">F4052*I4052</f>
        <v>44.24301</v>
      </c>
    </row>
    <row r="4053" customFormat="false" ht="15" hidden="false" customHeight="false" outlineLevel="0" collapsed="false">
      <c r="A4053" s="28" t="n">
        <v>45749</v>
      </c>
      <c r="B4053" s="21" t="s">
        <v>131</v>
      </c>
      <c r="C4053" s="21" t="s">
        <v>112</v>
      </c>
      <c r="D4053" s="29" t="n">
        <v>125.35</v>
      </c>
      <c r="E4053" s="29" t="n">
        <f aca="false">D4053/10</f>
        <v>12.535</v>
      </c>
      <c r="F4053" s="29" t="n">
        <f aca="false">(E4053+Einstellungen!$B$20)*(1+Einstellungen!$B$10)</f>
        <v>37.11729</v>
      </c>
      <c r="G4053" s="21" t="str">
        <f aca="false">IF(F4053&lt;Einstellungen!$B$5,"ja","nein")</f>
        <v>nein</v>
      </c>
      <c r="H4053" s="21" t="s">
        <v>19</v>
      </c>
      <c r="I4053" s="29" t="n">
        <f aca="false">INDEX(Einstellungen!$B$27:$B$50,20)</f>
        <v>1.45</v>
      </c>
      <c r="J4053" s="29" t="n">
        <f aca="false">F4053*I4053</f>
        <v>53.8200705</v>
      </c>
    </row>
    <row r="4054" customFormat="false" ht="15" hidden="false" customHeight="false" outlineLevel="0" collapsed="false">
      <c r="A4054" s="28" t="n">
        <v>45749</v>
      </c>
      <c r="B4054" s="21" t="s">
        <v>132</v>
      </c>
      <c r="C4054" s="21" t="s">
        <v>112</v>
      </c>
      <c r="D4054" s="29" t="n">
        <v>114</v>
      </c>
      <c r="E4054" s="29" t="n">
        <f aca="false">D4054/10</f>
        <v>11.4</v>
      </c>
      <c r="F4054" s="29" t="n">
        <f aca="false">(E4054+Einstellungen!$B$20)*(1+Einstellungen!$B$10)</f>
        <v>35.76664</v>
      </c>
      <c r="G4054" s="21" t="str">
        <f aca="false">IF(F4054&lt;Einstellungen!$B$5,"ja","nein")</f>
        <v>nein</v>
      </c>
      <c r="H4054" s="21" t="s">
        <v>19</v>
      </c>
      <c r="I4054" s="29" t="n">
        <f aca="false">INDEX(Einstellungen!$B$27:$B$50,21)</f>
        <v>1.4</v>
      </c>
      <c r="J4054" s="29" t="n">
        <f aca="false">F4054*I4054</f>
        <v>50.073296</v>
      </c>
    </row>
    <row r="4055" customFormat="false" ht="15" hidden="false" customHeight="false" outlineLevel="0" collapsed="false">
      <c r="A4055" s="28" t="n">
        <v>45749</v>
      </c>
      <c r="B4055" s="21" t="s">
        <v>133</v>
      </c>
      <c r="C4055" s="21" t="s">
        <v>112</v>
      </c>
      <c r="D4055" s="29" t="n">
        <v>96.07</v>
      </c>
      <c r="E4055" s="29" t="n">
        <f aca="false">D4055/10</f>
        <v>9.607</v>
      </c>
      <c r="F4055" s="29" t="n">
        <f aca="false">(E4055+Einstellungen!$B$20)*(1+Einstellungen!$B$10)</f>
        <v>33.63297</v>
      </c>
      <c r="G4055" s="21" t="str">
        <f aca="false">IF(F4055&lt;Einstellungen!$B$5,"ja","nein")</f>
        <v>nein</v>
      </c>
      <c r="H4055" s="21" t="s">
        <v>19</v>
      </c>
      <c r="I4055" s="29" t="n">
        <f aca="false">INDEX(Einstellungen!$B$27:$B$50,22)</f>
        <v>1.25</v>
      </c>
      <c r="J4055" s="29" t="n">
        <f aca="false">F4055*I4055</f>
        <v>42.0412125</v>
      </c>
    </row>
    <row r="4056" customFormat="false" ht="15" hidden="false" customHeight="false" outlineLevel="0" collapsed="false">
      <c r="A4056" s="28" t="n">
        <v>45749</v>
      </c>
      <c r="B4056" s="21" t="s">
        <v>134</v>
      </c>
      <c r="C4056" s="21" t="s">
        <v>112</v>
      </c>
      <c r="D4056" s="29" t="n">
        <v>82.63</v>
      </c>
      <c r="E4056" s="29" t="n">
        <f aca="false">D4056/10</f>
        <v>8.263</v>
      </c>
      <c r="F4056" s="29" t="n">
        <f aca="false">(E4056+Einstellungen!$B$20)*(1+Einstellungen!$B$10)</f>
        <v>32.03361</v>
      </c>
      <c r="G4056" s="21" t="str">
        <f aca="false">IF(F4056&lt;Einstellungen!$B$5,"ja","nein")</f>
        <v>nein</v>
      </c>
      <c r="H4056" s="21" t="s">
        <v>19</v>
      </c>
      <c r="I4056" s="29" t="n">
        <f aca="false">INDEX(Einstellungen!$B$27:$B$50,23)</f>
        <v>1.05</v>
      </c>
      <c r="J4056" s="29" t="n">
        <f aca="false">F4056*I4056</f>
        <v>33.6352905</v>
      </c>
    </row>
    <row r="4057" customFormat="false" ht="15" hidden="false" customHeight="false" outlineLevel="0" collapsed="false">
      <c r="A4057" s="28" t="n">
        <v>45749</v>
      </c>
      <c r="B4057" s="21" t="s">
        <v>135</v>
      </c>
      <c r="C4057" s="21" t="s">
        <v>112</v>
      </c>
      <c r="D4057" s="29" t="n">
        <v>71.43</v>
      </c>
      <c r="E4057" s="29" t="n">
        <f aca="false">D4057/10</f>
        <v>7.143</v>
      </c>
      <c r="F4057" s="29" t="n">
        <f aca="false">(E4057+Einstellungen!$B$20)*(1+Einstellungen!$B$10)</f>
        <v>30.70081</v>
      </c>
      <c r="G4057" s="21" t="str">
        <f aca="false">IF(F4057&lt;Einstellungen!$B$5,"ja","nein")</f>
        <v>nein</v>
      </c>
      <c r="H4057" s="21" t="s">
        <v>19</v>
      </c>
      <c r="I4057" s="29" t="n">
        <f aca="false">INDEX(Einstellungen!$B$27:$B$50,24)</f>
        <v>0.8</v>
      </c>
      <c r="J4057" s="29" t="n">
        <f aca="false">F4057*I4057</f>
        <v>24.560648</v>
      </c>
    </row>
    <row r="4058" customFormat="false" ht="15" hidden="false" customHeight="false" outlineLevel="0" collapsed="false">
      <c r="A4058" s="28" t="n">
        <v>45750</v>
      </c>
      <c r="B4058" s="21" t="s">
        <v>111</v>
      </c>
      <c r="C4058" s="21" t="s">
        <v>136</v>
      </c>
      <c r="D4058" s="29" t="n">
        <v>67</v>
      </c>
      <c r="E4058" s="29" t="n">
        <f aca="false">D4058/10</f>
        <v>6.7</v>
      </c>
      <c r="F4058" s="29" t="n">
        <f aca="false">(E4058+Einstellungen!$B$20)*(1+Einstellungen!$B$10)</f>
        <v>30.17364</v>
      </c>
      <c r="G4058" s="21" t="str">
        <f aca="false">IF(F4058&lt;Einstellungen!$B$5,"ja","nein")</f>
        <v>nein</v>
      </c>
      <c r="H4058" s="21" t="s">
        <v>19</v>
      </c>
      <c r="I4058" s="29" t="n">
        <f aca="false">INDEX(Einstellungen!$B$27:$B$50,1)</f>
        <v>0.6</v>
      </c>
      <c r="J4058" s="29" t="n">
        <f aca="false">F4058*I4058</f>
        <v>18.104184</v>
      </c>
    </row>
    <row r="4059" customFormat="false" ht="15" hidden="false" customHeight="false" outlineLevel="0" collapsed="false">
      <c r="A4059" s="28" t="n">
        <v>45750</v>
      </c>
      <c r="B4059" s="21" t="s">
        <v>113</v>
      </c>
      <c r="C4059" s="21" t="s">
        <v>136</v>
      </c>
      <c r="D4059" s="29" t="n">
        <v>67</v>
      </c>
      <c r="E4059" s="29" t="n">
        <f aca="false">D4059/10</f>
        <v>6.7</v>
      </c>
      <c r="F4059" s="29" t="n">
        <f aca="false">(E4059+Einstellungen!$B$20)*(1+Einstellungen!$B$10)</f>
        <v>30.17364</v>
      </c>
      <c r="G4059" s="21" t="str">
        <f aca="false">IF(F4059&lt;Einstellungen!$B$5,"ja","nein")</f>
        <v>nein</v>
      </c>
      <c r="H4059" s="21" t="s">
        <v>19</v>
      </c>
      <c r="I4059" s="29" t="n">
        <f aca="false">INDEX(Einstellungen!$B$27:$B$50,2)</f>
        <v>0.5</v>
      </c>
      <c r="J4059" s="29" t="n">
        <f aca="false">F4059*I4059</f>
        <v>15.08682</v>
      </c>
    </row>
    <row r="4060" customFormat="false" ht="15" hidden="false" customHeight="false" outlineLevel="0" collapsed="false">
      <c r="A4060" s="28" t="n">
        <v>45750</v>
      </c>
      <c r="B4060" s="21" t="s">
        <v>114</v>
      </c>
      <c r="C4060" s="21" t="s">
        <v>136</v>
      </c>
      <c r="D4060" s="29" t="n">
        <v>67</v>
      </c>
      <c r="E4060" s="29" t="n">
        <f aca="false">D4060/10</f>
        <v>6.7</v>
      </c>
      <c r="F4060" s="29" t="n">
        <f aca="false">(E4060+Einstellungen!$B$20)*(1+Einstellungen!$B$10)</f>
        <v>30.17364</v>
      </c>
      <c r="G4060" s="21" t="str">
        <f aca="false">IF(F4060&lt;Einstellungen!$B$5,"ja","nein")</f>
        <v>nein</v>
      </c>
      <c r="H4060" s="21" t="s">
        <v>19</v>
      </c>
      <c r="I4060" s="29" t="n">
        <f aca="false">INDEX(Einstellungen!$B$27:$B$50,3)</f>
        <v>0.45</v>
      </c>
      <c r="J4060" s="29" t="n">
        <f aca="false">F4060*I4060</f>
        <v>13.578138</v>
      </c>
    </row>
    <row r="4061" customFormat="false" ht="15" hidden="false" customHeight="false" outlineLevel="0" collapsed="false">
      <c r="A4061" s="28" t="n">
        <v>45750</v>
      </c>
      <c r="B4061" s="21" t="s">
        <v>115</v>
      </c>
      <c r="C4061" s="21" t="s">
        <v>136</v>
      </c>
      <c r="D4061" s="29" t="n">
        <v>68.95</v>
      </c>
      <c r="E4061" s="29" t="n">
        <f aca="false">D4061/10</f>
        <v>6.895</v>
      </c>
      <c r="F4061" s="29" t="n">
        <f aca="false">(E4061+Einstellungen!$B$20)*(1+Einstellungen!$B$10)</f>
        <v>30.40569</v>
      </c>
      <c r="G4061" s="21" t="str">
        <f aca="false">IF(F4061&lt;Einstellungen!$B$5,"ja","nein")</f>
        <v>nein</v>
      </c>
      <c r="H4061" s="21" t="s">
        <v>19</v>
      </c>
      <c r="I4061" s="29" t="n">
        <f aca="false">INDEX(Einstellungen!$B$27:$B$50,4)</f>
        <v>0.45</v>
      </c>
      <c r="J4061" s="29" t="n">
        <f aca="false">F4061*I4061</f>
        <v>13.6825605</v>
      </c>
    </row>
    <row r="4062" customFormat="false" ht="15" hidden="false" customHeight="false" outlineLevel="0" collapsed="false">
      <c r="A4062" s="28" t="n">
        <v>45750</v>
      </c>
      <c r="B4062" s="21" t="s">
        <v>116</v>
      </c>
      <c r="C4062" s="21" t="s">
        <v>136</v>
      </c>
      <c r="D4062" s="29" t="n">
        <v>71</v>
      </c>
      <c r="E4062" s="29" t="n">
        <f aca="false">D4062/10</f>
        <v>7.1</v>
      </c>
      <c r="F4062" s="29" t="n">
        <f aca="false">(E4062+Einstellungen!$B$20)*(1+Einstellungen!$B$10)</f>
        <v>30.64964</v>
      </c>
      <c r="G4062" s="21" t="str">
        <f aca="false">IF(F4062&lt;Einstellungen!$B$5,"ja","nein")</f>
        <v>nein</v>
      </c>
      <c r="H4062" s="21" t="s">
        <v>19</v>
      </c>
      <c r="I4062" s="29" t="n">
        <f aca="false">INDEX(Einstellungen!$B$27:$B$50,5)</f>
        <v>0.45</v>
      </c>
      <c r="J4062" s="29" t="n">
        <f aca="false">F4062*I4062</f>
        <v>13.792338</v>
      </c>
    </row>
    <row r="4063" customFormat="false" ht="15" hidden="false" customHeight="false" outlineLevel="0" collapsed="false">
      <c r="A4063" s="28" t="n">
        <v>45750</v>
      </c>
      <c r="B4063" s="21" t="s">
        <v>117</v>
      </c>
      <c r="C4063" s="21" t="s">
        <v>136</v>
      </c>
      <c r="D4063" s="29" t="n">
        <v>86.22</v>
      </c>
      <c r="E4063" s="29" t="n">
        <f aca="false">D4063/10</f>
        <v>8.622</v>
      </c>
      <c r="F4063" s="29" t="n">
        <f aca="false">(E4063+Einstellungen!$B$20)*(1+Einstellungen!$B$10)</f>
        <v>32.46082</v>
      </c>
      <c r="G4063" s="21" t="str">
        <f aca="false">IF(F4063&lt;Einstellungen!$B$5,"ja","nein")</f>
        <v>nein</v>
      </c>
      <c r="H4063" s="21" t="s">
        <v>19</v>
      </c>
      <c r="I4063" s="29" t="n">
        <f aca="false">INDEX(Einstellungen!$B$27:$B$50,6)</f>
        <v>0.5</v>
      </c>
      <c r="J4063" s="29" t="n">
        <f aca="false">F4063*I4063</f>
        <v>16.23041</v>
      </c>
    </row>
    <row r="4064" customFormat="false" ht="15" hidden="false" customHeight="false" outlineLevel="0" collapsed="false">
      <c r="A4064" s="28" t="n">
        <v>45750</v>
      </c>
      <c r="B4064" s="21" t="s">
        <v>118</v>
      </c>
      <c r="C4064" s="21" t="s">
        <v>136</v>
      </c>
      <c r="D4064" s="29" t="n">
        <v>129.71</v>
      </c>
      <c r="E4064" s="29" t="n">
        <f aca="false">D4064/10</f>
        <v>12.971</v>
      </c>
      <c r="F4064" s="29" t="n">
        <f aca="false">(E4064+Einstellungen!$B$20)*(1+Einstellungen!$B$10)</f>
        <v>37.63613</v>
      </c>
      <c r="G4064" s="21" t="str">
        <f aca="false">IF(F4064&lt;Einstellungen!$B$5,"ja","nein")</f>
        <v>nein</v>
      </c>
      <c r="H4064" s="21" t="s">
        <v>19</v>
      </c>
      <c r="I4064" s="29" t="n">
        <f aca="false">INDEX(Einstellungen!$B$27:$B$50,7)</f>
        <v>0.7</v>
      </c>
      <c r="J4064" s="29" t="n">
        <f aca="false">F4064*I4064</f>
        <v>26.345291</v>
      </c>
    </row>
    <row r="4065" customFormat="false" ht="15" hidden="false" customHeight="false" outlineLevel="0" collapsed="false">
      <c r="A4065" s="28" t="n">
        <v>45750</v>
      </c>
      <c r="B4065" s="21" t="s">
        <v>119</v>
      </c>
      <c r="C4065" s="21" t="s">
        <v>136</v>
      </c>
      <c r="D4065" s="29" t="n">
        <v>162.77</v>
      </c>
      <c r="E4065" s="29" t="n">
        <f aca="false">D4065/10</f>
        <v>16.277</v>
      </c>
      <c r="F4065" s="29" t="n">
        <f aca="false">(E4065+Einstellungen!$B$20)*(1+Einstellungen!$B$10)</f>
        <v>41.57027</v>
      </c>
      <c r="G4065" s="21" t="str">
        <f aca="false">IF(F4065&lt;Einstellungen!$B$5,"ja","nein")</f>
        <v>nein</v>
      </c>
      <c r="H4065" s="21" t="s">
        <v>19</v>
      </c>
      <c r="I4065" s="29" t="n">
        <f aca="false">INDEX(Einstellungen!$B$27:$B$50,8)</f>
        <v>0.95</v>
      </c>
      <c r="J4065" s="29" t="n">
        <f aca="false">F4065*I4065</f>
        <v>39.4917565</v>
      </c>
    </row>
    <row r="4066" customFormat="false" ht="15" hidden="false" customHeight="false" outlineLevel="0" collapsed="false">
      <c r="A4066" s="28" t="n">
        <v>45750</v>
      </c>
      <c r="B4066" s="21" t="s">
        <v>120</v>
      </c>
      <c r="C4066" s="21" t="s">
        <v>136</v>
      </c>
      <c r="D4066" s="29" t="n">
        <v>133.3</v>
      </c>
      <c r="E4066" s="29" t="n">
        <f aca="false">D4066/10</f>
        <v>13.33</v>
      </c>
      <c r="F4066" s="29" t="n">
        <f aca="false">(E4066+Einstellungen!$B$20)*(1+Einstellungen!$B$10)</f>
        <v>38.06334</v>
      </c>
      <c r="G4066" s="21" t="str">
        <f aca="false">IF(F4066&lt;Einstellungen!$B$5,"ja","nein")</f>
        <v>nein</v>
      </c>
      <c r="H4066" s="21" t="s">
        <v>19</v>
      </c>
      <c r="I4066" s="29" t="n">
        <f aca="false">INDEX(Einstellungen!$B$27:$B$50,9)</f>
        <v>1.05</v>
      </c>
      <c r="J4066" s="29" t="n">
        <f aca="false">F4066*I4066</f>
        <v>39.966507</v>
      </c>
    </row>
    <row r="4067" customFormat="false" ht="15" hidden="false" customHeight="false" outlineLevel="0" collapsed="false">
      <c r="A4067" s="28" t="n">
        <v>45750</v>
      </c>
      <c r="B4067" s="21" t="s">
        <v>121</v>
      </c>
      <c r="C4067" s="21" t="s">
        <v>136</v>
      </c>
      <c r="D4067" s="29" t="n">
        <v>79.11</v>
      </c>
      <c r="E4067" s="29" t="n">
        <f aca="false">D4067/10</f>
        <v>7.911</v>
      </c>
      <c r="F4067" s="29" t="n">
        <f aca="false">(E4067+Einstellungen!$B$20)*(1+Einstellungen!$B$10)</f>
        <v>31.61473</v>
      </c>
      <c r="G4067" s="21" t="str">
        <f aca="false">IF(F4067&lt;Einstellungen!$B$5,"ja","nein")</f>
        <v>nein</v>
      </c>
      <c r="H4067" s="21" t="s">
        <v>19</v>
      </c>
      <c r="I4067" s="29" t="n">
        <f aca="false">INDEX(Einstellungen!$B$27:$B$50,10)</f>
        <v>1.05</v>
      </c>
      <c r="J4067" s="29" t="n">
        <f aca="false">F4067*I4067</f>
        <v>33.1954665</v>
      </c>
    </row>
    <row r="4068" customFormat="false" ht="15" hidden="false" customHeight="false" outlineLevel="0" collapsed="false">
      <c r="A4068" s="28" t="n">
        <v>45750</v>
      </c>
      <c r="B4068" s="21" t="s">
        <v>122</v>
      </c>
      <c r="C4068" s="21" t="s">
        <v>136</v>
      </c>
      <c r="D4068" s="29" t="n">
        <v>40.47</v>
      </c>
      <c r="E4068" s="29" t="n">
        <f aca="false">D4068/10</f>
        <v>4.047</v>
      </c>
      <c r="F4068" s="29" t="n">
        <f aca="false">(E4068+Einstellungen!$B$20)*(1+Einstellungen!$B$10)</f>
        <v>27.01657</v>
      </c>
      <c r="G4068" s="21" t="str">
        <f aca="false">IF(F4068&lt;Einstellungen!$B$5,"ja","nein")</f>
        <v>ja</v>
      </c>
      <c r="H4068" s="21" t="s">
        <v>19</v>
      </c>
      <c r="I4068" s="29" t="n">
        <f aca="false">INDEX(Einstellungen!$B$27:$B$50,11)</f>
        <v>1.05</v>
      </c>
      <c r="J4068" s="29" t="n">
        <f aca="false">F4068*I4068</f>
        <v>28.3673985</v>
      </c>
    </row>
    <row r="4069" customFormat="false" ht="15" hidden="false" customHeight="false" outlineLevel="0" collapsed="false">
      <c r="A4069" s="28" t="n">
        <v>45750</v>
      </c>
      <c r="B4069" s="21" t="s">
        <v>123</v>
      </c>
      <c r="C4069" s="21" t="s">
        <v>136</v>
      </c>
      <c r="D4069" s="29" t="n">
        <v>-0.16</v>
      </c>
      <c r="E4069" s="29" t="n">
        <f aca="false">D4069/10</f>
        <v>-0.016</v>
      </c>
      <c r="F4069" s="29" t="n">
        <f aca="false">(E4069+Einstellungen!$B$20)*(1+Einstellungen!$B$10)</f>
        <v>22.1816</v>
      </c>
      <c r="G4069" s="21" t="str">
        <f aca="false">IF(F4069&lt;Einstellungen!$B$5,"ja","nein")</f>
        <v>ja</v>
      </c>
      <c r="H4069" s="21" t="s">
        <v>19</v>
      </c>
      <c r="I4069" s="29" t="n">
        <f aca="false">INDEX(Einstellungen!$B$27:$B$50,12)</f>
        <v>1.1</v>
      </c>
      <c r="J4069" s="29" t="n">
        <f aca="false">F4069*I4069</f>
        <v>24.39976</v>
      </c>
    </row>
    <row r="4070" customFormat="false" ht="15" hidden="false" customHeight="false" outlineLevel="0" collapsed="false">
      <c r="A4070" s="28" t="n">
        <v>45750</v>
      </c>
      <c r="B4070" s="21" t="s">
        <v>124</v>
      </c>
      <c r="C4070" s="21" t="s">
        <v>136</v>
      </c>
      <c r="D4070" s="29" t="n">
        <v>-1.19</v>
      </c>
      <c r="E4070" s="29" t="n">
        <f aca="false">D4070/10</f>
        <v>-0.119</v>
      </c>
      <c r="F4070" s="29" t="n">
        <f aca="false">(E4070+Einstellungen!$B$20)*(1+Einstellungen!$B$10)</f>
        <v>22.05903</v>
      </c>
      <c r="G4070" s="21" t="str">
        <f aca="false">IF(F4070&lt;Einstellungen!$B$5,"ja","nein")</f>
        <v>ja</v>
      </c>
      <c r="H4070" s="21" t="s">
        <v>19</v>
      </c>
      <c r="I4070" s="29" t="n">
        <f aca="false">INDEX(Einstellungen!$B$27:$B$50,13)</f>
        <v>1.2</v>
      </c>
      <c r="J4070" s="29" t="n">
        <f aca="false">F4070*I4070</f>
        <v>26.470836</v>
      </c>
    </row>
    <row r="4071" customFormat="false" ht="15" hidden="false" customHeight="false" outlineLevel="0" collapsed="false">
      <c r="A4071" s="28" t="n">
        <v>45750</v>
      </c>
      <c r="B4071" s="21" t="s">
        <v>125</v>
      </c>
      <c r="C4071" s="21" t="s">
        <v>136</v>
      </c>
      <c r="D4071" s="29" t="n">
        <v>-8.4</v>
      </c>
      <c r="E4071" s="29" t="n">
        <f aca="false">D4071/10</f>
        <v>-0.84</v>
      </c>
      <c r="F4071" s="29" t="n">
        <f aca="false">(E4071+Einstellungen!$B$20)*(1+Einstellungen!$B$10)</f>
        <v>21.20104</v>
      </c>
      <c r="G4071" s="21" t="str">
        <f aca="false">IF(F4071&lt;Einstellungen!$B$5,"ja","nein")</f>
        <v>ja</v>
      </c>
      <c r="H4071" s="21" t="s">
        <v>19</v>
      </c>
      <c r="I4071" s="29" t="n">
        <f aca="false">INDEX(Einstellungen!$B$27:$B$50,14)</f>
        <v>1.15</v>
      </c>
      <c r="J4071" s="29" t="n">
        <f aca="false">F4071*I4071</f>
        <v>24.381196</v>
      </c>
    </row>
    <row r="4072" customFormat="false" ht="15" hidden="false" customHeight="false" outlineLevel="0" collapsed="false">
      <c r="A4072" s="28" t="n">
        <v>45750</v>
      </c>
      <c r="B4072" s="21" t="s">
        <v>126</v>
      </c>
      <c r="C4072" s="21" t="s">
        <v>136</v>
      </c>
      <c r="D4072" s="29" t="n">
        <v>-5.85</v>
      </c>
      <c r="E4072" s="29" t="n">
        <f aca="false">D4072/10</f>
        <v>-0.585</v>
      </c>
      <c r="F4072" s="29" t="n">
        <f aca="false">(E4072+Einstellungen!$B$20)*(1+Einstellungen!$B$10)</f>
        <v>21.50449</v>
      </c>
      <c r="G4072" s="21" t="str">
        <f aca="false">IF(F4072&lt;Einstellungen!$B$5,"ja","nein")</f>
        <v>ja</v>
      </c>
      <c r="H4072" s="21" t="s">
        <v>19</v>
      </c>
      <c r="I4072" s="29" t="n">
        <f aca="false">INDEX(Einstellungen!$B$27:$B$50,15)</f>
        <v>1</v>
      </c>
      <c r="J4072" s="29" t="n">
        <f aca="false">F4072*I4072</f>
        <v>21.50449</v>
      </c>
    </row>
    <row r="4073" customFormat="false" ht="15" hidden="false" customHeight="false" outlineLevel="0" collapsed="false">
      <c r="A4073" s="28" t="n">
        <v>45750</v>
      </c>
      <c r="B4073" s="21" t="s">
        <v>127</v>
      </c>
      <c r="C4073" s="21" t="s">
        <v>136</v>
      </c>
      <c r="D4073" s="29" t="n">
        <v>-0.27</v>
      </c>
      <c r="E4073" s="29" t="n">
        <f aca="false">D4073/10</f>
        <v>-0.027</v>
      </c>
      <c r="F4073" s="29" t="n">
        <f aca="false">(E4073+Einstellungen!$B$20)*(1+Einstellungen!$B$10)</f>
        <v>22.16851</v>
      </c>
      <c r="G4073" s="21" t="str">
        <f aca="false">IF(F4073&lt;Einstellungen!$B$5,"ja","nein")</f>
        <v>ja</v>
      </c>
      <c r="H4073" s="21" t="s">
        <v>19</v>
      </c>
      <c r="I4073" s="29" t="n">
        <f aca="false">INDEX(Einstellungen!$B$27:$B$50,16)</f>
        <v>0.95</v>
      </c>
      <c r="J4073" s="29" t="n">
        <f aca="false">F4073*I4073</f>
        <v>21.0600845</v>
      </c>
    </row>
    <row r="4074" customFormat="false" ht="15" hidden="false" customHeight="false" outlineLevel="0" collapsed="false">
      <c r="A4074" s="28" t="n">
        <v>45750</v>
      </c>
      <c r="B4074" s="21" t="s">
        <v>128</v>
      </c>
      <c r="C4074" s="21" t="s">
        <v>136</v>
      </c>
      <c r="D4074" s="29" t="n">
        <v>16.09</v>
      </c>
      <c r="E4074" s="29" t="n">
        <f aca="false">D4074/10</f>
        <v>1.609</v>
      </c>
      <c r="F4074" s="29" t="n">
        <f aca="false">(E4074+Einstellungen!$B$20)*(1+Einstellungen!$B$10)</f>
        <v>24.11535</v>
      </c>
      <c r="G4074" s="21" t="str">
        <f aca="false">IF(F4074&lt;Einstellungen!$B$5,"ja","nein")</f>
        <v>ja</v>
      </c>
      <c r="H4074" s="21" t="s">
        <v>19</v>
      </c>
      <c r="I4074" s="29" t="n">
        <f aca="false">INDEX(Einstellungen!$B$27:$B$50,17)</f>
        <v>0.95</v>
      </c>
      <c r="J4074" s="29" t="n">
        <f aca="false">F4074*I4074</f>
        <v>22.9095825</v>
      </c>
    </row>
    <row r="4075" customFormat="false" ht="15" hidden="false" customHeight="false" outlineLevel="0" collapsed="false">
      <c r="A4075" s="28" t="n">
        <v>45750</v>
      </c>
      <c r="B4075" s="21" t="s">
        <v>129</v>
      </c>
      <c r="C4075" s="21" t="s">
        <v>136</v>
      </c>
      <c r="D4075" s="29" t="n">
        <v>75</v>
      </c>
      <c r="E4075" s="29" t="n">
        <f aca="false">D4075/10</f>
        <v>7.5</v>
      </c>
      <c r="F4075" s="29" t="n">
        <f aca="false">(E4075+Einstellungen!$B$20)*(1+Einstellungen!$B$10)</f>
        <v>31.12564</v>
      </c>
      <c r="G4075" s="21" t="str">
        <f aca="false">IF(F4075&lt;Einstellungen!$B$5,"ja","nein")</f>
        <v>nein</v>
      </c>
      <c r="H4075" s="21" t="s">
        <v>19</v>
      </c>
      <c r="I4075" s="29" t="n">
        <f aca="false">INDEX(Einstellungen!$B$27:$B$50,18)</f>
        <v>1.1</v>
      </c>
      <c r="J4075" s="29" t="n">
        <f aca="false">F4075*I4075</f>
        <v>34.238204</v>
      </c>
    </row>
    <row r="4076" customFormat="false" ht="15" hidden="false" customHeight="false" outlineLevel="0" collapsed="false">
      <c r="A4076" s="28" t="n">
        <v>45750</v>
      </c>
      <c r="B4076" s="21" t="s">
        <v>130</v>
      </c>
      <c r="C4076" s="21" t="s">
        <v>136</v>
      </c>
      <c r="D4076" s="29" t="n">
        <v>138</v>
      </c>
      <c r="E4076" s="29" t="n">
        <f aca="false">D4076/10</f>
        <v>13.8</v>
      </c>
      <c r="F4076" s="29" t="n">
        <f aca="false">(E4076+Einstellungen!$B$20)*(1+Einstellungen!$B$10)</f>
        <v>38.62264</v>
      </c>
      <c r="G4076" s="21" t="str">
        <f aca="false">IF(F4076&lt;Einstellungen!$B$5,"ja","nein")</f>
        <v>nein</v>
      </c>
      <c r="H4076" s="21" t="s">
        <v>19</v>
      </c>
      <c r="I4076" s="29" t="n">
        <f aca="false">INDEX(Einstellungen!$B$27:$B$50,19)</f>
        <v>1.35</v>
      </c>
      <c r="J4076" s="29" t="n">
        <f aca="false">F4076*I4076</f>
        <v>52.140564</v>
      </c>
    </row>
    <row r="4077" customFormat="false" ht="15" hidden="false" customHeight="false" outlineLevel="0" collapsed="false">
      <c r="A4077" s="28" t="n">
        <v>45750</v>
      </c>
      <c r="B4077" s="21" t="s">
        <v>131</v>
      </c>
      <c r="C4077" s="21" t="s">
        <v>136</v>
      </c>
      <c r="D4077" s="29" t="n">
        <v>163.48</v>
      </c>
      <c r="E4077" s="29" t="n">
        <f aca="false">D4077/10</f>
        <v>16.348</v>
      </c>
      <c r="F4077" s="29" t="n">
        <f aca="false">(E4077+Einstellungen!$B$20)*(1+Einstellungen!$B$10)</f>
        <v>41.65476</v>
      </c>
      <c r="G4077" s="21" t="str">
        <f aca="false">IF(F4077&lt;Einstellungen!$B$5,"ja","nein")</f>
        <v>nein</v>
      </c>
      <c r="H4077" s="21" t="s">
        <v>19</v>
      </c>
      <c r="I4077" s="29" t="n">
        <f aca="false">INDEX(Einstellungen!$B$27:$B$50,20)</f>
        <v>1.45</v>
      </c>
      <c r="J4077" s="29" t="n">
        <f aca="false">F4077*I4077</f>
        <v>60.399402</v>
      </c>
    </row>
    <row r="4078" customFormat="false" ht="15" hidden="false" customHeight="false" outlineLevel="0" collapsed="false">
      <c r="A4078" s="28" t="n">
        <v>45750</v>
      </c>
      <c r="B4078" s="21" t="s">
        <v>132</v>
      </c>
      <c r="C4078" s="21" t="s">
        <v>136</v>
      </c>
      <c r="D4078" s="29" t="n">
        <v>155.88</v>
      </c>
      <c r="E4078" s="29" t="n">
        <f aca="false">D4078/10</f>
        <v>15.588</v>
      </c>
      <c r="F4078" s="29" t="n">
        <f aca="false">(E4078+Einstellungen!$B$20)*(1+Einstellungen!$B$10)</f>
        <v>40.75036</v>
      </c>
      <c r="G4078" s="21" t="str">
        <f aca="false">IF(F4078&lt;Einstellungen!$B$5,"ja","nein")</f>
        <v>nein</v>
      </c>
      <c r="H4078" s="21" t="s">
        <v>19</v>
      </c>
      <c r="I4078" s="29" t="n">
        <f aca="false">INDEX(Einstellungen!$B$27:$B$50,21)</f>
        <v>1.4</v>
      </c>
      <c r="J4078" s="29" t="n">
        <f aca="false">F4078*I4078</f>
        <v>57.050504</v>
      </c>
    </row>
    <row r="4079" customFormat="false" ht="15" hidden="false" customHeight="false" outlineLevel="0" collapsed="false">
      <c r="A4079" s="28" t="n">
        <v>45750</v>
      </c>
      <c r="B4079" s="21" t="s">
        <v>133</v>
      </c>
      <c r="C4079" s="21" t="s">
        <v>136</v>
      </c>
      <c r="D4079" s="29" t="n">
        <v>137.03</v>
      </c>
      <c r="E4079" s="29" t="n">
        <f aca="false">D4079/10</f>
        <v>13.703</v>
      </c>
      <c r="F4079" s="29" t="n">
        <f aca="false">(E4079+Einstellungen!$B$20)*(1+Einstellungen!$B$10)</f>
        <v>38.50721</v>
      </c>
      <c r="G4079" s="21" t="str">
        <f aca="false">IF(F4079&lt;Einstellungen!$B$5,"ja","nein")</f>
        <v>nein</v>
      </c>
      <c r="H4079" s="21" t="s">
        <v>19</v>
      </c>
      <c r="I4079" s="29" t="n">
        <f aca="false">INDEX(Einstellungen!$B$27:$B$50,22)</f>
        <v>1.25</v>
      </c>
      <c r="J4079" s="29" t="n">
        <f aca="false">F4079*I4079</f>
        <v>48.1340125</v>
      </c>
    </row>
    <row r="4080" customFormat="false" ht="15" hidden="false" customHeight="false" outlineLevel="0" collapsed="false">
      <c r="A4080" s="28" t="n">
        <v>45750</v>
      </c>
      <c r="B4080" s="21" t="s">
        <v>134</v>
      </c>
      <c r="C4080" s="21" t="s">
        <v>136</v>
      </c>
      <c r="D4080" s="29" t="n">
        <v>113.21</v>
      </c>
      <c r="E4080" s="29" t="n">
        <f aca="false">D4080/10</f>
        <v>11.321</v>
      </c>
      <c r="F4080" s="29" t="n">
        <f aca="false">(E4080+Einstellungen!$B$20)*(1+Einstellungen!$B$10)</f>
        <v>35.67263</v>
      </c>
      <c r="G4080" s="21" t="str">
        <f aca="false">IF(F4080&lt;Einstellungen!$B$5,"ja","nein")</f>
        <v>nein</v>
      </c>
      <c r="H4080" s="21" t="s">
        <v>19</v>
      </c>
      <c r="I4080" s="29" t="n">
        <f aca="false">INDEX(Einstellungen!$B$27:$B$50,23)</f>
        <v>1.05</v>
      </c>
      <c r="J4080" s="29" t="n">
        <f aca="false">F4080*I4080</f>
        <v>37.4562615</v>
      </c>
    </row>
    <row r="4081" customFormat="false" ht="15" hidden="false" customHeight="false" outlineLevel="0" collapsed="false">
      <c r="A4081" s="28" t="n">
        <v>45750</v>
      </c>
      <c r="B4081" s="21" t="s">
        <v>135</v>
      </c>
      <c r="C4081" s="21" t="s">
        <v>136</v>
      </c>
      <c r="D4081" s="29" t="n">
        <v>104.63</v>
      </c>
      <c r="E4081" s="29" t="n">
        <f aca="false">D4081/10</f>
        <v>10.463</v>
      </c>
      <c r="F4081" s="29" t="n">
        <f aca="false">(E4081+Einstellungen!$B$20)*(1+Einstellungen!$B$10)</f>
        <v>34.65161</v>
      </c>
      <c r="G4081" s="21" t="str">
        <f aca="false">IF(F4081&lt;Einstellungen!$B$5,"ja","nein")</f>
        <v>nein</v>
      </c>
      <c r="H4081" s="21" t="s">
        <v>19</v>
      </c>
      <c r="I4081" s="29" t="n">
        <f aca="false">INDEX(Einstellungen!$B$27:$B$50,24)</f>
        <v>0.8</v>
      </c>
      <c r="J4081" s="29" t="n">
        <f aca="false">F4081*I4081</f>
        <v>27.721288</v>
      </c>
    </row>
    <row r="4082" customFormat="false" ht="15" hidden="false" customHeight="false" outlineLevel="0" collapsed="false">
      <c r="A4082" s="28" t="n">
        <v>45751</v>
      </c>
      <c r="B4082" s="21" t="s">
        <v>111</v>
      </c>
      <c r="C4082" s="21" t="s">
        <v>137</v>
      </c>
      <c r="D4082" s="29" t="n">
        <v>108.34</v>
      </c>
      <c r="E4082" s="29" t="n">
        <f aca="false">D4082/10</f>
        <v>10.834</v>
      </c>
      <c r="F4082" s="29" t="n">
        <f aca="false">(E4082+Einstellungen!$B$20)*(1+Einstellungen!$B$10)</f>
        <v>35.0931</v>
      </c>
      <c r="G4082" s="21" t="str">
        <f aca="false">IF(F4082&lt;Einstellungen!$B$5,"ja","nein")</f>
        <v>nein</v>
      </c>
      <c r="H4082" s="21" t="s">
        <v>19</v>
      </c>
      <c r="I4082" s="29" t="n">
        <f aca="false">INDEX(Einstellungen!$B$27:$B$50,1)</f>
        <v>0.6</v>
      </c>
      <c r="J4082" s="29" t="n">
        <f aca="false">F4082*I4082</f>
        <v>21.05586</v>
      </c>
    </row>
    <row r="4083" customFormat="false" ht="15" hidden="false" customHeight="false" outlineLevel="0" collapsed="false">
      <c r="A4083" s="28" t="n">
        <v>45751</v>
      </c>
      <c r="B4083" s="21" t="s">
        <v>113</v>
      </c>
      <c r="C4083" s="21" t="s">
        <v>137</v>
      </c>
      <c r="D4083" s="29" t="n">
        <v>103.04</v>
      </c>
      <c r="E4083" s="29" t="n">
        <f aca="false">D4083/10</f>
        <v>10.304</v>
      </c>
      <c r="F4083" s="29" t="n">
        <f aca="false">(E4083+Einstellungen!$B$20)*(1+Einstellungen!$B$10)</f>
        <v>34.4624</v>
      </c>
      <c r="G4083" s="21" t="str">
        <f aca="false">IF(F4083&lt;Einstellungen!$B$5,"ja","nein")</f>
        <v>nein</v>
      </c>
      <c r="H4083" s="21" t="s">
        <v>19</v>
      </c>
      <c r="I4083" s="29" t="n">
        <f aca="false">INDEX(Einstellungen!$B$27:$B$50,2)</f>
        <v>0.5</v>
      </c>
      <c r="J4083" s="29" t="n">
        <f aca="false">F4083*I4083</f>
        <v>17.2312</v>
      </c>
    </row>
    <row r="4084" customFormat="false" ht="15" hidden="false" customHeight="false" outlineLevel="0" collapsed="false">
      <c r="A4084" s="28" t="n">
        <v>45751</v>
      </c>
      <c r="B4084" s="21" t="s">
        <v>114</v>
      </c>
      <c r="C4084" s="21" t="s">
        <v>137</v>
      </c>
      <c r="D4084" s="29" t="n">
        <v>102.89</v>
      </c>
      <c r="E4084" s="29" t="n">
        <f aca="false">D4084/10</f>
        <v>10.289</v>
      </c>
      <c r="F4084" s="29" t="n">
        <f aca="false">(E4084+Einstellungen!$B$20)*(1+Einstellungen!$B$10)</f>
        <v>34.44455</v>
      </c>
      <c r="G4084" s="21" t="str">
        <f aca="false">IF(F4084&lt;Einstellungen!$B$5,"ja","nein")</f>
        <v>nein</v>
      </c>
      <c r="H4084" s="21" t="s">
        <v>19</v>
      </c>
      <c r="I4084" s="29" t="n">
        <f aca="false">INDEX(Einstellungen!$B$27:$B$50,3)</f>
        <v>0.45</v>
      </c>
      <c r="J4084" s="29" t="n">
        <f aca="false">F4084*I4084</f>
        <v>15.5000475</v>
      </c>
    </row>
    <row r="4085" customFormat="false" ht="15" hidden="false" customHeight="false" outlineLevel="0" collapsed="false">
      <c r="A4085" s="28" t="n">
        <v>45751</v>
      </c>
      <c r="B4085" s="21" t="s">
        <v>115</v>
      </c>
      <c r="C4085" s="21" t="s">
        <v>137</v>
      </c>
      <c r="D4085" s="29" t="n">
        <v>103.61</v>
      </c>
      <c r="E4085" s="29" t="n">
        <f aca="false">D4085/10</f>
        <v>10.361</v>
      </c>
      <c r="F4085" s="29" t="n">
        <f aca="false">(E4085+Einstellungen!$B$20)*(1+Einstellungen!$B$10)</f>
        <v>34.53023</v>
      </c>
      <c r="G4085" s="21" t="str">
        <f aca="false">IF(F4085&lt;Einstellungen!$B$5,"ja","nein")</f>
        <v>nein</v>
      </c>
      <c r="H4085" s="21" t="s">
        <v>19</v>
      </c>
      <c r="I4085" s="29" t="n">
        <f aca="false">INDEX(Einstellungen!$B$27:$B$50,4)</f>
        <v>0.45</v>
      </c>
      <c r="J4085" s="29" t="n">
        <f aca="false">F4085*I4085</f>
        <v>15.5386035</v>
      </c>
    </row>
    <row r="4086" customFormat="false" ht="15" hidden="false" customHeight="false" outlineLevel="0" collapsed="false">
      <c r="A4086" s="28" t="n">
        <v>45751</v>
      </c>
      <c r="B4086" s="21" t="s">
        <v>116</v>
      </c>
      <c r="C4086" s="21" t="s">
        <v>137</v>
      </c>
      <c r="D4086" s="29" t="n">
        <v>105.95</v>
      </c>
      <c r="E4086" s="29" t="n">
        <f aca="false">D4086/10</f>
        <v>10.595</v>
      </c>
      <c r="F4086" s="29" t="n">
        <f aca="false">(E4086+Einstellungen!$B$20)*(1+Einstellungen!$B$10)</f>
        <v>34.80869</v>
      </c>
      <c r="G4086" s="21" t="str">
        <f aca="false">IF(F4086&lt;Einstellungen!$B$5,"ja","nein")</f>
        <v>nein</v>
      </c>
      <c r="H4086" s="21" t="s">
        <v>19</v>
      </c>
      <c r="I4086" s="29" t="n">
        <f aca="false">INDEX(Einstellungen!$B$27:$B$50,5)</f>
        <v>0.45</v>
      </c>
      <c r="J4086" s="29" t="n">
        <f aca="false">F4086*I4086</f>
        <v>15.6639105</v>
      </c>
    </row>
    <row r="4087" customFormat="false" ht="15" hidden="false" customHeight="false" outlineLevel="0" collapsed="false">
      <c r="A4087" s="28" t="n">
        <v>45751</v>
      </c>
      <c r="B4087" s="21" t="s">
        <v>117</v>
      </c>
      <c r="C4087" s="21" t="s">
        <v>137</v>
      </c>
      <c r="D4087" s="29" t="n">
        <v>112.55</v>
      </c>
      <c r="E4087" s="29" t="n">
        <f aca="false">D4087/10</f>
        <v>11.255</v>
      </c>
      <c r="F4087" s="29" t="n">
        <f aca="false">(E4087+Einstellungen!$B$20)*(1+Einstellungen!$B$10)</f>
        <v>35.59409</v>
      </c>
      <c r="G4087" s="21" t="str">
        <f aca="false">IF(F4087&lt;Einstellungen!$B$5,"ja","nein")</f>
        <v>nein</v>
      </c>
      <c r="H4087" s="21" t="s">
        <v>19</v>
      </c>
      <c r="I4087" s="29" t="n">
        <f aca="false">INDEX(Einstellungen!$B$27:$B$50,6)</f>
        <v>0.5</v>
      </c>
      <c r="J4087" s="29" t="n">
        <f aca="false">F4087*I4087</f>
        <v>17.797045</v>
      </c>
    </row>
    <row r="4088" customFormat="false" ht="15" hidden="false" customHeight="false" outlineLevel="0" collapsed="false">
      <c r="A4088" s="28" t="n">
        <v>45751</v>
      </c>
      <c r="B4088" s="21" t="s">
        <v>118</v>
      </c>
      <c r="C4088" s="21" t="s">
        <v>137</v>
      </c>
      <c r="D4088" s="29" t="n">
        <v>152.67</v>
      </c>
      <c r="E4088" s="29" t="n">
        <f aca="false">D4088/10</f>
        <v>15.267</v>
      </c>
      <c r="F4088" s="29" t="n">
        <f aca="false">(E4088+Einstellungen!$B$20)*(1+Einstellungen!$B$10)</f>
        <v>40.36837</v>
      </c>
      <c r="G4088" s="21" t="str">
        <f aca="false">IF(F4088&lt;Einstellungen!$B$5,"ja","nein")</f>
        <v>nein</v>
      </c>
      <c r="H4088" s="21" t="s">
        <v>19</v>
      </c>
      <c r="I4088" s="29" t="n">
        <f aca="false">INDEX(Einstellungen!$B$27:$B$50,7)</f>
        <v>0.7</v>
      </c>
      <c r="J4088" s="29" t="n">
        <f aca="false">F4088*I4088</f>
        <v>28.257859</v>
      </c>
    </row>
    <row r="4089" customFormat="false" ht="15" hidden="false" customHeight="false" outlineLevel="0" collapsed="false">
      <c r="A4089" s="28" t="n">
        <v>45751</v>
      </c>
      <c r="B4089" s="21" t="s">
        <v>119</v>
      </c>
      <c r="C4089" s="21" t="s">
        <v>137</v>
      </c>
      <c r="D4089" s="29" t="n">
        <v>180.17</v>
      </c>
      <c r="E4089" s="29" t="n">
        <f aca="false">D4089/10</f>
        <v>18.017</v>
      </c>
      <c r="F4089" s="29" t="n">
        <f aca="false">(E4089+Einstellungen!$B$20)*(1+Einstellungen!$B$10)</f>
        <v>43.64087</v>
      </c>
      <c r="G4089" s="21" t="str">
        <f aca="false">IF(F4089&lt;Einstellungen!$B$5,"ja","nein")</f>
        <v>nein</v>
      </c>
      <c r="H4089" s="21" t="s">
        <v>19</v>
      </c>
      <c r="I4089" s="29" t="n">
        <f aca="false">INDEX(Einstellungen!$B$27:$B$50,8)</f>
        <v>0.95</v>
      </c>
      <c r="J4089" s="29" t="n">
        <f aca="false">F4089*I4089</f>
        <v>41.4588265</v>
      </c>
    </row>
    <row r="4090" customFormat="false" ht="15" hidden="false" customHeight="false" outlineLevel="0" collapsed="false">
      <c r="A4090" s="28" t="n">
        <v>45751</v>
      </c>
      <c r="B4090" s="21" t="s">
        <v>120</v>
      </c>
      <c r="C4090" s="21" t="s">
        <v>137</v>
      </c>
      <c r="D4090" s="29" t="n">
        <v>139.4</v>
      </c>
      <c r="E4090" s="29" t="n">
        <f aca="false">D4090/10</f>
        <v>13.94</v>
      </c>
      <c r="F4090" s="29" t="n">
        <f aca="false">(E4090+Einstellungen!$B$20)*(1+Einstellungen!$B$10)</f>
        <v>38.78924</v>
      </c>
      <c r="G4090" s="21" t="str">
        <f aca="false">IF(F4090&lt;Einstellungen!$B$5,"ja","nein")</f>
        <v>nein</v>
      </c>
      <c r="H4090" s="21" t="s">
        <v>19</v>
      </c>
      <c r="I4090" s="29" t="n">
        <f aca="false">INDEX(Einstellungen!$B$27:$B$50,9)</f>
        <v>1.05</v>
      </c>
      <c r="J4090" s="29" t="n">
        <f aca="false">F4090*I4090</f>
        <v>40.728702</v>
      </c>
    </row>
    <row r="4091" customFormat="false" ht="15" hidden="false" customHeight="false" outlineLevel="0" collapsed="false">
      <c r="A4091" s="28" t="n">
        <v>45751</v>
      </c>
      <c r="B4091" s="21" t="s">
        <v>121</v>
      </c>
      <c r="C4091" s="21" t="s">
        <v>137</v>
      </c>
      <c r="D4091" s="29" t="n">
        <v>95.68</v>
      </c>
      <c r="E4091" s="29" t="n">
        <f aca="false">D4091/10</f>
        <v>9.568</v>
      </c>
      <c r="F4091" s="29" t="n">
        <f aca="false">(E4091+Einstellungen!$B$20)*(1+Einstellungen!$B$10)</f>
        <v>33.58656</v>
      </c>
      <c r="G4091" s="21" t="str">
        <f aca="false">IF(F4091&lt;Einstellungen!$B$5,"ja","nein")</f>
        <v>nein</v>
      </c>
      <c r="H4091" s="21" t="s">
        <v>19</v>
      </c>
      <c r="I4091" s="29" t="n">
        <f aca="false">INDEX(Einstellungen!$B$27:$B$50,10)</f>
        <v>1.05</v>
      </c>
      <c r="J4091" s="29" t="n">
        <f aca="false">F4091*I4091</f>
        <v>35.265888</v>
      </c>
    </row>
    <row r="4092" customFormat="false" ht="15" hidden="false" customHeight="false" outlineLevel="0" collapsed="false">
      <c r="A4092" s="28" t="n">
        <v>45751</v>
      </c>
      <c r="B4092" s="21" t="s">
        <v>122</v>
      </c>
      <c r="C4092" s="21" t="s">
        <v>137</v>
      </c>
      <c r="D4092" s="29" t="n">
        <v>65</v>
      </c>
      <c r="E4092" s="29" t="n">
        <f aca="false">D4092/10</f>
        <v>6.5</v>
      </c>
      <c r="F4092" s="29" t="n">
        <f aca="false">(E4092+Einstellungen!$B$20)*(1+Einstellungen!$B$10)</f>
        <v>29.93564</v>
      </c>
      <c r="G4092" s="21" t="str">
        <f aca="false">IF(F4092&lt;Einstellungen!$B$5,"ja","nein")</f>
        <v>nein</v>
      </c>
      <c r="H4092" s="21" t="s">
        <v>19</v>
      </c>
      <c r="I4092" s="29" t="n">
        <f aca="false">INDEX(Einstellungen!$B$27:$B$50,11)</f>
        <v>1.05</v>
      </c>
      <c r="J4092" s="29" t="n">
        <f aca="false">F4092*I4092</f>
        <v>31.432422</v>
      </c>
    </row>
    <row r="4093" customFormat="false" ht="15" hidden="false" customHeight="false" outlineLevel="0" collapsed="false">
      <c r="A4093" s="28" t="n">
        <v>45751</v>
      </c>
      <c r="B4093" s="21" t="s">
        <v>123</v>
      </c>
      <c r="C4093" s="21" t="s">
        <v>137</v>
      </c>
      <c r="D4093" s="29" t="n">
        <v>7.82</v>
      </c>
      <c r="E4093" s="29" t="n">
        <f aca="false">D4093/10</f>
        <v>0.782</v>
      </c>
      <c r="F4093" s="29" t="n">
        <f aca="false">(E4093+Einstellungen!$B$20)*(1+Einstellungen!$B$10)</f>
        <v>23.13122</v>
      </c>
      <c r="G4093" s="21" t="str">
        <f aca="false">IF(F4093&lt;Einstellungen!$B$5,"ja","nein")</f>
        <v>ja</v>
      </c>
      <c r="H4093" s="21" t="s">
        <v>19</v>
      </c>
      <c r="I4093" s="29" t="n">
        <f aca="false">INDEX(Einstellungen!$B$27:$B$50,12)</f>
        <v>1.1</v>
      </c>
      <c r="J4093" s="29" t="n">
        <f aca="false">F4093*I4093</f>
        <v>25.444342</v>
      </c>
    </row>
    <row r="4094" customFormat="false" ht="15" hidden="false" customHeight="false" outlineLevel="0" collapsed="false">
      <c r="A4094" s="28" t="n">
        <v>45751</v>
      </c>
      <c r="B4094" s="21" t="s">
        <v>124</v>
      </c>
      <c r="C4094" s="21" t="s">
        <v>137</v>
      </c>
      <c r="D4094" s="29" t="n">
        <v>0</v>
      </c>
      <c r="E4094" s="29" t="n">
        <f aca="false">D4094/10</f>
        <v>0</v>
      </c>
      <c r="F4094" s="29" t="n">
        <f aca="false">(E4094+Einstellungen!$B$20)*(1+Einstellungen!$B$10)</f>
        <v>22.20064</v>
      </c>
      <c r="G4094" s="21" t="str">
        <f aca="false">IF(F4094&lt;Einstellungen!$B$5,"ja","nein")</f>
        <v>ja</v>
      </c>
      <c r="H4094" s="21" t="s">
        <v>19</v>
      </c>
      <c r="I4094" s="29" t="n">
        <f aca="false">INDEX(Einstellungen!$B$27:$B$50,13)</f>
        <v>1.2</v>
      </c>
      <c r="J4094" s="29" t="n">
        <f aca="false">F4094*I4094</f>
        <v>26.640768</v>
      </c>
    </row>
    <row r="4095" customFormat="false" ht="15" hidden="false" customHeight="false" outlineLevel="0" collapsed="false">
      <c r="A4095" s="28" t="n">
        <v>45751</v>
      </c>
      <c r="B4095" s="21" t="s">
        <v>125</v>
      </c>
      <c r="C4095" s="21" t="s">
        <v>137</v>
      </c>
      <c r="D4095" s="29" t="n">
        <v>-1.31</v>
      </c>
      <c r="E4095" s="29" t="n">
        <f aca="false">D4095/10</f>
        <v>-0.131</v>
      </c>
      <c r="F4095" s="29" t="n">
        <f aca="false">(E4095+Einstellungen!$B$20)*(1+Einstellungen!$B$10)</f>
        <v>22.04475</v>
      </c>
      <c r="G4095" s="21" t="str">
        <f aca="false">IF(F4095&lt;Einstellungen!$B$5,"ja","nein")</f>
        <v>ja</v>
      </c>
      <c r="H4095" s="21" t="s">
        <v>19</v>
      </c>
      <c r="I4095" s="29" t="n">
        <f aca="false">INDEX(Einstellungen!$B$27:$B$50,14)</f>
        <v>1.15</v>
      </c>
      <c r="J4095" s="29" t="n">
        <f aca="false">F4095*I4095</f>
        <v>25.3514625</v>
      </c>
    </row>
    <row r="4096" customFormat="false" ht="15" hidden="false" customHeight="false" outlineLevel="0" collapsed="false">
      <c r="A4096" s="28" t="n">
        <v>45751</v>
      </c>
      <c r="B4096" s="21" t="s">
        <v>126</v>
      </c>
      <c r="C4096" s="21" t="s">
        <v>137</v>
      </c>
      <c r="D4096" s="29" t="n">
        <v>-1.21</v>
      </c>
      <c r="E4096" s="29" t="n">
        <f aca="false">D4096/10</f>
        <v>-0.121</v>
      </c>
      <c r="F4096" s="29" t="n">
        <f aca="false">(E4096+Einstellungen!$B$20)*(1+Einstellungen!$B$10)</f>
        <v>22.05665</v>
      </c>
      <c r="G4096" s="21" t="str">
        <f aca="false">IF(F4096&lt;Einstellungen!$B$5,"ja","nein")</f>
        <v>ja</v>
      </c>
      <c r="H4096" s="21" t="s">
        <v>19</v>
      </c>
      <c r="I4096" s="29" t="n">
        <f aca="false">INDEX(Einstellungen!$B$27:$B$50,15)</f>
        <v>1</v>
      </c>
      <c r="J4096" s="29" t="n">
        <f aca="false">F4096*I4096</f>
        <v>22.05665</v>
      </c>
    </row>
    <row r="4097" customFormat="false" ht="15" hidden="false" customHeight="false" outlineLevel="0" collapsed="false">
      <c r="A4097" s="28" t="n">
        <v>45751</v>
      </c>
      <c r="B4097" s="21" t="s">
        <v>127</v>
      </c>
      <c r="C4097" s="21" t="s">
        <v>137</v>
      </c>
      <c r="D4097" s="29" t="n">
        <v>-0.13</v>
      </c>
      <c r="E4097" s="29" t="n">
        <f aca="false">D4097/10</f>
        <v>-0.013</v>
      </c>
      <c r="F4097" s="29" t="n">
        <f aca="false">(E4097+Einstellungen!$B$20)*(1+Einstellungen!$B$10)</f>
        <v>22.18517</v>
      </c>
      <c r="G4097" s="21" t="str">
        <f aca="false">IF(F4097&lt;Einstellungen!$B$5,"ja","nein")</f>
        <v>ja</v>
      </c>
      <c r="H4097" s="21" t="s">
        <v>19</v>
      </c>
      <c r="I4097" s="29" t="n">
        <f aca="false">INDEX(Einstellungen!$B$27:$B$50,16)</f>
        <v>0.95</v>
      </c>
      <c r="J4097" s="29" t="n">
        <f aca="false">F4097*I4097</f>
        <v>21.0759115</v>
      </c>
    </row>
    <row r="4098" customFormat="false" ht="15" hidden="false" customHeight="false" outlineLevel="0" collapsed="false">
      <c r="A4098" s="28" t="n">
        <v>45751</v>
      </c>
      <c r="B4098" s="21" t="s">
        <v>128</v>
      </c>
      <c r="C4098" s="21" t="s">
        <v>137</v>
      </c>
      <c r="D4098" s="29" t="n">
        <v>29.7</v>
      </c>
      <c r="E4098" s="29" t="n">
        <f aca="false">D4098/10</f>
        <v>2.97</v>
      </c>
      <c r="F4098" s="29" t="n">
        <f aca="false">(E4098+Einstellungen!$B$20)*(1+Einstellungen!$B$10)</f>
        <v>25.73494</v>
      </c>
      <c r="G4098" s="21" t="str">
        <f aca="false">IF(F4098&lt;Einstellungen!$B$5,"ja","nein")</f>
        <v>ja</v>
      </c>
      <c r="H4098" s="21" t="s">
        <v>19</v>
      </c>
      <c r="I4098" s="29" t="n">
        <f aca="false">INDEX(Einstellungen!$B$27:$B$50,17)</f>
        <v>0.95</v>
      </c>
      <c r="J4098" s="29" t="n">
        <f aca="false">F4098*I4098</f>
        <v>24.448193</v>
      </c>
    </row>
    <row r="4099" customFormat="false" ht="15" hidden="false" customHeight="false" outlineLevel="0" collapsed="false">
      <c r="A4099" s="28" t="n">
        <v>45751</v>
      </c>
      <c r="B4099" s="21" t="s">
        <v>129</v>
      </c>
      <c r="C4099" s="21" t="s">
        <v>137</v>
      </c>
      <c r="D4099" s="29" t="n">
        <v>79.87</v>
      </c>
      <c r="E4099" s="29" t="n">
        <f aca="false">D4099/10</f>
        <v>7.987</v>
      </c>
      <c r="F4099" s="29" t="n">
        <f aca="false">(E4099+Einstellungen!$B$20)*(1+Einstellungen!$B$10)</f>
        <v>31.70517</v>
      </c>
      <c r="G4099" s="21" t="str">
        <f aca="false">IF(F4099&lt;Einstellungen!$B$5,"ja","nein")</f>
        <v>nein</v>
      </c>
      <c r="H4099" s="21" t="s">
        <v>19</v>
      </c>
      <c r="I4099" s="29" t="n">
        <f aca="false">INDEX(Einstellungen!$B$27:$B$50,18)</f>
        <v>1.1</v>
      </c>
      <c r="J4099" s="29" t="n">
        <f aca="false">F4099*I4099</f>
        <v>34.875687</v>
      </c>
    </row>
    <row r="4100" customFormat="false" ht="15" hidden="false" customHeight="false" outlineLevel="0" collapsed="false">
      <c r="A4100" s="28" t="n">
        <v>45751</v>
      </c>
      <c r="B4100" s="21" t="s">
        <v>130</v>
      </c>
      <c r="C4100" s="21" t="s">
        <v>137</v>
      </c>
      <c r="D4100" s="29" t="n">
        <v>126.35</v>
      </c>
      <c r="E4100" s="29" t="n">
        <f aca="false">D4100/10</f>
        <v>12.635</v>
      </c>
      <c r="F4100" s="29" t="n">
        <f aca="false">(E4100+Einstellungen!$B$20)*(1+Einstellungen!$B$10)</f>
        <v>37.23629</v>
      </c>
      <c r="G4100" s="21" t="str">
        <f aca="false">IF(F4100&lt;Einstellungen!$B$5,"ja","nein")</f>
        <v>nein</v>
      </c>
      <c r="H4100" s="21" t="s">
        <v>19</v>
      </c>
      <c r="I4100" s="29" t="n">
        <f aca="false">INDEX(Einstellungen!$B$27:$B$50,19)</f>
        <v>1.35</v>
      </c>
      <c r="J4100" s="29" t="n">
        <f aca="false">F4100*I4100</f>
        <v>50.2689915</v>
      </c>
    </row>
    <row r="4101" customFormat="false" ht="15" hidden="false" customHeight="false" outlineLevel="0" collapsed="false">
      <c r="A4101" s="28" t="n">
        <v>45751</v>
      </c>
      <c r="B4101" s="21" t="s">
        <v>131</v>
      </c>
      <c r="C4101" s="21" t="s">
        <v>137</v>
      </c>
      <c r="D4101" s="29" t="n">
        <v>167.64</v>
      </c>
      <c r="E4101" s="29" t="n">
        <f aca="false">D4101/10</f>
        <v>16.764</v>
      </c>
      <c r="F4101" s="29" t="n">
        <f aca="false">(E4101+Einstellungen!$B$20)*(1+Einstellungen!$B$10)</f>
        <v>42.1498</v>
      </c>
      <c r="G4101" s="21" t="str">
        <f aca="false">IF(F4101&lt;Einstellungen!$B$5,"ja","nein")</f>
        <v>nein</v>
      </c>
      <c r="H4101" s="21" t="s">
        <v>19</v>
      </c>
      <c r="I4101" s="29" t="n">
        <f aca="false">INDEX(Einstellungen!$B$27:$B$50,20)</f>
        <v>1.45</v>
      </c>
      <c r="J4101" s="29" t="n">
        <f aca="false">F4101*I4101</f>
        <v>61.11721</v>
      </c>
    </row>
    <row r="4102" customFormat="false" ht="15" hidden="false" customHeight="false" outlineLevel="0" collapsed="false">
      <c r="A4102" s="28" t="n">
        <v>45751</v>
      </c>
      <c r="B4102" s="21" t="s">
        <v>132</v>
      </c>
      <c r="C4102" s="21" t="s">
        <v>137</v>
      </c>
      <c r="D4102" s="29" t="n">
        <v>155.99</v>
      </c>
      <c r="E4102" s="29" t="n">
        <f aca="false">D4102/10</f>
        <v>15.599</v>
      </c>
      <c r="F4102" s="29" t="n">
        <f aca="false">(E4102+Einstellungen!$B$20)*(1+Einstellungen!$B$10)</f>
        <v>40.76345</v>
      </c>
      <c r="G4102" s="21" t="str">
        <f aca="false">IF(F4102&lt;Einstellungen!$B$5,"ja","nein")</f>
        <v>nein</v>
      </c>
      <c r="H4102" s="21" t="s">
        <v>19</v>
      </c>
      <c r="I4102" s="29" t="n">
        <f aca="false">INDEX(Einstellungen!$B$27:$B$50,21)</f>
        <v>1.4</v>
      </c>
      <c r="J4102" s="29" t="n">
        <f aca="false">F4102*I4102</f>
        <v>57.06883</v>
      </c>
    </row>
    <row r="4103" customFormat="false" ht="15" hidden="false" customHeight="false" outlineLevel="0" collapsed="false">
      <c r="A4103" s="28" t="n">
        <v>45751</v>
      </c>
      <c r="B4103" s="21" t="s">
        <v>133</v>
      </c>
      <c r="C4103" s="21" t="s">
        <v>137</v>
      </c>
      <c r="D4103" s="29" t="n">
        <v>120.67</v>
      </c>
      <c r="E4103" s="29" t="n">
        <f aca="false">D4103/10</f>
        <v>12.067</v>
      </c>
      <c r="F4103" s="29" t="n">
        <f aca="false">(E4103+Einstellungen!$B$20)*(1+Einstellungen!$B$10)</f>
        <v>36.56037</v>
      </c>
      <c r="G4103" s="21" t="str">
        <f aca="false">IF(F4103&lt;Einstellungen!$B$5,"ja","nein")</f>
        <v>nein</v>
      </c>
      <c r="H4103" s="21" t="s">
        <v>19</v>
      </c>
      <c r="I4103" s="29" t="n">
        <f aca="false">INDEX(Einstellungen!$B$27:$B$50,22)</f>
        <v>1.25</v>
      </c>
      <c r="J4103" s="29" t="n">
        <f aca="false">F4103*I4103</f>
        <v>45.7004625</v>
      </c>
    </row>
    <row r="4104" customFormat="false" ht="15" hidden="false" customHeight="false" outlineLevel="0" collapsed="false">
      <c r="A4104" s="28" t="n">
        <v>45751</v>
      </c>
      <c r="B4104" s="21" t="s">
        <v>134</v>
      </c>
      <c r="C4104" s="21" t="s">
        <v>137</v>
      </c>
      <c r="D4104" s="29" t="n">
        <v>106.15</v>
      </c>
      <c r="E4104" s="29" t="n">
        <f aca="false">D4104/10</f>
        <v>10.615</v>
      </c>
      <c r="F4104" s="29" t="n">
        <f aca="false">(E4104+Einstellungen!$B$20)*(1+Einstellungen!$B$10)</f>
        <v>34.83249</v>
      </c>
      <c r="G4104" s="21" t="str">
        <f aca="false">IF(F4104&lt;Einstellungen!$B$5,"ja","nein")</f>
        <v>nein</v>
      </c>
      <c r="H4104" s="21" t="s">
        <v>19</v>
      </c>
      <c r="I4104" s="29" t="n">
        <f aca="false">INDEX(Einstellungen!$B$27:$B$50,23)</f>
        <v>1.05</v>
      </c>
      <c r="J4104" s="29" t="n">
        <f aca="false">F4104*I4104</f>
        <v>36.5741145</v>
      </c>
    </row>
    <row r="4105" customFormat="false" ht="15" hidden="false" customHeight="false" outlineLevel="0" collapsed="false">
      <c r="A4105" s="28" t="n">
        <v>45751</v>
      </c>
      <c r="B4105" s="21" t="s">
        <v>135</v>
      </c>
      <c r="C4105" s="21" t="s">
        <v>137</v>
      </c>
      <c r="D4105" s="29" t="n">
        <v>96.97</v>
      </c>
      <c r="E4105" s="29" t="n">
        <f aca="false">D4105/10</f>
        <v>9.697</v>
      </c>
      <c r="F4105" s="29" t="n">
        <f aca="false">(E4105+Einstellungen!$B$20)*(1+Einstellungen!$B$10)</f>
        <v>33.74007</v>
      </c>
      <c r="G4105" s="21" t="str">
        <f aca="false">IF(F4105&lt;Einstellungen!$B$5,"ja","nein")</f>
        <v>nein</v>
      </c>
      <c r="H4105" s="21" t="s">
        <v>19</v>
      </c>
      <c r="I4105" s="29" t="n">
        <f aca="false">INDEX(Einstellungen!$B$27:$B$50,24)</f>
        <v>0.8</v>
      </c>
      <c r="J4105" s="29" t="n">
        <f aca="false">F4105*I4105</f>
        <v>26.992056</v>
      </c>
    </row>
    <row r="4106" customFormat="false" ht="15" hidden="false" customHeight="false" outlineLevel="0" collapsed="false">
      <c r="A4106" s="28" t="n">
        <v>45752</v>
      </c>
      <c r="B4106" s="21" t="s">
        <v>111</v>
      </c>
      <c r="C4106" s="21" t="s">
        <v>138</v>
      </c>
      <c r="D4106" s="29" t="n">
        <v>109.23</v>
      </c>
      <c r="E4106" s="29" t="n">
        <f aca="false">D4106/10</f>
        <v>10.923</v>
      </c>
      <c r="F4106" s="29" t="n">
        <f aca="false">(E4106+Einstellungen!$B$20)*(1+Einstellungen!$B$10)</f>
        <v>35.19901</v>
      </c>
      <c r="G4106" s="21" t="str">
        <f aca="false">IF(F4106&lt;Einstellungen!$B$5,"ja","nein")</f>
        <v>nein</v>
      </c>
      <c r="H4106" s="21" t="s">
        <v>19</v>
      </c>
      <c r="I4106" s="29" t="n">
        <f aca="false">INDEX(Einstellungen!$B$27:$B$50,1)</f>
        <v>0.6</v>
      </c>
      <c r="J4106" s="29" t="n">
        <f aca="false">F4106*I4106</f>
        <v>21.119406</v>
      </c>
    </row>
    <row r="4107" customFormat="false" ht="15" hidden="false" customHeight="false" outlineLevel="0" collapsed="false">
      <c r="A4107" s="28" t="n">
        <v>45752</v>
      </c>
      <c r="B4107" s="21" t="s">
        <v>113</v>
      </c>
      <c r="C4107" s="21" t="s">
        <v>138</v>
      </c>
      <c r="D4107" s="29" t="n">
        <v>102.76</v>
      </c>
      <c r="E4107" s="29" t="n">
        <f aca="false">D4107/10</f>
        <v>10.276</v>
      </c>
      <c r="F4107" s="29" t="n">
        <f aca="false">(E4107+Einstellungen!$B$20)*(1+Einstellungen!$B$10)</f>
        <v>34.42908</v>
      </c>
      <c r="G4107" s="21" t="str">
        <f aca="false">IF(F4107&lt;Einstellungen!$B$5,"ja","nein")</f>
        <v>nein</v>
      </c>
      <c r="H4107" s="21" t="s">
        <v>19</v>
      </c>
      <c r="I4107" s="29" t="n">
        <f aca="false">INDEX(Einstellungen!$B$27:$B$50,2)</f>
        <v>0.5</v>
      </c>
      <c r="J4107" s="29" t="n">
        <f aca="false">F4107*I4107</f>
        <v>17.21454</v>
      </c>
    </row>
    <row r="4108" customFormat="false" ht="15" hidden="false" customHeight="false" outlineLevel="0" collapsed="false">
      <c r="A4108" s="28" t="n">
        <v>45752</v>
      </c>
      <c r="B4108" s="21" t="s">
        <v>114</v>
      </c>
      <c r="C4108" s="21" t="s">
        <v>138</v>
      </c>
      <c r="D4108" s="29" t="n">
        <v>99.39</v>
      </c>
      <c r="E4108" s="29" t="n">
        <f aca="false">D4108/10</f>
        <v>9.939</v>
      </c>
      <c r="F4108" s="29" t="n">
        <f aca="false">(E4108+Einstellungen!$B$20)*(1+Einstellungen!$B$10)</f>
        <v>34.02805</v>
      </c>
      <c r="G4108" s="21" t="str">
        <f aca="false">IF(F4108&lt;Einstellungen!$B$5,"ja","nein")</f>
        <v>nein</v>
      </c>
      <c r="H4108" s="21" t="s">
        <v>19</v>
      </c>
      <c r="I4108" s="29" t="n">
        <f aca="false">INDEX(Einstellungen!$B$27:$B$50,3)</f>
        <v>0.45</v>
      </c>
      <c r="J4108" s="29" t="n">
        <f aca="false">F4108*I4108</f>
        <v>15.3126225</v>
      </c>
    </row>
    <row r="4109" customFormat="false" ht="15" hidden="false" customHeight="false" outlineLevel="0" collapsed="false">
      <c r="A4109" s="28" t="n">
        <v>45752</v>
      </c>
      <c r="B4109" s="21" t="s">
        <v>115</v>
      </c>
      <c r="C4109" s="21" t="s">
        <v>138</v>
      </c>
      <c r="D4109" s="29" t="n">
        <v>99.4</v>
      </c>
      <c r="E4109" s="29" t="n">
        <f aca="false">D4109/10</f>
        <v>9.94</v>
      </c>
      <c r="F4109" s="29" t="n">
        <f aca="false">(E4109+Einstellungen!$B$20)*(1+Einstellungen!$B$10)</f>
        <v>34.02924</v>
      </c>
      <c r="G4109" s="21" t="str">
        <f aca="false">IF(F4109&lt;Einstellungen!$B$5,"ja","nein")</f>
        <v>nein</v>
      </c>
      <c r="H4109" s="21" t="s">
        <v>19</v>
      </c>
      <c r="I4109" s="29" t="n">
        <f aca="false">INDEX(Einstellungen!$B$27:$B$50,4)</f>
        <v>0.45</v>
      </c>
      <c r="J4109" s="29" t="n">
        <f aca="false">F4109*I4109</f>
        <v>15.313158</v>
      </c>
    </row>
    <row r="4110" customFormat="false" ht="15" hidden="false" customHeight="false" outlineLevel="0" collapsed="false">
      <c r="A4110" s="28" t="n">
        <v>45752</v>
      </c>
      <c r="B4110" s="21" t="s">
        <v>116</v>
      </c>
      <c r="C4110" s="21" t="s">
        <v>138</v>
      </c>
      <c r="D4110" s="29" t="n">
        <v>98.31</v>
      </c>
      <c r="E4110" s="29" t="n">
        <f aca="false">D4110/10</f>
        <v>9.831</v>
      </c>
      <c r="F4110" s="29" t="n">
        <f aca="false">(E4110+Einstellungen!$B$20)*(1+Einstellungen!$B$10)</f>
        <v>33.89953</v>
      </c>
      <c r="G4110" s="21" t="str">
        <f aca="false">IF(F4110&lt;Einstellungen!$B$5,"ja","nein")</f>
        <v>nein</v>
      </c>
      <c r="H4110" s="21" t="s">
        <v>19</v>
      </c>
      <c r="I4110" s="29" t="n">
        <f aca="false">INDEX(Einstellungen!$B$27:$B$50,5)</f>
        <v>0.45</v>
      </c>
      <c r="J4110" s="29" t="n">
        <f aca="false">F4110*I4110</f>
        <v>15.2547885</v>
      </c>
    </row>
    <row r="4111" customFormat="false" ht="15" hidden="false" customHeight="false" outlineLevel="0" collapsed="false">
      <c r="A4111" s="28" t="n">
        <v>45752</v>
      </c>
      <c r="B4111" s="21" t="s">
        <v>117</v>
      </c>
      <c r="C4111" s="21" t="s">
        <v>138</v>
      </c>
      <c r="D4111" s="29" t="n">
        <v>97.5</v>
      </c>
      <c r="E4111" s="29" t="n">
        <f aca="false">D4111/10</f>
        <v>9.75</v>
      </c>
      <c r="F4111" s="29" t="n">
        <f aca="false">(E4111+Einstellungen!$B$20)*(1+Einstellungen!$B$10)</f>
        <v>33.80314</v>
      </c>
      <c r="G4111" s="21" t="str">
        <f aca="false">IF(F4111&lt;Einstellungen!$B$5,"ja","nein")</f>
        <v>nein</v>
      </c>
      <c r="H4111" s="21" t="s">
        <v>19</v>
      </c>
      <c r="I4111" s="29" t="n">
        <f aca="false">INDEX(Einstellungen!$B$27:$B$50,6)</f>
        <v>0.5</v>
      </c>
      <c r="J4111" s="29" t="n">
        <f aca="false">F4111*I4111</f>
        <v>16.90157</v>
      </c>
    </row>
    <row r="4112" customFormat="false" ht="15" hidden="false" customHeight="false" outlineLevel="0" collapsed="false">
      <c r="A4112" s="28" t="n">
        <v>45752</v>
      </c>
      <c r="B4112" s="21" t="s">
        <v>118</v>
      </c>
      <c r="C4112" s="21" t="s">
        <v>138</v>
      </c>
      <c r="D4112" s="29" t="n">
        <v>102.98</v>
      </c>
      <c r="E4112" s="29" t="n">
        <f aca="false">D4112/10</f>
        <v>10.298</v>
      </c>
      <c r="F4112" s="29" t="n">
        <f aca="false">(E4112+Einstellungen!$B$20)*(1+Einstellungen!$B$10)</f>
        <v>34.45526</v>
      </c>
      <c r="G4112" s="21" t="str">
        <f aca="false">IF(F4112&lt;Einstellungen!$B$5,"ja","nein")</f>
        <v>nein</v>
      </c>
      <c r="H4112" s="21" t="s">
        <v>19</v>
      </c>
      <c r="I4112" s="29" t="n">
        <f aca="false">INDEX(Einstellungen!$B$27:$B$50,7)</f>
        <v>0.7</v>
      </c>
      <c r="J4112" s="29" t="n">
        <f aca="false">F4112*I4112</f>
        <v>24.118682</v>
      </c>
    </row>
    <row r="4113" customFormat="false" ht="15" hidden="false" customHeight="false" outlineLevel="0" collapsed="false">
      <c r="A4113" s="28" t="n">
        <v>45752</v>
      </c>
      <c r="B4113" s="21" t="s">
        <v>119</v>
      </c>
      <c r="C4113" s="21" t="s">
        <v>138</v>
      </c>
      <c r="D4113" s="29" t="n">
        <v>105.9</v>
      </c>
      <c r="E4113" s="29" t="n">
        <f aca="false">D4113/10</f>
        <v>10.59</v>
      </c>
      <c r="F4113" s="29" t="n">
        <f aca="false">(E4113+Einstellungen!$B$20)*(1+Einstellungen!$B$10)</f>
        <v>34.80274</v>
      </c>
      <c r="G4113" s="21" t="str">
        <f aca="false">IF(F4113&lt;Einstellungen!$B$5,"ja","nein")</f>
        <v>nein</v>
      </c>
      <c r="H4113" s="21" t="s">
        <v>19</v>
      </c>
      <c r="I4113" s="29" t="n">
        <f aca="false">INDEX(Einstellungen!$B$27:$B$50,8)</f>
        <v>0.95</v>
      </c>
      <c r="J4113" s="29" t="n">
        <f aca="false">F4113*I4113</f>
        <v>33.062603</v>
      </c>
    </row>
    <row r="4114" customFormat="false" ht="15" hidden="false" customHeight="false" outlineLevel="0" collapsed="false">
      <c r="A4114" s="28" t="n">
        <v>45752</v>
      </c>
      <c r="B4114" s="21" t="s">
        <v>120</v>
      </c>
      <c r="C4114" s="21" t="s">
        <v>138</v>
      </c>
      <c r="D4114" s="29" t="n">
        <v>98.3</v>
      </c>
      <c r="E4114" s="29" t="n">
        <f aca="false">D4114/10</f>
        <v>9.83</v>
      </c>
      <c r="F4114" s="29" t="n">
        <f aca="false">(E4114+Einstellungen!$B$20)*(1+Einstellungen!$B$10)</f>
        <v>33.89834</v>
      </c>
      <c r="G4114" s="21" t="str">
        <f aca="false">IF(F4114&lt;Einstellungen!$B$5,"ja","nein")</f>
        <v>nein</v>
      </c>
      <c r="H4114" s="21" t="s">
        <v>19</v>
      </c>
      <c r="I4114" s="29" t="n">
        <f aca="false">INDEX(Einstellungen!$B$27:$B$50,9)</f>
        <v>1.05</v>
      </c>
      <c r="J4114" s="29" t="n">
        <f aca="false">F4114*I4114</f>
        <v>35.593257</v>
      </c>
    </row>
    <row r="4115" customFormat="false" ht="15" hidden="false" customHeight="false" outlineLevel="0" collapsed="false">
      <c r="A4115" s="28" t="n">
        <v>45752</v>
      </c>
      <c r="B4115" s="21" t="s">
        <v>121</v>
      </c>
      <c r="C4115" s="21" t="s">
        <v>138</v>
      </c>
      <c r="D4115" s="29" t="n">
        <v>57.16</v>
      </c>
      <c r="E4115" s="29" t="n">
        <f aca="false">D4115/10</f>
        <v>5.716</v>
      </c>
      <c r="F4115" s="29" t="n">
        <f aca="false">(E4115+Einstellungen!$B$20)*(1+Einstellungen!$B$10)</f>
        <v>29.00268</v>
      </c>
      <c r="G4115" s="21" t="str">
        <f aca="false">IF(F4115&lt;Einstellungen!$B$5,"ja","nein")</f>
        <v>nein</v>
      </c>
      <c r="H4115" s="21" t="s">
        <v>19</v>
      </c>
      <c r="I4115" s="29" t="n">
        <f aca="false">INDEX(Einstellungen!$B$27:$B$50,10)</f>
        <v>1.05</v>
      </c>
      <c r="J4115" s="29" t="n">
        <f aca="false">F4115*I4115</f>
        <v>30.452814</v>
      </c>
    </row>
    <row r="4116" customFormat="false" ht="15" hidden="false" customHeight="false" outlineLevel="0" collapsed="false">
      <c r="A4116" s="28" t="n">
        <v>45752</v>
      </c>
      <c r="B4116" s="21" t="s">
        <v>122</v>
      </c>
      <c r="C4116" s="21" t="s">
        <v>138</v>
      </c>
      <c r="D4116" s="29" t="n">
        <v>0.66</v>
      </c>
      <c r="E4116" s="29" t="n">
        <f aca="false">D4116/10</f>
        <v>0.066</v>
      </c>
      <c r="F4116" s="29" t="n">
        <f aca="false">(E4116+Einstellungen!$B$20)*(1+Einstellungen!$B$10)</f>
        <v>22.27918</v>
      </c>
      <c r="G4116" s="21" t="str">
        <f aca="false">IF(F4116&lt;Einstellungen!$B$5,"ja","nein")</f>
        <v>ja</v>
      </c>
      <c r="H4116" s="21" t="s">
        <v>19</v>
      </c>
      <c r="I4116" s="29" t="n">
        <f aca="false">INDEX(Einstellungen!$B$27:$B$50,11)</f>
        <v>1.05</v>
      </c>
      <c r="J4116" s="29" t="n">
        <f aca="false">F4116*I4116</f>
        <v>23.393139</v>
      </c>
    </row>
    <row r="4117" customFormat="false" ht="15" hidden="false" customHeight="false" outlineLevel="0" collapsed="false">
      <c r="A4117" s="28" t="n">
        <v>45752</v>
      </c>
      <c r="B4117" s="21" t="s">
        <v>123</v>
      </c>
      <c r="C4117" s="21" t="s">
        <v>138</v>
      </c>
      <c r="D4117" s="29" t="n">
        <v>-0.94</v>
      </c>
      <c r="E4117" s="29" t="n">
        <f aca="false">D4117/10</f>
        <v>-0.094</v>
      </c>
      <c r="F4117" s="29" t="n">
        <f aca="false">(E4117+Einstellungen!$B$20)*(1+Einstellungen!$B$10)</f>
        <v>22.08878</v>
      </c>
      <c r="G4117" s="21" t="str">
        <f aca="false">IF(F4117&lt;Einstellungen!$B$5,"ja","nein")</f>
        <v>ja</v>
      </c>
      <c r="H4117" s="21" t="s">
        <v>19</v>
      </c>
      <c r="I4117" s="29" t="n">
        <f aca="false">INDEX(Einstellungen!$B$27:$B$50,12)</f>
        <v>1.1</v>
      </c>
      <c r="J4117" s="29" t="n">
        <f aca="false">F4117*I4117</f>
        <v>24.297658</v>
      </c>
    </row>
    <row r="4118" customFormat="false" ht="15" hidden="false" customHeight="false" outlineLevel="0" collapsed="false">
      <c r="A4118" s="28" t="n">
        <v>45752</v>
      </c>
      <c r="B4118" s="21" t="s">
        <v>124</v>
      </c>
      <c r="C4118" s="21" t="s">
        <v>138</v>
      </c>
      <c r="D4118" s="29" t="n">
        <v>-24.09</v>
      </c>
      <c r="E4118" s="29" t="n">
        <f aca="false">D4118/10</f>
        <v>-2.409</v>
      </c>
      <c r="F4118" s="29" t="n">
        <f aca="false">(E4118+Einstellungen!$B$20)*(1+Einstellungen!$B$10)</f>
        <v>19.33393</v>
      </c>
      <c r="G4118" s="21" t="str">
        <f aca="false">IF(F4118&lt;Einstellungen!$B$5,"ja","nein")</f>
        <v>ja</v>
      </c>
      <c r="H4118" s="21" t="s">
        <v>19</v>
      </c>
      <c r="I4118" s="29" t="n">
        <f aca="false">INDEX(Einstellungen!$B$27:$B$50,13)</f>
        <v>1.2</v>
      </c>
      <c r="J4118" s="29" t="n">
        <f aca="false">F4118*I4118</f>
        <v>23.200716</v>
      </c>
    </row>
    <row r="4119" customFormat="false" ht="15" hidden="false" customHeight="false" outlineLevel="0" collapsed="false">
      <c r="A4119" s="28" t="n">
        <v>45752</v>
      </c>
      <c r="B4119" s="21" t="s">
        <v>125</v>
      </c>
      <c r="C4119" s="21" t="s">
        <v>138</v>
      </c>
      <c r="D4119" s="29" t="n">
        <v>-47.73</v>
      </c>
      <c r="E4119" s="29" t="n">
        <f aca="false">D4119/10</f>
        <v>-4.773</v>
      </c>
      <c r="F4119" s="29" t="n">
        <f aca="false">(E4119+Einstellungen!$B$20)*(1+Einstellungen!$B$10)</f>
        <v>16.52077</v>
      </c>
      <c r="G4119" s="21" t="str">
        <f aca="false">IF(F4119&lt;Einstellungen!$B$5,"ja","nein")</f>
        <v>ja</v>
      </c>
      <c r="H4119" s="21" t="s">
        <v>19</v>
      </c>
      <c r="I4119" s="29" t="n">
        <f aca="false">INDEX(Einstellungen!$B$27:$B$50,14)</f>
        <v>1.15</v>
      </c>
      <c r="J4119" s="29" t="n">
        <f aca="false">F4119*I4119</f>
        <v>18.9988855</v>
      </c>
    </row>
    <row r="4120" customFormat="false" ht="15" hidden="false" customHeight="false" outlineLevel="0" collapsed="false">
      <c r="A4120" s="28" t="n">
        <v>45752</v>
      </c>
      <c r="B4120" s="21" t="s">
        <v>126</v>
      </c>
      <c r="C4120" s="21" t="s">
        <v>138</v>
      </c>
      <c r="D4120" s="29" t="n">
        <v>-49.1</v>
      </c>
      <c r="E4120" s="29" t="n">
        <f aca="false">D4120/10</f>
        <v>-4.91</v>
      </c>
      <c r="F4120" s="29" t="n">
        <f aca="false">(E4120+Einstellungen!$B$20)*(1+Einstellungen!$B$10)</f>
        <v>16.35774</v>
      </c>
      <c r="G4120" s="21" t="str">
        <f aca="false">IF(F4120&lt;Einstellungen!$B$5,"ja","nein")</f>
        <v>ja</v>
      </c>
      <c r="H4120" s="21" t="s">
        <v>19</v>
      </c>
      <c r="I4120" s="29" t="n">
        <f aca="false">INDEX(Einstellungen!$B$27:$B$50,15)</f>
        <v>1</v>
      </c>
      <c r="J4120" s="29" t="n">
        <f aca="false">F4120*I4120</f>
        <v>16.35774</v>
      </c>
    </row>
    <row r="4121" customFormat="false" ht="15" hidden="false" customHeight="false" outlineLevel="0" collapsed="false">
      <c r="A4121" s="28" t="n">
        <v>45752</v>
      </c>
      <c r="B4121" s="21" t="s">
        <v>127</v>
      </c>
      <c r="C4121" s="21" t="s">
        <v>138</v>
      </c>
      <c r="D4121" s="29" t="n">
        <v>-29.91</v>
      </c>
      <c r="E4121" s="29" t="n">
        <f aca="false">D4121/10</f>
        <v>-2.991</v>
      </c>
      <c r="F4121" s="29" t="n">
        <f aca="false">(E4121+Einstellungen!$B$20)*(1+Einstellungen!$B$10)</f>
        <v>18.64135</v>
      </c>
      <c r="G4121" s="21" t="str">
        <f aca="false">IF(F4121&lt;Einstellungen!$B$5,"ja","nein")</f>
        <v>ja</v>
      </c>
      <c r="H4121" s="21" t="s">
        <v>19</v>
      </c>
      <c r="I4121" s="29" t="n">
        <f aca="false">INDEX(Einstellungen!$B$27:$B$50,16)</f>
        <v>0.95</v>
      </c>
      <c r="J4121" s="29" t="n">
        <f aca="false">F4121*I4121</f>
        <v>17.7092825</v>
      </c>
    </row>
    <row r="4122" customFormat="false" ht="15" hidden="false" customHeight="false" outlineLevel="0" collapsed="false">
      <c r="A4122" s="28" t="n">
        <v>45752</v>
      </c>
      <c r="B4122" s="21" t="s">
        <v>128</v>
      </c>
      <c r="C4122" s="21" t="s">
        <v>138</v>
      </c>
      <c r="D4122" s="29" t="n">
        <v>-4.3</v>
      </c>
      <c r="E4122" s="29" t="n">
        <f aca="false">D4122/10</f>
        <v>-0.43</v>
      </c>
      <c r="F4122" s="29" t="n">
        <f aca="false">(E4122+Einstellungen!$B$20)*(1+Einstellungen!$B$10)</f>
        <v>21.68894</v>
      </c>
      <c r="G4122" s="21" t="str">
        <f aca="false">IF(F4122&lt;Einstellungen!$B$5,"ja","nein")</f>
        <v>ja</v>
      </c>
      <c r="H4122" s="21" t="s">
        <v>19</v>
      </c>
      <c r="I4122" s="29" t="n">
        <f aca="false">INDEX(Einstellungen!$B$27:$B$50,17)</f>
        <v>0.95</v>
      </c>
      <c r="J4122" s="29" t="n">
        <f aca="false">F4122*I4122</f>
        <v>20.604493</v>
      </c>
    </row>
    <row r="4123" customFormat="false" ht="15" hidden="false" customHeight="false" outlineLevel="0" collapsed="false">
      <c r="A4123" s="28" t="n">
        <v>45752</v>
      </c>
      <c r="B4123" s="21" t="s">
        <v>129</v>
      </c>
      <c r="C4123" s="21" t="s">
        <v>138</v>
      </c>
      <c r="D4123" s="29" t="n">
        <v>0</v>
      </c>
      <c r="E4123" s="29" t="n">
        <f aca="false">D4123/10</f>
        <v>0</v>
      </c>
      <c r="F4123" s="29" t="n">
        <f aca="false">(E4123+Einstellungen!$B$20)*(1+Einstellungen!$B$10)</f>
        <v>22.20064</v>
      </c>
      <c r="G4123" s="21" t="str">
        <f aca="false">IF(F4123&lt;Einstellungen!$B$5,"ja","nein")</f>
        <v>ja</v>
      </c>
      <c r="H4123" s="21" t="s">
        <v>19</v>
      </c>
      <c r="I4123" s="29" t="n">
        <f aca="false">INDEX(Einstellungen!$B$27:$B$50,18)</f>
        <v>1.1</v>
      </c>
      <c r="J4123" s="29" t="n">
        <f aca="false">F4123*I4123</f>
        <v>24.420704</v>
      </c>
    </row>
    <row r="4124" customFormat="false" ht="15" hidden="false" customHeight="false" outlineLevel="0" collapsed="false">
      <c r="A4124" s="28" t="n">
        <v>45752</v>
      </c>
      <c r="B4124" s="21" t="s">
        <v>130</v>
      </c>
      <c r="C4124" s="21" t="s">
        <v>138</v>
      </c>
      <c r="D4124" s="29" t="n">
        <v>70</v>
      </c>
      <c r="E4124" s="29" t="n">
        <f aca="false">D4124/10</f>
        <v>7</v>
      </c>
      <c r="F4124" s="29" t="n">
        <f aca="false">(E4124+Einstellungen!$B$20)*(1+Einstellungen!$B$10)</f>
        <v>30.53064</v>
      </c>
      <c r="G4124" s="21" t="str">
        <f aca="false">IF(F4124&lt;Einstellungen!$B$5,"ja","nein")</f>
        <v>nein</v>
      </c>
      <c r="H4124" s="21" t="s">
        <v>19</v>
      </c>
      <c r="I4124" s="29" t="n">
        <f aca="false">INDEX(Einstellungen!$B$27:$B$50,19)</f>
        <v>1.35</v>
      </c>
      <c r="J4124" s="29" t="n">
        <f aca="false">F4124*I4124</f>
        <v>41.216364</v>
      </c>
    </row>
    <row r="4125" customFormat="false" ht="15" hidden="false" customHeight="false" outlineLevel="0" collapsed="false">
      <c r="A4125" s="28" t="n">
        <v>45752</v>
      </c>
      <c r="B4125" s="21" t="s">
        <v>131</v>
      </c>
      <c r="C4125" s="21" t="s">
        <v>138</v>
      </c>
      <c r="D4125" s="29" t="n">
        <v>99.4</v>
      </c>
      <c r="E4125" s="29" t="n">
        <f aca="false">D4125/10</f>
        <v>9.94</v>
      </c>
      <c r="F4125" s="29" t="n">
        <f aca="false">(E4125+Einstellungen!$B$20)*(1+Einstellungen!$B$10)</f>
        <v>34.02924</v>
      </c>
      <c r="G4125" s="21" t="str">
        <f aca="false">IF(F4125&lt;Einstellungen!$B$5,"ja","nein")</f>
        <v>nein</v>
      </c>
      <c r="H4125" s="21" t="s">
        <v>19</v>
      </c>
      <c r="I4125" s="29" t="n">
        <f aca="false">INDEX(Einstellungen!$B$27:$B$50,20)</f>
        <v>1.45</v>
      </c>
      <c r="J4125" s="29" t="n">
        <f aca="false">F4125*I4125</f>
        <v>49.342398</v>
      </c>
    </row>
    <row r="4126" customFormat="false" ht="15" hidden="false" customHeight="false" outlineLevel="0" collapsed="false">
      <c r="A4126" s="28" t="n">
        <v>45752</v>
      </c>
      <c r="B4126" s="21" t="s">
        <v>132</v>
      </c>
      <c r="C4126" s="21" t="s">
        <v>138</v>
      </c>
      <c r="D4126" s="29" t="n">
        <v>98.9</v>
      </c>
      <c r="E4126" s="29" t="n">
        <f aca="false">D4126/10</f>
        <v>9.89</v>
      </c>
      <c r="F4126" s="29" t="n">
        <f aca="false">(E4126+Einstellungen!$B$20)*(1+Einstellungen!$B$10)</f>
        <v>33.96974</v>
      </c>
      <c r="G4126" s="21" t="str">
        <f aca="false">IF(F4126&lt;Einstellungen!$B$5,"ja","nein")</f>
        <v>nein</v>
      </c>
      <c r="H4126" s="21" t="s">
        <v>19</v>
      </c>
      <c r="I4126" s="29" t="n">
        <f aca="false">INDEX(Einstellungen!$B$27:$B$50,21)</f>
        <v>1.4</v>
      </c>
      <c r="J4126" s="29" t="n">
        <f aca="false">F4126*I4126</f>
        <v>47.557636</v>
      </c>
    </row>
    <row r="4127" customFormat="false" ht="15" hidden="false" customHeight="false" outlineLevel="0" collapsed="false">
      <c r="A4127" s="28" t="n">
        <v>45752</v>
      </c>
      <c r="B4127" s="21" t="s">
        <v>133</v>
      </c>
      <c r="C4127" s="21" t="s">
        <v>138</v>
      </c>
      <c r="D4127" s="29" t="n">
        <v>84.25</v>
      </c>
      <c r="E4127" s="29" t="n">
        <f aca="false">D4127/10</f>
        <v>8.425</v>
      </c>
      <c r="F4127" s="29" t="n">
        <f aca="false">(E4127+Einstellungen!$B$20)*(1+Einstellungen!$B$10)</f>
        <v>32.22639</v>
      </c>
      <c r="G4127" s="21" t="str">
        <f aca="false">IF(F4127&lt;Einstellungen!$B$5,"ja","nein")</f>
        <v>nein</v>
      </c>
      <c r="H4127" s="21" t="s">
        <v>19</v>
      </c>
      <c r="I4127" s="29" t="n">
        <f aca="false">INDEX(Einstellungen!$B$27:$B$50,22)</f>
        <v>1.25</v>
      </c>
      <c r="J4127" s="29" t="n">
        <f aca="false">F4127*I4127</f>
        <v>40.2829875</v>
      </c>
    </row>
    <row r="4128" customFormat="false" ht="15" hidden="false" customHeight="false" outlineLevel="0" collapsed="false">
      <c r="A4128" s="28" t="n">
        <v>45752</v>
      </c>
      <c r="B4128" s="21" t="s">
        <v>134</v>
      </c>
      <c r="C4128" s="21" t="s">
        <v>138</v>
      </c>
      <c r="D4128" s="29" t="n">
        <v>78.99</v>
      </c>
      <c r="E4128" s="29" t="n">
        <f aca="false">D4128/10</f>
        <v>7.899</v>
      </c>
      <c r="F4128" s="29" t="n">
        <f aca="false">(E4128+Einstellungen!$B$20)*(1+Einstellungen!$B$10)</f>
        <v>31.60045</v>
      </c>
      <c r="G4128" s="21" t="str">
        <f aca="false">IF(F4128&lt;Einstellungen!$B$5,"ja","nein")</f>
        <v>nein</v>
      </c>
      <c r="H4128" s="21" t="s">
        <v>19</v>
      </c>
      <c r="I4128" s="29" t="n">
        <f aca="false">INDEX(Einstellungen!$B$27:$B$50,23)</f>
        <v>1.05</v>
      </c>
      <c r="J4128" s="29" t="n">
        <f aca="false">F4128*I4128</f>
        <v>33.1804725</v>
      </c>
    </row>
    <row r="4129" customFormat="false" ht="15" hidden="false" customHeight="false" outlineLevel="0" collapsed="false">
      <c r="A4129" s="28" t="n">
        <v>45752</v>
      </c>
      <c r="B4129" s="21" t="s">
        <v>135</v>
      </c>
      <c r="C4129" s="21" t="s">
        <v>138</v>
      </c>
      <c r="D4129" s="29" t="n">
        <v>68.75</v>
      </c>
      <c r="E4129" s="29" t="n">
        <f aca="false">D4129/10</f>
        <v>6.875</v>
      </c>
      <c r="F4129" s="29" t="n">
        <f aca="false">(E4129+Einstellungen!$B$20)*(1+Einstellungen!$B$10)</f>
        <v>30.38189</v>
      </c>
      <c r="G4129" s="21" t="str">
        <f aca="false">IF(F4129&lt;Einstellungen!$B$5,"ja","nein")</f>
        <v>nein</v>
      </c>
      <c r="H4129" s="21" t="s">
        <v>19</v>
      </c>
      <c r="I4129" s="29" t="n">
        <f aca="false">INDEX(Einstellungen!$B$27:$B$50,24)</f>
        <v>0.8</v>
      </c>
      <c r="J4129" s="29" t="n">
        <f aca="false">F4129*I4129</f>
        <v>24.305512</v>
      </c>
    </row>
    <row r="4130" customFormat="false" ht="15" hidden="false" customHeight="false" outlineLevel="0" collapsed="false">
      <c r="A4130" s="28" t="n">
        <v>45753</v>
      </c>
      <c r="B4130" s="21" t="s">
        <v>111</v>
      </c>
      <c r="C4130" s="21" t="s">
        <v>139</v>
      </c>
      <c r="D4130" s="29" t="n">
        <v>70.45</v>
      </c>
      <c r="E4130" s="29" t="n">
        <f aca="false">D4130/10</f>
        <v>7.045</v>
      </c>
      <c r="F4130" s="29" t="n">
        <f aca="false">(E4130+Einstellungen!$B$20)*(1+Einstellungen!$B$10)</f>
        <v>30.58419</v>
      </c>
      <c r="G4130" s="21" t="str">
        <f aca="false">IF(F4130&lt;Einstellungen!$B$5,"ja","nein")</f>
        <v>nein</v>
      </c>
      <c r="H4130" s="21" t="s">
        <v>19</v>
      </c>
      <c r="I4130" s="29" t="n">
        <f aca="false">INDEX(Einstellungen!$B$27:$B$50,1)</f>
        <v>0.6</v>
      </c>
      <c r="J4130" s="29" t="n">
        <f aca="false">F4130*I4130</f>
        <v>18.350514</v>
      </c>
    </row>
    <row r="4131" customFormat="false" ht="15" hidden="false" customHeight="false" outlineLevel="0" collapsed="false">
      <c r="A4131" s="28" t="n">
        <v>45753</v>
      </c>
      <c r="B4131" s="21" t="s">
        <v>113</v>
      </c>
      <c r="C4131" s="21" t="s">
        <v>139</v>
      </c>
      <c r="D4131" s="29" t="n">
        <v>61</v>
      </c>
      <c r="E4131" s="29" t="n">
        <f aca="false">D4131/10</f>
        <v>6.1</v>
      </c>
      <c r="F4131" s="29" t="n">
        <f aca="false">(E4131+Einstellungen!$B$20)*(1+Einstellungen!$B$10)</f>
        <v>29.45964</v>
      </c>
      <c r="G4131" s="21" t="str">
        <f aca="false">IF(F4131&lt;Einstellungen!$B$5,"ja","nein")</f>
        <v>nein</v>
      </c>
      <c r="H4131" s="21" t="s">
        <v>19</v>
      </c>
      <c r="I4131" s="29" t="n">
        <f aca="false">INDEX(Einstellungen!$B$27:$B$50,2)</f>
        <v>0.5</v>
      </c>
      <c r="J4131" s="29" t="n">
        <f aca="false">F4131*I4131</f>
        <v>14.72982</v>
      </c>
    </row>
    <row r="4132" customFormat="false" ht="15" hidden="false" customHeight="false" outlineLevel="0" collapsed="false">
      <c r="A4132" s="28" t="n">
        <v>45753</v>
      </c>
      <c r="B4132" s="21" t="s">
        <v>114</v>
      </c>
      <c r="C4132" s="21" t="s">
        <v>139</v>
      </c>
      <c r="D4132" s="29" t="n">
        <v>62.72</v>
      </c>
      <c r="E4132" s="29" t="n">
        <f aca="false">D4132/10</f>
        <v>6.272</v>
      </c>
      <c r="F4132" s="29" t="n">
        <f aca="false">(E4132+Einstellungen!$B$20)*(1+Einstellungen!$B$10)</f>
        <v>29.66432</v>
      </c>
      <c r="G4132" s="21" t="str">
        <f aca="false">IF(F4132&lt;Einstellungen!$B$5,"ja","nein")</f>
        <v>nein</v>
      </c>
      <c r="H4132" s="21" t="s">
        <v>19</v>
      </c>
      <c r="I4132" s="29" t="n">
        <f aca="false">INDEX(Einstellungen!$B$27:$B$50,3)</f>
        <v>0.45</v>
      </c>
      <c r="J4132" s="29" t="n">
        <f aca="false">F4132*I4132</f>
        <v>13.348944</v>
      </c>
    </row>
    <row r="4133" customFormat="false" ht="15" hidden="false" customHeight="false" outlineLevel="0" collapsed="false">
      <c r="A4133" s="28" t="n">
        <v>45753</v>
      </c>
      <c r="B4133" s="21" t="s">
        <v>115</v>
      </c>
      <c r="C4133" s="21" t="s">
        <v>139</v>
      </c>
      <c r="D4133" s="29" t="n">
        <v>68.28</v>
      </c>
      <c r="E4133" s="29" t="n">
        <f aca="false">D4133/10</f>
        <v>6.828</v>
      </c>
      <c r="F4133" s="29" t="n">
        <f aca="false">(E4133+Einstellungen!$B$20)*(1+Einstellungen!$B$10)</f>
        <v>30.32596</v>
      </c>
      <c r="G4133" s="21" t="str">
        <f aca="false">IF(F4133&lt;Einstellungen!$B$5,"ja","nein")</f>
        <v>nein</v>
      </c>
      <c r="H4133" s="21" t="s">
        <v>19</v>
      </c>
      <c r="I4133" s="29" t="n">
        <f aca="false">INDEX(Einstellungen!$B$27:$B$50,4)</f>
        <v>0.45</v>
      </c>
      <c r="J4133" s="29" t="n">
        <f aca="false">F4133*I4133</f>
        <v>13.646682</v>
      </c>
    </row>
    <row r="4134" customFormat="false" ht="15" hidden="false" customHeight="false" outlineLevel="0" collapsed="false">
      <c r="A4134" s="28" t="n">
        <v>45753</v>
      </c>
      <c r="B4134" s="21" t="s">
        <v>116</v>
      </c>
      <c r="C4134" s="21" t="s">
        <v>139</v>
      </c>
      <c r="D4134" s="29" t="n">
        <v>69.95</v>
      </c>
      <c r="E4134" s="29" t="n">
        <f aca="false">D4134/10</f>
        <v>6.995</v>
      </c>
      <c r="F4134" s="29" t="n">
        <f aca="false">(E4134+Einstellungen!$B$20)*(1+Einstellungen!$B$10)</f>
        <v>30.52469</v>
      </c>
      <c r="G4134" s="21" t="str">
        <f aca="false">IF(F4134&lt;Einstellungen!$B$5,"ja","nein")</f>
        <v>nein</v>
      </c>
      <c r="H4134" s="21" t="s">
        <v>19</v>
      </c>
      <c r="I4134" s="29" t="n">
        <f aca="false">INDEX(Einstellungen!$B$27:$B$50,5)</f>
        <v>0.45</v>
      </c>
      <c r="J4134" s="29" t="n">
        <f aca="false">F4134*I4134</f>
        <v>13.7361105</v>
      </c>
    </row>
    <row r="4135" customFormat="false" ht="15" hidden="false" customHeight="false" outlineLevel="0" collapsed="false">
      <c r="A4135" s="28" t="n">
        <v>45753</v>
      </c>
      <c r="B4135" s="21" t="s">
        <v>117</v>
      </c>
      <c r="C4135" s="21" t="s">
        <v>139</v>
      </c>
      <c r="D4135" s="29" t="n">
        <v>77.43</v>
      </c>
      <c r="E4135" s="29" t="n">
        <f aca="false">D4135/10</f>
        <v>7.743</v>
      </c>
      <c r="F4135" s="29" t="n">
        <f aca="false">(E4135+Einstellungen!$B$20)*(1+Einstellungen!$B$10)</f>
        <v>31.41481</v>
      </c>
      <c r="G4135" s="21" t="str">
        <f aca="false">IF(F4135&lt;Einstellungen!$B$5,"ja","nein")</f>
        <v>nein</v>
      </c>
      <c r="H4135" s="21" t="s">
        <v>19</v>
      </c>
      <c r="I4135" s="29" t="n">
        <f aca="false">INDEX(Einstellungen!$B$27:$B$50,6)</f>
        <v>0.5</v>
      </c>
      <c r="J4135" s="29" t="n">
        <f aca="false">F4135*I4135</f>
        <v>15.707405</v>
      </c>
    </row>
    <row r="4136" customFormat="false" ht="15" hidden="false" customHeight="false" outlineLevel="0" collapsed="false">
      <c r="A4136" s="28" t="n">
        <v>45753</v>
      </c>
      <c r="B4136" s="21" t="s">
        <v>118</v>
      </c>
      <c r="C4136" s="21" t="s">
        <v>139</v>
      </c>
      <c r="D4136" s="29" t="n">
        <v>76.54</v>
      </c>
      <c r="E4136" s="29" t="n">
        <f aca="false">D4136/10</f>
        <v>7.654</v>
      </c>
      <c r="F4136" s="29" t="n">
        <f aca="false">(E4136+Einstellungen!$B$20)*(1+Einstellungen!$B$10)</f>
        <v>31.3089</v>
      </c>
      <c r="G4136" s="21" t="str">
        <f aca="false">IF(F4136&lt;Einstellungen!$B$5,"ja","nein")</f>
        <v>nein</v>
      </c>
      <c r="H4136" s="21" t="s">
        <v>19</v>
      </c>
      <c r="I4136" s="29" t="n">
        <f aca="false">INDEX(Einstellungen!$B$27:$B$50,7)</f>
        <v>0.7</v>
      </c>
      <c r="J4136" s="29" t="n">
        <f aca="false">F4136*I4136</f>
        <v>21.91623</v>
      </c>
    </row>
    <row r="4137" customFormat="false" ht="15" hidden="false" customHeight="false" outlineLevel="0" collapsed="false">
      <c r="A4137" s="28" t="n">
        <v>45753</v>
      </c>
      <c r="B4137" s="21" t="s">
        <v>119</v>
      </c>
      <c r="C4137" s="21" t="s">
        <v>139</v>
      </c>
      <c r="D4137" s="29" t="n">
        <v>78.11</v>
      </c>
      <c r="E4137" s="29" t="n">
        <f aca="false">D4137/10</f>
        <v>7.811</v>
      </c>
      <c r="F4137" s="29" t="n">
        <f aca="false">(E4137+Einstellungen!$B$20)*(1+Einstellungen!$B$10)</f>
        <v>31.49573</v>
      </c>
      <c r="G4137" s="21" t="str">
        <f aca="false">IF(F4137&lt;Einstellungen!$B$5,"ja","nein")</f>
        <v>nein</v>
      </c>
      <c r="H4137" s="21" t="s">
        <v>19</v>
      </c>
      <c r="I4137" s="29" t="n">
        <f aca="false">INDEX(Einstellungen!$B$27:$B$50,8)</f>
        <v>0.95</v>
      </c>
      <c r="J4137" s="29" t="n">
        <f aca="false">F4137*I4137</f>
        <v>29.9209435</v>
      </c>
    </row>
    <row r="4138" customFormat="false" ht="15" hidden="false" customHeight="false" outlineLevel="0" collapsed="false">
      <c r="A4138" s="28" t="n">
        <v>45753</v>
      </c>
      <c r="B4138" s="21" t="s">
        <v>120</v>
      </c>
      <c r="C4138" s="21" t="s">
        <v>139</v>
      </c>
      <c r="D4138" s="29" t="n">
        <v>41.79</v>
      </c>
      <c r="E4138" s="29" t="n">
        <f aca="false">D4138/10</f>
        <v>4.179</v>
      </c>
      <c r="F4138" s="29" t="n">
        <f aca="false">(E4138+Einstellungen!$B$20)*(1+Einstellungen!$B$10)</f>
        <v>27.17365</v>
      </c>
      <c r="G4138" s="21" t="str">
        <f aca="false">IF(F4138&lt;Einstellungen!$B$5,"ja","nein")</f>
        <v>ja</v>
      </c>
      <c r="H4138" s="21" t="s">
        <v>19</v>
      </c>
      <c r="I4138" s="29" t="n">
        <f aca="false">INDEX(Einstellungen!$B$27:$B$50,9)</f>
        <v>1.05</v>
      </c>
      <c r="J4138" s="29" t="n">
        <f aca="false">F4138*I4138</f>
        <v>28.5323325</v>
      </c>
    </row>
    <row r="4139" customFormat="false" ht="15" hidden="false" customHeight="false" outlineLevel="0" collapsed="false">
      <c r="A4139" s="28" t="n">
        <v>45753</v>
      </c>
      <c r="B4139" s="21" t="s">
        <v>121</v>
      </c>
      <c r="C4139" s="21" t="s">
        <v>139</v>
      </c>
      <c r="D4139" s="29" t="n">
        <v>0.1</v>
      </c>
      <c r="E4139" s="29" t="n">
        <f aca="false">D4139/10</f>
        <v>0.01</v>
      </c>
      <c r="F4139" s="29" t="n">
        <f aca="false">(E4139+Einstellungen!$B$20)*(1+Einstellungen!$B$10)</f>
        <v>22.21254</v>
      </c>
      <c r="G4139" s="21" t="str">
        <f aca="false">IF(F4139&lt;Einstellungen!$B$5,"ja","nein")</f>
        <v>ja</v>
      </c>
      <c r="H4139" s="21" t="s">
        <v>19</v>
      </c>
      <c r="I4139" s="29" t="n">
        <f aca="false">INDEX(Einstellungen!$B$27:$B$50,10)</f>
        <v>1.05</v>
      </c>
      <c r="J4139" s="29" t="n">
        <f aca="false">F4139*I4139</f>
        <v>23.323167</v>
      </c>
    </row>
    <row r="4140" customFormat="false" ht="15" hidden="false" customHeight="false" outlineLevel="0" collapsed="false">
      <c r="A4140" s="28" t="n">
        <v>45753</v>
      </c>
      <c r="B4140" s="21" t="s">
        <v>122</v>
      </c>
      <c r="C4140" s="21" t="s">
        <v>139</v>
      </c>
      <c r="D4140" s="29" t="n">
        <v>-2</v>
      </c>
      <c r="E4140" s="29" t="n">
        <f aca="false">D4140/10</f>
        <v>-0.2</v>
      </c>
      <c r="F4140" s="29" t="n">
        <f aca="false">(E4140+Einstellungen!$B$20)*(1+Einstellungen!$B$10)</f>
        <v>21.96264</v>
      </c>
      <c r="G4140" s="21" t="str">
        <f aca="false">IF(F4140&lt;Einstellungen!$B$5,"ja","nein")</f>
        <v>ja</v>
      </c>
      <c r="H4140" s="21" t="s">
        <v>19</v>
      </c>
      <c r="I4140" s="29" t="n">
        <f aca="false">INDEX(Einstellungen!$B$27:$B$50,11)</f>
        <v>1.05</v>
      </c>
      <c r="J4140" s="29" t="n">
        <f aca="false">F4140*I4140</f>
        <v>23.060772</v>
      </c>
    </row>
    <row r="4141" customFormat="false" ht="15" hidden="false" customHeight="false" outlineLevel="0" collapsed="false">
      <c r="A4141" s="28" t="n">
        <v>45753</v>
      </c>
      <c r="B4141" s="21" t="s">
        <v>123</v>
      </c>
      <c r="C4141" s="21" t="s">
        <v>139</v>
      </c>
      <c r="D4141" s="29" t="n">
        <v>-27.56</v>
      </c>
      <c r="E4141" s="29" t="n">
        <f aca="false">D4141/10</f>
        <v>-2.756</v>
      </c>
      <c r="F4141" s="29" t="n">
        <f aca="false">(E4141+Einstellungen!$B$20)*(1+Einstellungen!$B$10)</f>
        <v>18.921</v>
      </c>
      <c r="G4141" s="21" t="str">
        <f aca="false">IF(F4141&lt;Einstellungen!$B$5,"ja","nein")</f>
        <v>ja</v>
      </c>
      <c r="H4141" s="21" t="s">
        <v>19</v>
      </c>
      <c r="I4141" s="29" t="n">
        <f aca="false">INDEX(Einstellungen!$B$27:$B$50,12)</f>
        <v>1.1</v>
      </c>
      <c r="J4141" s="29" t="n">
        <f aca="false">F4141*I4141</f>
        <v>20.8131</v>
      </c>
    </row>
    <row r="4142" customFormat="false" ht="15" hidden="false" customHeight="false" outlineLevel="0" collapsed="false">
      <c r="A4142" s="28" t="n">
        <v>45753</v>
      </c>
      <c r="B4142" s="21" t="s">
        <v>124</v>
      </c>
      <c r="C4142" s="21" t="s">
        <v>139</v>
      </c>
      <c r="D4142" s="29" t="n">
        <v>-60.01</v>
      </c>
      <c r="E4142" s="29" t="n">
        <f aca="false">D4142/10</f>
        <v>-6.001</v>
      </c>
      <c r="F4142" s="29" t="n">
        <f aca="false">(E4142+Einstellungen!$B$20)*(1+Einstellungen!$B$10)</f>
        <v>15.05945</v>
      </c>
      <c r="G4142" s="21" t="str">
        <f aca="false">IF(F4142&lt;Einstellungen!$B$5,"ja","nein")</f>
        <v>ja</v>
      </c>
      <c r="H4142" s="21" t="s">
        <v>19</v>
      </c>
      <c r="I4142" s="29" t="n">
        <f aca="false">INDEX(Einstellungen!$B$27:$B$50,13)</f>
        <v>1.2</v>
      </c>
      <c r="J4142" s="29" t="n">
        <f aca="false">F4142*I4142</f>
        <v>18.07134</v>
      </c>
    </row>
    <row r="4143" customFormat="false" ht="15" hidden="false" customHeight="false" outlineLevel="0" collapsed="false">
      <c r="A4143" s="28" t="n">
        <v>45753</v>
      </c>
      <c r="B4143" s="21" t="s">
        <v>125</v>
      </c>
      <c r="C4143" s="21" t="s">
        <v>139</v>
      </c>
      <c r="D4143" s="29" t="n">
        <v>-106.31</v>
      </c>
      <c r="E4143" s="29" t="n">
        <f aca="false">D4143/10</f>
        <v>-10.631</v>
      </c>
      <c r="F4143" s="29" t="n">
        <f aca="false">(E4143+Einstellungen!$B$20)*(1+Einstellungen!$B$10)</f>
        <v>9.54975</v>
      </c>
      <c r="G4143" s="21" t="str">
        <f aca="false">IF(F4143&lt;Einstellungen!$B$5,"ja","nein")</f>
        <v>ja</v>
      </c>
      <c r="H4143" s="21" t="s">
        <v>19</v>
      </c>
      <c r="I4143" s="29" t="n">
        <f aca="false">INDEX(Einstellungen!$B$27:$B$50,14)</f>
        <v>1.15</v>
      </c>
      <c r="J4143" s="29" t="n">
        <f aca="false">F4143*I4143</f>
        <v>10.9822125</v>
      </c>
    </row>
    <row r="4144" customFormat="false" ht="15" hidden="false" customHeight="false" outlineLevel="0" collapsed="false">
      <c r="A4144" s="28" t="n">
        <v>45753</v>
      </c>
      <c r="B4144" s="21" t="s">
        <v>126</v>
      </c>
      <c r="C4144" s="21" t="s">
        <v>139</v>
      </c>
      <c r="D4144" s="29" t="n">
        <v>-114.57</v>
      </c>
      <c r="E4144" s="29" t="n">
        <f aca="false">D4144/10</f>
        <v>-11.457</v>
      </c>
      <c r="F4144" s="29" t="n">
        <f aca="false">(E4144+Einstellungen!$B$20)*(1+Einstellungen!$B$10)</f>
        <v>8.56681</v>
      </c>
      <c r="G4144" s="21" t="str">
        <f aca="false">IF(F4144&lt;Einstellungen!$B$5,"ja","nein")</f>
        <v>ja</v>
      </c>
      <c r="H4144" s="21" t="s">
        <v>19</v>
      </c>
      <c r="I4144" s="29" t="n">
        <f aca="false">INDEX(Einstellungen!$B$27:$B$50,15)</f>
        <v>1</v>
      </c>
      <c r="J4144" s="29" t="n">
        <f aca="false">F4144*I4144</f>
        <v>8.56681</v>
      </c>
    </row>
    <row r="4145" customFormat="false" ht="15" hidden="false" customHeight="false" outlineLevel="0" collapsed="false">
      <c r="A4145" s="28" t="n">
        <v>45753</v>
      </c>
      <c r="B4145" s="21" t="s">
        <v>127</v>
      </c>
      <c r="C4145" s="21" t="s">
        <v>139</v>
      </c>
      <c r="D4145" s="29" t="n">
        <v>-70</v>
      </c>
      <c r="E4145" s="29" t="n">
        <f aca="false">D4145/10</f>
        <v>-7</v>
      </c>
      <c r="F4145" s="29" t="n">
        <f aca="false">(E4145+Einstellungen!$B$20)*(1+Einstellungen!$B$10)</f>
        <v>13.87064</v>
      </c>
      <c r="G4145" s="21" t="str">
        <f aca="false">IF(F4145&lt;Einstellungen!$B$5,"ja","nein")</f>
        <v>ja</v>
      </c>
      <c r="H4145" s="21" t="s">
        <v>19</v>
      </c>
      <c r="I4145" s="29" t="n">
        <f aca="false">INDEX(Einstellungen!$B$27:$B$50,16)</f>
        <v>0.95</v>
      </c>
      <c r="J4145" s="29" t="n">
        <f aca="false">F4145*I4145</f>
        <v>13.177108</v>
      </c>
    </row>
    <row r="4146" customFormat="false" ht="15" hidden="false" customHeight="false" outlineLevel="0" collapsed="false">
      <c r="A4146" s="28" t="n">
        <v>45753</v>
      </c>
      <c r="B4146" s="21" t="s">
        <v>128</v>
      </c>
      <c r="C4146" s="21" t="s">
        <v>139</v>
      </c>
      <c r="D4146" s="29" t="n">
        <v>-18.95</v>
      </c>
      <c r="E4146" s="29" t="n">
        <f aca="false">D4146/10</f>
        <v>-1.895</v>
      </c>
      <c r="F4146" s="29" t="n">
        <f aca="false">(E4146+Einstellungen!$B$20)*(1+Einstellungen!$B$10)</f>
        <v>19.94559</v>
      </c>
      <c r="G4146" s="21" t="str">
        <f aca="false">IF(F4146&lt;Einstellungen!$B$5,"ja","nein")</f>
        <v>ja</v>
      </c>
      <c r="H4146" s="21" t="s">
        <v>19</v>
      </c>
      <c r="I4146" s="29" t="n">
        <f aca="false">INDEX(Einstellungen!$B$27:$B$50,17)</f>
        <v>0.95</v>
      </c>
      <c r="J4146" s="29" t="n">
        <f aca="false">F4146*I4146</f>
        <v>18.9483105</v>
      </c>
    </row>
    <row r="4147" customFormat="false" ht="15" hidden="false" customHeight="false" outlineLevel="0" collapsed="false">
      <c r="A4147" s="28" t="n">
        <v>45753</v>
      </c>
      <c r="B4147" s="21" t="s">
        <v>129</v>
      </c>
      <c r="C4147" s="21" t="s">
        <v>139</v>
      </c>
      <c r="D4147" s="29" t="n">
        <v>1.76</v>
      </c>
      <c r="E4147" s="29" t="n">
        <f aca="false">D4147/10</f>
        <v>0.176</v>
      </c>
      <c r="F4147" s="29" t="n">
        <f aca="false">(E4147+Einstellungen!$B$20)*(1+Einstellungen!$B$10)</f>
        <v>22.41008</v>
      </c>
      <c r="G4147" s="21" t="str">
        <f aca="false">IF(F4147&lt;Einstellungen!$B$5,"ja","nein")</f>
        <v>ja</v>
      </c>
      <c r="H4147" s="21" t="s">
        <v>19</v>
      </c>
      <c r="I4147" s="29" t="n">
        <f aca="false">INDEX(Einstellungen!$B$27:$B$50,18)</f>
        <v>1.1</v>
      </c>
      <c r="J4147" s="29" t="n">
        <f aca="false">F4147*I4147</f>
        <v>24.651088</v>
      </c>
    </row>
    <row r="4148" customFormat="false" ht="15" hidden="false" customHeight="false" outlineLevel="0" collapsed="false">
      <c r="A4148" s="28" t="n">
        <v>45753</v>
      </c>
      <c r="B4148" s="21" t="s">
        <v>130</v>
      </c>
      <c r="C4148" s="21" t="s">
        <v>139</v>
      </c>
      <c r="D4148" s="29" t="n">
        <v>112.41</v>
      </c>
      <c r="E4148" s="29" t="n">
        <f aca="false">D4148/10</f>
        <v>11.241</v>
      </c>
      <c r="F4148" s="29" t="n">
        <f aca="false">(E4148+Einstellungen!$B$20)*(1+Einstellungen!$B$10)</f>
        <v>35.57743</v>
      </c>
      <c r="G4148" s="21" t="str">
        <f aca="false">IF(F4148&lt;Einstellungen!$B$5,"ja","nein")</f>
        <v>nein</v>
      </c>
      <c r="H4148" s="21" t="s">
        <v>19</v>
      </c>
      <c r="I4148" s="29" t="n">
        <f aca="false">INDEX(Einstellungen!$B$27:$B$50,19)</f>
        <v>1.35</v>
      </c>
      <c r="J4148" s="29" t="n">
        <f aca="false">F4148*I4148</f>
        <v>48.0295305</v>
      </c>
    </row>
    <row r="4149" customFormat="false" ht="15" hidden="false" customHeight="false" outlineLevel="0" collapsed="false">
      <c r="A4149" s="28" t="n">
        <v>45753</v>
      </c>
      <c r="B4149" s="21" t="s">
        <v>131</v>
      </c>
      <c r="C4149" s="21" t="s">
        <v>139</v>
      </c>
      <c r="D4149" s="29" t="n">
        <v>131.56</v>
      </c>
      <c r="E4149" s="29" t="n">
        <f aca="false">D4149/10</f>
        <v>13.156</v>
      </c>
      <c r="F4149" s="29" t="n">
        <f aca="false">(E4149+Einstellungen!$B$20)*(1+Einstellungen!$B$10)</f>
        <v>37.85628</v>
      </c>
      <c r="G4149" s="21" t="str">
        <f aca="false">IF(F4149&lt;Einstellungen!$B$5,"ja","nein")</f>
        <v>nein</v>
      </c>
      <c r="H4149" s="21" t="s">
        <v>19</v>
      </c>
      <c r="I4149" s="29" t="n">
        <f aca="false">INDEX(Einstellungen!$B$27:$B$50,20)</f>
        <v>1.45</v>
      </c>
      <c r="J4149" s="29" t="n">
        <f aca="false">F4149*I4149</f>
        <v>54.891606</v>
      </c>
    </row>
    <row r="4150" customFormat="false" ht="15" hidden="false" customHeight="false" outlineLevel="0" collapsed="false">
      <c r="A4150" s="28" t="n">
        <v>45753</v>
      </c>
      <c r="B4150" s="21" t="s">
        <v>132</v>
      </c>
      <c r="C4150" s="21" t="s">
        <v>139</v>
      </c>
      <c r="D4150" s="29" t="n">
        <v>132.9</v>
      </c>
      <c r="E4150" s="29" t="n">
        <f aca="false">D4150/10</f>
        <v>13.29</v>
      </c>
      <c r="F4150" s="29" t="n">
        <f aca="false">(E4150+Einstellungen!$B$20)*(1+Einstellungen!$B$10)</f>
        <v>38.01574</v>
      </c>
      <c r="G4150" s="21" t="str">
        <f aca="false">IF(F4150&lt;Einstellungen!$B$5,"ja","nein")</f>
        <v>nein</v>
      </c>
      <c r="H4150" s="21" t="s">
        <v>19</v>
      </c>
      <c r="I4150" s="29" t="n">
        <f aca="false">INDEX(Einstellungen!$B$27:$B$50,21)</f>
        <v>1.4</v>
      </c>
      <c r="J4150" s="29" t="n">
        <f aca="false">F4150*I4150</f>
        <v>53.222036</v>
      </c>
    </row>
    <row r="4151" customFormat="false" ht="15" hidden="false" customHeight="false" outlineLevel="0" collapsed="false">
      <c r="A4151" s="28" t="n">
        <v>45753</v>
      </c>
      <c r="B4151" s="21" t="s">
        <v>133</v>
      </c>
      <c r="C4151" s="21" t="s">
        <v>139</v>
      </c>
      <c r="D4151" s="29" t="n">
        <v>121.38</v>
      </c>
      <c r="E4151" s="29" t="n">
        <f aca="false">D4151/10</f>
        <v>12.138</v>
      </c>
      <c r="F4151" s="29" t="n">
        <f aca="false">(E4151+Einstellungen!$B$20)*(1+Einstellungen!$B$10)</f>
        <v>36.64486</v>
      </c>
      <c r="G4151" s="21" t="str">
        <f aca="false">IF(F4151&lt;Einstellungen!$B$5,"ja","nein")</f>
        <v>nein</v>
      </c>
      <c r="H4151" s="21" t="s">
        <v>19</v>
      </c>
      <c r="I4151" s="29" t="n">
        <f aca="false">INDEX(Einstellungen!$B$27:$B$50,22)</f>
        <v>1.25</v>
      </c>
      <c r="J4151" s="29" t="n">
        <f aca="false">F4151*I4151</f>
        <v>45.806075</v>
      </c>
    </row>
    <row r="4152" customFormat="false" ht="15" hidden="false" customHeight="false" outlineLevel="0" collapsed="false">
      <c r="A4152" s="28" t="n">
        <v>45753</v>
      </c>
      <c r="B4152" s="21" t="s">
        <v>134</v>
      </c>
      <c r="C4152" s="21" t="s">
        <v>139</v>
      </c>
      <c r="D4152" s="29" t="n">
        <v>111.84</v>
      </c>
      <c r="E4152" s="29" t="n">
        <f aca="false">D4152/10</f>
        <v>11.184</v>
      </c>
      <c r="F4152" s="29" t="n">
        <f aca="false">(E4152+Einstellungen!$B$20)*(1+Einstellungen!$B$10)</f>
        <v>35.5096</v>
      </c>
      <c r="G4152" s="21" t="str">
        <f aca="false">IF(F4152&lt;Einstellungen!$B$5,"ja","nein")</f>
        <v>nein</v>
      </c>
      <c r="H4152" s="21" t="s">
        <v>19</v>
      </c>
      <c r="I4152" s="29" t="n">
        <f aca="false">INDEX(Einstellungen!$B$27:$B$50,23)</f>
        <v>1.05</v>
      </c>
      <c r="J4152" s="29" t="n">
        <f aca="false">F4152*I4152</f>
        <v>37.28508</v>
      </c>
    </row>
    <row r="4153" customFormat="false" ht="15" hidden="false" customHeight="false" outlineLevel="0" collapsed="false">
      <c r="A4153" s="28" t="n">
        <v>45753</v>
      </c>
      <c r="B4153" s="21" t="s">
        <v>135</v>
      </c>
      <c r="C4153" s="21" t="s">
        <v>139</v>
      </c>
      <c r="D4153" s="29" t="n">
        <v>100.03</v>
      </c>
      <c r="E4153" s="29" t="n">
        <f aca="false">D4153/10</f>
        <v>10.003</v>
      </c>
      <c r="F4153" s="29" t="n">
        <f aca="false">(E4153+Einstellungen!$B$20)*(1+Einstellungen!$B$10)</f>
        <v>34.10421</v>
      </c>
      <c r="G4153" s="21" t="str">
        <f aca="false">IF(F4153&lt;Einstellungen!$B$5,"ja","nein")</f>
        <v>nein</v>
      </c>
      <c r="H4153" s="21" t="s">
        <v>19</v>
      </c>
      <c r="I4153" s="29" t="n">
        <f aca="false">INDEX(Einstellungen!$B$27:$B$50,24)</f>
        <v>0.8</v>
      </c>
      <c r="J4153" s="29" t="n">
        <f aca="false">F4153*I4153</f>
        <v>27.283368</v>
      </c>
    </row>
    <row r="4154" customFormat="false" ht="15" hidden="false" customHeight="false" outlineLevel="0" collapsed="false">
      <c r="A4154" s="28" t="n">
        <v>45754</v>
      </c>
      <c r="B4154" s="21" t="s">
        <v>111</v>
      </c>
      <c r="C4154" s="21" t="s">
        <v>140</v>
      </c>
      <c r="D4154" s="29" t="n">
        <v>86.71</v>
      </c>
      <c r="E4154" s="29" t="n">
        <f aca="false">D4154/10</f>
        <v>8.671</v>
      </c>
      <c r="F4154" s="29" t="n">
        <f aca="false">(E4154+Einstellungen!$B$20)*(1+Einstellungen!$B$10)</f>
        <v>32.51913</v>
      </c>
      <c r="G4154" s="21" t="str">
        <f aca="false">IF(F4154&lt;Einstellungen!$B$5,"ja","nein")</f>
        <v>nein</v>
      </c>
      <c r="H4154" s="21" t="s">
        <v>19</v>
      </c>
      <c r="I4154" s="29" t="n">
        <f aca="false">INDEX(Einstellungen!$B$27:$B$50,1)</f>
        <v>0.6</v>
      </c>
      <c r="J4154" s="29" t="n">
        <f aca="false">F4154*I4154</f>
        <v>19.511478</v>
      </c>
    </row>
    <row r="4155" customFormat="false" ht="15" hidden="false" customHeight="false" outlineLevel="0" collapsed="false">
      <c r="A4155" s="28" t="n">
        <v>45754</v>
      </c>
      <c r="B4155" s="21" t="s">
        <v>113</v>
      </c>
      <c r="C4155" s="21" t="s">
        <v>140</v>
      </c>
      <c r="D4155" s="29" t="n">
        <v>85</v>
      </c>
      <c r="E4155" s="29" t="n">
        <f aca="false">D4155/10</f>
        <v>8.5</v>
      </c>
      <c r="F4155" s="29" t="n">
        <f aca="false">(E4155+Einstellungen!$B$20)*(1+Einstellungen!$B$10)</f>
        <v>32.31564</v>
      </c>
      <c r="G4155" s="21" t="str">
        <f aca="false">IF(F4155&lt;Einstellungen!$B$5,"ja","nein")</f>
        <v>nein</v>
      </c>
      <c r="H4155" s="21" t="s">
        <v>19</v>
      </c>
      <c r="I4155" s="29" t="n">
        <f aca="false">INDEX(Einstellungen!$B$27:$B$50,2)</f>
        <v>0.5</v>
      </c>
      <c r="J4155" s="29" t="n">
        <f aca="false">F4155*I4155</f>
        <v>16.15782</v>
      </c>
    </row>
    <row r="4156" customFormat="false" ht="15" hidden="false" customHeight="false" outlineLevel="0" collapsed="false">
      <c r="A4156" s="28" t="n">
        <v>45754</v>
      </c>
      <c r="B4156" s="21" t="s">
        <v>114</v>
      </c>
      <c r="C4156" s="21" t="s">
        <v>140</v>
      </c>
      <c r="D4156" s="29" t="n">
        <v>81.73</v>
      </c>
      <c r="E4156" s="29" t="n">
        <f aca="false">D4156/10</f>
        <v>8.173</v>
      </c>
      <c r="F4156" s="29" t="n">
        <f aca="false">(E4156+Einstellungen!$B$20)*(1+Einstellungen!$B$10)</f>
        <v>31.92651</v>
      </c>
      <c r="G4156" s="21" t="str">
        <f aca="false">IF(F4156&lt;Einstellungen!$B$5,"ja","nein")</f>
        <v>nein</v>
      </c>
      <c r="H4156" s="21" t="s">
        <v>19</v>
      </c>
      <c r="I4156" s="29" t="n">
        <f aca="false">INDEX(Einstellungen!$B$27:$B$50,3)</f>
        <v>0.45</v>
      </c>
      <c r="J4156" s="29" t="n">
        <f aca="false">F4156*I4156</f>
        <v>14.3669295</v>
      </c>
    </row>
    <row r="4157" customFormat="false" ht="15" hidden="false" customHeight="false" outlineLevel="0" collapsed="false">
      <c r="A4157" s="28" t="n">
        <v>45754</v>
      </c>
      <c r="B4157" s="21" t="s">
        <v>115</v>
      </c>
      <c r="C4157" s="21" t="s">
        <v>140</v>
      </c>
      <c r="D4157" s="29" t="n">
        <v>83.53</v>
      </c>
      <c r="E4157" s="29" t="n">
        <f aca="false">D4157/10</f>
        <v>8.353</v>
      </c>
      <c r="F4157" s="29" t="n">
        <f aca="false">(E4157+Einstellungen!$B$20)*(1+Einstellungen!$B$10)</f>
        <v>32.14071</v>
      </c>
      <c r="G4157" s="21" t="str">
        <f aca="false">IF(F4157&lt;Einstellungen!$B$5,"ja","nein")</f>
        <v>nein</v>
      </c>
      <c r="H4157" s="21" t="s">
        <v>19</v>
      </c>
      <c r="I4157" s="29" t="n">
        <f aca="false">INDEX(Einstellungen!$B$27:$B$50,4)</f>
        <v>0.45</v>
      </c>
      <c r="J4157" s="29" t="n">
        <f aca="false">F4157*I4157</f>
        <v>14.4633195</v>
      </c>
    </row>
    <row r="4158" customFormat="false" ht="15" hidden="false" customHeight="false" outlineLevel="0" collapsed="false">
      <c r="A4158" s="28" t="n">
        <v>45754</v>
      </c>
      <c r="B4158" s="21" t="s">
        <v>116</v>
      </c>
      <c r="C4158" s="21" t="s">
        <v>140</v>
      </c>
      <c r="D4158" s="29" t="n">
        <v>85.45</v>
      </c>
      <c r="E4158" s="29" t="n">
        <f aca="false">D4158/10</f>
        <v>8.545</v>
      </c>
      <c r="F4158" s="29" t="n">
        <f aca="false">(E4158+Einstellungen!$B$20)*(1+Einstellungen!$B$10)</f>
        <v>32.36919</v>
      </c>
      <c r="G4158" s="21" t="str">
        <f aca="false">IF(F4158&lt;Einstellungen!$B$5,"ja","nein")</f>
        <v>nein</v>
      </c>
      <c r="H4158" s="21" t="s">
        <v>19</v>
      </c>
      <c r="I4158" s="29" t="n">
        <f aca="false">INDEX(Einstellungen!$B$27:$B$50,5)</f>
        <v>0.45</v>
      </c>
      <c r="J4158" s="29" t="n">
        <f aca="false">F4158*I4158</f>
        <v>14.5661355</v>
      </c>
    </row>
    <row r="4159" customFormat="false" ht="15" hidden="false" customHeight="false" outlineLevel="0" collapsed="false">
      <c r="A4159" s="28" t="n">
        <v>45754</v>
      </c>
      <c r="B4159" s="21" t="s">
        <v>117</v>
      </c>
      <c r="C4159" s="21" t="s">
        <v>140</v>
      </c>
      <c r="D4159" s="29" t="n">
        <v>98.74</v>
      </c>
      <c r="E4159" s="29" t="n">
        <f aca="false">D4159/10</f>
        <v>9.874</v>
      </c>
      <c r="F4159" s="29" t="n">
        <f aca="false">(E4159+Einstellungen!$B$20)*(1+Einstellungen!$B$10)</f>
        <v>33.9507</v>
      </c>
      <c r="G4159" s="21" t="str">
        <f aca="false">IF(F4159&lt;Einstellungen!$B$5,"ja","nein")</f>
        <v>nein</v>
      </c>
      <c r="H4159" s="21" t="s">
        <v>19</v>
      </c>
      <c r="I4159" s="29" t="n">
        <f aca="false">INDEX(Einstellungen!$B$27:$B$50,6)</f>
        <v>0.5</v>
      </c>
      <c r="J4159" s="29" t="n">
        <f aca="false">F4159*I4159</f>
        <v>16.97535</v>
      </c>
    </row>
    <row r="4160" customFormat="false" ht="15" hidden="false" customHeight="false" outlineLevel="0" collapsed="false">
      <c r="A4160" s="28" t="n">
        <v>45754</v>
      </c>
      <c r="B4160" s="21" t="s">
        <v>118</v>
      </c>
      <c r="C4160" s="21" t="s">
        <v>140</v>
      </c>
      <c r="D4160" s="29" t="n">
        <v>131.1</v>
      </c>
      <c r="E4160" s="29" t="n">
        <f aca="false">D4160/10</f>
        <v>13.11</v>
      </c>
      <c r="F4160" s="29" t="n">
        <f aca="false">(E4160+Einstellungen!$B$20)*(1+Einstellungen!$B$10)</f>
        <v>37.80154</v>
      </c>
      <c r="G4160" s="21" t="str">
        <f aca="false">IF(F4160&lt;Einstellungen!$B$5,"ja","nein")</f>
        <v>nein</v>
      </c>
      <c r="H4160" s="21" t="s">
        <v>19</v>
      </c>
      <c r="I4160" s="29" t="n">
        <f aca="false">INDEX(Einstellungen!$B$27:$B$50,7)</f>
        <v>0.7</v>
      </c>
      <c r="J4160" s="29" t="n">
        <f aca="false">F4160*I4160</f>
        <v>26.461078</v>
      </c>
    </row>
    <row r="4161" customFormat="false" ht="15" hidden="false" customHeight="false" outlineLevel="0" collapsed="false">
      <c r="A4161" s="28" t="n">
        <v>45754</v>
      </c>
      <c r="B4161" s="21" t="s">
        <v>119</v>
      </c>
      <c r="C4161" s="21" t="s">
        <v>140</v>
      </c>
      <c r="D4161" s="29" t="n">
        <v>175.97</v>
      </c>
      <c r="E4161" s="29" t="n">
        <f aca="false">D4161/10</f>
        <v>17.597</v>
      </c>
      <c r="F4161" s="29" t="n">
        <f aca="false">(E4161+Einstellungen!$B$20)*(1+Einstellungen!$B$10)</f>
        <v>43.14107</v>
      </c>
      <c r="G4161" s="21" t="str">
        <f aca="false">IF(F4161&lt;Einstellungen!$B$5,"ja","nein")</f>
        <v>nein</v>
      </c>
      <c r="H4161" s="21" t="s">
        <v>19</v>
      </c>
      <c r="I4161" s="29" t="n">
        <f aca="false">INDEX(Einstellungen!$B$27:$B$50,8)</f>
        <v>0.95</v>
      </c>
      <c r="J4161" s="29" t="n">
        <f aca="false">F4161*I4161</f>
        <v>40.9840165</v>
      </c>
    </row>
    <row r="4162" customFormat="false" ht="15" hidden="false" customHeight="false" outlineLevel="0" collapsed="false">
      <c r="A4162" s="28" t="n">
        <v>45754</v>
      </c>
      <c r="B4162" s="21" t="s">
        <v>120</v>
      </c>
      <c r="C4162" s="21" t="s">
        <v>140</v>
      </c>
      <c r="D4162" s="29" t="n">
        <v>144.61</v>
      </c>
      <c r="E4162" s="29" t="n">
        <f aca="false">D4162/10</f>
        <v>14.461</v>
      </c>
      <c r="F4162" s="29" t="n">
        <f aca="false">(E4162+Einstellungen!$B$20)*(1+Einstellungen!$B$10)</f>
        <v>39.40923</v>
      </c>
      <c r="G4162" s="21" t="str">
        <f aca="false">IF(F4162&lt;Einstellungen!$B$5,"ja","nein")</f>
        <v>nein</v>
      </c>
      <c r="H4162" s="21" t="s">
        <v>19</v>
      </c>
      <c r="I4162" s="29" t="n">
        <f aca="false">INDEX(Einstellungen!$B$27:$B$50,9)</f>
        <v>1.05</v>
      </c>
      <c r="J4162" s="29" t="n">
        <f aca="false">F4162*I4162</f>
        <v>41.3796915</v>
      </c>
    </row>
    <row r="4163" customFormat="false" ht="15" hidden="false" customHeight="false" outlineLevel="0" collapsed="false">
      <c r="A4163" s="28" t="n">
        <v>45754</v>
      </c>
      <c r="B4163" s="21" t="s">
        <v>121</v>
      </c>
      <c r="C4163" s="21" t="s">
        <v>140</v>
      </c>
      <c r="D4163" s="29" t="n">
        <v>107.1</v>
      </c>
      <c r="E4163" s="29" t="n">
        <f aca="false">D4163/10</f>
        <v>10.71</v>
      </c>
      <c r="F4163" s="29" t="n">
        <f aca="false">(E4163+Einstellungen!$B$20)*(1+Einstellungen!$B$10)</f>
        <v>34.94554</v>
      </c>
      <c r="G4163" s="21" t="str">
        <f aca="false">IF(F4163&lt;Einstellungen!$B$5,"ja","nein")</f>
        <v>nein</v>
      </c>
      <c r="H4163" s="21" t="s">
        <v>19</v>
      </c>
      <c r="I4163" s="29" t="n">
        <f aca="false">INDEX(Einstellungen!$B$27:$B$50,10)</f>
        <v>1.05</v>
      </c>
      <c r="J4163" s="29" t="n">
        <f aca="false">F4163*I4163</f>
        <v>36.692817</v>
      </c>
    </row>
    <row r="4164" customFormat="false" ht="15" hidden="false" customHeight="false" outlineLevel="0" collapsed="false">
      <c r="A4164" s="28" t="n">
        <v>45754</v>
      </c>
      <c r="B4164" s="21" t="s">
        <v>122</v>
      </c>
      <c r="C4164" s="21" t="s">
        <v>140</v>
      </c>
      <c r="D4164" s="29" t="n">
        <v>83.37</v>
      </c>
      <c r="E4164" s="29" t="n">
        <f aca="false">D4164/10</f>
        <v>8.337</v>
      </c>
      <c r="F4164" s="29" t="n">
        <f aca="false">(E4164+Einstellungen!$B$20)*(1+Einstellungen!$B$10)</f>
        <v>32.12167</v>
      </c>
      <c r="G4164" s="21" t="str">
        <f aca="false">IF(F4164&lt;Einstellungen!$B$5,"ja","nein")</f>
        <v>nein</v>
      </c>
      <c r="H4164" s="21" t="s">
        <v>19</v>
      </c>
      <c r="I4164" s="29" t="n">
        <f aca="false">INDEX(Einstellungen!$B$27:$B$50,11)</f>
        <v>1.05</v>
      </c>
      <c r="J4164" s="29" t="n">
        <f aca="false">F4164*I4164</f>
        <v>33.7277535</v>
      </c>
    </row>
    <row r="4165" customFormat="false" ht="15" hidden="false" customHeight="false" outlineLevel="0" collapsed="false">
      <c r="A4165" s="28" t="n">
        <v>45754</v>
      </c>
      <c r="B4165" s="21" t="s">
        <v>123</v>
      </c>
      <c r="C4165" s="21" t="s">
        <v>140</v>
      </c>
      <c r="D4165" s="29" t="n">
        <v>65</v>
      </c>
      <c r="E4165" s="29" t="n">
        <f aca="false">D4165/10</f>
        <v>6.5</v>
      </c>
      <c r="F4165" s="29" t="n">
        <f aca="false">(E4165+Einstellungen!$B$20)*(1+Einstellungen!$B$10)</f>
        <v>29.93564</v>
      </c>
      <c r="G4165" s="21" t="str">
        <f aca="false">IF(F4165&lt;Einstellungen!$B$5,"ja","nein")</f>
        <v>nein</v>
      </c>
      <c r="H4165" s="21" t="s">
        <v>19</v>
      </c>
      <c r="I4165" s="29" t="n">
        <f aca="false">INDEX(Einstellungen!$B$27:$B$50,12)</f>
        <v>1.1</v>
      </c>
      <c r="J4165" s="29" t="n">
        <f aca="false">F4165*I4165</f>
        <v>32.929204</v>
      </c>
    </row>
    <row r="4166" customFormat="false" ht="15" hidden="false" customHeight="false" outlineLevel="0" collapsed="false">
      <c r="A4166" s="28" t="n">
        <v>45754</v>
      </c>
      <c r="B4166" s="21" t="s">
        <v>124</v>
      </c>
      <c r="C4166" s="21" t="s">
        <v>140</v>
      </c>
      <c r="D4166" s="29" t="n">
        <v>11.8</v>
      </c>
      <c r="E4166" s="29" t="n">
        <f aca="false">D4166/10</f>
        <v>1.18</v>
      </c>
      <c r="F4166" s="29" t="n">
        <f aca="false">(E4166+Einstellungen!$B$20)*(1+Einstellungen!$B$10)</f>
        <v>23.60484</v>
      </c>
      <c r="G4166" s="21" t="str">
        <f aca="false">IF(F4166&lt;Einstellungen!$B$5,"ja","nein")</f>
        <v>ja</v>
      </c>
      <c r="H4166" s="21" t="s">
        <v>19</v>
      </c>
      <c r="I4166" s="29" t="n">
        <f aca="false">INDEX(Einstellungen!$B$27:$B$50,13)</f>
        <v>1.2</v>
      </c>
      <c r="J4166" s="29" t="n">
        <f aca="false">F4166*I4166</f>
        <v>28.325808</v>
      </c>
    </row>
    <row r="4167" customFormat="false" ht="15" hidden="false" customHeight="false" outlineLevel="0" collapsed="false">
      <c r="A4167" s="28" t="n">
        <v>45754</v>
      </c>
      <c r="B4167" s="21" t="s">
        <v>125</v>
      </c>
      <c r="C4167" s="21" t="s">
        <v>140</v>
      </c>
      <c r="D4167" s="29" t="n">
        <v>2.19</v>
      </c>
      <c r="E4167" s="29" t="n">
        <f aca="false">D4167/10</f>
        <v>0.219</v>
      </c>
      <c r="F4167" s="29" t="n">
        <f aca="false">(E4167+Einstellungen!$B$20)*(1+Einstellungen!$B$10)</f>
        <v>22.46125</v>
      </c>
      <c r="G4167" s="21" t="str">
        <f aca="false">IF(F4167&lt;Einstellungen!$B$5,"ja","nein")</f>
        <v>ja</v>
      </c>
      <c r="H4167" s="21" t="s">
        <v>19</v>
      </c>
      <c r="I4167" s="29" t="n">
        <f aca="false">INDEX(Einstellungen!$B$27:$B$50,14)</f>
        <v>1.15</v>
      </c>
      <c r="J4167" s="29" t="n">
        <f aca="false">F4167*I4167</f>
        <v>25.8304375</v>
      </c>
    </row>
    <row r="4168" customFormat="false" ht="15" hidden="false" customHeight="false" outlineLevel="0" collapsed="false">
      <c r="A4168" s="28" t="n">
        <v>45754</v>
      </c>
      <c r="B4168" s="21" t="s">
        <v>126</v>
      </c>
      <c r="C4168" s="21" t="s">
        <v>140</v>
      </c>
      <c r="D4168" s="29" t="n">
        <v>3.94</v>
      </c>
      <c r="E4168" s="29" t="n">
        <f aca="false">D4168/10</f>
        <v>0.394</v>
      </c>
      <c r="F4168" s="29" t="n">
        <f aca="false">(E4168+Einstellungen!$B$20)*(1+Einstellungen!$B$10)</f>
        <v>22.6695</v>
      </c>
      <c r="G4168" s="21" t="str">
        <f aca="false">IF(F4168&lt;Einstellungen!$B$5,"ja","nein")</f>
        <v>ja</v>
      </c>
      <c r="H4168" s="21" t="s">
        <v>19</v>
      </c>
      <c r="I4168" s="29" t="n">
        <f aca="false">INDEX(Einstellungen!$B$27:$B$50,15)</f>
        <v>1</v>
      </c>
      <c r="J4168" s="29" t="n">
        <f aca="false">F4168*I4168</f>
        <v>22.6695</v>
      </c>
    </row>
    <row r="4169" customFormat="false" ht="15" hidden="false" customHeight="false" outlineLevel="0" collapsed="false">
      <c r="A4169" s="28" t="n">
        <v>45754</v>
      </c>
      <c r="B4169" s="21" t="s">
        <v>127</v>
      </c>
      <c r="C4169" s="21" t="s">
        <v>140</v>
      </c>
      <c r="D4169" s="29" t="n">
        <v>60.98</v>
      </c>
      <c r="E4169" s="29" t="n">
        <f aca="false">D4169/10</f>
        <v>6.098</v>
      </c>
      <c r="F4169" s="29" t="n">
        <f aca="false">(E4169+Einstellungen!$B$20)*(1+Einstellungen!$B$10)</f>
        <v>29.45726</v>
      </c>
      <c r="G4169" s="21" t="str">
        <f aca="false">IF(F4169&lt;Einstellungen!$B$5,"ja","nein")</f>
        <v>nein</v>
      </c>
      <c r="H4169" s="21" t="s">
        <v>19</v>
      </c>
      <c r="I4169" s="29" t="n">
        <f aca="false">INDEX(Einstellungen!$B$27:$B$50,16)</f>
        <v>0.95</v>
      </c>
      <c r="J4169" s="29" t="n">
        <f aca="false">F4169*I4169</f>
        <v>27.984397</v>
      </c>
    </row>
    <row r="4170" customFormat="false" ht="15" hidden="false" customHeight="false" outlineLevel="0" collapsed="false">
      <c r="A4170" s="28" t="n">
        <v>45754</v>
      </c>
      <c r="B4170" s="21" t="s">
        <v>128</v>
      </c>
      <c r="C4170" s="21" t="s">
        <v>140</v>
      </c>
      <c r="D4170" s="29" t="n">
        <v>72</v>
      </c>
      <c r="E4170" s="29" t="n">
        <f aca="false">D4170/10</f>
        <v>7.2</v>
      </c>
      <c r="F4170" s="29" t="n">
        <f aca="false">(E4170+Einstellungen!$B$20)*(1+Einstellungen!$B$10)</f>
        <v>30.76864</v>
      </c>
      <c r="G4170" s="21" t="str">
        <f aca="false">IF(F4170&lt;Einstellungen!$B$5,"ja","nein")</f>
        <v>nein</v>
      </c>
      <c r="H4170" s="21" t="s">
        <v>19</v>
      </c>
      <c r="I4170" s="29" t="n">
        <f aca="false">INDEX(Einstellungen!$B$27:$B$50,17)</f>
        <v>0.95</v>
      </c>
      <c r="J4170" s="29" t="n">
        <f aca="false">F4170*I4170</f>
        <v>29.230208</v>
      </c>
    </row>
    <row r="4171" customFormat="false" ht="15" hidden="false" customHeight="false" outlineLevel="0" collapsed="false">
      <c r="A4171" s="28" t="n">
        <v>45754</v>
      </c>
      <c r="B4171" s="21" t="s">
        <v>129</v>
      </c>
      <c r="C4171" s="21" t="s">
        <v>140</v>
      </c>
      <c r="D4171" s="29" t="n">
        <v>102.43</v>
      </c>
      <c r="E4171" s="29" t="n">
        <f aca="false">D4171/10</f>
        <v>10.243</v>
      </c>
      <c r="F4171" s="29" t="n">
        <f aca="false">(E4171+Einstellungen!$B$20)*(1+Einstellungen!$B$10)</f>
        <v>34.38981</v>
      </c>
      <c r="G4171" s="21" t="str">
        <f aca="false">IF(F4171&lt;Einstellungen!$B$5,"ja","nein")</f>
        <v>nein</v>
      </c>
      <c r="H4171" s="21" t="s">
        <v>19</v>
      </c>
      <c r="I4171" s="29" t="n">
        <f aca="false">INDEX(Einstellungen!$B$27:$B$50,18)</f>
        <v>1.1</v>
      </c>
      <c r="J4171" s="29" t="n">
        <f aca="false">F4171*I4171</f>
        <v>37.828791</v>
      </c>
    </row>
    <row r="4172" customFormat="false" ht="15" hidden="false" customHeight="false" outlineLevel="0" collapsed="false">
      <c r="A4172" s="28" t="n">
        <v>45754</v>
      </c>
      <c r="B4172" s="21" t="s">
        <v>130</v>
      </c>
      <c r="C4172" s="21" t="s">
        <v>140</v>
      </c>
      <c r="D4172" s="29" t="n">
        <v>127.6</v>
      </c>
      <c r="E4172" s="29" t="n">
        <f aca="false">D4172/10</f>
        <v>12.76</v>
      </c>
      <c r="F4172" s="29" t="n">
        <f aca="false">(E4172+Einstellungen!$B$20)*(1+Einstellungen!$B$10)</f>
        <v>37.38504</v>
      </c>
      <c r="G4172" s="21" t="str">
        <f aca="false">IF(F4172&lt;Einstellungen!$B$5,"ja","nein")</f>
        <v>nein</v>
      </c>
      <c r="H4172" s="21" t="s">
        <v>19</v>
      </c>
      <c r="I4172" s="29" t="n">
        <f aca="false">INDEX(Einstellungen!$B$27:$B$50,19)</f>
        <v>1.35</v>
      </c>
      <c r="J4172" s="29" t="n">
        <f aca="false">F4172*I4172</f>
        <v>50.469804</v>
      </c>
    </row>
    <row r="4173" customFormat="false" ht="15" hidden="false" customHeight="false" outlineLevel="0" collapsed="false">
      <c r="A4173" s="28" t="n">
        <v>45754</v>
      </c>
      <c r="B4173" s="21" t="s">
        <v>131</v>
      </c>
      <c r="C4173" s="21" t="s">
        <v>140</v>
      </c>
      <c r="D4173" s="29" t="n">
        <v>168.45</v>
      </c>
      <c r="E4173" s="29" t="n">
        <f aca="false">D4173/10</f>
        <v>16.845</v>
      </c>
      <c r="F4173" s="29" t="n">
        <f aca="false">(E4173+Einstellungen!$B$20)*(1+Einstellungen!$B$10)</f>
        <v>42.24619</v>
      </c>
      <c r="G4173" s="21" t="str">
        <f aca="false">IF(F4173&lt;Einstellungen!$B$5,"ja","nein")</f>
        <v>nein</v>
      </c>
      <c r="H4173" s="21" t="s">
        <v>19</v>
      </c>
      <c r="I4173" s="29" t="n">
        <f aca="false">INDEX(Einstellungen!$B$27:$B$50,20)</f>
        <v>1.45</v>
      </c>
      <c r="J4173" s="29" t="n">
        <f aca="false">F4173*I4173</f>
        <v>61.2569755</v>
      </c>
    </row>
    <row r="4174" customFormat="false" ht="15" hidden="false" customHeight="false" outlineLevel="0" collapsed="false">
      <c r="A4174" s="28" t="n">
        <v>45754</v>
      </c>
      <c r="B4174" s="21" t="s">
        <v>132</v>
      </c>
      <c r="C4174" s="21" t="s">
        <v>140</v>
      </c>
      <c r="D4174" s="29" t="n">
        <v>165.05</v>
      </c>
      <c r="E4174" s="29" t="n">
        <f aca="false">D4174/10</f>
        <v>16.505</v>
      </c>
      <c r="F4174" s="29" t="n">
        <f aca="false">(E4174+Einstellungen!$B$20)*(1+Einstellungen!$B$10)</f>
        <v>41.84159</v>
      </c>
      <c r="G4174" s="21" t="str">
        <f aca="false">IF(F4174&lt;Einstellungen!$B$5,"ja","nein")</f>
        <v>nein</v>
      </c>
      <c r="H4174" s="21" t="s">
        <v>19</v>
      </c>
      <c r="I4174" s="29" t="n">
        <f aca="false">INDEX(Einstellungen!$B$27:$B$50,21)</f>
        <v>1.4</v>
      </c>
      <c r="J4174" s="29" t="n">
        <f aca="false">F4174*I4174</f>
        <v>58.578226</v>
      </c>
    </row>
    <row r="4175" customFormat="false" ht="15" hidden="false" customHeight="false" outlineLevel="0" collapsed="false">
      <c r="A4175" s="28" t="n">
        <v>45754</v>
      </c>
      <c r="B4175" s="21" t="s">
        <v>133</v>
      </c>
      <c r="C4175" s="21" t="s">
        <v>140</v>
      </c>
      <c r="D4175" s="29" t="n">
        <v>138.2</v>
      </c>
      <c r="E4175" s="29" t="n">
        <f aca="false">D4175/10</f>
        <v>13.82</v>
      </c>
      <c r="F4175" s="29" t="n">
        <f aca="false">(E4175+Einstellungen!$B$20)*(1+Einstellungen!$B$10)</f>
        <v>38.64644</v>
      </c>
      <c r="G4175" s="21" t="str">
        <f aca="false">IF(F4175&lt;Einstellungen!$B$5,"ja","nein")</f>
        <v>nein</v>
      </c>
      <c r="H4175" s="21" t="s">
        <v>19</v>
      </c>
      <c r="I4175" s="29" t="n">
        <f aca="false">INDEX(Einstellungen!$B$27:$B$50,22)</f>
        <v>1.25</v>
      </c>
      <c r="J4175" s="29" t="n">
        <f aca="false">F4175*I4175</f>
        <v>48.30805</v>
      </c>
    </row>
    <row r="4176" customFormat="false" ht="15" hidden="false" customHeight="false" outlineLevel="0" collapsed="false">
      <c r="A4176" s="28" t="n">
        <v>45754</v>
      </c>
      <c r="B4176" s="21" t="s">
        <v>134</v>
      </c>
      <c r="C4176" s="21" t="s">
        <v>140</v>
      </c>
      <c r="D4176" s="29" t="n">
        <v>121.02</v>
      </c>
      <c r="E4176" s="29" t="n">
        <f aca="false">D4176/10</f>
        <v>12.102</v>
      </c>
      <c r="F4176" s="29" t="n">
        <f aca="false">(E4176+Einstellungen!$B$20)*(1+Einstellungen!$B$10)</f>
        <v>36.60202</v>
      </c>
      <c r="G4176" s="21" t="str">
        <f aca="false">IF(F4176&lt;Einstellungen!$B$5,"ja","nein")</f>
        <v>nein</v>
      </c>
      <c r="H4176" s="21" t="s">
        <v>19</v>
      </c>
      <c r="I4176" s="29" t="n">
        <f aca="false">INDEX(Einstellungen!$B$27:$B$50,23)</f>
        <v>1.05</v>
      </c>
      <c r="J4176" s="29" t="n">
        <f aca="false">F4176*I4176</f>
        <v>38.432121</v>
      </c>
    </row>
    <row r="4177" customFormat="false" ht="15" hidden="false" customHeight="false" outlineLevel="0" collapsed="false">
      <c r="A4177" s="28" t="n">
        <v>45754</v>
      </c>
      <c r="B4177" s="21" t="s">
        <v>135</v>
      </c>
      <c r="C4177" s="21" t="s">
        <v>140</v>
      </c>
      <c r="D4177" s="29" t="n">
        <v>105.21</v>
      </c>
      <c r="E4177" s="29" t="n">
        <f aca="false">D4177/10</f>
        <v>10.521</v>
      </c>
      <c r="F4177" s="29" t="n">
        <f aca="false">(E4177+Einstellungen!$B$20)*(1+Einstellungen!$B$10)</f>
        <v>34.72063</v>
      </c>
      <c r="G4177" s="21" t="str">
        <f aca="false">IF(F4177&lt;Einstellungen!$B$5,"ja","nein")</f>
        <v>nein</v>
      </c>
      <c r="H4177" s="21" t="s">
        <v>19</v>
      </c>
      <c r="I4177" s="29" t="n">
        <f aca="false">INDEX(Einstellungen!$B$27:$B$50,24)</f>
        <v>0.8</v>
      </c>
      <c r="J4177" s="29" t="n">
        <f aca="false">F4177*I4177</f>
        <v>27.776504</v>
      </c>
    </row>
    <row r="4178" customFormat="false" ht="15" hidden="false" customHeight="false" outlineLevel="0" collapsed="false">
      <c r="A4178" s="28" t="n">
        <v>45755</v>
      </c>
      <c r="B4178" s="21" t="s">
        <v>111</v>
      </c>
      <c r="C4178" s="21" t="s">
        <v>141</v>
      </c>
      <c r="D4178" s="29" t="n">
        <v>94.93</v>
      </c>
      <c r="E4178" s="29" t="n">
        <f aca="false">D4178/10</f>
        <v>9.493</v>
      </c>
      <c r="F4178" s="29" t="n">
        <f aca="false">(E4178+Einstellungen!$B$20)*(1+Einstellungen!$B$10)</f>
        <v>33.49731</v>
      </c>
      <c r="G4178" s="21" t="str">
        <f aca="false">IF(F4178&lt;Einstellungen!$B$5,"ja","nein")</f>
        <v>nein</v>
      </c>
      <c r="H4178" s="21" t="s">
        <v>19</v>
      </c>
      <c r="I4178" s="29" t="n">
        <f aca="false">INDEX(Einstellungen!$B$27:$B$50,1)</f>
        <v>0.6</v>
      </c>
      <c r="J4178" s="29" t="n">
        <f aca="false">F4178*I4178</f>
        <v>20.098386</v>
      </c>
    </row>
    <row r="4179" customFormat="false" ht="15" hidden="false" customHeight="false" outlineLevel="0" collapsed="false">
      <c r="A4179" s="28" t="n">
        <v>45755</v>
      </c>
      <c r="B4179" s="21" t="s">
        <v>113</v>
      </c>
      <c r="C4179" s="21" t="s">
        <v>141</v>
      </c>
      <c r="D4179" s="29" t="n">
        <v>87.83</v>
      </c>
      <c r="E4179" s="29" t="n">
        <f aca="false">D4179/10</f>
        <v>8.783</v>
      </c>
      <c r="F4179" s="29" t="n">
        <f aca="false">(E4179+Einstellungen!$B$20)*(1+Einstellungen!$B$10)</f>
        <v>32.65241</v>
      </c>
      <c r="G4179" s="21" t="str">
        <f aca="false">IF(F4179&lt;Einstellungen!$B$5,"ja","nein")</f>
        <v>nein</v>
      </c>
      <c r="H4179" s="21" t="s">
        <v>19</v>
      </c>
      <c r="I4179" s="29" t="n">
        <f aca="false">INDEX(Einstellungen!$B$27:$B$50,2)</f>
        <v>0.5</v>
      </c>
      <c r="J4179" s="29" t="n">
        <f aca="false">F4179*I4179</f>
        <v>16.326205</v>
      </c>
    </row>
    <row r="4180" customFormat="false" ht="15" hidden="false" customHeight="false" outlineLevel="0" collapsed="false">
      <c r="A4180" s="28" t="n">
        <v>45755</v>
      </c>
      <c r="B4180" s="21" t="s">
        <v>114</v>
      </c>
      <c r="C4180" s="21" t="s">
        <v>141</v>
      </c>
      <c r="D4180" s="29" t="n">
        <v>89.06</v>
      </c>
      <c r="E4180" s="29" t="n">
        <f aca="false">D4180/10</f>
        <v>8.906</v>
      </c>
      <c r="F4180" s="29" t="n">
        <f aca="false">(E4180+Einstellungen!$B$20)*(1+Einstellungen!$B$10)</f>
        <v>32.79878</v>
      </c>
      <c r="G4180" s="21" t="str">
        <f aca="false">IF(F4180&lt;Einstellungen!$B$5,"ja","nein")</f>
        <v>nein</v>
      </c>
      <c r="H4180" s="21" t="s">
        <v>19</v>
      </c>
      <c r="I4180" s="29" t="n">
        <f aca="false">INDEX(Einstellungen!$B$27:$B$50,3)</f>
        <v>0.45</v>
      </c>
      <c r="J4180" s="29" t="n">
        <f aca="false">F4180*I4180</f>
        <v>14.759451</v>
      </c>
    </row>
    <row r="4181" customFormat="false" ht="15" hidden="false" customHeight="false" outlineLevel="0" collapsed="false">
      <c r="A4181" s="28" t="n">
        <v>45755</v>
      </c>
      <c r="B4181" s="21" t="s">
        <v>115</v>
      </c>
      <c r="C4181" s="21" t="s">
        <v>141</v>
      </c>
      <c r="D4181" s="29" t="n">
        <v>89.9</v>
      </c>
      <c r="E4181" s="29" t="n">
        <f aca="false">D4181/10</f>
        <v>8.99</v>
      </c>
      <c r="F4181" s="29" t="n">
        <f aca="false">(E4181+Einstellungen!$B$20)*(1+Einstellungen!$B$10)</f>
        <v>32.89874</v>
      </c>
      <c r="G4181" s="21" t="str">
        <f aca="false">IF(F4181&lt;Einstellungen!$B$5,"ja","nein")</f>
        <v>nein</v>
      </c>
      <c r="H4181" s="21" t="s">
        <v>19</v>
      </c>
      <c r="I4181" s="29" t="n">
        <f aca="false">INDEX(Einstellungen!$B$27:$B$50,4)</f>
        <v>0.45</v>
      </c>
      <c r="J4181" s="29" t="n">
        <f aca="false">F4181*I4181</f>
        <v>14.804433</v>
      </c>
    </row>
    <row r="4182" customFormat="false" ht="15" hidden="false" customHeight="false" outlineLevel="0" collapsed="false">
      <c r="A4182" s="28" t="n">
        <v>45755</v>
      </c>
      <c r="B4182" s="21" t="s">
        <v>116</v>
      </c>
      <c r="C4182" s="21" t="s">
        <v>141</v>
      </c>
      <c r="D4182" s="29" t="n">
        <v>91.62</v>
      </c>
      <c r="E4182" s="29" t="n">
        <f aca="false">D4182/10</f>
        <v>9.162</v>
      </c>
      <c r="F4182" s="29" t="n">
        <f aca="false">(E4182+Einstellungen!$B$20)*(1+Einstellungen!$B$10)</f>
        <v>33.10342</v>
      </c>
      <c r="G4182" s="21" t="str">
        <f aca="false">IF(F4182&lt;Einstellungen!$B$5,"ja","nein")</f>
        <v>nein</v>
      </c>
      <c r="H4182" s="21" t="s">
        <v>19</v>
      </c>
      <c r="I4182" s="29" t="n">
        <f aca="false">INDEX(Einstellungen!$B$27:$B$50,5)</f>
        <v>0.45</v>
      </c>
      <c r="J4182" s="29" t="n">
        <f aca="false">F4182*I4182</f>
        <v>14.896539</v>
      </c>
    </row>
    <row r="4183" customFormat="false" ht="15" hidden="false" customHeight="false" outlineLevel="0" collapsed="false">
      <c r="A4183" s="28" t="n">
        <v>45755</v>
      </c>
      <c r="B4183" s="21" t="s">
        <v>117</v>
      </c>
      <c r="C4183" s="21" t="s">
        <v>141</v>
      </c>
      <c r="D4183" s="29" t="n">
        <v>105.73</v>
      </c>
      <c r="E4183" s="29" t="n">
        <f aca="false">D4183/10</f>
        <v>10.573</v>
      </c>
      <c r="F4183" s="29" t="n">
        <f aca="false">(E4183+Einstellungen!$B$20)*(1+Einstellungen!$B$10)</f>
        <v>34.78251</v>
      </c>
      <c r="G4183" s="21" t="str">
        <f aca="false">IF(F4183&lt;Einstellungen!$B$5,"ja","nein")</f>
        <v>nein</v>
      </c>
      <c r="H4183" s="21" t="s">
        <v>19</v>
      </c>
      <c r="I4183" s="29" t="n">
        <f aca="false">INDEX(Einstellungen!$B$27:$B$50,6)</f>
        <v>0.5</v>
      </c>
      <c r="J4183" s="29" t="n">
        <f aca="false">F4183*I4183</f>
        <v>17.391255</v>
      </c>
    </row>
    <row r="4184" customFormat="false" ht="15" hidden="false" customHeight="false" outlineLevel="0" collapsed="false">
      <c r="A4184" s="28" t="n">
        <v>45755</v>
      </c>
      <c r="B4184" s="21" t="s">
        <v>118</v>
      </c>
      <c r="C4184" s="21" t="s">
        <v>141</v>
      </c>
      <c r="D4184" s="29" t="n">
        <v>142.97</v>
      </c>
      <c r="E4184" s="29" t="n">
        <f aca="false">D4184/10</f>
        <v>14.297</v>
      </c>
      <c r="F4184" s="29" t="n">
        <f aca="false">(E4184+Einstellungen!$B$20)*(1+Einstellungen!$B$10)</f>
        <v>39.21407</v>
      </c>
      <c r="G4184" s="21" t="str">
        <f aca="false">IF(F4184&lt;Einstellungen!$B$5,"ja","nein")</f>
        <v>nein</v>
      </c>
      <c r="H4184" s="21" t="s">
        <v>19</v>
      </c>
      <c r="I4184" s="29" t="n">
        <f aca="false">INDEX(Einstellungen!$B$27:$B$50,7)</f>
        <v>0.7</v>
      </c>
      <c r="J4184" s="29" t="n">
        <f aca="false">F4184*I4184</f>
        <v>27.449849</v>
      </c>
    </row>
    <row r="4185" customFormat="false" ht="15" hidden="false" customHeight="false" outlineLevel="0" collapsed="false">
      <c r="A4185" s="28" t="n">
        <v>45755</v>
      </c>
      <c r="B4185" s="21" t="s">
        <v>119</v>
      </c>
      <c r="C4185" s="21" t="s">
        <v>141</v>
      </c>
      <c r="D4185" s="29" t="n">
        <v>180.55</v>
      </c>
      <c r="E4185" s="29" t="n">
        <f aca="false">D4185/10</f>
        <v>18.055</v>
      </c>
      <c r="F4185" s="29" t="n">
        <f aca="false">(E4185+Einstellungen!$B$20)*(1+Einstellungen!$B$10)</f>
        <v>43.68609</v>
      </c>
      <c r="G4185" s="21" t="str">
        <f aca="false">IF(F4185&lt;Einstellungen!$B$5,"ja","nein")</f>
        <v>nein</v>
      </c>
      <c r="H4185" s="21" t="s">
        <v>19</v>
      </c>
      <c r="I4185" s="29" t="n">
        <f aca="false">INDEX(Einstellungen!$B$27:$B$50,8)</f>
        <v>0.95</v>
      </c>
      <c r="J4185" s="29" t="n">
        <f aca="false">F4185*I4185</f>
        <v>41.5017855</v>
      </c>
    </row>
    <row r="4186" customFormat="false" ht="15" hidden="false" customHeight="false" outlineLevel="0" collapsed="false">
      <c r="A4186" s="28" t="n">
        <v>45755</v>
      </c>
      <c r="B4186" s="21" t="s">
        <v>120</v>
      </c>
      <c r="C4186" s="21" t="s">
        <v>141</v>
      </c>
      <c r="D4186" s="29" t="n">
        <v>136.77</v>
      </c>
      <c r="E4186" s="29" t="n">
        <f aca="false">D4186/10</f>
        <v>13.677</v>
      </c>
      <c r="F4186" s="29" t="n">
        <f aca="false">(E4186+Einstellungen!$B$20)*(1+Einstellungen!$B$10)</f>
        <v>38.47627</v>
      </c>
      <c r="G4186" s="21" t="str">
        <f aca="false">IF(F4186&lt;Einstellungen!$B$5,"ja","nein")</f>
        <v>nein</v>
      </c>
      <c r="H4186" s="21" t="s">
        <v>19</v>
      </c>
      <c r="I4186" s="29" t="n">
        <f aca="false">INDEX(Einstellungen!$B$27:$B$50,9)</f>
        <v>1.05</v>
      </c>
      <c r="J4186" s="29" t="n">
        <f aca="false">F4186*I4186</f>
        <v>40.4000835</v>
      </c>
    </row>
    <row r="4187" customFormat="false" ht="15" hidden="false" customHeight="false" outlineLevel="0" collapsed="false">
      <c r="A4187" s="28" t="n">
        <v>45755</v>
      </c>
      <c r="B4187" s="21" t="s">
        <v>121</v>
      </c>
      <c r="C4187" s="21" t="s">
        <v>141</v>
      </c>
      <c r="D4187" s="29" t="n">
        <v>91.3</v>
      </c>
      <c r="E4187" s="29" t="n">
        <f aca="false">D4187/10</f>
        <v>9.13</v>
      </c>
      <c r="F4187" s="29" t="n">
        <f aca="false">(E4187+Einstellungen!$B$20)*(1+Einstellungen!$B$10)</f>
        <v>33.06534</v>
      </c>
      <c r="G4187" s="21" t="str">
        <f aca="false">IF(F4187&lt;Einstellungen!$B$5,"ja","nein")</f>
        <v>nein</v>
      </c>
      <c r="H4187" s="21" t="s">
        <v>19</v>
      </c>
      <c r="I4187" s="29" t="n">
        <f aca="false">INDEX(Einstellungen!$B$27:$B$50,10)</f>
        <v>1.05</v>
      </c>
      <c r="J4187" s="29" t="n">
        <f aca="false">F4187*I4187</f>
        <v>34.718607</v>
      </c>
    </row>
    <row r="4188" customFormat="false" ht="15" hidden="false" customHeight="false" outlineLevel="0" collapsed="false">
      <c r="A4188" s="28" t="n">
        <v>45755</v>
      </c>
      <c r="B4188" s="21" t="s">
        <v>122</v>
      </c>
      <c r="C4188" s="21" t="s">
        <v>141</v>
      </c>
      <c r="D4188" s="29" t="n">
        <v>76.47</v>
      </c>
      <c r="E4188" s="29" t="n">
        <f aca="false">D4188/10</f>
        <v>7.647</v>
      </c>
      <c r="F4188" s="29" t="n">
        <f aca="false">(E4188+Einstellungen!$B$20)*(1+Einstellungen!$B$10)</f>
        <v>31.30057</v>
      </c>
      <c r="G4188" s="21" t="str">
        <f aca="false">IF(F4188&lt;Einstellungen!$B$5,"ja","nein")</f>
        <v>nein</v>
      </c>
      <c r="H4188" s="21" t="s">
        <v>19</v>
      </c>
      <c r="I4188" s="29" t="n">
        <f aca="false">INDEX(Einstellungen!$B$27:$B$50,11)</f>
        <v>1.05</v>
      </c>
      <c r="J4188" s="29" t="n">
        <f aca="false">F4188*I4188</f>
        <v>32.8655985</v>
      </c>
    </row>
    <row r="4189" customFormat="false" ht="15" hidden="false" customHeight="false" outlineLevel="0" collapsed="false">
      <c r="A4189" s="28" t="n">
        <v>45755</v>
      </c>
      <c r="B4189" s="21" t="s">
        <v>123</v>
      </c>
      <c r="C4189" s="21" t="s">
        <v>141</v>
      </c>
      <c r="D4189" s="29" t="n">
        <v>61.09</v>
      </c>
      <c r="E4189" s="29" t="n">
        <f aca="false">D4189/10</f>
        <v>6.109</v>
      </c>
      <c r="F4189" s="29" t="n">
        <f aca="false">(E4189+Einstellungen!$B$20)*(1+Einstellungen!$B$10)</f>
        <v>29.47035</v>
      </c>
      <c r="G4189" s="21" t="str">
        <f aca="false">IF(F4189&lt;Einstellungen!$B$5,"ja","nein")</f>
        <v>nein</v>
      </c>
      <c r="H4189" s="21" t="s">
        <v>19</v>
      </c>
      <c r="I4189" s="29" t="n">
        <f aca="false">INDEX(Einstellungen!$B$27:$B$50,12)</f>
        <v>1.1</v>
      </c>
      <c r="J4189" s="29" t="n">
        <f aca="false">F4189*I4189</f>
        <v>32.417385</v>
      </c>
    </row>
    <row r="4190" customFormat="false" ht="15" hidden="false" customHeight="false" outlineLevel="0" collapsed="false">
      <c r="A4190" s="28" t="n">
        <v>45755</v>
      </c>
      <c r="B4190" s="21" t="s">
        <v>124</v>
      </c>
      <c r="C4190" s="21" t="s">
        <v>141</v>
      </c>
      <c r="D4190" s="29" t="n">
        <v>19.57</v>
      </c>
      <c r="E4190" s="29" t="n">
        <f aca="false">D4190/10</f>
        <v>1.957</v>
      </c>
      <c r="F4190" s="29" t="n">
        <f aca="false">(E4190+Einstellungen!$B$20)*(1+Einstellungen!$B$10)</f>
        <v>24.52947</v>
      </c>
      <c r="G4190" s="21" t="str">
        <f aca="false">IF(F4190&lt;Einstellungen!$B$5,"ja","nein")</f>
        <v>ja</v>
      </c>
      <c r="H4190" s="21" t="s">
        <v>19</v>
      </c>
      <c r="I4190" s="29" t="n">
        <f aca="false">INDEX(Einstellungen!$B$27:$B$50,13)</f>
        <v>1.2</v>
      </c>
      <c r="J4190" s="29" t="n">
        <f aca="false">F4190*I4190</f>
        <v>29.435364</v>
      </c>
    </row>
    <row r="4191" customFormat="false" ht="15" hidden="false" customHeight="false" outlineLevel="0" collapsed="false">
      <c r="A4191" s="28" t="n">
        <v>45755</v>
      </c>
      <c r="B4191" s="21" t="s">
        <v>125</v>
      </c>
      <c r="C4191" s="21" t="s">
        <v>141</v>
      </c>
      <c r="D4191" s="29" t="n">
        <v>16.83</v>
      </c>
      <c r="E4191" s="29" t="n">
        <f aca="false">D4191/10</f>
        <v>1.683</v>
      </c>
      <c r="F4191" s="29" t="n">
        <f aca="false">(E4191+Einstellungen!$B$20)*(1+Einstellungen!$B$10)</f>
        <v>24.20341</v>
      </c>
      <c r="G4191" s="21" t="str">
        <f aca="false">IF(F4191&lt;Einstellungen!$B$5,"ja","nein")</f>
        <v>ja</v>
      </c>
      <c r="H4191" s="21" t="s">
        <v>19</v>
      </c>
      <c r="I4191" s="29" t="n">
        <f aca="false">INDEX(Einstellungen!$B$27:$B$50,14)</f>
        <v>1.15</v>
      </c>
      <c r="J4191" s="29" t="n">
        <f aca="false">F4191*I4191</f>
        <v>27.8339215</v>
      </c>
    </row>
    <row r="4192" customFormat="false" ht="15" hidden="false" customHeight="false" outlineLevel="0" collapsed="false">
      <c r="A4192" s="28" t="n">
        <v>45755</v>
      </c>
      <c r="B4192" s="21" t="s">
        <v>126</v>
      </c>
      <c r="C4192" s="21" t="s">
        <v>141</v>
      </c>
      <c r="D4192" s="29" t="n">
        <v>28.59</v>
      </c>
      <c r="E4192" s="29" t="n">
        <f aca="false">D4192/10</f>
        <v>2.859</v>
      </c>
      <c r="F4192" s="29" t="n">
        <f aca="false">(E4192+Einstellungen!$B$20)*(1+Einstellungen!$B$10)</f>
        <v>25.60285</v>
      </c>
      <c r="G4192" s="21" t="str">
        <f aca="false">IF(F4192&lt;Einstellungen!$B$5,"ja","nein")</f>
        <v>ja</v>
      </c>
      <c r="H4192" s="21" t="s">
        <v>19</v>
      </c>
      <c r="I4192" s="29" t="n">
        <f aca="false">INDEX(Einstellungen!$B$27:$B$50,15)</f>
        <v>1</v>
      </c>
      <c r="J4192" s="29" t="n">
        <f aca="false">F4192*I4192</f>
        <v>25.60285</v>
      </c>
    </row>
    <row r="4193" customFormat="false" ht="15" hidden="false" customHeight="false" outlineLevel="0" collapsed="false">
      <c r="A4193" s="28" t="n">
        <v>45755</v>
      </c>
      <c r="B4193" s="21" t="s">
        <v>127</v>
      </c>
      <c r="C4193" s="21" t="s">
        <v>141</v>
      </c>
      <c r="D4193" s="29" t="n">
        <v>57.47</v>
      </c>
      <c r="E4193" s="29" t="n">
        <f aca="false">D4193/10</f>
        <v>5.747</v>
      </c>
      <c r="F4193" s="29" t="n">
        <f aca="false">(E4193+Einstellungen!$B$20)*(1+Einstellungen!$B$10)</f>
        <v>29.03957</v>
      </c>
      <c r="G4193" s="21" t="str">
        <f aca="false">IF(F4193&lt;Einstellungen!$B$5,"ja","nein")</f>
        <v>nein</v>
      </c>
      <c r="H4193" s="21" t="s">
        <v>19</v>
      </c>
      <c r="I4193" s="29" t="n">
        <f aca="false">INDEX(Einstellungen!$B$27:$B$50,16)</f>
        <v>0.95</v>
      </c>
      <c r="J4193" s="29" t="n">
        <f aca="false">F4193*I4193</f>
        <v>27.5875915</v>
      </c>
    </row>
    <row r="4194" customFormat="false" ht="15" hidden="false" customHeight="false" outlineLevel="0" collapsed="false">
      <c r="A4194" s="28" t="n">
        <v>45755</v>
      </c>
      <c r="B4194" s="21" t="s">
        <v>128</v>
      </c>
      <c r="C4194" s="21" t="s">
        <v>141</v>
      </c>
      <c r="D4194" s="29" t="n">
        <v>73.33</v>
      </c>
      <c r="E4194" s="29" t="n">
        <f aca="false">D4194/10</f>
        <v>7.333</v>
      </c>
      <c r="F4194" s="29" t="n">
        <f aca="false">(E4194+Einstellungen!$B$20)*(1+Einstellungen!$B$10)</f>
        <v>30.92691</v>
      </c>
      <c r="G4194" s="21" t="str">
        <f aca="false">IF(F4194&lt;Einstellungen!$B$5,"ja","nein")</f>
        <v>nein</v>
      </c>
      <c r="H4194" s="21" t="s">
        <v>19</v>
      </c>
      <c r="I4194" s="29" t="n">
        <f aca="false">INDEX(Einstellungen!$B$27:$B$50,17)</f>
        <v>0.95</v>
      </c>
      <c r="J4194" s="29" t="n">
        <f aca="false">F4194*I4194</f>
        <v>29.3805645</v>
      </c>
    </row>
    <row r="4195" customFormat="false" ht="15" hidden="false" customHeight="false" outlineLevel="0" collapsed="false">
      <c r="A4195" s="28" t="n">
        <v>45755</v>
      </c>
      <c r="B4195" s="21" t="s">
        <v>129</v>
      </c>
      <c r="C4195" s="21" t="s">
        <v>141</v>
      </c>
      <c r="D4195" s="29" t="n">
        <v>90.34</v>
      </c>
      <c r="E4195" s="29" t="n">
        <f aca="false">D4195/10</f>
        <v>9.034</v>
      </c>
      <c r="F4195" s="29" t="n">
        <f aca="false">(E4195+Einstellungen!$B$20)*(1+Einstellungen!$B$10)</f>
        <v>32.9511</v>
      </c>
      <c r="G4195" s="21" t="str">
        <f aca="false">IF(F4195&lt;Einstellungen!$B$5,"ja","nein")</f>
        <v>nein</v>
      </c>
      <c r="H4195" s="21" t="s">
        <v>19</v>
      </c>
      <c r="I4195" s="29" t="n">
        <f aca="false">INDEX(Einstellungen!$B$27:$B$50,18)</f>
        <v>1.1</v>
      </c>
      <c r="J4195" s="29" t="n">
        <f aca="false">F4195*I4195</f>
        <v>36.24621</v>
      </c>
    </row>
    <row r="4196" customFormat="false" ht="15" hidden="false" customHeight="false" outlineLevel="0" collapsed="false">
      <c r="A4196" s="28" t="n">
        <v>45755</v>
      </c>
      <c r="B4196" s="21" t="s">
        <v>130</v>
      </c>
      <c r="C4196" s="21" t="s">
        <v>141</v>
      </c>
      <c r="D4196" s="29" t="n">
        <v>118.26</v>
      </c>
      <c r="E4196" s="29" t="n">
        <f aca="false">D4196/10</f>
        <v>11.826</v>
      </c>
      <c r="F4196" s="29" t="n">
        <f aca="false">(E4196+Einstellungen!$B$20)*(1+Einstellungen!$B$10)</f>
        <v>36.27358</v>
      </c>
      <c r="G4196" s="21" t="str">
        <f aca="false">IF(F4196&lt;Einstellungen!$B$5,"ja","nein")</f>
        <v>nein</v>
      </c>
      <c r="H4196" s="21" t="s">
        <v>19</v>
      </c>
      <c r="I4196" s="29" t="n">
        <f aca="false">INDEX(Einstellungen!$B$27:$B$50,19)</f>
        <v>1.35</v>
      </c>
      <c r="J4196" s="29" t="n">
        <f aca="false">F4196*I4196</f>
        <v>48.969333</v>
      </c>
    </row>
    <row r="4197" customFormat="false" ht="15" hidden="false" customHeight="false" outlineLevel="0" collapsed="false">
      <c r="A4197" s="28" t="n">
        <v>45755</v>
      </c>
      <c r="B4197" s="21" t="s">
        <v>131</v>
      </c>
      <c r="C4197" s="21" t="s">
        <v>141</v>
      </c>
      <c r="D4197" s="29" t="n">
        <v>180.4</v>
      </c>
      <c r="E4197" s="29" t="n">
        <f aca="false">D4197/10</f>
        <v>18.04</v>
      </c>
      <c r="F4197" s="29" t="n">
        <f aca="false">(E4197+Einstellungen!$B$20)*(1+Einstellungen!$B$10)</f>
        <v>43.66824</v>
      </c>
      <c r="G4197" s="21" t="str">
        <f aca="false">IF(F4197&lt;Einstellungen!$B$5,"ja","nein")</f>
        <v>nein</v>
      </c>
      <c r="H4197" s="21" t="s">
        <v>19</v>
      </c>
      <c r="I4197" s="29" t="n">
        <f aca="false">INDEX(Einstellungen!$B$27:$B$50,20)</f>
        <v>1.45</v>
      </c>
      <c r="J4197" s="29" t="n">
        <f aca="false">F4197*I4197</f>
        <v>63.318948</v>
      </c>
    </row>
    <row r="4198" customFormat="false" ht="15" hidden="false" customHeight="false" outlineLevel="0" collapsed="false">
      <c r="A4198" s="28" t="n">
        <v>45755</v>
      </c>
      <c r="B4198" s="21" t="s">
        <v>132</v>
      </c>
      <c r="C4198" s="21" t="s">
        <v>141</v>
      </c>
      <c r="D4198" s="29" t="n">
        <v>171.31</v>
      </c>
      <c r="E4198" s="29" t="n">
        <f aca="false">D4198/10</f>
        <v>17.131</v>
      </c>
      <c r="F4198" s="29" t="n">
        <f aca="false">(E4198+Einstellungen!$B$20)*(1+Einstellungen!$B$10)</f>
        <v>42.58653</v>
      </c>
      <c r="G4198" s="21" t="str">
        <f aca="false">IF(F4198&lt;Einstellungen!$B$5,"ja","nein")</f>
        <v>nein</v>
      </c>
      <c r="H4198" s="21" t="s">
        <v>19</v>
      </c>
      <c r="I4198" s="29" t="n">
        <f aca="false">INDEX(Einstellungen!$B$27:$B$50,21)</f>
        <v>1.4</v>
      </c>
      <c r="J4198" s="29" t="n">
        <f aca="false">F4198*I4198</f>
        <v>59.621142</v>
      </c>
    </row>
    <row r="4199" customFormat="false" ht="15" hidden="false" customHeight="false" outlineLevel="0" collapsed="false">
      <c r="A4199" s="28" t="n">
        <v>45755</v>
      </c>
      <c r="B4199" s="21" t="s">
        <v>133</v>
      </c>
      <c r="C4199" s="21" t="s">
        <v>141</v>
      </c>
      <c r="D4199" s="29" t="n">
        <v>140</v>
      </c>
      <c r="E4199" s="29" t="n">
        <f aca="false">D4199/10</f>
        <v>14</v>
      </c>
      <c r="F4199" s="29" t="n">
        <f aca="false">(E4199+Einstellungen!$B$20)*(1+Einstellungen!$B$10)</f>
        <v>38.86064</v>
      </c>
      <c r="G4199" s="21" t="str">
        <f aca="false">IF(F4199&lt;Einstellungen!$B$5,"ja","nein")</f>
        <v>nein</v>
      </c>
      <c r="H4199" s="21" t="s">
        <v>19</v>
      </c>
      <c r="I4199" s="29" t="n">
        <f aca="false">INDEX(Einstellungen!$B$27:$B$50,22)</f>
        <v>1.25</v>
      </c>
      <c r="J4199" s="29" t="n">
        <f aca="false">F4199*I4199</f>
        <v>48.5758</v>
      </c>
    </row>
    <row r="4200" customFormat="false" ht="15" hidden="false" customHeight="false" outlineLevel="0" collapsed="false">
      <c r="A4200" s="28" t="n">
        <v>45755</v>
      </c>
      <c r="B4200" s="21" t="s">
        <v>134</v>
      </c>
      <c r="C4200" s="21" t="s">
        <v>141</v>
      </c>
      <c r="D4200" s="29" t="n">
        <v>120.47</v>
      </c>
      <c r="E4200" s="29" t="n">
        <f aca="false">D4200/10</f>
        <v>12.047</v>
      </c>
      <c r="F4200" s="29" t="n">
        <f aca="false">(E4200+Einstellungen!$B$20)*(1+Einstellungen!$B$10)</f>
        <v>36.53657</v>
      </c>
      <c r="G4200" s="21" t="str">
        <f aca="false">IF(F4200&lt;Einstellungen!$B$5,"ja","nein")</f>
        <v>nein</v>
      </c>
      <c r="H4200" s="21" t="s">
        <v>19</v>
      </c>
      <c r="I4200" s="29" t="n">
        <f aca="false">INDEX(Einstellungen!$B$27:$B$50,23)</f>
        <v>1.05</v>
      </c>
      <c r="J4200" s="29" t="n">
        <f aca="false">F4200*I4200</f>
        <v>38.3633985</v>
      </c>
    </row>
    <row r="4201" customFormat="false" ht="15" hidden="false" customHeight="false" outlineLevel="0" collapsed="false">
      <c r="A4201" s="28" t="n">
        <v>45755</v>
      </c>
      <c r="B4201" s="21" t="s">
        <v>135</v>
      </c>
      <c r="C4201" s="21" t="s">
        <v>141</v>
      </c>
      <c r="D4201" s="29" t="n">
        <v>105.12</v>
      </c>
      <c r="E4201" s="29" t="n">
        <f aca="false">D4201/10</f>
        <v>10.512</v>
      </c>
      <c r="F4201" s="29" t="n">
        <f aca="false">(E4201+Einstellungen!$B$20)*(1+Einstellungen!$B$10)</f>
        <v>34.70992</v>
      </c>
      <c r="G4201" s="21" t="str">
        <f aca="false">IF(F4201&lt;Einstellungen!$B$5,"ja","nein")</f>
        <v>nein</v>
      </c>
      <c r="H4201" s="21" t="s">
        <v>19</v>
      </c>
      <c r="I4201" s="29" t="n">
        <f aca="false">INDEX(Einstellungen!$B$27:$B$50,24)</f>
        <v>0.8</v>
      </c>
      <c r="J4201" s="29" t="n">
        <f aca="false">F4201*I4201</f>
        <v>27.767936</v>
      </c>
    </row>
    <row r="4202" customFormat="false" ht="15" hidden="false" customHeight="false" outlineLevel="0" collapsed="false">
      <c r="A4202" s="28" t="n">
        <v>45756</v>
      </c>
      <c r="B4202" s="21" t="s">
        <v>111</v>
      </c>
      <c r="C4202" s="21" t="s">
        <v>112</v>
      </c>
      <c r="D4202" s="29" t="n">
        <v>104.99</v>
      </c>
      <c r="E4202" s="29" t="n">
        <f aca="false">D4202/10</f>
        <v>10.499</v>
      </c>
      <c r="F4202" s="29" t="n">
        <f aca="false">(E4202+Einstellungen!$B$20)*(1+Einstellungen!$B$10)</f>
        <v>34.69445</v>
      </c>
      <c r="G4202" s="21" t="str">
        <f aca="false">IF(F4202&lt;Einstellungen!$B$5,"ja","nein")</f>
        <v>nein</v>
      </c>
      <c r="H4202" s="21" t="s">
        <v>19</v>
      </c>
      <c r="I4202" s="29" t="n">
        <f aca="false">INDEX(Einstellungen!$B$27:$B$50,1)</f>
        <v>0.6</v>
      </c>
      <c r="J4202" s="29" t="n">
        <f aca="false">F4202*I4202</f>
        <v>20.81667</v>
      </c>
    </row>
    <row r="4203" customFormat="false" ht="15" hidden="false" customHeight="false" outlineLevel="0" collapsed="false">
      <c r="A4203" s="28" t="n">
        <v>45756</v>
      </c>
      <c r="B4203" s="21" t="s">
        <v>113</v>
      </c>
      <c r="C4203" s="21" t="s">
        <v>112</v>
      </c>
      <c r="D4203" s="29" t="n">
        <v>95.99</v>
      </c>
      <c r="E4203" s="29" t="n">
        <f aca="false">D4203/10</f>
        <v>9.599</v>
      </c>
      <c r="F4203" s="29" t="n">
        <f aca="false">(E4203+Einstellungen!$B$20)*(1+Einstellungen!$B$10)</f>
        <v>33.62345</v>
      </c>
      <c r="G4203" s="21" t="str">
        <f aca="false">IF(F4203&lt;Einstellungen!$B$5,"ja","nein")</f>
        <v>nein</v>
      </c>
      <c r="H4203" s="21" t="s">
        <v>19</v>
      </c>
      <c r="I4203" s="29" t="n">
        <f aca="false">INDEX(Einstellungen!$B$27:$B$50,2)</f>
        <v>0.5</v>
      </c>
      <c r="J4203" s="29" t="n">
        <f aca="false">F4203*I4203</f>
        <v>16.811725</v>
      </c>
    </row>
    <row r="4204" customFormat="false" ht="15" hidden="false" customHeight="false" outlineLevel="0" collapsed="false">
      <c r="A4204" s="28" t="n">
        <v>45756</v>
      </c>
      <c r="B4204" s="21" t="s">
        <v>114</v>
      </c>
      <c r="C4204" s="21" t="s">
        <v>112</v>
      </c>
      <c r="D4204" s="29" t="n">
        <v>94.67</v>
      </c>
      <c r="E4204" s="29" t="n">
        <f aca="false">D4204/10</f>
        <v>9.467</v>
      </c>
      <c r="F4204" s="29" t="n">
        <f aca="false">(E4204+Einstellungen!$B$20)*(1+Einstellungen!$B$10)</f>
        <v>33.46637</v>
      </c>
      <c r="G4204" s="21" t="str">
        <f aca="false">IF(F4204&lt;Einstellungen!$B$5,"ja","nein")</f>
        <v>nein</v>
      </c>
      <c r="H4204" s="21" t="s">
        <v>19</v>
      </c>
      <c r="I4204" s="29" t="n">
        <f aca="false">INDEX(Einstellungen!$B$27:$B$50,3)</f>
        <v>0.45</v>
      </c>
      <c r="J4204" s="29" t="n">
        <f aca="false">F4204*I4204</f>
        <v>15.0598665</v>
      </c>
    </row>
    <row r="4205" customFormat="false" ht="15" hidden="false" customHeight="false" outlineLevel="0" collapsed="false">
      <c r="A4205" s="28" t="n">
        <v>45756</v>
      </c>
      <c r="B4205" s="21" t="s">
        <v>115</v>
      </c>
      <c r="C4205" s="21" t="s">
        <v>112</v>
      </c>
      <c r="D4205" s="29" t="n">
        <v>94.45</v>
      </c>
      <c r="E4205" s="29" t="n">
        <f aca="false">D4205/10</f>
        <v>9.445</v>
      </c>
      <c r="F4205" s="29" t="n">
        <f aca="false">(E4205+Einstellungen!$B$20)*(1+Einstellungen!$B$10)</f>
        <v>33.44019</v>
      </c>
      <c r="G4205" s="21" t="str">
        <f aca="false">IF(F4205&lt;Einstellungen!$B$5,"ja","nein")</f>
        <v>nein</v>
      </c>
      <c r="H4205" s="21" t="s">
        <v>19</v>
      </c>
      <c r="I4205" s="29" t="n">
        <f aca="false">INDEX(Einstellungen!$B$27:$B$50,4)</f>
        <v>0.45</v>
      </c>
      <c r="J4205" s="29" t="n">
        <f aca="false">F4205*I4205</f>
        <v>15.0480855</v>
      </c>
    </row>
    <row r="4206" customFormat="false" ht="15" hidden="false" customHeight="false" outlineLevel="0" collapsed="false">
      <c r="A4206" s="28" t="n">
        <v>45756</v>
      </c>
      <c r="B4206" s="21" t="s">
        <v>116</v>
      </c>
      <c r="C4206" s="21" t="s">
        <v>112</v>
      </c>
      <c r="D4206" s="29" t="n">
        <v>95.79</v>
      </c>
      <c r="E4206" s="29" t="n">
        <f aca="false">D4206/10</f>
        <v>9.579</v>
      </c>
      <c r="F4206" s="29" t="n">
        <f aca="false">(E4206+Einstellungen!$B$20)*(1+Einstellungen!$B$10)</f>
        <v>33.59965</v>
      </c>
      <c r="G4206" s="21" t="str">
        <f aca="false">IF(F4206&lt;Einstellungen!$B$5,"ja","nein")</f>
        <v>nein</v>
      </c>
      <c r="H4206" s="21" t="s">
        <v>19</v>
      </c>
      <c r="I4206" s="29" t="n">
        <f aca="false">INDEX(Einstellungen!$B$27:$B$50,5)</f>
        <v>0.45</v>
      </c>
      <c r="J4206" s="29" t="n">
        <f aca="false">F4206*I4206</f>
        <v>15.1198425</v>
      </c>
    </row>
    <row r="4207" customFormat="false" ht="15" hidden="false" customHeight="false" outlineLevel="0" collapsed="false">
      <c r="A4207" s="28" t="n">
        <v>45756</v>
      </c>
      <c r="B4207" s="21" t="s">
        <v>117</v>
      </c>
      <c r="C4207" s="21" t="s">
        <v>112</v>
      </c>
      <c r="D4207" s="29" t="n">
        <v>109.45</v>
      </c>
      <c r="E4207" s="29" t="n">
        <f aca="false">D4207/10</f>
        <v>10.945</v>
      </c>
      <c r="F4207" s="29" t="n">
        <f aca="false">(E4207+Einstellungen!$B$20)*(1+Einstellungen!$B$10)</f>
        <v>35.22519</v>
      </c>
      <c r="G4207" s="21" t="str">
        <f aca="false">IF(F4207&lt;Einstellungen!$B$5,"ja","nein")</f>
        <v>nein</v>
      </c>
      <c r="H4207" s="21" t="s">
        <v>19</v>
      </c>
      <c r="I4207" s="29" t="n">
        <f aca="false">INDEX(Einstellungen!$B$27:$B$50,6)</f>
        <v>0.5</v>
      </c>
      <c r="J4207" s="29" t="n">
        <f aca="false">F4207*I4207</f>
        <v>17.612595</v>
      </c>
    </row>
    <row r="4208" customFormat="false" ht="15" hidden="false" customHeight="false" outlineLevel="0" collapsed="false">
      <c r="A4208" s="28" t="n">
        <v>45756</v>
      </c>
      <c r="B4208" s="21" t="s">
        <v>118</v>
      </c>
      <c r="C4208" s="21" t="s">
        <v>112</v>
      </c>
      <c r="D4208" s="29" t="n">
        <v>152.68</v>
      </c>
      <c r="E4208" s="29" t="n">
        <f aca="false">D4208/10</f>
        <v>15.268</v>
      </c>
      <c r="F4208" s="29" t="n">
        <f aca="false">(E4208+Einstellungen!$B$20)*(1+Einstellungen!$B$10)</f>
        <v>40.36956</v>
      </c>
      <c r="G4208" s="21" t="str">
        <f aca="false">IF(F4208&lt;Einstellungen!$B$5,"ja","nein")</f>
        <v>nein</v>
      </c>
      <c r="H4208" s="21" t="s">
        <v>19</v>
      </c>
      <c r="I4208" s="29" t="n">
        <f aca="false">INDEX(Einstellungen!$B$27:$B$50,7)</f>
        <v>0.7</v>
      </c>
      <c r="J4208" s="29" t="n">
        <f aca="false">F4208*I4208</f>
        <v>28.258692</v>
      </c>
    </row>
    <row r="4209" customFormat="false" ht="15" hidden="false" customHeight="false" outlineLevel="0" collapsed="false">
      <c r="A4209" s="28" t="n">
        <v>45756</v>
      </c>
      <c r="B4209" s="21" t="s">
        <v>119</v>
      </c>
      <c r="C4209" s="21" t="s">
        <v>112</v>
      </c>
      <c r="D4209" s="29" t="n">
        <v>175.56</v>
      </c>
      <c r="E4209" s="29" t="n">
        <f aca="false">D4209/10</f>
        <v>17.556</v>
      </c>
      <c r="F4209" s="29" t="n">
        <f aca="false">(E4209+Einstellungen!$B$20)*(1+Einstellungen!$B$10)</f>
        <v>43.09228</v>
      </c>
      <c r="G4209" s="21" t="str">
        <f aca="false">IF(F4209&lt;Einstellungen!$B$5,"ja","nein")</f>
        <v>nein</v>
      </c>
      <c r="H4209" s="21" t="s">
        <v>19</v>
      </c>
      <c r="I4209" s="29" t="n">
        <f aca="false">INDEX(Einstellungen!$B$27:$B$50,8)</f>
        <v>0.95</v>
      </c>
      <c r="J4209" s="29" t="n">
        <f aca="false">F4209*I4209</f>
        <v>40.937666</v>
      </c>
    </row>
    <row r="4210" customFormat="false" ht="15" hidden="false" customHeight="false" outlineLevel="0" collapsed="false">
      <c r="A4210" s="28" t="n">
        <v>45756</v>
      </c>
      <c r="B4210" s="21" t="s">
        <v>120</v>
      </c>
      <c r="C4210" s="21" t="s">
        <v>112</v>
      </c>
      <c r="D4210" s="29" t="n">
        <v>131.56</v>
      </c>
      <c r="E4210" s="29" t="n">
        <f aca="false">D4210/10</f>
        <v>13.156</v>
      </c>
      <c r="F4210" s="29" t="n">
        <f aca="false">(E4210+Einstellungen!$B$20)*(1+Einstellungen!$B$10)</f>
        <v>37.85628</v>
      </c>
      <c r="G4210" s="21" t="str">
        <f aca="false">IF(F4210&lt;Einstellungen!$B$5,"ja","nein")</f>
        <v>nein</v>
      </c>
      <c r="H4210" s="21" t="s">
        <v>19</v>
      </c>
      <c r="I4210" s="29" t="n">
        <f aca="false">INDEX(Einstellungen!$B$27:$B$50,9)</f>
        <v>1.05</v>
      </c>
      <c r="J4210" s="29" t="n">
        <f aca="false">F4210*I4210</f>
        <v>39.749094</v>
      </c>
    </row>
    <row r="4211" customFormat="false" ht="15" hidden="false" customHeight="false" outlineLevel="0" collapsed="false">
      <c r="A4211" s="28" t="n">
        <v>45756</v>
      </c>
      <c r="B4211" s="21" t="s">
        <v>121</v>
      </c>
      <c r="C4211" s="21" t="s">
        <v>112</v>
      </c>
      <c r="D4211" s="29" t="n">
        <v>99.51</v>
      </c>
      <c r="E4211" s="29" t="n">
        <f aca="false">D4211/10</f>
        <v>9.951</v>
      </c>
      <c r="F4211" s="29" t="n">
        <f aca="false">(E4211+Einstellungen!$B$20)*(1+Einstellungen!$B$10)</f>
        <v>34.04233</v>
      </c>
      <c r="G4211" s="21" t="str">
        <f aca="false">IF(F4211&lt;Einstellungen!$B$5,"ja","nein")</f>
        <v>nein</v>
      </c>
      <c r="H4211" s="21" t="s">
        <v>19</v>
      </c>
      <c r="I4211" s="29" t="n">
        <f aca="false">INDEX(Einstellungen!$B$27:$B$50,10)</f>
        <v>1.05</v>
      </c>
      <c r="J4211" s="29" t="n">
        <f aca="false">F4211*I4211</f>
        <v>35.7444465</v>
      </c>
    </row>
    <row r="4212" customFormat="false" ht="15" hidden="false" customHeight="false" outlineLevel="0" collapsed="false">
      <c r="A4212" s="28" t="n">
        <v>45756</v>
      </c>
      <c r="B4212" s="21" t="s">
        <v>122</v>
      </c>
      <c r="C4212" s="21" t="s">
        <v>112</v>
      </c>
      <c r="D4212" s="29" t="n">
        <v>82.71</v>
      </c>
      <c r="E4212" s="29" t="n">
        <f aca="false">D4212/10</f>
        <v>8.271</v>
      </c>
      <c r="F4212" s="29" t="n">
        <f aca="false">(E4212+Einstellungen!$B$20)*(1+Einstellungen!$B$10)</f>
        <v>32.04313</v>
      </c>
      <c r="G4212" s="21" t="str">
        <f aca="false">IF(F4212&lt;Einstellungen!$B$5,"ja","nein")</f>
        <v>nein</v>
      </c>
      <c r="H4212" s="21" t="s">
        <v>19</v>
      </c>
      <c r="I4212" s="29" t="n">
        <f aca="false">INDEX(Einstellungen!$B$27:$B$50,11)</f>
        <v>1.05</v>
      </c>
      <c r="J4212" s="29" t="n">
        <f aca="false">F4212*I4212</f>
        <v>33.6452865</v>
      </c>
    </row>
    <row r="4213" customFormat="false" ht="15" hidden="false" customHeight="false" outlineLevel="0" collapsed="false">
      <c r="A4213" s="28" t="n">
        <v>45756</v>
      </c>
      <c r="B4213" s="21" t="s">
        <v>123</v>
      </c>
      <c r="C4213" s="21" t="s">
        <v>112</v>
      </c>
      <c r="D4213" s="29" t="n">
        <v>59.69</v>
      </c>
      <c r="E4213" s="29" t="n">
        <f aca="false">D4213/10</f>
        <v>5.969</v>
      </c>
      <c r="F4213" s="29" t="n">
        <f aca="false">(E4213+Einstellungen!$B$20)*(1+Einstellungen!$B$10)</f>
        <v>29.30375</v>
      </c>
      <c r="G4213" s="21" t="str">
        <f aca="false">IF(F4213&lt;Einstellungen!$B$5,"ja","nein")</f>
        <v>nein</v>
      </c>
      <c r="H4213" s="21" t="s">
        <v>19</v>
      </c>
      <c r="I4213" s="29" t="n">
        <f aca="false">INDEX(Einstellungen!$B$27:$B$50,12)</f>
        <v>1.1</v>
      </c>
      <c r="J4213" s="29" t="n">
        <f aca="false">F4213*I4213</f>
        <v>32.234125</v>
      </c>
    </row>
    <row r="4214" customFormat="false" ht="15" hidden="false" customHeight="false" outlineLevel="0" collapsed="false">
      <c r="A4214" s="28" t="n">
        <v>45756</v>
      </c>
      <c r="B4214" s="21" t="s">
        <v>124</v>
      </c>
      <c r="C4214" s="21" t="s">
        <v>112</v>
      </c>
      <c r="D4214" s="29" t="n">
        <v>13.61</v>
      </c>
      <c r="E4214" s="29" t="n">
        <f aca="false">D4214/10</f>
        <v>1.361</v>
      </c>
      <c r="F4214" s="29" t="n">
        <f aca="false">(E4214+Einstellungen!$B$20)*(1+Einstellungen!$B$10)</f>
        <v>23.82023</v>
      </c>
      <c r="G4214" s="21" t="str">
        <f aca="false">IF(F4214&lt;Einstellungen!$B$5,"ja","nein")</f>
        <v>ja</v>
      </c>
      <c r="H4214" s="21" t="s">
        <v>19</v>
      </c>
      <c r="I4214" s="29" t="n">
        <f aca="false">INDEX(Einstellungen!$B$27:$B$50,13)</f>
        <v>1.2</v>
      </c>
      <c r="J4214" s="29" t="n">
        <f aca="false">F4214*I4214</f>
        <v>28.584276</v>
      </c>
    </row>
    <row r="4215" customFormat="false" ht="15" hidden="false" customHeight="false" outlineLevel="0" collapsed="false">
      <c r="A4215" s="28" t="n">
        <v>45756</v>
      </c>
      <c r="B4215" s="21" t="s">
        <v>125</v>
      </c>
      <c r="C4215" s="21" t="s">
        <v>112</v>
      </c>
      <c r="D4215" s="29" t="n">
        <v>6.72</v>
      </c>
      <c r="E4215" s="29" t="n">
        <f aca="false">D4215/10</f>
        <v>0.672</v>
      </c>
      <c r="F4215" s="29" t="n">
        <f aca="false">(E4215+Einstellungen!$B$20)*(1+Einstellungen!$B$10)</f>
        <v>23.00032</v>
      </c>
      <c r="G4215" s="21" t="str">
        <f aca="false">IF(F4215&lt;Einstellungen!$B$5,"ja","nein")</f>
        <v>ja</v>
      </c>
      <c r="H4215" s="21" t="s">
        <v>19</v>
      </c>
      <c r="I4215" s="29" t="n">
        <f aca="false">INDEX(Einstellungen!$B$27:$B$50,14)</f>
        <v>1.15</v>
      </c>
      <c r="J4215" s="29" t="n">
        <f aca="false">F4215*I4215</f>
        <v>26.450368</v>
      </c>
    </row>
    <row r="4216" customFormat="false" ht="15" hidden="false" customHeight="false" outlineLevel="0" collapsed="false">
      <c r="A4216" s="28" t="n">
        <v>45756</v>
      </c>
      <c r="B4216" s="21" t="s">
        <v>126</v>
      </c>
      <c r="C4216" s="21" t="s">
        <v>112</v>
      </c>
      <c r="D4216" s="29" t="n">
        <v>13.27</v>
      </c>
      <c r="E4216" s="29" t="n">
        <f aca="false">D4216/10</f>
        <v>1.327</v>
      </c>
      <c r="F4216" s="29" t="n">
        <f aca="false">(E4216+Einstellungen!$B$20)*(1+Einstellungen!$B$10)</f>
        <v>23.77977</v>
      </c>
      <c r="G4216" s="21" t="str">
        <f aca="false">IF(F4216&lt;Einstellungen!$B$5,"ja","nein")</f>
        <v>ja</v>
      </c>
      <c r="H4216" s="21" t="s">
        <v>19</v>
      </c>
      <c r="I4216" s="29" t="n">
        <f aca="false">INDEX(Einstellungen!$B$27:$B$50,15)</f>
        <v>1</v>
      </c>
      <c r="J4216" s="29" t="n">
        <f aca="false">F4216*I4216</f>
        <v>23.77977</v>
      </c>
    </row>
    <row r="4217" customFormat="false" ht="15" hidden="false" customHeight="false" outlineLevel="0" collapsed="false">
      <c r="A4217" s="28" t="n">
        <v>45756</v>
      </c>
      <c r="B4217" s="21" t="s">
        <v>127</v>
      </c>
      <c r="C4217" s="21" t="s">
        <v>112</v>
      </c>
      <c r="D4217" s="29" t="n">
        <v>34.87</v>
      </c>
      <c r="E4217" s="29" t="n">
        <f aca="false">D4217/10</f>
        <v>3.487</v>
      </c>
      <c r="F4217" s="29" t="n">
        <f aca="false">(E4217+Einstellungen!$B$20)*(1+Einstellungen!$B$10)</f>
        <v>26.35017</v>
      </c>
      <c r="G4217" s="21" t="str">
        <f aca="false">IF(F4217&lt;Einstellungen!$B$5,"ja","nein")</f>
        <v>ja</v>
      </c>
      <c r="H4217" s="21" t="s">
        <v>19</v>
      </c>
      <c r="I4217" s="29" t="n">
        <f aca="false">INDEX(Einstellungen!$B$27:$B$50,16)</f>
        <v>0.95</v>
      </c>
      <c r="J4217" s="29" t="n">
        <f aca="false">F4217*I4217</f>
        <v>25.0326615</v>
      </c>
    </row>
    <row r="4218" customFormat="false" ht="15" hidden="false" customHeight="false" outlineLevel="0" collapsed="false">
      <c r="A4218" s="28" t="n">
        <v>45756</v>
      </c>
      <c r="B4218" s="21" t="s">
        <v>128</v>
      </c>
      <c r="C4218" s="21" t="s">
        <v>112</v>
      </c>
      <c r="D4218" s="29" t="n">
        <v>62.98</v>
      </c>
      <c r="E4218" s="29" t="n">
        <f aca="false">D4218/10</f>
        <v>6.298</v>
      </c>
      <c r="F4218" s="29" t="n">
        <f aca="false">(E4218+Einstellungen!$B$20)*(1+Einstellungen!$B$10)</f>
        <v>29.69526</v>
      </c>
      <c r="G4218" s="21" t="str">
        <f aca="false">IF(F4218&lt;Einstellungen!$B$5,"ja","nein")</f>
        <v>nein</v>
      </c>
      <c r="H4218" s="21" t="s">
        <v>19</v>
      </c>
      <c r="I4218" s="29" t="n">
        <f aca="false">INDEX(Einstellungen!$B$27:$B$50,17)</f>
        <v>0.95</v>
      </c>
      <c r="J4218" s="29" t="n">
        <f aca="false">F4218*I4218</f>
        <v>28.210497</v>
      </c>
    </row>
    <row r="4219" customFormat="false" ht="15" hidden="false" customHeight="false" outlineLevel="0" collapsed="false">
      <c r="A4219" s="28" t="n">
        <v>45756</v>
      </c>
      <c r="B4219" s="21" t="s">
        <v>129</v>
      </c>
      <c r="C4219" s="21" t="s">
        <v>112</v>
      </c>
      <c r="D4219" s="29" t="n">
        <v>83.5</v>
      </c>
      <c r="E4219" s="29" t="n">
        <f aca="false">D4219/10</f>
        <v>8.35</v>
      </c>
      <c r="F4219" s="29" t="n">
        <f aca="false">(E4219+Einstellungen!$B$20)*(1+Einstellungen!$B$10)</f>
        <v>32.13714</v>
      </c>
      <c r="G4219" s="21" t="str">
        <f aca="false">IF(F4219&lt;Einstellungen!$B$5,"ja","nein")</f>
        <v>nein</v>
      </c>
      <c r="H4219" s="21" t="s">
        <v>19</v>
      </c>
      <c r="I4219" s="29" t="n">
        <f aca="false">INDEX(Einstellungen!$B$27:$B$50,18)</f>
        <v>1.1</v>
      </c>
      <c r="J4219" s="29" t="n">
        <f aca="false">F4219*I4219</f>
        <v>35.350854</v>
      </c>
    </row>
    <row r="4220" customFormat="false" ht="15" hidden="false" customHeight="false" outlineLevel="0" collapsed="false">
      <c r="A4220" s="28" t="n">
        <v>45756</v>
      </c>
      <c r="B4220" s="21" t="s">
        <v>130</v>
      </c>
      <c r="C4220" s="21" t="s">
        <v>112</v>
      </c>
      <c r="D4220" s="29" t="n">
        <v>103.48</v>
      </c>
      <c r="E4220" s="29" t="n">
        <f aca="false">D4220/10</f>
        <v>10.348</v>
      </c>
      <c r="F4220" s="29" t="n">
        <f aca="false">(E4220+Einstellungen!$B$20)*(1+Einstellungen!$B$10)</f>
        <v>34.51476</v>
      </c>
      <c r="G4220" s="21" t="str">
        <f aca="false">IF(F4220&lt;Einstellungen!$B$5,"ja","nein")</f>
        <v>nein</v>
      </c>
      <c r="H4220" s="21" t="s">
        <v>19</v>
      </c>
      <c r="I4220" s="29" t="n">
        <f aca="false">INDEX(Einstellungen!$B$27:$B$50,19)</f>
        <v>1.35</v>
      </c>
      <c r="J4220" s="29" t="n">
        <f aca="false">F4220*I4220</f>
        <v>46.594926</v>
      </c>
    </row>
    <row r="4221" customFormat="false" ht="15" hidden="false" customHeight="false" outlineLevel="0" collapsed="false">
      <c r="A4221" s="28" t="n">
        <v>45756</v>
      </c>
      <c r="B4221" s="21" t="s">
        <v>131</v>
      </c>
      <c r="C4221" s="21" t="s">
        <v>112</v>
      </c>
      <c r="D4221" s="29" t="n">
        <v>131.57</v>
      </c>
      <c r="E4221" s="29" t="n">
        <f aca="false">D4221/10</f>
        <v>13.157</v>
      </c>
      <c r="F4221" s="29" t="n">
        <f aca="false">(E4221+Einstellungen!$B$20)*(1+Einstellungen!$B$10)</f>
        <v>37.85747</v>
      </c>
      <c r="G4221" s="21" t="str">
        <f aca="false">IF(F4221&lt;Einstellungen!$B$5,"ja","nein")</f>
        <v>nein</v>
      </c>
      <c r="H4221" s="21" t="s">
        <v>19</v>
      </c>
      <c r="I4221" s="29" t="n">
        <f aca="false">INDEX(Einstellungen!$B$27:$B$50,20)</f>
        <v>1.45</v>
      </c>
      <c r="J4221" s="29" t="n">
        <f aca="false">F4221*I4221</f>
        <v>54.8933315</v>
      </c>
    </row>
    <row r="4222" customFormat="false" ht="15" hidden="false" customHeight="false" outlineLevel="0" collapsed="false">
      <c r="A4222" s="28" t="n">
        <v>45756</v>
      </c>
      <c r="B4222" s="21" t="s">
        <v>132</v>
      </c>
      <c r="C4222" s="21" t="s">
        <v>112</v>
      </c>
      <c r="D4222" s="29" t="n">
        <v>138.73</v>
      </c>
      <c r="E4222" s="29" t="n">
        <f aca="false">D4222/10</f>
        <v>13.873</v>
      </c>
      <c r="F4222" s="29" t="n">
        <f aca="false">(E4222+Einstellungen!$B$20)*(1+Einstellungen!$B$10)</f>
        <v>38.70951</v>
      </c>
      <c r="G4222" s="21" t="str">
        <f aca="false">IF(F4222&lt;Einstellungen!$B$5,"ja","nein")</f>
        <v>nein</v>
      </c>
      <c r="H4222" s="21" t="s">
        <v>19</v>
      </c>
      <c r="I4222" s="29" t="n">
        <f aca="false">INDEX(Einstellungen!$B$27:$B$50,21)</f>
        <v>1.4</v>
      </c>
      <c r="J4222" s="29" t="n">
        <f aca="false">F4222*I4222</f>
        <v>54.193314</v>
      </c>
    </row>
    <row r="4223" customFormat="false" ht="15" hidden="false" customHeight="false" outlineLevel="0" collapsed="false">
      <c r="A4223" s="28" t="n">
        <v>45756</v>
      </c>
      <c r="B4223" s="21" t="s">
        <v>133</v>
      </c>
      <c r="C4223" s="21" t="s">
        <v>112</v>
      </c>
      <c r="D4223" s="29" t="n">
        <v>111.23</v>
      </c>
      <c r="E4223" s="29" t="n">
        <f aca="false">D4223/10</f>
        <v>11.123</v>
      </c>
      <c r="F4223" s="29" t="n">
        <f aca="false">(E4223+Einstellungen!$B$20)*(1+Einstellungen!$B$10)</f>
        <v>35.43701</v>
      </c>
      <c r="G4223" s="21" t="str">
        <f aca="false">IF(F4223&lt;Einstellungen!$B$5,"ja","nein")</f>
        <v>nein</v>
      </c>
      <c r="H4223" s="21" t="s">
        <v>19</v>
      </c>
      <c r="I4223" s="29" t="n">
        <f aca="false">INDEX(Einstellungen!$B$27:$B$50,22)</f>
        <v>1.25</v>
      </c>
      <c r="J4223" s="29" t="n">
        <f aca="false">F4223*I4223</f>
        <v>44.2962625</v>
      </c>
    </row>
    <row r="4224" customFormat="false" ht="15" hidden="false" customHeight="false" outlineLevel="0" collapsed="false">
      <c r="A4224" s="28" t="n">
        <v>45756</v>
      </c>
      <c r="B4224" s="21" t="s">
        <v>134</v>
      </c>
      <c r="C4224" s="21" t="s">
        <v>112</v>
      </c>
      <c r="D4224" s="29" t="n">
        <v>101.94</v>
      </c>
      <c r="E4224" s="29" t="n">
        <f aca="false">D4224/10</f>
        <v>10.194</v>
      </c>
      <c r="F4224" s="29" t="n">
        <f aca="false">(E4224+Einstellungen!$B$20)*(1+Einstellungen!$B$10)</f>
        <v>34.3315</v>
      </c>
      <c r="G4224" s="21" t="str">
        <f aca="false">IF(F4224&lt;Einstellungen!$B$5,"ja","nein")</f>
        <v>nein</v>
      </c>
      <c r="H4224" s="21" t="s">
        <v>19</v>
      </c>
      <c r="I4224" s="29" t="n">
        <f aca="false">INDEX(Einstellungen!$B$27:$B$50,23)</f>
        <v>1.05</v>
      </c>
      <c r="J4224" s="29" t="n">
        <f aca="false">F4224*I4224</f>
        <v>36.048075</v>
      </c>
    </row>
    <row r="4225" customFormat="false" ht="15" hidden="false" customHeight="false" outlineLevel="0" collapsed="false">
      <c r="A4225" s="28" t="n">
        <v>45756</v>
      </c>
      <c r="B4225" s="21" t="s">
        <v>135</v>
      </c>
      <c r="C4225" s="21" t="s">
        <v>112</v>
      </c>
      <c r="D4225" s="29" t="n">
        <v>98.51</v>
      </c>
      <c r="E4225" s="29" t="n">
        <f aca="false">D4225/10</f>
        <v>9.851</v>
      </c>
      <c r="F4225" s="29" t="n">
        <f aca="false">(E4225+Einstellungen!$B$20)*(1+Einstellungen!$B$10)</f>
        <v>33.92333</v>
      </c>
      <c r="G4225" s="21" t="str">
        <f aca="false">IF(F4225&lt;Einstellungen!$B$5,"ja","nein")</f>
        <v>nein</v>
      </c>
      <c r="H4225" s="21" t="s">
        <v>19</v>
      </c>
      <c r="I4225" s="29" t="n">
        <f aca="false">INDEX(Einstellungen!$B$27:$B$50,24)</f>
        <v>0.8</v>
      </c>
      <c r="J4225" s="29" t="n">
        <f aca="false">F4225*I4225</f>
        <v>27.138664</v>
      </c>
    </row>
    <row r="4226" customFormat="false" ht="15" hidden="false" customHeight="false" outlineLevel="0" collapsed="false">
      <c r="A4226" s="28" t="n">
        <v>45757</v>
      </c>
      <c r="B4226" s="21" t="s">
        <v>111</v>
      </c>
      <c r="C4226" s="21" t="s">
        <v>136</v>
      </c>
      <c r="D4226" s="29" t="n">
        <v>92.9</v>
      </c>
      <c r="E4226" s="29" t="n">
        <f aca="false">D4226/10</f>
        <v>9.29</v>
      </c>
      <c r="F4226" s="29" t="n">
        <f aca="false">(E4226+Einstellungen!$B$20)*(1+Einstellungen!$B$10)</f>
        <v>33.25574</v>
      </c>
      <c r="G4226" s="21" t="str">
        <f aca="false">IF(F4226&lt;Einstellungen!$B$5,"ja","nein")</f>
        <v>nein</v>
      </c>
      <c r="H4226" s="21" t="s">
        <v>19</v>
      </c>
      <c r="I4226" s="29" t="n">
        <f aca="false">INDEX(Einstellungen!$B$27:$B$50,1)</f>
        <v>0.6</v>
      </c>
      <c r="J4226" s="29" t="n">
        <f aca="false">F4226*I4226</f>
        <v>19.953444</v>
      </c>
    </row>
    <row r="4227" customFormat="false" ht="15" hidden="false" customHeight="false" outlineLevel="0" collapsed="false">
      <c r="A4227" s="28" t="n">
        <v>45757</v>
      </c>
      <c r="B4227" s="21" t="s">
        <v>113</v>
      </c>
      <c r="C4227" s="21" t="s">
        <v>136</v>
      </c>
      <c r="D4227" s="29" t="n">
        <v>89.55</v>
      </c>
      <c r="E4227" s="29" t="n">
        <f aca="false">D4227/10</f>
        <v>8.955</v>
      </c>
      <c r="F4227" s="29" t="n">
        <f aca="false">(E4227+Einstellungen!$B$20)*(1+Einstellungen!$B$10)</f>
        <v>32.85709</v>
      </c>
      <c r="G4227" s="21" t="str">
        <f aca="false">IF(F4227&lt;Einstellungen!$B$5,"ja","nein")</f>
        <v>nein</v>
      </c>
      <c r="H4227" s="21" t="s">
        <v>19</v>
      </c>
      <c r="I4227" s="29" t="n">
        <f aca="false">INDEX(Einstellungen!$B$27:$B$50,2)</f>
        <v>0.5</v>
      </c>
      <c r="J4227" s="29" t="n">
        <f aca="false">F4227*I4227</f>
        <v>16.428545</v>
      </c>
    </row>
    <row r="4228" customFormat="false" ht="15" hidden="false" customHeight="false" outlineLevel="0" collapsed="false">
      <c r="A4228" s="28" t="n">
        <v>45757</v>
      </c>
      <c r="B4228" s="21" t="s">
        <v>114</v>
      </c>
      <c r="C4228" s="21" t="s">
        <v>136</v>
      </c>
      <c r="D4228" s="29" t="n">
        <v>88.9</v>
      </c>
      <c r="E4228" s="29" t="n">
        <f aca="false">D4228/10</f>
        <v>8.89</v>
      </c>
      <c r="F4228" s="29" t="n">
        <f aca="false">(E4228+Einstellungen!$B$20)*(1+Einstellungen!$B$10)</f>
        <v>32.77974</v>
      </c>
      <c r="G4228" s="21" t="str">
        <f aca="false">IF(F4228&lt;Einstellungen!$B$5,"ja","nein")</f>
        <v>nein</v>
      </c>
      <c r="H4228" s="21" t="s">
        <v>19</v>
      </c>
      <c r="I4228" s="29" t="n">
        <f aca="false">INDEX(Einstellungen!$B$27:$B$50,3)</f>
        <v>0.45</v>
      </c>
      <c r="J4228" s="29" t="n">
        <f aca="false">F4228*I4228</f>
        <v>14.750883</v>
      </c>
    </row>
    <row r="4229" customFormat="false" ht="15" hidden="false" customHeight="false" outlineLevel="0" collapsed="false">
      <c r="A4229" s="28" t="n">
        <v>45757</v>
      </c>
      <c r="B4229" s="21" t="s">
        <v>115</v>
      </c>
      <c r="C4229" s="21" t="s">
        <v>136</v>
      </c>
      <c r="D4229" s="29" t="n">
        <v>87.92</v>
      </c>
      <c r="E4229" s="29" t="n">
        <f aca="false">D4229/10</f>
        <v>8.792</v>
      </c>
      <c r="F4229" s="29" t="n">
        <f aca="false">(E4229+Einstellungen!$B$20)*(1+Einstellungen!$B$10)</f>
        <v>32.66312</v>
      </c>
      <c r="G4229" s="21" t="str">
        <f aca="false">IF(F4229&lt;Einstellungen!$B$5,"ja","nein")</f>
        <v>nein</v>
      </c>
      <c r="H4229" s="21" t="s">
        <v>19</v>
      </c>
      <c r="I4229" s="29" t="n">
        <f aca="false">INDEX(Einstellungen!$B$27:$B$50,4)</f>
        <v>0.45</v>
      </c>
      <c r="J4229" s="29" t="n">
        <f aca="false">F4229*I4229</f>
        <v>14.698404</v>
      </c>
    </row>
    <row r="4230" customFormat="false" ht="15" hidden="false" customHeight="false" outlineLevel="0" collapsed="false">
      <c r="A4230" s="28" t="n">
        <v>45757</v>
      </c>
      <c r="B4230" s="21" t="s">
        <v>116</v>
      </c>
      <c r="C4230" s="21" t="s">
        <v>136</v>
      </c>
      <c r="D4230" s="29" t="n">
        <v>90</v>
      </c>
      <c r="E4230" s="29" t="n">
        <f aca="false">D4230/10</f>
        <v>9</v>
      </c>
      <c r="F4230" s="29" t="n">
        <f aca="false">(E4230+Einstellungen!$B$20)*(1+Einstellungen!$B$10)</f>
        <v>32.91064</v>
      </c>
      <c r="G4230" s="21" t="str">
        <f aca="false">IF(F4230&lt;Einstellungen!$B$5,"ja","nein")</f>
        <v>nein</v>
      </c>
      <c r="H4230" s="21" t="s">
        <v>19</v>
      </c>
      <c r="I4230" s="29" t="n">
        <f aca="false">INDEX(Einstellungen!$B$27:$B$50,5)</f>
        <v>0.45</v>
      </c>
      <c r="J4230" s="29" t="n">
        <f aca="false">F4230*I4230</f>
        <v>14.809788</v>
      </c>
    </row>
    <row r="4231" customFormat="false" ht="15" hidden="false" customHeight="false" outlineLevel="0" collapsed="false">
      <c r="A4231" s="28" t="n">
        <v>45757</v>
      </c>
      <c r="B4231" s="21" t="s">
        <v>117</v>
      </c>
      <c r="C4231" s="21" t="s">
        <v>136</v>
      </c>
      <c r="D4231" s="29" t="n">
        <v>97.54</v>
      </c>
      <c r="E4231" s="29" t="n">
        <f aca="false">D4231/10</f>
        <v>9.754</v>
      </c>
      <c r="F4231" s="29" t="n">
        <f aca="false">(E4231+Einstellungen!$B$20)*(1+Einstellungen!$B$10)</f>
        <v>33.8079</v>
      </c>
      <c r="G4231" s="21" t="str">
        <f aca="false">IF(F4231&lt;Einstellungen!$B$5,"ja","nein")</f>
        <v>nein</v>
      </c>
      <c r="H4231" s="21" t="s">
        <v>19</v>
      </c>
      <c r="I4231" s="29" t="n">
        <f aca="false">INDEX(Einstellungen!$B$27:$B$50,6)</f>
        <v>0.5</v>
      </c>
      <c r="J4231" s="29" t="n">
        <f aca="false">F4231*I4231</f>
        <v>16.90395</v>
      </c>
    </row>
    <row r="4232" customFormat="false" ht="15" hidden="false" customHeight="false" outlineLevel="0" collapsed="false">
      <c r="A4232" s="28" t="n">
        <v>45757</v>
      </c>
      <c r="B4232" s="21" t="s">
        <v>118</v>
      </c>
      <c r="C4232" s="21" t="s">
        <v>136</v>
      </c>
      <c r="D4232" s="29" t="n">
        <v>132.44</v>
      </c>
      <c r="E4232" s="29" t="n">
        <f aca="false">D4232/10</f>
        <v>13.244</v>
      </c>
      <c r="F4232" s="29" t="n">
        <f aca="false">(E4232+Einstellungen!$B$20)*(1+Einstellungen!$B$10)</f>
        <v>37.961</v>
      </c>
      <c r="G4232" s="21" t="str">
        <f aca="false">IF(F4232&lt;Einstellungen!$B$5,"ja","nein")</f>
        <v>nein</v>
      </c>
      <c r="H4232" s="21" t="s">
        <v>19</v>
      </c>
      <c r="I4232" s="29" t="n">
        <f aca="false">INDEX(Einstellungen!$B$27:$B$50,7)</f>
        <v>0.7</v>
      </c>
      <c r="J4232" s="29" t="n">
        <f aca="false">F4232*I4232</f>
        <v>26.5727</v>
      </c>
    </row>
    <row r="4233" customFormat="false" ht="15" hidden="false" customHeight="false" outlineLevel="0" collapsed="false">
      <c r="A4233" s="28" t="n">
        <v>45757</v>
      </c>
      <c r="B4233" s="21" t="s">
        <v>119</v>
      </c>
      <c r="C4233" s="21" t="s">
        <v>136</v>
      </c>
      <c r="D4233" s="29" t="n">
        <v>170.59</v>
      </c>
      <c r="E4233" s="29" t="n">
        <f aca="false">D4233/10</f>
        <v>17.059</v>
      </c>
      <c r="F4233" s="29" t="n">
        <f aca="false">(E4233+Einstellungen!$B$20)*(1+Einstellungen!$B$10)</f>
        <v>42.50085</v>
      </c>
      <c r="G4233" s="21" t="str">
        <f aca="false">IF(F4233&lt;Einstellungen!$B$5,"ja","nein")</f>
        <v>nein</v>
      </c>
      <c r="H4233" s="21" t="s">
        <v>19</v>
      </c>
      <c r="I4233" s="29" t="n">
        <f aca="false">INDEX(Einstellungen!$B$27:$B$50,8)</f>
        <v>0.95</v>
      </c>
      <c r="J4233" s="29" t="n">
        <f aca="false">F4233*I4233</f>
        <v>40.3758075</v>
      </c>
    </row>
    <row r="4234" customFormat="false" ht="15" hidden="false" customHeight="false" outlineLevel="0" collapsed="false">
      <c r="A4234" s="28" t="n">
        <v>45757</v>
      </c>
      <c r="B4234" s="21" t="s">
        <v>120</v>
      </c>
      <c r="C4234" s="21" t="s">
        <v>136</v>
      </c>
      <c r="D4234" s="29" t="n">
        <v>135.44</v>
      </c>
      <c r="E4234" s="29" t="n">
        <f aca="false">D4234/10</f>
        <v>13.544</v>
      </c>
      <c r="F4234" s="29" t="n">
        <f aca="false">(E4234+Einstellungen!$B$20)*(1+Einstellungen!$B$10)</f>
        <v>38.318</v>
      </c>
      <c r="G4234" s="21" t="str">
        <f aca="false">IF(F4234&lt;Einstellungen!$B$5,"ja","nein")</f>
        <v>nein</v>
      </c>
      <c r="H4234" s="21" t="s">
        <v>19</v>
      </c>
      <c r="I4234" s="29" t="n">
        <f aca="false">INDEX(Einstellungen!$B$27:$B$50,9)</f>
        <v>1.05</v>
      </c>
      <c r="J4234" s="29" t="n">
        <f aca="false">F4234*I4234</f>
        <v>40.2339</v>
      </c>
    </row>
    <row r="4235" customFormat="false" ht="15" hidden="false" customHeight="false" outlineLevel="0" collapsed="false">
      <c r="A4235" s="28" t="n">
        <v>45757</v>
      </c>
      <c r="B4235" s="21" t="s">
        <v>121</v>
      </c>
      <c r="C4235" s="21" t="s">
        <v>136</v>
      </c>
      <c r="D4235" s="29" t="n">
        <v>102.4</v>
      </c>
      <c r="E4235" s="29" t="n">
        <f aca="false">D4235/10</f>
        <v>10.24</v>
      </c>
      <c r="F4235" s="29" t="n">
        <f aca="false">(E4235+Einstellungen!$B$20)*(1+Einstellungen!$B$10)</f>
        <v>34.38624</v>
      </c>
      <c r="G4235" s="21" t="str">
        <f aca="false">IF(F4235&lt;Einstellungen!$B$5,"ja","nein")</f>
        <v>nein</v>
      </c>
      <c r="H4235" s="21" t="s">
        <v>19</v>
      </c>
      <c r="I4235" s="29" t="n">
        <f aca="false">INDEX(Einstellungen!$B$27:$B$50,10)</f>
        <v>1.05</v>
      </c>
      <c r="J4235" s="29" t="n">
        <f aca="false">F4235*I4235</f>
        <v>36.105552</v>
      </c>
    </row>
    <row r="4236" customFormat="false" ht="15" hidden="false" customHeight="false" outlineLevel="0" collapsed="false">
      <c r="A4236" s="28" t="n">
        <v>45757</v>
      </c>
      <c r="B4236" s="21" t="s">
        <v>122</v>
      </c>
      <c r="C4236" s="21" t="s">
        <v>136</v>
      </c>
      <c r="D4236" s="29" t="n">
        <v>85.71</v>
      </c>
      <c r="E4236" s="29" t="n">
        <f aca="false">D4236/10</f>
        <v>8.571</v>
      </c>
      <c r="F4236" s="29" t="n">
        <f aca="false">(E4236+Einstellungen!$B$20)*(1+Einstellungen!$B$10)</f>
        <v>32.40013</v>
      </c>
      <c r="G4236" s="21" t="str">
        <f aca="false">IF(F4236&lt;Einstellungen!$B$5,"ja","nein")</f>
        <v>nein</v>
      </c>
      <c r="H4236" s="21" t="s">
        <v>19</v>
      </c>
      <c r="I4236" s="29" t="n">
        <f aca="false">INDEX(Einstellungen!$B$27:$B$50,11)</f>
        <v>1.05</v>
      </c>
      <c r="J4236" s="29" t="n">
        <f aca="false">F4236*I4236</f>
        <v>34.0201365</v>
      </c>
    </row>
    <row r="4237" customFormat="false" ht="15" hidden="false" customHeight="false" outlineLevel="0" collapsed="false">
      <c r="A4237" s="28" t="n">
        <v>45757</v>
      </c>
      <c r="B4237" s="21" t="s">
        <v>123</v>
      </c>
      <c r="C4237" s="21" t="s">
        <v>136</v>
      </c>
      <c r="D4237" s="29" t="n">
        <v>66.34</v>
      </c>
      <c r="E4237" s="29" t="n">
        <f aca="false">D4237/10</f>
        <v>6.634</v>
      </c>
      <c r="F4237" s="29" t="n">
        <f aca="false">(E4237+Einstellungen!$B$20)*(1+Einstellungen!$B$10)</f>
        <v>30.0951</v>
      </c>
      <c r="G4237" s="21" t="str">
        <f aca="false">IF(F4237&lt;Einstellungen!$B$5,"ja","nein")</f>
        <v>nein</v>
      </c>
      <c r="H4237" s="21" t="s">
        <v>19</v>
      </c>
      <c r="I4237" s="29" t="n">
        <f aca="false">INDEX(Einstellungen!$B$27:$B$50,12)</f>
        <v>1.1</v>
      </c>
      <c r="J4237" s="29" t="n">
        <f aca="false">F4237*I4237</f>
        <v>33.10461</v>
      </c>
    </row>
    <row r="4238" customFormat="false" ht="15" hidden="false" customHeight="false" outlineLevel="0" collapsed="false">
      <c r="A4238" s="28" t="n">
        <v>45757</v>
      </c>
      <c r="B4238" s="21" t="s">
        <v>124</v>
      </c>
      <c r="C4238" s="21" t="s">
        <v>136</v>
      </c>
      <c r="D4238" s="29" t="n">
        <v>34.95</v>
      </c>
      <c r="E4238" s="29" t="n">
        <f aca="false">D4238/10</f>
        <v>3.495</v>
      </c>
      <c r="F4238" s="29" t="n">
        <f aca="false">(E4238+Einstellungen!$B$20)*(1+Einstellungen!$B$10)</f>
        <v>26.35969</v>
      </c>
      <c r="G4238" s="21" t="str">
        <f aca="false">IF(F4238&lt;Einstellungen!$B$5,"ja","nein")</f>
        <v>ja</v>
      </c>
      <c r="H4238" s="21" t="s">
        <v>19</v>
      </c>
      <c r="I4238" s="29" t="n">
        <f aca="false">INDEX(Einstellungen!$B$27:$B$50,13)</f>
        <v>1.2</v>
      </c>
      <c r="J4238" s="29" t="n">
        <f aca="false">F4238*I4238</f>
        <v>31.631628</v>
      </c>
    </row>
    <row r="4239" customFormat="false" ht="15" hidden="false" customHeight="false" outlineLevel="0" collapsed="false">
      <c r="A4239" s="28" t="n">
        <v>45757</v>
      </c>
      <c r="B4239" s="21" t="s">
        <v>125</v>
      </c>
      <c r="C4239" s="21" t="s">
        <v>136</v>
      </c>
      <c r="D4239" s="29" t="n">
        <v>2.18</v>
      </c>
      <c r="E4239" s="29" t="n">
        <f aca="false">D4239/10</f>
        <v>0.218</v>
      </c>
      <c r="F4239" s="29" t="n">
        <f aca="false">(E4239+Einstellungen!$B$20)*(1+Einstellungen!$B$10)</f>
        <v>22.46006</v>
      </c>
      <c r="G4239" s="21" t="str">
        <f aca="false">IF(F4239&lt;Einstellungen!$B$5,"ja","nein")</f>
        <v>ja</v>
      </c>
      <c r="H4239" s="21" t="s">
        <v>19</v>
      </c>
      <c r="I4239" s="29" t="n">
        <f aca="false">INDEX(Einstellungen!$B$27:$B$50,14)</f>
        <v>1.15</v>
      </c>
      <c r="J4239" s="29" t="n">
        <f aca="false">F4239*I4239</f>
        <v>25.829069</v>
      </c>
    </row>
    <row r="4240" customFormat="false" ht="15" hidden="false" customHeight="false" outlineLevel="0" collapsed="false">
      <c r="A4240" s="28" t="n">
        <v>45757</v>
      </c>
      <c r="B4240" s="21" t="s">
        <v>126</v>
      </c>
      <c r="C4240" s="21" t="s">
        <v>136</v>
      </c>
      <c r="D4240" s="29" t="n">
        <v>0.08</v>
      </c>
      <c r="E4240" s="29" t="n">
        <f aca="false">D4240/10</f>
        <v>0.008</v>
      </c>
      <c r="F4240" s="29" t="n">
        <f aca="false">(E4240+Einstellungen!$B$20)*(1+Einstellungen!$B$10)</f>
        <v>22.21016</v>
      </c>
      <c r="G4240" s="21" t="str">
        <f aca="false">IF(F4240&lt;Einstellungen!$B$5,"ja","nein")</f>
        <v>ja</v>
      </c>
      <c r="H4240" s="21" t="s">
        <v>19</v>
      </c>
      <c r="I4240" s="29" t="n">
        <f aca="false">INDEX(Einstellungen!$B$27:$B$50,15)</f>
        <v>1</v>
      </c>
      <c r="J4240" s="29" t="n">
        <f aca="false">F4240*I4240</f>
        <v>22.21016</v>
      </c>
    </row>
    <row r="4241" customFormat="false" ht="15" hidden="false" customHeight="false" outlineLevel="0" collapsed="false">
      <c r="A4241" s="28" t="n">
        <v>45757</v>
      </c>
      <c r="B4241" s="21" t="s">
        <v>127</v>
      </c>
      <c r="C4241" s="21" t="s">
        <v>136</v>
      </c>
      <c r="D4241" s="29" t="n">
        <v>1.18</v>
      </c>
      <c r="E4241" s="29" t="n">
        <f aca="false">D4241/10</f>
        <v>0.118</v>
      </c>
      <c r="F4241" s="29" t="n">
        <f aca="false">(E4241+Einstellungen!$B$20)*(1+Einstellungen!$B$10)</f>
        <v>22.34106</v>
      </c>
      <c r="G4241" s="21" t="str">
        <f aca="false">IF(F4241&lt;Einstellungen!$B$5,"ja","nein")</f>
        <v>ja</v>
      </c>
      <c r="H4241" s="21" t="s">
        <v>19</v>
      </c>
      <c r="I4241" s="29" t="n">
        <f aca="false">INDEX(Einstellungen!$B$27:$B$50,16)</f>
        <v>0.95</v>
      </c>
      <c r="J4241" s="29" t="n">
        <f aca="false">F4241*I4241</f>
        <v>21.224007</v>
      </c>
    </row>
    <row r="4242" customFormat="false" ht="15" hidden="false" customHeight="false" outlineLevel="0" collapsed="false">
      <c r="A4242" s="28" t="n">
        <v>45757</v>
      </c>
      <c r="B4242" s="21" t="s">
        <v>128</v>
      </c>
      <c r="C4242" s="21" t="s">
        <v>136</v>
      </c>
      <c r="D4242" s="29" t="n">
        <v>54.44</v>
      </c>
      <c r="E4242" s="29" t="n">
        <f aca="false">D4242/10</f>
        <v>5.444</v>
      </c>
      <c r="F4242" s="29" t="n">
        <f aca="false">(E4242+Einstellungen!$B$20)*(1+Einstellungen!$B$10)</f>
        <v>28.679</v>
      </c>
      <c r="G4242" s="21" t="str">
        <f aca="false">IF(F4242&lt;Einstellungen!$B$5,"ja","nein")</f>
        <v>ja</v>
      </c>
      <c r="H4242" s="21" t="s">
        <v>19</v>
      </c>
      <c r="I4242" s="29" t="n">
        <f aca="false">INDEX(Einstellungen!$B$27:$B$50,17)</f>
        <v>0.95</v>
      </c>
      <c r="J4242" s="29" t="n">
        <f aca="false">F4242*I4242</f>
        <v>27.24505</v>
      </c>
    </row>
    <row r="4243" customFormat="false" ht="15" hidden="false" customHeight="false" outlineLevel="0" collapsed="false">
      <c r="A4243" s="28" t="n">
        <v>45757</v>
      </c>
      <c r="B4243" s="21" t="s">
        <v>129</v>
      </c>
      <c r="C4243" s="21" t="s">
        <v>136</v>
      </c>
      <c r="D4243" s="29" t="n">
        <v>70</v>
      </c>
      <c r="E4243" s="29" t="n">
        <f aca="false">D4243/10</f>
        <v>7</v>
      </c>
      <c r="F4243" s="29" t="n">
        <f aca="false">(E4243+Einstellungen!$B$20)*(1+Einstellungen!$B$10)</f>
        <v>30.53064</v>
      </c>
      <c r="G4243" s="21" t="str">
        <f aca="false">IF(F4243&lt;Einstellungen!$B$5,"ja","nein")</f>
        <v>nein</v>
      </c>
      <c r="H4243" s="21" t="s">
        <v>19</v>
      </c>
      <c r="I4243" s="29" t="n">
        <f aca="false">INDEX(Einstellungen!$B$27:$B$50,18)</f>
        <v>1.1</v>
      </c>
      <c r="J4243" s="29" t="n">
        <f aca="false">F4243*I4243</f>
        <v>33.583704</v>
      </c>
    </row>
    <row r="4244" customFormat="false" ht="15" hidden="false" customHeight="false" outlineLevel="0" collapsed="false">
      <c r="A4244" s="28" t="n">
        <v>45757</v>
      </c>
      <c r="B4244" s="21" t="s">
        <v>130</v>
      </c>
      <c r="C4244" s="21" t="s">
        <v>136</v>
      </c>
      <c r="D4244" s="29" t="n">
        <v>101.68</v>
      </c>
      <c r="E4244" s="29" t="n">
        <f aca="false">D4244/10</f>
        <v>10.168</v>
      </c>
      <c r="F4244" s="29" t="n">
        <f aca="false">(E4244+Einstellungen!$B$20)*(1+Einstellungen!$B$10)</f>
        <v>34.30056</v>
      </c>
      <c r="G4244" s="21" t="str">
        <f aca="false">IF(F4244&lt;Einstellungen!$B$5,"ja","nein")</f>
        <v>nein</v>
      </c>
      <c r="H4244" s="21" t="s">
        <v>19</v>
      </c>
      <c r="I4244" s="29" t="n">
        <f aca="false">INDEX(Einstellungen!$B$27:$B$50,19)</f>
        <v>1.35</v>
      </c>
      <c r="J4244" s="29" t="n">
        <f aca="false">F4244*I4244</f>
        <v>46.305756</v>
      </c>
    </row>
    <row r="4245" customFormat="false" ht="15" hidden="false" customHeight="false" outlineLevel="0" collapsed="false">
      <c r="A4245" s="28" t="n">
        <v>45757</v>
      </c>
      <c r="B4245" s="21" t="s">
        <v>131</v>
      </c>
      <c r="C4245" s="21" t="s">
        <v>136</v>
      </c>
      <c r="D4245" s="29" t="n">
        <v>140.42</v>
      </c>
      <c r="E4245" s="29" t="n">
        <f aca="false">D4245/10</f>
        <v>14.042</v>
      </c>
      <c r="F4245" s="29" t="n">
        <f aca="false">(E4245+Einstellungen!$B$20)*(1+Einstellungen!$B$10)</f>
        <v>38.91062</v>
      </c>
      <c r="G4245" s="21" t="str">
        <f aca="false">IF(F4245&lt;Einstellungen!$B$5,"ja","nein")</f>
        <v>nein</v>
      </c>
      <c r="H4245" s="21" t="s">
        <v>19</v>
      </c>
      <c r="I4245" s="29" t="n">
        <f aca="false">INDEX(Einstellungen!$B$27:$B$50,20)</f>
        <v>1.45</v>
      </c>
      <c r="J4245" s="29" t="n">
        <f aca="false">F4245*I4245</f>
        <v>56.420399</v>
      </c>
    </row>
    <row r="4246" customFormat="false" ht="15" hidden="false" customHeight="false" outlineLevel="0" collapsed="false">
      <c r="A4246" s="28" t="n">
        <v>45757</v>
      </c>
      <c r="B4246" s="21" t="s">
        <v>132</v>
      </c>
      <c r="C4246" s="21" t="s">
        <v>136</v>
      </c>
      <c r="D4246" s="29" t="n">
        <v>137.17</v>
      </c>
      <c r="E4246" s="29" t="n">
        <f aca="false">D4246/10</f>
        <v>13.717</v>
      </c>
      <c r="F4246" s="29" t="n">
        <f aca="false">(E4246+Einstellungen!$B$20)*(1+Einstellungen!$B$10)</f>
        <v>38.52387</v>
      </c>
      <c r="G4246" s="21" t="str">
        <f aca="false">IF(F4246&lt;Einstellungen!$B$5,"ja","nein")</f>
        <v>nein</v>
      </c>
      <c r="H4246" s="21" t="s">
        <v>19</v>
      </c>
      <c r="I4246" s="29" t="n">
        <f aca="false">INDEX(Einstellungen!$B$27:$B$50,21)</f>
        <v>1.4</v>
      </c>
      <c r="J4246" s="29" t="n">
        <f aca="false">F4246*I4246</f>
        <v>53.933418</v>
      </c>
    </row>
    <row r="4247" customFormat="false" ht="15" hidden="false" customHeight="false" outlineLevel="0" collapsed="false">
      <c r="A4247" s="28" t="n">
        <v>45757</v>
      </c>
      <c r="B4247" s="21" t="s">
        <v>133</v>
      </c>
      <c r="C4247" s="21" t="s">
        <v>136</v>
      </c>
      <c r="D4247" s="29" t="n">
        <v>97.56</v>
      </c>
      <c r="E4247" s="29" t="n">
        <f aca="false">D4247/10</f>
        <v>9.756</v>
      </c>
      <c r="F4247" s="29" t="n">
        <f aca="false">(E4247+Einstellungen!$B$20)*(1+Einstellungen!$B$10)</f>
        <v>33.81028</v>
      </c>
      <c r="G4247" s="21" t="str">
        <f aca="false">IF(F4247&lt;Einstellungen!$B$5,"ja","nein")</f>
        <v>nein</v>
      </c>
      <c r="H4247" s="21" t="s">
        <v>19</v>
      </c>
      <c r="I4247" s="29" t="n">
        <f aca="false">INDEX(Einstellungen!$B$27:$B$50,22)</f>
        <v>1.25</v>
      </c>
      <c r="J4247" s="29" t="n">
        <f aca="false">F4247*I4247</f>
        <v>42.26285</v>
      </c>
    </row>
    <row r="4248" customFormat="false" ht="15" hidden="false" customHeight="false" outlineLevel="0" collapsed="false">
      <c r="A4248" s="28" t="n">
        <v>45757</v>
      </c>
      <c r="B4248" s="21" t="s">
        <v>134</v>
      </c>
      <c r="C4248" s="21" t="s">
        <v>136</v>
      </c>
      <c r="D4248" s="29" t="n">
        <v>92.05</v>
      </c>
      <c r="E4248" s="29" t="n">
        <f aca="false">D4248/10</f>
        <v>9.205</v>
      </c>
      <c r="F4248" s="29" t="n">
        <f aca="false">(E4248+Einstellungen!$B$20)*(1+Einstellungen!$B$10)</f>
        <v>33.15459</v>
      </c>
      <c r="G4248" s="21" t="str">
        <f aca="false">IF(F4248&lt;Einstellungen!$B$5,"ja","nein")</f>
        <v>nein</v>
      </c>
      <c r="H4248" s="21" t="s">
        <v>19</v>
      </c>
      <c r="I4248" s="29" t="n">
        <f aca="false">INDEX(Einstellungen!$B$27:$B$50,23)</f>
        <v>1.05</v>
      </c>
      <c r="J4248" s="29" t="n">
        <f aca="false">F4248*I4248</f>
        <v>34.8123195</v>
      </c>
    </row>
    <row r="4249" customFormat="false" ht="15" hidden="false" customHeight="false" outlineLevel="0" collapsed="false">
      <c r="A4249" s="28" t="n">
        <v>45757</v>
      </c>
      <c r="B4249" s="21" t="s">
        <v>135</v>
      </c>
      <c r="C4249" s="21" t="s">
        <v>136</v>
      </c>
      <c r="D4249" s="29" t="n">
        <v>81.11</v>
      </c>
      <c r="E4249" s="29" t="n">
        <f aca="false">D4249/10</f>
        <v>8.111</v>
      </c>
      <c r="F4249" s="29" t="n">
        <f aca="false">(E4249+Einstellungen!$B$20)*(1+Einstellungen!$B$10)</f>
        <v>31.85273</v>
      </c>
      <c r="G4249" s="21" t="str">
        <f aca="false">IF(F4249&lt;Einstellungen!$B$5,"ja","nein")</f>
        <v>nein</v>
      </c>
      <c r="H4249" s="21" t="s">
        <v>19</v>
      </c>
      <c r="I4249" s="29" t="n">
        <f aca="false">INDEX(Einstellungen!$B$27:$B$50,24)</f>
        <v>0.8</v>
      </c>
      <c r="J4249" s="29" t="n">
        <f aca="false">F4249*I4249</f>
        <v>25.482184</v>
      </c>
    </row>
    <row r="4250" customFormat="false" ht="15" hidden="false" customHeight="false" outlineLevel="0" collapsed="false">
      <c r="A4250" s="28" t="n">
        <v>45758</v>
      </c>
      <c r="B4250" s="21" t="s">
        <v>111</v>
      </c>
      <c r="C4250" s="21" t="s">
        <v>137</v>
      </c>
      <c r="D4250" s="29" t="n">
        <v>65.32</v>
      </c>
      <c r="E4250" s="29" t="n">
        <f aca="false">D4250/10</f>
        <v>6.532</v>
      </c>
      <c r="F4250" s="29" t="n">
        <f aca="false">(E4250+Einstellungen!$B$20)*(1+Einstellungen!$B$10)</f>
        <v>29.97372</v>
      </c>
      <c r="G4250" s="21" t="str">
        <f aca="false">IF(F4250&lt;Einstellungen!$B$5,"ja","nein")</f>
        <v>nein</v>
      </c>
      <c r="H4250" s="21" t="s">
        <v>19</v>
      </c>
      <c r="I4250" s="29" t="n">
        <f aca="false">INDEX(Einstellungen!$B$27:$B$50,1)</f>
        <v>0.6</v>
      </c>
      <c r="J4250" s="29" t="n">
        <f aca="false">F4250*I4250</f>
        <v>17.984232</v>
      </c>
    </row>
    <row r="4251" customFormat="false" ht="15" hidden="false" customHeight="false" outlineLevel="0" collapsed="false">
      <c r="A4251" s="28" t="n">
        <v>45758</v>
      </c>
      <c r="B4251" s="21" t="s">
        <v>113</v>
      </c>
      <c r="C4251" s="21" t="s">
        <v>137</v>
      </c>
      <c r="D4251" s="29" t="n">
        <v>60.75</v>
      </c>
      <c r="E4251" s="29" t="n">
        <f aca="false">D4251/10</f>
        <v>6.075</v>
      </c>
      <c r="F4251" s="29" t="n">
        <f aca="false">(E4251+Einstellungen!$B$20)*(1+Einstellungen!$B$10)</f>
        <v>29.42989</v>
      </c>
      <c r="G4251" s="21" t="str">
        <f aca="false">IF(F4251&lt;Einstellungen!$B$5,"ja","nein")</f>
        <v>nein</v>
      </c>
      <c r="H4251" s="21" t="s">
        <v>19</v>
      </c>
      <c r="I4251" s="29" t="n">
        <f aca="false">INDEX(Einstellungen!$B$27:$B$50,2)</f>
        <v>0.5</v>
      </c>
      <c r="J4251" s="29" t="n">
        <f aca="false">F4251*I4251</f>
        <v>14.714945</v>
      </c>
    </row>
    <row r="4252" customFormat="false" ht="15" hidden="false" customHeight="false" outlineLevel="0" collapsed="false">
      <c r="A4252" s="28" t="n">
        <v>45758</v>
      </c>
      <c r="B4252" s="21" t="s">
        <v>114</v>
      </c>
      <c r="C4252" s="21" t="s">
        <v>137</v>
      </c>
      <c r="D4252" s="29" t="n">
        <v>58.44</v>
      </c>
      <c r="E4252" s="29" t="n">
        <f aca="false">D4252/10</f>
        <v>5.844</v>
      </c>
      <c r="F4252" s="29" t="n">
        <f aca="false">(E4252+Einstellungen!$B$20)*(1+Einstellungen!$B$10)</f>
        <v>29.155</v>
      </c>
      <c r="G4252" s="21" t="str">
        <f aca="false">IF(F4252&lt;Einstellungen!$B$5,"ja","nein")</f>
        <v>nein</v>
      </c>
      <c r="H4252" s="21" t="s">
        <v>19</v>
      </c>
      <c r="I4252" s="29" t="n">
        <f aca="false">INDEX(Einstellungen!$B$27:$B$50,3)</f>
        <v>0.45</v>
      </c>
      <c r="J4252" s="29" t="n">
        <f aca="false">F4252*I4252</f>
        <v>13.11975</v>
      </c>
    </row>
    <row r="4253" customFormat="false" ht="15" hidden="false" customHeight="false" outlineLevel="0" collapsed="false">
      <c r="A4253" s="28" t="n">
        <v>45758</v>
      </c>
      <c r="B4253" s="21" t="s">
        <v>115</v>
      </c>
      <c r="C4253" s="21" t="s">
        <v>137</v>
      </c>
      <c r="D4253" s="29" t="n">
        <v>58.43</v>
      </c>
      <c r="E4253" s="29" t="n">
        <f aca="false">D4253/10</f>
        <v>5.843</v>
      </c>
      <c r="F4253" s="29" t="n">
        <f aca="false">(E4253+Einstellungen!$B$20)*(1+Einstellungen!$B$10)</f>
        <v>29.15381</v>
      </c>
      <c r="G4253" s="21" t="str">
        <f aca="false">IF(F4253&lt;Einstellungen!$B$5,"ja","nein")</f>
        <v>nein</v>
      </c>
      <c r="H4253" s="21" t="s">
        <v>19</v>
      </c>
      <c r="I4253" s="29" t="n">
        <f aca="false">INDEX(Einstellungen!$B$27:$B$50,4)</f>
        <v>0.45</v>
      </c>
      <c r="J4253" s="29" t="n">
        <f aca="false">F4253*I4253</f>
        <v>13.1192145</v>
      </c>
    </row>
    <row r="4254" customFormat="false" ht="15" hidden="false" customHeight="false" outlineLevel="0" collapsed="false">
      <c r="A4254" s="28" t="n">
        <v>45758</v>
      </c>
      <c r="B4254" s="21" t="s">
        <v>116</v>
      </c>
      <c r="C4254" s="21" t="s">
        <v>137</v>
      </c>
      <c r="D4254" s="29" t="n">
        <v>61.93</v>
      </c>
      <c r="E4254" s="29" t="n">
        <f aca="false">D4254/10</f>
        <v>6.193</v>
      </c>
      <c r="F4254" s="29" t="n">
        <f aca="false">(E4254+Einstellungen!$B$20)*(1+Einstellungen!$B$10)</f>
        <v>29.57031</v>
      </c>
      <c r="G4254" s="21" t="str">
        <f aca="false">IF(F4254&lt;Einstellungen!$B$5,"ja","nein")</f>
        <v>nein</v>
      </c>
      <c r="H4254" s="21" t="s">
        <v>19</v>
      </c>
      <c r="I4254" s="29" t="n">
        <f aca="false">INDEX(Einstellungen!$B$27:$B$50,5)</f>
        <v>0.45</v>
      </c>
      <c r="J4254" s="29" t="n">
        <f aca="false">F4254*I4254</f>
        <v>13.3066395</v>
      </c>
    </row>
    <row r="4255" customFormat="false" ht="15" hidden="false" customHeight="false" outlineLevel="0" collapsed="false">
      <c r="A4255" s="28" t="n">
        <v>45758</v>
      </c>
      <c r="B4255" s="21" t="s">
        <v>117</v>
      </c>
      <c r="C4255" s="21" t="s">
        <v>137</v>
      </c>
      <c r="D4255" s="29" t="n">
        <v>71.99</v>
      </c>
      <c r="E4255" s="29" t="n">
        <f aca="false">D4255/10</f>
        <v>7.199</v>
      </c>
      <c r="F4255" s="29" t="n">
        <f aca="false">(E4255+Einstellungen!$B$20)*(1+Einstellungen!$B$10)</f>
        <v>30.76745</v>
      </c>
      <c r="G4255" s="21" t="str">
        <f aca="false">IF(F4255&lt;Einstellungen!$B$5,"ja","nein")</f>
        <v>nein</v>
      </c>
      <c r="H4255" s="21" t="s">
        <v>19</v>
      </c>
      <c r="I4255" s="29" t="n">
        <f aca="false">INDEX(Einstellungen!$B$27:$B$50,6)</f>
        <v>0.5</v>
      </c>
      <c r="J4255" s="29" t="n">
        <f aca="false">F4255*I4255</f>
        <v>15.383725</v>
      </c>
    </row>
    <row r="4256" customFormat="false" ht="15" hidden="false" customHeight="false" outlineLevel="0" collapsed="false">
      <c r="A4256" s="28" t="n">
        <v>45758</v>
      </c>
      <c r="B4256" s="21" t="s">
        <v>118</v>
      </c>
      <c r="C4256" s="21" t="s">
        <v>137</v>
      </c>
      <c r="D4256" s="29" t="n">
        <v>94.2</v>
      </c>
      <c r="E4256" s="29" t="n">
        <f aca="false">D4256/10</f>
        <v>9.42</v>
      </c>
      <c r="F4256" s="29" t="n">
        <f aca="false">(E4256+Einstellungen!$B$20)*(1+Einstellungen!$B$10)</f>
        <v>33.41044</v>
      </c>
      <c r="G4256" s="21" t="str">
        <f aca="false">IF(F4256&lt;Einstellungen!$B$5,"ja","nein")</f>
        <v>nein</v>
      </c>
      <c r="H4256" s="21" t="s">
        <v>19</v>
      </c>
      <c r="I4256" s="29" t="n">
        <f aca="false">INDEX(Einstellungen!$B$27:$B$50,7)</f>
        <v>0.7</v>
      </c>
      <c r="J4256" s="29" t="n">
        <f aca="false">F4256*I4256</f>
        <v>23.387308</v>
      </c>
    </row>
    <row r="4257" customFormat="false" ht="15" hidden="false" customHeight="false" outlineLevel="0" collapsed="false">
      <c r="A4257" s="28" t="n">
        <v>45758</v>
      </c>
      <c r="B4257" s="21" t="s">
        <v>119</v>
      </c>
      <c r="C4257" s="21" t="s">
        <v>137</v>
      </c>
      <c r="D4257" s="29" t="n">
        <v>111.4</v>
      </c>
      <c r="E4257" s="29" t="n">
        <f aca="false">D4257/10</f>
        <v>11.14</v>
      </c>
      <c r="F4257" s="29" t="n">
        <f aca="false">(E4257+Einstellungen!$B$20)*(1+Einstellungen!$B$10)</f>
        <v>35.45724</v>
      </c>
      <c r="G4257" s="21" t="str">
        <f aca="false">IF(F4257&lt;Einstellungen!$B$5,"ja","nein")</f>
        <v>nein</v>
      </c>
      <c r="H4257" s="21" t="s">
        <v>19</v>
      </c>
      <c r="I4257" s="29" t="n">
        <f aca="false">INDEX(Einstellungen!$B$27:$B$50,8)</f>
        <v>0.95</v>
      </c>
      <c r="J4257" s="29" t="n">
        <f aca="false">F4257*I4257</f>
        <v>33.684378</v>
      </c>
    </row>
    <row r="4258" customFormat="false" ht="15" hidden="false" customHeight="false" outlineLevel="0" collapsed="false">
      <c r="A4258" s="28" t="n">
        <v>45758</v>
      </c>
      <c r="B4258" s="21" t="s">
        <v>120</v>
      </c>
      <c r="C4258" s="21" t="s">
        <v>137</v>
      </c>
      <c r="D4258" s="29" t="n">
        <v>85.9</v>
      </c>
      <c r="E4258" s="29" t="n">
        <f aca="false">D4258/10</f>
        <v>8.59</v>
      </c>
      <c r="F4258" s="29" t="n">
        <f aca="false">(E4258+Einstellungen!$B$20)*(1+Einstellungen!$B$10)</f>
        <v>32.42274</v>
      </c>
      <c r="G4258" s="21" t="str">
        <f aca="false">IF(F4258&lt;Einstellungen!$B$5,"ja","nein")</f>
        <v>nein</v>
      </c>
      <c r="H4258" s="21" t="s">
        <v>19</v>
      </c>
      <c r="I4258" s="29" t="n">
        <f aca="false">INDEX(Einstellungen!$B$27:$B$50,9)</f>
        <v>1.05</v>
      </c>
      <c r="J4258" s="29" t="n">
        <f aca="false">F4258*I4258</f>
        <v>34.043877</v>
      </c>
    </row>
    <row r="4259" customFormat="false" ht="15" hidden="false" customHeight="false" outlineLevel="0" collapsed="false">
      <c r="A4259" s="28" t="n">
        <v>45758</v>
      </c>
      <c r="B4259" s="21" t="s">
        <v>121</v>
      </c>
      <c r="C4259" s="21" t="s">
        <v>137</v>
      </c>
      <c r="D4259" s="29" t="n">
        <v>58.89</v>
      </c>
      <c r="E4259" s="29" t="n">
        <f aca="false">D4259/10</f>
        <v>5.889</v>
      </c>
      <c r="F4259" s="29" t="n">
        <f aca="false">(E4259+Einstellungen!$B$20)*(1+Einstellungen!$B$10)</f>
        <v>29.20855</v>
      </c>
      <c r="G4259" s="21" t="str">
        <f aca="false">IF(F4259&lt;Einstellungen!$B$5,"ja","nein")</f>
        <v>nein</v>
      </c>
      <c r="H4259" s="21" t="s">
        <v>19</v>
      </c>
      <c r="I4259" s="29" t="n">
        <f aca="false">INDEX(Einstellungen!$B$27:$B$50,10)</f>
        <v>1.05</v>
      </c>
      <c r="J4259" s="29" t="n">
        <f aca="false">F4259*I4259</f>
        <v>30.6689775</v>
      </c>
    </row>
    <row r="4260" customFormat="false" ht="15" hidden="false" customHeight="false" outlineLevel="0" collapsed="false">
      <c r="A4260" s="28" t="n">
        <v>45758</v>
      </c>
      <c r="B4260" s="21" t="s">
        <v>122</v>
      </c>
      <c r="C4260" s="21" t="s">
        <v>137</v>
      </c>
      <c r="D4260" s="29" t="n">
        <v>11.31</v>
      </c>
      <c r="E4260" s="29" t="n">
        <f aca="false">D4260/10</f>
        <v>1.131</v>
      </c>
      <c r="F4260" s="29" t="n">
        <f aca="false">(E4260+Einstellungen!$B$20)*(1+Einstellungen!$B$10)</f>
        <v>23.54653</v>
      </c>
      <c r="G4260" s="21" t="str">
        <f aca="false">IF(F4260&lt;Einstellungen!$B$5,"ja","nein")</f>
        <v>ja</v>
      </c>
      <c r="H4260" s="21" t="s">
        <v>19</v>
      </c>
      <c r="I4260" s="29" t="n">
        <f aca="false">INDEX(Einstellungen!$B$27:$B$50,11)</f>
        <v>1.05</v>
      </c>
      <c r="J4260" s="29" t="n">
        <f aca="false">F4260*I4260</f>
        <v>24.7238565</v>
      </c>
    </row>
    <row r="4261" customFormat="false" ht="15" hidden="false" customHeight="false" outlineLevel="0" collapsed="false">
      <c r="A4261" s="28" t="n">
        <v>45758</v>
      </c>
      <c r="B4261" s="21" t="s">
        <v>123</v>
      </c>
      <c r="C4261" s="21" t="s">
        <v>137</v>
      </c>
      <c r="D4261" s="29" t="n">
        <v>0</v>
      </c>
      <c r="E4261" s="29" t="n">
        <f aca="false">D4261/10</f>
        <v>0</v>
      </c>
      <c r="F4261" s="29" t="n">
        <f aca="false">(E4261+Einstellungen!$B$20)*(1+Einstellungen!$B$10)</f>
        <v>22.20064</v>
      </c>
      <c r="G4261" s="21" t="str">
        <f aca="false">IF(F4261&lt;Einstellungen!$B$5,"ja","nein")</f>
        <v>ja</v>
      </c>
      <c r="H4261" s="21" t="s">
        <v>19</v>
      </c>
      <c r="I4261" s="29" t="n">
        <f aca="false">INDEX(Einstellungen!$B$27:$B$50,12)</f>
        <v>1.1</v>
      </c>
      <c r="J4261" s="29" t="n">
        <f aca="false">F4261*I4261</f>
        <v>24.420704</v>
      </c>
    </row>
    <row r="4262" customFormat="false" ht="15" hidden="false" customHeight="false" outlineLevel="0" collapsed="false">
      <c r="A4262" s="28" t="n">
        <v>45758</v>
      </c>
      <c r="B4262" s="21" t="s">
        <v>124</v>
      </c>
      <c r="C4262" s="21" t="s">
        <v>137</v>
      </c>
      <c r="D4262" s="29" t="n">
        <v>-3</v>
      </c>
      <c r="E4262" s="29" t="n">
        <f aca="false">D4262/10</f>
        <v>-0.3</v>
      </c>
      <c r="F4262" s="29" t="n">
        <f aca="false">(E4262+Einstellungen!$B$20)*(1+Einstellungen!$B$10)</f>
        <v>21.84364</v>
      </c>
      <c r="G4262" s="21" t="str">
        <f aca="false">IF(F4262&lt;Einstellungen!$B$5,"ja","nein")</f>
        <v>ja</v>
      </c>
      <c r="H4262" s="21" t="s">
        <v>19</v>
      </c>
      <c r="I4262" s="29" t="n">
        <f aca="false">INDEX(Einstellungen!$B$27:$B$50,13)</f>
        <v>1.2</v>
      </c>
      <c r="J4262" s="29" t="n">
        <f aca="false">F4262*I4262</f>
        <v>26.212368</v>
      </c>
    </row>
    <row r="4263" customFormat="false" ht="15" hidden="false" customHeight="false" outlineLevel="0" collapsed="false">
      <c r="A4263" s="28" t="n">
        <v>45758</v>
      </c>
      <c r="B4263" s="21" t="s">
        <v>125</v>
      </c>
      <c r="C4263" s="21" t="s">
        <v>137</v>
      </c>
      <c r="D4263" s="29" t="n">
        <v>-4.99</v>
      </c>
      <c r="E4263" s="29" t="n">
        <f aca="false">D4263/10</f>
        <v>-0.499</v>
      </c>
      <c r="F4263" s="29" t="n">
        <f aca="false">(E4263+Einstellungen!$B$20)*(1+Einstellungen!$B$10)</f>
        <v>21.60683</v>
      </c>
      <c r="G4263" s="21" t="str">
        <f aca="false">IF(F4263&lt;Einstellungen!$B$5,"ja","nein")</f>
        <v>ja</v>
      </c>
      <c r="H4263" s="21" t="s">
        <v>19</v>
      </c>
      <c r="I4263" s="29" t="n">
        <f aca="false">INDEX(Einstellungen!$B$27:$B$50,14)</f>
        <v>1.15</v>
      </c>
      <c r="J4263" s="29" t="n">
        <f aca="false">F4263*I4263</f>
        <v>24.8478545</v>
      </c>
    </row>
    <row r="4264" customFormat="false" ht="15" hidden="false" customHeight="false" outlineLevel="0" collapsed="false">
      <c r="A4264" s="28" t="n">
        <v>45758</v>
      </c>
      <c r="B4264" s="21" t="s">
        <v>126</v>
      </c>
      <c r="C4264" s="21" t="s">
        <v>137</v>
      </c>
      <c r="D4264" s="29" t="n">
        <v>-3.61</v>
      </c>
      <c r="E4264" s="29" t="n">
        <f aca="false">D4264/10</f>
        <v>-0.361</v>
      </c>
      <c r="F4264" s="29" t="n">
        <f aca="false">(E4264+Einstellungen!$B$20)*(1+Einstellungen!$B$10)</f>
        <v>21.77105</v>
      </c>
      <c r="G4264" s="21" t="str">
        <f aca="false">IF(F4264&lt;Einstellungen!$B$5,"ja","nein")</f>
        <v>ja</v>
      </c>
      <c r="H4264" s="21" t="s">
        <v>19</v>
      </c>
      <c r="I4264" s="29" t="n">
        <f aca="false">INDEX(Einstellungen!$B$27:$B$50,15)</f>
        <v>1</v>
      </c>
      <c r="J4264" s="29" t="n">
        <f aca="false">F4264*I4264</f>
        <v>21.77105</v>
      </c>
    </row>
    <row r="4265" customFormat="false" ht="15" hidden="false" customHeight="false" outlineLevel="0" collapsed="false">
      <c r="A4265" s="28" t="n">
        <v>45758</v>
      </c>
      <c r="B4265" s="21" t="s">
        <v>127</v>
      </c>
      <c r="C4265" s="21" t="s">
        <v>137</v>
      </c>
      <c r="D4265" s="29" t="n">
        <v>-0.1</v>
      </c>
      <c r="E4265" s="29" t="n">
        <f aca="false">D4265/10</f>
        <v>-0.01</v>
      </c>
      <c r="F4265" s="29" t="n">
        <f aca="false">(E4265+Einstellungen!$B$20)*(1+Einstellungen!$B$10)</f>
        <v>22.18874</v>
      </c>
      <c r="G4265" s="21" t="str">
        <f aca="false">IF(F4265&lt;Einstellungen!$B$5,"ja","nein")</f>
        <v>ja</v>
      </c>
      <c r="H4265" s="21" t="s">
        <v>19</v>
      </c>
      <c r="I4265" s="29" t="n">
        <f aca="false">INDEX(Einstellungen!$B$27:$B$50,16)</f>
        <v>0.95</v>
      </c>
      <c r="J4265" s="29" t="n">
        <f aca="false">F4265*I4265</f>
        <v>21.079303</v>
      </c>
    </row>
    <row r="4266" customFormat="false" ht="15" hidden="false" customHeight="false" outlineLevel="0" collapsed="false">
      <c r="A4266" s="28" t="n">
        <v>45758</v>
      </c>
      <c r="B4266" s="21" t="s">
        <v>128</v>
      </c>
      <c r="C4266" s="21" t="s">
        <v>137</v>
      </c>
      <c r="D4266" s="29" t="n">
        <v>0</v>
      </c>
      <c r="E4266" s="29" t="n">
        <f aca="false">D4266/10</f>
        <v>0</v>
      </c>
      <c r="F4266" s="29" t="n">
        <f aca="false">(E4266+Einstellungen!$B$20)*(1+Einstellungen!$B$10)</f>
        <v>22.20064</v>
      </c>
      <c r="G4266" s="21" t="str">
        <f aca="false">IF(F4266&lt;Einstellungen!$B$5,"ja","nein")</f>
        <v>ja</v>
      </c>
      <c r="H4266" s="21" t="s">
        <v>19</v>
      </c>
      <c r="I4266" s="29" t="n">
        <f aca="false">INDEX(Einstellungen!$B$27:$B$50,17)</f>
        <v>0.95</v>
      </c>
      <c r="J4266" s="29" t="n">
        <f aca="false">F4266*I4266</f>
        <v>21.090608</v>
      </c>
    </row>
    <row r="4267" customFormat="false" ht="15" hidden="false" customHeight="false" outlineLevel="0" collapsed="false">
      <c r="A4267" s="28" t="n">
        <v>45758</v>
      </c>
      <c r="B4267" s="21" t="s">
        <v>129</v>
      </c>
      <c r="C4267" s="21" t="s">
        <v>137</v>
      </c>
      <c r="D4267" s="29" t="n">
        <v>70.15</v>
      </c>
      <c r="E4267" s="29" t="n">
        <f aca="false">D4267/10</f>
        <v>7.015</v>
      </c>
      <c r="F4267" s="29" t="n">
        <f aca="false">(E4267+Einstellungen!$B$20)*(1+Einstellungen!$B$10)</f>
        <v>30.54849</v>
      </c>
      <c r="G4267" s="21" t="str">
        <f aca="false">IF(F4267&lt;Einstellungen!$B$5,"ja","nein")</f>
        <v>nein</v>
      </c>
      <c r="H4267" s="21" t="s">
        <v>19</v>
      </c>
      <c r="I4267" s="29" t="n">
        <f aca="false">INDEX(Einstellungen!$B$27:$B$50,18)</f>
        <v>1.1</v>
      </c>
      <c r="J4267" s="29" t="n">
        <f aca="false">F4267*I4267</f>
        <v>33.603339</v>
      </c>
    </row>
    <row r="4268" customFormat="false" ht="15" hidden="false" customHeight="false" outlineLevel="0" collapsed="false">
      <c r="A4268" s="28" t="n">
        <v>45758</v>
      </c>
      <c r="B4268" s="21" t="s">
        <v>130</v>
      </c>
      <c r="C4268" s="21" t="s">
        <v>137</v>
      </c>
      <c r="D4268" s="29" t="n">
        <v>110.69</v>
      </c>
      <c r="E4268" s="29" t="n">
        <f aca="false">D4268/10</f>
        <v>11.069</v>
      </c>
      <c r="F4268" s="29" t="n">
        <f aca="false">(E4268+Einstellungen!$B$20)*(1+Einstellungen!$B$10)</f>
        <v>35.37275</v>
      </c>
      <c r="G4268" s="21" t="str">
        <f aca="false">IF(F4268&lt;Einstellungen!$B$5,"ja","nein")</f>
        <v>nein</v>
      </c>
      <c r="H4268" s="21" t="s">
        <v>19</v>
      </c>
      <c r="I4268" s="29" t="n">
        <f aca="false">INDEX(Einstellungen!$B$27:$B$50,19)</f>
        <v>1.35</v>
      </c>
      <c r="J4268" s="29" t="n">
        <f aca="false">F4268*I4268</f>
        <v>47.7532125</v>
      </c>
    </row>
    <row r="4269" customFormat="false" ht="15" hidden="false" customHeight="false" outlineLevel="0" collapsed="false">
      <c r="A4269" s="28" t="n">
        <v>45758</v>
      </c>
      <c r="B4269" s="21" t="s">
        <v>131</v>
      </c>
      <c r="C4269" s="21" t="s">
        <v>137</v>
      </c>
      <c r="D4269" s="29" t="n">
        <v>133.4</v>
      </c>
      <c r="E4269" s="29" t="n">
        <f aca="false">D4269/10</f>
        <v>13.34</v>
      </c>
      <c r="F4269" s="29" t="n">
        <f aca="false">(E4269+Einstellungen!$B$20)*(1+Einstellungen!$B$10)</f>
        <v>38.07524</v>
      </c>
      <c r="G4269" s="21" t="str">
        <f aca="false">IF(F4269&lt;Einstellungen!$B$5,"ja","nein")</f>
        <v>nein</v>
      </c>
      <c r="H4269" s="21" t="s">
        <v>19</v>
      </c>
      <c r="I4269" s="29" t="n">
        <f aca="false">INDEX(Einstellungen!$B$27:$B$50,20)</f>
        <v>1.45</v>
      </c>
      <c r="J4269" s="29" t="n">
        <f aca="false">F4269*I4269</f>
        <v>55.209098</v>
      </c>
    </row>
    <row r="4270" customFormat="false" ht="15" hidden="false" customHeight="false" outlineLevel="0" collapsed="false">
      <c r="A4270" s="28" t="n">
        <v>45758</v>
      </c>
      <c r="B4270" s="21" t="s">
        <v>132</v>
      </c>
      <c r="C4270" s="21" t="s">
        <v>137</v>
      </c>
      <c r="D4270" s="29" t="n">
        <v>155</v>
      </c>
      <c r="E4270" s="29" t="n">
        <f aca="false">D4270/10</f>
        <v>15.5</v>
      </c>
      <c r="F4270" s="29" t="n">
        <f aca="false">(E4270+Einstellungen!$B$20)*(1+Einstellungen!$B$10)</f>
        <v>40.64564</v>
      </c>
      <c r="G4270" s="21" t="str">
        <f aca="false">IF(F4270&lt;Einstellungen!$B$5,"ja","nein")</f>
        <v>nein</v>
      </c>
      <c r="H4270" s="21" t="s">
        <v>19</v>
      </c>
      <c r="I4270" s="29" t="n">
        <f aca="false">INDEX(Einstellungen!$B$27:$B$50,21)</f>
        <v>1.4</v>
      </c>
      <c r="J4270" s="29" t="n">
        <f aca="false">F4270*I4270</f>
        <v>56.903896</v>
      </c>
    </row>
    <row r="4271" customFormat="false" ht="15" hidden="false" customHeight="false" outlineLevel="0" collapsed="false">
      <c r="A4271" s="28" t="n">
        <v>45758</v>
      </c>
      <c r="B4271" s="21" t="s">
        <v>133</v>
      </c>
      <c r="C4271" s="21" t="s">
        <v>137</v>
      </c>
      <c r="D4271" s="29" t="n">
        <v>130.46</v>
      </c>
      <c r="E4271" s="29" t="n">
        <f aca="false">D4271/10</f>
        <v>13.046</v>
      </c>
      <c r="F4271" s="29" t="n">
        <f aca="false">(E4271+Einstellungen!$B$20)*(1+Einstellungen!$B$10)</f>
        <v>37.72538</v>
      </c>
      <c r="G4271" s="21" t="str">
        <f aca="false">IF(F4271&lt;Einstellungen!$B$5,"ja","nein")</f>
        <v>nein</v>
      </c>
      <c r="H4271" s="21" t="s">
        <v>19</v>
      </c>
      <c r="I4271" s="29" t="n">
        <f aca="false">INDEX(Einstellungen!$B$27:$B$50,22)</f>
        <v>1.25</v>
      </c>
      <c r="J4271" s="29" t="n">
        <f aca="false">F4271*I4271</f>
        <v>47.156725</v>
      </c>
    </row>
    <row r="4272" customFormat="false" ht="15" hidden="false" customHeight="false" outlineLevel="0" collapsed="false">
      <c r="A4272" s="28" t="n">
        <v>45758</v>
      </c>
      <c r="B4272" s="21" t="s">
        <v>134</v>
      </c>
      <c r="C4272" s="21" t="s">
        <v>137</v>
      </c>
      <c r="D4272" s="29" t="n">
        <v>119.1</v>
      </c>
      <c r="E4272" s="29" t="n">
        <f aca="false">D4272/10</f>
        <v>11.91</v>
      </c>
      <c r="F4272" s="29" t="n">
        <f aca="false">(E4272+Einstellungen!$B$20)*(1+Einstellungen!$B$10)</f>
        <v>36.37354</v>
      </c>
      <c r="G4272" s="21" t="str">
        <f aca="false">IF(F4272&lt;Einstellungen!$B$5,"ja","nein")</f>
        <v>nein</v>
      </c>
      <c r="H4272" s="21" t="s">
        <v>19</v>
      </c>
      <c r="I4272" s="29" t="n">
        <f aca="false">INDEX(Einstellungen!$B$27:$B$50,23)</f>
        <v>1.05</v>
      </c>
      <c r="J4272" s="29" t="n">
        <f aca="false">F4272*I4272</f>
        <v>38.192217</v>
      </c>
    </row>
    <row r="4273" customFormat="false" ht="15" hidden="false" customHeight="false" outlineLevel="0" collapsed="false">
      <c r="A4273" s="28" t="n">
        <v>45758</v>
      </c>
      <c r="B4273" s="21" t="s">
        <v>135</v>
      </c>
      <c r="C4273" s="21" t="s">
        <v>137</v>
      </c>
      <c r="D4273" s="29" t="n">
        <v>105.49</v>
      </c>
      <c r="E4273" s="29" t="n">
        <f aca="false">D4273/10</f>
        <v>10.549</v>
      </c>
      <c r="F4273" s="29" t="n">
        <f aca="false">(E4273+Einstellungen!$B$20)*(1+Einstellungen!$B$10)</f>
        <v>34.75395</v>
      </c>
      <c r="G4273" s="21" t="str">
        <f aca="false">IF(F4273&lt;Einstellungen!$B$5,"ja","nein")</f>
        <v>nein</v>
      </c>
      <c r="H4273" s="21" t="s">
        <v>19</v>
      </c>
      <c r="I4273" s="29" t="n">
        <f aca="false">INDEX(Einstellungen!$B$27:$B$50,24)</f>
        <v>0.8</v>
      </c>
      <c r="J4273" s="29" t="n">
        <f aca="false">F4273*I4273</f>
        <v>27.80316</v>
      </c>
    </row>
    <row r="4274" customFormat="false" ht="15" hidden="false" customHeight="false" outlineLevel="0" collapsed="false">
      <c r="A4274" s="28" t="n">
        <v>45759</v>
      </c>
      <c r="B4274" s="21" t="s">
        <v>111</v>
      </c>
      <c r="C4274" s="21" t="s">
        <v>138</v>
      </c>
      <c r="D4274" s="29" t="n">
        <v>107.84</v>
      </c>
      <c r="E4274" s="29" t="n">
        <f aca="false">D4274/10</f>
        <v>10.784</v>
      </c>
      <c r="F4274" s="29" t="n">
        <f aca="false">(E4274+Einstellungen!$B$20)*(1+Einstellungen!$B$10)</f>
        <v>35.0336</v>
      </c>
      <c r="G4274" s="21" t="str">
        <f aca="false">IF(F4274&lt;Einstellungen!$B$5,"ja","nein")</f>
        <v>nein</v>
      </c>
      <c r="H4274" s="21" t="s">
        <v>19</v>
      </c>
      <c r="I4274" s="29" t="n">
        <f aca="false">INDEX(Einstellungen!$B$27:$B$50,1)</f>
        <v>0.6</v>
      </c>
      <c r="J4274" s="29" t="n">
        <f aca="false">F4274*I4274</f>
        <v>21.02016</v>
      </c>
    </row>
    <row r="4275" customFormat="false" ht="15" hidden="false" customHeight="false" outlineLevel="0" collapsed="false">
      <c r="A4275" s="28" t="n">
        <v>45759</v>
      </c>
      <c r="B4275" s="21" t="s">
        <v>113</v>
      </c>
      <c r="C4275" s="21" t="s">
        <v>138</v>
      </c>
      <c r="D4275" s="29" t="n">
        <v>104.41</v>
      </c>
      <c r="E4275" s="29" t="n">
        <f aca="false">D4275/10</f>
        <v>10.441</v>
      </c>
      <c r="F4275" s="29" t="n">
        <f aca="false">(E4275+Einstellungen!$B$20)*(1+Einstellungen!$B$10)</f>
        <v>34.62543</v>
      </c>
      <c r="G4275" s="21" t="str">
        <f aca="false">IF(F4275&lt;Einstellungen!$B$5,"ja","nein")</f>
        <v>nein</v>
      </c>
      <c r="H4275" s="21" t="s">
        <v>19</v>
      </c>
      <c r="I4275" s="29" t="n">
        <f aca="false">INDEX(Einstellungen!$B$27:$B$50,2)</f>
        <v>0.5</v>
      </c>
      <c r="J4275" s="29" t="n">
        <f aca="false">F4275*I4275</f>
        <v>17.312715</v>
      </c>
    </row>
    <row r="4276" customFormat="false" ht="15" hidden="false" customHeight="false" outlineLevel="0" collapsed="false">
      <c r="A4276" s="28" t="n">
        <v>45759</v>
      </c>
      <c r="B4276" s="21" t="s">
        <v>114</v>
      </c>
      <c r="C4276" s="21" t="s">
        <v>138</v>
      </c>
      <c r="D4276" s="29" t="n">
        <v>100.93</v>
      </c>
      <c r="E4276" s="29" t="n">
        <f aca="false">D4276/10</f>
        <v>10.093</v>
      </c>
      <c r="F4276" s="29" t="n">
        <f aca="false">(E4276+Einstellungen!$B$20)*(1+Einstellungen!$B$10)</f>
        <v>34.21131</v>
      </c>
      <c r="G4276" s="21" t="str">
        <f aca="false">IF(F4276&lt;Einstellungen!$B$5,"ja","nein")</f>
        <v>nein</v>
      </c>
      <c r="H4276" s="21" t="s">
        <v>19</v>
      </c>
      <c r="I4276" s="29" t="n">
        <f aca="false">INDEX(Einstellungen!$B$27:$B$50,3)</f>
        <v>0.45</v>
      </c>
      <c r="J4276" s="29" t="n">
        <f aca="false">F4276*I4276</f>
        <v>15.3950895</v>
      </c>
    </row>
    <row r="4277" customFormat="false" ht="15" hidden="false" customHeight="false" outlineLevel="0" collapsed="false">
      <c r="A4277" s="28" t="n">
        <v>45759</v>
      </c>
      <c r="B4277" s="21" t="s">
        <v>115</v>
      </c>
      <c r="C4277" s="21" t="s">
        <v>138</v>
      </c>
      <c r="D4277" s="29" t="n">
        <v>98.15</v>
      </c>
      <c r="E4277" s="29" t="n">
        <f aca="false">D4277/10</f>
        <v>9.815</v>
      </c>
      <c r="F4277" s="29" t="n">
        <f aca="false">(E4277+Einstellungen!$B$20)*(1+Einstellungen!$B$10)</f>
        <v>33.88049</v>
      </c>
      <c r="G4277" s="21" t="str">
        <f aca="false">IF(F4277&lt;Einstellungen!$B$5,"ja","nein")</f>
        <v>nein</v>
      </c>
      <c r="H4277" s="21" t="s">
        <v>19</v>
      </c>
      <c r="I4277" s="29" t="n">
        <f aca="false">INDEX(Einstellungen!$B$27:$B$50,4)</f>
        <v>0.45</v>
      </c>
      <c r="J4277" s="29" t="n">
        <f aca="false">F4277*I4277</f>
        <v>15.2462205</v>
      </c>
    </row>
    <row r="4278" customFormat="false" ht="15" hidden="false" customHeight="false" outlineLevel="0" collapsed="false">
      <c r="A4278" s="28" t="n">
        <v>45759</v>
      </c>
      <c r="B4278" s="21" t="s">
        <v>116</v>
      </c>
      <c r="C4278" s="21" t="s">
        <v>138</v>
      </c>
      <c r="D4278" s="29" t="n">
        <v>98.99</v>
      </c>
      <c r="E4278" s="29" t="n">
        <f aca="false">D4278/10</f>
        <v>9.899</v>
      </c>
      <c r="F4278" s="29" t="n">
        <f aca="false">(E4278+Einstellungen!$B$20)*(1+Einstellungen!$B$10)</f>
        <v>33.98045</v>
      </c>
      <c r="G4278" s="21" t="str">
        <f aca="false">IF(F4278&lt;Einstellungen!$B$5,"ja","nein")</f>
        <v>nein</v>
      </c>
      <c r="H4278" s="21" t="s">
        <v>19</v>
      </c>
      <c r="I4278" s="29" t="n">
        <f aca="false">INDEX(Einstellungen!$B$27:$B$50,5)</f>
        <v>0.45</v>
      </c>
      <c r="J4278" s="29" t="n">
        <f aca="false">F4278*I4278</f>
        <v>15.2912025</v>
      </c>
    </row>
    <row r="4279" customFormat="false" ht="15" hidden="false" customHeight="false" outlineLevel="0" collapsed="false">
      <c r="A4279" s="28" t="n">
        <v>45759</v>
      </c>
      <c r="B4279" s="21" t="s">
        <v>117</v>
      </c>
      <c r="C4279" s="21" t="s">
        <v>138</v>
      </c>
      <c r="D4279" s="29" t="n">
        <v>99.08</v>
      </c>
      <c r="E4279" s="29" t="n">
        <f aca="false">D4279/10</f>
        <v>9.908</v>
      </c>
      <c r="F4279" s="29" t="n">
        <f aca="false">(E4279+Einstellungen!$B$20)*(1+Einstellungen!$B$10)</f>
        <v>33.99116</v>
      </c>
      <c r="G4279" s="21" t="str">
        <f aca="false">IF(F4279&lt;Einstellungen!$B$5,"ja","nein")</f>
        <v>nein</v>
      </c>
      <c r="H4279" s="21" t="s">
        <v>19</v>
      </c>
      <c r="I4279" s="29" t="n">
        <f aca="false">INDEX(Einstellungen!$B$27:$B$50,6)</f>
        <v>0.5</v>
      </c>
      <c r="J4279" s="29" t="n">
        <f aca="false">F4279*I4279</f>
        <v>16.99558</v>
      </c>
    </row>
    <row r="4280" customFormat="false" ht="15" hidden="false" customHeight="false" outlineLevel="0" collapsed="false">
      <c r="A4280" s="28" t="n">
        <v>45759</v>
      </c>
      <c r="B4280" s="21" t="s">
        <v>118</v>
      </c>
      <c r="C4280" s="21" t="s">
        <v>138</v>
      </c>
      <c r="D4280" s="29" t="n">
        <v>104.42</v>
      </c>
      <c r="E4280" s="29" t="n">
        <f aca="false">D4280/10</f>
        <v>10.442</v>
      </c>
      <c r="F4280" s="29" t="n">
        <f aca="false">(E4280+Einstellungen!$B$20)*(1+Einstellungen!$B$10)</f>
        <v>34.62662</v>
      </c>
      <c r="G4280" s="21" t="str">
        <f aca="false">IF(F4280&lt;Einstellungen!$B$5,"ja","nein")</f>
        <v>nein</v>
      </c>
      <c r="H4280" s="21" t="s">
        <v>19</v>
      </c>
      <c r="I4280" s="29" t="n">
        <f aca="false">INDEX(Einstellungen!$B$27:$B$50,7)</f>
        <v>0.7</v>
      </c>
      <c r="J4280" s="29" t="n">
        <f aca="false">F4280*I4280</f>
        <v>24.238634</v>
      </c>
    </row>
    <row r="4281" customFormat="false" ht="15" hidden="false" customHeight="false" outlineLevel="0" collapsed="false">
      <c r="A4281" s="28" t="n">
        <v>45759</v>
      </c>
      <c r="B4281" s="21" t="s">
        <v>119</v>
      </c>
      <c r="C4281" s="21" t="s">
        <v>138</v>
      </c>
      <c r="D4281" s="29" t="n">
        <v>99.74</v>
      </c>
      <c r="E4281" s="29" t="n">
        <f aca="false">D4281/10</f>
        <v>9.974</v>
      </c>
      <c r="F4281" s="29" t="n">
        <f aca="false">(E4281+Einstellungen!$B$20)*(1+Einstellungen!$B$10)</f>
        <v>34.0697</v>
      </c>
      <c r="G4281" s="21" t="str">
        <f aca="false">IF(F4281&lt;Einstellungen!$B$5,"ja","nein")</f>
        <v>nein</v>
      </c>
      <c r="H4281" s="21" t="s">
        <v>19</v>
      </c>
      <c r="I4281" s="29" t="n">
        <f aca="false">INDEX(Einstellungen!$B$27:$B$50,8)</f>
        <v>0.95</v>
      </c>
      <c r="J4281" s="29" t="n">
        <f aca="false">F4281*I4281</f>
        <v>32.366215</v>
      </c>
    </row>
    <row r="4282" customFormat="false" ht="15" hidden="false" customHeight="false" outlineLevel="0" collapsed="false">
      <c r="A4282" s="28" t="n">
        <v>45759</v>
      </c>
      <c r="B4282" s="21" t="s">
        <v>120</v>
      </c>
      <c r="C4282" s="21" t="s">
        <v>138</v>
      </c>
      <c r="D4282" s="29" t="n">
        <v>95.49</v>
      </c>
      <c r="E4282" s="29" t="n">
        <f aca="false">D4282/10</f>
        <v>9.549</v>
      </c>
      <c r="F4282" s="29" t="n">
        <f aca="false">(E4282+Einstellungen!$B$20)*(1+Einstellungen!$B$10)</f>
        <v>33.56395</v>
      </c>
      <c r="G4282" s="21" t="str">
        <f aca="false">IF(F4282&lt;Einstellungen!$B$5,"ja","nein")</f>
        <v>nein</v>
      </c>
      <c r="H4282" s="21" t="s">
        <v>19</v>
      </c>
      <c r="I4282" s="29" t="n">
        <f aca="false">INDEX(Einstellungen!$B$27:$B$50,9)</f>
        <v>1.05</v>
      </c>
      <c r="J4282" s="29" t="n">
        <f aca="false">F4282*I4282</f>
        <v>35.2421475</v>
      </c>
    </row>
    <row r="4283" customFormat="false" ht="15" hidden="false" customHeight="false" outlineLevel="0" collapsed="false">
      <c r="A4283" s="28" t="n">
        <v>45759</v>
      </c>
      <c r="B4283" s="21" t="s">
        <v>121</v>
      </c>
      <c r="C4283" s="21" t="s">
        <v>138</v>
      </c>
      <c r="D4283" s="29" t="n">
        <v>67.26</v>
      </c>
      <c r="E4283" s="29" t="n">
        <f aca="false">D4283/10</f>
        <v>6.726</v>
      </c>
      <c r="F4283" s="29" t="n">
        <f aca="false">(E4283+Einstellungen!$B$20)*(1+Einstellungen!$B$10)</f>
        <v>30.20458</v>
      </c>
      <c r="G4283" s="21" t="str">
        <f aca="false">IF(F4283&lt;Einstellungen!$B$5,"ja","nein")</f>
        <v>nein</v>
      </c>
      <c r="H4283" s="21" t="s">
        <v>19</v>
      </c>
      <c r="I4283" s="29" t="n">
        <f aca="false">INDEX(Einstellungen!$B$27:$B$50,10)</f>
        <v>1.05</v>
      </c>
      <c r="J4283" s="29" t="n">
        <f aca="false">F4283*I4283</f>
        <v>31.714809</v>
      </c>
    </row>
    <row r="4284" customFormat="false" ht="15" hidden="false" customHeight="false" outlineLevel="0" collapsed="false">
      <c r="A4284" s="28" t="n">
        <v>45759</v>
      </c>
      <c r="B4284" s="21" t="s">
        <v>122</v>
      </c>
      <c r="C4284" s="21" t="s">
        <v>138</v>
      </c>
      <c r="D4284" s="29" t="n">
        <v>20.19</v>
      </c>
      <c r="E4284" s="29" t="n">
        <f aca="false">D4284/10</f>
        <v>2.019</v>
      </c>
      <c r="F4284" s="29" t="n">
        <f aca="false">(E4284+Einstellungen!$B$20)*(1+Einstellungen!$B$10)</f>
        <v>24.60325</v>
      </c>
      <c r="G4284" s="21" t="str">
        <f aca="false">IF(F4284&lt;Einstellungen!$B$5,"ja","nein")</f>
        <v>ja</v>
      </c>
      <c r="H4284" s="21" t="s">
        <v>19</v>
      </c>
      <c r="I4284" s="29" t="n">
        <f aca="false">INDEX(Einstellungen!$B$27:$B$50,11)</f>
        <v>1.05</v>
      </c>
      <c r="J4284" s="29" t="n">
        <f aca="false">F4284*I4284</f>
        <v>25.8334125</v>
      </c>
    </row>
    <row r="4285" customFormat="false" ht="15" hidden="false" customHeight="false" outlineLevel="0" collapsed="false">
      <c r="A4285" s="28" t="n">
        <v>45759</v>
      </c>
      <c r="B4285" s="21" t="s">
        <v>123</v>
      </c>
      <c r="C4285" s="21" t="s">
        <v>138</v>
      </c>
      <c r="D4285" s="29" t="n">
        <v>0</v>
      </c>
      <c r="E4285" s="29" t="n">
        <f aca="false">D4285/10</f>
        <v>0</v>
      </c>
      <c r="F4285" s="29" t="n">
        <f aca="false">(E4285+Einstellungen!$B$20)*(1+Einstellungen!$B$10)</f>
        <v>22.20064</v>
      </c>
      <c r="G4285" s="21" t="str">
        <f aca="false">IF(F4285&lt;Einstellungen!$B$5,"ja","nein")</f>
        <v>ja</v>
      </c>
      <c r="H4285" s="21" t="s">
        <v>19</v>
      </c>
      <c r="I4285" s="29" t="n">
        <f aca="false">INDEX(Einstellungen!$B$27:$B$50,12)</f>
        <v>1.1</v>
      </c>
      <c r="J4285" s="29" t="n">
        <f aca="false">F4285*I4285</f>
        <v>24.420704</v>
      </c>
    </row>
    <row r="4286" customFormat="false" ht="15" hidden="false" customHeight="false" outlineLevel="0" collapsed="false">
      <c r="A4286" s="28" t="n">
        <v>45759</v>
      </c>
      <c r="B4286" s="21" t="s">
        <v>124</v>
      </c>
      <c r="C4286" s="21" t="s">
        <v>138</v>
      </c>
      <c r="D4286" s="29" t="n">
        <v>-9.23</v>
      </c>
      <c r="E4286" s="29" t="n">
        <f aca="false">D4286/10</f>
        <v>-0.923</v>
      </c>
      <c r="F4286" s="29" t="n">
        <f aca="false">(E4286+Einstellungen!$B$20)*(1+Einstellungen!$B$10)</f>
        <v>21.10227</v>
      </c>
      <c r="G4286" s="21" t="str">
        <f aca="false">IF(F4286&lt;Einstellungen!$B$5,"ja","nein")</f>
        <v>ja</v>
      </c>
      <c r="H4286" s="21" t="s">
        <v>19</v>
      </c>
      <c r="I4286" s="29" t="n">
        <f aca="false">INDEX(Einstellungen!$B$27:$B$50,13)</f>
        <v>1.2</v>
      </c>
      <c r="J4286" s="29" t="n">
        <f aca="false">F4286*I4286</f>
        <v>25.322724</v>
      </c>
    </row>
    <row r="4287" customFormat="false" ht="15" hidden="false" customHeight="false" outlineLevel="0" collapsed="false">
      <c r="A4287" s="28" t="n">
        <v>45759</v>
      </c>
      <c r="B4287" s="21" t="s">
        <v>125</v>
      </c>
      <c r="C4287" s="21" t="s">
        <v>138</v>
      </c>
      <c r="D4287" s="29" t="n">
        <v>-40.04</v>
      </c>
      <c r="E4287" s="29" t="n">
        <f aca="false">D4287/10</f>
        <v>-4.004</v>
      </c>
      <c r="F4287" s="29" t="n">
        <f aca="false">(E4287+Einstellungen!$B$20)*(1+Einstellungen!$B$10)</f>
        <v>17.43588</v>
      </c>
      <c r="G4287" s="21" t="str">
        <f aca="false">IF(F4287&lt;Einstellungen!$B$5,"ja","nein")</f>
        <v>ja</v>
      </c>
      <c r="H4287" s="21" t="s">
        <v>19</v>
      </c>
      <c r="I4287" s="29" t="n">
        <f aca="false">INDEX(Einstellungen!$B$27:$B$50,14)</f>
        <v>1.15</v>
      </c>
      <c r="J4287" s="29" t="n">
        <f aca="false">F4287*I4287</f>
        <v>20.051262</v>
      </c>
    </row>
    <row r="4288" customFormat="false" ht="15" hidden="false" customHeight="false" outlineLevel="0" collapsed="false">
      <c r="A4288" s="28" t="n">
        <v>45759</v>
      </c>
      <c r="B4288" s="21" t="s">
        <v>126</v>
      </c>
      <c r="C4288" s="21" t="s">
        <v>138</v>
      </c>
      <c r="D4288" s="29" t="n">
        <v>-42.01</v>
      </c>
      <c r="E4288" s="29" t="n">
        <f aca="false">D4288/10</f>
        <v>-4.201</v>
      </c>
      <c r="F4288" s="29" t="n">
        <f aca="false">(E4288+Einstellungen!$B$20)*(1+Einstellungen!$B$10)</f>
        <v>17.20145</v>
      </c>
      <c r="G4288" s="21" t="str">
        <f aca="false">IF(F4288&lt;Einstellungen!$B$5,"ja","nein")</f>
        <v>ja</v>
      </c>
      <c r="H4288" s="21" t="s">
        <v>19</v>
      </c>
      <c r="I4288" s="29" t="n">
        <f aca="false">INDEX(Einstellungen!$B$27:$B$50,15)</f>
        <v>1</v>
      </c>
      <c r="J4288" s="29" t="n">
        <f aca="false">F4288*I4288</f>
        <v>17.20145</v>
      </c>
    </row>
    <row r="4289" customFormat="false" ht="15" hidden="false" customHeight="false" outlineLevel="0" collapsed="false">
      <c r="A4289" s="28" t="n">
        <v>45759</v>
      </c>
      <c r="B4289" s="21" t="s">
        <v>127</v>
      </c>
      <c r="C4289" s="21" t="s">
        <v>138</v>
      </c>
      <c r="D4289" s="29" t="n">
        <v>-18.68</v>
      </c>
      <c r="E4289" s="29" t="n">
        <f aca="false">D4289/10</f>
        <v>-1.868</v>
      </c>
      <c r="F4289" s="29" t="n">
        <f aca="false">(E4289+Einstellungen!$B$20)*(1+Einstellungen!$B$10)</f>
        <v>19.97772</v>
      </c>
      <c r="G4289" s="21" t="str">
        <f aca="false">IF(F4289&lt;Einstellungen!$B$5,"ja","nein")</f>
        <v>ja</v>
      </c>
      <c r="H4289" s="21" t="s">
        <v>19</v>
      </c>
      <c r="I4289" s="29" t="n">
        <f aca="false">INDEX(Einstellungen!$B$27:$B$50,16)</f>
        <v>0.95</v>
      </c>
      <c r="J4289" s="29" t="n">
        <f aca="false">F4289*I4289</f>
        <v>18.978834</v>
      </c>
    </row>
    <row r="4290" customFormat="false" ht="15" hidden="false" customHeight="false" outlineLevel="0" collapsed="false">
      <c r="A4290" s="28" t="n">
        <v>45759</v>
      </c>
      <c r="B4290" s="21" t="s">
        <v>128</v>
      </c>
      <c r="C4290" s="21" t="s">
        <v>138</v>
      </c>
      <c r="D4290" s="29" t="n">
        <v>-0.08</v>
      </c>
      <c r="E4290" s="29" t="n">
        <f aca="false">D4290/10</f>
        <v>-0.008</v>
      </c>
      <c r="F4290" s="29" t="n">
        <f aca="false">(E4290+Einstellungen!$B$20)*(1+Einstellungen!$B$10)</f>
        <v>22.19112</v>
      </c>
      <c r="G4290" s="21" t="str">
        <f aca="false">IF(F4290&lt;Einstellungen!$B$5,"ja","nein")</f>
        <v>ja</v>
      </c>
      <c r="H4290" s="21" t="s">
        <v>19</v>
      </c>
      <c r="I4290" s="29" t="n">
        <f aca="false">INDEX(Einstellungen!$B$27:$B$50,17)</f>
        <v>0.95</v>
      </c>
      <c r="J4290" s="29" t="n">
        <f aca="false">F4290*I4290</f>
        <v>21.081564</v>
      </c>
    </row>
    <row r="4291" customFormat="false" ht="15" hidden="false" customHeight="false" outlineLevel="0" collapsed="false">
      <c r="A4291" s="28" t="n">
        <v>45759</v>
      </c>
      <c r="B4291" s="21" t="s">
        <v>129</v>
      </c>
      <c r="C4291" s="21" t="s">
        <v>138</v>
      </c>
      <c r="D4291" s="29" t="n">
        <v>59.47</v>
      </c>
      <c r="E4291" s="29" t="n">
        <f aca="false">D4291/10</f>
        <v>5.947</v>
      </c>
      <c r="F4291" s="29" t="n">
        <f aca="false">(E4291+Einstellungen!$B$20)*(1+Einstellungen!$B$10)</f>
        <v>29.27757</v>
      </c>
      <c r="G4291" s="21" t="str">
        <f aca="false">IF(F4291&lt;Einstellungen!$B$5,"ja","nein")</f>
        <v>nein</v>
      </c>
      <c r="H4291" s="21" t="s">
        <v>19</v>
      </c>
      <c r="I4291" s="29" t="n">
        <f aca="false">INDEX(Einstellungen!$B$27:$B$50,18)</f>
        <v>1.1</v>
      </c>
      <c r="J4291" s="29" t="n">
        <f aca="false">F4291*I4291</f>
        <v>32.205327</v>
      </c>
    </row>
    <row r="4292" customFormat="false" ht="15" hidden="false" customHeight="false" outlineLevel="0" collapsed="false">
      <c r="A4292" s="28" t="n">
        <v>45759</v>
      </c>
      <c r="B4292" s="21" t="s">
        <v>130</v>
      </c>
      <c r="C4292" s="21" t="s">
        <v>138</v>
      </c>
      <c r="D4292" s="29" t="n">
        <v>111.31</v>
      </c>
      <c r="E4292" s="29" t="n">
        <f aca="false">D4292/10</f>
        <v>11.131</v>
      </c>
      <c r="F4292" s="29" t="n">
        <f aca="false">(E4292+Einstellungen!$B$20)*(1+Einstellungen!$B$10)</f>
        <v>35.44653</v>
      </c>
      <c r="G4292" s="21" t="str">
        <f aca="false">IF(F4292&lt;Einstellungen!$B$5,"ja","nein")</f>
        <v>nein</v>
      </c>
      <c r="H4292" s="21" t="s">
        <v>19</v>
      </c>
      <c r="I4292" s="29" t="n">
        <f aca="false">INDEX(Einstellungen!$B$27:$B$50,19)</f>
        <v>1.35</v>
      </c>
      <c r="J4292" s="29" t="n">
        <f aca="false">F4292*I4292</f>
        <v>47.8528155</v>
      </c>
    </row>
    <row r="4293" customFormat="false" ht="15" hidden="false" customHeight="false" outlineLevel="0" collapsed="false">
      <c r="A4293" s="28" t="n">
        <v>45759</v>
      </c>
      <c r="B4293" s="21" t="s">
        <v>131</v>
      </c>
      <c r="C4293" s="21" t="s">
        <v>138</v>
      </c>
      <c r="D4293" s="29" t="n">
        <v>150.06</v>
      </c>
      <c r="E4293" s="29" t="n">
        <f aca="false">D4293/10</f>
        <v>15.006</v>
      </c>
      <c r="F4293" s="29" t="n">
        <f aca="false">(E4293+Einstellungen!$B$20)*(1+Einstellungen!$B$10)</f>
        <v>40.05778</v>
      </c>
      <c r="G4293" s="21" t="str">
        <f aca="false">IF(F4293&lt;Einstellungen!$B$5,"ja","nein")</f>
        <v>nein</v>
      </c>
      <c r="H4293" s="21" t="s">
        <v>19</v>
      </c>
      <c r="I4293" s="29" t="n">
        <f aca="false">INDEX(Einstellungen!$B$27:$B$50,20)</f>
        <v>1.45</v>
      </c>
      <c r="J4293" s="29" t="n">
        <f aca="false">F4293*I4293</f>
        <v>58.083781</v>
      </c>
    </row>
    <row r="4294" customFormat="false" ht="15" hidden="false" customHeight="false" outlineLevel="0" collapsed="false">
      <c r="A4294" s="28" t="n">
        <v>45759</v>
      </c>
      <c r="B4294" s="21" t="s">
        <v>132</v>
      </c>
      <c r="C4294" s="21" t="s">
        <v>138</v>
      </c>
      <c r="D4294" s="29" t="n">
        <v>120.89</v>
      </c>
      <c r="E4294" s="29" t="n">
        <f aca="false">D4294/10</f>
        <v>12.089</v>
      </c>
      <c r="F4294" s="29" t="n">
        <f aca="false">(E4294+Einstellungen!$B$20)*(1+Einstellungen!$B$10)</f>
        <v>36.58655</v>
      </c>
      <c r="G4294" s="21" t="str">
        <f aca="false">IF(F4294&lt;Einstellungen!$B$5,"ja","nein")</f>
        <v>nein</v>
      </c>
      <c r="H4294" s="21" t="s">
        <v>19</v>
      </c>
      <c r="I4294" s="29" t="n">
        <f aca="false">INDEX(Einstellungen!$B$27:$B$50,21)</f>
        <v>1.4</v>
      </c>
      <c r="J4294" s="29" t="n">
        <f aca="false">F4294*I4294</f>
        <v>51.22117</v>
      </c>
    </row>
    <row r="4295" customFormat="false" ht="15" hidden="false" customHeight="false" outlineLevel="0" collapsed="false">
      <c r="A4295" s="28" t="n">
        <v>45759</v>
      </c>
      <c r="B4295" s="21" t="s">
        <v>133</v>
      </c>
      <c r="C4295" s="21" t="s">
        <v>138</v>
      </c>
      <c r="D4295" s="29" t="n">
        <v>91</v>
      </c>
      <c r="E4295" s="29" t="n">
        <f aca="false">D4295/10</f>
        <v>9.1</v>
      </c>
      <c r="F4295" s="29" t="n">
        <f aca="false">(E4295+Einstellungen!$B$20)*(1+Einstellungen!$B$10)</f>
        <v>33.02964</v>
      </c>
      <c r="G4295" s="21" t="str">
        <f aca="false">IF(F4295&lt;Einstellungen!$B$5,"ja","nein")</f>
        <v>nein</v>
      </c>
      <c r="H4295" s="21" t="s">
        <v>19</v>
      </c>
      <c r="I4295" s="29" t="n">
        <f aca="false">INDEX(Einstellungen!$B$27:$B$50,22)</f>
        <v>1.25</v>
      </c>
      <c r="J4295" s="29" t="n">
        <f aca="false">F4295*I4295</f>
        <v>41.28705</v>
      </c>
    </row>
    <row r="4296" customFormat="false" ht="15" hidden="false" customHeight="false" outlineLevel="0" collapsed="false">
      <c r="A4296" s="28" t="n">
        <v>45759</v>
      </c>
      <c r="B4296" s="21" t="s">
        <v>134</v>
      </c>
      <c r="C4296" s="21" t="s">
        <v>138</v>
      </c>
      <c r="D4296" s="29" t="n">
        <v>86.27</v>
      </c>
      <c r="E4296" s="29" t="n">
        <f aca="false">D4296/10</f>
        <v>8.627</v>
      </c>
      <c r="F4296" s="29" t="n">
        <f aca="false">(E4296+Einstellungen!$B$20)*(1+Einstellungen!$B$10)</f>
        <v>32.46677</v>
      </c>
      <c r="G4296" s="21" t="str">
        <f aca="false">IF(F4296&lt;Einstellungen!$B$5,"ja","nein")</f>
        <v>nein</v>
      </c>
      <c r="H4296" s="21" t="s">
        <v>19</v>
      </c>
      <c r="I4296" s="29" t="n">
        <f aca="false">INDEX(Einstellungen!$B$27:$B$50,23)</f>
        <v>1.05</v>
      </c>
      <c r="J4296" s="29" t="n">
        <f aca="false">F4296*I4296</f>
        <v>34.0901085</v>
      </c>
    </row>
    <row r="4297" customFormat="false" ht="15" hidden="false" customHeight="false" outlineLevel="0" collapsed="false">
      <c r="A4297" s="28" t="n">
        <v>45759</v>
      </c>
      <c r="B4297" s="21" t="s">
        <v>135</v>
      </c>
      <c r="C4297" s="21" t="s">
        <v>138</v>
      </c>
      <c r="D4297" s="29" t="n">
        <v>64.27</v>
      </c>
      <c r="E4297" s="29" t="n">
        <f aca="false">D4297/10</f>
        <v>6.427</v>
      </c>
      <c r="F4297" s="29" t="n">
        <f aca="false">(E4297+Einstellungen!$B$20)*(1+Einstellungen!$B$10)</f>
        <v>29.84877</v>
      </c>
      <c r="G4297" s="21" t="str">
        <f aca="false">IF(F4297&lt;Einstellungen!$B$5,"ja","nein")</f>
        <v>nein</v>
      </c>
      <c r="H4297" s="21" t="s">
        <v>19</v>
      </c>
      <c r="I4297" s="29" t="n">
        <f aca="false">INDEX(Einstellungen!$B$27:$B$50,24)</f>
        <v>0.8</v>
      </c>
      <c r="J4297" s="29" t="n">
        <f aca="false">F4297*I4297</f>
        <v>23.879016</v>
      </c>
    </row>
    <row r="4298" customFormat="false" ht="15" hidden="false" customHeight="false" outlineLevel="0" collapsed="false">
      <c r="A4298" s="28" t="n">
        <v>45760</v>
      </c>
      <c r="B4298" s="21" t="s">
        <v>111</v>
      </c>
      <c r="C4298" s="21" t="s">
        <v>139</v>
      </c>
      <c r="D4298" s="29" t="n">
        <v>63.99</v>
      </c>
      <c r="E4298" s="29" t="n">
        <f aca="false">D4298/10</f>
        <v>6.399</v>
      </c>
      <c r="F4298" s="29" t="n">
        <f aca="false">(E4298+Einstellungen!$B$20)*(1+Einstellungen!$B$10)</f>
        <v>29.81545</v>
      </c>
      <c r="G4298" s="21" t="str">
        <f aca="false">IF(F4298&lt;Einstellungen!$B$5,"ja","nein")</f>
        <v>nein</v>
      </c>
      <c r="H4298" s="21" t="s">
        <v>19</v>
      </c>
      <c r="I4298" s="29" t="n">
        <f aca="false">INDEX(Einstellungen!$B$27:$B$50,1)</f>
        <v>0.6</v>
      </c>
      <c r="J4298" s="29" t="n">
        <f aca="false">F4298*I4298</f>
        <v>17.88927</v>
      </c>
    </row>
    <row r="4299" customFormat="false" ht="15" hidden="false" customHeight="false" outlineLevel="0" collapsed="false">
      <c r="A4299" s="28" t="n">
        <v>45760</v>
      </c>
      <c r="B4299" s="21" t="s">
        <v>113</v>
      </c>
      <c r="C4299" s="21" t="s">
        <v>139</v>
      </c>
      <c r="D4299" s="29" t="n">
        <v>56</v>
      </c>
      <c r="E4299" s="29" t="n">
        <f aca="false">D4299/10</f>
        <v>5.6</v>
      </c>
      <c r="F4299" s="29" t="n">
        <f aca="false">(E4299+Einstellungen!$B$20)*(1+Einstellungen!$B$10)</f>
        <v>28.86464</v>
      </c>
      <c r="G4299" s="21" t="str">
        <f aca="false">IF(F4299&lt;Einstellungen!$B$5,"ja","nein")</f>
        <v>ja</v>
      </c>
      <c r="H4299" s="21" t="s">
        <v>19</v>
      </c>
      <c r="I4299" s="29" t="n">
        <f aca="false">INDEX(Einstellungen!$B$27:$B$50,2)</f>
        <v>0.5</v>
      </c>
      <c r="J4299" s="29" t="n">
        <f aca="false">F4299*I4299</f>
        <v>14.43232</v>
      </c>
    </row>
    <row r="4300" customFormat="false" ht="15" hidden="false" customHeight="false" outlineLevel="0" collapsed="false">
      <c r="A4300" s="28" t="n">
        <v>45760</v>
      </c>
      <c r="B4300" s="21" t="s">
        <v>114</v>
      </c>
      <c r="C4300" s="21" t="s">
        <v>139</v>
      </c>
      <c r="D4300" s="29" t="n">
        <v>42.36</v>
      </c>
      <c r="E4300" s="29" t="n">
        <f aca="false">D4300/10</f>
        <v>4.236</v>
      </c>
      <c r="F4300" s="29" t="n">
        <f aca="false">(E4300+Einstellungen!$B$20)*(1+Einstellungen!$B$10)</f>
        <v>27.24148</v>
      </c>
      <c r="G4300" s="21" t="str">
        <f aca="false">IF(F4300&lt;Einstellungen!$B$5,"ja","nein")</f>
        <v>ja</v>
      </c>
      <c r="H4300" s="21" t="s">
        <v>19</v>
      </c>
      <c r="I4300" s="29" t="n">
        <f aca="false">INDEX(Einstellungen!$B$27:$B$50,3)</f>
        <v>0.45</v>
      </c>
      <c r="J4300" s="29" t="n">
        <f aca="false">F4300*I4300</f>
        <v>12.258666</v>
      </c>
    </row>
    <row r="4301" customFormat="false" ht="15" hidden="false" customHeight="false" outlineLevel="0" collapsed="false">
      <c r="A4301" s="28" t="n">
        <v>45760</v>
      </c>
      <c r="B4301" s="21" t="s">
        <v>115</v>
      </c>
      <c r="C4301" s="21" t="s">
        <v>139</v>
      </c>
      <c r="D4301" s="29" t="n">
        <v>29.5</v>
      </c>
      <c r="E4301" s="29" t="n">
        <f aca="false">D4301/10</f>
        <v>2.95</v>
      </c>
      <c r="F4301" s="29" t="n">
        <f aca="false">(E4301+Einstellungen!$B$20)*(1+Einstellungen!$B$10)</f>
        <v>25.71114</v>
      </c>
      <c r="G4301" s="21" t="str">
        <f aca="false">IF(F4301&lt;Einstellungen!$B$5,"ja","nein")</f>
        <v>ja</v>
      </c>
      <c r="H4301" s="21" t="s">
        <v>19</v>
      </c>
      <c r="I4301" s="29" t="n">
        <f aca="false">INDEX(Einstellungen!$B$27:$B$50,4)</f>
        <v>0.45</v>
      </c>
      <c r="J4301" s="29" t="n">
        <f aca="false">F4301*I4301</f>
        <v>11.570013</v>
      </c>
    </row>
    <row r="4302" customFormat="false" ht="15" hidden="false" customHeight="false" outlineLevel="0" collapsed="false">
      <c r="A4302" s="28" t="n">
        <v>45760</v>
      </c>
      <c r="B4302" s="21" t="s">
        <v>116</v>
      </c>
      <c r="C4302" s="21" t="s">
        <v>139</v>
      </c>
      <c r="D4302" s="29" t="n">
        <v>32.06</v>
      </c>
      <c r="E4302" s="29" t="n">
        <f aca="false">D4302/10</f>
        <v>3.206</v>
      </c>
      <c r="F4302" s="29" t="n">
        <f aca="false">(E4302+Einstellungen!$B$20)*(1+Einstellungen!$B$10)</f>
        <v>26.01578</v>
      </c>
      <c r="G4302" s="21" t="str">
        <f aca="false">IF(F4302&lt;Einstellungen!$B$5,"ja","nein")</f>
        <v>ja</v>
      </c>
      <c r="H4302" s="21" t="s">
        <v>19</v>
      </c>
      <c r="I4302" s="29" t="n">
        <f aca="false">INDEX(Einstellungen!$B$27:$B$50,5)</f>
        <v>0.45</v>
      </c>
      <c r="J4302" s="29" t="n">
        <f aca="false">F4302*I4302</f>
        <v>11.707101</v>
      </c>
    </row>
    <row r="4303" customFormat="false" ht="15" hidden="false" customHeight="false" outlineLevel="0" collapsed="false">
      <c r="A4303" s="28" t="n">
        <v>45760</v>
      </c>
      <c r="B4303" s="21" t="s">
        <v>117</v>
      </c>
      <c r="C4303" s="21" t="s">
        <v>139</v>
      </c>
      <c r="D4303" s="29" t="n">
        <v>34.48</v>
      </c>
      <c r="E4303" s="29" t="n">
        <f aca="false">D4303/10</f>
        <v>3.448</v>
      </c>
      <c r="F4303" s="29" t="n">
        <f aca="false">(E4303+Einstellungen!$B$20)*(1+Einstellungen!$B$10)</f>
        <v>26.30376</v>
      </c>
      <c r="G4303" s="21" t="str">
        <f aca="false">IF(F4303&lt;Einstellungen!$B$5,"ja","nein")</f>
        <v>ja</v>
      </c>
      <c r="H4303" s="21" t="s">
        <v>19</v>
      </c>
      <c r="I4303" s="29" t="n">
        <f aca="false">INDEX(Einstellungen!$B$27:$B$50,6)</f>
        <v>0.5</v>
      </c>
      <c r="J4303" s="29" t="n">
        <f aca="false">F4303*I4303</f>
        <v>13.15188</v>
      </c>
    </row>
    <row r="4304" customFormat="false" ht="15" hidden="false" customHeight="false" outlineLevel="0" collapsed="false">
      <c r="A4304" s="28" t="n">
        <v>45760</v>
      </c>
      <c r="B4304" s="21" t="s">
        <v>118</v>
      </c>
      <c r="C4304" s="21" t="s">
        <v>139</v>
      </c>
      <c r="D4304" s="29" t="n">
        <v>29.41</v>
      </c>
      <c r="E4304" s="29" t="n">
        <f aca="false">D4304/10</f>
        <v>2.941</v>
      </c>
      <c r="F4304" s="29" t="n">
        <f aca="false">(E4304+Einstellungen!$B$20)*(1+Einstellungen!$B$10)</f>
        <v>25.70043</v>
      </c>
      <c r="G4304" s="21" t="str">
        <f aca="false">IF(F4304&lt;Einstellungen!$B$5,"ja","nein")</f>
        <v>ja</v>
      </c>
      <c r="H4304" s="21" t="s">
        <v>19</v>
      </c>
      <c r="I4304" s="29" t="n">
        <f aca="false">INDEX(Einstellungen!$B$27:$B$50,7)</f>
        <v>0.7</v>
      </c>
      <c r="J4304" s="29" t="n">
        <f aca="false">F4304*I4304</f>
        <v>17.990301</v>
      </c>
    </row>
    <row r="4305" customFormat="false" ht="15" hidden="false" customHeight="false" outlineLevel="0" collapsed="false">
      <c r="A4305" s="28" t="n">
        <v>45760</v>
      </c>
      <c r="B4305" s="21" t="s">
        <v>119</v>
      </c>
      <c r="C4305" s="21" t="s">
        <v>139</v>
      </c>
      <c r="D4305" s="29" t="n">
        <v>27.75</v>
      </c>
      <c r="E4305" s="29" t="n">
        <f aca="false">D4305/10</f>
        <v>2.775</v>
      </c>
      <c r="F4305" s="29" t="n">
        <f aca="false">(E4305+Einstellungen!$B$20)*(1+Einstellungen!$B$10)</f>
        <v>25.50289</v>
      </c>
      <c r="G4305" s="21" t="str">
        <f aca="false">IF(F4305&lt;Einstellungen!$B$5,"ja","nein")</f>
        <v>ja</v>
      </c>
      <c r="H4305" s="21" t="s">
        <v>19</v>
      </c>
      <c r="I4305" s="29" t="n">
        <f aca="false">INDEX(Einstellungen!$B$27:$B$50,8)</f>
        <v>0.95</v>
      </c>
      <c r="J4305" s="29" t="n">
        <f aca="false">F4305*I4305</f>
        <v>24.2277455</v>
      </c>
    </row>
    <row r="4306" customFormat="false" ht="15" hidden="false" customHeight="false" outlineLevel="0" collapsed="false">
      <c r="A4306" s="28" t="n">
        <v>45760</v>
      </c>
      <c r="B4306" s="21" t="s">
        <v>120</v>
      </c>
      <c r="C4306" s="21" t="s">
        <v>139</v>
      </c>
      <c r="D4306" s="29" t="n">
        <v>12.87</v>
      </c>
      <c r="E4306" s="29" t="n">
        <f aca="false">D4306/10</f>
        <v>1.287</v>
      </c>
      <c r="F4306" s="29" t="n">
        <f aca="false">(E4306+Einstellungen!$B$20)*(1+Einstellungen!$B$10)</f>
        <v>23.73217</v>
      </c>
      <c r="G4306" s="21" t="str">
        <f aca="false">IF(F4306&lt;Einstellungen!$B$5,"ja","nein")</f>
        <v>ja</v>
      </c>
      <c r="H4306" s="21" t="s">
        <v>19</v>
      </c>
      <c r="I4306" s="29" t="n">
        <f aca="false">INDEX(Einstellungen!$B$27:$B$50,9)</f>
        <v>1.05</v>
      </c>
      <c r="J4306" s="29" t="n">
        <f aca="false">F4306*I4306</f>
        <v>24.9187785</v>
      </c>
    </row>
    <row r="4307" customFormat="false" ht="15" hidden="false" customHeight="false" outlineLevel="0" collapsed="false">
      <c r="A4307" s="28" t="n">
        <v>45760</v>
      </c>
      <c r="B4307" s="21" t="s">
        <v>121</v>
      </c>
      <c r="C4307" s="21" t="s">
        <v>139</v>
      </c>
      <c r="D4307" s="29" t="n">
        <v>8.43</v>
      </c>
      <c r="E4307" s="29" t="n">
        <f aca="false">D4307/10</f>
        <v>0.843</v>
      </c>
      <c r="F4307" s="29" t="n">
        <f aca="false">(E4307+Einstellungen!$B$20)*(1+Einstellungen!$B$10)</f>
        <v>23.20381</v>
      </c>
      <c r="G4307" s="21" t="str">
        <f aca="false">IF(F4307&lt;Einstellungen!$B$5,"ja","nein")</f>
        <v>ja</v>
      </c>
      <c r="H4307" s="21" t="s">
        <v>19</v>
      </c>
      <c r="I4307" s="29" t="n">
        <f aca="false">INDEX(Einstellungen!$B$27:$B$50,10)</f>
        <v>1.05</v>
      </c>
      <c r="J4307" s="29" t="n">
        <f aca="false">F4307*I4307</f>
        <v>24.3640005</v>
      </c>
    </row>
    <row r="4308" customFormat="false" ht="15" hidden="false" customHeight="false" outlineLevel="0" collapsed="false">
      <c r="A4308" s="28" t="n">
        <v>45760</v>
      </c>
      <c r="B4308" s="21" t="s">
        <v>122</v>
      </c>
      <c r="C4308" s="21" t="s">
        <v>139</v>
      </c>
      <c r="D4308" s="29" t="n">
        <v>0</v>
      </c>
      <c r="E4308" s="29" t="n">
        <f aca="false">D4308/10</f>
        <v>0</v>
      </c>
      <c r="F4308" s="29" t="n">
        <f aca="false">(E4308+Einstellungen!$B$20)*(1+Einstellungen!$B$10)</f>
        <v>22.20064</v>
      </c>
      <c r="G4308" s="21" t="str">
        <f aca="false">IF(F4308&lt;Einstellungen!$B$5,"ja","nein")</f>
        <v>ja</v>
      </c>
      <c r="H4308" s="21" t="s">
        <v>19</v>
      </c>
      <c r="I4308" s="29" t="n">
        <f aca="false">INDEX(Einstellungen!$B$27:$B$50,11)</f>
        <v>1.05</v>
      </c>
      <c r="J4308" s="29" t="n">
        <f aca="false">F4308*I4308</f>
        <v>23.310672</v>
      </c>
    </row>
    <row r="4309" customFormat="false" ht="15" hidden="false" customHeight="false" outlineLevel="0" collapsed="false">
      <c r="A4309" s="28" t="n">
        <v>45760</v>
      </c>
      <c r="B4309" s="21" t="s">
        <v>123</v>
      </c>
      <c r="C4309" s="21" t="s">
        <v>139</v>
      </c>
      <c r="D4309" s="29" t="n">
        <v>-0.02</v>
      </c>
      <c r="E4309" s="29" t="n">
        <f aca="false">D4309/10</f>
        <v>-0.002</v>
      </c>
      <c r="F4309" s="29" t="n">
        <f aca="false">(E4309+Einstellungen!$B$20)*(1+Einstellungen!$B$10)</f>
        <v>22.19826</v>
      </c>
      <c r="G4309" s="21" t="str">
        <f aca="false">IF(F4309&lt;Einstellungen!$B$5,"ja","nein")</f>
        <v>ja</v>
      </c>
      <c r="H4309" s="21" t="s">
        <v>19</v>
      </c>
      <c r="I4309" s="29" t="n">
        <f aca="false">INDEX(Einstellungen!$B$27:$B$50,12)</f>
        <v>1.1</v>
      </c>
      <c r="J4309" s="29" t="n">
        <f aca="false">F4309*I4309</f>
        <v>24.418086</v>
      </c>
    </row>
    <row r="4310" customFormat="false" ht="15" hidden="false" customHeight="false" outlineLevel="0" collapsed="false">
      <c r="A4310" s="28" t="n">
        <v>45760</v>
      </c>
      <c r="B4310" s="21" t="s">
        <v>124</v>
      </c>
      <c r="C4310" s="21" t="s">
        <v>139</v>
      </c>
      <c r="D4310" s="29" t="n">
        <v>-3.02</v>
      </c>
      <c r="E4310" s="29" t="n">
        <f aca="false">D4310/10</f>
        <v>-0.302</v>
      </c>
      <c r="F4310" s="29" t="n">
        <f aca="false">(E4310+Einstellungen!$B$20)*(1+Einstellungen!$B$10)</f>
        <v>21.84126</v>
      </c>
      <c r="G4310" s="21" t="str">
        <f aca="false">IF(F4310&lt;Einstellungen!$B$5,"ja","nein")</f>
        <v>ja</v>
      </c>
      <c r="H4310" s="21" t="s">
        <v>19</v>
      </c>
      <c r="I4310" s="29" t="n">
        <f aca="false">INDEX(Einstellungen!$B$27:$B$50,13)</f>
        <v>1.2</v>
      </c>
      <c r="J4310" s="29" t="n">
        <f aca="false">F4310*I4310</f>
        <v>26.209512</v>
      </c>
    </row>
    <row r="4311" customFormat="false" ht="15" hidden="false" customHeight="false" outlineLevel="0" collapsed="false">
      <c r="A4311" s="28" t="n">
        <v>45760</v>
      </c>
      <c r="B4311" s="21" t="s">
        <v>125</v>
      </c>
      <c r="C4311" s="21" t="s">
        <v>139</v>
      </c>
      <c r="D4311" s="29" t="n">
        <v>-18.84</v>
      </c>
      <c r="E4311" s="29" t="n">
        <f aca="false">D4311/10</f>
        <v>-1.884</v>
      </c>
      <c r="F4311" s="29" t="n">
        <f aca="false">(E4311+Einstellungen!$B$20)*(1+Einstellungen!$B$10)</f>
        <v>19.95868</v>
      </c>
      <c r="G4311" s="21" t="str">
        <f aca="false">IF(F4311&lt;Einstellungen!$B$5,"ja","nein")</f>
        <v>ja</v>
      </c>
      <c r="H4311" s="21" t="s">
        <v>19</v>
      </c>
      <c r="I4311" s="29" t="n">
        <f aca="false">INDEX(Einstellungen!$B$27:$B$50,14)</f>
        <v>1.15</v>
      </c>
      <c r="J4311" s="29" t="n">
        <f aca="false">F4311*I4311</f>
        <v>22.952482</v>
      </c>
    </row>
    <row r="4312" customFormat="false" ht="15" hidden="false" customHeight="false" outlineLevel="0" collapsed="false">
      <c r="A4312" s="28" t="n">
        <v>45760</v>
      </c>
      <c r="B4312" s="21" t="s">
        <v>126</v>
      </c>
      <c r="C4312" s="21" t="s">
        <v>139</v>
      </c>
      <c r="D4312" s="29" t="n">
        <v>-25.38</v>
      </c>
      <c r="E4312" s="29" t="n">
        <f aca="false">D4312/10</f>
        <v>-2.538</v>
      </c>
      <c r="F4312" s="29" t="n">
        <f aca="false">(E4312+Einstellungen!$B$20)*(1+Einstellungen!$B$10)</f>
        <v>19.18042</v>
      </c>
      <c r="G4312" s="21" t="str">
        <f aca="false">IF(F4312&lt;Einstellungen!$B$5,"ja","nein")</f>
        <v>ja</v>
      </c>
      <c r="H4312" s="21" t="s">
        <v>19</v>
      </c>
      <c r="I4312" s="29" t="n">
        <f aca="false">INDEX(Einstellungen!$B$27:$B$50,15)</f>
        <v>1</v>
      </c>
      <c r="J4312" s="29" t="n">
        <f aca="false">F4312*I4312</f>
        <v>19.18042</v>
      </c>
    </row>
    <row r="4313" customFormat="false" ht="15" hidden="false" customHeight="false" outlineLevel="0" collapsed="false">
      <c r="A4313" s="28" t="n">
        <v>45760</v>
      </c>
      <c r="B4313" s="21" t="s">
        <v>127</v>
      </c>
      <c r="C4313" s="21" t="s">
        <v>139</v>
      </c>
      <c r="D4313" s="29" t="n">
        <v>-9.93</v>
      </c>
      <c r="E4313" s="29" t="n">
        <f aca="false">D4313/10</f>
        <v>-0.993</v>
      </c>
      <c r="F4313" s="29" t="n">
        <f aca="false">(E4313+Einstellungen!$B$20)*(1+Einstellungen!$B$10)</f>
        <v>21.01897</v>
      </c>
      <c r="G4313" s="21" t="str">
        <f aca="false">IF(F4313&lt;Einstellungen!$B$5,"ja","nein")</f>
        <v>ja</v>
      </c>
      <c r="H4313" s="21" t="s">
        <v>19</v>
      </c>
      <c r="I4313" s="29" t="n">
        <f aca="false">INDEX(Einstellungen!$B$27:$B$50,16)</f>
        <v>0.95</v>
      </c>
      <c r="J4313" s="29" t="n">
        <f aca="false">F4313*I4313</f>
        <v>19.9680215</v>
      </c>
    </row>
    <row r="4314" customFormat="false" ht="15" hidden="false" customHeight="false" outlineLevel="0" collapsed="false">
      <c r="A4314" s="28" t="n">
        <v>45760</v>
      </c>
      <c r="B4314" s="21" t="s">
        <v>128</v>
      </c>
      <c r="C4314" s="21" t="s">
        <v>139</v>
      </c>
      <c r="D4314" s="29" t="n">
        <v>-0.01</v>
      </c>
      <c r="E4314" s="29" t="n">
        <f aca="false">D4314/10</f>
        <v>-0.001</v>
      </c>
      <c r="F4314" s="29" t="n">
        <f aca="false">(E4314+Einstellungen!$B$20)*(1+Einstellungen!$B$10)</f>
        <v>22.19945</v>
      </c>
      <c r="G4314" s="21" t="str">
        <f aca="false">IF(F4314&lt;Einstellungen!$B$5,"ja","nein")</f>
        <v>ja</v>
      </c>
      <c r="H4314" s="21" t="s">
        <v>19</v>
      </c>
      <c r="I4314" s="29" t="n">
        <f aca="false">INDEX(Einstellungen!$B$27:$B$50,17)</f>
        <v>0.95</v>
      </c>
      <c r="J4314" s="29" t="n">
        <f aca="false">F4314*I4314</f>
        <v>21.0894775</v>
      </c>
    </row>
    <row r="4315" customFormat="false" ht="15" hidden="false" customHeight="false" outlineLevel="0" collapsed="false">
      <c r="A4315" s="28" t="n">
        <v>45760</v>
      </c>
      <c r="B4315" s="21" t="s">
        <v>129</v>
      </c>
      <c r="C4315" s="21" t="s">
        <v>139</v>
      </c>
      <c r="D4315" s="29" t="n">
        <v>17.56</v>
      </c>
      <c r="E4315" s="29" t="n">
        <f aca="false">D4315/10</f>
        <v>1.756</v>
      </c>
      <c r="F4315" s="29" t="n">
        <f aca="false">(E4315+Einstellungen!$B$20)*(1+Einstellungen!$B$10)</f>
        <v>24.29028</v>
      </c>
      <c r="G4315" s="21" t="str">
        <f aca="false">IF(F4315&lt;Einstellungen!$B$5,"ja","nein")</f>
        <v>ja</v>
      </c>
      <c r="H4315" s="21" t="s">
        <v>19</v>
      </c>
      <c r="I4315" s="29" t="n">
        <f aca="false">INDEX(Einstellungen!$B$27:$B$50,18)</f>
        <v>1.1</v>
      </c>
      <c r="J4315" s="29" t="n">
        <f aca="false">F4315*I4315</f>
        <v>26.719308</v>
      </c>
    </row>
    <row r="4316" customFormat="false" ht="15" hidden="false" customHeight="false" outlineLevel="0" collapsed="false">
      <c r="A4316" s="28" t="n">
        <v>45760</v>
      </c>
      <c r="B4316" s="21" t="s">
        <v>130</v>
      </c>
      <c r="C4316" s="21" t="s">
        <v>139</v>
      </c>
      <c r="D4316" s="29" t="n">
        <v>98.63</v>
      </c>
      <c r="E4316" s="29" t="n">
        <f aca="false">D4316/10</f>
        <v>9.863</v>
      </c>
      <c r="F4316" s="29" t="n">
        <f aca="false">(E4316+Einstellungen!$B$20)*(1+Einstellungen!$B$10)</f>
        <v>33.93761</v>
      </c>
      <c r="G4316" s="21" t="str">
        <f aca="false">IF(F4316&lt;Einstellungen!$B$5,"ja","nein")</f>
        <v>nein</v>
      </c>
      <c r="H4316" s="21" t="s">
        <v>19</v>
      </c>
      <c r="I4316" s="29" t="n">
        <f aca="false">INDEX(Einstellungen!$B$27:$B$50,19)</f>
        <v>1.35</v>
      </c>
      <c r="J4316" s="29" t="n">
        <f aca="false">F4316*I4316</f>
        <v>45.8157735</v>
      </c>
    </row>
    <row r="4317" customFormat="false" ht="15" hidden="false" customHeight="false" outlineLevel="0" collapsed="false">
      <c r="A4317" s="28" t="n">
        <v>45760</v>
      </c>
      <c r="B4317" s="21" t="s">
        <v>131</v>
      </c>
      <c r="C4317" s="21" t="s">
        <v>139</v>
      </c>
      <c r="D4317" s="29" t="n">
        <v>120.65</v>
      </c>
      <c r="E4317" s="29" t="n">
        <f aca="false">D4317/10</f>
        <v>12.065</v>
      </c>
      <c r="F4317" s="29" t="n">
        <f aca="false">(E4317+Einstellungen!$B$20)*(1+Einstellungen!$B$10)</f>
        <v>36.55799</v>
      </c>
      <c r="G4317" s="21" t="str">
        <f aca="false">IF(F4317&lt;Einstellungen!$B$5,"ja","nein")</f>
        <v>nein</v>
      </c>
      <c r="H4317" s="21" t="s">
        <v>19</v>
      </c>
      <c r="I4317" s="29" t="n">
        <f aca="false">INDEX(Einstellungen!$B$27:$B$50,20)</f>
        <v>1.45</v>
      </c>
      <c r="J4317" s="29" t="n">
        <f aca="false">F4317*I4317</f>
        <v>53.0090855</v>
      </c>
    </row>
    <row r="4318" customFormat="false" ht="15" hidden="false" customHeight="false" outlineLevel="0" collapsed="false">
      <c r="A4318" s="28" t="n">
        <v>45760</v>
      </c>
      <c r="B4318" s="21" t="s">
        <v>132</v>
      </c>
      <c r="C4318" s="21" t="s">
        <v>139</v>
      </c>
      <c r="D4318" s="29" t="n">
        <v>118.01</v>
      </c>
      <c r="E4318" s="29" t="n">
        <f aca="false">D4318/10</f>
        <v>11.801</v>
      </c>
      <c r="F4318" s="29" t="n">
        <f aca="false">(E4318+Einstellungen!$B$20)*(1+Einstellungen!$B$10)</f>
        <v>36.24383</v>
      </c>
      <c r="G4318" s="21" t="str">
        <f aca="false">IF(F4318&lt;Einstellungen!$B$5,"ja","nein")</f>
        <v>nein</v>
      </c>
      <c r="H4318" s="21" t="s">
        <v>19</v>
      </c>
      <c r="I4318" s="29" t="n">
        <f aca="false">INDEX(Einstellungen!$B$27:$B$50,21)</f>
        <v>1.4</v>
      </c>
      <c r="J4318" s="29" t="n">
        <f aca="false">F4318*I4318</f>
        <v>50.741362</v>
      </c>
    </row>
    <row r="4319" customFormat="false" ht="15" hidden="false" customHeight="false" outlineLevel="0" collapsed="false">
      <c r="A4319" s="28" t="n">
        <v>45760</v>
      </c>
      <c r="B4319" s="21" t="s">
        <v>133</v>
      </c>
      <c r="C4319" s="21" t="s">
        <v>139</v>
      </c>
      <c r="D4319" s="29" t="n">
        <v>108.06</v>
      </c>
      <c r="E4319" s="29" t="n">
        <f aca="false">D4319/10</f>
        <v>10.806</v>
      </c>
      <c r="F4319" s="29" t="n">
        <f aca="false">(E4319+Einstellungen!$B$20)*(1+Einstellungen!$B$10)</f>
        <v>35.05978</v>
      </c>
      <c r="G4319" s="21" t="str">
        <f aca="false">IF(F4319&lt;Einstellungen!$B$5,"ja","nein")</f>
        <v>nein</v>
      </c>
      <c r="H4319" s="21" t="s">
        <v>19</v>
      </c>
      <c r="I4319" s="29" t="n">
        <f aca="false">INDEX(Einstellungen!$B$27:$B$50,22)</f>
        <v>1.25</v>
      </c>
      <c r="J4319" s="29" t="n">
        <f aca="false">F4319*I4319</f>
        <v>43.824725</v>
      </c>
    </row>
    <row r="4320" customFormat="false" ht="15" hidden="false" customHeight="false" outlineLevel="0" collapsed="false">
      <c r="A4320" s="28" t="n">
        <v>45760</v>
      </c>
      <c r="B4320" s="21" t="s">
        <v>134</v>
      </c>
      <c r="C4320" s="21" t="s">
        <v>139</v>
      </c>
      <c r="D4320" s="29" t="n">
        <v>103.35</v>
      </c>
      <c r="E4320" s="29" t="n">
        <f aca="false">D4320/10</f>
        <v>10.335</v>
      </c>
      <c r="F4320" s="29" t="n">
        <f aca="false">(E4320+Einstellungen!$B$20)*(1+Einstellungen!$B$10)</f>
        <v>34.49929</v>
      </c>
      <c r="G4320" s="21" t="str">
        <f aca="false">IF(F4320&lt;Einstellungen!$B$5,"ja","nein")</f>
        <v>nein</v>
      </c>
      <c r="H4320" s="21" t="s">
        <v>19</v>
      </c>
      <c r="I4320" s="29" t="n">
        <f aca="false">INDEX(Einstellungen!$B$27:$B$50,23)</f>
        <v>1.05</v>
      </c>
      <c r="J4320" s="29" t="n">
        <f aca="false">F4320*I4320</f>
        <v>36.2242545</v>
      </c>
    </row>
    <row r="4321" customFormat="false" ht="15" hidden="false" customHeight="false" outlineLevel="0" collapsed="false">
      <c r="A4321" s="28" t="n">
        <v>45760</v>
      </c>
      <c r="B4321" s="21" t="s">
        <v>135</v>
      </c>
      <c r="C4321" s="21" t="s">
        <v>139</v>
      </c>
      <c r="D4321" s="29" t="n">
        <v>94.98</v>
      </c>
      <c r="E4321" s="29" t="n">
        <f aca="false">D4321/10</f>
        <v>9.498</v>
      </c>
      <c r="F4321" s="29" t="n">
        <f aca="false">(E4321+Einstellungen!$B$20)*(1+Einstellungen!$B$10)</f>
        <v>33.50326</v>
      </c>
      <c r="G4321" s="21" t="str">
        <f aca="false">IF(F4321&lt;Einstellungen!$B$5,"ja","nein")</f>
        <v>nein</v>
      </c>
      <c r="H4321" s="21" t="s">
        <v>19</v>
      </c>
      <c r="I4321" s="29" t="n">
        <f aca="false">INDEX(Einstellungen!$B$27:$B$50,24)</f>
        <v>0.8</v>
      </c>
      <c r="J4321" s="29" t="n">
        <f aca="false">F4321*I4321</f>
        <v>26.802608</v>
      </c>
    </row>
    <row r="4322" customFormat="false" ht="15" hidden="false" customHeight="false" outlineLevel="0" collapsed="false">
      <c r="A4322" s="28" t="n">
        <v>45761</v>
      </c>
      <c r="B4322" s="21" t="s">
        <v>111</v>
      </c>
      <c r="C4322" s="21" t="s">
        <v>140</v>
      </c>
      <c r="D4322" s="29" t="n">
        <v>87.56</v>
      </c>
      <c r="E4322" s="29" t="n">
        <f aca="false">D4322/10</f>
        <v>8.756</v>
      </c>
      <c r="F4322" s="29" t="n">
        <f aca="false">(E4322+Einstellungen!$B$20)*(1+Einstellungen!$B$10)</f>
        <v>32.62028</v>
      </c>
      <c r="G4322" s="21" t="str">
        <f aca="false">IF(F4322&lt;Einstellungen!$B$5,"ja","nein")</f>
        <v>nein</v>
      </c>
      <c r="H4322" s="21" t="s">
        <v>19</v>
      </c>
      <c r="I4322" s="29" t="n">
        <f aca="false">INDEX(Einstellungen!$B$27:$B$50,1)</f>
        <v>0.6</v>
      </c>
      <c r="J4322" s="29" t="n">
        <f aca="false">F4322*I4322</f>
        <v>19.572168</v>
      </c>
    </row>
    <row r="4323" customFormat="false" ht="15" hidden="false" customHeight="false" outlineLevel="0" collapsed="false">
      <c r="A4323" s="28" t="n">
        <v>45761</v>
      </c>
      <c r="B4323" s="21" t="s">
        <v>113</v>
      </c>
      <c r="C4323" s="21" t="s">
        <v>140</v>
      </c>
      <c r="D4323" s="29" t="n">
        <v>82.69</v>
      </c>
      <c r="E4323" s="29" t="n">
        <f aca="false">D4323/10</f>
        <v>8.269</v>
      </c>
      <c r="F4323" s="29" t="n">
        <f aca="false">(E4323+Einstellungen!$B$20)*(1+Einstellungen!$B$10)</f>
        <v>32.04075</v>
      </c>
      <c r="G4323" s="21" t="str">
        <f aca="false">IF(F4323&lt;Einstellungen!$B$5,"ja","nein")</f>
        <v>nein</v>
      </c>
      <c r="H4323" s="21" t="s">
        <v>19</v>
      </c>
      <c r="I4323" s="29" t="n">
        <f aca="false">INDEX(Einstellungen!$B$27:$B$50,2)</f>
        <v>0.5</v>
      </c>
      <c r="J4323" s="29" t="n">
        <f aca="false">F4323*I4323</f>
        <v>16.020375</v>
      </c>
    </row>
    <row r="4324" customFormat="false" ht="15" hidden="false" customHeight="false" outlineLevel="0" collapsed="false">
      <c r="A4324" s="28" t="n">
        <v>45761</v>
      </c>
      <c r="B4324" s="21" t="s">
        <v>114</v>
      </c>
      <c r="C4324" s="21" t="s">
        <v>140</v>
      </c>
      <c r="D4324" s="29" t="n">
        <v>82.11</v>
      </c>
      <c r="E4324" s="29" t="n">
        <f aca="false">D4324/10</f>
        <v>8.211</v>
      </c>
      <c r="F4324" s="29" t="n">
        <f aca="false">(E4324+Einstellungen!$B$20)*(1+Einstellungen!$B$10)</f>
        <v>31.97173</v>
      </c>
      <c r="G4324" s="21" t="str">
        <f aca="false">IF(F4324&lt;Einstellungen!$B$5,"ja","nein")</f>
        <v>nein</v>
      </c>
      <c r="H4324" s="21" t="s">
        <v>19</v>
      </c>
      <c r="I4324" s="29" t="n">
        <f aca="false">INDEX(Einstellungen!$B$27:$B$50,3)</f>
        <v>0.45</v>
      </c>
      <c r="J4324" s="29" t="n">
        <f aca="false">F4324*I4324</f>
        <v>14.3872785</v>
      </c>
    </row>
    <row r="4325" customFormat="false" ht="15" hidden="false" customHeight="false" outlineLevel="0" collapsed="false">
      <c r="A4325" s="28" t="n">
        <v>45761</v>
      </c>
      <c r="B4325" s="21" t="s">
        <v>115</v>
      </c>
      <c r="C4325" s="21" t="s">
        <v>140</v>
      </c>
      <c r="D4325" s="29" t="n">
        <v>82.29</v>
      </c>
      <c r="E4325" s="29" t="n">
        <f aca="false">D4325/10</f>
        <v>8.229</v>
      </c>
      <c r="F4325" s="29" t="n">
        <f aca="false">(E4325+Einstellungen!$B$20)*(1+Einstellungen!$B$10)</f>
        <v>31.99315</v>
      </c>
      <c r="G4325" s="21" t="str">
        <f aca="false">IF(F4325&lt;Einstellungen!$B$5,"ja","nein")</f>
        <v>nein</v>
      </c>
      <c r="H4325" s="21" t="s">
        <v>19</v>
      </c>
      <c r="I4325" s="29" t="n">
        <f aca="false">INDEX(Einstellungen!$B$27:$B$50,4)</f>
        <v>0.45</v>
      </c>
      <c r="J4325" s="29" t="n">
        <f aca="false">F4325*I4325</f>
        <v>14.3969175</v>
      </c>
    </row>
    <row r="4326" customFormat="false" ht="15" hidden="false" customHeight="false" outlineLevel="0" collapsed="false">
      <c r="A4326" s="28" t="n">
        <v>45761</v>
      </c>
      <c r="B4326" s="21" t="s">
        <v>116</v>
      </c>
      <c r="C4326" s="21" t="s">
        <v>140</v>
      </c>
      <c r="D4326" s="29" t="n">
        <v>84.52</v>
      </c>
      <c r="E4326" s="29" t="n">
        <f aca="false">D4326/10</f>
        <v>8.452</v>
      </c>
      <c r="F4326" s="29" t="n">
        <f aca="false">(E4326+Einstellungen!$B$20)*(1+Einstellungen!$B$10)</f>
        <v>32.25852</v>
      </c>
      <c r="G4326" s="21" t="str">
        <f aca="false">IF(F4326&lt;Einstellungen!$B$5,"ja","nein")</f>
        <v>nein</v>
      </c>
      <c r="H4326" s="21" t="s">
        <v>19</v>
      </c>
      <c r="I4326" s="29" t="n">
        <f aca="false">INDEX(Einstellungen!$B$27:$B$50,5)</f>
        <v>0.45</v>
      </c>
      <c r="J4326" s="29" t="n">
        <f aca="false">F4326*I4326</f>
        <v>14.516334</v>
      </c>
    </row>
    <row r="4327" customFormat="false" ht="15" hidden="false" customHeight="false" outlineLevel="0" collapsed="false">
      <c r="A4327" s="28" t="n">
        <v>45761</v>
      </c>
      <c r="B4327" s="21" t="s">
        <v>117</v>
      </c>
      <c r="C4327" s="21" t="s">
        <v>140</v>
      </c>
      <c r="D4327" s="29" t="n">
        <v>97.1</v>
      </c>
      <c r="E4327" s="29" t="n">
        <f aca="false">D4327/10</f>
        <v>9.71</v>
      </c>
      <c r="F4327" s="29" t="n">
        <f aca="false">(E4327+Einstellungen!$B$20)*(1+Einstellungen!$B$10)</f>
        <v>33.75554</v>
      </c>
      <c r="G4327" s="21" t="str">
        <f aca="false">IF(F4327&lt;Einstellungen!$B$5,"ja","nein")</f>
        <v>nein</v>
      </c>
      <c r="H4327" s="21" t="s">
        <v>19</v>
      </c>
      <c r="I4327" s="29" t="n">
        <f aca="false">INDEX(Einstellungen!$B$27:$B$50,6)</f>
        <v>0.5</v>
      </c>
      <c r="J4327" s="29" t="n">
        <f aca="false">F4327*I4327</f>
        <v>16.87777</v>
      </c>
    </row>
    <row r="4328" customFormat="false" ht="15" hidden="false" customHeight="false" outlineLevel="0" collapsed="false">
      <c r="A4328" s="28" t="n">
        <v>45761</v>
      </c>
      <c r="B4328" s="21" t="s">
        <v>118</v>
      </c>
      <c r="C4328" s="21" t="s">
        <v>140</v>
      </c>
      <c r="D4328" s="29" t="n">
        <v>124.34</v>
      </c>
      <c r="E4328" s="29" t="n">
        <f aca="false">D4328/10</f>
        <v>12.434</v>
      </c>
      <c r="F4328" s="29" t="n">
        <f aca="false">(E4328+Einstellungen!$B$20)*(1+Einstellungen!$B$10)</f>
        <v>36.9971</v>
      </c>
      <c r="G4328" s="21" t="str">
        <f aca="false">IF(F4328&lt;Einstellungen!$B$5,"ja","nein")</f>
        <v>nein</v>
      </c>
      <c r="H4328" s="21" t="s">
        <v>19</v>
      </c>
      <c r="I4328" s="29" t="n">
        <f aca="false">INDEX(Einstellungen!$B$27:$B$50,7)</f>
        <v>0.7</v>
      </c>
      <c r="J4328" s="29" t="n">
        <f aca="false">F4328*I4328</f>
        <v>25.89797</v>
      </c>
    </row>
    <row r="4329" customFormat="false" ht="15" hidden="false" customHeight="false" outlineLevel="0" collapsed="false">
      <c r="A4329" s="28" t="n">
        <v>45761</v>
      </c>
      <c r="B4329" s="21" t="s">
        <v>119</v>
      </c>
      <c r="C4329" s="21" t="s">
        <v>140</v>
      </c>
      <c r="D4329" s="29" t="n">
        <v>152.03</v>
      </c>
      <c r="E4329" s="29" t="n">
        <f aca="false">D4329/10</f>
        <v>15.203</v>
      </c>
      <c r="F4329" s="29" t="n">
        <f aca="false">(E4329+Einstellungen!$B$20)*(1+Einstellungen!$B$10)</f>
        <v>40.29221</v>
      </c>
      <c r="G4329" s="21" t="str">
        <f aca="false">IF(F4329&lt;Einstellungen!$B$5,"ja","nein")</f>
        <v>nein</v>
      </c>
      <c r="H4329" s="21" t="s">
        <v>19</v>
      </c>
      <c r="I4329" s="29" t="n">
        <f aca="false">INDEX(Einstellungen!$B$27:$B$50,8)</f>
        <v>0.95</v>
      </c>
      <c r="J4329" s="29" t="n">
        <f aca="false">F4329*I4329</f>
        <v>38.2775995</v>
      </c>
    </row>
    <row r="4330" customFormat="false" ht="15" hidden="false" customHeight="false" outlineLevel="0" collapsed="false">
      <c r="A4330" s="28" t="n">
        <v>45761</v>
      </c>
      <c r="B4330" s="21" t="s">
        <v>120</v>
      </c>
      <c r="C4330" s="21" t="s">
        <v>140</v>
      </c>
      <c r="D4330" s="29" t="n">
        <v>143.7</v>
      </c>
      <c r="E4330" s="29" t="n">
        <f aca="false">D4330/10</f>
        <v>14.37</v>
      </c>
      <c r="F4330" s="29" t="n">
        <f aca="false">(E4330+Einstellungen!$B$20)*(1+Einstellungen!$B$10)</f>
        <v>39.30094</v>
      </c>
      <c r="G4330" s="21" t="str">
        <f aca="false">IF(F4330&lt;Einstellungen!$B$5,"ja","nein")</f>
        <v>nein</v>
      </c>
      <c r="H4330" s="21" t="s">
        <v>19</v>
      </c>
      <c r="I4330" s="29" t="n">
        <f aca="false">INDEX(Einstellungen!$B$27:$B$50,9)</f>
        <v>1.05</v>
      </c>
      <c r="J4330" s="29" t="n">
        <f aca="false">F4330*I4330</f>
        <v>41.265987</v>
      </c>
    </row>
    <row r="4331" customFormat="false" ht="15" hidden="false" customHeight="false" outlineLevel="0" collapsed="false">
      <c r="A4331" s="28" t="n">
        <v>45761</v>
      </c>
      <c r="B4331" s="21" t="s">
        <v>121</v>
      </c>
      <c r="C4331" s="21" t="s">
        <v>140</v>
      </c>
      <c r="D4331" s="29" t="n">
        <v>104.7</v>
      </c>
      <c r="E4331" s="29" t="n">
        <f aca="false">D4331/10</f>
        <v>10.47</v>
      </c>
      <c r="F4331" s="29" t="n">
        <f aca="false">(E4331+Einstellungen!$B$20)*(1+Einstellungen!$B$10)</f>
        <v>34.65994</v>
      </c>
      <c r="G4331" s="21" t="str">
        <f aca="false">IF(F4331&lt;Einstellungen!$B$5,"ja","nein")</f>
        <v>nein</v>
      </c>
      <c r="H4331" s="21" t="s">
        <v>19</v>
      </c>
      <c r="I4331" s="29" t="n">
        <f aca="false">INDEX(Einstellungen!$B$27:$B$50,10)</f>
        <v>1.05</v>
      </c>
      <c r="J4331" s="29" t="n">
        <f aca="false">F4331*I4331</f>
        <v>36.392937</v>
      </c>
    </row>
    <row r="4332" customFormat="false" ht="15" hidden="false" customHeight="false" outlineLevel="0" collapsed="false">
      <c r="A4332" s="28" t="n">
        <v>45761</v>
      </c>
      <c r="B4332" s="21" t="s">
        <v>122</v>
      </c>
      <c r="C4332" s="21" t="s">
        <v>140</v>
      </c>
      <c r="D4332" s="29" t="n">
        <v>91.02</v>
      </c>
      <c r="E4332" s="29" t="n">
        <f aca="false">D4332/10</f>
        <v>9.102</v>
      </c>
      <c r="F4332" s="29" t="n">
        <f aca="false">(E4332+Einstellungen!$B$20)*(1+Einstellungen!$B$10)</f>
        <v>33.03202</v>
      </c>
      <c r="G4332" s="21" t="str">
        <f aca="false">IF(F4332&lt;Einstellungen!$B$5,"ja","nein")</f>
        <v>nein</v>
      </c>
      <c r="H4332" s="21" t="s">
        <v>19</v>
      </c>
      <c r="I4332" s="29" t="n">
        <f aca="false">INDEX(Einstellungen!$B$27:$B$50,11)</f>
        <v>1.05</v>
      </c>
      <c r="J4332" s="29" t="n">
        <f aca="false">F4332*I4332</f>
        <v>34.683621</v>
      </c>
    </row>
    <row r="4333" customFormat="false" ht="15" hidden="false" customHeight="false" outlineLevel="0" collapsed="false">
      <c r="A4333" s="28" t="n">
        <v>45761</v>
      </c>
      <c r="B4333" s="21" t="s">
        <v>123</v>
      </c>
      <c r="C4333" s="21" t="s">
        <v>140</v>
      </c>
      <c r="D4333" s="29" t="n">
        <v>77.07</v>
      </c>
      <c r="E4333" s="29" t="n">
        <f aca="false">D4333/10</f>
        <v>7.707</v>
      </c>
      <c r="F4333" s="29" t="n">
        <f aca="false">(E4333+Einstellungen!$B$20)*(1+Einstellungen!$B$10)</f>
        <v>31.37197</v>
      </c>
      <c r="G4333" s="21" t="str">
        <f aca="false">IF(F4333&lt;Einstellungen!$B$5,"ja","nein")</f>
        <v>nein</v>
      </c>
      <c r="H4333" s="21" t="s">
        <v>19</v>
      </c>
      <c r="I4333" s="29" t="n">
        <f aca="false">INDEX(Einstellungen!$B$27:$B$50,12)</f>
        <v>1.1</v>
      </c>
      <c r="J4333" s="29" t="n">
        <f aca="false">F4333*I4333</f>
        <v>34.509167</v>
      </c>
    </row>
    <row r="4334" customFormat="false" ht="15" hidden="false" customHeight="false" outlineLevel="0" collapsed="false">
      <c r="A4334" s="28" t="n">
        <v>45761</v>
      </c>
      <c r="B4334" s="21" t="s">
        <v>124</v>
      </c>
      <c r="C4334" s="21" t="s">
        <v>140</v>
      </c>
      <c r="D4334" s="29" t="n">
        <v>62.35</v>
      </c>
      <c r="E4334" s="29" t="n">
        <f aca="false">D4334/10</f>
        <v>6.235</v>
      </c>
      <c r="F4334" s="29" t="n">
        <f aca="false">(E4334+Einstellungen!$B$20)*(1+Einstellungen!$B$10)</f>
        <v>29.62029</v>
      </c>
      <c r="G4334" s="21" t="str">
        <f aca="false">IF(F4334&lt;Einstellungen!$B$5,"ja","nein")</f>
        <v>nein</v>
      </c>
      <c r="H4334" s="21" t="s">
        <v>19</v>
      </c>
      <c r="I4334" s="29" t="n">
        <f aca="false">INDEX(Einstellungen!$B$27:$B$50,13)</f>
        <v>1.2</v>
      </c>
      <c r="J4334" s="29" t="n">
        <f aca="false">F4334*I4334</f>
        <v>35.544348</v>
      </c>
    </row>
    <row r="4335" customFormat="false" ht="15" hidden="false" customHeight="false" outlineLevel="0" collapsed="false">
      <c r="A4335" s="28" t="n">
        <v>45761</v>
      </c>
      <c r="B4335" s="21" t="s">
        <v>125</v>
      </c>
      <c r="C4335" s="21" t="s">
        <v>140</v>
      </c>
      <c r="D4335" s="29" t="n">
        <v>61.64</v>
      </c>
      <c r="E4335" s="29" t="n">
        <f aca="false">D4335/10</f>
        <v>6.164</v>
      </c>
      <c r="F4335" s="29" t="n">
        <f aca="false">(E4335+Einstellungen!$B$20)*(1+Einstellungen!$B$10)</f>
        <v>29.5358</v>
      </c>
      <c r="G4335" s="21" t="str">
        <f aca="false">IF(F4335&lt;Einstellungen!$B$5,"ja","nein")</f>
        <v>nein</v>
      </c>
      <c r="H4335" s="21" t="s">
        <v>19</v>
      </c>
      <c r="I4335" s="29" t="n">
        <f aca="false">INDEX(Einstellungen!$B$27:$B$50,14)</f>
        <v>1.15</v>
      </c>
      <c r="J4335" s="29" t="n">
        <f aca="false">F4335*I4335</f>
        <v>33.96617</v>
      </c>
    </row>
    <row r="4336" customFormat="false" ht="15" hidden="false" customHeight="false" outlineLevel="0" collapsed="false">
      <c r="A4336" s="28" t="n">
        <v>45761</v>
      </c>
      <c r="B4336" s="21" t="s">
        <v>126</v>
      </c>
      <c r="C4336" s="21" t="s">
        <v>140</v>
      </c>
      <c r="D4336" s="29" t="n">
        <v>64.36</v>
      </c>
      <c r="E4336" s="29" t="n">
        <f aca="false">D4336/10</f>
        <v>6.436</v>
      </c>
      <c r="F4336" s="29" t="n">
        <f aca="false">(E4336+Einstellungen!$B$20)*(1+Einstellungen!$B$10)</f>
        <v>29.85948</v>
      </c>
      <c r="G4336" s="21" t="str">
        <f aca="false">IF(F4336&lt;Einstellungen!$B$5,"ja","nein")</f>
        <v>nein</v>
      </c>
      <c r="H4336" s="21" t="s">
        <v>19</v>
      </c>
      <c r="I4336" s="29" t="n">
        <f aca="false">INDEX(Einstellungen!$B$27:$B$50,15)</f>
        <v>1</v>
      </c>
      <c r="J4336" s="29" t="n">
        <f aca="false">F4336*I4336</f>
        <v>29.85948</v>
      </c>
    </row>
    <row r="4337" customFormat="false" ht="15" hidden="false" customHeight="false" outlineLevel="0" collapsed="false">
      <c r="A4337" s="28" t="n">
        <v>45761</v>
      </c>
      <c r="B4337" s="21" t="s">
        <v>127</v>
      </c>
      <c r="C4337" s="21" t="s">
        <v>140</v>
      </c>
      <c r="D4337" s="29" t="n">
        <v>75.29</v>
      </c>
      <c r="E4337" s="29" t="n">
        <f aca="false">D4337/10</f>
        <v>7.529</v>
      </c>
      <c r="F4337" s="29" t="n">
        <f aca="false">(E4337+Einstellungen!$B$20)*(1+Einstellungen!$B$10)</f>
        <v>31.16015</v>
      </c>
      <c r="G4337" s="21" t="str">
        <f aca="false">IF(F4337&lt;Einstellungen!$B$5,"ja","nein")</f>
        <v>nein</v>
      </c>
      <c r="H4337" s="21" t="s">
        <v>19</v>
      </c>
      <c r="I4337" s="29" t="n">
        <f aca="false">INDEX(Einstellungen!$B$27:$B$50,16)</f>
        <v>0.95</v>
      </c>
      <c r="J4337" s="29" t="n">
        <f aca="false">F4337*I4337</f>
        <v>29.6021425</v>
      </c>
    </row>
    <row r="4338" customFormat="false" ht="15" hidden="false" customHeight="false" outlineLevel="0" collapsed="false">
      <c r="A4338" s="28" t="n">
        <v>45761</v>
      </c>
      <c r="B4338" s="21" t="s">
        <v>128</v>
      </c>
      <c r="C4338" s="21" t="s">
        <v>140</v>
      </c>
      <c r="D4338" s="29" t="n">
        <v>84.6</v>
      </c>
      <c r="E4338" s="29" t="n">
        <f aca="false">D4338/10</f>
        <v>8.46</v>
      </c>
      <c r="F4338" s="29" t="n">
        <f aca="false">(E4338+Einstellungen!$B$20)*(1+Einstellungen!$B$10)</f>
        <v>32.26804</v>
      </c>
      <c r="G4338" s="21" t="str">
        <f aca="false">IF(F4338&lt;Einstellungen!$B$5,"ja","nein")</f>
        <v>nein</v>
      </c>
      <c r="H4338" s="21" t="s">
        <v>19</v>
      </c>
      <c r="I4338" s="29" t="n">
        <f aca="false">INDEX(Einstellungen!$B$27:$B$50,17)</f>
        <v>0.95</v>
      </c>
      <c r="J4338" s="29" t="n">
        <f aca="false">F4338*I4338</f>
        <v>30.654638</v>
      </c>
    </row>
    <row r="4339" customFormat="false" ht="15" hidden="false" customHeight="false" outlineLevel="0" collapsed="false">
      <c r="A4339" s="28" t="n">
        <v>45761</v>
      </c>
      <c r="B4339" s="21" t="s">
        <v>129</v>
      </c>
      <c r="C4339" s="21" t="s">
        <v>140</v>
      </c>
      <c r="D4339" s="29" t="n">
        <v>97.02</v>
      </c>
      <c r="E4339" s="29" t="n">
        <f aca="false">D4339/10</f>
        <v>9.702</v>
      </c>
      <c r="F4339" s="29" t="n">
        <f aca="false">(E4339+Einstellungen!$B$20)*(1+Einstellungen!$B$10)</f>
        <v>33.74602</v>
      </c>
      <c r="G4339" s="21" t="str">
        <f aca="false">IF(F4339&lt;Einstellungen!$B$5,"ja","nein")</f>
        <v>nein</v>
      </c>
      <c r="H4339" s="21" t="s">
        <v>19</v>
      </c>
      <c r="I4339" s="29" t="n">
        <f aca="false">INDEX(Einstellungen!$B$27:$B$50,18)</f>
        <v>1.1</v>
      </c>
      <c r="J4339" s="29" t="n">
        <f aca="false">F4339*I4339</f>
        <v>37.120622</v>
      </c>
    </row>
    <row r="4340" customFormat="false" ht="15" hidden="false" customHeight="false" outlineLevel="0" collapsed="false">
      <c r="A4340" s="28" t="n">
        <v>45761</v>
      </c>
      <c r="B4340" s="21" t="s">
        <v>130</v>
      </c>
      <c r="C4340" s="21" t="s">
        <v>140</v>
      </c>
      <c r="D4340" s="29" t="n">
        <v>119.35</v>
      </c>
      <c r="E4340" s="29" t="n">
        <f aca="false">D4340/10</f>
        <v>11.935</v>
      </c>
      <c r="F4340" s="29" t="n">
        <f aca="false">(E4340+Einstellungen!$B$20)*(1+Einstellungen!$B$10)</f>
        <v>36.40329</v>
      </c>
      <c r="G4340" s="21" t="str">
        <f aca="false">IF(F4340&lt;Einstellungen!$B$5,"ja","nein")</f>
        <v>nein</v>
      </c>
      <c r="H4340" s="21" t="s">
        <v>19</v>
      </c>
      <c r="I4340" s="29" t="n">
        <f aca="false">INDEX(Einstellungen!$B$27:$B$50,19)</f>
        <v>1.35</v>
      </c>
      <c r="J4340" s="29" t="n">
        <f aca="false">F4340*I4340</f>
        <v>49.1444415</v>
      </c>
    </row>
    <row r="4341" customFormat="false" ht="15" hidden="false" customHeight="false" outlineLevel="0" collapsed="false">
      <c r="A4341" s="28" t="n">
        <v>45761</v>
      </c>
      <c r="B4341" s="21" t="s">
        <v>131</v>
      </c>
      <c r="C4341" s="21" t="s">
        <v>140</v>
      </c>
      <c r="D4341" s="29" t="n">
        <v>180</v>
      </c>
      <c r="E4341" s="29" t="n">
        <f aca="false">D4341/10</f>
        <v>18</v>
      </c>
      <c r="F4341" s="29" t="n">
        <f aca="false">(E4341+Einstellungen!$B$20)*(1+Einstellungen!$B$10)</f>
        <v>43.62064</v>
      </c>
      <c r="G4341" s="21" t="str">
        <f aca="false">IF(F4341&lt;Einstellungen!$B$5,"ja","nein")</f>
        <v>nein</v>
      </c>
      <c r="H4341" s="21" t="s">
        <v>19</v>
      </c>
      <c r="I4341" s="29" t="n">
        <f aca="false">INDEX(Einstellungen!$B$27:$B$50,20)</f>
        <v>1.45</v>
      </c>
      <c r="J4341" s="29" t="n">
        <f aca="false">F4341*I4341</f>
        <v>63.249928</v>
      </c>
    </row>
    <row r="4342" customFormat="false" ht="15" hidden="false" customHeight="false" outlineLevel="0" collapsed="false">
      <c r="A4342" s="28" t="n">
        <v>45761</v>
      </c>
      <c r="B4342" s="21" t="s">
        <v>132</v>
      </c>
      <c r="C4342" s="21" t="s">
        <v>140</v>
      </c>
      <c r="D4342" s="29" t="n">
        <v>140.61</v>
      </c>
      <c r="E4342" s="29" t="n">
        <f aca="false">D4342/10</f>
        <v>14.061</v>
      </c>
      <c r="F4342" s="29" t="n">
        <f aca="false">(E4342+Einstellungen!$B$20)*(1+Einstellungen!$B$10)</f>
        <v>38.93323</v>
      </c>
      <c r="G4342" s="21" t="str">
        <f aca="false">IF(F4342&lt;Einstellungen!$B$5,"ja","nein")</f>
        <v>nein</v>
      </c>
      <c r="H4342" s="21" t="s">
        <v>19</v>
      </c>
      <c r="I4342" s="29" t="n">
        <f aca="false">INDEX(Einstellungen!$B$27:$B$50,21)</f>
        <v>1.4</v>
      </c>
      <c r="J4342" s="29" t="n">
        <f aca="false">F4342*I4342</f>
        <v>54.506522</v>
      </c>
    </row>
    <row r="4343" customFormat="false" ht="15" hidden="false" customHeight="false" outlineLevel="0" collapsed="false">
      <c r="A4343" s="28" t="n">
        <v>45761</v>
      </c>
      <c r="B4343" s="21" t="s">
        <v>133</v>
      </c>
      <c r="C4343" s="21" t="s">
        <v>140</v>
      </c>
      <c r="D4343" s="29" t="n">
        <v>102.83</v>
      </c>
      <c r="E4343" s="29" t="n">
        <f aca="false">D4343/10</f>
        <v>10.283</v>
      </c>
      <c r="F4343" s="29" t="n">
        <f aca="false">(E4343+Einstellungen!$B$20)*(1+Einstellungen!$B$10)</f>
        <v>34.43741</v>
      </c>
      <c r="G4343" s="21" t="str">
        <f aca="false">IF(F4343&lt;Einstellungen!$B$5,"ja","nein")</f>
        <v>nein</v>
      </c>
      <c r="H4343" s="21" t="s">
        <v>19</v>
      </c>
      <c r="I4343" s="29" t="n">
        <f aca="false">INDEX(Einstellungen!$B$27:$B$50,22)</f>
        <v>1.25</v>
      </c>
      <c r="J4343" s="29" t="n">
        <f aca="false">F4343*I4343</f>
        <v>43.0467625</v>
      </c>
    </row>
    <row r="4344" customFormat="false" ht="15" hidden="false" customHeight="false" outlineLevel="0" collapsed="false">
      <c r="A4344" s="28" t="n">
        <v>45761</v>
      </c>
      <c r="B4344" s="21" t="s">
        <v>134</v>
      </c>
      <c r="C4344" s="21" t="s">
        <v>140</v>
      </c>
      <c r="D4344" s="29" t="n">
        <v>82.59</v>
      </c>
      <c r="E4344" s="29" t="n">
        <f aca="false">D4344/10</f>
        <v>8.259</v>
      </c>
      <c r="F4344" s="29" t="n">
        <f aca="false">(E4344+Einstellungen!$B$20)*(1+Einstellungen!$B$10)</f>
        <v>32.02885</v>
      </c>
      <c r="G4344" s="21" t="str">
        <f aca="false">IF(F4344&lt;Einstellungen!$B$5,"ja","nein")</f>
        <v>nein</v>
      </c>
      <c r="H4344" s="21" t="s">
        <v>19</v>
      </c>
      <c r="I4344" s="29" t="n">
        <f aca="false">INDEX(Einstellungen!$B$27:$B$50,23)</f>
        <v>1.05</v>
      </c>
      <c r="J4344" s="29" t="n">
        <f aca="false">F4344*I4344</f>
        <v>33.6302925</v>
      </c>
    </row>
    <row r="4345" customFormat="false" ht="15" hidden="false" customHeight="false" outlineLevel="0" collapsed="false">
      <c r="A4345" s="28" t="n">
        <v>45761</v>
      </c>
      <c r="B4345" s="21" t="s">
        <v>135</v>
      </c>
      <c r="C4345" s="21" t="s">
        <v>140</v>
      </c>
      <c r="D4345" s="29" t="n">
        <v>76</v>
      </c>
      <c r="E4345" s="29" t="n">
        <f aca="false">D4345/10</f>
        <v>7.6</v>
      </c>
      <c r="F4345" s="29" t="n">
        <f aca="false">(E4345+Einstellungen!$B$20)*(1+Einstellungen!$B$10)</f>
        <v>31.24464</v>
      </c>
      <c r="G4345" s="21" t="str">
        <f aca="false">IF(F4345&lt;Einstellungen!$B$5,"ja","nein")</f>
        <v>nein</v>
      </c>
      <c r="H4345" s="21" t="s">
        <v>19</v>
      </c>
      <c r="I4345" s="29" t="n">
        <f aca="false">INDEX(Einstellungen!$B$27:$B$50,24)</f>
        <v>0.8</v>
      </c>
      <c r="J4345" s="29" t="n">
        <f aca="false">F4345*I4345</f>
        <v>24.995712</v>
      </c>
    </row>
    <row r="4346" customFormat="false" ht="15" hidden="false" customHeight="false" outlineLevel="0" collapsed="false">
      <c r="A4346" s="28" t="n">
        <v>45762</v>
      </c>
      <c r="B4346" s="21" t="s">
        <v>111</v>
      </c>
      <c r="C4346" s="21" t="s">
        <v>141</v>
      </c>
      <c r="D4346" s="29" t="n">
        <v>72.93</v>
      </c>
      <c r="E4346" s="29" t="n">
        <f aca="false">D4346/10</f>
        <v>7.293</v>
      </c>
      <c r="F4346" s="29" t="n">
        <f aca="false">(E4346+Einstellungen!$B$20)*(1+Einstellungen!$B$10)</f>
        <v>30.87931</v>
      </c>
      <c r="G4346" s="21" t="str">
        <f aca="false">IF(F4346&lt;Einstellungen!$B$5,"ja","nein")</f>
        <v>nein</v>
      </c>
      <c r="H4346" s="21" t="s">
        <v>19</v>
      </c>
      <c r="I4346" s="29" t="n">
        <f aca="false">INDEX(Einstellungen!$B$27:$B$50,1)</f>
        <v>0.6</v>
      </c>
      <c r="J4346" s="29" t="n">
        <f aca="false">F4346*I4346</f>
        <v>18.527586</v>
      </c>
    </row>
    <row r="4347" customFormat="false" ht="15" hidden="false" customHeight="false" outlineLevel="0" collapsed="false">
      <c r="A4347" s="28" t="n">
        <v>45762</v>
      </c>
      <c r="B4347" s="21" t="s">
        <v>113</v>
      </c>
      <c r="C4347" s="21" t="s">
        <v>141</v>
      </c>
      <c r="D4347" s="29" t="n">
        <v>73.2</v>
      </c>
      <c r="E4347" s="29" t="n">
        <f aca="false">D4347/10</f>
        <v>7.32</v>
      </c>
      <c r="F4347" s="29" t="n">
        <f aca="false">(E4347+Einstellungen!$B$20)*(1+Einstellungen!$B$10)</f>
        <v>30.91144</v>
      </c>
      <c r="G4347" s="21" t="str">
        <f aca="false">IF(F4347&lt;Einstellungen!$B$5,"ja","nein")</f>
        <v>nein</v>
      </c>
      <c r="H4347" s="21" t="s">
        <v>19</v>
      </c>
      <c r="I4347" s="29" t="n">
        <f aca="false">INDEX(Einstellungen!$B$27:$B$50,2)</f>
        <v>0.5</v>
      </c>
      <c r="J4347" s="29" t="n">
        <f aca="false">F4347*I4347</f>
        <v>15.45572</v>
      </c>
    </row>
    <row r="4348" customFormat="false" ht="15" hidden="false" customHeight="false" outlineLevel="0" collapsed="false">
      <c r="A4348" s="28" t="n">
        <v>45762</v>
      </c>
      <c r="B4348" s="21" t="s">
        <v>114</v>
      </c>
      <c r="C4348" s="21" t="s">
        <v>141</v>
      </c>
      <c r="D4348" s="29" t="n">
        <v>67.38</v>
      </c>
      <c r="E4348" s="29" t="n">
        <f aca="false">D4348/10</f>
        <v>6.738</v>
      </c>
      <c r="F4348" s="29" t="n">
        <f aca="false">(E4348+Einstellungen!$B$20)*(1+Einstellungen!$B$10)</f>
        <v>30.21886</v>
      </c>
      <c r="G4348" s="21" t="str">
        <f aca="false">IF(F4348&lt;Einstellungen!$B$5,"ja","nein")</f>
        <v>nein</v>
      </c>
      <c r="H4348" s="21" t="s">
        <v>19</v>
      </c>
      <c r="I4348" s="29" t="n">
        <f aca="false">INDEX(Einstellungen!$B$27:$B$50,3)</f>
        <v>0.45</v>
      </c>
      <c r="J4348" s="29" t="n">
        <f aca="false">F4348*I4348</f>
        <v>13.598487</v>
      </c>
    </row>
    <row r="4349" customFormat="false" ht="15" hidden="false" customHeight="false" outlineLevel="0" collapsed="false">
      <c r="A4349" s="28" t="n">
        <v>45762</v>
      </c>
      <c r="B4349" s="21" t="s">
        <v>115</v>
      </c>
      <c r="C4349" s="21" t="s">
        <v>141</v>
      </c>
      <c r="D4349" s="29" t="n">
        <v>64.29</v>
      </c>
      <c r="E4349" s="29" t="n">
        <f aca="false">D4349/10</f>
        <v>6.429</v>
      </c>
      <c r="F4349" s="29" t="n">
        <f aca="false">(E4349+Einstellungen!$B$20)*(1+Einstellungen!$B$10)</f>
        <v>29.85115</v>
      </c>
      <c r="G4349" s="21" t="str">
        <f aca="false">IF(F4349&lt;Einstellungen!$B$5,"ja","nein")</f>
        <v>nein</v>
      </c>
      <c r="H4349" s="21" t="s">
        <v>19</v>
      </c>
      <c r="I4349" s="29" t="n">
        <f aca="false">INDEX(Einstellungen!$B$27:$B$50,4)</f>
        <v>0.45</v>
      </c>
      <c r="J4349" s="29" t="n">
        <f aca="false">F4349*I4349</f>
        <v>13.4330175</v>
      </c>
    </row>
    <row r="4350" customFormat="false" ht="15" hidden="false" customHeight="false" outlineLevel="0" collapsed="false">
      <c r="A4350" s="28" t="n">
        <v>45762</v>
      </c>
      <c r="B4350" s="21" t="s">
        <v>116</v>
      </c>
      <c r="C4350" s="21" t="s">
        <v>141</v>
      </c>
      <c r="D4350" s="29" t="n">
        <v>66.3</v>
      </c>
      <c r="E4350" s="29" t="n">
        <f aca="false">D4350/10</f>
        <v>6.63</v>
      </c>
      <c r="F4350" s="29" t="n">
        <f aca="false">(E4350+Einstellungen!$B$20)*(1+Einstellungen!$B$10)</f>
        <v>30.09034</v>
      </c>
      <c r="G4350" s="21" t="str">
        <f aca="false">IF(F4350&lt;Einstellungen!$B$5,"ja","nein")</f>
        <v>nein</v>
      </c>
      <c r="H4350" s="21" t="s">
        <v>19</v>
      </c>
      <c r="I4350" s="29" t="n">
        <f aca="false">INDEX(Einstellungen!$B$27:$B$50,5)</f>
        <v>0.45</v>
      </c>
      <c r="J4350" s="29" t="n">
        <f aca="false">F4350*I4350</f>
        <v>13.540653</v>
      </c>
    </row>
    <row r="4351" customFormat="false" ht="15" hidden="false" customHeight="false" outlineLevel="0" collapsed="false">
      <c r="A4351" s="28" t="n">
        <v>45762</v>
      </c>
      <c r="B4351" s="21" t="s">
        <v>117</v>
      </c>
      <c r="C4351" s="21" t="s">
        <v>141</v>
      </c>
      <c r="D4351" s="29" t="n">
        <v>70.42</v>
      </c>
      <c r="E4351" s="29" t="n">
        <f aca="false">D4351/10</f>
        <v>7.042</v>
      </c>
      <c r="F4351" s="29" t="n">
        <f aca="false">(E4351+Einstellungen!$B$20)*(1+Einstellungen!$B$10)</f>
        <v>30.58062</v>
      </c>
      <c r="G4351" s="21" t="str">
        <f aca="false">IF(F4351&lt;Einstellungen!$B$5,"ja","nein")</f>
        <v>nein</v>
      </c>
      <c r="H4351" s="21" t="s">
        <v>19</v>
      </c>
      <c r="I4351" s="29" t="n">
        <f aca="false">INDEX(Einstellungen!$B$27:$B$50,6)</f>
        <v>0.5</v>
      </c>
      <c r="J4351" s="29" t="n">
        <f aca="false">F4351*I4351</f>
        <v>15.29031</v>
      </c>
    </row>
    <row r="4352" customFormat="false" ht="15" hidden="false" customHeight="false" outlineLevel="0" collapsed="false">
      <c r="A4352" s="28" t="n">
        <v>45762</v>
      </c>
      <c r="B4352" s="21" t="s">
        <v>118</v>
      </c>
      <c r="C4352" s="21" t="s">
        <v>141</v>
      </c>
      <c r="D4352" s="29" t="n">
        <v>83.03</v>
      </c>
      <c r="E4352" s="29" t="n">
        <f aca="false">D4352/10</f>
        <v>8.303</v>
      </c>
      <c r="F4352" s="29" t="n">
        <f aca="false">(E4352+Einstellungen!$B$20)*(1+Einstellungen!$B$10)</f>
        <v>32.08121</v>
      </c>
      <c r="G4352" s="21" t="str">
        <f aca="false">IF(F4352&lt;Einstellungen!$B$5,"ja","nein")</f>
        <v>nein</v>
      </c>
      <c r="H4352" s="21" t="s">
        <v>19</v>
      </c>
      <c r="I4352" s="29" t="n">
        <f aca="false">INDEX(Einstellungen!$B$27:$B$50,7)</f>
        <v>0.7</v>
      </c>
      <c r="J4352" s="29" t="n">
        <f aca="false">F4352*I4352</f>
        <v>22.456847</v>
      </c>
    </row>
    <row r="4353" customFormat="false" ht="15" hidden="false" customHeight="false" outlineLevel="0" collapsed="false">
      <c r="A4353" s="28" t="n">
        <v>45762</v>
      </c>
      <c r="B4353" s="21" t="s">
        <v>119</v>
      </c>
      <c r="C4353" s="21" t="s">
        <v>141</v>
      </c>
      <c r="D4353" s="29" t="n">
        <v>96.99</v>
      </c>
      <c r="E4353" s="29" t="n">
        <f aca="false">D4353/10</f>
        <v>9.699</v>
      </c>
      <c r="F4353" s="29" t="n">
        <f aca="false">(E4353+Einstellungen!$B$20)*(1+Einstellungen!$B$10)</f>
        <v>33.74245</v>
      </c>
      <c r="G4353" s="21" t="str">
        <f aca="false">IF(F4353&lt;Einstellungen!$B$5,"ja","nein")</f>
        <v>nein</v>
      </c>
      <c r="H4353" s="21" t="s">
        <v>19</v>
      </c>
      <c r="I4353" s="29" t="n">
        <f aca="false">INDEX(Einstellungen!$B$27:$B$50,8)</f>
        <v>0.95</v>
      </c>
      <c r="J4353" s="29" t="n">
        <f aca="false">F4353*I4353</f>
        <v>32.0553275</v>
      </c>
    </row>
    <row r="4354" customFormat="false" ht="15" hidden="false" customHeight="false" outlineLevel="0" collapsed="false">
      <c r="A4354" s="28" t="n">
        <v>45762</v>
      </c>
      <c r="B4354" s="21" t="s">
        <v>120</v>
      </c>
      <c r="C4354" s="21" t="s">
        <v>141</v>
      </c>
      <c r="D4354" s="29" t="n">
        <v>98.56</v>
      </c>
      <c r="E4354" s="29" t="n">
        <f aca="false">D4354/10</f>
        <v>9.856</v>
      </c>
      <c r="F4354" s="29" t="n">
        <f aca="false">(E4354+Einstellungen!$B$20)*(1+Einstellungen!$B$10)</f>
        <v>33.92928</v>
      </c>
      <c r="G4354" s="21" t="str">
        <f aca="false">IF(F4354&lt;Einstellungen!$B$5,"ja","nein")</f>
        <v>nein</v>
      </c>
      <c r="H4354" s="21" t="s">
        <v>19</v>
      </c>
      <c r="I4354" s="29" t="n">
        <f aca="false">INDEX(Einstellungen!$B$27:$B$50,9)</f>
        <v>1.05</v>
      </c>
      <c r="J4354" s="29" t="n">
        <f aca="false">F4354*I4354</f>
        <v>35.625744</v>
      </c>
    </row>
    <row r="4355" customFormat="false" ht="15" hidden="false" customHeight="false" outlineLevel="0" collapsed="false">
      <c r="A4355" s="28" t="n">
        <v>45762</v>
      </c>
      <c r="B4355" s="21" t="s">
        <v>121</v>
      </c>
      <c r="C4355" s="21" t="s">
        <v>141</v>
      </c>
      <c r="D4355" s="29" t="n">
        <v>65</v>
      </c>
      <c r="E4355" s="29" t="n">
        <f aca="false">D4355/10</f>
        <v>6.5</v>
      </c>
      <c r="F4355" s="29" t="n">
        <f aca="false">(E4355+Einstellungen!$B$20)*(1+Einstellungen!$B$10)</f>
        <v>29.93564</v>
      </c>
      <c r="G4355" s="21" t="str">
        <f aca="false">IF(F4355&lt;Einstellungen!$B$5,"ja","nein")</f>
        <v>nein</v>
      </c>
      <c r="H4355" s="21" t="s">
        <v>19</v>
      </c>
      <c r="I4355" s="29" t="n">
        <f aca="false">INDEX(Einstellungen!$B$27:$B$50,10)</f>
        <v>1.05</v>
      </c>
      <c r="J4355" s="29" t="n">
        <f aca="false">F4355*I4355</f>
        <v>31.432422</v>
      </c>
    </row>
    <row r="4356" customFormat="false" ht="15" hidden="false" customHeight="false" outlineLevel="0" collapsed="false">
      <c r="A4356" s="28" t="n">
        <v>45762</v>
      </c>
      <c r="B4356" s="21" t="s">
        <v>122</v>
      </c>
      <c r="C4356" s="21" t="s">
        <v>141</v>
      </c>
      <c r="D4356" s="29" t="n">
        <v>48.93</v>
      </c>
      <c r="E4356" s="29" t="n">
        <f aca="false">D4356/10</f>
        <v>4.893</v>
      </c>
      <c r="F4356" s="29" t="n">
        <f aca="false">(E4356+Einstellungen!$B$20)*(1+Einstellungen!$B$10)</f>
        <v>28.02331</v>
      </c>
      <c r="G4356" s="21" t="str">
        <f aca="false">IF(F4356&lt;Einstellungen!$B$5,"ja","nein")</f>
        <v>ja</v>
      </c>
      <c r="H4356" s="21" t="s">
        <v>19</v>
      </c>
      <c r="I4356" s="29" t="n">
        <f aca="false">INDEX(Einstellungen!$B$27:$B$50,11)</f>
        <v>1.05</v>
      </c>
      <c r="J4356" s="29" t="n">
        <f aca="false">F4356*I4356</f>
        <v>29.4244755</v>
      </c>
    </row>
    <row r="4357" customFormat="false" ht="15" hidden="false" customHeight="false" outlineLevel="0" collapsed="false">
      <c r="A4357" s="28" t="n">
        <v>45762</v>
      </c>
      <c r="B4357" s="21" t="s">
        <v>123</v>
      </c>
      <c r="C4357" s="21" t="s">
        <v>141</v>
      </c>
      <c r="D4357" s="29" t="n">
        <v>2.92</v>
      </c>
      <c r="E4357" s="29" t="n">
        <f aca="false">D4357/10</f>
        <v>0.292</v>
      </c>
      <c r="F4357" s="29" t="n">
        <f aca="false">(E4357+Einstellungen!$B$20)*(1+Einstellungen!$B$10)</f>
        <v>22.54812</v>
      </c>
      <c r="G4357" s="21" t="str">
        <f aca="false">IF(F4357&lt;Einstellungen!$B$5,"ja","nein")</f>
        <v>ja</v>
      </c>
      <c r="H4357" s="21" t="s">
        <v>19</v>
      </c>
      <c r="I4357" s="29" t="n">
        <f aca="false">INDEX(Einstellungen!$B$27:$B$50,12)</f>
        <v>1.1</v>
      </c>
      <c r="J4357" s="29" t="n">
        <f aca="false">F4357*I4357</f>
        <v>24.802932</v>
      </c>
    </row>
    <row r="4358" customFormat="false" ht="15" hidden="false" customHeight="false" outlineLevel="0" collapsed="false">
      <c r="A4358" s="28" t="n">
        <v>45762</v>
      </c>
      <c r="B4358" s="21" t="s">
        <v>124</v>
      </c>
      <c r="C4358" s="21" t="s">
        <v>141</v>
      </c>
      <c r="D4358" s="29" t="n">
        <v>0.08</v>
      </c>
      <c r="E4358" s="29" t="n">
        <f aca="false">D4358/10</f>
        <v>0.008</v>
      </c>
      <c r="F4358" s="29" t="n">
        <f aca="false">(E4358+Einstellungen!$B$20)*(1+Einstellungen!$B$10)</f>
        <v>22.21016</v>
      </c>
      <c r="G4358" s="21" t="str">
        <f aca="false">IF(F4358&lt;Einstellungen!$B$5,"ja","nein")</f>
        <v>ja</v>
      </c>
      <c r="H4358" s="21" t="s">
        <v>19</v>
      </c>
      <c r="I4358" s="29" t="n">
        <f aca="false">INDEX(Einstellungen!$B$27:$B$50,13)</f>
        <v>1.2</v>
      </c>
      <c r="J4358" s="29" t="n">
        <f aca="false">F4358*I4358</f>
        <v>26.652192</v>
      </c>
    </row>
    <row r="4359" customFormat="false" ht="15" hidden="false" customHeight="false" outlineLevel="0" collapsed="false">
      <c r="A4359" s="28" t="n">
        <v>45762</v>
      </c>
      <c r="B4359" s="21" t="s">
        <v>125</v>
      </c>
      <c r="C4359" s="21" t="s">
        <v>141</v>
      </c>
      <c r="D4359" s="29" t="n">
        <v>0</v>
      </c>
      <c r="E4359" s="29" t="n">
        <f aca="false">D4359/10</f>
        <v>0</v>
      </c>
      <c r="F4359" s="29" t="n">
        <f aca="false">(E4359+Einstellungen!$B$20)*(1+Einstellungen!$B$10)</f>
        <v>22.20064</v>
      </c>
      <c r="G4359" s="21" t="str">
        <f aca="false">IF(F4359&lt;Einstellungen!$B$5,"ja","nein")</f>
        <v>ja</v>
      </c>
      <c r="H4359" s="21" t="s">
        <v>19</v>
      </c>
      <c r="I4359" s="29" t="n">
        <f aca="false">INDEX(Einstellungen!$B$27:$B$50,14)</f>
        <v>1.15</v>
      </c>
      <c r="J4359" s="29" t="n">
        <f aca="false">F4359*I4359</f>
        <v>25.530736</v>
      </c>
    </row>
    <row r="4360" customFormat="false" ht="15" hidden="false" customHeight="false" outlineLevel="0" collapsed="false">
      <c r="A4360" s="28" t="n">
        <v>45762</v>
      </c>
      <c r="B4360" s="21" t="s">
        <v>126</v>
      </c>
      <c r="C4360" s="21" t="s">
        <v>141</v>
      </c>
      <c r="D4360" s="29" t="n">
        <v>0.1</v>
      </c>
      <c r="E4360" s="29" t="n">
        <f aca="false">D4360/10</f>
        <v>0.01</v>
      </c>
      <c r="F4360" s="29" t="n">
        <f aca="false">(E4360+Einstellungen!$B$20)*(1+Einstellungen!$B$10)</f>
        <v>22.21254</v>
      </c>
      <c r="G4360" s="21" t="str">
        <f aca="false">IF(F4360&lt;Einstellungen!$B$5,"ja","nein")</f>
        <v>ja</v>
      </c>
      <c r="H4360" s="21" t="s">
        <v>19</v>
      </c>
      <c r="I4360" s="29" t="n">
        <f aca="false">INDEX(Einstellungen!$B$27:$B$50,15)</f>
        <v>1</v>
      </c>
      <c r="J4360" s="29" t="n">
        <f aca="false">F4360*I4360</f>
        <v>22.21254</v>
      </c>
    </row>
    <row r="4361" customFormat="false" ht="15" hidden="false" customHeight="false" outlineLevel="0" collapsed="false">
      <c r="A4361" s="28" t="n">
        <v>45762</v>
      </c>
      <c r="B4361" s="21" t="s">
        <v>127</v>
      </c>
      <c r="C4361" s="21" t="s">
        <v>141</v>
      </c>
      <c r="D4361" s="29" t="n">
        <v>29.27</v>
      </c>
      <c r="E4361" s="29" t="n">
        <f aca="false">D4361/10</f>
        <v>2.927</v>
      </c>
      <c r="F4361" s="29" t="n">
        <f aca="false">(E4361+Einstellungen!$B$20)*(1+Einstellungen!$B$10)</f>
        <v>25.68377</v>
      </c>
      <c r="G4361" s="21" t="str">
        <f aca="false">IF(F4361&lt;Einstellungen!$B$5,"ja","nein")</f>
        <v>ja</v>
      </c>
      <c r="H4361" s="21" t="s">
        <v>19</v>
      </c>
      <c r="I4361" s="29" t="n">
        <f aca="false">INDEX(Einstellungen!$B$27:$B$50,16)</f>
        <v>0.95</v>
      </c>
      <c r="J4361" s="29" t="n">
        <f aca="false">F4361*I4361</f>
        <v>24.3995815</v>
      </c>
    </row>
    <row r="4362" customFormat="false" ht="15" hidden="false" customHeight="false" outlineLevel="0" collapsed="false">
      <c r="A4362" s="28" t="n">
        <v>45762</v>
      </c>
      <c r="B4362" s="21" t="s">
        <v>128</v>
      </c>
      <c r="C4362" s="21" t="s">
        <v>141</v>
      </c>
      <c r="D4362" s="29" t="n">
        <v>68.08</v>
      </c>
      <c r="E4362" s="29" t="n">
        <f aca="false">D4362/10</f>
        <v>6.808</v>
      </c>
      <c r="F4362" s="29" t="n">
        <f aca="false">(E4362+Einstellungen!$B$20)*(1+Einstellungen!$B$10)</f>
        <v>30.30216</v>
      </c>
      <c r="G4362" s="21" t="str">
        <f aca="false">IF(F4362&lt;Einstellungen!$B$5,"ja","nein")</f>
        <v>nein</v>
      </c>
      <c r="H4362" s="21" t="s">
        <v>19</v>
      </c>
      <c r="I4362" s="29" t="n">
        <f aca="false">INDEX(Einstellungen!$B$27:$B$50,17)</f>
        <v>0.95</v>
      </c>
      <c r="J4362" s="29" t="n">
        <f aca="false">F4362*I4362</f>
        <v>28.787052</v>
      </c>
    </row>
    <row r="4363" customFormat="false" ht="15" hidden="false" customHeight="false" outlineLevel="0" collapsed="false">
      <c r="A4363" s="28" t="n">
        <v>45762</v>
      </c>
      <c r="B4363" s="21" t="s">
        <v>129</v>
      </c>
      <c r="C4363" s="21" t="s">
        <v>141</v>
      </c>
      <c r="D4363" s="29" t="n">
        <v>86.57</v>
      </c>
      <c r="E4363" s="29" t="n">
        <f aca="false">D4363/10</f>
        <v>8.657</v>
      </c>
      <c r="F4363" s="29" t="n">
        <f aca="false">(E4363+Einstellungen!$B$20)*(1+Einstellungen!$B$10)</f>
        <v>32.50247</v>
      </c>
      <c r="G4363" s="21" t="str">
        <f aca="false">IF(F4363&lt;Einstellungen!$B$5,"ja","nein")</f>
        <v>nein</v>
      </c>
      <c r="H4363" s="21" t="s">
        <v>19</v>
      </c>
      <c r="I4363" s="29" t="n">
        <f aca="false">INDEX(Einstellungen!$B$27:$B$50,18)</f>
        <v>1.1</v>
      </c>
      <c r="J4363" s="29" t="n">
        <f aca="false">F4363*I4363</f>
        <v>35.752717</v>
      </c>
    </row>
    <row r="4364" customFormat="false" ht="15" hidden="false" customHeight="false" outlineLevel="0" collapsed="false">
      <c r="A4364" s="28" t="n">
        <v>45762</v>
      </c>
      <c r="B4364" s="21" t="s">
        <v>130</v>
      </c>
      <c r="C4364" s="21" t="s">
        <v>141</v>
      </c>
      <c r="D4364" s="29" t="n">
        <v>105.28</v>
      </c>
      <c r="E4364" s="29" t="n">
        <f aca="false">D4364/10</f>
        <v>10.528</v>
      </c>
      <c r="F4364" s="29" t="n">
        <f aca="false">(E4364+Einstellungen!$B$20)*(1+Einstellungen!$B$10)</f>
        <v>34.72896</v>
      </c>
      <c r="G4364" s="21" t="str">
        <f aca="false">IF(F4364&lt;Einstellungen!$B$5,"ja","nein")</f>
        <v>nein</v>
      </c>
      <c r="H4364" s="21" t="s">
        <v>19</v>
      </c>
      <c r="I4364" s="29" t="n">
        <f aca="false">INDEX(Einstellungen!$B$27:$B$50,19)</f>
        <v>1.35</v>
      </c>
      <c r="J4364" s="29" t="n">
        <f aca="false">F4364*I4364</f>
        <v>46.884096</v>
      </c>
    </row>
    <row r="4365" customFormat="false" ht="15" hidden="false" customHeight="false" outlineLevel="0" collapsed="false">
      <c r="A4365" s="28" t="n">
        <v>45762</v>
      </c>
      <c r="B4365" s="21" t="s">
        <v>131</v>
      </c>
      <c r="C4365" s="21" t="s">
        <v>141</v>
      </c>
      <c r="D4365" s="29" t="n">
        <v>133.58</v>
      </c>
      <c r="E4365" s="29" t="n">
        <f aca="false">D4365/10</f>
        <v>13.358</v>
      </c>
      <c r="F4365" s="29" t="n">
        <f aca="false">(E4365+Einstellungen!$B$20)*(1+Einstellungen!$B$10)</f>
        <v>38.09666</v>
      </c>
      <c r="G4365" s="21" t="str">
        <f aca="false">IF(F4365&lt;Einstellungen!$B$5,"ja","nein")</f>
        <v>nein</v>
      </c>
      <c r="H4365" s="21" t="s">
        <v>19</v>
      </c>
      <c r="I4365" s="29" t="n">
        <f aca="false">INDEX(Einstellungen!$B$27:$B$50,20)</f>
        <v>1.45</v>
      </c>
      <c r="J4365" s="29" t="n">
        <f aca="false">F4365*I4365</f>
        <v>55.240157</v>
      </c>
    </row>
    <row r="4366" customFormat="false" ht="15" hidden="false" customHeight="false" outlineLevel="0" collapsed="false">
      <c r="A4366" s="28" t="n">
        <v>45762</v>
      </c>
      <c r="B4366" s="21" t="s">
        <v>132</v>
      </c>
      <c r="C4366" s="21" t="s">
        <v>141</v>
      </c>
      <c r="D4366" s="29" t="n">
        <v>141.54</v>
      </c>
      <c r="E4366" s="29" t="n">
        <f aca="false">D4366/10</f>
        <v>14.154</v>
      </c>
      <c r="F4366" s="29" t="n">
        <f aca="false">(E4366+Einstellungen!$B$20)*(1+Einstellungen!$B$10)</f>
        <v>39.0439</v>
      </c>
      <c r="G4366" s="21" t="str">
        <f aca="false">IF(F4366&lt;Einstellungen!$B$5,"ja","nein")</f>
        <v>nein</v>
      </c>
      <c r="H4366" s="21" t="s">
        <v>19</v>
      </c>
      <c r="I4366" s="29" t="n">
        <f aca="false">INDEX(Einstellungen!$B$27:$B$50,21)</f>
        <v>1.4</v>
      </c>
      <c r="J4366" s="29" t="n">
        <f aca="false">F4366*I4366</f>
        <v>54.66146</v>
      </c>
    </row>
    <row r="4367" customFormat="false" ht="15" hidden="false" customHeight="false" outlineLevel="0" collapsed="false">
      <c r="A4367" s="28" t="n">
        <v>45762</v>
      </c>
      <c r="B4367" s="21" t="s">
        <v>133</v>
      </c>
      <c r="C4367" s="21" t="s">
        <v>141</v>
      </c>
      <c r="D4367" s="29" t="n">
        <v>110.58</v>
      </c>
      <c r="E4367" s="29" t="n">
        <f aca="false">D4367/10</f>
        <v>11.058</v>
      </c>
      <c r="F4367" s="29" t="n">
        <f aca="false">(E4367+Einstellungen!$B$20)*(1+Einstellungen!$B$10)</f>
        <v>35.35966</v>
      </c>
      <c r="G4367" s="21" t="str">
        <f aca="false">IF(F4367&lt;Einstellungen!$B$5,"ja","nein")</f>
        <v>nein</v>
      </c>
      <c r="H4367" s="21" t="s">
        <v>19</v>
      </c>
      <c r="I4367" s="29" t="n">
        <f aca="false">INDEX(Einstellungen!$B$27:$B$50,22)</f>
        <v>1.25</v>
      </c>
      <c r="J4367" s="29" t="n">
        <f aca="false">F4367*I4367</f>
        <v>44.199575</v>
      </c>
    </row>
    <row r="4368" customFormat="false" ht="15" hidden="false" customHeight="false" outlineLevel="0" collapsed="false">
      <c r="A4368" s="28" t="n">
        <v>45762</v>
      </c>
      <c r="B4368" s="21" t="s">
        <v>134</v>
      </c>
      <c r="C4368" s="21" t="s">
        <v>141</v>
      </c>
      <c r="D4368" s="29" t="n">
        <v>102.21</v>
      </c>
      <c r="E4368" s="29" t="n">
        <f aca="false">D4368/10</f>
        <v>10.221</v>
      </c>
      <c r="F4368" s="29" t="n">
        <f aca="false">(E4368+Einstellungen!$B$20)*(1+Einstellungen!$B$10)</f>
        <v>34.36363</v>
      </c>
      <c r="G4368" s="21" t="str">
        <f aca="false">IF(F4368&lt;Einstellungen!$B$5,"ja","nein")</f>
        <v>nein</v>
      </c>
      <c r="H4368" s="21" t="s">
        <v>19</v>
      </c>
      <c r="I4368" s="29" t="n">
        <f aca="false">INDEX(Einstellungen!$B$27:$B$50,23)</f>
        <v>1.05</v>
      </c>
      <c r="J4368" s="29" t="n">
        <f aca="false">F4368*I4368</f>
        <v>36.0818115</v>
      </c>
    </row>
    <row r="4369" customFormat="false" ht="15" hidden="false" customHeight="false" outlineLevel="0" collapsed="false">
      <c r="A4369" s="28" t="n">
        <v>45762</v>
      </c>
      <c r="B4369" s="21" t="s">
        <v>135</v>
      </c>
      <c r="C4369" s="21" t="s">
        <v>141</v>
      </c>
      <c r="D4369" s="29" t="n">
        <v>93.76</v>
      </c>
      <c r="E4369" s="29" t="n">
        <f aca="false">D4369/10</f>
        <v>9.376</v>
      </c>
      <c r="F4369" s="29" t="n">
        <f aca="false">(E4369+Einstellungen!$B$20)*(1+Einstellungen!$B$10)</f>
        <v>33.35808</v>
      </c>
      <c r="G4369" s="21" t="str">
        <f aca="false">IF(F4369&lt;Einstellungen!$B$5,"ja","nein")</f>
        <v>nein</v>
      </c>
      <c r="H4369" s="21" t="s">
        <v>19</v>
      </c>
      <c r="I4369" s="29" t="n">
        <f aca="false">INDEX(Einstellungen!$B$27:$B$50,24)</f>
        <v>0.8</v>
      </c>
      <c r="J4369" s="29" t="n">
        <f aca="false">F4369*I4369</f>
        <v>26.686464</v>
      </c>
    </row>
    <row r="4370" customFormat="false" ht="15" hidden="false" customHeight="false" outlineLevel="0" collapsed="false">
      <c r="A4370" s="28" t="n">
        <v>45763</v>
      </c>
      <c r="B4370" s="21" t="s">
        <v>111</v>
      </c>
      <c r="C4370" s="21" t="s">
        <v>112</v>
      </c>
      <c r="D4370" s="29" t="n">
        <v>88.01</v>
      </c>
      <c r="E4370" s="29" t="n">
        <f aca="false">D4370/10</f>
        <v>8.801</v>
      </c>
      <c r="F4370" s="29" t="n">
        <f aca="false">(E4370+Einstellungen!$B$20)*(1+Einstellungen!$B$10)</f>
        <v>32.67383</v>
      </c>
      <c r="G4370" s="21" t="str">
        <f aca="false">IF(F4370&lt;Einstellungen!$B$5,"ja","nein")</f>
        <v>nein</v>
      </c>
      <c r="H4370" s="21" t="s">
        <v>19</v>
      </c>
      <c r="I4370" s="29" t="n">
        <f aca="false">INDEX(Einstellungen!$B$27:$B$50,1)</f>
        <v>0.6</v>
      </c>
      <c r="J4370" s="29" t="n">
        <f aca="false">F4370*I4370</f>
        <v>19.604298</v>
      </c>
    </row>
    <row r="4371" customFormat="false" ht="15" hidden="false" customHeight="false" outlineLevel="0" collapsed="false">
      <c r="A4371" s="28" t="n">
        <v>45763</v>
      </c>
      <c r="B4371" s="21" t="s">
        <v>113</v>
      </c>
      <c r="C4371" s="21" t="s">
        <v>112</v>
      </c>
      <c r="D4371" s="29" t="n">
        <v>82.04</v>
      </c>
      <c r="E4371" s="29" t="n">
        <f aca="false">D4371/10</f>
        <v>8.204</v>
      </c>
      <c r="F4371" s="29" t="n">
        <f aca="false">(E4371+Einstellungen!$B$20)*(1+Einstellungen!$B$10)</f>
        <v>31.9634</v>
      </c>
      <c r="G4371" s="21" t="str">
        <f aca="false">IF(F4371&lt;Einstellungen!$B$5,"ja","nein")</f>
        <v>nein</v>
      </c>
      <c r="H4371" s="21" t="s">
        <v>19</v>
      </c>
      <c r="I4371" s="29" t="n">
        <f aca="false">INDEX(Einstellungen!$B$27:$B$50,2)</f>
        <v>0.5</v>
      </c>
      <c r="J4371" s="29" t="n">
        <f aca="false">F4371*I4371</f>
        <v>15.9817</v>
      </c>
    </row>
    <row r="4372" customFormat="false" ht="15" hidden="false" customHeight="false" outlineLevel="0" collapsed="false">
      <c r="A4372" s="28" t="n">
        <v>45763</v>
      </c>
      <c r="B4372" s="21" t="s">
        <v>114</v>
      </c>
      <c r="C4372" s="21" t="s">
        <v>112</v>
      </c>
      <c r="D4372" s="29" t="n">
        <v>82.2</v>
      </c>
      <c r="E4372" s="29" t="n">
        <f aca="false">D4372/10</f>
        <v>8.22</v>
      </c>
      <c r="F4372" s="29" t="n">
        <f aca="false">(E4372+Einstellungen!$B$20)*(1+Einstellungen!$B$10)</f>
        <v>31.98244</v>
      </c>
      <c r="G4372" s="21" t="str">
        <f aca="false">IF(F4372&lt;Einstellungen!$B$5,"ja","nein")</f>
        <v>nein</v>
      </c>
      <c r="H4372" s="21" t="s">
        <v>19</v>
      </c>
      <c r="I4372" s="29" t="n">
        <f aca="false">INDEX(Einstellungen!$B$27:$B$50,3)</f>
        <v>0.45</v>
      </c>
      <c r="J4372" s="29" t="n">
        <f aca="false">F4372*I4372</f>
        <v>14.392098</v>
      </c>
    </row>
    <row r="4373" customFormat="false" ht="15" hidden="false" customHeight="false" outlineLevel="0" collapsed="false">
      <c r="A4373" s="28" t="n">
        <v>45763</v>
      </c>
      <c r="B4373" s="21" t="s">
        <v>115</v>
      </c>
      <c r="C4373" s="21" t="s">
        <v>112</v>
      </c>
      <c r="D4373" s="29" t="n">
        <v>81.4</v>
      </c>
      <c r="E4373" s="29" t="n">
        <f aca="false">D4373/10</f>
        <v>8.14</v>
      </c>
      <c r="F4373" s="29" t="n">
        <f aca="false">(E4373+Einstellungen!$B$20)*(1+Einstellungen!$B$10)</f>
        <v>31.88724</v>
      </c>
      <c r="G4373" s="21" t="str">
        <f aca="false">IF(F4373&lt;Einstellungen!$B$5,"ja","nein")</f>
        <v>nein</v>
      </c>
      <c r="H4373" s="21" t="s">
        <v>19</v>
      </c>
      <c r="I4373" s="29" t="n">
        <f aca="false">INDEX(Einstellungen!$B$27:$B$50,4)</f>
        <v>0.45</v>
      </c>
      <c r="J4373" s="29" t="n">
        <f aca="false">F4373*I4373</f>
        <v>14.349258</v>
      </c>
    </row>
    <row r="4374" customFormat="false" ht="15" hidden="false" customHeight="false" outlineLevel="0" collapsed="false">
      <c r="A4374" s="28" t="n">
        <v>45763</v>
      </c>
      <c r="B4374" s="21" t="s">
        <v>116</v>
      </c>
      <c r="C4374" s="21" t="s">
        <v>112</v>
      </c>
      <c r="D4374" s="29" t="n">
        <v>82.99</v>
      </c>
      <c r="E4374" s="29" t="n">
        <f aca="false">D4374/10</f>
        <v>8.299</v>
      </c>
      <c r="F4374" s="29" t="n">
        <f aca="false">(E4374+Einstellungen!$B$20)*(1+Einstellungen!$B$10)</f>
        <v>32.07645</v>
      </c>
      <c r="G4374" s="21" t="str">
        <f aca="false">IF(F4374&lt;Einstellungen!$B$5,"ja","nein")</f>
        <v>nein</v>
      </c>
      <c r="H4374" s="21" t="s">
        <v>19</v>
      </c>
      <c r="I4374" s="29" t="n">
        <f aca="false">INDEX(Einstellungen!$B$27:$B$50,5)</f>
        <v>0.45</v>
      </c>
      <c r="J4374" s="29" t="n">
        <f aca="false">F4374*I4374</f>
        <v>14.4344025</v>
      </c>
    </row>
    <row r="4375" customFormat="false" ht="15" hidden="false" customHeight="false" outlineLevel="0" collapsed="false">
      <c r="A4375" s="28" t="n">
        <v>45763</v>
      </c>
      <c r="B4375" s="21" t="s">
        <v>117</v>
      </c>
      <c r="C4375" s="21" t="s">
        <v>112</v>
      </c>
      <c r="D4375" s="29" t="n">
        <v>99.4</v>
      </c>
      <c r="E4375" s="29" t="n">
        <f aca="false">D4375/10</f>
        <v>9.94</v>
      </c>
      <c r="F4375" s="29" t="n">
        <f aca="false">(E4375+Einstellungen!$B$20)*(1+Einstellungen!$B$10)</f>
        <v>34.02924</v>
      </c>
      <c r="G4375" s="21" t="str">
        <f aca="false">IF(F4375&lt;Einstellungen!$B$5,"ja","nein")</f>
        <v>nein</v>
      </c>
      <c r="H4375" s="21" t="s">
        <v>19</v>
      </c>
      <c r="I4375" s="29" t="n">
        <f aca="false">INDEX(Einstellungen!$B$27:$B$50,6)</f>
        <v>0.5</v>
      </c>
      <c r="J4375" s="29" t="n">
        <f aca="false">F4375*I4375</f>
        <v>17.01462</v>
      </c>
    </row>
    <row r="4376" customFormat="false" ht="15" hidden="false" customHeight="false" outlineLevel="0" collapsed="false">
      <c r="A4376" s="28" t="n">
        <v>45763</v>
      </c>
      <c r="B4376" s="21" t="s">
        <v>118</v>
      </c>
      <c r="C4376" s="21" t="s">
        <v>112</v>
      </c>
      <c r="D4376" s="29" t="n">
        <v>121</v>
      </c>
      <c r="E4376" s="29" t="n">
        <f aca="false">D4376/10</f>
        <v>12.1</v>
      </c>
      <c r="F4376" s="29" t="n">
        <f aca="false">(E4376+Einstellungen!$B$20)*(1+Einstellungen!$B$10)</f>
        <v>36.59964</v>
      </c>
      <c r="G4376" s="21" t="str">
        <f aca="false">IF(F4376&lt;Einstellungen!$B$5,"ja","nein")</f>
        <v>nein</v>
      </c>
      <c r="H4376" s="21" t="s">
        <v>19</v>
      </c>
      <c r="I4376" s="29" t="n">
        <f aca="false">INDEX(Einstellungen!$B$27:$B$50,7)</f>
        <v>0.7</v>
      </c>
      <c r="J4376" s="29" t="n">
        <f aca="false">F4376*I4376</f>
        <v>25.619748</v>
      </c>
    </row>
    <row r="4377" customFormat="false" ht="15" hidden="false" customHeight="false" outlineLevel="0" collapsed="false">
      <c r="A4377" s="28" t="n">
        <v>45763</v>
      </c>
      <c r="B4377" s="21" t="s">
        <v>119</v>
      </c>
      <c r="C4377" s="21" t="s">
        <v>112</v>
      </c>
      <c r="D4377" s="29" t="n">
        <v>135.14</v>
      </c>
      <c r="E4377" s="29" t="n">
        <f aca="false">D4377/10</f>
        <v>13.514</v>
      </c>
      <c r="F4377" s="29" t="n">
        <f aca="false">(E4377+Einstellungen!$B$20)*(1+Einstellungen!$B$10)</f>
        <v>38.2823</v>
      </c>
      <c r="G4377" s="21" t="str">
        <f aca="false">IF(F4377&lt;Einstellungen!$B$5,"ja","nein")</f>
        <v>nein</v>
      </c>
      <c r="H4377" s="21" t="s">
        <v>19</v>
      </c>
      <c r="I4377" s="29" t="n">
        <f aca="false">INDEX(Einstellungen!$B$27:$B$50,8)</f>
        <v>0.95</v>
      </c>
      <c r="J4377" s="29" t="n">
        <f aca="false">F4377*I4377</f>
        <v>36.368185</v>
      </c>
    </row>
    <row r="4378" customFormat="false" ht="15" hidden="false" customHeight="false" outlineLevel="0" collapsed="false">
      <c r="A4378" s="28" t="n">
        <v>45763</v>
      </c>
      <c r="B4378" s="21" t="s">
        <v>120</v>
      </c>
      <c r="C4378" s="21" t="s">
        <v>112</v>
      </c>
      <c r="D4378" s="29" t="n">
        <v>109.94</v>
      </c>
      <c r="E4378" s="29" t="n">
        <f aca="false">D4378/10</f>
        <v>10.994</v>
      </c>
      <c r="F4378" s="29" t="n">
        <f aca="false">(E4378+Einstellungen!$B$20)*(1+Einstellungen!$B$10)</f>
        <v>35.2835</v>
      </c>
      <c r="G4378" s="21" t="str">
        <f aca="false">IF(F4378&lt;Einstellungen!$B$5,"ja","nein")</f>
        <v>nein</v>
      </c>
      <c r="H4378" s="21" t="s">
        <v>19</v>
      </c>
      <c r="I4378" s="29" t="n">
        <f aca="false">INDEX(Einstellungen!$B$27:$B$50,9)</f>
        <v>1.05</v>
      </c>
      <c r="J4378" s="29" t="n">
        <f aca="false">F4378*I4378</f>
        <v>37.047675</v>
      </c>
    </row>
    <row r="4379" customFormat="false" ht="15" hidden="false" customHeight="false" outlineLevel="0" collapsed="false">
      <c r="A4379" s="28" t="n">
        <v>45763</v>
      </c>
      <c r="B4379" s="21" t="s">
        <v>121</v>
      </c>
      <c r="C4379" s="21" t="s">
        <v>112</v>
      </c>
      <c r="D4379" s="29" t="n">
        <v>94.82</v>
      </c>
      <c r="E4379" s="29" t="n">
        <f aca="false">D4379/10</f>
        <v>9.482</v>
      </c>
      <c r="F4379" s="29" t="n">
        <f aca="false">(E4379+Einstellungen!$B$20)*(1+Einstellungen!$B$10)</f>
        <v>33.48422</v>
      </c>
      <c r="G4379" s="21" t="str">
        <f aca="false">IF(F4379&lt;Einstellungen!$B$5,"ja","nein")</f>
        <v>nein</v>
      </c>
      <c r="H4379" s="21" t="s">
        <v>19</v>
      </c>
      <c r="I4379" s="29" t="n">
        <f aca="false">INDEX(Einstellungen!$B$27:$B$50,10)</f>
        <v>1.05</v>
      </c>
      <c r="J4379" s="29" t="n">
        <f aca="false">F4379*I4379</f>
        <v>35.158431</v>
      </c>
    </row>
    <row r="4380" customFormat="false" ht="15" hidden="false" customHeight="false" outlineLevel="0" collapsed="false">
      <c r="A4380" s="28" t="n">
        <v>45763</v>
      </c>
      <c r="B4380" s="21" t="s">
        <v>122</v>
      </c>
      <c r="C4380" s="21" t="s">
        <v>112</v>
      </c>
      <c r="D4380" s="29" t="n">
        <v>79.75</v>
      </c>
      <c r="E4380" s="29" t="n">
        <f aca="false">D4380/10</f>
        <v>7.975</v>
      </c>
      <c r="F4380" s="29" t="n">
        <f aca="false">(E4380+Einstellungen!$B$20)*(1+Einstellungen!$B$10)</f>
        <v>31.69089</v>
      </c>
      <c r="G4380" s="21" t="str">
        <f aca="false">IF(F4380&lt;Einstellungen!$B$5,"ja","nein")</f>
        <v>nein</v>
      </c>
      <c r="H4380" s="21" t="s">
        <v>19</v>
      </c>
      <c r="I4380" s="29" t="n">
        <f aca="false">INDEX(Einstellungen!$B$27:$B$50,11)</f>
        <v>1.05</v>
      </c>
      <c r="J4380" s="29" t="n">
        <f aca="false">F4380*I4380</f>
        <v>33.2754345</v>
      </c>
    </row>
    <row r="4381" customFormat="false" ht="15" hidden="false" customHeight="false" outlineLevel="0" collapsed="false">
      <c r="A4381" s="28" t="n">
        <v>45763</v>
      </c>
      <c r="B4381" s="21" t="s">
        <v>123</v>
      </c>
      <c r="C4381" s="21" t="s">
        <v>112</v>
      </c>
      <c r="D4381" s="29" t="n">
        <v>64.08</v>
      </c>
      <c r="E4381" s="29" t="n">
        <f aca="false">D4381/10</f>
        <v>6.408</v>
      </c>
      <c r="F4381" s="29" t="n">
        <f aca="false">(E4381+Einstellungen!$B$20)*(1+Einstellungen!$B$10)</f>
        <v>29.82616</v>
      </c>
      <c r="G4381" s="21" t="str">
        <f aca="false">IF(F4381&lt;Einstellungen!$B$5,"ja","nein")</f>
        <v>nein</v>
      </c>
      <c r="H4381" s="21" t="s">
        <v>19</v>
      </c>
      <c r="I4381" s="29" t="n">
        <f aca="false">INDEX(Einstellungen!$B$27:$B$50,12)</f>
        <v>1.1</v>
      </c>
      <c r="J4381" s="29" t="n">
        <f aca="false">F4381*I4381</f>
        <v>32.808776</v>
      </c>
    </row>
    <row r="4382" customFormat="false" ht="15" hidden="false" customHeight="false" outlineLevel="0" collapsed="false">
      <c r="A4382" s="28" t="n">
        <v>45763</v>
      </c>
      <c r="B4382" s="21" t="s">
        <v>124</v>
      </c>
      <c r="C4382" s="21" t="s">
        <v>112</v>
      </c>
      <c r="D4382" s="29" t="n">
        <v>35.3</v>
      </c>
      <c r="E4382" s="29" t="n">
        <f aca="false">D4382/10</f>
        <v>3.53</v>
      </c>
      <c r="F4382" s="29" t="n">
        <f aca="false">(E4382+Einstellungen!$B$20)*(1+Einstellungen!$B$10)</f>
        <v>26.40134</v>
      </c>
      <c r="G4382" s="21" t="str">
        <f aca="false">IF(F4382&lt;Einstellungen!$B$5,"ja","nein")</f>
        <v>ja</v>
      </c>
      <c r="H4382" s="21" t="s">
        <v>19</v>
      </c>
      <c r="I4382" s="29" t="n">
        <f aca="false">INDEX(Einstellungen!$B$27:$B$50,13)</f>
        <v>1.2</v>
      </c>
      <c r="J4382" s="29" t="n">
        <f aca="false">F4382*I4382</f>
        <v>31.681608</v>
      </c>
    </row>
    <row r="4383" customFormat="false" ht="15" hidden="false" customHeight="false" outlineLevel="0" collapsed="false">
      <c r="A4383" s="28" t="n">
        <v>45763</v>
      </c>
      <c r="B4383" s="21" t="s">
        <v>125</v>
      </c>
      <c r="C4383" s="21" t="s">
        <v>112</v>
      </c>
      <c r="D4383" s="29" t="n">
        <v>22.4</v>
      </c>
      <c r="E4383" s="29" t="n">
        <f aca="false">D4383/10</f>
        <v>2.24</v>
      </c>
      <c r="F4383" s="29" t="n">
        <f aca="false">(E4383+Einstellungen!$B$20)*(1+Einstellungen!$B$10)</f>
        <v>24.86624</v>
      </c>
      <c r="G4383" s="21" t="str">
        <f aca="false">IF(F4383&lt;Einstellungen!$B$5,"ja","nein")</f>
        <v>ja</v>
      </c>
      <c r="H4383" s="21" t="s">
        <v>19</v>
      </c>
      <c r="I4383" s="29" t="n">
        <f aca="false">INDEX(Einstellungen!$B$27:$B$50,14)</f>
        <v>1.15</v>
      </c>
      <c r="J4383" s="29" t="n">
        <f aca="false">F4383*I4383</f>
        <v>28.596176</v>
      </c>
    </row>
    <row r="4384" customFormat="false" ht="15" hidden="false" customHeight="false" outlineLevel="0" collapsed="false">
      <c r="A4384" s="28" t="n">
        <v>45763</v>
      </c>
      <c r="B4384" s="21" t="s">
        <v>126</v>
      </c>
      <c r="C4384" s="21" t="s">
        <v>112</v>
      </c>
      <c r="D4384" s="29" t="n">
        <v>24.94</v>
      </c>
      <c r="E4384" s="29" t="n">
        <f aca="false">D4384/10</f>
        <v>2.494</v>
      </c>
      <c r="F4384" s="29" t="n">
        <f aca="false">(E4384+Einstellungen!$B$20)*(1+Einstellungen!$B$10)</f>
        <v>25.1685</v>
      </c>
      <c r="G4384" s="21" t="str">
        <f aca="false">IF(F4384&lt;Einstellungen!$B$5,"ja","nein")</f>
        <v>ja</v>
      </c>
      <c r="H4384" s="21" t="s">
        <v>19</v>
      </c>
      <c r="I4384" s="29" t="n">
        <f aca="false">INDEX(Einstellungen!$B$27:$B$50,15)</f>
        <v>1</v>
      </c>
      <c r="J4384" s="29" t="n">
        <f aca="false">F4384*I4384</f>
        <v>25.1685</v>
      </c>
    </row>
    <row r="4385" customFormat="false" ht="15" hidden="false" customHeight="false" outlineLevel="0" collapsed="false">
      <c r="A4385" s="28" t="n">
        <v>45763</v>
      </c>
      <c r="B4385" s="21" t="s">
        <v>127</v>
      </c>
      <c r="C4385" s="21" t="s">
        <v>112</v>
      </c>
      <c r="D4385" s="29" t="n">
        <v>55</v>
      </c>
      <c r="E4385" s="29" t="n">
        <f aca="false">D4385/10</f>
        <v>5.5</v>
      </c>
      <c r="F4385" s="29" t="n">
        <f aca="false">(E4385+Einstellungen!$B$20)*(1+Einstellungen!$B$10)</f>
        <v>28.74564</v>
      </c>
      <c r="G4385" s="21" t="str">
        <f aca="false">IF(F4385&lt;Einstellungen!$B$5,"ja","nein")</f>
        <v>ja</v>
      </c>
      <c r="H4385" s="21" t="s">
        <v>19</v>
      </c>
      <c r="I4385" s="29" t="n">
        <f aca="false">INDEX(Einstellungen!$B$27:$B$50,16)</f>
        <v>0.95</v>
      </c>
      <c r="J4385" s="29" t="n">
        <f aca="false">F4385*I4385</f>
        <v>27.308358</v>
      </c>
    </row>
    <row r="4386" customFormat="false" ht="15" hidden="false" customHeight="false" outlineLevel="0" collapsed="false">
      <c r="A4386" s="28" t="n">
        <v>45763</v>
      </c>
      <c r="B4386" s="21" t="s">
        <v>128</v>
      </c>
      <c r="C4386" s="21" t="s">
        <v>112</v>
      </c>
      <c r="D4386" s="29" t="n">
        <v>68</v>
      </c>
      <c r="E4386" s="29" t="n">
        <f aca="false">D4386/10</f>
        <v>6.8</v>
      </c>
      <c r="F4386" s="29" t="n">
        <f aca="false">(E4386+Einstellungen!$B$20)*(1+Einstellungen!$B$10)</f>
        <v>30.29264</v>
      </c>
      <c r="G4386" s="21" t="str">
        <f aca="false">IF(F4386&lt;Einstellungen!$B$5,"ja","nein")</f>
        <v>nein</v>
      </c>
      <c r="H4386" s="21" t="s">
        <v>19</v>
      </c>
      <c r="I4386" s="29" t="n">
        <f aca="false">INDEX(Einstellungen!$B$27:$B$50,17)</f>
        <v>0.95</v>
      </c>
      <c r="J4386" s="29" t="n">
        <f aca="false">F4386*I4386</f>
        <v>28.778008</v>
      </c>
    </row>
    <row r="4387" customFormat="false" ht="15" hidden="false" customHeight="false" outlineLevel="0" collapsed="false">
      <c r="A4387" s="28" t="n">
        <v>45763</v>
      </c>
      <c r="B4387" s="21" t="s">
        <v>129</v>
      </c>
      <c r="C4387" s="21" t="s">
        <v>112</v>
      </c>
      <c r="D4387" s="29" t="n">
        <v>93.16</v>
      </c>
      <c r="E4387" s="29" t="n">
        <f aca="false">D4387/10</f>
        <v>9.316</v>
      </c>
      <c r="F4387" s="29" t="n">
        <f aca="false">(E4387+Einstellungen!$B$20)*(1+Einstellungen!$B$10)</f>
        <v>33.28668</v>
      </c>
      <c r="G4387" s="21" t="str">
        <f aca="false">IF(F4387&lt;Einstellungen!$B$5,"ja","nein")</f>
        <v>nein</v>
      </c>
      <c r="H4387" s="21" t="s">
        <v>19</v>
      </c>
      <c r="I4387" s="29" t="n">
        <f aca="false">INDEX(Einstellungen!$B$27:$B$50,18)</f>
        <v>1.1</v>
      </c>
      <c r="J4387" s="29" t="n">
        <f aca="false">F4387*I4387</f>
        <v>36.615348</v>
      </c>
    </row>
    <row r="4388" customFormat="false" ht="15" hidden="false" customHeight="false" outlineLevel="0" collapsed="false">
      <c r="A4388" s="28" t="n">
        <v>45763</v>
      </c>
      <c r="B4388" s="21" t="s">
        <v>130</v>
      </c>
      <c r="C4388" s="21" t="s">
        <v>112</v>
      </c>
      <c r="D4388" s="29" t="n">
        <v>118</v>
      </c>
      <c r="E4388" s="29" t="n">
        <f aca="false">D4388/10</f>
        <v>11.8</v>
      </c>
      <c r="F4388" s="29" t="n">
        <f aca="false">(E4388+Einstellungen!$B$20)*(1+Einstellungen!$B$10)</f>
        <v>36.24264</v>
      </c>
      <c r="G4388" s="21" t="str">
        <f aca="false">IF(F4388&lt;Einstellungen!$B$5,"ja","nein")</f>
        <v>nein</v>
      </c>
      <c r="H4388" s="21" t="s">
        <v>19</v>
      </c>
      <c r="I4388" s="29" t="n">
        <f aca="false">INDEX(Einstellungen!$B$27:$B$50,19)</f>
        <v>1.35</v>
      </c>
      <c r="J4388" s="29" t="n">
        <f aca="false">F4388*I4388</f>
        <v>48.927564</v>
      </c>
    </row>
    <row r="4389" customFormat="false" ht="15" hidden="false" customHeight="false" outlineLevel="0" collapsed="false">
      <c r="A4389" s="28" t="n">
        <v>45763</v>
      </c>
      <c r="B4389" s="21" t="s">
        <v>131</v>
      </c>
      <c r="C4389" s="21" t="s">
        <v>112</v>
      </c>
      <c r="D4389" s="29" t="n">
        <v>146.52</v>
      </c>
      <c r="E4389" s="29" t="n">
        <f aca="false">D4389/10</f>
        <v>14.652</v>
      </c>
      <c r="F4389" s="29" t="n">
        <f aca="false">(E4389+Einstellungen!$B$20)*(1+Einstellungen!$B$10)</f>
        <v>39.63652</v>
      </c>
      <c r="G4389" s="21" t="str">
        <f aca="false">IF(F4389&lt;Einstellungen!$B$5,"ja","nein")</f>
        <v>nein</v>
      </c>
      <c r="H4389" s="21" t="s">
        <v>19</v>
      </c>
      <c r="I4389" s="29" t="n">
        <f aca="false">INDEX(Einstellungen!$B$27:$B$50,20)</f>
        <v>1.45</v>
      </c>
      <c r="J4389" s="29" t="n">
        <f aca="false">F4389*I4389</f>
        <v>57.472954</v>
      </c>
    </row>
    <row r="4390" customFormat="false" ht="15" hidden="false" customHeight="false" outlineLevel="0" collapsed="false">
      <c r="A4390" s="28" t="n">
        <v>45763</v>
      </c>
      <c r="B4390" s="21" t="s">
        <v>132</v>
      </c>
      <c r="C4390" s="21" t="s">
        <v>112</v>
      </c>
      <c r="D4390" s="29" t="n">
        <v>136.48</v>
      </c>
      <c r="E4390" s="29" t="n">
        <f aca="false">D4390/10</f>
        <v>13.648</v>
      </c>
      <c r="F4390" s="29" t="n">
        <f aca="false">(E4390+Einstellungen!$B$20)*(1+Einstellungen!$B$10)</f>
        <v>38.44176</v>
      </c>
      <c r="G4390" s="21" t="str">
        <f aca="false">IF(F4390&lt;Einstellungen!$B$5,"ja","nein")</f>
        <v>nein</v>
      </c>
      <c r="H4390" s="21" t="s">
        <v>19</v>
      </c>
      <c r="I4390" s="29" t="n">
        <f aca="false">INDEX(Einstellungen!$B$27:$B$50,21)</f>
        <v>1.4</v>
      </c>
      <c r="J4390" s="29" t="n">
        <f aca="false">F4390*I4390</f>
        <v>53.818464</v>
      </c>
    </row>
    <row r="4391" customFormat="false" ht="15" hidden="false" customHeight="false" outlineLevel="0" collapsed="false">
      <c r="A4391" s="28" t="n">
        <v>45763</v>
      </c>
      <c r="B4391" s="21" t="s">
        <v>133</v>
      </c>
      <c r="C4391" s="21" t="s">
        <v>112</v>
      </c>
      <c r="D4391" s="29" t="n">
        <v>121</v>
      </c>
      <c r="E4391" s="29" t="n">
        <f aca="false">D4391/10</f>
        <v>12.1</v>
      </c>
      <c r="F4391" s="29" t="n">
        <f aca="false">(E4391+Einstellungen!$B$20)*(1+Einstellungen!$B$10)</f>
        <v>36.59964</v>
      </c>
      <c r="G4391" s="21" t="str">
        <f aca="false">IF(F4391&lt;Einstellungen!$B$5,"ja","nein")</f>
        <v>nein</v>
      </c>
      <c r="H4391" s="21" t="s">
        <v>19</v>
      </c>
      <c r="I4391" s="29" t="n">
        <f aca="false">INDEX(Einstellungen!$B$27:$B$50,22)</f>
        <v>1.25</v>
      </c>
      <c r="J4391" s="29" t="n">
        <f aca="false">F4391*I4391</f>
        <v>45.74955</v>
      </c>
    </row>
    <row r="4392" customFormat="false" ht="15" hidden="false" customHeight="false" outlineLevel="0" collapsed="false">
      <c r="A4392" s="28" t="n">
        <v>45763</v>
      </c>
      <c r="B4392" s="21" t="s">
        <v>134</v>
      </c>
      <c r="C4392" s="21" t="s">
        <v>112</v>
      </c>
      <c r="D4392" s="29" t="n">
        <v>109.69</v>
      </c>
      <c r="E4392" s="29" t="n">
        <f aca="false">D4392/10</f>
        <v>10.969</v>
      </c>
      <c r="F4392" s="29" t="n">
        <f aca="false">(E4392+Einstellungen!$B$20)*(1+Einstellungen!$B$10)</f>
        <v>35.25375</v>
      </c>
      <c r="G4392" s="21" t="str">
        <f aca="false">IF(F4392&lt;Einstellungen!$B$5,"ja","nein")</f>
        <v>nein</v>
      </c>
      <c r="H4392" s="21" t="s">
        <v>19</v>
      </c>
      <c r="I4392" s="29" t="n">
        <f aca="false">INDEX(Einstellungen!$B$27:$B$50,23)</f>
        <v>1.05</v>
      </c>
      <c r="J4392" s="29" t="n">
        <f aca="false">F4392*I4392</f>
        <v>37.0164375</v>
      </c>
    </row>
    <row r="4393" customFormat="false" ht="15" hidden="false" customHeight="false" outlineLevel="0" collapsed="false">
      <c r="A4393" s="28" t="n">
        <v>45763</v>
      </c>
      <c r="B4393" s="21" t="s">
        <v>135</v>
      </c>
      <c r="C4393" s="21" t="s">
        <v>112</v>
      </c>
      <c r="D4393" s="29" t="n">
        <v>98.59</v>
      </c>
      <c r="E4393" s="29" t="n">
        <f aca="false">D4393/10</f>
        <v>9.859</v>
      </c>
      <c r="F4393" s="29" t="n">
        <f aca="false">(E4393+Einstellungen!$B$20)*(1+Einstellungen!$B$10)</f>
        <v>33.93285</v>
      </c>
      <c r="G4393" s="21" t="str">
        <f aca="false">IF(F4393&lt;Einstellungen!$B$5,"ja","nein")</f>
        <v>nein</v>
      </c>
      <c r="H4393" s="21" t="s">
        <v>19</v>
      </c>
      <c r="I4393" s="29" t="n">
        <f aca="false">INDEX(Einstellungen!$B$27:$B$50,24)</f>
        <v>0.8</v>
      </c>
      <c r="J4393" s="29" t="n">
        <f aca="false">F4393*I4393</f>
        <v>27.14628</v>
      </c>
    </row>
    <row r="4394" customFormat="false" ht="15" hidden="false" customHeight="false" outlineLevel="0" collapsed="false">
      <c r="A4394" s="28" t="n">
        <v>45764</v>
      </c>
      <c r="B4394" s="21" t="s">
        <v>111</v>
      </c>
      <c r="C4394" s="21" t="s">
        <v>136</v>
      </c>
      <c r="D4394" s="29" t="n">
        <v>88.99</v>
      </c>
      <c r="E4394" s="29" t="n">
        <f aca="false">D4394/10</f>
        <v>8.899</v>
      </c>
      <c r="F4394" s="29" t="n">
        <f aca="false">(E4394+Einstellungen!$B$20)*(1+Einstellungen!$B$10)</f>
        <v>32.79045</v>
      </c>
      <c r="G4394" s="21" t="str">
        <f aca="false">IF(F4394&lt;Einstellungen!$B$5,"ja","nein")</f>
        <v>nein</v>
      </c>
      <c r="H4394" s="21" t="s">
        <v>19</v>
      </c>
      <c r="I4394" s="29" t="n">
        <f aca="false">INDEX(Einstellungen!$B$27:$B$50,1)</f>
        <v>0.6</v>
      </c>
      <c r="J4394" s="29" t="n">
        <f aca="false">F4394*I4394</f>
        <v>19.67427</v>
      </c>
    </row>
    <row r="4395" customFormat="false" ht="15" hidden="false" customHeight="false" outlineLevel="0" collapsed="false">
      <c r="A4395" s="28" t="n">
        <v>45764</v>
      </c>
      <c r="B4395" s="21" t="s">
        <v>113</v>
      </c>
      <c r="C4395" s="21" t="s">
        <v>136</v>
      </c>
      <c r="D4395" s="29" t="n">
        <v>83.99</v>
      </c>
      <c r="E4395" s="29" t="n">
        <f aca="false">D4395/10</f>
        <v>8.399</v>
      </c>
      <c r="F4395" s="29" t="n">
        <f aca="false">(E4395+Einstellungen!$B$20)*(1+Einstellungen!$B$10)</f>
        <v>32.19545</v>
      </c>
      <c r="G4395" s="21" t="str">
        <f aca="false">IF(F4395&lt;Einstellungen!$B$5,"ja","nein")</f>
        <v>nein</v>
      </c>
      <c r="H4395" s="21" t="s">
        <v>19</v>
      </c>
      <c r="I4395" s="29" t="n">
        <f aca="false">INDEX(Einstellungen!$B$27:$B$50,2)</f>
        <v>0.5</v>
      </c>
      <c r="J4395" s="29" t="n">
        <f aca="false">F4395*I4395</f>
        <v>16.097725</v>
      </c>
    </row>
    <row r="4396" customFormat="false" ht="15" hidden="false" customHeight="false" outlineLevel="0" collapsed="false">
      <c r="A4396" s="28" t="n">
        <v>45764</v>
      </c>
      <c r="B4396" s="21" t="s">
        <v>114</v>
      </c>
      <c r="C4396" s="21" t="s">
        <v>136</v>
      </c>
      <c r="D4396" s="29" t="n">
        <v>81.67</v>
      </c>
      <c r="E4396" s="29" t="n">
        <f aca="false">D4396/10</f>
        <v>8.167</v>
      </c>
      <c r="F4396" s="29" t="n">
        <f aca="false">(E4396+Einstellungen!$B$20)*(1+Einstellungen!$B$10)</f>
        <v>31.91937</v>
      </c>
      <c r="G4396" s="21" t="str">
        <f aca="false">IF(F4396&lt;Einstellungen!$B$5,"ja","nein")</f>
        <v>nein</v>
      </c>
      <c r="H4396" s="21" t="s">
        <v>19</v>
      </c>
      <c r="I4396" s="29" t="n">
        <f aca="false">INDEX(Einstellungen!$B$27:$B$50,3)</f>
        <v>0.45</v>
      </c>
      <c r="J4396" s="29" t="n">
        <f aca="false">F4396*I4396</f>
        <v>14.3637165</v>
      </c>
    </row>
    <row r="4397" customFormat="false" ht="15" hidden="false" customHeight="false" outlineLevel="0" collapsed="false">
      <c r="A4397" s="28" t="n">
        <v>45764</v>
      </c>
      <c r="B4397" s="21" t="s">
        <v>115</v>
      </c>
      <c r="C4397" s="21" t="s">
        <v>136</v>
      </c>
      <c r="D4397" s="29" t="n">
        <v>80.07</v>
      </c>
      <c r="E4397" s="29" t="n">
        <f aca="false">D4397/10</f>
        <v>8.007</v>
      </c>
      <c r="F4397" s="29" t="n">
        <f aca="false">(E4397+Einstellungen!$B$20)*(1+Einstellungen!$B$10)</f>
        <v>31.72897</v>
      </c>
      <c r="G4397" s="21" t="str">
        <f aca="false">IF(F4397&lt;Einstellungen!$B$5,"ja","nein")</f>
        <v>nein</v>
      </c>
      <c r="H4397" s="21" t="s">
        <v>19</v>
      </c>
      <c r="I4397" s="29" t="n">
        <f aca="false">INDEX(Einstellungen!$B$27:$B$50,4)</f>
        <v>0.45</v>
      </c>
      <c r="J4397" s="29" t="n">
        <f aca="false">F4397*I4397</f>
        <v>14.2780365</v>
      </c>
    </row>
    <row r="4398" customFormat="false" ht="15" hidden="false" customHeight="false" outlineLevel="0" collapsed="false">
      <c r="A4398" s="28" t="n">
        <v>45764</v>
      </c>
      <c r="B4398" s="21" t="s">
        <v>116</v>
      </c>
      <c r="C4398" s="21" t="s">
        <v>136</v>
      </c>
      <c r="D4398" s="29" t="n">
        <v>81.28</v>
      </c>
      <c r="E4398" s="29" t="n">
        <f aca="false">D4398/10</f>
        <v>8.128</v>
      </c>
      <c r="F4398" s="29" t="n">
        <f aca="false">(E4398+Einstellungen!$B$20)*(1+Einstellungen!$B$10)</f>
        <v>31.87296</v>
      </c>
      <c r="G4398" s="21" t="str">
        <f aca="false">IF(F4398&lt;Einstellungen!$B$5,"ja","nein")</f>
        <v>nein</v>
      </c>
      <c r="H4398" s="21" t="s">
        <v>19</v>
      </c>
      <c r="I4398" s="29" t="n">
        <f aca="false">INDEX(Einstellungen!$B$27:$B$50,5)</f>
        <v>0.45</v>
      </c>
      <c r="J4398" s="29" t="n">
        <f aca="false">F4398*I4398</f>
        <v>14.342832</v>
      </c>
    </row>
    <row r="4399" customFormat="false" ht="15" hidden="false" customHeight="false" outlineLevel="0" collapsed="false">
      <c r="A4399" s="28" t="n">
        <v>45764</v>
      </c>
      <c r="B4399" s="21" t="s">
        <v>117</v>
      </c>
      <c r="C4399" s="21" t="s">
        <v>136</v>
      </c>
      <c r="D4399" s="29" t="n">
        <v>87.43</v>
      </c>
      <c r="E4399" s="29" t="n">
        <f aca="false">D4399/10</f>
        <v>8.743</v>
      </c>
      <c r="F4399" s="29" t="n">
        <f aca="false">(E4399+Einstellungen!$B$20)*(1+Einstellungen!$B$10)</f>
        <v>32.60481</v>
      </c>
      <c r="G4399" s="21" t="str">
        <f aca="false">IF(F4399&lt;Einstellungen!$B$5,"ja","nein")</f>
        <v>nein</v>
      </c>
      <c r="H4399" s="21" t="s">
        <v>19</v>
      </c>
      <c r="I4399" s="29" t="n">
        <f aca="false">INDEX(Einstellungen!$B$27:$B$50,6)</f>
        <v>0.5</v>
      </c>
      <c r="J4399" s="29" t="n">
        <f aca="false">F4399*I4399</f>
        <v>16.302405</v>
      </c>
    </row>
    <row r="4400" customFormat="false" ht="15" hidden="false" customHeight="false" outlineLevel="0" collapsed="false">
      <c r="A4400" s="28" t="n">
        <v>45764</v>
      </c>
      <c r="B4400" s="21" t="s">
        <v>118</v>
      </c>
      <c r="C4400" s="21" t="s">
        <v>136</v>
      </c>
      <c r="D4400" s="29" t="n">
        <v>108.02</v>
      </c>
      <c r="E4400" s="29" t="n">
        <f aca="false">D4400/10</f>
        <v>10.802</v>
      </c>
      <c r="F4400" s="29" t="n">
        <f aca="false">(E4400+Einstellungen!$B$20)*(1+Einstellungen!$B$10)</f>
        <v>35.05502</v>
      </c>
      <c r="G4400" s="21" t="str">
        <f aca="false">IF(F4400&lt;Einstellungen!$B$5,"ja","nein")</f>
        <v>nein</v>
      </c>
      <c r="H4400" s="21" t="s">
        <v>19</v>
      </c>
      <c r="I4400" s="29" t="n">
        <f aca="false">INDEX(Einstellungen!$B$27:$B$50,7)</f>
        <v>0.7</v>
      </c>
      <c r="J4400" s="29" t="n">
        <f aca="false">F4400*I4400</f>
        <v>24.538514</v>
      </c>
    </row>
    <row r="4401" customFormat="false" ht="15" hidden="false" customHeight="false" outlineLevel="0" collapsed="false">
      <c r="A4401" s="28" t="n">
        <v>45764</v>
      </c>
      <c r="B4401" s="21" t="s">
        <v>119</v>
      </c>
      <c r="C4401" s="21" t="s">
        <v>136</v>
      </c>
      <c r="D4401" s="29" t="n">
        <v>122.8</v>
      </c>
      <c r="E4401" s="29" t="n">
        <f aca="false">D4401/10</f>
        <v>12.28</v>
      </c>
      <c r="F4401" s="29" t="n">
        <f aca="false">(E4401+Einstellungen!$B$20)*(1+Einstellungen!$B$10)</f>
        <v>36.81384</v>
      </c>
      <c r="G4401" s="21" t="str">
        <f aca="false">IF(F4401&lt;Einstellungen!$B$5,"ja","nein")</f>
        <v>nein</v>
      </c>
      <c r="H4401" s="21" t="s">
        <v>19</v>
      </c>
      <c r="I4401" s="29" t="n">
        <f aca="false">INDEX(Einstellungen!$B$27:$B$50,8)</f>
        <v>0.95</v>
      </c>
      <c r="J4401" s="29" t="n">
        <f aca="false">F4401*I4401</f>
        <v>34.973148</v>
      </c>
    </row>
    <row r="4402" customFormat="false" ht="15" hidden="false" customHeight="false" outlineLevel="0" collapsed="false">
      <c r="A4402" s="28" t="n">
        <v>45764</v>
      </c>
      <c r="B4402" s="21" t="s">
        <v>120</v>
      </c>
      <c r="C4402" s="21" t="s">
        <v>136</v>
      </c>
      <c r="D4402" s="29" t="n">
        <v>130</v>
      </c>
      <c r="E4402" s="29" t="n">
        <f aca="false">D4402/10</f>
        <v>13</v>
      </c>
      <c r="F4402" s="29" t="n">
        <f aca="false">(E4402+Einstellungen!$B$20)*(1+Einstellungen!$B$10)</f>
        <v>37.67064</v>
      </c>
      <c r="G4402" s="21" t="str">
        <f aca="false">IF(F4402&lt;Einstellungen!$B$5,"ja","nein")</f>
        <v>nein</v>
      </c>
      <c r="H4402" s="21" t="s">
        <v>19</v>
      </c>
      <c r="I4402" s="29" t="n">
        <f aca="false">INDEX(Einstellungen!$B$27:$B$50,9)</f>
        <v>1.05</v>
      </c>
      <c r="J4402" s="29" t="n">
        <f aca="false">F4402*I4402</f>
        <v>39.554172</v>
      </c>
    </row>
    <row r="4403" customFormat="false" ht="15" hidden="false" customHeight="false" outlineLevel="0" collapsed="false">
      <c r="A4403" s="28" t="n">
        <v>45764</v>
      </c>
      <c r="B4403" s="21" t="s">
        <v>121</v>
      </c>
      <c r="C4403" s="21" t="s">
        <v>136</v>
      </c>
      <c r="D4403" s="29" t="n">
        <v>121</v>
      </c>
      <c r="E4403" s="29" t="n">
        <f aca="false">D4403/10</f>
        <v>12.1</v>
      </c>
      <c r="F4403" s="29" t="n">
        <f aca="false">(E4403+Einstellungen!$B$20)*(1+Einstellungen!$B$10)</f>
        <v>36.59964</v>
      </c>
      <c r="G4403" s="21" t="str">
        <f aca="false">IF(F4403&lt;Einstellungen!$B$5,"ja","nein")</f>
        <v>nein</v>
      </c>
      <c r="H4403" s="21" t="s">
        <v>19</v>
      </c>
      <c r="I4403" s="29" t="n">
        <f aca="false">INDEX(Einstellungen!$B$27:$B$50,10)</f>
        <v>1.05</v>
      </c>
      <c r="J4403" s="29" t="n">
        <f aca="false">F4403*I4403</f>
        <v>38.429622</v>
      </c>
    </row>
    <row r="4404" customFormat="false" ht="15" hidden="false" customHeight="false" outlineLevel="0" collapsed="false">
      <c r="A4404" s="28" t="n">
        <v>45764</v>
      </c>
      <c r="B4404" s="21" t="s">
        <v>122</v>
      </c>
      <c r="C4404" s="21" t="s">
        <v>136</v>
      </c>
      <c r="D4404" s="29" t="n">
        <v>110</v>
      </c>
      <c r="E4404" s="29" t="n">
        <f aca="false">D4404/10</f>
        <v>11</v>
      </c>
      <c r="F4404" s="29" t="n">
        <f aca="false">(E4404+Einstellungen!$B$20)*(1+Einstellungen!$B$10)</f>
        <v>35.29064</v>
      </c>
      <c r="G4404" s="21" t="str">
        <f aca="false">IF(F4404&lt;Einstellungen!$B$5,"ja","nein")</f>
        <v>nein</v>
      </c>
      <c r="H4404" s="21" t="s">
        <v>19</v>
      </c>
      <c r="I4404" s="29" t="n">
        <f aca="false">INDEX(Einstellungen!$B$27:$B$50,11)</f>
        <v>1.05</v>
      </c>
      <c r="J4404" s="29" t="n">
        <f aca="false">F4404*I4404</f>
        <v>37.055172</v>
      </c>
    </row>
    <row r="4405" customFormat="false" ht="15" hidden="false" customHeight="false" outlineLevel="0" collapsed="false">
      <c r="A4405" s="28" t="n">
        <v>45764</v>
      </c>
      <c r="B4405" s="21" t="s">
        <v>123</v>
      </c>
      <c r="C4405" s="21" t="s">
        <v>136</v>
      </c>
      <c r="D4405" s="29" t="n">
        <v>95.03</v>
      </c>
      <c r="E4405" s="29" t="n">
        <f aca="false">D4405/10</f>
        <v>9.503</v>
      </c>
      <c r="F4405" s="29" t="n">
        <f aca="false">(E4405+Einstellungen!$B$20)*(1+Einstellungen!$B$10)</f>
        <v>33.50921</v>
      </c>
      <c r="G4405" s="21" t="str">
        <f aca="false">IF(F4405&lt;Einstellungen!$B$5,"ja","nein")</f>
        <v>nein</v>
      </c>
      <c r="H4405" s="21" t="s">
        <v>19</v>
      </c>
      <c r="I4405" s="29" t="n">
        <f aca="false">INDEX(Einstellungen!$B$27:$B$50,12)</f>
        <v>1.1</v>
      </c>
      <c r="J4405" s="29" t="n">
        <f aca="false">F4405*I4405</f>
        <v>36.860131</v>
      </c>
    </row>
    <row r="4406" customFormat="false" ht="15" hidden="false" customHeight="false" outlineLevel="0" collapsed="false">
      <c r="A4406" s="28" t="n">
        <v>45764</v>
      </c>
      <c r="B4406" s="21" t="s">
        <v>124</v>
      </c>
      <c r="C4406" s="21" t="s">
        <v>136</v>
      </c>
      <c r="D4406" s="29" t="n">
        <v>80.84</v>
      </c>
      <c r="E4406" s="29" t="n">
        <f aca="false">D4406/10</f>
        <v>8.084</v>
      </c>
      <c r="F4406" s="29" t="n">
        <f aca="false">(E4406+Einstellungen!$B$20)*(1+Einstellungen!$B$10)</f>
        <v>31.8206</v>
      </c>
      <c r="G4406" s="21" t="str">
        <f aca="false">IF(F4406&lt;Einstellungen!$B$5,"ja","nein")</f>
        <v>nein</v>
      </c>
      <c r="H4406" s="21" t="s">
        <v>19</v>
      </c>
      <c r="I4406" s="29" t="n">
        <f aca="false">INDEX(Einstellungen!$B$27:$B$50,13)</f>
        <v>1.2</v>
      </c>
      <c r="J4406" s="29" t="n">
        <f aca="false">F4406*I4406</f>
        <v>38.18472</v>
      </c>
    </row>
    <row r="4407" customFormat="false" ht="15" hidden="false" customHeight="false" outlineLevel="0" collapsed="false">
      <c r="A4407" s="28" t="n">
        <v>45764</v>
      </c>
      <c r="B4407" s="21" t="s">
        <v>125</v>
      </c>
      <c r="C4407" s="21" t="s">
        <v>136</v>
      </c>
      <c r="D4407" s="29" t="n">
        <v>81.04</v>
      </c>
      <c r="E4407" s="29" t="n">
        <f aca="false">D4407/10</f>
        <v>8.104</v>
      </c>
      <c r="F4407" s="29" t="n">
        <f aca="false">(E4407+Einstellungen!$B$20)*(1+Einstellungen!$B$10)</f>
        <v>31.8444</v>
      </c>
      <c r="G4407" s="21" t="str">
        <f aca="false">IF(F4407&lt;Einstellungen!$B$5,"ja","nein")</f>
        <v>nein</v>
      </c>
      <c r="H4407" s="21" t="s">
        <v>19</v>
      </c>
      <c r="I4407" s="29" t="n">
        <f aca="false">INDEX(Einstellungen!$B$27:$B$50,14)</f>
        <v>1.15</v>
      </c>
      <c r="J4407" s="29" t="n">
        <f aca="false">F4407*I4407</f>
        <v>36.62106</v>
      </c>
    </row>
    <row r="4408" customFormat="false" ht="15" hidden="false" customHeight="false" outlineLevel="0" collapsed="false">
      <c r="A4408" s="28" t="n">
        <v>45764</v>
      </c>
      <c r="B4408" s="21" t="s">
        <v>126</v>
      </c>
      <c r="C4408" s="21" t="s">
        <v>136</v>
      </c>
      <c r="D4408" s="29" t="n">
        <v>77.75</v>
      </c>
      <c r="E4408" s="29" t="n">
        <f aca="false">D4408/10</f>
        <v>7.775</v>
      </c>
      <c r="F4408" s="29" t="n">
        <f aca="false">(E4408+Einstellungen!$B$20)*(1+Einstellungen!$B$10)</f>
        <v>31.45289</v>
      </c>
      <c r="G4408" s="21" t="str">
        <f aca="false">IF(F4408&lt;Einstellungen!$B$5,"ja","nein")</f>
        <v>nein</v>
      </c>
      <c r="H4408" s="21" t="s">
        <v>19</v>
      </c>
      <c r="I4408" s="29" t="n">
        <f aca="false">INDEX(Einstellungen!$B$27:$B$50,15)</f>
        <v>1</v>
      </c>
      <c r="J4408" s="29" t="n">
        <f aca="false">F4408*I4408</f>
        <v>31.45289</v>
      </c>
    </row>
    <row r="4409" customFormat="false" ht="15" hidden="false" customHeight="false" outlineLevel="0" collapsed="false">
      <c r="A4409" s="28" t="n">
        <v>45764</v>
      </c>
      <c r="B4409" s="21" t="s">
        <v>127</v>
      </c>
      <c r="C4409" s="21" t="s">
        <v>136</v>
      </c>
      <c r="D4409" s="29" t="n">
        <v>77.65</v>
      </c>
      <c r="E4409" s="29" t="n">
        <f aca="false">D4409/10</f>
        <v>7.765</v>
      </c>
      <c r="F4409" s="29" t="n">
        <f aca="false">(E4409+Einstellungen!$B$20)*(1+Einstellungen!$B$10)</f>
        <v>31.44099</v>
      </c>
      <c r="G4409" s="21" t="str">
        <f aca="false">IF(F4409&lt;Einstellungen!$B$5,"ja","nein")</f>
        <v>nein</v>
      </c>
      <c r="H4409" s="21" t="s">
        <v>19</v>
      </c>
      <c r="I4409" s="29" t="n">
        <f aca="false">INDEX(Einstellungen!$B$27:$B$50,16)</f>
        <v>0.95</v>
      </c>
      <c r="J4409" s="29" t="n">
        <f aca="false">F4409*I4409</f>
        <v>29.8689405</v>
      </c>
    </row>
    <row r="4410" customFormat="false" ht="15" hidden="false" customHeight="false" outlineLevel="0" collapsed="false">
      <c r="A4410" s="28" t="n">
        <v>45764</v>
      </c>
      <c r="B4410" s="21" t="s">
        <v>128</v>
      </c>
      <c r="C4410" s="21" t="s">
        <v>136</v>
      </c>
      <c r="D4410" s="29" t="n">
        <v>83.87</v>
      </c>
      <c r="E4410" s="29" t="n">
        <f aca="false">D4410/10</f>
        <v>8.387</v>
      </c>
      <c r="F4410" s="29" t="n">
        <f aca="false">(E4410+Einstellungen!$B$20)*(1+Einstellungen!$B$10)</f>
        <v>32.18117</v>
      </c>
      <c r="G4410" s="21" t="str">
        <f aca="false">IF(F4410&lt;Einstellungen!$B$5,"ja","nein")</f>
        <v>nein</v>
      </c>
      <c r="H4410" s="21" t="s">
        <v>19</v>
      </c>
      <c r="I4410" s="29" t="n">
        <f aca="false">INDEX(Einstellungen!$B$27:$B$50,17)</f>
        <v>0.95</v>
      </c>
      <c r="J4410" s="29" t="n">
        <f aca="false">F4410*I4410</f>
        <v>30.5721115</v>
      </c>
    </row>
    <row r="4411" customFormat="false" ht="15" hidden="false" customHeight="false" outlineLevel="0" collapsed="false">
      <c r="A4411" s="28" t="n">
        <v>45764</v>
      </c>
      <c r="B4411" s="21" t="s">
        <v>129</v>
      </c>
      <c r="C4411" s="21" t="s">
        <v>136</v>
      </c>
      <c r="D4411" s="29" t="n">
        <v>97.63</v>
      </c>
      <c r="E4411" s="29" t="n">
        <f aca="false">D4411/10</f>
        <v>9.763</v>
      </c>
      <c r="F4411" s="29" t="n">
        <f aca="false">(E4411+Einstellungen!$B$20)*(1+Einstellungen!$B$10)</f>
        <v>33.81861</v>
      </c>
      <c r="G4411" s="21" t="str">
        <f aca="false">IF(F4411&lt;Einstellungen!$B$5,"ja","nein")</f>
        <v>nein</v>
      </c>
      <c r="H4411" s="21" t="s">
        <v>19</v>
      </c>
      <c r="I4411" s="29" t="n">
        <f aca="false">INDEX(Einstellungen!$B$27:$B$50,18)</f>
        <v>1.1</v>
      </c>
      <c r="J4411" s="29" t="n">
        <f aca="false">F4411*I4411</f>
        <v>37.200471</v>
      </c>
    </row>
    <row r="4412" customFormat="false" ht="15" hidden="false" customHeight="false" outlineLevel="0" collapsed="false">
      <c r="A4412" s="28" t="n">
        <v>45764</v>
      </c>
      <c r="B4412" s="21" t="s">
        <v>130</v>
      </c>
      <c r="C4412" s="21" t="s">
        <v>136</v>
      </c>
      <c r="D4412" s="29" t="n">
        <v>112.65</v>
      </c>
      <c r="E4412" s="29" t="n">
        <f aca="false">D4412/10</f>
        <v>11.265</v>
      </c>
      <c r="F4412" s="29" t="n">
        <f aca="false">(E4412+Einstellungen!$B$20)*(1+Einstellungen!$B$10)</f>
        <v>35.60599</v>
      </c>
      <c r="G4412" s="21" t="str">
        <f aca="false">IF(F4412&lt;Einstellungen!$B$5,"ja","nein")</f>
        <v>nein</v>
      </c>
      <c r="H4412" s="21" t="s">
        <v>19</v>
      </c>
      <c r="I4412" s="29" t="n">
        <f aca="false">INDEX(Einstellungen!$B$27:$B$50,19)</f>
        <v>1.35</v>
      </c>
      <c r="J4412" s="29" t="n">
        <f aca="false">F4412*I4412</f>
        <v>48.0680865</v>
      </c>
    </row>
    <row r="4413" customFormat="false" ht="15" hidden="false" customHeight="false" outlineLevel="0" collapsed="false">
      <c r="A4413" s="28" t="n">
        <v>45764</v>
      </c>
      <c r="B4413" s="21" t="s">
        <v>131</v>
      </c>
      <c r="C4413" s="21" t="s">
        <v>136</v>
      </c>
      <c r="D4413" s="29" t="n">
        <v>129</v>
      </c>
      <c r="E4413" s="29" t="n">
        <f aca="false">D4413/10</f>
        <v>12.9</v>
      </c>
      <c r="F4413" s="29" t="n">
        <f aca="false">(E4413+Einstellungen!$B$20)*(1+Einstellungen!$B$10)</f>
        <v>37.55164</v>
      </c>
      <c r="G4413" s="21" t="str">
        <f aca="false">IF(F4413&lt;Einstellungen!$B$5,"ja","nein")</f>
        <v>nein</v>
      </c>
      <c r="H4413" s="21" t="s">
        <v>19</v>
      </c>
      <c r="I4413" s="29" t="n">
        <f aca="false">INDEX(Einstellungen!$B$27:$B$50,20)</f>
        <v>1.45</v>
      </c>
      <c r="J4413" s="29" t="n">
        <f aca="false">F4413*I4413</f>
        <v>54.449878</v>
      </c>
    </row>
    <row r="4414" customFormat="false" ht="15" hidden="false" customHeight="false" outlineLevel="0" collapsed="false">
      <c r="A4414" s="28" t="n">
        <v>45764</v>
      </c>
      <c r="B4414" s="21" t="s">
        <v>132</v>
      </c>
      <c r="C4414" s="21" t="s">
        <v>136</v>
      </c>
      <c r="D4414" s="29" t="n">
        <v>122.79</v>
      </c>
      <c r="E4414" s="29" t="n">
        <f aca="false">D4414/10</f>
        <v>12.279</v>
      </c>
      <c r="F4414" s="29" t="n">
        <f aca="false">(E4414+Einstellungen!$B$20)*(1+Einstellungen!$B$10)</f>
        <v>36.81265</v>
      </c>
      <c r="G4414" s="21" t="str">
        <f aca="false">IF(F4414&lt;Einstellungen!$B$5,"ja","nein")</f>
        <v>nein</v>
      </c>
      <c r="H4414" s="21" t="s">
        <v>19</v>
      </c>
      <c r="I4414" s="29" t="n">
        <f aca="false">INDEX(Einstellungen!$B$27:$B$50,21)</f>
        <v>1.4</v>
      </c>
      <c r="J4414" s="29" t="n">
        <f aca="false">F4414*I4414</f>
        <v>51.53771</v>
      </c>
    </row>
    <row r="4415" customFormat="false" ht="15" hidden="false" customHeight="false" outlineLevel="0" collapsed="false">
      <c r="A4415" s="28" t="n">
        <v>45764</v>
      </c>
      <c r="B4415" s="21" t="s">
        <v>133</v>
      </c>
      <c r="C4415" s="21" t="s">
        <v>136</v>
      </c>
      <c r="D4415" s="29" t="n">
        <v>114.76</v>
      </c>
      <c r="E4415" s="29" t="n">
        <f aca="false">D4415/10</f>
        <v>11.476</v>
      </c>
      <c r="F4415" s="29" t="n">
        <f aca="false">(E4415+Einstellungen!$B$20)*(1+Einstellungen!$B$10)</f>
        <v>35.85708</v>
      </c>
      <c r="G4415" s="21" t="str">
        <f aca="false">IF(F4415&lt;Einstellungen!$B$5,"ja","nein")</f>
        <v>nein</v>
      </c>
      <c r="H4415" s="21" t="s">
        <v>19</v>
      </c>
      <c r="I4415" s="29" t="n">
        <f aca="false">INDEX(Einstellungen!$B$27:$B$50,22)</f>
        <v>1.25</v>
      </c>
      <c r="J4415" s="29" t="n">
        <f aca="false">F4415*I4415</f>
        <v>44.82135</v>
      </c>
    </row>
    <row r="4416" customFormat="false" ht="15" hidden="false" customHeight="false" outlineLevel="0" collapsed="false">
      <c r="A4416" s="28" t="n">
        <v>45764</v>
      </c>
      <c r="B4416" s="21" t="s">
        <v>134</v>
      </c>
      <c r="C4416" s="21" t="s">
        <v>136</v>
      </c>
      <c r="D4416" s="29" t="n">
        <v>98.9</v>
      </c>
      <c r="E4416" s="29" t="n">
        <f aca="false">D4416/10</f>
        <v>9.89</v>
      </c>
      <c r="F4416" s="29" t="n">
        <f aca="false">(E4416+Einstellungen!$B$20)*(1+Einstellungen!$B$10)</f>
        <v>33.96974</v>
      </c>
      <c r="G4416" s="21" t="str">
        <f aca="false">IF(F4416&lt;Einstellungen!$B$5,"ja","nein")</f>
        <v>nein</v>
      </c>
      <c r="H4416" s="21" t="s">
        <v>19</v>
      </c>
      <c r="I4416" s="29" t="n">
        <f aca="false">INDEX(Einstellungen!$B$27:$B$50,23)</f>
        <v>1.05</v>
      </c>
      <c r="J4416" s="29" t="n">
        <f aca="false">F4416*I4416</f>
        <v>35.668227</v>
      </c>
    </row>
    <row r="4417" customFormat="false" ht="15" hidden="false" customHeight="false" outlineLevel="0" collapsed="false">
      <c r="A4417" s="28" t="n">
        <v>45764</v>
      </c>
      <c r="B4417" s="21" t="s">
        <v>135</v>
      </c>
      <c r="C4417" s="21" t="s">
        <v>136</v>
      </c>
      <c r="D4417" s="29" t="n">
        <v>96.52</v>
      </c>
      <c r="E4417" s="29" t="n">
        <f aca="false">D4417/10</f>
        <v>9.652</v>
      </c>
      <c r="F4417" s="29" t="n">
        <f aca="false">(E4417+Einstellungen!$B$20)*(1+Einstellungen!$B$10)</f>
        <v>33.68652</v>
      </c>
      <c r="G4417" s="21" t="str">
        <f aca="false">IF(F4417&lt;Einstellungen!$B$5,"ja","nein")</f>
        <v>nein</v>
      </c>
      <c r="H4417" s="21" t="s">
        <v>19</v>
      </c>
      <c r="I4417" s="29" t="n">
        <f aca="false">INDEX(Einstellungen!$B$27:$B$50,24)</f>
        <v>0.8</v>
      </c>
      <c r="J4417" s="29" t="n">
        <f aca="false">F4417*I4417</f>
        <v>26.949216</v>
      </c>
    </row>
    <row r="4418" customFormat="false" ht="15" hidden="false" customHeight="false" outlineLevel="0" collapsed="false">
      <c r="A4418" s="28" t="n">
        <v>45765</v>
      </c>
      <c r="B4418" s="21" t="s">
        <v>111</v>
      </c>
      <c r="C4418" s="21" t="s">
        <v>137</v>
      </c>
      <c r="D4418" s="29" t="n">
        <v>91</v>
      </c>
      <c r="E4418" s="29" t="n">
        <f aca="false">D4418/10</f>
        <v>9.1</v>
      </c>
      <c r="F4418" s="29" t="n">
        <f aca="false">(E4418+Einstellungen!$B$20)*(1+Einstellungen!$B$10)</f>
        <v>33.02964</v>
      </c>
      <c r="G4418" s="21" t="str">
        <f aca="false">IF(F4418&lt;Einstellungen!$B$5,"ja","nein")</f>
        <v>nein</v>
      </c>
      <c r="H4418" s="21" t="s">
        <v>19</v>
      </c>
      <c r="I4418" s="29" t="n">
        <f aca="false">INDEX(Einstellungen!$B$27:$B$50,1)</f>
        <v>0.6</v>
      </c>
      <c r="J4418" s="29" t="n">
        <f aca="false">F4418*I4418</f>
        <v>19.817784</v>
      </c>
    </row>
    <row r="4419" customFormat="false" ht="15" hidden="false" customHeight="false" outlineLevel="0" collapsed="false">
      <c r="A4419" s="28" t="n">
        <v>45765</v>
      </c>
      <c r="B4419" s="21" t="s">
        <v>113</v>
      </c>
      <c r="C4419" s="21" t="s">
        <v>137</v>
      </c>
      <c r="D4419" s="29" t="n">
        <v>81.3</v>
      </c>
      <c r="E4419" s="29" t="n">
        <f aca="false">D4419/10</f>
        <v>8.13</v>
      </c>
      <c r="F4419" s="29" t="n">
        <f aca="false">(E4419+Einstellungen!$B$20)*(1+Einstellungen!$B$10)</f>
        <v>31.87534</v>
      </c>
      <c r="G4419" s="21" t="str">
        <f aca="false">IF(F4419&lt;Einstellungen!$B$5,"ja","nein")</f>
        <v>nein</v>
      </c>
      <c r="H4419" s="21" t="s">
        <v>19</v>
      </c>
      <c r="I4419" s="29" t="n">
        <f aca="false">INDEX(Einstellungen!$B$27:$B$50,2)</f>
        <v>0.5</v>
      </c>
      <c r="J4419" s="29" t="n">
        <f aca="false">F4419*I4419</f>
        <v>15.93767</v>
      </c>
    </row>
    <row r="4420" customFormat="false" ht="15" hidden="false" customHeight="false" outlineLevel="0" collapsed="false">
      <c r="A4420" s="28" t="n">
        <v>45765</v>
      </c>
      <c r="B4420" s="21" t="s">
        <v>114</v>
      </c>
      <c r="C4420" s="21" t="s">
        <v>137</v>
      </c>
      <c r="D4420" s="29" t="n">
        <v>79.12</v>
      </c>
      <c r="E4420" s="29" t="n">
        <f aca="false">D4420/10</f>
        <v>7.912</v>
      </c>
      <c r="F4420" s="29" t="n">
        <f aca="false">(E4420+Einstellungen!$B$20)*(1+Einstellungen!$B$10)</f>
        <v>31.61592</v>
      </c>
      <c r="G4420" s="21" t="str">
        <f aca="false">IF(F4420&lt;Einstellungen!$B$5,"ja","nein")</f>
        <v>nein</v>
      </c>
      <c r="H4420" s="21" t="s">
        <v>19</v>
      </c>
      <c r="I4420" s="29" t="n">
        <f aca="false">INDEX(Einstellungen!$B$27:$B$50,3)</f>
        <v>0.45</v>
      </c>
      <c r="J4420" s="29" t="n">
        <f aca="false">F4420*I4420</f>
        <v>14.227164</v>
      </c>
    </row>
    <row r="4421" customFormat="false" ht="15" hidden="false" customHeight="false" outlineLevel="0" collapsed="false">
      <c r="A4421" s="28" t="n">
        <v>45765</v>
      </c>
      <c r="B4421" s="21" t="s">
        <v>115</v>
      </c>
      <c r="C4421" s="21" t="s">
        <v>137</v>
      </c>
      <c r="D4421" s="29" t="n">
        <v>77.94</v>
      </c>
      <c r="E4421" s="29" t="n">
        <f aca="false">D4421/10</f>
        <v>7.794</v>
      </c>
      <c r="F4421" s="29" t="n">
        <f aca="false">(E4421+Einstellungen!$B$20)*(1+Einstellungen!$B$10)</f>
        <v>31.4755</v>
      </c>
      <c r="G4421" s="21" t="str">
        <f aca="false">IF(F4421&lt;Einstellungen!$B$5,"ja","nein")</f>
        <v>nein</v>
      </c>
      <c r="H4421" s="21" t="s">
        <v>19</v>
      </c>
      <c r="I4421" s="29" t="n">
        <f aca="false">INDEX(Einstellungen!$B$27:$B$50,4)</f>
        <v>0.45</v>
      </c>
      <c r="J4421" s="29" t="n">
        <f aca="false">F4421*I4421</f>
        <v>14.163975</v>
      </c>
    </row>
    <row r="4422" customFormat="false" ht="15" hidden="false" customHeight="false" outlineLevel="0" collapsed="false">
      <c r="A4422" s="28" t="n">
        <v>45765</v>
      </c>
      <c r="B4422" s="21" t="s">
        <v>116</v>
      </c>
      <c r="C4422" s="21" t="s">
        <v>137</v>
      </c>
      <c r="D4422" s="29" t="n">
        <v>76.34</v>
      </c>
      <c r="E4422" s="29" t="n">
        <f aca="false">D4422/10</f>
        <v>7.634</v>
      </c>
      <c r="F4422" s="29" t="n">
        <f aca="false">(E4422+Einstellungen!$B$20)*(1+Einstellungen!$B$10)</f>
        <v>31.2851</v>
      </c>
      <c r="G4422" s="21" t="str">
        <f aca="false">IF(F4422&lt;Einstellungen!$B$5,"ja","nein")</f>
        <v>nein</v>
      </c>
      <c r="H4422" s="21" t="s">
        <v>19</v>
      </c>
      <c r="I4422" s="29" t="n">
        <f aca="false">INDEX(Einstellungen!$B$27:$B$50,5)</f>
        <v>0.45</v>
      </c>
      <c r="J4422" s="29" t="n">
        <f aca="false">F4422*I4422</f>
        <v>14.078295</v>
      </c>
    </row>
    <row r="4423" customFormat="false" ht="15" hidden="false" customHeight="false" outlineLevel="0" collapsed="false">
      <c r="A4423" s="28" t="n">
        <v>45765</v>
      </c>
      <c r="B4423" s="21" t="s">
        <v>117</v>
      </c>
      <c r="C4423" s="21" t="s">
        <v>137</v>
      </c>
      <c r="D4423" s="29" t="n">
        <v>76.35</v>
      </c>
      <c r="E4423" s="29" t="n">
        <f aca="false">D4423/10</f>
        <v>7.635</v>
      </c>
      <c r="F4423" s="29" t="n">
        <f aca="false">(E4423+Einstellungen!$B$20)*(1+Einstellungen!$B$10)</f>
        <v>31.28629</v>
      </c>
      <c r="G4423" s="21" t="str">
        <f aca="false">IF(F4423&lt;Einstellungen!$B$5,"ja","nein")</f>
        <v>nein</v>
      </c>
      <c r="H4423" s="21" t="s">
        <v>19</v>
      </c>
      <c r="I4423" s="29" t="n">
        <f aca="false">INDEX(Einstellungen!$B$27:$B$50,6)</f>
        <v>0.5</v>
      </c>
      <c r="J4423" s="29" t="n">
        <f aca="false">F4423*I4423</f>
        <v>15.643145</v>
      </c>
    </row>
    <row r="4424" customFormat="false" ht="15" hidden="false" customHeight="false" outlineLevel="0" collapsed="false">
      <c r="A4424" s="28" t="n">
        <v>45765</v>
      </c>
      <c r="B4424" s="21" t="s">
        <v>118</v>
      </c>
      <c r="C4424" s="21" t="s">
        <v>137</v>
      </c>
      <c r="D4424" s="29" t="n">
        <v>79.39</v>
      </c>
      <c r="E4424" s="29" t="n">
        <f aca="false">D4424/10</f>
        <v>7.939</v>
      </c>
      <c r="F4424" s="29" t="n">
        <f aca="false">(E4424+Einstellungen!$B$20)*(1+Einstellungen!$B$10)</f>
        <v>31.64805</v>
      </c>
      <c r="G4424" s="21" t="str">
        <f aca="false">IF(F4424&lt;Einstellungen!$B$5,"ja","nein")</f>
        <v>nein</v>
      </c>
      <c r="H4424" s="21" t="s">
        <v>19</v>
      </c>
      <c r="I4424" s="29" t="n">
        <f aca="false">INDEX(Einstellungen!$B$27:$B$50,7)</f>
        <v>0.7</v>
      </c>
      <c r="J4424" s="29" t="n">
        <f aca="false">F4424*I4424</f>
        <v>22.153635</v>
      </c>
    </row>
    <row r="4425" customFormat="false" ht="15" hidden="false" customHeight="false" outlineLevel="0" collapsed="false">
      <c r="A4425" s="28" t="n">
        <v>45765</v>
      </c>
      <c r="B4425" s="21" t="s">
        <v>119</v>
      </c>
      <c r="C4425" s="21" t="s">
        <v>137</v>
      </c>
      <c r="D4425" s="29" t="n">
        <v>87.98</v>
      </c>
      <c r="E4425" s="29" t="n">
        <f aca="false">D4425/10</f>
        <v>8.798</v>
      </c>
      <c r="F4425" s="29" t="n">
        <f aca="false">(E4425+Einstellungen!$B$20)*(1+Einstellungen!$B$10)</f>
        <v>32.67026</v>
      </c>
      <c r="G4425" s="21" t="str">
        <f aca="false">IF(F4425&lt;Einstellungen!$B$5,"ja","nein")</f>
        <v>nein</v>
      </c>
      <c r="H4425" s="21" t="s">
        <v>19</v>
      </c>
      <c r="I4425" s="29" t="n">
        <f aca="false">INDEX(Einstellungen!$B$27:$B$50,8)</f>
        <v>0.95</v>
      </c>
      <c r="J4425" s="29" t="n">
        <f aca="false">F4425*I4425</f>
        <v>31.036747</v>
      </c>
    </row>
    <row r="4426" customFormat="false" ht="15" hidden="false" customHeight="false" outlineLevel="0" collapsed="false">
      <c r="A4426" s="28" t="n">
        <v>45765</v>
      </c>
      <c r="B4426" s="21" t="s">
        <v>120</v>
      </c>
      <c r="C4426" s="21" t="s">
        <v>137</v>
      </c>
      <c r="D4426" s="29" t="n">
        <v>91.25</v>
      </c>
      <c r="E4426" s="29" t="n">
        <f aca="false">D4426/10</f>
        <v>9.125</v>
      </c>
      <c r="F4426" s="29" t="n">
        <f aca="false">(E4426+Einstellungen!$B$20)*(1+Einstellungen!$B$10)</f>
        <v>33.05939</v>
      </c>
      <c r="G4426" s="21" t="str">
        <f aca="false">IF(F4426&lt;Einstellungen!$B$5,"ja","nein")</f>
        <v>nein</v>
      </c>
      <c r="H4426" s="21" t="s">
        <v>19</v>
      </c>
      <c r="I4426" s="29" t="n">
        <f aca="false">INDEX(Einstellungen!$B$27:$B$50,9)</f>
        <v>1.05</v>
      </c>
      <c r="J4426" s="29" t="n">
        <f aca="false">F4426*I4426</f>
        <v>34.7123595</v>
      </c>
    </row>
    <row r="4427" customFormat="false" ht="15" hidden="false" customHeight="false" outlineLevel="0" collapsed="false">
      <c r="A4427" s="28" t="n">
        <v>45765</v>
      </c>
      <c r="B4427" s="21" t="s">
        <v>121</v>
      </c>
      <c r="C4427" s="21" t="s">
        <v>137</v>
      </c>
      <c r="D4427" s="29" t="n">
        <v>90.14</v>
      </c>
      <c r="E4427" s="29" t="n">
        <f aca="false">D4427/10</f>
        <v>9.014</v>
      </c>
      <c r="F4427" s="29" t="n">
        <f aca="false">(E4427+Einstellungen!$B$20)*(1+Einstellungen!$B$10)</f>
        <v>32.9273</v>
      </c>
      <c r="G4427" s="21" t="str">
        <f aca="false">IF(F4427&lt;Einstellungen!$B$5,"ja","nein")</f>
        <v>nein</v>
      </c>
      <c r="H4427" s="21" t="s">
        <v>19</v>
      </c>
      <c r="I4427" s="29" t="n">
        <f aca="false">INDEX(Einstellungen!$B$27:$B$50,10)</f>
        <v>1.05</v>
      </c>
      <c r="J4427" s="29" t="n">
        <f aca="false">F4427*I4427</f>
        <v>34.573665</v>
      </c>
    </row>
    <row r="4428" customFormat="false" ht="15" hidden="false" customHeight="false" outlineLevel="0" collapsed="false">
      <c r="A4428" s="28" t="n">
        <v>45765</v>
      </c>
      <c r="B4428" s="21" t="s">
        <v>122</v>
      </c>
      <c r="C4428" s="21" t="s">
        <v>137</v>
      </c>
      <c r="D4428" s="29" t="n">
        <v>88.3</v>
      </c>
      <c r="E4428" s="29" t="n">
        <f aca="false">D4428/10</f>
        <v>8.83</v>
      </c>
      <c r="F4428" s="29" t="n">
        <f aca="false">(E4428+Einstellungen!$B$20)*(1+Einstellungen!$B$10)</f>
        <v>32.70834</v>
      </c>
      <c r="G4428" s="21" t="str">
        <f aca="false">IF(F4428&lt;Einstellungen!$B$5,"ja","nein")</f>
        <v>nein</v>
      </c>
      <c r="H4428" s="21" t="s">
        <v>19</v>
      </c>
      <c r="I4428" s="29" t="n">
        <f aca="false">INDEX(Einstellungen!$B$27:$B$50,11)</f>
        <v>1.05</v>
      </c>
      <c r="J4428" s="29" t="n">
        <f aca="false">F4428*I4428</f>
        <v>34.343757</v>
      </c>
    </row>
    <row r="4429" customFormat="false" ht="15" hidden="false" customHeight="false" outlineLevel="0" collapsed="false">
      <c r="A4429" s="28" t="n">
        <v>45765</v>
      </c>
      <c r="B4429" s="21" t="s">
        <v>123</v>
      </c>
      <c r="C4429" s="21" t="s">
        <v>137</v>
      </c>
      <c r="D4429" s="29" t="n">
        <v>83.28</v>
      </c>
      <c r="E4429" s="29" t="n">
        <f aca="false">D4429/10</f>
        <v>8.328</v>
      </c>
      <c r="F4429" s="29" t="n">
        <f aca="false">(E4429+Einstellungen!$B$20)*(1+Einstellungen!$B$10)</f>
        <v>32.11096</v>
      </c>
      <c r="G4429" s="21" t="str">
        <f aca="false">IF(F4429&lt;Einstellungen!$B$5,"ja","nein")</f>
        <v>nein</v>
      </c>
      <c r="H4429" s="21" t="s">
        <v>19</v>
      </c>
      <c r="I4429" s="29" t="n">
        <f aca="false">INDEX(Einstellungen!$B$27:$B$50,12)</f>
        <v>1.1</v>
      </c>
      <c r="J4429" s="29" t="n">
        <f aca="false">F4429*I4429</f>
        <v>35.322056</v>
      </c>
    </row>
    <row r="4430" customFormat="false" ht="15" hidden="false" customHeight="false" outlineLevel="0" collapsed="false">
      <c r="A4430" s="28" t="n">
        <v>45765</v>
      </c>
      <c r="B4430" s="21" t="s">
        <v>124</v>
      </c>
      <c r="C4430" s="21" t="s">
        <v>137</v>
      </c>
      <c r="D4430" s="29" t="n">
        <v>75.03</v>
      </c>
      <c r="E4430" s="29" t="n">
        <f aca="false">D4430/10</f>
        <v>7.503</v>
      </c>
      <c r="F4430" s="29" t="n">
        <f aca="false">(E4430+Einstellungen!$B$20)*(1+Einstellungen!$B$10)</f>
        <v>31.12921</v>
      </c>
      <c r="G4430" s="21" t="str">
        <f aca="false">IF(F4430&lt;Einstellungen!$B$5,"ja","nein")</f>
        <v>nein</v>
      </c>
      <c r="H4430" s="21" t="s">
        <v>19</v>
      </c>
      <c r="I4430" s="29" t="n">
        <f aca="false">INDEX(Einstellungen!$B$27:$B$50,13)</f>
        <v>1.2</v>
      </c>
      <c r="J4430" s="29" t="n">
        <f aca="false">F4430*I4430</f>
        <v>37.355052</v>
      </c>
    </row>
    <row r="4431" customFormat="false" ht="15" hidden="false" customHeight="false" outlineLevel="0" collapsed="false">
      <c r="A4431" s="28" t="n">
        <v>45765</v>
      </c>
      <c r="B4431" s="21" t="s">
        <v>125</v>
      </c>
      <c r="C4431" s="21" t="s">
        <v>137</v>
      </c>
      <c r="D4431" s="29" t="n">
        <v>63.75</v>
      </c>
      <c r="E4431" s="29" t="n">
        <f aca="false">D4431/10</f>
        <v>6.375</v>
      </c>
      <c r="F4431" s="29" t="n">
        <f aca="false">(E4431+Einstellungen!$B$20)*(1+Einstellungen!$B$10)</f>
        <v>29.78689</v>
      </c>
      <c r="G4431" s="21" t="str">
        <f aca="false">IF(F4431&lt;Einstellungen!$B$5,"ja","nein")</f>
        <v>nein</v>
      </c>
      <c r="H4431" s="21" t="s">
        <v>19</v>
      </c>
      <c r="I4431" s="29" t="n">
        <f aca="false">INDEX(Einstellungen!$B$27:$B$50,14)</f>
        <v>1.15</v>
      </c>
      <c r="J4431" s="29" t="n">
        <f aca="false">F4431*I4431</f>
        <v>34.2549235</v>
      </c>
    </row>
    <row r="4432" customFormat="false" ht="15" hidden="false" customHeight="false" outlineLevel="0" collapsed="false">
      <c r="A4432" s="28" t="n">
        <v>45765</v>
      </c>
      <c r="B4432" s="21" t="s">
        <v>126</v>
      </c>
      <c r="C4432" s="21" t="s">
        <v>137</v>
      </c>
      <c r="D4432" s="29" t="n">
        <v>62.64</v>
      </c>
      <c r="E4432" s="29" t="n">
        <f aca="false">D4432/10</f>
        <v>6.264</v>
      </c>
      <c r="F4432" s="29" t="n">
        <f aca="false">(E4432+Einstellungen!$B$20)*(1+Einstellungen!$B$10)</f>
        <v>29.6548</v>
      </c>
      <c r="G4432" s="21" t="str">
        <f aca="false">IF(F4432&lt;Einstellungen!$B$5,"ja","nein")</f>
        <v>nein</v>
      </c>
      <c r="H4432" s="21" t="s">
        <v>19</v>
      </c>
      <c r="I4432" s="29" t="n">
        <f aca="false">INDEX(Einstellungen!$B$27:$B$50,15)</f>
        <v>1</v>
      </c>
      <c r="J4432" s="29" t="n">
        <f aca="false">F4432*I4432</f>
        <v>29.6548</v>
      </c>
    </row>
    <row r="4433" customFormat="false" ht="15" hidden="false" customHeight="false" outlineLevel="0" collapsed="false">
      <c r="A4433" s="28" t="n">
        <v>45765</v>
      </c>
      <c r="B4433" s="21" t="s">
        <v>127</v>
      </c>
      <c r="C4433" s="21" t="s">
        <v>137</v>
      </c>
      <c r="D4433" s="29" t="n">
        <v>65.36</v>
      </c>
      <c r="E4433" s="29" t="n">
        <f aca="false">D4433/10</f>
        <v>6.536</v>
      </c>
      <c r="F4433" s="29" t="n">
        <f aca="false">(E4433+Einstellungen!$B$20)*(1+Einstellungen!$B$10)</f>
        <v>29.97848</v>
      </c>
      <c r="G4433" s="21" t="str">
        <f aca="false">IF(F4433&lt;Einstellungen!$B$5,"ja","nein")</f>
        <v>nein</v>
      </c>
      <c r="H4433" s="21" t="s">
        <v>19</v>
      </c>
      <c r="I4433" s="29" t="n">
        <f aca="false">INDEX(Einstellungen!$B$27:$B$50,16)</f>
        <v>0.95</v>
      </c>
      <c r="J4433" s="29" t="n">
        <f aca="false">F4433*I4433</f>
        <v>28.479556</v>
      </c>
    </row>
    <row r="4434" customFormat="false" ht="15" hidden="false" customHeight="false" outlineLevel="0" collapsed="false">
      <c r="A4434" s="28" t="n">
        <v>45765</v>
      </c>
      <c r="B4434" s="21" t="s">
        <v>128</v>
      </c>
      <c r="C4434" s="21" t="s">
        <v>137</v>
      </c>
      <c r="D4434" s="29" t="n">
        <v>76.61</v>
      </c>
      <c r="E4434" s="29" t="n">
        <f aca="false">D4434/10</f>
        <v>7.661</v>
      </c>
      <c r="F4434" s="29" t="n">
        <f aca="false">(E4434+Einstellungen!$B$20)*(1+Einstellungen!$B$10)</f>
        <v>31.31723</v>
      </c>
      <c r="G4434" s="21" t="str">
        <f aca="false">IF(F4434&lt;Einstellungen!$B$5,"ja","nein")</f>
        <v>nein</v>
      </c>
      <c r="H4434" s="21" t="s">
        <v>19</v>
      </c>
      <c r="I4434" s="29" t="n">
        <f aca="false">INDEX(Einstellungen!$B$27:$B$50,17)</f>
        <v>0.95</v>
      </c>
      <c r="J4434" s="29" t="n">
        <f aca="false">F4434*I4434</f>
        <v>29.7513685</v>
      </c>
    </row>
    <row r="4435" customFormat="false" ht="15" hidden="false" customHeight="false" outlineLevel="0" collapsed="false">
      <c r="A4435" s="28" t="n">
        <v>45765</v>
      </c>
      <c r="B4435" s="21" t="s">
        <v>129</v>
      </c>
      <c r="C4435" s="21" t="s">
        <v>137</v>
      </c>
      <c r="D4435" s="29" t="n">
        <v>88.64</v>
      </c>
      <c r="E4435" s="29" t="n">
        <f aca="false">D4435/10</f>
        <v>8.864</v>
      </c>
      <c r="F4435" s="29" t="n">
        <f aca="false">(E4435+Einstellungen!$B$20)*(1+Einstellungen!$B$10)</f>
        <v>32.7488</v>
      </c>
      <c r="G4435" s="21" t="str">
        <f aca="false">IF(F4435&lt;Einstellungen!$B$5,"ja","nein")</f>
        <v>nein</v>
      </c>
      <c r="H4435" s="21" t="s">
        <v>19</v>
      </c>
      <c r="I4435" s="29" t="n">
        <f aca="false">INDEX(Einstellungen!$B$27:$B$50,18)</f>
        <v>1.1</v>
      </c>
      <c r="J4435" s="29" t="n">
        <f aca="false">F4435*I4435</f>
        <v>36.02368</v>
      </c>
    </row>
    <row r="4436" customFormat="false" ht="15" hidden="false" customHeight="false" outlineLevel="0" collapsed="false">
      <c r="A4436" s="28" t="n">
        <v>45765</v>
      </c>
      <c r="B4436" s="21" t="s">
        <v>130</v>
      </c>
      <c r="C4436" s="21" t="s">
        <v>137</v>
      </c>
      <c r="D4436" s="29" t="n">
        <v>103.5</v>
      </c>
      <c r="E4436" s="29" t="n">
        <f aca="false">D4436/10</f>
        <v>10.35</v>
      </c>
      <c r="F4436" s="29" t="n">
        <f aca="false">(E4436+Einstellungen!$B$20)*(1+Einstellungen!$B$10)</f>
        <v>34.51714</v>
      </c>
      <c r="G4436" s="21" t="str">
        <f aca="false">IF(F4436&lt;Einstellungen!$B$5,"ja","nein")</f>
        <v>nein</v>
      </c>
      <c r="H4436" s="21" t="s">
        <v>19</v>
      </c>
      <c r="I4436" s="29" t="n">
        <f aca="false">INDEX(Einstellungen!$B$27:$B$50,19)</f>
        <v>1.35</v>
      </c>
      <c r="J4436" s="29" t="n">
        <f aca="false">F4436*I4436</f>
        <v>46.598139</v>
      </c>
    </row>
    <row r="4437" customFormat="false" ht="15" hidden="false" customHeight="false" outlineLevel="0" collapsed="false">
      <c r="A4437" s="28" t="n">
        <v>45765</v>
      </c>
      <c r="B4437" s="21" t="s">
        <v>131</v>
      </c>
      <c r="C4437" s="21" t="s">
        <v>137</v>
      </c>
      <c r="D4437" s="29" t="n">
        <v>123.12</v>
      </c>
      <c r="E4437" s="29" t="n">
        <f aca="false">D4437/10</f>
        <v>12.312</v>
      </c>
      <c r="F4437" s="29" t="n">
        <f aca="false">(E4437+Einstellungen!$B$20)*(1+Einstellungen!$B$10)</f>
        <v>36.85192</v>
      </c>
      <c r="G4437" s="21" t="str">
        <f aca="false">IF(F4437&lt;Einstellungen!$B$5,"ja","nein")</f>
        <v>nein</v>
      </c>
      <c r="H4437" s="21" t="s">
        <v>19</v>
      </c>
      <c r="I4437" s="29" t="n">
        <f aca="false">INDEX(Einstellungen!$B$27:$B$50,20)</f>
        <v>1.45</v>
      </c>
      <c r="J4437" s="29" t="n">
        <f aca="false">F4437*I4437</f>
        <v>53.435284</v>
      </c>
    </row>
    <row r="4438" customFormat="false" ht="15" hidden="false" customHeight="false" outlineLevel="0" collapsed="false">
      <c r="A4438" s="28" t="n">
        <v>45765</v>
      </c>
      <c r="B4438" s="21" t="s">
        <v>132</v>
      </c>
      <c r="C4438" s="21" t="s">
        <v>137</v>
      </c>
      <c r="D4438" s="29" t="n">
        <v>126.52</v>
      </c>
      <c r="E4438" s="29" t="n">
        <f aca="false">D4438/10</f>
        <v>12.652</v>
      </c>
      <c r="F4438" s="29" t="n">
        <f aca="false">(E4438+Einstellungen!$B$20)*(1+Einstellungen!$B$10)</f>
        <v>37.25652</v>
      </c>
      <c r="G4438" s="21" t="str">
        <f aca="false">IF(F4438&lt;Einstellungen!$B$5,"ja","nein")</f>
        <v>nein</v>
      </c>
      <c r="H4438" s="21" t="s">
        <v>19</v>
      </c>
      <c r="I4438" s="29" t="n">
        <f aca="false">INDEX(Einstellungen!$B$27:$B$50,21)</f>
        <v>1.4</v>
      </c>
      <c r="J4438" s="29" t="n">
        <f aca="false">F4438*I4438</f>
        <v>52.159128</v>
      </c>
    </row>
    <row r="4439" customFormat="false" ht="15" hidden="false" customHeight="false" outlineLevel="0" collapsed="false">
      <c r="A4439" s="28" t="n">
        <v>45765</v>
      </c>
      <c r="B4439" s="21" t="s">
        <v>133</v>
      </c>
      <c r="C4439" s="21" t="s">
        <v>137</v>
      </c>
      <c r="D4439" s="29" t="n">
        <v>116.52</v>
      </c>
      <c r="E4439" s="29" t="n">
        <f aca="false">D4439/10</f>
        <v>11.652</v>
      </c>
      <c r="F4439" s="29" t="n">
        <f aca="false">(E4439+Einstellungen!$B$20)*(1+Einstellungen!$B$10)</f>
        <v>36.06652</v>
      </c>
      <c r="G4439" s="21" t="str">
        <f aca="false">IF(F4439&lt;Einstellungen!$B$5,"ja","nein")</f>
        <v>nein</v>
      </c>
      <c r="H4439" s="21" t="s">
        <v>19</v>
      </c>
      <c r="I4439" s="29" t="n">
        <f aca="false">INDEX(Einstellungen!$B$27:$B$50,22)</f>
        <v>1.25</v>
      </c>
      <c r="J4439" s="29" t="n">
        <f aca="false">F4439*I4439</f>
        <v>45.08315</v>
      </c>
    </row>
    <row r="4440" customFormat="false" ht="15" hidden="false" customHeight="false" outlineLevel="0" collapsed="false">
      <c r="A4440" s="28" t="n">
        <v>45765</v>
      </c>
      <c r="B4440" s="21" t="s">
        <v>134</v>
      </c>
      <c r="C4440" s="21" t="s">
        <v>137</v>
      </c>
      <c r="D4440" s="29" t="n">
        <v>106.35</v>
      </c>
      <c r="E4440" s="29" t="n">
        <f aca="false">D4440/10</f>
        <v>10.635</v>
      </c>
      <c r="F4440" s="29" t="n">
        <f aca="false">(E4440+Einstellungen!$B$20)*(1+Einstellungen!$B$10)</f>
        <v>34.85629</v>
      </c>
      <c r="G4440" s="21" t="str">
        <f aca="false">IF(F4440&lt;Einstellungen!$B$5,"ja","nein")</f>
        <v>nein</v>
      </c>
      <c r="H4440" s="21" t="s">
        <v>19</v>
      </c>
      <c r="I4440" s="29" t="n">
        <f aca="false">INDEX(Einstellungen!$B$27:$B$50,23)</f>
        <v>1.05</v>
      </c>
      <c r="J4440" s="29" t="n">
        <f aca="false">F4440*I4440</f>
        <v>36.5991045</v>
      </c>
    </row>
    <row r="4441" customFormat="false" ht="15" hidden="false" customHeight="false" outlineLevel="0" collapsed="false">
      <c r="A4441" s="28" t="n">
        <v>45765</v>
      </c>
      <c r="B4441" s="21" t="s">
        <v>135</v>
      </c>
      <c r="C4441" s="21" t="s">
        <v>137</v>
      </c>
      <c r="D4441" s="29" t="n">
        <v>99.12</v>
      </c>
      <c r="E4441" s="29" t="n">
        <f aca="false">D4441/10</f>
        <v>9.912</v>
      </c>
      <c r="F4441" s="29" t="n">
        <f aca="false">(E4441+Einstellungen!$B$20)*(1+Einstellungen!$B$10)</f>
        <v>33.99592</v>
      </c>
      <c r="G4441" s="21" t="str">
        <f aca="false">IF(F4441&lt;Einstellungen!$B$5,"ja","nein")</f>
        <v>nein</v>
      </c>
      <c r="H4441" s="21" t="s">
        <v>19</v>
      </c>
      <c r="I4441" s="29" t="n">
        <f aca="false">INDEX(Einstellungen!$B$27:$B$50,24)</f>
        <v>0.8</v>
      </c>
      <c r="J4441" s="29" t="n">
        <f aca="false">F4441*I4441</f>
        <v>27.196736</v>
      </c>
    </row>
    <row r="4442" customFormat="false" ht="15" hidden="false" customHeight="false" outlineLevel="0" collapsed="false">
      <c r="A4442" s="28" t="n">
        <v>45766</v>
      </c>
      <c r="B4442" s="21" t="s">
        <v>111</v>
      </c>
      <c r="C4442" s="21" t="s">
        <v>138</v>
      </c>
      <c r="D4442" s="29" t="n">
        <v>89.32</v>
      </c>
      <c r="E4442" s="29" t="n">
        <f aca="false">D4442/10</f>
        <v>8.932</v>
      </c>
      <c r="F4442" s="29" t="n">
        <f aca="false">(E4442+Einstellungen!$B$20)*(1+Einstellungen!$B$10)</f>
        <v>32.82972</v>
      </c>
      <c r="G4442" s="21" t="str">
        <f aca="false">IF(F4442&lt;Einstellungen!$B$5,"ja","nein")</f>
        <v>nein</v>
      </c>
      <c r="H4442" s="21" t="s">
        <v>19</v>
      </c>
      <c r="I4442" s="29" t="n">
        <f aca="false">INDEX(Einstellungen!$B$27:$B$50,1)</f>
        <v>0.6</v>
      </c>
      <c r="J4442" s="29" t="n">
        <f aca="false">F4442*I4442</f>
        <v>19.697832</v>
      </c>
    </row>
    <row r="4443" customFormat="false" ht="15" hidden="false" customHeight="false" outlineLevel="0" collapsed="false">
      <c r="A4443" s="28" t="n">
        <v>45766</v>
      </c>
      <c r="B4443" s="21" t="s">
        <v>113</v>
      </c>
      <c r="C4443" s="21" t="s">
        <v>138</v>
      </c>
      <c r="D4443" s="29" t="n">
        <v>80.01</v>
      </c>
      <c r="E4443" s="29" t="n">
        <f aca="false">D4443/10</f>
        <v>8.001</v>
      </c>
      <c r="F4443" s="29" t="n">
        <f aca="false">(E4443+Einstellungen!$B$20)*(1+Einstellungen!$B$10)</f>
        <v>31.72183</v>
      </c>
      <c r="G4443" s="21" t="str">
        <f aca="false">IF(F4443&lt;Einstellungen!$B$5,"ja","nein")</f>
        <v>nein</v>
      </c>
      <c r="H4443" s="21" t="s">
        <v>19</v>
      </c>
      <c r="I4443" s="29" t="n">
        <f aca="false">INDEX(Einstellungen!$B$27:$B$50,2)</f>
        <v>0.5</v>
      </c>
      <c r="J4443" s="29" t="n">
        <f aca="false">F4443*I4443</f>
        <v>15.860915</v>
      </c>
    </row>
    <row r="4444" customFormat="false" ht="15" hidden="false" customHeight="false" outlineLevel="0" collapsed="false">
      <c r="A4444" s="28" t="n">
        <v>45766</v>
      </c>
      <c r="B4444" s="21" t="s">
        <v>114</v>
      </c>
      <c r="C4444" s="21" t="s">
        <v>138</v>
      </c>
      <c r="D4444" s="29" t="n">
        <v>84.45</v>
      </c>
      <c r="E4444" s="29" t="n">
        <f aca="false">D4444/10</f>
        <v>8.445</v>
      </c>
      <c r="F4444" s="29" t="n">
        <f aca="false">(E4444+Einstellungen!$B$20)*(1+Einstellungen!$B$10)</f>
        <v>32.25019</v>
      </c>
      <c r="G4444" s="21" t="str">
        <f aca="false">IF(F4444&lt;Einstellungen!$B$5,"ja","nein")</f>
        <v>nein</v>
      </c>
      <c r="H4444" s="21" t="s">
        <v>19</v>
      </c>
      <c r="I4444" s="29" t="n">
        <f aca="false">INDEX(Einstellungen!$B$27:$B$50,3)</f>
        <v>0.45</v>
      </c>
      <c r="J4444" s="29" t="n">
        <f aca="false">F4444*I4444</f>
        <v>14.5125855</v>
      </c>
    </row>
    <row r="4445" customFormat="false" ht="15" hidden="false" customHeight="false" outlineLevel="0" collapsed="false">
      <c r="A4445" s="28" t="n">
        <v>45766</v>
      </c>
      <c r="B4445" s="21" t="s">
        <v>115</v>
      </c>
      <c r="C4445" s="21" t="s">
        <v>138</v>
      </c>
      <c r="D4445" s="29" t="n">
        <v>82.39</v>
      </c>
      <c r="E4445" s="29" t="n">
        <f aca="false">D4445/10</f>
        <v>8.239</v>
      </c>
      <c r="F4445" s="29" t="n">
        <f aca="false">(E4445+Einstellungen!$B$20)*(1+Einstellungen!$B$10)</f>
        <v>32.00505</v>
      </c>
      <c r="G4445" s="21" t="str">
        <f aca="false">IF(F4445&lt;Einstellungen!$B$5,"ja","nein")</f>
        <v>nein</v>
      </c>
      <c r="H4445" s="21" t="s">
        <v>19</v>
      </c>
      <c r="I4445" s="29" t="n">
        <f aca="false">INDEX(Einstellungen!$B$27:$B$50,4)</f>
        <v>0.45</v>
      </c>
      <c r="J4445" s="29" t="n">
        <f aca="false">F4445*I4445</f>
        <v>14.4022725</v>
      </c>
    </row>
    <row r="4446" customFormat="false" ht="15" hidden="false" customHeight="false" outlineLevel="0" collapsed="false">
      <c r="A4446" s="28" t="n">
        <v>45766</v>
      </c>
      <c r="B4446" s="21" t="s">
        <v>116</v>
      </c>
      <c r="C4446" s="21" t="s">
        <v>138</v>
      </c>
      <c r="D4446" s="29" t="n">
        <v>84.98</v>
      </c>
      <c r="E4446" s="29" t="n">
        <f aca="false">D4446/10</f>
        <v>8.498</v>
      </c>
      <c r="F4446" s="29" t="n">
        <f aca="false">(E4446+Einstellungen!$B$20)*(1+Einstellungen!$B$10)</f>
        <v>32.31326</v>
      </c>
      <c r="G4446" s="21" t="str">
        <f aca="false">IF(F4446&lt;Einstellungen!$B$5,"ja","nein")</f>
        <v>nein</v>
      </c>
      <c r="H4446" s="21" t="s">
        <v>19</v>
      </c>
      <c r="I4446" s="29" t="n">
        <f aca="false">INDEX(Einstellungen!$B$27:$B$50,5)</f>
        <v>0.45</v>
      </c>
      <c r="J4446" s="29" t="n">
        <f aca="false">F4446*I4446</f>
        <v>14.540967</v>
      </c>
    </row>
    <row r="4447" customFormat="false" ht="15" hidden="false" customHeight="false" outlineLevel="0" collapsed="false">
      <c r="A4447" s="28" t="n">
        <v>45766</v>
      </c>
      <c r="B4447" s="21" t="s">
        <v>117</v>
      </c>
      <c r="C4447" s="21" t="s">
        <v>138</v>
      </c>
      <c r="D4447" s="29" t="n">
        <v>90.62</v>
      </c>
      <c r="E4447" s="29" t="n">
        <f aca="false">D4447/10</f>
        <v>9.062</v>
      </c>
      <c r="F4447" s="29" t="n">
        <f aca="false">(E4447+Einstellungen!$B$20)*(1+Einstellungen!$B$10)</f>
        <v>32.98442</v>
      </c>
      <c r="G4447" s="21" t="str">
        <f aca="false">IF(F4447&lt;Einstellungen!$B$5,"ja","nein")</f>
        <v>nein</v>
      </c>
      <c r="H4447" s="21" t="s">
        <v>19</v>
      </c>
      <c r="I4447" s="29" t="n">
        <f aca="false">INDEX(Einstellungen!$B$27:$B$50,6)</f>
        <v>0.5</v>
      </c>
      <c r="J4447" s="29" t="n">
        <f aca="false">F4447*I4447</f>
        <v>16.49221</v>
      </c>
    </row>
    <row r="4448" customFormat="false" ht="15" hidden="false" customHeight="false" outlineLevel="0" collapsed="false">
      <c r="A4448" s="28" t="n">
        <v>45766</v>
      </c>
      <c r="B4448" s="21" t="s">
        <v>118</v>
      </c>
      <c r="C4448" s="21" t="s">
        <v>138</v>
      </c>
      <c r="D4448" s="29" t="n">
        <v>95.2</v>
      </c>
      <c r="E4448" s="29" t="n">
        <f aca="false">D4448/10</f>
        <v>9.52</v>
      </c>
      <c r="F4448" s="29" t="n">
        <f aca="false">(E4448+Einstellungen!$B$20)*(1+Einstellungen!$B$10)</f>
        <v>33.52944</v>
      </c>
      <c r="G4448" s="21" t="str">
        <f aca="false">IF(F4448&lt;Einstellungen!$B$5,"ja","nein")</f>
        <v>nein</v>
      </c>
      <c r="H4448" s="21" t="s">
        <v>19</v>
      </c>
      <c r="I4448" s="29" t="n">
        <f aca="false">INDEX(Einstellungen!$B$27:$B$50,7)</f>
        <v>0.7</v>
      </c>
      <c r="J4448" s="29" t="n">
        <f aca="false">F4448*I4448</f>
        <v>23.470608</v>
      </c>
    </row>
    <row r="4449" customFormat="false" ht="15" hidden="false" customHeight="false" outlineLevel="0" collapsed="false">
      <c r="A4449" s="28" t="n">
        <v>45766</v>
      </c>
      <c r="B4449" s="21" t="s">
        <v>119</v>
      </c>
      <c r="C4449" s="21" t="s">
        <v>138</v>
      </c>
      <c r="D4449" s="29" t="n">
        <v>91.67</v>
      </c>
      <c r="E4449" s="29" t="n">
        <f aca="false">D4449/10</f>
        <v>9.167</v>
      </c>
      <c r="F4449" s="29" t="n">
        <f aca="false">(E4449+Einstellungen!$B$20)*(1+Einstellungen!$B$10)</f>
        <v>33.10937</v>
      </c>
      <c r="G4449" s="21" t="str">
        <f aca="false">IF(F4449&lt;Einstellungen!$B$5,"ja","nein")</f>
        <v>nein</v>
      </c>
      <c r="H4449" s="21" t="s">
        <v>19</v>
      </c>
      <c r="I4449" s="29" t="n">
        <f aca="false">INDEX(Einstellungen!$B$27:$B$50,8)</f>
        <v>0.95</v>
      </c>
      <c r="J4449" s="29" t="n">
        <f aca="false">F4449*I4449</f>
        <v>31.4539015</v>
      </c>
    </row>
    <row r="4450" customFormat="false" ht="15" hidden="false" customHeight="false" outlineLevel="0" collapsed="false">
      <c r="A4450" s="28" t="n">
        <v>45766</v>
      </c>
      <c r="B4450" s="21" t="s">
        <v>120</v>
      </c>
      <c r="C4450" s="21" t="s">
        <v>138</v>
      </c>
      <c r="D4450" s="29" t="n">
        <v>83.89</v>
      </c>
      <c r="E4450" s="29" t="n">
        <f aca="false">D4450/10</f>
        <v>8.389</v>
      </c>
      <c r="F4450" s="29" t="n">
        <f aca="false">(E4450+Einstellungen!$B$20)*(1+Einstellungen!$B$10)</f>
        <v>32.18355</v>
      </c>
      <c r="G4450" s="21" t="str">
        <f aca="false">IF(F4450&lt;Einstellungen!$B$5,"ja","nein")</f>
        <v>nein</v>
      </c>
      <c r="H4450" s="21" t="s">
        <v>19</v>
      </c>
      <c r="I4450" s="29" t="n">
        <f aca="false">INDEX(Einstellungen!$B$27:$B$50,9)</f>
        <v>1.05</v>
      </c>
      <c r="J4450" s="29" t="n">
        <f aca="false">F4450*I4450</f>
        <v>33.7927275</v>
      </c>
    </row>
    <row r="4451" customFormat="false" ht="15" hidden="false" customHeight="false" outlineLevel="0" collapsed="false">
      <c r="A4451" s="28" t="n">
        <v>45766</v>
      </c>
      <c r="B4451" s="21" t="s">
        <v>121</v>
      </c>
      <c r="C4451" s="21" t="s">
        <v>138</v>
      </c>
      <c r="D4451" s="29" t="n">
        <v>76.43</v>
      </c>
      <c r="E4451" s="29" t="n">
        <f aca="false">D4451/10</f>
        <v>7.643</v>
      </c>
      <c r="F4451" s="29" t="n">
        <f aca="false">(E4451+Einstellungen!$B$20)*(1+Einstellungen!$B$10)</f>
        <v>31.29581</v>
      </c>
      <c r="G4451" s="21" t="str">
        <f aca="false">IF(F4451&lt;Einstellungen!$B$5,"ja","nein")</f>
        <v>nein</v>
      </c>
      <c r="H4451" s="21" t="s">
        <v>19</v>
      </c>
      <c r="I4451" s="29" t="n">
        <f aca="false">INDEX(Einstellungen!$B$27:$B$50,10)</f>
        <v>1.05</v>
      </c>
      <c r="J4451" s="29" t="n">
        <f aca="false">F4451*I4451</f>
        <v>32.8606005</v>
      </c>
    </row>
    <row r="4452" customFormat="false" ht="15" hidden="false" customHeight="false" outlineLevel="0" collapsed="false">
      <c r="A4452" s="28" t="n">
        <v>45766</v>
      </c>
      <c r="B4452" s="21" t="s">
        <v>122</v>
      </c>
      <c r="C4452" s="21" t="s">
        <v>138</v>
      </c>
      <c r="D4452" s="29" t="n">
        <v>29.99</v>
      </c>
      <c r="E4452" s="29" t="n">
        <f aca="false">D4452/10</f>
        <v>2.999</v>
      </c>
      <c r="F4452" s="29" t="n">
        <f aca="false">(E4452+Einstellungen!$B$20)*(1+Einstellungen!$B$10)</f>
        <v>25.76945</v>
      </c>
      <c r="G4452" s="21" t="str">
        <f aca="false">IF(F4452&lt;Einstellungen!$B$5,"ja","nein")</f>
        <v>ja</v>
      </c>
      <c r="H4452" s="21" t="s">
        <v>19</v>
      </c>
      <c r="I4452" s="29" t="n">
        <f aca="false">INDEX(Einstellungen!$B$27:$B$50,11)</f>
        <v>1.05</v>
      </c>
      <c r="J4452" s="29" t="n">
        <f aca="false">F4452*I4452</f>
        <v>27.0579225</v>
      </c>
    </row>
    <row r="4453" customFormat="false" ht="15" hidden="false" customHeight="false" outlineLevel="0" collapsed="false">
      <c r="A4453" s="28" t="n">
        <v>45766</v>
      </c>
      <c r="B4453" s="21" t="s">
        <v>123</v>
      </c>
      <c r="C4453" s="21" t="s">
        <v>138</v>
      </c>
      <c r="D4453" s="29" t="n">
        <v>4.54</v>
      </c>
      <c r="E4453" s="29" t="n">
        <f aca="false">D4453/10</f>
        <v>0.454</v>
      </c>
      <c r="F4453" s="29" t="n">
        <f aca="false">(E4453+Einstellungen!$B$20)*(1+Einstellungen!$B$10)</f>
        <v>22.7409</v>
      </c>
      <c r="G4453" s="21" t="str">
        <f aca="false">IF(F4453&lt;Einstellungen!$B$5,"ja","nein")</f>
        <v>ja</v>
      </c>
      <c r="H4453" s="21" t="s">
        <v>19</v>
      </c>
      <c r="I4453" s="29" t="n">
        <f aca="false">INDEX(Einstellungen!$B$27:$B$50,12)</f>
        <v>1.1</v>
      </c>
      <c r="J4453" s="29" t="n">
        <f aca="false">F4453*I4453</f>
        <v>25.01499</v>
      </c>
    </row>
    <row r="4454" customFormat="false" ht="15" hidden="false" customHeight="false" outlineLevel="0" collapsed="false">
      <c r="A4454" s="28" t="n">
        <v>45766</v>
      </c>
      <c r="B4454" s="21" t="s">
        <v>124</v>
      </c>
      <c r="C4454" s="21" t="s">
        <v>138</v>
      </c>
      <c r="D4454" s="29" t="n">
        <v>0</v>
      </c>
      <c r="E4454" s="29" t="n">
        <f aca="false">D4454/10</f>
        <v>0</v>
      </c>
      <c r="F4454" s="29" t="n">
        <f aca="false">(E4454+Einstellungen!$B$20)*(1+Einstellungen!$B$10)</f>
        <v>22.20064</v>
      </c>
      <c r="G4454" s="21" t="str">
        <f aca="false">IF(F4454&lt;Einstellungen!$B$5,"ja","nein")</f>
        <v>ja</v>
      </c>
      <c r="H4454" s="21" t="s">
        <v>19</v>
      </c>
      <c r="I4454" s="29" t="n">
        <f aca="false">INDEX(Einstellungen!$B$27:$B$50,13)</f>
        <v>1.2</v>
      </c>
      <c r="J4454" s="29" t="n">
        <f aca="false">F4454*I4454</f>
        <v>26.640768</v>
      </c>
    </row>
    <row r="4455" customFormat="false" ht="15" hidden="false" customHeight="false" outlineLevel="0" collapsed="false">
      <c r="A4455" s="28" t="n">
        <v>45766</v>
      </c>
      <c r="B4455" s="21" t="s">
        <v>125</v>
      </c>
      <c r="C4455" s="21" t="s">
        <v>138</v>
      </c>
      <c r="D4455" s="29" t="n">
        <v>-3.01</v>
      </c>
      <c r="E4455" s="29" t="n">
        <f aca="false">D4455/10</f>
        <v>-0.301</v>
      </c>
      <c r="F4455" s="29" t="n">
        <f aca="false">(E4455+Einstellungen!$B$20)*(1+Einstellungen!$B$10)</f>
        <v>21.84245</v>
      </c>
      <c r="G4455" s="21" t="str">
        <f aca="false">IF(F4455&lt;Einstellungen!$B$5,"ja","nein")</f>
        <v>ja</v>
      </c>
      <c r="H4455" s="21" t="s">
        <v>19</v>
      </c>
      <c r="I4455" s="29" t="n">
        <f aca="false">INDEX(Einstellungen!$B$27:$B$50,14)</f>
        <v>1.15</v>
      </c>
      <c r="J4455" s="29" t="n">
        <f aca="false">F4455*I4455</f>
        <v>25.1188175</v>
      </c>
    </row>
    <row r="4456" customFormat="false" ht="15" hidden="false" customHeight="false" outlineLevel="0" collapsed="false">
      <c r="A4456" s="28" t="n">
        <v>45766</v>
      </c>
      <c r="B4456" s="21" t="s">
        <v>126</v>
      </c>
      <c r="C4456" s="21" t="s">
        <v>138</v>
      </c>
      <c r="D4456" s="29" t="n">
        <v>-7.26</v>
      </c>
      <c r="E4456" s="29" t="n">
        <f aca="false">D4456/10</f>
        <v>-0.726</v>
      </c>
      <c r="F4456" s="29" t="n">
        <f aca="false">(E4456+Einstellungen!$B$20)*(1+Einstellungen!$B$10)</f>
        <v>21.3367</v>
      </c>
      <c r="G4456" s="21" t="str">
        <f aca="false">IF(F4456&lt;Einstellungen!$B$5,"ja","nein")</f>
        <v>ja</v>
      </c>
      <c r="H4456" s="21" t="s">
        <v>19</v>
      </c>
      <c r="I4456" s="29" t="n">
        <f aca="false">INDEX(Einstellungen!$B$27:$B$50,15)</f>
        <v>1</v>
      </c>
      <c r="J4456" s="29" t="n">
        <f aca="false">F4456*I4456</f>
        <v>21.3367</v>
      </c>
    </row>
    <row r="4457" customFormat="false" ht="15" hidden="false" customHeight="false" outlineLevel="0" collapsed="false">
      <c r="A4457" s="28" t="n">
        <v>45766</v>
      </c>
      <c r="B4457" s="21" t="s">
        <v>127</v>
      </c>
      <c r="C4457" s="21" t="s">
        <v>138</v>
      </c>
      <c r="D4457" s="29" t="n">
        <v>-0.86</v>
      </c>
      <c r="E4457" s="29" t="n">
        <f aca="false">D4457/10</f>
        <v>-0.086</v>
      </c>
      <c r="F4457" s="29" t="n">
        <f aca="false">(E4457+Einstellungen!$B$20)*(1+Einstellungen!$B$10)</f>
        <v>22.0983</v>
      </c>
      <c r="G4457" s="21" t="str">
        <f aca="false">IF(F4457&lt;Einstellungen!$B$5,"ja","nein")</f>
        <v>ja</v>
      </c>
      <c r="H4457" s="21" t="s">
        <v>19</v>
      </c>
      <c r="I4457" s="29" t="n">
        <f aca="false">INDEX(Einstellungen!$B$27:$B$50,16)</f>
        <v>0.95</v>
      </c>
      <c r="J4457" s="29" t="n">
        <f aca="false">F4457*I4457</f>
        <v>20.993385</v>
      </c>
    </row>
    <row r="4458" customFormat="false" ht="15" hidden="false" customHeight="false" outlineLevel="0" collapsed="false">
      <c r="A4458" s="28" t="n">
        <v>45766</v>
      </c>
      <c r="B4458" s="21" t="s">
        <v>128</v>
      </c>
      <c r="C4458" s="21" t="s">
        <v>138</v>
      </c>
      <c r="D4458" s="29" t="n">
        <v>0.2</v>
      </c>
      <c r="E4458" s="29" t="n">
        <f aca="false">D4458/10</f>
        <v>0.02</v>
      </c>
      <c r="F4458" s="29" t="n">
        <f aca="false">(E4458+Einstellungen!$B$20)*(1+Einstellungen!$B$10)</f>
        <v>22.22444</v>
      </c>
      <c r="G4458" s="21" t="str">
        <f aca="false">IF(F4458&lt;Einstellungen!$B$5,"ja","nein")</f>
        <v>ja</v>
      </c>
      <c r="H4458" s="21" t="s">
        <v>19</v>
      </c>
      <c r="I4458" s="29" t="n">
        <f aca="false">INDEX(Einstellungen!$B$27:$B$50,17)</f>
        <v>0.95</v>
      </c>
      <c r="J4458" s="29" t="n">
        <f aca="false">F4458*I4458</f>
        <v>21.113218</v>
      </c>
    </row>
    <row r="4459" customFormat="false" ht="15" hidden="false" customHeight="false" outlineLevel="0" collapsed="false">
      <c r="A4459" s="28" t="n">
        <v>45766</v>
      </c>
      <c r="B4459" s="21" t="s">
        <v>129</v>
      </c>
      <c r="C4459" s="21" t="s">
        <v>138</v>
      </c>
      <c r="D4459" s="29" t="n">
        <v>64.01</v>
      </c>
      <c r="E4459" s="29" t="n">
        <f aca="false">D4459/10</f>
        <v>6.401</v>
      </c>
      <c r="F4459" s="29" t="n">
        <f aca="false">(E4459+Einstellungen!$B$20)*(1+Einstellungen!$B$10)</f>
        <v>29.81783</v>
      </c>
      <c r="G4459" s="21" t="str">
        <f aca="false">IF(F4459&lt;Einstellungen!$B$5,"ja","nein")</f>
        <v>nein</v>
      </c>
      <c r="H4459" s="21" t="s">
        <v>19</v>
      </c>
      <c r="I4459" s="29" t="n">
        <f aca="false">INDEX(Einstellungen!$B$27:$B$50,18)</f>
        <v>1.1</v>
      </c>
      <c r="J4459" s="29" t="n">
        <f aca="false">F4459*I4459</f>
        <v>32.799613</v>
      </c>
    </row>
    <row r="4460" customFormat="false" ht="15" hidden="false" customHeight="false" outlineLevel="0" collapsed="false">
      <c r="A4460" s="28" t="n">
        <v>45766</v>
      </c>
      <c r="B4460" s="21" t="s">
        <v>130</v>
      </c>
      <c r="C4460" s="21" t="s">
        <v>138</v>
      </c>
      <c r="D4460" s="29" t="n">
        <v>102.77</v>
      </c>
      <c r="E4460" s="29" t="n">
        <f aca="false">D4460/10</f>
        <v>10.277</v>
      </c>
      <c r="F4460" s="29" t="n">
        <f aca="false">(E4460+Einstellungen!$B$20)*(1+Einstellungen!$B$10)</f>
        <v>34.43027</v>
      </c>
      <c r="G4460" s="21" t="str">
        <f aca="false">IF(F4460&lt;Einstellungen!$B$5,"ja","nein")</f>
        <v>nein</v>
      </c>
      <c r="H4460" s="21" t="s">
        <v>19</v>
      </c>
      <c r="I4460" s="29" t="n">
        <f aca="false">INDEX(Einstellungen!$B$27:$B$50,19)</f>
        <v>1.35</v>
      </c>
      <c r="J4460" s="29" t="n">
        <f aca="false">F4460*I4460</f>
        <v>46.4808645</v>
      </c>
    </row>
    <row r="4461" customFormat="false" ht="15" hidden="false" customHeight="false" outlineLevel="0" collapsed="false">
      <c r="A4461" s="28" t="n">
        <v>45766</v>
      </c>
      <c r="B4461" s="21" t="s">
        <v>131</v>
      </c>
      <c r="C4461" s="21" t="s">
        <v>138</v>
      </c>
      <c r="D4461" s="29" t="n">
        <v>126.84</v>
      </c>
      <c r="E4461" s="29" t="n">
        <f aca="false">D4461/10</f>
        <v>12.684</v>
      </c>
      <c r="F4461" s="29" t="n">
        <f aca="false">(E4461+Einstellungen!$B$20)*(1+Einstellungen!$B$10)</f>
        <v>37.2946</v>
      </c>
      <c r="G4461" s="21" t="str">
        <f aca="false">IF(F4461&lt;Einstellungen!$B$5,"ja","nein")</f>
        <v>nein</v>
      </c>
      <c r="H4461" s="21" t="s">
        <v>19</v>
      </c>
      <c r="I4461" s="29" t="n">
        <f aca="false">INDEX(Einstellungen!$B$27:$B$50,20)</f>
        <v>1.45</v>
      </c>
      <c r="J4461" s="29" t="n">
        <f aca="false">F4461*I4461</f>
        <v>54.07717</v>
      </c>
    </row>
    <row r="4462" customFormat="false" ht="15" hidden="false" customHeight="false" outlineLevel="0" collapsed="false">
      <c r="A4462" s="28" t="n">
        <v>45766</v>
      </c>
      <c r="B4462" s="21" t="s">
        <v>132</v>
      </c>
      <c r="C4462" s="21" t="s">
        <v>138</v>
      </c>
      <c r="D4462" s="29" t="n">
        <v>142.71</v>
      </c>
      <c r="E4462" s="29" t="n">
        <f aca="false">D4462/10</f>
        <v>14.271</v>
      </c>
      <c r="F4462" s="29" t="n">
        <f aca="false">(E4462+Einstellungen!$B$20)*(1+Einstellungen!$B$10)</f>
        <v>39.18313</v>
      </c>
      <c r="G4462" s="21" t="str">
        <f aca="false">IF(F4462&lt;Einstellungen!$B$5,"ja","nein")</f>
        <v>nein</v>
      </c>
      <c r="H4462" s="21" t="s">
        <v>19</v>
      </c>
      <c r="I4462" s="29" t="n">
        <f aca="false">INDEX(Einstellungen!$B$27:$B$50,21)</f>
        <v>1.4</v>
      </c>
      <c r="J4462" s="29" t="n">
        <f aca="false">F4462*I4462</f>
        <v>54.856382</v>
      </c>
    </row>
    <row r="4463" customFormat="false" ht="15" hidden="false" customHeight="false" outlineLevel="0" collapsed="false">
      <c r="A4463" s="28" t="n">
        <v>45766</v>
      </c>
      <c r="B4463" s="21" t="s">
        <v>133</v>
      </c>
      <c r="C4463" s="21" t="s">
        <v>138</v>
      </c>
      <c r="D4463" s="29" t="n">
        <v>127.36</v>
      </c>
      <c r="E4463" s="29" t="n">
        <f aca="false">D4463/10</f>
        <v>12.736</v>
      </c>
      <c r="F4463" s="29" t="n">
        <f aca="false">(E4463+Einstellungen!$B$20)*(1+Einstellungen!$B$10)</f>
        <v>37.35648</v>
      </c>
      <c r="G4463" s="21" t="str">
        <f aca="false">IF(F4463&lt;Einstellungen!$B$5,"ja","nein")</f>
        <v>nein</v>
      </c>
      <c r="H4463" s="21" t="s">
        <v>19</v>
      </c>
      <c r="I4463" s="29" t="n">
        <f aca="false">INDEX(Einstellungen!$B$27:$B$50,22)</f>
        <v>1.25</v>
      </c>
      <c r="J4463" s="29" t="n">
        <f aca="false">F4463*I4463</f>
        <v>46.6956</v>
      </c>
    </row>
    <row r="4464" customFormat="false" ht="15" hidden="false" customHeight="false" outlineLevel="0" collapsed="false">
      <c r="A4464" s="28" t="n">
        <v>45766</v>
      </c>
      <c r="B4464" s="21" t="s">
        <v>134</v>
      </c>
      <c r="C4464" s="21" t="s">
        <v>138</v>
      </c>
      <c r="D4464" s="29" t="n">
        <v>109.55</v>
      </c>
      <c r="E4464" s="29" t="n">
        <f aca="false">D4464/10</f>
        <v>10.955</v>
      </c>
      <c r="F4464" s="29" t="n">
        <f aca="false">(E4464+Einstellungen!$B$20)*(1+Einstellungen!$B$10)</f>
        <v>35.23709</v>
      </c>
      <c r="G4464" s="21" t="str">
        <f aca="false">IF(F4464&lt;Einstellungen!$B$5,"ja","nein")</f>
        <v>nein</v>
      </c>
      <c r="H4464" s="21" t="s">
        <v>19</v>
      </c>
      <c r="I4464" s="29" t="n">
        <f aca="false">INDEX(Einstellungen!$B$27:$B$50,23)</f>
        <v>1.05</v>
      </c>
      <c r="J4464" s="29" t="n">
        <f aca="false">F4464*I4464</f>
        <v>36.9989445</v>
      </c>
    </row>
    <row r="4465" customFormat="false" ht="15" hidden="false" customHeight="false" outlineLevel="0" collapsed="false">
      <c r="A4465" s="28" t="n">
        <v>45766</v>
      </c>
      <c r="B4465" s="21" t="s">
        <v>135</v>
      </c>
      <c r="C4465" s="21" t="s">
        <v>138</v>
      </c>
      <c r="D4465" s="29" t="n">
        <v>98.27</v>
      </c>
      <c r="E4465" s="29" t="n">
        <f aca="false">D4465/10</f>
        <v>9.827</v>
      </c>
      <c r="F4465" s="29" t="n">
        <f aca="false">(E4465+Einstellungen!$B$20)*(1+Einstellungen!$B$10)</f>
        <v>33.89477</v>
      </c>
      <c r="G4465" s="21" t="str">
        <f aca="false">IF(F4465&lt;Einstellungen!$B$5,"ja","nein")</f>
        <v>nein</v>
      </c>
      <c r="H4465" s="21" t="s">
        <v>19</v>
      </c>
      <c r="I4465" s="29" t="n">
        <f aca="false">INDEX(Einstellungen!$B$27:$B$50,24)</f>
        <v>0.8</v>
      </c>
      <c r="J4465" s="29" t="n">
        <f aca="false">F4465*I4465</f>
        <v>27.115816</v>
      </c>
    </row>
    <row r="4466" customFormat="false" ht="15" hidden="false" customHeight="false" outlineLevel="0" collapsed="false">
      <c r="A4466" s="28" t="n">
        <v>45767</v>
      </c>
      <c r="B4466" s="21" t="s">
        <v>111</v>
      </c>
      <c r="C4466" s="21" t="s">
        <v>139</v>
      </c>
      <c r="D4466" s="29" t="n">
        <v>100.41</v>
      </c>
      <c r="E4466" s="29" t="n">
        <f aca="false">D4466/10</f>
        <v>10.041</v>
      </c>
      <c r="F4466" s="29" t="n">
        <f aca="false">(E4466+Einstellungen!$B$20)*(1+Einstellungen!$B$10)</f>
        <v>34.14943</v>
      </c>
      <c r="G4466" s="21" t="str">
        <f aca="false">IF(F4466&lt;Einstellungen!$B$5,"ja","nein")</f>
        <v>nein</v>
      </c>
      <c r="H4466" s="21" t="s">
        <v>19</v>
      </c>
      <c r="I4466" s="29" t="n">
        <f aca="false">INDEX(Einstellungen!$B$27:$B$50,1)</f>
        <v>0.6</v>
      </c>
      <c r="J4466" s="29" t="n">
        <f aca="false">F4466*I4466</f>
        <v>20.489658</v>
      </c>
    </row>
    <row r="4467" customFormat="false" ht="15" hidden="false" customHeight="false" outlineLevel="0" collapsed="false">
      <c r="A4467" s="28" t="n">
        <v>45767</v>
      </c>
      <c r="B4467" s="21" t="s">
        <v>113</v>
      </c>
      <c r="C4467" s="21" t="s">
        <v>139</v>
      </c>
      <c r="D4467" s="29" t="n">
        <v>94.9</v>
      </c>
      <c r="E4467" s="29" t="n">
        <f aca="false">D4467/10</f>
        <v>9.49</v>
      </c>
      <c r="F4467" s="29" t="n">
        <f aca="false">(E4467+Einstellungen!$B$20)*(1+Einstellungen!$B$10)</f>
        <v>33.49374</v>
      </c>
      <c r="G4467" s="21" t="str">
        <f aca="false">IF(F4467&lt;Einstellungen!$B$5,"ja","nein")</f>
        <v>nein</v>
      </c>
      <c r="H4467" s="21" t="s">
        <v>19</v>
      </c>
      <c r="I4467" s="29" t="n">
        <f aca="false">INDEX(Einstellungen!$B$27:$B$50,2)</f>
        <v>0.5</v>
      </c>
      <c r="J4467" s="29" t="n">
        <f aca="false">F4467*I4467</f>
        <v>16.74687</v>
      </c>
    </row>
    <row r="4468" customFormat="false" ht="15" hidden="false" customHeight="false" outlineLevel="0" collapsed="false">
      <c r="A4468" s="28" t="n">
        <v>45767</v>
      </c>
      <c r="B4468" s="21" t="s">
        <v>114</v>
      </c>
      <c r="C4468" s="21" t="s">
        <v>139</v>
      </c>
      <c r="D4468" s="29" t="n">
        <v>98.98</v>
      </c>
      <c r="E4468" s="29" t="n">
        <f aca="false">D4468/10</f>
        <v>9.898</v>
      </c>
      <c r="F4468" s="29" t="n">
        <f aca="false">(E4468+Einstellungen!$B$20)*(1+Einstellungen!$B$10)</f>
        <v>33.97926</v>
      </c>
      <c r="G4468" s="21" t="str">
        <f aca="false">IF(F4468&lt;Einstellungen!$B$5,"ja","nein")</f>
        <v>nein</v>
      </c>
      <c r="H4468" s="21" t="s">
        <v>19</v>
      </c>
      <c r="I4468" s="29" t="n">
        <f aca="false">INDEX(Einstellungen!$B$27:$B$50,3)</f>
        <v>0.45</v>
      </c>
      <c r="J4468" s="29" t="n">
        <f aca="false">F4468*I4468</f>
        <v>15.290667</v>
      </c>
    </row>
    <row r="4469" customFormat="false" ht="15" hidden="false" customHeight="false" outlineLevel="0" collapsed="false">
      <c r="A4469" s="28" t="n">
        <v>45767</v>
      </c>
      <c r="B4469" s="21" t="s">
        <v>115</v>
      </c>
      <c r="C4469" s="21" t="s">
        <v>139</v>
      </c>
      <c r="D4469" s="29" t="n">
        <v>97.41</v>
      </c>
      <c r="E4469" s="29" t="n">
        <f aca="false">D4469/10</f>
        <v>9.741</v>
      </c>
      <c r="F4469" s="29" t="n">
        <f aca="false">(E4469+Einstellungen!$B$20)*(1+Einstellungen!$B$10)</f>
        <v>33.79243</v>
      </c>
      <c r="G4469" s="21" t="str">
        <f aca="false">IF(F4469&lt;Einstellungen!$B$5,"ja","nein")</f>
        <v>nein</v>
      </c>
      <c r="H4469" s="21" t="s">
        <v>19</v>
      </c>
      <c r="I4469" s="29" t="n">
        <f aca="false">INDEX(Einstellungen!$B$27:$B$50,4)</f>
        <v>0.45</v>
      </c>
      <c r="J4469" s="29" t="n">
        <f aca="false">F4469*I4469</f>
        <v>15.2065935</v>
      </c>
    </row>
    <row r="4470" customFormat="false" ht="15" hidden="false" customHeight="false" outlineLevel="0" collapsed="false">
      <c r="A4470" s="28" t="n">
        <v>45767</v>
      </c>
      <c r="B4470" s="21" t="s">
        <v>116</v>
      </c>
      <c r="C4470" s="21" t="s">
        <v>139</v>
      </c>
      <c r="D4470" s="29" t="n">
        <v>98.83</v>
      </c>
      <c r="E4470" s="29" t="n">
        <f aca="false">D4470/10</f>
        <v>9.883</v>
      </c>
      <c r="F4470" s="29" t="n">
        <f aca="false">(E4470+Einstellungen!$B$20)*(1+Einstellungen!$B$10)</f>
        <v>33.96141</v>
      </c>
      <c r="G4470" s="21" t="str">
        <f aca="false">IF(F4470&lt;Einstellungen!$B$5,"ja","nein")</f>
        <v>nein</v>
      </c>
      <c r="H4470" s="21" t="s">
        <v>19</v>
      </c>
      <c r="I4470" s="29" t="n">
        <f aca="false">INDEX(Einstellungen!$B$27:$B$50,5)</f>
        <v>0.45</v>
      </c>
      <c r="J4470" s="29" t="n">
        <f aca="false">F4470*I4470</f>
        <v>15.2826345</v>
      </c>
    </row>
    <row r="4471" customFormat="false" ht="15" hidden="false" customHeight="false" outlineLevel="0" collapsed="false">
      <c r="A4471" s="28" t="n">
        <v>45767</v>
      </c>
      <c r="B4471" s="21" t="s">
        <v>117</v>
      </c>
      <c r="C4471" s="21" t="s">
        <v>139</v>
      </c>
      <c r="D4471" s="29" t="n">
        <v>108.64</v>
      </c>
      <c r="E4471" s="29" t="n">
        <f aca="false">D4471/10</f>
        <v>10.864</v>
      </c>
      <c r="F4471" s="29" t="n">
        <f aca="false">(E4471+Einstellungen!$B$20)*(1+Einstellungen!$B$10)</f>
        <v>35.1288</v>
      </c>
      <c r="G4471" s="21" t="str">
        <f aca="false">IF(F4471&lt;Einstellungen!$B$5,"ja","nein")</f>
        <v>nein</v>
      </c>
      <c r="H4471" s="21" t="s">
        <v>19</v>
      </c>
      <c r="I4471" s="29" t="n">
        <f aca="false">INDEX(Einstellungen!$B$27:$B$50,6)</f>
        <v>0.5</v>
      </c>
      <c r="J4471" s="29" t="n">
        <f aca="false">F4471*I4471</f>
        <v>17.5644</v>
      </c>
    </row>
    <row r="4472" customFormat="false" ht="15" hidden="false" customHeight="false" outlineLevel="0" collapsed="false">
      <c r="A4472" s="28" t="n">
        <v>45767</v>
      </c>
      <c r="B4472" s="21" t="s">
        <v>118</v>
      </c>
      <c r="C4472" s="21" t="s">
        <v>139</v>
      </c>
      <c r="D4472" s="29" t="n">
        <v>109.38</v>
      </c>
      <c r="E4472" s="29" t="n">
        <f aca="false">D4472/10</f>
        <v>10.938</v>
      </c>
      <c r="F4472" s="29" t="n">
        <f aca="false">(E4472+Einstellungen!$B$20)*(1+Einstellungen!$B$10)</f>
        <v>35.21686</v>
      </c>
      <c r="G4472" s="21" t="str">
        <f aca="false">IF(F4472&lt;Einstellungen!$B$5,"ja","nein")</f>
        <v>nein</v>
      </c>
      <c r="H4472" s="21" t="s">
        <v>19</v>
      </c>
      <c r="I4472" s="29" t="n">
        <f aca="false">INDEX(Einstellungen!$B$27:$B$50,7)</f>
        <v>0.7</v>
      </c>
      <c r="J4472" s="29" t="n">
        <f aca="false">F4472*I4472</f>
        <v>24.651802</v>
      </c>
    </row>
    <row r="4473" customFormat="false" ht="15" hidden="false" customHeight="false" outlineLevel="0" collapsed="false">
      <c r="A4473" s="28" t="n">
        <v>45767</v>
      </c>
      <c r="B4473" s="21" t="s">
        <v>119</v>
      </c>
      <c r="C4473" s="21" t="s">
        <v>139</v>
      </c>
      <c r="D4473" s="29" t="n">
        <v>94.32</v>
      </c>
      <c r="E4473" s="29" t="n">
        <f aca="false">D4473/10</f>
        <v>9.432</v>
      </c>
      <c r="F4473" s="29" t="n">
        <f aca="false">(E4473+Einstellungen!$B$20)*(1+Einstellungen!$B$10)</f>
        <v>33.42472</v>
      </c>
      <c r="G4473" s="21" t="str">
        <f aca="false">IF(F4473&lt;Einstellungen!$B$5,"ja","nein")</f>
        <v>nein</v>
      </c>
      <c r="H4473" s="21" t="s">
        <v>19</v>
      </c>
      <c r="I4473" s="29" t="n">
        <f aca="false">INDEX(Einstellungen!$B$27:$B$50,8)</f>
        <v>0.95</v>
      </c>
      <c r="J4473" s="29" t="n">
        <f aca="false">F4473*I4473</f>
        <v>31.753484</v>
      </c>
    </row>
    <row r="4474" customFormat="false" ht="15" hidden="false" customHeight="false" outlineLevel="0" collapsed="false">
      <c r="A4474" s="28" t="n">
        <v>45767</v>
      </c>
      <c r="B4474" s="21" t="s">
        <v>120</v>
      </c>
      <c r="C4474" s="21" t="s">
        <v>139</v>
      </c>
      <c r="D4474" s="29" t="n">
        <v>68.6</v>
      </c>
      <c r="E4474" s="29" t="n">
        <f aca="false">D4474/10</f>
        <v>6.86</v>
      </c>
      <c r="F4474" s="29" t="n">
        <f aca="false">(E4474+Einstellungen!$B$20)*(1+Einstellungen!$B$10)</f>
        <v>30.36404</v>
      </c>
      <c r="G4474" s="21" t="str">
        <f aca="false">IF(F4474&lt;Einstellungen!$B$5,"ja","nein")</f>
        <v>nein</v>
      </c>
      <c r="H4474" s="21" t="s">
        <v>19</v>
      </c>
      <c r="I4474" s="29" t="n">
        <f aca="false">INDEX(Einstellungen!$B$27:$B$50,9)</f>
        <v>1.05</v>
      </c>
      <c r="J4474" s="29" t="n">
        <f aca="false">F4474*I4474</f>
        <v>31.882242</v>
      </c>
    </row>
    <row r="4475" customFormat="false" ht="15" hidden="false" customHeight="false" outlineLevel="0" collapsed="false">
      <c r="A4475" s="28" t="n">
        <v>45767</v>
      </c>
      <c r="B4475" s="21" t="s">
        <v>121</v>
      </c>
      <c r="C4475" s="21" t="s">
        <v>139</v>
      </c>
      <c r="D4475" s="29" t="n">
        <v>18.63</v>
      </c>
      <c r="E4475" s="29" t="n">
        <f aca="false">D4475/10</f>
        <v>1.863</v>
      </c>
      <c r="F4475" s="29" t="n">
        <f aca="false">(E4475+Einstellungen!$B$20)*(1+Einstellungen!$B$10)</f>
        <v>24.41761</v>
      </c>
      <c r="G4475" s="21" t="str">
        <f aca="false">IF(F4475&lt;Einstellungen!$B$5,"ja","nein")</f>
        <v>ja</v>
      </c>
      <c r="H4475" s="21" t="s">
        <v>19</v>
      </c>
      <c r="I4475" s="29" t="n">
        <f aca="false">INDEX(Einstellungen!$B$27:$B$50,10)</f>
        <v>1.05</v>
      </c>
      <c r="J4475" s="29" t="n">
        <f aca="false">F4475*I4475</f>
        <v>25.6384905</v>
      </c>
    </row>
    <row r="4476" customFormat="false" ht="15" hidden="false" customHeight="false" outlineLevel="0" collapsed="false">
      <c r="A4476" s="28" t="n">
        <v>45767</v>
      </c>
      <c r="B4476" s="21" t="s">
        <v>122</v>
      </c>
      <c r="C4476" s="21" t="s">
        <v>139</v>
      </c>
      <c r="D4476" s="29" t="n">
        <v>0</v>
      </c>
      <c r="E4476" s="29" t="n">
        <f aca="false">D4476/10</f>
        <v>0</v>
      </c>
      <c r="F4476" s="29" t="n">
        <f aca="false">(E4476+Einstellungen!$B$20)*(1+Einstellungen!$B$10)</f>
        <v>22.20064</v>
      </c>
      <c r="G4476" s="21" t="str">
        <f aca="false">IF(F4476&lt;Einstellungen!$B$5,"ja","nein")</f>
        <v>ja</v>
      </c>
      <c r="H4476" s="21" t="s">
        <v>19</v>
      </c>
      <c r="I4476" s="29" t="n">
        <f aca="false">INDEX(Einstellungen!$B$27:$B$50,11)</f>
        <v>1.05</v>
      </c>
      <c r="J4476" s="29" t="n">
        <f aca="false">F4476*I4476</f>
        <v>23.310672</v>
      </c>
    </row>
    <row r="4477" customFormat="false" ht="15" hidden="false" customHeight="false" outlineLevel="0" collapsed="false">
      <c r="A4477" s="28" t="n">
        <v>45767</v>
      </c>
      <c r="B4477" s="21" t="s">
        <v>123</v>
      </c>
      <c r="C4477" s="21" t="s">
        <v>139</v>
      </c>
      <c r="D4477" s="29" t="n">
        <v>-5.72</v>
      </c>
      <c r="E4477" s="29" t="n">
        <f aca="false">D4477/10</f>
        <v>-0.572</v>
      </c>
      <c r="F4477" s="29" t="n">
        <f aca="false">(E4477+Einstellungen!$B$20)*(1+Einstellungen!$B$10)</f>
        <v>21.51996</v>
      </c>
      <c r="G4477" s="21" t="str">
        <f aca="false">IF(F4477&lt;Einstellungen!$B$5,"ja","nein")</f>
        <v>ja</v>
      </c>
      <c r="H4477" s="21" t="s">
        <v>19</v>
      </c>
      <c r="I4477" s="29" t="n">
        <f aca="false">INDEX(Einstellungen!$B$27:$B$50,12)</f>
        <v>1.1</v>
      </c>
      <c r="J4477" s="29" t="n">
        <f aca="false">F4477*I4477</f>
        <v>23.671956</v>
      </c>
    </row>
    <row r="4478" customFormat="false" ht="15" hidden="false" customHeight="false" outlineLevel="0" collapsed="false">
      <c r="A4478" s="28" t="n">
        <v>45767</v>
      </c>
      <c r="B4478" s="21" t="s">
        <v>124</v>
      </c>
      <c r="C4478" s="21" t="s">
        <v>139</v>
      </c>
      <c r="D4478" s="29" t="n">
        <v>-34.99</v>
      </c>
      <c r="E4478" s="29" t="n">
        <f aca="false">D4478/10</f>
        <v>-3.499</v>
      </c>
      <c r="F4478" s="29" t="n">
        <f aca="false">(E4478+Einstellungen!$B$20)*(1+Einstellungen!$B$10)</f>
        <v>18.03683</v>
      </c>
      <c r="G4478" s="21" t="str">
        <f aca="false">IF(F4478&lt;Einstellungen!$B$5,"ja","nein")</f>
        <v>ja</v>
      </c>
      <c r="H4478" s="21" t="s">
        <v>19</v>
      </c>
      <c r="I4478" s="29" t="n">
        <f aca="false">INDEX(Einstellungen!$B$27:$B$50,13)</f>
        <v>1.2</v>
      </c>
      <c r="J4478" s="29" t="n">
        <f aca="false">F4478*I4478</f>
        <v>21.644196</v>
      </c>
    </row>
    <row r="4479" customFormat="false" ht="15" hidden="false" customHeight="false" outlineLevel="0" collapsed="false">
      <c r="A4479" s="28" t="n">
        <v>45767</v>
      </c>
      <c r="B4479" s="21" t="s">
        <v>125</v>
      </c>
      <c r="C4479" s="21" t="s">
        <v>139</v>
      </c>
      <c r="D4479" s="29" t="n">
        <v>-52.42</v>
      </c>
      <c r="E4479" s="29" t="n">
        <f aca="false">D4479/10</f>
        <v>-5.242</v>
      </c>
      <c r="F4479" s="29" t="n">
        <f aca="false">(E4479+Einstellungen!$B$20)*(1+Einstellungen!$B$10)</f>
        <v>15.96266</v>
      </c>
      <c r="G4479" s="21" t="str">
        <f aca="false">IF(F4479&lt;Einstellungen!$B$5,"ja","nein")</f>
        <v>ja</v>
      </c>
      <c r="H4479" s="21" t="s">
        <v>19</v>
      </c>
      <c r="I4479" s="29" t="n">
        <f aca="false">INDEX(Einstellungen!$B$27:$B$50,14)</f>
        <v>1.15</v>
      </c>
      <c r="J4479" s="29" t="n">
        <f aca="false">F4479*I4479</f>
        <v>18.357059</v>
      </c>
    </row>
    <row r="4480" customFormat="false" ht="15" hidden="false" customHeight="false" outlineLevel="0" collapsed="false">
      <c r="A4480" s="28" t="n">
        <v>45767</v>
      </c>
      <c r="B4480" s="21" t="s">
        <v>126</v>
      </c>
      <c r="C4480" s="21" t="s">
        <v>139</v>
      </c>
      <c r="D4480" s="29" t="n">
        <v>-40.05</v>
      </c>
      <c r="E4480" s="29" t="n">
        <f aca="false">D4480/10</f>
        <v>-4.005</v>
      </c>
      <c r="F4480" s="29" t="n">
        <f aca="false">(E4480+Einstellungen!$B$20)*(1+Einstellungen!$B$10)</f>
        <v>17.43469</v>
      </c>
      <c r="G4480" s="21" t="str">
        <f aca="false">IF(F4480&lt;Einstellungen!$B$5,"ja","nein")</f>
        <v>ja</v>
      </c>
      <c r="H4480" s="21" t="s">
        <v>19</v>
      </c>
      <c r="I4480" s="29" t="n">
        <f aca="false">INDEX(Einstellungen!$B$27:$B$50,15)</f>
        <v>1</v>
      </c>
      <c r="J4480" s="29" t="n">
        <f aca="false">F4480*I4480</f>
        <v>17.43469</v>
      </c>
    </row>
    <row r="4481" customFormat="false" ht="15" hidden="false" customHeight="false" outlineLevel="0" collapsed="false">
      <c r="A4481" s="28" t="n">
        <v>45767</v>
      </c>
      <c r="B4481" s="21" t="s">
        <v>127</v>
      </c>
      <c r="C4481" s="21" t="s">
        <v>139</v>
      </c>
      <c r="D4481" s="29" t="n">
        <v>-4.76</v>
      </c>
      <c r="E4481" s="29" t="n">
        <f aca="false">D4481/10</f>
        <v>-0.476</v>
      </c>
      <c r="F4481" s="29" t="n">
        <f aca="false">(E4481+Einstellungen!$B$20)*(1+Einstellungen!$B$10)</f>
        <v>21.6342</v>
      </c>
      <c r="G4481" s="21" t="str">
        <f aca="false">IF(F4481&lt;Einstellungen!$B$5,"ja","nein")</f>
        <v>ja</v>
      </c>
      <c r="H4481" s="21" t="s">
        <v>19</v>
      </c>
      <c r="I4481" s="29" t="n">
        <f aca="false">INDEX(Einstellungen!$B$27:$B$50,16)</f>
        <v>0.95</v>
      </c>
      <c r="J4481" s="29" t="n">
        <f aca="false">F4481*I4481</f>
        <v>20.55249</v>
      </c>
    </row>
    <row r="4482" customFormat="false" ht="15" hidden="false" customHeight="false" outlineLevel="0" collapsed="false">
      <c r="A4482" s="28" t="n">
        <v>45767</v>
      </c>
      <c r="B4482" s="21" t="s">
        <v>128</v>
      </c>
      <c r="C4482" s="21" t="s">
        <v>139</v>
      </c>
      <c r="D4482" s="29" t="n">
        <v>0</v>
      </c>
      <c r="E4482" s="29" t="n">
        <f aca="false">D4482/10</f>
        <v>0</v>
      </c>
      <c r="F4482" s="29" t="n">
        <f aca="false">(E4482+Einstellungen!$B$20)*(1+Einstellungen!$B$10)</f>
        <v>22.20064</v>
      </c>
      <c r="G4482" s="21" t="str">
        <f aca="false">IF(F4482&lt;Einstellungen!$B$5,"ja","nein")</f>
        <v>ja</v>
      </c>
      <c r="H4482" s="21" t="s">
        <v>19</v>
      </c>
      <c r="I4482" s="29" t="n">
        <f aca="false">INDEX(Einstellungen!$B$27:$B$50,17)</f>
        <v>0.95</v>
      </c>
      <c r="J4482" s="29" t="n">
        <f aca="false">F4482*I4482</f>
        <v>21.090608</v>
      </c>
    </row>
    <row r="4483" customFormat="false" ht="15" hidden="false" customHeight="false" outlineLevel="0" collapsed="false">
      <c r="A4483" s="28" t="n">
        <v>45767</v>
      </c>
      <c r="B4483" s="21" t="s">
        <v>129</v>
      </c>
      <c r="C4483" s="21" t="s">
        <v>139</v>
      </c>
      <c r="D4483" s="29" t="n">
        <v>72.42</v>
      </c>
      <c r="E4483" s="29" t="n">
        <f aca="false">D4483/10</f>
        <v>7.242</v>
      </c>
      <c r="F4483" s="29" t="n">
        <f aca="false">(E4483+Einstellungen!$B$20)*(1+Einstellungen!$B$10)</f>
        <v>30.81862</v>
      </c>
      <c r="G4483" s="21" t="str">
        <f aca="false">IF(F4483&lt;Einstellungen!$B$5,"ja","nein")</f>
        <v>nein</v>
      </c>
      <c r="H4483" s="21" t="s">
        <v>19</v>
      </c>
      <c r="I4483" s="29" t="n">
        <f aca="false">INDEX(Einstellungen!$B$27:$B$50,18)</f>
        <v>1.1</v>
      </c>
      <c r="J4483" s="29" t="n">
        <f aca="false">F4483*I4483</f>
        <v>33.900482</v>
      </c>
    </row>
    <row r="4484" customFormat="false" ht="15" hidden="false" customHeight="false" outlineLevel="0" collapsed="false">
      <c r="A4484" s="28" t="n">
        <v>45767</v>
      </c>
      <c r="B4484" s="21" t="s">
        <v>130</v>
      </c>
      <c r="C4484" s="21" t="s">
        <v>139</v>
      </c>
      <c r="D4484" s="29" t="n">
        <v>106.81</v>
      </c>
      <c r="E4484" s="29" t="n">
        <f aca="false">D4484/10</f>
        <v>10.681</v>
      </c>
      <c r="F4484" s="29" t="n">
        <f aca="false">(E4484+Einstellungen!$B$20)*(1+Einstellungen!$B$10)</f>
        <v>34.91103</v>
      </c>
      <c r="G4484" s="21" t="str">
        <f aca="false">IF(F4484&lt;Einstellungen!$B$5,"ja","nein")</f>
        <v>nein</v>
      </c>
      <c r="H4484" s="21" t="s">
        <v>19</v>
      </c>
      <c r="I4484" s="29" t="n">
        <f aca="false">INDEX(Einstellungen!$B$27:$B$50,19)</f>
        <v>1.35</v>
      </c>
      <c r="J4484" s="29" t="n">
        <f aca="false">F4484*I4484</f>
        <v>47.1298905</v>
      </c>
    </row>
    <row r="4485" customFormat="false" ht="15" hidden="false" customHeight="false" outlineLevel="0" collapsed="false">
      <c r="A4485" s="28" t="n">
        <v>45767</v>
      </c>
      <c r="B4485" s="21" t="s">
        <v>131</v>
      </c>
      <c r="C4485" s="21" t="s">
        <v>139</v>
      </c>
      <c r="D4485" s="29" t="n">
        <v>119.94</v>
      </c>
      <c r="E4485" s="29" t="n">
        <f aca="false">D4485/10</f>
        <v>11.994</v>
      </c>
      <c r="F4485" s="29" t="n">
        <f aca="false">(E4485+Einstellungen!$B$20)*(1+Einstellungen!$B$10)</f>
        <v>36.4735</v>
      </c>
      <c r="G4485" s="21" t="str">
        <f aca="false">IF(F4485&lt;Einstellungen!$B$5,"ja","nein")</f>
        <v>nein</v>
      </c>
      <c r="H4485" s="21" t="s">
        <v>19</v>
      </c>
      <c r="I4485" s="29" t="n">
        <f aca="false">INDEX(Einstellungen!$B$27:$B$50,20)</f>
        <v>1.45</v>
      </c>
      <c r="J4485" s="29" t="n">
        <f aca="false">F4485*I4485</f>
        <v>52.886575</v>
      </c>
    </row>
    <row r="4486" customFormat="false" ht="15" hidden="false" customHeight="false" outlineLevel="0" collapsed="false">
      <c r="A4486" s="28" t="n">
        <v>45767</v>
      </c>
      <c r="B4486" s="21" t="s">
        <v>132</v>
      </c>
      <c r="C4486" s="21" t="s">
        <v>139</v>
      </c>
      <c r="D4486" s="29" t="n">
        <v>144.95</v>
      </c>
      <c r="E4486" s="29" t="n">
        <f aca="false">D4486/10</f>
        <v>14.495</v>
      </c>
      <c r="F4486" s="29" t="n">
        <f aca="false">(E4486+Einstellungen!$B$20)*(1+Einstellungen!$B$10)</f>
        <v>39.44969</v>
      </c>
      <c r="G4486" s="21" t="str">
        <f aca="false">IF(F4486&lt;Einstellungen!$B$5,"ja","nein")</f>
        <v>nein</v>
      </c>
      <c r="H4486" s="21" t="s">
        <v>19</v>
      </c>
      <c r="I4486" s="29" t="n">
        <f aca="false">INDEX(Einstellungen!$B$27:$B$50,21)</f>
        <v>1.4</v>
      </c>
      <c r="J4486" s="29" t="n">
        <f aca="false">F4486*I4486</f>
        <v>55.229566</v>
      </c>
    </row>
    <row r="4487" customFormat="false" ht="15" hidden="false" customHeight="false" outlineLevel="0" collapsed="false">
      <c r="A4487" s="28" t="n">
        <v>45767</v>
      </c>
      <c r="B4487" s="21" t="s">
        <v>133</v>
      </c>
      <c r="C4487" s="21" t="s">
        <v>139</v>
      </c>
      <c r="D4487" s="29" t="n">
        <v>137.56</v>
      </c>
      <c r="E4487" s="29" t="n">
        <f aca="false">D4487/10</f>
        <v>13.756</v>
      </c>
      <c r="F4487" s="29" t="n">
        <f aca="false">(E4487+Einstellungen!$B$20)*(1+Einstellungen!$B$10)</f>
        <v>38.57028</v>
      </c>
      <c r="G4487" s="21" t="str">
        <f aca="false">IF(F4487&lt;Einstellungen!$B$5,"ja","nein")</f>
        <v>nein</v>
      </c>
      <c r="H4487" s="21" t="s">
        <v>19</v>
      </c>
      <c r="I4487" s="29" t="n">
        <f aca="false">INDEX(Einstellungen!$B$27:$B$50,22)</f>
        <v>1.25</v>
      </c>
      <c r="J4487" s="29" t="n">
        <f aca="false">F4487*I4487</f>
        <v>48.21285</v>
      </c>
    </row>
    <row r="4488" customFormat="false" ht="15" hidden="false" customHeight="false" outlineLevel="0" collapsed="false">
      <c r="A4488" s="28" t="n">
        <v>45767</v>
      </c>
      <c r="B4488" s="21" t="s">
        <v>134</v>
      </c>
      <c r="C4488" s="21" t="s">
        <v>139</v>
      </c>
      <c r="D4488" s="29" t="n">
        <v>121.82</v>
      </c>
      <c r="E4488" s="29" t="n">
        <f aca="false">D4488/10</f>
        <v>12.182</v>
      </c>
      <c r="F4488" s="29" t="n">
        <f aca="false">(E4488+Einstellungen!$B$20)*(1+Einstellungen!$B$10)</f>
        <v>36.69722</v>
      </c>
      <c r="G4488" s="21" t="str">
        <f aca="false">IF(F4488&lt;Einstellungen!$B$5,"ja","nein")</f>
        <v>nein</v>
      </c>
      <c r="H4488" s="21" t="s">
        <v>19</v>
      </c>
      <c r="I4488" s="29" t="n">
        <f aca="false">INDEX(Einstellungen!$B$27:$B$50,23)</f>
        <v>1.05</v>
      </c>
      <c r="J4488" s="29" t="n">
        <f aca="false">F4488*I4488</f>
        <v>38.532081</v>
      </c>
    </row>
    <row r="4489" customFormat="false" ht="15" hidden="false" customHeight="false" outlineLevel="0" collapsed="false">
      <c r="A4489" s="28" t="n">
        <v>45767</v>
      </c>
      <c r="B4489" s="21" t="s">
        <v>135</v>
      </c>
      <c r="C4489" s="21" t="s">
        <v>139</v>
      </c>
      <c r="D4489" s="29" t="n">
        <v>110.68</v>
      </c>
      <c r="E4489" s="29" t="n">
        <f aca="false">D4489/10</f>
        <v>11.068</v>
      </c>
      <c r="F4489" s="29" t="n">
        <f aca="false">(E4489+Einstellungen!$B$20)*(1+Einstellungen!$B$10)</f>
        <v>35.37156</v>
      </c>
      <c r="G4489" s="21" t="str">
        <f aca="false">IF(F4489&lt;Einstellungen!$B$5,"ja","nein")</f>
        <v>nein</v>
      </c>
      <c r="H4489" s="21" t="s">
        <v>19</v>
      </c>
      <c r="I4489" s="29" t="n">
        <f aca="false">INDEX(Einstellungen!$B$27:$B$50,24)</f>
        <v>0.8</v>
      </c>
      <c r="J4489" s="29" t="n">
        <f aca="false">F4489*I4489</f>
        <v>28.297248</v>
      </c>
    </row>
    <row r="4490" customFormat="false" ht="15" hidden="false" customHeight="false" outlineLevel="0" collapsed="false">
      <c r="A4490" s="28" t="n">
        <v>45768</v>
      </c>
      <c r="B4490" s="21" t="s">
        <v>111</v>
      </c>
      <c r="C4490" s="21" t="s">
        <v>140</v>
      </c>
      <c r="D4490" s="29" t="n">
        <v>108.58</v>
      </c>
      <c r="E4490" s="29" t="n">
        <f aca="false">D4490/10</f>
        <v>10.858</v>
      </c>
      <c r="F4490" s="29" t="n">
        <f aca="false">(E4490+Einstellungen!$B$20)*(1+Einstellungen!$B$10)</f>
        <v>35.12166</v>
      </c>
      <c r="G4490" s="21" t="str">
        <f aca="false">IF(F4490&lt;Einstellungen!$B$5,"ja","nein")</f>
        <v>nein</v>
      </c>
      <c r="H4490" s="21" t="s">
        <v>19</v>
      </c>
      <c r="I4490" s="29" t="n">
        <f aca="false">INDEX(Einstellungen!$B$27:$B$50,1)</f>
        <v>0.6</v>
      </c>
      <c r="J4490" s="29" t="n">
        <f aca="false">F4490*I4490</f>
        <v>21.072996</v>
      </c>
    </row>
    <row r="4491" customFormat="false" ht="15" hidden="false" customHeight="false" outlineLevel="0" collapsed="false">
      <c r="A4491" s="28" t="n">
        <v>45768</v>
      </c>
      <c r="B4491" s="21" t="s">
        <v>113</v>
      </c>
      <c r="C4491" s="21" t="s">
        <v>140</v>
      </c>
      <c r="D4491" s="29" t="n">
        <v>97.59</v>
      </c>
      <c r="E4491" s="29" t="n">
        <f aca="false">D4491/10</f>
        <v>9.759</v>
      </c>
      <c r="F4491" s="29" t="n">
        <f aca="false">(E4491+Einstellungen!$B$20)*(1+Einstellungen!$B$10)</f>
        <v>33.81385</v>
      </c>
      <c r="G4491" s="21" t="str">
        <f aca="false">IF(F4491&lt;Einstellungen!$B$5,"ja","nein")</f>
        <v>nein</v>
      </c>
      <c r="H4491" s="21" t="s">
        <v>19</v>
      </c>
      <c r="I4491" s="29" t="n">
        <f aca="false">INDEX(Einstellungen!$B$27:$B$50,2)</f>
        <v>0.5</v>
      </c>
      <c r="J4491" s="29" t="n">
        <f aca="false">F4491*I4491</f>
        <v>16.906925</v>
      </c>
    </row>
    <row r="4492" customFormat="false" ht="15" hidden="false" customHeight="false" outlineLevel="0" collapsed="false">
      <c r="A4492" s="28" t="n">
        <v>45768</v>
      </c>
      <c r="B4492" s="21" t="s">
        <v>114</v>
      </c>
      <c r="C4492" s="21" t="s">
        <v>140</v>
      </c>
      <c r="D4492" s="29" t="n">
        <v>96.47</v>
      </c>
      <c r="E4492" s="29" t="n">
        <f aca="false">D4492/10</f>
        <v>9.647</v>
      </c>
      <c r="F4492" s="29" t="n">
        <f aca="false">(E4492+Einstellungen!$B$20)*(1+Einstellungen!$B$10)</f>
        <v>33.68057</v>
      </c>
      <c r="G4492" s="21" t="str">
        <f aca="false">IF(F4492&lt;Einstellungen!$B$5,"ja","nein")</f>
        <v>nein</v>
      </c>
      <c r="H4492" s="21" t="s">
        <v>19</v>
      </c>
      <c r="I4492" s="29" t="n">
        <f aca="false">INDEX(Einstellungen!$B$27:$B$50,3)</f>
        <v>0.45</v>
      </c>
      <c r="J4492" s="29" t="n">
        <f aca="false">F4492*I4492</f>
        <v>15.1562565</v>
      </c>
    </row>
    <row r="4493" customFormat="false" ht="15" hidden="false" customHeight="false" outlineLevel="0" collapsed="false">
      <c r="A4493" s="28" t="n">
        <v>45768</v>
      </c>
      <c r="B4493" s="21" t="s">
        <v>115</v>
      </c>
      <c r="C4493" s="21" t="s">
        <v>140</v>
      </c>
      <c r="D4493" s="29" t="n">
        <v>96.84</v>
      </c>
      <c r="E4493" s="29" t="n">
        <f aca="false">D4493/10</f>
        <v>9.684</v>
      </c>
      <c r="F4493" s="29" t="n">
        <f aca="false">(E4493+Einstellungen!$B$20)*(1+Einstellungen!$B$10)</f>
        <v>33.7246</v>
      </c>
      <c r="G4493" s="21" t="str">
        <f aca="false">IF(F4493&lt;Einstellungen!$B$5,"ja","nein")</f>
        <v>nein</v>
      </c>
      <c r="H4493" s="21" t="s">
        <v>19</v>
      </c>
      <c r="I4493" s="29" t="n">
        <f aca="false">INDEX(Einstellungen!$B$27:$B$50,4)</f>
        <v>0.45</v>
      </c>
      <c r="J4493" s="29" t="n">
        <f aca="false">F4493*I4493</f>
        <v>15.17607</v>
      </c>
    </row>
    <row r="4494" customFormat="false" ht="15" hidden="false" customHeight="false" outlineLevel="0" collapsed="false">
      <c r="A4494" s="28" t="n">
        <v>45768</v>
      </c>
      <c r="B4494" s="21" t="s">
        <v>116</v>
      </c>
      <c r="C4494" s="21" t="s">
        <v>140</v>
      </c>
      <c r="D4494" s="29" t="n">
        <v>97.98</v>
      </c>
      <c r="E4494" s="29" t="n">
        <f aca="false">D4494/10</f>
        <v>9.798</v>
      </c>
      <c r="F4494" s="29" t="n">
        <f aca="false">(E4494+Einstellungen!$B$20)*(1+Einstellungen!$B$10)</f>
        <v>33.86026</v>
      </c>
      <c r="G4494" s="21" t="str">
        <f aca="false">IF(F4494&lt;Einstellungen!$B$5,"ja","nein")</f>
        <v>nein</v>
      </c>
      <c r="H4494" s="21" t="s">
        <v>19</v>
      </c>
      <c r="I4494" s="29" t="n">
        <f aca="false">INDEX(Einstellungen!$B$27:$B$50,5)</f>
        <v>0.45</v>
      </c>
      <c r="J4494" s="29" t="n">
        <f aca="false">F4494*I4494</f>
        <v>15.237117</v>
      </c>
    </row>
    <row r="4495" customFormat="false" ht="15" hidden="false" customHeight="false" outlineLevel="0" collapsed="false">
      <c r="A4495" s="28" t="n">
        <v>45768</v>
      </c>
      <c r="B4495" s="21" t="s">
        <v>117</v>
      </c>
      <c r="C4495" s="21" t="s">
        <v>140</v>
      </c>
      <c r="D4495" s="29" t="n">
        <v>98.54</v>
      </c>
      <c r="E4495" s="29" t="n">
        <f aca="false">D4495/10</f>
        <v>9.854</v>
      </c>
      <c r="F4495" s="29" t="n">
        <f aca="false">(E4495+Einstellungen!$B$20)*(1+Einstellungen!$B$10)</f>
        <v>33.9269</v>
      </c>
      <c r="G4495" s="21" t="str">
        <f aca="false">IF(F4495&lt;Einstellungen!$B$5,"ja","nein")</f>
        <v>nein</v>
      </c>
      <c r="H4495" s="21" t="s">
        <v>19</v>
      </c>
      <c r="I4495" s="29" t="n">
        <f aca="false">INDEX(Einstellungen!$B$27:$B$50,6)</f>
        <v>0.5</v>
      </c>
      <c r="J4495" s="29" t="n">
        <f aca="false">F4495*I4495</f>
        <v>16.96345</v>
      </c>
    </row>
    <row r="4496" customFormat="false" ht="15" hidden="false" customHeight="false" outlineLevel="0" collapsed="false">
      <c r="A4496" s="28" t="n">
        <v>45768</v>
      </c>
      <c r="B4496" s="21" t="s">
        <v>118</v>
      </c>
      <c r="C4496" s="21" t="s">
        <v>140</v>
      </c>
      <c r="D4496" s="29" t="n">
        <v>97.07</v>
      </c>
      <c r="E4496" s="29" t="n">
        <f aca="false">D4496/10</f>
        <v>9.707</v>
      </c>
      <c r="F4496" s="29" t="n">
        <f aca="false">(E4496+Einstellungen!$B$20)*(1+Einstellungen!$B$10)</f>
        <v>33.75197</v>
      </c>
      <c r="G4496" s="21" t="str">
        <f aca="false">IF(F4496&lt;Einstellungen!$B$5,"ja","nein")</f>
        <v>nein</v>
      </c>
      <c r="H4496" s="21" t="s">
        <v>19</v>
      </c>
      <c r="I4496" s="29" t="n">
        <f aca="false">INDEX(Einstellungen!$B$27:$B$50,7)</f>
        <v>0.7</v>
      </c>
      <c r="J4496" s="29" t="n">
        <f aca="false">F4496*I4496</f>
        <v>23.626379</v>
      </c>
    </row>
    <row r="4497" customFormat="false" ht="15" hidden="false" customHeight="false" outlineLevel="0" collapsed="false">
      <c r="A4497" s="28" t="n">
        <v>45768</v>
      </c>
      <c r="B4497" s="21" t="s">
        <v>119</v>
      </c>
      <c r="C4497" s="21" t="s">
        <v>140</v>
      </c>
      <c r="D4497" s="29" t="n">
        <v>91.31</v>
      </c>
      <c r="E4497" s="29" t="n">
        <f aca="false">D4497/10</f>
        <v>9.131</v>
      </c>
      <c r="F4497" s="29" t="n">
        <f aca="false">(E4497+Einstellungen!$B$20)*(1+Einstellungen!$B$10)</f>
        <v>33.06653</v>
      </c>
      <c r="G4497" s="21" t="str">
        <f aca="false">IF(F4497&lt;Einstellungen!$B$5,"ja","nein")</f>
        <v>nein</v>
      </c>
      <c r="H4497" s="21" t="s">
        <v>19</v>
      </c>
      <c r="I4497" s="29" t="n">
        <f aca="false">INDEX(Einstellungen!$B$27:$B$50,8)</f>
        <v>0.95</v>
      </c>
      <c r="J4497" s="29" t="n">
        <f aca="false">F4497*I4497</f>
        <v>31.4132035</v>
      </c>
    </row>
    <row r="4498" customFormat="false" ht="15" hidden="false" customHeight="false" outlineLevel="0" collapsed="false">
      <c r="A4498" s="28" t="n">
        <v>45768</v>
      </c>
      <c r="B4498" s="21" t="s">
        <v>120</v>
      </c>
      <c r="C4498" s="21" t="s">
        <v>140</v>
      </c>
      <c r="D4498" s="29" t="n">
        <v>88.5</v>
      </c>
      <c r="E4498" s="29" t="n">
        <f aca="false">D4498/10</f>
        <v>8.85</v>
      </c>
      <c r="F4498" s="29" t="n">
        <f aca="false">(E4498+Einstellungen!$B$20)*(1+Einstellungen!$B$10)</f>
        <v>32.73214</v>
      </c>
      <c r="G4498" s="21" t="str">
        <f aca="false">IF(F4498&lt;Einstellungen!$B$5,"ja","nein")</f>
        <v>nein</v>
      </c>
      <c r="H4498" s="21" t="s">
        <v>19</v>
      </c>
      <c r="I4498" s="29" t="n">
        <f aca="false">INDEX(Einstellungen!$B$27:$B$50,9)</f>
        <v>1.05</v>
      </c>
      <c r="J4498" s="29" t="n">
        <f aca="false">F4498*I4498</f>
        <v>34.368747</v>
      </c>
    </row>
    <row r="4499" customFormat="false" ht="15" hidden="false" customHeight="false" outlineLevel="0" collapsed="false">
      <c r="A4499" s="28" t="n">
        <v>45768</v>
      </c>
      <c r="B4499" s="21" t="s">
        <v>121</v>
      </c>
      <c r="C4499" s="21" t="s">
        <v>140</v>
      </c>
      <c r="D4499" s="29" t="n">
        <v>87.99</v>
      </c>
      <c r="E4499" s="29" t="n">
        <f aca="false">D4499/10</f>
        <v>8.799</v>
      </c>
      <c r="F4499" s="29" t="n">
        <f aca="false">(E4499+Einstellungen!$B$20)*(1+Einstellungen!$B$10)</f>
        <v>32.67145</v>
      </c>
      <c r="G4499" s="21" t="str">
        <f aca="false">IF(F4499&lt;Einstellungen!$B$5,"ja","nein")</f>
        <v>nein</v>
      </c>
      <c r="H4499" s="21" t="s">
        <v>19</v>
      </c>
      <c r="I4499" s="29" t="n">
        <f aca="false">INDEX(Einstellungen!$B$27:$B$50,10)</f>
        <v>1.05</v>
      </c>
      <c r="J4499" s="29" t="n">
        <f aca="false">F4499*I4499</f>
        <v>34.3050225</v>
      </c>
    </row>
    <row r="4500" customFormat="false" ht="15" hidden="false" customHeight="false" outlineLevel="0" collapsed="false">
      <c r="A4500" s="28" t="n">
        <v>45768</v>
      </c>
      <c r="B4500" s="21" t="s">
        <v>122</v>
      </c>
      <c r="C4500" s="21" t="s">
        <v>140</v>
      </c>
      <c r="D4500" s="29" t="n">
        <v>65.24</v>
      </c>
      <c r="E4500" s="29" t="n">
        <f aca="false">D4500/10</f>
        <v>6.524</v>
      </c>
      <c r="F4500" s="29" t="n">
        <f aca="false">(E4500+Einstellungen!$B$20)*(1+Einstellungen!$B$10)</f>
        <v>29.9642</v>
      </c>
      <c r="G4500" s="21" t="str">
        <f aca="false">IF(F4500&lt;Einstellungen!$B$5,"ja","nein")</f>
        <v>nein</v>
      </c>
      <c r="H4500" s="21" t="s">
        <v>19</v>
      </c>
      <c r="I4500" s="29" t="n">
        <f aca="false">INDEX(Einstellungen!$B$27:$B$50,11)</f>
        <v>1.05</v>
      </c>
      <c r="J4500" s="29" t="n">
        <f aca="false">F4500*I4500</f>
        <v>31.46241</v>
      </c>
    </row>
    <row r="4501" customFormat="false" ht="15" hidden="false" customHeight="false" outlineLevel="0" collapsed="false">
      <c r="A4501" s="28" t="n">
        <v>45768</v>
      </c>
      <c r="B4501" s="21" t="s">
        <v>123</v>
      </c>
      <c r="C4501" s="21" t="s">
        <v>140</v>
      </c>
      <c r="D4501" s="29" t="n">
        <v>33.88</v>
      </c>
      <c r="E4501" s="29" t="n">
        <f aca="false">D4501/10</f>
        <v>3.388</v>
      </c>
      <c r="F4501" s="29" t="n">
        <f aca="false">(E4501+Einstellungen!$B$20)*(1+Einstellungen!$B$10)</f>
        <v>26.23236</v>
      </c>
      <c r="G4501" s="21" t="str">
        <f aca="false">IF(F4501&lt;Einstellungen!$B$5,"ja","nein")</f>
        <v>ja</v>
      </c>
      <c r="H4501" s="21" t="s">
        <v>19</v>
      </c>
      <c r="I4501" s="29" t="n">
        <f aca="false">INDEX(Einstellungen!$B$27:$B$50,12)</f>
        <v>1.1</v>
      </c>
      <c r="J4501" s="29" t="n">
        <f aca="false">F4501*I4501</f>
        <v>28.855596</v>
      </c>
    </row>
    <row r="4502" customFormat="false" ht="15" hidden="false" customHeight="false" outlineLevel="0" collapsed="false">
      <c r="A4502" s="28" t="n">
        <v>45768</v>
      </c>
      <c r="B4502" s="21" t="s">
        <v>124</v>
      </c>
      <c r="C4502" s="21" t="s">
        <v>140</v>
      </c>
      <c r="D4502" s="29" t="n">
        <v>17.19</v>
      </c>
      <c r="E4502" s="29" t="n">
        <f aca="false">D4502/10</f>
        <v>1.719</v>
      </c>
      <c r="F4502" s="29" t="n">
        <f aca="false">(E4502+Einstellungen!$B$20)*(1+Einstellungen!$B$10)</f>
        <v>24.24625</v>
      </c>
      <c r="G4502" s="21" t="str">
        <f aca="false">IF(F4502&lt;Einstellungen!$B$5,"ja","nein")</f>
        <v>ja</v>
      </c>
      <c r="H4502" s="21" t="s">
        <v>19</v>
      </c>
      <c r="I4502" s="29" t="n">
        <f aca="false">INDEX(Einstellungen!$B$27:$B$50,13)</f>
        <v>1.2</v>
      </c>
      <c r="J4502" s="29" t="n">
        <f aca="false">F4502*I4502</f>
        <v>29.0955</v>
      </c>
    </row>
    <row r="4503" customFormat="false" ht="15" hidden="false" customHeight="false" outlineLevel="0" collapsed="false">
      <c r="A4503" s="28" t="n">
        <v>45768</v>
      </c>
      <c r="B4503" s="21" t="s">
        <v>125</v>
      </c>
      <c r="C4503" s="21" t="s">
        <v>140</v>
      </c>
      <c r="D4503" s="29" t="n">
        <v>8.91</v>
      </c>
      <c r="E4503" s="29" t="n">
        <f aca="false">D4503/10</f>
        <v>0.891</v>
      </c>
      <c r="F4503" s="29" t="n">
        <f aca="false">(E4503+Einstellungen!$B$20)*(1+Einstellungen!$B$10)</f>
        <v>23.26093</v>
      </c>
      <c r="G4503" s="21" t="str">
        <f aca="false">IF(F4503&lt;Einstellungen!$B$5,"ja","nein")</f>
        <v>ja</v>
      </c>
      <c r="H4503" s="21" t="s">
        <v>19</v>
      </c>
      <c r="I4503" s="29" t="n">
        <f aca="false">INDEX(Einstellungen!$B$27:$B$50,14)</f>
        <v>1.15</v>
      </c>
      <c r="J4503" s="29" t="n">
        <f aca="false">F4503*I4503</f>
        <v>26.7500695</v>
      </c>
    </row>
    <row r="4504" customFormat="false" ht="15" hidden="false" customHeight="false" outlineLevel="0" collapsed="false">
      <c r="A4504" s="28" t="n">
        <v>45768</v>
      </c>
      <c r="B4504" s="21" t="s">
        <v>126</v>
      </c>
      <c r="C4504" s="21" t="s">
        <v>140</v>
      </c>
      <c r="D4504" s="29" t="n">
        <v>8.43</v>
      </c>
      <c r="E4504" s="29" t="n">
        <f aca="false">D4504/10</f>
        <v>0.843</v>
      </c>
      <c r="F4504" s="29" t="n">
        <f aca="false">(E4504+Einstellungen!$B$20)*(1+Einstellungen!$B$10)</f>
        <v>23.20381</v>
      </c>
      <c r="G4504" s="21" t="str">
        <f aca="false">IF(F4504&lt;Einstellungen!$B$5,"ja","nein")</f>
        <v>ja</v>
      </c>
      <c r="H4504" s="21" t="s">
        <v>19</v>
      </c>
      <c r="I4504" s="29" t="n">
        <f aca="false">INDEX(Einstellungen!$B$27:$B$50,15)</f>
        <v>1</v>
      </c>
      <c r="J4504" s="29" t="n">
        <f aca="false">F4504*I4504</f>
        <v>23.20381</v>
      </c>
    </row>
    <row r="4505" customFormat="false" ht="15" hidden="false" customHeight="false" outlineLevel="0" collapsed="false">
      <c r="A4505" s="28" t="n">
        <v>45768</v>
      </c>
      <c r="B4505" s="21" t="s">
        <v>127</v>
      </c>
      <c r="C4505" s="21" t="s">
        <v>140</v>
      </c>
      <c r="D4505" s="29" t="n">
        <v>10.01</v>
      </c>
      <c r="E4505" s="29" t="n">
        <f aca="false">D4505/10</f>
        <v>1.001</v>
      </c>
      <c r="F4505" s="29" t="n">
        <f aca="false">(E4505+Einstellungen!$B$20)*(1+Einstellungen!$B$10)</f>
        <v>23.39183</v>
      </c>
      <c r="G4505" s="21" t="str">
        <f aca="false">IF(F4505&lt;Einstellungen!$B$5,"ja","nein")</f>
        <v>ja</v>
      </c>
      <c r="H4505" s="21" t="s">
        <v>19</v>
      </c>
      <c r="I4505" s="29" t="n">
        <f aca="false">INDEX(Einstellungen!$B$27:$B$50,16)</f>
        <v>0.95</v>
      </c>
      <c r="J4505" s="29" t="n">
        <f aca="false">F4505*I4505</f>
        <v>22.2222385</v>
      </c>
    </row>
    <row r="4506" customFormat="false" ht="15" hidden="false" customHeight="false" outlineLevel="0" collapsed="false">
      <c r="A4506" s="28" t="n">
        <v>45768</v>
      </c>
      <c r="B4506" s="21" t="s">
        <v>128</v>
      </c>
      <c r="C4506" s="21" t="s">
        <v>140</v>
      </c>
      <c r="D4506" s="29" t="n">
        <v>50.05</v>
      </c>
      <c r="E4506" s="29" t="n">
        <f aca="false">D4506/10</f>
        <v>5.005</v>
      </c>
      <c r="F4506" s="29" t="n">
        <f aca="false">(E4506+Einstellungen!$B$20)*(1+Einstellungen!$B$10)</f>
        <v>28.15659</v>
      </c>
      <c r="G4506" s="21" t="str">
        <f aca="false">IF(F4506&lt;Einstellungen!$B$5,"ja","nein")</f>
        <v>ja</v>
      </c>
      <c r="H4506" s="21" t="s">
        <v>19</v>
      </c>
      <c r="I4506" s="29" t="n">
        <f aca="false">INDEX(Einstellungen!$B$27:$B$50,17)</f>
        <v>0.95</v>
      </c>
      <c r="J4506" s="29" t="n">
        <f aca="false">F4506*I4506</f>
        <v>26.7487605</v>
      </c>
    </row>
    <row r="4507" customFormat="false" ht="15" hidden="false" customHeight="false" outlineLevel="0" collapsed="false">
      <c r="A4507" s="28" t="n">
        <v>45768</v>
      </c>
      <c r="B4507" s="21" t="s">
        <v>129</v>
      </c>
      <c r="C4507" s="21" t="s">
        <v>140</v>
      </c>
      <c r="D4507" s="29" t="n">
        <v>88.77</v>
      </c>
      <c r="E4507" s="29" t="n">
        <f aca="false">D4507/10</f>
        <v>8.877</v>
      </c>
      <c r="F4507" s="29" t="n">
        <f aca="false">(E4507+Einstellungen!$B$20)*(1+Einstellungen!$B$10)</f>
        <v>32.76427</v>
      </c>
      <c r="G4507" s="21" t="str">
        <f aca="false">IF(F4507&lt;Einstellungen!$B$5,"ja","nein")</f>
        <v>nein</v>
      </c>
      <c r="H4507" s="21" t="s">
        <v>19</v>
      </c>
      <c r="I4507" s="29" t="n">
        <f aca="false">INDEX(Einstellungen!$B$27:$B$50,18)</f>
        <v>1.1</v>
      </c>
      <c r="J4507" s="29" t="n">
        <f aca="false">F4507*I4507</f>
        <v>36.040697</v>
      </c>
    </row>
    <row r="4508" customFormat="false" ht="15" hidden="false" customHeight="false" outlineLevel="0" collapsed="false">
      <c r="A4508" s="28" t="n">
        <v>45768</v>
      </c>
      <c r="B4508" s="21" t="s">
        <v>130</v>
      </c>
      <c r="C4508" s="21" t="s">
        <v>140</v>
      </c>
      <c r="D4508" s="29" t="n">
        <v>101.95</v>
      </c>
      <c r="E4508" s="29" t="n">
        <f aca="false">D4508/10</f>
        <v>10.195</v>
      </c>
      <c r="F4508" s="29" t="n">
        <f aca="false">(E4508+Einstellungen!$B$20)*(1+Einstellungen!$B$10)</f>
        <v>34.33269</v>
      </c>
      <c r="G4508" s="21" t="str">
        <f aca="false">IF(F4508&lt;Einstellungen!$B$5,"ja","nein")</f>
        <v>nein</v>
      </c>
      <c r="H4508" s="21" t="s">
        <v>19</v>
      </c>
      <c r="I4508" s="29" t="n">
        <f aca="false">INDEX(Einstellungen!$B$27:$B$50,19)</f>
        <v>1.35</v>
      </c>
      <c r="J4508" s="29" t="n">
        <f aca="false">F4508*I4508</f>
        <v>46.3491315</v>
      </c>
    </row>
    <row r="4509" customFormat="false" ht="15" hidden="false" customHeight="false" outlineLevel="0" collapsed="false">
      <c r="A4509" s="28" t="n">
        <v>45768</v>
      </c>
      <c r="B4509" s="21" t="s">
        <v>131</v>
      </c>
      <c r="C4509" s="21" t="s">
        <v>140</v>
      </c>
      <c r="D4509" s="29" t="n">
        <v>121.95</v>
      </c>
      <c r="E4509" s="29" t="n">
        <f aca="false">D4509/10</f>
        <v>12.195</v>
      </c>
      <c r="F4509" s="29" t="n">
        <f aca="false">(E4509+Einstellungen!$B$20)*(1+Einstellungen!$B$10)</f>
        <v>36.71269</v>
      </c>
      <c r="G4509" s="21" t="str">
        <f aca="false">IF(F4509&lt;Einstellungen!$B$5,"ja","nein")</f>
        <v>nein</v>
      </c>
      <c r="H4509" s="21" t="s">
        <v>19</v>
      </c>
      <c r="I4509" s="29" t="n">
        <f aca="false">INDEX(Einstellungen!$B$27:$B$50,20)</f>
        <v>1.45</v>
      </c>
      <c r="J4509" s="29" t="n">
        <f aca="false">F4509*I4509</f>
        <v>53.2334005</v>
      </c>
    </row>
    <row r="4510" customFormat="false" ht="15" hidden="false" customHeight="false" outlineLevel="0" collapsed="false">
      <c r="A4510" s="28" t="n">
        <v>45768</v>
      </c>
      <c r="B4510" s="21" t="s">
        <v>132</v>
      </c>
      <c r="C4510" s="21" t="s">
        <v>140</v>
      </c>
      <c r="D4510" s="29" t="n">
        <v>139.14</v>
      </c>
      <c r="E4510" s="29" t="n">
        <f aca="false">D4510/10</f>
        <v>13.914</v>
      </c>
      <c r="F4510" s="29" t="n">
        <f aca="false">(E4510+Einstellungen!$B$20)*(1+Einstellungen!$B$10)</f>
        <v>38.7583</v>
      </c>
      <c r="G4510" s="21" t="str">
        <f aca="false">IF(F4510&lt;Einstellungen!$B$5,"ja","nein")</f>
        <v>nein</v>
      </c>
      <c r="H4510" s="21" t="s">
        <v>19</v>
      </c>
      <c r="I4510" s="29" t="n">
        <f aca="false">INDEX(Einstellungen!$B$27:$B$50,21)</f>
        <v>1.4</v>
      </c>
      <c r="J4510" s="29" t="n">
        <f aca="false">F4510*I4510</f>
        <v>54.26162</v>
      </c>
    </row>
    <row r="4511" customFormat="false" ht="15" hidden="false" customHeight="false" outlineLevel="0" collapsed="false">
      <c r="A4511" s="28" t="n">
        <v>45768</v>
      </c>
      <c r="B4511" s="21" t="s">
        <v>133</v>
      </c>
      <c r="C4511" s="21" t="s">
        <v>140</v>
      </c>
      <c r="D4511" s="29" t="n">
        <v>132.1</v>
      </c>
      <c r="E4511" s="29" t="n">
        <f aca="false">D4511/10</f>
        <v>13.21</v>
      </c>
      <c r="F4511" s="29" t="n">
        <f aca="false">(E4511+Einstellungen!$B$20)*(1+Einstellungen!$B$10)</f>
        <v>37.92054</v>
      </c>
      <c r="G4511" s="21" t="str">
        <f aca="false">IF(F4511&lt;Einstellungen!$B$5,"ja","nein")</f>
        <v>nein</v>
      </c>
      <c r="H4511" s="21" t="s">
        <v>19</v>
      </c>
      <c r="I4511" s="29" t="n">
        <f aca="false">INDEX(Einstellungen!$B$27:$B$50,22)</f>
        <v>1.25</v>
      </c>
      <c r="J4511" s="29" t="n">
        <f aca="false">F4511*I4511</f>
        <v>47.400675</v>
      </c>
    </row>
    <row r="4512" customFormat="false" ht="15" hidden="false" customHeight="false" outlineLevel="0" collapsed="false">
      <c r="A4512" s="28" t="n">
        <v>45768</v>
      </c>
      <c r="B4512" s="21" t="s">
        <v>134</v>
      </c>
      <c r="C4512" s="21" t="s">
        <v>140</v>
      </c>
      <c r="D4512" s="29" t="n">
        <v>122.77</v>
      </c>
      <c r="E4512" s="29" t="n">
        <f aca="false">D4512/10</f>
        <v>12.277</v>
      </c>
      <c r="F4512" s="29" t="n">
        <f aca="false">(E4512+Einstellungen!$B$20)*(1+Einstellungen!$B$10)</f>
        <v>36.81027</v>
      </c>
      <c r="G4512" s="21" t="str">
        <f aca="false">IF(F4512&lt;Einstellungen!$B$5,"ja","nein")</f>
        <v>nein</v>
      </c>
      <c r="H4512" s="21" t="s">
        <v>19</v>
      </c>
      <c r="I4512" s="29" t="n">
        <f aca="false">INDEX(Einstellungen!$B$27:$B$50,23)</f>
        <v>1.05</v>
      </c>
      <c r="J4512" s="29" t="n">
        <f aca="false">F4512*I4512</f>
        <v>38.6507835</v>
      </c>
    </row>
    <row r="4513" customFormat="false" ht="15" hidden="false" customHeight="false" outlineLevel="0" collapsed="false">
      <c r="A4513" s="28" t="n">
        <v>45768</v>
      </c>
      <c r="B4513" s="21" t="s">
        <v>135</v>
      </c>
      <c r="C4513" s="21" t="s">
        <v>140</v>
      </c>
      <c r="D4513" s="29" t="n">
        <v>106.54</v>
      </c>
      <c r="E4513" s="29" t="n">
        <f aca="false">D4513/10</f>
        <v>10.654</v>
      </c>
      <c r="F4513" s="29" t="n">
        <f aca="false">(E4513+Einstellungen!$B$20)*(1+Einstellungen!$B$10)</f>
        <v>34.8789</v>
      </c>
      <c r="G4513" s="21" t="str">
        <f aca="false">IF(F4513&lt;Einstellungen!$B$5,"ja","nein")</f>
        <v>nein</v>
      </c>
      <c r="H4513" s="21" t="s">
        <v>19</v>
      </c>
      <c r="I4513" s="29" t="n">
        <f aca="false">INDEX(Einstellungen!$B$27:$B$50,24)</f>
        <v>0.8</v>
      </c>
      <c r="J4513" s="29" t="n">
        <f aca="false">F4513*I4513</f>
        <v>27.90312</v>
      </c>
    </row>
    <row r="4514" customFormat="false" ht="15" hidden="false" customHeight="false" outlineLevel="0" collapsed="false">
      <c r="A4514" s="28" t="n">
        <v>45769</v>
      </c>
      <c r="B4514" s="21" t="s">
        <v>111</v>
      </c>
      <c r="C4514" s="21" t="s">
        <v>141</v>
      </c>
      <c r="D4514" s="29" t="n">
        <v>96.21</v>
      </c>
      <c r="E4514" s="29" t="n">
        <f aca="false">D4514/10</f>
        <v>9.621</v>
      </c>
      <c r="F4514" s="29" t="n">
        <f aca="false">(E4514+Einstellungen!$B$20)*(1+Einstellungen!$B$10)</f>
        <v>33.64963</v>
      </c>
      <c r="G4514" s="21" t="str">
        <f aca="false">IF(F4514&lt;Einstellungen!$B$5,"ja","nein")</f>
        <v>nein</v>
      </c>
      <c r="H4514" s="21" t="s">
        <v>19</v>
      </c>
      <c r="I4514" s="29" t="n">
        <f aca="false">INDEX(Einstellungen!$B$27:$B$50,1)</f>
        <v>0.6</v>
      </c>
      <c r="J4514" s="29" t="n">
        <f aca="false">F4514*I4514</f>
        <v>20.189778</v>
      </c>
    </row>
    <row r="4515" customFormat="false" ht="15" hidden="false" customHeight="false" outlineLevel="0" collapsed="false">
      <c r="A4515" s="28" t="n">
        <v>45769</v>
      </c>
      <c r="B4515" s="21" t="s">
        <v>113</v>
      </c>
      <c r="C4515" s="21" t="s">
        <v>141</v>
      </c>
      <c r="D4515" s="29" t="n">
        <v>88.8</v>
      </c>
      <c r="E4515" s="29" t="n">
        <f aca="false">D4515/10</f>
        <v>8.88</v>
      </c>
      <c r="F4515" s="29" t="n">
        <f aca="false">(E4515+Einstellungen!$B$20)*(1+Einstellungen!$B$10)</f>
        <v>32.76784</v>
      </c>
      <c r="G4515" s="21" t="str">
        <f aca="false">IF(F4515&lt;Einstellungen!$B$5,"ja","nein")</f>
        <v>nein</v>
      </c>
      <c r="H4515" s="21" t="s">
        <v>19</v>
      </c>
      <c r="I4515" s="29" t="n">
        <f aca="false">INDEX(Einstellungen!$B$27:$B$50,2)</f>
        <v>0.5</v>
      </c>
      <c r="J4515" s="29" t="n">
        <f aca="false">F4515*I4515</f>
        <v>16.38392</v>
      </c>
    </row>
    <row r="4516" customFormat="false" ht="15" hidden="false" customHeight="false" outlineLevel="0" collapsed="false">
      <c r="A4516" s="28" t="n">
        <v>45769</v>
      </c>
      <c r="B4516" s="21" t="s">
        <v>114</v>
      </c>
      <c r="C4516" s="21" t="s">
        <v>141</v>
      </c>
      <c r="D4516" s="29" t="n">
        <v>87.4</v>
      </c>
      <c r="E4516" s="29" t="n">
        <f aca="false">D4516/10</f>
        <v>8.74</v>
      </c>
      <c r="F4516" s="29" t="n">
        <f aca="false">(E4516+Einstellungen!$B$20)*(1+Einstellungen!$B$10)</f>
        <v>32.60124</v>
      </c>
      <c r="G4516" s="21" t="str">
        <f aca="false">IF(F4516&lt;Einstellungen!$B$5,"ja","nein")</f>
        <v>nein</v>
      </c>
      <c r="H4516" s="21" t="s">
        <v>19</v>
      </c>
      <c r="I4516" s="29" t="n">
        <f aca="false">INDEX(Einstellungen!$B$27:$B$50,3)</f>
        <v>0.45</v>
      </c>
      <c r="J4516" s="29" t="n">
        <f aca="false">F4516*I4516</f>
        <v>14.670558</v>
      </c>
    </row>
    <row r="4517" customFormat="false" ht="15" hidden="false" customHeight="false" outlineLevel="0" collapsed="false">
      <c r="A4517" s="28" t="n">
        <v>45769</v>
      </c>
      <c r="B4517" s="21" t="s">
        <v>115</v>
      </c>
      <c r="C4517" s="21" t="s">
        <v>141</v>
      </c>
      <c r="D4517" s="29" t="n">
        <v>85.01</v>
      </c>
      <c r="E4517" s="29" t="n">
        <f aca="false">D4517/10</f>
        <v>8.501</v>
      </c>
      <c r="F4517" s="29" t="n">
        <f aca="false">(E4517+Einstellungen!$B$20)*(1+Einstellungen!$B$10)</f>
        <v>32.31683</v>
      </c>
      <c r="G4517" s="21" t="str">
        <f aca="false">IF(F4517&lt;Einstellungen!$B$5,"ja","nein")</f>
        <v>nein</v>
      </c>
      <c r="H4517" s="21" t="s">
        <v>19</v>
      </c>
      <c r="I4517" s="29" t="n">
        <f aca="false">INDEX(Einstellungen!$B$27:$B$50,4)</f>
        <v>0.45</v>
      </c>
      <c r="J4517" s="29" t="n">
        <f aca="false">F4517*I4517</f>
        <v>14.5425735</v>
      </c>
    </row>
    <row r="4518" customFormat="false" ht="15" hidden="false" customHeight="false" outlineLevel="0" collapsed="false">
      <c r="A4518" s="28" t="n">
        <v>45769</v>
      </c>
      <c r="B4518" s="21" t="s">
        <v>116</v>
      </c>
      <c r="C4518" s="21" t="s">
        <v>141</v>
      </c>
      <c r="D4518" s="29" t="n">
        <v>84.58</v>
      </c>
      <c r="E4518" s="29" t="n">
        <f aca="false">D4518/10</f>
        <v>8.458</v>
      </c>
      <c r="F4518" s="29" t="n">
        <f aca="false">(E4518+Einstellungen!$B$20)*(1+Einstellungen!$B$10)</f>
        <v>32.26566</v>
      </c>
      <c r="G4518" s="21" t="str">
        <f aca="false">IF(F4518&lt;Einstellungen!$B$5,"ja","nein")</f>
        <v>nein</v>
      </c>
      <c r="H4518" s="21" t="s">
        <v>19</v>
      </c>
      <c r="I4518" s="29" t="n">
        <f aca="false">INDEX(Einstellungen!$B$27:$B$50,5)</f>
        <v>0.45</v>
      </c>
      <c r="J4518" s="29" t="n">
        <f aca="false">F4518*I4518</f>
        <v>14.519547</v>
      </c>
    </row>
    <row r="4519" customFormat="false" ht="15" hidden="false" customHeight="false" outlineLevel="0" collapsed="false">
      <c r="A4519" s="28" t="n">
        <v>45769</v>
      </c>
      <c r="B4519" s="21" t="s">
        <v>117</v>
      </c>
      <c r="C4519" s="21" t="s">
        <v>141</v>
      </c>
      <c r="D4519" s="29" t="n">
        <v>97.39</v>
      </c>
      <c r="E4519" s="29" t="n">
        <f aca="false">D4519/10</f>
        <v>9.739</v>
      </c>
      <c r="F4519" s="29" t="n">
        <f aca="false">(E4519+Einstellungen!$B$20)*(1+Einstellungen!$B$10)</f>
        <v>33.79005</v>
      </c>
      <c r="G4519" s="21" t="str">
        <f aca="false">IF(F4519&lt;Einstellungen!$B$5,"ja","nein")</f>
        <v>nein</v>
      </c>
      <c r="H4519" s="21" t="s">
        <v>19</v>
      </c>
      <c r="I4519" s="29" t="n">
        <f aca="false">INDEX(Einstellungen!$B$27:$B$50,6)</f>
        <v>0.5</v>
      </c>
      <c r="J4519" s="29" t="n">
        <f aca="false">F4519*I4519</f>
        <v>16.895025</v>
      </c>
    </row>
    <row r="4520" customFormat="false" ht="15" hidden="false" customHeight="false" outlineLevel="0" collapsed="false">
      <c r="A4520" s="28" t="n">
        <v>45769</v>
      </c>
      <c r="B4520" s="21" t="s">
        <v>118</v>
      </c>
      <c r="C4520" s="21" t="s">
        <v>141</v>
      </c>
      <c r="D4520" s="29" t="n">
        <v>120.76</v>
      </c>
      <c r="E4520" s="29" t="n">
        <f aca="false">D4520/10</f>
        <v>12.076</v>
      </c>
      <c r="F4520" s="29" t="n">
        <f aca="false">(E4520+Einstellungen!$B$20)*(1+Einstellungen!$B$10)</f>
        <v>36.57108</v>
      </c>
      <c r="G4520" s="21" t="str">
        <f aca="false">IF(F4520&lt;Einstellungen!$B$5,"ja","nein")</f>
        <v>nein</v>
      </c>
      <c r="H4520" s="21" t="s">
        <v>19</v>
      </c>
      <c r="I4520" s="29" t="n">
        <f aca="false">INDEX(Einstellungen!$B$27:$B$50,7)</f>
        <v>0.7</v>
      </c>
      <c r="J4520" s="29" t="n">
        <f aca="false">F4520*I4520</f>
        <v>25.599756</v>
      </c>
    </row>
    <row r="4521" customFormat="false" ht="15" hidden="false" customHeight="false" outlineLevel="0" collapsed="false">
      <c r="A4521" s="28" t="n">
        <v>45769</v>
      </c>
      <c r="B4521" s="21" t="s">
        <v>119</v>
      </c>
      <c r="C4521" s="21" t="s">
        <v>141</v>
      </c>
      <c r="D4521" s="29" t="n">
        <v>151.54</v>
      </c>
      <c r="E4521" s="29" t="n">
        <f aca="false">D4521/10</f>
        <v>15.154</v>
      </c>
      <c r="F4521" s="29" t="n">
        <f aca="false">(E4521+Einstellungen!$B$20)*(1+Einstellungen!$B$10)</f>
        <v>40.2339</v>
      </c>
      <c r="G4521" s="21" t="str">
        <f aca="false">IF(F4521&lt;Einstellungen!$B$5,"ja","nein")</f>
        <v>nein</v>
      </c>
      <c r="H4521" s="21" t="s">
        <v>19</v>
      </c>
      <c r="I4521" s="29" t="n">
        <f aca="false">INDEX(Einstellungen!$B$27:$B$50,8)</f>
        <v>0.95</v>
      </c>
      <c r="J4521" s="29" t="n">
        <f aca="false">F4521*I4521</f>
        <v>38.222205</v>
      </c>
    </row>
    <row r="4522" customFormat="false" ht="15" hidden="false" customHeight="false" outlineLevel="0" collapsed="false">
      <c r="A4522" s="28" t="n">
        <v>45769</v>
      </c>
      <c r="B4522" s="21" t="s">
        <v>120</v>
      </c>
      <c r="C4522" s="21" t="s">
        <v>141</v>
      </c>
      <c r="D4522" s="29" t="n">
        <v>147</v>
      </c>
      <c r="E4522" s="29" t="n">
        <f aca="false">D4522/10</f>
        <v>14.7</v>
      </c>
      <c r="F4522" s="29" t="n">
        <f aca="false">(E4522+Einstellungen!$B$20)*(1+Einstellungen!$B$10)</f>
        <v>39.69364</v>
      </c>
      <c r="G4522" s="21" t="str">
        <f aca="false">IF(F4522&lt;Einstellungen!$B$5,"ja","nein")</f>
        <v>nein</v>
      </c>
      <c r="H4522" s="21" t="s">
        <v>19</v>
      </c>
      <c r="I4522" s="29" t="n">
        <f aca="false">INDEX(Einstellungen!$B$27:$B$50,9)</f>
        <v>1.05</v>
      </c>
      <c r="J4522" s="29" t="n">
        <f aca="false">F4522*I4522</f>
        <v>41.678322</v>
      </c>
    </row>
    <row r="4523" customFormat="false" ht="15" hidden="false" customHeight="false" outlineLevel="0" collapsed="false">
      <c r="A4523" s="28" t="n">
        <v>45769</v>
      </c>
      <c r="B4523" s="21" t="s">
        <v>121</v>
      </c>
      <c r="C4523" s="21" t="s">
        <v>141</v>
      </c>
      <c r="D4523" s="29" t="n">
        <v>111.88</v>
      </c>
      <c r="E4523" s="29" t="n">
        <f aca="false">D4523/10</f>
        <v>11.188</v>
      </c>
      <c r="F4523" s="29" t="n">
        <f aca="false">(E4523+Einstellungen!$B$20)*(1+Einstellungen!$B$10)</f>
        <v>35.51436</v>
      </c>
      <c r="G4523" s="21" t="str">
        <f aca="false">IF(F4523&lt;Einstellungen!$B$5,"ja","nein")</f>
        <v>nein</v>
      </c>
      <c r="H4523" s="21" t="s">
        <v>19</v>
      </c>
      <c r="I4523" s="29" t="n">
        <f aca="false">INDEX(Einstellungen!$B$27:$B$50,10)</f>
        <v>1.05</v>
      </c>
      <c r="J4523" s="29" t="n">
        <f aca="false">F4523*I4523</f>
        <v>37.290078</v>
      </c>
    </row>
    <row r="4524" customFormat="false" ht="15" hidden="false" customHeight="false" outlineLevel="0" collapsed="false">
      <c r="A4524" s="28" t="n">
        <v>45769</v>
      </c>
      <c r="B4524" s="21" t="s">
        <v>122</v>
      </c>
      <c r="C4524" s="21" t="s">
        <v>141</v>
      </c>
      <c r="D4524" s="29" t="n">
        <v>95.2</v>
      </c>
      <c r="E4524" s="29" t="n">
        <f aca="false">D4524/10</f>
        <v>9.52</v>
      </c>
      <c r="F4524" s="29" t="n">
        <f aca="false">(E4524+Einstellungen!$B$20)*(1+Einstellungen!$B$10)</f>
        <v>33.52944</v>
      </c>
      <c r="G4524" s="21" t="str">
        <f aca="false">IF(F4524&lt;Einstellungen!$B$5,"ja","nein")</f>
        <v>nein</v>
      </c>
      <c r="H4524" s="21" t="s">
        <v>19</v>
      </c>
      <c r="I4524" s="29" t="n">
        <f aca="false">INDEX(Einstellungen!$B$27:$B$50,11)</f>
        <v>1.05</v>
      </c>
      <c r="J4524" s="29" t="n">
        <f aca="false">F4524*I4524</f>
        <v>35.205912</v>
      </c>
    </row>
    <row r="4525" customFormat="false" ht="15" hidden="false" customHeight="false" outlineLevel="0" collapsed="false">
      <c r="A4525" s="28" t="n">
        <v>45769</v>
      </c>
      <c r="B4525" s="21" t="s">
        <v>123</v>
      </c>
      <c r="C4525" s="21" t="s">
        <v>141</v>
      </c>
      <c r="D4525" s="29" t="n">
        <v>89.97</v>
      </c>
      <c r="E4525" s="29" t="n">
        <f aca="false">D4525/10</f>
        <v>8.997</v>
      </c>
      <c r="F4525" s="29" t="n">
        <f aca="false">(E4525+Einstellungen!$B$20)*(1+Einstellungen!$B$10)</f>
        <v>32.90707</v>
      </c>
      <c r="G4525" s="21" t="str">
        <f aca="false">IF(F4525&lt;Einstellungen!$B$5,"ja","nein")</f>
        <v>nein</v>
      </c>
      <c r="H4525" s="21" t="s">
        <v>19</v>
      </c>
      <c r="I4525" s="29" t="n">
        <f aca="false">INDEX(Einstellungen!$B$27:$B$50,12)</f>
        <v>1.1</v>
      </c>
      <c r="J4525" s="29" t="n">
        <f aca="false">F4525*I4525</f>
        <v>36.197777</v>
      </c>
    </row>
    <row r="4526" customFormat="false" ht="15" hidden="false" customHeight="false" outlineLevel="0" collapsed="false">
      <c r="A4526" s="28" t="n">
        <v>45769</v>
      </c>
      <c r="B4526" s="21" t="s">
        <v>124</v>
      </c>
      <c r="C4526" s="21" t="s">
        <v>141</v>
      </c>
      <c r="D4526" s="29" t="n">
        <v>79.92</v>
      </c>
      <c r="E4526" s="29" t="n">
        <f aca="false">D4526/10</f>
        <v>7.992</v>
      </c>
      <c r="F4526" s="29" t="n">
        <f aca="false">(E4526+Einstellungen!$B$20)*(1+Einstellungen!$B$10)</f>
        <v>31.71112</v>
      </c>
      <c r="G4526" s="21" t="str">
        <f aca="false">IF(F4526&lt;Einstellungen!$B$5,"ja","nein")</f>
        <v>nein</v>
      </c>
      <c r="H4526" s="21" t="s">
        <v>19</v>
      </c>
      <c r="I4526" s="29" t="n">
        <f aca="false">INDEX(Einstellungen!$B$27:$B$50,13)</f>
        <v>1.2</v>
      </c>
      <c r="J4526" s="29" t="n">
        <f aca="false">F4526*I4526</f>
        <v>38.053344</v>
      </c>
    </row>
    <row r="4527" customFormat="false" ht="15" hidden="false" customHeight="false" outlineLevel="0" collapsed="false">
      <c r="A4527" s="28" t="n">
        <v>45769</v>
      </c>
      <c r="B4527" s="21" t="s">
        <v>125</v>
      </c>
      <c r="C4527" s="21" t="s">
        <v>141</v>
      </c>
      <c r="D4527" s="29" t="n">
        <v>67.66</v>
      </c>
      <c r="E4527" s="29" t="n">
        <f aca="false">D4527/10</f>
        <v>6.766</v>
      </c>
      <c r="F4527" s="29" t="n">
        <f aca="false">(E4527+Einstellungen!$B$20)*(1+Einstellungen!$B$10)</f>
        <v>30.25218</v>
      </c>
      <c r="G4527" s="21" t="str">
        <f aca="false">IF(F4527&lt;Einstellungen!$B$5,"ja","nein")</f>
        <v>nein</v>
      </c>
      <c r="H4527" s="21" t="s">
        <v>19</v>
      </c>
      <c r="I4527" s="29" t="n">
        <f aca="false">INDEX(Einstellungen!$B$27:$B$50,14)</f>
        <v>1.15</v>
      </c>
      <c r="J4527" s="29" t="n">
        <f aca="false">F4527*I4527</f>
        <v>34.790007</v>
      </c>
    </row>
    <row r="4528" customFormat="false" ht="15" hidden="false" customHeight="false" outlineLevel="0" collapsed="false">
      <c r="A4528" s="28" t="n">
        <v>45769</v>
      </c>
      <c r="B4528" s="21" t="s">
        <v>126</v>
      </c>
      <c r="C4528" s="21" t="s">
        <v>141</v>
      </c>
      <c r="D4528" s="29" t="n">
        <v>71.47</v>
      </c>
      <c r="E4528" s="29" t="n">
        <f aca="false">D4528/10</f>
        <v>7.147</v>
      </c>
      <c r="F4528" s="29" t="n">
        <f aca="false">(E4528+Einstellungen!$B$20)*(1+Einstellungen!$B$10)</f>
        <v>30.70557</v>
      </c>
      <c r="G4528" s="21" t="str">
        <f aca="false">IF(F4528&lt;Einstellungen!$B$5,"ja","nein")</f>
        <v>nein</v>
      </c>
      <c r="H4528" s="21" t="s">
        <v>19</v>
      </c>
      <c r="I4528" s="29" t="n">
        <f aca="false">INDEX(Einstellungen!$B$27:$B$50,15)</f>
        <v>1</v>
      </c>
      <c r="J4528" s="29" t="n">
        <f aca="false">F4528*I4528</f>
        <v>30.70557</v>
      </c>
    </row>
    <row r="4529" customFormat="false" ht="15" hidden="false" customHeight="false" outlineLevel="0" collapsed="false">
      <c r="A4529" s="28" t="n">
        <v>45769</v>
      </c>
      <c r="B4529" s="21" t="s">
        <v>127</v>
      </c>
      <c r="C4529" s="21" t="s">
        <v>141</v>
      </c>
      <c r="D4529" s="29" t="n">
        <v>78.45</v>
      </c>
      <c r="E4529" s="29" t="n">
        <f aca="false">D4529/10</f>
        <v>7.845</v>
      </c>
      <c r="F4529" s="29" t="n">
        <f aca="false">(E4529+Einstellungen!$B$20)*(1+Einstellungen!$B$10)</f>
        <v>31.53619</v>
      </c>
      <c r="G4529" s="21" t="str">
        <f aca="false">IF(F4529&lt;Einstellungen!$B$5,"ja","nein")</f>
        <v>nein</v>
      </c>
      <c r="H4529" s="21" t="s">
        <v>19</v>
      </c>
      <c r="I4529" s="29" t="n">
        <f aca="false">INDEX(Einstellungen!$B$27:$B$50,16)</f>
        <v>0.95</v>
      </c>
      <c r="J4529" s="29" t="n">
        <f aca="false">F4529*I4529</f>
        <v>29.9593805</v>
      </c>
    </row>
    <row r="4530" customFormat="false" ht="15" hidden="false" customHeight="false" outlineLevel="0" collapsed="false">
      <c r="A4530" s="28" t="n">
        <v>45769</v>
      </c>
      <c r="B4530" s="21" t="s">
        <v>128</v>
      </c>
      <c r="C4530" s="21" t="s">
        <v>141</v>
      </c>
      <c r="D4530" s="29" t="n">
        <v>83.07</v>
      </c>
      <c r="E4530" s="29" t="n">
        <f aca="false">D4530/10</f>
        <v>8.307</v>
      </c>
      <c r="F4530" s="29" t="n">
        <f aca="false">(E4530+Einstellungen!$B$20)*(1+Einstellungen!$B$10)</f>
        <v>32.08597</v>
      </c>
      <c r="G4530" s="21" t="str">
        <f aca="false">IF(F4530&lt;Einstellungen!$B$5,"ja","nein")</f>
        <v>nein</v>
      </c>
      <c r="H4530" s="21" t="s">
        <v>19</v>
      </c>
      <c r="I4530" s="29" t="n">
        <f aca="false">INDEX(Einstellungen!$B$27:$B$50,17)</f>
        <v>0.95</v>
      </c>
      <c r="J4530" s="29" t="n">
        <f aca="false">F4530*I4530</f>
        <v>30.4816715</v>
      </c>
    </row>
    <row r="4531" customFormat="false" ht="15" hidden="false" customHeight="false" outlineLevel="0" collapsed="false">
      <c r="A4531" s="28" t="n">
        <v>45769</v>
      </c>
      <c r="B4531" s="21" t="s">
        <v>129</v>
      </c>
      <c r="C4531" s="21" t="s">
        <v>141</v>
      </c>
      <c r="D4531" s="29" t="n">
        <v>100.04</v>
      </c>
      <c r="E4531" s="29" t="n">
        <f aca="false">D4531/10</f>
        <v>10.004</v>
      </c>
      <c r="F4531" s="29" t="n">
        <f aca="false">(E4531+Einstellungen!$B$20)*(1+Einstellungen!$B$10)</f>
        <v>34.1054</v>
      </c>
      <c r="G4531" s="21" t="str">
        <f aca="false">IF(F4531&lt;Einstellungen!$B$5,"ja","nein")</f>
        <v>nein</v>
      </c>
      <c r="H4531" s="21" t="s">
        <v>19</v>
      </c>
      <c r="I4531" s="29" t="n">
        <f aca="false">INDEX(Einstellungen!$B$27:$B$50,18)</f>
        <v>1.1</v>
      </c>
      <c r="J4531" s="29" t="n">
        <f aca="false">F4531*I4531</f>
        <v>37.51594</v>
      </c>
    </row>
    <row r="4532" customFormat="false" ht="15" hidden="false" customHeight="false" outlineLevel="0" collapsed="false">
      <c r="A4532" s="28" t="n">
        <v>45769</v>
      </c>
      <c r="B4532" s="21" t="s">
        <v>130</v>
      </c>
      <c r="C4532" s="21" t="s">
        <v>141</v>
      </c>
      <c r="D4532" s="29" t="n">
        <v>122.38</v>
      </c>
      <c r="E4532" s="29" t="n">
        <f aca="false">D4532/10</f>
        <v>12.238</v>
      </c>
      <c r="F4532" s="29" t="n">
        <f aca="false">(E4532+Einstellungen!$B$20)*(1+Einstellungen!$B$10)</f>
        <v>36.76386</v>
      </c>
      <c r="G4532" s="21" t="str">
        <f aca="false">IF(F4532&lt;Einstellungen!$B$5,"ja","nein")</f>
        <v>nein</v>
      </c>
      <c r="H4532" s="21" t="s">
        <v>19</v>
      </c>
      <c r="I4532" s="29" t="n">
        <f aca="false">INDEX(Einstellungen!$B$27:$B$50,19)</f>
        <v>1.35</v>
      </c>
      <c r="J4532" s="29" t="n">
        <f aca="false">F4532*I4532</f>
        <v>49.631211</v>
      </c>
    </row>
    <row r="4533" customFormat="false" ht="15" hidden="false" customHeight="false" outlineLevel="0" collapsed="false">
      <c r="A4533" s="28" t="n">
        <v>45769</v>
      </c>
      <c r="B4533" s="21" t="s">
        <v>131</v>
      </c>
      <c r="C4533" s="21" t="s">
        <v>141</v>
      </c>
      <c r="D4533" s="29" t="n">
        <v>192.32</v>
      </c>
      <c r="E4533" s="29" t="n">
        <f aca="false">D4533/10</f>
        <v>19.232</v>
      </c>
      <c r="F4533" s="29" t="n">
        <f aca="false">(E4533+Einstellungen!$B$20)*(1+Einstellungen!$B$10)</f>
        <v>45.08672</v>
      </c>
      <c r="G4533" s="21" t="str">
        <f aca="false">IF(F4533&lt;Einstellungen!$B$5,"ja","nein")</f>
        <v>nein</v>
      </c>
      <c r="H4533" s="21" t="s">
        <v>19</v>
      </c>
      <c r="I4533" s="29" t="n">
        <f aca="false">INDEX(Einstellungen!$B$27:$B$50,20)</f>
        <v>1.45</v>
      </c>
      <c r="J4533" s="29" t="n">
        <f aca="false">F4533*I4533</f>
        <v>65.375744</v>
      </c>
    </row>
    <row r="4534" customFormat="false" ht="15" hidden="false" customHeight="false" outlineLevel="0" collapsed="false">
      <c r="A4534" s="28" t="n">
        <v>45769</v>
      </c>
      <c r="B4534" s="21" t="s">
        <v>132</v>
      </c>
      <c r="C4534" s="21" t="s">
        <v>141</v>
      </c>
      <c r="D4534" s="29" t="n">
        <v>263.2</v>
      </c>
      <c r="E4534" s="29" t="n">
        <f aca="false">D4534/10</f>
        <v>26.32</v>
      </c>
      <c r="F4534" s="29" t="n">
        <f aca="false">(E4534+Einstellungen!$B$20)*(1+Einstellungen!$B$10)</f>
        <v>53.52144</v>
      </c>
      <c r="G4534" s="21" t="str">
        <f aca="false">IF(F4534&lt;Einstellungen!$B$5,"ja","nein")</f>
        <v>nein</v>
      </c>
      <c r="H4534" s="21" t="s">
        <v>19</v>
      </c>
      <c r="I4534" s="29" t="n">
        <f aca="false">INDEX(Einstellungen!$B$27:$B$50,21)</f>
        <v>1.4</v>
      </c>
      <c r="J4534" s="29" t="n">
        <f aca="false">F4534*I4534</f>
        <v>74.930016</v>
      </c>
    </row>
    <row r="4535" customFormat="false" ht="15" hidden="false" customHeight="false" outlineLevel="0" collapsed="false">
      <c r="A4535" s="28" t="n">
        <v>45769</v>
      </c>
      <c r="B4535" s="21" t="s">
        <v>133</v>
      </c>
      <c r="C4535" s="21" t="s">
        <v>141</v>
      </c>
      <c r="D4535" s="29" t="n">
        <v>157.28</v>
      </c>
      <c r="E4535" s="29" t="n">
        <f aca="false">D4535/10</f>
        <v>15.728</v>
      </c>
      <c r="F4535" s="29" t="n">
        <f aca="false">(E4535+Einstellungen!$B$20)*(1+Einstellungen!$B$10)</f>
        <v>40.91696</v>
      </c>
      <c r="G4535" s="21" t="str">
        <f aca="false">IF(F4535&lt;Einstellungen!$B$5,"ja","nein")</f>
        <v>nein</v>
      </c>
      <c r="H4535" s="21" t="s">
        <v>19</v>
      </c>
      <c r="I4535" s="29" t="n">
        <f aca="false">INDEX(Einstellungen!$B$27:$B$50,22)</f>
        <v>1.25</v>
      </c>
      <c r="J4535" s="29" t="n">
        <f aca="false">F4535*I4535</f>
        <v>51.1462</v>
      </c>
    </row>
    <row r="4536" customFormat="false" ht="15" hidden="false" customHeight="false" outlineLevel="0" collapsed="false">
      <c r="A4536" s="28" t="n">
        <v>45769</v>
      </c>
      <c r="B4536" s="21" t="s">
        <v>134</v>
      </c>
      <c r="C4536" s="21" t="s">
        <v>141</v>
      </c>
      <c r="D4536" s="29" t="n">
        <v>122.28</v>
      </c>
      <c r="E4536" s="29" t="n">
        <f aca="false">D4536/10</f>
        <v>12.228</v>
      </c>
      <c r="F4536" s="29" t="n">
        <f aca="false">(E4536+Einstellungen!$B$20)*(1+Einstellungen!$B$10)</f>
        <v>36.75196</v>
      </c>
      <c r="G4536" s="21" t="str">
        <f aca="false">IF(F4536&lt;Einstellungen!$B$5,"ja","nein")</f>
        <v>nein</v>
      </c>
      <c r="H4536" s="21" t="s">
        <v>19</v>
      </c>
      <c r="I4536" s="29" t="n">
        <f aca="false">INDEX(Einstellungen!$B$27:$B$50,23)</f>
        <v>1.05</v>
      </c>
      <c r="J4536" s="29" t="n">
        <f aca="false">F4536*I4536</f>
        <v>38.589558</v>
      </c>
    </row>
    <row r="4537" customFormat="false" ht="15" hidden="false" customHeight="false" outlineLevel="0" collapsed="false">
      <c r="A4537" s="28" t="n">
        <v>45769</v>
      </c>
      <c r="B4537" s="21" t="s">
        <v>135</v>
      </c>
      <c r="C4537" s="21" t="s">
        <v>141</v>
      </c>
      <c r="D4537" s="29" t="n">
        <v>109.6</v>
      </c>
      <c r="E4537" s="29" t="n">
        <f aca="false">D4537/10</f>
        <v>10.96</v>
      </c>
      <c r="F4537" s="29" t="n">
        <f aca="false">(E4537+Einstellungen!$B$20)*(1+Einstellungen!$B$10)</f>
        <v>35.24304</v>
      </c>
      <c r="G4537" s="21" t="str">
        <f aca="false">IF(F4537&lt;Einstellungen!$B$5,"ja","nein")</f>
        <v>nein</v>
      </c>
      <c r="H4537" s="21" t="s">
        <v>19</v>
      </c>
      <c r="I4537" s="29" t="n">
        <f aca="false">INDEX(Einstellungen!$B$27:$B$50,24)</f>
        <v>0.8</v>
      </c>
      <c r="J4537" s="29" t="n">
        <f aca="false">F4537*I4537</f>
        <v>28.194432</v>
      </c>
    </row>
    <row r="4538" customFormat="false" ht="15" hidden="false" customHeight="false" outlineLevel="0" collapsed="false">
      <c r="A4538" s="28" t="n">
        <v>45770</v>
      </c>
      <c r="B4538" s="21" t="s">
        <v>111</v>
      </c>
      <c r="C4538" s="21" t="s">
        <v>112</v>
      </c>
      <c r="D4538" s="29" t="n">
        <v>106.72</v>
      </c>
      <c r="E4538" s="29" t="n">
        <f aca="false">D4538/10</f>
        <v>10.672</v>
      </c>
      <c r="F4538" s="29" t="n">
        <f aca="false">(E4538+Einstellungen!$B$20)*(1+Einstellungen!$B$10)</f>
        <v>34.90032</v>
      </c>
      <c r="G4538" s="21" t="str">
        <f aca="false">IF(F4538&lt;Einstellungen!$B$5,"ja","nein")</f>
        <v>nein</v>
      </c>
      <c r="H4538" s="21" t="s">
        <v>19</v>
      </c>
      <c r="I4538" s="29" t="n">
        <f aca="false">INDEX(Einstellungen!$B$27:$B$50,1)</f>
        <v>0.6</v>
      </c>
      <c r="J4538" s="29" t="n">
        <f aca="false">F4538*I4538</f>
        <v>20.940192</v>
      </c>
    </row>
    <row r="4539" customFormat="false" ht="15" hidden="false" customHeight="false" outlineLevel="0" collapsed="false">
      <c r="A4539" s="28" t="n">
        <v>45770</v>
      </c>
      <c r="B4539" s="21" t="s">
        <v>113</v>
      </c>
      <c r="C4539" s="21" t="s">
        <v>112</v>
      </c>
      <c r="D4539" s="29" t="n">
        <v>99.4</v>
      </c>
      <c r="E4539" s="29" t="n">
        <f aca="false">D4539/10</f>
        <v>9.94</v>
      </c>
      <c r="F4539" s="29" t="n">
        <f aca="false">(E4539+Einstellungen!$B$20)*(1+Einstellungen!$B$10)</f>
        <v>34.02924</v>
      </c>
      <c r="G4539" s="21" t="str">
        <f aca="false">IF(F4539&lt;Einstellungen!$B$5,"ja","nein")</f>
        <v>nein</v>
      </c>
      <c r="H4539" s="21" t="s">
        <v>19</v>
      </c>
      <c r="I4539" s="29" t="n">
        <f aca="false">INDEX(Einstellungen!$B$27:$B$50,2)</f>
        <v>0.5</v>
      </c>
      <c r="J4539" s="29" t="n">
        <f aca="false">F4539*I4539</f>
        <v>17.01462</v>
      </c>
    </row>
    <row r="4540" customFormat="false" ht="15" hidden="false" customHeight="false" outlineLevel="0" collapsed="false">
      <c r="A4540" s="28" t="n">
        <v>45770</v>
      </c>
      <c r="B4540" s="21" t="s">
        <v>114</v>
      </c>
      <c r="C4540" s="21" t="s">
        <v>112</v>
      </c>
      <c r="D4540" s="29" t="n">
        <v>96.84</v>
      </c>
      <c r="E4540" s="29" t="n">
        <f aca="false">D4540/10</f>
        <v>9.684</v>
      </c>
      <c r="F4540" s="29" t="n">
        <f aca="false">(E4540+Einstellungen!$B$20)*(1+Einstellungen!$B$10)</f>
        <v>33.7246</v>
      </c>
      <c r="G4540" s="21" t="str">
        <f aca="false">IF(F4540&lt;Einstellungen!$B$5,"ja","nein")</f>
        <v>nein</v>
      </c>
      <c r="H4540" s="21" t="s">
        <v>19</v>
      </c>
      <c r="I4540" s="29" t="n">
        <f aca="false">INDEX(Einstellungen!$B$27:$B$50,3)</f>
        <v>0.45</v>
      </c>
      <c r="J4540" s="29" t="n">
        <f aca="false">F4540*I4540</f>
        <v>15.17607</v>
      </c>
    </row>
    <row r="4541" customFormat="false" ht="15" hidden="false" customHeight="false" outlineLevel="0" collapsed="false">
      <c r="A4541" s="28" t="n">
        <v>45770</v>
      </c>
      <c r="B4541" s="21" t="s">
        <v>115</v>
      </c>
      <c r="C4541" s="21" t="s">
        <v>112</v>
      </c>
      <c r="D4541" s="29" t="n">
        <v>96.7</v>
      </c>
      <c r="E4541" s="29" t="n">
        <f aca="false">D4541/10</f>
        <v>9.67</v>
      </c>
      <c r="F4541" s="29" t="n">
        <f aca="false">(E4541+Einstellungen!$B$20)*(1+Einstellungen!$B$10)</f>
        <v>33.70794</v>
      </c>
      <c r="G4541" s="21" t="str">
        <f aca="false">IF(F4541&lt;Einstellungen!$B$5,"ja","nein")</f>
        <v>nein</v>
      </c>
      <c r="H4541" s="21" t="s">
        <v>19</v>
      </c>
      <c r="I4541" s="29" t="n">
        <f aca="false">INDEX(Einstellungen!$B$27:$B$50,4)</f>
        <v>0.45</v>
      </c>
      <c r="J4541" s="29" t="n">
        <f aca="false">F4541*I4541</f>
        <v>15.168573</v>
      </c>
    </row>
    <row r="4542" customFormat="false" ht="15" hidden="false" customHeight="false" outlineLevel="0" collapsed="false">
      <c r="A4542" s="28" t="n">
        <v>45770</v>
      </c>
      <c r="B4542" s="21" t="s">
        <v>116</v>
      </c>
      <c r="C4542" s="21" t="s">
        <v>112</v>
      </c>
      <c r="D4542" s="29" t="n">
        <v>101.2</v>
      </c>
      <c r="E4542" s="29" t="n">
        <f aca="false">D4542/10</f>
        <v>10.12</v>
      </c>
      <c r="F4542" s="29" t="n">
        <f aca="false">(E4542+Einstellungen!$B$20)*(1+Einstellungen!$B$10)</f>
        <v>34.24344</v>
      </c>
      <c r="G4542" s="21" t="str">
        <f aca="false">IF(F4542&lt;Einstellungen!$B$5,"ja","nein")</f>
        <v>nein</v>
      </c>
      <c r="H4542" s="21" t="s">
        <v>19</v>
      </c>
      <c r="I4542" s="29" t="n">
        <f aca="false">INDEX(Einstellungen!$B$27:$B$50,5)</f>
        <v>0.45</v>
      </c>
      <c r="J4542" s="29" t="n">
        <f aca="false">F4542*I4542</f>
        <v>15.409548</v>
      </c>
    </row>
    <row r="4543" customFormat="false" ht="15" hidden="false" customHeight="false" outlineLevel="0" collapsed="false">
      <c r="A4543" s="28" t="n">
        <v>45770</v>
      </c>
      <c r="B4543" s="21" t="s">
        <v>117</v>
      </c>
      <c r="C4543" s="21" t="s">
        <v>112</v>
      </c>
      <c r="D4543" s="29" t="n">
        <v>108.23</v>
      </c>
      <c r="E4543" s="29" t="n">
        <f aca="false">D4543/10</f>
        <v>10.823</v>
      </c>
      <c r="F4543" s="29" t="n">
        <f aca="false">(E4543+Einstellungen!$B$20)*(1+Einstellungen!$B$10)</f>
        <v>35.08001</v>
      </c>
      <c r="G4543" s="21" t="str">
        <f aca="false">IF(F4543&lt;Einstellungen!$B$5,"ja","nein")</f>
        <v>nein</v>
      </c>
      <c r="H4543" s="21" t="s">
        <v>19</v>
      </c>
      <c r="I4543" s="29" t="n">
        <f aca="false">INDEX(Einstellungen!$B$27:$B$50,6)</f>
        <v>0.5</v>
      </c>
      <c r="J4543" s="29" t="n">
        <f aca="false">F4543*I4543</f>
        <v>17.540005</v>
      </c>
    </row>
    <row r="4544" customFormat="false" ht="15" hidden="false" customHeight="false" outlineLevel="0" collapsed="false">
      <c r="A4544" s="28" t="n">
        <v>45770</v>
      </c>
      <c r="B4544" s="21" t="s">
        <v>118</v>
      </c>
      <c r="C4544" s="21" t="s">
        <v>112</v>
      </c>
      <c r="D4544" s="29" t="n">
        <v>137.09</v>
      </c>
      <c r="E4544" s="29" t="n">
        <f aca="false">D4544/10</f>
        <v>13.709</v>
      </c>
      <c r="F4544" s="29" t="n">
        <f aca="false">(E4544+Einstellungen!$B$20)*(1+Einstellungen!$B$10)</f>
        <v>38.51435</v>
      </c>
      <c r="G4544" s="21" t="str">
        <f aca="false">IF(F4544&lt;Einstellungen!$B$5,"ja","nein")</f>
        <v>nein</v>
      </c>
      <c r="H4544" s="21" t="s">
        <v>19</v>
      </c>
      <c r="I4544" s="29" t="n">
        <f aca="false">INDEX(Einstellungen!$B$27:$B$50,7)</f>
        <v>0.7</v>
      </c>
      <c r="J4544" s="29" t="n">
        <f aca="false">F4544*I4544</f>
        <v>26.960045</v>
      </c>
    </row>
    <row r="4545" customFormat="false" ht="15" hidden="false" customHeight="false" outlineLevel="0" collapsed="false">
      <c r="A4545" s="28" t="n">
        <v>45770</v>
      </c>
      <c r="B4545" s="21" t="s">
        <v>119</v>
      </c>
      <c r="C4545" s="21" t="s">
        <v>112</v>
      </c>
      <c r="D4545" s="29" t="n">
        <v>152</v>
      </c>
      <c r="E4545" s="29" t="n">
        <f aca="false">D4545/10</f>
        <v>15.2</v>
      </c>
      <c r="F4545" s="29" t="n">
        <f aca="false">(E4545+Einstellungen!$B$20)*(1+Einstellungen!$B$10)</f>
        <v>40.28864</v>
      </c>
      <c r="G4545" s="21" t="str">
        <f aca="false">IF(F4545&lt;Einstellungen!$B$5,"ja","nein")</f>
        <v>nein</v>
      </c>
      <c r="H4545" s="21" t="s">
        <v>19</v>
      </c>
      <c r="I4545" s="29" t="n">
        <f aca="false">INDEX(Einstellungen!$B$27:$B$50,8)</f>
        <v>0.95</v>
      </c>
      <c r="J4545" s="29" t="n">
        <f aca="false">F4545*I4545</f>
        <v>38.274208</v>
      </c>
    </row>
    <row r="4546" customFormat="false" ht="15" hidden="false" customHeight="false" outlineLevel="0" collapsed="false">
      <c r="A4546" s="28" t="n">
        <v>45770</v>
      </c>
      <c r="B4546" s="21" t="s">
        <v>120</v>
      </c>
      <c r="C4546" s="21" t="s">
        <v>112</v>
      </c>
      <c r="D4546" s="29" t="n">
        <v>128.84</v>
      </c>
      <c r="E4546" s="29" t="n">
        <f aca="false">D4546/10</f>
        <v>12.884</v>
      </c>
      <c r="F4546" s="29" t="n">
        <f aca="false">(E4546+Einstellungen!$B$20)*(1+Einstellungen!$B$10)</f>
        <v>37.5326</v>
      </c>
      <c r="G4546" s="21" t="str">
        <f aca="false">IF(F4546&lt;Einstellungen!$B$5,"ja","nein")</f>
        <v>nein</v>
      </c>
      <c r="H4546" s="21" t="s">
        <v>19</v>
      </c>
      <c r="I4546" s="29" t="n">
        <f aca="false">INDEX(Einstellungen!$B$27:$B$50,9)</f>
        <v>1.05</v>
      </c>
      <c r="J4546" s="29" t="n">
        <f aca="false">F4546*I4546</f>
        <v>39.40923</v>
      </c>
    </row>
    <row r="4547" customFormat="false" ht="15" hidden="false" customHeight="false" outlineLevel="0" collapsed="false">
      <c r="A4547" s="28" t="n">
        <v>45770</v>
      </c>
      <c r="B4547" s="21" t="s">
        <v>121</v>
      </c>
      <c r="C4547" s="21" t="s">
        <v>112</v>
      </c>
      <c r="D4547" s="29" t="n">
        <v>100</v>
      </c>
      <c r="E4547" s="29" t="n">
        <f aca="false">D4547/10</f>
        <v>10</v>
      </c>
      <c r="F4547" s="29" t="n">
        <f aca="false">(E4547+Einstellungen!$B$20)*(1+Einstellungen!$B$10)</f>
        <v>34.10064</v>
      </c>
      <c r="G4547" s="21" t="str">
        <f aca="false">IF(F4547&lt;Einstellungen!$B$5,"ja","nein")</f>
        <v>nein</v>
      </c>
      <c r="H4547" s="21" t="s">
        <v>19</v>
      </c>
      <c r="I4547" s="29" t="n">
        <f aca="false">INDEX(Einstellungen!$B$27:$B$50,10)</f>
        <v>1.05</v>
      </c>
      <c r="J4547" s="29" t="n">
        <f aca="false">F4547*I4547</f>
        <v>35.805672</v>
      </c>
    </row>
    <row r="4548" customFormat="false" ht="15" hidden="false" customHeight="false" outlineLevel="0" collapsed="false">
      <c r="A4548" s="28" t="n">
        <v>45770</v>
      </c>
      <c r="B4548" s="21" t="s">
        <v>122</v>
      </c>
      <c r="C4548" s="21" t="s">
        <v>112</v>
      </c>
      <c r="D4548" s="29" t="n">
        <v>92</v>
      </c>
      <c r="E4548" s="29" t="n">
        <f aca="false">D4548/10</f>
        <v>9.2</v>
      </c>
      <c r="F4548" s="29" t="n">
        <f aca="false">(E4548+Einstellungen!$B$20)*(1+Einstellungen!$B$10)</f>
        <v>33.14864</v>
      </c>
      <c r="G4548" s="21" t="str">
        <f aca="false">IF(F4548&lt;Einstellungen!$B$5,"ja","nein")</f>
        <v>nein</v>
      </c>
      <c r="H4548" s="21" t="s">
        <v>19</v>
      </c>
      <c r="I4548" s="29" t="n">
        <f aca="false">INDEX(Einstellungen!$B$27:$B$50,11)</f>
        <v>1.05</v>
      </c>
      <c r="J4548" s="29" t="n">
        <f aca="false">F4548*I4548</f>
        <v>34.806072</v>
      </c>
    </row>
    <row r="4549" customFormat="false" ht="15" hidden="false" customHeight="false" outlineLevel="0" collapsed="false">
      <c r="A4549" s="28" t="n">
        <v>45770</v>
      </c>
      <c r="B4549" s="21" t="s">
        <v>123</v>
      </c>
      <c r="C4549" s="21" t="s">
        <v>112</v>
      </c>
      <c r="D4549" s="29" t="n">
        <v>94.39</v>
      </c>
      <c r="E4549" s="29" t="n">
        <f aca="false">D4549/10</f>
        <v>9.439</v>
      </c>
      <c r="F4549" s="29" t="n">
        <f aca="false">(E4549+Einstellungen!$B$20)*(1+Einstellungen!$B$10)</f>
        <v>33.43305</v>
      </c>
      <c r="G4549" s="21" t="str">
        <f aca="false">IF(F4549&lt;Einstellungen!$B$5,"ja","nein")</f>
        <v>nein</v>
      </c>
      <c r="H4549" s="21" t="s">
        <v>19</v>
      </c>
      <c r="I4549" s="29" t="n">
        <f aca="false">INDEX(Einstellungen!$B$27:$B$50,12)</f>
        <v>1.1</v>
      </c>
      <c r="J4549" s="29" t="n">
        <f aca="false">F4549*I4549</f>
        <v>36.776355</v>
      </c>
    </row>
    <row r="4550" customFormat="false" ht="15" hidden="false" customHeight="false" outlineLevel="0" collapsed="false">
      <c r="A4550" s="28" t="n">
        <v>45770</v>
      </c>
      <c r="B4550" s="21" t="s">
        <v>124</v>
      </c>
      <c r="C4550" s="21" t="s">
        <v>112</v>
      </c>
      <c r="D4550" s="29" t="n">
        <v>81.04</v>
      </c>
      <c r="E4550" s="29" t="n">
        <f aca="false">D4550/10</f>
        <v>8.104</v>
      </c>
      <c r="F4550" s="29" t="n">
        <f aca="false">(E4550+Einstellungen!$B$20)*(1+Einstellungen!$B$10)</f>
        <v>31.8444</v>
      </c>
      <c r="G4550" s="21" t="str">
        <f aca="false">IF(F4550&lt;Einstellungen!$B$5,"ja","nein")</f>
        <v>nein</v>
      </c>
      <c r="H4550" s="21" t="s">
        <v>19</v>
      </c>
      <c r="I4550" s="29" t="n">
        <f aca="false">INDEX(Einstellungen!$B$27:$B$50,13)</f>
        <v>1.2</v>
      </c>
      <c r="J4550" s="29" t="n">
        <f aca="false">F4550*I4550</f>
        <v>38.21328</v>
      </c>
    </row>
    <row r="4551" customFormat="false" ht="15" hidden="false" customHeight="false" outlineLevel="0" collapsed="false">
      <c r="A4551" s="28" t="n">
        <v>45770</v>
      </c>
      <c r="B4551" s="21" t="s">
        <v>125</v>
      </c>
      <c r="C4551" s="21" t="s">
        <v>112</v>
      </c>
      <c r="D4551" s="29" t="n">
        <v>80.29</v>
      </c>
      <c r="E4551" s="29" t="n">
        <f aca="false">D4551/10</f>
        <v>8.029</v>
      </c>
      <c r="F4551" s="29" t="n">
        <f aca="false">(E4551+Einstellungen!$B$20)*(1+Einstellungen!$B$10)</f>
        <v>31.75515</v>
      </c>
      <c r="G4551" s="21" t="str">
        <f aca="false">IF(F4551&lt;Einstellungen!$B$5,"ja","nein")</f>
        <v>nein</v>
      </c>
      <c r="H4551" s="21" t="s">
        <v>19</v>
      </c>
      <c r="I4551" s="29" t="n">
        <f aca="false">INDEX(Einstellungen!$B$27:$B$50,14)</f>
        <v>1.15</v>
      </c>
      <c r="J4551" s="29" t="n">
        <f aca="false">F4551*I4551</f>
        <v>36.5184225</v>
      </c>
    </row>
    <row r="4552" customFormat="false" ht="15" hidden="false" customHeight="false" outlineLevel="0" collapsed="false">
      <c r="A4552" s="28" t="n">
        <v>45770</v>
      </c>
      <c r="B4552" s="21" t="s">
        <v>126</v>
      </c>
      <c r="C4552" s="21" t="s">
        <v>112</v>
      </c>
      <c r="D4552" s="29" t="n">
        <v>88</v>
      </c>
      <c r="E4552" s="29" t="n">
        <f aca="false">D4552/10</f>
        <v>8.8</v>
      </c>
      <c r="F4552" s="29" t="n">
        <f aca="false">(E4552+Einstellungen!$B$20)*(1+Einstellungen!$B$10)</f>
        <v>32.67264</v>
      </c>
      <c r="G4552" s="21" t="str">
        <f aca="false">IF(F4552&lt;Einstellungen!$B$5,"ja","nein")</f>
        <v>nein</v>
      </c>
      <c r="H4552" s="21" t="s">
        <v>19</v>
      </c>
      <c r="I4552" s="29" t="n">
        <f aca="false">INDEX(Einstellungen!$B$27:$B$50,15)</f>
        <v>1</v>
      </c>
      <c r="J4552" s="29" t="n">
        <f aca="false">F4552*I4552</f>
        <v>32.67264</v>
      </c>
    </row>
    <row r="4553" customFormat="false" ht="15" hidden="false" customHeight="false" outlineLevel="0" collapsed="false">
      <c r="A4553" s="28" t="n">
        <v>45770</v>
      </c>
      <c r="B4553" s="21" t="s">
        <v>127</v>
      </c>
      <c r="C4553" s="21" t="s">
        <v>112</v>
      </c>
      <c r="D4553" s="29" t="n">
        <v>92.35</v>
      </c>
      <c r="E4553" s="29" t="n">
        <f aca="false">D4553/10</f>
        <v>9.235</v>
      </c>
      <c r="F4553" s="29" t="n">
        <f aca="false">(E4553+Einstellungen!$B$20)*(1+Einstellungen!$B$10)</f>
        <v>33.19029</v>
      </c>
      <c r="G4553" s="21" t="str">
        <f aca="false">IF(F4553&lt;Einstellungen!$B$5,"ja","nein")</f>
        <v>nein</v>
      </c>
      <c r="H4553" s="21" t="s">
        <v>19</v>
      </c>
      <c r="I4553" s="29" t="n">
        <f aca="false">INDEX(Einstellungen!$B$27:$B$50,16)</f>
        <v>0.95</v>
      </c>
      <c r="J4553" s="29" t="n">
        <f aca="false">F4553*I4553</f>
        <v>31.5307755</v>
      </c>
    </row>
    <row r="4554" customFormat="false" ht="15" hidden="false" customHeight="false" outlineLevel="0" collapsed="false">
      <c r="A4554" s="28" t="n">
        <v>45770</v>
      </c>
      <c r="B4554" s="21" t="s">
        <v>128</v>
      </c>
      <c r="C4554" s="21" t="s">
        <v>112</v>
      </c>
      <c r="D4554" s="29" t="n">
        <v>99.05</v>
      </c>
      <c r="E4554" s="29" t="n">
        <f aca="false">D4554/10</f>
        <v>9.905</v>
      </c>
      <c r="F4554" s="29" t="n">
        <f aca="false">(E4554+Einstellungen!$B$20)*(1+Einstellungen!$B$10)</f>
        <v>33.98759</v>
      </c>
      <c r="G4554" s="21" t="str">
        <f aca="false">IF(F4554&lt;Einstellungen!$B$5,"ja","nein")</f>
        <v>nein</v>
      </c>
      <c r="H4554" s="21" t="s">
        <v>19</v>
      </c>
      <c r="I4554" s="29" t="n">
        <f aca="false">INDEX(Einstellungen!$B$27:$B$50,17)</f>
        <v>0.95</v>
      </c>
      <c r="J4554" s="29" t="n">
        <f aca="false">F4554*I4554</f>
        <v>32.2882105</v>
      </c>
    </row>
    <row r="4555" customFormat="false" ht="15" hidden="false" customHeight="false" outlineLevel="0" collapsed="false">
      <c r="A4555" s="28" t="n">
        <v>45770</v>
      </c>
      <c r="B4555" s="21" t="s">
        <v>129</v>
      </c>
      <c r="C4555" s="21" t="s">
        <v>112</v>
      </c>
      <c r="D4555" s="29" t="n">
        <v>108.28</v>
      </c>
      <c r="E4555" s="29" t="n">
        <f aca="false">D4555/10</f>
        <v>10.828</v>
      </c>
      <c r="F4555" s="29" t="n">
        <f aca="false">(E4555+Einstellungen!$B$20)*(1+Einstellungen!$B$10)</f>
        <v>35.08596</v>
      </c>
      <c r="G4555" s="21" t="str">
        <f aca="false">IF(F4555&lt;Einstellungen!$B$5,"ja","nein")</f>
        <v>nein</v>
      </c>
      <c r="H4555" s="21" t="s">
        <v>19</v>
      </c>
      <c r="I4555" s="29" t="n">
        <f aca="false">INDEX(Einstellungen!$B$27:$B$50,18)</f>
        <v>1.1</v>
      </c>
      <c r="J4555" s="29" t="n">
        <f aca="false">F4555*I4555</f>
        <v>38.594556</v>
      </c>
    </row>
    <row r="4556" customFormat="false" ht="15" hidden="false" customHeight="false" outlineLevel="0" collapsed="false">
      <c r="A4556" s="28" t="n">
        <v>45770</v>
      </c>
      <c r="B4556" s="21" t="s">
        <v>130</v>
      </c>
      <c r="C4556" s="21" t="s">
        <v>112</v>
      </c>
      <c r="D4556" s="29" t="n">
        <v>128.9</v>
      </c>
      <c r="E4556" s="29" t="n">
        <f aca="false">D4556/10</f>
        <v>12.89</v>
      </c>
      <c r="F4556" s="29" t="n">
        <f aca="false">(E4556+Einstellungen!$B$20)*(1+Einstellungen!$B$10)</f>
        <v>37.53974</v>
      </c>
      <c r="G4556" s="21" t="str">
        <f aca="false">IF(F4556&lt;Einstellungen!$B$5,"ja","nein")</f>
        <v>nein</v>
      </c>
      <c r="H4556" s="21" t="s">
        <v>19</v>
      </c>
      <c r="I4556" s="29" t="n">
        <f aca="false">INDEX(Einstellungen!$B$27:$B$50,19)</f>
        <v>1.35</v>
      </c>
      <c r="J4556" s="29" t="n">
        <f aca="false">F4556*I4556</f>
        <v>50.678649</v>
      </c>
    </row>
    <row r="4557" customFormat="false" ht="15" hidden="false" customHeight="false" outlineLevel="0" collapsed="false">
      <c r="A4557" s="28" t="n">
        <v>45770</v>
      </c>
      <c r="B4557" s="21" t="s">
        <v>131</v>
      </c>
      <c r="C4557" s="21" t="s">
        <v>112</v>
      </c>
      <c r="D4557" s="29" t="n">
        <v>155.97</v>
      </c>
      <c r="E4557" s="29" t="n">
        <f aca="false">D4557/10</f>
        <v>15.597</v>
      </c>
      <c r="F4557" s="29" t="n">
        <f aca="false">(E4557+Einstellungen!$B$20)*(1+Einstellungen!$B$10)</f>
        <v>40.76107</v>
      </c>
      <c r="G4557" s="21" t="str">
        <f aca="false">IF(F4557&lt;Einstellungen!$B$5,"ja","nein")</f>
        <v>nein</v>
      </c>
      <c r="H4557" s="21" t="s">
        <v>19</v>
      </c>
      <c r="I4557" s="29" t="n">
        <f aca="false">INDEX(Einstellungen!$B$27:$B$50,20)</f>
        <v>1.45</v>
      </c>
      <c r="J4557" s="29" t="n">
        <f aca="false">F4557*I4557</f>
        <v>59.1035515</v>
      </c>
    </row>
    <row r="4558" customFormat="false" ht="15" hidden="false" customHeight="false" outlineLevel="0" collapsed="false">
      <c r="A4558" s="28" t="n">
        <v>45770</v>
      </c>
      <c r="B4558" s="21" t="s">
        <v>132</v>
      </c>
      <c r="C4558" s="21" t="s">
        <v>112</v>
      </c>
      <c r="D4558" s="29" t="n">
        <v>148.67</v>
      </c>
      <c r="E4558" s="29" t="n">
        <f aca="false">D4558/10</f>
        <v>14.867</v>
      </c>
      <c r="F4558" s="29" t="n">
        <f aca="false">(E4558+Einstellungen!$B$20)*(1+Einstellungen!$B$10)</f>
        <v>39.89237</v>
      </c>
      <c r="G4558" s="21" t="str">
        <f aca="false">IF(F4558&lt;Einstellungen!$B$5,"ja","nein")</f>
        <v>nein</v>
      </c>
      <c r="H4558" s="21" t="s">
        <v>19</v>
      </c>
      <c r="I4558" s="29" t="n">
        <f aca="false">INDEX(Einstellungen!$B$27:$B$50,21)</f>
        <v>1.4</v>
      </c>
      <c r="J4558" s="29" t="n">
        <f aca="false">F4558*I4558</f>
        <v>55.849318</v>
      </c>
    </row>
    <row r="4559" customFormat="false" ht="15" hidden="false" customHeight="false" outlineLevel="0" collapsed="false">
      <c r="A4559" s="28" t="n">
        <v>45770</v>
      </c>
      <c r="B4559" s="21" t="s">
        <v>133</v>
      </c>
      <c r="C4559" s="21" t="s">
        <v>112</v>
      </c>
      <c r="D4559" s="29" t="n">
        <v>126.11</v>
      </c>
      <c r="E4559" s="29" t="n">
        <f aca="false">D4559/10</f>
        <v>12.611</v>
      </c>
      <c r="F4559" s="29" t="n">
        <f aca="false">(E4559+Einstellungen!$B$20)*(1+Einstellungen!$B$10)</f>
        <v>37.20773</v>
      </c>
      <c r="G4559" s="21" t="str">
        <f aca="false">IF(F4559&lt;Einstellungen!$B$5,"ja","nein")</f>
        <v>nein</v>
      </c>
      <c r="H4559" s="21" t="s">
        <v>19</v>
      </c>
      <c r="I4559" s="29" t="n">
        <f aca="false">INDEX(Einstellungen!$B$27:$B$50,22)</f>
        <v>1.25</v>
      </c>
      <c r="J4559" s="29" t="n">
        <f aca="false">F4559*I4559</f>
        <v>46.5096625</v>
      </c>
    </row>
    <row r="4560" customFormat="false" ht="15" hidden="false" customHeight="false" outlineLevel="0" collapsed="false">
      <c r="A4560" s="28" t="n">
        <v>45770</v>
      </c>
      <c r="B4560" s="21" t="s">
        <v>134</v>
      </c>
      <c r="C4560" s="21" t="s">
        <v>112</v>
      </c>
      <c r="D4560" s="29" t="n">
        <v>108.2</v>
      </c>
      <c r="E4560" s="29" t="n">
        <f aca="false">D4560/10</f>
        <v>10.82</v>
      </c>
      <c r="F4560" s="29" t="n">
        <f aca="false">(E4560+Einstellungen!$B$20)*(1+Einstellungen!$B$10)</f>
        <v>35.07644</v>
      </c>
      <c r="G4560" s="21" t="str">
        <f aca="false">IF(F4560&lt;Einstellungen!$B$5,"ja","nein")</f>
        <v>nein</v>
      </c>
      <c r="H4560" s="21" t="s">
        <v>19</v>
      </c>
      <c r="I4560" s="29" t="n">
        <f aca="false">INDEX(Einstellungen!$B$27:$B$50,23)</f>
        <v>1.05</v>
      </c>
      <c r="J4560" s="29" t="n">
        <f aca="false">F4560*I4560</f>
        <v>36.830262</v>
      </c>
    </row>
    <row r="4561" customFormat="false" ht="15" hidden="false" customHeight="false" outlineLevel="0" collapsed="false">
      <c r="A4561" s="28" t="n">
        <v>45770</v>
      </c>
      <c r="B4561" s="21" t="s">
        <v>135</v>
      </c>
      <c r="C4561" s="21" t="s">
        <v>112</v>
      </c>
      <c r="D4561" s="29" t="n">
        <v>97.15</v>
      </c>
      <c r="E4561" s="29" t="n">
        <f aca="false">D4561/10</f>
        <v>9.715</v>
      </c>
      <c r="F4561" s="29" t="n">
        <f aca="false">(E4561+Einstellungen!$B$20)*(1+Einstellungen!$B$10)</f>
        <v>33.76149</v>
      </c>
      <c r="G4561" s="21" t="str">
        <f aca="false">IF(F4561&lt;Einstellungen!$B$5,"ja","nein")</f>
        <v>nein</v>
      </c>
      <c r="H4561" s="21" t="s">
        <v>19</v>
      </c>
      <c r="I4561" s="29" t="n">
        <f aca="false">INDEX(Einstellungen!$B$27:$B$50,24)</f>
        <v>0.8</v>
      </c>
      <c r="J4561" s="29" t="n">
        <f aca="false">F4561*I4561</f>
        <v>27.009192</v>
      </c>
    </row>
    <row r="4562" customFormat="false" ht="15" hidden="false" customHeight="false" outlineLevel="0" collapsed="false">
      <c r="A4562" s="28" t="n">
        <v>45771</v>
      </c>
      <c r="B4562" s="21" t="s">
        <v>111</v>
      </c>
      <c r="C4562" s="21" t="s">
        <v>136</v>
      </c>
      <c r="D4562" s="29" t="n">
        <v>94.17</v>
      </c>
      <c r="E4562" s="29" t="n">
        <f aca="false">D4562/10</f>
        <v>9.417</v>
      </c>
      <c r="F4562" s="29" t="n">
        <f aca="false">(E4562+Einstellungen!$B$20)*(1+Einstellungen!$B$10)</f>
        <v>33.40687</v>
      </c>
      <c r="G4562" s="21" t="str">
        <f aca="false">IF(F4562&lt;Einstellungen!$B$5,"ja","nein")</f>
        <v>nein</v>
      </c>
      <c r="H4562" s="21" t="s">
        <v>19</v>
      </c>
      <c r="I4562" s="29" t="n">
        <f aca="false">INDEX(Einstellungen!$B$27:$B$50,1)</f>
        <v>0.6</v>
      </c>
      <c r="J4562" s="29" t="n">
        <f aca="false">F4562*I4562</f>
        <v>20.044122</v>
      </c>
    </row>
    <row r="4563" customFormat="false" ht="15" hidden="false" customHeight="false" outlineLevel="0" collapsed="false">
      <c r="A4563" s="28" t="n">
        <v>45771</v>
      </c>
      <c r="B4563" s="21" t="s">
        <v>113</v>
      </c>
      <c r="C4563" s="21" t="s">
        <v>136</v>
      </c>
      <c r="D4563" s="29" t="n">
        <v>88.3</v>
      </c>
      <c r="E4563" s="29" t="n">
        <f aca="false">D4563/10</f>
        <v>8.83</v>
      </c>
      <c r="F4563" s="29" t="n">
        <f aca="false">(E4563+Einstellungen!$B$20)*(1+Einstellungen!$B$10)</f>
        <v>32.70834</v>
      </c>
      <c r="G4563" s="21" t="str">
        <f aca="false">IF(F4563&lt;Einstellungen!$B$5,"ja","nein")</f>
        <v>nein</v>
      </c>
      <c r="H4563" s="21" t="s">
        <v>19</v>
      </c>
      <c r="I4563" s="29" t="n">
        <f aca="false">INDEX(Einstellungen!$B$27:$B$50,2)</f>
        <v>0.5</v>
      </c>
      <c r="J4563" s="29" t="n">
        <f aca="false">F4563*I4563</f>
        <v>16.35417</v>
      </c>
    </row>
    <row r="4564" customFormat="false" ht="15" hidden="false" customHeight="false" outlineLevel="0" collapsed="false">
      <c r="A4564" s="28" t="n">
        <v>45771</v>
      </c>
      <c r="B4564" s="21" t="s">
        <v>114</v>
      </c>
      <c r="C4564" s="21" t="s">
        <v>136</v>
      </c>
      <c r="D4564" s="29" t="n">
        <v>86.7</v>
      </c>
      <c r="E4564" s="29" t="n">
        <f aca="false">D4564/10</f>
        <v>8.67</v>
      </c>
      <c r="F4564" s="29" t="n">
        <f aca="false">(E4564+Einstellungen!$B$20)*(1+Einstellungen!$B$10)</f>
        <v>32.51794</v>
      </c>
      <c r="G4564" s="21" t="str">
        <f aca="false">IF(F4564&lt;Einstellungen!$B$5,"ja","nein")</f>
        <v>nein</v>
      </c>
      <c r="H4564" s="21" t="s">
        <v>19</v>
      </c>
      <c r="I4564" s="29" t="n">
        <f aca="false">INDEX(Einstellungen!$B$27:$B$50,3)</f>
        <v>0.45</v>
      </c>
      <c r="J4564" s="29" t="n">
        <f aca="false">F4564*I4564</f>
        <v>14.633073</v>
      </c>
    </row>
    <row r="4565" customFormat="false" ht="15" hidden="false" customHeight="false" outlineLevel="0" collapsed="false">
      <c r="A4565" s="28" t="n">
        <v>45771</v>
      </c>
      <c r="B4565" s="21" t="s">
        <v>115</v>
      </c>
      <c r="C4565" s="21" t="s">
        <v>136</v>
      </c>
      <c r="D4565" s="29" t="n">
        <v>85.65</v>
      </c>
      <c r="E4565" s="29" t="n">
        <f aca="false">D4565/10</f>
        <v>8.565</v>
      </c>
      <c r="F4565" s="29" t="n">
        <f aca="false">(E4565+Einstellungen!$B$20)*(1+Einstellungen!$B$10)</f>
        <v>32.39299</v>
      </c>
      <c r="G4565" s="21" t="str">
        <f aca="false">IF(F4565&lt;Einstellungen!$B$5,"ja","nein")</f>
        <v>nein</v>
      </c>
      <c r="H4565" s="21" t="s">
        <v>19</v>
      </c>
      <c r="I4565" s="29" t="n">
        <f aca="false">INDEX(Einstellungen!$B$27:$B$50,4)</f>
        <v>0.45</v>
      </c>
      <c r="J4565" s="29" t="n">
        <f aca="false">F4565*I4565</f>
        <v>14.5768455</v>
      </c>
    </row>
    <row r="4566" customFormat="false" ht="15" hidden="false" customHeight="false" outlineLevel="0" collapsed="false">
      <c r="A4566" s="28" t="n">
        <v>45771</v>
      </c>
      <c r="B4566" s="21" t="s">
        <v>116</v>
      </c>
      <c r="C4566" s="21" t="s">
        <v>136</v>
      </c>
      <c r="D4566" s="29" t="n">
        <v>84.35</v>
      </c>
      <c r="E4566" s="29" t="n">
        <f aca="false">D4566/10</f>
        <v>8.435</v>
      </c>
      <c r="F4566" s="29" t="n">
        <f aca="false">(E4566+Einstellungen!$B$20)*(1+Einstellungen!$B$10)</f>
        <v>32.23829</v>
      </c>
      <c r="G4566" s="21" t="str">
        <f aca="false">IF(F4566&lt;Einstellungen!$B$5,"ja","nein")</f>
        <v>nein</v>
      </c>
      <c r="H4566" s="21" t="s">
        <v>19</v>
      </c>
      <c r="I4566" s="29" t="n">
        <f aca="false">INDEX(Einstellungen!$B$27:$B$50,5)</f>
        <v>0.45</v>
      </c>
      <c r="J4566" s="29" t="n">
        <f aca="false">F4566*I4566</f>
        <v>14.5072305</v>
      </c>
    </row>
    <row r="4567" customFormat="false" ht="15" hidden="false" customHeight="false" outlineLevel="0" collapsed="false">
      <c r="A4567" s="28" t="n">
        <v>45771</v>
      </c>
      <c r="B4567" s="21" t="s">
        <v>117</v>
      </c>
      <c r="C4567" s="21" t="s">
        <v>136</v>
      </c>
      <c r="D4567" s="29" t="n">
        <v>90.93</v>
      </c>
      <c r="E4567" s="29" t="n">
        <f aca="false">D4567/10</f>
        <v>9.093</v>
      </c>
      <c r="F4567" s="29" t="n">
        <f aca="false">(E4567+Einstellungen!$B$20)*(1+Einstellungen!$B$10)</f>
        <v>33.02131</v>
      </c>
      <c r="G4567" s="21" t="str">
        <f aca="false">IF(F4567&lt;Einstellungen!$B$5,"ja","nein")</f>
        <v>nein</v>
      </c>
      <c r="H4567" s="21" t="s">
        <v>19</v>
      </c>
      <c r="I4567" s="29" t="n">
        <f aca="false">INDEX(Einstellungen!$B$27:$B$50,6)</f>
        <v>0.5</v>
      </c>
      <c r="J4567" s="29" t="n">
        <f aca="false">F4567*I4567</f>
        <v>16.510655</v>
      </c>
    </row>
    <row r="4568" customFormat="false" ht="15" hidden="false" customHeight="false" outlineLevel="0" collapsed="false">
      <c r="A4568" s="28" t="n">
        <v>45771</v>
      </c>
      <c r="B4568" s="21" t="s">
        <v>118</v>
      </c>
      <c r="C4568" s="21" t="s">
        <v>136</v>
      </c>
      <c r="D4568" s="29" t="n">
        <v>110.34</v>
      </c>
      <c r="E4568" s="29" t="n">
        <f aca="false">D4568/10</f>
        <v>11.034</v>
      </c>
      <c r="F4568" s="29" t="n">
        <f aca="false">(E4568+Einstellungen!$B$20)*(1+Einstellungen!$B$10)</f>
        <v>35.3311</v>
      </c>
      <c r="G4568" s="21" t="str">
        <f aca="false">IF(F4568&lt;Einstellungen!$B$5,"ja","nein")</f>
        <v>nein</v>
      </c>
      <c r="H4568" s="21" t="s">
        <v>19</v>
      </c>
      <c r="I4568" s="29" t="n">
        <f aca="false">INDEX(Einstellungen!$B$27:$B$50,7)</f>
        <v>0.7</v>
      </c>
      <c r="J4568" s="29" t="n">
        <f aca="false">F4568*I4568</f>
        <v>24.73177</v>
      </c>
    </row>
    <row r="4569" customFormat="false" ht="15" hidden="false" customHeight="false" outlineLevel="0" collapsed="false">
      <c r="A4569" s="28" t="n">
        <v>45771</v>
      </c>
      <c r="B4569" s="21" t="s">
        <v>119</v>
      </c>
      <c r="C4569" s="21" t="s">
        <v>136</v>
      </c>
      <c r="D4569" s="29" t="n">
        <v>118.51</v>
      </c>
      <c r="E4569" s="29" t="n">
        <f aca="false">D4569/10</f>
        <v>11.851</v>
      </c>
      <c r="F4569" s="29" t="n">
        <f aca="false">(E4569+Einstellungen!$B$20)*(1+Einstellungen!$B$10)</f>
        <v>36.30333</v>
      </c>
      <c r="G4569" s="21" t="str">
        <f aca="false">IF(F4569&lt;Einstellungen!$B$5,"ja","nein")</f>
        <v>nein</v>
      </c>
      <c r="H4569" s="21" t="s">
        <v>19</v>
      </c>
      <c r="I4569" s="29" t="n">
        <f aca="false">INDEX(Einstellungen!$B$27:$B$50,8)</f>
        <v>0.95</v>
      </c>
      <c r="J4569" s="29" t="n">
        <f aca="false">F4569*I4569</f>
        <v>34.4881635</v>
      </c>
    </row>
    <row r="4570" customFormat="false" ht="15" hidden="false" customHeight="false" outlineLevel="0" collapsed="false">
      <c r="A4570" s="28" t="n">
        <v>45771</v>
      </c>
      <c r="B4570" s="21" t="s">
        <v>120</v>
      </c>
      <c r="C4570" s="21" t="s">
        <v>136</v>
      </c>
      <c r="D4570" s="29" t="n">
        <v>117.65</v>
      </c>
      <c r="E4570" s="29" t="n">
        <f aca="false">D4570/10</f>
        <v>11.765</v>
      </c>
      <c r="F4570" s="29" t="n">
        <f aca="false">(E4570+Einstellungen!$B$20)*(1+Einstellungen!$B$10)</f>
        <v>36.20099</v>
      </c>
      <c r="G4570" s="21" t="str">
        <f aca="false">IF(F4570&lt;Einstellungen!$B$5,"ja","nein")</f>
        <v>nein</v>
      </c>
      <c r="H4570" s="21" t="s">
        <v>19</v>
      </c>
      <c r="I4570" s="29" t="n">
        <f aca="false">INDEX(Einstellungen!$B$27:$B$50,9)</f>
        <v>1.05</v>
      </c>
      <c r="J4570" s="29" t="n">
        <f aca="false">F4570*I4570</f>
        <v>38.0110395</v>
      </c>
    </row>
    <row r="4571" customFormat="false" ht="15" hidden="false" customHeight="false" outlineLevel="0" collapsed="false">
      <c r="A4571" s="28" t="n">
        <v>45771</v>
      </c>
      <c r="B4571" s="21" t="s">
        <v>121</v>
      </c>
      <c r="C4571" s="21" t="s">
        <v>136</v>
      </c>
      <c r="D4571" s="29" t="n">
        <v>108.91</v>
      </c>
      <c r="E4571" s="29" t="n">
        <f aca="false">D4571/10</f>
        <v>10.891</v>
      </c>
      <c r="F4571" s="29" t="n">
        <f aca="false">(E4571+Einstellungen!$B$20)*(1+Einstellungen!$B$10)</f>
        <v>35.16093</v>
      </c>
      <c r="G4571" s="21" t="str">
        <f aca="false">IF(F4571&lt;Einstellungen!$B$5,"ja","nein")</f>
        <v>nein</v>
      </c>
      <c r="H4571" s="21" t="s">
        <v>19</v>
      </c>
      <c r="I4571" s="29" t="n">
        <f aca="false">INDEX(Einstellungen!$B$27:$B$50,10)</f>
        <v>1.05</v>
      </c>
      <c r="J4571" s="29" t="n">
        <f aca="false">F4571*I4571</f>
        <v>36.9189765</v>
      </c>
    </row>
    <row r="4572" customFormat="false" ht="15" hidden="false" customHeight="false" outlineLevel="0" collapsed="false">
      <c r="A4572" s="28" t="n">
        <v>45771</v>
      </c>
      <c r="B4572" s="21" t="s">
        <v>122</v>
      </c>
      <c r="C4572" s="21" t="s">
        <v>136</v>
      </c>
      <c r="D4572" s="29" t="n">
        <v>96.67</v>
      </c>
      <c r="E4572" s="29" t="n">
        <f aca="false">D4572/10</f>
        <v>9.667</v>
      </c>
      <c r="F4572" s="29" t="n">
        <f aca="false">(E4572+Einstellungen!$B$20)*(1+Einstellungen!$B$10)</f>
        <v>33.70437</v>
      </c>
      <c r="G4572" s="21" t="str">
        <f aca="false">IF(F4572&lt;Einstellungen!$B$5,"ja","nein")</f>
        <v>nein</v>
      </c>
      <c r="H4572" s="21" t="s">
        <v>19</v>
      </c>
      <c r="I4572" s="29" t="n">
        <f aca="false">INDEX(Einstellungen!$B$27:$B$50,11)</f>
        <v>1.05</v>
      </c>
      <c r="J4572" s="29" t="n">
        <f aca="false">F4572*I4572</f>
        <v>35.3895885</v>
      </c>
    </row>
    <row r="4573" customFormat="false" ht="15" hidden="false" customHeight="false" outlineLevel="0" collapsed="false">
      <c r="A4573" s="28" t="n">
        <v>45771</v>
      </c>
      <c r="B4573" s="21" t="s">
        <v>123</v>
      </c>
      <c r="C4573" s="21" t="s">
        <v>136</v>
      </c>
      <c r="D4573" s="29" t="n">
        <v>93.55</v>
      </c>
      <c r="E4573" s="29" t="n">
        <f aca="false">D4573/10</f>
        <v>9.355</v>
      </c>
      <c r="F4573" s="29" t="n">
        <f aca="false">(E4573+Einstellungen!$B$20)*(1+Einstellungen!$B$10)</f>
        <v>33.33309</v>
      </c>
      <c r="G4573" s="21" t="str">
        <f aca="false">IF(F4573&lt;Einstellungen!$B$5,"ja","nein")</f>
        <v>nein</v>
      </c>
      <c r="H4573" s="21" t="s">
        <v>19</v>
      </c>
      <c r="I4573" s="29" t="n">
        <f aca="false">INDEX(Einstellungen!$B$27:$B$50,12)</f>
        <v>1.1</v>
      </c>
      <c r="J4573" s="29" t="n">
        <f aca="false">F4573*I4573</f>
        <v>36.666399</v>
      </c>
    </row>
    <row r="4574" customFormat="false" ht="15" hidden="false" customHeight="false" outlineLevel="0" collapsed="false">
      <c r="A4574" s="28" t="n">
        <v>45771</v>
      </c>
      <c r="B4574" s="21" t="s">
        <v>124</v>
      </c>
      <c r="C4574" s="21" t="s">
        <v>136</v>
      </c>
      <c r="D4574" s="29" t="n">
        <v>81.56</v>
      </c>
      <c r="E4574" s="29" t="n">
        <f aca="false">D4574/10</f>
        <v>8.156</v>
      </c>
      <c r="F4574" s="29" t="n">
        <f aca="false">(E4574+Einstellungen!$B$20)*(1+Einstellungen!$B$10)</f>
        <v>31.90628</v>
      </c>
      <c r="G4574" s="21" t="str">
        <f aca="false">IF(F4574&lt;Einstellungen!$B$5,"ja","nein")</f>
        <v>nein</v>
      </c>
      <c r="H4574" s="21" t="s">
        <v>19</v>
      </c>
      <c r="I4574" s="29" t="n">
        <f aca="false">INDEX(Einstellungen!$B$27:$B$50,13)</f>
        <v>1.2</v>
      </c>
      <c r="J4574" s="29" t="n">
        <f aca="false">F4574*I4574</f>
        <v>38.287536</v>
      </c>
    </row>
    <row r="4575" customFormat="false" ht="15" hidden="false" customHeight="false" outlineLevel="0" collapsed="false">
      <c r="A4575" s="28" t="n">
        <v>45771</v>
      </c>
      <c r="B4575" s="21" t="s">
        <v>125</v>
      </c>
      <c r="C4575" s="21" t="s">
        <v>136</v>
      </c>
      <c r="D4575" s="29" t="n">
        <v>78.95</v>
      </c>
      <c r="E4575" s="29" t="n">
        <f aca="false">D4575/10</f>
        <v>7.895</v>
      </c>
      <c r="F4575" s="29" t="n">
        <f aca="false">(E4575+Einstellungen!$B$20)*(1+Einstellungen!$B$10)</f>
        <v>31.59569</v>
      </c>
      <c r="G4575" s="21" t="str">
        <f aca="false">IF(F4575&lt;Einstellungen!$B$5,"ja","nein")</f>
        <v>nein</v>
      </c>
      <c r="H4575" s="21" t="s">
        <v>19</v>
      </c>
      <c r="I4575" s="29" t="n">
        <f aca="false">INDEX(Einstellungen!$B$27:$B$50,14)</f>
        <v>1.15</v>
      </c>
      <c r="J4575" s="29" t="n">
        <f aca="false">F4575*I4575</f>
        <v>36.3350435</v>
      </c>
    </row>
    <row r="4576" customFormat="false" ht="15" hidden="false" customHeight="false" outlineLevel="0" collapsed="false">
      <c r="A4576" s="28" t="n">
        <v>45771</v>
      </c>
      <c r="B4576" s="21" t="s">
        <v>126</v>
      </c>
      <c r="C4576" s="21" t="s">
        <v>136</v>
      </c>
      <c r="D4576" s="29" t="n">
        <v>78.04</v>
      </c>
      <c r="E4576" s="29" t="n">
        <f aca="false">D4576/10</f>
        <v>7.804</v>
      </c>
      <c r="F4576" s="29" t="n">
        <f aca="false">(E4576+Einstellungen!$B$20)*(1+Einstellungen!$B$10)</f>
        <v>31.4874</v>
      </c>
      <c r="G4576" s="21" t="str">
        <f aca="false">IF(F4576&lt;Einstellungen!$B$5,"ja","nein")</f>
        <v>nein</v>
      </c>
      <c r="H4576" s="21" t="s">
        <v>19</v>
      </c>
      <c r="I4576" s="29" t="n">
        <f aca="false">INDEX(Einstellungen!$B$27:$B$50,15)</f>
        <v>1</v>
      </c>
      <c r="J4576" s="29" t="n">
        <f aca="false">F4576*I4576</f>
        <v>31.4874</v>
      </c>
    </row>
    <row r="4577" customFormat="false" ht="15" hidden="false" customHeight="false" outlineLevel="0" collapsed="false">
      <c r="A4577" s="28" t="n">
        <v>45771</v>
      </c>
      <c r="B4577" s="21" t="s">
        <v>127</v>
      </c>
      <c r="C4577" s="21" t="s">
        <v>136</v>
      </c>
      <c r="D4577" s="29" t="n">
        <v>78.72</v>
      </c>
      <c r="E4577" s="29" t="n">
        <f aca="false">D4577/10</f>
        <v>7.872</v>
      </c>
      <c r="F4577" s="29" t="n">
        <f aca="false">(E4577+Einstellungen!$B$20)*(1+Einstellungen!$B$10)</f>
        <v>31.56832</v>
      </c>
      <c r="G4577" s="21" t="str">
        <f aca="false">IF(F4577&lt;Einstellungen!$B$5,"ja","nein")</f>
        <v>nein</v>
      </c>
      <c r="H4577" s="21" t="s">
        <v>19</v>
      </c>
      <c r="I4577" s="29" t="n">
        <f aca="false">INDEX(Einstellungen!$B$27:$B$50,16)</f>
        <v>0.95</v>
      </c>
      <c r="J4577" s="29" t="n">
        <f aca="false">F4577*I4577</f>
        <v>29.989904</v>
      </c>
    </row>
    <row r="4578" customFormat="false" ht="15" hidden="false" customHeight="false" outlineLevel="0" collapsed="false">
      <c r="A4578" s="28" t="n">
        <v>45771</v>
      </c>
      <c r="B4578" s="21" t="s">
        <v>128</v>
      </c>
      <c r="C4578" s="21" t="s">
        <v>136</v>
      </c>
      <c r="D4578" s="29" t="n">
        <v>83.37</v>
      </c>
      <c r="E4578" s="29" t="n">
        <f aca="false">D4578/10</f>
        <v>8.337</v>
      </c>
      <c r="F4578" s="29" t="n">
        <f aca="false">(E4578+Einstellungen!$B$20)*(1+Einstellungen!$B$10)</f>
        <v>32.12167</v>
      </c>
      <c r="G4578" s="21" t="str">
        <f aca="false">IF(F4578&lt;Einstellungen!$B$5,"ja","nein")</f>
        <v>nein</v>
      </c>
      <c r="H4578" s="21" t="s">
        <v>19</v>
      </c>
      <c r="I4578" s="29" t="n">
        <f aca="false">INDEX(Einstellungen!$B$27:$B$50,17)</f>
        <v>0.95</v>
      </c>
      <c r="J4578" s="29" t="n">
        <f aca="false">F4578*I4578</f>
        <v>30.5155865</v>
      </c>
    </row>
    <row r="4579" customFormat="false" ht="15" hidden="false" customHeight="false" outlineLevel="0" collapsed="false">
      <c r="A4579" s="28" t="n">
        <v>45771</v>
      </c>
      <c r="B4579" s="21" t="s">
        <v>129</v>
      </c>
      <c r="C4579" s="21" t="s">
        <v>136</v>
      </c>
      <c r="D4579" s="29" t="n">
        <v>95.36</v>
      </c>
      <c r="E4579" s="29" t="n">
        <f aca="false">D4579/10</f>
        <v>9.536</v>
      </c>
      <c r="F4579" s="29" t="n">
        <f aca="false">(E4579+Einstellungen!$B$20)*(1+Einstellungen!$B$10)</f>
        <v>33.54848</v>
      </c>
      <c r="G4579" s="21" t="str">
        <f aca="false">IF(F4579&lt;Einstellungen!$B$5,"ja","nein")</f>
        <v>nein</v>
      </c>
      <c r="H4579" s="21" t="s">
        <v>19</v>
      </c>
      <c r="I4579" s="29" t="n">
        <f aca="false">INDEX(Einstellungen!$B$27:$B$50,18)</f>
        <v>1.1</v>
      </c>
      <c r="J4579" s="29" t="n">
        <f aca="false">F4579*I4579</f>
        <v>36.903328</v>
      </c>
    </row>
    <row r="4580" customFormat="false" ht="15" hidden="false" customHeight="false" outlineLevel="0" collapsed="false">
      <c r="A4580" s="28" t="n">
        <v>45771</v>
      </c>
      <c r="B4580" s="21" t="s">
        <v>130</v>
      </c>
      <c r="C4580" s="21" t="s">
        <v>136</v>
      </c>
      <c r="D4580" s="29" t="n">
        <v>101.02</v>
      </c>
      <c r="E4580" s="29" t="n">
        <f aca="false">D4580/10</f>
        <v>10.102</v>
      </c>
      <c r="F4580" s="29" t="n">
        <f aca="false">(E4580+Einstellungen!$B$20)*(1+Einstellungen!$B$10)</f>
        <v>34.22202</v>
      </c>
      <c r="G4580" s="21" t="str">
        <f aca="false">IF(F4580&lt;Einstellungen!$B$5,"ja","nein")</f>
        <v>nein</v>
      </c>
      <c r="H4580" s="21" t="s">
        <v>19</v>
      </c>
      <c r="I4580" s="29" t="n">
        <f aca="false">INDEX(Einstellungen!$B$27:$B$50,19)</f>
        <v>1.35</v>
      </c>
      <c r="J4580" s="29" t="n">
        <f aca="false">F4580*I4580</f>
        <v>46.199727</v>
      </c>
    </row>
    <row r="4581" customFormat="false" ht="15" hidden="false" customHeight="false" outlineLevel="0" collapsed="false">
      <c r="A4581" s="28" t="n">
        <v>45771</v>
      </c>
      <c r="B4581" s="21" t="s">
        <v>131</v>
      </c>
      <c r="C4581" s="21" t="s">
        <v>136</v>
      </c>
      <c r="D4581" s="29" t="n">
        <v>114.64</v>
      </c>
      <c r="E4581" s="29" t="n">
        <f aca="false">D4581/10</f>
        <v>11.464</v>
      </c>
      <c r="F4581" s="29" t="n">
        <f aca="false">(E4581+Einstellungen!$B$20)*(1+Einstellungen!$B$10)</f>
        <v>35.8428</v>
      </c>
      <c r="G4581" s="21" t="str">
        <f aca="false">IF(F4581&lt;Einstellungen!$B$5,"ja","nein")</f>
        <v>nein</v>
      </c>
      <c r="H4581" s="21" t="s">
        <v>19</v>
      </c>
      <c r="I4581" s="29" t="n">
        <f aca="false">INDEX(Einstellungen!$B$27:$B$50,20)</f>
        <v>1.45</v>
      </c>
      <c r="J4581" s="29" t="n">
        <f aca="false">F4581*I4581</f>
        <v>51.97206</v>
      </c>
    </row>
    <row r="4582" customFormat="false" ht="15" hidden="false" customHeight="false" outlineLevel="0" collapsed="false">
      <c r="A4582" s="28" t="n">
        <v>45771</v>
      </c>
      <c r="B4582" s="21" t="s">
        <v>132</v>
      </c>
      <c r="C4582" s="21" t="s">
        <v>136</v>
      </c>
      <c r="D4582" s="29" t="n">
        <v>121.61</v>
      </c>
      <c r="E4582" s="29" t="n">
        <f aca="false">D4582/10</f>
        <v>12.161</v>
      </c>
      <c r="F4582" s="29" t="n">
        <f aca="false">(E4582+Einstellungen!$B$20)*(1+Einstellungen!$B$10)</f>
        <v>36.67223</v>
      </c>
      <c r="G4582" s="21" t="str">
        <f aca="false">IF(F4582&lt;Einstellungen!$B$5,"ja","nein")</f>
        <v>nein</v>
      </c>
      <c r="H4582" s="21" t="s">
        <v>19</v>
      </c>
      <c r="I4582" s="29" t="n">
        <f aca="false">INDEX(Einstellungen!$B$27:$B$50,21)</f>
        <v>1.4</v>
      </c>
      <c r="J4582" s="29" t="n">
        <f aca="false">F4582*I4582</f>
        <v>51.341122</v>
      </c>
    </row>
    <row r="4583" customFormat="false" ht="15" hidden="false" customHeight="false" outlineLevel="0" collapsed="false">
      <c r="A4583" s="28" t="n">
        <v>45771</v>
      </c>
      <c r="B4583" s="21" t="s">
        <v>133</v>
      </c>
      <c r="C4583" s="21" t="s">
        <v>136</v>
      </c>
      <c r="D4583" s="29" t="n">
        <v>114.48</v>
      </c>
      <c r="E4583" s="29" t="n">
        <f aca="false">D4583/10</f>
        <v>11.448</v>
      </c>
      <c r="F4583" s="29" t="n">
        <f aca="false">(E4583+Einstellungen!$B$20)*(1+Einstellungen!$B$10)</f>
        <v>35.82376</v>
      </c>
      <c r="G4583" s="21" t="str">
        <f aca="false">IF(F4583&lt;Einstellungen!$B$5,"ja","nein")</f>
        <v>nein</v>
      </c>
      <c r="H4583" s="21" t="s">
        <v>19</v>
      </c>
      <c r="I4583" s="29" t="n">
        <f aca="false">INDEX(Einstellungen!$B$27:$B$50,22)</f>
        <v>1.25</v>
      </c>
      <c r="J4583" s="29" t="n">
        <f aca="false">F4583*I4583</f>
        <v>44.7797</v>
      </c>
    </row>
    <row r="4584" customFormat="false" ht="15" hidden="false" customHeight="false" outlineLevel="0" collapsed="false">
      <c r="A4584" s="28" t="n">
        <v>45771</v>
      </c>
      <c r="B4584" s="21" t="s">
        <v>134</v>
      </c>
      <c r="C4584" s="21" t="s">
        <v>136</v>
      </c>
      <c r="D4584" s="29" t="n">
        <v>106.53</v>
      </c>
      <c r="E4584" s="29" t="n">
        <f aca="false">D4584/10</f>
        <v>10.653</v>
      </c>
      <c r="F4584" s="29" t="n">
        <f aca="false">(E4584+Einstellungen!$B$20)*(1+Einstellungen!$B$10)</f>
        <v>34.87771</v>
      </c>
      <c r="G4584" s="21" t="str">
        <f aca="false">IF(F4584&lt;Einstellungen!$B$5,"ja","nein")</f>
        <v>nein</v>
      </c>
      <c r="H4584" s="21" t="s">
        <v>19</v>
      </c>
      <c r="I4584" s="29" t="n">
        <f aca="false">INDEX(Einstellungen!$B$27:$B$50,23)</f>
        <v>1.05</v>
      </c>
      <c r="J4584" s="29" t="n">
        <f aca="false">F4584*I4584</f>
        <v>36.6215955</v>
      </c>
    </row>
    <row r="4585" customFormat="false" ht="15" hidden="false" customHeight="false" outlineLevel="0" collapsed="false">
      <c r="A4585" s="28" t="n">
        <v>45771</v>
      </c>
      <c r="B4585" s="21" t="s">
        <v>135</v>
      </c>
      <c r="C4585" s="21" t="s">
        <v>136</v>
      </c>
      <c r="D4585" s="29" t="n">
        <v>93.1</v>
      </c>
      <c r="E4585" s="29" t="n">
        <f aca="false">D4585/10</f>
        <v>9.31</v>
      </c>
      <c r="F4585" s="29" t="n">
        <f aca="false">(E4585+Einstellungen!$B$20)*(1+Einstellungen!$B$10)</f>
        <v>33.27954</v>
      </c>
      <c r="G4585" s="21" t="str">
        <f aca="false">IF(F4585&lt;Einstellungen!$B$5,"ja","nein")</f>
        <v>nein</v>
      </c>
      <c r="H4585" s="21" t="s">
        <v>19</v>
      </c>
      <c r="I4585" s="29" t="n">
        <f aca="false">INDEX(Einstellungen!$B$27:$B$50,24)</f>
        <v>0.8</v>
      </c>
      <c r="J4585" s="29" t="n">
        <f aca="false">F4585*I4585</f>
        <v>26.623632</v>
      </c>
    </row>
    <row r="4586" customFormat="false" ht="15" hidden="false" customHeight="false" outlineLevel="0" collapsed="false">
      <c r="A4586" s="28" t="n">
        <v>45772</v>
      </c>
      <c r="B4586" s="21" t="s">
        <v>111</v>
      </c>
      <c r="C4586" s="21" t="s">
        <v>137</v>
      </c>
      <c r="D4586" s="29" t="n">
        <v>91.03</v>
      </c>
      <c r="E4586" s="29" t="n">
        <f aca="false">D4586/10</f>
        <v>9.103</v>
      </c>
      <c r="F4586" s="29" t="n">
        <f aca="false">(E4586+Einstellungen!$B$20)*(1+Einstellungen!$B$10)</f>
        <v>33.03321</v>
      </c>
      <c r="G4586" s="21" t="str">
        <f aca="false">IF(F4586&lt;Einstellungen!$B$5,"ja","nein")</f>
        <v>nein</v>
      </c>
      <c r="H4586" s="21" t="s">
        <v>19</v>
      </c>
      <c r="I4586" s="29" t="n">
        <f aca="false">INDEX(Einstellungen!$B$27:$B$50,1)</f>
        <v>0.6</v>
      </c>
      <c r="J4586" s="29" t="n">
        <f aca="false">F4586*I4586</f>
        <v>19.819926</v>
      </c>
    </row>
    <row r="4587" customFormat="false" ht="15" hidden="false" customHeight="false" outlineLevel="0" collapsed="false">
      <c r="A4587" s="28" t="n">
        <v>45772</v>
      </c>
      <c r="B4587" s="21" t="s">
        <v>113</v>
      </c>
      <c r="C4587" s="21" t="s">
        <v>137</v>
      </c>
      <c r="D4587" s="29" t="n">
        <v>82.92</v>
      </c>
      <c r="E4587" s="29" t="n">
        <f aca="false">D4587/10</f>
        <v>8.292</v>
      </c>
      <c r="F4587" s="29" t="n">
        <f aca="false">(E4587+Einstellungen!$B$20)*(1+Einstellungen!$B$10)</f>
        <v>32.06812</v>
      </c>
      <c r="G4587" s="21" t="str">
        <f aca="false">IF(F4587&lt;Einstellungen!$B$5,"ja","nein")</f>
        <v>nein</v>
      </c>
      <c r="H4587" s="21" t="s">
        <v>19</v>
      </c>
      <c r="I4587" s="29" t="n">
        <f aca="false">INDEX(Einstellungen!$B$27:$B$50,2)</f>
        <v>0.5</v>
      </c>
      <c r="J4587" s="29" t="n">
        <f aca="false">F4587*I4587</f>
        <v>16.03406</v>
      </c>
    </row>
    <row r="4588" customFormat="false" ht="15" hidden="false" customHeight="false" outlineLevel="0" collapsed="false">
      <c r="A4588" s="28" t="n">
        <v>45772</v>
      </c>
      <c r="B4588" s="21" t="s">
        <v>114</v>
      </c>
      <c r="C4588" s="21" t="s">
        <v>137</v>
      </c>
      <c r="D4588" s="29" t="n">
        <v>82.23</v>
      </c>
      <c r="E4588" s="29" t="n">
        <f aca="false">D4588/10</f>
        <v>8.223</v>
      </c>
      <c r="F4588" s="29" t="n">
        <f aca="false">(E4588+Einstellungen!$B$20)*(1+Einstellungen!$B$10)</f>
        <v>31.98601</v>
      </c>
      <c r="G4588" s="21" t="str">
        <f aca="false">IF(F4588&lt;Einstellungen!$B$5,"ja","nein")</f>
        <v>nein</v>
      </c>
      <c r="H4588" s="21" t="s">
        <v>19</v>
      </c>
      <c r="I4588" s="29" t="n">
        <f aca="false">INDEX(Einstellungen!$B$27:$B$50,3)</f>
        <v>0.45</v>
      </c>
      <c r="J4588" s="29" t="n">
        <f aca="false">F4588*I4588</f>
        <v>14.3937045</v>
      </c>
    </row>
    <row r="4589" customFormat="false" ht="15" hidden="false" customHeight="false" outlineLevel="0" collapsed="false">
      <c r="A4589" s="28" t="n">
        <v>45772</v>
      </c>
      <c r="B4589" s="21" t="s">
        <v>115</v>
      </c>
      <c r="C4589" s="21" t="s">
        <v>137</v>
      </c>
      <c r="D4589" s="29" t="n">
        <v>83.4</v>
      </c>
      <c r="E4589" s="29" t="n">
        <f aca="false">D4589/10</f>
        <v>8.34</v>
      </c>
      <c r="F4589" s="29" t="n">
        <f aca="false">(E4589+Einstellungen!$B$20)*(1+Einstellungen!$B$10)</f>
        <v>32.12524</v>
      </c>
      <c r="G4589" s="21" t="str">
        <f aca="false">IF(F4589&lt;Einstellungen!$B$5,"ja","nein")</f>
        <v>nein</v>
      </c>
      <c r="H4589" s="21" t="s">
        <v>19</v>
      </c>
      <c r="I4589" s="29" t="n">
        <f aca="false">INDEX(Einstellungen!$B$27:$B$50,4)</f>
        <v>0.45</v>
      </c>
      <c r="J4589" s="29" t="n">
        <f aca="false">F4589*I4589</f>
        <v>14.456358</v>
      </c>
    </row>
    <row r="4590" customFormat="false" ht="15" hidden="false" customHeight="false" outlineLevel="0" collapsed="false">
      <c r="A4590" s="28" t="n">
        <v>45772</v>
      </c>
      <c r="B4590" s="21" t="s">
        <v>116</v>
      </c>
      <c r="C4590" s="21" t="s">
        <v>137</v>
      </c>
      <c r="D4590" s="29" t="n">
        <v>84.95</v>
      </c>
      <c r="E4590" s="29" t="n">
        <f aca="false">D4590/10</f>
        <v>8.495</v>
      </c>
      <c r="F4590" s="29" t="n">
        <f aca="false">(E4590+Einstellungen!$B$20)*(1+Einstellungen!$B$10)</f>
        <v>32.30969</v>
      </c>
      <c r="G4590" s="21" t="str">
        <f aca="false">IF(F4590&lt;Einstellungen!$B$5,"ja","nein")</f>
        <v>nein</v>
      </c>
      <c r="H4590" s="21" t="s">
        <v>19</v>
      </c>
      <c r="I4590" s="29" t="n">
        <f aca="false">INDEX(Einstellungen!$B$27:$B$50,5)</f>
        <v>0.45</v>
      </c>
      <c r="J4590" s="29" t="n">
        <f aca="false">F4590*I4590</f>
        <v>14.5393605</v>
      </c>
    </row>
    <row r="4591" customFormat="false" ht="15" hidden="false" customHeight="false" outlineLevel="0" collapsed="false">
      <c r="A4591" s="28" t="n">
        <v>45772</v>
      </c>
      <c r="B4591" s="21" t="s">
        <v>117</v>
      </c>
      <c r="C4591" s="21" t="s">
        <v>137</v>
      </c>
      <c r="D4591" s="29" t="n">
        <v>94.64</v>
      </c>
      <c r="E4591" s="29" t="n">
        <f aca="false">D4591/10</f>
        <v>9.464</v>
      </c>
      <c r="F4591" s="29" t="n">
        <f aca="false">(E4591+Einstellungen!$B$20)*(1+Einstellungen!$B$10)</f>
        <v>33.4628</v>
      </c>
      <c r="G4591" s="21" t="str">
        <f aca="false">IF(F4591&lt;Einstellungen!$B$5,"ja","nein")</f>
        <v>nein</v>
      </c>
      <c r="H4591" s="21" t="s">
        <v>19</v>
      </c>
      <c r="I4591" s="29" t="n">
        <f aca="false">INDEX(Einstellungen!$B$27:$B$50,6)</f>
        <v>0.5</v>
      </c>
      <c r="J4591" s="29" t="n">
        <f aca="false">F4591*I4591</f>
        <v>16.7314</v>
      </c>
    </row>
    <row r="4592" customFormat="false" ht="15" hidden="false" customHeight="false" outlineLevel="0" collapsed="false">
      <c r="A4592" s="28" t="n">
        <v>45772</v>
      </c>
      <c r="B4592" s="21" t="s">
        <v>118</v>
      </c>
      <c r="C4592" s="21" t="s">
        <v>137</v>
      </c>
      <c r="D4592" s="29" t="n">
        <v>104.41</v>
      </c>
      <c r="E4592" s="29" t="n">
        <f aca="false">D4592/10</f>
        <v>10.441</v>
      </c>
      <c r="F4592" s="29" t="n">
        <f aca="false">(E4592+Einstellungen!$B$20)*(1+Einstellungen!$B$10)</f>
        <v>34.62543</v>
      </c>
      <c r="G4592" s="21" t="str">
        <f aca="false">IF(F4592&lt;Einstellungen!$B$5,"ja","nein")</f>
        <v>nein</v>
      </c>
      <c r="H4592" s="21" t="s">
        <v>19</v>
      </c>
      <c r="I4592" s="29" t="n">
        <f aca="false">INDEX(Einstellungen!$B$27:$B$50,7)</f>
        <v>0.7</v>
      </c>
      <c r="J4592" s="29" t="n">
        <f aca="false">F4592*I4592</f>
        <v>24.237801</v>
      </c>
    </row>
    <row r="4593" customFormat="false" ht="15" hidden="false" customHeight="false" outlineLevel="0" collapsed="false">
      <c r="A4593" s="28" t="n">
        <v>45772</v>
      </c>
      <c r="B4593" s="21" t="s">
        <v>119</v>
      </c>
      <c r="C4593" s="21" t="s">
        <v>137</v>
      </c>
      <c r="D4593" s="29" t="n">
        <v>113.39</v>
      </c>
      <c r="E4593" s="29" t="n">
        <f aca="false">D4593/10</f>
        <v>11.339</v>
      </c>
      <c r="F4593" s="29" t="n">
        <f aca="false">(E4593+Einstellungen!$B$20)*(1+Einstellungen!$B$10)</f>
        <v>35.69405</v>
      </c>
      <c r="G4593" s="21" t="str">
        <f aca="false">IF(F4593&lt;Einstellungen!$B$5,"ja","nein")</f>
        <v>nein</v>
      </c>
      <c r="H4593" s="21" t="s">
        <v>19</v>
      </c>
      <c r="I4593" s="29" t="n">
        <f aca="false">INDEX(Einstellungen!$B$27:$B$50,8)</f>
        <v>0.95</v>
      </c>
      <c r="J4593" s="29" t="n">
        <f aca="false">F4593*I4593</f>
        <v>33.9093475</v>
      </c>
    </row>
    <row r="4594" customFormat="false" ht="15" hidden="false" customHeight="false" outlineLevel="0" collapsed="false">
      <c r="A4594" s="28" t="n">
        <v>45772</v>
      </c>
      <c r="B4594" s="21" t="s">
        <v>120</v>
      </c>
      <c r="C4594" s="21" t="s">
        <v>137</v>
      </c>
      <c r="D4594" s="29" t="n">
        <v>111</v>
      </c>
      <c r="E4594" s="29" t="n">
        <f aca="false">D4594/10</f>
        <v>11.1</v>
      </c>
      <c r="F4594" s="29" t="n">
        <f aca="false">(E4594+Einstellungen!$B$20)*(1+Einstellungen!$B$10)</f>
        <v>35.40964</v>
      </c>
      <c r="G4594" s="21" t="str">
        <f aca="false">IF(F4594&lt;Einstellungen!$B$5,"ja","nein")</f>
        <v>nein</v>
      </c>
      <c r="H4594" s="21" t="s">
        <v>19</v>
      </c>
      <c r="I4594" s="29" t="n">
        <f aca="false">INDEX(Einstellungen!$B$27:$B$50,9)</f>
        <v>1.05</v>
      </c>
      <c r="J4594" s="29" t="n">
        <f aca="false">F4594*I4594</f>
        <v>37.180122</v>
      </c>
    </row>
    <row r="4595" customFormat="false" ht="15" hidden="false" customHeight="false" outlineLevel="0" collapsed="false">
      <c r="A4595" s="28" t="n">
        <v>45772</v>
      </c>
      <c r="B4595" s="21" t="s">
        <v>121</v>
      </c>
      <c r="C4595" s="21" t="s">
        <v>137</v>
      </c>
      <c r="D4595" s="29" t="n">
        <v>99.41</v>
      </c>
      <c r="E4595" s="29" t="n">
        <f aca="false">D4595/10</f>
        <v>9.941</v>
      </c>
      <c r="F4595" s="29" t="n">
        <f aca="false">(E4595+Einstellungen!$B$20)*(1+Einstellungen!$B$10)</f>
        <v>34.03043</v>
      </c>
      <c r="G4595" s="21" t="str">
        <f aca="false">IF(F4595&lt;Einstellungen!$B$5,"ja","nein")</f>
        <v>nein</v>
      </c>
      <c r="H4595" s="21" t="s">
        <v>19</v>
      </c>
      <c r="I4595" s="29" t="n">
        <f aca="false">INDEX(Einstellungen!$B$27:$B$50,10)</f>
        <v>1.05</v>
      </c>
      <c r="J4595" s="29" t="n">
        <f aca="false">F4595*I4595</f>
        <v>35.7319515</v>
      </c>
    </row>
    <row r="4596" customFormat="false" ht="15" hidden="false" customHeight="false" outlineLevel="0" collapsed="false">
      <c r="A4596" s="28" t="n">
        <v>45772</v>
      </c>
      <c r="B4596" s="21" t="s">
        <v>122</v>
      </c>
      <c r="C4596" s="21" t="s">
        <v>137</v>
      </c>
      <c r="D4596" s="29" t="n">
        <v>88.17</v>
      </c>
      <c r="E4596" s="29" t="n">
        <f aca="false">D4596/10</f>
        <v>8.817</v>
      </c>
      <c r="F4596" s="29" t="n">
        <f aca="false">(E4596+Einstellungen!$B$20)*(1+Einstellungen!$B$10)</f>
        <v>32.69287</v>
      </c>
      <c r="G4596" s="21" t="str">
        <f aca="false">IF(F4596&lt;Einstellungen!$B$5,"ja","nein")</f>
        <v>nein</v>
      </c>
      <c r="H4596" s="21" t="s">
        <v>19</v>
      </c>
      <c r="I4596" s="29" t="n">
        <f aca="false">INDEX(Einstellungen!$B$27:$B$50,11)</f>
        <v>1.05</v>
      </c>
      <c r="J4596" s="29" t="n">
        <f aca="false">F4596*I4596</f>
        <v>34.3275135</v>
      </c>
    </row>
    <row r="4597" customFormat="false" ht="15" hidden="false" customHeight="false" outlineLevel="0" collapsed="false">
      <c r="A4597" s="28" t="n">
        <v>45772</v>
      </c>
      <c r="B4597" s="21" t="s">
        <v>123</v>
      </c>
      <c r="C4597" s="21" t="s">
        <v>137</v>
      </c>
      <c r="D4597" s="29" t="n">
        <v>75.45</v>
      </c>
      <c r="E4597" s="29" t="n">
        <f aca="false">D4597/10</f>
        <v>7.545</v>
      </c>
      <c r="F4597" s="29" t="n">
        <f aca="false">(E4597+Einstellungen!$B$20)*(1+Einstellungen!$B$10)</f>
        <v>31.17919</v>
      </c>
      <c r="G4597" s="21" t="str">
        <f aca="false">IF(F4597&lt;Einstellungen!$B$5,"ja","nein")</f>
        <v>nein</v>
      </c>
      <c r="H4597" s="21" t="s">
        <v>19</v>
      </c>
      <c r="I4597" s="29" t="n">
        <f aca="false">INDEX(Einstellungen!$B$27:$B$50,12)</f>
        <v>1.1</v>
      </c>
      <c r="J4597" s="29" t="n">
        <f aca="false">F4597*I4597</f>
        <v>34.297109</v>
      </c>
    </row>
    <row r="4598" customFormat="false" ht="15" hidden="false" customHeight="false" outlineLevel="0" collapsed="false">
      <c r="A4598" s="28" t="n">
        <v>45772</v>
      </c>
      <c r="B4598" s="21" t="s">
        <v>124</v>
      </c>
      <c r="C4598" s="21" t="s">
        <v>137</v>
      </c>
      <c r="D4598" s="29" t="n">
        <v>66.61</v>
      </c>
      <c r="E4598" s="29" t="n">
        <f aca="false">D4598/10</f>
        <v>6.661</v>
      </c>
      <c r="F4598" s="29" t="n">
        <f aca="false">(E4598+Einstellungen!$B$20)*(1+Einstellungen!$B$10)</f>
        <v>30.12723</v>
      </c>
      <c r="G4598" s="21" t="str">
        <f aca="false">IF(F4598&lt;Einstellungen!$B$5,"ja","nein")</f>
        <v>nein</v>
      </c>
      <c r="H4598" s="21" t="s">
        <v>19</v>
      </c>
      <c r="I4598" s="29" t="n">
        <f aca="false">INDEX(Einstellungen!$B$27:$B$50,13)</f>
        <v>1.2</v>
      </c>
      <c r="J4598" s="29" t="n">
        <f aca="false">F4598*I4598</f>
        <v>36.152676</v>
      </c>
    </row>
    <row r="4599" customFormat="false" ht="15" hidden="false" customHeight="false" outlineLevel="0" collapsed="false">
      <c r="A4599" s="28" t="n">
        <v>45772</v>
      </c>
      <c r="B4599" s="21" t="s">
        <v>125</v>
      </c>
      <c r="C4599" s="21" t="s">
        <v>137</v>
      </c>
      <c r="D4599" s="29" t="n">
        <v>48.03</v>
      </c>
      <c r="E4599" s="29" t="n">
        <f aca="false">D4599/10</f>
        <v>4.803</v>
      </c>
      <c r="F4599" s="29" t="n">
        <f aca="false">(E4599+Einstellungen!$B$20)*(1+Einstellungen!$B$10)</f>
        <v>27.91621</v>
      </c>
      <c r="G4599" s="21" t="str">
        <f aca="false">IF(F4599&lt;Einstellungen!$B$5,"ja","nein")</f>
        <v>ja</v>
      </c>
      <c r="H4599" s="21" t="s">
        <v>19</v>
      </c>
      <c r="I4599" s="29" t="n">
        <f aca="false">INDEX(Einstellungen!$B$27:$B$50,14)</f>
        <v>1.15</v>
      </c>
      <c r="J4599" s="29" t="n">
        <f aca="false">F4599*I4599</f>
        <v>32.1036415</v>
      </c>
    </row>
    <row r="4600" customFormat="false" ht="15" hidden="false" customHeight="false" outlineLevel="0" collapsed="false">
      <c r="A4600" s="28" t="n">
        <v>45772</v>
      </c>
      <c r="B4600" s="21" t="s">
        <v>126</v>
      </c>
      <c r="C4600" s="21" t="s">
        <v>137</v>
      </c>
      <c r="D4600" s="29" t="n">
        <v>40.99</v>
      </c>
      <c r="E4600" s="29" t="n">
        <f aca="false">D4600/10</f>
        <v>4.099</v>
      </c>
      <c r="F4600" s="29" t="n">
        <f aca="false">(E4600+Einstellungen!$B$20)*(1+Einstellungen!$B$10)</f>
        <v>27.07845</v>
      </c>
      <c r="G4600" s="21" t="str">
        <f aca="false">IF(F4600&lt;Einstellungen!$B$5,"ja","nein")</f>
        <v>ja</v>
      </c>
      <c r="H4600" s="21" t="s">
        <v>19</v>
      </c>
      <c r="I4600" s="29" t="n">
        <f aca="false">INDEX(Einstellungen!$B$27:$B$50,15)</f>
        <v>1</v>
      </c>
      <c r="J4600" s="29" t="n">
        <f aca="false">F4600*I4600</f>
        <v>27.07845</v>
      </c>
    </row>
    <row r="4601" customFormat="false" ht="15" hidden="false" customHeight="false" outlineLevel="0" collapsed="false">
      <c r="A4601" s="28" t="n">
        <v>45772</v>
      </c>
      <c r="B4601" s="21" t="s">
        <v>127</v>
      </c>
      <c r="C4601" s="21" t="s">
        <v>137</v>
      </c>
      <c r="D4601" s="29" t="n">
        <v>59.47</v>
      </c>
      <c r="E4601" s="29" t="n">
        <f aca="false">D4601/10</f>
        <v>5.947</v>
      </c>
      <c r="F4601" s="29" t="n">
        <f aca="false">(E4601+Einstellungen!$B$20)*(1+Einstellungen!$B$10)</f>
        <v>29.27757</v>
      </c>
      <c r="G4601" s="21" t="str">
        <f aca="false">IF(F4601&lt;Einstellungen!$B$5,"ja","nein")</f>
        <v>nein</v>
      </c>
      <c r="H4601" s="21" t="s">
        <v>19</v>
      </c>
      <c r="I4601" s="29" t="n">
        <f aca="false">INDEX(Einstellungen!$B$27:$B$50,16)</f>
        <v>0.95</v>
      </c>
      <c r="J4601" s="29" t="n">
        <f aca="false">F4601*I4601</f>
        <v>27.8136915</v>
      </c>
    </row>
    <row r="4602" customFormat="false" ht="15" hidden="false" customHeight="false" outlineLevel="0" collapsed="false">
      <c r="A4602" s="28" t="n">
        <v>45772</v>
      </c>
      <c r="B4602" s="21" t="s">
        <v>128</v>
      </c>
      <c r="C4602" s="21" t="s">
        <v>137</v>
      </c>
      <c r="D4602" s="29" t="n">
        <v>73.04</v>
      </c>
      <c r="E4602" s="29" t="n">
        <f aca="false">D4602/10</f>
        <v>7.304</v>
      </c>
      <c r="F4602" s="29" t="n">
        <f aca="false">(E4602+Einstellungen!$B$20)*(1+Einstellungen!$B$10)</f>
        <v>30.8924</v>
      </c>
      <c r="G4602" s="21" t="str">
        <f aca="false">IF(F4602&lt;Einstellungen!$B$5,"ja","nein")</f>
        <v>nein</v>
      </c>
      <c r="H4602" s="21" t="s">
        <v>19</v>
      </c>
      <c r="I4602" s="29" t="n">
        <f aca="false">INDEX(Einstellungen!$B$27:$B$50,17)</f>
        <v>0.95</v>
      </c>
      <c r="J4602" s="29" t="n">
        <f aca="false">F4602*I4602</f>
        <v>29.34778</v>
      </c>
    </row>
    <row r="4603" customFormat="false" ht="15" hidden="false" customHeight="false" outlineLevel="0" collapsed="false">
      <c r="A4603" s="28" t="n">
        <v>45772</v>
      </c>
      <c r="B4603" s="21" t="s">
        <v>129</v>
      </c>
      <c r="C4603" s="21" t="s">
        <v>137</v>
      </c>
      <c r="D4603" s="29" t="n">
        <v>84.19</v>
      </c>
      <c r="E4603" s="29" t="n">
        <f aca="false">D4603/10</f>
        <v>8.419</v>
      </c>
      <c r="F4603" s="29" t="n">
        <f aca="false">(E4603+Einstellungen!$B$20)*(1+Einstellungen!$B$10)</f>
        <v>32.21925</v>
      </c>
      <c r="G4603" s="21" t="str">
        <f aca="false">IF(F4603&lt;Einstellungen!$B$5,"ja","nein")</f>
        <v>nein</v>
      </c>
      <c r="H4603" s="21" t="s">
        <v>19</v>
      </c>
      <c r="I4603" s="29" t="n">
        <f aca="false">INDEX(Einstellungen!$B$27:$B$50,18)</f>
        <v>1.1</v>
      </c>
      <c r="J4603" s="29" t="n">
        <f aca="false">F4603*I4603</f>
        <v>35.441175</v>
      </c>
    </row>
    <row r="4604" customFormat="false" ht="15" hidden="false" customHeight="false" outlineLevel="0" collapsed="false">
      <c r="A4604" s="28" t="n">
        <v>45772</v>
      </c>
      <c r="B4604" s="21" t="s">
        <v>130</v>
      </c>
      <c r="C4604" s="21" t="s">
        <v>137</v>
      </c>
      <c r="D4604" s="29" t="n">
        <v>99.43</v>
      </c>
      <c r="E4604" s="29" t="n">
        <f aca="false">D4604/10</f>
        <v>9.943</v>
      </c>
      <c r="F4604" s="29" t="n">
        <f aca="false">(E4604+Einstellungen!$B$20)*(1+Einstellungen!$B$10)</f>
        <v>34.03281</v>
      </c>
      <c r="G4604" s="21" t="str">
        <f aca="false">IF(F4604&lt;Einstellungen!$B$5,"ja","nein")</f>
        <v>nein</v>
      </c>
      <c r="H4604" s="21" t="s">
        <v>19</v>
      </c>
      <c r="I4604" s="29" t="n">
        <f aca="false">INDEX(Einstellungen!$B$27:$B$50,19)</f>
        <v>1.35</v>
      </c>
      <c r="J4604" s="29" t="n">
        <f aca="false">F4604*I4604</f>
        <v>45.9442935</v>
      </c>
    </row>
    <row r="4605" customFormat="false" ht="15" hidden="false" customHeight="false" outlineLevel="0" collapsed="false">
      <c r="A4605" s="28" t="n">
        <v>45772</v>
      </c>
      <c r="B4605" s="21" t="s">
        <v>131</v>
      </c>
      <c r="C4605" s="21" t="s">
        <v>137</v>
      </c>
      <c r="D4605" s="29" t="n">
        <v>115.99</v>
      </c>
      <c r="E4605" s="29" t="n">
        <f aca="false">D4605/10</f>
        <v>11.599</v>
      </c>
      <c r="F4605" s="29" t="n">
        <f aca="false">(E4605+Einstellungen!$B$20)*(1+Einstellungen!$B$10)</f>
        <v>36.00345</v>
      </c>
      <c r="G4605" s="21" t="str">
        <f aca="false">IF(F4605&lt;Einstellungen!$B$5,"ja","nein")</f>
        <v>nein</v>
      </c>
      <c r="H4605" s="21" t="s">
        <v>19</v>
      </c>
      <c r="I4605" s="29" t="n">
        <f aca="false">INDEX(Einstellungen!$B$27:$B$50,20)</f>
        <v>1.45</v>
      </c>
      <c r="J4605" s="29" t="n">
        <f aca="false">F4605*I4605</f>
        <v>52.2050025</v>
      </c>
    </row>
    <row r="4606" customFormat="false" ht="15" hidden="false" customHeight="false" outlineLevel="0" collapsed="false">
      <c r="A4606" s="28" t="n">
        <v>45772</v>
      </c>
      <c r="B4606" s="21" t="s">
        <v>132</v>
      </c>
      <c r="C4606" s="21" t="s">
        <v>137</v>
      </c>
      <c r="D4606" s="29" t="n">
        <v>123.78</v>
      </c>
      <c r="E4606" s="29" t="n">
        <f aca="false">D4606/10</f>
        <v>12.378</v>
      </c>
      <c r="F4606" s="29" t="n">
        <f aca="false">(E4606+Einstellungen!$B$20)*(1+Einstellungen!$B$10)</f>
        <v>36.93046</v>
      </c>
      <c r="G4606" s="21" t="str">
        <f aca="false">IF(F4606&lt;Einstellungen!$B$5,"ja","nein")</f>
        <v>nein</v>
      </c>
      <c r="H4606" s="21" t="s">
        <v>19</v>
      </c>
      <c r="I4606" s="29" t="n">
        <f aca="false">INDEX(Einstellungen!$B$27:$B$50,21)</f>
        <v>1.4</v>
      </c>
      <c r="J4606" s="29" t="n">
        <f aca="false">F4606*I4606</f>
        <v>51.702644</v>
      </c>
    </row>
    <row r="4607" customFormat="false" ht="15" hidden="false" customHeight="false" outlineLevel="0" collapsed="false">
      <c r="A4607" s="28" t="n">
        <v>45772</v>
      </c>
      <c r="B4607" s="21" t="s">
        <v>133</v>
      </c>
      <c r="C4607" s="21" t="s">
        <v>137</v>
      </c>
      <c r="D4607" s="29" t="n">
        <v>109.63</v>
      </c>
      <c r="E4607" s="29" t="n">
        <f aca="false">D4607/10</f>
        <v>10.963</v>
      </c>
      <c r="F4607" s="29" t="n">
        <f aca="false">(E4607+Einstellungen!$B$20)*(1+Einstellungen!$B$10)</f>
        <v>35.24661</v>
      </c>
      <c r="G4607" s="21" t="str">
        <f aca="false">IF(F4607&lt;Einstellungen!$B$5,"ja","nein")</f>
        <v>nein</v>
      </c>
      <c r="H4607" s="21" t="s">
        <v>19</v>
      </c>
      <c r="I4607" s="29" t="n">
        <f aca="false">INDEX(Einstellungen!$B$27:$B$50,22)</f>
        <v>1.25</v>
      </c>
      <c r="J4607" s="29" t="n">
        <f aca="false">F4607*I4607</f>
        <v>44.0582625</v>
      </c>
    </row>
    <row r="4608" customFormat="false" ht="15" hidden="false" customHeight="false" outlineLevel="0" collapsed="false">
      <c r="A4608" s="28" t="n">
        <v>45772</v>
      </c>
      <c r="B4608" s="21" t="s">
        <v>134</v>
      </c>
      <c r="C4608" s="21" t="s">
        <v>137</v>
      </c>
      <c r="D4608" s="29" t="n">
        <v>100.37</v>
      </c>
      <c r="E4608" s="29" t="n">
        <f aca="false">D4608/10</f>
        <v>10.037</v>
      </c>
      <c r="F4608" s="29" t="n">
        <f aca="false">(E4608+Einstellungen!$B$20)*(1+Einstellungen!$B$10)</f>
        <v>34.14467</v>
      </c>
      <c r="G4608" s="21" t="str">
        <f aca="false">IF(F4608&lt;Einstellungen!$B$5,"ja","nein")</f>
        <v>nein</v>
      </c>
      <c r="H4608" s="21" t="s">
        <v>19</v>
      </c>
      <c r="I4608" s="29" t="n">
        <f aca="false">INDEX(Einstellungen!$B$27:$B$50,23)</f>
        <v>1.05</v>
      </c>
      <c r="J4608" s="29" t="n">
        <f aca="false">F4608*I4608</f>
        <v>35.8519035</v>
      </c>
    </row>
    <row r="4609" customFormat="false" ht="15" hidden="false" customHeight="false" outlineLevel="0" collapsed="false">
      <c r="A4609" s="28" t="n">
        <v>45772</v>
      </c>
      <c r="B4609" s="21" t="s">
        <v>135</v>
      </c>
      <c r="C4609" s="21" t="s">
        <v>137</v>
      </c>
      <c r="D4609" s="29" t="n">
        <v>92.09</v>
      </c>
      <c r="E4609" s="29" t="n">
        <f aca="false">D4609/10</f>
        <v>9.209</v>
      </c>
      <c r="F4609" s="29" t="n">
        <f aca="false">(E4609+Einstellungen!$B$20)*(1+Einstellungen!$B$10)</f>
        <v>33.15935</v>
      </c>
      <c r="G4609" s="21" t="str">
        <f aca="false">IF(F4609&lt;Einstellungen!$B$5,"ja","nein")</f>
        <v>nein</v>
      </c>
      <c r="H4609" s="21" t="s">
        <v>19</v>
      </c>
      <c r="I4609" s="29" t="n">
        <f aca="false">INDEX(Einstellungen!$B$27:$B$50,24)</f>
        <v>0.8</v>
      </c>
      <c r="J4609" s="29" t="n">
        <f aca="false">F4609*I4609</f>
        <v>26.52748</v>
      </c>
    </row>
    <row r="4610" customFormat="false" ht="15" hidden="false" customHeight="false" outlineLevel="0" collapsed="false">
      <c r="A4610" s="28" t="n">
        <v>45773</v>
      </c>
      <c r="B4610" s="21" t="s">
        <v>111</v>
      </c>
      <c r="C4610" s="21" t="s">
        <v>138</v>
      </c>
      <c r="D4610" s="29" t="n">
        <v>100</v>
      </c>
      <c r="E4610" s="29" t="n">
        <f aca="false">D4610/10</f>
        <v>10</v>
      </c>
      <c r="F4610" s="29" t="n">
        <f aca="false">(E4610+Einstellungen!$B$20)*(1+Einstellungen!$B$10)</f>
        <v>34.10064</v>
      </c>
      <c r="G4610" s="21" t="str">
        <f aca="false">IF(F4610&lt;Einstellungen!$B$5,"ja","nein")</f>
        <v>nein</v>
      </c>
      <c r="H4610" s="21" t="s">
        <v>19</v>
      </c>
      <c r="I4610" s="29" t="n">
        <f aca="false">INDEX(Einstellungen!$B$27:$B$50,1)</f>
        <v>0.6</v>
      </c>
      <c r="J4610" s="29" t="n">
        <f aca="false">F4610*I4610</f>
        <v>20.460384</v>
      </c>
    </row>
    <row r="4611" customFormat="false" ht="15" hidden="false" customHeight="false" outlineLevel="0" collapsed="false">
      <c r="A4611" s="28" t="n">
        <v>45773</v>
      </c>
      <c r="B4611" s="21" t="s">
        <v>113</v>
      </c>
      <c r="C4611" s="21" t="s">
        <v>138</v>
      </c>
      <c r="D4611" s="29" t="n">
        <v>92.19</v>
      </c>
      <c r="E4611" s="29" t="n">
        <f aca="false">D4611/10</f>
        <v>9.219</v>
      </c>
      <c r="F4611" s="29" t="n">
        <f aca="false">(E4611+Einstellungen!$B$20)*(1+Einstellungen!$B$10)</f>
        <v>33.17125</v>
      </c>
      <c r="G4611" s="21" t="str">
        <f aca="false">IF(F4611&lt;Einstellungen!$B$5,"ja","nein")</f>
        <v>nein</v>
      </c>
      <c r="H4611" s="21" t="s">
        <v>19</v>
      </c>
      <c r="I4611" s="29" t="n">
        <f aca="false">INDEX(Einstellungen!$B$27:$B$50,2)</f>
        <v>0.5</v>
      </c>
      <c r="J4611" s="29" t="n">
        <f aca="false">F4611*I4611</f>
        <v>16.585625</v>
      </c>
    </row>
    <row r="4612" customFormat="false" ht="15" hidden="false" customHeight="false" outlineLevel="0" collapsed="false">
      <c r="A4612" s="28" t="n">
        <v>45773</v>
      </c>
      <c r="B4612" s="21" t="s">
        <v>114</v>
      </c>
      <c r="C4612" s="21" t="s">
        <v>138</v>
      </c>
      <c r="D4612" s="29" t="n">
        <v>91.02</v>
      </c>
      <c r="E4612" s="29" t="n">
        <f aca="false">D4612/10</f>
        <v>9.102</v>
      </c>
      <c r="F4612" s="29" t="n">
        <f aca="false">(E4612+Einstellungen!$B$20)*(1+Einstellungen!$B$10)</f>
        <v>33.03202</v>
      </c>
      <c r="G4612" s="21" t="str">
        <f aca="false">IF(F4612&lt;Einstellungen!$B$5,"ja","nein")</f>
        <v>nein</v>
      </c>
      <c r="H4612" s="21" t="s">
        <v>19</v>
      </c>
      <c r="I4612" s="29" t="n">
        <f aca="false">INDEX(Einstellungen!$B$27:$B$50,3)</f>
        <v>0.45</v>
      </c>
      <c r="J4612" s="29" t="n">
        <f aca="false">F4612*I4612</f>
        <v>14.864409</v>
      </c>
    </row>
    <row r="4613" customFormat="false" ht="15" hidden="false" customHeight="false" outlineLevel="0" collapsed="false">
      <c r="A4613" s="28" t="n">
        <v>45773</v>
      </c>
      <c r="B4613" s="21" t="s">
        <v>115</v>
      </c>
      <c r="C4613" s="21" t="s">
        <v>138</v>
      </c>
      <c r="D4613" s="29" t="n">
        <v>89.66</v>
      </c>
      <c r="E4613" s="29" t="n">
        <f aca="false">D4613/10</f>
        <v>8.966</v>
      </c>
      <c r="F4613" s="29" t="n">
        <f aca="false">(E4613+Einstellungen!$B$20)*(1+Einstellungen!$B$10)</f>
        <v>32.87018</v>
      </c>
      <c r="G4613" s="21" t="str">
        <f aca="false">IF(F4613&lt;Einstellungen!$B$5,"ja","nein")</f>
        <v>nein</v>
      </c>
      <c r="H4613" s="21" t="s">
        <v>19</v>
      </c>
      <c r="I4613" s="29" t="n">
        <f aca="false">INDEX(Einstellungen!$B$27:$B$50,4)</f>
        <v>0.45</v>
      </c>
      <c r="J4613" s="29" t="n">
        <f aca="false">F4613*I4613</f>
        <v>14.791581</v>
      </c>
    </row>
    <row r="4614" customFormat="false" ht="15" hidden="false" customHeight="false" outlineLevel="0" collapsed="false">
      <c r="A4614" s="28" t="n">
        <v>45773</v>
      </c>
      <c r="B4614" s="21" t="s">
        <v>116</v>
      </c>
      <c r="C4614" s="21" t="s">
        <v>138</v>
      </c>
      <c r="D4614" s="29" t="n">
        <v>89.01</v>
      </c>
      <c r="E4614" s="29" t="n">
        <f aca="false">D4614/10</f>
        <v>8.901</v>
      </c>
      <c r="F4614" s="29" t="n">
        <f aca="false">(E4614+Einstellungen!$B$20)*(1+Einstellungen!$B$10)</f>
        <v>32.79283</v>
      </c>
      <c r="G4614" s="21" t="str">
        <f aca="false">IF(F4614&lt;Einstellungen!$B$5,"ja","nein")</f>
        <v>nein</v>
      </c>
      <c r="H4614" s="21" t="s">
        <v>19</v>
      </c>
      <c r="I4614" s="29" t="n">
        <f aca="false">INDEX(Einstellungen!$B$27:$B$50,5)</f>
        <v>0.45</v>
      </c>
      <c r="J4614" s="29" t="n">
        <f aca="false">F4614*I4614</f>
        <v>14.7567735</v>
      </c>
    </row>
    <row r="4615" customFormat="false" ht="15" hidden="false" customHeight="false" outlineLevel="0" collapsed="false">
      <c r="A4615" s="28" t="n">
        <v>45773</v>
      </c>
      <c r="B4615" s="21" t="s">
        <v>117</v>
      </c>
      <c r="C4615" s="21" t="s">
        <v>138</v>
      </c>
      <c r="D4615" s="29" t="n">
        <v>90.86</v>
      </c>
      <c r="E4615" s="29" t="n">
        <f aca="false">D4615/10</f>
        <v>9.086</v>
      </c>
      <c r="F4615" s="29" t="n">
        <f aca="false">(E4615+Einstellungen!$B$20)*(1+Einstellungen!$B$10)</f>
        <v>33.01298</v>
      </c>
      <c r="G4615" s="21" t="str">
        <f aca="false">IF(F4615&lt;Einstellungen!$B$5,"ja","nein")</f>
        <v>nein</v>
      </c>
      <c r="H4615" s="21" t="s">
        <v>19</v>
      </c>
      <c r="I4615" s="29" t="n">
        <f aca="false">INDEX(Einstellungen!$B$27:$B$50,6)</f>
        <v>0.5</v>
      </c>
      <c r="J4615" s="29" t="n">
        <f aca="false">F4615*I4615</f>
        <v>16.50649</v>
      </c>
    </row>
    <row r="4616" customFormat="false" ht="15" hidden="false" customHeight="false" outlineLevel="0" collapsed="false">
      <c r="A4616" s="28" t="n">
        <v>45773</v>
      </c>
      <c r="B4616" s="21" t="s">
        <v>118</v>
      </c>
      <c r="C4616" s="21" t="s">
        <v>138</v>
      </c>
      <c r="D4616" s="29" t="n">
        <v>93.01</v>
      </c>
      <c r="E4616" s="29" t="n">
        <f aca="false">D4616/10</f>
        <v>9.301</v>
      </c>
      <c r="F4616" s="29" t="n">
        <f aca="false">(E4616+Einstellungen!$B$20)*(1+Einstellungen!$B$10)</f>
        <v>33.26883</v>
      </c>
      <c r="G4616" s="21" t="str">
        <f aca="false">IF(F4616&lt;Einstellungen!$B$5,"ja","nein")</f>
        <v>nein</v>
      </c>
      <c r="H4616" s="21" t="s">
        <v>19</v>
      </c>
      <c r="I4616" s="29" t="n">
        <f aca="false">INDEX(Einstellungen!$B$27:$B$50,7)</f>
        <v>0.7</v>
      </c>
      <c r="J4616" s="29" t="n">
        <f aca="false">F4616*I4616</f>
        <v>23.288181</v>
      </c>
    </row>
    <row r="4617" customFormat="false" ht="15" hidden="false" customHeight="false" outlineLevel="0" collapsed="false">
      <c r="A4617" s="28" t="n">
        <v>45773</v>
      </c>
      <c r="B4617" s="21" t="s">
        <v>119</v>
      </c>
      <c r="C4617" s="21" t="s">
        <v>138</v>
      </c>
      <c r="D4617" s="29" t="n">
        <v>86.33</v>
      </c>
      <c r="E4617" s="29" t="n">
        <f aca="false">D4617/10</f>
        <v>8.633</v>
      </c>
      <c r="F4617" s="29" t="n">
        <f aca="false">(E4617+Einstellungen!$B$20)*(1+Einstellungen!$B$10)</f>
        <v>32.47391</v>
      </c>
      <c r="G4617" s="21" t="str">
        <f aca="false">IF(F4617&lt;Einstellungen!$B$5,"ja","nein")</f>
        <v>nein</v>
      </c>
      <c r="H4617" s="21" t="s">
        <v>19</v>
      </c>
      <c r="I4617" s="29" t="n">
        <f aca="false">INDEX(Einstellungen!$B$27:$B$50,8)</f>
        <v>0.95</v>
      </c>
      <c r="J4617" s="29" t="n">
        <f aca="false">F4617*I4617</f>
        <v>30.8502145</v>
      </c>
    </row>
    <row r="4618" customFormat="false" ht="15" hidden="false" customHeight="false" outlineLevel="0" collapsed="false">
      <c r="A4618" s="28" t="n">
        <v>45773</v>
      </c>
      <c r="B4618" s="21" t="s">
        <v>120</v>
      </c>
      <c r="C4618" s="21" t="s">
        <v>138</v>
      </c>
      <c r="D4618" s="29" t="n">
        <v>72.19</v>
      </c>
      <c r="E4618" s="29" t="n">
        <f aca="false">D4618/10</f>
        <v>7.219</v>
      </c>
      <c r="F4618" s="29" t="n">
        <f aca="false">(E4618+Einstellungen!$B$20)*(1+Einstellungen!$B$10)</f>
        <v>30.79125</v>
      </c>
      <c r="G4618" s="21" t="str">
        <f aca="false">IF(F4618&lt;Einstellungen!$B$5,"ja","nein")</f>
        <v>nein</v>
      </c>
      <c r="H4618" s="21" t="s">
        <v>19</v>
      </c>
      <c r="I4618" s="29" t="n">
        <f aca="false">INDEX(Einstellungen!$B$27:$B$50,9)</f>
        <v>1.05</v>
      </c>
      <c r="J4618" s="29" t="n">
        <f aca="false">F4618*I4618</f>
        <v>32.3308125</v>
      </c>
    </row>
    <row r="4619" customFormat="false" ht="15" hidden="false" customHeight="false" outlineLevel="0" collapsed="false">
      <c r="A4619" s="28" t="n">
        <v>45773</v>
      </c>
      <c r="B4619" s="21" t="s">
        <v>121</v>
      </c>
      <c r="C4619" s="21" t="s">
        <v>138</v>
      </c>
      <c r="D4619" s="29" t="n">
        <v>34.45</v>
      </c>
      <c r="E4619" s="29" t="n">
        <f aca="false">D4619/10</f>
        <v>3.445</v>
      </c>
      <c r="F4619" s="29" t="n">
        <f aca="false">(E4619+Einstellungen!$B$20)*(1+Einstellungen!$B$10)</f>
        <v>26.30019</v>
      </c>
      <c r="G4619" s="21" t="str">
        <f aca="false">IF(F4619&lt;Einstellungen!$B$5,"ja","nein")</f>
        <v>ja</v>
      </c>
      <c r="H4619" s="21" t="s">
        <v>19</v>
      </c>
      <c r="I4619" s="29" t="n">
        <f aca="false">INDEX(Einstellungen!$B$27:$B$50,10)</f>
        <v>1.05</v>
      </c>
      <c r="J4619" s="29" t="n">
        <f aca="false">F4619*I4619</f>
        <v>27.6151995</v>
      </c>
    </row>
    <row r="4620" customFormat="false" ht="15" hidden="false" customHeight="false" outlineLevel="0" collapsed="false">
      <c r="A4620" s="28" t="n">
        <v>45773</v>
      </c>
      <c r="B4620" s="21" t="s">
        <v>122</v>
      </c>
      <c r="C4620" s="21" t="s">
        <v>138</v>
      </c>
      <c r="D4620" s="29" t="n">
        <v>2.55</v>
      </c>
      <c r="E4620" s="29" t="n">
        <f aca="false">D4620/10</f>
        <v>0.255</v>
      </c>
      <c r="F4620" s="29" t="n">
        <f aca="false">(E4620+Einstellungen!$B$20)*(1+Einstellungen!$B$10)</f>
        <v>22.50409</v>
      </c>
      <c r="G4620" s="21" t="str">
        <f aca="false">IF(F4620&lt;Einstellungen!$B$5,"ja","nein")</f>
        <v>ja</v>
      </c>
      <c r="H4620" s="21" t="s">
        <v>19</v>
      </c>
      <c r="I4620" s="29" t="n">
        <f aca="false">INDEX(Einstellungen!$B$27:$B$50,11)</f>
        <v>1.05</v>
      </c>
      <c r="J4620" s="29" t="n">
        <f aca="false">F4620*I4620</f>
        <v>23.6292945</v>
      </c>
    </row>
    <row r="4621" customFormat="false" ht="15" hidden="false" customHeight="false" outlineLevel="0" collapsed="false">
      <c r="A4621" s="28" t="n">
        <v>45773</v>
      </c>
      <c r="B4621" s="21" t="s">
        <v>123</v>
      </c>
      <c r="C4621" s="21" t="s">
        <v>138</v>
      </c>
      <c r="D4621" s="29" t="n">
        <v>-0.01</v>
      </c>
      <c r="E4621" s="29" t="n">
        <f aca="false">D4621/10</f>
        <v>-0.001</v>
      </c>
      <c r="F4621" s="29" t="n">
        <f aca="false">(E4621+Einstellungen!$B$20)*(1+Einstellungen!$B$10)</f>
        <v>22.19945</v>
      </c>
      <c r="G4621" s="21" t="str">
        <f aca="false">IF(F4621&lt;Einstellungen!$B$5,"ja","nein")</f>
        <v>ja</v>
      </c>
      <c r="H4621" s="21" t="s">
        <v>19</v>
      </c>
      <c r="I4621" s="29" t="n">
        <f aca="false">INDEX(Einstellungen!$B$27:$B$50,12)</f>
        <v>1.1</v>
      </c>
      <c r="J4621" s="29" t="n">
        <f aca="false">F4621*I4621</f>
        <v>24.419395</v>
      </c>
    </row>
    <row r="4622" customFormat="false" ht="15" hidden="false" customHeight="false" outlineLevel="0" collapsed="false">
      <c r="A4622" s="28" t="n">
        <v>45773</v>
      </c>
      <c r="B4622" s="21" t="s">
        <v>124</v>
      </c>
      <c r="C4622" s="21" t="s">
        <v>138</v>
      </c>
      <c r="D4622" s="29" t="n">
        <v>-7.63</v>
      </c>
      <c r="E4622" s="29" t="n">
        <f aca="false">D4622/10</f>
        <v>-0.763</v>
      </c>
      <c r="F4622" s="29" t="n">
        <f aca="false">(E4622+Einstellungen!$B$20)*(1+Einstellungen!$B$10)</f>
        <v>21.29267</v>
      </c>
      <c r="G4622" s="21" t="str">
        <f aca="false">IF(F4622&lt;Einstellungen!$B$5,"ja","nein")</f>
        <v>ja</v>
      </c>
      <c r="H4622" s="21" t="s">
        <v>19</v>
      </c>
      <c r="I4622" s="29" t="n">
        <f aca="false">INDEX(Einstellungen!$B$27:$B$50,13)</f>
        <v>1.2</v>
      </c>
      <c r="J4622" s="29" t="n">
        <f aca="false">F4622*I4622</f>
        <v>25.551204</v>
      </c>
    </row>
    <row r="4623" customFormat="false" ht="15" hidden="false" customHeight="false" outlineLevel="0" collapsed="false">
      <c r="A4623" s="28" t="n">
        <v>45773</v>
      </c>
      <c r="B4623" s="21" t="s">
        <v>125</v>
      </c>
      <c r="C4623" s="21" t="s">
        <v>138</v>
      </c>
      <c r="D4623" s="29" t="n">
        <v>-14.85</v>
      </c>
      <c r="E4623" s="29" t="n">
        <f aca="false">D4623/10</f>
        <v>-1.485</v>
      </c>
      <c r="F4623" s="29" t="n">
        <f aca="false">(E4623+Einstellungen!$B$20)*(1+Einstellungen!$B$10)</f>
        <v>20.43349</v>
      </c>
      <c r="G4623" s="21" t="str">
        <f aca="false">IF(F4623&lt;Einstellungen!$B$5,"ja","nein")</f>
        <v>ja</v>
      </c>
      <c r="H4623" s="21" t="s">
        <v>19</v>
      </c>
      <c r="I4623" s="29" t="n">
        <f aca="false">INDEX(Einstellungen!$B$27:$B$50,14)</f>
        <v>1.15</v>
      </c>
      <c r="J4623" s="29" t="n">
        <f aca="false">F4623*I4623</f>
        <v>23.4985135</v>
      </c>
    </row>
    <row r="4624" customFormat="false" ht="15" hidden="false" customHeight="false" outlineLevel="0" collapsed="false">
      <c r="A4624" s="28" t="n">
        <v>45773</v>
      </c>
      <c r="B4624" s="21" t="s">
        <v>126</v>
      </c>
      <c r="C4624" s="21" t="s">
        <v>138</v>
      </c>
      <c r="D4624" s="29" t="n">
        <v>-10.77</v>
      </c>
      <c r="E4624" s="29" t="n">
        <f aca="false">D4624/10</f>
        <v>-1.077</v>
      </c>
      <c r="F4624" s="29" t="n">
        <f aca="false">(E4624+Einstellungen!$B$20)*(1+Einstellungen!$B$10)</f>
        <v>20.91901</v>
      </c>
      <c r="G4624" s="21" t="str">
        <f aca="false">IF(F4624&lt;Einstellungen!$B$5,"ja","nein")</f>
        <v>ja</v>
      </c>
      <c r="H4624" s="21" t="s">
        <v>19</v>
      </c>
      <c r="I4624" s="29" t="n">
        <f aca="false">INDEX(Einstellungen!$B$27:$B$50,15)</f>
        <v>1</v>
      </c>
      <c r="J4624" s="29" t="n">
        <f aca="false">F4624*I4624</f>
        <v>20.91901</v>
      </c>
    </row>
    <row r="4625" customFormat="false" ht="15" hidden="false" customHeight="false" outlineLevel="0" collapsed="false">
      <c r="A4625" s="28" t="n">
        <v>45773</v>
      </c>
      <c r="B4625" s="21" t="s">
        <v>127</v>
      </c>
      <c r="C4625" s="21" t="s">
        <v>138</v>
      </c>
      <c r="D4625" s="29" t="n">
        <v>-2.19</v>
      </c>
      <c r="E4625" s="29" t="n">
        <f aca="false">D4625/10</f>
        <v>-0.219</v>
      </c>
      <c r="F4625" s="29" t="n">
        <f aca="false">(E4625+Einstellungen!$B$20)*(1+Einstellungen!$B$10)</f>
        <v>21.94003</v>
      </c>
      <c r="G4625" s="21" t="str">
        <f aca="false">IF(F4625&lt;Einstellungen!$B$5,"ja","nein")</f>
        <v>ja</v>
      </c>
      <c r="H4625" s="21" t="s">
        <v>19</v>
      </c>
      <c r="I4625" s="29" t="n">
        <f aca="false">INDEX(Einstellungen!$B$27:$B$50,16)</f>
        <v>0.95</v>
      </c>
      <c r="J4625" s="29" t="n">
        <f aca="false">F4625*I4625</f>
        <v>20.8430285</v>
      </c>
    </row>
    <row r="4626" customFormat="false" ht="15" hidden="false" customHeight="false" outlineLevel="0" collapsed="false">
      <c r="A4626" s="28" t="n">
        <v>45773</v>
      </c>
      <c r="B4626" s="21" t="s">
        <v>128</v>
      </c>
      <c r="C4626" s="21" t="s">
        <v>138</v>
      </c>
      <c r="D4626" s="29" t="n">
        <v>-0.02</v>
      </c>
      <c r="E4626" s="29" t="n">
        <f aca="false">D4626/10</f>
        <v>-0.002</v>
      </c>
      <c r="F4626" s="29" t="n">
        <f aca="false">(E4626+Einstellungen!$B$20)*(1+Einstellungen!$B$10)</f>
        <v>22.19826</v>
      </c>
      <c r="G4626" s="21" t="str">
        <f aca="false">IF(F4626&lt;Einstellungen!$B$5,"ja","nein")</f>
        <v>ja</v>
      </c>
      <c r="H4626" s="21" t="s">
        <v>19</v>
      </c>
      <c r="I4626" s="29" t="n">
        <f aca="false">INDEX(Einstellungen!$B$27:$B$50,17)</f>
        <v>0.95</v>
      </c>
      <c r="J4626" s="29" t="n">
        <f aca="false">F4626*I4626</f>
        <v>21.088347</v>
      </c>
    </row>
    <row r="4627" customFormat="false" ht="15" hidden="false" customHeight="false" outlineLevel="0" collapsed="false">
      <c r="A4627" s="28" t="n">
        <v>45773</v>
      </c>
      <c r="B4627" s="21" t="s">
        <v>129</v>
      </c>
      <c r="C4627" s="21" t="s">
        <v>138</v>
      </c>
      <c r="D4627" s="29" t="n">
        <v>30.99</v>
      </c>
      <c r="E4627" s="29" t="n">
        <f aca="false">D4627/10</f>
        <v>3.099</v>
      </c>
      <c r="F4627" s="29" t="n">
        <f aca="false">(E4627+Einstellungen!$B$20)*(1+Einstellungen!$B$10)</f>
        <v>25.88845</v>
      </c>
      <c r="G4627" s="21" t="str">
        <f aca="false">IF(F4627&lt;Einstellungen!$B$5,"ja","nein")</f>
        <v>ja</v>
      </c>
      <c r="H4627" s="21" t="s">
        <v>19</v>
      </c>
      <c r="I4627" s="29" t="n">
        <f aca="false">INDEX(Einstellungen!$B$27:$B$50,18)</f>
        <v>1.1</v>
      </c>
      <c r="J4627" s="29" t="n">
        <f aca="false">F4627*I4627</f>
        <v>28.477295</v>
      </c>
    </row>
    <row r="4628" customFormat="false" ht="15" hidden="false" customHeight="false" outlineLevel="0" collapsed="false">
      <c r="A4628" s="28" t="n">
        <v>45773</v>
      </c>
      <c r="B4628" s="21" t="s">
        <v>130</v>
      </c>
      <c r="C4628" s="21" t="s">
        <v>138</v>
      </c>
      <c r="D4628" s="29" t="n">
        <v>79</v>
      </c>
      <c r="E4628" s="29" t="n">
        <f aca="false">D4628/10</f>
        <v>7.9</v>
      </c>
      <c r="F4628" s="29" t="n">
        <f aca="false">(E4628+Einstellungen!$B$20)*(1+Einstellungen!$B$10)</f>
        <v>31.60164</v>
      </c>
      <c r="G4628" s="21" t="str">
        <f aca="false">IF(F4628&lt;Einstellungen!$B$5,"ja","nein")</f>
        <v>nein</v>
      </c>
      <c r="H4628" s="21" t="s">
        <v>19</v>
      </c>
      <c r="I4628" s="29" t="n">
        <f aca="false">INDEX(Einstellungen!$B$27:$B$50,19)</f>
        <v>1.35</v>
      </c>
      <c r="J4628" s="29" t="n">
        <f aca="false">F4628*I4628</f>
        <v>42.662214</v>
      </c>
    </row>
    <row r="4629" customFormat="false" ht="15" hidden="false" customHeight="false" outlineLevel="0" collapsed="false">
      <c r="A4629" s="28" t="n">
        <v>45773</v>
      </c>
      <c r="B4629" s="21" t="s">
        <v>131</v>
      </c>
      <c r="C4629" s="21" t="s">
        <v>138</v>
      </c>
      <c r="D4629" s="29" t="n">
        <v>99.81</v>
      </c>
      <c r="E4629" s="29" t="n">
        <f aca="false">D4629/10</f>
        <v>9.981</v>
      </c>
      <c r="F4629" s="29" t="n">
        <f aca="false">(E4629+Einstellungen!$B$20)*(1+Einstellungen!$B$10)</f>
        <v>34.07803</v>
      </c>
      <c r="G4629" s="21" t="str">
        <f aca="false">IF(F4629&lt;Einstellungen!$B$5,"ja","nein")</f>
        <v>nein</v>
      </c>
      <c r="H4629" s="21" t="s">
        <v>19</v>
      </c>
      <c r="I4629" s="29" t="n">
        <f aca="false">INDEX(Einstellungen!$B$27:$B$50,20)</f>
        <v>1.45</v>
      </c>
      <c r="J4629" s="29" t="n">
        <f aca="false">F4629*I4629</f>
        <v>49.4131435</v>
      </c>
    </row>
    <row r="4630" customFormat="false" ht="15" hidden="false" customHeight="false" outlineLevel="0" collapsed="false">
      <c r="A4630" s="28" t="n">
        <v>45773</v>
      </c>
      <c r="B4630" s="21" t="s">
        <v>132</v>
      </c>
      <c r="C4630" s="21" t="s">
        <v>138</v>
      </c>
      <c r="D4630" s="29" t="n">
        <v>107.4</v>
      </c>
      <c r="E4630" s="29" t="n">
        <f aca="false">D4630/10</f>
        <v>10.74</v>
      </c>
      <c r="F4630" s="29" t="n">
        <f aca="false">(E4630+Einstellungen!$B$20)*(1+Einstellungen!$B$10)</f>
        <v>34.98124</v>
      </c>
      <c r="G4630" s="21" t="str">
        <f aca="false">IF(F4630&lt;Einstellungen!$B$5,"ja","nein")</f>
        <v>nein</v>
      </c>
      <c r="H4630" s="21" t="s">
        <v>19</v>
      </c>
      <c r="I4630" s="29" t="n">
        <f aca="false">INDEX(Einstellungen!$B$27:$B$50,21)</f>
        <v>1.4</v>
      </c>
      <c r="J4630" s="29" t="n">
        <f aca="false">F4630*I4630</f>
        <v>48.973736</v>
      </c>
    </row>
    <row r="4631" customFormat="false" ht="15" hidden="false" customHeight="false" outlineLevel="0" collapsed="false">
      <c r="A4631" s="28" t="n">
        <v>45773</v>
      </c>
      <c r="B4631" s="21" t="s">
        <v>133</v>
      </c>
      <c r="C4631" s="21" t="s">
        <v>138</v>
      </c>
      <c r="D4631" s="29" t="n">
        <v>96.85</v>
      </c>
      <c r="E4631" s="29" t="n">
        <f aca="false">D4631/10</f>
        <v>9.685</v>
      </c>
      <c r="F4631" s="29" t="n">
        <f aca="false">(E4631+Einstellungen!$B$20)*(1+Einstellungen!$B$10)</f>
        <v>33.72579</v>
      </c>
      <c r="G4631" s="21" t="str">
        <f aca="false">IF(F4631&lt;Einstellungen!$B$5,"ja","nein")</f>
        <v>nein</v>
      </c>
      <c r="H4631" s="21" t="s">
        <v>19</v>
      </c>
      <c r="I4631" s="29" t="n">
        <f aca="false">INDEX(Einstellungen!$B$27:$B$50,22)</f>
        <v>1.25</v>
      </c>
      <c r="J4631" s="29" t="n">
        <f aca="false">F4631*I4631</f>
        <v>42.1572375</v>
      </c>
    </row>
    <row r="4632" customFormat="false" ht="15" hidden="false" customHeight="false" outlineLevel="0" collapsed="false">
      <c r="A4632" s="28" t="n">
        <v>45773</v>
      </c>
      <c r="B4632" s="21" t="s">
        <v>134</v>
      </c>
      <c r="C4632" s="21" t="s">
        <v>138</v>
      </c>
      <c r="D4632" s="29" t="n">
        <v>85.26</v>
      </c>
      <c r="E4632" s="29" t="n">
        <f aca="false">D4632/10</f>
        <v>8.526</v>
      </c>
      <c r="F4632" s="29" t="n">
        <f aca="false">(E4632+Einstellungen!$B$20)*(1+Einstellungen!$B$10)</f>
        <v>32.34658</v>
      </c>
      <c r="G4632" s="21" t="str">
        <f aca="false">IF(F4632&lt;Einstellungen!$B$5,"ja","nein")</f>
        <v>nein</v>
      </c>
      <c r="H4632" s="21" t="s">
        <v>19</v>
      </c>
      <c r="I4632" s="29" t="n">
        <f aca="false">INDEX(Einstellungen!$B$27:$B$50,23)</f>
        <v>1.05</v>
      </c>
      <c r="J4632" s="29" t="n">
        <f aca="false">F4632*I4632</f>
        <v>33.963909</v>
      </c>
    </row>
    <row r="4633" customFormat="false" ht="15" hidden="false" customHeight="false" outlineLevel="0" collapsed="false">
      <c r="A4633" s="28" t="n">
        <v>45773</v>
      </c>
      <c r="B4633" s="21" t="s">
        <v>135</v>
      </c>
      <c r="C4633" s="21" t="s">
        <v>138</v>
      </c>
      <c r="D4633" s="29" t="n">
        <v>72.31</v>
      </c>
      <c r="E4633" s="29" t="n">
        <f aca="false">D4633/10</f>
        <v>7.231</v>
      </c>
      <c r="F4633" s="29" t="n">
        <f aca="false">(E4633+Einstellungen!$B$20)*(1+Einstellungen!$B$10)</f>
        <v>30.80553</v>
      </c>
      <c r="G4633" s="21" t="str">
        <f aca="false">IF(F4633&lt;Einstellungen!$B$5,"ja","nein")</f>
        <v>nein</v>
      </c>
      <c r="H4633" s="21" t="s">
        <v>19</v>
      </c>
      <c r="I4633" s="29" t="n">
        <f aca="false">INDEX(Einstellungen!$B$27:$B$50,24)</f>
        <v>0.8</v>
      </c>
      <c r="J4633" s="29" t="n">
        <f aca="false">F4633*I4633</f>
        <v>24.644424</v>
      </c>
    </row>
    <row r="4634" customFormat="false" ht="15" hidden="false" customHeight="false" outlineLevel="0" collapsed="false">
      <c r="A4634" s="28" t="n">
        <v>45774</v>
      </c>
      <c r="B4634" s="21" t="s">
        <v>111</v>
      </c>
      <c r="C4634" s="21" t="s">
        <v>139</v>
      </c>
      <c r="D4634" s="29" t="n">
        <v>67.71</v>
      </c>
      <c r="E4634" s="29" t="n">
        <f aca="false">D4634/10</f>
        <v>6.771</v>
      </c>
      <c r="F4634" s="29" t="n">
        <f aca="false">(E4634+Einstellungen!$B$20)*(1+Einstellungen!$B$10)</f>
        <v>30.25813</v>
      </c>
      <c r="G4634" s="21" t="str">
        <f aca="false">IF(F4634&lt;Einstellungen!$B$5,"ja","nein")</f>
        <v>nein</v>
      </c>
      <c r="H4634" s="21" t="s">
        <v>19</v>
      </c>
      <c r="I4634" s="29" t="n">
        <f aca="false">INDEX(Einstellungen!$B$27:$B$50,1)</f>
        <v>0.6</v>
      </c>
      <c r="J4634" s="29" t="n">
        <f aca="false">F4634*I4634</f>
        <v>18.154878</v>
      </c>
    </row>
    <row r="4635" customFormat="false" ht="15" hidden="false" customHeight="false" outlineLevel="0" collapsed="false">
      <c r="A4635" s="28" t="n">
        <v>45774</v>
      </c>
      <c r="B4635" s="21" t="s">
        <v>113</v>
      </c>
      <c r="C4635" s="21" t="s">
        <v>139</v>
      </c>
      <c r="D4635" s="29" t="n">
        <v>62.91</v>
      </c>
      <c r="E4635" s="29" t="n">
        <f aca="false">D4635/10</f>
        <v>6.291</v>
      </c>
      <c r="F4635" s="29" t="n">
        <f aca="false">(E4635+Einstellungen!$B$20)*(1+Einstellungen!$B$10)</f>
        <v>29.68693</v>
      </c>
      <c r="G4635" s="21" t="str">
        <f aca="false">IF(F4635&lt;Einstellungen!$B$5,"ja","nein")</f>
        <v>nein</v>
      </c>
      <c r="H4635" s="21" t="s">
        <v>19</v>
      </c>
      <c r="I4635" s="29" t="n">
        <f aca="false">INDEX(Einstellungen!$B$27:$B$50,2)</f>
        <v>0.5</v>
      </c>
      <c r="J4635" s="29" t="n">
        <f aca="false">F4635*I4635</f>
        <v>14.843465</v>
      </c>
    </row>
    <row r="4636" customFormat="false" ht="15" hidden="false" customHeight="false" outlineLevel="0" collapsed="false">
      <c r="A4636" s="28" t="n">
        <v>45774</v>
      </c>
      <c r="B4636" s="21" t="s">
        <v>114</v>
      </c>
      <c r="C4636" s="21" t="s">
        <v>139</v>
      </c>
      <c r="D4636" s="29" t="n">
        <v>57.96</v>
      </c>
      <c r="E4636" s="29" t="n">
        <f aca="false">D4636/10</f>
        <v>5.796</v>
      </c>
      <c r="F4636" s="29" t="n">
        <f aca="false">(E4636+Einstellungen!$B$20)*(1+Einstellungen!$B$10)</f>
        <v>29.09788</v>
      </c>
      <c r="G4636" s="21" t="str">
        <f aca="false">IF(F4636&lt;Einstellungen!$B$5,"ja","nein")</f>
        <v>nein</v>
      </c>
      <c r="H4636" s="21" t="s">
        <v>19</v>
      </c>
      <c r="I4636" s="29" t="n">
        <f aca="false">INDEX(Einstellungen!$B$27:$B$50,3)</f>
        <v>0.45</v>
      </c>
      <c r="J4636" s="29" t="n">
        <f aca="false">F4636*I4636</f>
        <v>13.094046</v>
      </c>
    </row>
    <row r="4637" customFormat="false" ht="15" hidden="false" customHeight="false" outlineLevel="0" collapsed="false">
      <c r="A4637" s="28" t="n">
        <v>45774</v>
      </c>
      <c r="B4637" s="21" t="s">
        <v>115</v>
      </c>
      <c r="C4637" s="21" t="s">
        <v>139</v>
      </c>
      <c r="D4637" s="29" t="n">
        <v>59.12</v>
      </c>
      <c r="E4637" s="29" t="n">
        <f aca="false">D4637/10</f>
        <v>5.912</v>
      </c>
      <c r="F4637" s="29" t="n">
        <f aca="false">(E4637+Einstellungen!$B$20)*(1+Einstellungen!$B$10)</f>
        <v>29.23592</v>
      </c>
      <c r="G4637" s="21" t="str">
        <f aca="false">IF(F4637&lt;Einstellungen!$B$5,"ja","nein")</f>
        <v>nein</v>
      </c>
      <c r="H4637" s="21" t="s">
        <v>19</v>
      </c>
      <c r="I4637" s="29" t="n">
        <f aca="false">INDEX(Einstellungen!$B$27:$B$50,4)</f>
        <v>0.45</v>
      </c>
      <c r="J4637" s="29" t="n">
        <f aca="false">F4637*I4637</f>
        <v>13.156164</v>
      </c>
    </row>
    <row r="4638" customFormat="false" ht="15" hidden="false" customHeight="false" outlineLevel="0" collapsed="false">
      <c r="A4638" s="28" t="n">
        <v>45774</v>
      </c>
      <c r="B4638" s="21" t="s">
        <v>116</v>
      </c>
      <c r="C4638" s="21" t="s">
        <v>139</v>
      </c>
      <c r="D4638" s="29" t="n">
        <v>61.94</v>
      </c>
      <c r="E4638" s="29" t="n">
        <f aca="false">D4638/10</f>
        <v>6.194</v>
      </c>
      <c r="F4638" s="29" t="n">
        <f aca="false">(E4638+Einstellungen!$B$20)*(1+Einstellungen!$B$10)</f>
        <v>29.5715</v>
      </c>
      <c r="G4638" s="21" t="str">
        <f aca="false">IF(F4638&lt;Einstellungen!$B$5,"ja","nein")</f>
        <v>nein</v>
      </c>
      <c r="H4638" s="21" t="s">
        <v>19</v>
      </c>
      <c r="I4638" s="29" t="n">
        <f aca="false">INDEX(Einstellungen!$B$27:$B$50,5)</f>
        <v>0.45</v>
      </c>
      <c r="J4638" s="29" t="n">
        <f aca="false">F4638*I4638</f>
        <v>13.307175</v>
      </c>
    </row>
    <row r="4639" customFormat="false" ht="15" hidden="false" customHeight="false" outlineLevel="0" collapsed="false">
      <c r="A4639" s="28" t="n">
        <v>45774</v>
      </c>
      <c r="B4639" s="21" t="s">
        <v>117</v>
      </c>
      <c r="C4639" s="21" t="s">
        <v>139</v>
      </c>
      <c r="D4639" s="29" t="n">
        <v>69.05</v>
      </c>
      <c r="E4639" s="29" t="n">
        <f aca="false">D4639/10</f>
        <v>6.905</v>
      </c>
      <c r="F4639" s="29" t="n">
        <f aca="false">(E4639+Einstellungen!$B$20)*(1+Einstellungen!$B$10)</f>
        <v>30.41759</v>
      </c>
      <c r="G4639" s="21" t="str">
        <f aca="false">IF(F4639&lt;Einstellungen!$B$5,"ja","nein")</f>
        <v>nein</v>
      </c>
      <c r="H4639" s="21" t="s">
        <v>19</v>
      </c>
      <c r="I4639" s="29" t="n">
        <f aca="false">INDEX(Einstellungen!$B$27:$B$50,6)</f>
        <v>0.5</v>
      </c>
      <c r="J4639" s="29" t="n">
        <f aca="false">F4639*I4639</f>
        <v>15.208795</v>
      </c>
    </row>
    <row r="4640" customFormat="false" ht="15" hidden="false" customHeight="false" outlineLevel="0" collapsed="false">
      <c r="A4640" s="28" t="n">
        <v>45774</v>
      </c>
      <c r="B4640" s="21" t="s">
        <v>118</v>
      </c>
      <c r="C4640" s="21" t="s">
        <v>139</v>
      </c>
      <c r="D4640" s="29" t="n">
        <v>69.14</v>
      </c>
      <c r="E4640" s="29" t="n">
        <f aca="false">D4640/10</f>
        <v>6.914</v>
      </c>
      <c r="F4640" s="29" t="n">
        <f aca="false">(E4640+Einstellungen!$B$20)*(1+Einstellungen!$B$10)</f>
        <v>30.4283</v>
      </c>
      <c r="G4640" s="21" t="str">
        <f aca="false">IF(F4640&lt;Einstellungen!$B$5,"ja","nein")</f>
        <v>nein</v>
      </c>
      <c r="H4640" s="21" t="s">
        <v>19</v>
      </c>
      <c r="I4640" s="29" t="n">
        <f aca="false">INDEX(Einstellungen!$B$27:$B$50,7)</f>
        <v>0.7</v>
      </c>
      <c r="J4640" s="29" t="n">
        <f aca="false">F4640*I4640</f>
        <v>21.29981</v>
      </c>
    </row>
    <row r="4641" customFormat="false" ht="15" hidden="false" customHeight="false" outlineLevel="0" collapsed="false">
      <c r="A4641" s="28" t="n">
        <v>45774</v>
      </c>
      <c r="B4641" s="21" t="s">
        <v>119</v>
      </c>
      <c r="C4641" s="21" t="s">
        <v>139</v>
      </c>
      <c r="D4641" s="29" t="n">
        <v>63.72</v>
      </c>
      <c r="E4641" s="29" t="n">
        <f aca="false">D4641/10</f>
        <v>6.372</v>
      </c>
      <c r="F4641" s="29" t="n">
        <f aca="false">(E4641+Einstellungen!$B$20)*(1+Einstellungen!$B$10)</f>
        <v>29.78332</v>
      </c>
      <c r="G4641" s="21" t="str">
        <f aca="false">IF(F4641&lt;Einstellungen!$B$5,"ja","nein")</f>
        <v>nein</v>
      </c>
      <c r="H4641" s="21" t="s">
        <v>19</v>
      </c>
      <c r="I4641" s="29" t="n">
        <f aca="false">INDEX(Einstellungen!$B$27:$B$50,8)</f>
        <v>0.95</v>
      </c>
      <c r="J4641" s="29" t="n">
        <f aca="false">F4641*I4641</f>
        <v>28.294154</v>
      </c>
    </row>
    <row r="4642" customFormat="false" ht="15" hidden="false" customHeight="false" outlineLevel="0" collapsed="false">
      <c r="A4642" s="28" t="n">
        <v>45774</v>
      </c>
      <c r="B4642" s="21" t="s">
        <v>120</v>
      </c>
      <c r="C4642" s="21" t="s">
        <v>139</v>
      </c>
      <c r="D4642" s="29" t="n">
        <v>34.95</v>
      </c>
      <c r="E4642" s="29" t="n">
        <f aca="false">D4642/10</f>
        <v>3.495</v>
      </c>
      <c r="F4642" s="29" t="n">
        <f aca="false">(E4642+Einstellungen!$B$20)*(1+Einstellungen!$B$10)</f>
        <v>26.35969</v>
      </c>
      <c r="G4642" s="21" t="str">
        <f aca="false">IF(F4642&lt;Einstellungen!$B$5,"ja","nein")</f>
        <v>ja</v>
      </c>
      <c r="H4642" s="21" t="s">
        <v>19</v>
      </c>
      <c r="I4642" s="29" t="n">
        <f aca="false">INDEX(Einstellungen!$B$27:$B$50,9)</f>
        <v>1.05</v>
      </c>
      <c r="J4642" s="29" t="n">
        <f aca="false">F4642*I4642</f>
        <v>27.6776745</v>
      </c>
    </row>
    <row r="4643" customFormat="false" ht="15" hidden="false" customHeight="false" outlineLevel="0" collapsed="false">
      <c r="A4643" s="28" t="n">
        <v>45774</v>
      </c>
      <c r="B4643" s="21" t="s">
        <v>121</v>
      </c>
      <c r="C4643" s="21" t="s">
        <v>139</v>
      </c>
      <c r="D4643" s="29" t="n">
        <v>0.04</v>
      </c>
      <c r="E4643" s="29" t="n">
        <f aca="false">D4643/10</f>
        <v>0.004</v>
      </c>
      <c r="F4643" s="29" t="n">
        <f aca="false">(E4643+Einstellungen!$B$20)*(1+Einstellungen!$B$10)</f>
        <v>22.2054</v>
      </c>
      <c r="G4643" s="21" t="str">
        <f aca="false">IF(F4643&lt;Einstellungen!$B$5,"ja","nein")</f>
        <v>ja</v>
      </c>
      <c r="H4643" s="21" t="s">
        <v>19</v>
      </c>
      <c r="I4643" s="29" t="n">
        <f aca="false">INDEX(Einstellungen!$B$27:$B$50,10)</f>
        <v>1.05</v>
      </c>
      <c r="J4643" s="29" t="n">
        <f aca="false">F4643*I4643</f>
        <v>23.31567</v>
      </c>
    </row>
    <row r="4644" customFormat="false" ht="15" hidden="false" customHeight="false" outlineLevel="0" collapsed="false">
      <c r="A4644" s="28" t="n">
        <v>45774</v>
      </c>
      <c r="B4644" s="21" t="s">
        <v>122</v>
      </c>
      <c r="C4644" s="21" t="s">
        <v>139</v>
      </c>
      <c r="D4644" s="29" t="n">
        <v>-3</v>
      </c>
      <c r="E4644" s="29" t="n">
        <f aca="false">D4644/10</f>
        <v>-0.3</v>
      </c>
      <c r="F4644" s="29" t="n">
        <f aca="false">(E4644+Einstellungen!$B$20)*(1+Einstellungen!$B$10)</f>
        <v>21.84364</v>
      </c>
      <c r="G4644" s="21" t="str">
        <f aca="false">IF(F4644&lt;Einstellungen!$B$5,"ja","nein")</f>
        <v>ja</v>
      </c>
      <c r="H4644" s="21" t="s">
        <v>19</v>
      </c>
      <c r="I4644" s="29" t="n">
        <f aca="false">INDEX(Einstellungen!$B$27:$B$50,11)</f>
        <v>1.05</v>
      </c>
      <c r="J4644" s="29" t="n">
        <f aca="false">F4644*I4644</f>
        <v>22.935822</v>
      </c>
    </row>
    <row r="4645" customFormat="false" ht="15" hidden="false" customHeight="false" outlineLevel="0" collapsed="false">
      <c r="A4645" s="28" t="n">
        <v>45774</v>
      </c>
      <c r="B4645" s="21" t="s">
        <v>123</v>
      </c>
      <c r="C4645" s="21" t="s">
        <v>139</v>
      </c>
      <c r="D4645" s="29" t="n">
        <v>-33.88</v>
      </c>
      <c r="E4645" s="29" t="n">
        <f aca="false">D4645/10</f>
        <v>-3.388</v>
      </c>
      <c r="F4645" s="29" t="n">
        <f aca="false">(E4645+Einstellungen!$B$20)*(1+Einstellungen!$B$10)</f>
        <v>18.16892</v>
      </c>
      <c r="G4645" s="21" t="str">
        <f aca="false">IF(F4645&lt;Einstellungen!$B$5,"ja","nein")</f>
        <v>ja</v>
      </c>
      <c r="H4645" s="21" t="s">
        <v>19</v>
      </c>
      <c r="I4645" s="29" t="n">
        <f aca="false">INDEX(Einstellungen!$B$27:$B$50,12)</f>
        <v>1.1</v>
      </c>
      <c r="J4645" s="29" t="n">
        <f aca="false">F4645*I4645</f>
        <v>19.985812</v>
      </c>
    </row>
    <row r="4646" customFormat="false" ht="15" hidden="false" customHeight="false" outlineLevel="0" collapsed="false">
      <c r="A4646" s="28" t="n">
        <v>45774</v>
      </c>
      <c r="B4646" s="21" t="s">
        <v>124</v>
      </c>
      <c r="C4646" s="21" t="s">
        <v>139</v>
      </c>
      <c r="D4646" s="29" t="n">
        <v>-101.04</v>
      </c>
      <c r="E4646" s="29" t="n">
        <f aca="false">D4646/10</f>
        <v>-10.104</v>
      </c>
      <c r="F4646" s="29" t="n">
        <f aca="false">(E4646+Einstellungen!$B$20)*(1+Einstellungen!$B$10)</f>
        <v>10.17688</v>
      </c>
      <c r="G4646" s="21" t="str">
        <f aca="false">IF(F4646&lt;Einstellungen!$B$5,"ja","nein")</f>
        <v>ja</v>
      </c>
      <c r="H4646" s="21" t="s">
        <v>19</v>
      </c>
      <c r="I4646" s="29" t="n">
        <f aca="false">INDEX(Einstellungen!$B$27:$B$50,13)</f>
        <v>1.2</v>
      </c>
      <c r="J4646" s="29" t="n">
        <f aca="false">F4646*I4646</f>
        <v>12.212256</v>
      </c>
    </row>
    <row r="4647" customFormat="false" ht="15" hidden="false" customHeight="false" outlineLevel="0" collapsed="false">
      <c r="A4647" s="28" t="n">
        <v>45774</v>
      </c>
      <c r="B4647" s="21" t="s">
        <v>125</v>
      </c>
      <c r="C4647" s="21" t="s">
        <v>139</v>
      </c>
      <c r="D4647" s="29" t="n">
        <v>-129.81</v>
      </c>
      <c r="E4647" s="29" t="n">
        <f aca="false">D4647/10</f>
        <v>-12.981</v>
      </c>
      <c r="F4647" s="29" t="n">
        <f aca="false">(E4647+Einstellungen!$B$20)*(1+Einstellungen!$B$10)</f>
        <v>6.75325</v>
      </c>
      <c r="G4647" s="21" t="str">
        <f aca="false">IF(F4647&lt;Einstellungen!$B$5,"ja","nein")</f>
        <v>ja</v>
      </c>
      <c r="H4647" s="21" t="s">
        <v>19</v>
      </c>
      <c r="I4647" s="29" t="n">
        <f aca="false">INDEX(Einstellungen!$B$27:$B$50,14)</f>
        <v>1.15</v>
      </c>
      <c r="J4647" s="29" t="n">
        <f aca="false">F4647*I4647</f>
        <v>7.7662375</v>
      </c>
    </row>
    <row r="4648" customFormat="false" ht="15" hidden="false" customHeight="false" outlineLevel="0" collapsed="false">
      <c r="A4648" s="28" t="n">
        <v>45774</v>
      </c>
      <c r="B4648" s="21" t="s">
        <v>126</v>
      </c>
      <c r="C4648" s="21" t="s">
        <v>139</v>
      </c>
      <c r="D4648" s="29" t="n">
        <v>-116.61</v>
      </c>
      <c r="E4648" s="29" t="n">
        <f aca="false">D4648/10</f>
        <v>-11.661</v>
      </c>
      <c r="F4648" s="29" t="n">
        <f aca="false">(E4648+Einstellungen!$B$20)*(1+Einstellungen!$B$10)</f>
        <v>8.32405</v>
      </c>
      <c r="G4648" s="21" t="str">
        <f aca="false">IF(F4648&lt;Einstellungen!$B$5,"ja","nein")</f>
        <v>ja</v>
      </c>
      <c r="H4648" s="21" t="s">
        <v>19</v>
      </c>
      <c r="I4648" s="29" t="n">
        <f aca="false">INDEX(Einstellungen!$B$27:$B$50,15)</f>
        <v>1</v>
      </c>
      <c r="J4648" s="29" t="n">
        <f aca="false">F4648*I4648</f>
        <v>8.32405</v>
      </c>
    </row>
    <row r="4649" customFormat="false" ht="15" hidden="false" customHeight="false" outlineLevel="0" collapsed="false">
      <c r="A4649" s="28" t="n">
        <v>45774</v>
      </c>
      <c r="B4649" s="21" t="s">
        <v>127</v>
      </c>
      <c r="C4649" s="21" t="s">
        <v>139</v>
      </c>
      <c r="D4649" s="29" t="n">
        <v>-50</v>
      </c>
      <c r="E4649" s="29" t="n">
        <f aca="false">D4649/10</f>
        <v>-5</v>
      </c>
      <c r="F4649" s="29" t="n">
        <f aca="false">(E4649+Einstellungen!$B$20)*(1+Einstellungen!$B$10)</f>
        <v>16.25064</v>
      </c>
      <c r="G4649" s="21" t="str">
        <f aca="false">IF(F4649&lt;Einstellungen!$B$5,"ja","nein")</f>
        <v>ja</v>
      </c>
      <c r="H4649" s="21" t="s">
        <v>19</v>
      </c>
      <c r="I4649" s="29" t="n">
        <f aca="false">INDEX(Einstellungen!$B$27:$B$50,16)</f>
        <v>0.95</v>
      </c>
      <c r="J4649" s="29" t="n">
        <f aca="false">F4649*I4649</f>
        <v>15.438108</v>
      </c>
    </row>
    <row r="4650" customFormat="false" ht="15" hidden="false" customHeight="false" outlineLevel="0" collapsed="false">
      <c r="A4650" s="28" t="n">
        <v>45774</v>
      </c>
      <c r="B4650" s="21" t="s">
        <v>128</v>
      </c>
      <c r="C4650" s="21" t="s">
        <v>139</v>
      </c>
      <c r="D4650" s="29" t="n">
        <v>-5.17</v>
      </c>
      <c r="E4650" s="29" t="n">
        <f aca="false">D4650/10</f>
        <v>-0.517</v>
      </c>
      <c r="F4650" s="29" t="n">
        <f aca="false">(E4650+Einstellungen!$B$20)*(1+Einstellungen!$B$10)</f>
        <v>21.58541</v>
      </c>
      <c r="G4650" s="21" t="str">
        <f aca="false">IF(F4650&lt;Einstellungen!$B$5,"ja","nein")</f>
        <v>ja</v>
      </c>
      <c r="H4650" s="21" t="s">
        <v>19</v>
      </c>
      <c r="I4650" s="29" t="n">
        <f aca="false">INDEX(Einstellungen!$B$27:$B$50,17)</f>
        <v>0.95</v>
      </c>
      <c r="J4650" s="29" t="n">
        <f aca="false">F4650*I4650</f>
        <v>20.5061395</v>
      </c>
    </row>
    <row r="4651" customFormat="false" ht="15" hidden="false" customHeight="false" outlineLevel="0" collapsed="false">
      <c r="A4651" s="28" t="n">
        <v>45774</v>
      </c>
      <c r="B4651" s="21" t="s">
        <v>129</v>
      </c>
      <c r="C4651" s="21" t="s">
        <v>139</v>
      </c>
      <c r="D4651" s="29" t="n">
        <v>18.35</v>
      </c>
      <c r="E4651" s="29" t="n">
        <f aca="false">D4651/10</f>
        <v>1.835</v>
      </c>
      <c r="F4651" s="29" t="n">
        <f aca="false">(E4651+Einstellungen!$B$20)*(1+Einstellungen!$B$10)</f>
        <v>24.38429</v>
      </c>
      <c r="G4651" s="21" t="str">
        <f aca="false">IF(F4651&lt;Einstellungen!$B$5,"ja","nein")</f>
        <v>ja</v>
      </c>
      <c r="H4651" s="21" t="s">
        <v>19</v>
      </c>
      <c r="I4651" s="29" t="n">
        <f aca="false">INDEX(Einstellungen!$B$27:$B$50,18)</f>
        <v>1.1</v>
      </c>
      <c r="J4651" s="29" t="n">
        <f aca="false">F4651*I4651</f>
        <v>26.822719</v>
      </c>
    </row>
    <row r="4652" customFormat="false" ht="15" hidden="false" customHeight="false" outlineLevel="0" collapsed="false">
      <c r="A4652" s="28" t="n">
        <v>45774</v>
      </c>
      <c r="B4652" s="21" t="s">
        <v>130</v>
      </c>
      <c r="C4652" s="21" t="s">
        <v>139</v>
      </c>
      <c r="D4652" s="29" t="n">
        <v>91.98</v>
      </c>
      <c r="E4652" s="29" t="n">
        <f aca="false">D4652/10</f>
        <v>9.198</v>
      </c>
      <c r="F4652" s="29" t="n">
        <f aca="false">(E4652+Einstellungen!$B$20)*(1+Einstellungen!$B$10)</f>
        <v>33.14626</v>
      </c>
      <c r="G4652" s="21" t="str">
        <f aca="false">IF(F4652&lt;Einstellungen!$B$5,"ja","nein")</f>
        <v>nein</v>
      </c>
      <c r="H4652" s="21" t="s">
        <v>19</v>
      </c>
      <c r="I4652" s="29" t="n">
        <f aca="false">INDEX(Einstellungen!$B$27:$B$50,19)</f>
        <v>1.35</v>
      </c>
      <c r="J4652" s="29" t="n">
        <f aca="false">F4652*I4652</f>
        <v>44.747451</v>
      </c>
    </row>
    <row r="4653" customFormat="false" ht="15" hidden="false" customHeight="false" outlineLevel="0" collapsed="false">
      <c r="A4653" s="28" t="n">
        <v>45774</v>
      </c>
      <c r="B4653" s="21" t="s">
        <v>131</v>
      </c>
      <c r="C4653" s="21" t="s">
        <v>139</v>
      </c>
      <c r="D4653" s="29" t="n">
        <v>110.83</v>
      </c>
      <c r="E4653" s="29" t="n">
        <f aca="false">D4653/10</f>
        <v>11.083</v>
      </c>
      <c r="F4653" s="29" t="n">
        <f aca="false">(E4653+Einstellungen!$B$20)*(1+Einstellungen!$B$10)</f>
        <v>35.38941</v>
      </c>
      <c r="G4653" s="21" t="str">
        <f aca="false">IF(F4653&lt;Einstellungen!$B$5,"ja","nein")</f>
        <v>nein</v>
      </c>
      <c r="H4653" s="21" t="s">
        <v>19</v>
      </c>
      <c r="I4653" s="29" t="n">
        <f aca="false">INDEX(Einstellungen!$B$27:$B$50,20)</f>
        <v>1.45</v>
      </c>
      <c r="J4653" s="29" t="n">
        <f aca="false">F4653*I4653</f>
        <v>51.3146445</v>
      </c>
    </row>
    <row r="4654" customFormat="false" ht="15" hidden="false" customHeight="false" outlineLevel="0" collapsed="false">
      <c r="A4654" s="28" t="n">
        <v>45774</v>
      </c>
      <c r="B4654" s="21" t="s">
        <v>132</v>
      </c>
      <c r="C4654" s="21" t="s">
        <v>139</v>
      </c>
      <c r="D4654" s="29" t="n">
        <v>124.23</v>
      </c>
      <c r="E4654" s="29" t="n">
        <f aca="false">D4654/10</f>
        <v>12.423</v>
      </c>
      <c r="F4654" s="29" t="n">
        <f aca="false">(E4654+Einstellungen!$B$20)*(1+Einstellungen!$B$10)</f>
        <v>36.98401</v>
      </c>
      <c r="G4654" s="21" t="str">
        <f aca="false">IF(F4654&lt;Einstellungen!$B$5,"ja","nein")</f>
        <v>nein</v>
      </c>
      <c r="H4654" s="21" t="s">
        <v>19</v>
      </c>
      <c r="I4654" s="29" t="n">
        <f aca="false">INDEX(Einstellungen!$B$27:$B$50,21)</f>
        <v>1.4</v>
      </c>
      <c r="J4654" s="29" t="n">
        <f aca="false">F4654*I4654</f>
        <v>51.777614</v>
      </c>
    </row>
    <row r="4655" customFormat="false" ht="15" hidden="false" customHeight="false" outlineLevel="0" collapsed="false">
      <c r="A4655" s="28" t="n">
        <v>45774</v>
      </c>
      <c r="B4655" s="21" t="s">
        <v>133</v>
      </c>
      <c r="C4655" s="21" t="s">
        <v>139</v>
      </c>
      <c r="D4655" s="29" t="n">
        <v>109.24</v>
      </c>
      <c r="E4655" s="29" t="n">
        <f aca="false">D4655/10</f>
        <v>10.924</v>
      </c>
      <c r="F4655" s="29" t="n">
        <f aca="false">(E4655+Einstellungen!$B$20)*(1+Einstellungen!$B$10)</f>
        <v>35.2002</v>
      </c>
      <c r="G4655" s="21" t="str">
        <f aca="false">IF(F4655&lt;Einstellungen!$B$5,"ja","nein")</f>
        <v>nein</v>
      </c>
      <c r="H4655" s="21" t="s">
        <v>19</v>
      </c>
      <c r="I4655" s="29" t="n">
        <f aca="false">INDEX(Einstellungen!$B$27:$B$50,22)</f>
        <v>1.25</v>
      </c>
      <c r="J4655" s="29" t="n">
        <f aca="false">F4655*I4655</f>
        <v>44.00025</v>
      </c>
    </row>
    <row r="4656" customFormat="false" ht="15" hidden="false" customHeight="false" outlineLevel="0" collapsed="false">
      <c r="A4656" s="28" t="n">
        <v>45774</v>
      </c>
      <c r="B4656" s="21" t="s">
        <v>134</v>
      </c>
      <c r="C4656" s="21" t="s">
        <v>139</v>
      </c>
      <c r="D4656" s="29" t="n">
        <v>99</v>
      </c>
      <c r="E4656" s="29" t="n">
        <f aca="false">D4656/10</f>
        <v>9.9</v>
      </c>
      <c r="F4656" s="29" t="n">
        <f aca="false">(E4656+Einstellungen!$B$20)*(1+Einstellungen!$B$10)</f>
        <v>33.98164</v>
      </c>
      <c r="G4656" s="21" t="str">
        <f aca="false">IF(F4656&lt;Einstellungen!$B$5,"ja","nein")</f>
        <v>nein</v>
      </c>
      <c r="H4656" s="21" t="s">
        <v>19</v>
      </c>
      <c r="I4656" s="29" t="n">
        <f aca="false">INDEX(Einstellungen!$B$27:$B$50,23)</f>
        <v>1.05</v>
      </c>
      <c r="J4656" s="29" t="n">
        <f aca="false">F4656*I4656</f>
        <v>35.680722</v>
      </c>
    </row>
    <row r="4657" customFormat="false" ht="15" hidden="false" customHeight="false" outlineLevel="0" collapsed="false">
      <c r="A4657" s="28" t="n">
        <v>45774</v>
      </c>
      <c r="B4657" s="21" t="s">
        <v>135</v>
      </c>
      <c r="C4657" s="21" t="s">
        <v>139</v>
      </c>
      <c r="D4657" s="29" t="n">
        <v>93.77</v>
      </c>
      <c r="E4657" s="29" t="n">
        <f aca="false">D4657/10</f>
        <v>9.377</v>
      </c>
      <c r="F4657" s="29" t="n">
        <f aca="false">(E4657+Einstellungen!$B$20)*(1+Einstellungen!$B$10)</f>
        <v>33.35927</v>
      </c>
      <c r="G4657" s="21" t="str">
        <f aca="false">IF(F4657&lt;Einstellungen!$B$5,"ja","nein")</f>
        <v>nein</v>
      </c>
      <c r="H4657" s="21" t="s">
        <v>19</v>
      </c>
      <c r="I4657" s="29" t="n">
        <f aca="false">INDEX(Einstellungen!$B$27:$B$50,24)</f>
        <v>0.8</v>
      </c>
      <c r="J4657" s="29" t="n">
        <f aca="false">F4657*I4657</f>
        <v>26.687416</v>
      </c>
    </row>
    <row r="4658" customFormat="false" ht="15" hidden="false" customHeight="false" outlineLevel="0" collapsed="false">
      <c r="A4658" s="28" t="n">
        <v>45775</v>
      </c>
      <c r="B4658" s="21" t="s">
        <v>111</v>
      </c>
      <c r="C4658" s="21" t="s">
        <v>140</v>
      </c>
      <c r="D4658" s="29" t="n">
        <v>92.24</v>
      </c>
      <c r="E4658" s="29" t="n">
        <f aca="false">D4658/10</f>
        <v>9.224</v>
      </c>
      <c r="F4658" s="29" t="n">
        <f aca="false">(E4658+Einstellungen!$B$20)*(1+Einstellungen!$B$10)</f>
        <v>33.1772</v>
      </c>
      <c r="G4658" s="21" t="str">
        <f aca="false">IF(F4658&lt;Einstellungen!$B$5,"ja","nein")</f>
        <v>nein</v>
      </c>
      <c r="H4658" s="21" t="s">
        <v>19</v>
      </c>
      <c r="I4658" s="29" t="n">
        <f aca="false">INDEX(Einstellungen!$B$27:$B$50,1)</f>
        <v>0.6</v>
      </c>
      <c r="J4658" s="29" t="n">
        <f aca="false">F4658*I4658</f>
        <v>19.90632</v>
      </c>
    </row>
    <row r="4659" customFormat="false" ht="15" hidden="false" customHeight="false" outlineLevel="0" collapsed="false">
      <c r="A4659" s="28" t="n">
        <v>45775</v>
      </c>
      <c r="B4659" s="21" t="s">
        <v>113</v>
      </c>
      <c r="C4659" s="21" t="s">
        <v>140</v>
      </c>
      <c r="D4659" s="29" t="n">
        <v>86.49</v>
      </c>
      <c r="E4659" s="29" t="n">
        <f aca="false">D4659/10</f>
        <v>8.649</v>
      </c>
      <c r="F4659" s="29" t="n">
        <f aca="false">(E4659+Einstellungen!$B$20)*(1+Einstellungen!$B$10)</f>
        <v>32.49295</v>
      </c>
      <c r="G4659" s="21" t="str">
        <f aca="false">IF(F4659&lt;Einstellungen!$B$5,"ja","nein")</f>
        <v>nein</v>
      </c>
      <c r="H4659" s="21" t="s">
        <v>19</v>
      </c>
      <c r="I4659" s="29" t="n">
        <f aca="false">INDEX(Einstellungen!$B$27:$B$50,2)</f>
        <v>0.5</v>
      </c>
      <c r="J4659" s="29" t="n">
        <f aca="false">F4659*I4659</f>
        <v>16.246475</v>
      </c>
    </row>
    <row r="4660" customFormat="false" ht="15" hidden="false" customHeight="false" outlineLevel="0" collapsed="false">
      <c r="A4660" s="28" t="n">
        <v>45775</v>
      </c>
      <c r="B4660" s="21" t="s">
        <v>114</v>
      </c>
      <c r="C4660" s="21" t="s">
        <v>140</v>
      </c>
      <c r="D4660" s="29" t="n">
        <v>83.1</v>
      </c>
      <c r="E4660" s="29" t="n">
        <f aca="false">D4660/10</f>
        <v>8.31</v>
      </c>
      <c r="F4660" s="29" t="n">
        <f aca="false">(E4660+Einstellungen!$B$20)*(1+Einstellungen!$B$10)</f>
        <v>32.08954</v>
      </c>
      <c r="G4660" s="21" t="str">
        <f aca="false">IF(F4660&lt;Einstellungen!$B$5,"ja","nein")</f>
        <v>nein</v>
      </c>
      <c r="H4660" s="21" t="s">
        <v>19</v>
      </c>
      <c r="I4660" s="29" t="n">
        <f aca="false">INDEX(Einstellungen!$B$27:$B$50,3)</f>
        <v>0.45</v>
      </c>
      <c r="J4660" s="29" t="n">
        <f aca="false">F4660*I4660</f>
        <v>14.440293</v>
      </c>
    </row>
    <row r="4661" customFormat="false" ht="15" hidden="false" customHeight="false" outlineLevel="0" collapsed="false">
      <c r="A4661" s="28" t="n">
        <v>45775</v>
      </c>
      <c r="B4661" s="21" t="s">
        <v>115</v>
      </c>
      <c r="C4661" s="21" t="s">
        <v>140</v>
      </c>
      <c r="D4661" s="29" t="n">
        <v>85.41</v>
      </c>
      <c r="E4661" s="29" t="n">
        <f aca="false">D4661/10</f>
        <v>8.541</v>
      </c>
      <c r="F4661" s="29" t="n">
        <f aca="false">(E4661+Einstellungen!$B$20)*(1+Einstellungen!$B$10)</f>
        <v>32.36443</v>
      </c>
      <c r="G4661" s="21" t="str">
        <f aca="false">IF(F4661&lt;Einstellungen!$B$5,"ja","nein")</f>
        <v>nein</v>
      </c>
      <c r="H4661" s="21" t="s">
        <v>19</v>
      </c>
      <c r="I4661" s="29" t="n">
        <f aca="false">INDEX(Einstellungen!$B$27:$B$50,4)</f>
        <v>0.45</v>
      </c>
      <c r="J4661" s="29" t="n">
        <f aca="false">F4661*I4661</f>
        <v>14.5639935</v>
      </c>
    </row>
    <row r="4662" customFormat="false" ht="15" hidden="false" customHeight="false" outlineLevel="0" collapsed="false">
      <c r="A4662" s="28" t="n">
        <v>45775</v>
      </c>
      <c r="B4662" s="21" t="s">
        <v>116</v>
      </c>
      <c r="C4662" s="21" t="s">
        <v>140</v>
      </c>
      <c r="D4662" s="29" t="n">
        <v>91.19</v>
      </c>
      <c r="E4662" s="29" t="n">
        <f aca="false">D4662/10</f>
        <v>9.119</v>
      </c>
      <c r="F4662" s="29" t="n">
        <f aca="false">(E4662+Einstellungen!$B$20)*(1+Einstellungen!$B$10)</f>
        <v>33.05225</v>
      </c>
      <c r="G4662" s="21" t="str">
        <f aca="false">IF(F4662&lt;Einstellungen!$B$5,"ja","nein")</f>
        <v>nein</v>
      </c>
      <c r="H4662" s="21" t="s">
        <v>19</v>
      </c>
      <c r="I4662" s="29" t="n">
        <f aca="false">INDEX(Einstellungen!$B$27:$B$50,5)</f>
        <v>0.45</v>
      </c>
      <c r="J4662" s="29" t="n">
        <f aca="false">F4662*I4662</f>
        <v>14.8735125</v>
      </c>
    </row>
    <row r="4663" customFormat="false" ht="15" hidden="false" customHeight="false" outlineLevel="0" collapsed="false">
      <c r="A4663" s="28" t="n">
        <v>45775</v>
      </c>
      <c r="B4663" s="21" t="s">
        <v>117</v>
      </c>
      <c r="C4663" s="21" t="s">
        <v>140</v>
      </c>
      <c r="D4663" s="29" t="n">
        <v>99.49</v>
      </c>
      <c r="E4663" s="29" t="n">
        <f aca="false">D4663/10</f>
        <v>9.949</v>
      </c>
      <c r="F4663" s="29" t="n">
        <f aca="false">(E4663+Einstellungen!$B$20)*(1+Einstellungen!$B$10)</f>
        <v>34.03995</v>
      </c>
      <c r="G4663" s="21" t="str">
        <f aca="false">IF(F4663&lt;Einstellungen!$B$5,"ja","nein")</f>
        <v>nein</v>
      </c>
      <c r="H4663" s="21" t="s">
        <v>19</v>
      </c>
      <c r="I4663" s="29" t="n">
        <f aca="false">INDEX(Einstellungen!$B$27:$B$50,6)</f>
        <v>0.5</v>
      </c>
      <c r="J4663" s="29" t="n">
        <f aca="false">F4663*I4663</f>
        <v>17.019975</v>
      </c>
    </row>
    <row r="4664" customFormat="false" ht="15" hidden="false" customHeight="false" outlineLevel="0" collapsed="false">
      <c r="A4664" s="28" t="n">
        <v>45775</v>
      </c>
      <c r="B4664" s="21" t="s">
        <v>118</v>
      </c>
      <c r="C4664" s="21" t="s">
        <v>140</v>
      </c>
      <c r="D4664" s="29" t="n">
        <v>140</v>
      </c>
      <c r="E4664" s="29" t="n">
        <f aca="false">D4664/10</f>
        <v>14</v>
      </c>
      <c r="F4664" s="29" t="n">
        <f aca="false">(E4664+Einstellungen!$B$20)*(1+Einstellungen!$B$10)</f>
        <v>38.86064</v>
      </c>
      <c r="G4664" s="21" t="str">
        <f aca="false">IF(F4664&lt;Einstellungen!$B$5,"ja","nein")</f>
        <v>nein</v>
      </c>
      <c r="H4664" s="21" t="s">
        <v>19</v>
      </c>
      <c r="I4664" s="29" t="n">
        <f aca="false">INDEX(Einstellungen!$B$27:$B$50,7)</f>
        <v>0.7</v>
      </c>
      <c r="J4664" s="29" t="n">
        <f aca="false">F4664*I4664</f>
        <v>27.202448</v>
      </c>
    </row>
    <row r="4665" customFormat="false" ht="15" hidden="false" customHeight="false" outlineLevel="0" collapsed="false">
      <c r="A4665" s="28" t="n">
        <v>45775</v>
      </c>
      <c r="B4665" s="21" t="s">
        <v>119</v>
      </c>
      <c r="C4665" s="21" t="s">
        <v>140</v>
      </c>
      <c r="D4665" s="29" t="n">
        <v>131.09</v>
      </c>
      <c r="E4665" s="29" t="n">
        <f aca="false">D4665/10</f>
        <v>13.109</v>
      </c>
      <c r="F4665" s="29" t="n">
        <f aca="false">(E4665+Einstellungen!$B$20)*(1+Einstellungen!$B$10)</f>
        <v>37.80035</v>
      </c>
      <c r="G4665" s="21" t="str">
        <f aca="false">IF(F4665&lt;Einstellungen!$B$5,"ja","nein")</f>
        <v>nein</v>
      </c>
      <c r="H4665" s="21" t="s">
        <v>19</v>
      </c>
      <c r="I4665" s="29" t="n">
        <f aca="false">INDEX(Einstellungen!$B$27:$B$50,8)</f>
        <v>0.95</v>
      </c>
      <c r="J4665" s="29" t="n">
        <f aca="false">F4665*I4665</f>
        <v>35.9103325</v>
      </c>
    </row>
    <row r="4666" customFormat="false" ht="15" hidden="false" customHeight="false" outlineLevel="0" collapsed="false">
      <c r="A4666" s="28" t="n">
        <v>45775</v>
      </c>
      <c r="B4666" s="21" t="s">
        <v>120</v>
      </c>
      <c r="C4666" s="21" t="s">
        <v>140</v>
      </c>
      <c r="D4666" s="29" t="n">
        <v>96.85</v>
      </c>
      <c r="E4666" s="29" t="n">
        <f aca="false">D4666/10</f>
        <v>9.685</v>
      </c>
      <c r="F4666" s="29" t="n">
        <f aca="false">(E4666+Einstellungen!$B$20)*(1+Einstellungen!$B$10)</f>
        <v>33.72579</v>
      </c>
      <c r="G4666" s="21" t="str">
        <f aca="false">IF(F4666&lt;Einstellungen!$B$5,"ja","nein")</f>
        <v>nein</v>
      </c>
      <c r="H4666" s="21" t="s">
        <v>19</v>
      </c>
      <c r="I4666" s="29" t="n">
        <f aca="false">INDEX(Einstellungen!$B$27:$B$50,9)</f>
        <v>1.05</v>
      </c>
      <c r="J4666" s="29" t="n">
        <f aca="false">F4666*I4666</f>
        <v>35.4120795</v>
      </c>
    </row>
    <row r="4667" customFormat="false" ht="15" hidden="false" customHeight="false" outlineLevel="0" collapsed="false">
      <c r="A4667" s="28" t="n">
        <v>45775</v>
      </c>
      <c r="B4667" s="21" t="s">
        <v>121</v>
      </c>
      <c r="C4667" s="21" t="s">
        <v>140</v>
      </c>
      <c r="D4667" s="29" t="n">
        <v>67.37</v>
      </c>
      <c r="E4667" s="29" t="n">
        <f aca="false">D4667/10</f>
        <v>6.737</v>
      </c>
      <c r="F4667" s="29" t="n">
        <f aca="false">(E4667+Einstellungen!$B$20)*(1+Einstellungen!$B$10)</f>
        <v>30.21767</v>
      </c>
      <c r="G4667" s="21" t="str">
        <f aca="false">IF(F4667&lt;Einstellungen!$B$5,"ja","nein")</f>
        <v>nein</v>
      </c>
      <c r="H4667" s="21" t="s">
        <v>19</v>
      </c>
      <c r="I4667" s="29" t="n">
        <f aca="false">INDEX(Einstellungen!$B$27:$B$50,10)</f>
        <v>1.05</v>
      </c>
      <c r="J4667" s="29" t="n">
        <f aca="false">F4667*I4667</f>
        <v>31.7285535</v>
      </c>
    </row>
    <row r="4668" customFormat="false" ht="15" hidden="false" customHeight="false" outlineLevel="0" collapsed="false">
      <c r="A4668" s="28" t="n">
        <v>45775</v>
      </c>
      <c r="B4668" s="21" t="s">
        <v>122</v>
      </c>
      <c r="C4668" s="21" t="s">
        <v>140</v>
      </c>
      <c r="D4668" s="29" t="n">
        <v>10.03</v>
      </c>
      <c r="E4668" s="29" t="n">
        <f aca="false">D4668/10</f>
        <v>1.003</v>
      </c>
      <c r="F4668" s="29" t="n">
        <f aca="false">(E4668+Einstellungen!$B$20)*(1+Einstellungen!$B$10)</f>
        <v>23.39421</v>
      </c>
      <c r="G4668" s="21" t="str">
        <f aca="false">IF(F4668&lt;Einstellungen!$B$5,"ja","nein")</f>
        <v>ja</v>
      </c>
      <c r="H4668" s="21" t="s">
        <v>19</v>
      </c>
      <c r="I4668" s="29" t="n">
        <f aca="false">INDEX(Einstellungen!$B$27:$B$50,11)</f>
        <v>1.05</v>
      </c>
      <c r="J4668" s="29" t="n">
        <f aca="false">F4668*I4668</f>
        <v>24.5639205</v>
      </c>
    </row>
    <row r="4669" customFormat="false" ht="15" hidden="false" customHeight="false" outlineLevel="0" collapsed="false">
      <c r="A4669" s="28" t="n">
        <v>45775</v>
      </c>
      <c r="B4669" s="21" t="s">
        <v>123</v>
      </c>
      <c r="C4669" s="21" t="s">
        <v>140</v>
      </c>
      <c r="D4669" s="29" t="n">
        <v>-0.01</v>
      </c>
      <c r="E4669" s="29" t="n">
        <f aca="false">D4669/10</f>
        <v>-0.001</v>
      </c>
      <c r="F4669" s="29" t="n">
        <f aca="false">(E4669+Einstellungen!$B$20)*(1+Einstellungen!$B$10)</f>
        <v>22.19945</v>
      </c>
      <c r="G4669" s="21" t="str">
        <f aca="false">IF(F4669&lt;Einstellungen!$B$5,"ja","nein")</f>
        <v>ja</v>
      </c>
      <c r="H4669" s="21" t="s">
        <v>19</v>
      </c>
      <c r="I4669" s="29" t="n">
        <f aca="false">INDEX(Einstellungen!$B$27:$B$50,12)</f>
        <v>1.1</v>
      </c>
      <c r="J4669" s="29" t="n">
        <f aca="false">F4669*I4669</f>
        <v>24.419395</v>
      </c>
    </row>
    <row r="4670" customFormat="false" ht="15" hidden="false" customHeight="false" outlineLevel="0" collapsed="false">
      <c r="A4670" s="28" t="n">
        <v>45775</v>
      </c>
      <c r="B4670" s="21" t="s">
        <v>124</v>
      </c>
      <c r="C4670" s="21" t="s">
        <v>140</v>
      </c>
      <c r="D4670" s="29" t="n">
        <v>-4.02</v>
      </c>
      <c r="E4670" s="29" t="n">
        <f aca="false">D4670/10</f>
        <v>-0.402</v>
      </c>
      <c r="F4670" s="29" t="n">
        <f aca="false">(E4670+Einstellungen!$B$20)*(1+Einstellungen!$B$10)</f>
        <v>21.72226</v>
      </c>
      <c r="G4670" s="21" t="str">
        <f aca="false">IF(F4670&lt;Einstellungen!$B$5,"ja","nein")</f>
        <v>ja</v>
      </c>
      <c r="H4670" s="21" t="s">
        <v>19</v>
      </c>
      <c r="I4670" s="29" t="n">
        <f aca="false">INDEX(Einstellungen!$B$27:$B$50,13)</f>
        <v>1.2</v>
      </c>
      <c r="J4670" s="29" t="n">
        <f aca="false">F4670*I4670</f>
        <v>26.066712</v>
      </c>
    </row>
    <row r="4671" customFormat="false" ht="15" hidden="false" customHeight="false" outlineLevel="0" collapsed="false">
      <c r="A4671" s="28" t="n">
        <v>45775</v>
      </c>
      <c r="B4671" s="21" t="s">
        <v>125</v>
      </c>
      <c r="C4671" s="21" t="s">
        <v>140</v>
      </c>
      <c r="D4671" s="29" t="n">
        <v>-5.9</v>
      </c>
      <c r="E4671" s="29" t="n">
        <f aca="false">D4671/10</f>
        <v>-0.59</v>
      </c>
      <c r="F4671" s="29" t="n">
        <f aca="false">(E4671+Einstellungen!$B$20)*(1+Einstellungen!$B$10)</f>
        <v>21.49854</v>
      </c>
      <c r="G4671" s="21" t="str">
        <f aca="false">IF(F4671&lt;Einstellungen!$B$5,"ja","nein")</f>
        <v>ja</v>
      </c>
      <c r="H4671" s="21" t="s">
        <v>19</v>
      </c>
      <c r="I4671" s="29" t="n">
        <f aca="false">INDEX(Einstellungen!$B$27:$B$50,14)</f>
        <v>1.15</v>
      </c>
      <c r="J4671" s="29" t="n">
        <f aca="false">F4671*I4671</f>
        <v>24.723321</v>
      </c>
    </row>
    <row r="4672" customFormat="false" ht="15" hidden="false" customHeight="false" outlineLevel="0" collapsed="false">
      <c r="A4672" s="28" t="n">
        <v>45775</v>
      </c>
      <c r="B4672" s="21" t="s">
        <v>126</v>
      </c>
      <c r="C4672" s="21" t="s">
        <v>140</v>
      </c>
      <c r="D4672" s="29" t="n">
        <v>-6.18</v>
      </c>
      <c r="E4672" s="29" t="n">
        <f aca="false">D4672/10</f>
        <v>-0.618</v>
      </c>
      <c r="F4672" s="29" t="n">
        <f aca="false">(E4672+Einstellungen!$B$20)*(1+Einstellungen!$B$10)</f>
        <v>21.46522</v>
      </c>
      <c r="G4672" s="21" t="str">
        <f aca="false">IF(F4672&lt;Einstellungen!$B$5,"ja","nein")</f>
        <v>ja</v>
      </c>
      <c r="H4672" s="21" t="s">
        <v>19</v>
      </c>
      <c r="I4672" s="29" t="n">
        <f aca="false">INDEX(Einstellungen!$B$27:$B$50,15)</f>
        <v>1</v>
      </c>
      <c r="J4672" s="29" t="n">
        <f aca="false">F4672*I4672</f>
        <v>21.46522</v>
      </c>
    </row>
    <row r="4673" customFormat="false" ht="15" hidden="false" customHeight="false" outlineLevel="0" collapsed="false">
      <c r="A4673" s="28" t="n">
        <v>45775</v>
      </c>
      <c r="B4673" s="21" t="s">
        <v>127</v>
      </c>
      <c r="C4673" s="21" t="s">
        <v>140</v>
      </c>
      <c r="D4673" s="29" t="n">
        <v>-1.54</v>
      </c>
      <c r="E4673" s="29" t="n">
        <f aca="false">D4673/10</f>
        <v>-0.154</v>
      </c>
      <c r="F4673" s="29" t="n">
        <f aca="false">(E4673+Einstellungen!$B$20)*(1+Einstellungen!$B$10)</f>
        <v>22.01738</v>
      </c>
      <c r="G4673" s="21" t="str">
        <f aca="false">IF(F4673&lt;Einstellungen!$B$5,"ja","nein")</f>
        <v>ja</v>
      </c>
      <c r="H4673" s="21" t="s">
        <v>19</v>
      </c>
      <c r="I4673" s="29" t="n">
        <f aca="false">INDEX(Einstellungen!$B$27:$B$50,16)</f>
        <v>0.95</v>
      </c>
      <c r="J4673" s="29" t="n">
        <f aca="false">F4673*I4673</f>
        <v>20.916511</v>
      </c>
    </row>
    <row r="4674" customFormat="false" ht="15" hidden="false" customHeight="false" outlineLevel="0" collapsed="false">
      <c r="A4674" s="28" t="n">
        <v>45775</v>
      </c>
      <c r="B4674" s="21" t="s">
        <v>128</v>
      </c>
      <c r="C4674" s="21" t="s">
        <v>140</v>
      </c>
      <c r="D4674" s="29" t="n">
        <v>2.01</v>
      </c>
      <c r="E4674" s="29" t="n">
        <f aca="false">D4674/10</f>
        <v>0.201</v>
      </c>
      <c r="F4674" s="29" t="n">
        <f aca="false">(E4674+Einstellungen!$B$20)*(1+Einstellungen!$B$10)</f>
        <v>22.43983</v>
      </c>
      <c r="G4674" s="21" t="str">
        <f aca="false">IF(F4674&lt;Einstellungen!$B$5,"ja","nein")</f>
        <v>ja</v>
      </c>
      <c r="H4674" s="21" t="s">
        <v>19</v>
      </c>
      <c r="I4674" s="29" t="n">
        <f aca="false">INDEX(Einstellungen!$B$27:$B$50,17)</f>
        <v>0.95</v>
      </c>
      <c r="J4674" s="29" t="n">
        <f aca="false">F4674*I4674</f>
        <v>21.3178385</v>
      </c>
    </row>
    <row r="4675" customFormat="false" ht="15" hidden="false" customHeight="false" outlineLevel="0" collapsed="false">
      <c r="A4675" s="28" t="n">
        <v>45775</v>
      </c>
      <c r="B4675" s="21" t="s">
        <v>129</v>
      </c>
      <c r="C4675" s="21" t="s">
        <v>140</v>
      </c>
      <c r="D4675" s="29" t="n">
        <v>71.83</v>
      </c>
      <c r="E4675" s="29" t="n">
        <f aca="false">D4675/10</f>
        <v>7.183</v>
      </c>
      <c r="F4675" s="29" t="n">
        <f aca="false">(E4675+Einstellungen!$B$20)*(1+Einstellungen!$B$10)</f>
        <v>30.74841</v>
      </c>
      <c r="G4675" s="21" t="str">
        <f aca="false">IF(F4675&lt;Einstellungen!$B$5,"ja","nein")</f>
        <v>nein</v>
      </c>
      <c r="H4675" s="21" t="s">
        <v>19</v>
      </c>
      <c r="I4675" s="29" t="n">
        <f aca="false">INDEX(Einstellungen!$B$27:$B$50,18)</f>
        <v>1.1</v>
      </c>
      <c r="J4675" s="29" t="n">
        <f aca="false">F4675*I4675</f>
        <v>33.823251</v>
      </c>
    </row>
    <row r="4676" customFormat="false" ht="15" hidden="false" customHeight="false" outlineLevel="0" collapsed="false">
      <c r="A4676" s="28" t="n">
        <v>45775</v>
      </c>
      <c r="B4676" s="21" t="s">
        <v>130</v>
      </c>
      <c r="C4676" s="21" t="s">
        <v>140</v>
      </c>
      <c r="D4676" s="29" t="n">
        <v>101.92</v>
      </c>
      <c r="E4676" s="29" t="n">
        <f aca="false">D4676/10</f>
        <v>10.192</v>
      </c>
      <c r="F4676" s="29" t="n">
        <f aca="false">(E4676+Einstellungen!$B$20)*(1+Einstellungen!$B$10)</f>
        <v>34.32912</v>
      </c>
      <c r="G4676" s="21" t="str">
        <f aca="false">IF(F4676&lt;Einstellungen!$B$5,"ja","nein")</f>
        <v>nein</v>
      </c>
      <c r="H4676" s="21" t="s">
        <v>19</v>
      </c>
      <c r="I4676" s="29" t="n">
        <f aca="false">INDEX(Einstellungen!$B$27:$B$50,19)</f>
        <v>1.35</v>
      </c>
      <c r="J4676" s="29" t="n">
        <f aca="false">F4676*I4676</f>
        <v>46.344312</v>
      </c>
    </row>
    <row r="4677" customFormat="false" ht="15" hidden="false" customHeight="false" outlineLevel="0" collapsed="false">
      <c r="A4677" s="28" t="n">
        <v>45775</v>
      </c>
      <c r="B4677" s="21" t="s">
        <v>131</v>
      </c>
      <c r="C4677" s="21" t="s">
        <v>140</v>
      </c>
      <c r="D4677" s="29" t="n">
        <v>149.9</v>
      </c>
      <c r="E4677" s="29" t="n">
        <f aca="false">D4677/10</f>
        <v>14.99</v>
      </c>
      <c r="F4677" s="29" t="n">
        <f aca="false">(E4677+Einstellungen!$B$20)*(1+Einstellungen!$B$10)</f>
        <v>40.03874</v>
      </c>
      <c r="G4677" s="21" t="str">
        <f aca="false">IF(F4677&lt;Einstellungen!$B$5,"ja","nein")</f>
        <v>nein</v>
      </c>
      <c r="H4677" s="21" t="s">
        <v>19</v>
      </c>
      <c r="I4677" s="29" t="n">
        <f aca="false">INDEX(Einstellungen!$B$27:$B$50,20)</f>
        <v>1.45</v>
      </c>
      <c r="J4677" s="29" t="n">
        <f aca="false">F4677*I4677</f>
        <v>58.056173</v>
      </c>
    </row>
    <row r="4678" customFormat="false" ht="15" hidden="false" customHeight="false" outlineLevel="0" collapsed="false">
      <c r="A4678" s="28" t="n">
        <v>45775</v>
      </c>
      <c r="B4678" s="21" t="s">
        <v>132</v>
      </c>
      <c r="C4678" s="21" t="s">
        <v>140</v>
      </c>
      <c r="D4678" s="29" t="n">
        <v>194.81</v>
      </c>
      <c r="E4678" s="29" t="n">
        <f aca="false">D4678/10</f>
        <v>19.481</v>
      </c>
      <c r="F4678" s="29" t="n">
        <f aca="false">(E4678+Einstellungen!$B$20)*(1+Einstellungen!$B$10)</f>
        <v>45.38303</v>
      </c>
      <c r="G4678" s="21" t="str">
        <f aca="false">IF(F4678&lt;Einstellungen!$B$5,"ja","nein")</f>
        <v>nein</v>
      </c>
      <c r="H4678" s="21" t="s">
        <v>19</v>
      </c>
      <c r="I4678" s="29" t="n">
        <f aca="false">INDEX(Einstellungen!$B$27:$B$50,21)</f>
        <v>1.4</v>
      </c>
      <c r="J4678" s="29" t="n">
        <f aca="false">F4678*I4678</f>
        <v>63.536242</v>
      </c>
    </row>
    <row r="4679" customFormat="false" ht="15" hidden="false" customHeight="false" outlineLevel="0" collapsed="false">
      <c r="A4679" s="28" t="n">
        <v>45775</v>
      </c>
      <c r="B4679" s="21" t="s">
        <v>133</v>
      </c>
      <c r="C4679" s="21" t="s">
        <v>140</v>
      </c>
      <c r="D4679" s="29" t="n">
        <v>128.83</v>
      </c>
      <c r="E4679" s="29" t="n">
        <f aca="false">D4679/10</f>
        <v>12.883</v>
      </c>
      <c r="F4679" s="29" t="n">
        <f aca="false">(E4679+Einstellungen!$B$20)*(1+Einstellungen!$B$10)</f>
        <v>37.53141</v>
      </c>
      <c r="G4679" s="21" t="str">
        <f aca="false">IF(F4679&lt;Einstellungen!$B$5,"ja","nein")</f>
        <v>nein</v>
      </c>
      <c r="H4679" s="21" t="s">
        <v>19</v>
      </c>
      <c r="I4679" s="29" t="n">
        <f aca="false">INDEX(Einstellungen!$B$27:$B$50,22)</f>
        <v>1.25</v>
      </c>
      <c r="J4679" s="29" t="n">
        <f aca="false">F4679*I4679</f>
        <v>46.9142625</v>
      </c>
    </row>
    <row r="4680" customFormat="false" ht="15" hidden="false" customHeight="false" outlineLevel="0" collapsed="false">
      <c r="A4680" s="28" t="n">
        <v>45775</v>
      </c>
      <c r="B4680" s="21" t="s">
        <v>134</v>
      </c>
      <c r="C4680" s="21" t="s">
        <v>140</v>
      </c>
      <c r="D4680" s="29" t="n">
        <v>106.24</v>
      </c>
      <c r="E4680" s="29" t="n">
        <f aca="false">D4680/10</f>
        <v>10.624</v>
      </c>
      <c r="F4680" s="29" t="n">
        <f aca="false">(E4680+Einstellungen!$B$20)*(1+Einstellungen!$B$10)</f>
        <v>34.8432</v>
      </c>
      <c r="G4680" s="21" t="str">
        <f aca="false">IF(F4680&lt;Einstellungen!$B$5,"ja","nein")</f>
        <v>nein</v>
      </c>
      <c r="H4680" s="21" t="s">
        <v>19</v>
      </c>
      <c r="I4680" s="29" t="n">
        <f aca="false">INDEX(Einstellungen!$B$27:$B$50,23)</f>
        <v>1.05</v>
      </c>
      <c r="J4680" s="29" t="n">
        <f aca="false">F4680*I4680</f>
        <v>36.58536</v>
      </c>
    </row>
    <row r="4681" customFormat="false" ht="15" hidden="false" customHeight="false" outlineLevel="0" collapsed="false">
      <c r="A4681" s="28" t="n">
        <v>45775</v>
      </c>
      <c r="B4681" s="21" t="s">
        <v>135</v>
      </c>
      <c r="C4681" s="21" t="s">
        <v>140</v>
      </c>
      <c r="D4681" s="29" t="n">
        <v>96.83</v>
      </c>
      <c r="E4681" s="29" t="n">
        <f aca="false">D4681/10</f>
        <v>9.683</v>
      </c>
      <c r="F4681" s="29" t="n">
        <f aca="false">(E4681+Einstellungen!$B$20)*(1+Einstellungen!$B$10)</f>
        <v>33.72341</v>
      </c>
      <c r="G4681" s="21" t="str">
        <f aca="false">IF(F4681&lt;Einstellungen!$B$5,"ja","nein")</f>
        <v>nein</v>
      </c>
      <c r="H4681" s="21" t="s">
        <v>19</v>
      </c>
      <c r="I4681" s="29" t="n">
        <f aca="false">INDEX(Einstellungen!$B$27:$B$50,24)</f>
        <v>0.8</v>
      </c>
      <c r="J4681" s="29" t="n">
        <f aca="false">F4681*I4681</f>
        <v>26.978728</v>
      </c>
    </row>
    <row r="4682" customFormat="false" ht="15" hidden="false" customHeight="false" outlineLevel="0" collapsed="false">
      <c r="A4682" s="28" t="n">
        <v>45776</v>
      </c>
      <c r="B4682" s="21" t="s">
        <v>111</v>
      </c>
      <c r="C4682" s="21" t="s">
        <v>141</v>
      </c>
      <c r="D4682" s="29" t="n">
        <v>90.64</v>
      </c>
      <c r="E4682" s="29" t="n">
        <f aca="false">D4682/10</f>
        <v>9.064</v>
      </c>
      <c r="F4682" s="29" t="n">
        <f aca="false">(E4682+Einstellungen!$B$20)*(1+Einstellungen!$B$10)</f>
        <v>32.9868</v>
      </c>
      <c r="G4682" s="21" t="str">
        <f aca="false">IF(F4682&lt;Einstellungen!$B$5,"ja","nein")</f>
        <v>nein</v>
      </c>
      <c r="H4682" s="21" t="s">
        <v>19</v>
      </c>
      <c r="I4682" s="29" t="n">
        <f aca="false">INDEX(Einstellungen!$B$27:$B$50,1)</f>
        <v>0.6</v>
      </c>
      <c r="J4682" s="29" t="n">
        <f aca="false">F4682*I4682</f>
        <v>19.79208</v>
      </c>
    </row>
    <row r="4683" customFormat="false" ht="15" hidden="false" customHeight="false" outlineLevel="0" collapsed="false">
      <c r="A4683" s="28" t="n">
        <v>45776</v>
      </c>
      <c r="B4683" s="21" t="s">
        <v>113</v>
      </c>
      <c r="C4683" s="21" t="s">
        <v>141</v>
      </c>
      <c r="D4683" s="29" t="n">
        <v>86.86</v>
      </c>
      <c r="E4683" s="29" t="n">
        <f aca="false">D4683/10</f>
        <v>8.686</v>
      </c>
      <c r="F4683" s="29" t="n">
        <f aca="false">(E4683+Einstellungen!$B$20)*(1+Einstellungen!$B$10)</f>
        <v>32.53698</v>
      </c>
      <c r="G4683" s="21" t="str">
        <f aca="false">IF(F4683&lt;Einstellungen!$B$5,"ja","nein")</f>
        <v>nein</v>
      </c>
      <c r="H4683" s="21" t="s">
        <v>19</v>
      </c>
      <c r="I4683" s="29" t="n">
        <f aca="false">INDEX(Einstellungen!$B$27:$B$50,2)</f>
        <v>0.5</v>
      </c>
      <c r="J4683" s="29" t="n">
        <f aca="false">F4683*I4683</f>
        <v>16.26849</v>
      </c>
    </row>
    <row r="4684" customFormat="false" ht="15" hidden="false" customHeight="false" outlineLevel="0" collapsed="false">
      <c r="A4684" s="28" t="n">
        <v>45776</v>
      </c>
      <c r="B4684" s="21" t="s">
        <v>114</v>
      </c>
      <c r="C4684" s="21" t="s">
        <v>141</v>
      </c>
      <c r="D4684" s="29" t="n">
        <v>81.76</v>
      </c>
      <c r="E4684" s="29" t="n">
        <f aca="false">D4684/10</f>
        <v>8.176</v>
      </c>
      <c r="F4684" s="29" t="n">
        <f aca="false">(E4684+Einstellungen!$B$20)*(1+Einstellungen!$B$10)</f>
        <v>31.93008</v>
      </c>
      <c r="G4684" s="21" t="str">
        <f aca="false">IF(F4684&lt;Einstellungen!$B$5,"ja","nein")</f>
        <v>nein</v>
      </c>
      <c r="H4684" s="21" t="s">
        <v>19</v>
      </c>
      <c r="I4684" s="29" t="n">
        <f aca="false">INDEX(Einstellungen!$B$27:$B$50,3)</f>
        <v>0.45</v>
      </c>
      <c r="J4684" s="29" t="n">
        <f aca="false">F4684*I4684</f>
        <v>14.368536</v>
      </c>
    </row>
    <row r="4685" customFormat="false" ht="15" hidden="false" customHeight="false" outlineLevel="0" collapsed="false">
      <c r="A4685" s="28" t="n">
        <v>45776</v>
      </c>
      <c r="B4685" s="21" t="s">
        <v>115</v>
      </c>
      <c r="C4685" s="21" t="s">
        <v>141</v>
      </c>
      <c r="D4685" s="29" t="n">
        <v>79.17</v>
      </c>
      <c r="E4685" s="29" t="n">
        <f aca="false">D4685/10</f>
        <v>7.917</v>
      </c>
      <c r="F4685" s="29" t="n">
        <f aca="false">(E4685+Einstellungen!$B$20)*(1+Einstellungen!$B$10)</f>
        <v>31.62187</v>
      </c>
      <c r="G4685" s="21" t="str">
        <f aca="false">IF(F4685&lt;Einstellungen!$B$5,"ja","nein")</f>
        <v>nein</v>
      </c>
      <c r="H4685" s="21" t="s">
        <v>19</v>
      </c>
      <c r="I4685" s="29" t="n">
        <f aca="false">INDEX(Einstellungen!$B$27:$B$50,4)</f>
        <v>0.45</v>
      </c>
      <c r="J4685" s="29" t="n">
        <f aca="false">F4685*I4685</f>
        <v>14.2298415</v>
      </c>
    </row>
    <row r="4686" customFormat="false" ht="15" hidden="false" customHeight="false" outlineLevel="0" collapsed="false">
      <c r="A4686" s="28" t="n">
        <v>45776</v>
      </c>
      <c r="B4686" s="21" t="s">
        <v>116</v>
      </c>
      <c r="C4686" s="21" t="s">
        <v>141</v>
      </c>
      <c r="D4686" s="29" t="n">
        <v>80.03</v>
      </c>
      <c r="E4686" s="29" t="n">
        <f aca="false">D4686/10</f>
        <v>8.003</v>
      </c>
      <c r="F4686" s="29" t="n">
        <f aca="false">(E4686+Einstellungen!$B$20)*(1+Einstellungen!$B$10)</f>
        <v>31.72421</v>
      </c>
      <c r="G4686" s="21" t="str">
        <f aca="false">IF(F4686&lt;Einstellungen!$B$5,"ja","nein")</f>
        <v>nein</v>
      </c>
      <c r="H4686" s="21" t="s">
        <v>19</v>
      </c>
      <c r="I4686" s="29" t="n">
        <f aca="false">INDEX(Einstellungen!$B$27:$B$50,5)</f>
        <v>0.45</v>
      </c>
      <c r="J4686" s="29" t="n">
        <f aca="false">F4686*I4686</f>
        <v>14.2758945</v>
      </c>
    </row>
    <row r="4687" customFormat="false" ht="15" hidden="false" customHeight="false" outlineLevel="0" collapsed="false">
      <c r="A4687" s="28" t="n">
        <v>45776</v>
      </c>
      <c r="B4687" s="21" t="s">
        <v>117</v>
      </c>
      <c r="C4687" s="21" t="s">
        <v>141</v>
      </c>
      <c r="D4687" s="29" t="n">
        <v>90.57</v>
      </c>
      <c r="E4687" s="29" t="n">
        <f aca="false">D4687/10</f>
        <v>9.057</v>
      </c>
      <c r="F4687" s="29" t="n">
        <f aca="false">(E4687+Einstellungen!$B$20)*(1+Einstellungen!$B$10)</f>
        <v>32.97847</v>
      </c>
      <c r="G4687" s="21" t="str">
        <f aca="false">IF(F4687&lt;Einstellungen!$B$5,"ja","nein")</f>
        <v>nein</v>
      </c>
      <c r="H4687" s="21" t="s">
        <v>19</v>
      </c>
      <c r="I4687" s="29" t="n">
        <f aca="false">INDEX(Einstellungen!$B$27:$B$50,6)</f>
        <v>0.5</v>
      </c>
      <c r="J4687" s="29" t="n">
        <f aca="false">F4687*I4687</f>
        <v>16.489235</v>
      </c>
    </row>
    <row r="4688" customFormat="false" ht="15" hidden="false" customHeight="false" outlineLevel="0" collapsed="false">
      <c r="A4688" s="28" t="n">
        <v>45776</v>
      </c>
      <c r="B4688" s="21" t="s">
        <v>118</v>
      </c>
      <c r="C4688" s="21" t="s">
        <v>141</v>
      </c>
      <c r="D4688" s="29" t="n">
        <v>107</v>
      </c>
      <c r="E4688" s="29" t="n">
        <f aca="false">D4688/10</f>
        <v>10.7</v>
      </c>
      <c r="F4688" s="29" t="n">
        <f aca="false">(E4688+Einstellungen!$B$20)*(1+Einstellungen!$B$10)</f>
        <v>34.93364</v>
      </c>
      <c r="G4688" s="21" t="str">
        <f aca="false">IF(F4688&lt;Einstellungen!$B$5,"ja","nein")</f>
        <v>nein</v>
      </c>
      <c r="H4688" s="21" t="s">
        <v>19</v>
      </c>
      <c r="I4688" s="29" t="n">
        <f aca="false">INDEX(Einstellungen!$B$27:$B$50,7)</f>
        <v>0.7</v>
      </c>
      <c r="J4688" s="29" t="n">
        <f aca="false">F4688*I4688</f>
        <v>24.453548</v>
      </c>
    </row>
    <row r="4689" customFormat="false" ht="15" hidden="false" customHeight="false" outlineLevel="0" collapsed="false">
      <c r="A4689" s="28" t="n">
        <v>45776</v>
      </c>
      <c r="B4689" s="21" t="s">
        <v>119</v>
      </c>
      <c r="C4689" s="21" t="s">
        <v>141</v>
      </c>
      <c r="D4689" s="29" t="n">
        <v>113.13</v>
      </c>
      <c r="E4689" s="29" t="n">
        <f aca="false">D4689/10</f>
        <v>11.313</v>
      </c>
      <c r="F4689" s="29" t="n">
        <f aca="false">(E4689+Einstellungen!$B$20)*(1+Einstellungen!$B$10)</f>
        <v>35.66311</v>
      </c>
      <c r="G4689" s="21" t="str">
        <f aca="false">IF(F4689&lt;Einstellungen!$B$5,"ja","nein")</f>
        <v>nein</v>
      </c>
      <c r="H4689" s="21" t="s">
        <v>19</v>
      </c>
      <c r="I4689" s="29" t="n">
        <f aca="false">INDEX(Einstellungen!$B$27:$B$50,8)</f>
        <v>0.95</v>
      </c>
      <c r="J4689" s="29" t="n">
        <f aca="false">F4689*I4689</f>
        <v>33.8799545</v>
      </c>
    </row>
    <row r="4690" customFormat="false" ht="15" hidden="false" customHeight="false" outlineLevel="0" collapsed="false">
      <c r="A4690" s="28" t="n">
        <v>45776</v>
      </c>
      <c r="B4690" s="21" t="s">
        <v>120</v>
      </c>
      <c r="C4690" s="21" t="s">
        <v>141</v>
      </c>
      <c r="D4690" s="29" t="n">
        <v>99.98</v>
      </c>
      <c r="E4690" s="29" t="n">
        <f aca="false">D4690/10</f>
        <v>9.998</v>
      </c>
      <c r="F4690" s="29" t="n">
        <f aca="false">(E4690+Einstellungen!$B$20)*(1+Einstellungen!$B$10)</f>
        <v>34.09826</v>
      </c>
      <c r="G4690" s="21" t="str">
        <f aca="false">IF(F4690&lt;Einstellungen!$B$5,"ja","nein")</f>
        <v>nein</v>
      </c>
      <c r="H4690" s="21" t="s">
        <v>19</v>
      </c>
      <c r="I4690" s="29" t="n">
        <f aca="false">INDEX(Einstellungen!$B$27:$B$50,9)</f>
        <v>1.05</v>
      </c>
      <c r="J4690" s="29" t="n">
        <f aca="false">F4690*I4690</f>
        <v>35.803173</v>
      </c>
    </row>
    <row r="4691" customFormat="false" ht="15" hidden="false" customHeight="false" outlineLevel="0" collapsed="false">
      <c r="A4691" s="28" t="n">
        <v>45776</v>
      </c>
      <c r="B4691" s="21" t="s">
        <v>121</v>
      </c>
      <c r="C4691" s="21" t="s">
        <v>141</v>
      </c>
      <c r="D4691" s="29" t="n">
        <v>78</v>
      </c>
      <c r="E4691" s="29" t="n">
        <f aca="false">D4691/10</f>
        <v>7.8</v>
      </c>
      <c r="F4691" s="29" t="n">
        <f aca="false">(E4691+Einstellungen!$B$20)*(1+Einstellungen!$B$10)</f>
        <v>31.48264</v>
      </c>
      <c r="G4691" s="21" t="str">
        <f aca="false">IF(F4691&lt;Einstellungen!$B$5,"ja","nein")</f>
        <v>nein</v>
      </c>
      <c r="H4691" s="21" t="s">
        <v>19</v>
      </c>
      <c r="I4691" s="29" t="n">
        <f aca="false">INDEX(Einstellungen!$B$27:$B$50,10)</f>
        <v>1.05</v>
      </c>
      <c r="J4691" s="29" t="n">
        <f aca="false">F4691*I4691</f>
        <v>33.056772</v>
      </c>
    </row>
    <row r="4692" customFormat="false" ht="15" hidden="false" customHeight="false" outlineLevel="0" collapsed="false">
      <c r="A4692" s="28" t="n">
        <v>45776</v>
      </c>
      <c r="B4692" s="21" t="s">
        <v>122</v>
      </c>
      <c r="C4692" s="21" t="s">
        <v>141</v>
      </c>
      <c r="D4692" s="29" t="n">
        <v>9.31</v>
      </c>
      <c r="E4692" s="29" t="n">
        <f aca="false">D4692/10</f>
        <v>0.931</v>
      </c>
      <c r="F4692" s="29" t="n">
        <f aca="false">(E4692+Einstellungen!$B$20)*(1+Einstellungen!$B$10)</f>
        <v>23.30853</v>
      </c>
      <c r="G4692" s="21" t="str">
        <f aca="false">IF(F4692&lt;Einstellungen!$B$5,"ja","nein")</f>
        <v>ja</v>
      </c>
      <c r="H4692" s="21" t="s">
        <v>19</v>
      </c>
      <c r="I4692" s="29" t="n">
        <f aca="false">INDEX(Einstellungen!$B$27:$B$50,11)</f>
        <v>1.05</v>
      </c>
      <c r="J4692" s="29" t="n">
        <f aca="false">F4692*I4692</f>
        <v>24.4739565</v>
      </c>
    </row>
    <row r="4693" customFormat="false" ht="15" hidden="false" customHeight="false" outlineLevel="0" collapsed="false">
      <c r="A4693" s="28" t="n">
        <v>45776</v>
      </c>
      <c r="B4693" s="21" t="s">
        <v>123</v>
      </c>
      <c r="C4693" s="21" t="s">
        <v>141</v>
      </c>
      <c r="D4693" s="29" t="n">
        <v>0</v>
      </c>
      <c r="E4693" s="29" t="n">
        <f aca="false">D4693/10</f>
        <v>0</v>
      </c>
      <c r="F4693" s="29" t="n">
        <f aca="false">(E4693+Einstellungen!$B$20)*(1+Einstellungen!$B$10)</f>
        <v>22.20064</v>
      </c>
      <c r="G4693" s="21" t="str">
        <f aca="false">IF(F4693&lt;Einstellungen!$B$5,"ja","nein")</f>
        <v>ja</v>
      </c>
      <c r="H4693" s="21" t="s">
        <v>19</v>
      </c>
      <c r="I4693" s="29" t="n">
        <f aca="false">INDEX(Einstellungen!$B$27:$B$50,12)</f>
        <v>1.1</v>
      </c>
      <c r="J4693" s="29" t="n">
        <f aca="false">F4693*I4693</f>
        <v>24.420704</v>
      </c>
    </row>
    <row r="4694" customFormat="false" ht="15" hidden="false" customHeight="false" outlineLevel="0" collapsed="false">
      <c r="A4694" s="28" t="n">
        <v>45776</v>
      </c>
      <c r="B4694" s="21" t="s">
        <v>124</v>
      </c>
      <c r="C4694" s="21" t="s">
        <v>141</v>
      </c>
      <c r="D4694" s="29" t="n">
        <v>-0.76</v>
      </c>
      <c r="E4694" s="29" t="n">
        <f aca="false">D4694/10</f>
        <v>-0.076</v>
      </c>
      <c r="F4694" s="29" t="n">
        <f aca="false">(E4694+Einstellungen!$B$20)*(1+Einstellungen!$B$10)</f>
        <v>22.1102</v>
      </c>
      <c r="G4694" s="21" t="str">
        <f aca="false">IF(F4694&lt;Einstellungen!$B$5,"ja","nein")</f>
        <v>ja</v>
      </c>
      <c r="H4694" s="21" t="s">
        <v>19</v>
      </c>
      <c r="I4694" s="29" t="n">
        <f aca="false">INDEX(Einstellungen!$B$27:$B$50,13)</f>
        <v>1.2</v>
      </c>
      <c r="J4694" s="29" t="n">
        <f aca="false">F4694*I4694</f>
        <v>26.53224</v>
      </c>
    </row>
    <row r="4695" customFormat="false" ht="15" hidden="false" customHeight="false" outlineLevel="0" collapsed="false">
      <c r="A4695" s="28" t="n">
        <v>45776</v>
      </c>
      <c r="B4695" s="21" t="s">
        <v>125</v>
      </c>
      <c r="C4695" s="21" t="s">
        <v>141</v>
      </c>
      <c r="D4695" s="29" t="n">
        <v>-1.9</v>
      </c>
      <c r="E4695" s="29" t="n">
        <f aca="false">D4695/10</f>
        <v>-0.19</v>
      </c>
      <c r="F4695" s="29" t="n">
        <f aca="false">(E4695+Einstellungen!$B$20)*(1+Einstellungen!$B$10)</f>
        <v>21.97454</v>
      </c>
      <c r="G4695" s="21" t="str">
        <f aca="false">IF(F4695&lt;Einstellungen!$B$5,"ja","nein")</f>
        <v>ja</v>
      </c>
      <c r="H4695" s="21" t="s">
        <v>19</v>
      </c>
      <c r="I4695" s="29" t="n">
        <f aca="false">INDEX(Einstellungen!$B$27:$B$50,14)</f>
        <v>1.15</v>
      </c>
      <c r="J4695" s="29" t="n">
        <f aca="false">F4695*I4695</f>
        <v>25.270721</v>
      </c>
    </row>
    <row r="4696" customFormat="false" ht="15" hidden="false" customHeight="false" outlineLevel="0" collapsed="false">
      <c r="A4696" s="28" t="n">
        <v>45776</v>
      </c>
      <c r="B4696" s="21" t="s">
        <v>126</v>
      </c>
      <c r="C4696" s="21" t="s">
        <v>141</v>
      </c>
      <c r="D4696" s="29" t="n">
        <v>-1.67</v>
      </c>
      <c r="E4696" s="29" t="n">
        <f aca="false">D4696/10</f>
        <v>-0.167</v>
      </c>
      <c r="F4696" s="29" t="n">
        <f aca="false">(E4696+Einstellungen!$B$20)*(1+Einstellungen!$B$10)</f>
        <v>22.00191</v>
      </c>
      <c r="G4696" s="21" t="str">
        <f aca="false">IF(F4696&lt;Einstellungen!$B$5,"ja","nein")</f>
        <v>ja</v>
      </c>
      <c r="H4696" s="21" t="s">
        <v>19</v>
      </c>
      <c r="I4696" s="29" t="n">
        <f aca="false">INDEX(Einstellungen!$B$27:$B$50,15)</f>
        <v>1</v>
      </c>
      <c r="J4696" s="29" t="n">
        <f aca="false">F4696*I4696</f>
        <v>22.00191</v>
      </c>
    </row>
    <row r="4697" customFormat="false" ht="15" hidden="false" customHeight="false" outlineLevel="0" collapsed="false">
      <c r="A4697" s="28" t="n">
        <v>45776</v>
      </c>
      <c r="B4697" s="21" t="s">
        <v>127</v>
      </c>
      <c r="C4697" s="21" t="s">
        <v>141</v>
      </c>
      <c r="D4697" s="29" t="n">
        <v>-0.01</v>
      </c>
      <c r="E4697" s="29" t="n">
        <f aca="false">D4697/10</f>
        <v>-0.001</v>
      </c>
      <c r="F4697" s="29" t="n">
        <f aca="false">(E4697+Einstellungen!$B$20)*(1+Einstellungen!$B$10)</f>
        <v>22.19945</v>
      </c>
      <c r="G4697" s="21" t="str">
        <f aca="false">IF(F4697&lt;Einstellungen!$B$5,"ja","nein")</f>
        <v>ja</v>
      </c>
      <c r="H4697" s="21" t="s">
        <v>19</v>
      </c>
      <c r="I4697" s="29" t="n">
        <f aca="false">INDEX(Einstellungen!$B$27:$B$50,16)</f>
        <v>0.95</v>
      </c>
      <c r="J4697" s="29" t="n">
        <f aca="false">F4697*I4697</f>
        <v>21.0894775</v>
      </c>
    </row>
    <row r="4698" customFormat="false" ht="15" hidden="false" customHeight="false" outlineLevel="0" collapsed="false">
      <c r="A4698" s="28" t="n">
        <v>45776</v>
      </c>
      <c r="B4698" s="21" t="s">
        <v>128</v>
      </c>
      <c r="C4698" s="21" t="s">
        <v>141</v>
      </c>
      <c r="D4698" s="29" t="n">
        <v>14.82</v>
      </c>
      <c r="E4698" s="29" t="n">
        <f aca="false">D4698/10</f>
        <v>1.482</v>
      </c>
      <c r="F4698" s="29" t="n">
        <f aca="false">(E4698+Einstellungen!$B$20)*(1+Einstellungen!$B$10)</f>
        <v>23.96422</v>
      </c>
      <c r="G4698" s="21" t="str">
        <f aca="false">IF(F4698&lt;Einstellungen!$B$5,"ja","nein")</f>
        <v>ja</v>
      </c>
      <c r="H4698" s="21" t="s">
        <v>19</v>
      </c>
      <c r="I4698" s="29" t="n">
        <f aca="false">INDEX(Einstellungen!$B$27:$B$50,17)</f>
        <v>0.95</v>
      </c>
      <c r="J4698" s="29" t="n">
        <f aca="false">F4698*I4698</f>
        <v>22.766009</v>
      </c>
    </row>
    <row r="4699" customFormat="false" ht="15" hidden="false" customHeight="false" outlineLevel="0" collapsed="false">
      <c r="A4699" s="28" t="n">
        <v>45776</v>
      </c>
      <c r="B4699" s="21" t="s">
        <v>129</v>
      </c>
      <c r="C4699" s="21" t="s">
        <v>141</v>
      </c>
      <c r="D4699" s="29" t="n">
        <v>77.6</v>
      </c>
      <c r="E4699" s="29" t="n">
        <f aca="false">D4699/10</f>
        <v>7.76</v>
      </c>
      <c r="F4699" s="29" t="n">
        <f aca="false">(E4699+Einstellungen!$B$20)*(1+Einstellungen!$B$10)</f>
        <v>31.43504</v>
      </c>
      <c r="G4699" s="21" t="str">
        <f aca="false">IF(F4699&lt;Einstellungen!$B$5,"ja","nein")</f>
        <v>nein</v>
      </c>
      <c r="H4699" s="21" t="s">
        <v>19</v>
      </c>
      <c r="I4699" s="29" t="n">
        <f aca="false">INDEX(Einstellungen!$B$27:$B$50,18)</f>
        <v>1.1</v>
      </c>
      <c r="J4699" s="29" t="n">
        <f aca="false">F4699*I4699</f>
        <v>34.578544</v>
      </c>
    </row>
    <row r="4700" customFormat="false" ht="15" hidden="false" customHeight="false" outlineLevel="0" collapsed="false">
      <c r="A4700" s="28" t="n">
        <v>45776</v>
      </c>
      <c r="B4700" s="21" t="s">
        <v>130</v>
      </c>
      <c r="C4700" s="21" t="s">
        <v>141</v>
      </c>
      <c r="D4700" s="29" t="n">
        <v>102</v>
      </c>
      <c r="E4700" s="29" t="n">
        <f aca="false">D4700/10</f>
        <v>10.2</v>
      </c>
      <c r="F4700" s="29" t="n">
        <f aca="false">(E4700+Einstellungen!$B$20)*(1+Einstellungen!$B$10)</f>
        <v>34.33864</v>
      </c>
      <c r="G4700" s="21" t="str">
        <f aca="false">IF(F4700&lt;Einstellungen!$B$5,"ja","nein")</f>
        <v>nein</v>
      </c>
      <c r="H4700" s="21" t="s">
        <v>19</v>
      </c>
      <c r="I4700" s="29" t="n">
        <f aca="false">INDEX(Einstellungen!$B$27:$B$50,19)</f>
        <v>1.35</v>
      </c>
      <c r="J4700" s="29" t="n">
        <f aca="false">F4700*I4700</f>
        <v>46.357164</v>
      </c>
    </row>
    <row r="4701" customFormat="false" ht="15" hidden="false" customHeight="false" outlineLevel="0" collapsed="false">
      <c r="A4701" s="28" t="n">
        <v>45776</v>
      </c>
      <c r="B4701" s="21" t="s">
        <v>131</v>
      </c>
      <c r="C4701" s="21" t="s">
        <v>141</v>
      </c>
      <c r="D4701" s="29" t="n">
        <v>139.83</v>
      </c>
      <c r="E4701" s="29" t="n">
        <f aca="false">D4701/10</f>
        <v>13.983</v>
      </c>
      <c r="F4701" s="29" t="n">
        <f aca="false">(E4701+Einstellungen!$B$20)*(1+Einstellungen!$B$10)</f>
        <v>38.84041</v>
      </c>
      <c r="G4701" s="21" t="str">
        <f aca="false">IF(F4701&lt;Einstellungen!$B$5,"ja","nein")</f>
        <v>nein</v>
      </c>
      <c r="H4701" s="21" t="s">
        <v>19</v>
      </c>
      <c r="I4701" s="29" t="n">
        <f aca="false">INDEX(Einstellungen!$B$27:$B$50,20)</f>
        <v>1.45</v>
      </c>
      <c r="J4701" s="29" t="n">
        <f aca="false">F4701*I4701</f>
        <v>56.3185945</v>
      </c>
    </row>
    <row r="4702" customFormat="false" ht="15" hidden="false" customHeight="false" outlineLevel="0" collapsed="false">
      <c r="A4702" s="28" t="n">
        <v>45776</v>
      </c>
      <c r="B4702" s="21" t="s">
        <v>132</v>
      </c>
      <c r="C4702" s="21" t="s">
        <v>141</v>
      </c>
      <c r="D4702" s="29" t="n">
        <v>174.75</v>
      </c>
      <c r="E4702" s="29" t="n">
        <f aca="false">D4702/10</f>
        <v>17.475</v>
      </c>
      <c r="F4702" s="29" t="n">
        <f aca="false">(E4702+Einstellungen!$B$20)*(1+Einstellungen!$B$10)</f>
        <v>42.99589</v>
      </c>
      <c r="G4702" s="21" t="str">
        <f aca="false">IF(F4702&lt;Einstellungen!$B$5,"ja","nein")</f>
        <v>nein</v>
      </c>
      <c r="H4702" s="21" t="s">
        <v>19</v>
      </c>
      <c r="I4702" s="29" t="n">
        <f aca="false">INDEX(Einstellungen!$B$27:$B$50,21)</f>
        <v>1.4</v>
      </c>
      <c r="J4702" s="29" t="n">
        <f aca="false">F4702*I4702</f>
        <v>60.194246</v>
      </c>
    </row>
    <row r="4703" customFormat="false" ht="15" hidden="false" customHeight="false" outlineLevel="0" collapsed="false">
      <c r="A4703" s="28" t="n">
        <v>45776</v>
      </c>
      <c r="B4703" s="21" t="s">
        <v>133</v>
      </c>
      <c r="C4703" s="21" t="s">
        <v>141</v>
      </c>
      <c r="D4703" s="29" t="n">
        <v>129.11</v>
      </c>
      <c r="E4703" s="29" t="n">
        <f aca="false">D4703/10</f>
        <v>12.911</v>
      </c>
      <c r="F4703" s="29" t="n">
        <f aca="false">(E4703+Einstellungen!$B$20)*(1+Einstellungen!$B$10)</f>
        <v>37.56473</v>
      </c>
      <c r="G4703" s="21" t="str">
        <f aca="false">IF(F4703&lt;Einstellungen!$B$5,"ja","nein")</f>
        <v>nein</v>
      </c>
      <c r="H4703" s="21" t="s">
        <v>19</v>
      </c>
      <c r="I4703" s="29" t="n">
        <f aca="false">INDEX(Einstellungen!$B$27:$B$50,22)</f>
        <v>1.25</v>
      </c>
      <c r="J4703" s="29" t="n">
        <f aca="false">F4703*I4703</f>
        <v>46.9559125</v>
      </c>
    </row>
    <row r="4704" customFormat="false" ht="15" hidden="false" customHeight="false" outlineLevel="0" collapsed="false">
      <c r="A4704" s="28" t="n">
        <v>45776</v>
      </c>
      <c r="B4704" s="21" t="s">
        <v>134</v>
      </c>
      <c r="C4704" s="21" t="s">
        <v>141</v>
      </c>
      <c r="D4704" s="29" t="n">
        <v>108.83</v>
      </c>
      <c r="E4704" s="29" t="n">
        <f aca="false">D4704/10</f>
        <v>10.883</v>
      </c>
      <c r="F4704" s="29" t="n">
        <f aca="false">(E4704+Einstellungen!$B$20)*(1+Einstellungen!$B$10)</f>
        <v>35.15141</v>
      </c>
      <c r="G4704" s="21" t="str">
        <f aca="false">IF(F4704&lt;Einstellungen!$B$5,"ja","nein")</f>
        <v>nein</v>
      </c>
      <c r="H4704" s="21" t="s">
        <v>19</v>
      </c>
      <c r="I4704" s="29" t="n">
        <f aca="false">INDEX(Einstellungen!$B$27:$B$50,23)</f>
        <v>1.05</v>
      </c>
      <c r="J4704" s="29" t="n">
        <f aca="false">F4704*I4704</f>
        <v>36.9089805</v>
      </c>
    </row>
    <row r="4705" customFormat="false" ht="15" hidden="false" customHeight="false" outlineLevel="0" collapsed="false">
      <c r="A4705" s="28" t="n">
        <v>45776</v>
      </c>
      <c r="B4705" s="21" t="s">
        <v>135</v>
      </c>
      <c r="C4705" s="21" t="s">
        <v>141</v>
      </c>
      <c r="D4705" s="29" t="n">
        <v>97.82</v>
      </c>
      <c r="E4705" s="29" t="n">
        <f aca="false">D4705/10</f>
        <v>9.782</v>
      </c>
      <c r="F4705" s="29" t="n">
        <f aca="false">(E4705+Einstellungen!$B$20)*(1+Einstellungen!$B$10)</f>
        <v>33.84122</v>
      </c>
      <c r="G4705" s="21" t="str">
        <f aca="false">IF(F4705&lt;Einstellungen!$B$5,"ja","nein")</f>
        <v>nein</v>
      </c>
      <c r="H4705" s="21" t="s">
        <v>19</v>
      </c>
      <c r="I4705" s="29" t="n">
        <f aca="false">INDEX(Einstellungen!$B$27:$B$50,24)</f>
        <v>0.8</v>
      </c>
      <c r="J4705" s="29" t="n">
        <f aca="false">F4705*I4705</f>
        <v>27.072976</v>
      </c>
    </row>
    <row r="4706" customFormat="false" ht="15" hidden="false" customHeight="false" outlineLevel="0" collapsed="false">
      <c r="A4706" s="28" t="n">
        <v>45777</v>
      </c>
      <c r="B4706" s="21" t="s">
        <v>111</v>
      </c>
      <c r="C4706" s="21" t="s">
        <v>112</v>
      </c>
      <c r="D4706" s="29" t="n">
        <v>95</v>
      </c>
      <c r="E4706" s="29" t="n">
        <f aca="false">D4706/10</f>
        <v>9.5</v>
      </c>
      <c r="F4706" s="29" t="n">
        <f aca="false">(E4706+Einstellungen!$B$20)*(1+Einstellungen!$B$10)</f>
        <v>33.50564</v>
      </c>
      <c r="G4706" s="21" t="str">
        <f aca="false">IF(F4706&lt;Einstellungen!$B$5,"ja","nein")</f>
        <v>nein</v>
      </c>
      <c r="H4706" s="21" t="s">
        <v>19</v>
      </c>
      <c r="I4706" s="29" t="n">
        <f aca="false">INDEX(Einstellungen!$B$27:$B$50,1)</f>
        <v>0.6</v>
      </c>
      <c r="J4706" s="29" t="n">
        <f aca="false">F4706*I4706</f>
        <v>20.103384</v>
      </c>
    </row>
    <row r="4707" customFormat="false" ht="15" hidden="false" customHeight="false" outlineLevel="0" collapsed="false">
      <c r="A4707" s="28" t="n">
        <v>45777</v>
      </c>
      <c r="B4707" s="21" t="s">
        <v>113</v>
      </c>
      <c r="C4707" s="21" t="s">
        <v>112</v>
      </c>
      <c r="D4707" s="29" t="n">
        <v>90</v>
      </c>
      <c r="E4707" s="29" t="n">
        <f aca="false">D4707/10</f>
        <v>9</v>
      </c>
      <c r="F4707" s="29" t="n">
        <f aca="false">(E4707+Einstellungen!$B$20)*(1+Einstellungen!$B$10)</f>
        <v>32.91064</v>
      </c>
      <c r="G4707" s="21" t="str">
        <f aca="false">IF(F4707&lt;Einstellungen!$B$5,"ja","nein")</f>
        <v>nein</v>
      </c>
      <c r="H4707" s="21" t="s">
        <v>19</v>
      </c>
      <c r="I4707" s="29" t="n">
        <f aca="false">INDEX(Einstellungen!$B$27:$B$50,2)</f>
        <v>0.5</v>
      </c>
      <c r="J4707" s="29" t="n">
        <f aca="false">F4707*I4707</f>
        <v>16.45532</v>
      </c>
    </row>
    <row r="4708" customFormat="false" ht="15" hidden="false" customHeight="false" outlineLevel="0" collapsed="false">
      <c r="A4708" s="28" t="n">
        <v>45777</v>
      </c>
      <c r="B4708" s="21" t="s">
        <v>114</v>
      </c>
      <c r="C4708" s="21" t="s">
        <v>112</v>
      </c>
      <c r="D4708" s="29" t="n">
        <v>87.59</v>
      </c>
      <c r="E4708" s="29" t="n">
        <f aca="false">D4708/10</f>
        <v>8.759</v>
      </c>
      <c r="F4708" s="29" t="n">
        <f aca="false">(E4708+Einstellungen!$B$20)*(1+Einstellungen!$B$10)</f>
        <v>32.62385</v>
      </c>
      <c r="G4708" s="21" t="str">
        <f aca="false">IF(F4708&lt;Einstellungen!$B$5,"ja","nein")</f>
        <v>nein</v>
      </c>
      <c r="H4708" s="21" t="s">
        <v>19</v>
      </c>
      <c r="I4708" s="29" t="n">
        <f aca="false">INDEX(Einstellungen!$B$27:$B$50,3)</f>
        <v>0.45</v>
      </c>
      <c r="J4708" s="29" t="n">
        <f aca="false">F4708*I4708</f>
        <v>14.6807325</v>
      </c>
    </row>
    <row r="4709" customFormat="false" ht="15" hidden="false" customHeight="false" outlineLevel="0" collapsed="false">
      <c r="A4709" s="28" t="n">
        <v>45777</v>
      </c>
      <c r="B4709" s="21" t="s">
        <v>115</v>
      </c>
      <c r="C4709" s="21" t="s">
        <v>112</v>
      </c>
      <c r="D4709" s="29" t="n">
        <v>88.25</v>
      </c>
      <c r="E4709" s="29" t="n">
        <f aca="false">D4709/10</f>
        <v>8.825</v>
      </c>
      <c r="F4709" s="29" t="n">
        <f aca="false">(E4709+Einstellungen!$B$20)*(1+Einstellungen!$B$10)</f>
        <v>32.70239</v>
      </c>
      <c r="G4709" s="21" t="str">
        <f aca="false">IF(F4709&lt;Einstellungen!$B$5,"ja","nein")</f>
        <v>nein</v>
      </c>
      <c r="H4709" s="21" t="s">
        <v>19</v>
      </c>
      <c r="I4709" s="29" t="n">
        <f aca="false">INDEX(Einstellungen!$B$27:$B$50,4)</f>
        <v>0.45</v>
      </c>
      <c r="J4709" s="29" t="n">
        <f aca="false">F4709*I4709</f>
        <v>14.7160755</v>
      </c>
    </row>
    <row r="4710" customFormat="false" ht="15" hidden="false" customHeight="false" outlineLevel="0" collapsed="false">
      <c r="A4710" s="28" t="n">
        <v>45777</v>
      </c>
      <c r="B4710" s="21" t="s">
        <v>116</v>
      </c>
      <c r="C4710" s="21" t="s">
        <v>112</v>
      </c>
      <c r="D4710" s="29" t="n">
        <v>91.4</v>
      </c>
      <c r="E4710" s="29" t="n">
        <f aca="false">D4710/10</f>
        <v>9.14</v>
      </c>
      <c r="F4710" s="29" t="n">
        <f aca="false">(E4710+Einstellungen!$B$20)*(1+Einstellungen!$B$10)</f>
        <v>33.07724</v>
      </c>
      <c r="G4710" s="21" t="str">
        <f aca="false">IF(F4710&lt;Einstellungen!$B$5,"ja","nein")</f>
        <v>nein</v>
      </c>
      <c r="H4710" s="21" t="s">
        <v>19</v>
      </c>
      <c r="I4710" s="29" t="n">
        <f aca="false">INDEX(Einstellungen!$B$27:$B$50,5)</f>
        <v>0.45</v>
      </c>
      <c r="J4710" s="29" t="n">
        <f aca="false">F4710*I4710</f>
        <v>14.884758</v>
      </c>
    </row>
    <row r="4711" customFormat="false" ht="15" hidden="false" customHeight="false" outlineLevel="0" collapsed="false">
      <c r="A4711" s="28" t="n">
        <v>45777</v>
      </c>
      <c r="B4711" s="21" t="s">
        <v>117</v>
      </c>
      <c r="C4711" s="21" t="s">
        <v>112</v>
      </c>
      <c r="D4711" s="29" t="n">
        <v>95.83</v>
      </c>
      <c r="E4711" s="29" t="n">
        <f aca="false">D4711/10</f>
        <v>9.583</v>
      </c>
      <c r="F4711" s="29" t="n">
        <f aca="false">(E4711+Einstellungen!$B$20)*(1+Einstellungen!$B$10)</f>
        <v>33.60441</v>
      </c>
      <c r="G4711" s="21" t="str">
        <f aca="false">IF(F4711&lt;Einstellungen!$B$5,"ja","nein")</f>
        <v>nein</v>
      </c>
      <c r="H4711" s="21" t="s">
        <v>19</v>
      </c>
      <c r="I4711" s="29" t="n">
        <f aca="false">INDEX(Einstellungen!$B$27:$B$50,6)</f>
        <v>0.5</v>
      </c>
      <c r="J4711" s="29" t="n">
        <f aca="false">F4711*I4711</f>
        <v>16.802205</v>
      </c>
    </row>
    <row r="4712" customFormat="false" ht="15" hidden="false" customHeight="false" outlineLevel="0" collapsed="false">
      <c r="A4712" s="28" t="n">
        <v>45777</v>
      </c>
      <c r="B4712" s="21" t="s">
        <v>118</v>
      </c>
      <c r="C4712" s="21" t="s">
        <v>112</v>
      </c>
      <c r="D4712" s="29" t="n">
        <v>115.27</v>
      </c>
      <c r="E4712" s="29" t="n">
        <f aca="false">D4712/10</f>
        <v>11.527</v>
      </c>
      <c r="F4712" s="29" t="n">
        <f aca="false">(E4712+Einstellungen!$B$20)*(1+Einstellungen!$B$10)</f>
        <v>35.91777</v>
      </c>
      <c r="G4712" s="21" t="str">
        <f aca="false">IF(F4712&lt;Einstellungen!$B$5,"ja","nein")</f>
        <v>nein</v>
      </c>
      <c r="H4712" s="21" t="s">
        <v>19</v>
      </c>
      <c r="I4712" s="29" t="n">
        <f aca="false">INDEX(Einstellungen!$B$27:$B$50,7)</f>
        <v>0.7</v>
      </c>
      <c r="J4712" s="29" t="n">
        <f aca="false">F4712*I4712</f>
        <v>25.142439</v>
      </c>
    </row>
    <row r="4713" customFormat="false" ht="15" hidden="false" customHeight="false" outlineLevel="0" collapsed="false">
      <c r="A4713" s="28" t="n">
        <v>45777</v>
      </c>
      <c r="B4713" s="21" t="s">
        <v>119</v>
      </c>
      <c r="C4713" s="21" t="s">
        <v>112</v>
      </c>
      <c r="D4713" s="29" t="n">
        <v>120.3</v>
      </c>
      <c r="E4713" s="29" t="n">
        <f aca="false">D4713/10</f>
        <v>12.03</v>
      </c>
      <c r="F4713" s="29" t="n">
        <f aca="false">(E4713+Einstellungen!$B$20)*(1+Einstellungen!$B$10)</f>
        <v>36.51634</v>
      </c>
      <c r="G4713" s="21" t="str">
        <f aca="false">IF(F4713&lt;Einstellungen!$B$5,"ja","nein")</f>
        <v>nein</v>
      </c>
      <c r="H4713" s="21" t="s">
        <v>19</v>
      </c>
      <c r="I4713" s="29" t="n">
        <f aca="false">INDEX(Einstellungen!$B$27:$B$50,8)</f>
        <v>0.95</v>
      </c>
      <c r="J4713" s="29" t="n">
        <f aca="false">F4713*I4713</f>
        <v>34.690523</v>
      </c>
    </row>
    <row r="4714" customFormat="false" ht="15" hidden="false" customHeight="false" outlineLevel="0" collapsed="false">
      <c r="A4714" s="28" t="n">
        <v>45777</v>
      </c>
      <c r="B4714" s="21" t="s">
        <v>120</v>
      </c>
      <c r="C4714" s="21" t="s">
        <v>112</v>
      </c>
      <c r="D4714" s="29" t="n">
        <v>99.9</v>
      </c>
      <c r="E4714" s="29" t="n">
        <f aca="false">D4714/10</f>
        <v>9.99</v>
      </c>
      <c r="F4714" s="29" t="n">
        <f aca="false">(E4714+Einstellungen!$B$20)*(1+Einstellungen!$B$10)</f>
        <v>34.08874</v>
      </c>
      <c r="G4714" s="21" t="str">
        <f aca="false">IF(F4714&lt;Einstellungen!$B$5,"ja","nein")</f>
        <v>nein</v>
      </c>
      <c r="H4714" s="21" t="s">
        <v>19</v>
      </c>
      <c r="I4714" s="29" t="n">
        <f aca="false">INDEX(Einstellungen!$B$27:$B$50,9)</f>
        <v>1.05</v>
      </c>
      <c r="J4714" s="29" t="n">
        <f aca="false">F4714*I4714</f>
        <v>35.793177</v>
      </c>
    </row>
    <row r="4715" customFormat="false" ht="15" hidden="false" customHeight="false" outlineLevel="0" collapsed="false">
      <c r="A4715" s="28" t="n">
        <v>45777</v>
      </c>
      <c r="B4715" s="21" t="s">
        <v>121</v>
      </c>
      <c r="C4715" s="21" t="s">
        <v>112</v>
      </c>
      <c r="D4715" s="29" t="n">
        <v>76.7</v>
      </c>
      <c r="E4715" s="29" t="n">
        <f aca="false">D4715/10</f>
        <v>7.67</v>
      </c>
      <c r="F4715" s="29" t="n">
        <f aca="false">(E4715+Einstellungen!$B$20)*(1+Einstellungen!$B$10)</f>
        <v>31.32794</v>
      </c>
      <c r="G4715" s="21" t="str">
        <f aca="false">IF(F4715&lt;Einstellungen!$B$5,"ja","nein")</f>
        <v>nein</v>
      </c>
      <c r="H4715" s="21" t="s">
        <v>19</v>
      </c>
      <c r="I4715" s="29" t="n">
        <f aca="false">INDEX(Einstellungen!$B$27:$B$50,10)</f>
        <v>1.05</v>
      </c>
      <c r="J4715" s="29" t="n">
        <f aca="false">F4715*I4715</f>
        <v>32.894337</v>
      </c>
    </row>
    <row r="4716" customFormat="false" ht="15" hidden="false" customHeight="false" outlineLevel="0" collapsed="false">
      <c r="A4716" s="28" t="n">
        <v>45777</v>
      </c>
      <c r="B4716" s="21" t="s">
        <v>122</v>
      </c>
      <c r="C4716" s="21" t="s">
        <v>112</v>
      </c>
      <c r="D4716" s="29" t="n">
        <v>7.08</v>
      </c>
      <c r="E4716" s="29" t="n">
        <f aca="false">D4716/10</f>
        <v>0.708</v>
      </c>
      <c r="F4716" s="29" t="n">
        <f aca="false">(E4716+Einstellungen!$B$20)*(1+Einstellungen!$B$10)</f>
        <v>23.04316</v>
      </c>
      <c r="G4716" s="21" t="str">
        <f aca="false">IF(F4716&lt;Einstellungen!$B$5,"ja","nein")</f>
        <v>ja</v>
      </c>
      <c r="H4716" s="21" t="s">
        <v>19</v>
      </c>
      <c r="I4716" s="29" t="n">
        <f aca="false">INDEX(Einstellungen!$B$27:$B$50,11)</f>
        <v>1.05</v>
      </c>
      <c r="J4716" s="29" t="n">
        <f aca="false">F4716*I4716</f>
        <v>24.195318</v>
      </c>
    </row>
    <row r="4717" customFormat="false" ht="15" hidden="false" customHeight="false" outlineLevel="0" collapsed="false">
      <c r="A4717" s="28" t="n">
        <v>45777</v>
      </c>
      <c r="B4717" s="21" t="s">
        <v>123</v>
      </c>
      <c r="C4717" s="21" t="s">
        <v>112</v>
      </c>
      <c r="D4717" s="29" t="n">
        <v>0</v>
      </c>
      <c r="E4717" s="29" t="n">
        <f aca="false">D4717/10</f>
        <v>0</v>
      </c>
      <c r="F4717" s="29" t="n">
        <f aca="false">(E4717+Einstellungen!$B$20)*(1+Einstellungen!$B$10)</f>
        <v>22.20064</v>
      </c>
      <c r="G4717" s="21" t="str">
        <f aca="false">IF(F4717&lt;Einstellungen!$B$5,"ja","nein")</f>
        <v>ja</v>
      </c>
      <c r="H4717" s="21" t="s">
        <v>19</v>
      </c>
      <c r="I4717" s="29" t="n">
        <f aca="false">INDEX(Einstellungen!$B$27:$B$50,12)</f>
        <v>1.1</v>
      </c>
      <c r="J4717" s="29" t="n">
        <f aca="false">F4717*I4717</f>
        <v>24.420704</v>
      </c>
    </row>
    <row r="4718" customFormat="false" ht="15" hidden="false" customHeight="false" outlineLevel="0" collapsed="false">
      <c r="A4718" s="28" t="n">
        <v>45777</v>
      </c>
      <c r="B4718" s="21" t="s">
        <v>124</v>
      </c>
      <c r="C4718" s="21" t="s">
        <v>112</v>
      </c>
      <c r="D4718" s="29" t="n">
        <v>-1</v>
      </c>
      <c r="E4718" s="29" t="n">
        <f aca="false">D4718/10</f>
        <v>-0.1</v>
      </c>
      <c r="F4718" s="29" t="n">
        <f aca="false">(E4718+Einstellungen!$B$20)*(1+Einstellungen!$B$10)</f>
        <v>22.08164</v>
      </c>
      <c r="G4718" s="21" t="str">
        <f aca="false">IF(F4718&lt;Einstellungen!$B$5,"ja","nein")</f>
        <v>ja</v>
      </c>
      <c r="H4718" s="21" t="s">
        <v>19</v>
      </c>
      <c r="I4718" s="29" t="n">
        <f aca="false">INDEX(Einstellungen!$B$27:$B$50,13)</f>
        <v>1.2</v>
      </c>
      <c r="J4718" s="29" t="n">
        <f aca="false">F4718*I4718</f>
        <v>26.497968</v>
      </c>
    </row>
    <row r="4719" customFormat="false" ht="15" hidden="false" customHeight="false" outlineLevel="0" collapsed="false">
      <c r="A4719" s="28" t="n">
        <v>45777</v>
      </c>
      <c r="B4719" s="21" t="s">
        <v>125</v>
      </c>
      <c r="C4719" s="21" t="s">
        <v>112</v>
      </c>
      <c r="D4719" s="29" t="n">
        <v>-6.21</v>
      </c>
      <c r="E4719" s="29" t="n">
        <f aca="false">D4719/10</f>
        <v>-0.621</v>
      </c>
      <c r="F4719" s="29" t="n">
        <f aca="false">(E4719+Einstellungen!$B$20)*(1+Einstellungen!$B$10)</f>
        <v>21.46165</v>
      </c>
      <c r="G4719" s="21" t="str">
        <f aca="false">IF(F4719&lt;Einstellungen!$B$5,"ja","nein")</f>
        <v>ja</v>
      </c>
      <c r="H4719" s="21" t="s">
        <v>19</v>
      </c>
      <c r="I4719" s="29" t="n">
        <f aca="false">INDEX(Einstellungen!$B$27:$B$50,14)</f>
        <v>1.15</v>
      </c>
      <c r="J4719" s="29" t="n">
        <f aca="false">F4719*I4719</f>
        <v>24.6808975</v>
      </c>
    </row>
    <row r="4720" customFormat="false" ht="15" hidden="false" customHeight="false" outlineLevel="0" collapsed="false">
      <c r="A4720" s="28" t="n">
        <v>45777</v>
      </c>
      <c r="B4720" s="21" t="s">
        <v>126</v>
      </c>
      <c r="C4720" s="21" t="s">
        <v>112</v>
      </c>
      <c r="D4720" s="29" t="n">
        <v>-3</v>
      </c>
      <c r="E4720" s="29" t="n">
        <f aca="false">D4720/10</f>
        <v>-0.3</v>
      </c>
      <c r="F4720" s="29" t="n">
        <f aca="false">(E4720+Einstellungen!$B$20)*(1+Einstellungen!$B$10)</f>
        <v>21.84364</v>
      </c>
      <c r="G4720" s="21" t="str">
        <f aca="false">IF(F4720&lt;Einstellungen!$B$5,"ja","nein")</f>
        <v>ja</v>
      </c>
      <c r="H4720" s="21" t="s">
        <v>19</v>
      </c>
      <c r="I4720" s="29" t="n">
        <f aca="false">INDEX(Einstellungen!$B$27:$B$50,15)</f>
        <v>1</v>
      </c>
      <c r="J4720" s="29" t="n">
        <f aca="false">F4720*I4720</f>
        <v>21.84364</v>
      </c>
    </row>
    <row r="4721" customFormat="false" ht="15" hidden="false" customHeight="false" outlineLevel="0" collapsed="false">
      <c r="A4721" s="28" t="n">
        <v>45777</v>
      </c>
      <c r="B4721" s="21" t="s">
        <v>127</v>
      </c>
      <c r="C4721" s="21" t="s">
        <v>112</v>
      </c>
      <c r="D4721" s="29" t="n">
        <v>-0.02</v>
      </c>
      <c r="E4721" s="29" t="n">
        <f aca="false">D4721/10</f>
        <v>-0.002</v>
      </c>
      <c r="F4721" s="29" t="n">
        <f aca="false">(E4721+Einstellungen!$B$20)*(1+Einstellungen!$B$10)</f>
        <v>22.19826</v>
      </c>
      <c r="G4721" s="21" t="str">
        <f aca="false">IF(F4721&lt;Einstellungen!$B$5,"ja","nein")</f>
        <v>ja</v>
      </c>
      <c r="H4721" s="21" t="s">
        <v>19</v>
      </c>
      <c r="I4721" s="29" t="n">
        <f aca="false">INDEX(Einstellungen!$B$27:$B$50,16)</f>
        <v>0.95</v>
      </c>
      <c r="J4721" s="29" t="n">
        <f aca="false">F4721*I4721</f>
        <v>21.088347</v>
      </c>
    </row>
    <row r="4722" customFormat="false" ht="15" hidden="false" customHeight="false" outlineLevel="0" collapsed="false">
      <c r="A4722" s="28" t="n">
        <v>45777</v>
      </c>
      <c r="B4722" s="21" t="s">
        <v>128</v>
      </c>
      <c r="C4722" s="21" t="s">
        <v>112</v>
      </c>
      <c r="D4722" s="29" t="n">
        <v>19.91</v>
      </c>
      <c r="E4722" s="29" t="n">
        <f aca="false">D4722/10</f>
        <v>1.991</v>
      </c>
      <c r="F4722" s="29" t="n">
        <f aca="false">(E4722+Einstellungen!$B$20)*(1+Einstellungen!$B$10)</f>
        <v>24.56993</v>
      </c>
      <c r="G4722" s="21" t="str">
        <f aca="false">IF(F4722&lt;Einstellungen!$B$5,"ja","nein")</f>
        <v>ja</v>
      </c>
      <c r="H4722" s="21" t="s">
        <v>19</v>
      </c>
      <c r="I4722" s="29" t="n">
        <f aca="false">INDEX(Einstellungen!$B$27:$B$50,17)</f>
        <v>0.95</v>
      </c>
      <c r="J4722" s="29" t="n">
        <f aca="false">F4722*I4722</f>
        <v>23.3414335</v>
      </c>
    </row>
    <row r="4723" customFormat="false" ht="15" hidden="false" customHeight="false" outlineLevel="0" collapsed="false">
      <c r="A4723" s="28" t="n">
        <v>45777</v>
      </c>
      <c r="B4723" s="21" t="s">
        <v>129</v>
      </c>
      <c r="C4723" s="21" t="s">
        <v>112</v>
      </c>
      <c r="D4723" s="29" t="n">
        <v>78.39</v>
      </c>
      <c r="E4723" s="29" t="n">
        <f aca="false">D4723/10</f>
        <v>7.839</v>
      </c>
      <c r="F4723" s="29" t="n">
        <f aca="false">(E4723+Einstellungen!$B$20)*(1+Einstellungen!$B$10)</f>
        <v>31.52905</v>
      </c>
      <c r="G4723" s="21" t="str">
        <f aca="false">IF(F4723&lt;Einstellungen!$B$5,"ja","nein")</f>
        <v>nein</v>
      </c>
      <c r="H4723" s="21" t="s">
        <v>19</v>
      </c>
      <c r="I4723" s="29" t="n">
        <f aca="false">INDEX(Einstellungen!$B$27:$B$50,18)</f>
        <v>1.1</v>
      </c>
      <c r="J4723" s="29" t="n">
        <f aca="false">F4723*I4723</f>
        <v>34.681955</v>
      </c>
    </row>
    <row r="4724" customFormat="false" ht="15" hidden="false" customHeight="false" outlineLevel="0" collapsed="false">
      <c r="A4724" s="28" t="n">
        <v>45777</v>
      </c>
      <c r="B4724" s="21" t="s">
        <v>130</v>
      </c>
      <c r="C4724" s="21" t="s">
        <v>112</v>
      </c>
      <c r="D4724" s="29" t="n">
        <v>101.8</v>
      </c>
      <c r="E4724" s="29" t="n">
        <f aca="false">D4724/10</f>
        <v>10.18</v>
      </c>
      <c r="F4724" s="29" t="n">
        <f aca="false">(E4724+Einstellungen!$B$20)*(1+Einstellungen!$B$10)</f>
        <v>34.31484</v>
      </c>
      <c r="G4724" s="21" t="str">
        <f aca="false">IF(F4724&lt;Einstellungen!$B$5,"ja","nein")</f>
        <v>nein</v>
      </c>
      <c r="H4724" s="21" t="s">
        <v>19</v>
      </c>
      <c r="I4724" s="29" t="n">
        <f aca="false">INDEX(Einstellungen!$B$27:$B$50,19)</f>
        <v>1.35</v>
      </c>
      <c r="J4724" s="29" t="n">
        <f aca="false">F4724*I4724</f>
        <v>46.325034</v>
      </c>
    </row>
    <row r="4725" customFormat="false" ht="15" hidden="false" customHeight="false" outlineLevel="0" collapsed="false">
      <c r="A4725" s="28" t="n">
        <v>45777</v>
      </c>
      <c r="B4725" s="21" t="s">
        <v>131</v>
      </c>
      <c r="C4725" s="21" t="s">
        <v>112</v>
      </c>
      <c r="D4725" s="29" t="n">
        <v>130.37</v>
      </c>
      <c r="E4725" s="29" t="n">
        <f aca="false">D4725/10</f>
        <v>13.037</v>
      </c>
      <c r="F4725" s="29" t="n">
        <f aca="false">(E4725+Einstellungen!$B$20)*(1+Einstellungen!$B$10)</f>
        <v>37.71467</v>
      </c>
      <c r="G4725" s="21" t="str">
        <f aca="false">IF(F4725&lt;Einstellungen!$B$5,"ja","nein")</f>
        <v>nein</v>
      </c>
      <c r="H4725" s="21" t="s">
        <v>19</v>
      </c>
      <c r="I4725" s="29" t="n">
        <f aca="false">INDEX(Einstellungen!$B$27:$B$50,20)</f>
        <v>1.45</v>
      </c>
      <c r="J4725" s="29" t="n">
        <f aca="false">F4725*I4725</f>
        <v>54.6862715</v>
      </c>
    </row>
    <row r="4726" customFormat="false" ht="15" hidden="false" customHeight="false" outlineLevel="0" collapsed="false">
      <c r="A4726" s="28" t="n">
        <v>45777</v>
      </c>
      <c r="B4726" s="21" t="s">
        <v>132</v>
      </c>
      <c r="C4726" s="21" t="s">
        <v>112</v>
      </c>
      <c r="D4726" s="29" t="n">
        <v>176.43</v>
      </c>
      <c r="E4726" s="29" t="n">
        <f aca="false">D4726/10</f>
        <v>17.643</v>
      </c>
      <c r="F4726" s="29" t="n">
        <f aca="false">(E4726+Einstellungen!$B$20)*(1+Einstellungen!$B$10)</f>
        <v>43.19581</v>
      </c>
      <c r="G4726" s="21" t="str">
        <f aca="false">IF(F4726&lt;Einstellungen!$B$5,"ja","nein")</f>
        <v>nein</v>
      </c>
      <c r="H4726" s="21" t="s">
        <v>19</v>
      </c>
      <c r="I4726" s="29" t="n">
        <f aca="false">INDEX(Einstellungen!$B$27:$B$50,21)</f>
        <v>1.4</v>
      </c>
      <c r="J4726" s="29" t="n">
        <f aca="false">F4726*I4726</f>
        <v>60.474134</v>
      </c>
    </row>
    <row r="4727" customFormat="false" ht="15" hidden="false" customHeight="false" outlineLevel="0" collapsed="false">
      <c r="A4727" s="28" t="n">
        <v>45777</v>
      </c>
      <c r="B4727" s="21" t="s">
        <v>133</v>
      </c>
      <c r="C4727" s="21" t="s">
        <v>112</v>
      </c>
      <c r="D4727" s="29" t="n">
        <v>128</v>
      </c>
      <c r="E4727" s="29" t="n">
        <f aca="false">D4727/10</f>
        <v>12.8</v>
      </c>
      <c r="F4727" s="29" t="n">
        <f aca="false">(E4727+Einstellungen!$B$20)*(1+Einstellungen!$B$10)</f>
        <v>37.43264</v>
      </c>
      <c r="G4727" s="21" t="str">
        <f aca="false">IF(F4727&lt;Einstellungen!$B$5,"ja","nein")</f>
        <v>nein</v>
      </c>
      <c r="H4727" s="21" t="s">
        <v>19</v>
      </c>
      <c r="I4727" s="29" t="n">
        <f aca="false">INDEX(Einstellungen!$B$27:$B$50,22)</f>
        <v>1.25</v>
      </c>
      <c r="J4727" s="29" t="n">
        <f aca="false">F4727*I4727</f>
        <v>46.7908</v>
      </c>
    </row>
    <row r="4728" customFormat="false" ht="15" hidden="false" customHeight="false" outlineLevel="0" collapsed="false">
      <c r="A4728" s="28" t="n">
        <v>45777</v>
      </c>
      <c r="B4728" s="21" t="s">
        <v>134</v>
      </c>
      <c r="C4728" s="21" t="s">
        <v>112</v>
      </c>
      <c r="D4728" s="29" t="n">
        <v>108.33</v>
      </c>
      <c r="E4728" s="29" t="n">
        <f aca="false">D4728/10</f>
        <v>10.833</v>
      </c>
      <c r="F4728" s="29" t="n">
        <f aca="false">(E4728+Einstellungen!$B$20)*(1+Einstellungen!$B$10)</f>
        <v>35.09191</v>
      </c>
      <c r="G4728" s="21" t="str">
        <f aca="false">IF(F4728&lt;Einstellungen!$B$5,"ja","nein")</f>
        <v>nein</v>
      </c>
      <c r="H4728" s="21" t="s">
        <v>19</v>
      </c>
      <c r="I4728" s="29" t="n">
        <f aca="false">INDEX(Einstellungen!$B$27:$B$50,23)</f>
        <v>1.05</v>
      </c>
      <c r="J4728" s="29" t="n">
        <f aca="false">F4728*I4728</f>
        <v>36.8465055</v>
      </c>
    </row>
    <row r="4729" customFormat="false" ht="15" hidden="false" customHeight="false" outlineLevel="0" collapsed="false">
      <c r="A4729" s="28" t="n">
        <v>45777</v>
      </c>
      <c r="B4729" s="21" t="s">
        <v>135</v>
      </c>
      <c r="C4729" s="21" t="s">
        <v>112</v>
      </c>
      <c r="D4729" s="29" t="n">
        <v>98.68</v>
      </c>
      <c r="E4729" s="29" t="n">
        <f aca="false">D4729/10</f>
        <v>9.868</v>
      </c>
      <c r="F4729" s="29" t="n">
        <f aca="false">(E4729+Einstellungen!$B$20)*(1+Einstellungen!$B$10)</f>
        <v>33.94356</v>
      </c>
      <c r="G4729" s="21" t="str">
        <f aca="false">IF(F4729&lt;Einstellungen!$B$5,"ja","nein")</f>
        <v>nein</v>
      </c>
      <c r="H4729" s="21" t="s">
        <v>19</v>
      </c>
      <c r="I4729" s="29" t="n">
        <f aca="false">INDEX(Einstellungen!$B$27:$B$50,24)</f>
        <v>0.8</v>
      </c>
      <c r="J4729" s="29" t="n">
        <f aca="false">F4729*I4729</f>
        <v>27.154848</v>
      </c>
    </row>
    <row r="4730" customFormat="false" ht="15" hidden="false" customHeight="false" outlineLevel="0" collapsed="false">
      <c r="A4730" s="28" t="n">
        <v>45778</v>
      </c>
      <c r="B4730" s="21" t="s">
        <v>111</v>
      </c>
      <c r="C4730" s="21" t="s">
        <v>136</v>
      </c>
      <c r="D4730" s="29" t="n">
        <v>97.51</v>
      </c>
      <c r="E4730" s="29" t="n">
        <f aca="false">D4730/10</f>
        <v>9.751</v>
      </c>
      <c r="F4730" s="29" t="n">
        <f aca="false">(E4730+Einstellungen!$B$20)*(1+Einstellungen!$B$10)</f>
        <v>33.80433</v>
      </c>
      <c r="G4730" s="21" t="str">
        <f aca="false">IF(F4730&lt;Einstellungen!$B$5,"ja","nein")</f>
        <v>nein</v>
      </c>
      <c r="H4730" s="21" t="s">
        <v>20</v>
      </c>
      <c r="I4730" s="29" t="n">
        <f aca="false">INDEX(Einstellungen!$B$27:$B$50,1)</f>
        <v>0.6</v>
      </c>
      <c r="J4730" s="29" t="n">
        <f aca="false">F4730*I4730</f>
        <v>20.282598</v>
      </c>
    </row>
    <row r="4731" customFormat="false" ht="15" hidden="false" customHeight="false" outlineLevel="0" collapsed="false">
      <c r="A4731" s="28" t="n">
        <v>45778</v>
      </c>
      <c r="B4731" s="21" t="s">
        <v>113</v>
      </c>
      <c r="C4731" s="21" t="s">
        <v>136</v>
      </c>
      <c r="D4731" s="29" t="n">
        <v>91.78</v>
      </c>
      <c r="E4731" s="29" t="n">
        <f aca="false">D4731/10</f>
        <v>9.178</v>
      </c>
      <c r="F4731" s="29" t="n">
        <f aca="false">(E4731+Einstellungen!$B$20)*(1+Einstellungen!$B$10)</f>
        <v>33.12246</v>
      </c>
      <c r="G4731" s="21" t="str">
        <f aca="false">IF(F4731&lt;Einstellungen!$B$5,"ja","nein")</f>
        <v>nein</v>
      </c>
      <c r="H4731" s="21" t="s">
        <v>20</v>
      </c>
      <c r="I4731" s="29" t="n">
        <f aca="false">INDEX(Einstellungen!$B$27:$B$50,2)</f>
        <v>0.5</v>
      </c>
      <c r="J4731" s="29" t="n">
        <f aca="false">F4731*I4731</f>
        <v>16.56123</v>
      </c>
    </row>
    <row r="4732" customFormat="false" ht="15" hidden="false" customHeight="false" outlineLevel="0" collapsed="false">
      <c r="A4732" s="28" t="n">
        <v>45778</v>
      </c>
      <c r="B4732" s="21" t="s">
        <v>114</v>
      </c>
      <c r="C4732" s="21" t="s">
        <v>136</v>
      </c>
      <c r="D4732" s="29" t="n">
        <v>90.46</v>
      </c>
      <c r="E4732" s="29" t="n">
        <f aca="false">D4732/10</f>
        <v>9.046</v>
      </c>
      <c r="F4732" s="29" t="n">
        <f aca="false">(E4732+Einstellungen!$B$20)*(1+Einstellungen!$B$10)</f>
        <v>32.96538</v>
      </c>
      <c r="G4732" s="21" t="str">
        <f aca="false">IF(F4732&lt;Einstellungen!$B$5,"ja","nein")</f>
        <v>nein</v>
      </c>
      <c r="H4732" s="21" t="s">
        <v>20</v>
      </c>
      <c r="I4732" s="29" t="n">
        <f aca="false">INDEX(Einstellungen!$B$27:$B$50,3)</f>
        <v>0.45</v>
      </c>
      <c r="J4732" s="29" t="n">
        <f aca="false">F4732*I4732</f>
        <v>14.834421</v>
      </c>
    </row>
    <row r="4733" customFormat="false" ht="15" hidden="false" customHeight="false" outlineLevel="0" collapsed="false">
      <c r="A4733" s="28" t="n">
        <v>45778</v>
      </c>
      <c r="B4733" s="21" t="s">
        <v>115</v>
      </c>
      <c r="C4733" s="21" t="s">
        <v>136</v>
      </c>
      <c r="D4733" s="29" t="n">
        <v>90.63</v>
      </c>
      <c r="E4733" s="29" t="n">
        <f aca="false">D4733/10</f>
        <v>9.063</v>
      </c>
      <c r="F4733" s="29" t="n">
        <f aca="false">(E4733+Einstellungen!$B$20)*(1+Einstellungen!$B$10)</f>
        <v>32.98561</v>
      </c>
      <c r="G4733" s="21" t="str">
        <f aca="false">IF(F4733&lt;Einstellungen!$B$5,"ja","nein")</f>
        <v>nein</v>
      </c>
      <c r="H4733" s="21" t="s">
        <v>20</v>
      </c>
      <c r="I4733" s="29" t="n">
        <f aca="false">INDEX(Einstellungen!$B$27:$B$50,4)</f>
        <v>0.45</v>
      </c>
      <c r="J4733" s="29" t="n">
        <f aca="false">F4733*I4733</f>
        <v>14.8435245</v>
      </c>
    </row>
    <row r="4734" customFormat="false" ht="15" hidden="false" customHeight="false" outlineLevel="0" collapsed="false">
      <c r="A4734" s="28" t="n">
        <v>45778</v>
      </c>
      <c r="B4734" s="21" t="s">
        <v>116</v>
      </c>
      <c r="C4734" s="21" t="s">
        <v>136</v>
      </c>
      <c r="D4734" s="29" t="n">
        <v>90.5</v>
      </c>
      <c r="E4734" s="29" t="n">
        <f aca="false">D4734/10</f>
        <v>9.05</v>
      </c>
      <c r="F4734" s="29" t="n">
        <f aca="false">(E4734+Einstellungen!$B$20)*(1+Einstellungen!$B$10)</f>
        <v>32.97014</v>
      </c>
      <c r="G4734" s="21" t="str">
        <f aca="false">IF(F4734&lt;Einstellungen!$B$5,"ja","nein")</f>
        <v>nein</v>
      </c>
      <c r="H4734" s="21" t="s">
        <v>20</v>
      </c>
      <c r="I4734" s="29" t="n">
        <f aca="false">INDEX(Einstellungen!$B$27:$B$50,5)</f>
        <v>0.45</v>
      </c>
      <c r="J4734" s="29" t="n">
        <f aca="false">F4734*I4734</f>
        <v>14.836563</v>
      </c>
    </row>
    <row r="4735" customFormat="false" ht="15" hidden="false" customHeight="false" outlineLevel="0" collapsed="false">
      <c r="A4735" s="28" t="n">
        <v>45778</v>
      </c>
      <c r="B4735" s="21" t="s">
        <v>117</v>
      </c>
      <c r="C4735" s="21" t="s">
        <v>136</v>
      </c>
      <c r="D4735" s="29" t="n">
        <v>84.16</v>
      </c>
      <c r="E4735" s="29" t="n">
        <f aca="false">D4735/10</f>
        <v>8.416</v>
      </c>
      <c r="F4735" s="29" t="n">
        <f aca="false">(E4735+Einstellungen!$B$20)*(1+Einstellungen!$B$10)</f>
        <v>32.21568</v>
      </c>
      <c r="G4735" s="21" t="str">
        <f aca="false">IF(F4735&lt;Einstellungen!$B$5,"ja","nein")</f>
        <v>nein</v>
      </c>
      <c r="H4735" s="21" t="s">
        <v>20</v>
      </c>
      <c r="I4735" s="29" t="n">
        <f aca="false">INDEX(Einstellungen!$B$27:$B$50,6)</f>
        <v>0.5</v>
      </c>
      <c r="J4735" s="29" t="n">
        <f aca="false">F4735*I4735</f>
        <v>16.10784</v>
      </c>
    </row>
    <row r="4736" customFormat="false" ht="15" hidden="false" customHeight="false" outlineLevel="0" collapsed="false">
      <c r="A4736" s="28" t="n">
        <v>45778</v>
      </c>
      <c r="B4736" s="21" t="s">
        <v>118</v>
      </c>
      <c r="C4736" s="21" t="s">
        <v>136</v>
      </c>
      <c r="D4736" s="29" t="n">
        <v>83.94</v>
      </c>
      <c r="E4736" s="29" t="n">
        <f aca="false">D4736/10</f>
        <v>8.394</v>
      </c>
      <c r="F4736" s="29" t="n">
        <f aca="false">(E4736+Einstellungen!$B$20)*(1+Einstellungen!$B$10)</f>
        <v>32.1895</v>
      </c>
      <c r="G4736" s="21" t="str">
        <f aca="false">IF(F4736&lt;Einstellungen!$B$5,"ja","nein")</f>
        <v>nein</v>
      </c>
      <c r="H4736" s="21" t="s">
        <v>20</v>
      </c>
      <c r="I4736" s="29" t="n">
        <f aca="false">INDEX(Einstellungen!$B$27:$B$50,7)</f>
        <v>0.7</v>
      </c>
      <c r="J4736" s="29" t="n">
        <f aca="false">F4736*I4736</f>
        <v>22.53265</v>
      </c>
    </row>
    <row r="4737" customFormat="false" ht="15" hidden="false" customHeight="false" outlineLevel="0" collapsed="false">
      <c r="A4737" s="28" t="n">
        <v>45778</v>
      </c>
      <c r="B4737" s="21" t="s">
        <v>119</v>
      </c>
      <c r="C4737" s="21" t="s">
        <v>136</v>
      </c>
      <c r="D4737" s="29" t="n">
        <v>78.04</v>
      </c>
      <c r="E4737" s="29" t="n">
        <f aca="false">D4737/10</f>
        <v>7.804</v>
      </c>
      <c r="F4737" s="29" t="n">
        <f aca="false">(E4737+Einstellungen!$B$20)*(1+Einstellungen!$B$10)</f>
        <v>31.4874</v>
      </c>
      <c r="G4737" s="21" t="str">
        <f aca="false">IF(F4737&lt;Einstellungen!$B$5,"ja","nein")</f>
        <v>nein</v>
      </c>
      <c r="H4737" s="21" t="s">
        <v>20</v>
      </c>
      <c r="I4737" s="29" t="n">
        <f aca="false">INDEX(Einstellungen!$B$27:$B$50,8)</f>
        <v>0.95</v>
      </c>
      <c r="J4737" s="29" t="n">
        <f aca="false">F4737*I4737</f>
        <v>29.91303</v>
      </c>
    </row>
    <row r="4738" customFormat="false" ht="15" hidden="false" customHeight="false" outlineLevel="0" collapsed="false">
      <c r="A4738" s="28" t="n">
        <v>45778</v>
      </c>
      <c r="B4738" s="21" t="s">
        <v>120</v>
      </c>
      <c r="C4738" s="21" t="s">
        <v>136</v>
      </c>
      <c r="D4738" s="29" t="n">
        <v>62.1</v>
      </c>
      <c r="E4738" s="29" t="n">
        <f aca="false">D4738/10</f>
        <v>6.21</v>
      </c>
      <c r="F4738" s="29" t="n">
        <f aca="false">(E4738+Einstellungen!$B$20)*(1+Einstellungen!$B$10)</f>
        <v>29.59054</v>
      </c>
      <c r="G4738" s="21" t="str">
        <f aca="false">IF(F4738&lt;Einstellungen!$B$5,"ja","nein")</f>
        <v>nein</v>
      </c>
      <c r="H4738" s="21" t="s">
        <v>20</v>
      </c>
      <c r="I4738" s="29" t="n">
        <f aca="false">INDEX(Einstellungen!$B$27:$B$50,9)</f>
        <v>1.05</v>
      </c>
      <c r="J4738" s="29" t="n">
        <f aca="false">F4738*I4738</f>
        <v>31.070067</v>
      </c>
    </row>
    <row r="4739" customFormat="false" ht="15" hidden="false" customHeight="false" outlineLevel="0" collapsed="false">
      <c r="A4739" s="28" t="n">
        <v>45778</v>
      </c>
      <c r="B4739" s="21" t="s">
        <v>121</v>
      </c>
      <c r="C4739" s="21" t="s">
        <v>136</v>
      </c>
      <c r="D4739" s="29" t="n">
        <v>0</v>
      </c>
      <c r="E4739" s="29" t="n">
        <f aca="false">D4739/10</f>
        <v>0</v>
      </c>
      <c r="F4739" s="29" t="n">
        <f aca="false">(E4739+Einstellungen!$B$20)*(1+Einstellungen!$B$10)</f>
        <v>22.20064</v>
      </c>
      <c r="G4739" s="21" t="str">
        <f aca="false">IF(F4739&lt;Einstellungen!$B$5,"ja","nein")</f>
        <v>ja</v>
      </c>
      <c r="H4739" s="21" t="s">
        <v>20</v>
      </c>
      <c r="I4739" s="29" t="n">
        <f aca="false">INDEX(Einstellungen!$B$27:$B$50,10)</f>
        <v>1.05</v>
      </c>
      <c r="J4739" s="29" t="n">
        <f aca="false">F4739*I4739</f>
        <v>23.310672</v>
      </c>
    </row>
    <row r="4740" customFormat="false" ht="15" hidden="false" customHeight="false" outlineLevel="0" collapsed="false">
      <c r="A4740" s="28" t="n">
        <v>45778</v>
      </c>
      <c r="B4740" s="21" t="s">
        <v>122</v>
      </c>
      <c r="C4740" s="21" t="s">
        <v>136</v>
      </c>
      <c r="D4740" s="29" t="n">
        <v>-3</v>
      </c>
      <c r="E4740" s="29" t="n">
        <f aca="false">D4740/10</f>
        <v>-0.3</v>
      </c>
      <c r="F4740" s="29" t="n">
        <f aca="false">(E4740+Einstellungen!$B$20)*(1+Einstellungen!$B$10)</f>
        <v>21.84364</v>
      </c>
      <c r="G4740" s="21" t="str">
        <f aca="false">IF(F4740&lt;Einstellungen!$B$5,"ja","nein")</f>
        <v>ja</v>
      </c>
      <c r="H4740" s="21" t="s">
        <v>20</v>
      </c>
      <c r="I4740" s="29" t="n">
        <f aca="false">INDEX(Einstellungen!$B$27:$B$50,11)</f>
        <v>1.05</v>
      </c>
      <c r="J4740" s="29" t="n">
        <f aca="false">F4740*I4740</f>
        <v>22.935822</v>
      </c>
    </row>
    <row r="4741" customFormat="false" ht="15" hidden="false" customHeight="false" outlineLevel="0" collapsed="false">
      <c r="A4741" s="28" t="n">
        <v>45778</v>
      </c>
      <c r="B4741" s="21" t="s">
        <v>123</v>
      </c>
      <c r="C4741" s="21" t="s">
        <v>136</v>
      </c>
      <c r="D4741" s="29" t="n">
        <v>-40.1</v>
      </c>
      <c r="E4741" s="29" t="n">
        <f aca="false">D4741/10</f>
        <v>-4.01</v>
      </c>
      <c r="F4741" s="29" t="n">
        <f aca="false">(E4741+Einstellungen!$B$20)*(1+Einstellungen!$B$10)</f>
        <v>17.42874</v>
      </c>
      <c r="G4741" s="21" t="str">
        <f aca="false">IF(F4741&lt;Einstellungen!$B$5,"ja","nein")</f>
        <v>ja</v>
      </c>
      <c r="H4741" s="21" t="s">
        <v>20</v>
      </c>
      <c r="I4741" s="29" t="n">
        <f aca="false">INDEX(Einstellungen!$B$27:$B$50,12)</f>
        <v>1.1</v>
      </c>
      <c r="J4741" s="29" t="n">
        <f aca="false">F4741*I4741</f>
        <v>19.171614</v>
      </c>
    </row>
    <row r="4742" customFormat="false" ht="15" hidden="false" customHeight="false" outlineLevel="0" collapsed="false">
      <c r="A4742" s="28" t="n">
        <v>45778</v>
      </c>
      <c r="B4742" s="21" t="s">
        <v>124</v>
      </c>
      <c r="C4742" s="21" t="s">
        <v>136</v>
      </c>
      <c r="D4742" s="29" t="n">
        <v>-85.01</v>
      </c>
      <c r="E4742" s="29" t="n">
        <f aca="false">D4742/10</f>
        <v>-8.501</v>
      </c>
      <c r="F4742" s="29" t="n">
        <f aca="false">(E4742+Einstellungen!$B$20)*(1+Einstellungen!$B$10)</f>
        <v>12.08445</v>
      </c>
      <c r="G4742" s="21" t="str">
        <f aca="false">IF(F4742&lt;Einstellungen!$B$5,"ja","nein")</f>
        <v>ja</v>
      </c>
      <c r="H4742" s="21" t="s">
        <v>20</v>
      </c>
      <c r="I4742" s="29" t="n">
        <f aca="false">INDEX(Einstellungen!$B$27:$B$50,13)</f>
        <v>1.2</v>
      </c>
      <c r="J4742" s="29" t="n">
        <f aca="false">F4742*I4742</f>
        <v>14.50134</v>
      </c>
    </row>
    <row r="4743" customFormat="false" ht="15" hidden="false" customHeight="false" outlineLevel="0" collapsed="false">
      <c r="A4743" s="28" t="n">
        <v>45778</v>
      </c>
      <c r="B4743" s="21" t="s">
        <v>125</v>
      </c>
      <c r="C4743" s="21" t="s">
        <v>136</v>
      </c>
      <c r="D4743" s="29" t="n">
        <v>-129.99</v>
      </c>
      <c r="E4743" s="29" t="n">
        <f aca="false">D4743/10</f>
        <v>-12.999</v>
      </c>
      <c r="F4743" s="29" t="n">
        <f aca="false">(E4743+Einstellungen!$B$20)*(1+Einstellungen!$B$10)</f>
        <v>6.73183</v>
      </c>
      <c r="G4743" s="21" t="str">
        <f aca="false">IF(F4743&lt;Einstellungen!$B$5,"ja","nein")</f>
        <v>ja</v>
      </c>
      <c r="H4743" s="21" t="s">
        <v>20</v>
      </c>
      <c r="I4743" s="29" t="n">
        <f aca="false">INDEX(Einstellungen!$B$27:$B$50,14)</f>
        <v>1.15</v>
      </c>
      <c r="J4743" s="29" t="n">
        <f aca="false">F4743*I4743</f>
        <v>7.7416045</v>
      </c>
    </row>
    <row r="4744" customFormat="false" ht="15" hidden="false" customHeight="false" outlineLevel="0" collapsed="false">
      <c r="A4744" s="28" t="n">
        <v>45778</v>
      </c>
      <c r="B4744" s="21" t="s">
        <v>126</v>
      </c>
      <c r="C4744" s="21" t="s">
        <v>136</v>
      </c>
      <c r="D4744" s="29" t="n">
        <v>-118.11</v>
      </c>
      <c r="E4744" s="29" t="n">
        <f aca="false">D4744/10</f>
        <v>-11.811</v>
      </c>
      <c r="F4744" s="29" t="n">
        <f aca="false">(E4744+Einstellungen!$B$20)*(1+Einstellungen!$B$10)</f>
        <v>8.14555</v>
      </c>
      <c r="G4744" s="21" t="str">
        <f aca="false">IF(F4744&lt;Einstellungen!$B$5,"ja","nein")</f>
        <v>ja</v>
      </c>
      <c r="H4744" s="21" t="s">
        <v>20</v>
      </c>
      <c r="I4744" s="29" t="n">
        <f aca="false">INDEX(Einstellungen!$B$27:$B$50,15)</f>
        <v>1</v>
      </c>
      <c r="J4744" s="29" t="n">
        <f aca="false">F4744*I4744</f>
        <v>8.14555</v>
      </c>
    </row>
    <row r="4745" customFormat="false" ht="15" hidden="false" customHeight="false" outlineLevel="0" collapsed="false">
      <c r="A4745" s="28" t="n">
        <v>45778</v>
      </c>
      <c r="B4745" s="21" t="s">
        <v>127</v>
      </c>
      <c r="C4745" s="21" t="s">
        <v>136</v>
      </c>
      <c r="D4745" s="29" t="n">
        <v>-49.99</v>
      </c>
      <c r="E4745" s="29" t="n">
        <f aca="false">D4745/10</f>
        <v>-4.999</v>
      </c>
      <c r="F4745" s="29" t="n">
        <f aca="false">(E4745+Einstellungen!$B$20)*(1+Einstellungen!$B$10)</f>
        <v>16.25183</v>
      </c>
      <c r="G4745" s="21" t="str">
        <f aca="false">IF(F4745&lt;Einstellungen!$B$5,"ja","nein")</f>
        <v>ja</v>
      </c>
      <c r="H4745" s="21" t="s">
        <v>20</v>
      </c>
      <c r="I4745" s="29" t="n">
        <f aca="false">INDEX(Einstellungen!$B$27:$B$50,16)</f>
        <v>0.95</v>
      </c>
      <c r="J4745" s="29" t="n">
        <f aca="false">F4745*I4745</f>
        <v>15.4392385</v>
      </c>
    </row>
    <row r="4746" customFormat="false" ht="15" hidden="false" customHeight="false" outlineLevel="0" collapsed="false">
      <c r="A4746" s="28" t="n">
        <v>45778</v>
      </c>
      <c r="B4746" s="21" t="s">
        <v>128</v>
      </c>
      <c r="C4746" s="21" t="s">
        <v>136</v>
      </c>
      <c r="D4746" s="29" t="n">
        <v>-5.17</v>
      </c>
      <c r="E4746" s="29" t="n">
        <f aca="false">D4746/10</f>
        <v>-0.517</v>
      </c>
      <c r="F4746" s="29" t="n">
        <f aca="false">(E4746+Einstellungen!$B$20)*(1+Einstellungen!$B$10)</f>
        <v>21.58541</v>
      </c>
      <c r="G4746" s="21" t="str">
        <f aca="false">IF(F4746&lt;Einstellungen!$B$5,"ja","nein")</f>
        <v>ja</v>
      </c>
      <c r="H4746" s="21" t="s">
        <v>20</v>
      </c>
      <c r="I4746" s="29" t="n">
        <f aca="false">INDEX(Einstellungen!$B$27:$B$50,17)</f>
        <v>0.95</v>
      </c>
      <c r="J4746" s="29" t="n">
        <f aca="false">F4746*I4746</f>
        <v>20.5061395</v>
      </c>
    </row>
    <row r="4747" customFormat="false" ht="15" hidden="false" customHeight="false" outlineLevel="0" collapsed="false">
      <c r="A4747" s="28" t="n">
        <v>45778</v>
      </c>
      <c r="B4747" s="21" t="s">
        <v>129</v>
      </c>
      <c r="C4747" s="21" t="s">
        <v>136</v>
      </c>
      <c r="D4747" s="29" t="n">
        <v>40.77</v>
      </c>
      <c r="E4747" s="29" t="n">
        <f aca="false">D4747/10</f>
        <v>4.077</v>
      </c>
      <c r="F4747" s="29" t="n">
        <f aca="false">(E4747+Einstellungen!$B$20)*(1+Einstellungen!$B$10)</f>
        <v>27.05227</v>
      </c>
      <c r="G4747" s="21" t="str">
        <f aca="false">IF(F4747&lt;Einstellungen!$B$5,"ja","nein")</f>
        <v>ja</v>
      </c>
      <c r="H4747" s="21" t="s">
        <v>20</v>
      </c>
      <c r="I4747" s="29" t="n">
        <f aca="false">INDEX(Einstellungen!$B$27:$B$50,18)</f>
        <v>1.1</v>
      </c>
      <c r="J4747" s="29" t="n">
        <f aca="false">F4747*I4747</f>
        <v>29.757497</v>
      </c>
    </row>
    <row r="4748" customFormat="false" ht="15" hidden="false" customHeight="false" outlineLevel="0" collapsed="false">
      <c r="A4748" s="28" t="n">
        <v>45778</v>
      </c>
      <c r="B4748" s="21" t="s">
        <v>130</v>
      </c>
      <c r="C4748" s="21" t="s">
        <v>136</v>
      </c>
      <c r="D4748" s="29" t="n">
        <v>96.14</v>
      </c>
      <c r="E4748" s="29" t="n">
        <f aca="false">D4748/10</f>
        <v>9.614</v>
      </c>
      <c r="F4748" s="29" t="n">
        <f aca="false">(E4748+Einstellungen!$B$20)*(1+Einstellungen!$B$10)</f>
        <v>33.6413</v>
      </c>
      <c r="G4748" s="21" t="str">
        <f aca="false">IF(F4748&lt;Einstellungen!$B$5,"ja","nein")</f>
        <v>nein</v>
      </c>
      <c r="H4748" s="21" t="s">
        <v>20</v>
      </c>
      <c r="I4748" s="29" t="n">
        <f aca="false">INDEX(Einstellungen!$B$27:$B$50,19)</f>
        <v>1.35</v>
      </c>
      <c r="J4748" s="29" t="n">
        <f aca="false">F4748*I4748</f>
        <v>45.415755</v>
      </c>
    </row>
    <row r="4749" customFormat="false" ht="15" hidden="false" customHeight="false" outlineLevel="0" collapsed="false">
      <c r="A4749" s="28" t="n">
        <v>45778</v>
      </c>
      <c r="B4749" s="21" t="s">
        <v>131</v>
      </c>
      <c r="C4749" s="21" t="s">
        <v>136</v>
      </c>
      <c r="D4749" s="29" t="n">
        <v>129.87</v>
      </c>
      <c r="E4749" s="29" t="n">
        <f aca="false">D4749/10</f>
        <v>12.987</v>
      </c>
      <c r="F4749" s="29" t="n">
        <f aca="false">(E4749+Einstellungen!$B$20)*(1+Einstellungen!$B$10)</f>
        <v>37.65517</v>
      </c>
      <c r="G4749" s="21" t="str">
        <f aca="false">IF(F4749&lt;Einstellungen!$B$5,"ja","nein")</f>
        <v>nein</v>
      </c>
      <c r="H4749" s="21" t="s">
        <v>20</v>
      </c>
      <c r="I4749" s="29" t="n">
        <f aca="false">INDEX(Einstellungen!$B$27:$B$50,20)</f>
        <v>1.45</v>
      </c>
      <c r="J4749" s="29" t="n">
        <f aca="false">F4749*I4749</f>
        <v>54.5999965</v>
      </c>
    </row>
    <row r="4750" customFormat="false" ht="15" hidden="false" customHeight="false" outlineLevel="0" collapsed="false">
      <c r="A4750" s="28" t="n">
        <v>45778</v>
      </c>
      <c r="B4750" s="21" t="s">
        <v>132</v>
      </c>
      <c r="C4750" s="21" t="s">
        <v>136</v>
      </c>
      <c r="D4750" s="29" t="n">
        <v>164.38</v>
      </c>
      <c r="E4750" s="29" t="n">
        <f aca="false">D4750/10</f>
        <v>16.438</v>
      </c>
      <c r="F4750" s="29" t="n">
        <f aca="false">(E4750+Einstellungen!$B$20)*(1+Einstellungen!$B$10)</f>
        <v>41.76186</v>
      </c>
      <c r="G4750" s="21" t="str">
        <f aca="false">IF(F4750&lt;Einstellungen!$B$5,"ja","nein")</f>
        <v>nein</v>
      </c>
      <c r="H4750" s="21" t="s">
        <v>20</v>
      </c>
      <c r="I4750" s="29" t="n">
        <f aca="false">INDEX(Einstellungen!$B$27:$B$50,21)</f>
        <v>1.4</v>
      </c>
      <c r="J4750" s="29" t="n">
        <f aca="false">F4750*I4750</f>
        <v>58.466604</v>
      </c>
    </row>
    <row r="4751" customFormat="false" ht="15" hidden="false" customHeight="false" outlineLevel="0" collapsed="false">
      <c r="A4751" s="28" t="n">
        <v>45778</v>
      </c>
      <c r="B4751" s="21" t="s">
        <v>133</v>
      </c>
      <c r="C4751" s="21" t="s">
        <v>136</v>
      </c>
      <c r="D4751" s="29" t="n">
        <v>122.45</v>
      </c>
      <c r="E4751" s="29" t="n">
        <f aca="false">D4751/10</f>
        <v>12.245</v>
      </c>
      <c r="F4751" s="29" t="n">
        <f aca="false">(E4751+Einstellungen!$B$20)*(1+Einstellungen!$B$10)</f>
        <v>36.77219</v>
      </c>
      <c r="G4751" s="21" t="str">
        <f aca="false">IF(F4751&lt;Einstellungen!$B$5,"ja","nein")</f>
        <v>nein</v>
      </c>
      <c r="H4751" s="21" t="s">
        <v>20</v>
      </c>
      <c r="I4751" s="29" t="n">
        <f aca="false">INDEX(Einstellungen!$B$27:$B$50,22)</f>
        <v>1.25</v>
      </c>
      <c r="J4751" s="29" t="n">
        <f aca="false">F4751*I4751</f>
        <v>45.9652375</v>
      </c>
    </row>
    <row r="4752" customFormat="false" ht="15" hidden="false" customHeight="false" outlineLevel="0" collapsed="false">
      <c r="A4752" s="28" t="n">
        <v>45778</v>
      </c>
      <c r="B4752" s="21" t="s">
        <v>134</v>
      </c>
      <c r="C4752" s="21" t="s">
        <v>136</v>
      </c>
      <c r="D4752" s="29" t="n">
        <v>100.73</v>
      </c>
      <c r="E4752" s="29" t="n">
        <f aca="false">D4752/10</f>
        <v>10.073</v>
      </c>
      <c r="F4752" s="29" t="n">
        <f aca="false">(E4752+Einstellungen!$B$20)*(1+Einstellungen!$B$10)</f>
        <v>34.18751</v>
      </c>
      <c r="G4752" s="21" t="str">
        <f aca="false">IF(F4752&lt;Einstellungen!$B$5,"ja","nein")</f>
        <v>nein</v>
      </c>
      <c r="H4752" s="21" t="s">
        <v>20</v>
      </c>
      <c r="I4752" s="29" t="n">
        <f aca="false">INDEX(Einstellungen!$B$27:$B$50,23)</f>
        <v>1.05</v>
      </c>
      <c r="J4752" s="29" t="n">
        <f aca="false">F4752*I4752</f>
        <v>35.8968855</v>
      </c>
    </row>
    <row r="4753" customFormat="false" ht="15" hidden="false" customHeight="false" outlineLevel="0" collapsed="false">
      <c r="A4753" s="28" t="n">
        <v>45778</v>
      </c>
      <c r="B4753" s="21" t="s">
        <v>135</v>
      </c>
      <c r="C4753" s="21" t="s">
        <v>136</v>
      </c>
      <c r="D4753" s="29" t="n">
        <v>87.1</v>
      </c>
      <c r="E4753" s="29" t="n">
        <f aca="false">D4753/10</f>
        <v>8.71</v>
      </c>
      <c r="F4753" s="29" t="n">
        <f aca="false">(E4753+Einstellungen!$B$20)*(1+Einstellungen!$B$10)</f>
        <v>32.56554</v>
      </c>
      <c r="G4753" s="21" t="str">
        <f aca="false">IF(F4753&lt;Einstellungen!$B$5,"ja","nein")</f>
        <v>nein</v>
      </c>
      <c r="H4753" s="21" t="s">
        <v>20</v>
      </c>
      <c r="I4753" s="29" t="n">
        <f aca="false">INDEX(Einstellungen!$B$27:$B$50,24)</f>
        <v>0.8</v>
      </c>
      <c r="J4753" s="29" t="n">
        <f aca="false">F4753*I4753</f>
        <v>26.052432</v>
      </c>
    </row>
    <row r="4754" customFormat="false" ht="15" hidden="false" customHeight="false" outlineLevel="0" collapsed="false">
      <c r="A4754" s="28" t="n">
        <v>45779</v>
      </c>
      <c r="B4754" s="21" t="s">
        <v>111</v>
      </c>
      <c r="C4754" s="21" t="s">
        <v>137</v>
      </c>
      <c r="D4754" s="29" t="n">
        <v>89.92</v>
      </c>
      <c r="E4754" s="29" t="n">
        <f aca="false">D4754/10</f>
        <v>8.992</v>
      </c>
      <c r="F4754" s="29" t="n">
        <f aca="false">(E4754+Einstellungen!$B$20)*(1+Einstellungen!$B$10)</f>
        <v>32.90112</v>
      </c>
      <c r="G4754" s="21" t="str">
        <f aca="false">IF(F4754&lt;Einstellungen!$B$5,"ja","nein")</f>
        <v>nein</v>
      </c>
      <c r="H4754" s="21" t="s">
        <v>20</v>
      </c>
      <c r="I4754" s="29" t="n">
        <f aca="false">INDEX(Einstellungen!$B$27:$B$50,1)</f>
        <v>0.6</v>
      </c>
      <c r="J4754" s="29" t="n">
        <f aca="false">F4754*I4754</f>
        <v>19.740672</v>
      </c>
    </row>
    <row r="4755" customFormat="false" ht="15" hidden="false" customHeight="false" outlineLevel="0" collapsed="false">
      <c r="A4755" s="28" t="n">
        <v>45779</v>
      </c>
      <c r="B4755" s="21" t="s">
        <v>113</v>
      </c>
      <c r="C4755" s="21" t="s">
        <v>137</v>
      </c>
      <c r="D4755" s="29" t="n">
        <v>77.12</v>
      </c>
      <c r="E4755" s="29" t="n">
        <f aca="false">D4755/10</f>
        <v>7.712</v>
      </c>
      <c r="F4755" s="29" t="n">
        <f aca="false">(E4755+Einstellungen!$B$20)*(1+Einstellungen!$B$10)</f>
        <v>31.37792</v>
      </c>
      <c r="G4755" s="21" t="str">
        <f aca="false">IF(F4755&lt;Einstellungen!$B$5,"ja","nein")</f>
        <v>nein</v>
      </c>
      <c r="H4755" s="21" t="s">
        <v>20</v>
      </c>
      <c r="I4755" s="29" t="n">
        <f aca="false">INDEX(Einstellungen!$B$27:$B$50,2)</f>
        <v>0.5</v>
      </c>
      <c r="J4755" s="29" t="n">
        <f aca="false">F4755*I4755</f>
        <v>15.68896</v>
      </c>
    </row>
    <row r="4756" customFormat="false" ht="15" hidden="false" customHeight="false" outlineLevel="0" collapsed="false">
      <c r="A4756" s="28" t="n">
        <v>45779</v>
      </c>
      <c r="B4756" s="21" t="s">
        <v>114</v>
      </c>
      <c r="C4756" s="21" t="s">
        <v>137</v>
      </c>
      <c r="D4756" s="29" t="n">
        <v>66.9</v>
      </c>
      <c r="E4756" s="29" t="n">
        <f aca="false">D4756/10</f>
        <v>6.69</v>
      </c>
      <c r="F4756" s="29" t="n">
        <f aca="false">(E4756+Einstellungen!$B$20)*(1+Einstellungen!$B$10)</f>
        <v>30.16174</v>
      </c>
      <c r="G4756" s="21" t="str">
        <f aca="false">IF(F4756&lt;Einstellungen!$B$5,"ja","nein")</f>
        <v>nein</v>
      </c>
      <c r="H4756" s="21" t="s">
        <v>20</v>
      </c>
      <c r="I4756" s="29" t="n">
        <f aca="false">INDEX(Einstellungen!$B$27:$B$50,3)</f>
        <v>0.45</v>
      </c>
      <c r="J4756" s="29" t="n">
        <f aca="false">F4756*I4756</f>
        <v>13.572783</v>
      </c>
    </row>
    <row r="4757" customFormat="false" ht="15" hidden="false" customHeight="false" outlineLevel="0" collapsed="false">
      <c r="A4757" s="28" t="n">
        <v>45779</v>
      </c>
      <c r="B4757" s="21" t="s">
        <v>115</v>
      </c>
      <c r="C4757" s="21" t="s">
        <v>137</v>
      </c>
      <c r="D4757" s="29" t="n">
        <v>63.91</v>
      </c>
      <c r="E4757" s="29" t="n">
        <f aca="false">D4757/10</f>
        <v>6.391</v>
      </c>
      <c r="F4757" s="29" t="n">
        <f aca="false">(E4757+Einstellungen!$B$20)*(1+Einstellungen!$B$10)</f>
        <v>29.80593</v>
      </c>
      <c r="G4757" s="21" t="str">
        <f aca="false">IF(F4757&lt;Einstellungen!$B$5,"ja","nein")</f>
        <v>nein</v>
      </c>
      <c r="H4757" s="21" t="s">
        <v>20</v>
      </c>
      <c r="I4757" s="29" t="n">
        <f aca="false">INDEX(Einstellungen!$B$27:$B$50,4)</f>
        <v>0.45</v>
      </c>
      <c r="J4757" s="29" t="n">
        <f aca="false">F4757*I4757</f>
        <v>13.4126685</v>
      </c>
    </row>
    <row r="4758" customFormat="false" ht="15" hidden="false" customHeight="false" outlineLevel="0" collapsed="false">
      <c r="A4758" s="28" t="n">
        <v>45779</v>
      </c>
      <c r="B4758" s="21" t="s">
        <v>116</v>
      </c>
      <c r="C4758" s="21" t="s">
        <v>137</v>
      </c>
      <c r="D4758" s="29" t="n">
        <v>66</v>
      </c>
      <c r="E4758" s="29" t="n">
        <f aca="false">D4758/10</f>
        <v>6.6</v>
      </c>
      <c r="F4758" s="29" t="n">
        <f aca="false">(E4758+Einstellungen!$B$20)*(1+Einstellungen!$B$10)</f>
        <v>30.05464</v>
      </c>
      <c r="G4758" s="21" t="str">
        <f aca="false">IF(F4758&lt;Einstellungen!$B$5,"ja","nein")</f>
        <v>nein</v>
      </c>
      <c r="H4758" s="21" t="s">
        <v>20</v>
      </c>
      <c r="I4758" s="29" t="n">
        <f aca="false">INDEX(Einstellungen!$B$27:$B$50,5)</f>
        <v>0.45</v>
      </c>
      <c r="J4758" s="29" t="n">
        <f aca="false">F4758*I4758</f>
        <v>13.524588</v>
      </c>
    </row>
    <row r="4759" customFormat="false" ht="15" hidden="false" customHeight="false" outlineLevel="0" collapsed="false">
      <c r="A4759" s="28" t="n">
        <v>45779</v>
      </c>
      <c r="B4759" s="21" t="s">
        <v>117</v>
      </c>
      <c r="C4759" s="21" t="s">
        <v>137</v>
      </c>
      <c r="D4759" s="29" t="n">
        <v>74.01</v>
      </c>
      <c r="E4759" s="29" t="n">
        <f aca="false">D4759/10</f>
        <v>7.401</v>
      </c>
      <c r="F4759" s="29" t="n">
        <f aca="false">(E4759+Einstellungen!$B$20)*(1+Einstellungen!$B$10)</f>
        <v>31.00783</v>
      </c>
      <c r="G4759" s="21" t="str">
        <f aca="false">IF(F4759&lt;Einstellungen!$B$5,"ja","nein")</f>
        <v>nein</v>
      </c>
      <c r="H4759" s="21" t="s">
        <v>20</v>
      </c>
      <c r="I4759" s="29" t="n">
        <f aca="false">INDEX(Einstellungen!$B$27:$B$50,6)</f>
        <v>0.5</v>
      </c>
      <c r="J4759" s="29" t="n">
        <f aca="false">F4759*I4759</f>
        <v>15.503915</v>
      </c>
    </row>
    <row r="4760" customFormat="false" ht="15" hidden="false" customHeight="false" outlineLevel="0" collapsed="false">
      <c r="A4760" s="28" t="n">
        <v>45779</v>
      </c>
      <c r="B4760" s="21" t="s">
        <v>118</v>
      </c>
      <c r="C4760" s="21" t="s">
        <v>137</v>
      </c>
      <c r="D4760" s="29" t="n">
        <v>86.83</v>
      </c>
      <c r="E4760" s="29" t="n">
        <f aca="false">D4760/10</f>
        <v>8.683</v>
      </c>
      <c r="F4760" s="29" t="n">
        <f aca="false">(E4760+Einstellungen!$B$20)*(1+Einstellungen!$B$10)</f>
        <v>32.53341</v>
      </c>
      <c r="G4760" s="21" t="str">
        <f aca="false">IF(F4760&lt;Einstellungen!$B$5,"ja","nein")</f>
        <v>nein</v>
      </c>
      <c r="H4760" s="21" t="s">
        <v>20</v>
      </c>
      <c r="I4760" s="29" t="n">
        <f aca="false">INDEX(Einstellungen!$B$27:$B$50,7)</f>
        <v>0.7</v>
      </c>
      <c r="J4760" s="29" t="n">
        <f aca="false">F4760*I4760</f>
        <v>22.773387</v>
      </c>
    </row>
    <row r="4761" customFormat="false" ht="15" hidden="false" customHeight="false" outlineLevel="0" collapsed="false">
      <c r="A4761" s="28" t="n">
        <v>45779</v>
      </c>
      <c r="B4761" s="21" t="s">
        <v>119</v>
      </c>
      <c r="C4761" s="21" t="s">
        <v>137</v>
      </c>
      <c r="D4761" s="29" t="n">
        <v>88.55</v>
      </c>
      <c r="E4761" s="29" t="n">
        <f aca="false">D4761/10</f>
        <v>8.855</v>
      </c>
      <c r="F4761" s="29" t="n">
        <f aca="false">(E4761+Einstellungen!$B$20)*(1+Einstellungen!$B$10)</f>
        <v>32.73809</v>
      </c>
      <c r="G4761" s="21" t="str">
        <f aca="false">IF(F4761&lt;Einstellungen!$B$5,"ja","nein")</f>
        <v>nein</v>
      </c>
      <c r="H4761" s="21" t="s">
        <v>20</v>
      </c>
      <c r="I4761" s="29" t="n">
        <f aca="false">INDEX(Einstellungen!$B$27:$B$50,8)</f>
        <v>0.95</v>
      </c>
      <c r="J4761" s="29" t="n">
        <f aca="false">F4761*I4761</f>
        <v>31.1011855</v>
      </c>
    </row>
    <row r="4762" customFormat="false" ht="15" hidden="false" customHeight="false" outlineLevel="0" collapsed="false">
      <c r="A4762" s="28" t="n">
        <v>45779</v>
      </c>
      <c r="B4762" s="21" t="s">
        <v>120</v>
      </c>
      <c r="C4762" s="21" t="s">
        <v>137</v>
      </c>
      <c r="D4762" s="29" t="n">
        <v>84.9</v>
      </c>
      <c r="E4762" s="29" t="n">
        <f aca="false">D4762/10</f>
        <v>8.49</v>
      </c>
      <c r="F4762" s="29" t="n">
        <f aca="false">(E4762+Einstellungen!$B$20)*(1+Einstellungen!$B$10)</f>
        <v>32.30374</v>
      </c>
      <c r="G4762" s="21" t="str">
        <f aca="false">IF(F4762&lt;Einstellungen!$B$5,"ja","nein")</f>
        <v>nein</v>
      </c>
      <c r="H4762" s="21" t="s">
        <v>20</v>
      </c>
      <c r="I4762" s="29" t="n">
        <f aca="false">INDEX(Einstellungen!$B$27:$B$50,9)</f>
        <v>1.05</v>
      </c>
      <c r="J4762" s="29" t="n">
        <f aca="false">F4762*I4762</f>
        <v>33.918927</v>
      </c>
    </row>
    <row r="4763" customFormat="false" ht="15" hidden="false" customHeight="false" outlineLevel="0" collapsed="false">
      <c r="A4763" s="28" t="n">
        <v>45779</v>
      </c>
      <c r="B4763" s="21" t="s">
        <v>121</v>
      </c>
      <c r="C4763" s="21" t="s">
        <v>137</v>
      </c>
      <c r="D4763" s="29" t="n">
        <v>55</v>
      </c>
      <c r="E4763" s="29" t="n">
        <f aca="false">D4763/10</f>
        <v>5.5</v>
      </c>
      <c r="F4763" s="29" t="n">
        <f aca="false">(E4763+Einstellungen!$B$20)*(1+Einstellungen!$B$10)</f>
        <v>28.74564</v>
      </c>
      <c r="G4763" s="21" t="str">
        <f aca="false">IF(F4763&lt;Einstellungen!$B$5,"ja","nein")</f>
        <v>ja</v>
      </c>
      <c r="H4763" s="21" t="s">
        <v>20</v>
      </c>
      <c r="I4763" s="29" t="n">
        <f aca="false">INDEX(Einstellungen!$B$27:$B$50,10)</f>
        <v>1.05</v>
      </c>
      <c r="J4763" s="29" t="n">
        <f aca="false">F4763*I4763</f>
        <v>30.182922</v>
      </c>
    </row>
    <row r="4764" customFormat="false" ht="15" hidden="false" customHeight="false" outlineLevel="0" collapsed="false">
      <c r="A4764" s="28" t="n">
        <v>45779</v>
      </c>
      <c r="B4764" s="21" t="s">
        <v>122</v>
      </c>
      <c r="C4764" s="21" t="s">
        <v>137</v>
      </c>
      <c r="D4764" s="29" t="n">
        <v>0.85</v>
      </c>
      <c r="E4764" s="29" t="n">
        <f aca="false">D4764/10</f>
        <v>0.085</v>
      </c>
      <c r="F4764" s="29" t="n">
        <f aca="false">(E4764+Einstellungen!$B$20)*(1+Einstellungen!$B$10)</f>
        <v>22.30179</v>
      </c>
      <c r="G4764" s="21" t="str">
        <f aca="false">IF(F4764&lt;Einstellungen!$B$5,"ja","nein")</f>
        <v>ja</v>
      </c>
      <c r="H4764" s="21" t="s">
        <v>20</v>
      </c>
      <c r="I4764" s="29" t="n">
        <f aca="false">INDEX(Einstellungen!$B$27:$B$50,11)</f>
        <v>1.05</v>
      </c>
      <c r="J4764" s="29" t="n">
        <f aca="false">F4764*I4764</f>
        <v>23.4168795</v>
      </c>
    </row>
    <row r="4765" customFormat="false" ht="15" hidden="false" customHeight="false" outlineLevel="0" collapsed="false">
      <c r="A4765" s="28" t="n">
        <v>45779</v>
      </c>
      <c r="B4765" s="21" t="s">
        <v>123</v>
      </c>
      <c r="C4765" s="21" t="s">
        <v>137</v>
      </c>
      <c r="D4765" s="29" t="n">
        <v>-0.01</v>
      </c>
      <c r="E4765" s="29" t="n">
        <f aca="false">D4765/10</f>
        <v>-0.001</v>
      </c>
      <c r="F4765" s="29" t="n">
        <f aca="false">(E4765+Einstellungen!$B$20)*(1+Einstellungen!$B$10)</f>
        <v>22.19945</v>
      </c>
      <c r="G4765" s="21" t="str">
        <f aca="false">IF(F4765&lt;Einstellungen!$B$5,"ja","nein")</f>
        <v>ja</v>
      </c>
      <c r="H4765" s="21" t="s">
        <v>20</v>
      </c>
      <c r="I4765" s="29" t="n">
        <f aca="false">INDEX(Einstellungen!$B$27:$B$50,12)</f>
        <v>1.1</v>
      </c>
      <c r="J4765" s="29" t="n">
        <f aca="false">F4765*I4765</f>
        <v>24.419395</v>
      </c>
    </row>
    <row r="4766" customFormat="false" ht="15" hidden="false" customHeight="false" outlineLevel="0" collapsed="false">
      <c r="A4766" s="28" t="n">
        <v>45779</v>
      </c>
      <c r="B4766" s="21" t="s">
        <v>124</v>
      </c>
      <c r="C4766" s="21" t="s">
        <v>137</v>
      </c>
      <c r="D4766" s="29" t="n">
        <v>-0.8</v>
      </c>
      <c r="E4766" s="29" t="n">
        <f aca="false">D4766/10</f>
        <v>-0.08</v>
      </c>
      <c r="F4766" s="29" t="n">
        <f aca="false">(E4766+Einstellungen!$B$20)*(1+Einstellungen!$B$10)</f>
        <v>22.10544</v>
      </c>
      <c r="G4766" s="21" t="str">
        <f aca="false">IF(F4766&lt;Einstellungen!$B$5,"ja","nein")</f>
        <v>ja</v>
      </c>
      <c r="H4766" s="21" t="s">
        <v>20</v>
      </c>
      <c r="I4766" s="29" t="n">
        <f aca="false">INDEX(Einstellungen!$B$27:$B$50,13)</f>
        <v>1.2</v>
      </c>
      <c r="J4766" s="29" t="n">
        <f aca="false">F4766*I4766</f>
        <v>26.526528</v>
      </c>
    </row>
    <row r="4767" customFormat="false" ht="15" hidden="false" customHeight="false" outlineLevel="0" collapsed="false">
      <c r="A4767" s="28" t="n">
        <v>45779</v>
      </c>
      <c r="B4767" s="21" t="s">
        <v>125</v>
      </c>
      <c r="C4767" s="21" t="s">
        <v>137</v>
      </c>
      <c r="D4767" s="29" t="n">
        <v>-3</v>
      </c>
      <c r="E4767" s="29" t="n">
        <f aca="false">D4767/10</f>
        <v>-0.3</v>
      </c>
      <c r="F4767" s="29" t="n">
        <f aca="false">(E4767+Einstellungen!$B$20)*(1+Einstellungen!$B$10)</f>
        <v>21.84364</v>
      </c>
      <c r="G4767" s="21" t="str">
        <f aca="false">IF(F4767&lt;Einstellungen!$B$5,"ja","nein")</f>
        <v>ja</v>
      </c>
      <c r="H4767" s="21" t="s">
        <v>20</v>
      </c>
      <c r="I4767" s="29" t="n">
        <f aca="false">INDEX(Einstellungen!$B$27:$B$50,14)</f>
        <v>1.15</v>
      </c>
      <c r="J4767" s="29" t="n">
        <f aca="false">F4767*I4767</f>
        <v>25.120186</v>
      </c>
    </row>
    <row r="4768" customFormat="false" ht="15" hidden="false" customHeight="false" outlineLevel="0" collapsed="false">
      <c r="A4768" s="28" t="n">
        <v>45779</v>
      </c>
      <c r="B4768" s="21" t="s">
        <v>126</v>
      </c>
      <c r="C4768" s="21" t="s">
        <v>137</v>
      </c>
      <c r="D4768" s="29" t="n">
        <v>-4</v>
      </c>
      <c r="E4768" s="29" t="n">
        <f aca="false">D4768/10</f>
        <v>-0.4</v>
      </c>
      <c r="F4768" s="29" t="n">
        <f aca="false">(E4768+Einstellungen!$B$20)*(1+Einstellungen!$B$10)</f>
        <v>21.72464</v>
      </c>
      <c r="G4768" s="21" t="str">
        <f aca="false">IF(F4768&lt;Einstellungen!$B$5,"ja","nein")</f>
        <v>ja</v>
      </c>
      <c r="H4768" s="21" t="s">
        <v>20</v>
      </c>
      <c r="I4768" s="29" t="n">
        <f aca="false">INDEX(Einstellungen!$B$27:$B$50,15)</f>
        <v>1</v>
      </c>
      <c r="J4768" s="29" t="n">
        <f aca="false">F4768*I4768</f>
        <v>21.72464</v>
      </c>
    </row>
    <row r="4769" customFormat="false" ht="15" hidden="false" customHeight="false" outlineLevel="0" collapsed="false">
      <c r="A4769" s="28" t="n">
        <v>45779</v>
      </c>
      <c r="B4769" s="21" t="s">
        <v>127</v>
      </c>
      <c r="C4769" s="21" t="s">
        <v>137</v>
      </c>
      <c r="D4769" s="29" t="n">
        <v>-0.08</v>
      </c>
      <c r="E4769" s="29" t="n">
        <f aca="false">D4769/10</f>
        <v>-0.008</v>
      </c>
      <c r="F4769" s="29" t="n">
        <f aca="false">(E4769+Einstellungen!$B$20)*(1+Einstellungen!$B$10)</f>
        <v>22.19112</v>
      </c>
      <c r="G4769" s="21" t="str">
        <f aca="false">IF(F4769&lt;Einstellungen!$B$5,"ja","nein")</f>
        <v>ja</v>
      </c>
      <c r="H4769" s="21" t="s">
        <v>20</v>
      </c>
      <c r="I4769" s="29" t="n">
        <f aca="false">INDEX(Einstellungen!$B$27:$B$50,16)</f>
        <v>0.95</v>
      </c>
      <c r="J4769" s="29" t="n">
        <f aca="false">F4769*I4769</f>
        <v>21.081564</v>
      </c>
    </row>
    <row r="4770" customFormat="false" ht="15" hidden="false" customHeight="false" outlineLevel="0" collapsed="false">
      <c r="A4770" s="28" t="n">
        <v>45779</v>
      </c>
      <c r="B4770" s="21" t="s">
        <v>128</v>
      </c>
      <c r="C4770" s="21" t="s">
        <v>137</v>
      </c>
      <c r="D4770" s="29" t="n">
        <v>0.3</v>
      </c>
      <c r="E4770" s="29" t="n">
        <f aca="false">D4770/10</f>
        <v>0.03</v>
      </c>
      <c r="F4770" s="29" t="n">
        <f aca="false">(E4770+Einstellungen!$B$20)*(1+Einstellungen!$B$10)</f>
        <v>22.23634</v>
      </c>
      <c r="G4770" s="21" t="str">
        <f aca="false">IF(F4770&lt;Einstellungen!$B$5,"ja","nein")</f>
        <v>ja</v>
      </c>
      <c r="H4770" s="21" t="s">
        <v>20</v>
      </c>
      <c r="I4770" s="29" t="n">
        <f aca="false">INDEX(Einstellungen!$B$27:$B$50,17)</f>
        <v>0.95</v>
      </c>
      <c r="J4770" s="29" t="n">
        <f aca="false">F4770*I4770</f>
        <v>21.124523</v>
      </c>
    </row>
    <row r="4771" customFormat="false" ht="15" hidden="false" customHeight="false" outlineLevel="0" collapsed="false">
      <c r="A4771" s="28" t="n">
        <v>45779</v>
      </c>
      <c r="B4771" s="21" t="s">
        <v>129</v>
      </c>
      <c r="C4771" s="21" t="s">
        <v>137</v>
      </c>
      <c r="D4771" s="29" t="n">
        <v>67.5</v>
      </c>
      <c r="E4771" s="29" t="n">
        <f aca="false">D4771/10</f>
        <v>6.75</v>
      </c>
      <c r="F4771" s="29" t="n">
        <f aca="false">(E4771+Einstellungen!$B$20)*(1+Einstellungen!$B$10)</f>
        <v>30.23314</v>
      </c>
      <c r="G4771" s="21" t="str">
        <f aca="false">IF(F4771&lt;Einstellungen!$B$5,"ja","nein")</f>
        <v>nein</v>
      </c>
      <c r="H4771" s="21" t="s">
        <v>20</v>
      </c>
      <c r="I4771" s="29" t="n">
        <f aca="false">INDEX(Einstellungen!$B$27:$B$50,18)</f>
        <v>1.1</v>
      </c>
      <c r="J4771" s="29" t="n">
        <f aca="false">F4771*I4771</f>
        <v>33.256454</v>
      </c>
    </row>
    <row r="4772" customFormat="false" ht="15" hidden="false" customHeight="false" outlineLevel="0" collapsed="false">
      <c r="A4772" s="28" t="n">
        <v>45779</v>
      </c>
      <c r="B4772" s="21" t="s">
        <v>130</v>
      </c>
      <c r="C4772" s="21" t="s">
        <v>137</v>
      </c>
      <c r="D4772" s="29" t="n">
        <v>99.9</v>
      </c>
      <c r="E4772" s="29" t="n">
        <f aca="false">D4772/10</f>
        <v>9.99</v>
      </c>
      <c r="F4772" s="29" t="n">
        <f aca="false">(E4772+Einstellungen!$B$20)*(1+Einstellungen!$B$10)</f>
        <v>34.08874</v>
      </c>
      <c r="G4772" s="21" t="str">
        <f aca="false">IF(F4772&lt;Einstellungen!$B$5,"ja","nein")</f>
        <v>nein</v>
      </c>
      <c r="H4772" s="21" t="s">
        <v>20</v>
      </c>
      <c r="I4772" s="29" t="n">
        <f aca="false">INDEX(Einstellungen!$B$27:$B$50,19)</f>
        <v>1.35</v>
      </c>
      <c r="J4772" s="29" t="n">
        <f aca="false">F4772*I4772</f>
        <v>46.019799</v>
      </c>
    </row>
    <row r="4773" customFormat="false" ht="15" hidden="false" customHeight="false" outlineLevel="0" collapsed="false">
      <c r="A4773" s="28" t="n">
        <v>45779</v>
      </c>
      <c r="B4773" s="21" t="s">
        <v>131</v>
      </c>
      <c r="C4773" s="21" t="s">
        <v>137</v>
      </c>
      <c r="D4773" s="29" t="n">
        <v>118.39</v>
      </c>
      <c r="E4773" s="29" t="n">
        <f aca="false">D4773/10</f>
        <v>11.839</v>
      </c>
      <c r="F4773" s="29" t="n">
        <f aca="false">(E4773+Einstellungen!$B$20)*(1+Einstellungen!$B$10)</f>
        <v>36.28905</v>
      </c>
      <c r="G4773" s="21" t="str">
        <f aca="false">IF(F4773&lt;Einstellungen!$B$5,"ja","nein")</f>
        <v>nein</v>
      </c>
      <c r="H4773" s="21" t="s">
        <v>20</v>
      </c>
      <c r="I4773" s="29" t="n">
        <f aca="false">INDEX(Einstellungen!$B$27:$B$50,20)</f>
        <v>1.45</v>
      </c>
      <c r="J4773" s="29" t="n">
        <f aca="false">F4773*I4773</f>
        <v>52.6191225</v>
      </c>
    </row>
    <row r="4774" customFormat="false" ht="15" hidden="false" customHeight="false" outlineLevel="0" collapsed="false">
      <c r="A4774" s="28" t="n">
        <v>45779</v>
      </c>
      <c r="B4774" s="21" t="s">
        <v>132</v>
      </c>
      <c r="C4774" s="21" t="s">
        <v>137</v>
      </c>
      <c r="D4774" s="29" t="n">
        <v>150.4</v>
      </c>
      <c r="E4774" s="29" t="n">
        <f aca="false">D4774/10</f>
        <v>15.04</v>
      </c>
      <c r="F4774" s="29" t="n">
        <f aca="false">(E4774+Einstellungen!$B$20)*(1+Einstellungen!$B$10)</f>
        <v>40.09824</v>
      </c>
      <c r="G4774" s="21" t="str">
        <f aca="false">IF(F4774&lt;Einstellungen!$B$5,"ja","nein")</f>
        <v>nein</v>
      </c>
      <c r="H4774" s="21" t="s">
        <v>20</v>
      </c>
      <c r="I4774" s="29" t="n">
        <f aca="false">INDEX(Einstellungen!$B$27:$B$50,21)</f>
        <v>1.4</v>
      </c>
      <c r="J4774" s="29" t="n">
        <f aca="false">F4774*I4774</f>
        <v>56.137536</v>
      </c>
    </row>
    <row r="4775" customFormat="false" ht="15" hidden="false" customHeight="false" outlineLevel="0" collapsed="false">
      <c r="A4775" s="28" t="n">
        <v>45779</v>
      </c>
      <c r="B4775" s="21" t="s">
        <v>133</v>
      </c>
      <c r="C4775" s="21" t="s">
        <v>137</v>
      </c>
      <c r="D4775" s="29" t="n">
        <v>121.24</v>
      </c>
      <c r="E4775" s="29" t="n">
        <f aca="false">D4775/10</f>
        <v>12.124</v>
      </c>
      <c r="F4775" s="29" t="n">
        <f aca="false">(E4775+Einstellungen!$B$20)*(1+Einstellungen!$B$10)</f>
        <v>36.6282</v>
      </c>
      <c r="G4775" s="21" t="str">
        <f aca="false">IF(F4775&lt;Einstellungen!$B$5,"ja","nein")</f>
        <v>nein</v>
      </c>
      <c r="H4775" s="21" t="s">
        <v>20</v>
      </c>
      <c r="I4775" s="29" t="n">
        <f aca="false">INDEX(Einstellungen!$B$27:$B$50,22)</f>
        <v>1.25</v>
      </c>
      <c r="J4775" s="29" t="n">
        <f aca="false">F4775*I4775</f>
        <v>45.78525</v>
      </c>
    </row>
    <row r="4776" customFormat="false" ht="15" hidden="false" customHeight="false" outlineLevel="0" collapsed="false">
      <c r="A4776" s="28" t="n">
        <v>45779</v>
      </c>
      <c r="B4776" s="21" t="s">
        <v>134</v>
      </c>
      <c r="C4776" s="21" t="s">
        <v>137</v>
      </c>
      <c r="D4776" s="29" t="n">
        <v>106.72</v>
      </c>
      <c r="E4776" s="29" t="n">
        <f aca="false">D4776/10</f>
        <v>10.672</v>
      </c>
      <c r="F4776" s="29" t="n">
        <f aca="false">(E4776+Einstellungen!$B$20)*(1+Einstellungen!$B$10)</f>
        <v>34.90032</v>
      </c>
      <c r="G4776" s="21" t="str">
        <f aca="false">IF(F4776&lt;Einstellungen!$B$5,"ja","nein")</f>
        <v>nein</v>
      </c>
      <c r="H4776" s="21" t="s">
        <v>20</v>
      </c>
      <c r="I4776" s="29" t="n">
        <f aca="false">INDEX(Einstellungen!$B$27:$B$50,23)</f>
        <v>1.05</v>
      </c>
      <c r="J4776" s="29" t="n">
        <f aca="false">F4776*I4776</f>
        <v>36.645336</v>
      </c>
    </row>
    <row r="4777" customFormat="false" ht="15" hidden="false" customHeight="false" outlineLevel="0" collapsed="false">
      <c r="A4777" s="28" t="n">
        <v>45779</v>
      </c>
      <c r="B4777" s="21" t="s">
        <v>135</v>
      </c>
      <c r="C4777" s="21" t="s">
        <v>137</v>
      </c>
      <c r="D4777" s="29" t="n">
        <v>96.44</v>
      </c>
      <c r="E4777" s="29" t="n">
        <f aca="false">D4777/10</f>
        <v>9.644</v>
      </c>
      <c r="F4777" s="29" t="n">
        <f aca="false">(E4777+Einstellungen!$B$20)*(1+Einstellungen!$B$10)</f>
        <v>33.677</v>
      </c>
      <c r="G4777" s="21" t="str">
        <f aca="false">IF(F4777&lt;Einstellungen!$B$5,"ja","nein")</f>
        <v>nein</v>
      </c>
      <c r="H4777" s="21" t="s">
        <v>20</v>
      </c>
      <c r="I4777" s="29" t="n">
        <f aca="false">INDEX(Einstellungen!$B$27:$B$50,24)</f>
        <v>0.8</v>
      </c>
      <c r="J4777" s="29" t="n">
        <f aca="false">F4777*I4777</f>
        <v>26.9416</v>
      </c>
    </row>
    <row r="4778" customFormat="false" ht="15" hidden="false" customHeight="false" outlineLevel="0" collapsed="false">
      <c r="A4778" s="28" t="n">
        <v>45780</v>
      </c>
      <c r="B4778" s="21" t="s">
        <v>111</v>
      </c>
      <c r="C4778" s="21" t="s">
        <v>138</v>
      </c>
      <c r="D4778" s="29" t="n">
        <v>97.81</v>
      </c>
      <c r="E4778" s="29" t="n">
        <f aca="false">D4778/10</f>
        <v>9.781</v>
      </c>
      <c r="F4778" s="29" t="n">
        <f aca="false">(E4778+Einstellungen!$B$20)*(1+Einstellungen!$B$10)</f>
        <v>33.84003</v>
      </c>
      <c r="G4778" s="21" t="str">
        <f aca="false">IF(F4778&lt;Einstellungen!$B$5,"ja","nein")</f>
        <v>nein</v>
      </c>
      <c r="H4778" s="21" t="s">
        <v>20</v>
      </c>
      <c r="I4778" s="29" t="n">
        <f aca="false">INDEX(Einstellungen!$B$27:$B$50,1)</f>
        <v>0.6</v>
      </c>
      <c r="J4778" s="29" t="n">
        <f aca="false">F4778*I4778</f>
        <v>20.304018</v>
      </c>
    </row>
    <row r="4779" customFormat="false" ht="15" hidden="false" customHeight="false" outlineLevel="0" collapsed="false">
      <c r="A4779" s="28" t="n">
        <v>45780</v>
      </c>
      <c r="B4779" s="21" t="s">
        <v>113</v>
      </c>
      <c r="C4779" s="21" t="s">
        <v>138</v>
      </c>
      <c r="D4779" s="29" t="n">
        <v>93.34</v>
      </c>
      <c r="E4779" s="29" t="n">
        <f aca="false">D4779/10</f>
        <v>9.334</v>
      </c>
      <c r="F4779" s="29" t="n">
        <f aca="false">(E4779+Einstellungen!$B$20)*(1+Einstellungen!$B$10)</f>
        <v>33.3081</v>
      </c>
      <c r="G4779" s="21" t="str">
        <f aca="false">IF(F4779&lt;Einstellungen!$B$5,"ja","nein")</f>
        <v>nein</v>
      </c>
      <c r="H4779" s="21" t="s">
        <v>20</v>
      </c>
      <c r="I4779" s="29" t="n">
        <f aca="false">INDEX(Einstellungen!$B$27:$B$50,2)</f>
        <v>0.5</v>
      </c>
      <c r="J4779" s="29" t="n">
        <f aca="false">F4779*I4779</f>
        <v>16.65405</v>
      </c>
    </row>
    <row r="4780" customFormat="false" ht="15" hidden="false" customHeight="false" outlineLevel="0" collapsed="false">
      <c r="A4780" s="28" t="n">
        <v>45780</v>
      </c>
      <c r="B4780" s="21" t="s">
        <v>114</v>
      </c>
      <c r="C4780" s="21" t="s">
        <v>138</v>
      </c>
      <c r="D4780" s="29" t="n">
        <v>92.2</v>
      </c>
      <c r="E4780" s="29" t="n">
        <f aca="false">D4780/10</f>
        <v>9.22</v>
      </c>
      <c r="F4780" s="29" t="n">
        <f aca="false">(E4780+Einstellungen!$B$20)*(1+Einstellungen!$B$10)</f>
        <v>33.17244</v>
      </c>
      <c r="G4780" s="21" t="str">
        <f aca="false">IF(F4780&lt;Einstellungen!$B$5,"ja","nein")</f>
        <v>nein</v>
      </c>
      <c r="H4780" s="21" t="s">
        <v>20</v>
      </c>
      <c r="I4780" s="29" t="n">
        <f aca="false">INDEX(Einstellungen!$B$27:$B$50,3)</f>
        <v>0.45</v>
      </c>
      <c r="J4780" s="29" t="n">
        <f aca="false">F4780*I4780</f>
        <v>14.927598</v>
      </c>
    </row>
    <row r="4781" customFormat="false" ht="15" hidden="false" customHeight="false" outlineLevel="0" collapsed="false">
      <c r="A4781" s="28" t="n">
        <v>45780</v>
      </c>
      <c r="B4781" s="21" t="s">
        <v>115</v>
      </c>
      <c r="C4781" s="21" t="s">
        <v>138</v>
      </c>
      <c r="D4781" s="29" t="n">
        <v>92</v>
      </c>
      <c r="E4781" s="29" t="n">
        <f aca="false">D4781/10</f>
        <v>9.2</v>
      </c>
      <c r="F4781" s="29" t="n">
        <f aca="false">(E4781+Einstellungen!$B$20)*(1+Einstellungen!$B$10)</f>
        <v>33.14864</v>
      </c>
      <c r="G4781" s="21" t="str">
        <f aca="false">IF(F4781&lt;Einstellungen!$B$5,"ja","nein")</f>
        <v>nein</v>
      </c>
      <c r="H4781" s="21" t="s">
        <v>20</v>
      </c>
      <c r="I4781" s="29" t="n">
        <f aca="false">INDEX(Einstellungen!$B$27:$B$50,4)</f>
        <v>0.45</v>
      </c>
      <c r="J4781" s="29" t="n">
        <f aca="false">F4781*I4781</f>
        <v>14.916888</v>
      </c>
    </row>
    <row r="4782" customFormat="false" ht="15" hidden="false" customHeight="false" outlineLevel="0" collapsed="false">
      <c r="A4782" s="28" t="n">
        <v>45780</v>
      </c>
      <c r="B4782" s="21" t="s">
        <v>116</v>
      </c>
      <c r="C4782" s="21" t="s">
        <v>138</v>
      </c>
      <c r="D4782" s="29" t="n">
        <v>91.23</v>
      </c>
      <c r="E4782" s="29" t="n">
        <f aca="false">D4782/10</f>
        <v>9.123</v>
      </c>
      <c r="F4782" s="29" t="n">
        <f aca="false">(E4782+Einstellungen!$B$20)*(1+Einstellungen!$B$10)</f>
        <v>33.05701</v>
      </c>
      <c r="G4782" s="21" t="str">
        <f aca="false">IF(F4782&lt;Einstellungen!$B$5,"ja","nein")</f>
        <v>nein</v>
      </c>
      <c r="H4782" s="21" t="s">
        <v>20</v>
      </c>
      <c r="I4782" s="29" t="n">
        <f aca="false">INDEX(Einstellungen!$B$27:$B$50,5)</f>
        <v>0.45</v>
      </c>
      <c r="J4782" s="29" t="n">
        <f aca="false">F4782*I4782</f>
        <v>14.8756545</v>
      </c>
    </row>
    <row r="4783" customFormat="false" ht="15" hidden="false" customHeight="false" outlineLevel="0" collapsed="false">
      <c r="A4783" s="28" t="n">
        <v>45780</v>
      </c>
      <c r="B4783" s="21" t="s">
        <v>117</v>
      </c>
      <c r="C4783" s="21" t="s">
        <v>138</v>
      </c>
      <c r="D4783" s="29" t="n">
        <v>91.84</v>
      </c>
      <c r="E4783" s="29" t="n">
        <f aca="false">D4783/10</f>
        <v>9.184</v>
      </c>
      <c r="F4783" s="29" t="n">
        <f aca="false">(E4783+Einstellungen!$B$20)*(1+Einstellungen!$B$10)</f>
        <v>33.1296</v>
      </c>
      <c r="G4783" s="21" t="str">
        <f aca="false">IF(F4783&lt;Einstellungen!$B$5,"ja","nein")</f>
        <v>nein</v>
      </c>
      <c r="H4783" s="21" t="s">
        <v>20</v>
      </c>
      <c r="I4783" s="29" t="n">
        <f aca="false">INDEX(Einstellungen!$B$27:$B$50,6)</f>
        <v>0.5</v>
      </c>
      <c r="J4783" s="29" t="n">
        <f aca="false">F4783*I4783</f>
        <v>16.5648</v>
      </c>
    </row>
    <row r="4784" customFormat="false" ht="15" hidden="false" customHeight="false" outlineLevel="0" collapsed="false">
      <c r="A4784" s="28" t="n">
        <v>45780</v>
      </c>
      <c r="B4784" s="21" t="s">
        <v>118</v>
      </c>
      <c r="C4784" s="21" t="s">
        <v>138</v>
      </c>
      <c r="D4784" s="29" t="n">
        <v>92.86</v>
      </c>
      <c r="E4784" s="29" t="n">
        <f aca="false">D4784/10</f>
        <v>9.286</v>
      </c>
      <c r="F4784" s="29" t="n">
        <f aca="false">(E4784+Einstellungen!$B$20)*(1+Einstellungen!$B$10)</f>
        <v>33.25098</v>
      </c>
      <c r="G4784" s="21" t="str">
        <f aca="false">IF(F4784&lt;Einstellungen!$B$5,"ja","nein")</f>
        <v>nein</v>
      </c>
      <c r="H4784" s="21" t="s">
        <v>20</v>
      </c>
      <c r="I4784" s="29" t="n">
        <f aca="false">INDEX(Einstellungen!$B$27:$B$50,7)</f>
        <v>0.7</v>
      </c>
      <c r="J4784" s="29" t="n">
        <f aca="false">F4784*I4784</f>
        <v>23.275686</v>
      </c>
    </row>
    <row r="4785" customFormat="false" ht="15" hidden="false" customHeight="false" outlineLevel="0" collapsed="false">
      <c r="A4785" s="28" t="n">
        <v>45780</v>
      </c>
      <c r="B4785" s="21" t="s">
        <v>119</v>
      </c>
      <c r="C4785" s="21" t="s">
        <v>138</v>
      </c>
      <c r="D4785" s="29" t="n">
        <v>87.73</v>
      </c>
      <c r="E4785" s="29" t="n">
        <f aca="false">D4785/10</f>
        <v>8.773</v>
      </c>
      <c r="F4785" s="29" t="n">
        <f aca="false">(E4785+Einstellungen!$B$20)*(1+Einstellungen!$B$10)</f>
        <v>32.64051</v>
      </c>
      <c r="G4785" s="21" t="str">
        <f aca="false">IF(F4785&lt;Einstellungen!$B$5,"ja","nein")</f>
        <v>nein</v>
      </c>
      <c r="H4785" s="21" t="s">
        <v>20</v>
      </c>
      <c r="I4785" s="29" t="n">
        <f aca="false">INDEX(Einstellungen!$B$27:$B$50,8)</f>
        <v>0.95</v>
      </c>
      <c r="J4785" s="29" t="n">
        <f aca="false">F4785*I4785</f>
        <v>31.0084845</v>
      </c>
    </row>
    <row r="4786" customFormat="false" ht="15" hidden="false" customHeight="false" outlineLevel="0" collapsed="false">
      <c r="A4786" s="28" t="n">
        <v>45780</v>
      </c>
      <c r="B4786" s="21" t="s">
        <v>120</v>
      </c>
      <c r="C4786" s="21" t="s">
        <v>138</v>
      </c>
      <c r="D4786" s="29" t="n">
        <v>79.9</v>
      </c>
      <c r="E4786" s="29" t="n">
        <f aca="false">D4786/10</f>
        <v>7.99</v>
      </c>
      <c r="F4786" s="29" t="n">
        <f aca="false">(E4786+Einstellungen!$B$20)*(1+Einstellungen!$B$10)</f>
        <v>31.70874</v>
      </c>
      <c r="G4786" s="21" t="str">
        <f aca="false">IF(F4786&lt;Einstellungen!$B$5,"ja","nein")</f>
        <v>nein</v>
      </c>
      <c r="H4786" s="21" t="s">
        <v>20</v>
      </c>
      <c r="I4786" s="29" t="n">
        <f aca="false">INDEX(Einstellungen!$B$27:$B$50,9)</f>
        <v>1.05</v>
      </c>
      <c r="J4786" s="29" t="n">
        <f aca="false">F4786*I4786</f>
        <v>33.294177</v>
      </c>
    </row>
    <row r="4787" customFormat="false" ht="15" hidden="false" customHeight="false" outlineLevel="0" collapsed="false">
      <c r="A4787" s="28" t="n">
        <v>45780</v>
      </c>
      <c r="B4787" s="21" t="s">
        <v>121</v>
      </c>
      <c r="C4787" s="21" t="s">
        <v>138</v>
      </c>
      <c r="D4787" s="29" t="n">
        <v>13.53</v>
      </c>
      <c r="E4787" s="29" t="n">
        <f aca="false">D4787/10</f>
        <v>1.353</v>
      </c>
      <c r="F4787" s="29" t="n">
        <f aca="false">(E4787+Einstellungen!$B$20)*(1+Einstellungen!$B$10)</f>
        <v>23.81071</v>
      </c>
      <c r="G4787" s="21" t="str">
        <f aca="false">IF(F4787&lt;Einstellungen!$B$5,"ja","nein")</f>
        <v>ja</v>
      </c>
      <c r="H4787" s="21" t="s">
        <v>20</v>
      </c>
      <c r="I4787" s="29" t="n">
        <f aca="false">INDEX(Einstellungen!$B$27:$B$50,10)</f>
        <v>1.05</v>
      </c>
      <c r="J4787" s="29" t="n">
        <f aca="false">F4787*I4787</f>
        <v>25.0012455</v>
      </c>
    </row>
    <row r="4788" customFormat="false" ht="15" hidden="false" customHeight="false" outlineLevel="0" collapsed="false">
      <c r="A4788" s="28" t="n">
        <v>45780</v>
      </c>
      <c r="B4788" s="21" t="s">
        <v>122</v>
      </c>
      <c r="C4788" s="21" t="s">
        <v>138</v>
      </c>
      <c r="D4788" s="29" t="n">
        <v>0.01</v>
      </c>
      <c r="E4788" s="29" t="n">
        <f aca="false">D4788/10</f>
        <v>0.001</v>
      </c>
      <c r="F4788" s="29" t="n">
        <f aca="false">(E4788+Einstellungen!$B$20)*(1+Einstellungen!$B$10)</f>
        <v>22.20183</v>
      </c>
      <c r="G4788" s="21" t="str">
        <f aca="false">IF(F4788&lt;Einstellungen!$B$5,"ja","nein")</f>
        <v>ja</v>
      </c>
      <c r="H4788" s="21" t="s">
        <v>20</v>
      </c>
      <c r="I4788" s="29" t="n">
        <f aca="false">INDEX(Einstellungen!$B$27:$B$50,11)</f>
        <v>1.05</v>
      </c>
      <c r="J4788" s="29" t="n">
        <f aca="false">F4788*I4788</f>
        <v>23.3119215</v>
      </c>
    </row>
    <row r="4789" customFormat="false" ht="15" hidden="false" customHeight="false" outlineLevel="0" collapsed="false">
      <c r="A4789" s="28" t="n">
        <v>45780</v>
      </c>
      <c r="B4789" s="21" t="s">
        <v>123</v>
      </c>
      <c r="C4789" s="21" t="s">
        <v>138</v>
      </c>
      <c r="D4789" s="29" t="n">
        <v>-0.01</v>
      </c>
      <c r="E4789" s="29" t="n">
        <f aca="false">D4789/10</f>
        <v>-0.001</v>
      </c>
      <c r="F4789" s="29" t="n">
        <f aca="false">(E4789+Einstellungen!$B$20)*(1+Einstellungen!$B$10)</f>
        <v>22.19945</v>
      </c>
      <c r="G4789" s="21" t="str">
        <f aca="false">IF(F4789&lt;Einstellungen!$B$5,"ja","nein")</f>
        <v>ja</v>
      </c>
      <c r="H4789" s="21" t="s">
        <v>20</v>
      </c>
      <c r="I4789" s="29" t="n">
        <f aca="false">INDEX(Einstellungen!$B$27:$B$50,12)</f>
        <v>1.1</v>
      </c>
      <c r="J4789" s="29" t="n">
        <f aca="false">F4789*I4789</f>
        <v>24.419395</v>
      </c>
    </row>
    <row r="4790" customFormat="false" ht="15" hidden="false" customHeight="false" outlineLevel="0" collapsed="false">
      <c r="A4790" s="28" t="n">
        <v>45780</v>
      </c>
      <c r="B4790" s="21" t="s">
        <v>124</v>
      </c>
      <c r="C4790" s="21" t="s">
        <v>138</v>
      </c>
      <c r="D4790" s="29" t="n">
        <v>-1.16</v>
      </c>
      <c r="E4790" s="29" t="n">
        <f aca="false">D4790/10</f>
        <v>-0.116</v>
      </c>
      <c r="F4790" s="29" t="n">
        <f aca="false">(E4790+Einstellungen!$B$20)*(1+Einstellungen!$B$10)</f>
        <v>22.0626</v>
      </c>
      <c r="G4790" s="21" t="str">
        <f aca="false">IF(F4790&lt;Einstellungen!$B$5,"ja","nein")</f>
        <v>ja</v>
      </c>
      <c r="H4790" s="21" t="s">
        <v>20</v>
      </c>
      <c r="I4790" s="29" t="n">
        <f aca="false">INDEX(Einstellungen!$B$27:$B$50,13)</f>
        <v>1.2</v>
      </c>
      <c r="J4790" s="29" t="n">
        <f aca="false">F4790*I4790</f>
        <v>26.47512</v>
      </c>
    </row>
    <row r="4791" customFormat="false" ht="15" hidden="false" customHeight="false" outlineLevel="0" collapsed="false">
      <c r="A4791" s="28" t="n">
        <v>45780</v>
      </c>
      <c r="B4791" s="21" t="s">
        <v>125</v>
      </c>
      <c r="C4791" s="21" t="s">
        <v>138</v>
      </c>
      <c r="D4791" s="29" t="n">
        <v>-3.04</v>
      </c>
      <c r="E4791" s="29" t="n">
        <f aca="false">D4791/10</f>
        <v>-0.304</v>
      </c>
      <c r="F4791" s="29" t="n">
        <f aca="false">(E4791+Einstellungen!$B$20)*(1+Einstellungen!$B$10)</f>
        <v>21.83888</v>
      </c>
      <c r="G4791" s="21" t="str">
        <f aca="false">IF(F4791&lt;Einstellungen!$B$5,"ja","nein")</f>
        <v>ja</v>
      </c>
      <c r="H4791" s="21" t="s">
        <v>20</v>
      </c>
      <c r="I4791" s="29" t="n">
        <f aca="false">INDEX(Einstellungen!$B$27:$B$50,14)</f>
        <v>1.15</v>
      </c>
      <c r="J4791" s="29" t="n">
        <f aca="false">F4791*I4791</f>
        <v>25.114712</v>
      </c>
    </row>
    <row r="4792" customFormat="false" ht="15" hidden="false" customHeight="false" outlineLevel="0" collapsed="false">
      <c r="A4792" s="28" t="n">
        <v>45780</v>
      </c>
      <c r="B4792" s="21" t="s">
        <v>126</v>
      </c>
      <c r="C4792" s="21" t="s">
        <v>138</v>
      </c>
      <c r="D4792" s="29" t="n">
        <v>-2.69</v>
      </c>
      <c r="E4792" s="29" t="n">
        <f aca="false">D4792/10</f>
        <v>-0.269</v>
      </c>
      <c r="F4792" s="29" t="n">
        <f aca="false">(E4792+Einstellungen!$B$20)*(1+Einstellungen!$B$10)</f>
        <v>21.88053</v>
      </c>
      <c r="G4792" s="21" t="str">
        <f aca="false">IF(F4792&lt;Einstellungen!$B$5,"ja","nein")</f>
        <v>ja</v>
      </c>
      <c r="H4792" s="21" t="s">
        <v>20</v>
      </c>
      <c r="I4792" s="29" t="n">
        <f aca="false">INDEX(Einstellungen!$B$27:$B$50,15)</f>
        <v>1</v>
      </c>
      <c r="J4792" s="29" t="n">
        <f aca="false">F4792*I4792</f>
        <v>21.88053</v>
      </c>
    </row>
    <row r="4793" customFormat="false" ht="15" hidden="false" customHeight="false" outlineLevel="0" collapsed="false">
      <c r="A4793" s="28" t="n">
        <v>45780</v>
      </c>
      <c r="B4793" s="21" t="s">
        <v>127</v>
      </c>
      <c r="C4793" s="21" t="s">
        <v>138</v>
      </c>
      <c r="D4793" s="29" t="n">
        <v>-0.03</v>
      </c>
      <c r="E4793" s="29" t="n">
        <f aca="false">D4793/10</f>
        <v>-0.003</v>
      </c>
      <c r="F4793" s="29" t="n">
        <f aca="false">(E4793+Einstellungen!$B$20)*(1+Einstellungen!$B$10)</f>
        <v>22.19707</v>
      </c>
      <c r="G4793" s="21" t="str">
        <f aca="false">IF(F4793&lt;Einstellungen!$B$5,"ja","nein")</f>
        <v>ja</v>
      </c>
      <c r="H4793" s="21" t="s">
        <v>20</v>
      </c>
      <c r="I4793" s="29" t="n">
        <f aca="false">INDEX(Einstellungen!$B$27:$B$50,16)</f>
        <v>0.95</v>
      </c>
      <c r="J4793" s="29" t="n">
        <f aca="false">F4793*I4793</f>
        <v>21.0872165</v>
      </c>
    </row>
    <row r="4794" customFormat="false" ht="15" hidden="false" customHeight="false" outlineLevel="0" collapsed="false">
      <c r="A4794" s="28" t="n">
        <v>45780</v>
      </c>
      <c r="B4794" s="21" t="s">
        <v>128</v>
      </c>
      <c r="C4794" s="21" t="s">
        <v>138</v>
      </c>
      <c r="D4794" s="29" t="n">
        <v>0</v>
      </c>
      <c r="E4794" s="29" t="n">
        <f aca="false">D4794/10</f>
        <v>0</v>
      </c>
      <c r="F4794" s="29" t="n">
        <f aca="false">(E4794+Einstellungen!$B$20)*(1+Einstellungen!$B$10)</f>
        <v>22.20064</v>
      </c>
      <c r="G4794" s="21" t="str">
        <f aca="false">IF(F4794&lt;Einstellungen!$B$5,"ja","nein")</f>
        <v>ja</v>
      </c>
      <c r="H4794" s="21" t="s">
        <v>20</v>
      </c>
      <c r="I4794" s="29" t="n">
        <f aca="false">INDEX(Einstellungen!$B$27:$B$50,17)</f>
        <v>0.95</v>
      </c>
      <c r="J4794" s="29" t="n">
        <f aca="false">F4794*I4794</f>
        <v>21.090608</v>
      </c>
    </row>
    <row r="4795" customFormat="false" ht="15" hidden="false" customHeight="false" outlineLevel="0" collapsed="false">
      <c r="A4795" s="28" t="n">
        <v>45780</v>
      </c>
      <c r="B4795" s="21" t="s">
        <v>129</v>
      </c>
      <c r="C4795" s="21" t="s">
        <v>138</v>
      </c>
      <c r="D4795" s="29" t="n">
        <v>28.87</v>
      </c>
      <c r="E4795" s="29" t="n">
        <f aca="false">D4795/10</f>
        <v>2.887</v>
      </c>
      <c r="F4795" s="29" t="n">
        <f aca="false">(E4795+Einstellungen!$B$20)*(1+Einstellungen!$B$10)</f>
        <v>25.63617</v>
      </c>
      <c r="G4795" s="21" t="str">
        <f aca="false">IF(F4795&lt;Einstellungen!$B$5,"ja","nein")</f>
        <v>ja</v>
      </c>
      <c r="H4795" s="21" t="s">
        <v>20</v>
      </c>
      <c r="I4795" s="29" t="n">
        <f aca="false">INDEX(Einstellungen!$B$27:$B$50,18)</f>
        <v>1.1</v>
      </c>
      <c r="J4795" s="29" t="n">
        <f aca="false">F4795*I4795</f>
        <v>28.199787</v>
      </c>
    </row>
    <row r="4796" customFormat="false" ht="15" hidden="false" customHeight="false" outlineLevel="0" collapsed="false">
      <c r="A4796" s="28" t="n">
        <v>45780</v>
      </c>
      <c r="B4796" s="21" t="s">
        <v>130</v>
      </c>
      <c r="C4796" s="21" t="s">
        <v>138</v>
      </c>
      <c r="D4796" s="29" t="n">
        <v>68.11</v>
      </c>
      <c r="E4796" s="29" t="n">
        <f aca="false">D4796/10</f>
        <v>6.811</v>
      </c>
      <c r="F4796" s="29" t="n">
        <f aca="false">(E4796+Einstellungen!$B$20)*(1+Einstellungen!$B$10)</f>
        <v>30.30573</v>
      </c>
      <c r="G4796" s="21" t="str">
        <f aca="false">IF(F4796&lt;Einstellungen!$B$5,"ja","nein")</f>
        <v>nein</v>
      </c>
      <c r="H4796" s="21" t="s">
        <v>20</v>
      </c>
      <c r="I4796" s="29" t="n">
        <f aca="false">INDEX(Einstellungen!$B$27:$B$50,19)</f>
        <v>1.35</v>
      </c>
      <c r="J4796" s="29" t="n">
        <f aca="false">F4796*I4796</f>
        <v>40.9127355</v>
      </c>
    </row>
    <row r="4797" customFormat="false" ht="15" hidden="false" customHeight="false" outlineLevel="0" collapsed="false">
      <c r="A4797" s="28" t="n">
        <v>45780</v>
      </c>
      <c r="B4797" s="21" t="s">
        <v>131</v>
      </c>
      <c r="C4797" s="21" t="s">
        <v>138</v>
      </c>
      <c r="D4797" s="29" t="n">
        <v>77.54</v>
      </c>
      <c r="E4797" s="29" t="n">
        <f aca="false">D4797/10</f>
        <v>7.754</v>
      </c>
      <c r="F4797" s="29" t="n">
        <f aca="false">(E4797+Einstellungen!$B$20)*(1+Einstellungen!$B$10)</f>
        <v>31.4279</v>
      </c>
      <c r="G4797" s="21" t="str">
        <f aca="false">IF(F4797&lt;Einstellungen!$B$5,"ja","nein")</f>
        <v>nein</v>
      </c>
      <c r="H4797" s="21" t="s">
        <v>20</v>
      </c>
      <c r="I4797" s="29" t="n">
        <f aca="false">INDEX(Einstellungen!$B$27:$B$50,20)</f>
        <v>1.45</v>
      </c>
      <c r="J4797" s="29" t="n">
        <f aca="false">F4797*I4797</f>
        <v>45.570455</v>
      </c>
    </row>
    <row r="4798" customFormat="false" ht="15" hidden="false" customHeight="false" outlineLevel="0" collapsed="false">
      <c r="A4798" s="28" t="n">
        <v>45780</v>
      </c>
      <c r="B4798" s="21" t="s">
        <v>132</v>
      </c>
      <c r="C4798" s="21" t="s">
        <v>138</v>
      </c>
      <c r="D4798" s="29" t="n">
        <v>90.27</v>
      </c>
      <c r="E4798" s="29" t="n">
        <f aca="false">D4798/10</f>
        <v>9.027</v>
      </c>
      <c r="F4798" s="29" t="n">
        <f aca="false">(E4798+Einstellungen!$B$20)*(1+Einstellungen!$B$10)</f>
        <v>32.94277</v>
      </c>
      <c r="G4798" s="21" t="str">
        <f aca="false">IF(F4798&lt;Einstellungen!$B$5,"ja","nein")</f>
        <v>nein</v>
      </c>
      <c r="H4798" s="21" t="s">
        <v>20</v>
      </c>
      <c r="I4798" s="29" t="n">
        <f aca="false">INDEX(Einstellungen!$B$27:$B$50,21)</f>
        <v>1.4</v>
      </c>
      <c r="J4798" s="29" t="n">
        <f aca="false">F4798*I4798</f>
        <v>46.119878</v>
      </c>
    </row>
    <row r="4799" customFormat="false" ht="15" hidden="false" customHeight="false" outlineLevel="0" collapsed="false">
      <c r="A4799" s="28" t="n">
        <v>45780</v>
      </c>
      <c r="B4799" s="21" t="s">
        <v>133</v>
      </c>
      <c r="C4799" s="21" t="s">
        <v>138</v>
      </c>
      <c r="D4799" s="29" t="n">
        <v>87.02</v>
      </c>
      <c r="E4799" s="29" t="n">
        <f aca="false">D4799/10</f>
        <v>8.702</v>
      </c>
      <c r="F4799" s="29" t="n">
        <f aca="false">(E4799+Einstellungen!$B$20)*(1+Einstellungen!$B$10)</f>
        <v>32.55602</v>
      </c>
      <c r="G4799" s="21" t="str">
        <f aca="false">IF(F4799&lt;Einstellungen!$B$5,"ja","nein")</f>
        <v>nein</v>
      </c>
      <c r="H4799" s="21" t="s">
        <v>20</v>
      </c>
      <c r="I4799" s="29" t="n">
        <f aca="false">INDEX(Einstellungen!$B$27:$B$50,22)</f>
        <v>1.25</v>
      </c>
      <c r="J4799" s="29" t="n">
        <f aca="false">F4799*I4799</f>
        <v>40.695025</v>
      </c>
    </row>
    <row r="4800" customFormat="false" ht="15" hidden="false" customHeight="false" outlineLevel="0" collapsed="false">
      <c r="A4800" s="28" t="n">
        <v>45780</v>
      </c>
      <c r="B4800" s="21" t="s">
        <v>134</v>
      </c>
      <c r="C4800" s="21" t="s">
        <v>138</v>
      </c>
      <c r="D4800" s="29" t="n">
        <v>78.63</v>
      </c>
      <c r="E4800" s="29" t="n">
        <f aca="false">D4800/10</f>
        <v>7.863</v>
      </c>
      <c r="F4800" s="29" t="n">
        <f aca="false">(E4800+Einstellungen!$B$20)*(1+Einstellungen!$B$10)</f>
        <v>31.55761</v>
      </c>
      <c r="G4800" s="21" t="str">
        <f aca="false">IF(F4800&lt;Einstellungen!$B$5,"ja","nein")</f>
        <v>nein</v>
      </c>
      <c r="H4800" s="21" t="s">
        <v>20</v>
      </c>
      <c r="I4800" s="29" t="n">
        <f aca="false">INDEX(Einstellungen!$B$27:$B$50,23)</f>
        <v>1.05</v>
      </c>
      <c r="J4800" s="29" t="n">
        <f aca="false">F4800*I4800</f>
        <v>33.1354905</v>
      </c>
    </row>
    <row r="4801" customFormat="false" ht="15" hidden="false" customHeight="false" outlineLevel="0" collapsed="false">
      <c r="A4801" s="28" t="n">
        <v>45780</v>
      </c>
      <c r="B4801" s="21" t="s">
        <v>135</v>
      </c>
      <c r="C4801" s="21" t="s">
        <v>138</v>
      </c>
      <c r="D4801" s="29" t="n">
        <v>65.91</v>
      </c>
      <c r="E4801" s="29" t="n">
        <f aca="false">D4801/10</f>
        <v>6.591</v>
      </c>
      <c r="F4801" s="29" t="n">
        <f aca="false">(E4801+Einstellungen!$B$20)*(1+Einstellungen!$B$10)</f>
        <v>30.04393</v>
      </c>
      <c r="G4801" s="21" t="str">
        <f aca="false">IF(F4801&lt;Einstellungen!$B$5,"ja","nein")</f>
        <v>nein</v>
      </c>
      <c r="H4801" s="21" t="s">
        <v>20</v>
      </c>
      <c r="I4801" s="29" t="n">
        <f aca="false">INDEX(Einstellungen!$B$27:$B$50,24)</f>
        <v>0.8</v>
      </c>
      <c r="J4801" s="29" t="n">
        <f aca="false">F4801*I4801</f>
        <v>24.035144</v>
      </c>
    </row>
    <row r="4802" customFormat="false" ht="15" hidden="false" customHeight="false" outlineLevel="0" collapsed="false">
      <c r="A4802" s="28" t="n">
        <v>45781</v>
      </c>
      <c r="B4802" s="21" t="s">
        <v>111</v>
      </c>
      <c r="C4802" s="21" t="s">
        <v>139</v>
      </c>
      <c r="D4802" s="29" t="n">
        <v>60.3</v>
      </c>
      <c r="E4802" s="29" t="n">
        <f aca="false">D4802/10</f>
        <v>6.03</v>
      </c>
      <c r="F4802" s="29" t="n">
        <f aca="false">(E4802+Einstellungen!$B$20)*(1+Einstellungen!$B$10)</f>
        <v>29.37634</v>
      </c>
      <c r="G4802" s="21" t="str">
        <f aca="false">IF(F4802&lt;Einstellungen!$B$5,"ja","nein")</f>
        <v>nein</v>
      </c>
      <c r="H4802" s="21" t="s">
        <v>20</v>
      </c>
      <c r="I4802" s="29" t="n">
        <f aca="false">INDEX(Einstellungen!$B$27:$B$50,1)</f>
        <v>0.6</v>
      </c>
      <c r="J4802" s="29" t="n">
        <f aca="false">F4802*I4802</f>
        <v>17.625804</v>
      </c>
    </row>
    <row r="4803" customFormat="false" ht="15" hidden="false" customHeight="false" outlineLevel="0" collapsed="false">
      <c r="A4803" s="28" t="n">
        <v>45781</v>
      </c>
      <c r="B4803" s="21" t="s">
        <v>113</v>
      </c>
      <c r="C4803" s="21" t="s">
        <v>139</v>
      </c>
      <c r="D4803" s="29" t="n">
        <v>44.9</v>
      </c>
      <c r="E4803" s="29" t="n">
        <f aca="false">D4803/10</f>
        <v>4.49</v>
      </c>
      <c r="F4803" s="29" t="n">
        <f aca="false">(E4803+Einstellungen!$B$20)*(1+Einstellungen!$B$10)</f>
        <v>27.54374</v>
      </c>
      <c r="G4803" s="21" t="str">
        <f aca="false">IF(F4803&lt;Einstellungen!$B$5,"ja","nein")</f>
        <v>ja</v>
      </c>
      <c r="H4803" s="21" t="s">
        <v>20</v>
      </c>
      <c r="I4803" s="29" t="n">
        <f aca="false">INDEX(Einstellungen!$B$27:$B$50,2)</f>
        <v>0.5</v>
      </c>
      <c r="J4803" s="29" t="n">
        <f aca="false">F4803*I4803</f>
        <v>13.77187</v>
      </c>
    </row>
    <row r="4804" customFormat="false" ht="15" hidden="false" customHeight="false" outlineLevel="0" collapsed="false">
      <c r="A4804" s="28" t="n">
        <v>45781</v>
      </c>
      <c r="B4804" s="21" t="s">
        <v>114</v>
      </c>
      <c r="C4804" s="21" t="s">
        <v>139</v>
      </c>
      <c r="D4804" s="29" t="n">
        <v>31.47</v>
      </c>
      <c r="E4804" s="29" t="n">
        <f aca="false">D4804/10</f>
        <v>3.147</v>
      </c>
      <c r="F4804" s="29" t="n">
        <f aca="false">(E4804+Einstellungen!$B$20)*(1+Einstellungen!$B$10)</f>
        <v>25.94557</v>
      </c>
      <c r="G4804" s="21" t="str">
        <f aca="false">IF(F4804&lt;Einstellungen!$B$5,"ja","nein")</f>
        <v>ja</v>
      </c>
      <c r="H4804" s="21" t="s">
        <v>20</v>
      </c>
      <c r="I4804" s="29" t="n">
        <f aca="false">INDEX(Einstellungen!$B$27:$B$50,3)</f>
        <v>0.45</v>
      </c>
      <c r="J4804" s="29" t="n">
        <f aca="false">F4804*I4804</f>
        <v>11.6755065</v>
      </c>
    </row>
    <row r="4805" customFormat="false" ht="15" hidden="false" customHeight="false" outlineLevel="0" collapsed="false">
      <c r="A4805" s="28" t="n">
        <v>45781</v>
      </c>
      <c r="B4805" s="21" t="s">
        <v>115</v>
      </c>
      <c r="C4805" s="21" t="s">
        <v>139</v>
      </c>
      <c r="D4805" s="29" t="n">
        <v>20.39</v>
      </c>
      <c r="E4805" s="29" t="n">
        <f aca="false">D4805/10</f>
        <v>2.039</v>
      </c>
      <c r="F4805" s="29" t="n">
        <f aca="false">(E4805+Einstellungen!$B$20)*(1+Einstellungen!$B$10)</f>
        <v>24.62705</v>
      </c>
      <c r="G4805" s="21" t="str">
        <f aca="false">IF(F4805&lt;Einstellungen!$B$5,"ja","nein")</f>
        <v>ja</v>
      </c>
      <c r="H4805" s="21" t="s">
        <v>20</v>
      </c>
      <c r="I4805" s="29" t="n">
        <f aca="false">INDEX(Einstellungen!$B$27:$B$50,4)</f>
        <v>0.45</v>
      </c>
      <c r="J4805" s="29" t="n">
        <f aca="false">F4805*I4805</f>
        <v>11.0821725</v>
      </c>
    </row>
    <row r="4806" customFormat="false" ht="15" hidden="false" customHeight="false" outlineLevel="0" collapsed="false">
      <c r="A4806" s="28" t="n">
        <v>45781</v>
      </c>
      <c r="B4806" s="21" t="s">
        <v>116</v>
      </c>
      <c r="C4806" s="21" t="s">
        <v>139</v>
      </c>
      <c r="D4806" s="29" t="n">
        <v>20.02</v>
      </c>
      <c r="E4806" s="29" t="n">
        <f aca="false">D4806/10</f>
        <v>2.002</v>
      </c>
      <c r="F4806" s="29" t="n">
        <f aca="false">(E4806+Einstellungen!$B$20)*(1+Einstellungen!$B$10)</f>
        <v>24.58302</v>
      </c>
      <c r="G4806" s="21" t="str">
        <f aca="false">IF(F4806&lt;Einstellungen!$B$5,"ja","nein")</f>
        <v>ja</v>
      </c>
      <c r="H4806" s="21" t="s">
        <v>20</v>
      </c>
      <c r="I4806" s="29" t="n">
        <f aca="false">INDEX(Einstellungen!$B$27:$B$50,5)</f>
        <v>0.45</v>
      </c>
      <c r="J4806" s="29" t="n">
        <f aca="false">F4806*I4806</f>
        <v>11.062359</v>
      </c>
    </row>
    <row r="4807" customFormat="false" ht="15" hidden="false" customHeight="false" outlineLevel="0" collapsed="false">
      <c r="A4807" s="28" t="n">
        <v>45781</v>
      </c>
      <c r="B4807" s="21" t="s">
        <v>117</v>
      </c>
      <c r="C4807" s="21" t="s">
        <v>139</v>
      </c>
      <c r="D4807" s="29" t="n">
        <v>15.58</v>
      </c>
      <c r="E4807" s="29" t="n">
        <f aca="false">D4807/10</f>
        <v>1.558</v>
      </c>
      <c r="F4807" s="29" t="n">
        <f aca="false">(E4807+Einstellungen!$B$20)*(1+Einstellungen!$B$10)</f>
        <v>24.05466</v>
      </c>
      <c r="G4807" s="21" t="str">
        <f aca="false">IF(F4807&lt;Einstellungen!$B$5,"ja","nein")</f>
        <v>ja</v>
      </c>
      <c r="H4807" s="21" t="s">
        <v>20</v>
      </c>
      <c r="I4807" s="29" t="n">
        <f aca="false">INDEX(Einstellungen!$B$27:$B$50,6)</f>
        <v>0.5</v>
      </c>
      <c r="J4807" s="29" t="n">
        <f aca="false">F4807*I4807</f>
        <v>12.02733</v>
      </c>
    </row>
    <row r="4808" customFormat="false" ht="15" hidden="false" customHeight="false" outlineLevel="0" collapsed="false">
      <c r="A4808" s="28" t="n">
        <v>45781</v>
      </c>
      <c r="B4808" s="21" t="s">
        <v>118</v>
      </c>
      <c r="C4808" s="21" t="s">
        <v>139</v>
      </c>
      <c r="D4808" s="29" t="n">
        <v>13.62</v>
      </c>
      <c r="E4808" s="29" t="n">
        <f aca="false">D4808/10</f>
        <v>1.362</v>
      </c>
      <c r="F4808" s="29" t="n">
        <f aca="false">(E4808+Einstellungen!$B$20)*(1+Einstellungen!$B$10)</f>
        <v>23.82142</v>
      </c>
      <c r="G4808" s="21" t="str">
        <f aca="false">IF(F4808&lt;Einstellungen!$B$5,"ja","nein")</f>
        <v>ja</v>
      </c>
      <c r="H4808" s="21" t="s">
        <v>20</v>
      </c>
      <c r="I4808" s="29" t="n">
        <f aca="false">INDEX(Einstellungen!$B$27:$B$50,7)</f>
        <v>0.7</v>
      </c>
      <c r="J4808" s="29" t="n">
        <f aca="false">F4808*I4808</f>
        <v>16.674994</v>
      </c>
    </row>
    <row r="4809" customFormat="false" ht="15" hidden="false" customHeight="false" outlineLevel="0" collapsed="false">
      <c r="A4809" s="28" t="n">
        <v>45781</v>
      </c>
      <c r="B4809" s="21" t="s">
        <v>119</v>
      </c>
      <c r="C4809" s="21" t="s">
        <v>139</v>
      </c>
      <c r="D4809" s="29" t="n">
        <v>7.83</v>
      </c>
      <c r="E4809" s="29" t="n">
        <f aca="false">D4809/10</f>
        <v>0.783</v>
      </c>
      <c r="F4809" s="29" t="n">
        <f aca="false">(E4809+Einstellungen!$B$20)*(1+Einstellungen!$B$10)</f>
        <v>23.13241</v>
      </c>
      <c r="G4809" s="21" t="str">
        <f aca="false">IF(F4809&lt;Einstellungen!$B$5,"ja","nein")</f>
        <v>ja</v>
      </c>
      <c r="H4809" s="21" t="s">
        <v>20</v>
      </c>
      <c r="I4809" s="29" t="n">
        <f aca="false">INDEX(Einstellungen!$B$27:$B$50,8)</f>
        <v>0.95</v>
      </c>
      <c r="J4809" s="29" t="n">
        <f aca="false">F4809*I4809</f>
        <v>21.9757895</v>
      </c>
    </row>
    <row r="4810" customFormat="false" ht="15" hidden="false" customHeight="false" outlineLevel="0" collapsed="false">
      <c r="A4810" s="28" t="n">
        <v>45781</v>
      </c>
      <c r="B4810" s="21" t="s">
        <v>120</v>
      </c>
      <c r="C4810" s="21" t="s">
        <v>139</v>
      </c>
      <c r="D4810" s="29" t="n">
        <v>2.93</v>
      </c>
      <c r="E4810" s="29" t="n">
        <f aca="false">D4810/10</f>
        <v>0.293</v>
      </c>
      <c r="F4810" s="29" t="n">
        <f aca="false">(E4810+Einstellungen!$B$20)*(1+Einstellungen!$B$10)</f>
        <v>22.54931</v>
      </c>
      <c r="G4810" s="21" t="str">
        <f aca="false">IF(F4810&lt;Einstellungen!$B$5,"ja","nein")</f>
        <v>ja</v>
      </c>
      <c r="H4810" s="21" t="s">
        <v>20</v>
      </c>
      <c r="I4810" s="29" t="n">
        <f aca="false">INDEX(Einstellungen!$B$27:$B$50,9)</f>
        <v>1.05</v>
      </c>
      <c r="J4810" s="29" t="n">
        <f aca="false">F4810*I4810</f>
        <v>23.6767755</v>
      </c>
    </row>
    <row r="4811" customFormat="false" ht="15" hidden="false" customHeight="false" outlineLevel="0" collapsed="false">
      <c r="A4811" s="28" t="n">
        <v>45781</v>
      </c>
      <c r="B4811" s="21" t="s">
        <v>121</v>
      </c>
      <c r="C4811" s="21" t="s">
        <v>139</v>
      </c>
      <c r="D4811" s="29" t="n">
        <v>0</v>
      </c>
      <c r="E4811" s="29" t="n">
        <f aca="false">D4811/10</f>
        <v>0</v>
      </c>
      <c r="F4811" s="29" t="n">
        <f aca="false">(E4811+Einstellungen!$B$20)*(1+Einstellungen!$B$10)</f>
        <v>22.20064</v>
      </c>
      <c r="G4811" s="21" t="str">
        <f aca="false">IF(F4811&lt;Einstellungen!$B$5,"ja","nein")</f>
        <v>ja</v>
      </c>
      <c r="H4811" s="21" t="s">
        <v>20</v>
      </c>
      <c r="I4811" s="29" t="n">
        <f aca="false">INDEX(Einstellungen!$B$27:$B$50,10)</f>
        <v>1.05</v>
      </c>
      <c r="J4811" s="29" t="n">
        <f aca="false">F4811*I4811</f>
        <v>23.310672</v>
      </c>
    </row>
    <row r="4812" customFormat="false" ht="15" hidden="false" customHeight="false" outlineLevel="0" collapsed="false">
      <c r="A4812" s="28" t="n">
        <v>45781</v>
      </c>
      <c r="B4812" s="21" t="s">
        <v>122</v>
      </c>
      <c r="C4812" s="21" t="s">
        <v>139</v>
      </c>
      <c r="D4812" s="29" t="n">
        <v>-0.01</v>
      </c>
      <c r="E4812" s="29" t="n">
        <f aca="false">D4812/10</f>
        <v>-0.001</v>
      </c>
      <c r="F4812" s="29" t="n">
        <f aca="false">(E4812+Einstellungen!$B$20)*(1+Einstellungen!$B$10)</f>
        <v>22.19945</v>
      </c>
      <c r="G4812" s="21" t="str">
        <f aca="false">IF(F4812&lt;Einstellungen!$B$5,"ja","nein")</f>
        <v>ja</v>
      </c>
      <c r="H4812" s="21" t="s">
        <v>20</v>
      </c>
      <c r="I4812" s="29" t="n">
        <f aca="false">INDEX(Einstellungen!$B$27:$B$50,11)</f>
        <v>1.05</v>
      </c>
      <c r="J4812" s="29" t="n">
        <f aca="false">F4812*I4812</f>
        <v>23.3094225</v>
      </c>
    </row>
    <row r="4813" customFormat="false" ht="15" hidden="false" customHeight="false" outlineLevel="0" collapsed="false">
      <c r="A4813" s="28" t="n">
        <v>45781</v>
      </c>
      <c r="B4813" s="21" t="s">
        <v>123</v>
      </c>
      <c r="C4813" s="21" t="s">
        <v>139</v>
      </c>
      <c r="D4813" s="29" t="n">
        <v>-0.01</v>
      </c>
      <c r="E4813" s="29" t="n">
        <f aca="false">D4813/10</f>
        <v>-0.001</v>
      </c>
      <c r="F4813" s="29" t="n">
        <f aca="false">(E4813+Einstellungen!$B$20)*(1+Einstellungen!$B$10)</f>
        <v>22.19945</v>
      </c>
      <c r="G4813" s="21" t="str">
        <f aca="false">IF(F4813&lt;Einstellungen!$B$5,"ja","nein")</f>
        <v>ja</v>
      </c>
      <c r="H4813" s="21" t="s">
        <v>20</v>
      </c>
      <c r="I4813" s="29" t="n">
        <f aca="false">INDEX(Einstellungen!$B$27:$B$50,12)</f>
        <v>1.1</v>
      </c>
      <c r="J4813" s="29" t="n">
        <f aca="false">F4813*I4813</f>
        <v>24.419395</v>
      </c>
    </row>
    <row r="4814" customFormat="false" ht="15" hidden="false" customHeight="false" outlineLevel="0" collapsed="false">
      <c r="A4814" s="28" t="n">
        <v>45781</v>
      </c>
      <c r="B4814" s="21" t="s">
        <v>124</v>
      </c>
      <c r="C4814" s="21" t="s">
        <v>139</v>
      </c>
      <c r="D4814" s="29" t="n">
        <v>-0.02</v>
      </c>
      <c r="E4814" s="29" t="n">
        <f aca="false">D4814/10</f>
        <v>-0.002</v>
      </c>
      <c r="F4814" s="29" t="n">
        <f aca="false">(E4814+Einstellungen!$B$20)*(1+Einstellungen!$B$10)</f>
        <v>22.19826</v>
      </c>
      <c r="G4814" s="21" t="str">
        <f aca="false">IF(F4814&lt;Einstellungen!$B$5,"ja","nein")</f>
        <v>ja</v>
      </c>
      <c r="H4814" s="21" t="s">
        <v>20</v>
      </c>
      <c r="I4814" s="29" t="n">
        <f aca="false">INDEX(Einstellungen!$B$27:$B$50,13)</f>
        <v>1.2</v>
      </c>
      <c r="J4814" s="29" t="n">
        <f aca="false">F4814*I4814</f>
        <v>26.637912</v>
      </c>
    </row>
    <row r="4815" customFormat="false" ht="15" hidden="false" customHeight="false" outlineLevel="0" collapsed="false">
      <c r="A4815" s="28" t="n">
        <v>45781</v>
      </c>
      <c r="B4815" s="21" t="s">
        <v>125</v>
      </c>
      <c r="C4815" s="21" t="s">
        <v>139</v>
      </c>
      <c r="D4815" s="29" t="n">
        <v>-2</v>
      </c>
      <c r="E4815" s="29" t="n">
        <f aca="false">D4815/10</f>
        <v>-0.2</v>
      </c>
      <c r="F4815" s="29" t="n">
        <f aca="false">(E4815+Einstellungen!$B$20)*(1+Einstellungen!$B$10)</f>
        <v>21.96264</v>
      </c>
      <c r="G4815" s="21" t="str">
        <f aca="false">IF(F4815&lt;Einstellungen!$B$5,"ja","nein")</f>
        <v>ja</v>
      </c>
      <c r="H4815" s="21" t="s">
        <v>20</v>
      </c>
      <c r="I4815" s="29" t="n">
        <f aca="false">INDEX(Einstellungen!$B$27:$B$50,14)</f>
        <v>1.15</v>
      </c>
      <c r="J4815" s="29" t="n">
        <f aca="false">F4815*I4815</f>
        <v>25.257036</v>
      </c>
    </row>
    <row r="4816" customFormat="false" ht="15" hidden="false" customHeight="false" outlineLevel="0" collapsed="false">
      <c r="A4816" s="28" t="n">
        <v>45781</v>
      </c>
      <c r="B4816" s="21" t="s">
        <v>126</v>
      </c>
      <c r="C4816" s="21" t="s">
        <v>139</v>
      </c>
      <c r="D4816" s="29" t="n">
        <v>-5.01</v>
      </c>
      <c r="E4816" s="29" t="n">
        <f aca="false">D4816/10</f>
        <v>-0.501</v>
      </c>
      <c r="F4816" s="29" t="n">
        <f aca="false">(E4816+Einstellungen!$B$20)*(1+Einstellungen!$B$10)</f>
        <v>21.60445</v>
      </c>
      <c r="G4816" s="21" t="str">
        <f aca="false">IF(F4816&lt;Einstellungen!$B$5,"ja","nein")</f>
        <v>ja</v>
      </c>
      <c r="H4816" s="21" t="s">
        <v>20</v>
      </c>
      <c r="I4816" s="29" t="n">
        <f aca="false">INDEX(Einstellungen!$B$27:$B$50,15)</f>
        <v>1</v>
      </c>
      <c r="J4816" s="29" t="n">
        <f aca="false">F4816*I4816</f>
        <v>21.60445</v>
      </c>
    </row>
    <row r="4817" customFormat="false" ht="15" hidden="false" customHeight="false" outlineLevel="0" collapsed="false">
      <c r="A4817" s="28" t="n">
        <v>45781</v>
      </c>
      <c r="B4817" s="21" t="s">
        <v>127</v>
      </c>
      <c r="C4817" s="21" t="s">
        <v>139</v>
      </c>
      <c r="D4817" s="29" t="n">
        <v>-1.59</v>
      </c>
      <c r="E4817" s="29" t="n">
        <f aca="false">D4817/10</f>
        <v>-0.159</v>
      </c>
      <c r="F4817" s="29" t="n">
        <f aca="false">(E4817+Einstellungen!$B$20)*(1+Einstellungen!$B$10)</f>
        <v>22.01143</v>
      </c>
      <c r="G4817" s="21" t="str">
        <f aca="false">IF(F4817&lt;Einstellungen!$B$5,"ja","nein")</f>
        <v>ja</v>
      </c>
      <c r="H4817" s="21" t="s">
        <v>20</v>
      </c>
      <c r="I4817" s="29" t="n">
        <f aca="false">INDEX(Einstellungen!$B$27:$B$50,16)</f>
        <v>0.95</v>
      </c>
      <c r="J4817" s="29" t="n">
        <f aca="false">F4817*I4817</f>
        <v>20.9108585</v>
      </c>
    </row>
    <row r="4818" customFormat="false" ht="15" hidden="false" customHeight="false" outlineLevel="0" collapsed="false">
      <c r="A4818" s="28" t="n">
        <v>45781</v>
      </c>
      <c r="B4818" s="21" t="s">
        <v>128</v>
      </c>
      <c r="C4818" s="21" t="s">
        <v>139</v>
      </c>
      <c r="D4818" s="29" t="n">
        <v>-0.01</v>
      </c>
      <c r="E4818" s="29" t="n">
        <f aca="false">D4818/10</f>
        <v>-0.001</v>
      </c>
      <c r="F4818" s="29" t="n">
        <f aca="false">(E4818+Einstellungen!$B$20)*(1+Einstellungen!$B$10)</f>
        <v>22.19945</v>
      </c>
      <c r="G4818" s="21" t="str">
        <f aca="false">IF(F4818&lt;Einstellungen!$B$5,"ja","nein")</f>
        <v>ja</v>
      </c>
      <c r="H4818" s="21" t="s">
        <v>20</v>
      </c>
      <c r="I4818" s="29" t="n">
        <f aca="false">INDEX(Einstellungen!$B$27:$B$50,17)</f>
        <v>0.95</v>
      </c>
      <c r="J4818" s="29" t="n">
        <f aca="false">F4818*I4818</f>
        <v>21.0894775</v>
      </c>
    </row>
    <row r="4819" customFormat="false" ht="15" hidden="false" customHeight="false" outlineLevel="0" collapsed="false">
      <c r="A4819" s="28" t="n">
        <v>45781</v>
      </c>
      <c r="B4819" s="21" t="s">
        <v>129</v>
      </c>
      <c r="C4819" s="21" t="s">
        <v>139</v>
      </c>
      <c r="D4819" s="29" t="n">
        <v>10.07</v>
      </c>
      <c r="E4819" s="29" t="n">
        <f aca="false">D4819/10</f>
        <v>1.007</v>
      </c>
      <c r="F4819" s="29" t="n">
        <f aca="false">(E4819+Einstellungen!$B$20)*(1+Einstellungen!$B$10)</f>
        <v>23.39897</v>
      </c>
      <c r="G4819" s="21" t="str">
        <f aca="false">IF(F4819&lt;Einstellungen!$B$5,"ja","nein")</f>
        <v>ja</v>
      </c>
      <c r="H4819" s="21" t="s">
        <v>20</v>
      </c>
      <c r="I4819" s="29" t="n">
        <f aca="false">INDEX(Einstellungen!$B$27:$B$50,18)</f>
        <v>1.1</v>
      </c>
      <c r="J4819" s="29" t="n">
        <f aca="false">F4819*I4819</f>
        <v>25.738867</v>
      </c>
    </row>
    <row r="4820" customFormat="false" ht="15" hidden="false" customHeight="false" outlineLevel="0" collapsed="false">
      <c r="A4820" s="28" t="n">
        <v>45781</v>
      </c>
      <c r="B4820" s="21" t="s">
        <v>130</v>
      </c>
      <c r="C4820" s="21" t="s">
        <v>139</v>
      </c>
      <c r="D4820" s="29" t="n">
        <v>80.08</v>
      </c>
      <c r="E4820" s="29" t="n">
        <f aca="false">D4820/10</f>
        <v>8.008</v>
      </c>
      <c r="F4820" s="29" t="n">
        <f aca="false">(E4820+Einstellungen!$B$20)*(1+Einstellungen!$B$10)</f>
        <v>31.73016</v>
      </c>
      <c r="G4820" s="21" t="str">
        <f aca="false">IF(F4820&lt;Einstellungen!$B$5,"ja","nein")</f>
        <v>nein</v>
      </c>
      <c r="H4820" s="21" t="s">
        <v>20</v>
      </c>
      <c r="I4820" s="29" t="n">
        <f aca="false">INDEX(Einstellungen!$B$27:$B$50,19)</f>
        <v>1.35</v>
      </c>
      <c r="J4820" s="29" t="n">
        <f aca="false">F4820*I4820</f>
        <v>42.835716</v>
      </c>
    </row>
    <row r="4821" customFormat="false" ht="15" hidden="false" customHeight="false" outlineLevel="0" collapsed="false">
      <c r="A4821" s="28" t="n">
        <v>45781</v>
      </c>
      <c r="B4821" s="21" t="s">
        <v>131</v>
      </c>
      <c r="C4821" s="21" t="s">
        <v>139</v>
      </c>
      <c r="D4821" s="29" t="n">
        <v>95.95</v>
      </c>
      <c r="E4821" s="29" t="n">
        <f aca="false">D4821/10</f>
        <v>9.595</v>
      </c>
      <c r="F4821" s="29" t="n">
        <f aca="false">(E4821+Einstellungen!$B$20)*(1+Einstellungen!$B$10)</f>
        <v>33.61869</v>
      </c>
      <c r="G4821" s="21" t="str">
        <f aca="false">IF(F4821&lt;Einstellungen!$B$5,"ja","nein")</f>
        <v>nein</v>
      </c>
      <c r="H4821" s="21" t="s">
        <v>20</v>
      </c>
      <c r="I4821" s="29" t="n">
        <f aca="false">INDEX(Einstellungen!$B$27:$B$50,20)</f>
        <v>1.45</v>
      </c>
      <c r="J4821" s="29" t="n">
        <f aca="false">F4821*I4821</f>
        <v>48.7471005</v>
      </c>
    </row>
    <row r="4822" customFormat="false" ht="15" hidden="false" customHeight="false" outlineLevel="0" collapsed="false">
      <c r="A4822" s="28" t="n">
        <v>45781</v>
      </c>
      <c r="B4822" s="21" t="s">
        <v>132</v>
      </c>
      <c r="C4822" s="21" t="s">
        <v>139</v>
      </c>
      <c r="D4822" s="29" t="n">
        <v>109</v>
      </c>
      <c r="E4822" s="29" t="n">
        <f aca="false">D4822/10</f>
        <v>10.9</v>
      </c>
      <c r="F4822" s="29" t="n">
        <f aca="false">(E4822+Einstellungen!$B$20)*(1+Einstellungen!$B$10)</f>
        <v>35.17164</v>
      </c>
      <c r="G4822" s="21" t="str">
        <f aca="false">IF(F4822&lt;Einstellungen!$B$5,"ja","nein")</f>
        <v>nein</v>
      </c>
      <c r="H4822" s="21" t="s">
        <v>20</v>
      </c>
      <c r="I4822" s="29" t="n">
        <f aca="false">INDEX(Einstellungen!$B$27:$B$50,21)</f>
        <v>1.4</v>
      </c>
      <c r="J4822" s="29" t="n">
        <f aca="false">F4822*I4822</f>
        <v>49.240296</v>
      </c>
    </row>
    <row r="4823" customFormat="false" ht="15" hidden="false" customHeight="false" outlineLevel="0" collapsed="false">
      <c r="A4823" s="28" t="n">
        <v>45781</v>
      </c>
      <c r="B4823" s="21" t="s">
        <v>133</v>
      </c>
      <c r="C4823" s="21" t="s">
        <v>139</v>
      </c>
      <c r="D4823" s="29" t="n">
        <v>112.38</v>
      </c>
      <c r="E4823" s="29" t="n">
        <f aca="false">D4823/10</f>
        <v>11.238</v>
      </c>
      <c r="F4823" s="29" t="n">
        <f aca="false">(E4823+Einstellungen!$B$20)*(1+Einstellungen!$B$10)</f>
        <v>35.57386</v>
      </c>
      <c r="G4823" s="21" t="str">
        <f aca="false">IF(F4823&lt;Einstellungen!$B$5,"ja","nein")</f>
        <v>nein</v>
      </c>
      <c r="H4823" s="21" t="s">
        <v>20</v>
      </c>
      <c r="I4823" s="29" t="n">
        <f aca="false">INDEX(Einstellungen!$B$27:$B$50,22)</f>
        <v>1.25</v>
      </c>
      <c r="J4823" s="29" t="n">
        <f aca="false">F4823*I4823</f>
        <v>44.467325</v>
      </c>
    </row>
    <row r="4824" customFormat="false" ht="15" hidden="false" customHeight="false" outlineLevel="0" collapsed="false">
      <c r="A4824" s="28" t="n">
        <v>45781</v>
      </c>
      <c r="B4824" s="21" t="s">
        <v>134</v>
      </c>
      <c r="C4824" s="21" t="s">
        <v>139</v>
      </c>
      <c r="D4824" s="29" t="n">
        <v>101.79</v>
      </c>
      <c r="E4824" s="29" t="n">
        <f aca="false">D4824/10</f>
        <v>10.179</v>
      </c>
      <c r="F4824" s="29" t="n">
        <f aca="false">(E4824+Einstellungen!$B$20)*(1+Einstellungen!$B$10)</f>
        <v>34.31365</v>
      </c>
      <c r="G4824" s="21" t="str">
        <f aca="false">IF(F4824&lt;Einstellungen!$B$5,"ja","nein")</f>
        <v>nein</v>
      </c>
      <c r="H4824" s="21" t="s">
        <v>20</v>
      </c>
      <c r="I4824" s="29" t="n">
        <f aca="false">INDEX(Einstellungen!$B$27:$B$50,23)</f>
        <v>1.05</v>
      </c>
      <c r="J4824" s="29" t="n">
        <f aca="false">F4824*I4824</f>
        <v>36.0293325</v>
      </c>
    </row>
    <row r="4825" customFormat="false" ht="15" hidden="false" customHeight="false" outlineLevel="0" collapsed="false">
      <c r="A4825" s="28" t="n">
        <v>45781</v>
      </c>
      <c r="B4825" s="21" t="s">
        <v>135</v>
      </c>
      <c r="C4825" s="21" t="s">
        <v>139</v>
      </c>
      <c r="D4825" s="29" t="n">
        <v>87.35</v>
      </c>
      <c r="E4825" s="29" t="n">
        <f aca="false">D4825/10</f>
        <v>8.735</v>
      </c>
      <c r="F4825" s="29" t="n">
        <f aca="false">(E4825+Einstellungen!$B$20)*(1+Einstellungen!$B$10)</f>
        <v>32.59529</v>
      </c>
      <c r="G4825" s="21" t="str">
        <f aca="false">IF(F4825&lt;Einstellungen!$B$5,"ja","nein")</f>
        <v>nein</v>
      </c>
      <c r="H4825" s="21" t="s">
        <v>20</v>
      </c>
      <c r="I4825" s="29" t="n">
        <f aca="false">INDEX(Einstellungen!$B$27:$B$50,24)</f>
        <v>0.8</v>
      </c>
      <c r="J4825" s="29" t="n">
        <f aca="false">F4825*I4825</f>
        <v>26.076232</v>
      </c>
    </row>
    <row r="4826" customFormat="false" ht="15" hidden="false" customHeight="false" outlineLevel="0" collapsed="false">
      <c r="A4826" s="28" t="n">
        <v>45782</v>
      </c>
      <c r="B4826" s="21" t="s">
        <v>111</v>
      </c>
      <c r="C4826" s="21" t="s">
        <v>140</v>
      </c>
      <c r="D4826" s="29" t="n">
        <v>75.18</v>
      </c>
      <c r="E4826" s="29" t="n">
        <f aca="false">D4826/10</f>
        <v>7.518</v>
      </c>
      <c r="F4826" s="29" t="n">
        <f aca="false">(E4826+Einstellungen!$B$20)*(1+Einstellungen!$B$10)</f>
        <v>31.14706</v>
      </c>
      <c r="G4826" s="21" t="str">
        <f aca="false">IF(F4826&lt;Einstellungen!$B$5,"ja","nein")</f>
        <v>nein</v>
      </c>
      <c r="H4826" s="21" t="s">
        <v>20</v>
      </c>
      <c r="I4826" s="29" t="n">
        <f aca="false">INDEX(Einstellungen!$B$27:$B$50,1)</f>
        <v>0.6</v>
      </c>
      <c r="J4826" s="29" t="n">
        <f aca="false">F4826*I4826</f>
        <v>18.688236</v>
      </c>
    </row>
    <row r="4827" customFormat="false" ht="15" hidden="false" customHeight="false" outlineLevel="0" collapsed="false">
      <c r="A4827" s="28" t="n">
        <v>45782</v>
      </c>
      <c r="B4827" s="21" t="s">
        <v>113</v>
      </c>
      <c r="C4827" s="21" t="s">
        <v>140</v>
      </c>
      <c r="D4827" s="29" t="n">
        <v>70.51</v>
      </c>
      <c r="E4827" s="29" t="n">
        <f aca="false">D4827/10</f>
        <v>7.051</v>
      </c>
      <c r="F4827" s="29" t="n">
        <f aca="false">(E4827+Einstellungen!$B$20)*(1+Einstellungen!$B$10)</f>
        <v>30.59133</v>
      </c>
      <c r="G4827" s="21" t="str">
        <f aca="false">IF(F4827&lt;Einstellungen!$B$5,"ja","nein")</f>
        <v>nein</v>
      </c>
      <c r="H4827" s="21" t="s">
        <v>20</v>
      </c>
      <c r="I4827" s="29" t="n">
        <f aca="false">INDEX(Einstellungen!$B$27:$B$50,2)</f>
        <v>0.5</v>
      </c>
      <c r="J4827" s="29" t="n">
        <f aca="false">F4827*I4827</f>
        <v>15.295665</v>
      </c>
    </row>
    <row r="4828" customFormat="false" ht="15" hidden="false" customHeight="false" outlineLevel="0" collapsed="false">
      <c r="A4828" s="28" t="n">
        <v>45782</v>
      </c>
      <c r="B4828" s="21" t="s">
        <v>114</v>
      </c>
      <c r="C4828" s="21" t="s">
        <v>140</v>
      </c>
      <c r="D4828" s="29" t="n">
        <v>72.25</v>
      </c>
      <c r="E4828" s="29" t="n">
        <f aca="false">D4828/10</f>
        <v>7.225</v>
      </c>
      <c r="F4828" s="29" t="n">
        <f aca="false">(E4828+Einstellungen!$B$20)*(1+Einstellungen!$B$10)</f>
        <v>30.79839</v>
      </c>
      <c r="G4828" s="21" t="str">
        <f aca="false">IF(F4828&lt;Einstellungen!$B$5,"ja","nein")</f>
        <v>nein</v>
      </c>
      <c r="H4828" s="21" t="s">
        <v>20</v>
      </c>
      <c r="I4828" s="29" t="n">
        <f aca="false">INDEX(Einstellungen!$B$27:$B$50,3)</f>
        <v>0.45</v>
      </c>
      <c r="J4828" s="29" t="n">
        <f aca="false">F4828*I4828</f>
        <v>13.8592755</v>
      </c>
    </row>
    <row r="4829" customFormat="false" ht="15" hidden="false" customHeight="false" outlineLevel="0" collapsed="false">
      <c r="A4829" s="28" t="n">
        <v>45782</v>
      </c>
      <c r="B4829" s="21" t="s">
        <v>115</v>
      </c>
      <c r="C4829" s="21" t="s">
        <v>140</v>
      </c>
      <c r="D4829" s="29" t="n">
        <v>75.15</v>
      </c>
      <c r="E4829" s="29" t="n">
        <f aca="false">D4829/10</f>
        <v>7.515</v>
      </c>
      <c r="F4829" s="29" t="n">
        <f aca="false">(E4829+Einstellungen!$B$20)*(1+Einstellungen!$B$10)</f>
        <v>31.14349</v>
      </c>
      <c r="G4829" s="21" t="str">
        <f aca="false">IF(F4829&lt;Einstellungen!$B$5,"ja","nein")</f>
        <v>nein</v>
      </c>
      <c r="H4829" s="21" t="s">
        <v>20</v>
      </c>
      <c r="I4829" s="29" t="n">
        <f aca="false">INDEX(Einstellungen!$B$27:$B$50,4)</f>
        <v>0.45</v>
      </c>
      <c r="J4829" s="29" t="n">
        <f aca="false">F4829*I4829</f>
        <v>14.0145705</v>
      </c>
    </row>
    <row r="4830" customFormat="false" ht="15" hidden="false" customHeight="false" outlineLevel="0" collapsed="false">
      <c r="A4830" s="28" t="n">
        <v>45782</v>
      </c>
      <c r="B4830" s="21" t="s">
        <v>116</v>
      </c>
      <c r="C4830" s="21" t="s">
        <v>140</v>
      </c>
      <c r="D4830" s="29" t="n">
        <v>74.98</v>
      </c>
      <c r="E4830" s="29" t="n">
        <f aca="false">D4830/10</f>
        <v>7.498</v>
      </c>
      <c r="F4830" s="29" t="n">
        <f aca="false">(E4830+Einstellungen!$B$20)*(1+Einstellungen!$B$10)</f>
        <v>31.12326</v>
      </c>
      <c r="G4830" s="21" t="str">
        <f aca="false">IF(F4830&lt;Einstellungen!$B$5,"ja","nein")</f>
        <v>nein</v>
      </c>
      <c r="H4830" s="21" t="s">
        <v>20</v>
      </c>
      <c r="I4830" s="29" t="n">
        <f aca="false">INDEX(Einstellungen!$B$27:$B$50,5)</f>
        <v>0.45</v>
      </c>
      <c r="J4830" s="29" t="n">
        <f aca="false">F4830*I4830</f>
        <v>14.005467</v>
      </c>
    </row>
    <row r="4831" customFormat="false" ht="15" hidden="false" customHeight="false" outlineLevel="0" collapsed="false">
      <c r="A4831" s="28" t="n">
        <v>45782</v>
      </c>
      <c r="B4831" s="21" t="s">
        <v>117</v>
      </c>
      <c r="C4831" s="21" t="s">
        <v>140</v>
      </c>
      <c r="D4831" s="29" t="n">
        <v>89.49</v>
      </c>
      <c r="E4831" s="29" t="n">
        <f aca="false">D4831/10</f>
        <v>8.949</v>
      </c>
      <c r="F4831" s="29" t="n">
        <f aca="false">(E4831+Einstellungen!$B$20)*(1+Einstellungen!$B$10)</f>
        <v>32.84995</v>
      </c>
      <c r="G4831" s="21" t="str">
        <f aca="false">IF(F4831&lt;Einstellungen!$B$5,"ja","nein")</f>
        <v>nein</v>
      </c>
      <c r="H4831" s="21" t="s">
        <v>20</v>
      </c>
      <c r="I4831" s="29" t="n">
        <f aca="false">INDEX(Einstellungen!$B$27:$B$50,6)</f>
        <v>0.5</v>
      </c>
      <c r="J4831" s="29" t="n">
        <f aca="false">F4831*I4831</f>
        <v>16.424975</v>
      </c>
    </row>
    <row r="4832" customFormat="false" ht="15" hidden="false" customHeight="false" outlineLevel="0" collapsed="false">
      <c r="A4832" s="28" t="n">
        <v>45782</v>
      </c>
      <c r="B4832" s="21" t="s">
        <v>118</v>
      </c>
      <c r="C4832" s="21" t="s">
        <v>140</v>
      </c>
      <c r="D4832" s="29" t="n">
        <v>110.92</v>
      </c>
      <c r="E4832" s="29" t="n">
        <f aca="false">D4832/10</f>
        <v>11.092</v>
      </c>
      <c r="F4832" s="29" t="n">
        <f aca="false">(E4832+Einstellungen!$B$20)*(1+Einstellungen!$B$10)</f>
        <v>35.40012</v>
      </c>
      <c r="G4832" s="21" t="str">
        <f aca="false">IF(F4832&lt;Einstellungen!$B$5,"ja","nein")</f>
        <v>nein</v>
      </c>
      <c r="H4832" s="21" t="s">
        <v>20</v>
      </c>
      <c r="I4832" s="29" t="n">
        <f aca="false">INDEX(Einstellungen!$B$27:$B$50,7)</f>
        <v>0.7</v>
      </c>
      <c r="J4832" s="29" t="n">
        <f aca="false">F4832*I4832</f>
        <v>24.780084</v>
      </c>
    </row>
    <row r="4833" customFormat="false" ht="15" hidden="false" customHeight="false" outlineLevel="0" collapsed="false">
      <c r="A4833" s="28" t="n">
        <v>45782</v>
      </c>
      <c r="B4833" s="21" t="s">
        <v>119</v>
      </c>
      <c r="C4833" s="21" t="s">
        <v>140</v>
      </c>
      <c r="D4833" s="29" t="n">
        <v>122.57</v>
      </c>
      <c r="E4833" s="29" t="n">
        <f aca="false">D4833/10</f>
        <v>12.257</v>
      </c>
      <c r="F4833" s="29" t="n">
        <f aca="false">(E4833+Einstellungen!$B$20)*(1+Einstellungen!$B$10)</f>
        <v>36.78647</v>
      </c>
      <c r="G4833" s="21" t="str">
        <f aca="false">IF(F4833&lt;Einstellungen!$B$5,"ja","nein")</f>
        <v>nein</v>
      </c>
      <c r="H4833" s="21" t="s">
        <v>20</v>
      </c>
      <c r="I4833" s="29" t="n">
        <f aca="false">INDEX(Einstellungen!$B$27:$B$50,8)</f>
        <v>0.95</v>
      </c>
      <c r="J4833" s="29" t="n">
        <f aca="false">F4833*I4833</f>
        <v>34.9471465</v>
      </c>
    </row>
    <row r="4834" customFormat="false" ht="15" hidden="false" customHeight="false" outlineLevel="0" collapsed="false">
      <c r="A4834" s="28" t="n">
        <v>45782</v>
      </c>
      <c r="B4834" s="21" t="s">
        <v>120</v>
      </c>
      <c r="C4834" s="21" t="s">
        <v>140</v>
      </c>
      <c r="D4834" s="29" t="n">
        <v>106.69</v>
      </c>
      <c r="E4834" s="29" t="n">
        <f aca="false">D4834/10</f>
        <v>10.669</v>
      </c>
      <c r="F4834" s="29" t="n">
        <f aca="false">(E4834+Einstellungen!$B$20)*(1+Einstellungen!$B$10)</f>
        <v>34.89675</v>
      </c>
      <c r="G4834" s="21" t="str">
        <f aca="false">IF(F4834&lt;Einstellungen!$B$5,"ja","nein")</f>
        <v>nein</v>
      </c>
      <c r="H4834" s="21" t="s">
        <v>20</v>
      </c>
      <c r="I4834" s="29" t="n">
        <f aca="false">INDEX(Einstellungen!$B$27:$B$50,9)</f>
        <v>1.05</v>
      </c>
      <c r="J4834" s="29" t="n">
        <f aca="false">F4834*I4834</f>
        <v>36.6415875</v>
      </c>
    </row>
    <row r="4835" customFormat="false" ht="15" hidden="false" customHeight="false" outlineLevel="0" collapsed="false">
      <c r="A4835" s="28" t="n">
        <v>45782</v>
      </c>
      <c r="B4835" s="21" t="s">
        <v>121</v>
      </c>
      <c r="C4835" s="21" t="s">
        <v>140</v>
      </c>
      <c r="D4835" s="29" t="n">
        <v>90.82</v>
      </c>
      <c r="E4835" s="29" t="n">
        <f aca="false">D4835/10</f>
        <v>9.082</v>
      </c>
      <c r="F4835" s="29" t="n">
        <f aca="false">(E4835+Einstellungen!$B$20)*(1+Einstellungen!$B$10)</f>
        <v>33.00822</v>
      </c>
      <c r="G4835" s="21" t="str">
        <f aca="false">IF(F4835&lt;Einstellungen!$B$5,"ja","nein")</f>
        <v>nein</v>
      </c>
      <c r="H4835" s="21" t="s">
        <v>20</v>
      </c>
      <c r="I4835" s="29" t="n">
        <f aca="false">INDEX(Einstellungen!$B$27:$B$50,10)</f>
        <v>1.05</v>
      </c>
      <c r="J4835" s="29" t="n">
        <f aca="false">F4835*I4835</f>
        <v>34.658631</v>
      </c>
    </row>
    <row r="4836" customFormat="false" ht="15" hidden="false" customHeight="false" outlineLevel="0" collapsed="false">
      <c r="A4836" s="28" t="n">
        <v>45782</v>
      </c>
      <c r="B4836" s="21" t="s">
        <v>122</v>
      </c>
      <c r="C4836" s="21" t="s">
        <v>140</v>
      </c>
      <c r="D4836" s="29" t="n">
        <v>80</v>
      </c>
      <c r="E4836" s="29" t="n">
        <f aca="false">D4836/10</f>
        <v>8</v>
      </c>
      <c r="F4836" s="29" t="n">
        <f aca="false">(E4836+Einstellungen!$B$20)*(1+Einstellungen!$B$10)</f>
        <v>31.72064</v>
      </c>
      <c r="G4836" s="21" t="str">
        <f aca="false">IF(F4836&lt;Einstellungen!$B$5,"ja","nein")</f>
        <v>nein</v>
      </c>
      <c r="H4836" s="21" t="s">
        <v>20</v>
      </c>
      <c r="I4836" s="29" t="n">
        <f aca="false">INDEX(Einstellungen!$B$27:$B$50,11)</f>
        <v>1.05</v>
      </c>
      <c r="J4836" s="29" t="n">
        <f aca="false">F4836*I4836</f>
        <v>33.306672</v>
      </c>
    </row>
    <row r="4837" customFormat="false" ht="15" hidden="false" customHeight="false" outlineLevel="0" collapsed="false">
      <c r="A4837" s="28" t="n">
        <v>45782</v>
      </c>
      <c r="B4837" s="21" t="s">
        <v>123</v>
      </c>
      <c r="C4837" s="21" t="s">
        <v>140</v>
      </c>
      <c r="D4837" s="29" t="n">
        <v>61.65</v>
      </c>
      <c r="E4837" s="29" t="n">
        <f aca="false">D4837/10</f>
        <v>6.165</v>
      </c>
      <c r="F4837" s="29" t="n">
        <f aca="false">(E4837+Einstellungen!$B$20)*(1+Einstellungen!$B$10)</f>
        <v>29.53699</v>
      </c>
      <c r="G4837" s="21" t="str">
        <f aca="false">IF(F4837&lt;Einstellungen!$B$5,"ja","nein")</f>
        <v>nein</v>
      </c>
      <c r="H4837" s="21" t="s">
        <v>20</v>
      </c>
      <c r="I4837" s="29" t="n">
        <f aca="false">INDEX(Einstellungen!$B$27:$B$50,12)</f>
        <v>1.1</v>
      </c>
      <c r="J4837" s="29" t="n">
        <f aca="false">F4837*I4837</f>
        <v>32.490689</v>
      </c>
    </row>
    <row r="4838" customFormat="false" ht="15" hidden="false" customHeight="false" outlineLevel="0" collapsed="false">
      <c r="A4838" s="28" t="n">
        <v>45782</v>
      </c>
      <c r="B4838" s="21" t="s">
        <v>124</v>
      </c>
      <c r="C4838" s="21" t="s">
        <v>140</v>
      </c>
      <c r="D4838" s="29" t="n">
        <v>53.83</v>
      </c>
      <c r="E4838" s="29" t="n">
        <f aca="false">D4838/10</f>
        <v>5.383</v>
      </c>
      <c r="F4838" s="29" t="n">
        <f aca="false">(E4838+Einstellungen!$B$20)*(1+Einstellungen!$B$10)</f>
        <v>28.60641</v>
      </c>
      <c r="G4838" s="21" t="str">
        <f aca="false">IF(F4838&lt;Einstellungen!$B$5,"ja","nein")</f>
        <v>ja</v>
      </c>
      <c r="H4838" s="21" t="s">
        <v>20</v>
      </c>
      <c r="I4838" s="29" t="n">
        <f aca="false">INDEX(Einstellungen!$B$27:$B$50,13)</f>
        <v>1.2</v>
      </c>
      <c r="J4838" s="29" t="n">
        <f aca="false">F4838*I4838</f>
        <v>34.327692</v>
      </c>
    </row>
    <row r="4839" customFormat="false" ht="15" hidden="false" customHeight="false" outlineLevel="0" collapsed="false">
      <c r="A4839" s="28" t="n">
        <v>45782</v>
      </c>
      <c r="B4839" s="21" t="s">
        <v>125</v>
      </c>
      <c r="C4839" s="21" t="s">
        <v>140</v>
      </c>
      <c r="D4839" s="29" t="n">
        <v>49.66</v>
      </c>
      <c r="E4839" s="29" t="n">
        <f aca="false">D4839/10</f>
        <v>4.966</v>
      </c>
      <c r="F4839" s="29" t="n">
        <f aca="false">(E4839+Einstellungen!$B$20)*(1+Einstellungen!$B$10)</f>
        <v>28.11018</v>
      </c>
      <c r="G4839" s="21" t="str">
        <f aca="false">IF(F4839&lt;Einstellungen!$B$5,"ja","nein")</f>
        <v>ja</v>
      </c>
      <c r="H4839" s="21" t="s">
        <v>20</v>
      </c>
      <c r="I4839" s="29" t="n">
        <f aca="false">INDEX(Einstellungen!$B$27:$B$50,14)</f>
        <v>1.15</v>
      </c>
      <c r="J4839" s="29" t="n">
        <f aca="false">F4839*I4839</f>
        <v>32.326707</v>
      </c>
    </row>
    <row r="4840" customFormat="false" ht="15" hidden="false" customHeight="false" outlineLevel="0" collapsed="false">
      <c r="A4840" s="28" t="n">
        <v>45782</v>
      </c>
      <c r="B4840" s="21" t="s">
        <v>126</v>
      </c>
      <c r="C4840" s="21" t="s">
        <v>140</v>
      </c>
      <c r="D4840" s="29" t="n">
        <v>59.3</v>
      </c>
      <c r="E4840" s="29" t="n">
        <f aca="false">D4840/10</f>
        <v>5.93</v>
      </c>
      <c r="F4840" s="29" t="n">
        <f aca="false">(E4840+Einstellungen!$B$20)*(1+Einstellungen!$B$10)</f>
        <v>29.25734</v>
      </c>
      <c r="G4840" s="21" t="str">
        <f aca="false">IF(F4840&lt;Einstellungen!$B$5,"ja","nein")</f>
        <v>nein</v>
      </c>
      <c r="H4840" s="21" t="s">
        <v>20</v>
      </c>
      <c r="I4840" s="29" t="n">
        <f aca="false">INDEX(Einstellungen!$B$27:$B$50,15)</f>
        <v>1</v>
      </c>
      <c r="J4840" s="29" t="n">
        <f aca="false">F4840*I4840</f>
        <v>29.25734</v>
      </c>
    </row>
    <row r="4841" customFormat="false" ht="15" hidden="false" customHeight="false" outlineLevel="0" collapsed="false">
      <c r="A4841" s="28" t="n">
        <v>45782</v>
      </c>
      <c r="B4841" s="21" t="s">
        <v>127</v>
      </c>
      <c r="C4841" s="21" t="s">
        <v>140</v>
      </c>
      <c r="D4841" s="29" t="n">
        <v>70.42</v>
      </c>
      <c r="E4841" s="29" t="n">
        <f aca="false">D4841/10</f>
        <v>7.042</v>
      </c>
      <c r="F4841" s="29" t="n">
        <f aca="false">(E4841+Einstellungen!$B$20)*(1+Einstellungen!$B$10)</f>
        <v>30.58062</v>
      </c>
      <c r="G4841" s="21" t="str">
        <f aca="false">IF(F4841&lt;Einstellungen!$B$5,"ja","nein")</f>
        <v>nein</v>
      </c>
      <c r="H4841" s="21" t="s">
        <v>20</v>
      </c>
      <c r="I4841" s="29" t="n">
        <f aca="false">INDEX(Einstellungen!$B$27:$B$50,16)</f>
        <v>0.95</v>
      </c>
      <c r="J4841" s="29" t="n">
        <f aca="false">F4841*I4841</f>
        <v>29.051589</v>
      </c>
    </row>
    <row r="4842" customFormat="false" ht="15" hidden="false" customHeight="false" outlineLevel="0" collapsed="false">
      <c r="A4842" s="28" t="n">
        <v>45782</v>
      </c>
      <c r="B4842" s="21" t="s">
        <v>128</v>
      </c>
      <c r="C4842" s="21" t="s">
        <v>140</v>
      </c>
      <c r="D4842" s="29" t="n">
        <v>78.88</v>
      </c>
      <c r="E4842" s="29" t="n">
        <f aca="false">D4842/10</f>
        <v>7.888</v>
      </c>
      <c r="F4842" s="29" t="n">
        <f aca="false">(E4842+Einstellungen!$B$20)*(1+Einstellungen!$B$10)</f>
        <v>31.58736</v>
      </c>
      <c r="G4842" s="21" t="str">
        <f aca="false">IF(F4842&lt;Einstellungen!$B$5,"ja","nein")</f>
        <v>nein</v>
      </c>
      <c r="H4842" s="21" t="s">
        <v>20</v>
      </c>
      <c r="I4842" s="29" t="n">
        <f aca="false">INDEX(Einstellungen!$B$27:$B$50,17)</f>
        <v>0.95</v>
      </c>
      <c r="J4842" s="29" t="n">
        <f aca="false">F4842*I4842</f>
        <v>30.007992</v>
      </c>
    </row>
    <row r="4843" customFormat="false" ht="15" hidden="false" customHeight="false" outlineLevel="0" collapsed="false">
      <c r="A4843" s="28" t="n">
        <v>45782</v>
      </c>
      <c r="B4843" s="21" t="s">
        <v>129</v>
      </c>
      <c r="C4843" s="21" t="s">
        <v>140</v>
      </c>
      <c r="D4843" s="29" t="n">
        <v>89.22</v>
      </c>
      <c r="E4843" s="29" t="n">
        <f aca="false">D4843/10</f>
        <v>8.922</v>
      </c>
      <c r="F4843" s="29" t="n">
        <f aca="false">(E4843+Einstellungen!$B$20)*(1+Einstellungen!$B$10)</f>
        <v>32.81782</v>
      </c>
      <c r="G4843" s="21" t="str">
        <f aca="false">IF(F4843&lt;Einstellungen!$B$5,"ja","nein")</f>
        <v>nein</v>
      </c>
      <c r="H4843" s="21" t="s">
        <v>20</v>
      </c>
      <c r="I4843" s="29" t="n">
        <f aca="false">INDEX(Einstellungen!$B$27:$B$50,18)</f>
        <v>1.1</v>
      </c>
      <c r="J4843" s="29" t="n">
        <f aca="false">F4843*I4843</f>
        <v>36.099602</v>
      </c>
    </row>
    <row r="4844" customFormat="false" ht="15" hidden="false" customHeight="false" outlineLevel="0" collapsed="false">
      <c r="A4844" s="28" t="n">
        <v>45782</v>
      </c>
      <c r="B4844" s="21" t="s">
        <v>130</v>
      </c>
      <c r="C4844" s="21" t="s">
        <v>140</v>
      </c>
      <c r="D4844" s="29" t="n">
        <v>100.1</v>
      </c>
      <c r="E4844" s="29" t="n">
        <f aca="false">D4844/10</f>
        <v>10.01</v>
      </c>
      <c r="F4844" s="29" t="n">
        <f aca="false">(E4844+Einstellungen!$B$20)*(1+Einstellungen!$B$10)</f>
        <v>34.11254</v>
      </c>
      <c r="G4844" s="21" t="str">
        <f aca="false">IF(F4844&lt;Einstellungen!$B$5,"ja","nein")</f>
        <v>nein</v>
      </c>
      <c r="H4844" s="21" t="s">
        <v>20</v>
      </c>
      <c r="I4844" s="29" t="n">
        <f aca="false">INDEX(Einstellungen!$B$27:$B$50,19)</f>
        <v>1.35</v>
      </c>
      <c r="J4844" s="29" t="n">
        <f aca="false">F4844*I4844</f>
        <v>46.051929</v>
      </c>
    </row>
    <row r="4845" customFormat="false" ht="15" hidden="false" customHeight="false" outlineLevel="0" collapsed="false">
      <c r="A4845" s="28" t="n">
        <v>45782</v>
      </c>
      <c r="B4845" s="21" t="s">
        <v>131</v>
      </c>
      <c r="C4845" s="21" t="s">
        <v>140</v>
      </c>
      <c r="D4845" s="29" t="n">
        <v>128.92</v>
      </c>
      <c r="E4845" s="29" t="n">
        <f aca="false">D4845/10</f>
        <v>12.892</v>
      </c>
      <c r="F4845" s="29" t="n">
        <f aca="false">(E4845+Einstellungen!$B$20)*(1+Einstellungen!$B$10)</f>
        <v>37.54212</v>
      </c>
      <c r="G4845" s="21" t="str">
        <f aca="false">IF(F4845&lt;Einstellungen!$B$5,"ja","nein")</f>
        <v>nein</v>
      </c>
      <c r="H4845" s="21" t="s">
        <v>20</v>
      </c>
      <c r="I4845" s="29" t="n">
        <f aca="false">INDEX(Einstellungen!$B$27:$B$50,20)</f>
        <v>1.45</v>
      </c>
      <c r="J4845" s="29" t="n">
        <f aca="false">F4845*I4845</f>
        <v>54.436074</v>
      </c>
    </row>
    <row r="4846" customFormat="false" ht="15" hidden="false" customHeight="false" outlineLevel="0" collapsed="false">
      <c r="A4846" s="28" t="n">
        <v>45782</v>
      </c>
      <c r="B4846" s="21" t="s">
        <v>132</v>
      </c>
      <c r="C4846" s="21" t="s">
        <v>140</v>
      </c>
      <c r="D4846" s="29" t="n">
        <v>128</v>
      </c>
      <c r="E4846" s="29" t="n">
        <f aca="false">D4846/10</f>
        <v>12.8</v>
      </c>
      <c r="F4846" s="29" t="n">
        <f aca="false">(E4846+Einstellungen!$B$20)*(1+Einstellungen!$B$10)</f>
        <v>37.43264</v>
      </c>
      <c r="G4846" s="21" t="str">
        <f aca="false">IF(F4846&lt;Einstellungen!$B$5,"ja","nein")</f>
        <v>nein</v>
      </c>
      <c r="H4846" s="21" t="s">
        <v>20</v>
      </c>
      <c r="I4846" s="29" t="n">
        <f aca="false">INDEX(Einstellungen!$B$27:$B$50,21)</f>
        <v>1.4</v>
      </c>
      <c r="J4846" s="29" t="n">
        <f aca="false">F4846*I4846</f>
        <v>52.405696</v>
      </c>
    </row>
    <row r="4847" customFormat="false" ht="15" hidden="false" customHeight="false" outlineLevel="0" collapsed="false">
      <c r="A4847" s="28" t="n">
        <v>45782</v>
      </c>
      <c r="B4847" s="21" t="s">
        <v>133</v>
      </c>
      <c r="C4847" s="21" t="s">
        <v>140</v>
      </c>
      <c r="D4847" s="29" t="n">
        <v>113.17</v>
      </c>
      <c r="E4847" s="29" t="n">
        <f aca="false">D4847/10</f>
        <v>11.317</v>
      </c>
      <c r="F4847" s="29" t="n">
        <f aca="false">(E4847+Einstellungen!$B$20)*(1+Einstellungen!$B$10)</f>
        <v>35.66787</v>
      </c>
      <c r="G4847" s="21" t="str">
        <f aca="false">IF(F4847&lt;Einstellungen!$B$5,"ja","nein")</f>
        <v>nein</v>
      </c>
      <c r="H4847" s="21" t="s">
        <v>20</v>
      </c>
      <c r="I4847" s="29" t="n">
        <f aca="false">INDEX(Einstellungen!$B$27:$B$50,22)</f>
        <v>1.25</v>
      </c>
      <c r="J4847" s="29" t="n">
        <f aca="false">F4847*I4847</f>
        <v>44.5848375</v>
      </c>
    </row>
    <row r="4848" customFormat="false" ht="15" hidden="false" customHeight="false" outlineLevel="0" collapsed="false">
      <c r="A4848" s="28" t="n">
        <v>45782</v>
      </c>
      <c r="B4848" s="21" t="s">
        <v>134</v>
      </c>
      <c r="C4848" s="21" t="s">
        <v>140</v>
      </c>
      <c r="D4848" s="29" t="n">
        <v>101.52</v>
      </c>
      <c r="E4848" s="29" t="n">
        <f aca="false">D4848/10</f>
        <v>10.152</v>
      </c>
      <c r="F4848" s="29" t="n">
        <f aca="false">(E4848+Einstellungen!$B$20)*(1+Einstellungen!$B$10)</f>
        <v>34.28152</v>
      </c>
      <c r="G4848" s="21" t="str">
        <f aca="false">IF(F4848&lt;Einstellungen!$B$5,"ja","nein")</f>
        <v>nein</v>
      </c>
      <c r="H4848" s="21" t="s">
        <v>20</v>
      </c>
      <c r="I4848" s="29" t="n">
        <f aca="false">INDEX(Einstellungen!$B$27:$B$50,23)</f>
        <v>1.05</v>
      </c>
      <c r="J4848" s="29" t="n">
        <f aca="false">F4848*I4848</f>
        <v>35.995596</v>
      </c>
    </row>
    <row r="4849" customFormat="false" ht="15" hidden="false" customHeight="false" outlineLevel="0" collapsed="false">
      <c r="A4849" s="28" t="n">
        <v>45782</v>
      </c>
      <c r="B4849" s="21" t="s">
        <v>135</v>
      </c>
      <c r="C4849" s="21" t="s">
        <v>140</v>
      </c>
      <c r="D4849" s="29" t="n">
        <v>94.46</v>
      </c>
      <c r="E4849" s="29" t="n">
        <f aca="false">D4849/10</f>
        <v>9.446</v>
      </c>
      <c r="F4849" s="29" t="n">
        <f aca="false">(E4849+Einstellungen!$B$20)*(1+Einstellungen!$B$10)</f>
        <v>33.44138</v>
      </c>
      <c r="G4849" s="21" t="str">
        <f aca="false">IF(F4849&lt;Einstellungen!$B$5,"ja","nein")</f>
        <v>nein</v>
      </c>
      <c r="H4849" s="21" t="s">
        <v>20</v>
      </c>
      <c r="I4849" s="29" t="n">
        <f aca="false">INDEX(Einstellungen!$B$27:$B$50,24)</f>
        <v>0.8</v>
      </c>
      <c r="J4849" s="29" t="n">
        <f aca="false">F4849*I4849</f>
        <v>26.753104</v>
      </c>
    </row>
    <row r="4850" customFormat="false" ht="15" hidden="false" customHeight="false" outlineLevel="0" collapsed="false">
      <c r="A4850" s="28" t="n">
        <v>45783</v>
      </c>
      <c r="B4850" s="21" t="s">
        <v>111</v>
      </c>
      <c r="C4850" s="21" t="s">
        <v>141</v>
      </c>
      <c r="D4850" s="29" t="n">
        <v>87.22</v>
      </c>
      <c r="E4850" s="29" t="n">
        <f aca="false">D4850/10</f>
        <v>8.722</v>
      </c>
      <c r="F4850" s="29" t="n">
        <f aca="false">(E4850+Einstellungen!$B$20)*(1+Einstellungen!$B$10)</f>
        <v>32.57982</v>
      </c>
      <c r="G4850" s="21" t="str">
        <f aca="false">IF(F4850&lt;Einstellungen!$B$5,"ja","nein")</f>
        <v>nein</v>
      </c>
      <c r="H4850" s="21" t="s">
        <v>20</v>
      </c>
      <c r="I4850" s="29" t="n">
        <f aca="false">INDEX(Einstellungen!$B$27:$B$50,1)</f>
        <v>0.6</v>
      </c>
      <c r="J4850" s="29" t="n">
        <f aca="false">F4850*I4850</f>
        <v>19.547892</v>
      </c>
    </row>
    <row r="4851" customFormat="false" ht="15" hidden="false" customHeight="false" outlineLevel="0" collapsed="false">
      <c r="A4851" s="28" t="n">
        <v>45783</v>
      </c>
      <c r="B4851" s="21" t="s">
        <v>113</v>
      </c>
      <c r="C4851" s="21" t="s">
        <v>141</v>
      </c>
      <c r="D4851" s="29" t="n">
        <v>81.68</v>
      </c>
      <c r="E4851" s="29" t="n">
        <f aca="false">D4851/10</f>
        <v>8.168</v>
      </c>
      <c r="F4851" s="29" t="n">
        <f aca="false">(E4851+Einstellungen!$B$20)*(1+Einstellungen!$B$10)</f>
        <v>31.92056</v>
      </c>
      <c r="G4851" s="21" t="str">
        <f aca="false">IF(F4851&lt;Einstellungen!$B$5,"ja","nein")</f>
        <v>nein</v>
      </c>
      <c r="H4851" s="21" t="s">
        <v>20</v>
      </c>
      <c r="I4851" s="29" t="n">
        <f aca="false">INDEX(Einstellungen!$B$27:$B$50,2)</f>
        <v>0.5</v>
      </c>
      <c r="J4851" s="29" t="n">
        <f aca="false">F4851*I4851</f>
        <v>15.96028</v>
      </c>
    </row>
    <row r="4852" customFormat="false" ht="15" hidden="false" customHeight="false" outlineLevel="0" collapsed="false">
      <c r="A4852" s="28" t="n">
        <v>45783</v>
      </c>
      <c r="B4852" s="21" t="s">
        <v>114</v>
      </c>
      <c r="C4852" s="21" t="s">
        <v>141</v>
      </c>
      <c r="D4852" s="29" t="n">
        <v>81.29</v>
      </c>
      <c r="E4852" s="29" t="n">
        <f aca="false">D4852/10</f>
        <v>8.129</v>
      </c>
      <c r="F4852" s="29" t="n">
        <f aca="false">(E4852+Einstellungen!$B$20)*(1+Einstellungen!$B$10)</f>
        <v>31.87415</v>
      </c>
      <c r="G4852" s="21" t="str">
        <f aca="false">IF(F4852&lt;Einstellungen!$B$5,"ja","nein")</f>
        <v>nein</v>
      </c>
      <c r="H4852" s="21" t="s">
        <v>20</v>
      </c>
      <c r="I4852" s="29" t="n">
        <f aca="false">INDEX(Einstellungen!$B$27:$B$50,3)</f>
        <v>0.45</v>
      </c>
      <c r="J4852" s="29" t="n">
        <f aca="false">F4852*I4852</f>
        <v>14.3433675</v>
      </c>
    </row>
    <row r="4853" customFormat="false" ht="15" hidden="false" customHeight="false" outlineLevel="0" collapsed="false">
      <c r="A4853" s="28" t="n">
        <v>45783</v>
      </c>
      <c r="B4853" s="21" t="s">
        <v>115</v>
      </c>
      <c r="C4853" s="21" t="s">
        <v>141</v>
      </c>
      <c r="D4853" s="29" t="n">
        <v>79.96</v>
      </c>
      <c r="E4853" s="29" t="n">
        <f aca="false">D4853/10</f>
        <v>7.996</v>
      </c>
      <c r="F4853" s="29" t="n">
        <f aca="false">(E4853+Einstellungen!$B$20)*(1+Einstellungen!$B$10)</f>
        <v>31.71588</v>
      </c>
      <c r="G4853" s="21" t="str">
        <f aca="false">IF(F4853&lt;Einstellungen!$B$5,"ja","nein")</f>
        <v>nein</v>
      </c>
      <c r="H4853" s="21" t="s">
        <v>20</v>
      </c>
      <c r="I4853" s="29" t="n">
        <f aca="false">INDEX(Einstellungen!$B$27:$B$50,4)</f>
        <v>0.45</v>
      </c>
      <c r="J4853" s="29" t="n">
        <f aca="false">F4853*I4853</f>
        <v>14.272146</v>
      </c>
    </row>
    <row r="4854" customFormat="false" ht="15" hidden="false" customHeight="false" outlineLevel="0" collapsed="false">
      <c r="A4854" s="28" t="n">
        <v>45783</v>
      </c>
      <c r="B4854" s="21" t="s">
        <v>116</v>
      </c>
      <c r="C4854" s="21" t="s">
        <v>141</v>
      </c>
      <c r="D4854" s="29" t="n">
        <v>82.39</v>
      </c>
      <c r="E4854" s="29" t="n">
        <f aca="false">D4854/10</f>
        <v>8.239</v>
      </c>
      <c r="F4854" s="29" t="n">
        <f aca="false">(E4854+Einstellungen!$B$20)*(1+Einstellungen!$B$10)</f>
        <v>32.00505</v>
      </c>
      <c r="G4854" s="21" t="str">
        <f aca="false">IF(F4854&lt;Einstellungen!$B$5,"ja","nein")</f>
        <v>nein</v>
      </c>
      <c r="H4854" s="21" t="s">
        <v>20</v>
      </c>
      <c r="I4854" s="29" t="n">
        <f aca="false">INDEX(Einstellungen!$B$27:$B$50,5)</f>
        <v>0.45</v>
      </c>
      <c r="J4854" s="29" t="n">
        <f aca="false">F4854*I4854</f>
        <v>14.4022725</v>
      </c>
    </row>
    <row r="4855" customFormat="false" ht="15" hidden="false" customHeight="false" outlineLevel="0" collapsed="false">
      <c r="A4855" s="28" t="n">
        <v>45783</v>
      </c>
      <c r="B4855" s="21" t="s">
        <v>117</v>
      </c>
      <c r="C4855" s="21" t="s">
        <v>141</v>
      </c>
      <c r="D4855" s="29" t="n">
        <v>97.08</v>
      </c>
      <c r="E4855" s="29" t="n">
        <f aca="false">D4855/10</f>
        <v>9.708</v>
      </c>
      <c r="F4855" s="29" t="n">
        <f aca="false">(E4855+Einstellungen!$B$20)*(1+Einstellungen!$B$10)</f>
        <v>33.75316</v>
      </c>
      <c r="G4855" s="21" t="str">
        <f aca="false">IF(F4855&lt;Einstellungen!$B$5,"ja","nein")</f>
        <v>nein</v>
      </c>
      <c r="H4855" s="21" t="s">
        <v>20</v>
      </c>
      <c r="I4855" s="29" t="n">
        <f aca="false">INDEX(Einstellungen!$B$27:$B$50,6)</f>
        <v>0.5</v>
      </c>
      <c r="J4855" s="29" t="n">
        <f aca="false">F4855*I4855</f>
        <v>16.87658</v>
      </c>
    </row>
    <row r="4856" customFormat="false" ht="15" hidden="false" customHeight="false" outlineLevel="0" collapsed="false">
      <c r="A4856" s="28" t="n">
        <v>45783</v>
      </c>
      <c r="B4856" s="21" t="s">
        <v>118</v>
      </c>
      <c r="C4856" s="21" t="s">
        <v>141</v>
      </c>
      <c r="D4856" s="29" t="n">
        <v>114.57</v>
      </c>
      <c r="E4856" s="29" t="n">
        <f aca="false">D4856/10</f>
        <v>11.457</v>
      </c>
      <c r="F4856" s="29" t="n">
        <f aca="false">(E4856+Einstellungen!$B$20)*(1+Einstellungen!$B$10)</f>
        <v>35.83447</v>
      </c>
      <c r="G4856" s="21" t="str">
        <f aca="false">IF(F4856&lt;Einstellungen!$B$5,"ja","nein")</f>
        <v>nein</v>
      </c>
      <c r="H4856" s="21" t="s">
        <v>20</v>
      </c>
      <c r="I4856" s="29" t="n">
        <f aca="false">INDEX(Einstellungen!$B$27:$B$50,7)</f>
        <v>0.7</v>
      </c>
      <c r="J4856" s="29" t="n">
        <f aca="false">F4856*I4856</f>
        <v>25.084129</v>
      </c>
    </row>
    <row r="4857" customFormat="false" ht="15" hidden="false" customHeight="false" outlineLevel="0" collapsed="false">
      <c r="A4857" s="28" t="n">
        <v>45783</v>
      </c>
      <c r="B4857" s="21" t="s">
        <v>119</v>
      </c>
      <c r="C4857" s="21" t="s">
        <v>141</v>
      </c>
      <c r="D4857" s="29" t="n">
        <v>121.86</v>
      </c>
      <c r="E4857" s="29" t="n">
        <f aca="false">D4857/10</f>
        <v>12.186</v>
      </c>
      <c r="F4857" s="29" t="n">
        <f aca="false">(E4857+Einstellungen!$B$20)*(1+Einstellungen!$B$10)</f>
        <v>36.70198</v>
      </c>
      <c r="G4857" s="21" t="str">
        <f aca="false">IF(F4857&lt;Einstellungen!$B$5,"ja","nein")</f>
        <v>nein</v>
      </c>
      <c r="H4857" s="21" t="s">
        <v>20</v>
      </c>
      <c r="I4857" s="29" t="n">
        <f aca="false">INDEX(Einstellungen!$B$27:$B$50,8)</f>
        <v>0.95</v>
      </c>
      <c r="J4857" s="29" t="n">
        <f aca="false">F4857*I4857</f>
        <v>34.866881</v>
      </c>
    </row>
    <row r="4858" customFormat="false" ht="15" hidden="false" customHeight="false" outlineLevel="0" collapsed="false">
      <c r="A4858" s="28" t="n">
        <v>45783</v>
      </c>
      <c r="B4858" s="21" t="s">
        <v>120</v>
      </c>
      <c r="C4858" s="21" t="s">
        <v>141</v>
      </c>
      <c r="D4858" s="29" t="n">
        <v>108.37</v>
      </c>
      <c r="E4858" s="29" t="n">
        <f aca="false">D4858/10</f>
        <v>10.837</v>
      </c>
      <c r="F4858" s="29" t="n">
        <f aca="false">(E4858+Einstellungen!$B$20)*(1+Einstellungen!$B$10)</f>
        <v>35.09667</v>
      </c>
      <c r="G4858" s="21" t="str">
        <f aca="false">IF(F4858&lt;Einstellungen!$B$5,"ja","nein")</f>
        <v>nein</v>
      </c>
      <c r="H4858" s="21" t="s">
        <v>20</v>
      </c>
      <c r="I4858" s="29" t="n">
        <f aca="false">INDEX(Einstellungen!$B$27:$B$50,9)</f>
        <v>1.05</v>
      </c>
      <c r="J4858" s="29" t="n">
        <f aca="false">F4858*I4858</f>
        <v>36.8515035</v>
      </c>
    </row>
    <row r="4859" customFormat="false" ht="15" hidden="false" customHeight="false" outlineLevel="0" collapsed="false">
      <c r="A4859" s="28" t="n">
        <v>45783</v>
      </c>
      <c r="B4859" s="21" t="s">
        <v>121</v>
      </c>
      <c r="C4859" s="21" t="s">
        <v>141</v>
      </c>
      <c r="D4859" s="29" t="n">
        <v>83.08</v>
      </c>
      <c r="E4859" s="29" t="n">
        <f aca="false">D4859/10</f>
        <v>8.308</v>
      </c>
      <c r="F4859" s="29" t="n">
        <f aca="false">(E4859+Einstellungen!$B$20)*(1+Einstellungen!$B$10)</f>
        <v>32.08716</v>
      </c>
      <c r="G4859" s="21" t="str">
        <f aca="false">IF(F4859&lt;Einstellungen!$B$5,"ja","nein")</f>
        <v>nein</v>
      </c>
      <c r="H4859" s="21" t="s">
        <v>20</v>
      </c>
      <c r="I4859" s="29" t="n">
        <f aca="false">INDEX(Einstellungen!$B$27:$B$50,10)</f>
        <v>1.05</v>
      </c>
      <c r="J4859" s="29" t="n">
        <f aca="false">F4859*I4859</f>
        <v>33.691518</v>
      </c>
    </row>
    <row r="4860" customFormat="false" ht="15" hidden="false" customHeight="false" outlineLevel="0" collapsed="false">
      <c r="A4860" s="28" t="n">
        <v>45783</v>
      </c>
      <c r="B4860" s="21" t="s">
        <v>122</v>
      </c>
      <c r="C4860" s="21" t="s">
        <v>141</v>
      </c>
      <c r="D4860" s="29" t="n">
        <v>72.27</v>
      </c>
      <c r="E4860" s="29" t="n">
        <f aca="false">D4860/10</f>
        <v>7.227</v>
      </c>
      <c r="F4860" s="29" t="n">
        <f aca="false">(E4860+Einstellungen!$B$20)*(1+Einstellungen!$B$10)</f>
        <v>30.80077</v>
      </c>
      <c r="G4860" s="21" t="str">
        <f aca="false">IF(F4860&lt;Einstellungen!$B$5,"ja","nein")</f>
        <v>nein</v>
      </c>
      <c r="H4860" s="21" t="s">
        <v>20</v>
      </c>
      <c r="I4860" s="29" t="n">
        <f aca="false">INDEX(Einstellungen!$B$27:$B$50,11)</f>
        <v>1.05</v>
      </c>
      <c r="J4860" s="29" t="n">
        <f aca="false">F4860*I4860</f>
        <v>32.3408085</v>
      </c>
    </row>
    <row r="4861" customFormat="false" ht="15" hidden="false" customHeight="false" outlineLevel="0" collapsed="false">
      <c r="A4861" s="28" t="n">
        <v>45783</v>
      </c>
      <c r="B4861" s="21" t="s">
        <v>123</v>
      </c>
      <c r="C4861" s="21" t="s">
        <v>141</v>
      </c>
      <c r="D4861" s="29" t="n">
        <v>59.89</v>
      </c>
      <c r="E4861" s="29" t="n">
        <f aca="false">D4861/10</f>
        <v>5.989</v>
      </c>
      <c r="F4861" s="29" t="n">
        <f aca="false">(E4861+Einstellungen!$B$20)*(1+Einstellungen!$B$10)</f>
        <v>29.32755</v>
      </c>
      <c r="G4861" s="21" t="str">
        <f aca="false">IF(F4861&lt;Einstellungen!$B$5,"ja","nein")</f>
        <v>nein</v>
      </c>
      <c r="H4861" s="21" t="s">
        <v>20</v>
      </c>
      <c r="I4861" s="29" t="n">
        <f aca="false">INDEX(Einstellungen!$B$27:$B$50,12)</f>
        <v>1.1</v>
      </c>
      <c r="J4861" s="29" t="n">
        <f aca="false">F4861*I4861</f>
        <v>32.260305</v>
      </c>
    </row>
    <row r="4862" customFormat="false" ht="15" hidden="false" customHeight="false" outlineLevel="0" collapsed="false">
      <c r="A4862" s="28" t="n">
        <v>45783</v>
      </c>
      <c r="B4862" s="21" t="s">
        <v>124</v>
      </c>
      <c r="C4862" s="21" t="s">
        <v>141</v>
      </c>
      <c r="D4862" s="29" t="n">
        <v>42.81</v>
      </c>
      <c r="E4862" s="29" t="n">
        <f aca="false">D4862/10</f>
        <v>4.281</v>
      </c>
      <c r="F4862" s="29" t="n">
        <f aca="false">(E4862+Einstellungen!$B$20)*(1+Einstellungen!$B$10)</f>
        <v>27.29503</v>
      </c>
      <c r="G4862" s="21" t="str">
        <f aca="false">IF(F4862&lt;Einstellungen!$B$5,"ja","nein")</f>
        <v>ja</v>
      </c>
      <c r="H4862" s="21" t="s">
        <v>20</v>
      </c>
      <c r="I4862" s="29" t="n">
        <f aca="false">INDEX(Einstellungen!$B$27:$B$50,13)</f>
        <v>1.2</v>
      </c>
      <c r="J4862" s="29" t="n">
        <f aca="false">F4862*I4862</f>
        <v>32.754036</v>
      </c>
    </row>
    <row r="4863" customFormat="false" ht="15" hidden="false" customHeight="false" outlineLevel="0" collapsed="false">
      <c r="A4863" s="28" t="n">
        <v>45783</v>
      </c>
      <c r="B4863" s="21" t="s">
        <v>125</v>
      </c>
      <c r="C4863" s="21" t="s">
        <v>141</v>
      </c>
      <c r="D4863" s="29" t="n">
        <v>38.17</v>
      </c>
      <c r="E4863" s="29" t="n">
        <f aca="false">D4863/10</f>
        <v>3.817</v>
      </c>
      <c r="F4863" s="29" t="n">
        <f aca="false">(E4863+Einstellungen!$B$20)*(1+Einstellungen!$B$10)</f>
        <v>26.74287</v>
      </c>
      <c r="G4863" s="21" t="str">
        <f aca="false">IF(F4863&lt;Einstellungen!$B$5,"ja","nein")</f>
        <v>ja</v>
      </c>
      <c r="H4863" s="21" t="s">
        <v>20</v>
      </c>
      <c r="I4863" s="29" t="n">
        <f aca="false">INDEX(Einstellungen!$B$27:$B$50,14)</f>
        <v>1.15</v>
      </c>
      <c r="J4863" s="29" t="n">
        <f aca="false">F4863*I4863</f>
        <v>30.7543005</v>
      </c>
    </row>
    <row r="4864" customFormat="false" ht="15" hidden="false" customHeight="false" outlineLevel="0" collapsed="false">
      <c r="A4864" s="28" t="n">
        <v>45783</v>
      </c>
      <c r="B4864" s="21" t="s">
        <v>126</v>
      </c>
      <c r="C4864" s="21" t="s">
        <v>141</v>
      </c>
      <c r="D4864" s="29" t="n">
        <v>45.44</v>
      </c>
      <c r="E4864" s="29" t="n">
        <f aca="false">D4864/10</f>
        <v>4.544</v>
      </c>
      <c r="F4864" s="29" t="n">
        <f aca="false">(E4864+Einstellungen!$B$20)*(1+Einstellungen!$B$10)</f>
        <v>27.608</v>
      </c>
      <c r="G4864" s="21" t="str">
        <f aca="false">IF(F4864&lt;Einstellungen!$B$5,"ja","nein")</f>
        <v>ja</v>
      </c>
      <c r="H4864" s="21" t="s">
        <v>20</v>
      </c>
      <c r="I4864" s="29" t="n">
        <f aca="false">INDEX(Einstellungen!$B$27:$B$50,15)</f>
        <v>1</v>
      </c>
      <c r="J4864" s="29" t="n">
        <f aca="false">F4864*I4864</f>
        <v>27.608</v>
      </c>
    </row>
    <row r="4865" customFormat="false" ht="15" hidden="false" customHeight="false" outlineLevel="0" collapsed="false">
      <c r="A4865" s="28" t="n">
        <v>45783</v>
      </c>
      <c r="B4865" s="21" t="s">
        <v>127</v>
      </c>
      <c r="C4865" s="21" t="s">
        <v>141</v>
      </c>
      <c r="D4865" s="29" t="n">
        <v>65</v>
      </c>
      <c r="E4865" s="29" t="n">
        <f aca="false">D4865/10</f>
        <v>6.5</v>
      </c>
      <c r="F4865" s="29" t="n">
        <f aca="false">(E4865+Einstellungen!$B$20)*(1+Einstellungen!$B$10)</f>
        <v>29.93564</v>
      </c>
      <c r="G4865" s="21" t="str">
        <f aca="false">IF(F4865&lt;Einstellungen!$B$5,"ja","nein")</f>
        <v>nein</v>
      </c>
      <c r="H4865" s="21" t="s">
        <v>20</v>
      </c>
      <c r="I4865" s="29" t="n">
        <f aca="false">INDEX(Einstellungen!$B$27:$B$50,16)</f>
        <v>0.95</v>
      </c>
      <c r="J4865" s="29" t="n">
        <f aca="false">F4865*I4865</f>
        <v>28.438858</v>
      </c>
    </row>
    <row r="4866" customFormat="false" ht="15" hidden="false" customHeight="false" outlineLevel="0" collapsed="false">
      <c r="A4866" s="28" t="n">
        <v>45783</v>
      </c>
      <c r="B4866" s="21" t="s">
        <v>128</v>
      </c>
      <c r="C4866" s="21" t="s">
        <v>141</v>
      </c>
      <c r="D4866" s="29" t="n">
        <v>73.73</v>
      </c>
      <c r="E4866" s="29" t="n">
        <f aca="false">D4866/10</f>
        <v>7.373</v>
      </c>
      <c r="F4866" s="29" t="n">
        <f aca="false">(E4866+Einstellungen!$B$20)*(1+Einstellungen!$B$10)</f>
        <v>30.97451</v>
      </c>
      <c r="G4866" s="21" t="str">
        <f aca="false">IF(F4866&lt;Einstellungen!$B$5,"ja","nein")</f>
        <v>nein</v>
      </c>
      <c r="H4866" s="21" t="s">
        <v>20</v>
      </c>
      <c r="I4866" s="29" t="n">
        <f aca="false">INDEX(Einstellungen!$B$27:$B$50,17)</f>
        <v>0.95</v>
      </c>
      <c r="J4866" s="29" t="n">
        <f aca="false">F4866*I4866</f>
        <v>29.4257845</v>
      </c>
    </row>
    <row r="4867" customFormat="false" ht="15" hidden="false" customHeight="false" outlineLevel="0" collapsed="false">
      <c r="A4867" s="28" t="n">
        <v>45783</v>
      </c>
      <c r="B4867" s="21" t="s">
        <v>129</v>
      </c>
      <c r="C4867" s="21" t="s">
        <v>141</v>
      </c>
      <c r="D4867" s="29" t="n">
        <v>89.99</v>
      </c>
      <c r="E4867" s="29" t="n">
        <f aca="false">D4867/10</f>
        <v>8.999</v>
      </c>
      <c r="F4867" s="29" t="n">
        <f aca="false">(E4867+Einstellungen!$B$20)*(1+Einstellungen!$B$10)</f>
        <v>32.90945</v>
      </c>
      <c r="G4867" s="21" t="str">
        <f aca="false">IF(F4867&lt;Einstellungen!$B$5,"ja","nein")</f>
        <v>nein</v>
      </c>
      <c r="H4867" s="21" t="s">
        <v>20</v>
      </c>
      <c r="I4867" s="29" t="n">
        <f aca="false">INDEX(Einstellungen!$B$27:$B$50,18)</f>
        <v>1.1</v>
      </c>
      <c r="J4867" s="29" t="n">
        <f aca="false">F4867*I4867</f>
        <v>36.200395</v>
      </c>
    </row>
    <row r="4868" customFormat="false" ht="15" hidden="false" customHeight="false" outlineLevel="0" collapsed="false">
      <c r="A4868" s="28" t="n">
        <v>45783</v>
      </c>
      <c r="B4868" s="21" t="s">
        <v>130</v>
      </c>
      <c r="C4868" s="21" t="s">
        <v>141</v>
      </c>
      <c r="D4868" s="29" t="n">
        <v>106.89</v>
      </c>
      <c r="E4868" s="29" t="n">
        <f aca="false">D4868/10</f>
        <v>10.689</v>
      </c>
      <c r="F4868" s="29" t="n">
        <f aca="false">(E4868+Einstellungen!$B$20)*(1+Einstellungen!$B$10)</f>
        <v>34.92055</v>
      </c>
      <c r="G4868" s="21" t="str">
        <f aca="false">IF(F4868&lt;Einstellungen!$B$5,"ja","nein")</f>
        <v>nein</v>
      </c>
      <c r="H4868" s="21" t="s">
        <v>20</v>
      </c>
      <c r="I4868" s="29" t="n">
        <f aca="false">INDEX(Einstellungen!$B$27:$B$50,19)</f>
        <v>1.35</v>
      </c>
      <c r="J4868" s="29" t="n">
        <f aca="false">F4868*I4868</f>
        <v>47.1427425</v>
      </c>
    </row>
    <row r="4869" customFormat="false" ht="15" hidden="false" customHeight="false" outlineLevel="0" collapsed="false">
      <c r="A4869" s="28" t="n">
        <v>45783</v>
      </c>
      <c r="B4869" s="21" t="s">
        <v>131</v>
      </c>
      <c r="C4869" s="21" t="s">
        <v>141</v>
      </c>
      <c r="D4869" s="29" t="n">
        <v>134.09</v>
      </c>
      <c r="E4869" s="29" t="n">
        <f aca="false">D4869/10</f>
        <v>13.409</v>
      </c>
      <c r="F4869" s="29" t="n">
        <f aca="false">(E4869+Einstellungen!$B$20)*(1+Einstellungen!$B$10)</f>
        <v>38.15735</v>
      </c>
      <c r="G4869" s="21" t="str">
        <f aca="false">IF(F4869&lt;Einstellungen!$B$5,"ja","nein")</f>
        <v>nein</v>
      </c>
      <c r="H4869" s="21" t="s">
        <v>20</v>
      </c>
      <c r="I4869" s="29" t="n">
        <f aca="false">INDEX(Einstellungen!$B$27:$B$50,20)</f>
        <v>1.45</v>
      </c>
      <c r="J4869" s="29" t="n">
        <f aca="false">F4869*I4869</f>
        <v>55.3281575</v>
      </c>
    </row>
    <row r="4870" customFormat="false" ht="15" hidden="false" customHeight="false" outlineLevel="0" collapsed="false">
      <c r="A4870" s="28" t="n">
        <v>45783</v>
      </c>
      <c r="B4870" s="21" t="s">
        <v>132</v>
      </c>
      <c r="C4870" s="21" t="s">
        <v>141</v>
      </c>
      <c r="D4870" s="29" t="n">
        <v>161.18</v>
      </c>
      <c r="E4870" s="29" t="n">
        <f aca="false">D4870/10</f>
        <v>16.118</v>
      </c>
      <c r="F4870" s="29" t="n">
        <f aca="false">(E4870+Einstellungen!$B$20)*(1+Einstellungen!$B$10)</f>
        <v>41.38106</v>
      </c>
      <c r="G4870" s="21" t="str">
        <f aca="false">IF(F4870&lt;Einstellungen!$B$5,"ja","nein")</f>
        <v>nein</v>
      </c>
      <c r="H4870" s="21" t="s">
        <v>20</v>
      </c>
      <c r="I4870" s="29" t="n">
        <f aca="false">INDEX(Einstellungen!$B$27:$B$50,21)</f>
        <v>1.4</v>
      </c>
      <c r="J4870" s="29" t="n">
        <f aca="false">F4870*I4870</f>
        <v>57.933484</v>
      </c>
    </row>
    <row r="4871" customFormat="false" ht="15" hidden="false" customHeight="false" outlineLevel="0" collapsed="false">
      <c r="A4871" s="28" t="n">
        <v>45783</v>
      </c>
      <c r="B4871" s="21" t="s">
        <v>133</v>
      </c>
      <c r="C4871" s="21" t="s">
        <v>141</v>
      </c>
      <c r="D4871" s="29" t="n">
        <v>136.6</v>
      </c>
      <c r="E4871" s="29" t="n">
        <f aca="false">D4871/10</f>
        <v>13.66</v>
      </c>
      <c r="F4871" s="29" t="n">
        <f aca="false">(E4871+Einstellungen!$B$20)*(1+Einstellungen!$B$10)</f>
        <v>38.45604</v>
      </c>
      <c r="G4871" s="21" t="str">
        <f aca="false">IF(F4871&lt;Einstellungen!$B$5,"ja","nein")</f>
        <v>nein</v>
      </c>
      <c r="H4871" s="21" t="s">
        <v>20</v>
      </c>
      <c r="I4871" s="29" t="n">
        <f aca="false">INDEX(Einstellungen!$B$27:$B$50,22)</f>
        <v>1.25</v>
      </c>
      <c r="J4871" s="29" t="n">
        <f aca="false">F4871*I4871</f>
        <v>48.07005</v>
      </c>
    </row>
    <row r="4872" customFormat="false" ht="15" hidden="false" customHeight="false" outlineLevel="0" collapsed="false">
      <c r="A4872" s="28" t="n">
        <v>45783</v>
      </c>
      <c r="B4872" s="21" t="s">
        <v>134</v>
      </c>
      <c r="C4872" s="21" t="s">
        <v>141</v>
      </c>
      <c r="D4872" s="29" t="n">
        <v>118.28</v>
      </c>
      <c r="E4872" s="29" t="n">
        <f aca="false">D4872/10</f>
        <v>11.828</v>
      </c>
      <c r="F4872" s="29" t="n">
        <f aca="false">(E4872+Einstellungen!$B$20)*(1+Einstellungen!$B$10)</f>
        <v>36.27596</v>
      </c>
      <c r="G4872" s="21" t="str">
        <f aca="false">IF(F4872&lt;Einstellungen!$B$5,"ja","nein")</f>
        <v>nein</v>
      </c>
      <c r="H4872" s="21" t="s">
        <v>20</v>
      </c>
      <c r="I4872" s="29" t="n">
        <f aca="false">INDEX(Einstellungen!$B$27:$B$50,23)</f>
        <v>1.05</v>
      </c>
      <c r="J4872" s="29" t="n">
        <f aca="false">F4872*I4872</f>
        <v>38.089758</v>
      </c>
    </row>
    <row r="4873" customFormat="false" ht="15" hidden="false" customHeight="false" outlineLevel="0" collapsed="false">
      <c r="A4873" s="28" t="n">
        <v>45783</v>
      </c>
      <c r="B4873" s="21" t="s">
        <v>135</v>
      </c>
      <c r="C4873" s="21" t="s">
        <v>141</v>
      </c>
      <c r="D4873" s="29" t="n">
        <v>101.27</v>
      </c>
      <c r="E4873" s="29" t="n">
        <f aca="false">D4873/10</f>
        <v>10.127</v>
      </c>
      <c r="F4873" s="29" t="n">
        <f aca="false">(E4873+Einstellungen!$B$20)*(1+Einstellungen!$B$10)</f>
        <v>34.25177</v>
      </c>
      <c r="G4873" s="21" t="str">
        <f aca="false">IF(F4873&lt;Einstellungen!$B$5,"ja","nein")</f>
        <v>nein</v>
      </c>
      <c r="H4873" s="21" t="s">
        <v>20</v>
      </c>
      <c r="I4873" s="29" t="n">
        <f aca="false">INDEX(Einstellungen!$B$27:$B$50,24)</f>
        <v>0.8</v>
      </c>
      <c r="J4873" s="29" t="n">
        <f aca="false">F4873*I4873</f>
        <v>27.401416</v>
      </c>
    </row>
    <row r="4874" customFormat="false" ht="15" hidden="false" customHeight="false" outlineLevel="0" collapsed="false">
      <c r="A4874" s="28" t="n">
        <v>45784</v>
      </c>
      <c r="B4874" s="21" t="s">
        <v>111</v>
      </c>
      <c r="C4874" s="21" t="s">
        <v>112</v>
      </c>
      <c r="D4874" s="29" t="n">
        <v>92.67</v>
      </c>
      <c r="E4874" s="29" t="n">
        <f aca="false">D4874/10</f>
        <v>9.267</v>
      </c>
      <c r="F4874" s="29" t="n">
        <f aca="false">(E4874+Einstellungen!$B$20)*(1+Einstellungen!$B$10)</f>
        <v>33.22837</v>
      </c>
      <c r="G4874" s="21" t="str">
        <f aca="false">IF(F4874&lt;Einstellungen!$B$5,"ja","nein")</f>
        <v>nein</v>
      </c>
      <c r="H4874" s="21" t="s">
        <v>20</v>
      </c>
      <c r="I4874" s="29" t="n">
        <f aca="false">INDEX(Einstellungen!$B$27:$B$50,1)</f>
        <v>0.6</v>
      </c>
      <c r="J4874" s="29" t="n">
        <f aca="false">F4874*I4874</f>
        <v>19.937022</v>
      </c>
    </row>
    <row r="4875" customFormat="false" ht="15" hidden="false" customHeight="false" outlineLevel="0" collapsed="false">
      <c r="A4875" s="28" t="n">
        <v>45784</v>
      </c>
      <c r="B4875" s="21" t="s">
        <v>113</v>
      </c>
      <c r="C4875" s="21" t="s">
        <v>112</v>
      </c>
      <c r="D4875" s="29" t="n">
        <v>87.05</v>
      </c>
      <c r="E4875" s="29" t="n">
        <f aca="false">D4875/10</f>
        <v>8.705</v>
      </c>
      <c r="F4875" s="29" t="n">
        <f aca="false">(E4875+Einstellungen!$B$20)*(1+Einstellungen!$B$10)</f>
        <v>32.55959</v>
      </c>
      <c r="G4875" s="21" t="str">
        <f aca="false">IF(F4875&lt;Einstellungen!$B$5,"ja","nein")</f>
        <v>nein</v>
      </c>
      <c r="H4875" s="21" t="s">
        <v>20</v>
      </c>
      <c r="I4875" s="29" t="n">
        <f aca="false">INDEX(Einstellungen!$B$27:$B$50,2)</f>
        <v>0.5</v>
      </c>
      <c r="J4875" s="29" t="n">
        <f aca="false">F4875*I4875</f>
        <v>16.279795</v>
      </c>
    </row>
    <row r="4876" customFormat="false" ht="15" hidden="false" customHeight="false" outlineLevel="0" collapsed="false">
      <c r="A4876" s="28" t="n">
        <v>45784</v>
      </c>
      <c r="B4876" s="21" t="s">
        <v>114</v>
      </c>
      <c r="C4876" s="21" t="s">
        <v>112</v>
      </c>
      <c r="D4876" s="29" t="n">
        <v>85.63</v>
      </c>
      <c r="E4876" s="29" t="n">
        <f aca="false">D4876/10</f>
        <v>8.563</v>
      </c>
      <c r="F4876" s="29" t="n">
        <f aca="false">(E4876+Einstellungen!$B$20)*(1+Einstellungen!$B$10)</f>
        <v>32.39061</v>
      </c>
      <c r="G4876" s="21" t="str">
        <f aca="false">IF(F4876&lt;Einstellungen!$B$5,"ja","nein")</f>
        <v>nein</v>
      </c>
      <c r="H4876" s="21" t="s">
        <v>20</v>
      </c>
      <c r="I4876" s="29" t="n">
        <f aca="false">INDEX(Einstellungen!$B$27:$B$50,3)</f>
        <v>0.45</v>
      </c>
      <c r="J4876" s="29" t="n">
        <f aca="false">F4876*I4876</f>
        <v>14.5757745</v>
      </c>
    </row>
    <row r="4877" customFormat="false" ht="15" hidden="false" customHeight="false" outlineLevel="0" collapsed="false">
      <c r="A4877" s="28" t="n">
        <v>45784</v>
      </c>
      <c r="B4877" s="21" t="s">
        <v>115</v>
      </c>
      <c r="C4877" s="21" t="s">
        <v>112</v>
      </c>
      <c r="D4877" s="29" t="n">
        <v>88.6</v>
      </c>
      <c r="E4877" s="29" t="n">
        <f aca="false">D4877/10</f>
        <v>8.86</v>
      </c>
      <c r="F4877" s="29" t="n">
        <f aca="false">(E4877+Einstellungen!$B$20)*(1+Einstellungen!$B$10)</f>
        <v>32.74404</v>
      </c>
      <c r="G4877" s="21" t="str">
        <f aca="false">IF(F4877&lt;Einstellungen!$B$5,"ja","nein")</f>
        <v>nein</v>
      </c>
      <c r="H4877" s="21" t="s">
        <v>20</v>
      </c>
      <c r="I4877" s="29" t="n">
        <f aca="false">INDEX(Einstellungen!$B$27:$B$50,4)</f>
        <v>0.45</v>
      </c>
      <c r="J4877" s="29" t="n">
        <f aca="false">F4877*I4877</f>
        <v>14.734818</v>
      </c>
    </row>
    <row r="4878" customFormat="false" ht="15" hidden="false" customHeight="false" outlineLevel="0" collapsed="false">
      <c r="A4878" s="28" t="n">
        <v>45784</v>
      </c>
      <c r="B4878" s="21" t="s">
        <v>116</v>
      </c>
      <c r="C4878" s="21" t="s">
        <v>112</v>
      </c>
      <c r="D4878" s="29" t="n">
        <v>95.16</v>
      </c>
      <c r="E4878" s="29" t="n">
        <f aca="false">D4878/10</f>
        <v>9.516</v>
      </c>
      <c r="F4878" s="29" t="n">
        <f aca="false">(E4878+Einstellungen!$B$20)*(1+Einstellungen!$B$10)</f>
        <v>33.52468</v>
      </c>
      <c r="G4878" s="21" t="str">
        <f aca="false">IF(F4878&lt;Einstellungen!$B$5,"ja","nein")</f>
        <v>nein</v>
      </c>
      <c r="H4878" s="21" t="s">
        <v>20</v>
      </c>
      <c r="I4878" s="29" t="n">
        <f aca="false">INDEX(Einstellungen!$B$27:$B$50,5)</f>
        <v>0.45</v>
      </c>
      <c r="J4878" s="29" t="n">
        <f aca="false">F4878*I4878</f>
        <v>15.086106</v>
      </c>
    </row>
    <row r="4879" customFormat="false" ht="15" hidden="false" customHeight="false" outlineLevel="0" collapsed="false">
      <c r="A4879" s="28" t="n">
        <v>45784</v>
      </c>
      <c r="B4879" s="21" t="s">
        <v>117</v>
      </c>
      <c r="C4879" s="21" t="s">
        <v>112</v>
      </c>
      <c r="D4879" s="29" t="n">
        <v>108.57</v>
      </c>
      <c r="E4879" s="29" t="n">
        <f aca="false">D4879/10</f>
        <v>10.857</v>
      </c>
      <c r="F4879" s="29" t="n">
        <f aca="false">(E4879+Einstellungen!$B$20)*(1+Einstellungen!$B$10)</f>
        <v>35.12047</v>
      </c>
      <c r="G4879" s="21" t="str">
        <f aca="false">IF(F4879&lt;Einstellungen!$B$5,"ja","nein")</f>
        <v>nein</v>
      </c>
      <c r="H4879" s="21" t="s">
        <v>20</v>
      </c>
      <c r="I4879" s="29" t="n">
        <f aca="false">INDEX(Einstellungen!$B$27:$B$50,6)</f>
        <v>0.5</v>
      </c>
      <c r="J4879" s="29" t="n">
        <f aca="false">F4879*I4879</f>
        <v>17.560235</v>
      </c>
    </row>
    <row r="4880" customFormat="false" ht="15" hidden="false" customHeight="false" outlineLevel="0" collapsed="false">
      <c r="A4880" s="28" t="n">
        <v>45784</v>
      </c>
      <c r="B4880" s="21" t="s">
        <v>118</v>
      </c>
      <c r="C4880" s="21" t="s">
        <v>112</v>
      </c>
      <c r="D4880" s="29" t="n">
        <v>131.68</v>
      </c>
      <c r="E4880" s="29" t="n">
        <f aca="false">D4880/10</f>
        <v>13.168</v>
      </c>
      <c r="F4880" s="29" t="n">
        <f aca="false">(E4880+Einstellungen!$B$20)*(1+Einstellungen!$B$10)</f>
        <v>37.87056</v>
      </c>
      <c r="G4880" s="21" t="str">
        <f aca="false">IF(F4880&lt;Einstellungen!$B$5,"ja","nein")</f>
        <v>nein</v>
      </c>
      <c r="H4880" s="21" t="s">
        <v>20</v>
      </c>
      <c r="I4880" s="29" t="n">
        <f aca="false">INDEX(Einstellungen!$B$27:$B$50,7)</f>
        <v>0.7</v>
      </c>
      <c r="J4880" s="29" t="n">
        <f aca="false">F4880*I4880</f>
        <v>26.509392</v>
      </c>
    </row>
    <row r="4881" customFormat="false" ht="15" hidden="false" customHeight="false" outlineLevel="0" collapsed="false">
      <c r="A4881" s="28" t="n">
        <v>45784</v>
      </c>
      <c r="B4881" s="21" t="s">
        <v>119</v>
      </c>
      <c r="C4881" s="21" t="s">
        <v>112</v>
      </c>
      <c r="D4881" s="29" t="n">
        <v>143.95</v>
      </c>
      <c r="E4881" s="29" t="n">
        <f aca="false">D4881/10</f>
        <v>14.395</v>
      </c>
      <c r="F4881" s="29" t="n">
        <f aca="false">(E4881+Einstellungen!$B$20)*(1+Einstellungen!$B$10)</f>
        <v>39.33069</v>
      </c>
      <c r="G4881" s="21" t="str">
        <f aca="false">IF(F4881&lt;Einstellungen!$B$5,"ja","nein")</f>
        <v>nein</v>
      </c>
      <c r="H4881" s="21" t="s">
        <v>20</v>
      </c>
      <c r="I4881" s="29" t="n">
        <f aca="false">INDEX(Einstellungen!$B$27:$B$50,8)</f>
        <v>0.95</v>
      </c>
      <c r="J4881" s="29" t="n">
        <f aca="false">F4881*I4881</f>
        <v>37.3641555</v>
      </c>
    </row>
    <row r="4882" customFormat="false" ht="15" hidden="false" customHeight="false" outlineLevel="0" collapsed="false">
      <c r="A4882" s="28" t="n">
        <v>45784</v>
      </c>
      <c r="B4882" s="21" t="s">
        <v>120</v>
      </c>
      <c r="C4882" s="21" t="s">
        <v>112</v>
      </c>
      <c r="D4882" s="29" t="n">
        <v>125</v>
      </c>
      <c r="E4882" s="29" t="n">
        <f aca="false">D4882/10</f>
        <v>12.5</v>
      </c>
      <c r="F4882" s="29" t="n">
        <f aca="false">(E4882+Einstellungen!$B$20)*(1+Einstellungen!$B$10)</f>
        <v>37.07564</v>
      </c>
      <c r="G4882" s="21" t="str">
        <f aca="false">IF(F4882&lt;Einstellungen!$B$5,"ja","nein")</f>
        <v>nein</v>
      </c>
      <c r="H4882" s="21" t="s">
        <v>20</v>
      </c>
      <c r="I4882" s="29" t="n">
        <f aca="false">INDEX(Einstellungen!$B$27:$B$50,9)</f>
        <v>1.05</v>
      </c>
      <c r="J4882" s="29" t="n">
        <f aca="false">F4882*I4882</f>
        <v>38.929422</v>
      </c>
    </row>
    <row r="4883" customFormat="false" ht="15" hidden="false" customHeight="false" outlineLevel="0" collapsed="false">
      <c r="A4883" s="28" t="n">
        <v>45784</v>
      </c>
      <c r="B4883" s="21" t="s">
        <v>121</v>
      </c>
      <c r="C4883" s="21" t="s">
        <v>112</v>
      </c>
      <c r="D4883" s="29" t="n">
        <v>96.43</v>
      </c>
      <c r="E4883" s="29" t="n">
        <f aca="false">D4883/10</f>
        <v>9.643</v>
      </c>
      <c r="F4883" s="29" t="n">
        <f aca="false">(E4883+Einstellungen!$B$20)*(1+Einstellungen!$B$10)</f>
        <v>33.67581</v>
      </c>
      <c r="G4883" s="21" t="str">
        <f aca="false">IF(F4883&lt;Einstellungen!$B$5,"ja","nein")</f>
        <v>nein</v>
      </c>
      <c r="H4883" s="21" t="s">
        <v>20</v>
      </c>
      <c r="I4883" s="29" t="n">
        <f aca="false">INDEX(Einstellungen!$B$27:$B$50,10)</f>
        <v>1.05</v>
      </c>
      <c r="J4883" s="29" t="n">
        <f aca="false">F4883*I4883</f>
        <v>35.3596005</v>
      </c>
    </row>
    <row r="4884" customFormat="false" ht="15" hidden="false" customHeight="false" outlineLevel="0" collapsed="false">
      <c r="A4884" s="28" t="n">
        <v>45784</v>
      </c>
      <c r="B4884" s="21" t="s">
        <v>122</v>
      </c>
      <c r="C4884" s="21" t="s">
        <v>112</v>
      </c>
      <c r="D4884" s="29" t="n">
        <v>82.41</v>
      </c>
      <c r="E4884" s="29" t="n">
        <f aca="false">D4884/10</f>
        <v>8.241</v>
      </c>
      <c r="F4884" s="29" t="n">
        <f aca="false">(E4884+Einstellungen!$B$20)*(1+Einstellungen!$B$10)</f>
        <v>32.00743</v>
      </c>
      <c r="G4884" s="21" t="str">
        <f aca="false">IF(F4884&lt;Einstellungen!$B$5,"ja","nein")</f>
        <v>nein</v>
      </c>
      <c r="H4884" s="21" t="s">
        <v>20</v>
      </c>
      <c r="I4884" s="29" t="n">
        <f aca="false">INDEX(Einstellungen!$B$27:$B$50,11)</f>
        <v>1.05</v>
      </c>
      <c r="J4884" s="29" t="n">
        <f aca="false">F4884*I4884</f>
        <v>33.6078015</v>
      </c>
    </row>
    <row r="4885" customFormat="false" ht="15" hidden="false" customHeight="false" outlineLevel="0" collapsed="false">
      <c r="A4885" s="28" t="n">
        <v>45784</v>
      </c>
      <c r="B4885" s="21" t="s">
        <v>123</v>
      </c>
      <c r="C4885" s="21" t="s">
        <v>112</v>
      </c>
      <c r="D4885" s="29" t="n">
        <v>73.3</v>
      </c>
      <c r="E4885" s="29" t="n">
        <f aca="false">D4885/10</f>
        <v>7.33</v>
      </c>
      <c r="F4885" s="29" t="n">
        <f aca="false">(E4885+Einstellungen!$B$20)*(1+Einstellungen!$B$10)</f>
        <v>30.92334</v>
      </c>
      <c r="G4885" s="21" t="str">
        <f aca="false">IF(F4885&lt;Einstellungen!$B$5,"ja","nein")</f>
        <v>nein</v>
      </c>
      <c r="H4885" s="21" t="s">
        <v>20</v>
      </c>
      <c r="I4885" s="29" t="n">
        <f aca="false">INDEX(Einstellungen!$B$27:$B$50,12)</f>
        <v>1.1</v>
      </c>
      <c r="J4885" s="29" t="n">
        <f aca="false">F4885*I4885</f>
        <v>34.015674</v>
      </c>
    </row>
    <row r="4886" customFormat="false" ht="15" hidden="false" customHeight="false" outlineLevel="0" collapsed="false">
      <c r="A4886" s="28" t="n">
        <v>45784</v>
      </c>
      <c r="B4886" s="21" t="s">
        <v>124</v>
      </c>
      <c r="C4886" s="21" t="s">
        <v>112</v>
      </c>
      <c r="D4886" s="29" t="n">
        <v>64.43</v>
      </c>
      <c r="E4886" s="29" t="n">
        <f aca="false">D4886/10</f>
        <v>6.443</v>
      </c>
      <c r="F4886" s="29" t="n">
        <f aca="false">(E4886+Einstellungen!$B$20)*(1+Einstellungen!$B$10)</f>
        <v>29.86781</v>
      </c>
      <c r="G4886" s="21" t="str">
        <f aca="false">IF(F4886&lt;Einstellungen!$B$5,"ja","nein")</f>
        <v>nein</v>
      </c>
      <c r="H4886" s="21" t="s">
        <v>20</v>
      </c>
      <c r="I4886" s="29" t="n">
        <f aca="false">INDEX(Einstellungen!$B$27:$B$50,13)</f>
        <v>1.2</v>
      </c>
      <c r="J4886" s="29" t="n">
        <f aca="false">F4886*I4886</f>
        <v>35.841372</v>
      </c>
    </row>
    <row r="4887" customFormat="false" ht="15" hidden="false" customHeight="false" outlineLevel="0" collapsed="false">
      <c r="A4887" s="28" t="n">
        <v>45784</v>
      </c>
      <c r="B4887" s="21" t="s">
        <v>125</v>
      </c>
      <c r="C4887" s="21" t="s">
        <v>112</v>
      </c>
      <c r="D4887" s="29" t="n">
        <v>63.92</v>
      </c>
      <c r="E4887" s="29" t="n">
        <f aca="false">D4887/10</f>
        <v>6.392</v>
      </c>
      <c r="F4887" s="29" t="n">
        <f aca="false">(E4887+Einstellungen!$B$20)*(1+Einstellungen!$B$10)</f>
        <v>29.80712</v>
      </c>
      <c r="G4887" s="21" t="str">
        <f aca="false">IF(F4887&lt;Einstellungen!$B$5,"ja","nein")</f>
        <v>nein</v>
      </c>
      <c r="H4887" s="21" t="s">
        <v>20</v>
      </c>
      <c r="I4887" s="29" t="n">
        <f aca="false">INDEX(Einstellungen!$B$27:$B$50,14)</f>
        <v>1.15</v>
      </c>
      <c r="J4887" s="29" t="n">
        <f aca="false">F4887*I4887</f>
        <v>34.278188</v>
      </c>
    </row>
    <row r="4888" customFormat="false" ht="15" hidden="false" customHeight="false" outlineLevel="0" collapsed="false">
      <c r="A4888" s="28" t="n">
        <v>45784</v>
      </c>
      <c r="B4888" s="21" t="s">
        <v>126</v>
      </c>
      <c r="C4888" s="21" t="s">
        <v>112</v>
      </c>
      <c r="D4888" s="29" t="n">
        <v>68.04</v>
      </c>
      <c r="E4888" s="29" t="n">
        <f aca="false">D4888/10</f>
        <v>6.804</v>
      </c>
      <c r="F4888" s="29" t="n">
        <f aca="false">(E4888+Einstellungen!$B$20)*(1+Einstellungen!$B$10)</f>
        <v>30.2974</v>
      </c>
      <c r="G4888" s="21" t="str">
        <f aca="false">IF(F4888&lt;Einstellungen!$B$5,"ja","nein")</f>
        <v>nein</v>
      </c>
      <c r="H4888" s="21" t="s">
        <v>20</v>
      </c>
      <c r="I4888" s="29" t="n">
        <f aca="false">INDEX(Einstellungen!$B$27:$B$50,15)</f>
        <v>1</v>
      </c>
      <c r="J4888" s="29" t="n">
        <f aca="false">F4888*I4888</f>
        <v>30.2974</v>
      </c>
    </row>
    <row r="4889" customFormat="false" ht="15" hidden="false" customHeight="false" outlineLevel="0" collapsed="false">
      <c r="A4889" s="28" t="n">
        <v>45784</v>
      </c>
      <c r="B4889" s="21" t="s">
        <v>127</v>
      </c>
      <c r="C4889" s="21" t="s">
        <v>112</v>
      </c>
      <c r="D4889" s="29" t="n">
        <v>75</v>
      </c>
      <c r="E4889" s="29" t="n">
        <f aca="false">D4889/10</f>
        <v>7.5</v>
      </c>
      <c r="F4889" s="29" t="n">
        <f aca="false">(E4889+Einstellungen!$B$20)*(1+Einstellungen!$B$10)</f>
        <v>31.12564</v>
      </c>
      <c r="G4889" s="21" t="str">
        <f aca="false">IF(F4889&lt;Einstellungen!$B$5,"ja","nein")</f>
        <v>nein</v>
      </c>
      <c r="H4889" s="21" t="s">
        <v>20</v>
      </c>
      <c r="I4889" s="29" t="n">
        <f aca="false">INDEX(Einstellungen!$B$27:$B$50,16)</f>
        <v>0.95</v>
      </c>
      <c r="J4889" s="29" t="n">
        <f aca="false">F4889*I4889</f>
        <v>29.569358</v>
      </c>
    </row>
    <row r="4890" customFormat="false" ht="15" hidden="false" customHeight="false" outlineLevel="0" collapsed="false">
      <c r="A4890" s="28" t="n">
        <v>45784</v>
      </c>
      <c r="B4890" s="21" t="s">
        <v>128</v>
      </c>
      <c r="C4890" s="21" t="s">
        <v>112</v>
      </c>
      <c r="D4890" s="29" t="n">
        <v>81.8</v>
      </c>
      <c r="E4890" s="29" t="n">
        <f aca="false">D4890/10</f>
        <v>8.18</v>
      </c>
      <c r="F4890" s="29" t="n">
        <f aca="false">(E4890+Einstellungen!$B$20)*(1+Einstellungen!$B$10)</f>
        <v>31.93484</v>
      </c>
      <c r="G4890" s="21" t="str">
        <f aca="false">IF(F4890&lt;Einstellungen!$B$5,"ja","nein")</f>
        <v>nein</v>
      </c>
      <c r="H4890" s="21" t="s">
        <v>20</v>
      </c>
      <c r="I4890" s="29" t="n">
        <f aca="false">INDEX(Einstellungen!$B$27:$B$50,17)</f>
        <v>0.95</v>
      </c>
      <c r="J4890" s="29" t="n">
        <f aca="false">F4890*I4890</f>
        <v>30.338098</v>
      </c>
    </row>
    <row r="4891" customFormat="false" ht="15" hidden="false" customHeight="false" outlineLevel="0" collapsed="false">
      <c r="A4891" s="28" t="n">
        <v>45784</v>
      </c>
      <c r="B4891" s="21" t="s">
        <v>129</v>
      </c>
      <c r="C4891" s="21" t="s">
        <v>112</v>
      </c>
      <c r="D4891" s="29" t="n">
        <v>95.85</v>
      </c>
      <c r="E4891" s="29" t="n">
        <f aca="false">D4891/10</f>
        <v>9.585</v>
      </c>
      <c r="F4891" s="29" t="n">
        <f aca="false">(E4891+Einstellungen!$B$20)*(1+Einstellungen!$B$10)</f>
        <v>33.60679</v>
      </c>
      <c r="G4891" s="21" t="str">
        <f aca="false">IF(F4891&lt;Einstellungen!$B$5,"ja","nein")</f>
        <v>nein</v>
      </c>
      <c r="H4891" s="21" t="s">
        <v>20</v>
      </c>
      <c r="I4891" s="29" t="n">
        <f aca="false">INDEX(Einstellungen!$B$27:$B$50,18)</f>
        <v>1.1</v>
      </c>
      <c r="J4891" s="29" t="n">
        <f aca="false">F4891*I4891</f>
        <v>36.967469</v>
      </c>
    </row>
    <row r="4892" customFormat="false" ht="15" hidden="false" customHeight="false" outlineLevel="0" collapsed="false">
      <c r="A4892" s="28" t="n">
        <v>45784</v>
      </c>
      <c r="B4892" s="21" t="s">
        <v>130</v>
      </c>
      <c r="C4892" s="21" t="s">
        <v>112</v>
      </c>
      <c r="D4892" s="29" t="n">
        <v>108.49</v>
      </c>
      <c r="E4892" s="29" t="n">
        <f aca="false">D4892/10</f>
        <v>10.849</v>
      </c>
      <c r="F4892" s="29" t="n">
        <f aca="false">(E4892+Einstellungen!$B$20)*(1+Einstellungen!$B$10)</f>
        <v>35.11095</v>
      </c>
      <c r="G4892" s="21" t="str">
        <f aca="false">IF(F4892&lt;Einstellungen!$B$5,"ja","nein")</f>
        <v>nein</v>
      </c>
      <c r="H4892" s="21" t="s">
        <v>20</v>
      </c>
      <c r="I4892" s="29" t="n">
        <f aca="false">INDEX(Einstellungen!$B$27:$B$50,19)</f>
        <v>1.35</v>
      </c>
      <c r="J4892" s="29" t="n">
        <f aca="false">F4892*I4892</f>
        <v>47.3997825</v>
      </c>
    </row>
    <row r="4893" customFormat="false" ht="15" hidden="false" customHeight="false" outlineLevel="0" collapsed="false">
      <c r="A4893" s="28" t="n">
        <v>45784</v>
      </c>
      <c r="B4893" s="21" t="s">
        <v>131</v>
      </c>
      <c r="C4893" s="21" t="s">
        <v>112</v>
      </c>
      <c r="D4893" s="29" t="n">
        <v>128.93</v>
      </c>
      <c r="E4893" s="29" t="n">
        <f aca="false">D4893/10</f>
        <v>12.893</v>
      </c>
      <c r="F4893" s="29" t="n">
        <f aca="false">(E4893+Einstellungen!$B$20)*(1+Einstellungen!$B$10)</f>
        <v>37.54331</v>
      </c>
      <c r="G4893" s="21" t="str">
        <f aca="false">IF(F4893&lt;Einstellungen!$B$5,"ja","nein")</f>
        <v>nein</v>
      </c>
      <c r="H4893" s="21" t="s">
        <v>20</v>
      </c>
      <c r="I4893" s="29" t="n">
        <f aca="false">INDEX(Einstellungen!$B$27:$B$50,20)</f>
        <v>1.45</v>
      </c>
      <c r="J4893" s="29" t="n">
        <f aca="false">F4893*I4893</f>
        <v>54.4377995</v>
      </c>
    </row>
    <row r="4894" customFormat="false" ht="15" hidden="false" customHeight="false" outlineLevel="0" collapsed="false">
      <c r="A4894" s="28" t="n">
        <v>45784</v>
      </c>
      <c r="B4894" s="21" t="s">
        <v>132</v>
      </c>
      <c r="C4894" s="21" t="s">
        <v>112</v>
      </c>
      <c r="D4894" s="29" t="n">
        <v>147.15</v>
      </c>
      <c r="E4894" s="29" t="n">
        <f aca="false">D4894/10</f>
        <v>14.715</v>
      </c>
      <c r="F4894" s="29" t="n">
        <f aca="false">(E4894+Einstellungen!$B$20)*(1+Einstellungen!$B$10)</f>
        <v>39.71149</v>
      </c>
      <c r="G4894" s="21" t="str">
        <f aca="false">IF(F4894&lt;Einstellungen!$B$5,"ja","nein")</f>
        <v>nein</v>
      </c>
      <c r="H4894" s="21" t="s">
        <v>20</v>
      </c>
      <c r="I4894" s="29" t="n">
        <f aca="false">INDEX(Einstellungen!$B$27:$B$50,21)</f>
        <v>1.4</v>
      </c>
      <c r="J4894" s="29" t="n">
        <f aca="false">F4894*I4894</f>
        <v>55.596086</v>
      </c>
    </row>
    <row r="4895" customFormat="false" ht="15" hidden="false" customHeight="false" outlineLevel="0" collapsed="false">
      <c r="A4895" s="28" t="n">
        <v>45784</v>
      </c>
      <c r="B4895" s="21" t="s">
        <v>133</v>
      </c>
      <c r="C4895" s="21" t="s">
        <v>112</v>
      </c>
      <c r="D4895" s="29" t="n">
        <v>125.18</v>
      </c>
      <c r="E4895" s="29" t="n">
        <f aca="false">D4895/10</f>
        <v>12.518</v>
      </c>
      <c r="F4895" s="29" t="n">
        <f aca="false">(E4895+Einstellungen!$B$20)*(1+Einstellungen!$B$10)</f>
        <v>37.09706</v>
      </c>
      <c r="G4895" s="21" t="str">
        <f aca="false">IF(F4895&lt;Einstellungen!$B$5,"ja","nein")</f>
        <v>nein</v>
      </c>
      <c r="H4895" s="21" t="s">
        <v>20</v>
      </c>
      <c r="I4895" s="29" t="n">
        <f aca="false">INDEX(Einstellungen!$B$27:$B$50,22)</f>
        <v>1.25</v>
      </c>
      <c r="J4895" s="29" t="n">
        <f aca="false">F4895*I4895</f>
        <v>46.371325</v>
      </c>
    </row>
    <row r="4896" customFormat="false" ht="15" hidden="false" customHeight="false" outlineLevel="0" collapsed="false">
      <c r="A4896" s="28" t="n">
        <v>45784</v>
      </c>
      <c r="B4896" s="21" t="s">
        <v>134</v>
      </c>
      <c r="C4896" s="21" t="s">
        <v>112</v>
      </c>
      <c r="D4896" s="29" t="n">
        <v>108.49</v>
      </c>
      <c r="E4896" s="29" t="n">
        <f aca="false">D4896/10</f>
        <v>10.849</v>
      </c>
      <c r="F4896" s="29" t="n">
        <f aca="false">(E4896+Einstellungen!$B$20)*(1+Einstellungen!$B$10)</f>
        <v>35.11095</v>
      </c>
      <c r="G4896" s="21" t="str">
        <f aca="false">IF(F4896&lt;Einstellungen!$B$5,"ja","nein")</f>
        <v>nein</v>
      </c>
      <c r="H4896" s="21" t="s">
        <v>20</v>
      </c>
      <c r="I4896" s="29" t="n">
        <f aca="false">INDEX(Einstellungen!$B$27:$B$50,23)</f>
        <v>1.05</v>
      </c>
      <c r="J4896" s="29" t="n">
        <f aca="false">F4896*I4896</f>
        <v>36.8664975</v>
      </c>
    </row>
    <row r="4897" customFormat="false" ht="15" hidden="false" customHeight="false" outlineLevel="0" collapsed="false">
      <c r="A4897" s="28" t="n">
        <v>45784</v>
      </c>
      <c r="B4897" s="21" t="s">
        <v>135</v>
      </c>
      <c r="C4897" s="21" t="s">
        <v>112</v>
      </c>
      <c r="D4897" s="29" t="n">
        <v>96.59</v>
      </c>
      <c r="E4897" s="29" t="n">
        <f aca="false">D4897/10</f>
        <v>9.659</v>
      </c>
      <c r="F4897" s="29" t="n">
        <f aca="false">(E4897+Einstellungen!$B$20)*(1+Einstellungen!$B$10)</f>
        <v>33.69485</v>
      </c>
      <c r="G4897" s="21" t="str">
        <f aca="false">IF(F4897&lt;Einstellungen!$B$5,"ja","nein")</f>
        <v>nein</v>
      </c>
      <c r="H4897" s="21" t="s">
        <v>20</v>
      </c>
      <c r="I4897" s="29" t="n">
        <f aca="false">INDEX(Einstellungen!$B$27:$B$50,24)</f>
        <v>0.8</v>
      </c>
      <c r="J4897" s="29" t="n">
        <f aca="false">F4897*I4897</f>
        <v>26.95588</v>
      </c>
    </row>
    <row r="4898" customFormat="false" ht="15" hidden="false" customHeight="false" outlineLevel="0" collapsed="false">
      <c r="A4898" s="28" t="n">
        <v>45785</v>
      </c>
      <c r="B4898" s="21" t="s">
        <v>111</v>
      </c>
      <c r="C4898" s="21" t="s">
        <v>136</v>
      </c>
      <c r="D4898" s="29" t="n">
        <v>95.86</v>
      </c>
      <c r="E4898" s="29" t="n">
        <f aca="false">D4898/10</f>
        <v>9.586</v>
      </c>
      <c r="F4898" s="29" t="n">
        <f aca="false">(E4898+Einstellungen!$B$20)*(1+Einstellungen!$B$10)</f>
        <v>33.60798</v>
      </c>
      <c r="G4898" s="21" t="str">
        <f aca="false">IF(F4898&lt;Einstellungen!$B$5,"ja","nein")</f>
        <v>nein</v>
      </c>
      <c r="H4898" s="21" t="s">
        <v>20</v>
      </c>
      <c r="I4898" s="29" t="n">
        <f aca="false">INDEX(Einstellungen!$B$27:$B$50,1)</f>
        <v>0.6</v>
      </c>
      <c r="J4898" s="29" t="n">
        <f aca="false">F4898*I4898</f>
        <v>20.164788</v>
      </c>
    </row>
    <row r="4899" customFormat="false" ht="15" hidden="false" customHeight="false" outlineLevel="0" collapsed="false">
      <c r="A4899" s="28" t="n">
        <v>45785</v>
      </c>
      <c r="B4899" s="21" t="s">
        <v>113</v>
      </c>
      <c r="C4899" s="21" t="s">
        <v>136</v>
      </c>
      <c r="D4899" s="29" t="n">
        <v>91.66</v>
      </c>
      <c r="E4899" s="29" t="n">
        <f aca="false">D4899/10</f>
        <v>9.166</v>
      </c>
      <c r="F4899" s="29" t="n">
        <f aca="false">(E4899+Einstellungen!$B$20)*(1+Einstellungen!$B$10)</f>
        <v>33.10818</v>
      </c>
      <c r="G4899" s="21" t="str">
        <f aca="false">IF(F4899&lt;Einstellungen!$B$5,"ja","nein")</f>
        <v>nein</v>
      </c>
      <c r="H4899" s="21" t="s">
        <v>20</v>
      </c>
      <c r="I4899" s="29" t="n">
        <f aca="false">INDEX(Einstellungen!$B$27:$B$50,2)</f>
        <v>0.5</v>
      </c>
      <c r="J4899" s="29" t="n">
        <f aca="false">F4899*I4899</f>
        <v>16.55409</v>
      </c>
    </row>
    <row r="4900" customFormat="false" ht="15" hidden="false" customHeight="false" outlineLevel="0" collapsed="false">
      <c r="A4900" s="28" t="n">
        <v>45785</v>
      </c>
      <c r="B4900" s="21" t="s">
        <v>114</v>
      </c>
      <c r="C4900" s="21" t="s">
        <v>136</v>
      </c>
      <c r="D4900" s="29" t="n">
        <v>91.51</v>
      </c>
      <c r="E4900" s="29" t="n">
        <f aca="false">D4900/10</f>
        <v>9.151</v>
      </c>
      <c r="F4900" s="29" t="n">
        <f aca="false">(E4900+Einstellungen!$B$20)*(1+Einstellungen!$B$10)</f>
        <v>33.09033</v>
      </c>
      <c r="G4900" s="21" t="str">
        <f aca="false">IF(F4900&lt;Einstellungen!$B$5,"ja","nein")</f>
        <v>nein</v>
      </c>
      <c r="H4900" s="21" t="s">
        <v>20</v>
      </c>
      <c r="I4900" s="29" t="n">
        <f aca="false">INDEX(Einstellungen!$B$27:$B$50,3)</f>
        <v>0.45</v>
      </c>
      <c r="J4900" s="29" t="n">
        <f aca="false">F4900*I4900</f>
        <v>14.8906485</v>
      </c>
    </row>
    <row r="4901" customFormat="false" ht="15" hidden="false" customHeight="false" outlineLevel="0" collapsed="false">
      <c r="A4901" s="28" t="n">
        <v>45785</v>
      </c>
      <c r="B4901" s="21" t="s">
        <v>115</v>
      </c>
      <c r="C4901" s="21" t="s">
        <v>136</v>
      </c>
      <c r="D4901" s="29" t="n">
        <v>93.18</v>
      </c>
      <c r="E4901" s="29" t="n">
        <f aca="false">D4901/10</f>
        <v>9.318</v>
      </c>
      <c r="F4901" s="29" t="n">
        <f aca="false">(E4901+Einstellungen!$B$20)*(1+Einstellungen!$B$10)</f>
        <v>33.28906</v>
      </c>
      <c r="G4901" s="21" t="str">
        <f aca="false">IF(F4901&lt;Einstellungen!$B$5,"ja","nein")</f>
        <v>nein</v>
      </c>
      <c r="H4901" s="21" t="s">
        <v>20</v>
      </c>
      <c r="I4901" s="29" t="n">
        <f aca="false">INDEX(Einstellungen!$B$27:$B$50,4)</f>
        <v>0.45</v>
      </c>
      <c r="J4901" s="29" t="n">
        <f aca="false">F4901*I4901</f>
        <v>14.980077</v>
      </c>
    </row>
    <row r="4902" customFormat="false" ht="15" hidden="false" customHeight="false" outlineLevel="0" collapsed="false">
      <c r="A4902" s="28" t="n">
        <v>45785</v>
      </c>
      <c r="B4902" s="21" t="s">
        <v>116</v>
      </c>
      <c r="C4902" s="21" t="s">
        <v>136</v>
      </c>
      <c r="D4902" s="29" t="n">
        <v>96.09</v>
      </c>
      <c r="E4902" s="29" t="n">
        <f aca="false">D4902/10</f>
        <v>9.609</v>
      </c>
      <c r="F4902" s="29" t="n">
        <f aca="false">(E4902+Einstellungen!$B$20)*(1+Einstellungen!$B$10)</f>
        <v>33.63535</v>
      </c>
      <c r="G4902" s="21" t="str">
        <f aca="false">IF(F4902&lt;Einstellungen!$B$5,"ja","nein")</f>
        <v>nein</v>
      </c>
      <c r="H4902" s="21" t="s">
        <v>20</v>
      </c>
      <c r="I4902" s="29" t="n">
        <f aca="false">INDEX(Einstellungen!$B$27:$B$50,5)</f>
        <v>0.45</v>
      </c>
      <c r="J4902" s="29" t="n">
        <f aca="false">F4902*I4902</f>
        <v>15.1359075</v>
      </c>
    </row>
    <row r="4903" customFormat="false" ht="15" hidden="false" customHeight="false" outlineLevel="0" collapsed="false">
      <c r="A4903" s="28" t="n">
        <v>45785</v>
      </c>
      <c r="B4903" s="21" t="s">
        <v>117</v>
      </c>
      <c r="C4903" s="21" t="s">
        <v>136</v>
      </c>
      <c r="D4903" s="29" t="n">
        <v>109.25</v>
      </c>
      <c r="E4903" s="29" t="n">
        <f aca="false">D4903/10</f>
        <v>10.925</v>
      </c>
      <c r="F4903" s="29" t="n">
        <f aca="false">(E4903+Einstellungen!$B$20)*(1+Einstellungen!$B$10)</f>
        <v>35.20139</v>
      </c>
      <c r="G4903" s="21" t="str">
        <f aca="false">IF(F4903&lt;Einstellungen!$B$5,"ja","nein")</f>
        <v>nein</v>
      </c>
      <c r="H4903" s="21" t="s">
        <v>20</v>
      </c>
      <c r="I4903" s="29" t="n">
        <f aca="false">INDEX(Einstellungen!$B$27:$B$50,6)</f>
        <v>0.5</v>
      </c>
      <c r="J4903" s="29" t="n">
        <f aca="false">F4903*I4903</f>
        <v>17.600695</v>
      </c>
    </row>
    <row r="4904" customFormat="false" ht="15" hidden="false" customHeight="false" outlineLevel="0" collapsed="false">
      <c r="A4904" s="28" t="n">
        <v>45785</v>
      </c>
      <c r="B4904" s="21" t="s">
        <v>118</v>
      </c>
      <c r="C4904" s="21" t="s">
        <v>136</v>
      </c>
      <c r="D4904" s="29" t="n">
        <v>124.27</v>
      </c>
      <c r="E4904" s="29" t="n">
        <f aca="false">D4904/10</f>
        <v>12.427</v>
      </c>
      <c r="F4904" s="29" t="n">
        <f aca="false">(E4904+Einstellungen!$B$20)*(1+Einstellungen!$B$10)</f>
        <v>36.98877</v>
      </c>
      <c r="G4904" s="21" t="str">
        <f aca="false">IF(F4904&lt;Einstellungen!$B$5,"ja","nein")</f>
        <v>nein</v>
      </c>
      <c r="H4904" s="21" t="s">
        <v>20</v>
      </c>
      <c r="I4904" s="29" t="n">
        <f aca="false">INDEX(Einstellungen!$B$27:$B$50,7)</f>
        <v>0.7</v>
      </c>
      <c r="J4904" s="29" t="n">
        <f aca="false">F4904*I4904</f>
        <v>25.892139</v>
      </c>
    </row>
    <row r="4905" customFormat="false" ht="15" hidden="false" customHeight="false" outlineLevel="0" collapsed="false">
      <c r="A4905" s="28" t="n">
        <v>45785</v>
      </c>
      <c r="B4905" s="21" t="s">
        <v>119</v>
      </c>
      <c r="C4905" s="21" t="s">
        <v>136</v>
      </c>
      <c r="D4905" s="29" t="n">
        <v>138.73</v>
      </c>
      <c r="E4905" s="29" t="n">
        <f aca="false">D4905/10</f>
        <v>13.873</v>
      </c>
      <c r="F4905" s="29" t="n">
        <f aca="false">(E4905+Einstellungen!$B$20)*(1+Einstellungen!$B$10)</f>
        <v>38.70951</v>
      </c>
      <c r="G4905" s="21" t="str">
        <f aca="false">IF(F4905&lt;Einstellungen!$B$5,"ja","nein")</f>
        <v>nein</v>
      </c>
      <c r="H4905" s="21" t="s">
        <v>20</v>
      </c>
      <c r="I4905" s="29" t="n">
        <f aca="false">INDEX(Einstellungen!$B$27:$B$50,8)</f>
        <v>0.95</v>
      </c>
      <c r="J4905" s="29" t="n">
        <f aca="false">F4905*I4905</f>
        <v>36.7740345</v>
      </c>
    </row>
    <row r="4906" customFormat="false" ht="15" hidden="false" customHeight="false" outlineLevel="0" collapsed="false">
      <c r="A4906" s="28" t="n">
        <v>45785</v>
      </c>
      <c r="B4906" s="21" t="s">
        <v>120</v>
      </c>
      <c r="C4906" s="21" t="s">
        <v>136</v>
      </c>
      <c r="D4906" s="29" t="n">
        <v>124.11</v>
      </c>
      <c r="E4906" s="29" t="n">
        <f aca="false">D4906/10</f>
        <v>12.411</v>
      </c>
      <c r="F4906" s="29" t="n">
        <f aca="false">(E4906+Einstellungen!$B$20)*(1+Einstellungen!$B$10)</f>
        <v>36.96973</v>
      </c>
      <c r="G4906" s="21" t="str">
        <f aca="false">IF(F4906&lt;Einstellungen!$B$5,"ja","nein")</f>
        <v>nein</v>
      </c>
      <c r="H4906" s="21" t="s">
        <v>20</v>
      </c>
      <c r="I4906" s="29" t="n">
        <f aca="false">INDEX(Einstellungen!$B$27:$B$50,9)</f>
        <v>1.05</v>
      </c>
      <c r="J4906" s="29" t="n">
        <f aca="false">F4906*I4906</f>
        <v>38.8182165</v>
      </c>
    </row>
    <row r="4907" customFormat="false" ht="15" hidden="false" customHeight="false" outlineLevel="0" collapsed="false">
      <c r="A4907" s="28" t="n">
        <v>45785</v>
      </c>
      <c r="B4907" s="21" t="s">
        <v>121</v>
      </c>
      <c r="C4907" s="21" t="s">
        <v>136</v>
      </c>
      <c r="D4907" s="29" t="n">
        <v>101.13</v>
      </c>
      <c r="E4907" s="29" t="n">
        <f aca="false">D4907/10</f>
        <v>10.113</v>
      </c>
      <c r="F4907" s="29" t="n">
        <f aca="false">(E4907+Einstellungen!$B$20)*(1+Einstellungen!$B$10)</f>
        <v>34.23511</v>
      </c>
      <c r="G4907" s="21" t="str">
        <f aca="false">IF(F4907&lt;Einstellungen!$B$5,"ja","nein")</f>
        <v>nein</v>
      </c>
      <c r="H4907" s="21" t="s">
        <v>20</v>
      </c>
      <c r="I4907" s="29" t="n">
        <f aca="false">INDEX(Einstellungen!$B$27:$B$50,10)</f>
        <v>1.05</v>
      </c>
      <c r="J4907" s="29" t="n">
        <f aca="false">F4907*I4907</f>
        <v>35.9468655</v>
      </c>
    </row>
    <row r="4908" customFormat="false" ht="15" hidden="false" customHeight="false" outlineLevel="0" collapsed="false">
      <c r="A4908" s="28" t="n">
        <v>45785</v>
      </c>
      <c r="B4908" s="21" t="s">
        <v>122</v>
      </c>
      <c r="C4908" s="21" t="s">
        <v>136</v>
      </c>
      <c r="D4908" s="29" t="n">
        <v>87.81</v>
      </c>
      <c r="E4908" s="29" t="n">
        <f aca="false">D4908/10</f>
        <v>8.781</v>
      </c>
      <c r="F4908" s="29" t="n">
        <f aca="false">(E4908+Einstellungen!$B$20)*(1+Einstellungen!$B$10)</f>
        <v>32.65003</v>
      </c>
      <c r="G4908" s="21" t="str">
        <f aca="false">IF(F4908&lt;Einstellungen!$B$5,"ja","nein")</f>
        <v>nein</v>
      </c>
      <c r="H4908" s="21" t="s">
        <v>20</v>
      </c>
      <c r="I4908" s="29" t="n">
        <f aca="false">INDEX(Einstellungen!$B$27:$B$50,11)</f>
        <v>1.05</v>
      </c>
      <c r="J4908" s="29" t="n">
        <f aca="false">F4908*I4908</f>
        <v>34.2825315</v>
      </c>
    </row>
    <row r="4909" customFormat="false" ht="15" hidden="false" customHeight="false" outlineLevel="0" collapsed="false">
      <c r="A4909" s="28" t="n">
        <v>45785</v>
      </c>
      <c r="B4909" s="21" t="s">
        <v>123</v>
      </c>
      <c r="C4909" s="21" t="s">
        <v>136</v>
      </c>
      <c r="D4909" s="29" t="n">
        <v>75.34</v>
      </c>
      <c r="E4909" s="29" t="n">
        <f aca="false">D4909/10</f>
        <v>7.534</v>
      </c>
      <c r="F4909" s="29" t="n">
        <f aca="false">(E4909+Einstellungen!$B$20)*(1+Einstellungen!$B$10)</f>
        <v>31.1661</v>
      </c>
      <c r="G4909" s="21" t="str">
        <f aca="false">IF(F4909&lt;Einstellungen!$B$5,"ja","nein")</f>
        <v>nein</v>
      </c>
      <c r="H4909" s="21" t="s">
        <v>20</v>
      </c>
      <c r="I4909" s="29" t="n">
        <f aca="false">INDEX(Einstellungen!$B$27:$B$50,12)</f>
        <v>1.1</v>
      </c>
      <c r="J4909" s="29" t="n">
        <f aca="false">F4909*I4909</f>
        <v>34.28271</v>
      </c>
    </row>
    <row r="4910" customFormat="false" ht="15" hidden="false" customHeight="false" outlineLevel="0" collapsed="false">
      <c r="A4910" s="28" t="n">
        <v>45785</v>
      </c>
      <c r="B4910" s="21" t="s">
        <v>124</v>
      </c>
      <c r="C4910" s="21" t="s">
        <v>136</v>
      </c>
      <c r="D4910" s="29" t="n">
        <v>64.25</v>
      </c>
      <c r="E4910" s="29" t="n">
        <f aca="false">D4910/10</f>
        <v>6.425</v>
      </c>
      <c r="F4910" s="29" t="n">
        <f aca="false">(E4910+Einstellungen!$B$20)*(1+Einstellungen!$B$10)</f>
        <v>29.84639</v>
      </c>
      <c r="G4910" s="21" t="str">
        <f aca="false">IF(F4910&lt;Einstellungen!$B$5,"ja","nein")</f>
        <v>nein</v>
      </c>
      <c r="H4910" s="21" t="s">
        <v>20</v>
      </c>
      <c r="I4910" s="29" t="n">
        <f aca="false">INDEX(Einstellungen!$B$27:$B$50,13)</f>
        <v>1.2</v>
      </c>
      <c r="J4910" s="29" t="n">
        <f aca="false">F4910*I4910</f>
        <v>35.815668</v>
      </c>
    </row>
    <row r="4911" customFormat="false" ht="15" hidden="false" customHeight="false" outlineLevel="0" collapsed="false">
      <c r="A4911" s="28" t="n">
        <v>45785</v>
      </c>
      <c r="B4911" s="21" t="s">
        <v>125</v>
      </c>
      <c r="C4911" s="21" t="s">
        <v>136</v>
      </c>
      <c r="D4911" s="29" t="n">
        <v>63.75</v>
      </c>
      <c r="E4911" s="29" t="n">
        <f aca="false">D4911/10</f>
        <v>6.375</v>
      </c>
      <c r="F4911" s="29" t="n">
        <f aca="false">(E4911+Einstellungen!$B$20)*(1+Einstellungen!$B$10)</f>
        <v>29.78689</v>
      </c>
      <c r="G4911" s="21" t="str">
        <f aca="false">IF(F4911&lt;Einstellungen!$B$5,"ja","nein")</f>
        <v>nein</v>
      </c>
      <c r="H4911" s="21" t="s">
        <v>20</v>
      </c>
      <c r="I4911" s="29" t="n">
        <f aca="false">INDEX(Einstellungen!$B$27:$B$50,14)</f>
        <v>1.15</v>
      </c>
      <c r="J4911" s="29" t="n">
        <f aca="false">F4911*I4911</f>
        <v>34.2549235</v>
      </c>
    </row>
    <row r="4912" customFormat="false" ht="15" hidden="false" customHeight="false" outlineLevel="0" collapsed="false">
      <c r="A4912" s="28" t="n">
        <v>45785</v>
      </c>
      <c r="B4912" s="21" t="s">
        <v>126</v>
      </c>
      <c r="C4912" s="21" t="s">
        <v>136</v>
      </c>
      <c r="D4912" s="29" t="n">
        <v>70.05</v>
      </c>
      <c r="E4912" s="29" t="n">
        <f aca="false">D4912/10</f>
        <v>7.005</v>
      </c>
      <c r="F4912" s="29" t="n">
        <f aca="false">(E4912+Einstellungen!$B$20)*(1+Einstellungen!$B$10)</f>
        <v>30.53659</v>
      </c>
      <c r="G4912" s="21" t="str">
        <f aca="false">IF(F4912&lt;Einstellungen!$B$5,"ja","nein")</f>
        <v>nein</v>
      </c>
      <c r="H4912" s="21" t="s">
        <v>20</v>
      </c>
      <c r="I4912" s="29" t="n">
        <f aca="false">INDEX(Einstellungen!$B$27:$B$50,15)</f>
        <v>1</v>
      </c>
      <c r="J4912" s="29" t="n">
        <f aca="false">F4912*I4912</f>
        <v>30.53659</v>
      </c>
    </row>
    <row r="4913" customFormat="false" ht="15" hidden="false" customHeight="false" outlineLevel="0" collapsed="false">
      <c r="A4913" s="28" t="n">
        <v>45785</v>
      </c>
      <c r="B4913" s="21" t="s">
        <v>127</v>
      </c>
      <c r="C4913" s="21" t="s">
        <v>136</v>
      </c>
      <c r="D4913" s="29" t="n">
        <v>78.77</v>
      </c>
      <c r="E4913" s="29" t="n">
        <f aca="false">D4913/10</f>
        <v>7.877</v>
      </c>
      <c r="F4913" s="29" t="n">
        <f aca="false">(E4913+Einstellungen!$B$20)*(1+Einstellungen!$B$10)</f>
        <v>31.57427</v>
      </c>
      <c r="G4913" s="21" t="str">
        <f aca="false">IF(F4913&lt;Einstellungen!$B$5,"ja","nein")</f>
        <v>nein</v>
      </c>
      <c r="H4913" s="21" t="s">
        <v>20</v>
      </c>
      <c r="I4913" s="29" t="n">
        <f aca="false">INDEX(Einstellungen!$B$27:$B$50,16)</f>
        <v>0.95</v>
      </c>
      <c r="J4913" s="29" t="n">
        <f aca="false">F4913*I4913</f>
        <v>29.9955565</v>
      </c>
    </row>
    <row r="4914" customFormat="false" ht="15" hidden="false" customHeight="false" outlineLevel="0" collapsed="false">
      <c r="A4914" s="28" t="n">
        <v>45785</v>
      </c>
      <c r="B4914" s="21" t="s">
        <v>128</v>
      </c>
      <c r="C4914" s="21" t="s">
        <v>136</v>
      </c>
      <c r="D4914" s="29" t="n">
        <v>85.3</v>
      </c>
      <c r="E4914" s="29" t="n">
        <f aca="false">D4914/10</f>
        <v>8.53</v>
      </c>
      <c r="F4914" s="29" t="n">
        <f aca="false">(E4914+Einstellungen!$B$20)*(1+Einstellungen!$B$10)</f>
        <v>32.35134</v>
      </c>
      <c r="G4914" s="21" t="str">
        <f aca="false">IF(F4914&lt;Einstellungen!$B$5,"ja","nein")</f>
        <v>nein</v>
      </c>
      <c r="H4914" s="21" t="s">
        <v>20</v>
      </c>
      <c r="I4914" s="29" t="n">
        <f aca="false">INDEX(Einstellungen!$B$27:$B$50,17)</f>
        <v>0.95</v>
      </c>
      <c r="J4914" s="29" t="n">
        <f aca="false">F4914*I4914</f>
        <v>30.733773</v>
      </c>
    </row>
    <row r="4915" customFormat="false" ht="15" hidden="false" customHeight="false" outlineLevel="0" collapsed="false">
      <c r="A4915" s="28" t="n">
        <v>45785</v>
      </c>
      <c r="B4915" s="21" t="s">
        <v>129</v>
      </c>
      <c r="C4915" s="21" t="s">
        <v>136</v>
      </c>
      <c r="D4915" s="29" t="n">
        <v>91.63</v>
      </c>
      <c r="E4915" s="29" t="n">
        <f aca="false">D4915/10</f>
        <v>9.163</v>
      </c>
      <c r="F4915" s="29" t="n">
        <f aca="false">(E4915+Einstellungen!$B$20)*(1+Einstellungen!$B$10)</f>
        <v>33.10461</v>
      </c>
      <c r="G4915" s="21" t="str">
        <f aca="false">IF(F4915&lt;Einstellungen!$B$5,"ja","nein")</f>
        <v>nein</v>
      </c>
      <c r="H4915" s="21" t="s">
        <v>20</v>
      </c>
      <c r="I4915" s="29" t="n">
        <f aca="false">INDEX(Einstellungen!$B$27:$B$50,18)</f>
        <v>1.1</v>
      </c>
      <c r="J4915" s="29" t="n">
        <f aca="false">F4915*I4915</f>
        <v>36.415071</v>
      </c>
    </row>
    <row r="4916" customFormat="false" ht="15" hidden="false" customHeight="false" outlineLevel="0" collapsed="false">
      <c r="A4916" s="28" t="n">
        <v>45785</v>
      </c>
      <c r="B4916" s="21" t="s">
        <v>130</v>
      </c>
      <c r="C4916" s="21" t="s">
        <v>136</v>
      </c>
      <c r="D4916" s="29" t="n">
        <v>109.09</v>
      </c>
      <c r="E4916" s="29" t="n">
        <f aca="false">D4916/10</f>
        <v>10.909</v>
      </c>
      <c r="F4916" s="29" t="n">
        <f aca="false">(E4916+Einstellungen!$B$20)*(1+Einstellungen!$B$10)</f>
        <v>35.18235</v>
      </c>
      <c r="G4916" s="21" t="str">
        <f aca="false">IF(F4916&lt;Einstellungen!$B$5,"ja","nein")</f>
        <v>nein</v>
      </c>
      <c r="H4916" s="21" t="s">
        <v>20</v>
      </c>
      <c r="I4916" s="29" t="n">
        <f aca="false">INDEX(Einstellungen!$B$27:$B$50,19)</f>
        <v>1.35</v>
      </c>
      <c r="J4916" s="29" t="n">
        <f aca="false">F4916*I4916</f>
        <v>47.4961725</v>
      </c>
    </row>
    <row r="4917" customFormat="false" ht="15" hidden="false" customHeight="false" outlineLevel="0" collapsed="false">
      <c r="A4917" s="28" t="n">
        <v>45785</v>
      </c>
      <c r="B4917" s="21" t="s">
        <v>131</v>
      </c>
      <c r="C4917" s="21" t="s">
        <v>136</v>
      </c>
      <c r="D4917" s="29" t="n">
        <v>134.96</v>
      </c>
      <c r="E4917" s="29" t="n">
        <f aca="false">D4917/10</f>
        <v>13.496</v>
      </c>
      <c r="F4917" s="29" t="n">
        <f aca="false">(E4917+Einstellungen!$B$20)*(1+Einstellungen!$B$10)</f>
        <v>38.26088</v>
      </c>
      <c r="G4917" s="21" t="str">
        <f aca="false">IF(F4917&lt;Einstellungen!$B$5,"ja","nein")</f>
        <v>nein</v>
      </c>
      <c r="H4917" s="21" t="s">
        <v>20</v>
      </c>
      <c r="I4917" s="29" t="n">
        <f aca="false">INDEX(Einstellungen!$B$27:$B$50,20)</f>
        <v>1.45</v>
      </c>
      <c r="J4917" s="29" t="n">
        <f aca="false">F4917*I4917</f>
        <v>55.478276</v>
      </c>
    </row>
    <row r="4918" customFormat="false" ht="15" hidden="false" customHeight="false" outlineLevel="0" collapsed="false">
      <c r="A4918" s="28" t="n">
        <v>45785</v>
      </c>
      <c r="B4918" s="21" t="s">
        <v>132</v>
      </c>
      <c r="C4918" s="21" t="s">
        <v>136</v>
      </c>
      <c r="D4918" s="29" t="n">
        <v>185.08</v>
      </c>
      <c r="E4918" s="29" t="n">
        <f aca="false">D4918/10</f>
        <v>18.508</v>
      </c>
      <c r="F4918" s="29" t="n">
        <f aca="false">(E4918+Einstellungen!$B$20)*(1+Einstellungen!$B$10)</f>
        <v>44.22516</v>
      </c>
      <c r="G4918" s="21" t="str">
        <f aca="false">IF(F4918&lt;Einstellungen!$B$5,"ja","nein")</f>
        <v>nein</v>
      </c>
      <c r="H4918" s="21" t="s">
        <v>20</v>
      </c>
      <c r="I4918" s="29" t="n">
        <f aca="false">INDEX(Einstellungen!$B$27:$B$50,21)</f>
        <v>1.4</v>
      </c>
      <c r="J4918" s="29" t="n">
        <f aca="false">F4918*I4918</f>
        <v>61.915224</v>
      </c>
    </row>
    <row r="4919" customFormat="false" ht="15" hidden="false" customHeight="false" outlineLevel="0" collapsed="false">
      <c r="A4919" s="28" t="n">
        <v>45785</v>
      </c>
      <c r="B4919" s="21" t="s">
        <v>133</v>
      </c>
      <c r="C4919" s="21" t="s">
        <v>136</v>
      </c>
      <c r="D4919" s="29" t="n">
        <v>143.18</v>
      </c>
      <c r="E4919" s="29" t="n">
        <f aca="false">D4919/10</f>
        <v>14.318</v>
      </c>
      <c r="F4919" s="29" t="n">
        <f aca="false">(E4919+Einstellungen!$B$20)*(1+Einstellungen!$B$10)</f>
        <v>39.23906</v>
      </c>
      <c r="G4919" s="21" t="str">
        <f aca="false">IF(F4919&lt;Einstellungen!$B$5,"ja","nein")</f>
        <v>nein</v>
      </c>
      <c r="H4919" s="21" t="s">
        <v>20</v>
      </c>
      <c r="I4919" s="29" t="n">
        <f aca="false">INDEX(Einstellungen!$B$27:$B$50,22)</f>
        <v>1.25</v>
      </c>
      <c r="J4919" s="29" t="n">
        <f aca="false">F4919*I4919</f>
        <v>49.048825</v>
      </c>
    </row>
    <row r="4920" customFormat="false" ht="15" hidden="false" customHeight="false" outlineLevel="0" collapsed="false">
      <c r="A4920" s="28" t="n">
        <v>45785</v>
      </c>
      <c r="B4920" s="21" t="s">
        <v>134</v>
      </c>
      <c r="C4920" s="21" t="s">
        <v>136</v>
      </c>
      <c r="D4920" s="29" t="n">
        <v>114.77</v>
      </c>
      <c r="E4920" s="29" t="n">
        <f aca="false">D4920/10</f>
        <v>11.477</v>
      </c>
      <c r="F4920" s="29" t="n">
        <f aca="false">(E4920+Einstellungen!$B$20)*(1+Einstellungen!$B$10)</f>
        <v>35.85827</v>
      </c>
      <c r="G4920" s="21" t="str">
        <f aca="false">IF(F4920&lt;Einstellungen!$B$5,"ja","nein")</f>
        <v>nein</v>
      </c>
      <c r="H4920" s="21" t="s">
        <v>20</v>
      </c>
      <c r="I4920" s="29" t="n">
        <f aca="false">INDEX(Einstellungen!$B$27:$B$50,23)</f>
        <v>1.05</v>
      </c>
      <c r="J4920" s="29" t="n">
        <f aca="false">F4920*I4920</f>
        <v>37.6511835</v>
      </c>
    </row>
    <row r="4921" customFormat="false" ht="15" hidden="false" customHeight="false" outlineLevel="0" collapsed="false">
      <c r="A4921" s="28" t="n">
        <v>45785</v>
      </c>
      <c r="B4921" s="21" t="s">
        <v>135</v>
      </c>
      <c r="C4921" s="21" t="s">
        <v>136</v>
      </c>
      <c r="D4921" s="29" t="n">
        <v>106.48</v>
      </c>
      <c r="E4921" s="29" t="n">
        <f aca="false">D4921/10</f>
        <v>10.648</v>
      </c>
      <c r="F4921" s="29" t="n">
        <f aca="false">(E4921+Einstellungen!$B$20)*(1+Einstellungen!$B$10)</f>
        <v>34.87176</v>
      </c>
      <c r="G4921" s="21" t="str">
        <f aca="false">IF(F4921&lt;Einstellungen!$B$5,"ja","nein")</f>
        <v>nein</v>
      </c>
      <c r="H4921" s="21" t="s">
        <v>20</v>
      </c>
      <c r="I4921" s="29" t="n">
        <f aca="false">INDEX(Einstellungen!$B$27:$B$50,24)</f>
        <v>0.8</v>
      </c>
      <c r="J4921" s="29" t="n">
        <f aca="false">F4921*I4921</f>
        <v>27.897408</v>
      </c>
    </row>
    <row r="4922" customFormat="false" ht="15" hidden="false" customHeight="false" outlineLevel="0" collapsed="false">
      <c r="A4922" s="28" t="n">
        <v>45786</v>
      </c>
      <c r="B4922" s="21" t="s">
        <v>111</v>
      </c>
      <c r="C4922" s="21" t="s">
        <v>137</v>
      </c>
      <c r="D4922" s="29" t="n">
        <v>102.27</v>
      </c>
      <c r="E4922" s="29" t="n">
        <f aca="false">D4922/10</f>
        <v>10.227</v>
      </c>
      <c r="F4922" s="29" t="n">
        <f aca="false">(E4922+Einstellungen!$B$20)*(1+Einstellungen!$B$10)</f>
        <v>34.37077</v>
      </c>
      <c r="G4922" s="21" t="str">
        <f aca="false">IF(F4922&lt;Einstellungen!$B$5,"ja","nein")</f>
        <v>nein</v>
      </c>
      <c r="H4922" s="21" t="s">
        <v>20</v>
      </c>
      <c r="I4922" s="29" t="n">
        <f aca="false">INDEX(Einstellungen!$B$27:$B$50,1)</f>
        <v>0.6</v>
      </c>
      <c r="J4922" s="29" t="n">
        <f aca="false">F4922*I4922</f>
        <v>20.622462</v>
      </c>
    </row>
    <row r="4923" customFormat="false" ht="15" hidden="false" customHeight="false" outlineLevel="0" collapsed="false">
      <c r="A4923" s="28" t="n">
        <v>45786</v>
      </c>
      <c r="B4923" s="21" t="s">
        <v>113</v>
      </c>
      <c r="C4923" s="21" t="s">
        <v>137</v>
      </c>
      <c r="D4923" s="29" t="n">
        <v>96.55</v>
      </c>
      <c r="E4923" s="29" t="n">
        <f aca="false">D4923/10</f>
        <v>9.655</v>
      </c>
      <c r="F4923" s="29" t="n">
        <f aca="false">(E4923+Einstellungen!$B$20)*(1+Einstellungen!$B$10)</f>
        <v>33.69009</v>
      </c>
      <c r="G4923" s="21" t="str">
        <f aca="false">IF(F4923&lt;Einstellungen!$B$5,"ja","nein")</f>
        <v>nein</v>
      </c>
      <c r="H4923" s="21" t="s">
        <v>20</v>
      </c>
      <c r="I4923" s="29" t="n">
        <f aca="false">INDEX(Einstellungen!$B$27:$B$50,2)</f>
        <v>0.5</v>
      </c>
      <c r="J4923" s="29" t="n">
        <f aca="false">F4923*I4923</f>
        <v>16.845045</v>
      </c>
    </row>
    <row r="4924" customFormat="false" ht="15" hidden="false" customHeight="false" outlineLevel="0" collapsed="false">
      <c r="A4924" s="28" t="n">
        <v>45786</v>
      </c>
      <c r="B4924" s="21" t="s">
        <v>114</v>
      </c>
      <c r="C4924" s="21" t="s">
        <v>137</v>
      </c>
      <c r="D4924" s="29" t="n">
        <v>93.76</v>
      </c>
      <c r="E4924" s="29" t="n">
        <f aca="false">D4924/10</f>
        <v>9.376</v>
      </c>
      <c r="F4924" s="29" t="n">
        <f aca="false">(E4924+Einstellungen!$B$20)*(1+Einstellungen!$B$10)</f>
        <v>33.35808</v>
      </c>
      <c r="G4924" s="21" t="str">
        <f aca="false">IF(F4924&lt;Einstellungen!$B$5,"ja","nein")</f>
        <v>nein</v>
      </c>
      <c r="H4924" s="21" t="s">
        <v>20</v>
      </c>
      <c r="I4924" s="29" t="n">
        <f aca="false">INDEX(Einstellungen!$B$27:$B$50,3)</f>
        <v>0.45</v>
      </c>
      <c r="J4924" s="29" t="n">
        <f aca="false">F4924*I4924</f>
        <v>15.011136</v>
      </c>
    </row>
    <row r="4925" customFormat="false" ht="15" hidden="false" customHeight="false" outlineLevel="0" collapsed="false">
      <c r="A4925" s="28" t="n">
        <v>45786</v>
      </c>
      <c r="B4925" s="21" t="s">
        <v>115</v>
      </c>
      <c r="C4925" s="21" t="s">
        <v>137</v>
      </c>
      <c r="D4925" s="29" t="n">
        <v>95.09</v>
      </c>
      <c r="E4925" s="29" t="n">
        <f aca="false">D4925/10</f>
        <v>9.509</v>
      </c>
      <c r="F4925" s="29" t="n">
        <f aca="false">(E4925+Einstellungen!$B$20)*(1+Einstellungen!$B$10)</f>
        <v>33.51635</v>
      </c>
      <c r="G4925" s="21" t="str">
        <f aca="false">IF(F4925&lt;Einstellungen!$B$5,"ja","nein")</f>
        <v>nein</v>
      </c>
      <c r="H4925" s="21" t="s">
        <v>20</v>
      </c>
      <c r="I4925" s="29" t="n">
        <f aca="false">INDEX(Einstellungen!$B$27:$B$50,4)</f>
        <v>0.45</v>
      </c>
      <c r="J4925" s="29" t="n">
        <f aca="false">F4925*I4925</f>
        <v>15.0823575</v>
      </c>
    </row>
    <row r="4926" customFormat="false" ht="15" hidden="false" customHeight="false" outlineLevel="0" collapsed="false">
      <c r="A4926" s="28" t="n">
        <v>45786</v>
      </c>
      <c r="B4926" s="21" t="s">
        <v>116</v>
      </c>
      <c r="C4926" s="21" t="s">
        <v>137</v>
      </c>
      <c r="D4926" s="29" t="n">
        <v>100.28</v>
      </c>
      <c r="E4926" s="29" t="n">
        <f aca="false">D4926/10</f>
        <v>10.028</v>
      </c>
      <c r="F4926" s="29" t="n">
        <f aca="false">(E4926+Einstellungen!$B$20)*(1+Einstellungen!$B$10)</f>
        <v>34.13396</v>
      </c>
      <c r="G4926" s="21" t="str">
        <f aca="false">IF(F4926&lt;Einstellungen!$B$5,"ja","nein")</f>
        <v>nein</v>
      </c>
      <c r="H4926" s="21" t="s">
        <v>20</v>
      </c>
      <c r="I4926" s="29" t="n">
        <f aca="false">INDEX(Einstellungen!$B$27:$B$50,5)</f>
        <v>0.45</v>
      </c>
      <c r="J4926" s="29" t="n">
        <f aca="false">F4926*I4926</f>
        <v>15.360282</v>
      </c>
    </row>
    <row r="4927" customFormat="false" ht="15" hidden="false" customHeight="false" outlineLevel="0" collapsed="false">
      <c r="A4927" s="28" t="n">
        <v>45786</v>
      </c>
      <c r="B4927" s="21" t="s">
        <v>117</v>
      </c>
      <c r="C4927" s="21" t="s">
        <v>137</v>
      </c>
      <c r="D4927" s="29" t="n">
        <v>112.4</v>
      </c>
      <c r="E4927" s="29" t="n">
        <f aca="false">D4927/10</f>
        <v>11.24</v>
      </c>
      <c r="F4927" s="29" t="n">
        <f aca="false">(E4927+Einstellungen!$B$20)*(1+Einstellungen!$B$10)</f>
        <v>35.57624</v>
      </c>
      <c r="G4927" s="21" t="str">
        <f aca="false">IF(F4927&lt;Einstellungen!$B$5,"ja","nein")</f>
        <v>nein</v>
      </c>
      <c r="H4927" s="21" t="s">
        <v>20</v>
      </c>
      <c r="I4927" s="29" t="n">
        <f aca="false">INDEX(Einstellungen!$B$27:$B$50,6)</f>
        <v>0.5</v>
      </c>
      <c r="J4927" s="29" t="n">
        <f aca="false">F4927*I4927</f>
        <v>17.78812</v>
      </c>
    </row>
    <row r="4928" customFormat="false" ht="15" hidden="false" customHeight="false" outlineLevel="0" collapsed="false">
      <c r="A4928" s="28" t="n">
        <v>45786</v>
      </c>
      <c r="B4928" s="21" t="s">
        <v>118</v>
      </c>
      <c r="C4928" s="21" t="s">
        <v>137</v>
      </c>
      <c r="D4928" s="29" t="n">
        <v>141</v>
      </c>
      <c r="E4928" s="29" t="n">
        <f aca="false">D4928/10</f>
        <v>14.1</v>
      </c>
      <c r="F4928" s="29" t="n">
        <f aca="false">(E4928+Einstellungen!$B$20)*(1+Einstellungen!$B$10)</f>
        <v>38.97964</v>
      </c>
      <c r="G4928" s="21" t="str">
        <f aca="false">IF(F4928&lt;Einstellungen!$B$5,"ja","nein")</f>
        <v>nein</v>
      </c>
      <c r="H4928" s="21" t="s">
        <v>20</v>
      </c>
      <c r="I4928" s="29" t="n">
        <f aca="false">INDEX(Einstellungen!$B$27:$B$50,7)</f>
        <v>0.7</v>
      </c>
      <c r="J4928" s="29" t="n">
        <f aca="false">F4928*I4928</f>
        <v>27.285748</v>
      </c>
    </row>
    <row r="4929" customFormat="false" ht="15" hidden="false" customHeight="false" outlineLevel="0" collapsed="false">
      <c r="A4929" s="28" t="n">
        <v>45786</v>
      </c>
      <c r="B4929" s="21" t="s">
        <v>119</v>
      </c>
      <c r="C4929" s="21" t="s">
        <v>137</v>
      </c>
      <c r="D4929" s="29" t="n">
        <v>136.03</v>
      </c>
      <c r="E4929" s="29" t="n">
        <f aca="false">D4929/10</f>
        <v>13.603</v>
      </c>
      <c r="F4929" s="29" t="n">
        <f aca="false">(E4929+Einstellungen!$B$20)*(1+Einstellungen!$B$10)</f>
        <v>38.38821</v>
      </c>
      <c r="G4929" s="21" t="str">
        <f aca="false">IF(F4929&lt;Einstellungen!$B$5,"ja","nein")</f>
        <v>nein</v>
      </c>
      <c r="H4929" s="21" t="s">
        <v>20</v>
      </c>
      <c r="I4929" s="29" t="n">
        <f aca="false">INDEX(Einstellungen!$B$27:$B$50,8)</f>
        <v>0.95</v>
      </c>
      <c r="J4929" s="29" t="n">
        <f aca="false">F4929*I4929</f>
        <v>36.4687995</v>
      </c>
    </row>
    <row r="4930" customFormat="false" ht="15" hidden="false" customHeight="false" outlineLevel="0" collapsed="false">
      <c r="A4930" s="28" t="n">
        <v>45786</v>
      </c>
      <c r="B4930" s="21" t="s">
        <v>120</v>
      </c>
      <c r="C4930" s="21" t="s">
        <v>137</v>
      </c>
      <c r="D4930" s="29" t="n">
        <v>100.61</v>
      </c>
      <c r="E4930" s="29" t="n">
        <f aca="false">D4930/10</f>
        <v>10.061</v>
      </c>
      <c r="F4930" s="29" t="n">
        <f aca="false">(E4930+Einstellungen!$B$20)*(1+Einstellungen!$B$10)</f>
        <v>34.17323</v>
      </c>
      <c r="G4930" s="21" t="str">
        <f aca="false">IF(F4930&lt;Einstellungen!$B$5,"ja","nein")</f>
        <v>nein</v>
      </c>
      <c r="H4930" s="21" t="s">
        <v>20</v>
      </c>
      <c r="I4930" s="29" t="n">
        <f aca="false">INDEX(Einstellungen!$B$27:$B$50,9)</f>
        <v>1.05</v>
      </c>
      <c r="J4930" s="29" t="n">
        <f aca="false">F4930*I4930</f>
        <v>35.8818915</v>
      </c>
    </row>
    <row r="4931" customFormat="false" ht="15" hidden="false" customHeight="false" outlineLevel="0" collapsed="false">
      <c r="A4931" s="28" t="n">
        <v>45786</v>
      </c>
      <c r="B4931" s="21" t="s">
        <v>121</v>
      </c>
      <c r="C4931" s="21" t="s">
        <v>137</v>
      </c>
      <c r="D4931" s="29" t="n">
        <v>82</v>
      </c>
      <c r="E4931" s="29" t="n">
        <f aca="false">D4931/10</f>
        <v>8.2</v>
      </c>
      <c r="F4931" s="29" t="n">
        <f aca="false">(E4931+Einstellungen!$B$20)*(1+Einstellungen!$B$10)</f>
        <v>31.95864</v>
      </c>
      <c r="G4931" s="21" t="str">
        <f aca="false">IF(F4931&lt;Einstellungen!$B$5,"ja","nein")</f>
        <v>nein</v>
      </c>
      <c r="H4931" s="21" t="s">
        <v>20</v>
      </c>
      <c r="I4931" s="29" t="n">
        <f aca="false">INDEX(Einstellungen!$B$27:$B$50,10)</f>
        <v>1.05</v>
      </c>
      <c r="J4931" s="29" t="n">
        <f aca="false">F4931*I4931</f>
        <v>33.556572</v>
      </c>
    </row>
    <row r="4932" customFormat="false" ht="15" hidden="false" customHeight="false" outlineLevel="0" collapsed="false">
      <c r="A4932" s="28" t="n">
        <v>45786</v>
      </c>
      <c r="B4932" s="21" t="s">
        <v>122</v>
      </c>
      <c r="C4932" s="21" t="s">
        <v>137</v>
      </c>
      <c r="D4932" s="29" t="n">
        <v>51.6</v>
      </c>
      <c r="E4932" s="29" t="n">
        <f aca="false">D4932/10</f>
        <v>5.16</v>
      </c>
      <c r="F4932" s="29" t="n">
        <f aca="false">(E4932+Einstellungen!$B$20)*(1+Einstellungen!$B$10)</f>
        <v>28.34104</v>
      </c>
      <c r="G4932" s="21" t="str">
        <f aca="false">IF(F4932&lt;Einstellungen!$B$5,"ja","nein")</f>
        <v>ja</v>
      </c>
      <c r="H4932" s="21" t="s">
        <v>20</v>
      </c>
      <c r="I4932" s="29" t="n">
        <f aca="false">INDEX(Einstellungen!$B$27:$B$50,11)</f>
        <v>1.05</v>
      </c>
      <c r="J4932" s="29" t="n">
        <f aca="false">F4932*I4932</f>
        <v>29.758092</v>
      </c>
    </row>
    <row r="4933" customFormat="false" ht="15" hidden="false" customHeight="false" outlineLevel="0" collapsed="false">
      <c r="A4933" s="28" t="n">
        <v>45786</v>
      </c>
      <c r="B4933" s="21" t="s">
        <v>123</v>
      </c>
      <c r="C4933" s="21" t="s">
        <v>137</v>
      </c>
      <c r="D4933" s="29" t="n">
        <v>0.1</v>
      </c>
      <c r="E4933" s="29" t="n">
        <f aca="false">D4933/10</f>
        <v>0.01</v>
      </c>
      <c r="F4933" s="29" t="n">
        <f aca="false">(E4933+Einstellungen!$B$20)*(1+Einstellungen!$B$10)</f>
        <v>22.21254</v>
      </c>
      <c r="G4933" s="21" t="str">
        <f aca="false">IF(F4933&lt;Einstellungen!$B$5,"ja","nein")</f>
        <v>ja</v>
      </c>
      <c r="H4933" s="21" t="s">
        <v>20</v>
      </c>
      <c r="I4933" s="29" t="n">
        <f aca="false">INDEX(Einstellungen!$B$27:$B$50,12)</f>
        <v>1.1</v>
      </c>
      <c r="J4933" s="29" t="n">
        <f aca="false">F4933*I4933</f>
        <v>24.433794</v>
      </c>
    </row>
    <row r="4934" customFormat="false" ht="15" hidden="false" customHeight="false" outlineLevel="0" collapsed="false">
      <c r="A4934" s="28" t="n">
        <v>45786</v>
      </c>
      <c r="B4934" s="21" t="s">
        <v>124</v>
      </c>
      <c r="C4934" s="21" t="s">
        <v>137</v>
      </c>
      <c r="D4934" s="29" t="n">
        <v>-0.74</v>
      </c>
      <c r="E4934" s="29" t="n">
        <f aca="false">D4934/10</f>
        <v>-0.074</v>
      </c>
      <c r="F4934" s="29" t="n">
        <f aca="false">(E4934+Einstellungen!$B$20)*(1+Einstellungen!$B$10)</f>
        <v>22.11258</v>
      </c>
      <c r="G4934" s="21" t="str">
        <f aca="false">IF(F4934&lt;Einstellungen!$B$5,"ja","nein")</f>
        <v>ja</v>
      </c>
      <c r="H4934" s="21" t="s">
        <v>20</v>
      </c>
      <c r="I4934" s="29" t="n">
        <f aca="false">INDEX(Einstellungen!$B$27:$B$50,13)</f>
        <v>1.2</v>
      </c>
      <c r="J4934" s="29" t="n">
        <f aca="false">F4934*I4934</f>
        <v>26.535096</v>
      </c>
    </row>
    <row r="4935" customFormat="false" ht="15" hidden="false" customHeight="false" outlineLevel="0" collapsed="false">
      <c r="A4935" s="28" t="n">
        <v>45786</v>
      </c>
      <c r="B4935" s="21" t="s">
        <v>125</v>
      </c>
      <c r="C4935" s="21" t="s">
        <v>137</v>
      </c>
      <c r="D4935" s="29" t="n">
        <v>-0.04</v>
      </c>
      <c r="E4935" s="29" t="n">
        <f aca="false">D4935/10</f>
        <v>-0.004</v>
      </c>
      <c r="F4935" s="29" t="n">
        <f aca="false">(E4935+Einstellungen!$B$20)*(1+Einstellungen!$B$10)</f>
        <v>22.19588</v>
      </c>
      <c r="G4935" s="21" t="str">
        <f aca="false">IF(F4935&lt;Einstellungen!$B$5,"ja","nein")</f>
        <v>ja</v>
      </c>
      <c r="H4935" s="21" t="s">
        <v>20</v>
      </c>
      <c r="I4935" s="29" t="n">
        <f aca="false">INDEX(Einstellungen!$B$27:$B$50,14)</f>
        <v>1.15</v>
      </c>
      <c r="J4935" s="29" t="n">
        <f aca="false">F4935*I4935</f>
        <v>25.525262</v>
      </c>
    </row>
    <row r="4936" customFormat="false" ht="15" hidden="false" customHeight="false" outlineLevel="0" collapsed="false">
      <c r="A4936" s="28" t="n">
        <v>45786</v>
      </c>
      <c r="B4936" s="21" t="s">
        <v>126</v>
      </c>
      <c r="C4936" s="21" t="s">
        <v>137</v>
      </c>
      <c r="D4936" s="29" t="n">
        <v>-0.01</v>
      </c>
      <c r="E4936" s="29" t="n">
        <f aca="false">D4936/10</f>
        <v>-0.001</v>
      </c>
      <c r="F4936" s="29" t="n">
        <f aca="false">(E4936+Einstellungen!$B$20)*(1+Einstellungen!$B$10)</f>
        <v>22.19945</v>
      </c>
      <c r="G4936" s="21" t="str">
        <f aca="false">IF(F4936&lt;Einstellungen!$B$5,"ja","nein")</f>
        <v>ja</v>
      </c>
      <c r="H4936" s="21" t="s">
        <v>20</v>
      </c>
      <c r="I4936" s="29" t="n">
        <f aca="false">INDEX(Einstellungen!$B$27:$B$50,15)</f>
        <v>1</v>
      </c>
      <c r="J4936" s="29" t="n">
        <f aca="false">F4936*I4936</f>
        <v>22.19945</v>
      </c>
    </row>
    <row r="4937" customFormat="false" ht="15" hidden="false" customHeight="false" outlineLevel="0" collapsed="false">
      <c r="A4937" s="28" t="n">
        <v>45786</v>
      </c>
      <c r="B4937" s="21" t="s">
        <v>127</v>
      </c>
      <c r="C4937" s="21" t="s">
        <v>137</v>
      </c>
      <c r="D4937" s="29" t="n">
        <v>0.09</v>
      </c>
      <c r="E4937" s="29" t="n">
        <f aca="false">D4937/10</f>
        <v>0.009</v>
      </c>
      <c r="F4937" s="29" t="n">
        <f aca="false">(E4937+Einstellungen!$B$20)*(1+Einstellungen!$B$10)</f>
        <v>22.21135</v>
      </c>
      <c r="G4937" s="21" t="str">
        <f aca="false">IF(F4937&lt;Einstellungen!$B$5,"ja","nein")</f>
        <v>ja</v>
      </c>
      <c r="H4937" s="21" t="s">
        <v>20</v>
      </c>
      <c r="I4937" s="29" t="n">
        <f aca="false">INDEX(Einstellungen!$B$27:$B$50,16)</f>
        <v>0.95</v>
      </c>
      <c r="J4937" s="29" t="n">
        <f aca="false">F4937*I4937</f>
        <v>21.1007825</v>
      </c>
    </row>
    <row r="4938" customFormat="false" ht="15" hidden="false" customHeight="false" outlineLevel="0" collapsed="false">
      <c r="A4938" s="28" t="n">
        <v>45786</v>
      </c>
      <c r="B4938" s="21" t="s">
        <v>128</v>
      </c>
      <c r="C4938" s="21" t="s">
        <v>137</v>
      </c>
      <c r="D4938" s="29" t="n">
        <v>52.66</v>
      </c>
      <c r="E4938" s="29" t="n">
        <f aca="false">D4938/10</f>
        <v>5.266</v>
      </c>
      <c r="F4938" s="29" t="n">
        <f aca="false">(E4938+Einstellungen!$B$20)*(1+Einstellungen!$B$10)</f>
        <v>28.46718</v>
      </c>
      <c r="G4938" s="21" t="str">
        <f aca="false">IF(F4938&lt;Einstellungen!$B$5,"ja","nein")</f>
        <v>ja</v>
      </c>
      <c r="H4938" s="21" t="s">
        <v>20</v>
      </c>
      <c r="I4938" s="29" t="n">
        <f aca="false">INDEX(Einstellungen!$B$27:$B$50,17)</f>
        <v>0.95</v>
      </c>
      <c r="J4938" s="29" t="n">
        <f aca="false">F4938*I4938</f>
        <v>27.043821</v>
      </c>
    </row>
    <row r="4939" customFormat="false" ht="15" hidden="false" customHeight="false" outlineLevel="0" collapsed="false">
      <c r="A4939" s="28" t="n">
        <v>45786</v>
      </c>
      <c r="B4939" s="21" t="s">
        <v>129</v>
      </c>
      <c r="C4939" s="21" t="s">
        <v>137</v>
      </c>
      <c r="D4939" s="29" t="n">
        <v>79.06</v>
      </c>
      <c r="E4939" s="29" t="n">
        <f aca="false">D4939/10</f>
        <v>7.906</v>
      </c>
      <c r="F4939" s="29" t="n">
        <f aca="false">(E4939+Einstellungen!$B$20)*(1+Einstellungen!$B$10)</f>
        <v>31.60878</v>
      </c>
      <c r="G4939" s="21" t="str">
        <f aca="false">IF(F4939&lt;Einstellungen!$B$5,"ja","nein")</f>
        <v>nein</v>
      </c>
      <c r="H4939" s="21" t="s">
        <v>20</v>
      </c>
      <c r="I4939" s="29" t="n">
        <f aca="false">INDEX(Einstellungen!$B$27:$B$50,18)</f>
        <v>1.1</v>
      </c>
      <c r="J4939" s="29" t="n">
        <f aca="false">F4939*I4939</f>
        <v>34.769658</v>
      </c>
    </row>
    <row r="4940" customFormat="false" ht="15" hidden="false" customHeight="false" outlineLevel="0" collapsed="false">
      <c r="A4940" s="28" t="n">
        <v>45786</v>
      </c>
      <c r="B4940" s="21" t="s">
        <v>130</v>
      </c>
      <c r="C4940" s="21" t="s">
        <v>137</v>
      </c>
      <c r="D4940" s="29" t="n">
        <v>98.9</v>
      </c>
      <c r="E4940" s="29" t="n">
        <f aca="false">D4940/10</f>
        <v>9.89</v>
      </c>
      <c r="F4940" s="29" t="n">
        <f aca="false">(E4940+Einstellungen!$B$20)*(1+Einstellungen!$B$10)</f>
        <v>33.96974</v>
      </c>
      <c r="G4940" s="21" t="str">
        <f aca="false">IF(F4940&lt;Einstellungen!$B$5,"ja","nein")</f>
        <v>nein</v>
      </c>
      <c r="H4940" s="21" t="s">
        <v>20</v>
      </c>
      <c r="I4940" s="29" t="n">
        <f aca="false">INDEX(Einstellungen!$B$27:$B$50,19)</f>
        <v>1.35</v>
      </c>
      <c r="J4940" s="29" t="n">
        <f aca="false">F4940*I4940</f>
        <v>45.859149</v>
      </c>
    </row>
    <row r="4941" customFormat="false" ht="15" hidden="false" customHeight="false" outlineLevel="0" collapsed="false">
      <c r="A4941" s="28" t="n">
        <v>45786</v>
      </c>
      <c r="B4941" s="21" t="s">
        <v>131</v>
      </c>
      <c r="C4941" s="21" t="s">
        <v>137</v>
      </c>
      <c r="D4941" s="29" t="n">
        <v>120</v>
      </c>
      <c r="E4941" s="29" t="n">
        <f aca="false">D4941/10</f>
        <v>12</v>
      </c>
      <c r="F4941" s="29" t="n">
        <f aca="false">(E4941+Einstellungen!$B$20)*(1+Einstellungen!$B$10)</f>
        <v>36.48064</v>
      </c>
      <c r="G4941" s="21" t="str">
        <f aca="false">IF(F4941&lt;Einstellungen!$B$5,"ja","nein")</f>
        <v>nein</v>
      </c>
      <c r="H4941" s="21" t="s">
        <v>20</v>
      </c>
      <c r="I4941" s="29" t="n">
        <f aca="false">INDEX(Einstellungen!$B$27:$B$50,20)</f>
        <v>1.45</v>
      </c>
      <c r="J4941" s="29" t="n">
        <f aca="false">F4941*I4941</f>
        <v>52.896928</v>
      </c>
    </row>
    <row r="4942" customFormat="false" ht="15" hidden="false" customHeight="false" outlineLevel="0" collapsed="false">
      <c r="A4942" s="28" t="n">
        <v>45786</v>
      </c>
      <c r="B4942" s="21" t="s">
        <v>132</v>
      </c>
      <c r="C4942" s="21" t="s">
        <v>137</v>
      </c>
      <c r="D4942" s="29" t="n">
        <v>149.13</v>
      </c>
      <c r="E4942" s="29" t="n">
        <f aca="false">D4942/10</f>
        <v>14.913</v>
      </c>
      <c r="F4942" s="29" t="n">
        <f aca="false">(E4942+Einstellungen!$B$20)*(1+Einstellungen!$B$10)</f>
        <v>39.94711</v>
      </c>
      <c r="G4942" s="21" t="str">
        <f aca="false">IF(F4942&lt;Einstellungen!$B$5,"ja","nein")</f>
        <v>nein</v>
      </c>
      <c r="H4942" s="21" t="s">
        <v>20</v>
      </c>
      <c r="I4942" s="29" t="n">
        <f aca="false">INDEX(Einstellungen!$B$27:$B$50,21)</f>
        <v>1.4</v>
      </c>
      <c r="J4942" s="29" t="n">
        <f aca="false">F4942*I4942</f>
        <v>55.925954</v>
      </c>
    </row>
    <row r="4943" customFormat="false" ht="15" hidden="false" customHeight="false" outlineLevel="0" collapsed="false">
      <c r="A4943" s="28" t="n">
        <v>45786</v>
      </c>
      <c r="B4943" s="21" t="s">
        <v>133</v>
      </c>
      <c r="C4943" s="21" t="s">
        <v>137</v>
      </c>
      <c r="D4943" s="29" t="n">
        <v>130.35</v>
      </c>
      <c r="E4943" s="29" t="n">
        <f aca="false">D4943/10</f>
        <v>13.035</v>
      </c>
      <c r="F4943" s="29" t="n">
        <f aca="false">(E4943+Einstellungen!$B$20)*(1+Einstellungen!$B$10)</f>
        <v>37.71229</v>
      </c>
      <c r="G4943" s="21" t="str">
        <f aca="false">IF(F4943&lt;Einstellungen!$B$5,"ja","nein")</f>
        <v>nein</v>
      </c>
      <c r="H4943" s="21" t="s">
        <v>20</v>
      </c>
      <c r="I4943" s="29" t="n">
        <f aca="false">INDEX(Einstellungen!$B$27:$B$50,22)</f>
        <v>1.25</v>
      </c>
      <c r="J4943" s="29" t="n">
        <f aca="false">F4943*I4943</f>
        <v>47.1403625</v>
      </c>
    </row>
    <row r="4944" customFormat="false" ht="15" hidden="false" customHeight="false" outlineLevel="0" collapsed="false">
      <c r="A4944" s="28" t="n">
        <v>45786</v>
      </c>
      <c r="B4944" s="21" t="s">
        <v>134</v>
      </c>
      <c r="C4944" s="21" t="s">
        <v>137</v>
      </c>
      <c r="D4944" s="29" t="n">
        <v>107.32</v>
      </c>
      <c r="E4944" s="29" t="n">
        <f aca="false">D4944/10</f>
        <v>10.732</v>
      </c>
      <c r="F4944" s="29" t="n">
        <f aca="false">(E4944+Einstellungen!$B$20)*(1+Einstellungen!$B$10)</f>
        <v>34.97172</v>
      </c>
      <c r="G4944" s="21" t="str">
        <f aca="false">IF(F4944&lt;Einstellungen!$B$5,"ja","nein")</f>
        <v>nein</v>
      </c>
      <c r="H4944" s="21" t="s">
        <v>20</v>
      </c>
      <c r="I4944" s="29" t="n">
        <f aca="false">INDEX(Einstellungen!$B$27:$B$50,23)</f>
        <v>1.05</v>
      </c>
      <c r="J4944" s="29" t="n">
        <f aca="false">F4944*I4944</f>
        <v>36.720306</v>
      </c>
    </row>
    <row r="4945" customFormat="false" ht="15" hidden="false" customHeight="false" outlineLevel="0" collapsed="false">
      <c r="A4945" s="28" t="n">
        <v>45786</v>
      </c>
      <c r="B4945" s="21" t="s">
        <v>135</v>
      </c>
      <c r="C4945" s="21" t="s">
        <v>137</v>
      </c>
      <c r="D4945" s="29" t="n">
        <v>98.32</v>
      </c>
      <c r="E4945" s="29" t="n">
        <f aca="false">D4945/10</f>
        <v>9.832</v>
      </c>
      <c r="F4945" s="29" t="n">
        <f aca="false">(E4945+Einstellungen!$B$20)*(1+Einstellungen!$B$10)</f>
        <v>33.90072</v>
      </c>
      <c r="G4945" s="21" t="str">
        <f aca="false">IF(F4945&lt;Einstellungen!$B$5,"ja","nein")</f>
        <v>nein</v>
      </c>
      <c r="H4945" s="21" t="s">
        <v>20</v>
      </c>
      <c r="I4945" s="29" t="n">
        <f aca="false">INDEX(Einstellungen!$B$27:$B$50,24)</f>
        <v>0.8</v>
      </c>
      <c r="J4945" s="29" t="n">
        <f aca="false">F4945*I4945</f>
        <v>27.120576</v>
      </c>
    </row>
    <row r="4946" customFormat="false" ht="15" hidden="false" customHeight="false" outlineLevel="0" collapsed="false">
      <c r="A4946" s="28" t="n">
        <v>45787</v>
      </c>
      <c r="B4946" s="21" t="s">
        <v>111</v>
      </c>
      <c r="C4946" s="21" t="s">
        <v>138</v>
      </c>
      <c r="D4946" s="29" t="n">
        <v>105.22</v>
      </c>
      <c r="E4946" s="29" t="n">
        <f aca="false">D4946/10</f>
        <v>10.522</v>
      </c>
      <c r="F4946" s="29" t="n">
        <f aca="false">(E4946+Einstellungen!$B$20)*(1+Einstellungen!$B$10)</f>
        <v>34.72182</v>
      </c>
      <c r="G4946" s="21" t="str">
        <f aca="false">IF(F4946&lt;Einstellungen!$B$5,"ja","nein")</f>
        <v>nein</v>
      </c>
      <c r="H4946" s="21" t="s">
        <v>20</v>
      </c>
      <c r="I4946" s="29" t="n">
        <f aca="false">INDEX(Einstellungen!$B$27:$B$50,1)</f>
        <v>0.6</v>
      </c>
      <c r="J4946" s="29" t="n">
        <f aca="false">F4946*I4946</f>
        <v>20.833092</v>
      </c>
    </row>
    <row r="4947" customFormat="false" ht="15" hidden="false" customHeight="false" outlineLevel="0" collapsed="false">
      <c r="A4947" s="28" t="n">
        <v>45787</v>
      </c>
      <c r="B4947" s="21" t="s">
        <v>113</v>
      </c>
      <c r="C4947" s="21" t="s">
        <v>138</v>
      </c>
      <c r="D4947" s="29" t="n">
        <v>102.91</v>
      </c>
      <c r="E4947" s="29" t="n">
        <f aca="false">D4947/10</f>
        <v>10.291</v>
      </c>
      <c r="F4947" s="29" t="n">
        <f aca="false">(E4947+Einstellungen!$B$20)*(1+Einstellungen!$B$10)</f>
        <v>34.44693</v>
      </c>
      <c r="G4947" s="21" t="str">
        <f aca="false">IF(F4947&lt;Einstellungen!$B$5,"ja","nein")</f>
        <v>nein</v>
      </c>
      <c r="H4947" s="21" t="s">
        <v>20</v>
      </c>
      <c r="I4947" s="29" t="n">
        <f aca="false">INDEX(Einstellungen!$B$27:$B$50,2)</f>
        <v>0.5</v>
      </c>
      <c r="J4947" s="29" t="n">
        <f aca="false">F4947*I4947</f>
        <v>17.223465</v>
      </c>
    </row>
    <row r="4948" customFormat="false" ht="15" hidden="false" customHeight="false" outlineLevel="0" collapsed="false">
      <c r="A4948" s="28" t="n">
        <v>45787</v>
      </c>
      <c r="B4948" s="21" t="s">
        <v>114</v>
      </c>
      <c r="C4948" s="21" t="s">
        <v>138</v>
      </c>
      <c r="D4948" s="29" t="n">
        <v>98.78</v>
      </c>
      <c r="E4948" s="29" t="n">
        <f aca="false">D4948/10</f>
        <v>9.878</v>
      </c>
      <c r="F4948" s="29" t="n">
        <f aca="false">(E4948+Einstellungen!$B$20)*(1+Einstellungen!$B$10)</f>
        <v>33.95546</v>
      </c>
      <c r="G4948" s="21" t="str">
        <f aca="false">IF(F4948&lt;Einstellungen!$B$5,"ja","nein")</f>
        <v>nein</v>
      </c>
      <c r="H4948" s="21" t="s">
        <v>20</v>
      </c>
      <c r="I4948" s="29" t="n">
        <f aca="false">INDEX(Einstellungen!$B$27:$B$50,3)</f>
        <v>0.45</v>
      </c>
      <c r="J4948" s="29" t="n">
        <f aca="false">F4948*I4948</f>
        <v>15.279957</v>
      </c>
    </row>
    <row r="4949" customFormat="false" ht="15" hidden="false" customHeight="false" outlineLevel="0" collapsed="false">
      <c r="A4949" s="28" t="n">
        <v>45787</v>
      </c>
      <c r="B4949" s="21" t="s">
        <v>115</v>
      </c>
      <c r="C4949" s="21" t="s">
        <v>138</v>
      </c>
      <c r="D4949" s="29" t="n">
        <v>96.28</v>
      </c>
      <c r="E4949" s="29" t="n">
        <f aca="false">D4949/10</f>
        <v>9.628</v>
      </c>
      <c r="F4949" s="29" t="n">
        <f aca="false">(E4949+Einstellungen!$B$20)*(1+Einstellungen!$B$10)</f>
        <v>33.65796</v>
      </c>
      <c r="G4949" s="21" t="str">
        <f aca="false">IF(F4949&lt;Einstellungen!$B$5,"ja","nein")</f>
        <v>nein</v>
      </c>
      <c r="H4949" s="21" t="s">
        <v>20</v>
      </c>
      <c r="I4949" s="29" t="n">
        <f aca="false">INDEX(Einstellungen!$B$27:$B$50,4)</f>
        <v>0.45</v>
      </c>
      <c r="J4949" s="29" t="n">
        <f aca="false">F4949*I4949</f>
        <v>15.146082</v>
      </c>
    </row>
    <row r="4950" customFormat="false" ht="15" hidden="false" customHeight="false" outlineLevel="0" collapsed="false">
      <c r="A4950" s="28" t="n">
        <v>45787</v>
      </c>
      <c r="B4950" s="21" t="s">
        <v>116</v>
      </c>
      <c r="C4950" s="21" t="s">
        <v>138</v>
      </c>
      <c r="D4950" s="29" t="n">
        <v>100.9</v>
      </c>
      <c r="E4950" s="29" t="n">
        <f aca="false">D4950/10</f>
        <v>10.09</v>
      </c>
      <c r="F4950" s="29" t="n">
        <f aca="false">(E4950+Einstellungen!$B$20)*(1+Einstellungen!$B$10)</f>
        <v>34.20774</v>
      </c>
      <c r="G4950" s="21" t="str">
        <f aca="false">IF(F4950&lt;Einstellungen!$B$5,"ja","nein")</f>
        <v>nein</v>
      </c>
      <c r="H4950" s="21" t="s">
        <v>20</v>
      </c>
      <c r="I4950" s="29" t="n">
        <f aca="false">INDEX(Einstellungen!$B$27:$B$50,5)</f>
        <v>0.45</v>
      </c>
      <c r="J4950" s="29" t="n">
        <f aca="false">F4950*I4950</f>
        <v>15.393483</v>
      </c>
    </row>
    <row r="4951" customFormat="false" ht="15" hidden="false" customHeight="false" outlineLevel="0" collapsed="false">
      <c r="A4951" s="28" t="n">
        <v>45787</v>
      </c>
      <c r="B4951" s="21" t="s">
        <v>117</v>
      </c>
      <c r="C4951" s="21" t="s">
        <v>138</v>
      </c>
      <c r="D4951" s="29" t="n">
        <v>100.47</v>
      </c>
      <c r="E4951" s="29" t="n">
        <f aca="false">D4951/10</f>
        <v>10.047</v>
      </c>
      <c r="F4951" s="29" t="n">
        <f aca="false">(E4951+Einstellungen!$B$20)*(1+Einstellungen!$B$10)</f>
        <v>34.15657</v>
      </c>
      <c r="G4951" s="21" t="str">
        <f aca="false">IF(F4951&lt;Einstellungen!$B$5,"ja","nein")</f>
        <v>nein</v>
      </c>
      <c r="H4951" s="21" t="s">
        <v>20</v>
      </c>
      <c r="I4951" s="29" t="n">
        <f aca="false">INDEX(Einstellungen!$B$27:$B$50,6)</f>
        <v>0.5</v>
      </c>
      <c r="J4951" s="29" t="n">
        <f aca="false">F4951*I4951</f>
        <v>17.078285</v>
      </c>
    </row>
    <row r="4952" customFormat="false" ht="15" hidden="false" customHeight="false" outlineLevel="0" collapsed="false">
      <c r="A4952" s="28" t="n">
        <v>45787</v>
      </c>
      <c r="B4952" s="21" t="s">
        <v>118</v>
      </c>
      <c r="C4952" s="21" t="s">
        <v>138</v>
      </c>
      <c r="D4952" s="29" t="n">
        <v>97.73</v>
      </c>
      <c r="E4952" s="29" t="n">
        <f aca="false">D4952/10</f>
        <v>9.773</v>
      </c>
      <c r="F4952" s="29" t="n">
        <f aca="false">(E4952+Einstellungen!$B$20)*(1+Einstellungen!$B$10)</f>
        <v>33.83051</v>
      </c>
      <c r="G4952" s="21" t="str">
        <f aca="false">IF(F4952&lt;Einstellungen!$B$5,"ja","nein")</f>
        <v>nein</v>
      </c>
      <c r="H4952" s="21" t="s">
        <v>20</v>
      </c>
      <c r="I4952" s="29" t="n">
        <f aca="false">INDEX(Einstellungen!$B$27:$B$50,7)</f>
        <v>0.7</v>
      </c>
      <c r="J4952" s="29" t="n">
        <f aca="false">F4952*I4952</f>
        <v>23.681357</v>
      </c>
    </row>
    <row r="4953" customFormat="false" ht="15" hidden="false" customHeight="false" outlineLevel="0" collapsed="false">
      <c r="A4953" s="28" t="n">
        <v>45787</v>
      </c>
      <c r="B4953" s="21" t="s">
        <v>119</v>
      </c>
      <c r="C4953" s="21" t="s">
        <v>138</v>
      </c>
      <c r="D4953" s="29" t="n">
        <v>93.91</v>
      </c>
      <c r="E4953" s="29" t="n">
        <f aca="false">D4953/10</f>
        <v>9.391</v>
      </c>
      <c r="F4953" s="29" t="n">
        <f aca="false">(E4953+Einstellungen!$B$20)*(1+Einstellungen!$B$10)</f>
        <v>33.37593</v>
      </c>
      <c r="G4953" s="21" t="str">
        <f aca="false">IF(F4953&lt;Einstellungen!$B$5,"ja","nein")</f>
        <v>nein</v>
      </c>
      <c r="H4953" s="21" t="s">
        <v>20</v>
      </c>
      <c r="I4953" s="29" t="n">
        <f aca="false">INDEX(Einstellungen!$B$27:$B$50,8)</f>
        <v>0.95</v>
      </c>
      <c r="J4953" s="29" t="n">
        <f aca="false">F4953*I4953</f>
        <v>31.7071335</v>
      </c>
    </row>
    <row r="4954" customFormat="false" ht="15" hidden="false" customHeight="false" outlineLevel="0" collapsed="false">
      <c r="A4954" s="28" t="n">
        <v>45787</v>
      </c>
      <c r="B4954" s="21" t="s">
        <v>120</v>
      </c>
      <c r="C4954" s="21" t="s">
        <v>138</v>
      </c>
      <c r="D4954" s="29" t="n">
        <v>73.72</v>
      </c>
      <c r="E4954" s="29" t="n">
        <f aca="false">D4954/10</f>
        <v>7.372</v>
      </c>
      <c r="F4954" s="29" t="n">
        <f aca="false">(E4954+Einstellungen!$B$20)*(1+Einstellungen!$B$10)</f>
        <v>30.97332</v>
      </c>
      <c r="G4954" s="21" t="str">
        <f aca="false">IF(F4954&lt;Einstellungen!$B$5,"ja","nein")</f>
        <v>nein</v>
      </c>
      <c r="H4954" s="21" t="s">
        <v>20</v>
      </c>
      <c r="I4954" s="29" t="n">
        <f aca="false">INDEX(Einstellungen!$B$27:$B$50,9)</f>
        <v>1.05</v>
      </c>
      <c r="J4954" s="29" t="n">
        <f aca="false">F4954*I4954</f>
        <v>32.521986</v>
      </c>
    </row>
    <row r="4955" customFormat="false" ht="15" hidden="false" customHeight="false" outlineLevel="0" collapsed="false">
      <c r="A4955" s="28" t="n">
        <v>45787</v>
      </c>
      <c r="B4955" s="21" t="s">
        <v>121</v>
      </c>
      <c r="C4955" s="21" t="s">
        <v>138</v>
      </c>
      <c r="D4955" s="29" t="n">
        <v>9.02</v>
      </c>
      <c r="E4955" s="29" t="n">
        <f aca="false">D4955/10</f>
        <v>0.902</v>
      </c>
      <c r="F4955" s="29" t="n">
        <f aca="false">(E4955+Einstellungen!$B$20)*(1+Einstellungen!$B$10)</f>
        <v>23.27402</v>
      </c>
      <c r="G4955" s="21" t="str">
        <f aca="false">IF(F4955&lt;Einstellungen!$B$5,"ja","nein")</f>
        <v>ja</v>
      </c>
      <c r="H4955" s="21" t="s">
        <v>20</v>
      </c>
      <c r="I4955" s="29" t="n">
        <f aca="false">INDEX(Einstellungen!$B$27:$B$50,10)</f>
        <v>1.05</v>
      </c>
      <c r="J4955" s="29" t="n">
        <f aca="false">F4955*I4955</f>
        <v>24.437721</v>
      </c>
    </row>
    <row r="4956" customFormat="false" ht="15" hidden="false" customHeight="false" outlineLevel="0" collapsed="false">
      <c r="A4956" s="28" t="n">
        <v>45787</v>
      </c>
      <c r="B4956" s="21" t="s">
        <v>122</v>
      </c>
      <c r="C4956" s="21" t="s">
        <v>138</v>
      </c>
      <c r="D4956" s="29" t="n">
        <v>-0.07</v>
      </c>
      <c r="E4956" s="29" t="n">
        <f aca="false">D4956/10</f>
        <v>-0.007</v>
      </c>
      <c r="F4956" s="29" t="n">
        <f aca="false">(E4956+Einstellungen!$B$20)*(1+Einstellungen!$B$10)</f>
        <v>22.19231</v>
      </c>
      <c r="G4956" s="21" t="str">
        <f aca="false">IF(F4956&lt;Einstellungen!$B$5,"ja","nein")</f>
        <v>ja</v>
      </c>
      <c r="H4956" s="21" t="s">
        <v>20</v>
      </c>
      <c r="I4956" s="29" t="n">
        <f aca="false">INDEX(Einstellungen!$B$27:$B$50,11)</f>
        <v>1.05</v>
      </c>
      <c r="J4956" s="29" t="n">
        <f aca="false">F4956*I4956</f>
        <v>23.3019255</v>
      </c>
    </row>
    <row r="4957" customFormat="false" ht="15" hidden="false" customHeight="false" outlineLevel="0" collapsed="false">
      <c r="A4957" s="28" t="n">
        <v>45787</v>
      </c>
      <c r="B4957" s="21" t="s">
        <v>123</v>
      </c>
      <c r="C4957" s="21" t="s">
        <v>138</v>
      </c>
      <c r="D4957" s="29" t="n">
        <v>-22.88</v>
      </c>
      <c r="E4957" s="29" t="n">
        <f aca="false">D4957/10</f>
        <v>-2.288</v>
      </c>
      <c r="F4957" s="29" t="n">
        <f aca="false">(E4957+Einstellungen!$B$20)*(1+Einstellungen!$B$10)</f>
        <v>19.47792</v>
      </c>
      <c r="G4957" s="21" t="str">
        <f aca="false">IF(F4957&lt;Einstellungen!$B$5,"ja","nein")</f>
        <v>ja</v>
      </c>
      <c r="H4957" s="21" t="s">
        <v>20</v>
      </c>
      <c r="I4957" s="29" t="n">
        <f aca="false">INDEX(Einstellungen!$B$27:$B$50,12)</f>
        <v>1.1</v>
      </c>
      <c r="J4957" s="29" t="n">
        <f aca="false">F4957*I4957</f>
        <v>21.425712</v>
      </c>
    </row>
    <row r="4958" customFormat="false" ht="15" hidden="false" customHeight="false" outlineLevel="0" collapsed="false">
      <c r="A4958" s="28" t="n">
        <v>45787</v>
      </c>
      <c r="B4958" s="21" t="s">
        <v>124</v>
      </c>
      <c r="C4958" s="21" t="s">
        <v>138</v>
      </c>
      <c r="D4958" s="29" t="n">
        <v>-58.48</v>
      </c>
      <c r="E4958" s="29" t="n">
        <f aca="false">D4958/10</f>
        <v>-5.848</v>
      </c>
      <c r="F4958" s="29" t="n">
        <f aca="false">(E4958+Einstellungen!$B$20)*(1+Einstellungen!$B$10)</f>
        <v>15.24152</v>
      </c>
      <c r="G4958" s="21" t="str">
        <f aca="false">IF(F4958&lt;Einstellungen!$B$5,"ja","nein")</f>
        <v>ja</v>
      </c>
      <c r="H4958" s="21" t="s">
        <v>20</v>
      </c>
      <c r="I4958" s="29" t="n">
        <f aca="false">INDEX(Einstellungen!$B$27:$B$50,13)</f>
        <v>1.2</v>
      </c>
      <c r="J4958" s="29" t="n">
        <f aca="false">F4958*I4958</f>
        <v>18.289824</v>
      </c>
    </row>
    <row r="4959" customFormat="false" ht="15" hidden="false" customHeight="false" outlineLevel="0" collapsed="false">
      <c r="A4959" s="28" t="n">
        <v>45787</v>
      </c>
      <c r="B4959" s="21" t="s">
        <v>125</v>
      </c>
      <c r="C4959" s="21" t="s">
        <v>138</v>
      </c>
      <c r="D4959" s="29" t="n">
        <v>-114.53</v>
      </c>
      <c r="E4959" s="29" t="n">
        <f aca="false">D4959/10</f>
        <v>-11.453</v>
      </c>
      <c r="F4959" s="29" t="n">
        <f aca="false">(E4959+Einstellungen!$B$20)*(1+Einstellungen!$B$10)</f>
        <v>8.57157</v>
      </c>
      <c r="G4959" s="21" t="str">
        <f aca="false">IF(F4959&lt;Einstellungen!$B$5,"ja","nein")</f>
        <v>ja</v>
      </c>
      <c r="H4959" s="21" t="s">
        <v>20</v>
      </c>
      <c r="I4959" s="29" t="n">
        <f aca="false">INDEX(Einstellungen!$B$27:$B$50,14)</f>
        <v>1.15</v>
      </c>
      <c r="J4959" s="29" t="n">
        <f aca="false">F4959*I4959</f>
        <v>9.8573055</v>
      </c>
    </row>
    <row r="4960" customFormat="false" ht="15" hidden="false" customHeight="false" outlineLevel="0" collapsed="false">
      <c r="A4960" s="28" t="n">
        <v>45787</v>
      </c>
      <c r="B4960" s="21" t="s">
        <v>126</v>
      </c>
      <c r="C4960" s="21" t="s">
        <v>138</v>
      </c>
      <c r="D4960" s="29" t="n">
        <v>-110.51</v>
      </c>
      <c r="E4960" s="29" t="n">
        <f aca="false">D4960/10</f>
        <v>-11.051</v>
      </c>
      <c r="F4960" s="29" t="n">
        <f aca="false">(E4960+Einstellungen!$B$20)*(1+Einstellungen!$B$10)</f>
        <v>9.04995</v>
      </c>
      <c r="G4960" s="21" t="str">
        <f aca="false">IF(F4960&lt;Einstellungen!$B$5,"ja","nein")</f>
        <v>ja</v>
      </c>
      <c r="H4960" s="21" t="s">
        <v>20</v>
      </c>
      <c r="I4960" s="29" t="n">
        <f aca="false">INDEX(Einstellungen!$B$27:$B$50,15)</f>
        <v>1</v>
      </c>
      <c r="J4960" s="29" t="n">
        <f aca="false">F4960*I4960</f>
        <v>9.04995</v>
      </c>
    </row>
    <row r="4961" customFormat="false" ht="15" hidden="false" customHeight="false" outlineLevel="0" collapsed="false">
      <c r="A4961" s="28" t="n">
        <v>45787</v>
      </c>
      <c r="B4961" s="21" t="s">
        <v>127</v>
      </c>
      <c r="C4961" s="21" t="s">
        <v>138</v>
      </c>
      <c r="D4961" s="29" t="n">
        <v>-49.52</v>
      </c>
      <c r="E4961" s="29" t="n">
        <f aca="false">D4961/10</f>
        <v>-4.952</v>
      </c>
      <c r="F4961" s="29" t="n">
        <f aca="false">(E4961+Einstellungen!$B$20)*(1+Einstellungen!$B$10)</f>
        <v>16.30776</v>
      </c>
      <c r="G4961" s="21" t="str">
        <f aca="false">IF(F4961&lt;Einstellungen!$B$5,"ja","nein")</f>
        <v>ja</v>
      </c>
      <c r="H4961" s="21" t="s">
        <v>20</v>
      </c>
      <c r="I4961" s="29" t="n">
        <f aca="false">INDEX(Einstellungen!$B$27:$B$50,16)</f>
        <v>0.95</v>
      </c>
      <c r="J4961" s="29" t="n">
        <f aca="false">F4961*I4961</f>
        <v>15.492372</v>
      </c>
    </row>
    <row r="4962" customFormat="false" ht="15" hidden="false" customHeight="false" outlineLevel="0" collapsed="false">
      <c r="A4962" s="28" t="n">
        <v>45787</v>
      </c>
      <c r="B4962" s="21" t="s">
        <v>128</v>
      </c>
      <c r="C4962" s="21" t="s">
        <v>138</v>
      </c>
      <c r="D4962" s="29" t="n">
        <v>-5.94</v>
      </c>
      <c r="E4962" s="29" t="n">
        <f aca="false">D4962/10</f>
        <v>-0.594</v>
      </c>
      <c r="F4962" s="29" t="n">
        <f aca="false">(E4962+Einstellungen!$B$20)*(1+Einstellungen!$B$10)</f>
        <v>21.49378</v>
      </c>
      <c r="G4962" s="21" t="str">
        <f aca="false">IF(F4962&lt;Einstellungen!$B$5,"ja","nein")</f>
        <v>ja</v>
      </c>
      <c r="H4962" s="21" t="s">
        <v>20</v>
      </c>
      <c r="I4962" s="29" t="n">
        <f aca="false">INDEX(Einstellungen!$B$27:$B$50,17)</f>
        <v>0.95</v>
      </c>
      <c r="J4962" s="29" t="n">
        <f aca="false">F4962*I4962</f>
        <v>20.419091</v>
      </c>
    </row>
    <row r="4963" customFormat="false" ht="15" hidden="false" customHeight="false" outlineLevel="0" collapsed="false">
      <c r="A4963" s="28" t="n">
        <v>45787</v>
      </c>
      <c r="B4963" s="21" t="s">
        <v>129</v>
      </c>
      <c r="C4963" s="21" t="s">
        <v>138</v>
      </c>
      <c r="D4963" s="29" t="n">
        <v>23.99</v>
      </c>
      <c r="E4963" s="29" t="n">
        <f aca="false">D4963/10</f>
        <v>2.399</v>
      </c>
      <c r="F4963" s="29" t="n">
        <f aca="false">(E4963+Einstellungen!$B$20)*(1+Einstellungen!$B$10)</f>
        <v>25.05545</v>
      </c>
      <c r="G4963" s="21" t="str">
        <f aca="false">IF(F4963&lt;Einstellungen!$B$5,"ja","nein")</f>
        <v>ja</v>
      </c>
      <c r="H4963" s="21" t="s">
        <v>20</v>
      </c>
      <c r="I4963" s="29" t="n">
        <f aca="false">INDEX(Einstellungen!$B$27:$B$50,18)</f>
        <v>1.1</v>
      </c>
      <c r="J4963" s="29" t="n">
        <f aca="false">F4963*I4963</f>
        <v>27.560995</v>
      </c>
    </row>
    <row r="4964" customFormat="false" ht="15" hidden="false" customHeight="false" outlineLevel="0" collapsed="false">
      <c r="A4964" s="28" t="n">
        <v>45787</v>
      </c>
      <c r="B4964" s="21" t="s">
        <v>130</v>
      </c>
      <c r="C4964" s="21" t="s">
        <v>138</v>
      </c>
      <c r="D4964" s="29" t="n">
        <v>95.27</v>
      </c>
      <c r="E4964" s="29" t="n">
        <f aca="false">D4964/10</f>
        <v>9.527</v>
      </c>
      <c r="F4964" s="29" t="n">
        <f aca="false">(E4964+Einstellungen!$B$20)*(1+Einstellungen!$B$10)</f>
        <v>33.53777</v>
      </c>
      <c r="G4964" s="21" t="str">
        <f aca="false">IF(F4964&lt;Einstellungen!$B$5,"ja","nein")</f>
        <v>nein</v>
      </c>
      <c r="H4964" s="21" t="s">
        <v>20</v>
      </c>
      <c r="I4964" s="29" t="n">
        <f aca="false">INDEX(Einstellungen!$B$27:$B$50,19)</f>
        <v>1.35</v>
      </c>
      <c r="J4964" s="29" t="n">
        <f aca="false">F4964*I4964</f>
        <v>45.2759895</v>
      </c>
    </row>
    <row r="4965" customFormat="false" ht="15" hidden="false" customHeight="false" outlineLevel="0" collapsed="false">
      <c r="A4965" s="28" t="n">
        <v>45787</v>
      </c>
      <c r="B4965" s="21" t="s">
        <v>131</v>
      </c>
      <c r="C4965" s="21" t="s">
        <v>138</v>
      </c>
      <c r="D4965" s="29" t="n">
        <v>124.04</v>
      </c>
      <c r="E4965" s="29" t="n">
        <f aca="false">D4965/10</f>
        <v>12.404</v>
      </c>
      <c r="F4965" s="29" t="n">
        <f aca="false">(E4965+Einstellungen!$B$20)*(1+Einstellungen!$B$10)</f>
        <v>36.9614</v>
      </c>
      <c r="G4965" s="21" t="str">
        <f aca="false">IF(F4965&lt;Einstellungen!$B$5,"ja","nein")</f>
        <v>nein</v>
      </c>
      <c r="H4965" s="21" t="s">
        <v>20</v>
      </c>
      <c r="I4965" s="29" t="n">
        <f aca="false">INDEX(Einstellungen!$B$27:$B$50,20)</f>
        <v>1.45</v>
      </c>
      <c r="J4965" s="29" t="n">
        <f aca="false">F4965*I4965</f>
        <v>53.59403</v>
      </c>
    </row>
    <row r="4966" customFormat="false" ht="15" hidden="false" customHeight="false" outlineLevel="0" collapsed="false">
      <c r="A4966" s="28" t="n">
        <v>45787</v>
      </c>
      <c r="B4966" s="21" t="s">
        <v>132</v>
      </c>
      <c r="C4966" s="21" t="s">
        <v>138</v>
      </c>
      <c r="D4966" s="29" t="n">
        <v>163.2</v>
      </c>
      <c r="E4966" s="29" t="n">
        <f aca="false">D4966/10</f>
        <v>16.32</v>
      </c>
      <c r="F4966" s="29" t="n">
        <f aca="false">(E4966+Einstellungen!$B$20)*(1+Einstellungen!$B$10)</f>
        <v>41.62144</v>
      </c>
      <c r="G4966" s="21" t="str">
        <f aca="false">IF(F4966&lt;Einstellungen!$B$5,"ja","nein")</f>
        <v>nein</v>
      </c>
      <c r="H4966" s="21" t="s">
        <v>20</v>
      </c>
      <c r="I4966" s="29" t="n">
        <f aca="false">INDEX(Einstellungen!$B$27:$B$50,21)</f>
        <v>1.4</v>
      </c>
      <c r="J4966" s="29" t="n">
        <f aca="false">F4966*I4966</f>
        <v>58.270016</v>
      </c>
    </row>
    <row r="4967" customFormat="false" ht="15" hidden="false" customHeight="false" outlineLevel="0" collapsed="false">
      <c r="A4967" s="28" t="n">
        <v>45787</v>
      </c>
      <c r="B4967" s="21" t="s">
        <v>133</v>
      </c>
      <c r="C4967" s="21" t="s">
        <v>138</v>
      </c>
      <c r="D4967" s="29" t="n">
        <v>129.49</v>
      </c>
      <c r="E4967" s="29" t="n">
        <f aca="false">D4967/10</f>
        <v>12.949</v>
      </c>
      <c r="F4967" s="29" t="n">
        <f aca="false">(E4967+Einstellungen!$B$20)*(1+Einstellungen!$B$10)</f>
        <v>37.60995</v>
      </c>
      <c r="G4967" s="21" t="str">
        <f aca="false">IF(F4967&lt;Einstellungen!$B$5,"ja","nein")</f>
        <v>nein</v>
      </c>
      <c r="H4967" s="21" t="s">
        <v>20</v>
      </c>
      <c r="I4967" s="29" t="n">
        <f aca="false">INDEX(Einstellungen!$B$27:$B$50,22)</f>
        <v>1.25</v>
      </c>
      <c r="J4967" s="29" t="n">
        <f aca="false">F4967*I4967</f>
        <v>47.0124375</v>
      </c>
    </row>
    <row r="4968" customFormat="false" ht="15" hidden="false" customHeight="false" outlineLevel="0" collapsed="false">
      <c r="A4968" s="28" t="n">
        <v>45787</v>
      </c>
      <c r="B4968" s="21" t="s">
        <v>134</v>
      </c>
      <c r="C4968" s="21" t="s">
        <v>138</v>
      </c>
      <c r="D4968" s="29" t="n">
        <v>107.72</v>
      </c>
      <c r="E4968" s="29" t="n">
        <f aca="false">D4968/10</f>
        <v>10.772</v>
      </c>
      <c r="F4968" s="29" t="n">
        <f aca="false">(E4968+Einstellungen!$B$20)*(1+Einstellungen!$B$10)</f>
        <v>35.01932</v>
      </c>
      <c r="G4968" s="21" t="str">
        <f aca="false">IF(F4968&lt;Einstellungen!$B$5,"ja","nein")</f>
        <v>nein</v>
      </c>
      <c r="H4968" s="21" t="s">
        <v>20</v>
      </c>
      <c r="I4968" s="29" t="n">
        <f aca="false">INDEX(Einstellungen!$B$27:$B$50,23)</f>
        <v>1.05</v>
      </c>
      <c r="J4968" s="29" t="n">
        <f aca="false">F4968*I4968</f>
        <v>36.770286</v>
      </c>
    </row>
    <row r="4969" customFormat="false" ht="15" hidden="false" customHeight="false" outlineLevel="0" collapsed="false">
      <c r="A4969" s="28" t="n">
        <v>45787</v>
      </c>
      <c r="B4969" s="21" t="s">
        <v>135</v>
      </c>
      <c r="C4969" s="21" t="s">
        <v>138</v>
      </c>
      <c r="D4969" s="29" t="n">
        <v>94.49</v>
      </c>
      <c r="E4969" s="29" t="n">
        <f aca="false">D4969/10</f>
        <v>9.449</v>
      </c>
      <c r="F4969" s="29" t="n">
        <f aca="false">(E4969+Einstellungen!$B$20)*(1+Einstellungen!$B$10)</f>
        <v>33.44495</v>
      </c>
      <c r="G4969" s="21" t="str">
        <f aca="false">IF(F4969&lt;Einstellungen!$B$5,"ja","nein")</f>
        <v>nein</v>
      </c>
      <c r="H4969" s="21" t="s">
        <v>20</v>
      </c>
      <c r="I4969" s="29" t="n">
        <f aca="false">INDEX(Einstellungen!$B$27:$B$50,24)</f>
        <v>0.8</v>
      </c>
      <c r="J4969" s="29" t="n">
        <f aca="false">F4969*I4969</f>
        <v>26.75596</v>
      </c>
    </row>
    <row r="4970" customFormat="false" ht="15" hidden="false" customHeight="false" outlineLevel="0" collapsed="false">
      <c r="A4970" s="28" t="n">
        <v>45788</v>
      </c>
      <c r="B4970" s="21" t="s">
        <v>111</v>
      </c>
      <c r="C4970" s="21" t="s">
        <v>139</v>
      </c>
      <c r="D4970" s="29" t="n">
        <v>97.8</v>
      </c>
      <c r="E4970" s="29" t="n">
        <f aca="false">D4970/10</f>
        <v>9.78</v>
      </c>
      <c r="F4970" s="29" t="n">
        <f aca="false">(E4970+Einstellungen!$B$20)*(1+Einstellungen!$B$10)</f>
        <v>33.83884</v>
      </c>
      <c r="G4970" s="21" t="str">
        <f aca="false">IF(F4970&lt;Einstellungen!$B$5,"ja","nein")</f>
        <v>nein</v>
      </c>
      <c r="H4970" s="21" t="s">
        <v>20</v>
      </c>
      <c r="I4970" s="29" t="n">
        <f aca="false">INDEX(Einstellungen!$B$27:$B$50,1)</f>
        <v>0.6</v>
      </c>
      <c r="J4970" s="29" t="n">
        <f aca="false">F4970*I4970</f>
        <v>20.303304</v>
      </c>
    </row>
    <row r="4971" customFormat="false" ht="15" hidden="false" customHeight="false" outlineLevel="0" collapsed="false">
      <c r="A4971" s="28" t="n">
        <v>45788</v>
      </c>
      <c r="B4971" s="21" t="s">
        <v>113</v>
      </c>
      <c r="C4971" s="21" t="s">
        <v>139</v>
      </c>
      <c r="D4971" s="29" t="n">
        <v>95.1</v>
      </c>
      <c r="E4971" s="29" t="n">
        <f aca="false">D4971/10</f>
        <v>9.51</v>
      </c>
      <c r="F4971" s="29" t="n">
        <f aca="false">(E4971+Einstellungen!$B$20)*(1+Einstellungen!$B$10)</f>
        <v>33.51754</v>
      </c>
      <c r="G4971" s="21" t="str">
        <f aca="false">IF(F4971&lt;Einstellungen!$B$5,"ja","nein")</f>
        <v>nein</v>
      </c>
      <c r="H4971" s="21" t="s">
        <v>20</v>
      </c>
      <c r="I4971" s="29" t="n">
        <f aca="false">INDEX(Einstellungen!$B$27:$B$50,2)</f>
        <v>0.5</v>
      </c>
      <c r="J4971" s="29" t="n">
        <f aca="false">F4971*I4971</f>
        <v>16.75877</v>
      </c>
    </row>
    <row r="4972" customFormat="false" ht="15" hidden="false" customHeight="false" outlineLevel="0" collapsed="false">
      <c r="A4972" s="28" t="n">
        <v>45788</v>
      </c>
      <c r="B4972" s="21" t="s">
        <v>114</v>
      </c>
      <c r="C4972" s="21" t="s">
        <v>139</v>
      </c>
      <c r="D4972" s="29" t="n">
        <v>94.51</v>
      </c>
      <c r="E4972" s="29" t="n">
        <f aca="false">D4972/10</f>
        <v>9.451</v>
      </c>
      <c r="F4972" s="29" t="n">
        <f aca="false">(E4972+Einstellungen!$B$20)*(1+Einstellungen!$B$10)</f>
        <v>33.44733</v>
      </c>
      <c r="G4972" s="21" t="str">
        <f aca="false">IF(F4972&lt;Einstellungen!$B$5,"ja","nein")</f>
        <v>nein</v>
      </c>
      <c r="H4972" s="21" t="s">
        <v>20</v>
      </c>
      <c r="I4972" s="29" t="n">
        <f aca="false">INDEX(Einstellungen!$B$27:$B$50,3)</f>
        <v>0.45</v>
      </c>
      <c r="J4972" s="29" t="n">
        <f aca="false">F4972*I4972</f>
        <v>15.0512985</v>
      </c>
    </row>
    <row r="4973" customFormat="false" ht="15" hidden="false" customHeight="false" outlineLevel="0" collapsed="false">
      <c r="A4973" s="28" t="n">
        <v>45788</v>
      </c>
      <c r="B4973" s="21" t="s">
        <v>115</v>
      </c>
      <c r="C4973" s="21" t="s">
        <v>139</v>
      </c>
      <c r="D4973" s="29" t="n">
        <v>95.42</v>
      </c>
      <c r="E4973" s="29" t="n">
        <f aca="false">D4973/10</f>
        <v>9.542</v>
      </c>
      <c r="F4973" s="29" t="n">
        <f aca="false">(E4973+Einstellungen!$B$20)*(1+Einstellungen!$B$10)</f>
        <v>33.55562</v>
      </c>
      <c r="G4973" s="21" t="str">
        <f aca="false">IF(F4973&lt;Einstellungen!$B$5,"ja","nein")</f>
        <v>nein</v>
      </c>
      <c r="H4973" s="21" t="s">
        <v>20</v>
      </c>
      <c r="I4973" s="29" t="n">
        <f aca="false">INDEX(Einstellungen!$B$27:$B$50,4)</f>
        <v>0.45</v>
      </c>
      <c r="J4973" s="29" t="n">
        <f aca="false">F4973*I4973</f>
        <v>15.100029</v>
      </c>
    </row>
    <row r="4974" customFormat="false" ht="15" hidden="false" customHeight="false" outlineLevel="0" collapsed="false">
      <c r="A4974" s="28" t="n">
        <v>45788</v>
      </c>
      <c r="B4974" s="21" t="s">
        <v>116</v>
      </c>
      <c r="C4974" s="21" t="s">
        <v>139</v>
      </c>
      <c r="D4974" s="29" t="n">
        <v>95.39</v>
      </c>
      <c r="E4974" s="29" t="n">
        <f aca="false">D4974/10</f>
        <v>9.539</v>
      </c>
      <c r="F4974" s="29" t="n">
        <f aca="false">(E4974+Einstellungen!$B$20)*(1+Einstellungen!$B$10)</f>
        <v>33.55205</v>
      </c>
      <c r="G4974" s="21" t="str">
        <f aca="false">IF(F4974&lt;Einstellungen!$B$5,"ja","nein")</f>
        <v>nein</v>
      </c>
      <c r="H4974" s="21" t="s">
        <v>20</v>
      </c>
      <c r="I4974" s="29" t="n">
        <f aca="false">INDEX(Einstellungen!$B$27:$B$50,5)</f>
        <v>0.45</v>
      </c>
      <c r="J4974" s="29" t="n">
        <f aca="false">F4974*I4974</f>
        <v>15.0984225</v>
      </c>
    </row>
    <row r="4975" customFormat="false" ht="15" hidden="false" customHeight="false" outlineLevel="0" collapsed="false">
      <c r="A4975" s="28" t="n">
        <v>45788</v>
      </c>
      <c r="B4975" s="21" t="s">
        <v>117</v>
      </c>
      <c r="C4975" s="21" t="s">
        <v>139</v>
      </c>
      <c r="D4975" s="29" t="n">
        <v>95.45</v>
      </c>
      <c r="E4975" s="29" t="n">
        <f aca="false">D4975/10</f>
        <v>9.545</v>
      </c>
      <c r="F4975" s="29" t="n">
        <f aca="false">(E4975+Einstellungen!$B$20)*(1+Einstellungen!$B$10)</f>
        <v>33.55919</v>
      </c>
      <c r="G4975" s="21" t="str">
        <f aca="false">IF(F4975&lt;Einstellungen!$B$5,"ja","nein")</f>
        <v>nein</v>
      </c>
      <c r="H4975" s="21" t="s">
        <v>20</v>
      </c>
      <c r="I4975" s="29" t="n">
        <f aca="false">INDEX(Einstellungen!$B$27:$B$50,6)</f>
        <v>0.5</v>
      </c>
      <c r="J4975" s="29" t="n">
        <f aca="false">F4975*I4975</f>
        <v>16.779595</v>
      </c>
    </row>
    <row r="4976" customFormat="false" ht="15" hidden="false" customHeight="false" outlineLevel="0" collapsed="false">
      <c r="A4976" s="28" t="n">
        <v>45788</v>
      </c>
      <c r="B4976" s="21" t="s">
        <v>118</v>
      </c>
      <c r="C4976" s="21" t="s">
        <v>139</v>
      </c>
      <c r="D4976" s="29" t="n">
        <v>87.61</v>
      </c>
      <c r="E4976" s="29" t="n">
        <f aca="false">D4976/10</f>
        <v>8.761</v>
      </c>
      <c r="F4976" s="29" t="n">
        <f aca="false">(E4976+Einstellungen!$B$20)*(1+Einstellungen!$B$10)</f>
        <v>32.62623</v>
      </c>
      <c r="G4976" s="21" t="str">
        <f aca="false">IF(F4976&lt;Einstellungen!$B$5,"ja","nein")</f>
        <v>nein</v>
      </c>
      <c r="H4976" s="21" t="s">
        <v>20</v>
      </c>
      <c r="I4976" s="29" t="n">
        <f aca="false">INDEX(Einstellungen!$B$27:$B$50,7)</f>
        <v>0.7</v>
      </c>
      <c r="J4976" s="29" t="n">
        <f aca="false">F4976*I4976</f>
        <v>22.838361</v>
      </c>
    </row>
    <row r="4977" customFormat="false" ht="15" hidden="false" customHeight="false" outlineLevel="0" collapsed="false">
      <c r="A4977" s="28" t="n">
        <v>45788</v>
      </c>
      <c r="B4977" s="21" t="s">
        <v>119</v>
      </c>
      <c r="C4977" s="21" t="s">
        <v>139</v>
      </c>
      <c r="D4977" s="29" t="n">
        <v>65.76</v>
      </c>
      <c r="E4977" s="29" t="n">
        <f aca="false">D4977/10</f>
        <v>6.576</v>
      </c>
      <c r="F4977" s="29" t="n">
        <f aca="false">(E4977+Einstellungen!$B$20)*(1+Einstellungen!$B$10)</f>
        <v>30.02608</v>
      </c>
      <c r="G4977" s="21" t="str">
        <f aca="false">IF(F4977&lt;Einstellungen!$B$5,"ja","nein")</f>
        <v>nein</v>
      </c>
      <c r="H4977" s="21" t="s">
        <v>20</v>
      </c>
      <c r="I4977" s="29" t="n">
        <f aca="false">INDEX(Einstellungen!$B$27:$B$50,8)</f>
        <v>0.95</v>
      </c>
      <c r="J4977" s="29" t="n">
        <f aca="false">F4977*I4977</f>
        <v>28.524776</v>
      </c>
    </row>
    <row r="4978" customFormat="false" ht="15" hidden="false" customHeight="false" outlineLevel="0" collapsed="false">
      <c r="A4978" s="28" t="n">
        <v>45788</v>
      </c>
      <c r="B4978" s="21" t="s">
        <v>120</v>
      </c>
      <c r="C4978" s="21" t="s">
        <v>139</v>
      </c>
      <c r="D4978" s="29" t="n">
        <v>4.96</v>
      </c>
      <c r="E4978" s="29" t="n">
        <f aca="false">D4978/10</f>
        <v>0.496</v>
      </c>
      <c r="F4978" s="29" t="n">
        <f aca="false">(E4978+Einstellungen!$B$20)*(1+Einstellungen!$B$10)</f>
        <v>22.79088</v>
      </c>
      <c r="G4978" s="21" t="str">
        <f aca="false">IF(F4978&lt;Einstellungen!$B$5,"ja","nein")</f>
        <v>ja</v>
      </c>
      <c r="H4978" s="21" t="s">
        <v>20</v>
      </c>
      <c r="I4978" s="29" t="n">
        <f aca="false">INDEX(Einstellungen!$B$27:$B$50,9)</f>
        <v>1.05</v>
      </c>
      <c r="J4978" s="29" t="n">
        <f aca="false">F4978*I4978</f>
        <v>23.930424</v>
      </c>
    </row>
    <row r="4979" customFormat="false" ht="15" hidden="false" customHeight="false" outlineLevel="0" collapsed="false">
      <c r="A4979" s="28" t="n">
        <v>45788</v>
      </c>
      <c r="B4979" s="21" t="s">
        <v>121</v>
      </c>
      <c r="C4979" s="21" t="s">
        <v>139</v>
      </c>
      <c r="D4979" s="29" t="n">
        <v>-0.1</v>
      </c>
      <c r="E4979" s="29" t="n">
        <f aca="false">D4979/10</f>
        <v>-0.01</v>
      </c>
      <c r="F4979" s="29" t="n">
        <f aca="false">(E4979+Einstellungen!$B$20)*(1+Einstellungen!$B$10)</f>
        <v>22.18874</v>
      </c>
      <c r="G4979" s="21" t="str">
        <f aca="false">IF(F4979&lt;Einstellungen!$B$5,"ja","nein")</f>
        <v>ja</v>
      </c>
      <c r="H4979" s="21" t="s">
        <v>20</v>
      </c>
      <c r="I4979" s="29" t="n">
        <f aca="false">INDEX(Einstellungen!$B$27:$B$50,10)</f>
        <v>1.05</v>
      </c>
      <c r="J4979" s="29" t="n">
        <f aca="false">F4979*I4979</f>
        <v>23.298177</v>
      </c>
    </row>
    <row r="4980" customFormat="false" ht="15" hidden="false" customHeight="false" outlineLevel="0" collapsed="false">
      <c r="A4980" s="28" t="n">
        <v>45788</v>
      </c>
      <c r="B4980" s="21" t="s">
        <v>122</v>
      </c>
      <c r="C4980" s="21" t="s">
        <v>139</v>
      </c>
      <c r="D4980" s="29" t="n">
        <v>-12.02</v>
      </c>
      <c r="E4980" s="29" t="n">
        <f aca="false">D4980/10</f>
        <v>-1.202</v>
      </c>
      <c r="F4980" s="29" t="n">
        <f aca="false">(E4980+Einstellungen!$B$20)*(1+Einstellungen!$B$10)</f>
        <v>20.77026</v>
      </c>
      <c r="G4980" s="21" t="str">
        <f aca="false">IF(F4980&lt;Einstellungen!$B$5,"ja","nein")</f>
        <v>ja</v>
      </c>
      <c r="H4980" s="21" t="s">
        <v>20</v>
      </c>
      <c r="I4980" s="29" t="n">
        <f aca="false">INDEX(Einstellungen!$B$27:$B$50,11)</f>
        <v>1.05</v>
      </c>
      <c r="J4980" s="29" t="n">
        <f aca="false">F4980*I4980</f>
        <v>21.808773</v>
      </c>
    </row>
    <row r="4981" customFormat="false" ht="15" hidden="false" customHeight="false" outlineLevel="0" collapsed="false">
      <c r="A4981" s="28" t="n">
        <v>45788</v>
      </c>
      <c r="B4981" s="21" t="s">
        <v>123</v>
      </c>
      <c r="C4981" s="21" t="s">
        <v>139</v>
      </c>
      <c r="D4981" s="29" t="n">
        <v>-51.95</v>
      </c>
      <c r="E4981" s="29" t="n">
        <f aca="false">D4981/10</f>
        <v>-5.195</v>
      </c>
      <c r="F4981" s="29" t="n">
        <f aca="false">(E4981+Einstellungen!$B$20)*(1+Einstellungen!$B$10)</f>
        <v>16.01859</v>
      </c>
      <c r="G4981" s="21" t="str">
        <f aca="false">IF(F4981&lt;Einstellungen!$B$5,"ja","nein")</f>
        <v>ja</v>
      </c>
      <c r="H4981" s="21" t="s">
        <v>20</v>
      </c>
      <c r="I4981" s="29" t="n">
        <f aca="false">INDEX(Einstellungen!$B$27:$B$50,12)</f>
        <v>1.1</v>
      </c>
      <c r="J4981" s="29" t="n">
        <f aca="false">F4981*I4981</f>
        <v>17.620449</v>
      </c>
    </row>
    <row r="4982" customFormat="false" ht="15" hidden="false" customHeight="false" outlineLevel="0" collapsed="false">
      <c r="A4982" s="28" t="n">
        <v>45788</v>
      </c>
      <c r="B4982" s="21" t="s">
        <v>124</v>
      </c>
      <c r="C4982" s="21" t="s">
        <v>139</v>
      </c>
      <c r="D4982" s="29" t="n">
        <v>-212.82</v>
      </c>
      <c r="E4982" s="29" t="n">
        <f aca="false">D4982/10</f>
        <v>-21.282</v>
      </c>
      <c r="F4982" s="29" t="n">
        <f aca="false">(E4982+Einstellungen!$B$20)*(1+Einstellungen!$B$10)</f>
        <v>-3.12494</v>
      </c>
      <c r="G4982" s="21" t="str">
        <f aca="false">IF(F4982&lt;Einstellungen!$B$5,"ja","nein")</f>
        <v>ja</v>
      </c>
      <c r="H4982" s="21" t="s">
        <v>20</v>
      </c>
      <c r="I4982" s="29" t="n">
        <f aca="false">INDEX(Einstellungen!$B$27:$B$50,13)</f>
        <v>1.2</v>
      </c>
      <c r="J4982" s="29" t="n">
        <f aca="false">F4982*I4982</f>
        <v>-3.749928</v>
      </c>
    </row>
    <row r="4983" customFormat="false" ht="15" hidden="false" customHeight="false" outlineLevel="0" collapsed="false">
      <c r="A4983" s="28" t="n">
        <v>45788</v>
      </c>
      <c r="B4983" s="21" t="s">
        <v>125</v>
      </c>
      <c r="C4983" s="21" t="s">
        <v>139</v>
      </c>
      <c r="D4983" s="29" t="n">
        <v>-250.32</v>
      </c>
      <c r="E4983" s="29" t="n">
        <f aca="false">D4983/10</f>
        <v>-25.032</v>
      </c>
      <c r="F4983" s="29" t="n">
        <f aca="false">(E4983+Einstellungen!$B$20)*(1+Einstellungen!$B$10)</f>
        <v>-7.58744</v>
      </c>
      <c r="G4983" s="21" t="str">
        <f aca="false">IF(F4983&lt;Einstellungen!$B$5,"ja","nein")</f>
        <v>ja</v>
      </c>
      <c r="H4983" s="21" t="s">
        <v>20</v>
      </c>
      <c r="I4983" s="29" t="n">
        <f aca="false">INDEX(Einstellungen!$B$27:$B$50,14)</f>
        <v>1.15</v>
      </c>
      <c r="J4983" s="29" t="n">
        <f aca="false">F4983*I4983</f>
        <v>-8.725556</v>
      </c>
    </row>
    <row r="4984" customFormat="false" ht="15" hidden="false" customHeight="false" outlineLevel="0" collapsed="false">
      <c r="A4984" s="28" t="n">
        <v>45788</v>
      </c>
      <c r="B4984" s="21" t="s">
        <v>126</v>
      </c>
      <c r="C4984" s="21" t="s">
        <v>139</v>
      </c>
      <c r="D4984" s="29" t="n">
        <v>-230.98</v>
      </c>
      <c r="E4984" s="29" t="n">
        <f aca="false">D4984/10</f>
        <v>-23.098</v>
      </c>
      <c r="F4984" s="29" t="n">
        <f aca="false">(E4984+Einstellungen!$B$20)*(1+Einstellungen!$B$10)</f>
        <v>-5.28598</v>
      </c>
      <c r="G4984" s="21" t="str">
        <f aca="false">IF(F4984&lt;Einstellungen!$B$5,"ja","nein")</f>
        <v>ja</v>
      </c>
      <c r="H4984" s="21" t="s">
        <v>20</v>
      </c>
      <c r="I4984" s="29" t="n">
        <f aca="false">INDEX(Einstellungen!$B$27:$B$50,15)</f>
        <v>1</v>
      </c>
      <c r="J4984" s="29" t="n">
        <f aca="false">F4984*I4984</f>
        <v>-5.28598</v>
      </c>
    </row>
    <row r="4985" customFormat="false" ht="15" hidden="false" customHeight="false" outlineLevel="0" collapsed="false">
      <c r="A4985" s="28" t="n">
        <v>45788</v>
      </c>
      <c r="B4985" s="21" t="s">
        <v>127</v>
      </c>
      <c r="C4985" s="21" t="s">
        <v>139</v>
      </c>
      <c r="D4985" s="29" t="n">
        <v>-110.06</v>
      </c>
      <c r="E4985" s="29" t="n">
        <f aca="false">D4985/10</f>
        <v>-11.006</v>
      </c>
      <c r="F4985" s="29" t="n">
        <f aca="false">(E4985+Einstellungen!$B$20)*(1+Einstellungen!$B$10)</f>
        <v>9.1035</v>
      </c>
      <c r="G4985" s="21" t="str">
        <f aca="false">IF(F4985&lt;Einstellungen!$B$5,"ja","nein")</f>
        <v>ja</v>
      </c>
      <c r="H4985" s="21" t="s">
        <v>20</v>
      </c>
      <c r="I4985" s="29" t="n">
        <f aca="false">INDEX(Einstellungen!$B$27:$B$50,16)</f>
        <v>0.95</v>
      </c>
      <c r="J4985" s="29" t="n">
        <f aca="false">F4985*I4985</f>
        <v>8.648325</v>
      </c>
    </row>
    <row r="4986" customFormat="false" ht="15" hidden="false" customHeight="false" outlineLevel="0" collapsed="false">
      <c r="A4986" s="28" t="n">
        <v>45788</v>
      </c>
      <c r="B4986" s="21" t="s">
        <v>128</v>
      </c>
      <c r="C4986" s="21" t="s">
        <v>139</v>
      </c>
      <c r="D4986" s="29" t="n">
        <v>-18.52</v>
      </c>
      <c r="E4986" s="29" t="n">
        <f aca="false">D4986/10</f>
        <v>-1.852</v>
      </c>
      <c r="F4986" s="29" t="n">
        <f aca="false">(E4986+Einstellungen!$B$20)*(1+Einstellungen!$B$10)</f>
        <v>19.99676</v>
      </c>
      <c r="G4986" s="21" t="str">
        <f aca="false">IF(F4986&lt;Einstellungen!$B$5,"ja","nein")</f>
        <v>ja</v>
      </c>
      <c r="H4986" s="21" t="s">
        <v>20</v>
      </c>
      <c r="I4986" s="29" t="n">
        <f aca="false">INDEX(Einstellungen!$B$27:$B$50,17)</f>
        <v>0.95</v>
      </c>
      <c r="J4986" s="29" t="n">
        <f aca="false">F4986*I4986</f>
        <v>18.996922</v>
      </c>
    </row>
    <row r="4987" customFormat="false" ht="15" hidden="false" customHeight="false" outlineLevel="0" collapsed="false">
      <c r="A4987" s="28" t="n">
        <v>45788</v>
      </c>
      <c r="B4987" s="21" t="s">
        <v>129</v>
      </c>
      <c r="C4987" s="21" t="s">
        <v>139</v>
      </c>
      <c r="D4987" s="29" t="n">
        <v>-0.08</v>
      </c>
      <c r="E4987" s="29" t="n">
        <f aca="false">D4987/10</f>
        <v>-0.008</v>
      </c>
      <c r="F4987" s="29" t="n">
        <f aca="false">(E4987+Einstellungen!$B$20)*(1+Einstellungen!$B$10)</f>
        <v>22.19112</v>
      </c>
      <c r="G4987" s="21" t="str">
        <f aca="false">IF(F4987&lt;Einstellungen!$B$5,"ja","nein")</f>
        <v>ja</v>
      </c>
      <c r="H4987" s="21" t="s">
        <v>20</v>
      </c>
      <c r="I4987" s="29" t="n">
        <f aca="false">INDEX(Einstellungen!$B$27:$B$50,18)</f>
        <v>1.1</v>
      </c>
      <c r="J4987" s="29" t="n">
        <f aca="false">F4987*I4987</f>
        <v>24.410232</v>
      </c>
    </row>
    <row r="4988" customFormat="false" ht="15" hidden="false" customHeight="false" outlineLevel="0" collapsed="false">
      <c r="A4988" s="28" t="n">
        <v>45788</v>
      </c>
      <c r="B4988" s="21" t="s">
        <v>130</v>
      </c>
      <c r="C4988" s="21" t="s">
        <v>139</v>
      </c>
      <c r="D4988" s="29" t="n">
        <v>85.96</v>
      </c>
      <c r="E4988" s="29" t="n">
        <f aca="false">D4988/10</f>
        <v>8.596</v>
      </c>
      <c r="F4988" s="29" t="n">
        <f aca="false">(E4988+Einstellungen!$B$20)*(1+Einstellungen!$B$10)</f>
        <v>32.42988</v>
      </c>
      <c r="G4988" s="21" t="str">
        <f aca="false">IF(F4988&lt;Einstellungen!$B$5,"ja","nein")</f>
        <v>nein</v>
      </c>
      <c r="H4988" s="21" t="s">
        <v>20</v>
      </c>
      <c r="I4988" s="29" t="n">
        <f aca="false">INDEX(Einstellungen!$B$27:$B$50,19)</f>
        <v>1.35</v>
      </c>
      <c r="J4988" s="29" t="n">
        <f aca="false">F4988*I4988</f>
        <v>43.780338</v>
      </c>
    </row>
    <row r="4989" customFormat="false" ht="15" hidden="false" customHeight="false" outlineLevel="0" collapsed="false">
      <c r="A4989" s="28" t="n">
        <v>45788</v>
      </c>
      <c r="B4989" s="21" t="s">
        <v>131</v>
      </c>
      <c r="C4989" s="21" t="s">
        <v>139</v>
      </c>
      <c r="D4989" s="29" t="n">
        <v>117.11</v>
      </c>
      <c r="E4989" s="29" t="n">
        <f aca="false">D4989/10</f>
        <v>11.711</v>
      </c>
      <c r="F4989" s="29" t="n">
        <f aca="false">(E4989+Einstellungen!$B$20)*(1+Einstellungen!$B$10)</f>
        <v>36.13673</v>
      </c>
      <c r="G4989" s="21" t="str">
        <f aca="false">IF(F4989&lt;Einstellungen!$B$5,"ja","nein")</f>
        <v>nein</v>
      </c>
      <c r="H4989" s="21" t="s">
        <v>20</v>
      </c>
      <c r="I4989" s="29" t="n">
        <f aca="false">INDEX(Einstellungen!$B$27:$B$50,20)</f>
        <v>1.45</v>
      </c>
      <c r="J4989" s="29" t="n">
        <f aca="false">F4989*I4989</f>
        <v>52.3982585</v>
      </c>
    </row>
    <row r="4990" customFormat="false" ht="15" hidden="false" customHeight="false" outlineLevel="0" collapsed="false">
      <c r="A4990" s="28" t="n">
        <v>45788</v>
      </c>
      <c r="B4990" s="21" t="s">
        <v>132</v>
      </c>
      <c r="C4990" s="21" t="s">
        <v>139</v>
      </c>
      <c r="D4990" s="29" t="n">
        <v>124.86</v>
      </c>
      <c r="E4990" s="29" t="n">
        <f aca="false">D4990/10</f>
        <v>12.486</v>
      </c>
      <c r="F4990" s="29" t="n">
        <f aca="false">(E4990+Einstellungen!$B$20)*(1+Einstellungen!$B$10)</f>
        <v>37.05898</v>
      </c>
      <c r="G4990" s="21" t="str">
        <f aca="false">IF(F4990&lt;Einstellungen!$B$5,"ja","nein")</f>
        <v>nein</v>
      </c>
      <c r="H4990" s="21" t="s">
        <v>20</v>
      </c>
      <c r="I4990" s="29" t="n">
        <f aca="false">INDEX(Einstellungen!$B$27:$B$50,21)</f>
        <v>1.4</v>
      </c>
      <c r="J4990" s="29" t="n">
        <f aca="false">F4990*I4990</f>
        <v>51.882572</v>
      </c>
    </row>
    <row r="4991" customFormat="false" ht="15" hidden="false" customHeight="false" outlineLevel="0" collapsed="false">
      <c r="A4991" s="28" t="n">
        <v>45788</v>
      </c>
      <c r="B4991" s="21" t="s">
        <v>133</v>
      </c>
      <c r="C4991" s="21" t="s">
        <v>139</v>
      </c>
      <c r="D4991" s="29" t="n">
        <v>109.55</v>
      </c>
      <c r="E4991" s="29" t="n">
        <f aca="false">D4991/10</f>
        <v>10.955</v>
      </c>
      <c r="F4991" s="29" t="n">
        <f aca="false">(E4991+Einstellungen!$B$20)*(1+Einstellungen!$B$10)</f>
        <v>35.23709</v>
      </c>
      <c r="G4991" s="21" t="str">
        <f aca="false">IF(F4991&lt;Einstellungen!$B$5,"ja","nein")</f>
        <v>nein</v>
      </c>
      <c r="H4991" s="21" t="s">
        <v>20</v>
      </c>
      <c r="I4991" s="29" t="n">
        <f aca="false">INDEX(Einstellungen!$B$27:$B$50,22)</f>
        <v>1.25</v>
      </c>
      <c r="J4991" s="29" t="n">
        <f aca="false">F4991*I4991</f>
        <v>44.0463625</v>
      </c>
    </row>
    <row r="4992" customFormat="false" ht="15" hidden="false" customHeight="false" outlineLevel="0" collapsed="false">
      <c r="A4992" s="28" t="n">
        <v>45788</v>
      </c>
      <c r="B4992" s="21" t="s">
        <v>134</v>
      </c>
      <c r="C4992" s="21" t="s">
        <v>139</v>
      </c>
      <c r="D4992" s="29" t="n">
        <v>98.45</v>
      </c>
      <c r="E4992" s="29" t="n">
        <f aca="false">D4992/10</f>
        <v>9.845</v>
      </c>
      <c r="F4992" s="29" t="n">
        <f aca="false">(E4992+Einstellungen!$B$20)*(1+Einstellungen!$B$10)</f>
        <v>33.91619</v>
      </c>
      <c r="G4992" s="21" t="str">
        <f aca="false">IF(F4992&lt;Einstellungen!$B$5,"ja","nein")</f>
        <v>nein</v>
      </c>
      <c r="H4992" s="21" t="s">
        <v>20</v>
      </c>
      <c r="I4992" s="29" t="n">
        <f aca="false">INDEX(Einstellungen!$B$27:$B$50,23)</f>
        <v>1.05</v>
      </c>
      <c r="J4992" s="29" t="n">
        <f aca="false">F4992*I4992</f>
        <v>35.6119995</v>
      </c>
    </row>
    <row r="4993" customFormat="false" ht="15" hidden="false" customHeight="false" outlineLevel="0" collapsed="false">
      <c r="A4993" s="28" t="n">
        <v>45788</v>
      </c>
      <c r="B4993" s="21" t="s">
        <v>135</v>
      </c>
      <c r="C4993" s="21" t="s">
        <v>139</v>
      </c>
      <c r="D4993" s="29" t="n">
        <v>84.68</v>
      </c>
      <c r="E4993" s="29" t="n">
        <f aca="false">D4993/10</f>
        <v>8.468</v>
      </c>
      <c r="F4993" s="29" t="n">
        <f aca="false">(E4993+Einstellungen!$B$20)*(1+Einstellungen!$B$10)</f>
        <v>32.27756</v>
      </c>
      <c r="G4993" s="21" t="str">
        <f aca="false">IF(F4993&lt;Einstellungen!$B$5,"ja","nein")</f>
        <v>nein</v>
      </c>
      <c r="H4993" s="21" t="s">
        <v>20</v>
      </c>
      <c r="I4993" s="29" t="n">
        <f aca="false">INDEX(Einstellungen!$B$27:$B$50,24)</f>
        <v>0.8</v>
      </c>
      <c r="J4993" s="29" t="n">
        <f aca="false">F4993*I4993</f>
        <v>25.822048</v>
      </c>
    </row>
    <row r="4994" customFormat="false" ht="15" hidden="false" customHeight="false" outlineLevel="0" collapsed="false">
      <c r="A4994" s="28" t="n">
        <v>45789</v>
      </c>
      <c r="B4994" s="21" t="s">
        <v>111</v>
      </c>
      <c r="C4994" s="21" t="s">
        <v>140</v>
      </c>
      <c r="D4994" s="29" t="n">
        <v>86</v>
      </c>
      <c r="E4994" s="29" t="n">
        <f aca="false">D4994/10</f>
        <v>8.6</v>
      </c>
      <c r="F4994" s="29" t="n">
        <f aca="false">(E4994+Einstellungen!$B$20)*(1+Einstellungen!$B$10)</f>
        <v>32.43464</v>
      </c>
      <c r="G4994" s="21" t="str">
        <f aca="false">IF(F4994&lt;Einstellungen!$B$5,"ja","nein")</f>
        <v>nein</v>
      </c>
      <c r="H4994" s="21" t="s">
        <v>20</v>
      </c>
      <c r="I4994" s="29" t="n">
        <f aca="false">INDEX(Einstellungen!$B$27:$B$50,1)</f>
        <v>0.6</v>
      </c>
      <c r="J4994" s="29" t="n">
        <f aca="false">F4994*I4994</f>
        <v>19.460784</v>
      </c>
    </row>
    <row r="4995" customFormat="false" ht="15" hidden="false" customHeight="false" outlineLevel="0" collapsed="false">
      <c r="A4995" s="28" t="n">
        <v>45789</v>
      </c>
      <c r="B4995" s="21" t="s">
        <v>113</v>
      </c>
      <c r="C4995" s="21" t="s">
        <v>140</v>
      </c>
      <c r="D4995" s="29" t="n">
        <v>81.28</v>
      </c>
      <c r="E4995" s="29" t="n">
        <f aca="false">D4995/10</f>
        <v>8.128</v>
      </c>
      <c r="F4995" s="29" t="n">
        <f aca="false">(E4995+Einstellungen!$B$20)*(1+Einstellungen!$B$10)</f>
        <v>31.87296</v>
      </c>
      <c r="G4995" s="21" t="str">
        <f aca="false">IF(F4995&lt;Einstellungen!$B$5,"ja","nein")</f>
        <v>nein</v>
      </c>
      <c r="H4995" s="21" t="s">
        <v>20</v>
      </c>
      <c r="I4995" s="29" t="n">
        <f aca="false">INDEX(Einstellungen!$B$27:$B$50,2)</f>
        <v>0.5</v>
      </c>
      <c r="J4995" s="29" t="n">
        <f aca="false">F4995*I4995</f>
        <v>15.93648</v>
      </c>
    </row>
    <row r="4996" customFormat="false" ht="15" hidden="false" customHeight="false" outlineLevel="0" collapsed="false">
      <c r="A4996" s="28" t="n">
        <v>45789</v>
      </c>
      <c r="B4996" s="21" t="s">
        <v>114</v>
      </c>
      <c r="C4996" s="21" t="s">
        <v>140</v>
      </c>
      <c r="D4996" s="29" t="n">
        <v>80.95</v>
      </c>
      <c r="E4996" s="29" t="n">
        <f aca="false">D4996/10</f>
        <v>8.095</v>
      </c>
      <c r="F4996" s="29" t="n">
        <f aca="false">(E4996+Einstellungen!$B$20)*(1+Einstellungen!$B$10)</f>
        <v>31.83369</v>
      </c>
      <c r="G4996" s="21" t="str">
        <f aca="false">IF(F4996&lt;Einstellungen!$B$5,"ja","nein")</f>
        <v>nein</v>
      </c>
      <c r="H4996" s="21" t="s">
        <v>20</v>
      </c>
      <c r="I4996" s="29" t="n">
        <f aca="false">INDEX(Einstellungen!$B$27:$B$50,3)</f>
        <v>0.45</v>
      </c>
      <c r="J4996" s="29" t="n">
        <f aca="false">F4996*I4996</f>
        <v>14.3251605</v>
      </c>
    </row>
    <row r="4997" customFormat="false" ht="15" hidden="false" customHeight="false" outlineLevel="0" collapsed="false">
      <c r="A4997" s="28" t="n">
        <v>45789</v>
      </c>
      <c r="B4997" s="21" t="s">
        <v>115</v>
      </c>
      <c r="C4997" s="21" t="s">
        <v>140</v>
      </c>
      <c r="D4997" s="29" t="n">
        <v>81.48</v>
      </c>
      <c r="E4997" s="29" t="n">
        <f aca="false">D4997/10</f>
        <v>8.148</v>
      </c>
      <c r="F4997" s="29" t="n">
        <f aca="false">(E4997+Einstellungen!$B$20)*(1+Einstellungen!$B$10)</f>
        <v>31.89676</v>
      </c>
      <c r="G4997" s="21" t="str">
        <f aca="false">IF(F4997&lt;Einstellungen!$B$5,"ja","nein")</f>
        <v>nein</v>
      </c>
      <c r="H4997" s="21" t="s">
        <v>20</v>
      </c>
      <c r="I4997" s="29" t="n">
        <f aca="false">INDEX(Einstellungen!$B$27:$B$50,4)</f>
        <v>0.45</v>
      </c>
      <c r="J4997" s="29" t="n">
        <f aca="false">F4997*I4997</f>
        <v>14.353542</v>
      </c>
    </row>
    <row r="4998" customFormat="false" ht="15" hidden="false" customHeight="false" outlineLevel="0" collapsed="false">
      <c r="A4998" s="28" t="n">
        <v>45789</v>
      </c>
      <c r="B4998" s="21" t="s">
        <v>116</v>
      </c>
      <c r="C4998" s="21" t="s">
        <v>140</v>
      </c>
      <c r="D4998" s="29" t="n">
        <v>84.65</v>
      </c>
      <c r="E4998" s="29" t="n">
        <f aca="false">D4998/10</f>
        <v>8.465</v>
      </c>
      <c r="F4998" s="29" t="n">
        <f aca="false">(E4998+Einstellungen!$B$20)*(1+Einstellungen!$B$10)</f>
        <v>32.27399</v>
      </c>
      <c r="G4998" s="21" t="str">
        <f aca="false">IF(F4998&lt;Einstellungen!$B$5,"ja","nein")</f>
        <v>nein</v>
      </c>
      <c r="H4998" s="21" t="s">
        <v>20</v>
      </c>
      <c r="I4998" s="29" t="n">
        <f aca="false">INDEX(Einstellungen!$B$27:$B$50,5)</f>
        <v>0.45</v>
      </c>
      <c r="J4998" s="29" t="n">
        <f aca="false">F4998*I4998</f>
        <v>14.5232955</v>
      </c>
    </row>
    <row r="4999" customFormat="false" ht="15" hidden="false" customHeight="false" outlineLevel="0" collapsed="false">
      <c r="A4999" s="28" t="n">
        <v>45789</v>
      </c>
      <c r="B4999" s="21" t="s">
        <v>117</v>
      </c>
      <c r="C4999" s="21" t="s">
        <v>140</v>
      </c>
      <c r="D4999" s="29" t="n">
        <v>97.71</v>
      </c>
      <c r="E4999" s="29" t="n">
        <f aca="false">D4999/10</f>
        <v>9.771</v>
      </c>
      <c r="F4999" s="29" t="n">
        <f aca="false">(E4999+Einstellungen!$B$20)*(1+Einstellungen!$B$10)</f>
        <v>33.82813</v>
      </c>
      <c r="G4999" s="21" t="str">
        <f aca="false">IF(F4999&lt;Einstellungen!$B$5,"ja","nein")</f>
        <v>nein</v>
      </c>
      <c r="H4999" s="21" t="s">
        <v>20</v>
      </c>
      <c r="I4999" s="29" t="n">
        <f aca="false">INDEX(Einstellungen!$B$27:$B$50,6)</f>
        <v>0.5</v>
      </c>
      <c r="J4999" s="29" t="n">
        <f aca="false">F4999*I4999</f>
        <v>16.914065</v>
      </c>
    </row>
    <row r="5000" customFormat="false" ht="15" hidden="false" customHeight="false" outlineLevel="0" collapsed="false">
      <c r="A5000" s="28" t="n">
        <v>45789</v>
      </c>
      <c r="B5000" s="21" t="s">
        <v>118</v>
      </c>
      <c r="C5000" s="21" t="s">
        <v>140</v>
      </c>
      <c r="D5000" s="29" t="n">
        <v>137.05</v>
      </c>
      <c r="E5000" s="29" t="n">
        <f aca="false">D5000/10</f>
        <v>13.705</v>
      </c>
      <c r="F5000" s="29" t="n">
        <f aca="false">(E5000+Einstellungen!$B$20)*(1+Einstellungen!$B$10)</f>
        <v>38.50959</v>
      </c>
      <c r="G5000" s="21" t="str">
        <f aca="false">IF(F5000&lt;Einstellungen!$B$5,"ja","nein")</f>
        <v>nein</v>
      </c>
      <c r="H5000" s="21" t="s">
        <v>20</v>
      </c>
      <c r="I5000" s="29" t="n">
        <f aca="false">INDEX(Einstellungen!$B$27:$B$50,7)</f>
        <v>0.7</v>
      </c>
      <c r="J5000" s="29" t="n">
        <f aca="false">F5000*I5000</f>
        <v>26.956713</v>
      </c>
    </row>
    <row r="5001" customFormat="false" ht="15" hidden="false" customHeight="false" outlineLevel="0" collapsed="false">
      <c r="A5001" s="28" t="n">
        <v>45789</v>
      </c>
      <c r="B5001" s="21" t="s">
        <v>119</v>
      </c>
      <c r="C5001" s="21" t="s">
        <v>140</v>
      </c>
      <c r="D5001" s="29" t="n">
        <v>141.15</v>
      </c>
      <c r="E5001" s="29" t="n">
        <f aca="false">D5001/10</f>
        <v>14.115</v>
      </c>
      <c r="F5001" s="29" t="n">
        <f aca="false">(E5001+Einstellungen!$B$20)*(1+Einstellungen!$B$10)</f>
        <v>38.99749</v>
      </c>
      <c r="G5001" s="21" t="str">
        <f aca="false">IF(F5001&lt;Einstellungen!$B$5,"ja","nein")</f>
        <v>nein</v>
      </c>
      <c r="H5001" s="21" t="s">
        <v>20</v>
      </c>
      <c r="I5001" s="29" t="n">
        <f aca="false">INDEX(Einstellungen!$B$27:$B$50,8)</f>
        <v>0.95</v>
      </c>
      <c r="J5001" s="29" t="n">
        <f aca="false">F5001*I5001</f>
        <v>37.0476155</v>
      </c>
    </row>
    <row r="5002" customFormat="false" ht="15" hidden="false" customHeight="false" outlineLevel="0" collapsed="false">
      <c r="A5002" s="28" t="n">
        <v>45789</v>
      </c>
      <c r="B5002" s="21" t="s">
        <v>120</v>
      </c>
      <c r="C5002" s="21" t="s">
        <v>140</v>
      </c>
      <c r="D5002" s="29" t="n">
        <v>108.49</v>
      </c>
      <c r="E5002" s="29" t="n">
        <f aca="false">D5002/10</f>
        <v>10.849</v>
      </c>
      <c r="F5002" s="29" t="n">
        <f aca="false">(E5002+Einstellungen!$B$20)*(1+Einstellungen!$B$10)</f>
        <v>35.11095</v>
      </c>
      <c r="G5002" s="21" t="str">
        <f aca="false">IF(F5002&lt;Einstellungen!$B$5,"ja","nein")</f>
        <v>nein</v>
      </c>
      <c r="H5002" s="21" t="s">
        <v>20</v>
      </c>
      <c r="I5002" s="29" t="n">
        <f aca="false">INDEX(Einstellungen!$B$27:$B$50,9)</f>
        <v>1.05</v>
      </c>
      <c r="J5002" s="29" t="n">
        <f aca="false">F5002*I5002</f>
        <v>36.8664975</v>
      </c>
    </row>
    <row r="5003" customFormat="false" ht="15" hidden="false" customHeight="false" outlineLevel="0" collapsed="false">
      <c r="A5003" s="28" t="n">
        <v>45789</v>
      </c>
      <c r="B5003" s="21" t="s">
        <v>121</v>
      </c>
      <c r="C5003" s="21" t="s">
        <v>140</v>
      </c>
      <c r="D5003" s="29" t="n">
        <v>69.74</v>
      </c>
      <c r="E5003" s="29" t="n">
        <f aca="false">D5003/10</f>
        <v>6.974</v>
      </c>
      <c r="F5003" s="29" t="n">
        <f aca="false">(E5003+Einstellungen!$B$20)*(1+Einstellungen!$B$10)</f>
        <v>30.4997</v>
      </c>
      <c r="G5003" s="21" t="str">
        <f aca="false">IF(F5003&lt;Einstellungen!$B$5,"ja","nein")</f>
        <v>nein</v>
      </c>
      <c r="H5003" s="21" t="s">
        <v>20</v>
      </c>
      <c r="I5003" s="29" t="n">
        <f aca="false">INDEX(Einstellungen!$B$27:$B$50,10)</f>
        <v>1.05</v>
      </c>
      <c r="J5003" s="29" t="n">
        <f aca="false">F5003*I5003</f>
        <v>32.024685</v>
      </c>
    </row>
    <row r="5004" customFormat="false" ht="15" hidden="false" customHeight="false" outlineLevel="0" collapsed="false">
      <c r="A5004" s="28" t="n">
        <v>45789</v>
      </c>
      <c r="B5004" s="21" t="s">
        <v>122</v>
      </c>
      <c r="C5004" s="21" t="s">
        <v>140</v>
      </c>
      <c r="D5004" s="29" t="n">
        <v>0.49</v>
      </c>
      <c r="E5004" s="29" t="n">
        <f aca="false">D5004/10</f>
        <v>0.049</v>
      </c>
      <c r="F5004" s="29" t="n">
        <f aca="false">(E5004+Einstellungen!$B$20)*(1+Einstellungen!$B$10)</f>
        <v>22.25895</v>
      </c>
      <c r="G5004" s="21" t="str">
        <f aca="false">IF(F5004&lt;Einstellungen!$B$5,"ja","nein")</f>
        <v>ja</v>
      </c>
      <c r="H5004" s="21" t="s">
        <v>20</v>
      </c>
      <c r="I5004" s="29" t="n">
        <f aca="false">INDEX(Einstellungen!$B$27:$B$50,11)</f>
        <v>1.05</v>
      </c>
      <c r="J5004" s="29" t="n">
        <f aca="false">F5004*I5004</f>
        <v>23.3718975</v>
      </c>
    </row>
    <row r="5005" customFormat="false" ht="15" hidden="false" customHeight="false" outlineLevel="0" collapsed="false">
      <c r="A5005" s="28" t="n">
        <v>45789</v>
      </c>
      <c r="B5005" s="21" t="s">
        <v>123</v>
      </c>
      <c r="C5005" s="21" t="s">
        <v>140</v>
      </c>
      <c r="D5005" s="29" t="n">
        <v>-3.91</v>
      </c>
      <c r="E5005" s="29" t="n">
        <f aca="false">D5005/10</f>
        <v>-0.391</v>
      </c>
      <c r="F5005" s="29" t="n">
        <f aca="false">(E5005+Einstellungen!$B$20)*(1+Einstellungen!$B$10)</f>
        <v>21.73535</v>
      </c>
      <c r="G5005" s="21" t="str">
        <f aca="false">IF(F5005&lt;Einstellungen!$B$5,"ja","nein")</f>
        <v>ja</v>
      </c>
      <c r="H5005" s="21" t="s">
        <v>20</v>
      </c>
      <c r="I5005" s="29" t="n">
        <f aca="false">INDEX(Einstellungen!$B$27:$B$50,12)</f>
        <v>1.1</v>
      </c>
      <c r="J5005" s="29" t="n">
        <f aca="false">F5005*I5005</f>
        <v>23.908885</v>
      </c>
    </row>
    <row r="5006" customFormat="false" ht="15" hidden="false" customHeight="false" outlineLevel="0" collapsed="false">
      <c r="A5006" s="28" t="n">
        <v>45789</v>
      </c>
      <c r="B5006" s="21" t="s">
        <v>124</v>
      </c>
      <c r="C5006" s="21" t="s">
        <v>140</v>
      </c>
      <c r="D5006" s="29" t="n">
        <v>-25</v>
      </c>
      <c r="E5006" s="29" t="n">
        <f aca="false">D5006/10</f>
        <v>-2.5</v>
      </c>
      <c r="F5006" s="29" t="n">
        <f aca="false">(E5006+Einstellungen!$B$20)*(1+Einstellungen!$B$10)</f>
        <v>19.22564</v>
      </c>
      <c r="G5006" s="21" t="str">
        <f aca="false">IF(F5006&lt;Einstellungen!$B$5,"ja","nein")</f>
        <v>ja</v>
      </c>
      <c r="H5006" s="21" t="s">
        <v>20</v>
      </c>
      <c r="I5006" s="29" t="n">
        <f aca="false">INDEX(Einstellungen!$B$27:$B$50,13)</f>
        <v>1.2</v>
      </c>
      <c r="J5006" s="29" t="n">
        <f aca="false">F5006*I5006</f>
        <v>23.070768</v>
      </c>
    </row>
    <row r="5007" customFormat="false" ht="15" hidden="false" customHeight="false" outlineLevel="0" collapsed="false">
      <c r="A5007" s="28" t="n">
        <v>45789</v>
      </c>
      <c r="B5007" s="21" t="s">
        <v>125</v>
      </c>
      <c r="C5007" s="21" t="s">
        <v>140</v>
      </c>
      <c r="D5007" s="29" t="n">
        <v>-35</v>
      </c>
      <c r="E5007" s="29" t="n">
        <f aca="false">D5007/10</f>
        <v>-3.5</v>
      </c>
      <c r="F5007" s="29" t="n">
        <f aca="false">(E5007+Einstellungen!$B$20)*(1+Einstellungen!$B$10)</f>
        <v>18.03564</v>
      </c>
      <c r="G5007" s="21" t="str">
        <f aca="false">IF(F5007&lt;Einstellungen!$B$5,"ja","nein")</f>
        <v>ja</v>
      </c>
      <c r="H5007" s="21" t="s">
        <v>20</v>
      </c>
      <c r="I5007" s="29" t="n">
        <f aca="false">INDEX(Einstellungen!$B$27:$B$50,14)</f>
        <v>1.15</v>
      </c>
      <c r="J5007" s="29" t="n">
        <f aca="false">F5007*I5007</f>
        <v>20.740986</v>
      </c>
    </row>
    <row r="5008" customFormat="false" ht="15" hidden="false" customHeight="false" outlineLevel="0" collapsed="false">
      <c r="A5008" s="28" t="n">
        <v>45789</v>
      </c>
      <c r="B5008" s="21" t="s">
        <v>126</v>
      </c>
      <c r="C5008" s="21" t="s">
        <v>140</v>
      </c>
      <c r="D5008" s="29" t="n">
        <v>-29.9</v>
      </c>
      <c r="E5008" s="29" t="n">
        <f aca="false">D5008/10</f>
        <v>-2.99</v>
      </c>
      <c r="F5008" s="29" t="n">
        <f aca="false">(E5008+Einstellungen!$B$20)*(1+Einstellungen!$B$10)</f>
        <v>18.64254</v>
      </c>
      <c r="G5008" s="21" t="str">
        <f aca="false">IF(F5008&lt;Einstellungen!$B$5,"ja","nein")</f>
        <v>ja</v>
      </c>
      <c r="H5008" s="21" t="s">
        <v>20</v>
      </c>
      <c r="I5008" s="29" t="n">
        <f aca="false">INDEX(Einstellungen!$B$27:$B$50,15)</f>
        <v>1</v>
      </c>
      <c r="J5008" s="29" t="n">
        <f aca="false">F5008*I5008</f>
        <v>18.64254</v>
      </c>
    </row>
    <row r="5009" customFormat="false" ht="15" hidden="false" customHeight="false" outlineLevel="0" collapsed="false">
      <c r="A5009" s="28" t="n">
        <v>45789</v>
      </c>
      <c r="B5009" s="21" t="s">
        <v>127</v>
      </c>
      <c r="C5009" s="21" t="s">
        <v>140</v>
      </c>
      <c r="D5009" s="29" t="n">
        <v>-8.59</v>
      </c>
      <c r="E5009" s="29" t="n">
        <f aca="false">D5009/10</f>
        <v>-0.859</v>
      </c>
      <c r="F5009" s="29" t="n">
        <f aca="false">(E5009+Einstellungen!$B$20)*(1+Einstellungen!$B$10)</f>
        <v>21.17843</v>
      </c>
      <c r="G5009" s="21" t="str">
        <f aca="false">IF(F5009&lt;Einstellungen!$B$5,"ja","nein")</f>
        <v>ja</v>
      </c>
      <c r="H5009" s="21" t="s">
        <v>20</v>
      </c>
      <c r="I5009" s="29" t="n">
        <f aca="false">INDEX(Einstellungen!$B$27:$B$50,16)</f>
        <v>0.95</v>
      </c>
      <c r="J5009" s="29" t="n">
        <f aca="false">F5009*I5009</f>
        <v>20.1195085</v>
      </c>
    </row>
    <row r="5010" customFormat="false" ht="15" hidden="false" customHeight="false" outlineLevel="0" collapsed="false">
      <c r="A5010" s="28" t="n">
        <v>45789</v>
      </c>
      <c r="B5010" s="21" t="s">
        <v>128</v>
      </c>
      <c r="C5010" s="21" t="s">
        <v>140</v>
      </c>
      <c r="D5010" s="29" t="n">
        <v>-0.01</v>
      </c>
      <c r="E5010" s="29" t="n">
        <f aca="false">D5010/10</f>
        <v>-0.001</v>
      </c>
      <c r="F5010" s="29" t="n">
        <f aca="false">(E5010+Einstellungen!$B$20)*(1+Einstellungen!$B$10)</f>
        <v>22.19945</v>
      </c>
      <c r="G5010" s="21" t="str">
        <f aca="false">IF(F5010&lt;Einstellungen!$B$5,"ja","nein")</f>
        <v>ja</v>
      </c>
      <c r="H5010" s="21" t="s">
        <v>20</v>
      </c>
      <c r="I5010" s="29" t="n">
        <f aca="false">INDEX(Einstellungen!$B$27:$B$50,17)</f>
        <v>0.95</v>
      </c>
      <c r="J5010" s="29" t="n">
        <f aca="false">F5010*I5010</f>
        <v>21.0894775</v>
      </c>
    </row>
    <row r="5011" customFormat="false" ht="15" hidden="false" customHeight="false" outlineLevel="0" collapsed="false">
      <c r="A5011" s="28" t="n">
        <v>45789</v>
      </c>
      <c r="B5011" s="21" t="s">
        <v>129</v>
      </c>
      <c r="C5011" s="21" t="s">
        <v>140</v>
      </c>
      <c r="D5011" s="29" t="n">
        <v>72.58</v>
      </c>
      <c r="E5011" s="29" t="n">
        <f aca="false">D5011/10</f>
        <v>7.258</v>
      </c>
      <c r="F5011" s="29" t="n">
        <f aca="false">(E5011+Einstellungen!$B$20)*(1+Einstellungen!$B$10)</f>
        <v>30.83766</v>
      </c>
      <c r="G5011" s="21" t="str">
        <f aca="false">IF(F5011&lt;Einstellungen!$B$5,"ja","nein")</f>
        <v>nein</v>
      </c>
      <c r="H5011" s="21" t="s">
        <v>20</v>
      </c>
      <c r="I5011" s="29" t="n">
        <f aca="false">INDEX(Einstellungen!$B$27:$B$50,18)</f>
        <v>1.1</v>
      </c>
      <c r="J5011" s="29" t="n">
        <f aca="false">F5011*I5011</f>
        <v>33.921426</v>
      </c>
    </row>
    <row r="5012" customFormat="false" ht="15" hidden="false" customHeight="false" outlineLevel="0" collapsed="false">
      <c r="A5012" s="28" t="n">
        <v>45789</v>
      </c>
      <c r="B5012" s="21" t="s">
        <v>130</v>
      </c>
      <c r="C5012" s="21" t="s">
        <v>140</v>
      </c>
      <c r="D5012" s="29" t="n">
        <v>107.12</v>
      </c>
      <c r="E5012" s="29" t="n">
        <f aca="false">D5012/10</f>
        <v>10.712</v>
      </c>
      <c r="F5012" s="29" t="n">
        <f aca="false">(E5012+Einstellungen!$B$20)*(1+Einstellungen!$B$10)</f>
        <v>34.94792</v>
      </c>
      <c r="G5012" s="21" t="str">
        <f aca="false">IF(F5012&lt;Einstellungen!$B$5,"ja","nein")</f>
        <v>nein</v>
      </c>
      <c r="H5012" s="21" t="s">
        <v>20</v>
      </c>
      <c r="I5012" s="29" t="n">
        <f aca="false">INDEX(Einstellungen!$B$27:$B$50,19)</f>
        <v>1.35</v>
      </c>
      <c r="J5012" s="29" t="n">
        <f aca="false">F5012*I5012</f>
        <v>47.179692</v>
      </c>
    </row>
    <row r="5013" customFormat="false" ht="15" hidden="false" customHeight="false" outlineLevel="0" collapsed="false">
      <c r="A5013" s="28" t="n">
        <v>45789</v>
      </c>
      <c r="B5013" s="21" t="s">
        <v>131</v>
      </c>
      <c r="C5013" s="21" t="s">
        <v>140</v>
      </c>
      <c r="D5013" s="29" t="n">
        <v>141.41</v>
      </c>
      <c r="E5013" s="29" t="n">
        <f aca="false">D5013/10</f>
        <v>14.141</v>
      </c>
      <c r="F5013" s="29" t="n">
        <f aca="false">(E5013+Einstellungen!$B$20)*(1+Einstellungen!$B$10)</f>
        <v>39.02843</v>
      </c>
      <c r="G5013" s="21" t="str">
        <f aca="false">IF(F5013&lt;Einstellungen!$B$5,"ja","nein")</f>
        <v>nein</v>
      </c>
      <c r="H5013" s="21" t="s">
        <v>20</v>
      </c>
      <c r="I5013" s="29" t="n">
        <f aca="false">INDEX(Einstellungen!$B$27:$B$50,20)</f>
        <v>1.45</v>
      </c>
      <c r="J5013" s="29" t="n">
        <f aca="false">F5013*I5013</f>
        <v>56.5912235</v>
      </c>
    </row>
    <row r="5014" customFormat="false" ht="15" hidden="false" customHeight="false" outlineLevel="0" collapsed="false">
      <c r="A5014" s="28" t="n">
        <v>45789</v>
      </c>
      <c r="B5014" s="21" t="s">
        <v>132</v>
      </c>
      <c r="C5014" s="21" t="s">
        <v>140</v>
      </c>
      <c r="D5014" s="29" t="n">
        <v>172.7</v>
      </c>
      <c r="E5014" s="29" t="n">
        <f aca="false">D5014/10</f>
        <v>17.27</v>
      </c>
      <c r="F5014" s="29" t="n">
        <f aca="false">(E5014+Einstellungen!$B$20)*(1+Einstellungen!$B$10)</f>
        <v>42.75194</v>
      </c>
      <c r="G5014" s="21" t="str">
        <f aca="false">IF(F5014&lt;Einstellungen!$B$5,"ja","nein")</f>
        <v>nein</v>
      </c>
      <c r="H5014" s="21" t="s">
        <v>20</v>
      </c>
      <c r="I5014" s="29" t="n">
        <f aca="false">INDEX(Einstellungen!$B$27:$B$50,21)</f>
        <v>1.4</v>
      </c>
      <c r="J5014" s="29" t="n">
        <f aca="false">F5014*I5014</f>
        <v>59.852716</v>
      </c>
    </row>
    <row r="5015" customFormat="false" ht="15" hidden="false" customHeight="false" outlineLevel="0" collapsed="false">
      <c r="A5015" s="28" t="n">
        <v>45789</v>
      </c>
      <c r="B5015" s="21" t="s">
        <v>133</v>
      </c>
      <c r="C5015" s="21" t="s">
        <v>140</v>
      </c>
      <c r="D5015" s="29" t="n">
        <v>117.25</v>
      </c>
      <c r="E5015" s="29" t="n">
        <f aca="false">D5015/10</f>
        <v>11.725</v>
      </c>
      <c r="F5015" s="29" t="n">
        <f aca="false">(E5015+Einstellungen!$B$20)*(1+Einstellungen!$B$10)</f>
        <v>36.15339</v>
      </c>
      <c r="G5015" s="21" t="str">
        <f aca="false">IF(F5015&lt;Einstellungen!$B$5,"ja","nein")</f>
        <v>nein</v>
      </c>
      <c r="H5015" s="21" t="s">
        <v>20</v>
      </c>
      <c r="I5015" s="29" t="n">
        <f aca="false">INDEX(Einstellungen!$B$27:$B$50,22)</f>
        <v>1.25</v>
      </c>
      <c r="J5015" s="29" t="n">
        <f aca="false">F5015*I5015</f>
        <v>45.1917375</v>
      </c>
    </row>
    <row r="5016" customFormat="false" ht="15" hidden="false" customHeight="false" outlineLevel="0" collapsed="false">
      <c r="A5016" s="28" t="n">
        <v>45789</v>
      </c>
      <c r="B5016" s="21" t="s">
        <v>134</v>
      </c>
      <c r="C5016" s="21" t="s">
        <v>140</v>
      </c>
      <c r="D5016" s="29" t="n">
        <v>100.11</v>
      </c>
      <c r="E5016" s="29" t="n">
        <f aca="false">D5016/10</f>
        <v>10.011</v>
      </c>
      <c r="F5016" s="29" t="n">
        <f aca="false">(E5016+Einstellungen!$B$20)*(1+Einstellungen!$B$10)</f>
        <v>34.11373</v>
      </c>
      <c r="G5016" s="21" t="str">
        <f aca="false">IF(F5016&lt;Einstellungen!$B$5,"ja","nein")</f>
        <v>nein</v>
      </c>
      <c r="H5016" s="21" t="s">
        <v>20</v>
      </c>
      <c r="I5016" s="29" t="n">
        <f aca="false">INDEX(Einstellungen!$B$27:$B$50,23)</f>
        <v>1.05</v>
      </c>
      <c r="J5016" s="29" t="n">
        <f aca="false">F5016*I5016</f>
        <v>35.8194165</v>
      </c>
    </row>
    <row r="5017" customFormat="false" ht="15" hidden="false" customHeight="false" outlineLevel="0" collapsed="false">
      <c r="A5017" s="28" t="n">
        <v>45789</v>
      </c>
      <c r="B5017" s="21" t="s">
        <v>135</v>
      </c>
      <c r="C5017" s="21" t="s">
        <v>140</v>
      </c>
      <c r="D5017" s="29" t="n">
        <v>92.97</v>
      </c>
      <c r="E5017" s="29" t="n">
        <f aca="false">D5017/10</f>
        <v>9.297</v>
      </c>
      <c r="F5017" s="29" t="n">
        <f aca="false">(E5017+Einstellungen!$B$20)*(1+Einstellungen!$B$10)</f>
        <v>33.26407</v>
      </c>
      <c r="G5017" s="21" t="str">
        <f aca="false">IF(F5017&lt;Einstellungen!$B$5,"ja","nein")</f>
        <v>nein</v>
      </c>
      <c r="H5017" s="21" t="s">
        <v>20</v>
      </c>
      <c r="I5017" s="29" t="n">
        <f aca="false">INDEX(Einstellungen!$B$27:$B$50,24)</f>
        <v>0.8</v>
      </c>
      <c r="J5017" s="29" t="n">
        <f aca="false">F5017*I5017</f>
        <v>26.611256</v>
      </c>
    </row>
    <row r="5018" customFormat="false" ht="15" hidden="false" customHeight="false" outlineLevel="0" collapsed="false">
      <c r="A5018" s="28" t="n">
        <v>45790</v>
      </c>
      <c r="B5018" s="21" t="s">
        <v>111</v>
      </c>
      <c r="C5018" s="21" t="s">
        <v>141</v>
      </c>
      <c r="D5018" s="29" t="n">
        <v>89.87</v>
      </c>
      <c r="E5018" s="29" t="n">
        <f aca="false">D5018/10</f>
        <v>8.987</v>
      </c>
      <c r="F5018" s="29" t="n">
        <f aca="false">(E5018+Einstellungen!$B$20)*(1+Einstellungen!$B$10)</f>
        <v>32.89517</v>
      </c>
      <c r="G5018" s="21" t="str">
        <f aca="false">IF(F5018&lt;Einstellungen!$B$5,"ja","nein")</f>
        <v>nein</v>
      </c>
      <c r="H5018" s="21" t="s">
        <v>20</v>
      </c>
      <c r="I5018" s="29" t="n">
        <f aca="false">INDEX(Einstellungen!$B$27:$B$50,1)</f>
        <v>0.6</v>
      </c>
      <c r="J5018" s="29" t="n">
        <f aca="false">F5018*I5018</f>
        <v>19.737102</v>
      </c>
    </row>
    <row r="5019" customFormat="false" ht="15" hidden="false" customHeight="false" outlineLevel="0" collapsed="false">
      <c r="A5019" s="28" t="n">
        <v>45790</v>
      </c>
      <c r="B5019" s="21" t="s">
        <v>113</v>
      </c>
      <c r="C5019" s="21" t="s">
        <v>141</v>
      </c>
      <c r="D5019" s="29" t="n">
        <v>88.55</v>
      </c>
      <c r="E5019" s="29" t="n">
        <f aca="false">D5019/10</f>
        <v>8.855</v>
      </c>
      <c r="F5019" s="29" t="n">
        <f aca="false">(E5019+Einstellungen!$B$20)*(1+Einstellungen!$B$10)</f>
        <v>32.73809</v>
      </c>
      <c r="G5019" s="21" t="str">
        <f aca="false">IF(F5019&lt;Einstellungen!$B$5,"ja","nein")</f>
        <v>nein</v>
      </c>
      <c r="H5019" s="21" t="s">
        <v>20</v>
      </c>
      <c r="I5019" s="29" t="n">
        <f aca="false">INDEX(Einstellungen!$B$27:$B$50,2)</f>
        <v>0.5</v>
      </c>
      <c r="J5019" s="29" t="n">
        <f aca="false">F5019*I5019</f>
        <v>16.369045</v>
      </c>
    </row>
    <row r="5020" customFormat="false" ht="15" hidden="false" customHeight="false" outlineLevel="0" collapsed="false">
      <c r="A5020" s="28" t="n">
        <v>45790</v>
      </c>
      <c r="B5020" s="21" t="s">
        <v>114</v>
      </c>
      <c r="C5020" s="21" t="s">
        <v>141</v>
      </c>
      <c r="D5020" s="29" t="n">
        <v>89.2</v>
      </c>
      <c r="E5020" s="29" t="n">
        <f aca="false">D5020/10</f>
        <v>8.92</v>
      </c>
      <c r="F5020" s="29" t="n">
        <f aca="false">(E5020+Einstellungen!$B$20)*(1+Einstellungen!$B$10)</f>
        <v>32.81544</v>
      </c>
      <c r="G5020" s="21" t="str">
        <f aca="false">IF(F5020&lt;Einstellungen!$B$5,"ja","nein")</f>
        <v>nein</v>
      </c>
      <c r="H5020" s="21" t="s">
        <v>20</v>
      </c>
      <c r="I5020" s="29" t="n">
        <f aca="false">INDEX(Einstellungen!$B$27:$B$50,3)</f>
        <v>0.45</v>
      </c>
      <c r="J5020" s="29" t="n">
        <f aca="false">F5020*I5020</f>
        <v>14.766948</v>
      </c>
    </row>
    <row r="5021" customFormat="false" ht="15" hidden="false" customHeight="false" outlineLevel="0" collapsed="false">
      <c r="A5021" s="28" t="n">
        <v>45790</v>
      </c>
      <c r="B5021" s="21" t="s">
        <v>115</v>
      </c>
      <c r="C5021" s="21" t="s">
        <v>141</v>
      </c>
      <c r="D5021" s="29" t="n">
        <v>93.94</v>
      </c>
      <c r="E5021" s="29" t="n">
        <f aca="false">D5021/10</f>
        <v>9.394</v>
      </c>
      <c r="F5021" s="29" t="n">
        <f aca="false">(E5021+Einstellungen!$B$20)*(1+Einstellungen!$B$10)</f>
        <v>33.3795</v>
      </c>
      <c r="G5021" s="21" t="str">
        <f aca="false">IF(F5021&lt;Einstellungen!$B$5,"ja","nein")</f>
        <v>nein</v>
      </c>
      <c r="H5021" s="21" t="s">
        <v>20</v>
      </c>
      <c r="I5021" s="29" t="n">
        <f aca="false">INDEX(Einstellungen!$B$27:$B$50,4)</f>
        <v>0.45</v>
      </c>
      <c r="J5021" s="29" t="n">
        <f aca="false">F5021*I5021</f>
        <v>15.020775</v>
      </c>
    </row>
    <row r="5022" customFormat="false" ht="15" hidden="false" customHeight="false" outlineLevel="0" collapsed="false">
      <c r="A5022" s="28" t="n">
        <v>45790</v>
      </c>
      <c r="B5022" s="21" t="s">
        <v>116</v>
      </c>
      <c r="C5022" s="21" t="s">
        <v>141</v>
      </c>
      <c r="D5022" s="29" t="n">
        <v>96.71</v>
      </c>
      <c r="E5022" s="29" t="n">
        <f aca="false">D5022/10</f>
        <v>9.671</v>
      </c>
      <c r="F5022" s="29" t="n">
        <f aca="false">(E5022+Einstellungen!$B$20)*(1+Einstellungen!$B$10)</f>
        <v>33.70913</v>
      </c>
      <c r="G5022" s="21" t="str">
        <f aca="false">IF(F5022&lt;Einstellungen!$B$5,"ja","nein")</f>
        <v>nein</v>
      </c>
      <c r="H5022" s="21" t="s">
        <v>20</v>
      </c>
      <c r="I5022" s="29" t="n">
        <f aca="false">INDEX(Einstellungen!$B$27:$B$50,5)</f>
        <v>0.45</v>
      </c>
      <c r="J5022" s="29" t="n">
        <f aca="false">F5022*I5022</f>
        <v>15.1691085</v>
      </c>
    </row>
    <row r="5023" customFormat="false" ht="15" hidden="false" customHeight="false" outlineLevel="0" collapsed="false">
      <c r="A5023" s="28" t="n">
        <v>45790</v>
      </c>
      <c r="B5023" s="21" t="s">
        <v>117</v>
      </c>
      <c r="C5023" s="21" t="s">
        <v>141</v>
      </c>
      <c r="D5023" s="29" t="n">
        <v>104</v>
      </c>
      <c r="E5023" s="29" t="n">
        <f aca="false">D5023/10</f>
        <v>10.4</v>
      </c>
      <c r="F5023" s="29" t="n">
        <f aca="false">(E5023+Einstellungen!$B$20)*(1+Einstellungen!$B$10)</f>
        <v>34.57664</v>
      </c>
      <c r="G5023" s="21" t="str">
        <f aca="false">IF(F5023&lt;Einstellungen!$B$5,"ja","nein")</f>
        <v>nein</v>
      </c>
      <c r="H5023" s="21" t="s">
        <v>20</v>
      </c>
      <c r="I5023" s="29" t="n">
        <f aca="false">INDEX(Einstellungen!$B$27:$B$50,6)</f>
        <v>0.5</v>
      </c>
      <c r="J5023" s="29" t="n">
        <f aca="false">F5023*I5023</f>
        <v>17.28832</v>
      </c>
    </row>
    <row r="5024" customFormat="false" ht="15" hidden="false" customHeight="false" outlineLevel="0" collapsed="false">
      <c r="A5024" s="28" t="n">
        <v>45790</v>
      </c>
      <c r="B5024" s="21" t="s">
        <v>118</v>
      </c>
      <c r="C5024" s="21" t="s">
        <v>141</v>
      </c>
      <c r="D5024" s="29" t="n">
        <v>136.77</v>
      </c>
      <c r="E5024" s="29" t="n">
        <f aca="false">D5024/10</f>
        <v>13.677</v>
      </c>
      <c r="F5024" s="29" t="n">
        <f aca="false">(E5024+Einstellungen!$B$20)*(1+Einstellungen!$B$10)</f>
        <v>38.47627</v>
      </c>
      <c r="G5024" s="21" t="str">
        <f aca="false">IF(F5024&lt;Einstellungen!$B$5,"ja","nein")</f>
        <v>nein</v>
      </c>
      <c r="H5024" s="21" t="s">
        <v>20</v>
      </c>
      <c r="I5024" s="29" t="n">
        <f aca="false">INDEX(Einstellungen!$B$27:$B$50,7)</f>
        <v>0.7</v>
      </c>
      <c r="J5024" s="29" t="n">
        <f aca="false">F5024*I5024</f>
        <v>26.933389</v>
      </c>
    </row>
    <row r="5025" customFormat="false" ht="15" hidden="false" customHeight="false" outlineLevel="0" collapsed="false">
      <c r="A5025" s="28" t="n">
        <v>45790</v>
      </c>
      <c r="B5025" s="21" t="s">
        <v>119</v>
      </c>
      <c r="C5025" s="21" t="s">
        <v>141</v>
      </c>
      <c r="D5025" s="29" t="n">
        <v>128.33</v>
      </c>
      <c r="E5025" s="29" t="n">
        <f aca="false">D5025/10</f>
        <v>12.833</v>
      </c>
      <c r="F5025" s="29" t="n">
        <f aca="false">(E5025+Einstellungen!$B$20)*(1+Einstellungen!$B$10)</f>
        <v>37.47191</v>
      </c>
      <c r="G5025" s="21" t="str">
        <f aca="false">IF(F5025&lt;Einstellungen!$B$5,"ja","nein")</f>
        <v>nein</v>
      </c>
      <c r="H5025" s="21" t="s">
        <v>20</v>
      </c>
      <c r="I5025" s="29" t="n">
        <f aca="false">INDEX(Einstellungen!$B$27:$B$50,8)</f>
        <v>0.95</v>
      </c>
      <c r="J5025" s="29" t="n">
        <f aca="false">F5025*I5025</f>
        <v>35.5983145</v>
      </c>
    </row>
    <row r="5026" customFormat="false" ht="15" hidden="false" customHeight="false" outlineLevel="0" collapsed="false">
      <c r="A5026" s="28" t="n">
        <v>45790</v>
      </c>
      <c r="B5026" s="21" t="s">
        <v>120</v>
      </c>
      <c r="C5026" s="21" t="s">
        <v>141</v>
      </c>
      <c r="D5026" s="29" t="n">
        <v>100.42</v>
      </c>
      <c r="E5026" s="29" t="n">
        <f aca="false">D5026/10</f>
        <v>10.042</v>
      </c>
      <c r="F5026" s="29" t="n">
        <f aca="false">(E5026+Einstellungen!$B$20)*(1+Einstellungen!$B$10)</f>
        <v>34.15062</v>
      </c>
      <c r="G5026" s="21" t="str">
        <f aca="false">IF(F5026&lt;Einstellungen!$B$5,"ja","nein")</f>
        <v>nein</v>
      </c>
      <c r="H5026" s="21" t="s">
        <v>20</v>
      </c>
      <c r="I5026" s="29" t="n">
        <f aca="false">INDEX(Einstellungen!$B$27:$B$50,9)</f>
        <v>1.05</v>
      </c>
      <c r="J5026" s="29" t="n">
        <f aca="false">F5026*I5026</f>
        <v>35.858151</v>
      </c>
    </row>
    <row r="5027" customFormat="false" ht="15" hidden="false" customHeight="false" outlineLevel="0" collapsed="false">
      <c r="A5027" s="28" t="n">
        <v>45790</v>
      </c>
      <c r="B5027" s="21" t="s">
        <v>121</v>
      </c>
      <c r="C5027" s="21" t="s">
        <v>141</v>
      </c>
      <c r="D5027" s="29" t="n">
        <v>79.36</v>
      </c>
      <c r="E5027" s="29" t="n">
        <f aca="false">D5027/10</f>
        <v>7.936</v>
      </c>
      <c r="F5027" s="29" t="n">
        <f aca="false">(E5027+Einstellungen!$B$20)*(1+Einstellungen!$B$10)</f>
        <v>31.64448</v>
      </c>
      <c r="G5027" s="21" t="str">
        <f aca="false">IF(F5027&lt;Einstellungen!$B$5,"ja","nein")</f>
        <v>nein</v>
      </c>
      <c r="H5027" s="21" t="s">
        <v>20</v>
      </c>
      <c r="I5027" s="29" t="n">
        <f aca="false">INDEX(Einstellungen!$B$27:$B$50,10)</f>
        <v>1.05</v>
      </c>
      <c r="J5027" s="29" t="n">
        <f aca="false">F5027*I5027</f>
        <v>33.226704</v>
      </c>
    </row>
    <row r="5028" customFormat="false" ht="15" hidden="false" customHeight="false" outlineLevel="0" collapsed="false">
      <c r="A5028" s="28" t="n">
        <v>45790</v>
      </c>
      <c r="B5028" s="21" t="s">
        <v>122</v>
      </c>
      <c r="C5028" s="21" t="s">
        <v>141</v>
      </c>
      <c r="D5028" s="29" t="n">
        <v>16.09</v>
      </c>
      <c r="E5028" s="29" t="n">
        <f aca="false">D5028/10</f>
        <v>1.609</v>
      </c>
      <c r="F5028" s="29" t="n">
        <f aca="false">(E5028+Einstellungen!$B$20)*(1+Einstellungen!$B$10)</f>
        <v>24.11535</v>
      </c>
      <c r="G5028" s="21" t="str">
        <f aca="false">IF(F5028&lt;Einstellungen!$B$5,"ja","nein")</f>
        <v>ja</v>
      </c>
      <c r="H5028" s="21" t="s">
        <v>20</v>
      </c>
      <c r="I5028" s="29" t="n">
        <f aca="false">INDEX(Einstellungen!$B$27:$B$50,11)</f>
        <v>1.05</v>
      </c>
      <c r="J5028" s="29" t="n">
        <f aca="false">F5028*I5028</f>
        <v>25.3211175</v>
      </c>
    </row>
    <row r="5029" customFormat="false" ht="15" hidden="false" customHeight="false" outlineLevel="0" collapsed="false">
      <c r="A5029" s="28" t="n">
        <v>45790</v>
      </c>
      <c r="B5029" s="21" t="s">
        <v>123</v>
      </c>
      <c r="C5029" s="21" t="s">
        <v>141</v>
      </c>
      <c r="D5029" s="29" t="n">
        <v>-0.75</v>
      </c>
      <c r="E5029" s="29" t="n">
        <f aca="false">D5029/10</f>
        <v>-0.075</v>
      </c>
      <c r="F5029" s="29" t="n">
        <f aca="false">(E5029+Einstellungen!$B$20)*(1+Einstellungen!$B$10)</f>
        <v>22.11139</v>
      </c>
      <c r="G5029" s="21" t="str">
        <f aca="false">IF(F5029&lt;Einstellungen!$B$5,"ja","nein")</f>
        <v>ja</v>
      </c>
      <c r="H5029" s="21" t="s">
        <v>20</v>
      </c>
      <c r="I5029" s="29" t="n">
        <f aca="false">INDEX(Einstellungen!$B$27:$B$50,12)</f>
        <v>1.1</v>
      </c>
      <c r="J5029" s="29" t="n">
        <f aca="false">F5029*I5029</f>
        <v>24.322529</v>
      </c>
    </row>
    <row r="5030" customFormat="false" ht="15" hidden="false" customHeight="false" outlineLevel="0" collapsed="false">
      <c r="A5030" s="28" t="n">
        <v>45790</v>
      </c>
      <c r="B5030" s="21" t="s">
        <v>124</v>
      </c>
      <c r="C5030" s="21" t="s">
        <v>141</v>
      </c>
      <c r="D5030" s="29" t="n">
        <v>-6</v>
      </c>
      <c r="E5030" s="29" t="n">
        <f aca="false">D5030/10</f>
        <v>-0.6</v>
      </c>
      <c r="F5030" s="29" t="n">
        <f aca="false">(E5030+Einstellungen!$B$20)*(1+Einstellungen!$B$10)</f>
        <v>21.48664</v>
      </c>
      <c r="G5030" s="21" t="str">
        <f aca="false">IF(F5030&lt;Einstellungen!$B$5,"ja","nein")</f>
        <v>ja</v>
      </c>
      <c r="H5030" s="21" t="s">
        <v>20</v>
      </c>
      <c r="I5030" s="29" t="n">
        <f aca="false">INDEX(Einstellungen!$B$27:$B$50,13)</f>
        <v>1.2</v>
      </c>
      <c r="J5030" s="29" t="n">
        <f aca="false">F5030*I5030</f>
        <v>25.783968</v>
      </c>
    </row>
    <row r="5031" customFormat="false" ht="15" hidden="false" customHeight="false" outlineLevel="0" collapsed="false">
      <c r="A5031" s="28" t="n">
        <v>45790</v>
      </c>
      <c r="B5031" s="21" t="s">
        <v>125</v>
      </c>
      <c r="C5031" s="21" t="s">
        <v>141</v>
      </c>
      <c r="D5031" s="29" t="n">
        <v>-16</v>
      </c>
      <c r="E5031" s="29" t="n">
        <f aca="false">D5031/10</f>
        <v>-1.6</v>
      </c>
      <c r="F5031" s="29" t="n">
        <f aca="false">(E5031+Einstellungen!$B$20)*(1+Einstellungen!$B$10)</f>
        <v>20.29664</v>
      </c>
      <c r="G5031" s="21" t="str">
        <f aca="false">IF(F5031&lt;Einstellungen!$B$5,"ja","nein")</f>
        <v>ja</v>
      </c>
      <c r="H5031" s="21" t="s">
        <v>20</v>
      </c>
      <c r="I5031" s="29" t="n">
        <f aca="false">INDEX(Einstellungen!$B$27:$B$50,14)</f>
        <v>1.15</v>
      </c>
      <c r="J5031" s="29" t="n">
        <f aca="false">F5031*I5031</f>
        <v>23.341136</v>
      </c>
    </row>
    <row r="5032" customFormat="false" ht="15" hidden="false" customHeight="false" outlineLevel="0" collapsed="false">
      <c r="A5032" s="28" t="n">
        <v>45790</v>
      </c>
      <c r="B5032" s="21" t="s">
        <v>126</v>
      </c>
      <c r="C5032" s="21" t="s">
        <v>141</v>
      </c>
      <c r="D5032" s="29" t="n">
        <v>-6.55</v>
      </c>
      <c r="E5032" s="29" t="n">
        <f aca="false">D5032/10</f>
        <v>-0.655</v>
      </c>
      <c r="F5032" s="29" t="n">
        <f aca="false">(E5032+Einstellungen!$B$20)*(1+Einstellungen!$B$10)</f>
        <v>21.42119</v>
      </c>
      <c r="G5032" s="21" t="str">
        <f aca="false">IF(F5032&lt;Einstellungen!$B$5,"ja","nein")</f>
        <v>ja</v>
      </c>
      <c r="H5032" s="21" t="s">
        <v>20</v>
      </c>
      <c r="I5032" s="29" t="n">
        <f aca="false">INDEX(Einstellungen!$B$27:$B$50,15)</f>
        <v>1</v>
      </c>
      <c r="J5032" s="29" t="n">
        <f aca="false">F5032*I5032</f>
        <v>21.42119</v>
      </c>
    </row>
    <row r="5033" customFormat="false" ht="15" hidden="false" customHeight="false" outlineLevel="0" collapsed="false">
      <c r="A5033" s="28" t="n">
        <v>45790</v>
      </c>
      <c r="B5033" s="21" t="s">
        <v>127</v>
      </c>
      <c r="C5033" s="21" t="s">
        <v>141</v>
      </c>
      <c r="D5033" s="29" t="n">
        <v>-3.83</v>
      </c>
      <c r="E5033" s="29" t="n">
        <f aca="false">D5033/10</f>
        <v>-0.383</v>
      </c>
      <c r="F5033" s="29" t="n">
        <f aca="false">(E5033+Einstellungen!$B$20)*(1+Einstellungen!$B$10)</f>
        <v>21.74487</v>
      </c>
      <c r="G5033" s="21" t="str">
        <f aca="false">IF(F5033&lt;Einstellungen!$B$5,"ja","nein")</f>
        <v>ja</v>
      </c>
      <c r="H5033" s="21" t="s">
        <v>20</v>
      </c>
      <c r="I5033" s="29" t="n">
        <f aca="false">INDEX(Einstellungen!$B$27:$B$50,16)</f>
        <v>0.95</v>
      </c>
      <c r="J5033" s="29" t="n">
        <f aca="false">F5033*I5033</f>
        <v>20.6576265</v>
      </c>
    </row>
    <row r="5034" customFormat="false" ht="15" hidden="false" customHeight="false" outlineLevel="0" collapsed="false">
      <c r="A5034" s="28" t="n">
        <v>45790</v>
      </c>
      <c r="B5034" s="21" t="s">
        <v>128</v>
      </c>
      <c r="C5034" s="21" t="s">
        <v>141</v>
      </c>
      <c r="D5034" s="29" t="n">
        <v>0.55</v>
      </c>
      <c r="E5034" s="29" t="n">
        <f aca="false">D5034/10</f>
        <v>0.055</v>
      </c>
      <c r="F5034" s="29" t="n">
        <f aca="false">(E5034+Einstellungen!$B$20)*(1+Einstellungen!$B$10)</f>
        <v>22.26609</v>
      </c>
      <c r="G5034" s="21" t="str">
        <f aca="false">IF(F5034&lt;Einstellungen!$B$5,"ja","nein")</f>
        <v>ja</v>
      </c>
      <c r="H5034" s="21" t="s">
        <v>20</v>
      </c>
      <c r="I5034" s="29" t="n">
        <f aca="false">INDEX(Einstellungen!$B$27:$B$50,17)</f>
        <v>0.95</v>
      </c>
      <c r="J5034" s="29" t="n">
        <f aca="false">F5034*I5034</f>
        <v>21.1527855</v>
      </c>
    </row>
    <row r="5035" customFormat="false" ht="15" hidden="false" customHeight="false" outlineLevel="0" collapsed="false">
      <c r="A5035" s="28" t="n">
        <v>45790</v>
      </c>
      <c r="B5035" s="21" t="s">
        <v>129</v>
      </c>
      <c r="C5035" s="21" t="s">
        <v>141</v>
      </c>
      <c r="D5035" s="29" t="n">
        <v>74</v>
      </c>
      <c r="E5035" s="29" t="n">
        <f aca="false">D5035/10</f>
        <v>7.4</v>
      </c>
      <c r="F5035" s="29" t="n">
        <f aca="false">(E5035+Einstellungen!$B$20)*(1+Einstellungen!$B$10)</f>
        <v>31.00664</v>
      </c>
      <c r="G5035" s="21" t="str">
        <f aca="false">IF(F5035&lt;Einstellungen!$B$5,"ja","nein")</f>
        <v>nein</v>
      </c>
      <c r="H5035" s="21" t="s">
        <v>20</v>
      </c>
      <c r="I5035" s="29" t="n">
        <f aca="false">INDEX(Einstellungen!$B$27:$B$50,18)</f>
        <v>1.1</v>
      </c>
      <c r="J5035" s="29" t="n">
        <f aca="false">F5035*I5035</f>
        <v>34.107304</v>
      </c>
    </row>
    <row r="5036" customFormat="false" ht="15" hidden="false" customHeight="false" outlineLevel="0" collapsed="false">
      <c r="A5036" s="28" t="n">
        <v>45790</v>
      </c>
      <c r="B5036" s="21" t="s">
        <v>130</v>
      </c>
      <c r="C5036" s="21" t="s">
        <v>141</v>
      </c>
      <c r="D5036" s="29" t="n">
        <v>105.23</v>
      </c>
      <c r="E5036" s="29" t="n">
        <f aca="false">D5036/10</f>
        <v>10.523</v>
      </c>
      <c r="F5036" s="29" t="n">
        <f aca="false">(E5036+Einstellungen!$B$20)*(1+Einstellungen!$B$10)</f>
        <v>34.72301</v>
      </c>
      <c r="G5036" s="21" t="str">
        <f aca="false">IF(F5036&lt;Einstellungen!$B$5,"ja","nein")</f>
        <v>nein</v>
      </c>
      <c r="H5036" s="21" t="s">
        <v>20</v>
      </c>
      <c r="I5036" s="29" t="n">
        <f aca="false">INDEX(Einstellungen!$B$27:$B$50,19)</f>
        <v>1.35</v>
      </c>
      <c r="J5036" s="29" t="n">
        <f aca="false">F5036*I5036</f>
        <v>46.8760635</v>
      </c>
    </row>
    <row r="5037" customFormat="false" ht="15" hidden="false" customHeight="false" outlineLevel="0" collapsed="false">
      <c r="A5037" s="28" t="n">
        <v>45790</v>
      </c>
      <c r="B5037" s="21" t="s">
        <v>131</v>
      </c>
      <c r="C5037" s="21" t="s">
        <v>141</v>
      </c>
      <c r="D5037" s="29" t="n">
        <v>151.07</v>
      </c>
      <c r="E5037" s="29" t="n">
        <f aca="false">D5037/10</f>
        <v>15.107</v>
      </c>
      <c r="F5037" s="29" t="n">
        <f aca="false">(E5037+Einstellungen!$B$20)*(1+Einstellungen!$B$10)</f>
        <v>40.17797</v>
      </c>
      <c r="G5037" s="21" t="str">
        <f aca="false">IF(F5037&lt;Einstellungen!$B$5,"ja","nein")</f>
        <v>nein</v>
      </c>
      <c r="H5037" s="21" t="s">
        <v>20</v>
      </c>
      <c r="I5037" s="29" t="n">
        <f aca="false">INDEX(Einstellungen!$B$27:$B$50,20)</f>
        <v>1.45</v>
      </c>
      <c r="J5037" s="29" t="n">
        <f aca="false">F5037*I5037</f>
        <v>58.2580565</v>
      </c>
    </row>
    <row r="5038" customFormat="false" ht="15" hidden="false" customHeight="false" outlineLevel="0" collapsed="false">
      <c r="A5038" s="28" t="n">
        <v>45790</v>
      </c>
      <c r="B5038" s="21" t="s">
        <v>132</v>
      </c>
      <c r="C5038" s="21" t="s">
        <v>141</v>
      </c>
      <c r="D5038" s="29" t="n">
        <v>223.58</v>
      </c>
      <c r="E5038" s="29" t="n">
        <f aca="false">D5038/10</f>
        <v>22.358</v>
      </c>
      <c r="F5038" s="29" t="n">
        <f aca="false">(E5038+Einstellungen!$B$20)*(1+Einstellungen!$B$10)</f>
        <v>48.80666</v>
      </c>
      <c r="G5038" s="21" t="str">
        <f aca="false">IF(F5038&lt;Einstellungen!$B$5,"ja","nein")</f>
        <v>nein</v>
      </c>
      <c r="H5038" s="21" t="s">
        <v>20</v>
      </c>
      <c r="I5038" s="29" t="n">
        <f aca="false">INDEX(Einstellungen!$B$27:$B$50,21)</f>
        <v>1.4</v>
      </c>
      <c r="J5038" s="29" t="n">
        <f aca="false">F5038*I5038</f>
        <v>68.329324</v>
      </c>
    </row>
    <row r="5039" customFormat="false" ht="15" hidden="false" customHeight="false" outlineLevel="0" collapsed="false">
      <c r="A5039" s="28" t="n">
        <v>45790</v>
      </c>
      <c r="B5039" s="21" t="s">
        <v>133</v>
      </c>
      <c r="C5039" s="21" t="s">
        <v>141</v>
      </c>
      <c r="D5039" s="29" t="n">
        <v>148.96</v>
      </c>
      <c r="E5039" s="29" t="n">
        <f aca="false">D5039/10</f>
        <v>14.896</v>
      </c>
      <c r="F5039" s="29" t="n">
        <f aca="false">(E5039+Einstellungen!$B$20)*(1+Einstellungen!$B$10)</f>
        <v>39.92688</v>
      </c>
      <c r="G5039" s="21" t="str">
        <f aca="false">IF(F5039&lt;Einstellungen!$B$5,"ja","nein")</f>
        <v>nein</v>
      </c>
      <c r="H5039" s="21" t="s">
        <v>20</v>
      </c>
      <c r="I5039" s="29" t="n">
        <f aca="false">INDEX(Einstellungen!$B$27:$B$50,22)</f>
        <v>1.25</v>
      </c>
      <c r="J5039" s="29" t="n">
        <f aca="false">F5039*I5039</f>
        <v>49.9086</v>
      </c>
    </row>
    <row r="5040" customFormat="false" ht="15" hidden="false" customHeight="false" outlineLevel="0" collapsed="false">
      <c r="A5040" s="28" t="n">
        <v>45790</v>
      </c>
      <c r="B5040" s="21" t="s">
        <v>134</v>
      </c>
      <c r="C5040" s="21" t="s">
        <v>141</v>
      </c>
      <c r="D5040" s="29" t="n">
        <v>111.97</v>
      </c>
      <c r="E5040" s="29" t="n">
        <f aca="false">D5040/10</f>
        <v>11.197</v>
      </c>
      <c r="F5040" s="29" t="n">
        <f aca="false">(E5040+Einstellungen!$B$20)*(1+Einstellungen!$B$10)</f>
        <v>35.52507</v>
      </c>
      <c r="G5040" s="21" t="str">
        <f aca="false">IF(F5040&lt;Einstellungen!$B$5,"ja","nein")</f>
        <v>nein</v>
      </c>
      <c r="H5040" s="21" t="s">
        <v>20</v>
      </c>
      <c r="I5040" s="29" t="n">
        <f aca="false">INDEX(Einstellungen!$B$27:$B$50,23)</f>
        <v>1.05</v>
      </c>
      <c r="J5040" s="29" t="n">
        <f aca="false">F5040*I5040</f>
        <v>37.3013235</v>
      </c>
    </row>
    <row r="5041" customFormat="false" ht="15" hidden="false" customHeight="false" outlineLevel="0" collapsed="false">
      <c r="A5041" s="28" t="n">
        <v>45790</v>
      </c>
      <c r="B5041" s="21" t="s">
        <v>135</v>
      </c>
      <c r="C5041" s="21" t="s">
        <v>141</v>
      </c>
      <c r="D5041" s="29" t="n">
        <v>102.63</v>
      </c>
      <c r="E5041" s="29" t="n">
        <f aca="false">D5041/10</f>
        <v>10.263</v>
      </c>
      <c r="F5041" s="29" t="n">
        <f aca="false">(E5041+Einstellungen!$B$20)*(1+Einstellungen!$B$10)</f>
        <v>34.41361</v>
      </c>
      <c r="G5041" s="21" t="str">
        <f aca="false">IF(F5041&lt;Einstellungen!$B$5,"ja","nein")</f>
        <v>nein</v>
      </c>
      <c r="H5041" s="21" t="s">
        <v>20</v>
      </c>
      <c r="I5041" s="29" t="n">
        <f aca="false">INDEX(Einstellungen!$B$27:$B$50,24)</f>
        <v>0.8</v>
      </c>
      <c r="J5041" s="29" t="n">
        <f aca="false">F5041*I5041</f>
        <v>27.530888</v>
      </c>
    </row>
    <row r="5042" customFormat="false" ht="15" hidden="false" customHeight="false" outlineLevel="0" collapsed="false">
      <c r="A5042" s="28" t="n">
        <v>45791</v>
      </c>
      <c r="B5042" s="21" t="s">
        <v>111</v>
      </c>
      <c r="C5042" s="21" t="s">
        <v>112</v>
      </c>
      <c r="D5042" s="29" t="n">
        <v>102.78</v>
      </c>
      <c r="E5042" s="29" t="n">
        <f aca="false">D5042/10</f>
        <v>10.278</v>
      </c>
      <c r="F5042" s="29" t="n">
        <f aca="false">(E5042+Einstellungen!$B$20)*(1+Einstellungen!$B$10)</f>
        <v>34.43146</v>
      </c>
      <c r="G5042" s="21" t="str">
        <f aca="false">IF(F5042&lt;Einstellungen!$B$5,"ja","nein")</f>
        <v>nein</v>
      </c>
      <c r="H5042" s="21" t="s">
        <v>20</v>
      </c>
      <c r="I5042" s="29" t="n">
        <f aca="false">INDEX(Einstellungen!$B$27:$B$50,1)</f>
        <v>0.6</v>
      </c>
      <c r="J5042" s="29" t="n">
        <f aca="false">F5042*I5042</f>
        <v>20.658876</v>
      </c>
    </row>
    <row r="5043" customFormat="false" ht="15" hidden="false" customHeight="false" outlineLevel="0" collapsed="false">
      <c r="A5043" s="28" t="n">
        <v>45791</v>
      </c>
      <c r="B5043" s="21" t="s">
        <v>113</v>
      </c>
      <c r="C5043" s="21" t="s">
        <v>112</v>
      </c>
      <c r="D5043" s="29" t="n">
        <v>97.3</v>
      </c>
      <c r="E5043" s="29" t="n">
        <f aca="false">D5043/10</f>
        <v>9.73</v>
      </c>
      <c r="F5043" s="29" t="n">
        <f aca="false">(E5043+Einstellungen!$B$20)*(1+Einstellungen!$B$10)</f>
        <v>33.77934</v>
      </c>
      <c r="G5043" s="21" t="str">
        <f aca="false">IF(F5043&lt;Einstellungen!$B$5,"ja","nein")</f>
        <v>nein</v>
      </c>
      <c r="H5043" s="21" t="s">
        <v>20</v>
      </c>
      <c r="I5043" s="29" t="n">
        <f aca="false">INDEX(Einstellungen!$B$27:$B$50,2)</f>
        <v>0.5</v>
      </c>
      <c r="J5043" s="29" t="n">
        <f aca="false">F5043*I5043</f>
        <v>16.88967</v>
      </c>
    </row>
    <row r="5044" customFormat="false" ht="15" hidden="false" customHeight="false" outlineLevel="0" collapsed="false">
      <c r="A5044" s="28" t="n">
        <v>45791</v>
      </c>
      <c r="B5044" s="21" t="s">
        <v>114</v>
      </c>
      <c r="C5044" s="21" t="s">
        <v>112</v>
      </c>
      <c r="D5044" s="29" t="n">
        <v>95.41</v>
      </c>
      <c r="E5044" s="29" t="n">
        <f aca="false">D5044/10</f>
        <v>9.541</v>
      </c>
      <c r="F5044" s="29" t="n">
        <f aca="false">(E5044+Einstellungen!$B$20)*(1+Einstellungen!$B$10)</f>
        <v>33.55443</v>
      </c>
      <c r="G5044" s="21" t="str">
        <f aca="false">IF(F5044&lt;Einstellungen!$B$5,"ja","nein")</f>
        <v>nein</v>
      </c>
      <c r="H5044" s="21" t="s">
        <v>20</v>
      </c>
      <c r="I5044" s="29" t="n">
        <f aca="false">INDEX(Einstellungen!$B$27:$B$50,3)</f>
        <v>0.45</v>
      </c>
      <c r="J5044" s="29" t="n">
        <f aca="false">F5044*I5044</f>
        <v>15.0994935</v>
      </c>
    </row>
    <row r="5045" customFormat="false" ht="15" hidden="false" customHeight="false" outlineLevel="0" collapsed="false">
      <c r="A5045" s="28" t="n">
        <v>45791</v>
      </c>
      <c r="B5045" s="21" t="s">
        <v>115</v>
      </c>
      <c r="C5045" s="21" t="s">
        <v>112</v>
      </c>
      <c r="D5045" s="29" t="n">
        <v>96.96</v>
      </c>
      <c r="E5045" s="29" t="n">
        <f aca="false">D5045/10</f>
        <v>9.696</v>
      </c>
      <c r="F5045" s="29" t="n">
        <f aca="false">(E5045+Einstellungen!$B$20)*(1+Einstellungen!$B$10)</f>
        <v>33.73888</v>
      </c>
      <c r="G5045" s="21" t="str">
        <f aca="false">IF(F5045&lt;Einstellungen!$B$5,"ja","nein")</f>
        <v>nein</v>
      </c>
      <c r="H5045" s="21" t="s">
        <v>20</v>
      </c>
      <c r="I5045" s="29" t="n">
        <f aca="false">INDEX(Einstellungen!$B$27:$B$50,4)</f>
        <v>0.45</v>
      </c>
      <c r="J5045" s="29" t="n">
        <f aca="false">F5045*I5045</f>
        <v>15.182496</v>
      </c>
    </row>
    <row r="5046" customFormat="false" ht="15" hidden="false" customHeight="false" outlineLevel="0" collapsed="false">
      <c r="A5046" s="28" t="n">
        <v>45791</v>
      </c>
      <c r="B5046" s="21" t="s">
        <v>116</v>
      </c>
      <c r="C5046" s="21" t="s">
        <v>112</v>
      </c>
      <c r="D5046" s="29" t="n">
        <v>98.56</v>
      </c>
      <c r="E5046" s="29" t="n">
        <f aca="false">D5046/10</f>
        <v>9.856</v>
      </c>
      <c r="F5046" s="29" t="n">
        <f aca="false">(E5046+Einstellungen!$B$20)*(1+Einstellungen!$B$10)</f>
        <v>33.92928</v>
      </c>
      <c r="G5046" s="21" t="str">
        <f aca="false">IF(F5046&lt;Einstellungen!$B$5,"ja","nein")</f>
        <v>nein</v>
      </c>
      <c r="H5046" s="21" t="s">
        <v>20</v>
      </c>
      <c r="I5046" s="29" t="n">
        <f aca="false">INDEX(Einstellungen!$B$27:$B$50,5)</f>
        <v>0.45</v>
      </c>
      <c r="J5046" s="29" t="n">
        <f aca="false">F5046*I5046</f>
        <v>15.268176</v>
      </c>
    </row>
    <row r="5047" customFormat="false" ht="15" hidden="false" customHeight="false" outlineLevel="0" collapsed="false">
      <c r="A5047" s="28" t="n">
        <v>45791</v>
      </c>
      <c r="B5047" s="21" t="s">
        <v>117</v>
      </c>
      <c r="C5047" s="21" t="s">
        <v>112</v>
      </c>
      <c r="D5047" s="29" t="n">
        <v>103.94</v>
      </c>
      <c r="E5047" s="29" t="n">
        <f aca="false">D5047/10</f>
        <v>10.394</v>
      </c>
      <c r="F5047" s="29" t="n">
        <f aca="false">(E5047+Einstellungen!$B$20)*(1+Einstellungen!$B$10)</f>
        <v>34.5695</v>
      </c>
      <c r="G5047" s="21" t="str">
        <f aca="false">IF(F5047&lt;Einstellungen!$B$5,"ja","nein")</f>
        <v>nein</v>
      </c>
      <c r="H5047" s="21" t="s">
        <v>20</v>
      </c>
      <c r="I5047" s="29" t="n">
        <f aca="false">INDEX(Einstellungen!$B$27:$B$50,6)</f>
        <v>0.5</v>
      </c>
      <c r="J5047" s="29" t="n">
        <f aca="false">F5047*I5047</f>
        <v>17.28475</v>
      </c>
    </row>
    <row r="5048" customFormat="false" ht="15" hidden="false" customHeight="false" outlineLevel="0" collapsed="false">
      <c r="A5048" s="28" t="n">
        <v>45791</v>
      </c>
      <c r="B5048" s="21" t="s">
        <v>118</v>
      </c>
      <c r="C5048" s="21" t="s">
        <v>112</v>
      </c>
      <c r="D5048" s="29" t="n">
        <v>128.58</v>
      </c>
      <c r="E5048" s="29" t="n">
        <f aca="false">D5048/10</f>
        <v>12.858</v>
      </c>
      <c r="F5048" s="29" t="n">
        <f aca="false">(E5048+Einstellungen!$B$20)*(1+Einstellungen!$B$10)</f>
        <v>37.50166</v>
      </c>
      <c r="G5048" s="21" t="str">
        <f aca="false">IF(F5048&lt;Einstellungen!$B$5,"ja","nein")</f>
        <v>nein</v>
      </c>
      <c r="H5048" s="21" t="s">
        <v>20</v>
      </c>
      <c r="I5048" s="29" t="n">
        <f aca="false">INDEX(Einstellungen!$B$27:$B$50,7)</f>
        <v>0.7</v>
      </c>
      <c r="J5048" s="29" t="n">
        <f aca="false">F5048*I5048</f>
        <v>26.251162</v>
      </c>
    </row>
    <row r="5049" customFormat="false" ht="15" hidden="false" customHeight="false" outlineLevel="0" collapsed="false">
      <c r="A5049" s="28" t="n">
        <v>45791</v>
      </c>
      <c r="B5049" s="21" t="s">
        <v>119</v>
      </c>
      <c r="C5049" s="21" t="s">
        <v>112</v>
      </c>
      <c r="D5049" s="29" t="n">
        <v>122.51</v>
      </c>
      <c r="E5049" s="29" t="n">
        <f aca="false">D5049/10</f>
        <v>12.251</v>
      </c>
      <c r="F5049" s="29" t="n">
        <f aca="false">(E5049+Einstellungen!$B$20)*(1+Einstellungen!$B$10)</f>
        <v>36.77933</v>
      </c>
      <c r="G5049" s="21" t="str">
        <f aca="false">IF(F5049&lt;Einstellungen!$B$5,"ja","nein")</f>
        <v>nein</v>
      </c>
      <c r="H5049" s="21" t="s">
        <v>20</v>
      </c>
      <c r="I5049" s="29" t="n">
        <f aca="false">INDEX(Einstellungen!$B$27:$B$50,8)</f>
        <v>0.95</v>
      </c>
      <c r="J5049" s="29" t="n">
        <f aca="false">F5049*I5049</f>
        <v>34.9403635</v>
      </c>
    </row>
    <row r="5050" customFormat="false" ht="15" hidden="false" customHeight="false" outlineLevel="0" collapsed="false">
      <c r="A5050" s="28" t="n">
        <v>45791</v>
      </c>
      <c r="B5050" s="21" t="s">
        <v>120</v>
      </c>
      <c r="C5050" s="21" t="s">
        <v>112</v>
      </c>
      <c r="D5050" s="29" t="n">
        <v>99.56</v>
      </c>
      <c r="E5050" s="29" t="n">
        <f aca="false">D5050/10</f>
        <v>9.956</v>
      </c>
      <c r="F5050" s="29" t="n">
        <f aca="false">(E5050+Einstellungen!$B$20)*(1+Einstellungen!$B$10)</f>
        <v>34.04828</v>
      </c>
      <c r="G5050" s="21" t="str">
        <f aca="false">IF(F5050&lt;Einstellungen!$B$5,"ja","nein")</f>
        <v>nein</v>
      </c>
      <c r="H5050" s="21" t="s">
        <v>20</v>
      </c>
      <c r="I5050" s="29" t="n">
        <f aca="false">INDEX(Einstellungen!$B$27:$B$50,9)</f>
        <v>1.05</v>
      </c>
      <c r="J5050" s="29" t="n">
        <f aca="false">F5050*I5050</f>
        <v>35.750694</v>
      </c>
    </row>
    <row r="5051" customFormat="false" ht="15" hidden="false" customHeight="false" outlineLevel="0" collapsed="false">
      <c r="A5051" s="28" t="n">
        <v>45791</v>
      </c>
      <c r="B5051" s="21" t="s">
        <v>121</v>
      </c>
      <c r="C5051" s="21" t="s">
        <v>112</v>
      </c>
      <c r="D5051" s="29" t="n">
        <v>70.92</v>
      </c>
      <c r="E5051" s="29" t="n">
        <f aca="false">D5051/10</f>
        <v>7.092</v>
      </c>
      <c r="F5051" s="29" t="n">
        <f aca="false">(E5051+Einstellungen!$B$20)*(1+Einstellungen!$B$10)</f>
        <v>30.64012</v>
      </c>
      <c r="G5051" s="21" t="str">
        <f aca="false">IF(F5051&lt;Einstellungen!$B$5,"ja","nein")</f>
        <v>nein</v>
      </c>
      <c r="H5051" s="21" t="s">
        <v>20</v>
      </c>
      <c r="I5051" s="29" t="n">
        <f aca="false">INDEX(Einstellungen!$B$27:$B$50,10)</f>
        <v>1.05</v>
      </c>
      <c r="J5051" s="29" t="n">
        <f aca="false">F5051*I5051</f>
        <v>32.172126</v>
      </c>
    </row>
    <row r="5052" customFormat="false" ht="15" hidden="false" customHeight="false" outlineLevel="0" collapsed="false">
      <c r="A5052" s="28" t="n">
        <v>45791</v>
      </c>
      <c r="B5052" s="21" t="s">
        <v>122</v>
      </c>
      <c r="C5052" s="21" t="s">
        <v>112</v>
      </c>
      <c r="D5052" s="29" t="n">
        <v>0.2</v>
      </c>
      <c r="E5052" s="29" t="n">
        <f aca="false">D5052/10</f>
        <v>0.02</v>
      </c>
      <c r="F5052" s="29" t="n">
        <f aca="false">(E5052+Einstellungen!$B$20)*(1+Einstellungen!$B$10)</f>
        <v>22.22444</v>
      </c>
      <c r="G5052" s="21" t="str">
        <f aca="false">IF(F5052&lt;Einstellungen!$B$5,"ja","nein")</f>
        <v>ja</v>
      </c>
      <c r="H5052" s="21" t="s">
        <v>20</v>
      </c>
      <c r="I5052" s="29" t="n">
        <f aca="false">INDEX(Einstellungen!$B$27:$B$50,11)</f>
        <v>1.05</v>
      </c>
      <c r="J5052" s="29" t="n">
        <f aca="false">F5052*I5052</f>
        <v>23.335662</v>
      </c>
    </row>
    <row r="5053" customFormat="false" ht="15" hidden="false" customHeight="false" outlineLevel="0" collapsed="false">
      <c r="A5053" s="28" t="n">
        <v>45791</v>
      </c>
      <c r="B5053" s="21" t="s">
        <v>123</v>
      </c>
      <c r="C5053" s="21" t="s">
        <v>112</v>
      </c>
      <c r="D5053" s="29" t="n">
        <v>-1.67</v>
      </c>
      <c r="E5053" s="29" t="n">
        <f aca="false">D5053/10</f>
        <v>-0.167</v>
      </c>
      <c r="F5053" s="29" t="n">
        <f aca="false">(E5053+Einstellungen!$B$20)*(1+Einstellungen!$B$10)</f>
        <v>22.00191</v>
      </c>
      <c r="G5053" s="21" t="str">
        <f aca="false">IF(F5053&lt;Einstellungen!$B$5,"ja","nein")</f>
        <v>ja</v>
      </c>
      <c r="H5053" s="21" t="s">
        <v>20</v>
      </c>
      <c r="I5053" s="29" t="n">
        <f aca="false">INDEX(Einstellungen!$B$27:$B$50,12)</f>
        <v>1.1</v>
      </c>
      <c r="J5053" s="29" t="n">
        <f aca="false">F5053*I5053</f>
        <v>24.202101</v>
      </c>
    </row>
    <row r="5054" customFormat="false" ht="15" hidden="false" customHeight="false" outlineLevel="0" collapsed="false">
      <c r="A5054" s="28" t="n">
        <v>45791</v>
      </c>
      <c r="B5054" s="21" t="s">
        <v>124</v>
      </c>
      <c r="C5054" s="21" t="s">
        <v>112</v>
      </c>
      <c r="D5054" s="29" t="n">
        <v>-18.16</v>
      </c>
      <c r="E5054" s="29" t="n">
        <f aca="false">D5054/10</f>
        <v>-1.816</v>
      </c>
      <c r="F5054" s="29" t="n">
        <f aca="false">(E5054+Einstellungen!$B$20)*(1+Einstellungen!$B$10)</f>
        <v>20.0396</v>
      </c>
      <c r="G5054" s="21" t="str">
        <f aca="false">IF(F5054&lt;Einstellungen!$B$5,"ja","nein")</f>
        <v>ja</v>
      </c>
      <c r="H5054" s="21" t="s">
        <v>20</v>
      </c>
      <c r="I5054" s="29" t="n">
        <f aca="false">INDEX(Einstellungen!$B$27:$B$50,13)</f>
        <v>1.2</v>
      </c>
      <c r="J5054" s="29" t="n">
        <f aca="false">F5054*I5054</f>
        <v>24.04752</v>
      </c>
    </row>
    <row r="5055" customFormat="false" ht="15" hidden="false" customHeight="false" outlineLevel="0" collapsed="false">
      <c r="A5055" s="28" t="n">
        <v>45791</v>
      </c>
      <c r="B5055" s="21" t="s">
        <v>125</v>
      </c>
      <c r="C5055" s="21" t="s">
        <v>112</v>
      </c>
      <c r="D5055" s="29" t="n">
        <v>-29.91</v>
      </c>
      <c r="E5055" s="29" t="n">
        <f aca="false">D5055/10</f>
        <v>-2.991</v>
      </c>
      <c r="F5055" s="29" t="n">
        <f aca="false">(E5055+Einstellungen!$B$20)*(1+Einstellungen!$B$10)</f>
        <v>18.64135</v>
      </c>
      <c r="G5055" s="21" t="str">
        <f aca="false">IF(F5055&lt;Einstellungen!$B$5,"ja","nein")</f>
        <v>ja</v>
      </c>
      <c r="H5055" s="21" t="s">
        <v>20</v>
      </c>
      <c r="I5055" s="29" t="n">
        <f aca="false">INDEX(Einstellungen!$B$27:$B$50,14)</f>
        <v>1.15</v>
      </c>
      <c r="J5055" s="29" t="n">
        <f aca="false">F5055*I5055</f>
        <v>21.4375525</v>
      </c>
    </row>
    <row r="5056" customFormat="false" ht="15" hidden="false" customHeight="false" outlineLevel="0" collapsed="false">
      <c r="A5056" s="28" t="n">
        <v>45791</v>
      </c>
      <c r="B5056" s="21" t="s">
        <v>126</v>
      </c>
      <c r="C5056" s="21" t="s">
        <v>112</v>
      </c>
      <c r="D5056" s="29" t="n">
        <v>-31.82</v>
      </c>
      <c r="E5056" s="29" t="n">
        <f aca="false">D5056/10</f>
        <v>-3.182</v>
      </c>
      <c r="F5056" s="29" t="n">
        <f aca="false">(E5056+Einstellungen!$B$20)*(1+Einstellungen!$B$10)</f>
        <v>18.41406</v>
      </c>
      <c r="G5056" s="21" t="str">
        <f aca="false">IF(F5056&lt;Einstellungen!$B$5,"ja","nein")</f>
        <v>ja</v>
      </c>
      <c r="H5056" s="21" t="s">
        <v>20</v>
      </c>
      <c r="I5056" s="29" t="n">
        <f aca="false">INDEX(Einstellungen!$B$27:$B$50,15)</f>
        <v>1</v>
      </c>
      <c r="J5056" s="29" t="n">
        <f aca="false">F5056*I5056</f>
        <v>18.41406</v>
      </c>
    </row>
    <row r="5057" customFormat="false" ht="15" hidden="false" customHeight="false" outlineLevel="0" collapsed="false">
      <c r="A5057" s="28" t="n">
        <v>45791</v>
      </c>
      <c r="B5057" s="21" t="s">
        <v>127</v>
      </c>
      <c r="C5057" s="21" t="s">
        <v>112</v>
      </c>
      <c r="D5057" s="29" t="n">
        <v>-12.79</v>
      </c>
      <c r="E5057" s="29" t="n">
        <f aca="false">D5057/10</f>
        <v>-1.279</v>
      </c>
      <c r="F5057" s="29" t="n">
        <f aca="false">(E5057+Einstellungen!$B$20)*(1+Einstellungen!$B$10)</f>
        <v>20.67863</v>
      </c>
      <c r="G5057" s="21" t="str">
        <f aca="false">IF(F5057&lt;Einstellungen!$B$5,"ja","nein")</f>
        <v>ja</v>
      </c>
      <c r="H5057" s="21" t="s">
        <v>20</v>
      </c>
      <c r="I5057" s="29" t="n">
        <f aca="false">INDEX(Einstellungen!$B$27:$B$50,16)</f>
        <v>0.95</v>
      </c>
      <c r="J5057" s="29" t="n">
        <f aca="false">F5057*I5057</f>
        <v>19.6446985</v>
      </c>
    </row>
    <row r="5058" customFormat="false" ht="15" hidden="false" customHeight="false" outlineLevel="0" collapsed="false">
      <c r="A5058" s="28" t="n">
        <v>45791</v>
      </c>
      <c r="B5058" s="21" t="s">
        <v>128</v>
      </c>
      <c r="C5058" s="21" t="s">
        <v>112</v>
      </c>
      <c r="D5058" s="29" t="n">
        <v>-1.33</v>
      </c>
      <c r="E5058" s="29" t="n">
        <f aca="false">D5058/10</f>
        <v>-0.133</v>
      </c>
      <c r="F5058" s="29" t="n">
        <f aca="false">(E5058+Einstellungen!$B$20)*(1+Einstellungen!$B$10)</f>
        <v>22.04237</v>
      </c>
      <c r="G5058" s="21" t="str">
        <f aca="false">IF(F5058&lt;Einstellungen!$B$5,"ja","nein")</f>
        <v>ja</v>
      </c>
      <c r="H5058" s="21" t="s">
        <v>20</v>
      </c>
      <c r="I5058" s="29" t="n">
        <f aca="false">INDEX(Einstellungen!$B$27:$B$50,17)</f>
        <v>0.95</v>
      </c>
      <c r="J5058" s="29" t="n">
        <f aca="false">F5058*I5058</f>
        <v>20.9402515</v>
      </c>
    </row>
    <row r="5059" customFormat="false" ht="15" hidden="false" customHeight="false" outlineLevel="0" collapsed="false">
      <c r="A5059" s="28" t="n">
        <v>45791</v>
      </c>
      <c r="B5059" s="21" t="s">
        <v>129</v>
      </c>
      <c r="C5059" s="21" t="s">
        <v>112</v>
      </c>
      <c r="D5059" s="29" t="n">
        <v>30.94</v>
      </c>
      <c r="E5059" s="29" t="n">
        <f aca="false">D5059/10</f>
        <v>3.094</v>
      </c>
      <c r="F5059" s="29" t="n">
        <f aca="false">(E5059+Einstellungen!$B$20)*(1+Einstellungen!$B$10)</f>
        <v>25.8825</v>
      </c>
      <c r="G5059" s="21" t="str">
        <f aca="false">IF(F5059&lt;Einstellungen!$B$5,"ja","nein")</f>
        <v>ja</v>
      </c>
      <c r="H5059" s="21" t="s">
        <v>20</v>
      </c>
      <c r="I5059" s="29" t="n">
        <f aca="false">INDEX(Einstellungen!$B$27:$B$50,18)</f>
        <v>1.1</v>
      </c>
      <c r="J5059" s="29" t="n">
        <f aca="false">F5059*I5059</f>
        <v>28.47075</v>
      </c>
    </row>
    <row r="5060" customFormat="false" ht="15" hidden="false" customHeight="false" outlineLevel="0" collapsed="false">
      <c r="A5060" s="28" t="n">
        <v>45791</v>
      </c>
      <c r="B5060" s="21" t="s">
        <v>130</v>
      </c>
      <c r="C5060" s="21" t="s">
        <v>112</v>
      </c>
      <c r="D5060" s="29" t="n">
        <v>91.6</v>
      </c>
      <c r="E5060" s="29" t="n">
        <f aca="false">D5060/10</f>
        <v>9.16</v>
      </c>
      <c r="F5060" s="29" t="n">
        <f aca="false">(E5060+Einstellungen!$B$20)*(1+Einstellungen!$B$10)</f>
        <v>33.10104</v>
      </c>
      <c r="G5060" s="21" t="str">
        <f aca="false">IF(F5060&lt;Einstellungen!$B$5,"ja","nein")</f>
        <v>nein</v>
      </c>
      <c r="H5060" s="21" t="s">
        <v>20</v>
      </c>
      <c r="I5060" s="29" t="n">
        <f aca="false">INDEX(Einstellungen!$B$27:$B$50,19)</f>
        <v>1.35</v>
      </c>
      <c r="J5060" s="29" t="n">
        <f aca="false">F5060*I5060</f>
        <v>44.686404</v>
      </c>
    </row>
    <row r="5061" customFormat="false" ht="15" hidden="false" customHeight="false" outlineLevel="0" collapsed="false">
      <c r="A5061" s="28" t="n">
        <v>45791</v>
      </c>
      <c r="B5061" s="21" t="s">
        <v>131</v>
      </c>
      <c r="C5061" s="21" t="s">
        <v>112</v>
      </c>
      <c r="D5061" s="29" t="n">
        <v>114</v>
      </c>
      <c r="E5061" s="29" t="n">
        <f aca="false">D5061/10</f>
        <v>11.4</v>
      </c>
      <c r="F5061" s="29" t="n">
        <f aca="false">(E5061+Einstellungen!$B$20)*(1+Einstellungen!$B$10)</f>
        <v>35.76664</v>
      </c>
      <c r="G5061" s="21" t="str">
        <f aca="false">IF(F5061&lt;Einstellungen!$B$5,"ja","nein")</f>
        <v>nein</v>
      </c>
      <c r="H5061" s="21" t="s">
        <v>20</v>
      </c>
      <c r="I5061" s="29" t="n">
        <f aca="false">INDEX(Einstellungen!$B$27:$B$50,20)</f>
        <v>1.45</v>
      </c>
      <c r="J5061" s="29" t="n">
        <f aca="false">F5061*I5061</f>
        <v>51.861628</v>
      </c>
    </row>
    <row r="5062" customFormat="false" ht="15" hidden="false" customHeight="false" outlineLevel="0" collapsed="false">
      <c r="A5062" s="28" t="n">
        <v>45791</v>
      </c>
      <c r="B5062" s="21" t="s">
        <v>132</v>
      </c>
      <c r="C5062" s="21" t="s">
        <v>112</v>
      </c>
      <c r="D5062" s="29" t="n">
        <v>158.45</v>
      </c>
      <c r="E5062" s="29" t="n">
        <f aca="false">D5062/10</f>
        <v>15.845</v>
      </c>
      <c r="F5062" s="29" t="n">
        <f aca="false">(E5062+Einstellungen!$B$20)*(1+Einstellungen!$B$10)</f>
        <v>41.05619</v>
      </c>
      <c r="G5062" s="21" t="str">
        <f aca="false">IF(F5062&lt;Einstellungen!$B$5,"ja","nein")</f>
        <v>nein</v>
      </c>
      <c r="H5062" s="21" t="s">
        <v>20</v>
      </c>
      <c r="I5062" s="29" t="n">
        <f aca="false">INDEX(Einstellungen!$B$27:$B$50,21)</f>
        <v>1.4</v>
      </c>
      <c r="J5062" s="29" t="n">
        <f aca="false">F5062*I5062</f>
        <v>57.478666</v>
      </c>
    </row>
    <row r="5063" customFormat="false" ht="15" hidden="false" customHeight="false" outlineLevel="0" collapsed="false">
      <c r="A5063" s="28" t="n">
        <v>45791</v>
      </c>
      <c r="B5063" s="21" t="s">
        <v>133</v>
      </c>
      <c r="C5063" s="21" t="s">
        <v>112</v>
      </c>
      <c r="D5063" s="29" t="n">
        <v>132.59</v>
      </c>
      <c r="E5063" s="29" t="n">
        <f aca="false">D5063/10</f>
        <v>13.259</v>
      </c>
      <c r="F5063" s="29" t="n">
        <f aca="false">(E5063+Einstellungen!$B$20)*(1+Einstellungen!$B$10)</f>
        <v>37.97885</v>
      </c>
      <c r="G5063" s="21" t="str">
        <f aca="false">IF(F5063&lt;Einstellungen!$B$5,"ja","nein")</f>
        <v>nein</v>
      </c>
      <c r="H5063" s="21" t="s">
        <v>20</v>
      </c>
      <c r="I5063" s="29" t="n">
        <f aca="false">INDEX(Einstellungen!$B$27:$B$50,22)</f>
        <v>1.25</v>
      </c>
      <c r="J5063" s="29" t="n">
        <f aca="false">F5063*I5063</f>
        <v>47.4735625</v>
      </c>
    </row>
    <row r="5064" customFormat="false" ht="15" hidden="false" customHeight="false" outlineLevel="0" collapsed="false">
      <c r="A5064" s="28" t="n">
        <v>45791</v>
      </c>
      <c r="B5064" s="21" t="s">
        <v>134</v>
      </c>
      <c r="C5064" s="21" t="s">
        <v>112</v>
      </c>
      <c r="D5064" s="29" t="n">
        <v>109.08</v>
      </c>
      <c r="E5064" s="29" t="n">
        <f aca="false">D5064/10</f>
        <v>10.908</v>
      </c>
      <c r="F5064" s="29" t="n">
        <f aca="false">(E5064+Einstellungen!$B$20)*(1+Einstellungen!$B$10)</f>
        <v>35.18116</v>
      </c>
      <c r="G5064" s="21" t="str">
        <f aca="false">IF(F5064&lt;Einstellungen!$B$5,"ja","nein")</f>
        <v>nein</v>
      </c>
      <c r="H5064" s="21" t="s">
        <v>20</v>
      </c>
      <c r="I5064" s="29" t="n">
        <f aca="false">INDEX(Einstellungen!$B$27:$B$50,23)</f>
        <v>1.05</v>
      </c>
      <c r="J5064" s="29" t="n">
        <f aca="false">F5064*I5064</f>
        <v>36.940218</v>
      </c>
    </row>
    <row r="5065" customFormat="false" ht="15" hidden="false" customHeight="false" outlineLevel="0" collapsed="false">
      <c r="A5065" s="28" t="n">
        <v>45791</v>
      </c>
      <c r="B5065" s="21" t="s">
        <v>135</v>
      </c>
      <c r="C5065" s="21" t="s">
        <v>112</v>
      </c>
      <c r="D5065" s="29" t="n">
        <v>99.86</v>
      </c>
      <c r="E5065" s="29" t="n">
        <f aca="false">D5065/10</f>
        <v>9.986</v>
      </c>
      <c r="F5065" s="29" t="n">
        <f aca="false">(E5065+Einstellungen!$B$20)*(1+Einstellungen!$B$10)</f>
        <v>34.08398</v>
      </c>
      <c r="G5065" s="21" t="str">
        <f aca="false">IF(F5065&lt;Einstellungen!$B$5,"ja","nein")</f>
        <v>nein</v>
      </c>
      <c r="H5065" s="21" t="s">
        <v>20</v>
      </c>
      <c r="I5065" s="29" t="n">
        <f aca="false">INDEX(Einstellungen!$B$27:$B$50,24)</f>
        <v>0.8</v>
      </c>
      <c r="J5065" s="29" t="n">
        <f aca="false">F5065*I5065</f>
        <v>27.267184</v>
      </c>
    </row>
    <row r="5066" customFormat="false" ht="15" hidden="false" customHeight="false" outlineLevel="0" collapsed="false">
      <c r="A5066" s="28" t="n">
        <v>45792</v>
      </c>
      <c r="B5066" s="21" t="s">
        <v>111</v>
      </c>
      <c r="C5066" s="21" t="s">
        <v>136</v>
      </c>
      <c r="D5066" s="29" t="n">
        <v>98.06</v>
      </c>
      <c r="E5066" s="29" t="n">
        <f aca="false">D5066/10</f>
        <v>9.806</v>
      </c>
      <c r="F5066" s="29" t="n">
        <f aca="false">(E5066+Einstellungen!$B$20)*(1+Einstellungen!$B$10)</f>
        <v>33.86978</v>
      </c>
      <c r="G5066" s="21" t="str">
        <f aca="false">IF(F5066&lt;Einstellungen!$B$5,"ja","nein")</f>
        <v>nein</v>
      </c>
      <c r="H5066" s="21" t="s">
        <v>20</v>
      </c>
      <c r="I5066" s="29" t="n">
        <f aca="false">INDEX(Einstellungen!$B$27:$B$50,1)</f>
        <v>0.6</v>
      </c>
      <c r="J5066" s="29" t="n">
        <f aca="false">F5066*I5066</f>
        <v>20.321868</v>
      </c>
    </row>
    <row r="5067" customFormat="false" ht="15" hidden="false" customHeight="false" outlineLevel="0" collapsed="false">
      <c r="A5067" s="28" t="n">
        <v>45792</v>
      </c>
      <c r="B5067" s="21" t="s">
        <v>113</v>
      </c>
      <c r="C5067" s="21" t="s">
        <v>136</v>
      </c>
      <c r="D5067" s="29" t="n">
        <v>89.88</v>
      </c>
      <c r="E5067" s="29" t="n">
        <f aca="false">D5067/10</f>
        <v>8.988</v>
      </c>
      <c r="F5067" s="29" t="n">
        <f aca="false">(E5067+Einstellungen!$B$20)*(1+Einstellungen!$B$10)</f>
        <v>32.89636</v>
      </c>
      <c r="G5067" s="21" t="str">
        <f aca="false">IF(F5067&lt;Einstellungen!$B$5,"ja","nein")</f>
        <v>nein</v>
      </c>
      <c r="H5067" s="21" t="s">
        <v>20</v>
      </c>
      <c r="I5067" s="29" t="n">
        <f aca="false">INDEX(Einstellungen!$B$27:$B$50,2)</f>
        <v>0.5</v>
      </c>
      <c r="J5067" s="29" t="n">
        <f aca="false">F5067*I5067</f>
        <v>16.44818</v>
      </c>
    </row>
    <row r="5068" customFormat="false" ht="15" hidden="false" customHeight="false" outlineLevel="0" collapsed="false">
      <c r="A5068" s="28" t="n">
        <v>45792</v>
      </c>
      <c r="B5068" s="21" t="s">
        <v>114</v>
      </c>
      <c r="C5068" s="21" t="s">
        <v>136</v>
      </c>
      <c r="D5068" s="29" t="n">
        <v>87.8</v>
      </c>
      <c r="E5068" s="29" t="n">
        <f aca="false">D5068/10</f>
        <v>8.78</v>
      </c>
      <c r="F5068" s="29" t="n">
        <f aca="false">(E5068+Einstellungen!$B$20)*(1+Einstellungen!$B$10)</f>
        <v>32.64884</v>
      </c>
      <c r="G5068" s="21" t="str">
        <f aca="false">IF(F5068&lt;Einstellungen!$B$5,"ja","nein")</f>
        <v>nein</v>
      </c>
      <c r="H5068" s="21" t="s">
        <v>20</v>
      </c>
      <c r="I5068" s="29" t="n">
        <f aca="false">INDEX(Einstellungen!$B$27:$B$50,3)</f>
        <v>0.45</v>
      </c>
      <c r="J5068" s="29" t="n">
        <f aca="false">F5068*I5068</f>
        <v>14.691978</v>
      </c>
    </row>
    <row r="5069" customFormat="false" ht="15" hidden="false" customHeight="false" outlineLevel="0" collapsed="false">
      <c r="A5069" s="28" t="n">
        <v>45792</v>
      </c>
      <c r="B5069" s="21" t="s">
        <v>115</v>
      </c>
      <c r="C5069" s="21" t="s">
        <v>136</v>
      </c>
      <c r="D5069" s="29" t="n">
        <v>87.63</v>
      </c>
      <c r="E5069" s="29" t="n">
        <f aca="false">D5069/10</f>
        <v>8.763</v>
      </c>
      <c r="F5069" s="29" t="n">
        <f aca="false">(E5069+Einstellungen!$B$20)*(1+Einstellungen!$B$10)</f>
        <v>32.62861</v>
      </c>
      <c r="G5069" s="21" t="str">
        <f aca="false">IF(F5069&lt;Einstellungen!$B$5,"ja","nein")</f>
        <v>nein</v>
      </c>
      <c r="H5069" s="21" t="s">
        <v>20</v>
      </c>
      <c r="I5069" s="29" t="n">
        <f aca="false">INDEX(Einstellungen!$B$27:$B$50,4)</f>
        <v>0.45</v>
      </c>
      <c r="J5069" s="29" t="n">
        <f aca="false">F5069*I5069</f>
        <v>14.6828745</v>
      </c>
    </row>
    <row r="5070" customFormat="false" ht="15" hidden="false" customHeight="false" outlineLevel="0" collapsed="false">
      <c r="A5070" s="28" t="n">
        <v>45792</v>
      </c>
      <c r="B5070" s="21" t="s">
        <v>116</v>
      </c>
      <c r="C5070" s="21" t="s">
        <v>136</v>
      </c>
      <c r="D5070" s="29" t="n">
        <v>90.28</v>
      </c>
      <c r="E5070" s="29" t="n">
        <f aca="false">D5070/10</f>
        <v>9.028</v>
      </c>
      <c r="F5070" s="29" t="n">
        <f aca="false">(E5070+Einstellungen!$B$20)*(1+Einstellungen!$B$10)</f>
        <v>32.94396</v>
      </c>
      <c r="G5070" s="21" t="str">
        <f aca="false">IF(F5070&lt;Einstellungen!$B$5,"ja","nein")</f>
        <v>nein</v>
      </c>
      <c r="H5070" s="21" t="s">
        <v>20</v>
      </c>
      <c r="I5070" s="29" t="n">
        <f aca="false">INDEX(Einstellungen!$B$27:$B$50,5)</f>
        <v>0.45</v>
      </c>
      <c r="J5070" s="29" t="n">
        <f aca="false">F5070*I5070</f>
        <v>14.824782</v>
      </c>
    </row>
    <row r="5071" customFormat="false" ht="15" hidden="false" customHeight="false" outlineLevel="0" collapsed="false">
      <c r="A5071" s="28" t="n">
        <v>45792</v>
      </c>
      <c r="B5071" s="21" t="s">
        <v>117</v>
      </c>
      <c r="C5071" s="21" t="s">
        <v>136</v>
      </c>
      <c r="D5071" s="29" t="n">
        <v>98.94</v>
      </c>
      <c r="E5071" s="29" t="n">
        <f aca="false">D5071/10</f>
        <v>9.894</v>
      </c>
      <c r="F5071" s="29" t="n">
        <f aca="false">(E5071+Einstellungen!$B$20)*(1+Einstellungen!$B$10)</f>
        <v>33.9745</v>
      </c>
      <c r="G5071" s="21" t="str">
        <f aca="false">IF(F5071&lt;Einstellungen!$B$5,"ja","nein")</f>
        <v>nein</v>
      </c>
      <c r="H5071" s="21" t="s">
        <v>20</v>
      </c>
      <c r="I5071" s="29" t="n">
        <f aca="false">INDEX(Einstellungen!$B$27:$B$50,6)</f>
        <v>0.5</v>
      </c>
      <c r="J5071" s="29" t="n">
        <f aca="false">F5071*I5071</f>
        <v>16.98725</v>
      </c>
    </row>
    <row r="5072" customFormat="false" ht="15" hidden="false" customHeight="false" outlineLevel="0" collapsed="false">
      <c r="A5072" s="28" t="n">
        <v>45792</v>
      </c>
      <c r="B5072" s="21" t="s">
        <v>118</v>
      </c>
      <c r="C5072" s="21" t="s">
        <v>136</v>
      </c>
      <c r="D5072" s="29" t="n">
        <v>119.9</v>
      </c>
      <c r="E5072" s="29" t="n">
        <f aca="false">D5072/10</f>
        <v>11.99</v>
      </c>
      <c r="F5072" s="29" t="n">
        <f aca="false">(E5072+Einstellungen!$B$20)*(1+Einstellungen!$B$10)</f>
        <v>36.46874</v>
      </c>
      <c r="G5072" s="21" t="str">
        <f aca="false">IF(F5072&lt;Einstellungen!$B$5,"ja","nein")</f>
        <v>nein</v>
      </c>
      <c r="H5072" s="21" t="s">
        <v>20</v>
      </c>
      <c r="I5072" s="29" t="n">
        <f aca="false">INDEX(Einstellungen!$B$27:$B$50,7)</f>
        <v>0.7</v>
      </c>
      <c r="J5072" s="29" t="n">
        <f aca="false">F5072*I5072</f>
        <v>25.528118</v>
      </c>
    </row>
    <row r="5073" customFormat="false" ht="15" hidden="false" customHeight="false" outlineLevel="0" collapsed="false">
      <c r="A5073" s="28" t="n">
        <v>45792</v>
      </c>
      <c r="B5073" s="21" t="s">
        <v>119</v>
      </c>
      <c r="C5073" s="21" t="s">
        <v>136</v>
      </c>
      <c r="D5073" s="29" t="n">
        <v>119.91</v>
      </c>
      <c r="E5073" s="29" t="n">
        <f aca="false">D5073/10</f>
        <v>11.991</v>
      </c>
      <c r="F5073" s="29" t="n">
        <f aca="false">(E5073+Einstellungen!$B$20)*(1+Einstellungen!$B$10)</f>
        <v>36.46993</v>
      </c>
      <c r="G5073" s="21" t="str">
        <f aca="false">IF(F5073&lt;Einstellungen!$B$5,"ja","nein")</f>
        <v>nein</v>
      </c>
      <c r="H5073" s="21" t="s">
        <v>20</v>
      </c>
      <c r="I5073" s="29" t="n">
        <f aca="false">INDEX(Einstellungen!$B$27:$B$50,8)</f>
        <v>0.95</v>
      </c>
      <c r="J5073" s="29" t="n">
        <f aca="false">F5073*I5073</f>
        <v>34.6464335</v>
      </c>
    </row>
    <row r="5074" customFormat="false" ht="15" hidden="false" customHeight="false" outlineLevel="0" collapsed="false">
      <c r="A5074" s="28" t="n">
        <v>45792</v>
      </c>
      <c r="B5074" s="21" t="s">
        <v>120</v>
      </c>
      <c r="C5074" s="21" t="s">
        <v>136</v>
      </c>
      <c r="D5074" s="29" t="n">
        <v>102.06</v>
      </c>
      <c r="E5074" s="29" t="n">
        <f aca="false">D5074/10</f>
        <v>10.206</v>
      </c>
      <c r="F5074" s="29" t="n">
        <f aca="false">(E5074+Einstellungen!$B$20)*(1+Einstellungen!$B$10)</f>
        <v>34.34578</v>
      </c>
      <c r="G5074" s="21" t="str">
        <f aca="false">IF(F5074&lt;Einstellungen!$B$5,"ja","nein")</f>
        <v>nein</v>
      </c>
      <c r="H5074" s="21" t="s">
        <v>20</v>
      </c>
      <c r="I5074" s="29" t="n">
        <f aca="false">INDEX(Einstellungen!$B$27:$B$50,9)</f>
        <v>1.05</v>
      </c>
      <c r="J5074" s="29" t="n">
        <f aca="false">F5074*I5074</f>
        <v>36.063069</v>
      </c>
    </row>
    <row r="5075" customFormat="false" ht="15" hidden="false" customHeight="false" outlineLevel="0" collapsed="false">
      <c r="A5075" s="28" t="n">
        <v>45792</v>
      </c>
      <c r="B5075" s="21" t="s">
        <v>121</v>
      </c>
      <c r="C5075" s="21" t="s">
        <v>136</v>
      </c>
      <c r="D5075" s="29" t="n">
        <v>75.65</v>
      </c>
      <c r="E5075" s="29" t="n">
        <f aca="false">D5075/10</f>
        <v>7.565</v>
      </c>
      <c r="F5075" s="29" t="n">
        <f aca="false">(E5075+Einstellungen!$B$20)*(1+Einstellungen!$B$10)</f>
        <v>31.20299</v>
      </c>
      <c r="G5075" s="21" t="str">
        <f aca="false">IF(F5075&lt;Einstellungen!$B$5,"ja","nein")</f>
        <v>nein</v>
      </c>
      <c r="H5075" s="21" t="s">
        <v>20</v>
      </c>
      <c r="I5075" s="29" t="n">
        <f aca="false">INDEX(Einstellungen!$B$27:$B$50,10)</f>
        <v>1.05</v>
      </c>
      <c r="J5075" s="29" t="n">
        <f aca="false">F5075*I5075</f>
        <v>32.7631395</v>
      </c>
    </row>
    <row r="5076" customFormat="false" ht="15" hidden="false" customHeight="false" outlineLevel="0" collapsed="false">
      <c r="A5076" s="28" t="n">
        <v>45792</v>
      </c>
      <c r="B5076" s="21" t="s">
        <v>122</v>
      </c>
      <c r="C5076" s="21" t="s">
        <v>136</v>
      </c>
      <c r="D5076" s="29" t="n">
        <v>4.58</v>
      </c>
      <c r="E5076" s="29" t="n">
        <f aca="false">D5076/10</f>
        <v>0.458</v>
      </c>
      <c r="F5076" s="29" t="n">
        <f aca="false">(E5076+Einstellungen!$B$20)*(1+Einstellungen!$B$10)</f>
        <v>22.74566</v>
      </c>
      <c r="G5076" s="21" t="str">
        <f aca="false">IF(F5076&lt;Einstellungen!$B$5,"ja","nein")</f>
        <v>ja</v>
      </c>
      <c r="H5076" s="21" t="s">
        <v>20</v>
      </c>
      <c r="I5076" s="29" t="n">
        <f aca="false">INDEX(Einstellungen!$B$27:$B$50,11)</f>
        <v>1.05</v>
      </c>
      <c r="J5076" s="29" t="n">
        <f aca="false">F5076*I5076</f>
        <v>23.882943</v>
      </c>
    </row>
    <row r="5077" customFormat="false" ht="15" hidden="false" customHeight="false" outlineLevel="0" collapsed="false">
      <c r="A5077" s="28" t="n">
        <v>45792</v>
      </c>
      <c r="B5077" s="21" t="s">
        <v>123</v>
      </c>
      <c r="C5077" s="21" t="s">
        <v>136</v>
      </c>
      <c r="D5077" s="29" t="n">
        <v>-0.08</v>
      </c>
      <c r="E5077" s="29" t="n">
        <f aca="false">D5077/10</f>
        <v>-0.008</v>
      </c>
      <c r="F5077" s="29" t="n">
        <f aca="false">(E5077+Einstellungen!$B$20)*(1+Einstellungen!$B$10)</f>
        <v>22.19112</v>
      </c>
      <c r="G5077" s="21" t="str">
        <f aca="false">IF(F5077&lt;Einstellungen!$B$5,"ja","nein")</f>
        <v>ja</v>
      </c>
      <c r="H5077" s="21" t="s">
        <v>20</v>
      </c>
      <c r="I5077" s="29" t="n">
        <f aca="false">INDEX(Einstellungen!$B$27:$B$50,12)</f>
        <v>1.1</v>
      </c>
      <c r="J5077" s="29" t="n">
        <f aca="false">F5077*I5077</f>
        <v>24.410232</v>
      </c>
    </row>
    <row r="5078" customFormat="false" ht="15" hidden="false" customHeight="false" outlineLevel="0" collapsed="false">
      <c r="A5078" s="28" t="n">
        <v>45792</v>
      </c>
      <c r="B5078" s="21" t="s">
        <v>124</v>
      </c>
      <c r="C5078" s="21" t="s">
        <v>136</v>
      </c>
      <c r="D5078" s="29" t="n">
        <v>-4.97</v>
      </c>
      <c r="E5078" s="29" t="n">
        <f aca="false">D5078/10</f>
        <v>-0.497</v>
      </c>
      <c r="F5078" s="29" t="n">
        <f aca="false">(E5078+Einstellungen!$B$20)*(1+Einstellungen!$B$10)</f>
        <v>21.60921</v>
      </c>
      <c r="G5078" s="21" t="str">
        <f aca="false">IF(F5078&lt;Einstellungen!$B$5,"ja","nein")</f>
        <v>ja</v>
      </c>
      <c r="H5078" s="21" t="s">
        <v>20</v>
      </c>
      <c r="I5078" s="29" t="n">
        <f aca="false">INDEX(Einstellungen!$B$27:$B$50,13)</f>
        <v>1.2</v>
      </c>
      <c r="J5078" s="29" t="n">
        <f aca="false">F5078*I5078</f>
        <v>25.931052</v>
      </c>
    </row>
    <row r="5079" customFormat="false" ht="15" hidden="false" customHeight="false" outlineLevel="0" collapsed="false">
      <c r="A5079" s="28" t="n">
        <v>45792</v>
      </c>
      <c r="B5079" s="21" t="s">
        <v>125</v>
      </c>
      <c r="C5079" s="21" t="s">
        <v>136</v>
      </c>
      <c r="D5079" s="29" t="n">
        <v>-14.76</v>
      </c>
      <c r="E5079" s="29" t="n">
        <f aca="false">D5079/10</f>
        <v>-1.476</v>
      </c>
      <c r="F5079" s="29" t="n">
        <f aca="false">(E5079+Einstellungen!$B$20)*(1+Einstellungen!$B$10)</f>
        <v>20.4442</v>
      </c>
      <c r="G5079" s="21" t="str">
        <f aca="false">IF(F5079&lt;Einstellungen!$B$5,"ja","nein")</f>
        <v>ja</v>
      </c>
      <c r="H5079" s="21" t="s">
        <v>20</v>
      </c>
      <c r="I5079" s="29" t="n">
        <f aca="false">INDEX(Einstellungen!$B$27:$B$50,14)</f>
        <v>1.15</v>
      </c>
      <c r="J5079" s="29" t="n">
        <f aca="false">F5079*I5079</f>
        <v>23.51083</v>
      </c>
    </row>
    <row r="5080" customFormat="false" ht="15" hidden="false" customHeight="false" outlineLevel="0" collapsed="false">
      <c r="A5080" s="28" t="n">
        <v>45792</v>
      </c>
      <c r="B5080" s="21" t="s">
        <v>126</v>
      </c>
      <c r="C5080" s="21" t="s">
        <v>136</v>
      </c>
      <c r="D5080" s="29" t="n">
        <v>-14.25</v>
      </c>
      <c r="E5080" s="29" t="n">
        <f aca="false">D5080/10</f>
        <v>-1.425</v>
      </c>
      <c r="F5080" s="29" t="n">
        <f aca="false">(E5080+Einstellungen!$B$20)*(1+Einstellungen!$B$10)</f>
        <v>20.50489</v>
      </c>
      <c r="G5080" s="21" t="str">
        <f aca="false">IF(F5080&lt;Einstellungen!$B$5,"ja","nein")</f>
        <v>ja</v>
      </c>
      <c r="H5080" s="21" t="s">
        <v>20</v>
      </c>
      <c r="I5080" s="29" t="n">
        <f aca="false">INDEX(Einstellungen!$B$27:$B$50,15)</f>
        <v>1</v>
      </c>
      <c r="J5080" s="29" t="n">
        <f aca="false">F5080*I5080</f>
        <v>20.50489</v>
      </c>
    </row>
    <row r="5081" customFormat="false" ht="15" hidden="false" customHeight="false" outlineLevel="0" collapsed="false">
      <c r="A5081" s="28" t="n">
        <v>45792</v>
      </c>
      <c r="B5081" s="21" t="s">
        <v>127</v>
      </c>
      <c r="C5081" s="21" t="s">
        <v>136</v>
      </c>
      <c r="D5081" s="29" t="n">
        <v>-6.62</v>
      </c>
      <c r="E5081" s="29" t="n">
        <f aca="false">D5081/10</f>
        <v>-0.662</v>
      </c>
      <c r="F5081" s="29" t="n">
        <f aca="false">(E5081+Einstellungen!$B$20)*(1+Einstellungen!$B$10)</f>
        <v>21.41286</v>
      </c>
      <c r="G5081" s="21" t="str">
        <f aca="false">IF(F5081&lt;Einstellungen!$B$5,"ja","nein")</f>
        <v>ja</v>
      </c>
      <c r="H5081" s="21" t="s">
        <v>20</v>
      </c>
      <c r="I5081" s="29" t="n">
        <f aca="false">INDEX(Einstellungen!$B$27:$B$50,16)</f>
        <v>0.95</v>
      </c>
      <c r="J5081" s="29" t="n">
        <f aca="false">F5081*I5081</f>
        <v>20.342217</v>
      </c>
    </row>
    <row r="5082" customFormat="false" ht="15" hidden="false" customHeight="false" outlineLevel="0" collapsed="false">
      <c r="A5082" s="28" t="n">
        <v>45792</v>
      </c>
      <c r="B5082" s="21" t="s">
        <v>128</v>
      </c>
      <c r="C5082" s="21" t="s">
        <v>136</v>
      </c>
      <c r="D5082" s="29" t="n">
        <v>-0.6</v>
      </c>
      <c r="E5082" s="29" t="n">
        <f aca="false">D5082/10</f>
        <v>-0.06</v>
      </c>
      <c r="F5082" s="29" t="n">
        <f aca="false">(E5082+Einstellungen!$B$20)*(1+Einstellungen!$B$10)</f>
        <v>22.12924</v>
      </c>
      <c r="G5082" s="21" t="str">
        <f aca="false">IF(F5082&lt;Einstellungen!$B$5,"ja","nein")</f>
        <v>ja</v>
      </c>
      <c r="H5082" s="21" t="s">
        <v>20</v>
      </c>
      <c r="I5082" s="29" t="n">
        <f aca="false">INDEX(Einstellungen!$B$27:$B$50,17)</f>
        <v>0.95</v>
      </c>
      <c r="J5082" s="29" t="n">
        <f aca="false">F5082*I5082</f>
        <v>21.022778</v>
      </c>
    </row>
    <row r="5083" customFormat="false" ht="15" hidden="false" customHeight="false" outlineLevel="0" collapsed="false">
      <c r="A5083" s="28" t="n">
        <v>45792</v>
      </c>
      <c r="B5083" s="21" t="s">
        <v>129</v>
      </c>
      <c r="C5083" s="21" t="s">
        <v>136</v>
      </c>
      <c r="D5083" s="29" t="n">
        <v>3.83</v>
      </c>
      <c r="E5083" s="29" t="n">
        <f aca="false">D5083/10</f>
        <v>0.383</v>
      </c>
      <c r="F5083" s="29" t="n">
        <f aca="false">(E5083+Einstellungen!$B$20)*(1+Einstellungen!$B$10)</f>
        <v>22.65641</v>
      </c>
      <c r="G5083" s="21" t="str">
        <f aca="false">IF(F5083&lt;Einstellungen!$B$5,"ja","nein")</f>
        <v>ja</v>
      </c>
      <c r="H5083" s="21" t="s">
        <v>20</v>
      </c>
      <c r="I5083" s="29" t="n">
        <f aca="false">INDEX(Einstellungen!$B$27:$B$50,18)</f>
        <v>1.1</v>
      </c>
      <c r="J5083" s="29" t="n">
        <f aca="false">F5083*I5083</f>
        <v>24.922051</v>
      </c>
    </row>
    <row r="5084" customFormat="false" ht="15" hidden="false" customHeight="false" outlineLevel="0" collapsed="false">
      <c r="A5084" s="28" t="n">
        <v>45792</v>
      </c>
      <c r="B5084" s="21" t="s">
        <v>130</v>
      </c>
      <c r="C5084" s="21" t="s">
        <v>136</v>
      </c>
      <c r="D5084" s="29" t="n">
        <v>76.11</v>
      </c>
      <c r="E5084" s="29" t="n">
        <f aca="false">D5084/10</f>
        <v>7.611</v>
      </c>
      <c r="F5084" s="29" t="n">
        <f aca="false">(E5084+Einstellungen!$B$20)*(1+Einstellungen!$B$10)</f>
        <v>31.25773</v>
      </c>
      <c r="G5084" s="21" t="str">
        <f aca="false">IF(F5084&lt;Einstellungen!$B$5,"ja","nein")</f>
        <v>nein</v>
      </c>
      <c r="H5084" s="21" t="s">
        <v>20</v>
      </c>
      <c r="I5084" s="29" t="n">
        <f aca="false">INDEX(Einstellungen!$B$27:$B$50,19)</f>
        <v>1.35</v>
      </c>
      <c r="J5084" s="29" t="n">
        <f aca="false">F5084*I5084</f>
        <v>42.1979355</v>
      </c>
    </row>
    <row r="5085" customFormat="false" ht="15" hidden="false" customHeight="false" outlineLevel="0" collapsed="false">
      <c r="A5085" s="28" t="n">
        <v>45792</v>
      </c>
      <c r="B5085" s="21" t="s">
        <v>131</v>
      </c>
      <c r="C5085" s="21" t="s">
        <v>136</v>
      </c>
      <c r="D5085" s="29" t="n">
        <v>108.97</v>
      </c>
      <c r="E5085" s="29" t="n">
        <f aca="false">D5085/10</f>
        <v>10.897</v>
      </c>
      <c r="F5085" s="29" t="n">
        <f aca="false">(E5085+Einstellungen!$B$20)*(1+Einstellungen!$B$10)</f>
        <v>35.16807</v>
      </c>
      <c r="G5085" s="21" t="str">
        <f aca="false">IF(F5085&lt;Einstellungen!$B$5,"ja","nein")</f>
        <v>nein</v>
      </c>
      <c r="H5085" s="21" t="s">
        <v>20</v>
      </c>
      <c r="I5085" s="29" t="n">
        <f aca="false">INDEX(Einstellungen!$B$27:$B$50,20)</f>
        <v>1.45</v>
      </c>
      <c r="J5085" s="29" t="n">
        <f aca="false">F5085*I5085</f>
        <v>50.9937015</v>
      </c>
    </row>
    <row r="5086" customFormat="false" ht="15" hidden="false" customHeight="false" outlineLevel="0" collapsed="false">
      <c r="A5086" s="28" t="n">
        <v>45792</v>
      </c>
      <c r="B5086" s="21" t="s">
        <v>132</v>
      </c>
      <c r="C5086" s="21" t="s">
        <v>136</v>
      </c>
      <c r="D5086" s="29" t="n">
        <v>130.74</v>
      </c>
      <c r="E5086" s="29" t="n">
        <f aca="false">D5086/10</f>
        <v>13.074</v>
      </c>
      <c r="F5086" s="29" t="n">
        <f aca="false">(E5086+Einstellungen!$B$20)*(1+Einstellungen!$B$10)</f>
        <v>37.7587</v>
      </c>
      <c r="G5086" s="21" t="str">
        <f aca="false">IF(F5086&lt;Einstellungen!$B$5,"ja","nein")</f>
        <v>nein</v>
      </c>
      <c r="H5086" s="21" t="s">
        <v>20</v>
      </c>
      <c r="I5086" s="29" t="n">
        <f aca="false">INDEX(Einstellungen!$B$27:$B$50,21)</f>
        <v>1.4</v>
      </c>
      <c r="J5086" s="29" t="n">
        <f aca="false">F5086*I5086</f>
        <v>52.86218</v>
      </c>
    </row>
    <row r="5087" customFormat="false" ht="15" hidden="false" customHeight="false" outlineLevel="0" collapsed="false">
      <c r="A5087" s="28" t="n">
        <v>45792</v>
      </c>
      <c r="B5087" s="21" t="s">
        <v>133</v>
      </c>
      <c r="C5087" s="21" t="s">
        <v>136</v>
      </c>
      <c r="D5087" s="29" t="n">
        <v>125.13</v>
      </c>
      <c r="E5087" s="29" t="n">
        <f aca="false">D5087/10</f>
        <v>12.513</v>
      </c>
      <c r="F5087" s="29" t="n">
        <f aca="false">(E5087+Einstellungen!$B$20)*(1+Einstellungen!$B$10)</f>
        <v>37.09111</v>
      </c>
      <c r="G5087" s="21" t="str">
        <f aca="false">IF(F5087&lt;Einstellungen!$B$5,"ja","nein")</f>
        <v>nein</v>
      </c>
      <c r="H5087" s="21" t="s">
        <v>20</v>
      </c>
      <c r="I5087" s="29" t="n">
        <f aca="false">INDEX(Einstellungen!$B$27:$B$50,22)</f>
        <v>1.25</v>
      </c>
      <c r="J5087" s="29" t="n">
        <f aca="false">F5087*I5087</f>
        <v>46.3638875</v>
      </c>
    </row>
    <row r="5088" customFormat="false" ht="15" hidden="false" customHeight="false" outlineLevel="0" collapsed="false">
      <c r="A5088" s="28" t="n">
        <v>45792</v>
      </c>
      <c r="B5088" s="21" t="s">
        <v>134</v>
      </c>
      <c r="C5088" s="21" t="s">
        <v>136</v>
      </c>
      <c r="D5088" s="29" t="n">
        <v>110.49</v>
      </c>
      <c r="E5088" s="29" t="n">
        <f aca="false">D5088/10</f>
        <v>11.049</v>
      </c>
      <c r="F5088" s="29" t="n">
        <f aca="false">(E5088+Einstellungen!$B$20)*(1+Einstellungen!$B$10)</f>
        <v>35.34895</v>
      </c>
      <c r="G5088" s="21" t="str">
        <f aca="false">IF(F5088&lt;Einstellungen!$B$5,"ja","nein")</f>
        <v>nein</v>
      </c>
      <c r="H5088" s="21" t="s">
        <v>20</v>
      </c>
      <c r="I5088" s="29" t="n">
        <f aca="false">INDEX(Einstellungen!$B$27:$B$50,23)</f>
        <v>1.05</v>
      </c>
      <c r="J5088" s="29" t="n">
        <f aca="false">F5088*I5088</f>
        <v>37.1163975</v>
      </c>
    </row>
    <row r="5089" customFormat="false" ht="15" hidden="false" customHeight="false" outlineLevel="0" collapsed="false">
      <c r="A5089" s="28" t="n">
        <v>45792</v>
      </c>
      <c r="B5089" s="21" t="s">
        <v>135</v>
      </c>
      <c r="C5089" s="21" t="s">
        <v>136</v>
      </c>
      <c r="D5089" s="29" t="n">
        <v>101</v>
      </c>
      <c r="E5089" s="29" t="n">
        <f aca="false">D5089/10</f>
        <v>10.1</v>
      </c>
      <c r="F5089" s="29" t="n">
        <f aca="false">(E5089+Einstellungen!$B$20)*(1+Einstellungen!$B$10)</f>
        <v>34.21964</v>
      </c>
      <c r="G5089" s="21" t="str">
        <f aca="false">IF(F5089&lt;Einstellungen!$B$5,"ja","nein")</f>
        <v>nein</v>
      </c>
      <c r="H5089" s="21" t="s">
        <v>20</v>
      </c>
      <c r="I5089" s="29" t="n">
        <f aca="false">INDEX(Einstellungen!$B$27:$B$50,24)</f>
        <v>0.8</v>
      </c>
      <c r="J5089" s="29" t="n">
        <f aca="false">F5089*I5089</f>
        <v>27.375712</v>
      </c>
    </row>
    <row r="5090" customFormat="false" ht="15" hidden="false" customHeight="false" outlineLevel="0" collapsed="false">
      <c r="A5090" s="28" t="n">
        <v>45793</v>
      </c>
      <c r="B5090" s="21" t="s">
        <v>111</v>
      </c>
      <c r="C5090" s="21" t="s">
        <v>137</v>
      </c>
      <c r="D5090" s="29" t="n">
        <v>94.5</v>
      </c>
      <c r="E5090" s="29" t="n">
        <f aca="false">D5090/10</f>
        <v>9.45</v>
      </c>
      <c r="F5090" s="29" t="n">
        <f aca="false">(E5090+Einstellungen!$B$20)*(1+Einstellungen!$B$10)</f>
        <v>33.44614</v>
      </c>
      <c r="G5090" s="21" t="str">
        <f aca="false">IF(F5090&lt;Einstellungen!$B$5,"ja","nein")</f>
        <v>nein</v>
      </c>
      <c r="H5090" s="21" t="s">
        <v>20</v>
      </c>
      <c r="I5090" s="29" t="n">
        <f aca="false">INDEX(Einstellungen!$B$27:$B$50,1)</f>
        <v>0.6</v>
      </c>
      <c r="J5090" s="29" t="n">
        <f aca="false">F5090*I5090</f>
        <v>20.067684</v>
      </c>
    </row>
    <row r="5091" customFormat="false" ht="15" hidden="false" customHeight="false" outlineLevel="0" collapsed="false">
      <c r="A5091" s="28" t="n">
        <v>45793</v>
      </c>
      <c r="B5091" s="21" t="s">
        <v>113</v>
      </c>
      <c r="C5091" s="21" t="s">
        <v>137</v>
      </c>
      <c r="D5091" s="29" t="n">
        <v>88.47</v>
      </c>
      <c r="E5091" s="29" t="n">
        <f aca="false">D5091/10</f>
        <v>8.847</v>
      </c>
      <c r="F5091" s="29" t="n">
        <f aca="false">(E5091+Einstellungen!$B$20)*(1+Einstellungen!$B$10)</f>
        <v>32.72857</v>
      </c>
      <c r="G5091" s="21" t="str">
        <f aca="false">IF(F5091&lt;Einstellungen!$B$5,"ja","nein")</f>
        <v>nein</v>
      </c>
      <c r="H5091" s="21" t="s">
        <v>20</v>
      </c>
      <c r="I5091" s="29" t="n">
        <f aca="false">INDEX(Einstellungen!$B$27:$B$50,2)</f>
        <v>0.5</v>
      </c>
      <c r="J5091" s="29" t="n">
        <f aca="false">F5091*I5091</f>
        <v>16.364285</v>
      </c>
    </row>
    <row r="5092" customFormat="false" ht="15" hidden="false" customHeight="false" outlineLevel="0" collapsed="false">
      <c r="A5092" s="28" t="n">
        <v>45793</v>
      </c>
      <c r="B5092" s="21" t="s">
        <v>114</v>
      </c>
      <c r="C5092" s="21" t="s">
        <v>137</v>
      </c>
      <c r="D5092" s="29" t="n">
        <v>84.91</v>
      </c>
      <c r="E5092" s="29" t="n">
        <f aca="false">D5092/10</f>
        <v>8.491</v>
      </c>
      <c r="F5092" s="29" t="n">
        <f aca="false">(E5092+Einstellungen!$B$20)*(1+Einstellungen!$B$10)</f>
        <v>32.30493</v>
      </c>
      <c r="G5092" s="21" t="str">
        <f aca="false">IF(F5092&lt;Einstellungen!$B$5,"ja","nein")</f>
        <v>nein</v>
      </c>
      <c r="H5092" s="21" t="s">
        <v>20</v>
      </c>
      <c r="I5092" s="29" t="n">
        <f aca="false">INDEX(Einstellungen!$B$27:$B$50,3)</f>
        <v>0.45</v>
      </c>
      <c r="J5092" s="29" t="n">
        <f aca="false">F5092*I5092</f>
        <v>14.5372185</v>
      </c>
    </row>
    <row r="5093" customFormat="false" ht="15" hidden="false" customHeight="false" outlineLevel="0" collapsed="false">
      <c r="A5093" s="28" t="n">
        <v>45793</v>
      </c>
      <c r="B5093" s="21" t="s">
        <v>115</v>
      </c>
      <c r="C5093" s="21" t="s">
        <v>137</v>
      </c>
      <c r="D5093" s="29" t="n">
        <v>85</v>
      </c>
      <c r="E5093" s="29" t="n">
        <f aca="false">D5093/10</f>
        <v>8.5</v>
      </c>
      <c r="F5093" s="29" t="n">
        <f aca="false">(E5093+Einstellungen!$B$20)*(1+Einstellungen!$B$10)</f>
        <v>32.31564</v>
      </c>
      <c r="G5093" s="21" t="str">
        <f aca="false">IF(F5093&lt;Einstellungen!$B$5,"ja","nein")</f>
        <v>nein</v>
      </c>
      <c r="H5093" s="21" t="s">
        <v>20</v>
      </c>
      <c r="I5093" s="29" t="n">
        <f aca="false">INDEX(Einstellungen!$B$27:$B$50,4)</f>
        <v>0.45</v>
      </c>
      <c r="J5093" s="29" t="n">
        <f aca="false">F5093*I5093</f>
        <v>14.542038</v>
      </c>
    </row>
    <row r="5094" customFormat="false" ht="15" hidden="false" customHeight="false" outlineLevel="0" collapsed="false">
      <c r="A5094" s="28" t="n">
        <v>45793</v>
      </c>
      <c r="B5094" s="21" t="s">
        <v>116</v>
      </c>
      <c r="C5094" s="21" t="s">
        <v>137</v>
      </c>
      <c r="D5094" s="29" t="n">
        <v>88.76</v>
      </c>
      <c r="E5094" s="29" t="n">
        <f aca="false">D5094/10</f>
        <v>8.876</v>
      </c>
      <c r="F5094" s="29" t="n">
        <f aca="false">(E5094+Einstellungen!$B$20)*(1+Einstellungen!$B$10)</f>
        <v>32.76308</v>
      </c>
      <c r="G5094" s="21" t="str">
        <f aca="false">IF(F5094&lt;Einstellungen!$B$5,"ja","nein")</f>
        <v>nein</v>
      </c>
      <c r="H5094" s="21" t="s">
        <v>20</v>
      </c>
      <c r="I5094" s="29" t="n">
        <f aca="false">INDEX(Einstellungen!$B$27:$B$50,5)</f>
        <v>0.45</v>
      </c>
      <c r="J5094" s="29" t="n">
        <f aca="false">F5094*I5094</f>
        <v>14.743386</v>
      </c>
    </row>
    <row r="5095" customFormat="false" ht="15" hidden="false" customHeight="false" outlineLevel="0" collapsed="false">
      <c r="A5095" s="28" t="n">
        <v>45793</v>
      </c>
      <c r="B5095" s="21" t="s">
        <v>117</v>
      </c>
      <c r="C5095" s="21" t="s">
        <v>137</v>
      </c>
      <c r="D5095" s="29" t="n">
        <v>98.26</v>
      </c>
      <c r="E5095" s="29" t="n">
        <f aca="false">D5095/10</f>
        <v>9.826</v>
      </c>
      <c r="F5095" s="29" t="n">
        <f aca="false">(E5095+Einstellungen!$B$20)*(1+Einstellungen!$B$10)</f>
        <v>33.89358</v>
      </c>
      <c r="G5095" s="21" t="str">
        <f aca="false">IF(F5095&lt;Einstellungen!$B$5,"ja","nein")</f>
        <v>nein</v>
      </c>
      <c r="H5095" s="21" t="s">
        <v>20</v>
      </c>
      <c r="I5095" s="29" t="n">
        <f aca="false">INDEX(Einstellungen!$B$27:$B$50,6)</f>
        <v>0.5</v>
      </c>
      <c r="J5095" s="29" t="n">
        <f aca="false">F5095*I5095</f>
        <v>16.94679</v>
      </c>
    </row>
    <row r="5096" customFormat="false" ht="15" hidden="false" customHeight="false" outlineLevel="0" collapsed="false">
      <c r="A5096" s="28" t="n">
        <v>45793</v>
      </c>
      <c r="B5096" s="21" t="s">
        <v>118</v>
      </c>
      <c r="C5096" s="21" t="s">
        <v>137</v>
      </c>
      <c r="D5096" s="29" t="n">
        <v>113.18</v>
      </c>
      <c r="E5096" s="29" t="n">
        <f aca="false">D5096/10</f>
        <v>11.318</v>
      </c>
      <c r="F5096" s="29" t="n">
        <f aca="false">(E5096+Einstellungen!$B$20)*(1+Einstellungen!$B$10)</f>
        <v>35.66906</v>
      </c>
      <c r="G5096" s="21" t="str">
        <f aca="false">IF(F5096&lt;Einstellungen!$B$5,"ja","nein")</f>
        <v>nein</v>
      </c>
      <c r="H5096" s="21" t="s">
        <v>20</v>
      </c>
      <c r="I5096" s="29" t="n">
        <f aca="false">INDEX(Einstellungen!$B$27:$B$50,7)</f>
        <v>0.7</v>
      </c>
      <c r="J5096" s="29" t="n">
        <f aca="false">F5096*I5096</f>
        <v>24.968342</v>
      </c>
    </row>
    <row r="5097" customFormat="false" ht="15" hidden="false" customHeight="false" outlineLevel="0" collapsed="false">
      <c r="A5097" s="28" t="n">
        <v>45793</v>
      </c>
      <c r="B5097" s="21" t="s">
        <v>119</v>
      </c>
      <c r="C5097" s="21" t="s">
        <v>137</v>
      </c>
      <c r="D5097" s="29" t="n">
        <v>117.6</v>
      </c>
      <c r="E5097" s="29" t="n">
        <f aca="false">D5097/10</f>
        <v>11.76</v>
      </c>
      <c r="F5097" s="29" t="n">
        <f aca="false">(E5097+Einstellungen!$B$20)*(1+Einstellungen!$B$10)</f>
        <v>36.19504</v>
      </c>
      <c r="G5097" s="21" t="str">
        <f aca="false">IF(F5097&lt;Einstellungen!$B$5,"ja","nein")</f>
        <v>nein</v>
      </c>
      <c r="H5097" s="21" t="s">
        <v>20</v>
      </c>
      <c r="I5097" s="29" t="n">
        <f aca="false">INDEX(Einstellungen!$B$27:$B$50,8)</f>
        <v>0.95</v>
      </c>
      <c r="J5097" s="29" t="n">
        <f aca="false">F5097*I5097</f>
        <v>34.385288</v>
      </c>
    </row>
    <row r="5098" customFormat="false" ht="15" hidden="false" customHeight="false" outlineLevel="0" collapsed="false">
      <c r="A5098" s="28" t="n">
        <v>45793</v>
      </c>
      <c r="B5098" s="21" t="s">
        <v>120</v>
      </c>
      <c r="C5098" s="21" t="s">
        <v>137</v>
      </c>
      <c r="D5098" s="29" t="n">
        <v>106.66</v>
      </c>
      <c r="E5098" s="29" t="n">
        <f aca="false">D5098/10</f>
        <v>10.666</v>
      </c>
      <c r="F5098" s="29" t="n">
        <f aca="false">(E5098+Einstellungen!$B$20)*(1+Einstellungen!$B$10)</f>
        <v>34.89318</v>
      </c>
      <c r="G5098" s="21" t="str">
        <f aca="false">IF(F5098&lt;Einstellungen!$B$5,"ja","nein")</f>
        <v>nein</v>
      </c>
      <c r="H5098" s="21" t="s">
        <v>20</v>
      </c>
      <c r="I5098" s="29" t="n">
        <f aca="false">INDEX(Einstellungen!$B$27:$B$50,9)</f>
        <v>1.05</v>
      </c>
      <c r="J5098" s="29" t="n">
        <f aca="false">F5098*I5098</f>
        <v>36.637839</v>
      </c>
    </row>
    <row r="5099" customFormat="false" ht="15" hidden="false" customHeight="false" outlineLevel="0" collapsed="false">
      <c r="A5099" s="28" t="n">
        <v>45793</v>
      </c>
      <c r="B5099" s="21" t="s">
        <v>121</v>
      </c>
      <c r="C5099" s="21" t="s">
        <v>137</v>
      </c>
      <c r="D5099" s="29" t="n">
        <v>78.99</v>
      </c>
      <c r="E5099" s="29" t="n">
        <f aca="false">D5099/10</f>
        <v>7.899</v>
      </c>
      <c r="F5099" s="29" t="n">
        <f aca="false">(E5099+Einstellungen!$B$20)*(1+Einstellungen!$B$10)</f>
        <v>31.60045</v>
      </c>
      <c r="G5099" s="21" t="str">
        <f aca="false">IF(F5099&lt;Einstellungen!$B$5,"ja","nein")</f>
        <v>nein</v>
      </c>
      <c r="H5099" s="21" t="s">
        <v>20</v>
      </c>
      <c r="I5099" s="29" t="n">
        <f aca="false">INDEX(Einstellungen!$B$27:$B$50,10)</f>
        <v>1.05</v>
      </c>
      <c r="J5099" s="29" t="n">
        <f aca="false">F5099*I5099</f>
        <v>33.1804725</v>
      </c>
    </row>
    <row r="5100" customFormat="false" ht="15" hidden="false" customHeight="false" outlineLevel="0" collapsed="false">
      <c r="A5100" s="28" t="n">
        <v>45793</v>
      </c>
      <c r="B5100" s="21" t="s">
        <v>122</v>
      </c>
      <c r="C5100" s="21" t="s">
        <v>137</v>
      </c>
      <c r="D5100" s="29" t="n">
        <v>11.11</v>
      </c>
      <c r="E5100" s="29" t="n">
        <f aca="false">D5100/10</f>
        <v>1.111</v>
      </c>
      <c r="F5100" s="29" t="n">
        <f aca="false">(E5100+Einstellungen!$B$20)*(1+Einstellungen!$B$10)</f>
        <v>23.52273</v>
      </c>
      <c r="G5100" s="21" t="str">
        <f aca="false">IF(F5100&lt;Einstellungen!$B$5,"ja","nein")</f>
        <v>ja</v>
      </c>
      <c r="H5100" s="21" t="s">
        <v>20</v>
      </c>
      <c r="I5100" s="29" t="n">
        <f aca="false">INDEX(Einstellungen!$B$27:$B$50,11)</f>
        <v>1.05</v>
      </c>
      <c r="J5100" s="29" t="n">
        <f aca="false">F5100*I5100</f>
        <v>24.6988665</v>
      </c>
    </row>
    <row r="5101" customFormat="false" ht="15" hidden="false" customHeight="false" outlineLevel="0" collapsed="false">
      <c r="A5101" s="28" t="n">
        <v>45793</v>
      </c>
      <c r="B5101" s="21" t="s">
        <v>123</v>
      </c>
      <c r="C5101" s="21" t="s">
        <v>137</v>
      </c>
      <c r="D5101" s="29" t="n">
        <v>-0.01</v>
      </c>
      <c r="E5101" s="29" t="n">
        <f aca="false">D5101/10</f>
        <v>-0.001</v>
      </c>
      <c r="F5101" s="29" t="n">
        <f aca="false">(E5101+Einstellungen!$B$20)*(1+Einstellungen!$B$10)</f>
        <v>22.19945</v>
      </c>
      <c r="G5101" s="21" t="str">
        <f aca="false">IF(F5101&lt;Einstellungen!$B$5,"ja","nein")</f>
        <v>ja</v>
      </c>
      <c r="H5101" s="21" t="s">
        <v>20</v>
      </c>
      <c r="I5101" s="29" t="n">
        <f aca="false">INDEX(Einstellungen!$B$27:$B$50,12)</f>
        <v>1.1</v>
      </c>
      <c r="J5101" s="29" t="n">
        <f aca="false">F5101*I5101</f>
        <v>24.419395</v>
      </c>
    </row>
    <row r="5102" customFormat="false" ht="15" hidden="false" customHeight="false" outlineLevel="0" collapsed="false">
      <c r="A5102" s="28" t="n">
        <v>45793</v>
      </c>
      <c r="B5102" s="21" t="s">
        <v>124</v>
      </c>
      <c r="C5102" s="21" t="s">
        <v>137</v>
      </c>
      <c r="D5102" s="29" t="n">
        <v>-3.15</v>
      </c>
      <c r="E5102" s="29" t="n">
        <f aca="false">D5102/10</f>
        <v>-0.315</v>
      </c>
      <c r="F5102" s="29" t="n">
        <f aca="false">(E5102+Einstellungen!$B$20)*(1+Einstellungen!$B$10)</f>
        <v>21.82579</v>
      </c>
      <c r="G5102" s="21" t="str">
        <f aca="false">IF(F5102&lt;Einstellungen!$B$5,"ja","nein")</f>
        <v>ja</v>
      </c>
      <c r="H5102" s="21" t="s">
        <v>20</v>
      </c>
      <c r="I5102" s="29" t="n">
        <f aca="false">INDEX(Einstellungen!$B$27:$B$50,13)</f>
        <v>1.2</v>
      </c>
      <c r="J5102" s="29" t="n">
        <f aca="false">F5102*I5102</f>
        <v>26.190948</v>
      </c>
    </row>
    <row r="5103" customFormat="false" ht="15" hidden="false" customHeight="false" outlineLevel="0" collapsed="false">
      <c r="A5103" s="28" t="n">
        <v>45793</v>
      </c>
      <c r="B5103" s="21" t="s">
        <v>125</v>
      </c>
      <c r="C5103" s="21" t="s">
        <v>137</v>
      </c>
      <c r="D5103" s="29" t="n">
        <v>-1.97</v>
      </c>
      <c r="E5103" s="29" t="n">
        <f aca="false">D5103/10</f>
        <v>-0.197</v>
      </c>
      <c r="F5103" s="29" t="n">
        <f aca="false">(E5103+Einstellungen!$B$20)*(1+Einstellungen!$B$10)</f>
        <v>21.96621</v>
      </c>
      <c r="G5103" s="21" t="str">
        <f aca="false">IF(F5103&lt;Einstellungen!$B$5,"ja","nein")</f>
        <v>ja</v>
      </c>
      <c r="H5103" s="21" t="s">
        <v>20</v>
      </c>
      <c r="I5103" s="29" t="n">
        <f aca="false">INDEX(Einstellungen!$B$27:$B$50,14)</f>
        <v>1.15</v>
      </c>
      <c r="J5103" s="29" t="n">
        <f aca="false">F5103*I5103</f>
        <v>25.2611415</v>
      </c>
    </row>
    <row r="5104" customFormat="false" ht="15" hidden="false" customHeight="false" outlineLevel="0" collapsed="false">
      <c r="A5104" s="28" t="n">
        <v>45793</v>
      </c>
      <c r="B5104" s="21" t="s">
        <v>126</v>
      </c>
      <c r="C5104" s="21" t="s">
        <v>137</v>
      </c>
      <c r="D5104" s="29" t="n">
        <v>-1.55</v>
      </c>
      <c r="E5104" s="29" t="n">
        <f aca="false">D5104/10</f>
        <v>-0.155</v>
      </c>
      <c r="F5104" s="29" t="n">
        <f aca="false">(E5104+Einstellungen!$B$20)*(1+Einstellungen!$B$10)</f>
        <v>22.01619</v>
      </c>
      <c r="G5104" s="21" t="str">
        <f aca="false">IF(F5104&lt;Einstellungen!$B$5,"ja","nein")</f>
        <v>ja</v>
      </c>
      <c r="H5104" s="21" t="s">
        <v>20</v>
      </c>
      <c r="I5104" s="29" t="n">
        <f aca="false">INDEX(Einstellungen!$B$27:$B$50,15)</f>
        <v>1</v>
      </c>
      <c r="J5104" s="29" t="n">
        <f aca="false">F5104*I5104</f>
        <v>22.01619</v>
      </c>
    </row>
    <row r="5105" customFormat="false" ht="15" hidden="false" customHeight="false" outlineLevel="0" collapsed="false">
      <c r="A5105" s="28" t="n">
        <v>45793</v>
      </c>
      <c r="B5105" s="21" t="s">
        <v>127</v>
      </c>
      <c r="C5105" s="21" t="s">
        <v>137</v>
      </c>
      <c r="D5105" s="29" t="n">
        <v>-0.01</v>
      </c>
      <c r="E5105" s="29" t="n">
        <f aca="false">D5105/10</f>
        <v>-0.001</v>
      </c>
      <c r="F5105" s="29" t="n">
        <f aca="false">(E5105+Einstellungen!$B$20)*(1+Einstellungen!$B$10)</f>
        <v>22.19945</v>
      </c>
      <c r="G5105" s="21" t="str">
        <f aca="false">IF(F5105&lt;Einstellungen!$B$5,"ja","nein")</f>
        <v>ja</v>
      </c>
      <c r="H5105" s="21" t="s">
        <v>20</v>
      </c>
      <c r="I5105" s="29" t="n">
        <f aca="false">INDEX(Einstellungen!$B$27:$B$50,16)</f>
        <v>0.95</v>
      </c>
      <c r="J5105" s="29" t="n">
        <f aca="false">F5105*I5105</f>
        <v>21.0894775</v>
      </c>
    </row>
    <row r="5106" customFormat="false" ht="15" hidden="false" customHeight="false" outlineLevel="0" collapsed="false">
      <c r="A5106" s="28" t="n">
        <v>45793</v>
      </c>
      <c r="B5106" s="21" t="s">
        <v>128</v>
      </c>
      <c r="C5106" s="21" t="s">
        <v>137</v>
      </c>
      <c r="D5106" s="29" t="n">
        <v>2.98</v>
      </c>
      <c r="E5106" s="29" t="n">
        <f aca="false">D5106/10</f>
        <v>0.298</v>
      </c>
      <c r="F5106" s="29" t="n">
        <f aca="false">(E5106+Einstellungen!$B$20)*(1+Einstellungen!$B$10)</f>
        <v>22.55526</v>
      </c>
      <c r="G5106" s="21" t="str">
        <f aca="false">IF(F5106&lt;Einstellungen!$B$5,"ja","nein")</f>
        <v>ja</v>
      </c>
      <c r="H5106" s="21" t="s">
        <v>20</v>
      </c>
      <c r="I5106" s="29" t="n">
        <f aca="false">INDEX(Einstellungen!$B$27:$B$50,17)</f>
        <v>0.95</v>
      </c>
      <c r="J5106" s="29" t="n">
        <f aca="false">F5106*I5106</f>
        <v>21.427497</v>
      </c>
    </row>
    <row r="5107" customFormat="false" ht="15" hidden="false" customHeight="false" outlineLevel="0" collapsed="false">
      <c r="A5107" s="28" t="n">
        <v>45793</v>
      </c>
      <c r="B5107" s="21" t="s">
        <v>129</v>
      </c>
      <c r="C5107" s="21" t="s">
        <v>137</v>
      </c>
      <c r="D5107" s="29" t="n">
        <v>69.79</v>
      </c>
      <c r="E5107" s="29" t="n">
        <f aca="false">D5107/10</f>
        <v>6.979</v>
      </c>
      <c r="F5107" s="29" t="n">
        <f aca="false">(E5107+Einstellungen!$B$20)*(1+Einstellungen!$B$10)</f>
        <v>30.50565</v>
      </c>
      <c r="G5107" s="21" t="str">
        <f aca="false">IF(F5107&lt;Einstellungen!$B$5,"ja","nein")</f>
        <v>nein</v>
      </c>
      <c r="H5107" s="21" t="s">
        <v>20</v>
      </c>
      <c r="I5107" s="29" t="n">
        <f aca="false">INDEX(Einstellungen!$B$27:$B$50,18)</f>
        <v>1.1</v>
      </c>
      <c r="J5107" s="29" t="n">
        <f aca="false">F5107*I5107</f>
        <v>33.556215</v>
      </c>
    </row>
    <row r="5108" customFormat="false" ht="15" hidden="false" customHeight="false" outlineLevel="0" collapsed="false">
      <c r="A5108" s="28" t="n">
        <v>45793</v>
      </c>
      <c r="B5108" s="21" t="s">
        <v>130</v>
      </c>
      <c r="C5108" s="21" t="s">
        <v>137</v>
      </c>
      <c r="D5108" s="29" t="n">
        <v>100.05</v>
      </c>
      <c r="E5108" s="29" t="n">
        <f aca="false">D5108/10</f>
        <v>10.005</v>
      </c>
      <c r="F5108" s="29" t="n">
        <f aca="false">(E5108+Einstellungen!$B$20)*(1+Einstellungen!$B$10)</f>
        <v>34.10659</v>
      </c>
      <c r="G5108" s="21" t="str">
        <f aca="false">IF(F5108&lt;Einstellungen!$B$5,"ja","nein")</f>
        <v>nein</v>
      </c>
      <c r="H5108" s="21" t="s">
        <v>20</v>
      </c>
      <c r="I5108" s="29" t="n">
        <f aca="false">INDEX(Einstellungen!$B$27:$B$50,19)</f>
        <v>1.35</v>
      </c>
      <c r="J5108" s="29" t="n">
        <f aca="false">F5108*I5108</f>
        <v>46.0438965</v>
      </c>
    </row>
    <row r="5109" customFormat="false" ht="15" hidden="false" customHeight="false" outlineLevel="0" collapsed="false">
      <c r="A5109" s="28" t="n">
        <v>45793</v>
      </c>
      <c r="B5109" s="21" t="s">
        <v>131</v>
      </c>
      <c r="C5109" s="21" t="s">
        <v>137</v>
      </c>
      <c r="D5109" s="29" t="n">
        <v>111.81</v>
      </c>
      <c r="E5109" s="29" t="n">
        <f aca="false">D5109/10</f>
        <v>11.181</v>
      </c>
      <c r="F5109" s="29" t="n">
        <f aca="false">(E5109+Einstellungen!$B$20)*(1+Einstellungen!$B$10)</f>
        <v>35.50603</v>
      </c>
      <c r="G5109" s="21" t="str">
        <f aca="false">IF(F5109&lt;Einstellungen!$B$5,"ja","nein")</f>
        <v>nein</v>
      </c>
      <c r="H5109" s="21" t="s">
        <v>20</v>
      </c>
      <c r="I5109" s="29" t="n">
        <f aca="false">INDEX(Einstellungen!$B$27:$B$50,20)</f>
        <v>1.45</v>
      </c>
      <c r="J5109" s="29" t="n">
        <f aca="false">F5109*I5109</f>
        <v>51.4837435</v>
      </c>
    </row>
    <row r="5110" customFormat="false" ht="15" hidden="false" customHeight="false" outlineLevel="0" collapsed="false">
      <c r="A5110" s="28" t="n">
        <v>45793</v>
      </c>
      <c r="B5110" s="21" t="s">
        <v>132</v>
      </c>
      <c r="C5110" s="21" t="s">
        <v>137</v>
      </c>
      <c r="D5110" s="29" t="n">
        <v>154.91</v>
      </c>
      <c r="E5110" s="29" t="n">
        <f aca="false">D5110/10</f>
        <v>15.491</v>
      </c>
      <c r="F5110" s="29" t="n">
        <f aca="false">(E5110+Einstellungen!$B$20)*(1+Einstellungen!$B$10)</f>
        <v>40.63493</v>
      </c>
      <c r="G5110" s="21" t="str">
        <f aca="false">IF(F5110&lt;Einstellungen!$B$5,"ja","nein")</f>
        <v>nein</v>
      </c>
      <c r="H5110" s="21" t="s">
        <v>20</v>
      </c>
      <c r="I5110" s="29" t="n">
        <f aca="false">INDEX(Einstellungen!$B$27:$B$50,21)</f>
        <v>1.4</v>
      </c>
      <c r="J5110" s="29" t="n">
        <f aca="false">F5110*I5110</f>
        <v>56.888902</v>
      </c>
    </row>
    <row r="5111" customFormat="false" ht="15" hidden="false" customHeight="false" outlineLevel="0" collapsed="false">
      <c r="A5111" s="28" t="n">
        <v>45793</v>
      </c>
      <c r="B5111" s="21" t="s">
        <v>133</v>
      </c>
      <c r="C5111" s="21" t="s">
        <v>137</v>
      </c>
      <c r="D5111" s="29" t="n">
        <v>143.23</v>
      </c>
      <c r="E5111" s="29" t="n">
        <f aca="false">D5111/10</f>
        <v>14.323</v>
      </c>
      <c r="F5111" s="29" t="n">
        <f aca="false">(E5111+Einstellungen!$B$20)*(1+Einstellungen!$B$10)</f>
        <v>39.24501</v>
      </c>
      <c r="G5111" s="21" t="str">
        <f aca="false">IF(F5111&lt;Einstellungen!$B$5,"ja","nein")</f>
        <v>nein</v>
      </c>
      <c r="H5111" s="21" t="s">
        <v>20</v>
      </c>
      <c r="I5111" s="29" t="n">
        <f aca="false">INDEX(Einstellungen!$B$27:$B$50,22)</f>
        <v>1.25</v>
      </c>
      <c r="J5111" s="29" t="n">
        <f aca="false">F5111*I5111</f>
        <v>49.0562625</v>
      </c>
    </row>
    <row r="5112" customFormat="false" ht="15" hidden="false" customHeight="false" outlineLevel="0" collapsed="false">
      <c r="A5112" s="28" t="n">
        <v>45793</v>
      </c>
      <c r="B5112" s="21" t="s">
        <v>134</v>
      </c>
      <c r="C5112" s="21" t="s">
        <v>137</v>
      </c>
      <c r="D5112" s="29" t="n">
        <v>116.08</v>
      </c>
      <c r="E5112" s="29" t="n">
        <f aca="false">D5112/10</f>
        <v>11.608</v>
      </c>
      <c r="F5112" s="29" t="n">
        <f aca="false">(E5112+Einstellungen!$B$20)*(1+Einstellungen!$B$10)</f>
        <v>36.01416</v>
      </c>
      <c r="G5112" s="21" t="str">
        <f aca="false">IF(F5112&lt;Einstellungen!$B$5,"ja","nein")</f>
        <v>nein</v>
      </c>
      <c r="H5112" s="21" t="s">
        <v>20</v>
      </c>
      <c r="I5112" s="29" t="n">
        <f aca="false">INDEX(Einstellungen!$B$27:$B$50,23)</f>
        <v>1.05</v>
      </c>
      <c r="J5112" s="29" t="n">
        <f aca="false">F5112*I5112</f>
        <v>37.814868</v>
      </c>
    </row>
    <row r="5113" customFormat="false" ht="15" hidden="false" customHeight="false" outlineLevel="0" collapsed="false">
      <c r="A5113" s="28" t="n">
        <v>45793</v>
      </c>
      <c r="B5113" s="21" t="s">
        <v>135</v>
      </c>
      <c r="C5113" s="21" t="s">
        <v>137</v>
      </c>
      <c r="D5113" s="29" t="n">
        <v>102.08</v>
      </c>
      <c r="E5113" s="29" t="n">
        <f aca="false">D5113/10</f>
        <v>10.208</v>
      </c>
      <c r="F5113" s="29" t="n">
        <f aca="false">(E5113+Einstellungen!$B$20)*(1+Einstellungen!$B$10)</f>
        <v>34.34816</v>
      </c>
      <c r="G5113" s="21" t="str">
        <f aca="false">IF(F5113&lt;Einstellungen!$B$5,"ja","nein")</f>
        <v>nein</v>
      </c>
      <c r="H5113" s="21" t="s">
        <v>20</v>
      </c>
      <c r="I5113" s="29" t="n">
        <f aca="false">INDEX(Einstellungen!$B$27:$B$50,24)</f>
        <v>0.8</v>
      </c>
      <c r="J5113" s="29" t="n">
        <f aca="false">F5113*I5113</f>
        <v>27.478528</v>
      </c>
    </row>
    <row r="5114" customFormat="false" ht="15" hidden="false" customHeight="false" outlineLevel="0" collapsed="false">
      <c r="A5114" s="28" t="n">
        <v>45794</v>
      </c>
      <c r="B5114" s="21" t="s">
        <v>111</v>
      </c>
      <c r="C5114" s="21" t="s">
        <v>138</v>
      </c>
      <c r="D5114" s="29" t="n">
        <v>93</v>
      </c>
      <c r="E5114" s="29" t="n">
        <f aca="false">D5114/10</f>
        <v>9.3</v>
      </c>
      <c r="F5114" s="29" t="n">
        <f aca="false">(E5114+Einstellungen!$B$20)*(1+Einstellungen!$B$10)</f>
        <v>33.26764</v>
      </c>
      <c r="G5114" s="21" t="str">
        <f aca="false">IF(F5114&lt;Einstellungen!$B$5,"ja","nein")</f>
        <v>nein</v>
      </c>
      <c r="H5114" s="21" t="s">
        <v>20</v>
      </c>
      <c r="I5114" s="29" t="n">
        <f aca="false">INDEX(Einstellungen!$B$27:$B$50,1)</f>
        <v>0.6</v>
      </c>
      <c r="J5114" s="29" t="n">
        <f aca="false">F5114*I5114</f>
        <v>19.960584</v>
      </c>
    </row>
    <row r="5115" customFormat="false" ht="15" hidden="false" customHeight="false" outlineLevel="0" collapsed="false">
      <c r="A5115" s="28" t="n">
        <v>45794</v>
      </c>
      <c r="B5115" s="21" t="s">
        <v>113</v>
      </c>
      <c r="C5115" s="21" t="s">
        <v>138</v>
      </c>
      <c r="D5115" s="29" t="n">
        <v>93.48</v>
      </c>
      <c r="E5115" s="29" t="n">
        <f aca="false">D5115/10</f>
        <v>9.348</v>
      </c>
      <c r="F5115" s="29" t="n">
        <f aca="false">(E5115+Einstellungen!$B$20)*(1+Einstellungen!$B$10)</f>
        <v>33.32476</v>
      </c>
      <c r="G5115" s="21" t="str">
        <f aca="false">IF(F5115&lt;Einstellungen!$B$5,"ja","nein")</f>
        <v>nein</v>
      </c>
      <c r="H5115" s="21" t="s">
        <v>20</v>
      </c>
      <c r="I5115" s="29" t="n">
        <f aca="false">INDEX(Einstellungen!$B$27:$B$50,2)</f>
        <v>0.5</v>
      </c>
      <c r="J5115" s="29" t="n">
        <f aca="false">F5115*I5115</f>
        <v>16.66238</v>
      </c>
    </row>
    <row r="5116" customFormat="false" ht="15" hidden="false" customHeight="false" outlineLevel="0" collapsed="false">
      <c r="A5116" s="28" t="n">
        <v>45794</v>
      </c>
      <c r="B5116" s="21" t="s">
        <v>114</v>
      </c>
      <c r="C5116" s="21" t="s">
        <v>138</v>
      </c>
      <c r="D5116" s="29" t="n">
        <v>88.93</v>
      </c>
      <c r="E5116" s="29" t="n">
        <f aca="false">D5116/10</f>
        <v>8.893</v>
      </c>
      <c r="F5116" s="29" t="n">
        <f aca="false">(E5116+Einstellungen!$B$20)*(1+Einstellungen!$B$10)</f>
        <v>32.78331</v>
      </c>
      <c r="G5116" s="21" t="str">
        <f aca="false">IF(F5116&lt;Einstellungen!$B$5,"ja","nein")</f>
        <v>nein</v>
      </c>
      <c r="H5116" s="21" t="s">
        <v>20</v>
      </c>
      <c r="I5116" s="29" t="n">
        <f aca="false">INDEX(Einstellungen!$B$27:$B$50,3)</f>
        <v>0.45</v>
      </c>
      <c r="J5116" s="29" t="n">
        <f aca="false">F5116*I5116</f>
        <v>14.7524895</v>
      </c>
    </row>
    <row r="5117" customFormat="false" ht="15" hidden="false" customHeight="false" outlineLevel="0" collapsed="false">
      <c r="A5117" s="28" t="n">
        <v>45794</v>
      </c>
      <c r="B5117" s="21" t="s">
        <v>115</v>
      </c>
      <c r="C5117" s="21" t="s">
        <v>138</v>
      </c>
      <c r="D5117" s="29" t="n">
        <v>88.9</v>
      </c>
      <c r="E5117" s="29" t="n">
        <f aca="false">D5117/10</f>
        <v>8.89</v>
      </c>
      <c r="F5117" s="29" t="n">
        <f aca="false">(E5117+Einstellungen!$B$20)*(1+Einstellungen!$B$10)</f>
        <v>32.77974</v>
      </c>
      <c r="G5117" s="21" t="str">
        <f aca="false">IF(F5117&lt;Einstellungen!$B$5,"ja","nein")</f>
        <v>nein</v>
      </c>
      <c r="H5117" s="21" t="s">
        <v>20</v>
      </c>
      <c r="I5117" s="29" t="n">
        <f aca="false">INDEX(Einstellungen!$B$27:$B$50,4)</f>
        <v>0.45</v>
      </c>
      <c r="J5117" s="29" t="n">
        <f aca="false">F5117*I5117</f>
        <v>14.750883</v>
      </c>
    </row>
    <row r="5118" customFormat="false" ht="15" hidden="false" customHeight="false" outlineLevel="0" collapsed="false">
      <c r="A5118" s="28" t="n">
        <v>45794</v>
      </c>
      <c r="B5118" s="21" t="s">
        <v>116</v>
      </c>
      <c r="C5118" s="21" t="s">
        <v>138</v>
      </c>
      <c r="D5118" s="29" t="n">
        <v>89.89</v>
      </c>
      <c r="E5118" s="29" t="n">
        <f aca="false">D5118/10</f>
        <v>8.989</v>
      </c>
      <c r="F5118" s="29" t="n">
        <f aca="false">(E5118+Einstellungen!$B$20)*(1+Einstellungen!$B$10)</f>
        <v>32.89755</v>
      </c>
      <c r="G5118" s="21" t="str">
        <f aca="false">IF(F5118&lt;Einstellungen!$B$5,"ja","nein")</f>
        <v>nein</v>
      </c>
      <c r="H5118" s="21" t="s">
        <v>20</v>
      </c>
      <c r="I5118" s="29" t="n">
        <f aca="false">INDEX(Einstellungen!$B$27:$B$50,5)</f>
        <v>0.45</v>
      </c>
      <c r="J5118" s="29" t="n">
        <f aca="false">F5118*I5118</f>
        <v>14.8038975</v>
      </c>
    </row>
    <row r="5119" customFormat="false" ht="15" hidden="false" customHeight="false" outlineLevel="0" collapsed="false">
      <c r="A5119" s="28" t="n">
        <v>45794</v>
      </c>
      <c r="B5119" s="21" t="s">
        <v>117</v>
      </c>
      <c r="C5119" s="21" t="s">
        <v>138</v>
      </c>
      <c r="D5119" s="29" t="n">
        <v>93.46</v>
      </c>
      <c r="E5119" s="29" t="n">
        <f aca="false">D5119/10</f>
        <v>9.346</v>
      </c>
      <c r="F5119" s="29" t="n">
        <f aca="false">(E5119+Einstellungen!$B$20)*(1+Einstellungen!$B$10)</f>
        <v>33.32238</v>
      </c>
      <c r="G5119" s="21" t="str">
        <f aca="false">IF(F5119&lt;Einstellungen!$B$5,"ja","nein")</f>
        <v>nein</v>
      </c>
      <c r="H5119" s="21" t="s">
        <v>20</v>
      </c>
      <c r="I5119" s="29" t="n">
        <f aca="false">INDEX(Einstellungen!$B$27:$B$50,6)</f>
        <v>0.5</v>
      </c>
      <c r="J5119" s="29" t="n">
        <f aca="false">F5119*I5119</f>
        <v>16.66119</v>
      </c>
    </row>
    <row r="5120" customFormat="false" ht="15" hidden="false" customHeight="false" outlineLevel="0" collapsed="false">
      <c r="A5120" s="28" t="n">
        <v>45794</v>
      </c>
      <c r="B5120" s="21" t="s">
        <v>118</v>
      </c>
      <c r="C5120" s="21" t="s">
        <v>138</v>
      </c>
      <c r="D5120" s="29" t="n">
        <v>91.56</v>
      </c>
      <c r="E5120" s="29" t="n">
        <f aca="false">D5120/10</f>
        <v>9.156</v>
      </c>
      <c r="F5120" s="29" t="n">
        <f aca="false">(E5120+Einstellungen!$B$20)*(1+Einstellungen!$B$10)</f>
        <v>33.09628</v>
      </c>
      <c r="G5120" s="21" t="str">
        <f aca="false">IF(F5120&lt;Einstellungen!$B$5,"ja","nein")</f>
        <v>nein</v>
      </c>
      <c r="H5120" s="21" t="s">
        <v>20</v>
      </c>
      <c r="I5120" s="29" t="n">
        <f aca="false">INDEX(Einstellungen!$B$27:$B$50,7)</f>
        <v>0.7</v>
      </c>
      <c r="J5120" s="29" t="n">
        <f aca="false">F5120*I5120</f>
        <v>23.167396</v>
      </c>
    </row>
    <row r="5121" customFormat="false" ht="15" hidden="false" customHeight="false" outlineLevel="0" collapsed="false">
      <c r="A5121" s="28" t="n">
        <v>45794</v>
      </c>
      <c r="B5121" s="21" t="s">
        <v>119</v>
      </c>
      <c r="C5121" s="21" t="s">
        <v>138</v>
      </c>
      <c r="D5121" s="29" t="n">
        <v>89.85</v>
      </c>
      <c r="E5121" s="29" t="n">
        <f aca="false">D5121/10</f>
        <v>8.985</v>
      </c>
      <c r="F5121" s="29" t="n">
        <f aca="false">(E5121+Einstellungen!$B$20)*(1+Einstellungen!$B$10)</f>
        <v>32.89279</v>
      </c>
      <c r="G5121" s="21" t="str">
        <f aca="false">IF(F5121&lt;Einstellungen!$B$5,"ja","nein")</f>
        <v>nein</v>
      </c>
      <c r="H5121" s="21" t="s">
        <v>20</v>
      </c>
      <c r="I5121" s="29" t="n">
        <f aca="false">INDEX(Einstellungen!$B$27:$B$50,8)</f>
        <v>0.95</v>
      </c>
      <c r="J5121" s="29" t="n">
        <f aca="false">F5121*I5121</f>
        <v>31.2481505</v>
      </c>
    </row>
    <row r="5122" customFormat="false" ht="15" hidden="false" customHeight="false" outlineLevel="0" collapsed="false">
      <c r="A5122" s="28" t="n">
        <v>45794</v>
      </c>
      <c r="B5122" s="21" t="s">
        <v>120</v>
      </c>
      <c r="C5122" s="21" t="s">
        <v>138</v>
      </c>
      <c r="D5122" s="29" t="n">
        <v>59.11</v>
      </c>
      <c r="E5122" s="29" t="n">
        <f aca="false">D5122/10</f>
        <v>5.911</v>
      </c>
      <c r="F5122" s="29" t="n">
        <f aca="false">(E5122+Einstellungen!$B$20)*(1+Einstellungen!$B$10)</f>
        <v>29.23473</v>
      </c>
      <c r="G5122" s="21" t="str">
        <f aca="false">IF(F5122&lt;Einstellungen!$B$5,"ja","nein")</f>
        <v>nein</v>
      </c>
      <c r="H5122" s="21" t="s">
        <v>20</v>
      </c>
      <c r="I5122" s="29" t="n">
        <f aca="false">INDEX(Einstellungen!$B$27:$B$50,9)</f>
        <v>1.05</v>
      </c>
      <c r="J5122" s="29" t="n">
        <f aca="false">F5122*I5122</f>
        <v>30.6964665</v>
      </c>
    </row>
    <row r="5123" customFormat="false" ht="15" hidden="false" customHeight="false" outlineLevel="0" collapsed="false">
      <c r="A5123" s="28" t="n">
        <v>45794</v>
      </c>
      <c r="B5123" s="21" t="s">
        <v>121</v>
      </c>
      <c r="C5123" s="21" t="s">
        <v>138</v>
      </c>
      <c r="D5123" s="29" t="n">
        <v>0.86</v>
      </c>
      <c r="E5123" s="29" t="n">
        <f aca="false">D5123/10</f>
        <v>0.086</v>
      </c>
      <c r="F5123" s="29" t="n">
        <f aca="false">(E5123+Einstellungen!$B$20)*(1+Einstellungen!$B$10)</f>
        <v>22.30298</v>
      </c>
      <c r="G5123" s="21" t="str">
        <f aca="false">IF(F5123&lt;Einstellungen!$B$5,"ja","nein")</f>
        <v>ja</v>
      </c>
      <c r="H5123" s="21" t="s">
        <v>20</v>
      </c>
      <c r="I5123" s="29" t="n">
        <f aca="false">INDEX(Einstellungen!$B$27:$B$50,10)</f>
        <v>1.05</v>
      </c>
      <c r="J5123" s="29" t="n">
        <f aca="false">F5123*I5123</f>
        <v>23.418129</v>
      </c>
    </row>
    <row r="5124" customFormat="false" ht="15" hidden="false" customHeight="false" outlineLevel="0" collapsed="false">
      <c r="A5124" s="28" t="n">
        <v>45794</v>
      </c>
      <c r="B5124" s="21" t="s">
        <v>122</v>
      </c>
      <c r="C5124" s="21" t="s">
        <v>138</v>
      </c>
      <c r="D5124" s="29" t="n">
        <v>-0.06</v>
      </c>
      <c r="E5124" s="29" t="n">
        <f aca="false">D5124/10</f>
        <v>-0.006</v>
      </c>
      <c r="F5124" s="29" t="n">
        <f aca="false">(E5124+Einstellungen!$B$20)*(1+Einstellungen!$B$10)</f>
        <v>22.1935</v>
      </c>
      <c r="G5124" s="21" t="str">
        <f aca="false">IF(F5124&lt;Einstellungen!$B$5,"ja","nein")</f>
        <v>ja</v>
      </c>
      <c r="H5124" s="21" t="s">
        <v>20</v>
      </c>
      <c r="I5124" s="29" t="n">
        <f aca="false">INDEX(Einstellungen!$B$27:$B$50,11)</f>
        <v>1.05</v>
      </c>
      <c r="J5124" s="29" t="n">
        <f aca="false">F5124*I5124</f>
        <v>23.303175</v>
      </c>
    </row>
    <row r="5125" customFormat="false" ht="15" hidden="false" customHeight="false" outlineLevel="0" collapsed="false">
      <c r="A5125" s="28" t="n">
        <v>45794</v>
      </c>
      <c r="B5125" s="21" t="s">
        <v>123</v>
      </c>
      <c r="C5125" s="21" t="s">
        <v>138</v>
      </c>
      <c r="D5125" s="29" t="n">
        <v>-4.49</v>
      </c>
      <c r="E5125" s="29" t="n">
        <f aca="false">D5125/10</f>
        <v>-0.449</v>
      </c>
      <c r="F5125" s="29" t="n">
        <f aca="false">(E5125+Einstellungen!$B$20)*(1+Einstellungen!$B$10)</f>
        <v>21.66633</v>
      </c>
      <c r="G5125" s="21" t="str">
        <f aca="false">IF(F5125&lt;Einstellungen!$B$5,"ja","nein")</f>
        <v>ja</v>
      </c>
      <c r="H5125" s="21" t="s">
        <v>20</v>
      </c>
      <c r="I5125" s="29" t="n">
        <f aca="false">INDEX(Einstellungen!$B$27:$B$50,12)</f>
        <v>1.1</v>
      </c>
      <c r="J5125" s="29" t="n">
        <f aca="false">F5125*I5125</f>
        <v>23.832963</v>
      </c>
    </row>
    <row r="5126" customFormat="false" ht="15" hidden="false" customHeight="false" outlineLevel="0" collapsed="false">
      <c r="A5126" s="28" t="n">
        <v>45794</v>
      </c>
      <c r="B5126" s="21" t="s">
        <v>124</v>
      </c>
      <c r="C5126" s="21" t="s">
        <v>138</v>
      </c>
      <c r="D5126" s="29" t="n">
        <v>-4.96</v>
      </c>
      <c r="E5126" s="29" t="n">
        <f aca="false">D5126/10</f>
        <v>-0.496</v>
      </c>
      <c r="F5126" s="29" t="n">
        <f aca="false">(E5126+Einstellungen!$B$20)*(1+Einstellungen!$B$10)</f>
        <v>21.6104</v>
      </c>
      <c r="G5126" s="21" t="str">
        <f aca="false">IF(F5126&lt;Einstellungen!$B$5,"ja","nein")</f>
        <v>ja</v>
      </c>
      <c r="H5126" s="21" t="s">
        <v>20</v>
      </c>
      <c r="I5126" s="29" t="n">
        <f aca="false">INDEX(Einstellungen!$B$27:$B$50,13)</f>
        <v>1.2</v>
      </c>
      <c r="J5126" s="29" t="n">
        <f aca="false">F5126*I5126</f>
        <v>25.93248</v>
      </c>
    </row>
    <row r="5127" customFormat="false" ht="15" hidden="false" customHeight="false" outlineLevel="0" collapsed="false">
      <c r="A5127" s="28" t="n">
        <v>45794</v>
      </c>
      <c r="B5127" s="21" t="s">
        <v>125</v>
      </c>
      <c r="C5127" s="21" t="s">
        <v>138</v>
      </c>
      <c r="D5127" s="29" t="n">
        <v>-10.02</v>
      </c>
      <c r="E5127" s="29" t="n">
        <f aca="false">D5127/10</f>
        <v>-1.002</v>
      </c>
      <c r="F5127" s="29" t="n">
        <f aca="false">(E5127+Einstellungen!$B$20)*(1+Einstellungen!$B$10)</f>
        <v>21.00826</v>
      </c>
      <c r="G5127" s="21" t="str">
        <f aca="false">IF(F5127&lt;Einstellungen!$B$5,"ja","nein")</f>
        <v>ja</v>
      </c>
      <c r="H5127" s="21" t="s">
        <v>20</v>
      </c>
      <c r="I5127" s="29" t="n">
        <f aca="false">INDEX(Einstellungen!$B$27:$B$50,14)</f>
        <v>1.15</v>
      </c>
      <c r="J5127" s="29" t="n">
        <f aca="false">F5127*I5127</f>
        <v>24.159499</v>
      </c>
    </row>
    <row r="5128" customFormat="false" ht="15" hidden="false" customHeight="false" outlineLevel="0" collapsed="false">
      <c r="A5128" s="28" t="n">
        <v>45794</v>
      </c>
      <c r="B5128" s="21" t="s">
        <v>126</v>
      </c>
      <c r="C5128" s="21" t="s">
        <v>138</v>
      </c>
      <c r="D5128" s="29" t="n">
        <v>-11.27</v>
      </c>
      <c r="E5128" s="29" t="n">
        <f aca="false">D5128/10</f>
        <v>-1.127</v>
      </c>
      <c r="F5128" s="29" t="n">
        <f aca="false">(E5128+Einstellungen!$B$20)*(1+Einstellungen!$B$10)</f>
        <v>20.85951</v>
      </c>
      <c r="G5128" s="21" t="str">
        <f aca="false">IF(F5128&lt;Einstellungen!$B$5,"ja","nein")</f>
        <v>ja</v>
      </c>
      <c r="H5128" s="21" t="s">
        <v>20</v>
      </c>
      <c r="I5128" s="29" t="n">
        <f aca="false">INDEX(Einstellungen!$B$27:$B$50,15)</f>
        <v>1</v>
      </c>
      <c r="J5128" s="29" t="n">
        <f aca="false">F5128*I5128</f>
        <v>20.85951</v>
      </c>
    </row>
    <row r="5129" customFormat="false" ht="15" hidden="false" customHeight="false" outlineLevel="0" collapsed="false">
      <c r="A5129" s="28" t="n">
        <v>45794</v>
      </c>
      <c r="B5129" s="21" t="s">
        <v>127</v>
      </c>
      <c r="C5129" s="21" t="s">
        <v>138</v>
      </c>
      <c r="D5129" s="29" t="n">
        <v>-5.8</v>
      </c>
      <c r="E5129" s="29" t="n">
        <f aca="false">D5129/10</f>
        <v>-0.58</v>
      </c>
      <c r="F5129" s="29" t="n">
        <f aca="false">(E5129+Einstellungen!$B$20)*(1+Einstellungen!$B$10)</f>
        <v>21.51044</v>
      </c>
      <c r="G5129" s="21" t="str">
        <f aca="false">IF(F5129&lt;Einstellungen!$B$5,"ja","nein")</f>
        <v>ja</v>
      </c>
      <c r="H5129" s="21" t="s">
        <v>20</v>
      </c>
      <c r="I5129" s="29" t="n">
        <f aca="false">INDEX(Einstellungen!$B$27:$B$50,16)</f>
        <v>0.95</v>
      </c>
      <c r="J5129" s="29" t="n">
        <f aca="false">F5129*I5129</f>
        <v>20.434918</v>
      </c>
    </row>
    <row r="5130" customFormat="false" ht="15" hidden="false" customHeight="false" outlineLevel="0" collapsed="false">
      <c r="A5130" s="28" t="n">
        <v>45794</v>
      </c>
      <c r="B5130" s="21" t="s">
        <v>128</v>
      </c>
      <c r="C5130" s="21" t="s">
        <v>138</v>
      </c>
      <c r="D5130" s="29" t="n">
        <v>-0.8</v>
      </c>
      <c r="E5130" s="29" t="n">
        <f aca="false">D5130/10</f>
        <v>-0.08</v>
      </c>
      <c r="F5130" s="29" t="n">
        <f aca="false">(E5130+Einstellungen!$B$20)*(1+Einstellungen!$B$10)</f>
        <v>22.10544</v>
      </c>
      <c r="G5130" s="21" t="str">
        <f aca="false">IF(F5130&lt;Einstellungen!$B$5,"ja","nein")</f>
        <v>ja</v>
      </c>
      <c r="H5130" s="21" t="s">
        <v>20</v>
      </c>
      <c r="I5130" s="29" t="n">
        <f aca="false">INDEX(Einstellungen!$B$27:$B$50,17)</f>
        <v>0.95</v>
      </c>
      <c r="J5130" s="29" t="n">
        <f aca="false">F5130*I5130</f>
        <v>21.000168</v>
      </c>
    </row>
    <row r="5131" customFormat="false" ht="15" hidden="false" customHeight="false" outlineLevel="0" collapsed="false">
      <c r="A5131" s="28" t="n">
        <v>45794</v>
      </c>
      <c r="B5131" s="21" t="s">
        <v>129</v>
      </c>
      <c r="C5131" s="21" t="s">
        <v>138</v>
      </c>
      <c r="D5131" s="29" t="n">
        <v>5.01</v>
      </c>
      <c r="E5131" s="29" t="n">
        <f aca="false">D5131/10</f>
        <v>0.501</v>
      </c>
      <c r="F5131" s="29" t="n">
        <f aca="false">(E5131+Einstellungen!$B$20)*(1+Einstellungen!$B$10)</f>
        <v>22.79683</v>
      </c>
      <c r="G5131" s="21" t="str">
        <f aca="false">IF(F5131&lt;Einstellungen!$B$5,"ja","nein")</f>
        <v>ja</v>
      </c>
      <c r="H5131" s="21" t="s">
        <v>20</v>
      </c>
      <c r="I5131" s="29" t="n">
        <f aca="false">INDEX(Einstellungen!$B$27:$B$50,18)</f>
        <v>1.1</v>
      </c>
      <c r="J5131" s="29" t="n">
        <f aca="false">F5131*I5131</f>
        <v>25.076513</v>
      </c>
    </row>
    <row r="5132" customFormat="false" ht="15" hidden="false" customHeight="false" outlineLevel="0" collapsed="false">
      <c r="A5132" s="28" t="n">
        <v>45794</v>
      </c>
      <c r="B5132" s="21" t="s">
        <v>130</v>
      </c>
      <c r="C5132" s="21" t="s">
        <v>138</v>
      </c>
      <c r="D5132" s="29" t="n">
        <v>78.77</v>
      </c>
      <c r="E5132" s="29" t="n">
        <f aca="false">D5132/10</f>
        <v>7.877</v>
      </c>
      <c r="F5132" s="29" t="n">
        <f aca="false">(E5132+Einstellungen!$B$20)*(1+Einstellungen!$B$10)</f>
        <v>31.57427</v>
      </c>
      <c r="G5132" s="21" t="str">
        <f aca="false">IF(F5132&lt;Einstellungen!$B$5,"ja","nein")</f>
        <v>nein</v>
      </c>
      <c r="H5132" s="21" t="s">
        <v>20</v>
      </c>
      <c r="I5132" s="29" t="n">
        <f aca="false">INDEX(Einstellungen!$B$27:$B$50,19)</f>
        <v>1.35</v>
      </c>
      <c r="J5132" s="29" t="n">
        <f aca="false">F5132*I5132</f>
        <v>42.6252645</v>
      </c>
    </row>
    <row r="5133" customFormat="false" ht="15" hidden="false" customHeight="false" outlineLevel="0" collapsed="false">
      <c r="A5133" s="28" t="n">
        <v>45794</v>
      </c>
      <c r="B5133" s="21" t="s">
        <v>131</v>
      </c>
      <c r="C5133" s="21" t="s">
        <v>138</v>
      </c>
      <c r="D5133" s="29" t="n">
        <v>99.64</v>
      </c>
      <c r="E5133" s="29" t="n">
        <f aca="false">D5133/10</f>
        <v>9.964</v>
      </c>
      <c r="F5133" s="29" t="n">
        <f aca="false">(E5133+Einstellungen!$B$20)*(1+Einstellungen!$B$10)</f>
        <v>34.0578</v>
      </c>
      <c r="G5133" s="21" t="str">
        <f aca="false">IF(F5133&lt;Einstellungen!$B$5,"ja","nein")</f>
        <v>nein</v>
      </c>
      <c r="H5133" s="21" t="s">
        <v>20</v>
      </c>
      <c r="I5133" s="29" t="n">
        <f aca="false">INDEX(Einstellungen!$B$27:$B$50,20)</f>
        <v>1.45</v>
      </c>
      <c r="J5133" s="29" t="n">
        <f aca="false">F5133*I5133</f>
        <v>49.38381</v>
      </c>
    </row>
    <row r="5134" customFormat="false" ht="15" hidden="false" customHeight="false" outlineLevel="0" collapsed="false">
      <c r="A5134" s="28" t="n">
        <v>45794</v>
      </c>
      <c r="B5134" s="21" t="s">
        <v>132</v>
      </c>
      <c r="C5134" s="21" t="s">
        <v>138</v>
      </c>
      <c r="D5134" s="29" t="n">
        <v>121.38</v>
      </c>
      <c r="E5134" s="29" t="n">
        <f aca="false">D5134/10</f>
        <v>12.138</v>
      </c>
      <c r="F5134" s="29" t="n">
        <f aca="false">(E5134+Einstellungen!$B$20)*(1+Einstellungen!$B$10)</f>
        <v>36.64486</v>
      </c>
      <c r="G5134" s="21" t="str">
        <f aca="false">IF(F5134&lt;Einstellungen!$B$5,"ja","nein")</f>
        <v>nein</v>
      </c>
      <c r="H5134" s="21" t="s">
        <v>20</v>
      </c>
      <c r="I5134" s="29" t="n">
        <f aca="false">INDEX(Einstellungen!$B$27:$B$50,21)</f>
        <v>1.4</v>
      </c>
      <c r="J5134" s="29" t="n">
        <f aca="false">F5134*I5134</f>
        <v>51.302804</v>
      </c>
    </row>
    <row r="5135" customFormat="false" ht="15" hidden="false" customHeight="false" outlineLevel="0" collapsed="false">
      <c r="A5135" s="28" t="n">
        <v>45794</v>
      </c>
      <c r="B5135" s="21" t="s">
        <v>133</v>
      </c>
      <c r="C5135" s="21" t="s">
        <v>138</v>
      </c>
      <c r="D5135" s="29" t="n">
        <v>130.21</v>
      </c>
      <c r="E5135" s="29" t="n">
        <f aca="false">D5135/10</f>
        <v>13.021</v>
      </c>
      <c r="F5135" s="29" t="n">
        <f aca="false">(E5135+Einstellungen!$B$20)*(1+Einstellungen!$B$10)</f>
        <v>37.69563</v>
      </c>
      <c r="G5135" s="21" t="str">
        <f aca="false">IF(F5135&lt;Einstellungen!$B$5,"ja","nein")</f>
        <v>nein</v>
      </c>
      <c r="H5135" s="21" t="s">
        <v>20</v>
      </c>
      <c r="I5135" s="29" t="n">
        <f aca="false">INDEX(Einstellungen!$B$27:$B$50,22)</f>
        <v>1.25</v>
      </c>
      <c r="J5135" s="29" t="n">
        <f aca="false">F5135*I5135</f>
        <v>47.1195375</v>
      </c>
    </row>
    <row r="5136" customFormat="false" ht="15" hidden="false" customHeight="false" outlineLevel="0" collapsed="false">
      <c r="A5136" s="28" t="n">
        <v>45794</v>
      </c>
      <c r="B5136" s="21" t="s">
        <v>134</v>
      </c>
      <c r="C5136" s="21" t="s">
        <v>138</v>
      </c>
      <c r="D5136" s="29" t="n">
        <v>129.9</v>
      </c>
      <c r="E5136" s="29" t="n">
        <f aca="false">D5136/10</f>
        <v>12.99</v>
      </c>
      <c r="F5136" s="29" t="n">
        <f aca="false">(E5136+Einstellungen!$B$20)*(1+Einstellungen!$B$10)</f>
        <v>37.65874</v>
      </c>
      <c r="G5136" s="21" t="str">
        <f aca="false">IF(F5136&lt;Einstellungen!$B$5,"ja","nein")</f>
        <v>nein</v>
      </c>
      <c r="H5136" s="21" t="s">
        <v>20</v>
      </c>
      <c r="I5136" s="29" t="n">
        <f aca="false">INDEX(Einstellungen!$B$27:$B$50,23)</f>
        <v>1.05</v>
      </c>
      <c r="J5136" s="29" t="n">
        <f aca="false">F5136*I5136</f>
        <v>39.541677</v>
      </c>
    </row>
    <row r="5137" customFormat="false" ht="15" hidden="false" customHeight="false" outlineLevel="0" collapsed="false">
      <c r="A5137" s="28" t="n">
        <v>45794</v>
      </c>
      <c r="B5137" s="21" t="s">
        <v>135</v>
      </c>
      <c r="C5137" s="21" t="s">
        <v>138</v>
      </c>
      <c r="D5137" s="29" t="n">
        <v>111.6</v>
      </c>
      <c r="E5137" s="29" t="n">
        <f aca="false">D5137/10</f>
        <v>11.16</v>
      </c>
      <c r="F5137" s="29" t="n">
        <f aca="false">(E5137+Einstellungen!$B$20)*(1+Einstellungen!$B$10)</f>
        <v>35.48104</v>
      </c>
      <c r="G5137" s="21" t="str">
        <f aca="false">IF(F5137&lt;Einstellungen!$B$5,"ja","nein")</f>
        <v>nein</v>
      </c>
      <c r="H5137" s="21" t="s">
        <v>20</v>
      </c>
      <c r="I5137" s="29" t="n">
        <f aca="false">INDEX(Einstellungen!$B$27:$B$50,24)</f>
        <v>0.8</v>
      </c>
      <c r="J5137" s="29" t="n">
        <f aca="false">F5137*I5137</f>
        <v>28.384832</v>
      </c>
    </row>
    <row r="5138" customFormat="false" ht="15" hidden="false" customHeight="false" outlineLevel="0" collapsed="false">
      <c r="A5138" s="28" t="n">
        <v>45795</v>
      </c>
      <c r="B5138" s="21" t="s">
        <v>111</v>
      </c>
      <c r="C5138" s="21" t="s">
        <v>139</v>
      </c>
      <c r="D5138" s="29" t="n">
        <v>106.73</v>
      </c>
      <c r="E5138" s="29" t="n">
        <f aca="false">D5138/10</f>
        <v>10.673</v>
      </c>
      <c r="F5138" s="29" t="n">
        <f aca="false">(E5138+Einstellungen!$B$20)*(1+Einstellungen!$B$10)</f>
        <v>34.90151</v>
      </c>
      <c r="G5138" s="21" t="str">
        <f aca="false">IF(F5138&lt;Einstellungen!$B$5,"ja","nein")</f>
        <v>nein</v>
      </c>
      <c r="H5138" s="21" t="s">
        <v>20</v>
      </c>
      <c r="I5138" s="29" t="n">
        <f aca="false">INDEX(Einstellungen!$B$27:$B$50,1)</f>
        <v>0.6</v>
      </c>
      <c r="J5138" s="29" t="n">
        <f aca="false">F5138*I5138</f>
        <v>20.940906</v>
      </c>
    </row>
    <row r="5139" customFormat="false" ht="15" hidden="false" customHeight="false" outlineLevel="0" collapsed="false">
      <c r="A5139" s="28" t="n">
        <v>45795</v>
      </c>
      <c r="B5139" s="21" t="s">
        <v>113</v>
      </c>
      <c r="C5139" s="21" t="s">
        <v>139</v>
      </c>
      <c r="D5139" s="29" t="n">
        <v>101.49</v>
      </c>
      <c r="E5139" s="29" t="n">
        <f aca="false">D5139/10</f>
        <v>10.149</v>
      </c>
      <c r="F5139" s="29" t="n">
        <f aca="false">(E5139+Einstellungen!$B$20)*(1+Einstellungen!$B$10)</f>
        <v>34.27795</v>
      </c>
      <c r="G5139" s="21" t="str">
        <f aca="false">IF(F5139&lt;Einstellungen!$B$5,"ja","nein")</f>
        <v>nein</v>
      </c>
      <c r="H5139" s="21" t="s">
        <v>20</v>
      </c>
      <c r="I5139" s="29" t="n">
        <f aca="false">INDEX(Einstellungen!$B$27:$B$50,2)</f>
        <v>0.5</v>
      </c>
      <c r="J5139" s="29" t="n">
        <f aca="false">F5139*I5139</f>
        <v>17.138975</v>
      </c>
    </row>
    <row r="5140" customFormat="false" ht="15" hidden="false" customHeight="false" outlineLevel="0" collapsed="false">
      <c r="A5140" s="28" t="n">
        <v>45795</v>
      </c>
      <c r="B5140" s="21" t="s">
        <v>114</v>
      </c>
      <c r="C5140" s="21" t="s">
        <v>139</v>
      </c>
      <c r="D5140" s="29" t="n">
        <v>98.57</v>
      </c>
      <c r="E5140" s="29" t="n">
        <f aca="false">D5140/10</f>
        <v>9.857</v>
      </c>
      <c r="F5140" s="29" t="n">
        <f aca="false">(E5140+Einstellungen!$B$20)*(1+Einstellungen!$B$10)</f>
        <v>33.93047</v>
      </c>
      <c r="G5140" s="21" t="str">
        <f aca="false">IF(F5140&lt;Einstellungen!$B$5,"ja","nein")</f>
        <v>nein</v>
      </c>
      <c r="H5140" s="21" t="s">
        <v>20</v>
      </c>
      <c r="I5140" s="29" t="n">
        <f aca="false">INDEX(Einstellungen!$B$27:$B$50,3)</f>
        <v>0.45</v>
      </c>
      <c r="J5140" s="29" t="n">
        <f aca="false">F5140*I5140</f>
        <v>15.2687115</v>
      </c>
    </row>
    <row r="5141" customFormat="false" ht="15" hidden="false" customHeight="false" outlineLevel="0" collapsed="false">
      <c r="A5141" s="28" t="n">
        <v>45795</v>
      </c>
      <c r="B5141" s="21" t="s">
        <v>115</v>
      </c>
      <c r="C5141" s="21" t="s">
        <v>139</v>
      </c>
      <c r="D5141" s="29" t="n">
        <v>97.4</v>
      </c>
      <c r="E5141" s="29" t="n">
        <f aca="false">D5141/10</f>
        <v>9.74</v>
      </c>
      <c r="F5141" s="29" t="n">
        <f aca="false">(E5141+Einstellungen!$B$20)*(1+Einstellungen!$B$10)</f>
        <v>33.79124</v>
      </c>
      <c r="G5141" s="21" t="str">
        <f aca="false">IF(F5141&lt;Einstellungen!$B$5,"ja","nein")</f>
        <v>nein</v>
      </c>
      <c r="H5141" s="21" t="s">
        <v>20</v>
      </c>
      <c r="I5141" s="29" t="n">
        <f aca="false">INDEX(Einstellungen!$B$27:$B$50,4)</f>
        <v>0.45</v>
      </c>
      <c r="J5141" s="29" t="n">
        <f aca="false">F5141*I5141</f>
        <v>15.206058</v>
      </c>
    </row>
    <row r="5142" customFormat="false" ht="15" hidden="false" customHeight="false" outlineLevel="0" collapsed="false">
      <c r="A5142" s="28" t="n">
        <v>45795</v>
      </c>
      <c r="B5142" s="21" t="s">
        <v>116</v>
      </c>
      <c r="C5142" s="21" t="s">
        <v>139</v>
      </c>
      <c r="D5142" s="29" t="n">
        <v>98.41</v>
      </c>
      <c r="E5142" s="29" t="n">
        <f aca="false">D5142/10</f>
        <v>9.841</v>
      </c>
      <c r="F5142" s="29" t="n">
        <f aca="false">(E5142+Einstellungen!$B$20)*(1+Einstellungen!$B$10)</f>
        <v>33.91143</v>
      </c>
      <c r="G5142" s="21" t="str">
        <f aca="false">IF(F5142&lt;Einstellungen!$B$5,"ja","nein")</f>
        <v>nein</v>
      </c>
      <c r="H5142" s="21" t="s">
        <v>20</v>
      </c>
      <c r="I5142" s="29" t="n">
        <f aca="false">INDEX(Einstellungen!$B$27:$B$50,5)</f>
        <v>0.45</v>
      </c>
      <c r="J5142" s="29" t="n">
        <f aca="false">F5142*I5142</f>
        <v>15.2601435</v>
      </c>
    </row>
    <row r="5143" customFormat="false" ht="15" hidden="false" customHeight="false" outlineLevel="0" collapsed="false">
      <c r="A5143" s="28" t="n">
        <v>45795</v>
      </c>
      <c r="B5143" s="21" t="s">
        <v>117</v>
      </c>
      <c r="C5143" s="21" t="s">
        <v>139</v>
      </c>
      <c r="D5143" s="29" t="n">
        <v>97.98</v>
      </c>
      <c r="E5143" s="29" t="n">
        <f aca="false">D5143/10</f>
        <v>9.798</v>
      </c>
      <c r="F5143" s="29" t="n">
        <f aca="false">(E5143+Einstellungen!$B$20)*(1+Einstellungen!$B$10)</f>
        <v>33.86026</v>
      </c>
      <c r="G5143" s="21" t="str">
        <f aca="false">IF(F5143&lt;Einstellungen!$B$5,"ja","nein")</f>
        <v>nein</v>
      </c>
      <c r="H5143" s="21" t="s">
        <v>20</v>
      </c>
      <c r="I5143" s="29" t="n">
        <f aca="false">INDEX(Einstellungen!$B$27:$B$50,6)</f>
        <v>0.5</v>
      </c>
      <c r="J5143" s="29" t="n">
        <f aca="false">F5143*I5143</f>
        <v>16.93013</v>
      </c>
    </row>
    <row r="5144" customFormat="false" ht="15" hidden="false" customHeight="false" outlineLevel="0" collapsed="false">
      <c r="A5144" s="28" t="n">
        <v>45795</v>
      </c>
      <c r="B5144" s="21" t="s">
        <v>118</v>
      </c>
      <c r="C5144" s="21" t="s">
        <v>139</v>
      </c>
      <c r="D5144" s="29" t="n">
        <v>91.3</v>
      </c>
      <c r="E5144" s="29" t="n">
        <f aca="false">D5144/10</f>
        <v>9.13</v>
      </c>
      <c r="F5144" s="29" t="n">
        <f aca="false">(E5144+Einstellungen!$B$20)*(1+Einstellungen!$B$10)</f>
        <v>33.06534</v>
      </c>
      <c r="G5144" s="21" t="str">
        <f aca="false">IF(F5144&lt;Einstellungen!$B$5,"ja","nein")</f>
        <v>nein</v>
      </c>
      <c r="H5144" s="21" t="s">
        <v>20</v>
      </c>
      <c r="I5144" s="29" t="n">
        <f aca="false">INDEX(Einstellungen!$B$27:$B$50,7)</f>
        <v>0.7</v>
      </c>
      <c r="J5144" s="29" t="n">
        <f aca="false">F5144*I5144</f>
        <v>23.145738</v>
      </c>
    </row>
    <row r="5145" customFormat="false" ht="15" hidden="false" customHeight="false" outlineLevel="0" collapsed="false">
      <c r="A5145" s="28" t="n">
        <v>45795</v>
      </c>
      <c r="B5145" s="21" t="s">
        <v>119</v>
      </c>
      <c r="C5145" s="21" t="s">
        <v>139</v>
      </c>
      <c r="D5145" s="29" t="n">
        <v>87.16</v>
      </c>
      <c r="E5145" s="29" t="n">
        <f aca="false">D5145/10</f>
        <v>8.716</v>
      </c>
      <c r="F5145" s="29" t="n">
        <f aca="false">(E5145+Einstellungen!$B$20)*(1+Einstellungen!$B$10)</f>
        <v>32.57268</v>
      </c>
      <c r="G5145" s="21" t="str">
        <f aca="false">IF(F5145&lt;Einstellungen!$B$5,"ja","nein")</f>
        <v>nein</v>
      </c>
      <c r="H5145" s="21" t="s">
        <v>20</v>
      </c>
      <c r="I5145" s="29" t="n">
        <f aca="false">INDEX(Einstellungen!$B$27:$B$50,8)</f>
        <v>0.95</v>
      </c>
      <c r="J5145" s="29" t="n">
        <f aca="false">F5145*I5145</f>
        <v>30.944046</v>
      </c>
    </row>
    <row r="5146" customFormat="false" ht="15" hidden="false" customHeight="false" outlineLevel="0" collapsed="false">
      <c r="A5146" s="28" t="n">
        <v>45795</v>
      </c>
      <c r="B5146" s="21" t="s">
        <v>120</v>
      </c>
      <c r="C5146" s="21" t="s">
        <v>139</v>
      </c>
      <c r="D5146" s="29" t="n">
        <v>67.86</v>
      </c>
      <c r="E5146" s="29" t="n">
        <f aca="false">D5146/10</f>
        <v>6.786</v>
      </c>
      <c r="F5146" s="29" t="n">
        <f aca="false">(E5146+Einstellungen!$B$20)*(1+Einstellungen!$B$10)</f>
        <v>30.27598</v>
      </c>
      <c r="G5146" s="21" t="str">
        <f aca="false">IF(F5146&lt;Einstellungen!$B$5,"ja","nein")</f>
        <v>nein</v>
      </c>
      <c r="H5146" s="21" t="s">
        <v>20</v>
      </c>
      <c r="I5146" s="29" t="n">
        <f aca="false">INDEX(Einstellungen!$B$27:$B$50,9)</f>
        <v>1.05</v>
      </c>
      <c r="J5146" s="29" t="n">
        <f aca="false">F5146*I5146</f>
        <v>31.789779</v>
      </c>
    </row>
    <row r="5147" customFormat="false" ht="15" hidden="false" customHeight="false" outlineLevel="0" collapsed="false">
      <c r="A5147" s="28" t="n">
        <v>45795</v>
      </c>
      <c r="B5147" s="21" t="s">
        <v>121</v>
      </c>
      <c r="C5147" s="21" t="s">
        <v>139</v>
      </c>
      <c r="D5147" s="29" t="n">
        <v>10.1</v>
      </c>
      <c r="E5147" s="29" t="n">
        <f aca="false">D5147/10</f>
        <v>1.01</v>
      </c>
      <c r="F5147" s="29" t="n">
        <f aca="false">(E5147+Einstellungen!$B$20)*(1+Einstellungen!$B$10)</f>
        <v>23.40254</v>
      </c>
      <c r="G5147" s="21" t="str">
        <f aca="false">IF(F5147&lt;Einstellungen!$B$5,"ja","nein")</f>
        <v>ja</v>
      </c>
      <c r="H5147" s="21" t="s">
        <v>20</v>
      </c>
      <c r="I5147" s="29" t="n">
        <f aca="false">INDEX(Einstellungen!$B$27:$B$50,10)</f>
        <v>1.05</v>
      </c>
      <c r="J5147" s="29" t="n">
        <f aca="false">F5147*I5147</f>
        <v>24.572667</v>
      </c>
    </row>
    <row r="5148" customFormat="false" ht="15" hidden="false" customHeight="false" outlineLevel="0" collapsed="false">
      <c r="A5148" s="28" t="n">
        <v>45795</v>
      </c>
      <c r="B5148" s="21" t="s">
        <v>122</v>
      </c>
      <c r="C5148" s="21" t="s">
        <v>139</v>
      </c>
      <c r="D5148" s="29" t="n">
        <v>0</v>
      </c>
      <c r="E5148" s="29" t="n">
        <f aca="false">D5148/10</f>
        <v>0</v>
      </c>
      <c r="F5148" s="29" t="n">
        <f aca="false">(E5148+Einstellungen!$B$20)*(1+Einstellungen!$B$10)</f>
        <v>22.20064</v>
      </c>
      <c r="G5148" s="21" t="str">
        <f aca="false">IF(F5148&lt;Einstellungen!$B$5,"ja","nein")</f>
        <v>ja</v>
      </c>
      <c r="H5148" s="21" t="s">
        <v>20</v>
      </c>
      <c r="I5148" s="29" t="n">
        <f aca="false">INDEX(Einstellungen!$B$27:$B$50,11)</f>
        <v>1.05</v>
      </c>
      <c r="J5148" s="29" t="n">
        <f aca="false">F5148*I5148</f>
        <v>23.310672</v>
      </c>
    </row>
    <row r="5149" customFormat="false" ht="15" hidden="false" customHeight="false" outlineLevel="0" collapsed="false">
      <c r="A5149" s="28" t="n">
        <v>45795</v>
      </c>
      <c r="B5149" s="21" t="s">
        <v>123</v>
      </c>
      <c r="C5149" s="21" t="s">
        <v>139</v>
      </c>
      <c r="D5149" s="29" t="n">
        <v>-0.2</v>
      </c>
      <c r="E5149" s="29" t="n">
        <f aca="false">D5149/10</f>
        <v>-0.02</v>
      </c>
      <c r="F5149" s="29" t="n">
        <f aca="false">(E5149+Einstellungen!$B$20)*(1+Einstellungen!$B$10)</f>
        <v>22.17684</v>
      </c>
      <c r="G5149" s="21" t="str">
        <f aca="false">IF(F5149&lt;Einstellungen!$B$5,"ja","nein")</f>
        <v>ja</v>
      </c>
      <c r="H5149" s="21" t="s">
        <v>20</v>
      </c>
      <c r="I5149" s="29" t="n">
        <f aca="false">INDEX(Einstellungen!$B$27:$B$50,12)</f>
        <v>1.1</v>
      </c>
      <c r="J5149" s="29" t="n">
        <f aca="false">F5149*I5149</f>
        <v>24.394524</v>
      </c>
    </row>
    <row r="5150" customFormat="false" ht="15" hidden="false" customHeight="false" outlineLevel="0" collapsed="false">
      <c r="A5150" s="28" t="n">
        <v>45795</v>
      </c>
      <c r="B5150" s="21" t="s">
        <v>124</v>
      </c>
      <c r="C5150" s="21" t="s">
        <v>139</v>
      </c>
      <c r="D5150" s="29" t="n">
        <v>-2</v>
      </c>
      <c r="E5150" s="29" t="n">
        <f aca="false">D5150/10</f>
        <v>-0.2</v>
      </c>
      <c r="F5150" s="29" t="n">
        <f aca="false">(E5150+Einstellungen!$B$20)*(1+Einstellungen!$B$10)</f>
        <v>21.96264</v>
      </c>
      <c r="G5150" s="21" t="str">
        <f aca="false">IF(F5150&lt;Einstellungen!$B$5,"ja","nein")</f>
        <v>ja</v>
      </c>
      <c r="H5150" s="21" t="s">
        <v>20</v>
      </c>
      <c r="I5150" s="29" t="n">
        <f aca="false">INDEX(Einstellungen!$B$27:$B$50,13)</f>
        <v>1.2</v>
      </c>
      <c r="J5150" s="29" t="n">
        <f aca="false">F5150*I5150</f>
        <v>26.355168</v>
      </c>
    </row>
    <row r="5151" customFormat="false" ht="15" hidden="false" customHeight="false" outlineLevel="0" collapsed="false">
      <c r="A5151" s="28" t="n">
        <v>45795</v>
      </c>
      <c r="B5151" s="21" t="s">
        <v>125</v>
      </c>
      <c r="C5151" s="21" t="s">
        <v>139</v>
      </c>
      <c r="D5151" s="29" t="n">
        <v>-7.37</v>
      </c>
      <c r="E5151" s="29" t="n">
        <f aca="false">D5151/10</f>
        <v>-0.737</v>
      </c>
      <c r="F5151" s="29" t="n">
        <f aca="false">(E5151+Einstellungen!$B$20)*(1+Einstellungen!$B$10)</f>
        <v>21.32361</v>
      </c>
      <c r="G5151" s="21" t="str">
        <f aca="false">IF(F5151&lt;Einstellungen!$B$5,"ja","nein")</f>
        <v>ja</v>
      </c>
      <c r="H5151" s="21" t="s">
        <v>20</v>
      </c>
      <c r="I5151" s="29" t="n">
        <f aca="false">INDEX(Einstellungen!$B$27:$B$50,14)</f>
        <v>1.15</v>
      </c>
      <c r="J5151" s="29" t="n">
        <f aca="false">F5151*I5151</f>
        <v>24.5221515</v>
      </c>
    </row>
    <row r="5152" customFormat="false" ht="15" hidden="false" customHeight="false" outlineLevel="0" collapsed="false">
      <c r="A5152" s="28" t="n">
        <v>45795</v>
      </c>
      <c r="B5152" s="21" t="s">
        <v>126</v>
      </c>
      <c r="C5152" s="21" t="s">
        <v>139</v>
      </c>
      <c r="D5152" s="29" t="n">
        <v>-15</v>
      </c>
      <c r="E5152" s="29" t="n">
        <f aca="false">D5152/10</f>
        <v>-1.5</v>
      </c>
      <c r="F5152" s="29" t="n">
        <f aca="false">(E5152+Einstellungen!$B$20)*(1+Einstellungen!$B$10)</f>
        <v>20.41564</v>
      </c>
      <c r="G5152" s="21" t="str">
        <f aca="false">IF(F5152&lt;Einstellungen!$B$5,"ja","nein")</f>
        <v>ja</v>
      </c>
      <c r="H5152" s="21" t="s">
        <v>20</v>
      </c>
      <c r="I5152" s="29" t="n">
        <f aca="false">INDEX(Einstellungen!$B$27:$B$50,15)</f>
        <v>1</v>
      </c>
      <c r="J5152" s="29" t="n">
        <f aca="false">F5152*I5152</f>
        <v>20.41564</v>
      </c>
    </row>
    <row r="5153" customFormat="false" ht="15" hidden="false" customHeight="false" outlineLevel="0" collapsed="false">
      <c r="A5153" s="28" t="n">
        <v>45795</v>
      </c>
      <c r="B5153" s="21" t="s">
        <v>127</v>
      </c>
      <c r="C5153" s="21" t="s">
        <v>139</v>
      </c>
      <c r="D5153" s="29" t="n">
        <v>-8.97</v>
      </c>
      <c r="E5153" s="29" t="n">
        <f aca="false">D5153/10</f>
        <v>-0.897</v>
      </c>
      <c r="F5153" s="29" t="n">
        <f aca="false">(E5153+Einstellungen!$B$20)*(1+Einstellungen!$B$10)</f>
        <v>21.13321</v>
      </c>
      <c r="G5153" s="21" t="str">
        <f aca="false">IF(F5153&lt;Einstellungen!$B$5,"ja","nein")</f>
        <v>ja</v>
      </c>
      <c r="H5153" s="21" t="s">
        <v>20</v>
      </c>
      <c r="I5153" s="29" t="n">
        <f aca="false">INDEX(Einstellungen!$B$27:$B$50,16)</f>
        <v>0.95</v>
      </c>
      <c r="J5153" s="29" t="n">
        <f aca="false">F5153*I5153</f>
        <v>20.0765495</v>
      </c>
    </row>
    <row r="5154" customFormat="false" ht="15" hidden="false" customHeight="false" outlineLevel="0" collapsed="false">
      <c r="A5154" s="28" t="n">
        <v>45795</v>
      </c>
      <c r="B5154" s="21" t="s">
        <v>128</v>
      </c>
      <c r="C5154" s="21" t="s">
        <v>139</v>
      </c>
      <c r="D5154" s="29" t="n">
        <v>-0.2</v>
      </c>
      <c r="E5154" s="29" t="n">
        <f aca="false">D5154/10</f>
        <v>-0.02</v>
      </c>
      <c r="F5154" s="29" t="n">
        <f aca="false">(E5154+Einstellungen!$B$20)*(1+Einstellungen!$B$10)</f>
        <v>22.17684</v>
      </c>
      <c r="G5154" s="21" t="str">
        <f aca="false">IF(F5154&lt;Einstellungen!$B$5,"ja","nein")</f>
        <v>ja</v>
      </c>
      <c r="H5154" s="21" t="s">
        <v>20</v>
      </c>
      <c r="I5154" s="29" t="n">
        <f aca="false">INDEX(Einstellungen!$B$27:$B$50,17)</f>
        <v>0.95</v>
      </c>
      <c r="J5154" s="29" t="n">
        <f aca="false">F5154*I5154</f>
        <v>21.067998</v>
      </c>
    </row>
    <row r="5155" customFormat="false" ht="15" hidden="false" customHeight="false" outlineLevel="0" collapsed="false">
      <c r="A5155" s="28" t="n">
        <v>45795</v>
      </c>
      <c r="B5155" s="21" t="s">
        <v>129</v>
      </c>
      <c r="C5155" s="21" t="s">
        <v>139</v>
      </c>
      <c r="D5155" s="29" t="n">
        <v>9.67</v>
      </c>
      <c r="E5155" s="29" t="n">
        <f aca="false">D5155/10</f>
        <v>0.967</v>
      </c>
      <c r="F5155" s="29" t="n">
        <f aca="false">(E5155+Einstellungen!$B$20)*(1+Einstellungen!$B$10)</f>
        <v>23.35137</v>
      </c>
      <c r="G5155" s="21" t="str">
        <f aca="false">IF(F5155&lt;Einstellungen!$B$5,"ja","nein")</f>
        <v>ja</v>
      </c>
      <c r="H5155" s="21" t="s">
        <v>20</v>
      </c>
      <c r="I5155" s="29" t="n">
        <f aca="false">INDEX(Einstellungen!$B$27:$B$50,18)</f>
        <v>1.1</v>
      </c>
      <c r="J5155" s="29" t="n">
        <f aca="false">F5155*I5155</f>
        <v>25.686507</v>
      </c>
    </row>
    <row r="5156" customFormat="false" ht="15" hidden="false" customHeight="false" outlineLevel="0" collapsed="false">
      <c r="A5156" s="28" t="n">
        <v>45795</v>
      </c>
      <c r="B5156" s="21" t="s">
        <v>130</v>
      </c>
      <c r="C5156" s="21" t="s">
        <v>139</v>
      </c>
      <c r="D5156" s="29" t="n">
        <v>91.38</v>
      </c>
      <c r="E5156" s="29" t="n">
        <f aca="false">D5156/10</f>
        <v>9.138</v>
      </c>
      <c r="F5156" s="29" t="n">
        <f aca="false">(E5156+Einstellungen!$B$20)*(1+Einstellungen!$B$10)</f>
        <v>33.07486</v>
      </c>
      <c r="G5156" s="21" t="str">
        <f aca="false">IF(F5156&lt;Einstellungen!$B$5,"ja","nein")</f>
        <v>nein</v>
      </c>
      <c r="H5156" s="21" t="s">
        <v>20</v>
      </c>
      <c r="I5156" s="29" t="n">
        <f aca="false">INDEX(Einstellungen!$B$27:$B$50,19)</f>
        <v>1.35</v>
      </c>
      <c r="J5156" s="29" t="n">
        <f aca="false">F5156*I5156</f>
        <v>44.651061</v>
      </c>
    </row>
    <row r="5157" customFormat="false" ht="15" hidden="false" customHeight="false" outlineLevel="0" collapsed="false">
      <c r="A5157" s="28" t="n">
        <v>45795</v>
      </c>
      <c r="B5157" s="21" t="s">
        <v>131</v>
      </c>
      <c r="C5157" s="21" t="s">
        <v>139</v>
      </c>
      <c r="D5157" s="29" t="n">
        <v>108.4</v>
      </c>
      <c r="E5157" s="29" t="n">
        <f aca="false">D5157/10</f>
        <v>10.84</v>
      </c>
      <c r="F5157" s="29" t="n">
        <f aca="false">(E5157+Einstellungen!$B$20)*(1+Einstellungen!$B$10)</f>
        <v>35.10024</v>
      </c>
      <c r="G5157" s="21" t="str">
        <f aca="false">IF(F5157&lt;Einstellungen!$B$5,"ja","nein")</f>
        <v>nein</v>
      </c>
      <c r="H5157" s="21" t="s">
        <v>20</v>
      </c>
      <c r="I5157" s="29" t="n">
        <f aca="false">INDEX(Einstellungen!$B$27:$B$50,20)</f>
        <v>1.45</v>
      </c>
      <c r="J5157" s="29" t="n">
        <f aca="false">F5157*I5157</f>
        <v>50.895348</v>
      </c>
    </row>
    <row r="5158" customFormat="false" ht="15" hidden="false" customHeight="false" outlineLevel="0" collapsed="false">
      <c r="A5158" s="28" t="n">
        <v>45795</v>
      </c>
      <c r="B5158" s="21" t="s">
        <v>132</v>
      </c>
      <c r="C5158" s="21" t="s">
        <v>139</v>
      </c>
      <c r="D5158" s="29" t="n">
        <v>125.17</v>
      </c>
      <c r="E5158" s="29" t="n">
        <f aca="false">D5158/10</f>
        <v>12.517</v>
      </c>
      <c r="F5158" s="29" t="n">
        <f aca="false">(E5158+Einstellungen!$B$20)*(1+Einstellungen!$B$10)</f>
        <v>37.09587</v>
      </c>
      <c r="G5158" s="21" t="str">
        <f aca="false">IF(F5158&lt;Einstellungen!$B$5,"ja","nein")</f>
        <v>nein</v>
      </c>
      <c r="H5158" s="21" t="s">
        <v>20</v>
      </c>
      <c r="I5158" s="29" t="n">
        <f aca="false">INDEX(Einstellungen!$B$27:$B$50,21)</f>
        <v>1.4</v>
      </c>
      <c r="J5158" s="29" t="n">
        <f aca="false">F5158*I5158</f>
        <v>51.934218</v>
      </c>
    </row>
    <row r="5159" customFormat="false" ht="15" hidden="false" customHeight="false" outlineLevel="0" collapsed="false">
      <c r="A5159" s="28" t="n">
        <v>45795</v>
      </c>
      <c r="B5159" s="21" t="s">
        <v>133</v>
      </c>
      <c r="C5159" s="21" t="s">
        <v>139</v>
      </c>
      <c r="D5159" s="29" t="n">
        <v>130.47</v>
      </c>
      <c r="E5159" s="29" t="n">
        <f aca="false">D5159/10</f>
        <v>13.047</v>
      </c>
      <c r="F5159" s="29" t="n">
        <f aca="false">(E5159+Einstellungen!$B$20)*(1+Einstellungen!$B$10)</f>
        <v>37.72657</v>
      </c>
      <c r="G5159" s="21" t="str">
        <f aca="false">IF(F5159&lt;Einstellungen!$B$5,"ja","nein")</f>
        <v>nein</v>
      </c>
      <c r="H5159" s="21" t="s">
        <v>20</v>
      </c>
      <c r="I5159" s="29" t="n">
        <f aca="false">INDEX(Einstellungen!$B$27:$B$50,22)</f>
        <v>1.25</v>
      </c>
      <c r="J5159" s="29" t="n">
        <f aca="false">F5159*I5159</f>
        <v>47.1582125</v>
      </c>
    </row>
    <row r="5160" customFormat="false" ht="15" hidden="false" customHeight="false" outlineLevel="0" collapsed="false">
      <c r="A5160" s="28" t="n">
        <v>45795</v>
      </c>
      <c r="B5160" s="21" t="s">
        <v>134</v>
      </c>
      <c r="C5160" s="21" t="s">
        <v>139</v>
      </c>
      <c r="D5160" s="29" t="n">
        <v>118.41</v>
      </c>
      <c r="E5160" s="29" t="n">
        <f aca="false">D5160/10</f>
        <v>11.841</v>
      </c>
      <c r="F5160" s="29" t="n">
        <f aca="false">(E5160+Einstellungen!$B$20)*(1+Einstellungen!$B$10)</f>
        <v>36.29143</v>
      </c>
      <c r="G5160" s="21" t="str">
        <f aca="false">IF(F5160&lt;Einstellungen!$B$5,"ja","nein")</f>
        <v>nein</v>
      </c>
      <c r="H5160" s="21" t="s">
        <v>20</v>
      </c>
      <c r="I5160" s="29" t="n">
        <f aca="false">INDEX(Einstellungen!$B$27:$B$50,23)</f>
        <v>1.05</v>
      </c>
      <c r="J5160" s="29" t="n">
        <f aca="false">F5160*I5160</f>
        <v>38.1060015</v>
      </c>
    </row>
    <row r="5161" customFormat="false" ht="15" hidden="false" customHeight="false" outlineLevel="0" collapsed="false">
      <c r="A5161" s="28" t="n">
        <v>45795</v>
      </c>
      <c r="B5161" s="21" t="s">
        <v>135</v>
      </c>
      <c r="C5161" s="21" t="s">
        <v>139</v>
      </c>
      <c r="D5161" s="29" t="n">
        <v>103.62</v>
      </c>
      <c r="E5161" s="29" t="n">
        <f aca="false">D5161/10</f>
        <v>10.362</v>
      </c>
      <c r="F5161" s="29" t="n">
        <f aca="false">(E5161+Einstellungen!$B$20)*(1+Einstellungen!$B$10)</f>
        <v>34.53142</v>
      </c>
      <c r="G5161" s="21" t="str">
        <f aca="false">IF(F5161&lt;Einstellungen!$B$5,"ja","nein")</f>
        <v>nein</v>
      </c>
      <c r="H5161" s="21" t="s">
        <v>20</v>
      </c>
      <c r="I5161" s="29" t="n">
        <f aca="false">INDEX(Einstellungen!$B$27:$B$50,24)</f>
        <v>0.8</v>
      </c>
      <c r="J5161" s="29" t="n">
        <f aca="false">F5161*I5161</f>
        <v>27.625136</v>
      </c>
    </row>
    <row r="5162" customFormat="false" ht="15" hidden="false" customHeight="false" outlineLevel="0" collapsed="false">
      <c r="A5162" s="28" t="n">
        <v>45796</v>
      </c>
      <c r="B5162" s="21" t="s">
        <v>111</v>
      </c>
      <c r="C5162" s="21" t="s">
        <v>140</v>
      </c>
      <c r="D5162" s="29" t="n">
        <v>110.48</v>
      </c>
      <c r="E5162" s="29" t="n">
        <f aca="false">D5162/10</f>
        <v>11.048</v>
      </c>
      <c r="F5162" s="29" t="n">
        <f aca="false">(E5162+Einstellungen!$B$20)*(1+Einstellungen!$B$10)</f>
        <v>35.34776</v>
      </c>
      <c r="G5162" s="21" t="str">
        <f aca="false">IF(F5162&lt;Einstellungen!$B$5,"ja","nein")</f>
        <v>nein</v>
      </c>
      <c r="H5162" s="21" t="s">
        <v>20</v>
      </c>
      <c r="I5162" s="29" t="n">
        <f aca="false">INDEX(Einstellungen!$B$27:$B$50,1)</f>
        <v>0.6</v>
      </c>
      <c r="J5162" s="29" t="n">
        <f aca="false">F5162*I5162</f>
        <v>21.208656</v>
      </c>
    </row>
    <row r="5163" customFormat="false" ht="15" hidden="false" customHeight="false" outlineLevel="0" collapsed="false">
      <c r="A5163" s="28" t="n">
        <v>45796</v>
      </c>
      <c r="B5163" s="21" t="s">
        <v>113</v>
      </c>
      <c r="C5163" s="21" t="s">
        <v>140</v>
      </c>
      <c r="D5163" s="29" t="n">
        <v>102.62</v>
      </c>
      <c r="E5163" s="29" t="n">
        <f aca="false">D5163/10</f>
        <v>10.262</v>
      </c>
      <c r="F5163" s="29" t="n">
        <f aca="false">(E5163+Einstellungen!$B$20)*(1+Einstellungen!$B$10)</f>
        <v>34.41242</v>
      </c>
      <c r="G5163" s="21" t="str">
        <f aca="false">IF(F5163&lt;Einstellungen!$B$5,"ja","nein")</f>
        <v>nein</v>
      </c>
      <c r="H5163" s="21" t="s">
        <v>20</v>
      </c>
      <c r="I5163" s="29" t="n">
        <f aca="false">INDEX(Einstellungen!$B$27:$B$50,2)</f>
        <v>0.5</v>
      </c>
      <c r="J5163" s="29" t="n">
        <f aca="false">F5163*I5163</f>
        <v>17.20621</v>
      </c>
    </row>
    <row r="5164" customFormat="false" ht="15" hidden="false" customHeight="false" outlineLevel="0" collapsed="false">
      <c r="A5164" s="28" t="n">
        <v>45796</v>
      </c>
      <c r="B5164" s="21" t="s">
        <v>114</v>
      </c>
      <c r="C5164" s="21" t="s">
        <v>140</v>
      </c>
      <c r="D5164" s="29" t="n">
        <v>96.1</v>
      </c>
      <c r="E5164" s="29" t="n">
        <f aca="false">D5164/10</f>
        <v>9.61</v>
      </c>
      <c r="F5164" s="29" t="n">
        <f aca="false">(E5164+Einstellungen!$B$20)*(1+Einstellungen!$B$10)</f>
        <v>33.63654</v>
      </c>
      <c r="G5164" s="21" t="str">
        <f aca="false">IF(F5164&lt;Einstellungen!$B$5,"ja","nein")</f>
        <v>nein</v>
      </c>
      <c r="H5164" s="21" t="s">
        <v>20</v>
      </c>
      <c r="I5164" s="29" t="n">
        <f aca="false">INDEX(Einstellungen!$B$27:$B$50,3)</f>
        <v>0.45</v>
      </c>
      <c r="J5164" s="29" t="n">
        <f aca="false">F5164*I5164</f>
        <v>15.136443</v>
      </c>
    </row>
    <row r="5165" customFormat="false" ht="15" hidden="false" customHeight="false" outlineLevel="0" collapsed="false">
      <c r="A5165" s="28" t="n">
        <v>45796</v>
      </c>
      <c r="B5165" s="21" t="s">
        <v>115</v>
      </c>
      <c r="C5165" s="21" t="s">
        <v>140</v>
      </c>
      <c r="D5165" s="29" t="n">
        <v>92.95</v>
      </c>
      <c r="E5165" s="29" t="n">
        <f aca="false">D5165/10</f>
        <v>9.295</v>
      </c>
      <c r="F5165" s="29" t="n">
        <f aca="false">(E5165+Einstellungen!$B$20)*(1+Einstellungen!$B$10)</f>
        <v>33.26169</v>
      </c>
      <c r="G5165" s="21" t="str">
        <f aca="false">IF(F5165&lt;Einstellungen!$B$5,"ja","nein")</f>
        <v>nein</v>
      </c>
      <c r="H5165" s="21" t="s">
        <v>20</v>
      </c>
      <c r="I5165" s="29" t="n">
        <f aca="false">INDEX(Einstellungen!$B$27:$B$50,4)</f>
        <v>0.45</v>
      </c>
      <c r="J5165" s="29" t="n">
        <f aca="false">F5165*I5165</f>
        <v>14.9677605</v>
      </c>
    </row>
    <row r="5166" customFormat="false" ht="15" hidden="false" customHeight="false" outlineLevel="0" collapsed="false">
      <c r="A5166" s="28" t="n">
        <v>45796</v>
      </c>
      <c r="B5166" s="21" t="s">
        <v>116</v>
      </c>
      <c r="C5166" s="21" t="s">
        <v>140</v>
      </c>
      <c r="D5166" s="29" t="n">
        <v>98.03</v>
      </c>
      <c r="E5166" s="29" t="n">
        <f aca="false">D5166/10</f>
        <v>9.803</v>
      </c>
      <c r="F5166" s="29" t="n">
        <f aca="false">(E5166+Einstellungen!$B$20)*(1+Einstellungen!$B$10)</f>
        <v>33.86621</v>
      </c>
      <c r="G5166" s="21" t="str">
        <f aca="false">IF(F5166&lt;Einstellungen!$B$5,"ja","nein")</f>
        <v>nein</v>
      </c>
      <c r="H5166" s="21" t="s">
        <v>20</v>
      </c>
      <c r="I5166" s="29" t="n">
        <f aca="false">INDEX(Einstellungen!$B$27:$B$50,5)</f>
        <v>0.45</v>
      </c>
      <c r="J5166" s="29" t="n">
        <f aca="false">F5166*I5166</f>
        <v>15.2397945</v>
      </c>
    </row>
    <row r="5167" customFormat="false" ht="15" hidden="false" customHeight="false" outlineLevel="0" collapsed="false">
      <c r="A5167" s="28" t="n">
        <v>45796</v>
      </c>
      <c r="B5167" s="21" t="s">
        <v>117</v>
      </c>
      <c r="C5167" s="21" t="s">
        <v>140</v>
      </c>
      <c r="D5167" s="29" t="n">
        <v>109.39</v>
      </c>
      <c r="E5167" s="29" t="n">
        <f aca="false">D5167/10</f>
        <v>10.939</v>
      </c>
      <c r="F5167" s="29" t="n">
        <f aca="false">(E5167+Einstellungen!$B$20)*(1+Einstellungen!$B$10)</f>
        <v>35.21805</v>
      </c>
      <c r="G5167" s="21" t="str">
        <f aca="false">IF(F5167&lt;Einstellungen!$B$5,"ja","nein")</f>
        <v>nein</v>
      </c>
      <c r="H5167" s="21" t="s">
        <v>20</v>
      </c>
      <c r="I5167" s="29" t="n">
        <f aca="false">INDEX(Einstellungen!$B$27:$B$50,6)</f>
        <v>0.5</v>
      </c>
      <c r="J5167" s="29" t="n">
        <f aca="false">F5167*I5167</f>
        <v>17.609025</v>
      </c>
    </row>
    <row r="5168" customFormat="false" ht="15" hidden="false" customHeight="false" outlineLevel="0" collapsed="false">
      <c r="A5168" s="28" t="n">
        <v>45796</v>
      </c>
      <c r="B5168" s="21" t="s">
        <v>118</v>
      </c>
      <c r="C5168" s="21" t="s">
        <v>140</v>
      </c>
      <c r="D5168" s="29" t="n">
        <v>131.22</v>
      </c>
      <c r="E5168" s="29" t="n">
        <f aca="false">D5168/10</f>
        <v>13.122</v>
      </c>
      <c r="F5168" s="29" t="n">
        <f aca="false">(E5168+Einstellungen!$B$20)*(1+Einstellungen!$B$10)</f>
        <v>37.81582</v>
      </c>
      <c r="G5168" s="21" t="str">
        <f aca="false">IF(F5168&lt;Einstellungen!$B$5,"ja","nein")</f>
        <v>nein</v>
      </c>
      <c r="H5168" s="21" t="s">
        <v>20</v>
      </c>
      <c r="I5168" s="29" t="n">
        <f aca="false">INDEX(Einstellungen!$B$27:$B$50,7)</f>
        <v>0.7</v>
      </c>
      <c r="J5168" s="29" t="n">
        <f aca="false">F5168*I5168</f>
        <v>26.471074</v>
      </c>
    </row>
    <row r="5169" customFormat="false" ht="15" hidden="false" customHeight="false" outlineLevel="0" collapsed="false">
      <c r="A5169" s="28" t="n">
        <v>45796</v>
      </c>
      <c r="B5169" s="21" t="s">
        <v>119</v>
      </c>
      <c r="C5169" s="21" t="s">
        <v>140</v>
      </c>
      <c r="D5169" s="29" t="n">
        <v>137.22</v>
      </c>
      <c r="E5169" s="29" t="n">
        <f aca="false">D5169/10</f>
        <v>13.722</v>
      </c>
      <c r="F5169" s="29" t="n">
        <f aca="false">(E5169+Einstellungen!$B$20)*(1+Einstellungen!$B$10)</f>
        <v>38.52982</v>
      </c>
      <c r="G5169" s="21" t="str">
        <f aca="false">IF(F5169&lt;Einstellungen!$B$5,"ja","nein")</f>
        <v>nein</v>
      </c>
      <c r="H5169" s="21" t="s">
        <v>20</v>
      </c>
      <c r="I5169" s="29" t="n">
        <f aca="false">INDEX(Einstellungen!$B$27:$B$50,8)</f>
        <v>0.95</v>
      </c>
      <c r="J5169" s="29" t="n">
        <f aca="false">F5169*I5169</f>
        <v>36.603329</v>
      </c>
    </row>
    <row r="5170" customFormat="false" ht="15" hidden="false" customHeight="false" outlineLevel="0" collapsed="false">
      <c r="A5170" s="28" t="n">
        <v>45796</v>
      </c>
      <c r="B5170" s="21" t="s">
        <v>120</v>
      </c>
      <c r="C5170" s="21" t="s">
        <v>140</v>
      </c>
      <c r="D5170" s="29" t="n">
        <v>113.41</v>
      </c>
      <c r="E5170" s="29" t="n">
        <f aca="false">D5170/10</f>
        <v>11.341</v>
      </c>
      <c r="F5170" s="29" t="n">
        <f aca="false">(E5170+Einstellungen!$B$20)*(1+Einstellungen!$B$10)</f>
        <v>35.69643</v>
      </c>
      <c r="G5170" s="21" t="str">
        <f aca="false">IF(F5170&lt;Einstellungen!$B$5,"ja","nein")</f>
        <v>nein</v>
      </c>
      <c r="H5170" s="21" t="s">
        <v>20</v>
      </c>
      <c r="I5170" s="29" t="n">
        <f aca="false">INDEX(Einstellungen!$B$27:$B$50,9)</f>
        <v>1.05</v>
      </c>
      <c r="J5170" s="29" t="n">
        <f aca="false">F5170*I5170</f>
        <v>37.4812515</v>
      </c>
    </row>
    <row r="5171" customFormat="false" ht="15" hidden="false" customHeight="false" outlineLevel="0" collapsed="false">
      <c r="A5171" s="28" t="n">
        <v>45796</v>
      </c>
      <c r="B5171" s="21" t="s">
        <v>121</v>
      </c>
      <c r="C5171" s="21" t="s">
        <v>140</v>
      </c>
      <c r="D5171" s="29" t="n">
        <v>93.69</v>
      </c>
      <c r="E5171" s="29" t="n">
        <f aca="false">D5171/10</f>
        <v>9.369</v>
      </c>
      <c r="F5171" s="29" t="n">
        <f aca="false">(E5171+Einstellungen!$B$20)*(1+Einstellungen!$B$10)</f>
        <v>33.34975</v>
      </c>
      <c r="G5171" s="21" t="str">
        <f aca="false">IF(F5171&lt;Einstellungen!$B$5,"ja","nein")</f>
        <v>nein</v>
      </c>
      <c r="H5171" s="21" t="s">
        <v>20</v>
      </c>
      <c r="I5171" s="29" t="n">
        <f aca="false">INDEX(Einstellungen!$B$27:$B$50,10)</f>
        <v>1.05</v>
      </c>
      <c r="J5171" s="29" t="n">
        <f aca="false">F5171*I5171</f>
        <v>35.0172375</v>
      </c>
    </row>
    <row r="5172" customFormat="false" ht="15" hidden="false" customHeight="false" outlineLevel="0" collapsed="false">
      <c r="A5172" s="28" t="n">
        <v>45796</v>
      </c>
      <c r="B5172" s="21" t="s">
        <v>122</v>
      </c>
      <c r="C5172" s="21" t="s">
        <v>140</v>
      </c>
      <c r="D5172" s="29" t="n">
        <v>69.59</v>
      </c>
      <c r="E5172" s="29" t="n">
        <f aca="false">D5172/10</f>
        <v>6.959</v>
      </c>
      <c r="F5172" s="29" t="n">
        <f aca="false">(E5172+Einstellungen!$B$20)*(1+Einstellungen!$B$10)</f>
        <v>30.48185</v>
      </c>
      <c r="G5172" s="21" t="str">
        <f aca="false">IF(F5172&lt;Einstellungen!$B$5,"ja","nein")</f>
        <v>nein</v>
      </c>
      <c r="H5172" s="21" t="s">
        <v>20</v>
      </c>
      <c r="I5172" s="29" t="n">
        <f aca="false">INDEX(Einstellungen!$B$27:$B$50,11)</f>
        <v>1.05</v>
      </c>
      <c r="J5172" s="29" t="n">
        <f aca="false">F5172*I5172</f>
        <v>32.0059425</v>
      </c>
    </row>
    <row r="5173" customFormat="false" ht="15" hidden="false" customHeight="false" outlineLevel="0" collapsed="false">
      <c r="A5173" s="28" t="n">
        <v>45796</v>
      </c>
      <c r="B5173" s="21" t="s">
        <v>123</v>
      </c>
      <c r="C5173" s="21" t="s">
        <v>140</v>
      </c>
      <c r="D5173" s="29" t="n">
        <v>28.56</v>
      </c>
      <c r="E5173" s="29" t="n">
        <f aca="false">D5173/10</f>
        <v>2.856</v>
      </c>
      <c r="F5173" s="29" t="n">
        <f aca="false">(E5173+Einstellungen!$B$20)*(1+Einstellungen!$B$10)</f>
        <v>25.59928</v>
      </c>
      <c r="G5173" s="21" t="str">
        <f aca="false">IF(F5173&lt;Einstellungen!$B$5,"ja","nein")</f>
        <v>ja</v>
      </c>
      <c r="H5173" s="21" t="s">
        <v>20</v>
      </c>
      <c r="I5173" s="29" t="n">
        <f aca="false">INDEX(Einstellungen!$B$27:$B$50,12)</f>
        <v>1.1</v>
      </c>
      <c r="J5173" s="29" t="n">
        <f aca="false">F5173*I5173</f>
        <v>28.159208</v>
      </c>
    </row>
    <row r="5174" customFormat="false" ht="15" hidden="false" customHeight="false" outlineLevel="0" collapsed="false">
      <c r="A5174" s="28" t="n">
        <v>45796</v>
      </c>
      <c r="B5174" s="21" t="s">
        <v>124</v>
      </c>
      <c r="C5174" s="21" t="s">
        <v>140</v>
      </c>
      <c r="D5174" s="29" t="n">
        <v>12.77</v>
      </c>
      <c r="E5174" s="29" t="n">
        <f aca="false">D5174/10</f>
        <v>1.277</v>
      </c>
      <c r="F5174" s="29" t="n">
        <f aca="false">(E5174+Einstellungen!$B$20)*(1+Einstellungen!$B$10)</f>
        <v>23.72027</v>
      </c>
      <c r="G5174" s="21" t="str">
        <f aca="false">IF(F5174&lt;Einstellungen!$B$5,"ja","nein")</f>
        <v>ja</v>
      </c>
      <c r="H5174" s="21" t="s">
        <v>20</v>
      </c>
      <c r="I5174" s="29" t="n">
        <f aca="false">INDEX(Einstellungen!$B$27:$B$50,13)</f>
        <v>1.2</v>
      </c>
      <c r="J5174" s="29" t="n">
        <f aca="false">F5174*I5174</f>
        <v>28.464324</v>
      </c>
    </row>
    <row r="5175" customFormat="false" ht="15" hidden="false" customHeight="false" outlineLevel="0" collapsed="false">
      <c r="A5175" s="28" t="n">
        <v>45796</v>
      </c>
      <c r="B5175" s="21" t="s">
        <v>125</v>
      </c>
      <c r="C5175" s="21" t="s">
        <v>140</v>
      </c>
      <c r="D5175" s="29" t="n">
        <v>5</v>
      </c>
      <c r="E5175" s="29" t="n">
        <f aca="false">D5175/10</f>
        <v>0.5</v>
      </c>
      <c r="F5175" s="29" t="n">
        <f aca="false">(E5175+Einstellungen!$B$20)*(1+Einstellungen!$B$10)</f>
        <v>22.79564</v>
      </c>
      <c r="G5175" s="21" t="str">
        <f aca="false">IF(F5175&lt;Einstellungen!$B$5,"ja","nein")</f>
        <v>ja</v>
      </c>
      <c r="H5175" s="21" t="s">
        <v>20</v>
      </c>
      <c r="I5175" s="29" t="n">
        <f aca="false">INDEX(Einstellungen!$B$27:$B$50,14)</f>
        <v>1.15</v>
      </c>
      <c r="J5175" s="29" t="n">
        <f aca="false">F5175*I5175</f>
        <v>26.214986</v>
      </c>
    </row>
    <row r="5176" customFormat="false" ht="15" hidden="false" customHeight="false" outlineLevel="0" collapsed="false">
      <c r="A5176" s="28" t="n">
        <v>45796</v>
      </c>
      <c r="B5176" s="21" t="s">
        <v>126</v>
      </c>
      <c r="C5176" s="21" t="s">
        <v>140</v>
      </c>
      <c r="D5176" s="29" t="n">
        <v>8</v>
      </c>
      <c r="E5176" s="29" t="n">
        <f aca="false">D5176/10</f>
        <v>0.8</v>
      </c>
      <c r="F5176" s="29" t="n">
        <f aca="false">(E5176+Einstellungen!$B$20)*(1+Einstellungen!$B$10)</f>
        <v>23.15264</v>
      </c>
      <c r="G5176" s="21" t="str">
        <f aca="false">IF(F5176&lt;Einstellungen!$B$5,"ja","nein")</f>
        <v>ja</v>
      </c>
      <c r="H5176" s="21" t="s">
        <v>20</v>
      </c>
      <c r="I5176" s="29" t="n">
        <f aca="false">INDEX(Einstellungen!$B$27:$B$50,15)</f>
        <v>1</v>
      </c>
      <c r="J5176" s="29" t="n">
        <f aca="false">F5176*I5176</f>
        <v>23.15264</v>
      </c>
    </row>
    <row r="5177" customFormat="false" ht="15" hidden="false" customHeight="false" outlineLevel="0" collapsed="false">
      <c r="A5177" s="28" t="n">
        <v>45796</v>
      </c>
      <c r="B5177" s="21" t="s">
        <v>127</v>
      </c>
      <c r="C5177" s="21" t="s">
        <v>140</v>
      </c>
      <c r="D5177" s="29" t="n">
        <v>28.15</v>
      </c>
      <c r="E5177" s="29" t="n">
        <f aca="false">D5177/10</f>
        <v>2.815</v>
      </c>
      <c r="F5177" s="29" t="n">
        <f aca="false">(E5177+Einstellungen!$B$20)*(1+Einstellungen!$B$10)</f>
        <v>25.55049</v>
      </c>
      <c r="G5177" s="21" t="str">
        <f aca="false">IF(F5177&lt;Einstellungen!$B$5,"ja","nein")</f>
        <v>ja</v>
      </c>
      <c r="H5177" s="21" t="s">
        <v>20</v>
      </c>
      <c r="I5177" s="29" t="n">
        <f aca="false">INDEX(Einstellungen!$B$27:$B$50,16)</f>
        <v>0.95</v>
      </c>
      <c r="J5177" s="29" t="n">
        <f aca="false">F5177*I5177</f>
        <v>24.2729655</v>
      </c>
    </row>
    <row r="5178" customFormat="false" ht="15" hidden="false" customHeight="false" outlineLevel="0" collapsed="false">
      <c r="A5178" s="28" t="n">
        <v>45796</v>
      </c>
      <c r="B5178" s="21" t="s">
        <v>128</v>
      </c>
      <c r="C5178" s="21" t="s">
        <v>140</v>
      </c>
      <c r="D5178" s="29" t="n">
        <v>72.98</v>
      </c>
      <c r="E5178" s="29" t="n">
        <f aca="false">D5178/10</f>
        <v>7.298</v>
      </c>
      <c r="F5178" s="29" t="n">
        <f aca="false">(E5178+Einstellungen!$B$20)*(1+Einstellungen!$B$10)</f>
        <v>30.88526</v>
      </c>
      <c r="G5178" s="21" t="str">
        <f aca="false">IF(F5178&lt;Einstellungen!$B$5,"ja","nein")</f>
        <v>nein</v>
      </c>
      <c r="H5178" s="21" t="s">
        <v>20</v>
      </c>
      <c r="I5178" s="29" t="n">
        <f aca="false">INDEX(Einstellungen!$B$27:$B$50,17)</f>
        <v>0.95</v>
      </c>
      <c r="J5178" s="29" t="n">
        <f aca="false">F5178*I5178</f>
        <v>29.340997</v>
      </c>
    </row>
    <row r="5179" customFormat="false" ht="15" hidden="false" customHeight="false" outlineLevel="0" collapsed="false">
      <c r="A5179" s="28" t="n">
        <v>45796</v>
      </c>
      <c r="B5179" s="21" t="s">
        <v>129</v>
      </c>
      <c r="C5179" s="21" t="s">
        <v>140</v>
      </c>
      <c r="D5179" s="29" t="n">
        <v>97.09</v>
      </c>
      <c r="E5179" s="29" t="n">
        <f aca="false">D5179/10</f>
        <v>9.709</v>
      </c>
      <c r="F5179" s="29" t="n">
        <f aca="false">(E5179+Einstellungen!$B$20)*(1+Einstellungen!$B$10)</f>
        <v>33.75435</v>
      </c>
      <c r="G5179" s="21" t="str">
        <f aca="false">IF(F5179&lt;Einstellungen!$B$5,"ja","nein")</f>
        <v>nein</v>
      </c>
      <c r="H5179" s="21" t="s">
        <v>20</v>
      </c>
      <c r="I5179" s="29" t="n">
        <f aca="false">INDEX(Einstellungen!$B$27:$B$50,18)</f>
        <v>1.1</v>
      </c>
      <c r="J5179" s="29" t="n">
        <f aca="false">F5179*I5179</f>
        <v>37.129785</v>
      </c>
    </row>
    <row r="5180" customFormat="false" ht="15" hidden="false" customHeight="false" outlineLevel="0" collapsed="false">
      <c r="A5180" s="28" t="n">
        <v>45796</v>
      </c>
      <c r="B5180" s="21" t="s">
        <v>130</v>
      </c>
      <c r="C5180" s="21" t="s">
        <v>140</v>
      </c>
      <c r="D5180" s="29" t="n">
        <v>114.49</v>
      </c>
      <c r="E5180" s="29" t="n">
        <f aca="false">D5180/10</f>
        <v>11.449</v>
      </c>
      <c r="F5180" s="29" t="n">
        <f aca="false">(E5180+Einstellungen!$B$20)*(1+Einstellungen!$B$10)</f>
        <v>35.82495</v>
      </c>
      <c r="G5180" s="21" t="str">
        <f aca="false">IF(F5180&lt;Einstellungen!$B$5,"ja","nein")</f>
        <v>nein</v>
      </c>
      <c r="H5180" s="21" t="s">
        <v>20</v>
      </c>
      <c r="I5180" s="29" t="n">
        <f aca="false">INDEX(Einstellungen!$B$27:$B$50,19)</f>
        <v>1.35</v>
      </c>
      <c r="J5180" s="29" t="n">
        <f aca="false">F5180*I5180</f>
        <v>48.3636825</v>
      </c>
    </row>
    <row r="5181" customFormat="false" ht="15" hidden="false" customHeight="false" outlineLevel="0" collapsed="false">
      <c r="A5181" s="28" t="n">
        <v>45796</v>
      </c>
      <c r="B5181" s="21" t="s">
        <v>131</v>
      </c>
      <c r="C5181" s="21" t="s">
        <v>140</v>
      </c>
      <c r="D5181" s="29" t="n">
        <v>148.45</v>
      </c>
      <c r="E5181" s="29" t="n">
        <f aca="false">D5181/10</f>
        <v>14.845</v>
      </c>
      <c r="F5181" s="29" t="n">
        <f aca="false">(E5181+Einstellungen!$B$20)*(1+Einstellungen!$B$10)</f>
        <v>39.86619</v>
      </c>
      <c r="G5181" s="21" t="str">
        <f aca="false">IF(F5181&lt;Einstellungen!$B$5,"ja","nein")</f>
        <v>nein</v>
      </c>
      <c r="H5181" s="21" t="s">
        <v>20</v>
      </c>
      <c r="I5181" s="29" t="n">
        <f aca="false">INDEX(Einstellungen!$B$27:$B$50,20)</f>
        <v>1.45</v>
      </c>
      <c r="J5181" s="29" t="n">
        <f aca="false">F5181*I5181</f>
        <v>57.8059755</v>
      </c>
    </row>
    <row r="5182" customFormat="false" ht="15" hidden="false" customHeight="false" outlineLevel="0" collapsed="false">
      <c r="A5182" s="28" t="n">
        <v>45796</v>
      </c>
      <c r="B5182" s="21" t="s">
        <v>132</v>
      </c>
      <c r="C5182" s="21" t="s">
        <v>140</v>
      </c>
      <c r="D5182" s="29" t="n">
        <v>229.11</v>
      </c>
      <c r="E5182" s="29" t="n">
        <f aca="false">D5182/10</f>
        <v>22.911</v>
      </c>
      <c r="F5182" s="29" t="n">
        <f aca="false">(E5182+Einstellungen!$B$20)*(1+Einstellungen!$B$10)</f>
        <v>49.46473</v>
      </c>
      <c r="G5182" s="21" t="str">
        <f aca="false">IF(F5182&lt;Einstellungen!$B$5,"ja","nein")</f>
        <v>nein</v>
      </c>
      <c r="H5182" s="21" t="s">
        <v>20</v>
      </c>
      <c r="I5182" s="29" t="n">
        <f aca="false">INDEX(Einstellungen!$B$27:$B$50,21)</f>
        <v>1.4</v>
      </c>
      <c r="J5182" s="29" t="n">
        <f aca="false">F5182*I5182</f>
        <v>69.250622</v>
      </c>
    </row>
    <row r="5183" customFormat="false" ht="15" hidden="false" customHeight="false" outlineLevel="0" collapsed="false">
      <c r="A5183" s="28" t="n">
        <v>45796</v>
      </c>
      <c r="B5183" s="21" t="s">
        <v>133</v>
      </c>
      <c r="C5183" s="21" t="s">
        <v>140</v>
      </c>
      <c r="D5183" s="29" t="n">
        <v>154.86</v>
      </c>
      <c r="E5183" s="29" t="n">
        <f aca="false">D5183/10</f>
        <v>15.486</v>
      </c>
      <c r="F5183" s="29" t="n">
        <f aca="false">(E5183+Einstellungen!$B$20)*(1+Einstellungen!$B$10)</f>
        <v>40.62898</v>
      </c>
      <c r="G5183" s="21" t="str">
        <f aca="false">IF(F5183&lt;Einstellungen!$B$5,"ja","nein")</f>
        <v>nein</v>
      </c>
      <c r="H5183" s="21" t="s">
        <v>20</v>
      </c>
      <c r="I5183" s="29" t="n">
        <f aca="false">INDEX(Einstellungen!$B$27:$B$50,22)</f>
        <v>1.25</v>
      </c>
      <c r="J5183" s="29" t="n">
        <f aca="false">F5183*I5183</f>
        <v>50.786225</v>
      </c>
    </row>
    <row r="5184" customFormat="false" ht="15" hidden="false" customHeight="false" outlineLevel="0" collapsed="false">
      <c r="A5184" s="28" t="n">
        <v>45796</v>
      </c>
      <c r="B5184" s="21" t="s">
        <v>134</v>
      </c>
      <c r="C5184" s="21" t="s">
        <v>140</v>
      </c>
      <c r="D5184" s="29" t="n">
        <v>126.81</v>
      </c>
      <c r="E5184" s="29" t="n">
        <f aca="false">D5184/10</f>
        <v>12.681</v>
      </c>
      <c r="F5184" s="29" t="n">
        <f aca="false">(E5184+Einstellungen!$B$20)*(1+Einstellungen!$B$10)</f>
        <v>37.29103</v>
      </c>
      <c r="G5184" s="21" t="str">
        <f aca="false">IF(F5184&lt;Einstellungen!$B$5,"ja","nein")</f>
        <v>nein</v>
      </c>
      <c r="H5184" s="21" t="s">
        <v>20</v>
      </c>
      <c r="I5184" s="29" t="n">
        <f aca="false">INDEX(Einstellungen!$B$27:$B$50,23)</f>
        <v>1.05</v>
      </c>
      <c r="J5184" s="29" t="n">
        <f aca="false">F5184*I5184</f>
        <v>39.1555815</v>
      </c>
    </row>
    <row r="5185" customFormat="false" ht="15" hidden="false" customHeight="false" outlineLevel="0" collapsed="false">
      <c r="A5185" s="28" t="n">
        <v>45796</v>
      </c>
      <c r="B5185" s="21" t="s">
        <v>135</v>
      </c>
      <c r="C5185" s="21" t="s">
        <v>140</v>
      </c>
      <c r="D5185" s="29" t="n">
        <v>111.88</v>
      </c>
      <c r="E5185" s="29" t="n">
        <f aca="false">D5185/10</f>
        <v>11.188</v>
      </c>
      <c r="F5185" s="29" t="n">
        <f aca="false">(E5185+Einstellungen!$B$20)*(1+Einstellungen!$B$10)</f>
        <v>35.51436</v>
      </c>
      <c r="G5185" s="21" t="str">
        <f aca="false">IF(F5185&lt;Einstellungen!$B$5,"ja","nein")</f>
        <v>nein</v>
      </c>
      <c r="H5185" s="21" t="s">
        <v>20</v>
      </c>
      <c r="I5185" s="29" t="n">
        <f aca="false">INDEX(Einstellungen!$B$27:$B$50,24)</f>
        <v>0.8</v>
      </c>
      <c r="J5185" s="29" t="n">
        <f aca="false">F5185*I5185</f>
        <v>28.411488</v>
      </c>
    </row>
    <row r="5186" customFormat="false" ht="15" hidden="false" customHeight="false" outlineLevel="0" collapsed="false">
      <c r="A5186" s="28" t="n">
        <v>45797</v>
      </c>
      <c r="B5186" s="21" t="s">
        <v>111</v>
      </c>
      <c r="C5186" s="21" t="s">
        <v>141</v>
      </c>
      <c r="D5186" s="29" t="n">
        <v>114.95</v>
      </c>
      <c r="E5186" s="29" t="n">
        <f aca="false">D5186/10</f>
        <v>11.495</v>
      </c>
      <c r="F5186" s="29" t="n">
        <f aca="false">(E5186+Einstellungen!$B$20)*(1+Einstellungen!$B$10)</f>
        <v>35.87969</v>
      </c>
      <c r="G5186" s="21" t="str">
        <f aca="false">IF(F5186&lt;Einstellungen!$B$5,"ja","nein")</f>
        <v>nein</v>
      </c>
      <c r="H5186" s="21" t="s">
        <v>20</v>
      </c>
      <c r="I5186" s="29" t="n">
        <f aca="false">INDEX(Einstellungen!$B$27:$B$50,1)</f>
        <v>0.6</v>
      </c>
      <c r="J5186" s="29" t="n">
        <f aca="false">F5186*I5186</f>
        <v>21.527814</v>
      </c>
    </row>
    <row r="5187" customFormat="false" ht="15" hidden="false" customHeight="false" outlineLevel="0" collapsed="false">
      <c r="A5187" s="28" t="n">
        <v>45797</v>
      </c>
      <c r="B5187" s="21" t="s">
        <v>113</v>
      </c>
      <c r="C5187" s="21" t="s">
        <v>141</v>
      </c>
      <c r="D5187" s="29" t="n">
        <v>106.03</v>
      </c>
      <c r="E5187" s="29" t="n">
        <f aca="false">D5187/10</f>
        <v>10.603</v>
      </c>
      <c r="F5187" s="29" t="n">
        <f aca="false">(E5187+Einstellungen!$B$20)*(1+Einstellungen!$B$10)</f>
        <v>34.81821</v>
      </c>
      <c r="G5187" s="21" t="str">
        <f aca="false">IF(F5187&lt;Einstellungen!$B$5,"ja","nein")</f>
        <v>nein</v>
      </c>
      <c r="H5187" s="21" t="s">
        <v>20</v>
      </c>
      <c r="I5187" s="29" t="n">
        <f aca="false">INDEX(Einstellungen!$B$27:$B$50,2)</f>
        <v>0.5</v>
      </c>
      <c r="J5187" s="29" t="n">
        <f aca="false">F5187*I5187</f>
        <v>17.409105</v>
      </c>
    </row>
    <row r="5188" customFormat="false" ht="15" hidden="false" customHeight="false" outlineLevel="0" collapsed="false">
      <c r="A5188" s="28" t="n">
        <v>45797</v>
      </c>
      <c r="B5188" s="21" t="s">
        <v>114</v>
      </c>
      <c r="C5188" s="21" t="s">
        <v>141</v>
      </c>
      <c r="D5188" s="29" t="n">
        <v>102.5</v>
      </c>
      <c r="E5188" s="29" t="n">
        <f aca="false">D5188/10</f>
        <v>10.25</v>
      </c>
      <c r="F5188" s="29" t="n">
        <f aca="false">(E5188+Einstellungen!$B$20)*(1+Einstellungen!$B$10)</f>
        <v>34.39814</v>
      </c>
      <c r="G5188" s="21" t="str">
        <f aca="false">IF(F5188&lt;Einstellungen!$B$5,"ja","nein")</f>
        <v>nein</v>
      </c>
      <c r="H5188" s="21" t="s">
        <v>20</v>
      </c>
      <c r="I5188" s="29" t="n">
        <f aca="false">INDEX(Einstellungen!$B$27:$B$50,3)</f>
        <v>0.45</v>
      </c>
      <c r="J5188" s="29" t="n">
        <f aca="false">F5188*I5188</f>
        <v>15.479163</v>
      </c>
    </row>
    <row r="5189" customFormat="false" ht="15" hidden="false" customHeight="false" outlineLevel="0" collapsed="false">
      <c r="A5189" s="28" t="n">
        <v>45797</v>
      </c>
      <c r="B5189" s="21" t="s">
        <v>115</v>
      </c>
      <c r="C5189" s="21" t="s">
        <v>141</v>
      </c>
      <c r="D5189" s="29" t="n">
        <v>104.04</v>
      </c>
      <c r="E5189" s="29" t="n">
        <f aca="false">D5189/10</f>
        <v>10.404</v>
      </c>
      <c r="F5189" s="29" t="n">
        <f aca="false">(E5189+Einstellungen!$B$20)*(1+Einstellungen!$B$10)</f>
        <v>34.5814</v>
      </c>
      <c r="G5189" s="21" t="str">
        <f aca="false">IF(F5189&lt;Einstellungen!$B$5,"ja","nein")</f>
        <v>nein</v>
      </c>
      <c r="H5189" s="21" t="s">
        <v>20</v>
      </c>
      <c r="I5189" s="29" t="n">
        <f aca="false">INDEX(Einstellungen!$B$27:$B$50,4)</f>
        <v>0.45</v>
      </c>
      <c r="J5189" s="29" t="n">
        <f aca="false">F5189*I5189</f>
        <v>15.56163</v>
      </c>
    </row>
    <row r="5190" customFormat="false" ht="15" hidden="false" customHeight="false" outlineLevel="0" collapsed="false">
      <c r="A5190" s="28" t="n">
        <v>45797</v>
      </c>
      <c r="B5190" s="21" t="s">
        <v>116</v>
      </c>
      <c r="C5190" s="21" t="s">
        <v>141</v>
      </c>
      <c r="D5190" s="29" t="n">
        <v>109.14</v>
      </c>
      <c r="E5190" s="29" t="n">
        <f aca="false">D5190/10</f>
        <v>10.914</v>
      </c>
      <c r="F5190" s="29" t="n">
        <f aca="false">(E5190+Einstellungen!$B$20)*(1+Einstellungen!$B$10)</f>
        <v>35.1883</v>
      </c>
      <c r="G5190" s="21" t="str">
        <f aca="false">IF(F5190&lt;Einstellungen!$B$5,"ja","nein")</f>
        <v>nein</v>
      </c>
      <c r="H5190" s="21" t="s">
        <v>20</v>
      </c>
      <c r="I5190" s="29" t="n">
        <f aca="false">INDEX(Einstellungen!$B$27:$B$50,5)</f>
        <v>0.45</v>
      </c>
      <c r="J5190" s="29" t="n">
        <f aca="false">F5190*I5190</f>
        <v>15.834735</v>
      </c>
    </row>
    <row r="5191" customFormat="false" ht="15" hidden="false" customHeight="false" outlineLevel="0" collapsed="false">
      <c r="A5191" s="28" t="n">
        <v>45797</v>
      </c>
      <c r="B5191" s="21" t="s">
        <v>117</v>
      </c>
      <c r="C5191" s="21" t="s">
        <v>141</v>
      </c>
      <c r="D5191" s="29" t="n">
        <v>118.96</v>
      </c>
      <c r="E5191" s="29" t="n">
        <f aca="false">D5191/10</f>
        <v>11.896</v>
      </c>
      <c r="F5191" s="29" t="n">
        <f aca="false">(E5191+Einstellungen!$B$20)*(1+Einstellungen!$B$10)</f>
        <v>36.35688</v>
      </c>
      <c r="G5191" s="21" t="str">
        <f aca="false">IF(F5191&lt;Einstellungen!$B$5,"ja","nein")</f>
        <v>nein</v>
      </c>
      <c r="H5191" s="21" t="s">
        <v>20</v>
      </c>
      <c r="I5191" s="29" t="n">
        <f aca="false">INDEX(Einstellungen!$B$27:$B$50,6)</f>
        <v>0.5</v>
      </c>
      <c r="J5191" s="29" t="n">
        <f aca="false">F5191*I5191</f>
        <v>18.17844</v>
      </c>
    </row>
    <row r="5192" customFormat="false" ht="15" hidden="false" customHeight="false" outlineLevel="0" collapsed="false">
      <c r="A5192" s="28" t="n">
        <v>45797</v>
      </c>
      <c r="B5192" s="21" t="s">
        <v>118</v>
      </c>
      <c r="C5192" s="21" t="s">
        <v>141</v>
      </c>
      <c r="D5192" s="29" t="n">
        <v>143.21</v>
      </c>
      <c r="E5192" s="29" t="n">
        <f aca="false">D5192/10</f>
        <v>14.321</v>
      </c>
      <c r="F5192" s="29" t="n">
        <f aca="false">(E5192+Einstellungen!$B$20)*(1+Einstellungen!$B$10)</f>
        <v>39.24263</v>
      </c>
      <c r="G5192" s="21" t="str">
        <f aca="false">IF(F5192&lt;Einstellungen!$B$5,"ja","nein")</f>
        <v>nein</v>
      </c>
      <c r="H5192" s="21" t="s">
        <v>20</v>
      </c>
      <c r="I5192" s="29" t="n">
        <f aca="false">INDEX(Einstellungen!$B$27:$B$50,7)</f>
        <v>0.7</v>
      </c>
      <c r="J5192" s="29" t="n">
        <f aca="false">F5192*I5192</f>
        <v>27.469841</v>
      </c>
    </row>
    <row r="5193" customFormat="false" ht="15" hidden="false" customHeight="false" outlineLevel="0" collapsed="false">
      <c r="A5193" s="28" t="n">
        <v>45797</v>
      </c>
      <c r="B5193" s="21" t="s">
        <v>119</v>
      </c>
      <c r="C5193" s="21" t="s">
        <v>141</v>
      </c>
      <c r="D5193" s="29" t="n">
        <v>130.81</v>
      </c>
      <c r="E5193" s="29" t="n">
        <f aca="false">D5193/10</f>
        <v>13.081</v>
      </c>
      <c r="F5193" s="29" t="n">
        <f aca="false">(E5193+Einstellungen!$B$20)*(1+Einstellungen!$B$10)</f>
        <v>37.76703</v>
      </c>
      <c r="G5193" s="21" t="str">
        <f aca="false">IF(F5193&lt;Einstellungen!$B$5,"ja","nein")</f>
        <v>nein</v>
      </c>
      <c r="H5193" s="21" t="s">
        <v>20</v>
      </c>
      <c r="I5193" s="29" t="n">
        <f aca="false">INDEX(Einstellungen!$B$27:$B$50,8)</f>
        <v>0.95</v>
      </c>
      <c r="J5193" s="29" t="n">
        <f aca="false">F5193*I5193</f>
        <v>35.8786785</v>
      </c>
    </row>
    <row r="5194" customFormat="false" ht="15" hidden="false" customHeight="false" outlineLevel="0" collapsed="false">
      <c r="A5194" s="28" t="n">
        <v>45797</v>
      </c>
      <c r="B5194" s="21" t="s">
        <v>120</v>
      </c>
      <c r="C5194" s="21" t="s">
        <v>141</v>
      </c>
      <c r="D5194" s="29" t="n">
        <v>100</v>
      </c>
      <c r="E5194" s="29" t="n">
        <f aca="false">D5194/10</f>
        <v>10</v>
      </c>
      <c r="F5194" s="29" t="n">
        <f aca="false">(E5194+Einstellungen!$B$20)*(1+Einstellungen!$B$10)</f>
        <v>34.10064</v>
      </c>
      <c r="G5194" s="21" t="str">
        <f aca="false">IF(F5194&lt;Einstellungen!$B$5,"ja","nein")</f>
        <v>nein</v>
      </c>
      <c r="H5194" s="21" t="s">
        <v>20</v>
      </c>
      <c r="I5194" s="29" t="n">
        <f aca="false">INDEX(Einstellungen!$B$27:$B$50,9)</f>
        <v>1.05</v>
      </c>
      <c r="J5194" s="29" t="n">
        <f aca="false">F5194*I5194</f>
        <v>35.805672</v>
      </c>
    </row>
    <row r="5195" customFormat="false" ht="15" hidden="false" customHeight="false" outlineLevel="0" collapsed="false">
      <c r="A5195" s="28" t="n">
        <v>45797</v>
      </c>
      <c r="B5195" s="21" t="s">
        <v>121</v>
      </c>
      <c r="C5195" s="21" t="s">
        <v>141</v>
      </c>
      <c r="D5195" s="29" t="n">
        <v>85.2</v>
      </c>
      <c r="E5195" s="29" t="n">
        <f aca="false">D5195/10</f>
        <v>8.52</v>
      </c>
      <c r="F5195" s="29" t="n">
        <f aca="false">(E5195+Einstellungen!$B$20)*(1+Einstellungen!$B$10)</f>
        <v>32.33944</v>
      </c>
      <c r="G5195" s="21" t="str">
        <f aca="false">IF(F5195&lt;Einstellungen!$B$5,"ja","nein")</f>
        <v>nein</v>
      </c>
      <c r="H5195" s="21" t="s">
        <v>20</v>
      </c>
      <c r="I5195" s="29" t="n">
        <f aca="false">INDEX(Einstellungen!$B$27:$B$50,10)</f>
        <v>1.05</v>
      </c>
      <c r="J5195" s="29" t="n">
        <f aca="false">F5195*I5195</f>
        <v>33.956412</v>
      </c>
    </row>
    <row r="5196" customFormat="false" ht="15" hidden="false" customHeight="false" outlineLevel="0" collapsed="false">
      <c r="A5196" s="28" t="n">
        <v>45797</v>
      </c>
      <c r="B5196" s="21" t="s">
        <v>122</v>
      </c>
      <c r="C5196" s="21" t="s">
        <v>141</v>
      </c>
      <c r="D5196" s="29" t="n">
        <v>61.58</v>
      </c>
      <c r="E5196" s="29" t="n">
        <f aca="false">D5196/10</f>
        <v>6.158</v>
      </c>
      <c r="F5196" s="29" t="n">
        <f aca="false">(E5196+Einstellungen!$B$20)*(1+Einstellungen!$B$10)</f>
        <v>29.52866</v>
      </c>
      <c r="G5196" s="21" t="str">
        <f aca="false">IF(F5196&lt;Einstellungen!$B$5,"ja","nein")</f>
        <v>nein</v>
      </c>
      <c r="H5196" s="21" t="s">
        <v>20</v>
      </c>
      <c r="I5196" s="29" t="n">
        <f aca="false">INDEX(Einstellungen!$B$27:$B$50,11)</f>
        <v>1.05</v>
      </c>
      <c r="J5196" s="29" t="n">
        <f aca="false">F5196*I5196</f>
        <v>31.005093</v>
      </c>
    </row>
    <row r="5197" customFormat="false" ht="15" hidden="false" customHeight="false" outlineLevel="0" collapsed="false">
      <c r="A5197" s="28" t="n">
        <v>45797</v>
      </c>
      <c r="B5197" s="21" t="s">
        <v>123</v>
      </c>
      <c r="C5197" s="21" t="s">
        <v>141</v>
      </c>
      <c r="D5197" s="29" t="n">
        <v>15.95</v>
      </c>
      <c r="E5197" s="29" t="n">
        <f aca="false">D5197/10</f>
        <v>1.595</v>
      </c>
      <c r="F5197" s="29" t="n">
        <f aca="false">(E5197+Einstellungen!$B$20)*(1+Einstellungen!$B$10)</f>
        <v>24.09869</v>
      </c>
      <c r="G5197" s="21" t="str">
        <f aca="false">IF(F5197&lt;Einstellungen!$B$5,"ja","nein")</f>
        <v>ja</v>
      </c>
      <c r="H5197" s="21" t="s">
        <v>20</v>
      </c>
      <c r="I5197" s="29" t="n">
        <f aca="false">INDEX(Einstellungen!$B$27:$B$50,12)</f>
        <v>1.1</v>
      </c>
      <c r="J5197" s="29" t="n">
        <f aca="false">F5197*I5197</f>
        <v>26.508559</v>
      </c>
    </row>
    <row r="5198" customFormat="false" ht="15" hidden="false" customHeight="false" outlineLevel="0" collapsed="false">
      <c r="A5198" s="28" t="n">
        <v>45797</v>
      </c>
      <c r="B5198" s="21" t="s">
        <v>124</v>
      </c>
      <c r="C5198" s="21" t="s">
        <v>141</v>
      </c>
      <c r="D5198" s="29" t="n">
        <v>0.17</v>
      </c>
      <c r="E5198" s="29" t="n">
        <f aca="false">D5198/10</f>
        <v>0.017</v>
      </c>
      <c r="F5198" s="29" t="n">
        <f aca="false">(E5198+Einstellungen!$B$20)*(1+Einstellungen!$B$10)</f>
        <v>22.22087</v>
      </c>
      <c r="G5198" s="21" t="str">
        <f aca="false">IF(F5198&lt;Einstellungen!$B$5,"ja","nein")</f>
        <v>ja</v>
      </c>
      <c r="H5198" s="21" t="s">
        <v>20</v>
      </c>
      <c r="I5198" s="29" t="n">
        <f aca="false">INDEX(Einstellungen!$B$27:$B$50,13)</f>
        <v>1.2</v>
      </c>
      <c r="J5198" s="29" t="n">
        <f aca="false">F5198*I5198</f>
        <v>26.665044</v>
      </c>
    </row>
    <row r="5199" customFormat="false" ht="15" hidden="false" customHeight="false" outlineLevel="0" collapsed="false">
      <c r="A5199" s="28" t="n">
        <v>45797</v>
      </c>
      <c r="B5199" s="21" t="s">
        <v>125</v>
      </c>
      <c r="C5199" s="21" t="s">
        <v>141</v>
      </c>
      <c r="D5199" s="29" t="n">
        <v>0.01</v>
      </c>
      <c r="E5199" s="29" t="n">
        <f aca="false">D5199/10</f>
        <v>0.001</v>
      </c>
      <c r="F5199" s="29" t="n">
        <f aca="false">(E5199+Einstellungen!$B$20)*(1+Einstellungen!$B$10)</f>
        <v>22.20183</v>
      </c>
      <c r="G5199" s="21" t="str">
        <f aca="false">IF(F5199&lt;Einstellungen!$B$5,"ja","nein")</f>
        <v>ja</v>
      </c>
      <c r="H5199" s="21" t="s">
        <v>20</v>
      </c>
      <c r="I5199" s="29" t="n">
        <f aca="false">INDEX(Einstellungen!$B$27:$B$50,14)</f>
        <v>1.15</v>
      </c>
      <c r="J5199" s="29" t="n">
        <f aca="false">F5199*I5199</f>
        <v>25.5321045</v>
      </c>
    </row>
    <row r="5200" customFormat="false" ht="15" hidden="false" customHeight="false" outlineLevel="0" collapsed="false">
      <c r="A5200" s="28" t="n">
        <v>45797</v>
      </c>
      <c r="B5200" s="21" t="s">
        <v>126</v>
      </c>
      <c r="C5200" s="21" t="s">
        <v>141</v>
      </c>
      <c r="D5200" s="29" t="n">
        <v>0.09</v>
      </c>
      <c r="E5200" s="29" t="n">
        <f aca="false">D5200/10</f>
        <v>0.009</v>
      </c>
      <c r="F5200" s="29" t="n">
        <f aca="false">(E5200+Einstellungen!$B$20)*(1+Einstellungen!$B$10)</f>
        <v>22.21135</v>
      </c>
      <c r="G5200" s="21" t="str">
        <f aca="false">IF(F5200&lt;Einstellungen!$B$5,"ja","nein")</f>
        <v>ja</v>
      </c>
      <c r="H5200" s="21" t="s">
        <v>20</v>
      </c>
      <c r="I5200" s="29" t="n">
        <f aca="false">INDEX(Einstellungen!$B$27:$B$50,15)</f>
        <v>1</v>
      </c>
      <c r="J5200" s="29" t="n">
        <f aca="false">F5200*I5200</f>
        <v>22.21135</v>
      </c>
    </row>
    <row r="5201" customFormat="false" ht="15" hidden="false" customHeight="false" outlineLevel="0" collapsed="false">
      <c r="A5201" s="28" t="n">
        <v>45797</v>
      </c>
      <c r="B5201" s="21" t="s">
        <v>127</v>
      </c>
      <c r="C5201" s="21" t="s">
        <v>141</v>
      </c>
      <c r="D5201" s="29" t="n">
        <v>7.61</v>
      </c>
      <c r="E5201" s="29" t="n">
        <f aca="false">D5201/10</f>
        <v>0.761</v>
      </c>
      <c r="F5201" s="29" t="n">
        <f aca="false">(E5201+Einstellungen!$B$20)*(1+Einstellungen!$B$10)</f>
        <v>23.10623</v>
      </c>
      <c r="G5201" s="21" t="str">
        <f aca="false">IF(F5201&lt;Einstellungen!$B$5,"ja","nein")</f>
        <v>ja</v>
      </c>
      <c r="H5201" s="21" t="s">
        <v>20</v>
      </c>
      <c r="I5201" s="29" t="n">
        <f aca="false">INDEX(Einstellungen!$B$27:$B$50,16)</f>
        <v>0.95</v>
      </c>
      <c r="J5201" s="29" t="n">
        <f aca="false">F5201*I5201</f>
        <v>21.9509185</v>
      </c>
    </row>
    <row r="5202" customFormat="false" ht="15" hidden="false" customHeight="false" outlineLevel="0" collapsed="false">
      <c r="A5202" s="28" t="n">
        <v>45797</v>
      </c>
      <c r="B5202" s="21" t="s">
        <v>128</v>
      </c>
      <c r="C5202" s="21" t="s">
        <v>141</v>
      </c>
      <c r="D5202" s="29" t="n">
        <v>67.87</v>
      </c>
      <c r="E5202" s="29" t="n">
        <f aca="false">D5202/10</f>
        <v>6.787</v>
      </c>
      <c r="F5202" s="29" t="n">
        <f aca="false">(E5202+Einstellungen!$B$20)*(1+Einstellungen!$B$10)</f>
        <v>30.27717</v>
      </c>
      <c r="G5202" s="21" t="str">
        <f aca="false">IF(F5202&lt;Einstellungen!$B$5,"ja","nein")</f>
        <v>nein</v>
      </c>
      <c r="H5202" s="21" t="s">
        <v>20</v>
      </c>
      <c r="I5202" s="29" t="n">
        <f aca="false">INDEX(Einstellungen!$B$27:$B$50,17)</f>
        <v>0.95</v>
      </c>
      <c r="J5202" s="29" t="n">
        <f aca="false">F5202*I5202</f>
        <v>28.7633115</v>
      </c>
    </row>
    <row r="5203" customFormat="false" ht="15" hidden="false" customHeight="false" outlineLevel="0" collapsed="false">
      <c r="A5203" s="28" t="n">
        <v>45797</v>
      </c>
      <c r="B5203" s="21" t="s">
        <v>129</v>
      </c>
      <c r="C5203" s="21" t="s">
        <v>141</v>
      </c>
      <c r="D5203" s="29" t="n">
        <v>97.15</v>
      </c>
      <c r="E5203" s="29" t="n">
        <f aca="false">D5203/10</f>
        <v>9.715</v>
      </c>
      <c r="F5203" s="29" t="n">
        <f aca="false">(E5203+Einstellungen!$B$20)*(1+Einstellungen!$B$10)</f>
        <v>33.76149</v>
      </c>
      <c r="G5203" s="21" t="str">
        <f aca="false">IF(F5203&lt;Einstellungen!$B$5,"ja","nein")</f>
        <v>nein</v>
      </c>
      <c r="H5203" s="21" t="s">
        <v>20</v>
      </c>
      <c r="I5203" s="29" t="n">
        <f aca="false">INDEX(Einstellungen!$B$27:$B$50,18)</f>
        <v>1.1</v>
      </c>
      <c r="J5203" s="29" t="n">
        <f aca="false">F5203*I5203</f>
        <v>37.137639</v>
      </c>
    </row>
    <row r="5204" customFormat="false" ht="15" hidden="false" customHeight="false" outlineLevel="0" collapsed="false">
      <c r="A5204" s="28" t="n">
        <v>45797</v>
      </c>
      <c r="B5204" s="21" t="s">
        <v>130</v>
      </c>
      <c r="C5204" s="21" t="s">
        <v>141</v>
      </c>
      <c r="D5204" s="29" t="n">
        <v>111.79</v>
      </c>
      <c r="E5204" s="29" t="n">
        <f aca="false">D5204/10</f>
        <v>11.179</v>
      </c>
      <c r="F5204" s="29" t="n">
        <f aca="false">(E5204+Einstellungen!$B$20)*(1+Einstellungen!$B$10)</f>
        <v>35.50365</v>
      </c>
      <c r="G5204" s="21" t="str">
        <f aca="false">IF(F5204&lt;Einstellungen!$B$5,"ja","nein")</f>
        <v>nein</v>
      </c>
      <c r="H5204" s="21" t="s">
        <v>20</v>
      </c>
      <c r="I5204" s="29" t="n">
        <f aca="false">INDEX(Einstellungen!$B$27:$B$50,19)</f>
        <v>1.35</v>
      </c>
      <c r="J5204" s="29" t="n">
        <f aca="false">F5204*I5204</f>
        <v>47.9299275</v>
      </c>
    </row>
    <row r="5205" customFormat="false" ht="15" hidden="false" customHeight="false" outlineLevel="0" collapsed="false">
      <c r="A5205" s="28" t="n">
        <v>45797</v>
      </c>
      <c r="B5205" s="21" t="s">
        <v>131</v>
      </c>
      <c r="C5205" s="21" t="s">
        <v>141</v>
      </c>
      <c r="D5205" s="29" t="n">
        <v>141.23</v>
      </c>
      <c r="E5205" s="29" t="n">
        <f aca="false">D5205/10</f>
        <v>14.123</v>
      </c>
      <c r="F5205" s="29" t="n">
        <f aca="false">(E5205+Einstellungen!$B$20)*(1+Einstellungen!$B$10)</f>
        <v>39.00701</v>
      </c>
      <c r="G5205" s="21" t="str">
        <f aca="false">IF(F5205&lt;Einstellungen!$B$5,"ja","nein")</f>
        <v>nein</v>
      </c>
      <c r="H5205" s="21" t="s">
        <v>20</v>
      </c>
      <c r="I5205" s="29" t="n">
        <f aca="false">INDEX(Einstellungen!$B$27:$B$50,20)</f>
        <v>1.45</v>
      </c>
      <c r="J5205" s="29" t="n">
        <f aca="false">F5205*I5205</f>
        <v>56.5601645</v>
      </c>
    </row>
    <row r="5206" customFormat="false" ht="15" hidden="false" customHeight="false" outlineLevel="0" collapsed="false">
      <c r="A5206" s="28" t="n">
        <v>45797</v>
      </c>
      <c r="B5206" s="21" t="s">
        <v>132</v>
      </c>
      <c r="C5206" s="21" t="s">
        <v>141</v>
      </c>
      <c r="D5206" s="29" t="n">
        <v>192.25</v>
      </c>
      <c r="E5206" s="29" t="n">
        <f aca="false">D5206/10</f>
        <v>19.225</v>
      </c>
      <c r="F5206" s="29" t="n">
        <f aca="false">(E5206+Einstellungen!$B$20)*(1+Einstellungen!$B$10)</f>
        <v>45.07839</v>
      </c>
      <c r="G5206" s="21" t="str">
        <f aca="false">IF(F5206&lt;Einstellungen!$B$5,"ja","nein")</f>
        <v>nein</v>
      </c>
      <c r="H5206" s="21" t="s">
        <v>20</v>
      </c>
      <c r="I5206" s="29" t="n">
        <f aca="false">INDEX(Einstellungen!$B$27:$B$50,21)</f>
        <v>1.4</v>
      </c>
      <c r="J5206" s="29" t="n">
        <f aca="false">F5206*I5206</f>
        <v>63.109746</v>
      </c>
    </row>
    <row r="5207" customFormat="false" ht="15" hidden="false" customHeight="false" outlineLevel="0" collapsed="false">
      <c r="A5207" s="28" t="n">
        <v>45797</v>
      </c>
      <c r="B5207" s="21" t="s">
        <v>133</v>
      </c>
      <c r="C5207" s="21" t="s">
        <v>141</v>
      </c>
      <c r="D5207" s="29" t="n">
        <v>148.97</v>
      </c>
      <c r="E5207" s="29" t="n">
        <f aca="false">D5207/10</f>
        <v>14.897</v>
      </c>
      <c r="F5207" s="29" t="n">
        <f aca="false">(E5207+Einstellungen!$B$20)*(1+Einstellungen!$B$10)</f>
        <v>39.92807</v>
      </c>
      <c r="G5207" s="21" t="str">
        <f aca="false">IF(F5207&lt;Einstellungen!$B$5,"ja","nein")</f>
        <v>nein</v>
      </c>
      <c r="H5207" s="21" t="s">
        <v>20</v>
      </c>
      <c r="I5207" s="29" t="n">
        <f aca="false">INDEX(Einstellungen!$B$27:$B$50,22)</f>
        <v>1.25</v>
      </c>
      <c r="J5207" s="29" t="n">
        <f aca="false">F5207*I5207</f>
        <v>49.9100875</v>
      </c>
    </row>
    <row r="5208" customFormat="false" ht="15" hidden="false" customHeight="false" outlineLevel="0" collapsed="false">
      <c r="A5208" s="28" t="n">
        <v>45797</v>
      </c>
      <c r="B5208" s="21" t="s">
        <v>134</v>
      </c>
      <c r="C5208" s="21" t="s">
        <v>141</v>
      </c>
      <c r="D5208" s="29" t="n">
        <v>120</v>
      </c>
      <c r="E5208" s="29" t="n">
        <f aca="false">D5208/10</f>
        <v>12</v>
      </c>
      <c r="F5208" s="29" t="n">
        <f aca="false">(E5208+Einstellungen!$B$20)*(1+Einstellungen!$B$10)</f>
        <v>36.48064</v>
      </c>
      <c r="G5208" s="21" t="str">
        <f aca="false">IF(F5208&lt;Einstellungen!$B$5,"ja","nein")</f>
        <v>nein</v>
      </c>
      <c r="H5208" s="21" t="s">
        <v>20</v>
      </c>
      <c r="I5208" s="29" t="n">
        <f aca="false">INDEX(Einstellungen!$B$27:$B$50,23)</f>
        <v>1.05</v>
      </c>
      <c r="J5208" s="29" t="n">
        <f aca="false">F5208*I5208</f>
        <v>38.304672</v>
      </c>
    </row>
    <row r="5209" customFormat="false" ht="15" hidden="false" customHeight="false" outlineLevel="0" collapsed="false">
      <c r="A5209" s="28" t="n">
        <v>45797</v>
      </c>
      <c r="B5209" s="21" t="s">
        <v>135</v>
      </c>
      <c r="C5209" s="21" t="s">
        <v>141</v>
      </c>
      <c r="D5209" s="29" t="n">
        <v>107.93</v>
      </c>
      <c r="E5209" s="29" t="n">
        <f aca="false">D5209/10</f>
        <v>10.793</v>
      </c>
      <c r="F5209" s="29" t="n">
        <f aca="false">(E5209+Einstellungen!$B$20)*(1+Einstellungen!$B$10)</f>
        <v>35.04431</v>
      </c>
      <c r="G5209" s="21" t="str">
        <f aca="false">IF(F5209&lt;Einstellungen!$B$5,"ja","nein")</f>
        <v>nein</v>
      </c>
      <c r="H5209" s="21" t="s">
        <v>20</v>
      </c>
      <c r="I5209" s="29" t="n">
        <f aca="false">INDEX(Einstellungen!$B$27:$B$50,24)</f>
        <v>0.8</v>
      </c>
      <c r="J5209" s="29" t="n">
        <f aca="false">F5209*I5209</f>
        <v>28.035448</v>
      </c>
    </row>
    <row r="5210" customFormat="false" ht="15" hidden="false" customHeight="false" outlineLevel="0" collapsed="false">
      <c r="A5210" s="28" t="n">
        <v>45798</v>
      </c>
      <c r="B5210" s="21" t="s">
        <v>111</v>
      </c>
      <c r="C5210" s="21" t="s">
        <v>112</v>
      </c>
      <c r="D5210" s="29" t="n">
        <v>107.93</v>
      </c>
      <c r="E5210" s="29" t="n">
        <f aca="false">D5210/10</f>
        <v>10.793</v>
      </c>
      <c r="F5210" s="29" t="n">
        <f aca="false">(E5210+Einstellungen!$B$20)*(1+Einstellungen!$B$10)</f>
        <v>35.04431</v>
      </c>
      <c r="G5210" s="21" t="str">
        <f aca="false">IF(F5210&lt;Einstellungen!$B$5,"ja","nein")</f>
        <v>nein</v>
      </c>
      <c r="H5210" s="21" t="s">
        <v>20</v>
      </c>
      <c r="I5210" s="29" t="n">
        <f aca="false">INDEX(Einstellungen!$B$27:$B$50,1)</f>
        <v>0.6</v>
      </c>
      <c r="J5210" s="29" t="n">
        <f aca="false">F5210*I5210</f>
        <v>21.026586</v>
      </c>
    </row>
    <row r="5211" customFormat="false" ht="15" hidden="false" customHeight="false" outlineLevel="0" collapsed="false">
      <c r="A5211" s="28" t="n">
        <v>45798</v>
      </c>
      <c r="B5211" s="21" t="s">
        <v>113</v>
      </c>
      <c r="C5211" s="21" t="s">
        <v>112</v>
      </c>
      <c r="D5211" s="29" t="n">
        <v>102.33</v>
      </c>
      <c r="E5211" s="29" t="n">
        <f aca="false">D5211/10</f>
        <v>10.233</v>
      </c>
      <c r="F5211" s="29" t="n">
        <f aca="false">(E5211+Einstellungen!$B$20)*(1+Einstellungen!$B$10)</f>
        <v>34.37791</v>
      </c>
      <c r="G5211" s="21" t="str">
        <f aca="false">IF(F5211&lt;Einstellungen!$B$5,"ja","nein")</f>
        <v>nein</v>
      </c>
      <c r="H5211" s="21" t="s">
        <v>20</v>
      </c>
      <c r="I5211" s="29" t="n">
        <f aca="false">INDEX(Einstellungen!$B$27:$B$50,2)</f>
        <v>0.5</v>
      </c>
      <c r="J5211" s="29" t="n">
        <f aca="false">F5211*I5211</f>
        <v>17.188955</v>
      </c>
    </row>
    <row r="5212" customFormat="false" ht="15" hidden="false" customHeight="false" outlineLevel="0" collapsed="false">
      <c r="A5212" s="28" t="n">
        <v>45798</v>
      </c>
      <c r="B5212" s="21" t="s">
        <v>114</v>
      </c>
      <c r="C5212" s="21" t="s">
        <v>112</v>
      </c>
      <c r="D5212" s="29" t="n">
        <v>97.9</v>
      </c>
      <c r="E5212" s="29" t="n">
        <f aca="false">D5212/10</f>
        <v>9.79</v>
      </c>
      <c r="F5212" s="29" t="n">
        <f aca="false">(E5212+Einstellungen!$B$20)*(1+Einstellungen!$B$10)</f>
        <v>33.85074</v>
      </c>
      <c r="G5212" s="21" t="str">
        <f aca="false">IF(F5212&lt;Einstellungen!$B$5,"ja","nein")</f>
        <v>nein</v>
      </c>
      <c r="H5212" s="21" t="s">
        <v>20</v>
      </c>
      <c r="I5212" s="29" t="n">
        <f aca="false">INDEX(Einstellungen!$B$27:$B$50,3)</f>
        <v>0.45</v>
      </c>
      <c r="J5212" s="29" t="n">
        <f aca="false">F5212*I5212</f>
        <v>15.232833</v>
      </c>
    </row>
    <row r="5213" customFormat="false" ht="15" hidden="false" customHeight="false" outlineLevel="0" collapsed="false">
      <c r="A5213" s="28" t="n">
        <v>45798</v>
      </c>
      <c r="B5213" s="21" t="s">
        <v>115</v>
      </c>
      <c r="C5213" s="21" t="s">
        <v>112</v>
      </c>
      <c r="D5213" s="29" t="n">
        <v>94.9</v>
      </c>
      <c r="E5213" s="29" t="n">
        <f aca="false">D5213/10</f>
        <v>9.49</v>
      </c>
      <c r="F5213" s="29" t="n">
        <f aca="false">(E5213+Einstellungen!$B$20)*(1+Einstellungen!$B$10)</f>
        <v>33.49374</v>
      </c>
      <c r="G5213" s="21" t="str">
        <f aca="false">IF(F5213&lt;Einstellungen!$B$5,"ja","nein")</f>
        <v>nein</v>
      </c>
      <c r="H5213" s="21" t="s">
        <v>20</v>
      </c>
      <c r="I5213" s="29" t="n">
        <f aca="false">INDEX(Einstellungen!$B$27:$B$50,4)</f>
        <v>0.45</v>
      </c>
      <c r="J5213" s="29" t="n">
        <f aca="false">F5213*I5213</f>
        <v>15.072183</v>
      </c>
    </row>
    <row r="5214" customFormat="false" ht="15" hidden="false" customHeight="false" outlineLevel="0" collapsed="false">
      <c r="A5214" s="28" t="n">
        <v>45798</v>
      </c>
      <c r="B5214" s="21" t="s">
        <v>116</v>
      </c>
      <c r="C5214" s="21" t="s">
        <v>112</v>
      </c>
      <c r="D5214" s="29" t="n">
        <v>93.7</v>
      </c>
      <c r="E5214" s="29" t="n">
        <f aca="false">D5214/10</f>
        <v>9.37</v>
      </c>
      <c r="F5214" s="29" t="n">
        <f aca="false">(E5214+Einstellungen!$B$20)*(1+Einstellungen!$B$10)</f>
        <v>33.35094</v>
      </c>
      <c r="G5214" s="21" t="str">
        <f aca="false">IF(F5214&lt;Einstellungen!$B$5,"ja","nein")</f>
        <v>nein</v>
      </c>
      <c r="H5214" s="21" t="s">
        <v>20</v>
      </c>
      <c r="I5214" s="29" t="n">
        <f aca="false">INDEX(Einstellungen!$B$27:$B$50,5)</f>
        <v>0.45</v>
      </c>
      <c r="J5214" s="29" t="n">
        <f aca="false">F5214*I5214</f>
        <v>15.007923</v>
      </c>
    </row>
    <row r="5215" customFormat="false" ht="15" hidden="false" customHeight="false" outlineLevel="0" collapsed="false">
      <c r="A5215" s="28" t="n">
        <v>45798</v>
      </c>
      <c r="B5215" s="21" t="s">
        <v>117</v>
      </c>
      <c r="C5215" s="21" t="s">
        <v>112</v>
      </c>
      <c r="D5215" s="29" t="n">
        <v>102.49</v>
      </c>
      <c r="E5215" s="29" t="n">
        <f aca="false">D5215/10</f>
        <v>10.249</v>
      </c>
      <c r="F5215" s="29" t="n">
        <f aca="false">(E5215+Einstellungen!$B$20)*(1+Einstellungen!$B$10)</f>
        <v>34.39695</v>
      </c>
      <c r="G5215" s="21" t="str">
        <f aca="false">IF(F5215&lt;Einstellungen!$B$5,"ja","nein")</f>
        <v>nein</v>
      </c>
      <c r="H5215" s="21" t="s">
        <v>20</v>
      </c>
      <c r="I5215" s="29" t="n">
        <f aca="false">INDEX(Einstellungen!$B$27:$B$50,6)</f>
        <v>0.5</v>
      </c>
      <c r="J5215" s="29" t="n">
        <f aca="false">F5215*I5215</f>
        <v>17.198475</v>
      </c>
    </row>
    <row r="5216" customFormat="false" ht="15" hidden="false" customHeight="false" outlineLevel="0" collapsed="false">
      <c r="A5216" s="28" t="n">
        <v>45798</v>
      </c>
      <c r="B5216" s="21" t="s">
        <v>118</v>
      </c>
      <c r="C5216" s="21" t="s">
        <v>112</v>
      </c>
      <c r="D5216" s="29" t="n">
        <v>112.48</v>
      </c>
      <c r="E5216" s="29" t="n">
        <f aca="false">D5216/10</f>
        <v>11.248</v>
      </c>
      <c r="F5216" s="29" t="n">
        <f aca="false">(E5216+Einstellungen!$B$20)*(1+Einstellungen!$B$10)</f>
        <v>35.58576</v>
      </c>
      <c r="G5216" s="21" t="str">
        <f aca="false">IF(F5216&lt;Einstellungen!$B$5,"ja","nein")</f>
        <v>nein</v>
      </c>
      <c r="H5216" s="21" t="s">
        <v>20</v>
      </c>
      <c r="I5216" s="29" t="n">
        <f aca="false">INDEX(Einstellungen!$B$27:$B$50,7)</f>
        <v>0.7</v>
      </c>
      <c r="J5216" s="29" t="n">
        <f aca="false">F5216*I5216</f>
        <v>24.910032</v>
      </c>
    </row>
    <row r="5217" customFormat="false" ht="15" hidden="false" customHeight="false" outlineLevel="0" collapsed="false">
      <c r="A5217" s="28" t="n">
        <v>45798</v>
      </c>
      <c r="B5217" s="21" t="s">
        <v>119</v>
      </c>
      <c r="C5217" s="21" t="s">
        <v>112</v>
      </c>
      <c r="D5217" s="29" t="n">
        <v>116.54</v>
      </c>
      <c r="E5217" s="29" t="n">
        <f aca="false">D5217/10</f>
        <v>11.654</v>
      </c>
      <c r="F5217" s="29" t="n">
        <f aca="false">(E5217+Einstellungen!$B$20)*(1+Einstellungen!$B$10)</f>
        <v>36.0689</v>
      </c>
      <c r="G5217" s="21" t="str">
        <f aca="false">IF(F5217&lt;Einstellungen!$B$5,"ja","nein")</f>
        <v>nein</v>
      </c>
      <c r="H5217" s="21" t="s">
        <v>20</v>
      </c>
      <c r="I5217" s="29" t="n">
        <f aca="false">INDEX(Einstellungen!$B$27:$B$50,8)</f>
        <v>0.95</v>
      </c>
      <c r="J5217" s="29" t="n">
        <f aca="false">F5217*I5217</f>
        <v>34.265455</v>
      </c>
    </row>
    <row r="5218" customFormat="false" ht="15" hidden="false" customHeight="false" outlineLevel="0" collapsed="false">
      <c r="A5218" s="28" t="n">
        <v>45798</v>
      </c>
      <c r="B5218" s="21" t="s">
        <v>120</v>
      </c>
      <c r="C5218" s="21" t="s">
        <v>112</v>
      </c>
      <c r="D5218" s="29" t="n">
        <v>107.82</v>
      </c>
      <c r="E5218" s="29" t="n">
        <f aca="false">D5218/10</f>
        <v>10.782</v>
      </c>
      <c r="F5218" s="29" t="n">
        <f aca="false">(E5218+Einstellungen!$B$20)*(1+Einstellungen!$B$10)</f>
        <v>35.03122</v>
      </c>
      <c r="G5218" s="21" t="str">
        <f aca="false">IF(F5218&lt;Einstellungen!$B$5,"ja","nein")</f>
        <v>nein</v>
      </c>
      <c r="H5218" s="21" t="s">
        <v>20</v>
      </c>
      <c r="I5218" s="29" t="n">
        <f aca="false">INDEX(Einstellungen!$B$27:$B$50,9)</f>
        <v>1.05</v>
      </c>
      <c r="J5218" s="29" t="n">
        <f aca="false">F5218*I5218</f>
        <v>36.782781</v>
      </c>
    </row>
    <row r="5219" customFormat="false" ht="15" hidden="false" customHeight="false" outlineLevel="0" collapsed="false">
      <c r="A5219" s="28" t="n">
        <v>45798</v>
      </c>
      <c r="B5219" s="21" t="s">
        <v>121</v>
      </c>
      <c r="C5219" s="21" t="s">
        <v>112</v>
      </c>
      <c r="D5219" s="29" t="n">
        <v>84.82</v>
      </c>
      <c r="E5219" s="29" t="n">
        <f aca="false">D5219/10</f>
        <v>8.482</v>
      </c>
      <c r="F5219" s="29" t="n">
        <f aca="false">(E5219+Einstellungen!$B$20)*(1+Einstellungen!$B$10)</f>
        <v>32.29422</v>
      </c>
      <c r="G5219" s="21" t="str">
        <f aca="false">IF(F5219&lt;Einstellungen!$B$5,"ja","nein")</f>
        <v>nein</v>
      </c>
      <c r="H5219" s="21" t="s">
        <v>20</v>
      </c>
      <c r="I5219" s="29" t="n">
        <f aca="false">INDEX(Einstellungen!$B$27:$B$50,10)</f>
        <v>1.05</v>
      </c>
      <c r="J5219" s="29" t="n">
        <f aca="false">F5219*I5219</f>
        <v>33.908931</v>
      </c>
    </row>
    <row r="5220" customFormat="false" ht="15" hidden="false" customHeight="false" outlineLevel="0" collapsed="false">
      <c r="A5220" s="28" t="n">
        <v>45798</v>
      </c>
      <c r="B5220" s="21" t="s">
        <v>122</v>
      </c>
      <c r="C5220" s="21" t="s">
        <v>112</v>
      </c>
      <c r="D5220" s="29" t="n">
        <v>42.22</v>
      </c>
      <c r="E5220" s="29" t="n">
        <f aca="false">D5220/10</f>
        <v>4.222</v>
      </c>
      <c r="F5220" s="29" t="n">
        <f aca="false">(E5220+Einstellungen!$B$20)*(1+Einstellungen!$B$10)</f>
        <v>27.22482</v>
      </c>
      <c r="G5220" s="21" t="str">
        <f aca="false">IF(F5220&lt;Einstellungen!$B$5,"ja","nein")</f>
        <v>ja</v>
      </c>
      <c r="H5220" s="21" t="s">
        <v>20</v>
      </c>
      <c r="I5220" s="29" t="n">
        <f aca="false">INDEX(Einstellungen!$B$27:$B$50,11)</f>
        <v>1.05</v>
      </c>
      <c r="J5220" s="29" t="n">
        <f aca="false">F5220*I5220</f>
        <v>28.586061</v>
      </c>
    </row>
    <row r="5221" customFormat="false" ht="15" hidden="false" customHeight="false" outlineLevel="0" collapsed="false">
      <c r="A5221" s="28" t="n">
        <v>45798</v>
      </c>
      <c r="B5221" s="21" t="s">
        <v>123</v>
      </c>
      <c r="C5221" s="21" t="s">
        <v>112</v>
      </c>
      <c r="D5221" s="29" t="n">
        <v>0.15</v>
      </c>
      <c r="E5221" s="29" t="n">
        <f aca="false">D5221/10</f>
        <v>0.015</v>
      </c>
      <c r="F5221" s="29" t="n">
        <f aca="false">(E5221+Einstellungen!$B$20)*(1+Einstellungen!$B$10)</f>
        <v>22.21849</v>
      </c>
      <c r="G5221" s="21" t="str">
        <f aca="false">IF(F5221&lt;Einstellungen!$B$5,"ja","nein")</f>
        <v>ja</v>
      </c>
      <c r="H5221" s="21" t="s">
        <v>20</v>
      </c>
      <c r="I5221" s="29" t="n">
        <f aca="false">INDEX(Einstellungen!$B$27:$B$50,12)</f>
        <v>1.1</v>
      </c>
      <c r="J5221" s="29" t="n">
        <f aca="false">F5221*I5221</f>
        <v>24.440339</v>
      </c>
    </row>
    <row r="5222" customFormat="false" ht="15" hidden="false" customHeight="false" outlineLevel="0" collapsed="false">
      <c r="A5222" s="28" t="n">
        <v>45798</v>
      </c>
      <c r="B5222" s="21" t="s">
        <v>124</v>
      </c>
      <c r="C5222" s="21" t="s">
        <v>112</v>
      </c>
      <c r="D5222" s="29" t="n">
        <v>-0.1</v>
      </c>
      <c r="E5222" s="29" t="n">
        <f aca="false">D5222/10</f>
        <v>-0.01</v>
      </c>
      <c r="F5222" s="29" t="n">
        <f aca="false">(E5222+Einstellungen!$B$20)*(1+Einstellungen!$B$10)</f>
        <v>22.18874</v>
      </c>
      <c r="G5222" s="21" t="str">
        <f aca="false">IF(F5222&lt;Einstellungen!$B$5,"ja","nein")</f>
        <v>ja</v>
      </c>
      <c r="H5222" s="21" t="s">
        <v>20</v>
      </c>
      <c r="I5222" s="29" t="n">
        <f aca="false">INDEX(Einstellungen!$B$27:$B$50,13)</f>
        <v>1.2</v>
      </c>
      <c r="J5222" s="29" t="n">
        <f aca="false">F5222*I5222</f>
        <v>26.626488</v>
      </c>
    </row>
    <row r="5223" customFormat="false" ht="15" hidden="false" customHeight="false" outlineLevel="0" collapsed="false">
      <c r="A5223" s="28" t="n">
        <v>45798</v>
      </c>
      <c r="B5223" s="21" t="s">
        <v>125</v>
      </c>
      <c r="C5223" s="21" t="s">
        <v>112</v>
      </c>
      <c r="D5223" s="29" t="n">
        <v>-2.2</v>
      </c>
      <c r="E5223" s="29" t="n">
        <f aca="false">D5223/10</f>
        <v>-0.22</v>
      </c>
      <c r="F5223" s="29" t="n">
        <f aca="false">(E5223+Einstellungen!$B$20)*(1+Einstellungen!$B$10)</f>
        <v>21.93884</v>
      </c>
      <c r="G5223" s="21" t="str">
        <f aca="false">IF(F5223&lt;Einstellungen!$B$5,"ja","nein")</f>
        <v>ja</v>
      </c>
      <c r="H5223" s="21" t="s">
        <v>20</v>
      </c>
      <c r="I5223" s="29" t="n">
        <f aca="false">INDEX(Einstellungen!$B$27:$B$50,14)</f>
        <v>1.15</v>
      </c>
      <c r="J5223" s="29" t="n">
        <f aca="false">F5223*I5223</f>
        <v>25.229666</v>
      </c>
    </row>
    <row r="5224" customFormat="false" ht="15" hidden="false" customHeight="false" outlineLevel="0" collapsed="false">
      <c r="A5224" s="28" t="n">
        <v>45798</v>
      </c>
      <c r="B5224" s="21" t="s">
        <v>126</v>
      </c>
      <c r="C5224" s="21" t="s">
        <v>112</v>
      </c>
      <c r="D5224" s="29" t="n">
        <v>-1.53</v>
      </c>
      <c r="E5224" s="29" t="n">
        <f aca="false">D5224/10</f>
        <v>-0.153</v>
      </c>
      <c r="F5224" s="29" t="n">
        <f aca="false">(E5224+Einstellungen!$B$20)*(1+Einstellungen!$B$10)</f>
        <v>22.01857</v>
      </c>
      <c r="G5224" s="21" t="str">
        <f aca="false">IF(F5224&lt;Einstellungen!$B$5,"ja","nein")</f>
        <v>ja</v>
      </c>
      <c r="H5224" s="21" t="s">
        <v>20</v>
      </c>
      <c r="I5224" s="29" t="n">
        <f aca="false">INDEX(Einstellungen!$B$27:$B$50,15)</f>
        <v>1</v>
      </c>
      <c r="J5224" s="29" t="n">
        <f aca="false">F5224*I5224</f>
        <v>22.01857</v>
      </c>
    </row>
    <row r="5225" customFormat="false" ht="15" hidden="false" customHeight="false" outlineLevel="0" collapsed="false">
      <c r="A5225" s="28" t="n">
        <v>45798</v>
      </c>
      <c r="B5225" s="21" t="s">
        <v>127</v>
      </c>
      <c r="C5225" s="21" t="s">
        <v>112</v>
      </c>
      <c r="D5225" s="29" t="n">
        <v>-0.01</v>
      </c>
      <c r="E5225" s="29" t="n">
        <f aca="false">D5225/10</f>
        <v>-0.001</v>
      </c>
      <c r="F5225" s="29" t="n">
        <f aca="false">(E5225+Einstellungen!$B$20)*(1+Einstellungen!$B$10)</f>
        <v>22.19945</v>
      </c>
      <c r="G5225" s="21" t="str">
        <f aca="false">IF(F5225&lt;Einstellungen!$B$5,"ja","nein")</f>
        <v>ja</v>
      </c>
      <c r="H5225" s="21" t="s">
        <v>20</v>
      </c>
      <c r="I5225" s="29" t="n">
        <f aca="false">INDEX(Einstellungen!$B$27:$B$50,16)</f>
        <v>0.95</v>
      </c>
      <c r="J5225" s="29" t="n">
        <f aca="false">F5225*I5225</f>
        <v>21.0894775</v>
      </c>
    </row>
    <row r="5226" customFormat="false" ht="15" hidden="false" customHeight="false" outlineLevel="0" collapsed="false">
      <c r="A5226" s="28" t="n">
        <v>45798</v>
      </c>
      <c r="B5226" s="21" t="s">
        <v>128</v>
      </c>
      <c r="C5226" s="21" t="s">
        <v>112</v>
      </c>
      <c r="D5226" s="29" t="n">
        <v>2.06</v>
      </c>
      <c r="E5226" s="29" t="n">
        <f aca="false">D5226/10</f>
        <v>0.206</v>
      </c>
      <c r="F5226" s="29" t="n">
        <f aca="false">(E5226+Einstellungen!$B$20)*(1+Einstellungen!$B$10)</f>
        <v>22.44578</v>
      </c>
      <c r="G5226" s="21" t="str">
        <f aca="false">IF(F5226&lt;Einstellungen!$B$5,"ja","nein")</f>
        <v>ja</v>
      </c>
      <c r="H5226" s="21" t="s">
        <v>20</v>
      </c>
      <c r="I5226" s="29" t="n">
        <f aca="false">INDEX(Einstellungen!$B$27:$B$50,17)</f>
        <v>0.95</v>
      </c>
      <c r="J5226" s="29" t="n">
        <f aca="false">F5226*I5226</f>
        <v>21.323491</v>
      </c>
    </row>
    <row r="5227" customFormat="false" ht="15" hidden="false" customHeight="false" outlineLevel="0" collapsed="false">
      <c r="A5227" s="28" t="n">
        <v>45798</v>
      </c>
      <c r="B5227" s="21" t="s">
        <v>129</v>
      </c>
      <c r="C5227" s="21" t="s">
        <v>112</v>
      </c>
      <c r="D5227" s="29" t="n">
        <v>49.08</v>
      </c>
      <c r="E5227" s="29" t="n">
        <f aca="false">D5227/10</f>
        <v>4.908</v>
      </c>
      <c r="F5227" s="29" t="n">
        <f aca="false">(E5227+Einstellungen!$B$20)*(1+Einstellungen!$B$10)</f>
        <v>28.04116</v>
      </c>
      <c r="G5227" s="21" t="str">
        <f aca="false">IF(F5227&lt;Einstellungen!$B$5,"ja","nein")</f>
        <v>ja</v>
      </c>
      <c r="H5227" s="21" t="s">
        <v>20</v>
      </c>
      <c r="I5227" s="29" t="n">
        <f aca="false">INDEX(Einstellungen!$B$27:$B$50,18)</f>
        <v>1.1</v>
      </c>
      <c r="J5227" s="29" t="n">
        <f aca="false">F5227*I5227</f>
        <v>30.845276</v>
      </c>
    </row>
    <row r="5228" customFormat="false" ht="15" hidden="false" customHeight="false" outlineLevel="0" collapsed="false">
      <c r="A5228" s="28" t="n">
        <v>45798</v>
      </c>
      <c r="B5228" s="21" t="s">
        <v>130</v>
      </c>
      <c r="C5228" s="21" t="s">
        <v>112</v>
      </c>
      <c r="D5228" s="29" t="n">
        <v>86.32</v>
      </c>
      <c r="E5228" s="29" t="n">
        <f aca="false">D5228/10</f>
        <v>8.632</v>
      </c>
      <c r="F5228" s="29" t="n">
        <f aca="false">(E5228+Einstellungen!$B$20)*(1+Einstellungen!$B$10)</f>
        <v>32.47272</v>
      </c>
      <c r="G5228" s="21" t="str">
        <f aca="false">IF(F5228&lt;Einstellungen!$B$5,"ja","nein")</f>
        <v>nein</v>
      </c>
      <c r="H5228" s="21" t="s">
        <v>20</v>
      </c>
      <c r="I5228" s="29" t="n">
        <f aca="false">INDEX(Einstellungen!$B$27:$B$50,19)</f>
        <v>1.35</v>
      </c>
      <c r="J5228" s="29" t="n">
        <f aca="false">F5228*I5228</f>
        <v>43.838172</v>
      </c>
    </row>
    <row r="5229" customFormat="false" ht="15" hidden="false" customHeight="false" outlineLevel="0" collapsed="false">
      <c r="A5229" s="28" t="n">
        <v>45798</v>
      </c>
      <c r="B5229" s="21" t="s">
        <v>131</v>
      </c>
      <c r="C5229" s="21" t="s">
        <v>112</v>
      </c>
      <c r="D5229" s="29" t="n">
        <v>100.1</v>
      </c>
      <c r="E5229" s="29" t="n">
        <f aca="false">D5229/10</f>
        <v>10.01</v>
      </c>
      <c r="F5229" s="29" t="n">
        <f aca="false">(E5229+Einstellungen!$B$20)*(1+Einstellungen!$B$10)</f>
        <v>34.11254</v>
      </c>
      <c r="G5229" s="21" t="str">
        <f aca="false">IF(F5229&lt;Einstellungen!$B$5,"ja","nein")</f>
        <v>nein</v>
      </c>
      <c r="H5229" s="21" t="s">
        <v>20</v>
      </c>
      <c r="I5229" s="29" t="n">
        <f aca="false">INDEX(Einstellungen!$B$27:$B$50,20)</f>
        <v>1.45</v>
      </c>
      <c r="J5229" s="29" t="n">
        <f aca="false">F5229*I5229</f>
        <v>49.463183</v>
      </c>
    </row>
    <row r="5230" customFormat="false" ht="15" hidden="false" customHeight="false" outlineLevel="0" collapsed="false">
      <c r="A5230" s="28" t="n">
        <v>45798</v>
      </c>
      <c r="B5230" s="21" t="s">
        <v>132</v>
      </c>
      <c r="C5230" s="21" t="s">
        <v>112</v>
      </c>
      <c r="D5230" s="29" t="n">
        <v>114.35</v>
      </c>
      <c r="E5230" s="29" t="n">
        <f aca="false">D5230/10</f>
        <v>11.435</v>
      </c>
      <c r="F5230" s="29" t="n">
        <f aca="false">(E5230+Einstellungen!$B$20)*(1+Einstellungen!$B$10)</f>
        <v>35.80829</v>
      </c>
      <c r="G5230" s="21" t="str">
        <f aca="false">IF(F5230&lt;Einstellungen!$B$5,"ja","nein")</f>
        <v>nein</v>
      </c>
      <c r="H5230" s="21" t="s">
        <v>20</v>
      </c>
      <c r="I5230" s="29" t="n">
        <f aca="false">INDEX(Einstellungen!$B$27:$B$50,21)</f>
        <v>1.4</v>
      </c>
      <c r="J5230" s="29" t="n">
        <f aca="false">F5230*I5230</f>
        <v>50.131606</v>
      </c>
    </row>
    <row r="5231" customFormat="false" ht="15" hidden="false" customHeight="false" outlineLevel="0" collapsed="false">
      <c r="A5231" s="28" t="n">
        <v>45798</v>
      </c>
      <c r="B5231" s="21" t="s">
        <v>133</v>
      </c>
      <c r="C5231" s="21" t="s">
        <v>112</v>
      </c>
      <c r="D5231" s="29" t="n">
        <v>110.27</v>
      </c>
      <c r="E5231" s="29" t="n">
        <f aca="false">D5231/10</f>
        <v>11.027</v>
      </c>
      <c r="F5231" s="29" t="n">
        <f aca="false">(E5231+Einstellungen!$B$20)*(1+Einstellungen!$B$10)</f>
        <v>35.32277</v>
      </c>
      <c r="G5231" s="21" t="str">
        <f aca="false">IF(F5231&lt;Einstellungen!$B$5,"ja","nein")</f>
        <v>nein</v>
      </c>
      <c r="H5231" s="21" t="s">
        <v>20</v>
      </c>
      <c r="I5231" s="29" t="n">
        <f aca="false">INDEX(Einstellungen!$B$27:$B$50,22)</f>
        <v>1.25</v>
      </c>
      <c r="J5231" s="29" t="n">
        <f aca="false">F5231*I5231</f>
        <v>44.1534625</v>
      </c>
    </row>
    <row r="5232" customFormat="false" ht="15" hidden="false" customHeight="false" outlineLevel="0" collapsed="false">
      <c r="A5232" s="28" t="n">
        <v>45798</v>
      </c>
      <c r="B5232" s="21" t="s">
        <v>134</v>
      </c>
      <c r="C5232" s="21" t="s">
        <v>112</v>
      </c>
      <c r="D5232" s="29" t="n">
        <v>100.72</v>
      </c>
      <c r="E5232" s="29" t="n">
        <f aca="false">D5232/10</f>
        <v>10.072</v>
      </c>
      <c r="F5232" s="29" t="n">
        <f aca="false">(E5232+Einstellungen!$B$20)*(1+Einstellungen!$B$10)</f>
        <v>34.18632</v>
      </c>
      <c r="G5232" s="21" t="str">
        <f aca="false">IF(F5232&lt;Einstellungen!$B$5,"ja","nein")</f>
        <v>nein</v>
      </c>
      <c r="H5232" s="21" t="s">
        <v>20</v>
      </c>
      <c r="I5232" s="29" t="n">
        <f aca="false">INDEX(Einstellungen!$B$27:$B$50,23)</f>
        <v>1.05</v>
      </c>
      <c r="J5232" s="29" t="n">
        <f aca="false">F5232*I5232</f>
        <v>35.895636</v>
      </c>
    </row>
    <row r="5233" customFormat="false" ht="15" hidden="false" customHeight="false" outlineLevel="0" collapsed="false">
      <c r="A5233" s="28" t="n">
        <v>45798</v>
      </c>
      <c r="B5233" s="21" t="s">
        <v>135</v>
      </c>
      <c r="C5233" s="21" t="s">
        <v>112</v>
      </c>
      <c r="D5233" s="29" t="n">
        <v>90</v>
      </c>
      <c r="E5233" s="29" t="n">
        <f aca="false">D5233/10</f>
        <v>9</v>
      </c>
      <c r="F5233" s="29" t="n">
        <f aca="false">(E5233+Einstellungen!$B$20)*(1+Einstellungen!$B$10)</f>
        <v>32.91064</v>
      </c>
      <c r="G5233" s="21" t="str">
        <f aca="false">IF(F5233&lt;Einstellungen!$B$5,"ja","nein")</f>
        <v>nein</v>
      </c>
      <c r="H5233" s="21" t="s">
        <v>20</v>
      </c>
      <c r="I5233" s="29" t="n">
        <f aca="false">INDEX(Einstellungen!$B$27:$B$50,24)</f>
        <v>0.8</v>
      </c>
      <c r="J5233" s="29" t="n">
        <f aca="false">F5233*I5233</f>
        <v>26.328512</v>
      </c>
    </row>
    <row r="5234" customFormat="false" ht="15" hidden="false" customHeight="false" outlineLevel="0" collapsed="false">
      <c r="A5234" s="28" t="n">
        <v>45799</v>
      </c>
      <c r="B5234" s="21" t="s">
        <v>111</v>
      </c>
      <c r="C5234" s="21" t="s">
        <v>136</v>
      </c>
      <c r="D5234" s="29" t="n">
        <v>98.54</v>
      </c>
      <c r="E5234" s="29" t="n">
        <f aca="false">D5234/10</f>
        <v>9.854</v>
      </c>
      <c r="F5234" s="29" t="n">
        <f aca="false">(E5234+Einstellungen!$B$20)*(1+Einstellungen!$B$10)</f>
        <v>33.9269</v>
      </c>
      <c r="G5234" s="21" t="str">
        <f aca="false">IF(F5234&lt;Einstellungen!$B$5,"ja","nein")</f>
        <v>nein</v>
      </c>
      <c r="H5234" s="21" t="s">
        <v>20</v>
      </c>
      <c r="I5234" s="29" t="n">
        <f aca="false">INDEX(Einstellungen!$B$27:$B$50,1)</f>
        <v>0.6</v>
      </c>
      <c r="J5234" s="29" t="n">
        <f aca="false">F5234*I5234</f>
        <v>20.35614</v>
      </c>
    </row>
    <row r="5235" customFormat="false" ht="15" hidden="false" customHeight="false" outlineLevel="0" collapsed="false">
      <c r="A5235" s="28" t="n">
        <v>45799</v>
      </c>
      <c r="B5235" s="21" t="s">
        <v>113</v>
      </c>
      <c r="C5235" s="21" t="s">
        <v>136</v>
      </c>
      <c r="D5235" s="29" t="n">
        <v>88.28</v>
      </c>
      <c r="E5235" s="29" t="n">
        <f aca="false">D5235/10</f>
        <v>8.828</v>
      </c>
      <c r="F5235" s="29" t="n">
        <f aca="false">(E5235+Einstellungen!$B$20)*(1+Einstellungen!$B$10)</f>
        <v>32.70596</v>
      </c>
      <c r="G5235" s="21" t="str">
        <f aca="false">IF(F5235&lt;Einstellungen!$B$5,"ja","nein")</f>
        <v>nein</v>
      </c>
      <c r="H5235" s="21" t="s">
        <v>20</v>
      </c>
      <c r="I5235" s="29" t="n">
        <f aca="false">INDEX(Einstellungen!$B$27:$B$50,2)</f>
        <v>0.5</v>
      </c>
      <c r="J5235" s="29" t="n">
        <f aca="false">F5235*I5235</f>
        <v>16.35298</v>
      </c>
    </row>
    <row r="5236" customFormat="false" ht="15" hidden="false" customHeight="false" outlineLevel="0" collapsed="false">
      <c r="A5236" s="28" t="n">
        <v>45799</v>
      </c>
      <c r="B5236" s="21" t="s">
        <v>114</v>
      </c>
      <c r="C5236" s="21" t="s">
        <v>136</v>
      </c>
      <c r="D5236" s="29" t="n">
        <v>83.65</v>
      </c>
      <c r="E5236" s="29" t="n">
        <f aca="false">D5236/10</f>
        <v>8.365</v>
      </c>
      <c r="F5236" s="29" t="n">
        <f aca="false">(E5236+Einstellungen!$B$20)*(1+Einstellungen!$B$10)</f>
        <v>32.15499</v>
      </c>
      <c r="G5236" s="21" t="str">
        <f aca="false">IF(F5236&lt;Einstellungen!$B$5,"ja","nein")</f>
        <v>nein</v>
      </c>
      <c r="H5236" s="21" t="s">
        <v>20</v>
      </c>
      <c r="I5236" s="29" t="n">
        <f aca="false">INDEX(Einstellungen!$B$27:$B$50,3)</f>
        <v>0.45</v>
      </c>
      <c r="J5236" s="29" t="n">
        <f aca="false">F5236*I5236</f>
        <v>14.4697455</v>
      </c>
    </row>
    <row r="5237" customFormat="false" ht="15" hidden="false" customHeight="false" outlineLevel="0" collapsed="false">
      <c r="A5237" s="28" t="n">
        <v>45799</v>
      </c>
      <c r="B5237" s="21" t="s">
        <v>115</v>
      </c>
      <c r="C5237" s="21" t="s">
        <v>136</v>
      </c>
      <c r="D5237" s="29" t="n">
        <v>81.5</v>
      </c>
      <c r="E5237" s="29" t="n">
        <f aca="false">D5237/10</f>
        <v>8.15</v>
      </c>
      <c r="F5237" s="29" t="n">
        <f aca="false">(E5237+Einstellungen!$B$20)*(1+Einstellungen!$B$10)</f>
        <v>31.89914</v>
      </c>
      <c r="G5237" s="21" t="str">
        <f aca="false">IF(F5237&lt;Einstellungen!$B$5,"ja","nein")</f>
        <v>nein</v>
      </c>
      <c r="H5237" s="21" t="s">
        <v>20</v>
      </c>
      <c r="I5237" s="29" t="n">
        <f aca="false">INDEX(Einstellungen!$B$27:$B$50,4)</f>
        <v>0.45</v>
      </c>
      <c r="J5237" s="29" t="n">
        <f aca="false">F5237*I5237</f>
        <v>14.354613</v>
      </c>
    </row>
    <row r="5238" customFormat="false" ht="15" hidden="false" customHeight="false" outlineLevel="0" collapsed="false">
      <c r="A5238" s="28" t="n">
        <v>45799</v>
      </c>
      <c r="B5238" s="21" t="s">
        <v>116</v>
      </c>
      <c r="C5238" s="21" t="s">
        <v>136</v>
      </c>
      <c r="D5238" s="29" t="n">
        <v>83.34</v>
      </c>
      <c r="E5238" s="29" t="n">
        <f aca="false">D5238/10</f>
        <v>8.334</v>
      </c>
      <c r="F5238" s="29" t="n">
        <f aca="false">(E5238+Einstellungen!$B$20)*(1+Einstellungen!$B$10)</f>
        <v>32.1181</v>
      </c>
      <c r="G5238" s="21" t="str">
        <f aca="false">IF(F5238&lt;Einstellungen!$B$5,"ja","nein")</f>
        <v>nein</v>
      </c>
      <c r="H5238" s="21" t="s">
        <v>20</v>
      </c>
      <c r="I5238" s="29" t="n">
        <f aca="false">INDEX(Einstellungen!$B$27:$B$50,5)</f>
        <v>0.45</v>
      </c>
      <c r="J5238" s="29" t="n">
        <f aca="false">F5238*I5238</f>
        <v>14.453145</v>
      </c>
    </row>
    <row r="5239" customFormat="false" ht="15" hidden="false" customHeight="false" outlineLevel="0" collapsed="false">
      <c r="A5239" s="28" t="n">
        <v>45799</v>
      </c>
      <c r="B5239" s="21" t="s">
        <v>117</v>
      </c>
      <c r="C5239" s="21" t="s">
        <v>136</v>
      </c>
      <c r="D5239" s="29" t="n">
        <v>90</v>
      </c>
      <c r="E5239" s="29" t="n">
        <f aca="false">D5239/10</f>
        <v>9</v>
      </c>
      <c r="F5239" s="29" t="n">
        <f aca="false">(E5239+Einstellungen!$B$20)*(1+Einstellungen!$B$10)</f>
        <v>32.91064</v>
      </c>
      <c r="G5239" s="21" t="str">
        <f aca="false">IF(F5239&lt;Einstellungen!$B$5,"ja","nein")</f>
        <v>nein</v>
      </c>
      <c r="H5239" s="21" t="s">
        <v>20</v>
      </c>
      <c r="I5239" s="29" t="n">
        <f aca="false">INDEX(Einstellungen!$B$27:$B$50,6)</f>
        <v>0.5</v>
      </c>
      <c r="J5239" s="29" t="n">
        <f aca="false">F5239*I5239</f>
        <v>16.45532</v>
      </c>
    </row>
    <row r="5240" customFormat="false" ht="15" hidden="false" customHeight="false" outlineLevel="0" collapsed="false">
      <c r="A5240" s="28" t="n">
        <v>45799</v>
      </c>
      <c r="B5240" s="21" t="s">
        <v>118</v>
      </c>
      <c r="C5240" s="21" t="s">
        <v>136</v>
      </c>
      <c r="D5240" s="29" t="n">
        <v>107.67</v>
      </c>
      <c r="E5240" s="29" t="n">
        <f aca="false">D5240/10</f>
        <v>10.767</v>
      </c>
      <c r="F5240" s="29" t="n">
        <f aca="false">(E5240+Einstellungen!$B$20)*(1+Einstellungen!$B$10)</f>
        <v>35.01337</v>
      </c>
      <c r="G5240" s="21" t="str">
        <f aca="false">IF(F5240&lt;Einstellungen!$B$5,"ja","nein")</f>
        <v>nein</v>
      </c>
      <c r="H5240" s="21" t="s">
        <v>20</v>
      </c>
      <c r="I5240" s="29" t="n">
        <f aca="false">INDEX(Einstellungen!$B$27:$B$50,7)</f>
        <v>0.7</v>
      </c>
      <c r="J5240" s="29" t="n">
        <f aca="false">F5240*I5240</f>
        <v>24.509359</v>
      </c>
    </row>
    <row r="5241" customFormat="false" ht="15" hidden="false" customHeight="false" outlineLevel="0" collapsed="false">
      <c r="A5241" s="28" t="n">
        <v>45799</v>
      </c>
      <c r="B5241" s="21" t="s">
        <v>119</v>
      </c>
      <c r="C5241" s="21" t="s">
        <v>136</v>
      </c>
      <c r="D5241" s="29" t="n">
        <v>106.01</v>
      </c>
      <c r="E5241" s="29" t="n">
        <f aca="false">D5241/10</f>
        <v>10.601</v>
      </c>
      <c r="F5241" s="29" t="n">
        <f aca="false">(E5241+Einstellungen!$B$20)*(1+Einstellungen!$B$10)</f>
        <v>34.81583</v>
      </c>
      <c r="G5241" s="21" t="str">
        <f aca="false">IF(F5241&lt;Einstellungen!$B$5,"ja","nein")</f>
        <v>nein</v>
      </c>
      <c r="H5241" s="21" t="s">
        <v>20</v>
      </c>
      <c r="I5241" s="29" t="n">
        <f aca="false">INDEX(Einstellungen!$B$27:$B$50,8)</f>
        <v>0.95</v>
      </c>
      <c r="J5241" s="29" t="n">
        <f aca="false">F5241*I5241</f>
        <v>33.0750385</v>
      </c>
    </row>
    <row r="5242" customFormat="false" ht="15" hidden="false" customHeight="false" outlineLevel="0" collapsed="false">
      <c r="A5242" s="28" t="n">
        <v>45799</v>
      </c>
      <c r="B5242" s="21" t="s">
        <v>120</v>
      </c>
      <c r="C5242" s="21" t="s">
        <v>136</v>
      </c>
      <c r="D5242" s="29" t="n">
        <v>98.16</v>
      </c>
      <c r="E5242" s="29" t="n">
        <f aca="false">D5242/10</f>
        <v>9.816</v>
      </c>
      <c r="F5242" s="29" t="n">
        <f aca="false">(E5242+Einstellungen!$B$20)*(1+Einstellungen!$B$10)</f>
        <v>33.88168</v>
      </c>
      <c r="G5242" s="21" t="str">
        <f aca="false">IF(F5242&lt;Einstellungen!$B$5,"ja","nein")</f>
        <v>nein</v>
      </c>
      <c r="H5242" s="21" t="s">
        <v>20</v>
      </c>
      <c r="I5242" s="29" t="n">
        <f aca="false">INDEX(Einstellungen!$B$27:$B$50,9)</f>
        <v>1.05</v>
      </c>
      <c r="J5242" s="29" t="n">
        <f aca="false">F5242*I5242</f>
        <v>35.575764</v>
      </c>
    </row>
    <row r="5243" customFormat="false" ht="15" hidden="false" customHeight="false" outlineLevel="0" collapsed="false">
      <c r="A5243" s="28" t="n">
        <v>45799</v>
      </c>
      <c r="B5243" s="21" t="s">
        <v>121</v>
      </c>
      <c r="C5243" s="21" t="s">
        <v>136</v>
      </c>
      <c r="D5243" s="29" t="n">
        <v>54.54</v>
      </c>
      <c r="E5243" s="29" t="n">
        <f aca="false">D5243/10</f>
        <v>5.454</v>
      </c>
      <c r="F5243" s="29" t="n">
        <f aca="false">(E5243+Einstellungen!$B$20)*(1+Einstellungen!$B$10)</f>
        <v>28.6909</v>
      </c>
      <c r="G5243" s="21" t="str">
        <f aca="false">IF(F5243&lt;Einstellungen!$B$5,"ja","nein")</f>
        <v>ja</v>
      </c>
      <c r="H5243" s="21" t="s">
        <v>20</v>
      </c>
      <c r="I5243" s="29" t="n">
        <f aca="false">INDEX(Einstellungen!$B$27:$B$50,10)</f>
        <v>1.05</v>
      </c>
      <c r="J5243" s="29" t="n">
        <f aca="false">F5243*I5243</f>
        <v>30.125445</v>
      </c>
    </row>
    <row r="5244" customFormat="false" ht="15" hidden="false" customHeight="false" outlineLevel="0" collapsed="false">
      <c r="A5244" s="28" t="n">
        <v>45799</v>
      </c>
      <c r="B5244" s="21" t="s">
        <v>122</v>
      </c>
      <c r="C5244" s="21" t="s">
        <v>136</v>
      </c>
      <c r="D5244" s="29" t="n">
        <v>1.66</v>
      </c>
      <c r="E5244" s="29" t="n">
        <f aca="false">D5244/10</f>
        <v>0.166</v>
      </c>
      <c r="F5244" s="29" t="n">
        <f aca="false">(E5244+Einstellungen!$B$20)*(1+Einstellungen!$B$10)</f>
        <v>22.39818</v>
      </c>
      <c r="G5244" s="21" t="str">
        <f aca="false">IF(F5244&lt;Einstellungen!$B$5,"ja","nein")</f>
        <v>ja</v>
      </c>
      <c r="H5244" s="21" t="s">
        <v>20</v>
      </c>
      <c r="I5244" s="29" t="n">
        <f aca="false">INDEX(Einstellungen!$B$27:$B$50,11)</f>
        <v>1.05</v>
      </c>
      <c r="J5244" s="29" t="n">
        <f aca="false">F5244*I5244</f>
        <v>23.518089</v>
      </c>
    </row>
    <row r="5245" customFormat="false" ht="15" hidden="false" customHeight="false" outlineLevel="0" collapsed="false">
      <c r="A5245" s="28" t="n">
        <v>45799</v>
      </c>
      <c r="B5245" s="21" t="s">
        <v>123</v>
      </c>
      <c r="C5245" s="21" t="s">
        <v>136</v>
      </c>
      <c r="D5245" s="29" t="n">
        <v>0.01</v>
      </c>
      <c r="E5245" s="29" t="n">
        <f aca="false">D5245/10</f>
        <v>0.001</v>
      </c>
      <c r="F5245" s="29" t="n">
        <f aca="false">(E5245+Einstellungen!$B$20)*(1+Einstellungen!$B$10)</f>
        <v>22.20183</v>
      </c>
      <c r="G5245" s="21" t="str">
        <f aca="false">IF(F5245&lt;Einstellungen!$B$5,"ja","nein")</f>
        <v>ja</v>
      </c>
      <c r="H5245" s="21" t="s">
        <v>20</v>
      </c>
      <c r="I5245" s="29" t="n">
        <f aca="false">INDEX(Einstellungen!$B$27:$B$50,12)</f>
        <v>1.1</v>
      </c>
      <c r="J5245" s="29" t="n">
        <f aca="false">F5245*I5245</f>
        <v>24.422013</v>
      </c>
    </row>
    <row r="5246" customFormat="false" ht="15" hidden="false" customHeight="false" outlineLevel="0" collapsed="false">
      <c r="A5246" s="28" t="n">
        <v>45799</v>
      </c>
      <c r="B5246" s="21" t="s">
        <v>124</v>
      </c>
      <c r="C5246" s="21" t="s">
        <v>136</v>
      </c>
      <c r="D5246" s="29" t="n">
        <v>-1.91</v>
      </c>
      <c r="E5246" s="29" t="n">
        <f aca="false">D5246/10</f>
        <v>-0.191</v>
      </c>
      <c r="F5246" s="29" t="n">
        <f aca="false">(E5246+Einstellungen!$B$20)*(1+Einstellungen!$B$10)</f>
        <v>21.97335</v>
      </c>
      <c r="G5246" s="21" t="str">
        <f aca="false">IF(F5246&lt;Einstellungen!$B$5,"ja","nein")</f>
        <v>ja</v>
      </c>
      <c r="H5246" s="21" t="s">
        <v>20</v>
      </c>
      <c r="I5246" s="29" t="n">
        <f aca="false">INDEX(Einstellungen!$B$27:$B$50,13)</f>
        <v>1.2</v>
      </c>
      <c r="J5246" s="29" t="n">
        <f aca="false">F5246*I5246</f>
        <v>26.36802</v>
      </c>
    </row>
    <row r="5247" customFormat="false" ht="15" hidden="false" customHeight="false" outlineLevel="0" collapsed="false">
      <c r="A5247" s="28" t="n">
        <v>45799</v>
      </c>
      <c r="B5247" s="21" t="s">
        <v>125</v>
      </c>
      <c r="C5247" s="21" t="s">
        <v>136</v>
      </c>
      <c r="D5247" s="29" t="n">
        <v>-12.77</v>
      </c>
      <c r="E5247" s="29" t="n">
        <f aca="false">D5247/10</f>
        <v>-1.277</v>
      </c>
      <c r="F5247" s="29" t="n">
        <f aca="false">(E5247+Einstellungen!$B$20)*(1+Einstellungen!$B$10)</f>
        <v>20.68101</v>
      </c>
      <c r="G5247" s="21" t="str">
        <f aca="false">IF(F5247&lt;Einstellungen!$B$5,"ja","nein")</f>
        <v>ja</v>
      </c>
      <c r="H5247" s="21" t="s">
        <v>20</v>
      </c>
      <c r="I5247" s="29" t="n">
        <f aca="false">INDEX(Einstellungen!$B$27:$B$50,14)</f>
        <v>1.15</v>
      </c>
      <c r="J5247" s="29" t="n">
        <f aca="false">F5247*I5247</f>
        <v>23.7831615</v>
      </c>
    </row>
    <row r="5248" customFormat="false" ht="15" hidden="false" customHeight="false" outlineLevel="0" collapsed="false">
      <c r="A5248" s="28" t="n">
        <v>45799</v>
      </c>
      <c r="B5248" s="21" t="s">
        <v>126</v>
      </c>
      <c r="C5248" s="21" t="s">
        <v>136</v>
      </c>
      <c r="D5248" s="29" t="n">
        <v>-15.4</v>
      </c>
      <c r="E5248" s="29" t="n">
        <f aca="false">D5248/10</f>
        <v>-1.54</v>
      </c>
      <c r="F5248" s="29" t="n">
        <f aca="false">(E5248+Einstellungen!$B$20)*(1+Einstellungen!$B$10)</f>
        <v>20.36804</v>
      </c>
      <c r="G5248" s="21" t="str">
        <f aca="false">IF(F5248&lt;Einstellungen!$B$5,"ja","nein")</f>
        <v>ja</v>
      </c>
      <c r="H5248" s="21" t="s">
        <v>20</v>
      </c>
      <c r="I5248" s="29" t="n">
        <f aca="false">INDEX(Einstellungen!$B$27:$B$50,15)</f>
        <v>1</v>
      </c>
      <c r="J5248" s="29" t="n">
        <f aca="false">F5248*I5248</f>
        <v>20.36804</v>
      </c>
    </row>
    <row r="5249" customFormat="false" ht="15" hidden="false" customHeight="false" outlineLevel="0" collapsed="false">
      <c r="A5249" s="28" t="n">
        <v>45799</v>
      </c>
      <c r="B5249" s="21" t="s">
        <v>127</v>
      </c>
      <c r="C5249" s="21" t="s">
        <v>136</v>
      </c>
      <c r="D5249" s="29" t="n">
        <v>-10.9</v>
      </c>
      <c r="E5249" s="29" t="n">
        <f aca="false">D5249/10</f>
        <v>-1.09</v>
      </c>
      <c r="F5249" s="29" t="n">
        <f aca="false">(E5249+Einstellungen!$B$20)*(1+Einstellungen!$B$10)</f>
        <v>20.90354</v>
      </c>
      <c r="G5249" s="21" t="str">
        <f aca="false">IF(F5249&lt;Einstellungen!$B$5,"ja","nein")</f>
        <v>ja</v>
      </c>
      <c r="H5249" s="21" t="s">
        <v>20</v>
      </c>
      <c r="I5249" s="29" t="n">
        <f aca="false">INDEX(Einstellungen!$B$27:$B$50,16)</f>
        <v>0.95</v>
      </c>
      <c r="J5249" s="29" t="n">
        <f aca="false">F5249*I5249</f>
        <v>19.858363</v>
      </c>
    </row>
    <row r="5250" customFormat="false" ht="15" hidden="false" customHeight="false" outlineLevel="0" collapsed="false">
      <c r="A5250" s="28" t="n">
        <v>45799</v>
      </c>
      <c r="B5250" s="21" t="s">
        <v>128</v>
      </c>
      <c r="C5250" s="21" t="s">
        <v>136</v>
      </c>
      <c r="D5250" s="29" t="n">
        <v>-2.99</v>
      </c>
      <c r="E5250" s="29" t="n">
        <f aca="false">D5250/10</f>
        <v>-0.299</v>
      </c>
      <c r="F5250" s="29" t="n">
        <f aca="false">(E5250+Einstellungen!$B$20)*(1+Einstellungen!$B$10)</f>
        <v>21.84483</v>
      </c>
      <c r="G5250" s="21" t="str">
        <f aca="false">IF(F5250&lt;Einstellungen!$B$5,"ja","nein")</f>
        <v>ja</v>
      </c>
      <c r="H5250" s="21" t="s">
        <v>20</v>
      </c>
      <c r="I5250" s="29" t="n">
        <f aca="false">INDEX(Einstellungen!$B$27:$B$50,17)</f>
        <v>0.95</v>
      </c>
      <c r="J5250" s="29" t="n">
        <f aca="false">F5250*I5250</f>
        <v>20.7525885</v>
      </c>
    </row>
    <row r="5251" customFormat="false" ht="15" hidden="false" customHeight="false" outlineLevel="0" collapsed="false">
      <c r="A5251" s="28" t="n">
        <v>45799</v>
      </c>
      <c r="B5251" s="21" t="s">
        <v>129</v>
      </c>
      <c r="C5251" s="21" t="s">
        <v>136</v>
      </c>
      <c r="D5251" s="29" t="n">
        <v>-0.01</v>
      </c>
      <c r="E5251" s="29" t="n">
        <f aca="false">D5251/10</f>
        <v>-0.001</v>
      </c>
      <c r="F5251" s="29" t="n">
        <f aca="false">(E5251+Einstellungen!$B$20)*(1+Einstellungen!$B$10)</f>
        <v>22.19945</v>
      </c>
      <c r="G5251" s="21" t="str">
        <f aca="false">IF(F5251&lt;Einstellungen!$B$5,"ja","nein")</f>
        <v>ja</v>
      </c>
      <c r="H5251" s="21" t="s">
        <v>20</v>
      </c>
      <c r="I5251" s="29" t="n">
        <f aca="false">INDEX(Einstellungen!$B$27:$B$50,18)</f>
        <v>1.1</v>
      </c>
      <c r="J5251" s="29" t="n">
        <f aca="false">F5251*I5251</f>
        <v>24.419395</v>
      </c>
    </row>
    <row r="5252" customFormat="false" ht="15" hidden="false" customHeight="false" outlineLevel="0" collapsed="false">
      <c r="A5252" s="28" t="n">
        <v>45799</v>
      </c>
      <c r="B5252" s="21" t="s">
        <v>130</v>
      </c>
      <c r="C5252" s="21" t="s">
        <v>136</v>
      </c>
      <c r="D5252" s="29" t="n">
        <v>50</v>
      </c>
      <c r="E5252" s="29" t="n">
        <f aca="false">D5252/10</f>
        <v>5</v>
      </c>
      <c r="F5252" s="29" t="n">
        <f aca="false">(E5252+Einstellungen!$B$20)*(1+Einstellungen!$B$10)</f>
        <v>28.15064</v>
      </c>
      <c r="G5252" s="21" t="str">
        <f aca="false">IF(F5252&lt;Einstellungen!$B$5,"ja","nein")</f>
        <v>ja</v>
      </c>
      <c r="H5252" s="21" t="s">
        <v>20</v>
      </c>
      <c r="I5252" s="29" t="n">
        <f aca="false">INDEX(Einstellungen!$B$27:$B$50,19)</f>
        <v>1.35</v>
      </c>
      <c r="J5252" s="29" t="n">
        <f aca="false">F5252*I5252</f>
        <v>38.003364</v>
      </c>
    </row>
    <row r="5253" customFormat="false" ht="15" hidden="false" customHeight="false" outlineLevel="0" collapsed="false">
      <c r="A5253" s="28" t="n">
        <v>45799</v>
      </c>
      <c r="B5253" s="21" t="s">
        <v>131</v>
      </c>
      <c r="C5253" s="21" t="s">
        <v>136</v>
      </c>
      <c r="D5253" s="29" t="n">
        <v>106.84</v>
      </c>
      <c r="E5253" s="29" t="n">
        <f aca="false">D5253/10</f>
        <v>10.684</v>
      </c>
      <c r="F5253" s="29" t="n">
        <f aca="false">(E5253+Einstellungen!$B$20)*(1+Einstellungen!$B$10)</f>
        <v>34.9146</v>
      </c>
      <c r="G5253" s="21" t="str">
        <f aca="false">IF(F5253&lt;Einstellungen!$B$5,"ja","nein")</f>
        <v>nein</v>
      </c>
      <c r="H5253" s="21" t="s">
        <v>20</v>
      </c>
      <c r="I5253" s="29" t="n">
        <f aca="false">INDEX(Einstellungen!$B$27:$B$50,20)</f>
        <v>1.45</v>
      </c>
      <c r="J5253" s="29" t="n">
        <f aca="false">F5253*I5253</f>
        <v>50.62617</v>
      </c>
    </row>
    <row r="5254" customFormat="false" ht="15" hidden="false" customHeight="false" outlineLevel="0" collapsed="false">
      <c r="A5254" s="28" t="n">
        <v>45799</v>
      </c>
      <c r="B5254" s="21" t="s">
        <v>132</v>
      </c>
      <c r="C5254" s="21" t="s">
        <v>136</v>
      </c>
      <c r="D5254" s="29" t="n">
        <v>115</v>
      </c>
      <c r="E5254" s="29" t="n">
        <f aca="false">D5254/10</f>
        <v>11.5</v>
      </c>
      <c r="F5254" s="29" t="n">
        <f aca="false">(E5254+Einstellungen!$B$20)*(1+Einstellungen!$B$10)</f>
        <v>35.88564</v>
      </c>
      <c r="G5254" s="21" t="str">
        <f aca="false">IF(F5254&lt;Einstellungen!$B$5,"ja","nein")</f>
        <v>nein</v>
      </c>
      <c r="H5254" s="21" t="s">
        <v>20</v>
      </c>
      <c r="I5254" s="29" t="n">
        <f aca="false">INDEX(Einstellungen!$B$27:$B$50,21)</f>
        <v>1.4</v>
      </c>
      <c r="J5254" s="29" t="n">
        <f aca="false">F5254*I5254</f>
        <v>50.239896</v>
      </c>
    </row>
    <row r="5255" customFormat="false" ht="15" hidden="false" customHeight="false" outlineLevel="0" collapsed="false">
      <c r="A5255" s="28" t="n">
        <v>45799</v>
      </c>
      <c r="B5255" s="21" t="s">
        <v>133</v>
      </c>
      <c r="C5255" s="21" t="s">
        <v>136</v>
      </c>
      <c r="D5255" s="29" t="n">
        <v>127.25</v>
      </c>
      <c r="E5255" s="29" t="n">
        <f aca="false">D5255/10</f>
        <v>12.725</v>
      </c>
      <c r="F5255" s="29" t="n">
        <f aca="false">(E5255+Einstellungen!$B$20)*(1+Einstellungen!$B$10)</f>
        <v>37.34339</v>
      </c>
      <c r="G5255" s="21" t="str">
        <f aca="false">IF(F5255&lt;Einstellungen!$B$5,"ja","nein")</f>
        <v>nein</v>
      </c>
      <c r="H5255" s="21" t="s">
        <v>20</v>
      </c>
      <c r="I5255" s="29" t="n">
        <f aca="false">INDEX(Einstellungen!$B$27:$B$50,22)</f>
        <v>1.25</v>
      </c>
      <c r="J5255" s="29" t="n">
        <f aca="false">F5255*I5255</f>
        <v>46.6792375</v>
      </c>
    </row>
    <row r="5256" customFormat="false" ht="15" hidden="false" customHeight="false" outlineLevel="0" collapsed="false">
      <c r="A5256" s="28" t="n">
        <v>45799</v>
      </c>
      <c r="B5256" s="21" t="s">
        <v>134</v>
      </c>
      <c r="C5256" s="21" t="s">
        <v>136</v>
      </c>
      <c r="D5256" s="29" t="n">
        <v>117.48</v>
      </c>
      <c r="E5256" s="29" t="n">
        <f aca="false">D5256/10</f>
        <v>11.748</v>
      </c>
      <c r="F5256" s="29" t="n">
        <f aca="false">(E5256+Einstellungen!$B$20)*(1+Einstellungen!$B$10)</f>
        <v>36.18076</v>
      </c>
      <c r="G5256" s="21" t="str">
        <f aca="false">IF(F5256&lt;Einstellungen!$B$5,"ja","nein")</f>
        <v>nein</v>
      </c>
      <c r="H5256" s="21" t="s">
        <v>20</v>
      </c>
      <c r="I5256" s="29" t="n">
        <f aca="false">INDEX(Einstellungen!$B$27:$B$50,23)</f>
        <v>1.05</v>
      </c>
      <c r="J5256" s="29" t="n">
        <f aca="false">F5256*I5256</f>
        <v>37.989798</v>
      </c>
    </row>
    <row r="5257" customFormat="false" ht="15" hidden="false" customHeight="false" outlineLevel="0" collapsed="false">
      <c r="A5257" s="28" t="n">
        <v>45799</v>
      </c>
      <c r="B5257" s="21" t="s">
        <v>135</v>
      </c>
      <c r="C5257" s="21" t="s">
        <v>136</v>
      </c>
      <c r="D5257" s="29" t="n">
        <v>103.23</v>
      </c>
      <c r="E5257" s="29" t="n">
        <f aca="false">D5257/10</f>
        <v>10.323</v>
      </c>
      <c r="F5257" s="29" t="n">
        <f aca="false">(E5257+Einstellungen!$B$20)*(1+Einstellungen!$B$10)</f>
        <v>34.48501</v>
      </c>
      <c r="G5257" s="21" t="str">
        <f aca="false">IF(F5257&lt;Einstellungen!$B$5,"ja","nein")</f>
        <v>nein</v>
      </c>
      <c r="H5257" s="21" t="s">
        <v>20</v>
      </c>
      <c r="I5257" s="29" t="n">
        <f aca="false">INDEX(Einstellungen!$B$27:$B$50,24)</f>
        <v>0.8</v>
      </c>
      <c r="J5257" s="29" t="n">
        <f aca="false">F5257*I5257</f>
        <v>27.588008</v>
      </c>
    </row>
    <row r="5258" customFormat="false" ht="15" hidden="false" customHeight="false" outlineLevel="0" collapsed="false">
      <c r="A5258" s="28" t="n">
        <v>45800</v>
      </c>
      <c r="B5258" s="21" t="s">
        <v>111</v>
      </c>
      <c r="C5258" s="21" t="s">
        <v>137</v>
      </c>
      <c r="D5258" s="29" t="n">
        <v>101.1</v>
      </c>
      <c r="E5258" s="29" t="n">
        <f aca="false">D5258/10</f>
        <v>10.11</v>
      </c>
      <c r="F5258" s="29" t="n">
        <f aca="false">(E5258+Einstellungen!$B$20)*(1+Einstellungen!$B$10)</f>
        <v>34.23154</v>
      </c>
      <c r="G5258" s="21" t="str">
        <f aca="false">IF(F5258&lt;Einstellungen!$B$5,"ja","nein")</f>
        <v>nein</v>
      </c>
      <c r="H5258" s="21" t="s">
        <v>20</v>
      </c>
      <c r="I5258" s="29" t="n">
        <f aca="false">INDEX(Einstellungen!$B$27:$B$50,1)</f>
        <v>0.6</v>
      </c>
      <c r="J5258" s="29" t="n">
        <f aca="false">F5258*I5258</f>
        <v>20.538924</v>
      </c>
    </row>
    <row r="5259" customFormat="false" ht="15" hidden="false" customHeight="false" outlineLevel="0" collapsed="false">
      <c r="A5259" s="28" t="n">
        <v>45800</v>
      </c>
      <c r="B5259" s="21" t="s">
        <v>113</v>
      </c>
      <c r="C5259" s="21" t="s">
        <v>137</v>
      </c>
      <c r="D5259" s="29" t="n">
        <v>93.16</v>
      </c>
      <c r="E5259" s="29" t="n">
        <f aca="false">D5259/10</f>
        <v>9.316</v>
      </c>
      <c r="F5259" s="29" t="n">
        <f aca="false">(E5259+Einstellungen!$B$20)*(1+Einstellungen!$B$10)</f>
        <v>33.28668</v>
      </c>
      <c r="G5259" s="21" t="str">
        <f aca="false">IF(F5259&lt;Einstellungen!$B$5,"ja","nein")</f>
        <v>nein</v>
      </c>
      <c r="H5259" s="21" t="s">
        <v>20</v>
      </c>
      <c r="I5259" s="29" t="n">
        <f aca="false">INDEX(Einstellungen!$B$27:$B$50,2)</f>
        <v>0.5</v>
      </c>
      <c r="J5259" s="29" t="n">
        <f aca="false">F5259*I5259</f>
        <v>16.64334</v>
      </c>
    </row>
    <row r="5260" customFormat="false" ht="15" hidden="false" customHeight="false" outlineLevel="0" collapsed="false">
      <c r="A5260" s="28" t="n">
        <v>45800</v>
      </c>
      <c r="B5260" s="21" t="s">
        <v>114</v>
      </c>
      <c r="C5260" s="21" t="s">
        <v>137</v>
      </c>
      <c r="D5260" s="29" t="n">
        <v>87.12</v>
      </c>
      <c r="E5260" s="29" t="n">
        <f aca="false">D5260/10</f>
        <v>8.712</v>
      </c>
      <c r="F5260" s="29" t="n">
        <f aca="false">(E5260+Einstellungen!$B$20)*(1+Einstellungen!$B$10)</f>
        <v>32.56792</v>
      </c>
      <c r="G5260" s="21" t="str">
        <f aca="false">IF(F5260&lt;Einstellungen!$B$5,"ja","nein")</f>
        <v>nein</v>
      </c>
      <c r="H5260" s="21" t="s">
        <v>20</v>
      </c>
      <c r="I5260" s="29" t="n">
        <f aca="false">INDEX(Einstellungen!$B$27:$B$50,3)</f>
        <v>0.45</v>
      </c>
      <c r="J5260" s="29" t="n">
        <f aca="false">F5260*I5260</f>
        <v>14.655564</v>
      </c>
    </row>
    <row r="5261" customFormat="false" ht="15" hidden="false" customHeight="false" outlineLevel="0" collapsed="false">
      <c r="A5261" s="28" t="n">
        <v>45800</v>
      </c>
      <c r="B5261" s="21" t="s">
        <v>115</v>
      </c>
      <c r="C5261" s="21" t="s">
        <v>137</v>
      </c>
      <c r="D5261" s="29" t="n">
        <v>86.56</v>
      </c>
      <c r="E5261" s="29" t="n">
        <f aca="false">D5261/10</f>
        <v>8.656</v>
      </c>
      <c r="F5261" s="29" t="n">
        <f aca="false">(E5261+Einstellungen!$B$20)*(1+Einstellungen!$B$10)</f>
        <v>32.50128</v>
      </c>
      <c r="G5261" s="21" t="str">
        <f aca="false">IF(F5261&lt;Einstellungen!$B$5,"ja","nein")</f>
        <v>nein</v>
      </c>
      <c r="H5261" s="21" t="s">
        <v>20</v>
      </c>
      <c r="I5261" s="29" t="n">
        <f aca="false">INDEX(Einstellungen!$B$27:$B$50,4)</f>
        <v>0.45</v>
      </c>
      <c r="J5261" s="29" t="n">
        <f aca="false">F5261*I5261</f>
        <v>14.625576</v>
      </c>
    </row>
    <row r="5262" customFormat="false" ht="15" hidden="false" customHeight="false" outlineLevel="0" collapsed="false">
      <c r="A5262" s="28" t="n">
        <v>45800</v>
      </c>
      <c r="B5262" s="21" t="s">
        <v>116</v>
      </c>
      <c r="C5262" s="21" t="s">
        <v>137</v>
      </c>
      <c r="D5262" s="29" t="n">
        <v>93.08</v>
      </c>
      <c r="E5262" s="29" t="n">
        <f aca="false">D5262/10</f>
        <v>9.308</v>
      </c>
      <c r="F5262" s="29" t="n">
        <f aca="false">(E5262+Einstellungen!$B$20)*(1+Einstellungen!$B$10)</f>
        <v>33.27716</v>
      </c>
      <c r="G5262" s="21" t="str">
        <f aca="false">IF(F5262&lt;Einstellungen!$B$5,"ja","nein")</f>
        <v>nein</v>
      </c>
      <c r="H5262" s="21" t="s">
        <v>20</v>
      </c>
      <c r="I5262" s="29" t="n">
        <f aca="false">INDEX(Einstellungen!$B$27:$B$50,5)</f>
        <v>0.45</v>
      </c>
      <c r="J5262" s="29" t="n">
        <f aca="false">F5262*I5262</f>
        <v>14.974722</v>
      </c>
    </row>
    <row r="5263" customFormat="false" ht="15" hidden="false" customHeight="false" outlineLevel="0" collapsed="false">
      <c r="A5263" s="28" t="n">
        <v>45800</v>
      </c>
      <c r="B5263" s="21" t="s">
        <v>117</v>
      </c>
      <c r="C5263" s="21" t="s">
        <v>137</v>
      </c>
      <c r="D5263" s="29" t="n">
        <v>106.82</v>
      </c>
      <c r="E5263" s="29" t="n">
        <f aca="false">D5263/10</f>
        <v>10.682</v>
      </c>
      <c r="F5263" s="29" t="n">
        <f aca="false">(E5263+Einstellungen!$B$20)*(1+Einstellungen!$B$10)</f>
        <v>34.91222</v>
      </c>
      <c r="G5263" s="21" t="str">
        <f aca="false">IF(F5263&lt;Einstellungen!$B$5,"ja","nein")</f>
        <v>nein</v>
      </c>
      <c r="H5263" s="21" t="s">
        <v>20</v>
      </c>
      <c r="I5263" s="29" t="n">
        <f aca="false">INDEX(Einstellungen!$B$27:$B$50,6)</f>
        <v>0.5</v>
      </c>
      <c r="J5263" s="29" t="n">
        <f aca="false">F5263*I5263</f>
        <v>17.45611</v>
      </c>
    </row>
    <row r="5264" customFormat="false" ht="15" hidden="false" customHeight="false" outlineLevel="0" collapsed="false">
      <c r="A5264" s="28" t="n">
        <v>45800</v>
      </c>
      <c r="B5264" s="21" t="s">
        <v>118</v>
      </c>
      <c r="C5264" s="21" t="s">
        <v>137</v>
      </c>
      <c r="D5264" s="29" t="n">
        <v>128.49</v>
      </c>
      <c r="E5264" s="29" t="n">
        <f aca="false">D5264/10</f>
        <v>12.849</v>
      </c>
      <c r="F5264" s="29" t="n">
        <f aca="false">(E5264+Einstellungen!$B$20)*(1+Einstellungen!$B$10)</f>
        <v>37.49095</v>
      </c>
      <c r="G5264" s="21" t="str">
        <f aca="false">IF(F5264&lt;Einstellungen!$B$5,"ja","nein")</f>
        <v>nein</v>
      </c>
      <c r="H5264" s="21" t="s">
        <v>20</v>
      </c>
      <c r="I5264" s="29" t="n">
        <f aca="false">INDEX(Einstellungen!$B$27:$B$50,7)</f>
        <v>0.7</v>
      </c>
      <c r="J5264" s="29" t="n">
        <f aca="false">F5264*I5264</f>
        <v>26.243665</v>
      </c>
    </row>
    <row r="5265" customFormat="false" ht="15" hidden="false" customHeight="false" outlineLevel="0" collapsed="false">
      <c r="A5265" s="28" t="n">
        <v>45800</v>
      </c>
      <c r="B5265" s="21" t="s">
        <v>119</v>
      </c>
      <c r="C5265" s="21" t="s">
        <v>137</v>
      </c>
      <c r="D5265" s="29" t="n">
        <v>132.8</v>
      </c>
      <c r="E5265" s="29" t="n">
        <f aca="false">D5265/10</f>
        <v>13.28</v>
      </c>
      <c r="F5265" s="29" t="n">
        <f aca="false">(E5265+Einstellungen!$B$20)*(1+Einstellungen!$B$10)</f>
        <v>38.00384</v>
      </c>
      <c r="G5265" s="21" t="str">
        <f aca="false">IF(F5265&lt;Einstellungen!$B$5,"ja","nein")</f>
        <v>nein</v>
      </c>
      <c r="H5265" s="21" t="s">
        <v>20</v>
      </c>
      <c r="I5265" s="29" t="n">
        <f aca="false">INDEX(Einstellungen!$B$27:$B$50,8)</f>
        <v>0.95</v>
      </c>
      <c r="J5265" s="29" t="n">
        <f aca="false">F5265*I5265</f>
        <v>36.103648</v>
      </c>
    </row>
    <row r="5266" customFormat="false" ht="15" hidden="false" customHeight="false" outlineLevel="0" collapsed="false">
      <c r="A5266" s="28" t="n">
        <v>45800</v>
      </c>
      <c r="B5266" s="21" t="s">
        <v>120</v>
      </c>
      <c r="C5266" s="21" t="s">
        <v>137</v>
      </c>
      <c r="D5266" s="29" t="n">
        <v>114.67</v>
      </c>
      <c r="E5266" s="29" t="n">
        <f aca="false">D5266/10</f>
        <v>11.467</v>
      </c>
      <c r="F5266" s="29" t="n">
        <f aca="false">(E5266+Einstellungen!$B$20)*(1+Einstellungen!$B$10)</f>
        <v>35.84637</v>
      </c>
      <c r="G5266" s="21" t="str">
        <f aca="false">IF(F5266&lt;Einstellungen!$B$5,"ja","nein")</f>
        <v>nein</v>
      </c>
      <c r="H5266" s="21" t="s">
        <v>20</v>
      </c>
      <c r="I5266" s="29" t="n">
        <f aca="false">INDEX(Einstellungen!$B$27:$B$50,9)</f>
        <v>1.05</v>
      </c>
      <c r="J5266" s="29" t="n">
        <f aca="false">F5266*I5266</f>
        <v>37.6386885</v>
      </c>
    </row>
    <row r="5267" customFormat="false" ht="15" hidden="false" customHeight="false" outlineLevel="0" collapsed="false">
      <c r="A5267" s="28" t="n">
        <v>45800</v>
      </c>
      <c r="B5267" s="21" t="s">
        <v>121</v>
      </c>
      <c r="C5267" s="21" t="s">
        <v>137</v>
      </c>
      <c r="D5267" s="29" t="n">
        <v>85.9</v>
      </c>
      <c r="E5267" s="29" t="n">
        <f aca="false">D5267/10</f>
        <v>8.59</v>
      </c>
      <c r="F5267" s="29" t="n">
        <f aca="false">(E5267+Einstellungen!$B$20)*(1+Einstellungen!$B$10)</f>
        <v>32.42274</v>
      </c>
      <c r="G5267" s="21" t="str">
        <f aca="false">IF(F5267&lt;Einstellungen!$B$5,"ja","nein")</f>
        <v>nein</v>
      </c>
      <c r="H5267" s="21" t="s">
        <v>20</v>
      </c>
      <c r="I5267" s="29" t="n">
        <f aca="false">INDEX(Einstellungen!$B$27:$B$50,10)</f>
        <v>1.05</v>
      </c>
      <c r="J5267" s="29" t="n">
        <f aca="false">F5267*I5267</f>
        <v>34.043877</v>
      </c>
    </row>
    <row r="5268" customFormat="false" ht="15" hidden="false" customHeight="false" outlineLevel="0" collapsed="false">
      <c r="A5268" s="28" t="n">
        <v>45800</v>
      </c>
      <c r="B5268" s="21" t="s">
        <v>122</v>
      </c>
      <c r="C5268" s="21" t="s">
        <v>137</v>
      </c>
      <c r="D5268" s="29" t="n">
        <v>70</v>
      </c>
      <c r="E5268" s="29" t="n">
        <f aca="false">D5268/10</f>
        <v>7</v>
      </c>
      <c r="F5268" s="29" t="n">
        <f aca="false">(E5268+Einstellungen!$B$20)*(1+Einstellungen!$B$10)</f>
        <v>30.53064</v>
      </c>
      <c r="G5268" s="21" t="str">
        <f aca="false">IF(F5268&lt;Einstellungen!$B$5,"ja","nein")</f>
        <v>nein</v>
      </c>
      <c r="H5268" s="21" t="s">
        <v>20</v>
      </c>
      <c r="I5268" s="29" t="n">
        <f aca="false">INDEX(Einstellungen!$B$27:$B$50,11)</f>
        <v>1.05</v>
      </c>
      <c r="J5268" s="29" t="n">
        <f aca="false">F5268*I5268</f>
        <v>32.057172</v>
      </c>
    </row>
    <row r="5269" customFormat="false" ht="15" hidden="false" customHeight="false" outlineLevel="0" collapsed="false">
      <c r="A5269" s="28" t="n">
        <v>45800</v>
      </c>
      <c r="B5269" s="21" t="s">
        <v>123</v>
      </c>
      <c r="C5269" s="21" t="s">
        <v>137</v>
      </c>
      <c r="D5269" s="29" t="n">
        <v>54.05</v>
      </c>
      <c r="E5269" s="29" t="n">
        <f aca="false">D5269/10</f>
        <v>5.405</v>
      </c>
      <c r="F5269" s="29" t="n">
        <f aca="false">(E5269+Einstellungen!$B$20)*(1+Einstellungen!$B$10)</f>
        <v>28.63259</v>
      </c>
      <c r="G5269" s="21" t="str">
        <f aca="false">IF(F5269&lt;Einstellungen!$B$5,"ja","nein")</f>
        <v>ja</v>
      </c>
      <c r="H5269" s="21" t="s">
        <v>20</v>
      </c>
      <c r="I5269" s="29" t="n">
        <f aca="false">INDEX(Einstellungen!$B$27:$B$50,12)</f>
        <v>1.1</v>
      </c>
      <c r="J5269" s="29" t="n">
        <f aca="false">F5269*I5269</f>
        <v>31.495849</v>
      </c>
    </row>
    <row r="5270" customFormat="false" ht="15" hidden="false" customHeight="false" outlineLevel="0" collapsed="false">
      <c r="A5270" s="28" t="n">
        <v>45800</v>
      </c>
      <c r="B5270" s="21" t="s">
        <v>124</v>
      </c>
      <c r="C5270" s="21" t="s">
        <v>137</v>
      </c>
      <c r="D5270" s="29" t="n">
        <v>13.44</v>
      </c>
      <c r="E5270" s="29" t="n">
        <f aca="false">D5270/10</f>
        <v>1.344</v>
      </c>
      <c r="F5270" s="29" t="n">
        <f aca="false">(E5270+Einstellungen!$B$20)*(1+Einstellungen!$B$10)</f>
        <v>23.8</v>
      </c>
      <c r="G5270" s="21" t="str">
        <f aca="false">IF(F5270&lt;Einstellungen!$B$5,"ja","nein")</f>
        <v>ja</v>
      </c>
      <c r="H5270" s="21" t="s">
        <v>20</v>
      </c>
      <c r="I5270" s="29" t="n">
        <f aca="false">INDEX(Einstellungen!$B$27:$B$50,13)</f>
        <v>1.2</v>
      </c>
      <c r="J5270" s="29" t="n">
        <f aca="false">F5270*I5270</f>
        <v>28.56</v>
      </c>
    </row>
    <row r="5271" customFormat="false" ht="15" hidden="false" customHeight="false" outlineLevel="0" collapsed="false">
      <c r="A5271" s="28" t="n">
        <v>45800</v>
      </c>
      <c r="B5271" s="21" t="s">
        <v>125</v>
      </c>
      <c r="C5271" s="21" t="s">
        <v>137</v>
      </c>
      <c r="D5271" s="29" t="n">
        <v>0.62</v>
      </c>
      <c r="E5271" s="29" t="n">
        <f aca="false">D5271/10</f>
        <v>0.062</v>
      </c>
      <c r="F5271" s="29" t="n">
        <f aca="false">(E5271+Einstellungen!$B$20)*(1+Einstellungen!$B$10)</f>
        <v>22.27442</v>
      </c>
      <c r="G5271" s="21" t="str">
        <f aca="false">IF(F5271&lt;Einstellungen!$B$5,"ja","nein")</f>
        <v>ja</v>
      </c>
      <c r="H5271" s="21" t="s">
        <v>20</v>
      </c>
      <c r="I5271" s="29" t="n">
        <f aca="false">INDEX(Einstellungen!$B$27:$B$50,14)</f>
        <v>1.15</v>
      </c>
      <c r="J5271" s="29" t="n">
        <f aca="false">F5271*I5271</f>
        <v>25.615583</v>
      </c>
    </row>
    <row r="5272" customFormat="false" ht="15" hidden="false" customHeight="false" outlineLevel="0" collapsed="false">
      <c r="A5272" s="28" t="n">
        <v>45800</v>
      </c>
      <c r="B5272" s="21" t="s">
        <v>126</v>
      </c>
      <c r="C5272" s="21" t="s">
        <v>137</v>
      </c>
      <c r="D5272" s="29" t="n">
        <v>0</v>
      </c>
      <c r="E5272" s="29" t="n">
        <f aca="false">D5272/10</f>
        <v>0</v>
      </c>
      <c r="F5272" s="29" t="n">
        <f aca="false">(E5272+Einstellungen!$B$20)*(1+Einstellungen!$B$10)</f>
        <v>22.20064</v>
      </c>
      <c r="G5272" s="21" t="str">
        <f aca="false">IF(F5272&lt;Einstellungen!$B$5,"ja","nein")</f>
        <v>ja</v>
      </c>
      <c r="H5272" s="21" t="s">
        <v>20</v>
      </c>
      <c r="I5272" s="29" t="n">
        <f aca="false">INDEX(Einstellungen!$B$27:$B$50,15)</f>
        <v>1</v>
      </c>
      <c r="J5272" s="29" t="n">
        <f aca="false">F5272*I5272</f>
        <v>22.20064</v>
      </c>
    </row>
    <row r="5273" customFormat="false" ht="15" hidden="false" customHeight="false" outlineLevel="0" collapsed="false">
      <c r="A5273" s="28" t="n">
        <v>45800</v>
      </c>
      <c r="B5273" s="21" t="s">
        <v>127</v>
      </c>
      <c r="C5273" s="21" t="s">
        <v>137</v>
      </c>
      <c r="D5273" s="29" t="n">
        <v>0</v>
      </c>
      <c r="E5273" s="29" t="n">
        <f aca="false">D5273/10</f>
        <v>0</v>
      </c>
      <c r="F5273" s="29" t="n">
        <f aca="false">(E5273+Einstellungen!$B$20)*(1+Einstellungen!$B$10)</f>
        <v>22.20064</v>
      </c>
      <c r="G5273" s="21" t="str">
        <f aca="false">IF(F5273&lt;Einstellungen!$B$5,"ja","nein")</f>
        <v>ja</v>
      </c>
      <c r="H5273" s="21" t="s">
        <v>20</v>
      </c>
      <c r="I5273" s="29" t="n">
        <f aca="false">INDEX(Einstellungen!$B$27:$B$50,16)</f>
        <v>0.95</v>
      </c>
      <c r="J5273" s="29" t="n">
        <f aca="false">F5273*I5273</f>
        <v>21.090608</v>
      </c>
    </row>
    <row r="5274" customFormat="false" ht="15" hidden="false" customHeight="false" outlineLevel="0" collapsed="false">
      <c r="A5274" s="28" t="n">
        <v>45800</v>
      </c>
      <c r="B5274" s="21" t="s">
        <v>128</v>
      </c>
      <c r="C5274" s="21" t="s">
        <v>137</v>
      </c>
      <c r="D5274" s="29" t="n">
        <v>25.33</v>
      </c>
      <c r="E5274" s="29" t="n">
        <f aca="false">D5274/10</f>
        <v>2.533</v>
      </c>
      <c r="F5274" s="29" t="n">
        <f aca="false">(E5274+Einstellungen!$B$20)*(1+Einstellungen!$B$10)</f>
        <v>25.21491</v>
      </c>
      <c r="G5274" s="21" t="str">
        <f aca="false">IF(F5274&lt;Einstellungen!$B$5,"ja","nein")</f>
        <v>ja</v>
      </c>
      <c r="H5274" s="21" t="s">
        <v>20</v>
      </c>
      <c r="I5274" s="29" t="n">
        <f aca="false">INDEX(Einstellungen!$B$27:$B$50,17)</f>
        <v>0.95</v>
      </c>
      <c r="J5274" s="29" t="n">
        <f aca="false">F5274*I5274</f>
        <v>23.9541645</v>
      </c>
    </row>
    <row r="5275" customFormat="false" ht="15" hidden="false" customHeight="false" outlineLevel="0" collapsed="false">
      <c r="A5275" s="28" t="n">
        <v>45800</v>
      </c>
      <c r="B5275" s="21" t="s">
        <v>129</v>
      </c>
      <c r="C5275" s="21" t="s">
        <v>137</v>
      </c>
      <c r="D5275" s="29" t="n">
        <v>71.91</v>
      </c>
      <c r="E5275" s="29" t="n">
        <f aca="false">D5275/10</f>
        <v>7.191</v>
      </c>
      <c r="F5275" s="29" t="n">
        <f aca="false">(E5275+Einstellungen!$B$20)*(1+Einstellungen!$B$10)</f>
        <v>30.75793</v>
      </c>
      <c r="G5275" s="21" t="str">
        <f aca="false">IF(F5275&lt;Einstellungen!$B$5,"ja","nein")</f>
        <v>nein</v>
      </c>
      <c r="H5275" s="21" t="s">
        <v>20</v>
      </c>
      <c r="I5275" s="29" t="n">
        <f aca="false">INDEX(Einstellungen!$B$27:$B$50,18)</f>
        <v>1.1</v>
      </c>
      <c r="J5275" s="29" t="n">
        <f aca="false">F5275*I5275</f>
        <v>33.833723</v>
      </c>
    </row>
    <row r="5276" customFormat="false" ht="15" hidden="false" customHeight="false" outlineLevel="0" collapsed="false">
      <c r="A5276" s="28" t="n">
        <v>45800</v>
      </c>
      <c r="B5276" s="21" t="s">
        <v>130</v>
      </c>
      <c r="C5276" s="21" t="s">
        <v>137</v>
      </c>
      <c r="D5276" s="29" t="n">
        <v>97.6</v>
      </c>
      <c r="E5276" s="29" t="n">
        <f aca="false">D5276/10</f>
        <v>9.76</v>
      </c>
      <c r="F5276" s="29" t="n">
        <f aca="false">(E5276+Einstellungen!$B$20)*(1+Einstellungen!$B$10)</f>
        <v>33.81504</v>
      </c>
      <c r="G5276" s="21" t="str">
        <f aca="false">IF(F5276&lt;Einstellungen!$B$5,"ja","nein")</f>
        <v>nein</v>
      </c>
      <c r="H5276" s="21" t="s">
        <v>20</v>
      </c>
      <c r="I5276" s="29" t="n">
        <f aca="false">INDEX(Einstellungen!$B$27:$B$50,19)</f>
        <v>1.35</v>
      </c>
      <c r="J5276" s="29" t="n">
        <f aca="false">F5276*I5276</f>
        <v>45.650304</v>
      </c>
    </row>
    <row r="5277" customFormat="false" ht="15" hidden="false" customHeight="false" outlineLevel="0" collapsed="false">
      <c r="A5277" s="28" t="n">
        <v>45800</v>
      </c>
      <c r="B5277" s="21" t="s">
        <v>131</v>
      </c>
      <c r="C5277" s="21" t="s">
        <v>137</v>
      </c>
      <c r="D5277" s="29" t="n">
        <v>114.36</v>
      </c>
      <c r="E5277" s="29" t="n">
        <f aca="false">D5277/10</f>
        <v>11.436</v>
      </c>
      <c r="F5277" s="29" t="n">
        <f aca="false">(E5277+Einstellungen!$B$20)*(1+Einstellungen!$B$10)</f>
        <v>35.80948</v>
      </c>
      <c r="G5277" s="21" t="str">
        <f aca="false">IF(F5277&lt;Einstellungen!$B$5,"ja","nein")</f>
        <v>nein</v>
      </c>
      <c r="H5277" s="21" t="s">
        <v>20</v>
      </c>
      <c r="I5277" s="29" t="n">
        <f aca="false">INDEX(Einstellungen!$B$27:$B$50,20)</f>
        <v>1.45</v>
      </c>
      <c r="J5277" s="29" t="n">
        <f aca="false">F5277*I5277</f>
        <v>51.923746</v>
      </c>
    </row>
    <row r="5278" customFormat="false" ht="15" hidden="false" customHeight="false" outlineLevel="0" collapsed="false">
      <c r="A5278" s="28" t="n">
        <v>45800</v>
      </c>
      <c r="B5278" s="21" t="s">
        <v>132</v>
      </c>
      <c r="C5278" s="21" t="s">
        <v>137</v>
      </c>
      <c r="D5278" s="29" t="n">
        <v>130.47</v>
      </c>
      <c r="E5278" s="29" t="n">
        <f aca="false">D5278/10</f>
        <v>13.047</v>
      </c>
      <c r="F5278" s="29" t="n">
        <f aca="false">(E5278+Einstellungen!$B$20)*(1+Einstellungen!$B$10)</f>
        <v>37.72657</v>
      </c>
      <c r="G5278" s="21" t="str">
        <f aca="false">IF(F5278&lt;Einstellungen!$B$5,"ja","nein")</f>
        <v>nein</v>
      </c>
      <c r="H5278" s="21" t="s">
        <v>20</v>
      </c>
      <c r="I5278" s="29" t="n">
        <f aca="false">INDEX(Einstellungen!$B$27:$B$50,21)</f>
        <v>1.4</v>
      </c>
      <c r="J5278" s="29" t="n">
        <f aca="false">F5278*I5278</f>
        <v>52.817198</v>
      </c>
    </row>
    <row r="5279" customFormat="false" ht="15" hidden="false" customHeight="false" outlineLevel="0" collapsed="false">
      <c r="A5279" s="28" t="n">
        <v>45800</v>
      </c>
      <c r="B5279" s="21" t="s">
        <v>133</v>
      </c>
      <c r="C5279" s="21" t="s">
        <v>137</v>
      </c>
      <c r="D5279" s="29" t="n">
        <v>139.29</v>
      </c>
      <c r="E5279" s="29" t="n">
        <f aca="false">D5279/10</f>
        <v>13.929</v>
      </c>
      <c r="F5279" s="29" t="n">
        <f aca="false">(E5279+Einstellungen!$B$20)*(1+Einstellungen!$B$10)</f>
        <v>38.77615</v>
      </c>
      <c r="G5279" s="21" t="str">
        <f aca="false">IF(F5279&lt;Einstellungen!$B$5,"ja","nein")</f>
        <v>nein</v>
      </c>
      <c r="H5279" s="21" t="s">
        <v>20</v>
      </c>
      <c r="I5279" s="29" t="n">
        <f aca="false">INDEX(Einstellungen!$B$27:$B$50,22)</f>
        <v>1.25</v>
      </c>
      <c r="J5279" s="29" t="n">
        <f aca="false">F5279*I5279</f>
        <v>48.4701875</v>
      </c>
    </row>
    <row r="5280" customFormat="false" ht="15" hidden="false" customHeight="false" outlineLevel="0" collapsed="false">
      <c r="A5280" s="28" t="n">
        <v>45800</v>
      </c>
      <c r="B5280" s="21" t="s">
        <v>134</v>
      </c>
      <c r="C5280" s="21" t="s">
        <v>137</v>
      </c>
      <c r="D5280" s="29" t="n">
        <v>126.93</v>
      </c>
      <c r="E5280" s="29" t="n">
        <f aca="false">D5280/10</f>
        <v>12.693</v>
      </c>
      <c r="F5280" s="29" t="n">
        <f aca="false">(E5280+Einstellungen!$B$20)*(1+Einstellungen!$B$10)</f>
        <v>37.30531</v>
      </c>
      <c r="G5280" s="21" t="str">
        <f aca="false">IF(F5280&lt;Einstellungen!$B$5,"ja","nein")</f>
        <v>nein</v>
      </c>
      <c r="H5280" s="21" t="s">
        <v>20</v>
      </c>
      <c r="I5280" s="29" t="n">
        <f aca="false">INDEX(Einstellungen!$B$27:$B$50,23)</f>
        <v>1.05</v>
      </c>
      <c r="J5280" s="29" t="n">
        <f aca="false">F5280*I5280</f>
        <v>39.1705755</v>
      </c>
    </row>
    <row r="5281" customFormat="false" ht="15" hidden="false" customHeight="false" outlineLevel="0" collapsed="false">
      <c r="A5281" s="28" t="n">
        <v>45800</v>
      </c>
      <c r="B5281" s="21" t="s">
        <v>135</v>
      </c>
      <c r="C5281" s="21" t="s">
        <v>137</v>
      </c>
      <c r="D5281" s="29" t="n">
        <v>108</v>
      </c>
      <c r="E5281" s="29" t="n">
        <f aca="false">D5281/10</f>
        <v>10.8</v>
      </c>
      <c r="F5281" s="29" t="n">
        <f aca="false">(E5281+Einstellungen!$B$20)*(1+Einstellungen!$B$10)</f>
        <v>35.05264</v>
      </c>
      <c r="G5281" s="21" t="str">
        <f aca="false">IF(F5281&lt;Einstellungen!$B$5,"ja","nein")</f>
        <v>nein</v>
      </c>
      <c r="H5281" s="21" t="s">
        <v>20</v>
      </c>
      <c r="I5281" s="29" t="n">
        <f aca="false">INDEX(Einstellungen!$B$27:$B$50,24)</f>
        <v>0.8</v>
      </c>
      <c r="J5281" s="29" t="n">
        <f aca="false">F5281*I5281</f>
        <v>28.042112</v>
      </c>
    </row>
    <row r="5282" customFormat="false" ht="15" hidden="false" customHeight="false" outlineLevel="0" collapsed="false">
      <c r="A5282" s="28" t="n">
        <v>45801</v>
      </c>
      <c r="B5282" s="21" t="s">
        <v>111</v>
      </c>
      <c r="C5282" s="21" t="s">
        <v>138</v>
      </c>
      <c r="D5282" s="29" t="n">
        <v>98.99</v>
      </c>
      <c r="E5282" s="29" t="n">
        <f aca="false">D5282/10</f>
        <v>9.899</v>
      </c>
      <c r="F5282" s="29" t="n">
        <f aca="false">(E5282+Einstellungen!$B$20)*(1+Einstellungen!$B$10)</f>
        <v>33.98045</v>
      </c>
      <c r="G5282" s="21" t="str">
        <f aca="false">IF(F5282&lt;Einstellungen!$B$5,"ja","nein")</f>
        <v>nein</v>
      </c>
      <c r="H5282" s="21" t="s">
        <v>20</v>
      </c>
      <c r="I5282" s="29" t="n">
        <f aca="false">INDEX(Einstellungen!$B$27:$B$50,1)</f>
        <v>0.6</v>
      </c>
      <c r="J5282" s="29" t="n">
        <f aca="false">F5282*I5282</f>
        <v>20.38827</v>
      </c>
    </row>
    <row r="5283" customFormat="false" ht="15" hidden="false" customHeight="false" outlineLevel="0" collapsed="false">
      <c r="A5283" s="28" t="n">
        <v>45801</v>
      </c>
      <c r="B5283" s="21" t="s">
        <v>113</v>
      </c>
      <c r="C5283" s="21" t="s">
        <v>138</v>
      </c>
      <c r="D5283" s="29" t="n">
        <v>94.76</v>
      </c>
      <c r="E5283" s="29" t="n">
        <f aca="false">D5283/10</f>
        <v>9.476</v>
      </c>
      <c r="F5283" s="29" t="n">
        <f aca="false">(E5283+Einstellungen!$B$20)*(1+Einstellungen!$B$10)</f>
        <v>33.47708</v>
      </c>
      <c r="G5283" s="21" t="str">
        <f aca="false">IF(F5283&lt;Einstellungen!$B$5,"ja","nein")</f>
        <v>nein</v>
      </c>
      <c r="H5283" s="21" t="s">
        <v>20</v>
      </c>
      <c r="I5283" s="29" t="n">
        <f aca="false">INDEX(Einstellungen!$B$27:$B$50,2)</f>
        <v>0.5</v>
      </c>
      <c r="J5283" s="29" t="n">
        <f aca="false">F5283*I5283</f>
        <v>16.73854</v>
      </c>
    </row>
    <row r="5284" customFormat="false" ht="15" hidden="false" customHeight="false" outlineLevel="0" collapsed="false">
      <c r="A5284" s="28" t="n">
        <v>45801</v>
      </c>
      <c r="B5284" s="21" t="s">
        <v>114</v>
      </c>
      <c r="C5284" s="21" t="s">
        <v>138</v>
      </c>
      <c r="D5284" s="29" t="n">
        <v>88.74</v>
      </c>
      <c r="E5284" s="29" t="n">
        <f aca="false">D5284/10</f>
        <v>8.874</v>
      </c>
      <c r="F5284" s="29" t="n">
        <f aca="false">(E5284+Einstellungen!$B$20)*(1+Einstellungen!$B$10)</f>
        <v>32.7607</v>
      </c>
      <c r="G5284" s="21" t="str">
        <f aca="false">IF(F5284&lt;Einstellungen!$B$5,"ja","nein")</f>
        <v>nein</v>
      </c>
      <c r="H5284" s="21" t="s">
        <v>20</v>
      </c>
      <c r="I5284" s="29" t="n">
        <f aca="false">INDEX(Einstellungen!$B$27:$B$50,3)</f>
        <v>0.45</v>
      </c>
      <c r="J5284" s="29" t="n">
        <f aca="false">F5284*I5284</f>
        <v>14.742315</v>
      </c>
    </row>
    <row r="5285" customFormat="false" ht="15" hidden="false" customHeight="false" outlineLevel="0" collapsed="false">
      <c r="A5285" s="28" t="n">
        <v>45801</v>
      </c>
      <c r="B5285" s="21" t="s">
        <v>115</v>
      </c>
      <c r="C5285" s="21" t="s">
        <v>138</v>
      </c>
      <c r="D5285" s="29" t="n">
        <v>84.22</v>
      </c>
      <c r="E5285" s="29" t="n">
        <f aca="false">D5285/10</f>
        <v>8.422</v>
      </c>
      <c r="F5285" s="29" t="n">
        <f aca="false">(E5285+Einstellungen!$B$20)*(1+Einstellungen!$B$10)</f>
        <v>32.22282</v>
      </c>
      <c r="G5285" s="21" t="str">
        <f aca="false">IF(F5285&lt;Einstellungen!$B$5,"ja","nein")</f>
        <v>nein</v>
      </c>
      <c r="H5285" s="21" t="s">
        <v>20</v>
      </c>
      <c r="I5285" s="29" t="n">
        <f aca="false">INDEX(Einstellungen!$B$27:$B$50,4)</f>
        <v>0.45</v>
      </c>
      <c r="J5285" s="29" t="n">
        <f aca="false">F5285*I5285</f>
        <v>14.500269</v>
      </c>
    </row>
    <row r="5286" customFormat="false" ht="15" hidden="false" customHeight="false" outlineLevel="0" collapsed="false">
      <c r="A5286" s="28" t="n">
        <v>45801</v>
      </c>
      <c r="B5286" s="21" t="s">
        <v>116</v>
      </c>
      <c r="C5286" s="21" t="s">
        <v>138</v>
      </c>
      <c r="D5286" s="29" t="n">
        <v>82.93</v>
      </c>
      <c r="E5286" s="29" t="n">
        <f aca="false">D5286/10</f>
        <v>8.293</v>
      </c>
      <c r="F5286" s="29" t="n">
        <f aca="false">(E5286+Einstellungen!$B$20)*(1+Einstellungen!$B$10)</f>
        <v>32.06931</v>
      </c>
      <c r="G5286" s="21" t="str">
        <f aca="false">IF(F5286&lt;Einstellungen!$B$5,"ja","nein")</f>
        <v>nein</v>
      </c>
      <c r="H5286" s="21" t="s">
        <v>20</v>
      </c>
      <c r="I5286" s="29" t="n">
        <f aca="false">INDEX(Einstellungen!$B$27:$B$50,5)</f>
        <v>0.45</v>
      </c>
      <c r="J5286" s="29" t="n">
        <f aca="false">F5286*I5286</f>
        <v>14.4311895</v>
      </c>
    </row>
    <row r="5287" customFormat="false" ht="15" hidden="false" customHeight="false" outlineLevel="0" collapsed="false">
      <c r="A5287" s="28" t="n">
        <v>45801</v>
      </c>
      <c r="B5287" s="21" t="s">
        <v>117</v>
      </c>
      <c r="C5287" s="21" t="s">
        <v>138</v>
      </c>
      <c r="D5287" s="29" t="n">
        <v>80.71</v>
      </c>
      <c r="E5287" s="29" t="n">
        <f aca="false">D5287/10</f>
        <v>8.071</v>
      </c>
      <c r="F5287" s="29" t="n">
        <f aca="false">(E5287+Einstellungen!$B$20)*(1+Einstellungen!$B$10)</f>
        <v>31.80513</v>
      </c>
      <c r="G5287" s="21" t="str">
        <f aca="false">IF(F5287&lt;Einstellungen!$B$5,"ja","nein")</f>
        <v>nein</v>
      </c>
      <c r="H5287" s="21" t="s">
        <v>20</v>
      </c>
      <c r="I5287" s="29" t="n">
        <f aca="false">INDEX(Einstellungen!$B$27:$B$50,6)</f>
        <v>0.5</v>
      </c>
      <c r="J5287" s="29" t="n">
        <f aca="false">F5287*I5287</f>
        <v>15.902565</v>
      </c>
    </row>
    <row r="5288" customFormat="false" ht="15" hidden="false" customHeight="false" outlineLevel="0" collapsed="false">
      <c r="A5288" s="28" t="n">
        <v>45801</v>
      </c>
      <c r="B5288" s="21" t="s">
        <v>118</v>
      </c>
      <c r="C5288" s="21" t="s">
        <v>138</v>
      </c>
      <c r="D5288" s="29" t="n">
        <v>82.07</v>
      </c>
      <c r="E5288" s="29" t="n">
        <f aca="false">D5288/10</f>
        <v>8.207</v>
      </c>
      <c r="F5288" s="29" t="n">
        <f aca="false">(E5288+Einstellungen!$B$20)*(1+Einstellungen!$B$10)</f>
        <v>31.96697</v>
      </c>
      <c r="G5288" s="21" t="str">
        <f aca="false">IF(F5288&lt;Einstellungen!$B$5,"ja","nein")</f>
        <v>nein</v>
      </c>
      <c r="H5288" s="21" t="s">
        <v>20</v>
      </c>
      <c r="I5288" s="29" t="n">
        <f aca="false">INDEX(Einstellungen!$B$27:$B$50,7)</f>
        <v>0.7</v>
      </c>
      <c r="J5288" s="29" t="n">
        <f aca="false">F5288*I5288</f>
        <v>22.376879</v>
      </c>
    </row>
    <row r="5289" customFormat="false" ht="15" hidden="false" customHeight="false" outlineLevel="0" collapsed="false">
      <c r="A5289" s="28" t="n">
        <v>45801</v>
      </c>
      <c r="B5289" s="21" t="s">
        <v>119</v>
      </c>
      <c r="C5289" s="21" t="s">
        <v>138</v>
      </c>
      <c r="D5289" s="29" t="n">
        <v>76.9</v>
      </c>
      <c r="E5289" s="29" t="n">
        <f aca="false">D5289/10</f>
        <v>7.69</v>
      </c>
      <c r="F5289" s="29" t="n">
        <f aca="false">(E5289+Einstellungen!$B$20)*(1+Einstellungen!$B$10)</f>
        <v>31.35174</v>
      </c>
      <c r="G5289" s="21" t="str">
        <f aca="false">IF(F5289&lt;Einstellungen!$B$5,"ja","nein")</f>
        <v>nein</v>
      </c>
      <c r="H5289" s="21" t="s">
        <v>20</v>
      </c>
      <c r="I5289" s="29" t="n">
        <f aca="false">INDEX(Einstellungen!$B$27:$B$50,8)</f>
        <v>0.95</v>
      </c>
      <c r="J5289" s="29" t="n">
        <f aca="false">F5289*I5289</f>
        <v>29.784153</v>
      </c>
    </row>
    <row r="5290" customFormat="false" ht="15" hidden="false" customHeight="false" outlineLevel="0" collapsed="false">
      <c r="A5290" s="28" t="n">
        <v>45801</v>
      </c>
      <c r="B5290" s="21" t="s">
        <v>120</v>
      </c>
      <c r="C5290" s="21" t="s">
        <v>138</v>
      </c>
      <c r="D5290" s="29" t="n">
        <v>62.09</v>
      </c>
      <c r="E5290" s="29" t="n">
        <f aca="false">D5290/10</f>
        <v>6.209</v>
      </c>
      <c r="F5290" s="29" t="n">
        <f aca="false">(E5290+Einstellungen!$B$20)*(1+Einstellungen!$B$10)</f>
        <v>29.58935</v>
      </c>
      <c r="G5290" s="21" t="str">
        <f aca="false">IF(F5290&lt;Einstellungen!$B$5,"ja","nein")</f>
        <v>nein</v>
      </c>
      <c r="H5290" s="21" t="s">
        <v>20</v>
      </c>
      <c r="I5290" s="29" t="n">
        <f aca="false">INDEX(Einstellungen!$B$27:$B$50,9)</f>
        <v>1.05</v>
      </c>
      <c r="J5290" s="29" t="n">
        <f aca="false">F5290*I5290</f>
        <v>31.0688175</v>
      </c>
    </row>
    <row r="5291" customFormat="false" ht="15" hidden="false" customHeight="false" outlineLevel="0" collapsed="false">
      <c r="A5291" s="28" t="n">
        <v>45801</v>
      </c>
      <c r="B5291" s="21" t="s">
        <v>121</v>
      </c>
      <c r="C5291" s="21" t="s">
        <v>138</v>
      </c>
      <c r="D5291" s="29" t="n">
        <v>12.26</v>
      </c>
      <c r="E5291" s="29" t="n">
        <f aca="false">D5291/10</f>
        <v>1.226</v>
      </c>
      <c r="F5291" s="29" t="n">
        <f aca="false">(E5291+Einstellungen!$B$20)*(1+Einstellungen!$B$10)</f>
        <v>23.65958</v>
      </c>
      <c r="G5291" s="21" t="str">
        <f aca="false">IF(F5291&lt;Einstellungen!$B$5,"ja","nein")</f>
        <v>ja</v>
      </c>
      <c r="H5291" s="21" t="s">
        <v>20</v>
      </c>
      <c r="I5291" s="29" t="n">
        <f aca="false">INDEX(Einstellungen!$B$27:$B$50,10)</f>
        <v>1.05</v>
      </c>
      <c r="J5291" s="29" t="n">
        <f aca="false">F5291*I5291</f>
        <v>24.842559</v>
      </c>
    </row>
    <row r="5292" customFormat="false" ht="15" hidden="false" customHeight="false" outlineLevel="0" collapsed="false">
      <c r="A5292" s="28" t="n">
        <v>45801</v>
      </c>
      <c r="B5292" s="21" t="s">
        <v>122</v>
      </c>
      <c r="C5292" s="21" t="s">
        <v>138</v>
      </c>
      <c r="D5292" s="29" t="n">
        <v>-0.01</v>
      </c>
      <c r="E5292" s="29" t="n">
        <f aca="false">D5292/10</f>
        <v>-0.001</v>
      </c>
      <c r="F5292" s="29" t="n">
        <f aca="false">(E5292+Einstellungen!$B$20)*(1+Einstellungen!$B$10)</f>
        <v>22.19945</v>
      </c>
      <c r="G5292" s="21" t="str">
        <f aca="false">IF(F5292&lt;Einstellungen!$B$5,"ja","nein")</f>
        <v>ja</v>
      </c>
      <c r="H5292" s="21" t="s">
        <v>20</v>
      </c>
      <c r="I5292" s="29" t="n">
        <f aca="false">INDEX(Einstellungen!$B$27:$B$50,11)</f>
        <v>1.05</v>
      </c>
      <c r="J5292" s="29" t="n">
        <f aca="false">F5292*I5292</f>
        <v>23.3094225</v>
      </c>
    </row>
    <row r="5293" customFormat="false" ht="15" hidden="false" customHeight="false" outlineLevel="0" collapsed="false">
      <c r="A5293" s="28" t="n">
        <v>45801</v>
      </c>
      <c r="B5293" s="21" t="s">
        <v>123</v>
      </c>
      <c r="C5293" s="21" t="s">
        <v>138</v>
      </c>
      <c r="D5293" s="29" t="n">
        <v>-0.11</v>
      </c>
      <c r="E5293" s="29" t="n">
        <f aca="false">D5293/10</f>
        <v>-0.011</v>
      </c>
      <c r="F5293" s="29" t="n">
        <f aca="false">(E5293+Einstellungen!$B$20)*(1+Einstellungen!$B$10)</f>
        <v>22.18755</v>
      </c>
      <c r="G5293" s="21" t="str">
        <f aca="false">IF(F5293&lt;Einstellungen!$B$5,"ja","nein")</f>
        <v>ja</v>
      </c>
      <c r="H5293" s="21" t="s">
        <v>20</v>
      </c>
      <c r="I5293" s="29" t="n">
        <f aca="false">INDEX(Einstellungen!$B$27:$B$50,12)</f>
        <v>1.1</v>
      </c>
      <c r="J5293" s="29" t="n">
        <f aca="false">F5293*I5293</f>
        <v>24.406305</v>
      </c>
    </row>
    <row r="5294" customFormat="false" ht="15" hidden="false" customHeight="false" outlineLevel="0" collapsed="false">
      <c r="A5294" s="28" t="n">
        <v>45801</v>
      </c>
      <c r="B5294" s="21" t="s">
        <v>124</v>
      </c>
      <c r="C5294" s="21" t="s">
        <v>138</v>
      </c>
      <c r="D5294" s="29" t="n">
        <v>-0.15</v>
      </c>
      <c r="E5294" s="29" t="n">
        <f aca="false">D5294/10</f>
        <v>-0.015</v>
      </c>
      <c r="F5294" s="29" t="n">
        <f aca="false">(E5294+Einstellungen!$B$20)*(1+Einstellungen!$B$10)</f>
        <v>22.18279</v>
      </c>
      <c r="G5294" s="21" t="str">
        <f aca="false">IF(F5294&lt;Einstellungen!$B$5,"ja","nein")</f>
        <v>ja</v>
      </c>
      <c r="H5294" s="21" t="s">
        <v>20</v>
      </c>
      <c r="I5294" s="29" t="n">
        <f aca="false">INDEX(Einstellungen!$B$27:$B$50,13)</f>
        <v>1.2</v>
      </c>
      <c r="J5294" s="29" t="n">
        <f aca="false">F5294*I5294</f>
        <v>26.619348</v>
      </c>
    </row>
    <row r="5295" customFormat="false" ht="15" hidden="false" customHeight="false" outlineLevel="0" collapsed="false">
      <c r="A5295" s="28" t="n">
        <v>45801</v>
      </c>
      <c r="B5295" s="21" t="s">
        <v>125</v>
      </c>
      <c r="C5295" s="21" t="s">
        <v>138</v>
      </c>
      <c r="D5295" s="29" t="n">
        <v>-0.19</v>
      </c>
      <c r="E5295" s="29" t="n">
        <f aca="false">D5295/10</f>
        <v>-0.019</v>
      </c>
      <c r="F5295" s="29" t="n">
        <f aca="false">(E5295+Einstellungen!$B$20)*(1+Einstellungen!$B$10)</f>
        <v>22.17803</v>
      </c>
      <c r="G5295" s="21" t="str">
        <f aca="false">IF(F5295&lt;Einstellungen!$B$5,"ja","nein")</f>
        <v>ja</v>
      </c>
      <c r="H5295" s="21" t="s">
        <v>20</v>
      </c>
      <c r="I5295" s="29" t="n">
        <f aca="false">INDEX(Einstellungen!$B$27:$B$50,14)</f>
        <v>1.15</v>
      </c>
      <c r="J5295" s="29" t="n">
        <f aca="false">F5295*I5295</f>
        <v>25.5047345</v>
      </c>
    </row>
    <row r="5296" customFormat="false" ht="15" hidden="false" customHeight="false" outlineLevel="0" collapsed="false">
      <c r="A5296" s="28" t="n">
        <v>45801</v>
      </c>
      <c r="B5296" s="21" t="s">
        <v>126</v>
      </c>
      <c r="C5296" s="21" t="s">
        <v>138</v>
      </c>
      <c r="D5296" s="29" t="n">
        <v>-0.39</v>
      </c>
      <c r="E5296" s="29" t="n">
        <f aca="false">D5296/10</f>
        <v>-0.039</v>
      </c>
      <c r="F5296" s="29" t="n">
        <f aca="false">(E5296+Einstellungen!$B$20)*(1+Einstellungen!$B$10)</f>
        <v>22.15423</v>
      </c>
      <c r="G5296" s="21" t="str">
        <f aca="false">IF(F5296&lt;Einstellungen!$B$5,"ja","nein")</f>
        <v>ja</v>
      </c>
      <c r="H5296" s="21" t="s">
        <v>20</v>
      </c>
      <c r="I5296" s="29" t="n">
        <f aca="false">INDEX(Einstellungen!$B$27:$B$50,15)</f>
        <v>1</v>
      </c>
      <c r="J5296" s="29" t="n">
        <f aca="false">F5296*I5296</f>
        <v>22.15423</v>
      </c>
    </row>
    <row r="5297" customFormat="false" ht="15" hidden="false" customHeight="false" outlineLevel="0" collapsed="false">
      <c r="A5297" s="28" t="n">
        <v>45801</v>
      </c>
      <c r="B5297" s="21" t="s">
        <v>127</v>
      </c>
      <c r="C5297" s="21" t="s">
        <v>138</v>
      </c>
      <c r="D5297" s="29" t="n">
        <v>-1.77</v>
      </c>
      <c r="E5297" s="29" t="n">
        <f aca="false">D5297/10</f>
        <v>-0.177</v>
      </c>
      <c r="F5297" s="29" t="n">
        <f aca="false">(E5297+Einstellungen!$B$20)*(1+Einstellungen!$B$10)</f>
        <v>21.99001</v>
      </c>
      <c r="G5297" s="21" t="str">
        <f aca="false">IF(F5297&lt;Einstellungen!$B$5,"ja","nein")</f>
        <v>ja</v>
      </c>
      <c r="H5297" s="21" t="s">
        <v>20</v>
      </c>
      <c r="I5297" s="29" t="n">
        <f aca="false">INDEX(Einstellungen!$B$27:$B$50,16)</f>
        <v>0.95</v>
      </c>
      <c r="J5297" s="29" t="n">
        <f aca="false">F5297*I5297</f>
        <v>20.8905095</v>
      </c>
    </row>
    <row r="5298" customFormat="false" ht="15" hidden="false" customHeight="false" outlineLevel="0" collapsed="false">
      <c r="A5298" s="28" t="n">
        <v>45801</v>
      </c>
      <c r="B5298" s="21" t="s">
        <v>128</v>
      </c>
      <c r="C5298" s="21" t="s">
        <v>138</v>
      </c>
      <c r="D5298" s="29" t="n">
        <v>-0.39</v>
      </c>
      <c r="E5298" s="29" t="n">
        <f aca="false">D5298/10</f>
        <v>-0.039</v>
      </c>
      <c r="F5298" s="29" t="n">
        <f aca="false">(E5298+Einstellungen!$B$20)*(1+Einstellungen!$B$10)</f>
        <v>22.15423</v>
      </c>
      <c r="G5298" s="21" t="str">
        <f aca="false">IF(F5298&lt;Einstellungen!$B$5,"ja","nein")</f>
        <v>ja</v>
      </c>
      <c r="H5298" s="21" t="s">
        <v>20</v>
      </c>
      <c r="I5298" s="29" t="n">
        <f aca="false">INDEX(Einstellungen!$B$27:$B$50,17)</f>
        <v>0.95</v>
      </c>
      <c r="J5298" s="29" t="n">
        <f aca="false">F5298*I5298</f>
        <v>21.0465185</v>
      </c>
    </row>
    <row r="5299" customFormat="false" ht="15" hidden="false" customHeight="false" outlineLevel="0" collapsed="false">
      <c r="A5299" s="28" t="n">
        <v>45801</v>
      </c>
      <c r="B5299" s="21" t="s">
        <v>129</v>
      </c>
      <c r="C5299" s="21" t="s">
        <v>138</v>
      </c>
      <c r="D5299" s="29" t="n">
        <v>48.67</v>
      </c>
      <c r="E5299" s="29" t="n">
        <f aca="false">D5299/10</f>
        <v>4.867</v>
      </c>
      <c r="F5299" s="29" t="n">
        <f aca="false">(E5299+Einstellungen!$B$20)*(1+Einstellungen!$B$10)</f>
        <v>27.99237</v>
      </c>
      <c r="G5299" s="21" t="str">
        <f aca="false">IF(F5299&lt;Einstellungen!$B$5,"ja","nein")</f>
        <v>ja</v>
      </c>
      <c r="H5299" s="21" t="s">
        <v>20</v>
      </c>
      <c r="I5299" s="29" t="n">
        <f aca="false">INDEX(Einstellungen!$B$27:$B$50,18)</f>
        <v>1.1</v>
      </c>
      <c r="J5299" s="29" t="n">
        <f aca="false">F5299*I5299</f>
        <v>30.791607</v>
      </c>
    </row>
    <row r="5300" customFormat="false" ht="15" hidden="false" customHeight="false" outlineLevel="0" collapsed="false">
      <c r="A5300" s="28" t="n">
        <v>45801</v>
      </c>
      <c r="B5300" s="21" t="s">
        <v>130</v>
      </c>
      <c r="C5300" s="21" t="s">
        <v>138</v>
      </c>
      <c r="D5300" s="29" t="n">
        <v>85.34</v>
      </c>
      <c r="E5300" s="29" t="n">
        <f aca="false">D5300/10</f>
        <v>8.534</v>
      </c>
      <c r="F5300" s="29" t="n">
        <f aca="false">(E5300+Einstellungen!$B$20)*(1+Einstellungen!$B$10)</f>
        <v>32.3561</v>
      </c>
      <c r="G5300" s="21" t="str">
        <f aca="false">IF(F5300&lt;Einstellungen!$B$5,"ja","nein")</f>
        <v>nein</v>
      </c>
      <c r="H5300" s="21" t="s">
        <v>20</v>
      </c>
      <c r="I5300" s="29" t="n">
        <f aca="false">INDEX(Einstellungen!$B$27:$B$50,19)</f>
        <v>1.35</v>
      </c>
      <c r="J5300" s="29" t="n">
        <f aca="false">F5300*I5300</f>
        <v>43.680735</v>
      </c>
    </row>
    <row r="5301" customFormat="false" ht="15" hidden="false" customHeight="false" outlineLevel="0" collapsed="false">
      <c r="A5301" s="28" t="n">
        <v>45801</v>
      </c>
      <c r="B5301" s="21" t="s">
        <v>131</v>
      </c>
      <c r="C5301" s="21" t="s">
        <v>138</v>
      </c>
      <c r="D5301" s="29" t="n">
        <v>109.08</v>
      </c>
      <c r="E5301" s="29" t="n">
        <f aca="false">D5301/10</f>
        <v>10.908</v>
      </c>
      <c r="F5301" s="29" t="n">
        <f aca="false">(E5301+Einstellungen!$B$20)*(1+Einstellungen!$B$10)</f>
        <v>35.18116</v>
      </c>
      <c r="G5301" s="21" t="str">
        <f aca="false">IF(F5301&lt;Einstellungen!$B$5,"ja","nein")</f>
        <v>nein</v>
      </c>
      <c r="H5301" s="21" t="s">
        <v>20</v>
      </c>
      <c r="I5301" s="29" t="n">
        <f aca="false">INDEX(Einstellungen!$B$27:$B$50,20)</f>
        <v>1.45</v>
      </c>
      <c r="J5301" s="29" t="n">
        <f aca="false">F5301*I5301</f>
        <v>51.012682</v>
      </c>
    </row>
    <row r="5302" customFormat="false" ht="15" hidden="false" customHeight="false" outlineLevel="0" collapsed="false">
      <c r="A5302" s="28" t="n">
        <v>45801</v>
      </c>
      <c r="B5302" s="21" t="s">
        <v>132</v>
      </c>
      <c r="C5302" s="21" t="s">
        <v>138</v>
      </c>
      <c r="D5302" s="29" t="n">
        <v>111</v>
      </c>
      <c r="E5302" s="29" t="n">
        <f aca="false">D5302/10</f>
        <v>11.1</v>
      </c>
      <c r="F5302" s="29" t="n">
        <f aca="false">(E5302+Einstellungen!$B$20)*(1+Einstellungen!$B$10)</f>
        <v>35.40964</v>
      </c>
      <c r="G5302" s="21" t="str">
        <f aca="false">IF(F5302&lt;Einstellungen!$B$5,"ja","nein")</f>
        <v>nein</v>
      </c>
      <c r="H5302" s="21" t="s">
        <v>20</v>
      </c>
      <c r="I5302" s="29" t="n">
        <f aca="false">INDEX(Einstellungen!$B$27:$B$50,21)</f>
        <v>1.4</v>
      </c>
      <c r="J5302" s="29" t="n">
        <f aca="false">F5302*I5302</f>
        <v>49.573496</v>
      </c>
    </row>
    <row r="5303" customFormat="false" ht="15" hidden="false" customHeight="false" outlineLevel="0" collapsed="false">
      <c r="A5303" s="28" t="n">
        <v>45801</v>
      </c>
      <c r="B5303" s="21" t="s">
        <v>133</v>
      </c>
      <c r="C5303" s="21" t="s">
        <v>138</v>
      </c>
      <c r="D5303" s="29" t="n">
        <v>107.92</v>
      </c>
      <c r="E5303" s="29" t="n">
        <f aca="false">D5303/10</f>
        <v>10.792</v>
      </c>
      <c r="F5303" s="29" t="n">
        <f aca="false">(E5303+Einstellungen!$B$20)*(1+Einstellungen!$B$10)</f>
        <v>35.04312</v>
      </c>
      <c r="G5303" s="21" t="str">
        <f aca="false">IF(F5303&lt;Einstellungen!$B$5,"ja","nein")</f>
        <v>nein</v>
      </c>
      <c r="H5303" s="21" t="s">
        <v>20</v>
      </c>
      <c r="I5303" s="29" t="n">
        <f aca="false">INDEX(Einstellungen!$B$27:$B$50,22)</f>
        <v>1.25</v>
      </c>
      <c r="J5303" s="29" t="n">
        <f aca="false">F5303*I5303</f>
        <v>43.8039</v>
      </c>
    </row>
    <row r="5304" customFormat="false" ht="15" hidden="false" customHeight="false" outlineLevel="0" collapsed="false">
      <c r="A5304" s="28" t="n">
        <v>45801</v>
      </c>
      <c r="B5304" s="21" t="s">
        <v>134</v>
      </c>
      <c r="C5304" s="21" t="s">
        <v>138</v>
      </c>
      <c r="D5304" s="29" t="n">
        <v>92.06</v>
      </c>
      <c r="E5304" s="29" t="n">
        <f aca="false">D5304/10</f>
        <v>9.206</v>
      </c>
      <c r="F5304" s="29" t="n">
        <f aca="false">(E5304+Einstellungen!$B$20)*(1+Einstellungen!$B$10)</f>
        <v>33.15578</v>
      </c>
      <c r="G5304" s="21" t="str">
        <f aca="false">IF(F5304&lt;Einstellungen!$B$5,"ja","nein")</f>
        <v>nein</v>
      </c>
      <c r="H5304" s="21" t="s">
        <v>20</v>
      </c>
      <c r="I5304" s="29" t="n">
        <f aca="false">INDEX(Einstellungen!$B$27:$B$50,23)</f>
        <v>1.05</v>
      </c>
      <c r="J5304" s="29" t="n">
        <f aca="false">F5304*I5304</f>
        <v>34.813569</v>
      </c>
    </row>
    <row r="5305" customFormat="false" ht="15" hidden="false" customHeight="false" outlineLevel="0" collapsed="false">
      <c r="A5305" s="28" t="n">
        <v>45801</v>
      </c>
      <c r="B5305" s="21" t="s">
        <v>135</v>
      </c>
      <c r="C5305" s="21" t="s">
        <v>138</v>
      </c>
      <c r="D5305" s="29" t="n">
        <v>79.67</v>
      </c>
      <c r="E5305" s="29" t="n">
        <f aca="false">D5305/10</f>
        <v>7.967</v>
      </c>
      <c r="F5305" s="29" t="n">
        <f aca="false">(E5305+Einstellungen!$B$20)*(1+Einstellungen!$B$10)</f>
        <v>31.68137</v>
      </c>
      <c r="G5305" s="21" t="str">
        <f aca="false">IF(F5305&lt;Einstellungen!$B$5,"ja","nein")</f>
        <v>nein</v>
      </c>
      <c r="H5305" s="21" t="s">
        <v>20</v>
      </c>
      <c r="I5305" s="29" t="n">
        <f aca="false">INDEX(Einstellungen!$B$27:$B$50,24)</f>
        <v>0.8</v>
      </c>
      <c r="J5305" s="29" t="n">
        <f aca="false">F5305*I5305</f>
        <v>25.345096</v>
      </c>
    </row>
    <row r="5306" customFormat="false" ht="15" hidden="false" customHeight="false" outlineLevel="0" collapsed="false">
      <c r="A5306" s="28" t="n">
        <v>45802</v>
      </c>
      <c r="B5306" s="21" t="s">
        <v>111</v>
      </c>
      <c r="C5306" s="21" t="s">
        <v>139</v>
      </c>
      <c r="D5306" s="29" t="n">
        <v>23.82</v>
      </c>
      <c r="E5306" s="29" t="n">
        <f aca="false">D5306/10</f>
        <v>2.382</v>
      </c>
      <c r="F5306" s="29" t="n">
        <f aca="false">(E5306+Einstellungen!$B$20)*(1+Einstellungen!$B$10)</f>
        <v>25.03522</v>
      </c>
      <c r="G5306" s="21" t="str">
        <f aca="false">IF(F5306&lt;Einstellungen!$B$5,"ja","nein")</f>
        <v>ja</v>
      </c>
      <c r="H5306" s="21" t="s">
        <v>20</v>
      </c>
      <c r="I5306" s="29" t="n">
        <f aca="false">INDEX(Einstellungen!$B$27:$B$50,1)</f>
        <v>0.6</v>
      </c>
      <c r="J5306" s="29" t="n">
        <f aca="false">F5306*I5306</f>
        <v>15.021132</v>
      </c>
    </row>
    <row r="5307" customFormat="false" ht="15" hidden="false" customHeight="false" outlineLevel="0" collapsed="false">
      <c r="A5307" s="28" t="n">
        <v>45802</v>
      </c>
      <c r="B5307" s="21" t="s">
        <v>113</v>
      </c>
      <c r="C5307" s="21" t="s">
        <v>139</v>
      </c>
      <c r="D5307" s="29" t="n">
        <v>22.9</v>
      </c>
      <c r="E5307" s="29" t="n">
        <f aca="false">D5307/10</f>
        <v>2.29</v>
      </c>
      <c r="F5307" s="29" t="n">
        <f aca="false">(E5307+Einstellungen!$B$20)*(1+Einstellungen!$B$10)</f>
        <v>24.92574</v>
      </c>
      <c r="G5307" s="21" t="str">
        <f aca="false">IF(F5307&lt;Einstellungen!$B$5,"ja","nein")</f>
        <v>ja</v>
      </c>
      <c r="H5307" s="21" t="s">
        <v>20</v>
      </c>
      <c r="I5307" s="29" t="n">
        <f aca="false">INDEX(Einstellungen!$B$27:$B$50,2)</f>
        <v>0.5</v>
      </c>
      <c r="J5307" s="29" t="n">
        <f aca="false">F5307*I5307</f>
        <v>12.46287</v>
      </c>
    </row>
    <row r="5308" customFormat="false" ht="15" hidden="false" customHeight="false" outlineLevel="0" collapsed="false">
      <c r="A5308" s="28" t="n">
        <v>45802</v>
      </c>
      <c r="B5308" s="21" t="s">
        <v>114</v>
      </c>
      <c r="C5308" s="21" t="s">
        <v>139</v>
      </c>
      <c r="D5308" s="29" t="n">
        <v>14.39</v>
      </c>
      <c r="E5308" s="29" t="n">
        <f aca="false">D5308/10</f>
        <v>1.439</v>
      </c>
      <c r="F5308" s="29" t="n">
        <f aca="false">(E5308+Einstellungen!$B$20)*(1+Einstellungen!$B$10)</f>
        <v>23.91305</v>
      </c>
      <c r="G5308" s="21" t="str">
        <f aca="false">IF(F5308&lt;Einstellungen!$B$5,"ja","nein")</f>
        <v>ja</v>
      </c>
      <c r="H5308" s="21" t="s">
        <v>20</v>
      </c>
      <c r="I5308" s="29" t="n">
        <f aca="false">INDEX(Einstellungen!$B$27:$B$50,3)</f>
        <v>0.45</v>
      </c>
      <c r="J5308" s="29" t="n">
        <f aca="false">F5308*I5308</f>
        <v>10.7608725</v>
      </c>
    </row>
    <row r="5309" customFormat="false" ht="15" hidden="false" customHeight="false" outlineLevel="0" collapsed="false">
      <c r="A5309" s="28" t="n">
        <v>45802</v>
      </c>
      <c r="B5309" s="21" t="s">
        <v>115</v>
      </c>
      <c r="C5309" s="21" t="s">
        <v>139</v>
      </c>
      <c r="D5309" s="29" t="n">
        <v>8.38</v>
      </c>
      <c r="E5309" s="29" t="n">
        <f aca="false">D5309/10</f>
        <v>0.838</v>
      </c>
      <c r="F5309" s="29" t="n">
        <f aca="false">(E5309+Einstellungen!$B$20)*(1+Einstellungen!$B$10)</f>
        <v>23.19786</v>
      </c>
      <c r="G5309" s="21" t="str">
        <f aca="false">IF(F5309&lt;Einstellungen!$B$5,"ja","nein")</f>
        <v>ja</v>
      </c>
      <c r="H5309" s="21" t="s">
        <v>20</v>
      </c>
      <c r="I5309" s="29" t="n">
        <f aca="false">INDEX(Einstellungen!$B$27:$B$50,4)</f>
        <v>0.45</v>
      </c>
      <c r="J5309" s="29" t="n">
        <f aca="false">F5309*I5309</f>
        <v>10.439037</v>
      </c>
    </row>
    <row r="5310" customFormat="false" ht="15" hidden="false" customHeight="false" outlineLevel="0" collapsed="false">
      <c r="A5310" s="28" t="n">
        <v>45802</v>
      </c>
      <c r="B5310" s="21" t="s">
        <v>116</v>
      </c>
      <c r="C5310" s="21" t="s">
        <v>139</v>
      </c>
      <c r="D5310" s="29" t="n">
        <v>3.9</v>
      </c>
      <c r="E5310" s="29" t="n">
        <f aca="false">D5310/10</f>
        <v>0.39</v>
      </c>
      <c r="F5310" s="29" t="n">
        <f aca="false">(E5310+Einstellungen!$B$20)*(1+Einstellungen!$B$10)</f>
        <v>22.66474</v>
      </c>
      <c r="G5310" s="21" t="str">
        <f aca="false">IF(F5310&lt;Einstellungen!$B$5,"ja","nein")</f>
        <v>ja</v>
      </c>
      <c r="H5310" s="21" t="s">
        <v>20</v>
      </c>
      <c r="I5310" s="29" t="n">
        <f aca="false">INDEX(Einstellungen!$B$27:$B$50,5)</f>
        <v>0.45</v>
      </c>
      <c r="J5310" s="29" t="n">
        <f aca="false">F5310*I5310</f>
        <v>10.199133</v>
      </c>
    </row>
    <row r="5311" customFormat="false" ht="15" hidden="false" customHeight="false" outlineLevel="0" collapsed="false">
      <c r="A5311" s="28" t="n">
        <v>45802</v>
      </c>
      <c r="B5311" s="21" t="s">
        <v>117</v>
      </c>
      <c r="C5311" s="21" t="s">
        <v>139</v>
      </c>
      <c r="D5311" s="29" t="n">
        <v>2.11</v>
      </c>
      <c r="E5311" s="29" t="n">
        <f aca="false">D5311/10</f>
        <v>0.211</v>
      </c>
      <c r="F5311" s="29" t="n">
        <f aca="false">(E5311+Einstellungen!$B$20)*(1+Einstellungen!$B$10)</f>
        <v>22.45173</v>
      </c>
      <c r="G5311" s="21" t="str">
        <f aca="false">IF(F5311&lt;Einstellungen!$B$5,"ja","nein")</f>
        <v>ja</v>
      </c>
      <c r="H5311" s="21" t="s">
        <v>20</v>
      </c>
      <c r="I5311" s="29" t="n">
        <f aca="false">INDEX(Einstellungen!$B$27:$B$50,6)</f>
        <v>0.5</v>
      </c>
      <c r="J5311" s="29" t="n">
        <f aca="false">F5311*I5311</f>
        <v>11.225865</v>
      </c>
    </row>
    <row r="5312" customFormat="false" ht="15" hidden="false" customHeight="false" outlineLevel="0" collapsed="false">
      <c r="A5312" s="28" t="n">
        <v>45802</v>
      </c>
      <c r="B5312" s="21" t="s">
        <v>118</v>
      </c>
      <c r="C5312" s="21" t="s">
        <v>139</v>
      </c>
      <c r="D5312" s="29" t="n">
        <v>1.17</v>
      </c>
      <c r="E5312" s="29" t="n">
        <f aca="false">D5312/10</f>
        <v>0.117</v>
      </c>
      <c r="F5312" s="29" t="n">
        <f aca="false">(E5312+Einstellungen!$B$20)*(1+Einstellungen!$B$10)</f>
        <v>22.33987</v>
      </c>
      <c r="G5312" s="21" t="str">
        <f aca="false">IF(F5312&lt;Einstellungen!$B$5,"ja","nein")</f>
        <v>ja</v>
      </c>
      <c r="H5312" s="21" t="s">
        <v>20</v>
      </c>
      <c r="I5312" s="29" t="n">
        <f aca="false">INDEX(Einstellungen!$B$27:$B$50,7)</f>
        <v>0.7</v>
      </c>
      <c r="J5312" s="29" t="n">
        <f aca="false">F5312*I5312</f>
        <v>15.637909</v>
      </c>
    </row>
    <row r="5313" customFormat="false" ht="15" hidden="false" customHeight="false" outlineLevel="0" collapsed="false">
      <c r="A5313" s="28" t="n">
        <v>45802</v>
      </c>
      <c r="B5313" s="21" t="s">
        <v>119</v>
      </c>
      <c r="C5313" s="21" t="s">
        <v>139</v>
      </c>
      <c r="D5313" s="29" t="n">
        <v>1.21</v>
      </c>
      <c r="E5313" s="29" t="n">
        <f aca="false">D5313/10</f>
        <v>0.121</v>
      </c>
      <c r="F5313" s="29" t="n">
        <f aca="false">(E5313+Einstellungen!$B$20)*(1+Einstellungen!$B$10)</f>
        <v>22.34463</v>
      </c>
      <c r="G5313" s="21" t="str">
        <f aca="false">IF(F5313&lt;Einstellungen!$B$5,"ja","nein")</f>
        <v>ja</v>
      </c>
      <c r="H5313" s="21" t="s">
        <v>20</v>
      </c>
      <c r="I5313" s="29" t="n">
        <f aca="false">INDEX(Einstellungen!$B$27:$B$50,8)</f>
        <v>0.95</v>
      </c>
      <c r="J5313" s="29" t="n">
        <f aca="false">F5313*I5313</f>
        <v>21.2273985</v>
      </c>
    </row>
    <row r="5314" customFormat="false" ht="15" hidden="false" customHeight="false" outlineLevel="0" collapsed="false">
      <c r="A5314" s="28" t="n">
        <v>45802</v>
      </c>
      <c r="B5314" s="21" t="s">
        <v>120</v>
      </c>
      <c r="C5314" s="21" t="s">
        <v>139</v>
      </c>
      <c r="D5314" s="29" t="n">
        <v>0.03</v>
      </c>
      <c r="E5314" s="29" t="n">
        <f aca="false">D5314/10</f>
        <v>0.003</v>
      </c>
      <c r="F5314" s="29" t="n">
        <f aca="false">(E5314+Einstellungen!$B$20)*(1+Einstellungen!$B$10)</f>
        <v>22.20421</v>
      </c>
      <c r="G5314" s="21" t="str">
        <f aca="false">IF(F5314&lt;Einstellungen!$B$5,"ja","nein")</f>
        <v>ja</v>
      </c>
      <c r="H5314" s="21" t="s">
        <v>20</v>
      </c>
      <c r="I5314" s="29" t="n">
        <f aca="false">INDEX(Einstellungen!$B$27:$B$50,9)</f>
        <v>1.05</v>
      </c>
      <c r="J5314" s="29" t="n">
        <f aca="false">F5314*I5314</f>
        <v>23.3144205</v>
      </c>
    </row>
    <row r="5315" customFormat="false" ht="15" hidden="false" customHeight="false" outlineLevel="0" collapsed="false">
      <c r="A5315" s="28" t="n">
        <v>45802</v>
      </c>
      <c r="B5315" s="21" t="s">
        <v>121</v>
      </c>
      <c r="C5315" s="21" t="s">
        <v>139</v>
      </c>
      <c r="D5315" s="29" t="n">
        <v>0</v>
      </c>
      <c r="E5315" s="29" t="n">
        <f aca="false">D5315/10</f>
        <v>0</v>
      </c>
      <c r="F5315" s="29" t="n">
        <f aca="false">(E5315+Einstellungen!$B$20)*(1+Einstellungen!$B$10)</f>
        <v>22.20064</v>
      </c>
      <c r="G5315" s="21" t="str">
        <f aca="false">IF(F5315&lt;Einstellungen!$B$5,"ja","nein")</f>
        <v>ja</v>
      </c>
      <c r="H5315" s="21" t="s">
        <v>20</v>
      </c>
      <c r="I5315" s="29" t="n">
        <f aca="false">INDEX(Einstellungen!$B$27:$B$50,10)</f>
        <v>1.05</v>
      </c>
      <c r="J5315" s="29" t="n">
        <f aca="false">F5315*I5315</f>
        <v>23.310672</v>
      </c>
    </row>
    <row r="5316" customFormat="false" ht="15" hidden="false" customHeight="false" outlineLevel="0" collapsed="false">
      <c r="A5316" s="28" t="n">
        <v>45802</v>
      </c>
      <c r="B5316" s="21" t="s">
        <v>122</v>
      </c>
      <c r="C5316" s="21" t="s">
        <v>139</v>
      </c>
      <c r="D5316" s="29" t="n">
        <v>-0.61</v>
      </c>
      <c r="E5316" s="29" t="n">
        <f aca="false">D5316/10</f>
        <v>-0.061</v>
      </c>
      <c r="F5316" s="29" t="n">
        <f aca="false">(E5316+Einstellungen!$B$20)*(1+Einstellungen!$B$10)</f>
        <v>22.12805</v>
      </c>
      <c r="G5316" s="21" t="str">
        <f aca="false">IF(F5316&lt;Einstellungen!$B$5,"ja","nein")</f>
        <v>ja</v>
      </c>
      <c r="H5316" s="21" t="s">
        <v>20</v>
      </c>
      <c r="I5316" s="29" t="n">
        <f aca="false">INDEX(Einstellungen!$B$27:$B$50,11)</f>
        <v>1.05</v>
      </c>
      <c r="J5316" s="29" t="n">
        <f aca="false">F5316*I5316</f>
        <v>23.2344525</v>
      </c>
    </row>
    <row r="5317" customFormat="false" ht="15" hidden="false" customHeight="false" outlineLevel="0" collapsed="false">
      <c r="A5317" s="28" t="n">
        <v>45802</v>
      </c>
      <c r="B5317" s="21" t="s">
        <v>123</v>
      </c>
      <c r="C5317" s="21" t="s">
        <v>139</v>
      </c>
      <c r="D5317" s="29" t="n">
        <v>-0.6</v>
      </c>
      <c r="E5317" s="29" t="n">
        <f aca="false">D5317/10</f>
        <v>-0.06</v>
      </c>
      <c r="F5317" s="29" t="n">
        <f aca="false">(E5317+Einstellungen!$B$20)*(1+Einstellungen!$B$10)</f>
        <v>22.12924</v>
      </c>
      <c r="G5317" s="21" t="str">
        <f aca="false">IF(F5317&lt;Einstellungen!$B$5,"ja","nein")</f>
        <v>ja</v>
      </c>
      <c r="H5317" s="21" t="s">
        <v>20</v>
      </c>
      <c r="I5317" s="29" t="n">
        <f aca="false">INDEX(Einstellungen!$B$27:$B$50,12)</f>
        <v>1.1</v>
      </c>
      <c r="J5317" s="29" t="n">
        <f aca="false">F5317*I5317</f>
        <v>24.342164</v>
      </c>
    </row>
    <row r="5318" customFormat="false" ht="15" hidden="false" customHeight="false" outlineLevel="0" collapsed="false">
      <c r="A5318" s="28" t="n">
        <v>45802</v>
      </c>
      <c r="B5318" s="21" t="s">
        <v>124</v>
      </c>
      <c r="C5318" s="21" t="s">
        <v>139</v>
      </c>
      <c r="D5318" s="29" t="n">
        <v>-0.25</v>
      </c>
      <c r="E5318" s="29" t="n">
        <f aca="false">D5318/10</f>
        <v>-0.025</v>
      </c>
      <c r="F5318" s="29" t="n">
        <f aca="false">(E5318+Einstellungen!$B$20)*(1+Einstellungen!$B$10)</f>
        <v>22.17089</v>
      </c>
      <c r="G5318" s="21" t="str">
        <f aca="false">IF(F5318&lt;Einstellungen!$B$5,"ja","nein")</f>
        <v>ja</v>
      </c>
      <c r="H5318" s="21" t="s">
        <v>20</v>
      </c>
      <c r="I5318" s="29" t="n">
        <f aca="false">INDEX(Einstellungen!$B$27:$B$50,13)</f>
        <v>1.2</v>
      </c>
      <c r="J5318" s="29" t="n">
        <f aca="false">F5318*I5318</f>
        <v>26.605068</v>
      </c>
    </row>
    <row r="5319" customFormat="false" ht="15" hidden="false" customHeight="false" outlineLevel="0" collapsed="false">
      <c r="A5319" s="28" t="n">
        <v>45802</v>
      </c>
      <c r="B5319" s="21" t="s">
        <v>125</v>
      </c>
      <c r="C5319" s="21" t="s">
        <v>139</v>
      </c>
      <c r="D5319" s="29" t="n">
        <v>-3.19</v>
      </c>
      <c r="E5319" s="29" t="n">
        <f aca="false">D5319/10</f>
        <v>-0.319</v>
      </c>
      <c r="F5319" s="29" t="n">
        <f aca="false">(E5319+Einstellungen!$B$20)*(1+Einstellungen!$B$10)</f>
        <v>21.82103</v>
      </c>
      <c r="G5319" s="21" t="str">
        <f aca="false">IF(F5319&lt;Einstellungen!$B$5,"ja","nein")</f>
        <v>ja</v>
      </c>
      <c r="H5319" s="21" t="s">
        <v>20</v>
      </c>
      <c r="I5319" s="29" t="n">
        <f aca="false">INDEX(Einstellungen!$B$27:$B$50,14)</f>
        <v>1.15</v>
      </c>
      <c r="J5319" s="29" t="n">
        <f aca="false">F5319*I5319</f>
        <v>25.0941845</v>
      </c>
    </row>
    <row r="5320" customFormat="false" ht="15" hidden="false" customHeight="false" outlineLevel="0" collapsed="false">
      <c r="A5320" s="28" t="n">
        <v>45802</v>
      </c>
      <c r="B5320" s="21" t="s">
        <v>126</v>
      </c>
      <c r="C5320" s="21" t="s">
        <v>139</v>
      </c>
      <c r="D5320" s="29" t="n">
        <v>-5.05</v>
      </c>
      <c r="E5320" s="29" t="n">
        <f aca="false">D5320/10</f>
        <v>-0.505</v>
      </c>
      <c r="F5320" s="29" t="n">
        <f aca="false">(E5320+Einstellungen!$B$20)*(1+Einstellungen!$B$10)</f>
        <v>21.59969</v>
      </c>
      <c r="G5320" s="21" t="str">
        <f aca="false">IF(F5320&lt;Einstellungen!$B$5,"ja","nein")</f>
        <v>ja</v>
      </c>
      <c r="H5320" s="21" t="s">
        <v>20</v>
      </c>
      <c r="I5320" s="29" t="n">
        <f aca="false">INDEX(Einstellungen!$B$27:$B$50,15)</f>
        <v>1</v>
      </c>
      <c r="J5320" s="29" t="n">
        <f aca="false">F5320*I5320</f>
        <v>21.59969</v>
      </c>
    </row>
    <row r="5321" customFormat="false" ht="15" hidden="false" customHeight="false" outlineLevel="0" collapsed="false">
      <c r="A5321" s="28" t="n">
        <v>45802</v>
      </c>
      <c r="B5321" s="21" t="s">
        <v>127</v>
      </c>
      <c r="C5321" s="21" t="s">
        <v>139</v>
      </c>
      <c r="D5321" s="29" t="n">
        <v>-4.95</v>
      </c>
      <c r="E5321" s="29" t="n">
        <f aca="false">D5321/10</f>
        <v>-0.495</v>
      </c>
      <c r="F5321" s="29" t="n">
        <f aca="false">(E5321+Einstellungen!$B$20)*(1+Einstellungen!$B$10)</f>
        <v>21.61159</v>
      </c>
      <c r="G5321" s="21" t="str">
        <f aca="false">IF(F5321&lt;Einstellungen!$B$5,"ja","nein")</f>
        <v>ja</v>
      </c>
      <c r="H5321" s="21" t="s">
        <v>20</v>
      </c>
      <c r="I5321" s="29" t="n">
        <f aca="false">INDEX(Einstellungen!$B$27:$B$50,16)</f>
        <v>0.95</v>
      </c>
      <c r="J5321" s="29" t="n">
        <f aca="false">F5321*I5321</f>
        <v>20.5310105</v>
      </c>
    </row>
    <row r="5322" customFormat="false" ht="15" hidden="false" customHeight="false" outlineLevel="0" collapsed="false">
      <c r="A5322" s="28" t="n">
        <v>45802</v>
      </c>
      <c r="B5322" s="21" t="s">
        <v>128</v>
      </c>
      <c r="C5322" s="21" t="s">
        <v>139</v>
      </c>
      <c r="D5322" s="29" t="n">
        <v>-1.37</v>
      </c>
      <c r="E5322" s="29" t="n">
        <f aca="false">D5322/10</f>
        <v>-0.137</v>
      </c>
      <c r="F5322" s="29" t="n">
        <f aca="false">(E5322+Einstellungen!$B$20)*(1+Einstellungen!$B$10)</f>
        <v>22.03761</v>
      </c>
      <c r="G5322" s="21" t="str">
        <f aca="false">IF(F5322&lt;Einstellungen!$B$5,"ja","nein")</f>
        <v>ja</v>
      </c>
      <c r="H5322" s="21" t="s">
        <v>20</v>
      </c>
      <c r="I5322" s="29" t="n">
        <f aca="false">INDEX(Einstellungen!$B$27:$B$50,17)</f>
        <v>0.95</v>
      </c>
      <c r="J5322" s="29" t="n">
        <f aca="false">F5322*I5322</f>
        <v>20.9357295</v>
      </c>
    </row>
    <row r="5323" customFormat="false" ht="15" hidden="false" customHeight="false" outlineLevel="0" collapsed="false">
      <c r="A5323" s="28" t="n">
        <v>45802</v>
      </c>
      <c r="B5323" s="21" t="s">
        <v>129</v>
      </c>
      <c r="C5323" s="21" t="s">
        <v>139</v>
      </c>
      <c r="D5323" s="29" t="n">
        <v>0</v>
      </c>
      <c r="E5323" s="29" t="n">
        <f aca="false">D5323/10</f>
        <v>0</v>
      </c>
      <c r="F5323" s="29" t="n">
        <f aca="false">(E5323+Einstellungen!$B$20)*(1+Einstellungen!$B$10)</f>
        <v>22.20064</v>
      </c>
      <c r="G5323" s="21" t="str">
        <f aca="false">IF(F5323&lt;Einstellungen!$B$5,"ja","nein")</f>
        <v>ja</v>
      </c>
      <c r="H5323" s="21" t="s">
        <v>20</v>
      </c>
      <c r="I5323" s="29" t="n">
        <f aca="false">INDEX(Einstellungen!$B$27:$B$50,18)</f>
        <v>1.1</v>
      </c>
      <c r="J5323" s="29" t="n">
        <f aca="false">F5323*I5323</f>
        <v>24.420704</v>
      </c>
    </row>
    <row r="5324" customFormat="false" ht="15" hidden="false" customHeight="false" outlineLevel="0" collapsed="false">
      <c r="A5324" s="28" t="n">
        <v>45802</v>
      </c>
      <c r="B5324" s="21" t="s">
        <v>130</v>
      </c>
      <c r="C5324" s="21" t="s">
        <v>139</v>
      </c>
      <c r="D5324" s="29" t="n">
        <v>11.72</v>
      </c>
      <c r="E5324" s="29" t="n">
        <f aca="false">D5324/10</f>
        <v>1.172</v>
      </c>
      <c r="F5324" s="29" t="n">
        <f aca="false">(E5324+Einstellungen!$B$20)*(1+Einstellungen!$B$10)</f>
        <v>23.59532</v>
      </c>
      <c r="G5324" s="21" t="str">
        <f aca="false">IF(F5324&lt;Einstellungen!$B$5,"ja","nein")</f>
        <v>ja</v>
      </c>
      <c r="H5324" s="21" t="s">
        <v>20</v>
      </c>
      <c r="I5324" s="29" t="n">
        <f aca="false">INDEX(Einstellungen!$B$27:$B$50,19)</f>
        <v>1.35</v>
      </c>
      <c r="J5324" s="29" t="n">
        <f aca="false">F5324*I5324</f>
        <v>31.853682</v>
      </c>
    </row>
    <row r="5325" customFormat="false" ht="15" hidden="false" customHeight="false" outlineLevel="0" collapsed="false">
      <c r="A5325" s="28" t="n">
        <v>45802</v>
      </c>
      <c r="B5325" s="21" t="s">
        <v>131</v>
      </c>
      <c r="C5325" s="21" t="s">
        <v>139</v>
      </c>
      <c r="D5325" s="29" t="n">
        <v>92.95</v>
      </c>
      <c r="E5325" s="29" t="n">
        <f aca="false">D5325/10</f>
        <v>9.295</v>
      </c>
      <c r="F5325" s="29" t="n">
        <f aca="false">(E5325+Einstellungen!$B$20)*(1+Einstellungen!$B$10)</f>
        <v>33.26169</v>
      </c>
      <c r="G5325" s="21" t="str">
        <f aca="false">IF(F5325&lt;Einstellungen!$B$5,"ja","nein")</f>
        <v>nein</v>
      </c>
      <c r="H5325" s="21" t="s">
        <v>20</v>
      </c>
      <c r="I5325" s="29" t="n">
        <f aca="false">INDEX(Einstellungen!$B$27:$B$50,20)</f>
        <v>1.45</v>
      </c>
      <c r="J5325" s="29" t="n">
        <f aca="false">F5325*I5325</f>
        <v>48.2294505</v>
      </c>
    </row>
    <row r="5326" customFormat="false" ht="15" hidden="false" customHeight="false" outlineLevel="0" collapsed="false">
      <c r="A5326" s="28" t="n">
        <v>45802</v>
      </c>
      <c r="B5326" s="21" t="s">
        <v>132</v>
      </c>
      <c r="C5326" s="21" t="s">
        <v>139</v>
      </c>
      <c r="D5326" s="29" t="n">
        <v>100</v>
      </c>
      <c r="E5326" s="29" t="n">
        <f aca="false">D5326/10</f>
        <v>10</v>
      </c>
      <c r="F5326" s="29" t="n">
        <f aca="false">(E5326+Einstellungen!$B$20)*(1+Einstellungen!$B$10)</f>
        <v>34.10064</v>
      </c>
      <c r="G5326" s="21" t="str">
        <f aca="false">IF(F5326&lt;Einstellungen!$B$5,"ja","nein")</f>
        <v>nein</v>
      </c>
      <c r="H5326" s="21" t="s">
        <v>20</v>
      </c>
      <c r="I5326" s="29" t="n">
        <f aca="false">INDEX(Einstellungen!$B$27:$B$50,21)</f>
        <v>1.4</v>
      </c>
      <c r="J5326" s="29" t="n">
        <f aca="false">F5326*I5326</f>
        <v>47.740896</v>
      </c>
    </row>
    <row r="5327" customFormat="false" ht="15" hidden="false" customHeight="false" outlineLevel="0" collapsed="false">
      <c r="A5327" s="28" t="n">
        <v>45802</v>
      </c>
      <c r="B5327" s="21" t="s">
        <v>133</v>
      </c>
      <c r="C5327" s="21" t="s">
        <v>139</v>
      </c>
      <c r="D5327" s="29" t="n">
        <v>107.41</v>
      </c>
      <c r="E5327" s="29" t="n">
        <f aca="false">D5327/10</f>
        <v>10.741</v>
      </c>
      <c r="F5327" s="29" t="n">
        <f aca="false">(E5327+Einstellungen!$B$20)*(1+Einstellungen!$B$10)</f>
        <v>34.98243</v>
      </c>
      <c r="G5327" s="21" t="str">
        <f aca="false">IF(F5327&lt;Einstellungen!$B$5,"ja","nein")</f>
        <v>nein</v>
      </c>
      <c r="H5327" s="21" t="s">
        <v>20</v>
      </c>
      <c r="I5327" s="29" t="n">
        <f aca="false">INDEX(Einstellungen!$B$27:$B$50,22)</f>
        <v>1.25</v>
      </c>
      <c r="J5327" s="29" t="n">
        <f aca="false">F5327*I5327</f>
        <v>43.7280375</v>
      </c>
    </row>
    <row r="5328" customFormat="false" ht="15" hidden="false" customHeight="false" outlineLevel="0" collapsed="false">
      <c r="A5328" s="28" t="n">
        <v>45802</v>
      </c>
      <c r="B5328" s="21" t="s">
        <v>134</v>
      </c>
      <c r="C5328" s="21" t="s">
        <v>139</v>
      </c>
      <c r="D5328" s="29" t="n">
        <v>102.23</v>
      </c>
      <c r="E5328" s="29" t="n">
        <f aca="false">D5328/10</f>
        <v>10.223</v>
      </c>
      <c r="F5328" s="29" t="n">
        <f aca="false">(E5328+Einstellungen!$B$20)*(1+Einstellungen!$B$10)</f>
        <v>34.36601</v>
      </c>
      <c r="G5328" s="21" t="str">
        <f aca="false">IF(F5328&lt;Einstellungen!$B$5,"ja","nein")</f>
        <v>nein</v>
      </c>
      <c r="H5328" s="21" t="s">
        <v>20</v>
      </c>
      <c r="I5328" s="29" t="n">
        <f aca="false">INDEX(Einstellungen!$B$27:$B$50,23)</f>
        <v>1.05</v>
      </c>
      <c r="J5328" s="29" t="n">
        <f aca="false">F5328*I5328</f>
        <v>36.0843105</v>
      </c>
    </row>
    <row r="5329" customFormat="false" ht="15" hidden="false" customHeight="false" outlineLevel="0" collapsed="false">
      <c r="A5329" s="28" t="n">
        <v>45802</v>
      </c>
      <c r="B5329" s="21" t="s">
        <v>135</v>
      </c>
      <c r="C5329" s="21" t="s">
        <v>139</v>
      </c>
      <c r="D5329" s="29" t="n">
        <v>92.92</v>
      </c>
      <c r="E5329" s="29" t="n">
        <f aca="false">D5329/10</f>
        <v>9.292</v>
      </c>
      <c r="F5329" s="29" t="n">
        <f aca="false">(E5329+Einstellungen!$B$20)*(1+Einstellungen!$B$10)</f>
        <v>33.25812</v>
      </c>
      <c r="G5329" s="21" t="str">
        <f aca="false">IF(F5329&lt;Einstellungen!$B$5,"ja","nein")</f>
        <v>nein</v>
      </c>
      <c r="H5329" s="21" t="s">
        <v>20</v>
      </c>
      <c r="I5329" s="29" t="n">
        <f aca="false">INDEX(Einstellungen!$B$27:$B$50,24)</f>
        <v>0.8</v>
      </c>
      <c r="J5329" s="29" t="n">
        <f aca="false">F5329*I5329</f>
        <v>26.606496</v>
      </c>
    </row>
    <row r="5330" customFormat="false" ht="15" hidden="false" customHeight="false" outlineLevel="0" collapsed="false">
      <c r="A5330" s="28" t="n">
        <v>45803</v>
      </c>
      <c r="B5330" s="21" t="s">
        <v>111</v>
      </c>
      <c r="C5330" s="21" t="s">
        <v>140</v>
      </c>
      <c r="D5330" s="29" t="n">
        <v>88.13</v>
      </c>
      <c r="E5330" s="29" t="n">
        <f aca="false">D5330/10</f>
        <v>8.813</v>
      </c>
      <c r="F5330" s="29" t="n">
        <f aca="false">(E5330+Einstellungen!$B$20)*(1+Einstellungen!$B$10)</f>
        <v>32.68811</v>
      </c>
      <c r="G5330" s="21" t="str">
        <f aca="false">IF(F5330&lt;Einstellungen!$B$5,"ja","nein")</f>
        <v>nein</v>
      </c>
      <c r="H5330" s="21" t="s">
        <v>20</v>
      </c>
      <c r="I5330" s="29" t="n">
        <f aca="false">INDEX(Einstellungen!$B$27:$B$50,1)</f>
        <v>0.6</v>
      </c>
      <c r="J5330" s="29" t="n">
        <f aca="false">F5330*I5330</f>
        <v>19.612866</v>
      </c>
    </row>
    <row r="5331" customFormat="false" ht="15" hidden="false" customHeight="false" outlineLevel="0" collapsed="false">
      <c r="A5331" s="28" t="n">
        <v>45803</v>
      </c>
      <c r="B5331" s="21" t="s">
        <v>113</v>
      </c>
      <c r="C5331" s="21" t="s">
        <v>140</v>
      </c>
      <c r="D5331" s="29" t="n">
        <v>79.12</v>
      </c>
      <c r="E5331" s="29" t="n">
        <f aca="false">D5331/10</f>
        <v>7.912</v>
      </c>
      <c r="F5331" s="29" t="n">
        <f aca="false">(E5331+Einstellungen!$B$20)*(1+Einstellungen!$B$10)</f>
        <v>31.61592</v>
      </c>
      <c r="G5331" s="21" t="str">
        <f aca="false">IF(F5331&lt;Einstellungen!$B$5,"ja","nein")</f>
        <v>nein</v>
      </c>
      <c r="H5331" s="21" t="s">
        <v>20</v>
      </c>
      <c r="I5331" s="29" t="n">
        <f aca="false">INDEX(Einstellungen!$B$27:$B$50,2)</f>
        <v>0.5</v>
      </c>
      <c r="J5331" s="29" t="n">
        <f aca="false">F5331*I5331</f>
        <v>15.80796</v>
      </c>
    </row>
    <row r="5332" customFormat="false" ht="15" hidden="false" customHeight="false" outlineLevel="0" collapsed="false">
      <c r="A5332" s="28" t="n">
        <v>45803</v>
      </c>
      <c r="B5332" s="21" t="s">
        <v>114</v>
      </c>
      <c r="C5332" s="21" t="s">
        <v>140</v>
      </c>
      <c r="D5332" s="29" t="n">
        <v>73.21</v>
      </c>
      <c r="E5332" s="29" t="n">
        <f aca="false">D5332/10</f>
        <v>7.321</v>
      </c>
      <c r="F5332" s="29" t="n">
        <f aca="false">(E5332+Einstellungen!$B$20)*(1+Einstellungen!$B$10)</f>
        <v>30.91263</v>
      </c>
      <c r="G5332" s="21" t="str">
        <f aca="false">IF(F5332&lt;Einstellungen!$B$5,"ja","nein")</f>
        <v>nein</v>
      </c>
      <c r="H5332" s="21" t="s">
        <v>20</v>
      </c>
      <c r="I5332" s="29" t="n">
        <f aca="false">INDEX(Einstellungen!$B$27:$B$50,3)</f>
        <v>0.45</v>
      </c>
      <c r="J5332" s="29" t="n">
        <f aca="false">F5332*I5332</f>
        <v>13.9106835</v>
      </c>
    </row>
    <row r="5333" customFormat="false" ht="15" hidden="false" customHeight="false" outlineLevel="0" collapsed="false">
      <c r="A5333" s="28" t="n">
        <v>45803</v>
      </c>
      <c r="B5333" s="21" t="s">
        <v>115</v>
      </c>
      <c r="C5333" s="21" t="s">
        <v>140</v>
      </c>
      <c r="D5333" s="29" t="n">
        <v>71.83</v>
      </c>
      <c r="E5333" s="29" t="n">
        <f aca="false">D5333/10</f>
        <v>7.183</v>
      </c>
      <c r="F5333" s="29" t="n">
        <f aca="false">(E5333+Einstellungen!$B$20)*(1+Einstellungen!$B$10)</f>
        <v>30.74841</v>
      </c>
      <c r="G5333" s="21" t="str">
        <f aca="false">IF(F5333&lt;Einstellungen!$B$5,"ja","nein")</f>
        <v>nein</v>
      </c>
      <c r="H5333" s="21" t="s">
        <v>20</v>
      </c>
      <c r="I5333" s="29" t="n">
        <f aca="false">INDEX(Einstellungen!$B$27:$B$50,4)</f>
        <v>0.45</v>
      </c>
      <c r="J5333" s="29" t="n">
        <f aca="false">F5333*I5333</f>
        <v>13.8367845</v>
      </c>
    </row>
    <row r="5334" customFormat="false" ht="15" hidden="false" customHeight="false" outlineLevel="0" collapsed="false">
      <c r="A5334" s="28" t="n">
        <v>45803</v>
      </c>
      <c r="B5334" s="21" t="s">
        <v>116</v>
      </c>
      <c r="C5334" s="21" t="s">
        <v>140</v>
      </c>
      <c r="D5334" s="29" t="n">
        <v>76.7</v>
      </c>
      <c r="E5334" s="29" t="n">
        <f aca="false">D5334/10</f>
        <v>7.67</v>
      </c>
      <c r="F5334" s="29" t="n">
        <f aca="false">(E5334+Einstellungen!$B$20)*(1+Einstellungen!$B$10)</f>
        <v>31.32794</v>
      </c>
      <c r="G5334" s="21" t="str">
        <f aca="false">IF(F5334&lt;Einstellungen!$B$5,"ja","nein")</f>
        <v>nein</v>
      </c>
      <c r="H5334" s="21" t="s">
        <v>20</v>
      </c>
      <c r="I5334" s="29" t="n">
        <f aca="false">INDEX(Einstellungen!$B$27:$B$50,5)</f>
        <v>0.45</v>
      </c>
      <c r="J5334" s="29" t="n">
        <f aca="false">F5334*I5334</f>
        <v>14.097573</v>
      </c>
    </row>
    <row r="5335" customFormat="false" ht="15" hidden="false" customHeight="false" outlineLevel="0" collapsed="false">
      <c r="A5335" s="28" t="n">
        <v>45803</v>
      </c>
      <c r="B5335" s="21" t="s">
        <v>117</v>
      </c>
      <c r="C5335" s="21" t="s">
        <v>140</v>
      </c>
      <c r="D5335" s="29" t="n">
        <v>85.48</v>
      </c>
      <c r="E5335" s="29" t="n">
        <f aca="false">D5335/10</f>
        <v>8.548</v>
      </c>
      <c r="F5335" s="29" t="n">
        <f aca="false">(E5335+Einstellungen!$B$20)*(1+Einstellungen!$B$10)</f>
        <v>32.37276</v>
      </c>
      <c r="G5335" s="21" t="str">
        <f aca="false">IF(F5335&lt;Einstellungen!$B$5,"ja","nein")</f>
        <v>nein</v>
      </c>
      <c r="H5335" s="21" t="s">
        <v>20</v>
      </c>
      <c r="I5335" s="29" t="n">
        <f aca="false">INDEX(Einstellungen!$B$27:$B$50,6)</f>
        <v>0.5</v>
      </c>
      <c r="J5335" s="29" t="n">
        <f aca="false">F5335*I5335</f>
        <v>16.18638</v>
      </c>
    </row>
    <row r="5336" customFormat="false" ht="15" hidden="false" customHeight="false" outlineLevel="0" collapsed="false">
      <c r="A5336" s="28" t="n">
        <v>45803</v>
      </c>
      <c r="B5336" s="21" t="s">
        <v>118</v>
      </c>
      <c r="C5336" s="21" t="s">
        <v>140</v>
      </c>
      <c r="D5336" s="29" t="n">
        <v>116.2</v>
      </c>
      <c r="E5336" s="29" t="n">
        <f aca="false">D5336/10</f>
        <v>11.62</v>
      </c>
      <c r="F5336" s="29" t="n">
        <f aca="false">(E5336+Einstellungen!$B$20)*(1+Einstellungen!$B$10)</f>
        <v>36.02844</v>
      </c>
      <c r="G5336" s="21" t="str">
        <f aca="false">IF(F5336&lt;Einstellungen!$B$5,"ja","nein")</f>
        <v>nein</v>
      </c>
      <c r="H5336" s="21" t="s">
        <v>20</v>
      </c>
      <c r="I5336" s="29" t="n">
        <f aca="false">INDEX(Einstellungen!$B$27:$B$50,7)</f>
        <v>0.7</v>
      </c>
      <c r="J5336" s="29" t="n">
        <f aca="false">F5336*I5336</f>
        <v>25.219908</v>
      </c>
    </row>
    <row r="5337" customFormat="false" ht="15" hidden="false" customHeight="false" outlineLevel="0" collapsed="false">
      <c r="A5337" s="28" t="n">
        <v>45803</v>
      </c>
      <c r="B5337" s="21" t="s">
        <v>119</v>
      </c>
      <c r="C5337" s="21" t="s">
        <v>140</v>
      </c>
      <c r="D5337" s="29" t="n">
        <v>143.17</v>
      </c>
      <c r="E5337" s="29" t="n">
        <f aca="false">D5337/10</f>
        <v>14.317</v>
      </c>
      <c r="F5337" s="29" t="n">
        <f aca="false">(E5337+Einstellungen!$B$20)*(1+Einstellungen!$B$10)</f>
        <v>39.23787</v>
      </c>
      <c r="G5337" s="21" t="str">
        <f aca="false">IF(F5337&lt;Einstellungen!$B$5,"ja","nein")</f>
        <v>nein</v>
      </c>
      <c r="H5337" s="21" t="s">
        <v>20</v>
      </c>
      <c r="I5337" s="29" t="n">
        <f aca="false">INDEX(Einstellungen!$B$27:$B$50,8)</f>
        <v>0.95</v>
      </c>
      <c r="J5337" s="29" t="n">
        <f aca="false">F5337*I5337</f>
        <v>37.2759765</v>
      </c>
    </row>
    <row r="5338" customFormat="false" ht="15" hidden="false" customHeight="false" outlineLevel="0" collapsed="false">
      <c r="A5338" s="28" t="n">
        <v>45803</v>
      </c>
      <c r="B5338" s="21" t="s">
        <v>120</v>
      </c>
      <c r="C5338" s="21" t="s">
        <v>140</v>
      </c>
      <c r="D5338" s="29" t="n">
        <v>129.91</v>
      </c>
      <c r="E5338" s="29" t="n">
        <f aca="false">D5338/10</f>
        <v>12.991</v>
      </c>
      <c r="F5338" s="29" t="n">
        <f aca="false">(E5338+Einstellungen!$B$20)*(1+Einstellungen!$B$10)</f>
        <v>37.65993</v>
      </c>
      <c r="G5338" s="21" t="str">
        <f aca="false">IF(F5338&lt;Einstellungen!$B$5,"ja","nein")</f>
        <v>nein</v>
      </c>
      <c r="H5338" s="21" t="s">
        <v>20</v>
      </c>
      <c r="I5338" s="29" t="n">
        <f aca="false">INDEX(Einstellungen!$B$27:$B$50,9)</f>
        <v>1.05</v>
      </c>
      <c r="J5338" s="29" t="n">
        <f aca="false">F5338*I5338</f>
        <v>39.5429265</v>
      </c>
    </row>
    <row r="5339" customFormat="false" ht="15" hidden="false" customHeight="false" outlineLevel="0" collapsed="false">
      <c r="A5339" s="28" t="n">
        <v>45803</v>
      </c>
      <c r="B5339" s="21" t="s">
        <v>121</v>
      </c>
      <c r="C5339" s="21" t="s">
        <v>140</v>
      </c>
      <c r="D5339" s="29" t="n">
        <v>91.41</v>
      </c>
      <c r="E5339" s="29" t="n">
        <f aca="false">D5339/10</f>
        <v>9.141</v>
      </c>
      <c r="F5339" s="29" t="n">
        <f aca="false">(E5339+Einstellungen!$B$20)*(1+Einstellungen!$B$10)</f>
        <v>33.07843</v>
      </c>
      <c r="G5339" s="21" t="str">
        <f aca="false">IF(F5339&lt;Einstellungen!$B$5,"ja","nein")</f>
        <v>nein</v>
      </c>
      <c r="H5339" s="21" t="s">
        <v>20</v>
      </c>
      <c r="I5339" s="29" t="n">
        <f aca="false">INDEX(Einstellungen!$B$27:$B$50,10)</f>
        <v>1.05</v>
      </c>
      <c r="J5339" s="29" t="n">
        <f aca="false">F5339*I5339</f>
        <v>34.7323515</v>
      </c>
    </row>
    <row r="5340" customFormat="false" ht="15" hidden="false" customHeight="false" outlineLevel="0" collapsed="false">
      <c r="A5340" s="28" t="n">
        <v>45803</v>
      </c>
      <c r="B5340" s="21" t="s">
        <v>122</v>
      </c>
      <c r="C5340" s="21" t="s">
        <v>140</v>
      </c>
      <c r="D5340" s="29" t="n">
        <v>16.17</v>
      </c>
      <c r="E5340" s="29" t="n">
        <f aca="false">D5340/10</f>
        <v>1.617</v>
      </c>
      <c r="F5340" s="29" t="n">
        <f aca="false">(E5340+Einstellungen!$B$20)*(1+Einstellungen!$B$10)</f>
        <v>24.12487</v>
      </c>
      <c r="G5340" s="21" t="str">
        <f aca="false">IF(F5340&lt;Einstellungen!$B$5,"ja","nein")</f>
        <v>ja</v>
      </c>
      <c r="H5340" s="21" t="s">
        <v>20</v>
      </c>
      <c r="I5340" s="29" t="n">
        <f aca="false">INDEX(Einstellungen!$B$27:$B$50,11)</f>
        <v>1.05</v>
      </c>
      <c r="J5340" s="29" t="n">
        <f aca="false">F5340*I5340</f>
        <v>25.3311135</v>
      </c>
    </row>
    <row r="5341" customFormat="false" ht="15" hidden="false" customHeight="false" outlineLevel="0" collapsed="false">
      <c r="A5341" s="28" t="n">
        <v>45803</v>
      </c>
      <c r="B5341" s="21" t="s">
        <v>123</v>
      </c>
      <c r="C5341" s="21" t="s">
        <v>140</v>
      </c>
      <c r="D5341" s="29" t="n">
        <v>0.05</v>
      </c>
      <c r="E5341" s="29" t="n">
        <f aca="false">D5341/10</f>
        <v>0.005</v>
      </c>
      <c r="F5341" s="29" t="n">
        <f aca="false">(E5341+Einstellungen!$B$20)*(1+Einstellungen!$B$10)</f>
        <v>22.20659</v>
      </c>
      <c r="G5341" s="21" t="str">
        <f aca="false">IF(F5341&lt;Einstellungen!$B$5,"ja","nein")</f>
        <v>ja</v>
      </c>
      <c r="H5341" s="21" t="s">
        <v>20</v>
      </c>
      <c r="I5341" s="29" t="n">
        <f aca="false">INDEX(Einstellungen!$B$27:$B$50,12)</f>
        <v>1.1</v>
      </c>
      <c r="J5341" s="29" t="n">
        <f aca="false">F5341*I5341</f>
        <v>24.427249</v>
      </c>
    </row>
    <row r="5342" customFormat="false" ht="15" hidden="false" customHeight="false" outlineLevel="0" collapsed="false">
      <c r="A5342" s="28" t="n">
        <v>45803</v>
      </c>
      <c r="B5342" s="21" t="s">
        <v>124</v>
      </c>
      <c r="C5342" s="21" t="s">
        <v>140</v>
      </c>
      <c r="D5342" s="29" t="n">
        <v>-0.42</v>
      </c>
      <c r="E5342" s="29" t="n">
        <f aca="false">D5342/10</f>
        <v>-0.042</v>
      </c>
      <c r="F5342" s="29" t="n">
        <f aca="false">(E5342+Einstellungen!$B$20)*(1+Einstellungen!$B$10)</f>
        <v>22.15066</v>
      </c>
      <c r="G5342" s="21" t="str">
        <f aca="false">IF(F5342&lt;Einstellungen!$B$5,"ja","nein")</f>
        <v>ja</v>
      </c>
      <c r="H5342" s="21" t="s">
        <v>20</v>
      </c>
      <c r="I5342" s="29" t="n">
        <f aca="false">INDEX(Einstellungen!$B$27:$B$50,13)</f>
        <v>1.2</v>
      </c>
      <c r="J5342" s="29" t="n">
        <f aca="false">F5342*I5342</f>
        <v>26.580792</v>
      </c>
    </row>
    <row r="5343" customFormat="false" ht="15" hidden="false" customHeight="false" outlineLevel="0" collapsed="false">
      <c r="A5343" s="28" t="n">
        <v>45803</v>
      </c>
      <c r="B5343" s="21" t="s">
        <v>125</v>
      </c>
      <c r="C5343" s="21" t="s">
        <v>140</v>
      </c>
      <c r="D5343" s="29" t="n">
        <v>-1.45</v>
      </c>
      <c r="E5343" s="29" t="n">
        <f aca="false">D5343/10</f>
        <v>-0.145</v>
      </c>
      <c r="F5343" s="29" t="n">
        <f aca="false">(E5343+Einstellungen!$B$20)*(1+Einstellungen!$B$10)</f>
        <v>22.02809</v>
      </c>
      <c r="G5343" s="21" t="str">
        <f aca="false">IF(F5343&lt;Einstellungen!$B$5,"ja","nein")</f>
        <v>ja</v>
      </c>
      <c r="H5343" s="21" t="s">
        <v>20</v>
      </c>
      <c r="I5343" s="29" t="n">
        <f aca="false">INDEX(Einstellungen!$B$27:$B$50,14)</f>
        <v>1.15</v>
      </c>
      <c r="J5343" s="29" t="n">
        <f aca="false">F5343*I5343</f>
        <v>25.3323035</v>
      </c>
    </row>
    <row r="5344" customFormat="false" ht="15" hidden="false" customHeight="false" outlineLevel="0" collapsed="false">
      <c r="A5344" s="28" t="n">
        <v>45803</v>
      </c>
      <c r="B5344" s="21" t="s">
        <v>126</v>
      </c>
      <c r="C5344" s="21" t="s">
        <v>140</v>
      </c>
      <c r="D5344" s="29" t="n">
        <v>-1.18</v>
      </c>
      <c r="E5344" s="29" t="n">
        <f aca="false">D5344/10</f>
        <v>-0.118</v>
      </c>
      <c r="F5344" s="29" t="n">
        <f aca="false">(E5344+Einstellungen!$B$20)*(1+Einstellungen!$B$10)</f>
        <v>22.06022</v>
      </c>
      <c r="G5344" s="21" t="str">
        <f aca="false">IF(F5344&lt;Einstellungen!$B$5,"ja","nein")</f>
        <v>ja</v>
      </c>
      <c r="H5344" s="21" t="s">
        <v>20</v>
      </c>
      <c r="I5344" s="29" t="n">
        <f aca="false">INDEX(Einstellungen!$B$27:$B$50,15)</f>
        <v>1</v>
      </c>
      <c r="J5344" s="29" t="n">
        <f aca="false">F5344*I5344</f>
        <v>22.06022</v>
      </c>
    </row>
    <row r="5345" customFormat="false" ht="15" hidden="false" customHeight="false" outlineLevel="0" collapsed="false">
      <c r="A5345" s="28" t="n">
        <v>45803</v>
      </c>
      <c r="B5345" s="21" t="s">
        <v>127</v>
      </c>
      <c r="C5345" s="21" t="s">
        <v>140</v>
      </c>
      <c r="D5345" s="29" t="n">
        <v>-0.82</v>
      </c>
      <c r="E5345" s="29" t="n">
        <f aca="false">D5345/10</f>
        <v>-0.082</v>
      </c>
      <c r="F5345" s="29" t="n">
        <f aca="false">(E5345+Einstellungen!$B$20)*(1+Einstellungen!$B$10)</f>
        <v>22.10306</v>
      </c>
      <c r="G5345" s="21" t="str">
        <f aca="false">IF(F5345&lt;Einstellungen!$B$5,"ja","nein")</f>
        <v>ja</v>
      </c>
      <c r="H5345" s="21" t="s">
        <v>20</v>
      </c>
      <c r="I5345" s="29" t="n">
        <f aca="false">INDEX(Einstellungen!$B$27:$B$50,16)</f>
        <v>0.95</v>
      </c>
      <c r="J5345" s="29" t="n">
        <f aca="false">F5345*I5345</f>
        <v>20.997907</v>
      </c>
    </row>
    <row r="5346" customFormat="false" ht="15" hidden="false" customHeight="false" outlineLevel="0" collapsed="false">
      <c r="A5346" s="28" t="n">
        <v>45803</v>
      </c>
      <c r="B5346" s="21" t="s">
        <v>128</v>
      </c>
      <c r="C5346" s="21" t="s">
        <v>140</v>
      </c>
      <c r="D5346" s="29" t="n">
        <v>0</v>
      </c>
      <c r="E5346" s="29" t="n">
        <f aca="false">D5346/10</f>
        <v>0</v>
      </c>
      <c r="F5346" s="29" t="n">
        <f aca="false">(E5346+Einstellungen!$B$20)*(1+Einstellungen!$B$10)</f>
        <v>22.20064</v>
      </c>
      <c r="G5346" s="21" t="str">
        <f aca="false">IF(F5346&lt;Einstellungen!$B$5,"ja","nein")</f>
        <v>ja</v>
      </c>
      <c r="H5346" s="21" t="s">
        <v>20</v>
      </c>
      <c r="I5346" s="29" t="n">
        <f aca="false">INDEX(Einstellungen!$B$27:$B$50,17)</f>
        <v>0.95</v>
      </c>
      <c r="J5346" s="29" t="n">
        <f aca="false">F5346*I5346</f>
        <v>21.090608</v>
      </c>
    </row>
    <row r="5347" customFormat="false" ht="15" hidden="false" customHeight="false" outlineLevel="0" collapsed="false">
      <c r="A5347" s="28" t="n">
        <v>45803</v>
      </c>
      <c r="B5347" s="21" t="s">
        <v>129</v>
      </c>
      <c r="C5347" s="21" t="s">
        <v>140</v>
      </c>
      <c r="D5347" s="29" t="n">
        <v>17.65</v>
      </c>
      <c r="E5347" s="29" t="n">
        <f aca="false">D5347/10</f>
        <v>1.765</v>
      </c>
      <c r="F5347" s="29" t="n">
        <f aca="false">(E5347+Einstellungen!$B$20)*(1+Einstellungen!$B$10)</f>
        <v>24.30099</v>
      </c>
      <c r="G5347" s="21" t="str">
        <f aca="false">IF(F5347&lt;Einstellungen!$B$5,"ja","nein")</f>
        <v>ja</v>
      </c>
      <c r="H5347" s="21" t="s">
        <v>20</v>
      </c>
      <c r="I5347" s="29" t="n">
        <f aca="false">INDEX(Einstellungen!$B$27:$B$50,18)</f>
        <v>1.1</v>
      </c>
      <c r="J5347" s="29" t="n">
        <f aca="false">F5347*I5347</f>
        <v>26.731089</v>
      </c>
    </row>
    <row r="5348" customFormat="false" ht="15" hidden="false" customHeight="false" outlineLevel="0" collapsed="false">
      <c r="A5348" s="28" t="n">
        <v>45803</v>
      </c>
      <c r="B5348" s="21" t="s">
        <v>130</v>
      </c>
      <c r="C5348" s="21" t="s">
        <v>140</v>
      </c>
      <c r="D5348" s="29" t="n">
        <v>95.76</v>
      </c>
      <c r="E5348" s="29" t="n">
        <f aca="false">D5348/10</f>
        <v>9.576</v>
      </c>
      <c r="F5348" s="29" t="n">
        <f aca="false">(E5348+Einstellungen!$B$20)*(1+Einstellungen!$B$10)</f>
        <v>33.59608</v>
      </c>
      <c r="G5348" s="21" t="str">
        <f aca="false">IF(F5348&lt;Einstellungen!$B$5,"ja","nein")</f>
        <v>nein</v>
      </c>
      <c r="H5348" s="21" t="s">
        <v>20</v>
      </c>
      <c r="I5348" s="29" t="n">
        <f aca="false">INDEX(Einstellungen!$B$27:$B$50,19)</f>
        <v>1.35</v>
      </c>
      <c r="J5348" s="29" t="n">
        <f aca="false">F5348*I5348</f>
        <v>45.354708</v>
      </c>
    </row>
    <row r="5349" customFormat="false" ht="15" hidden="false" customHeight="false" outlineLevel="0" collapsed="false">
      <c r="A5349" s="28" t="n">
        <v>45803</v>
      </c>
      <c r="B5349" s="21" t="s">
        <v>131</v>
      </c>
      <c r="C5349" s="21" t="s">
        <v>140</v>
      </c>
      <c r="D5349" s="29" t="n">
        <v>119.33</v>
      </c>
      <c r="E5349" s="29" t="n">
        <f aca="false">D5349/10</f>
        <v>11.933</v>
      </c>
      <c r="F5349" s="29" t="n">
        <f aca="false">(E5349+Einstellungen!$B$20)*(1+Einstellungen!$B$10)</f>
        <v>36.40091</v>
      </c>
      <c r="G5349" s="21" t="str">
        <f aca="false">IF(F5349&lt;Einstellungen!$B$5,"ja","nein")</f>
        <v>nein</v>
      </c>
      <c r="H5349" s="21" t="s">
        <v>20</v>
      </c>
      <c r="I5349" s="29" t="n">
        <f aca="false">INDEX(Einstellungen!$B$27:$B$50,20)</f>
        <v>1.45</v>
      </c>
      <c r="J5349" s="29" t="n">
        <f aca="false">F5349*I5349</f>
        <v>52.7813195</v>
      </c>
    </row>
    <row r="5350" customFormat="false" ht="15" hidden="false" customHeight="false" outlineLevel="0" collapsed="false">
      <c r="A5350" s="28" t="n">
        <v>45803</v>
      </c>
      <c r="B5350" s="21" t="s">
        <v>132</v>
      </c>
      <c r="C5350" s="21" t="s">
        <v>140</v>
      </c>
      <c r="D5350" s="29" t="n">
        <v>169.87</v>
      </c>
      <c r="E5350" s="29" t="n">
        <f aca="false">D5350/10</f>
        <v>16.987</v>
      </c>
      <c r="F5350" s="29" t="n">
        <f aca="false">(E5350+Einstellungen!$B$20)*(1+Einstellungen!$B$10)</f>
        <v>42.41517</v>
      </c>
      <c r="G5350" s="21" t="str">
        <f aca="false">IF(F5350&lt;Einstellungen!$B$5,"ja","nein")</f>
        <v>nein</v>
      </c>
      <c r="H5350" s="21" t="s">
        <v>20</v>
      </c>
      <c r="I5350" s="29" t="n">
        <f aca="false">INDEX(Einstellungen!$B$27:$B$50,21)</f>
        <v>1.4</v>
      </c>
      <c r="J5350" s="29" t="n">
        <f aca="false">F5350*I5350</f>
        <v>59.381238</v>
      </c>
    </row>
    <row r="5351" customFormat="false" ht="15" hidden="false" customHeight="false" outlineLevel="0" collapsed="false">
      <c r="A5351" s="28" t="n">
        <v>45803</v>
      </c>
      <c r="B5351" s="21" t="s">
        <v>133</v>
      </c>
      <c r="C5351" s="21" t="s">
        <v>140</v>
      </c>
      <c r="D5351" s="29" t="n">
        <v>161.57</v>
      </c>
      <c r="E5351" s="29" t="n">
        <f aca="false">D5351/10</f>
        <v>16.157</v>
      </c>
      <c r="F5351" s="29" t="n">
        <f aca="false">(E5351+Einstellungen!$B$20)*(1+Einstellungen!$B$10)</f>
        <v>41.42747</v>
      </c>
      <c r="G5351" s="21" t="str">
        <f aca="false">IF(F5351&lt;Einstellungen!$B$5,"ja","nein")</f>
        <v>nein</v>
      </c>
      <c r="H5351" s="21" t="s">
        <v>20</v>
      </c>
      <c r="I5351" s="29" t="n">
        <f aca="false">INDEX(Einstellungen!$B$27:$B$50,22)</f>
        <v>1.25</v>
      </c>
      <c r="J5351" s="29" t="n">
        <f aca="false">F5351*I5351</f>
        <v>51.7843375</v>
      </c>
    </row>
    <row r="5352" customFormat="false" ht="15" hidden="false" customHeight="false" outlineLevel="0" collapsed="false">
      <c r="A5352" s="28" t="n">
        <v>45803</v>
      </c>
      <c r="B5352" s="21" t="s">
        <v>134</v>
      </c>
      <c r="C5352" s="21" t="s">
        <v>140</v>
      </c>
      <c r="D5352" s="29" t="n">
        <v>119.38</v>
      </c>
      <c r="E5352" s="29" t="n">
        <f aca="false">D5352/10</f>
        <v>11.938</v>
      </c>
      <c r="F5352" s="29" t="n">
        <f aca="false">(E5352+Einstellungen!$B$20)*(1+Einstellungen!$B$10)</f>
        <v>36.40686</v>
      </c>
      <c r="G5352" s="21" t="str">
        <f aca="false">IF(F5352&lt;Einstellungen!$B$5,"ja","nein")</f>
        <v>nein</v>
      </c>
      <c r="H5352" s="21" t="s">
        <v>20</v>
      </c>
      <c r="I5352" s="29" t="n">
        <f aca="false">INDEX(Einstellungen!$B$27:$B$50,23)</f>
        <v>1.05</v>
      </c>
      <c r="J5352" s="29" t="n">
        <f aca="false">F5352*I5352</f>
        <v>38.227203</v>
      </c>
    </row>
    <row r="5353" customFormat="false" ht="15" hidden="false" customHeight="false" outlineLevel="0" collapsed="false">
      <c r="A5353" s="28" t="n">
        <v>45803</v>
      </c>
      <c r="B5353" s="21" t="s">
        <v>135</v>
      </c>
      <c r="C5353" s="21" t="s">
        <v>140</v>
      </c>
      <c r="D5353" s="29" t="n">
        <v>98.86</v>
      </c>
      <c r="E5353" s="29" t="n">
        <f aca="false">D5353/10</f>
        <v>9.886</v>
      </c>
      <c r="F5353" s="29" t="n">
        <f aca="false">(E5353+Einstellungen!$B$20)*(1+Einstellungen!$B$10)</f>
        <v>33.96498</v>
      </c>
      <c r="G5353" s="21" t="str">
        <f aca="false">IF(F5353&lt;Einstellungen!$B$5,"ja","nein")</f>
        <v>nein</v>
      </c>
      <c r="H5353" s="21" t="s">
        <v>20</v>
      </c>
      <c r="I5353" s="29" t="n">
        <f aca="false">INDEX(Einstellungen!$B$27:$B$50,24)</f>
        <v>0.8</v>
      </c>
      <c r="J5353" s="29" t="n">
        <f aca="false">F5353*I5353</f>
        <v>27.171984</v>
      </c>
    </row>
    <row r="5354" customFormat="false" ht="15" hidden="false" customHeight="false" outlineLevel="0" collapsed="false">
      <c r="A5354" s="28" t="n">
        <v>45804</v>
      </c>
      <c r="B5354" s="21" t="s">
        <v>111</v>
      </c>
      <c r="C5354" s="21" t="s">
        <v>141</v>
      </c>
      <c r="D5354" s="29" t="n">
        <v>88.51</v>
      </c>
      <c r="E5354" s="29" t="n">
        <f aca="false">D5354/10</f>
        <v>8.851</v>
      </c>
      <c r="F5354" s="29" t="n">
        <f aca="false">(E5354+Einstellungen!$B$20)*(1+Einstellungen!$B$10)</f>
        <v>32.73333</v>
      </c>
      <c r="G5354" s="21" t="str">
        <f aca="false">IF(F5354&lt;Einstellungen!$B$5,"ja","nein")</f>
        <v>nein</v>
      </c>
      <c r="H5354" s="21" t="s">
        <v>20</v>
      </c>
      <c r="I5354" s="29" t="n">
        <f aca="false">INDEX(Einstellungen!$B$27:$B$50,1)</f>
        <v>0.6</v>
      </c>
      <c r="J5354" s="29" t="n">
        <f aca="false">F5354*I5354</f>
        <v>19.639998</v>
      </c>
    </row>
    <row r="5355" customFormat="false" ht="15" hidden="false" customHeight="false" outlineLevel="0" collapsed="false">
      <c r="A5355" s="28" t="n">
        <v>45804</v>
      </c>
      <c r="B5355" s="21" t="s">
        <v>113</v>
      </c>
      <c r="C5355" s="21" t="s">
        <v>141</v>
      </c>
      <c r="D5355" s="29" t="n">
        <v>73.92</v>
      </c>
      <c r="E5355" s="29" t="n">
        <f aca="false">D5355/10</f>
        <v>7.392</v>
      </c>
      <c r="F5355" s="29" t="n">
        <f aca="false">(E5355+Einstellungen!$B$20)*(1+Einstellungen!$B$10)</f>
        <v>30.99712</v>
      </c>
      <c r="G5355" s="21" t="str">
        <f aca="false">IF(F5355&lt;Einstellungen!$B$5,"ja","nein")</f>
        <v>nein</v>
      </c>
      <c r="H5355" s="21" t="s">
        <v>20</v>
      </c>
      <c r="I5355" s="29" t="n">
        <f aca="false">INDEX(Einstellungen!$B$27:$B$50,2)</f>
        <v>0.5</v>
      </c>
      <c r="J5355" s="29" t="n">
        <f aca="false">F5355*I5355</f>
        <v>15.49856</v>
      </c>
    </row>
    <row r="5356" customFormat="false" ht="15" hidden="false" customHeight="false" outlineLevel="0" collapsed="false">
      <c r="A5356" s="28" t="n">
        <v>45804</v>
      </c>
      <c r="B5356" s="21" t="s">
        <v>114</v>
      </c>
      <c r="C5356" s="21" t="s">
        <v>141</v>
      </c>
      <c r="D5356" s="29" t="n">
        <v>62.02</v>
      </c>
      <c r="E5356" s="29" t="n">
        <f aca="false">D5356/10</f>
        <v>6.202</v>
      </c>
      <c r="F5356" s="29" t="n">
        <f aca="false">(E5356+Einstellungen!$B$20)*(1+Einstellungen!$B$10)</f>
        <v>29.58102</v>
      </c>
      <c r="G5356" s="21" t="str">
        <f aca="false">IF(F5356&lt;Einstellungen!$B$5,"ja","nein")</f>
        <v>nein</v>
      </c>
      <c r="H5356" s="21" t="s">
        <v>20</v>
      </c>
      <c r="I5356" s="29" t="n">
        <f aca="false">INDEX(Einstellungen!$B$27:$B$50,3)</f>
        <v>0.45</v>
      </c>
      <c r="J5356" s="29" t="n">
        <f aca="false">F5356*I5356</f>
        <v>13.311459</v>
      </c>
    </row>
    <row r="5357" customFormat="false" ht="15" hidden="false" customHeight="false" outlineLevel="0" collapsed="false">
      <c r="A5357" s="28" t="n">
        <v>45804</v>
      </c>
      <c r="B5357" s="21" t="s">
        <v>115</v>
      </c>
      <c r="C5357" s="21" t="s">
        <v>141</v>
      </c>
      <c r="D5357" s="29" t="n">
        <v>61.98</v>
      </c>
      <c r="E5357" s="29" t="n">
        <f aca="false">D5357/10</f>
        <v>6.198</v>
      </c>
      <c r="F5357" s="29" t="n">
        <f aca="false">(E5357+Einstellungen!$B$20)*(1+Einstellungen!$B$10)</f>
        <v>29.57626</v>
      </c>
      <c r="G5357" s="21" t="str">
        <f aca="false">IF(F5357&lt;Einstellungen!$B$5,"ja","nein")</f>
        <v>nein</v>
      </c>
      <c r="H5357" s="21" t="s">
        <v>20</v>
      </c>
      <c r="I5357" s="29" t="n">
        <f aca="false">INDEX(Einstellungen!$B$27:$B$50,4)</f>
        <v>0.45</v>
      </c>
      <c r="J5357" s="29" t="n">
        <f aca="false">F5357*I5357</f>
        <v>13.309317</v>
      </c>
    </row>
    <row r="5358" customFormat="false" ht="15" hidden="false" customHeight="false" outlineLevel="0" collapsed="false">
      <c r="A5358" s="28" t="n">
        <v>45804</v>
      </c>
      <c r="B5358" s="21" t="s">
        <v>116</v>
      </c>
      <c r="C5358" s="21" t="s">
        <v>141</v>
      </c>
      <c r="D5358" s="29" t="n">
        <v>67.7</v>
      </c>
      <c r="E5358" s="29" t="n">
        <f aca="false">D5358/10</f>
        <v>6.77</v>
      </c>
      <c r="F5358" s="29" t="n">
        <f aca="false">(E5358+Einstellungen!$B$20)*(1+Einstellungen!$B$10)</f>
        <v>30.25694</v>
      </c>
      <c r="G5358" s="21" t="str">
        <f aca="false">IF(F5358&lt;Einstellungen!$B$5,"ja","nein")</f>
        <v>nein</v>
      </c>
      <c r="H5358" s="21" t="s">
        <v>20</v>
      </c>
      <c r="I5358" s="29" t="n">
        <f aca="false">INDEX(Einstellungen!$B$27:$B$50,5)</f>
        <v>0.45</v>
      </c>
      <c r="J5358" s="29" t="n">
        <f aca="false">F5358*I5358</f>
        <v>13.615623</v>
      </c>
    </row>
    <row r="5359" customFormat="false" ht="15" hidden="false" customHeight="false" outlineLevel="0" collapsed="false">
      <c r="A5359" s="28" t="n">
        <v>45804</v>
      </c>
      <c r="B5359" s="21" t="s">
        <v>117</v>
      </c>
      <c r="C5359" s="21" t="s">
        <v>141</v>
      </c>
      <c r="D5359" s="29" t="n">
        <v>62.2</v>
      </c>
      <c r="E5359" s="29" t="n">
        <f aca="false">D5359/10</f>
        <v>6.22</v>
      </c>
      <c r="F5359" s="29" t="n">
        <f aca="false">(E5359+Einstellungen!$B$20)*(1+Einstellungen!$B$10)</f>
        <v>29.60244</v>
      </c>
      <c r="G5359" s="21" t="str">
        <f aca="false">IF(F5359&lt;Einstellungen!$B$5,"ja","nein")</f>
        <v>nein</v>
      </c>
      <c r="H5359" s="21" t="s">
        <v>20</v>
      </c>
      <c r="I5359" s="29" t="n">
        <f aca="false">INDEX(Einstellungen!$B$27:$B$50,6)</f>
        <v>0.5</v>
      </c>
      <c r="J5359" s="29" t="n">
        <f aca="false">F5359*I5359</f>
        <v>14.80122</v>
      </c>
    </row>
    <row r="5360" customFormat="false" ht="15" hidden="false" customHeight="false" outlineLevel="0" collapsed="false">
      <c r="A5360" s="28" t="n">
        <v>45804</v>
      </c>
      <c r="B5360" s="21" t="s">
        <v>118</v>
      </c>
      <c r="C5360" s="21" t="s">
        <v>141</v>
      </c>
      <c r="D5360" s="29" t="n">
        <v>67.7</v>
      </c>
      <c r="E5360" s="29" t="n">
        <f aca="false">D5360/10</f>
        <v>6.77</v>
      </c>
      <c r="F5360" s="29" t="n">
        <f aca="false">(E5360+Einstellungen!$B$20)*(1+Einstellungen!$B$10)</f>
        <v>30.25694</v>
      </c>
      <c r="G5360" s="21" t="str">
        <f aca="false">IF(F5360&lt;Einstellungen!$B$5,"ja","nein")</f>
        <v>nein</v>
      </c>
      <c r="H5360" s="21" t="s">
        <v>20</v>
      </c>
      <c r="I5360" s="29" t="n">
        <f aca="false">INDEX(Einstellungen!$B$27:$B$50,7)</f>
        <v>0.7</v>
      </c>
      <c r="J5360" s="29" t="n">
        <f aca="false">F5360*I5360</f>
        <v>21.179858</v>
      </c>
    </row>
    <row r="5361" customFormat="false" ht="15" hidden="false" customHeight="false" outlineLevel="0" collapsed="false">
      <c r="A5361" s="28" t="n">
        <v>45804</v>
      </c>
      <c r="B5361" s="21" t="s">
        <v>119</v>
      </c>
      <c r="C5361" s="21" t="s">
        <v>141</v>
      </c>
      <c r="D5361" s="29" t="n">
        <v>73.9</v>
      </c>
      <c r="E5361" s="29" t="n">
        <f aca="false">D5361/10</f>
        <v>7.39</v>
      </c>
      <c r="F5361" s="29" t="n">
        <f aca="false">(E5361+Einstellungen!$B$20)*(1+Einstellungen!$B$10)</f>
        <v>30.99474</v>
      </c>
      <c r="G5361" s="21" t="str">
        <f aca="false">IF(F5361&lt;Einstellungen!$B$5,"ja","nein")</f>
        <v>nein</v>
      </c>
      <c r="H5361" s="21" t="s">
        <v>20</v>
      </c>
      <c r="I5361" s="29" t="n">
        <f aca="false">INDEX(Einstellungen!$B$27:$B$50,8)</f>
        <v>0.95</v>
      </c>
      <c r="J5361" s="29" t="n">
        <f aca="false">F5361*I5361</f>
        <v>29.445003</v>
      </c>
    </row>
    <row r="5362" customFormat="false" ht="15" hidden="false" customHeight="false" outlineLevel="0" collapsed="false">
      <c r="A5362" s="28" t="n">
        <v>45804</v>
      </c>
      <c r="B5362" s="21" t="s">
        <v>120</v>
      </c>
      <c r="C5362" s="21" t="s">
        <v>141</v>
      </c>
      <c r="D5362" s="29" t="n">
        <v>68.63</v>
      </c>
      <c r="E5362" s="29" t="n">
        <f aca="false">D5362/10</f>
        <v>6.863</v>
      </c>
      <c r="F5362" s="29" t="n">
        <f aca="false">(E5362+Einstellungen!$B$20)*(1+Einstellungen!$B$10)</f>
        <v>30.36761</v>
      </c>
      <c r="G5362" s="21" t="str">
        <f aca="false">IF(F5362&lt;Einstellungen!$B$5,"ja","nein")</f>
        <v>nein</v>
      </c>
      <c r="H5362" s="21" t="s">
        <v>20</v>
      </c>
      <c r="I5362" s="29" t="n">
        <f aca="false">INDEX(Einstellungen!$B$27:$B$50,9)</f>
        <v>1.05</v>
      </c>
      <c r="J5362" s="29" t="n">
        <f aca="false">F5362*I5362</f>
        <v>31.8859905</v>
      </c>
    </row>
    <row r="5363" customFormat="false" ht="15" hidden="false" customHeight="false" outlineLevel="0" collapsed="false">
      <c r="A5363" s="28" t="n">
        <v>45804</v>
      </c>
      <c r="B5363" s="21" t="s">
        <v>121</v>
      </c>
      <c r="C5363" s="21" t="s">
        <v>141</v>
      </c>
      <c r="D5363" s="29" t="n">
        <v>50.17</v>
      </c>
      <c r="E5363" s="29" t="n">
        <f aca="false">D5363/10</f>
        <v>5.017</v>
      </c>
      <c r="F5363" s="29" t="n">
        <f aca="false">(E5363+Einstellungen!$B$20)*(1+Einstellungen!$B$10)</f>
        <v>28.17087</v>
      </c>
      <c r="G5363" s="21" t="str">
        <f aca="false">IF(F5363&lt;Einstellungen!$B$5,"ja","nein")</f>
        <v>ja</v>
      </c>
      <c r="H5363" s="21" t="s">
        <v>20</v>
      </c>
      <c r="I5363" s="29" t="n">
        <f aca="false">INDEX(Einstellungen!$B$27:$B$50,10)</f>
        <v>1.05</v>
      </c>
      <c r="J5363" s="29" t="n">
        <f aca="false">F5363*I5363</f>
        <v>29.5794135</v>
      </c>
    </row>
    <row r="5364" customFormat="false" ht="15" hidden="false" customHeight="false" outlineLevel="0" collapsed="false">
      <c r="A5364" s="28" t="n">
        <v>45804</v>
      </c>
      <c r="B5364" s="21" t="s">
        <v>122</v>
      </c>
      <c r="C5364" s="21" t="s">
        <v>141</v>
      </c>
      <c r="D5364" s="29" t="n">
        <v>4.26</v>
      </c>
      <c r="E5364" s="29" t="n">
        <f aca="false">D5364/10</f>
        <v>0.426</v>
      </c>
      <c r="F5364" s="29" t="n">
        <f aca="false">(E5364+Einstellungen!$B$20)*(1+Einstellungen!$B$10)</f>
        <v>22.70758</v>
      </c>
      <c r="G5364" s="21" t="str">
        <f aca="false">IF(F5364&lt;Einstellungen!$B$5,"ja","nein")</f>
        <v>ja</v>
      </c>
      <c r="H5364" s="21" t="s">
        <v>20</v>
      </c>
      <c r="I5364" s="29" t="n">
        <f aca="false">INDEX(Einstellungen!$B$27:$B$50,11)</f>
        <v>1.05</v>
      </c>
      <c r="J5364" s="29" t="n">
        <f aca="false">F5364*I5364</f>
        <v>23.842959</v>
      </c>
    </row>
    <row r="5365" customFormat="false" ht="15" hidden="false" customHeight="false" outlineLevel="0" collapsed="false">
      <c r="A5365" s="28" t="n">
        <v>45804</v>
      </c>
      <c r="B5365" s="21" t="s">
        <v>123</v>
      </c>
      <c r="C5365" s="21" t="s">
        <v>141</v>
      </c>
      <c r="D5365" s="29" t="n">
        <v>3.19</v>
      </c>
      <c r="E5365" s="29" t="n">
        <f aca="false">D5365/10</f>
        <v>0.319</v>
      </c>
      <c r="F5365" s="29" t="n">
        <f aca="false">(E5365+Einstellungen!$B$20)*(1+Einstellungen!$B$10)</f>
        <v>22.58025</v>
      </c>
      <c r="G5365" s="21" t="str">
        <f aca="false">IF(F5365&lt;Einstellungen!$B$5,"ja","nein")</f>
        <v>ja</v>
      </c>
      <c r="H5365" s="21" t="s">
        <v>20</v>
      </c>
      <c r="I5365" s="29" t="n">
        <f aca="false">INDEX(Einstellungen!$B$27:$B$50,12)</f>
        <v>1.1</v>
      </c>
      <c r="J5365" s="29" t="n">
        <f aca="false">F5365*I5365</f>
        <v>24.838275</v>
      </c>
    </row>
    <row r="5366" customFormat="false" ht="15" hidden="false" customHeight="false" outlineLevel="0" collapsed="false">
      <c r="A5366" s="28" t="n">
        <v>45804</v>
      </c>
      <c r="B5366" s="21" t="s">
        <v>124</v>
      </c>
      <c r="C5366" s="21" t="s">
        <v>141</v>
      </c>
      <c r="D5366" s="29" t="n">
        <v>0.03</v>
      </c>
      <c r="E5366" s="29" t="n">
        <f aca="false">D5366/10</f>
        <v>0.003</v>
      </c>
      <c r="F5366" s="29" t="n">
        <f aca="false">(E5366+Einstellungen!$B$20)*(1+Einstellungen!$B$10)</f>
        <v>22.20421</v>
      </c>
      <c r="G5366" s="21" t="str">
        <f aca="false">IF(F5366&lt;Einstellungen!$B$5,"ja","nein")</f>
        <v>ja</v>
      </c>
      <c r="H5366" s="21" t="s">
        <v>20</v>
      </c>
      <c r="I5366" s="29" t="n">
        <f aca="false">INDEX(Einstellungen!$B$27:$B$50,13)</f>
        <v>1.2</v>
      </c>
      <c r="J5366" s="29" t="n">
        <f aca="false">F5366*I5366</f>
        <v>26.645052</v>
      </c>
    </row>
    <row r="5367" customFormat="false" ht="15" hidden="false" customHeight="false" outlineLevel="0" collapsed="false">
      <c r="A5367" s="28" t="n">
        <v>45804</v>
      </c>
      <c r="B5367" s="21" t="s">
        <v>125</v>
      </c>
      <c r="C5367" s="21" t="s">
        <v>141</v>
      </c>
      <c r="D5367" s="29" t="n">
        <v>0.02</v>
      </c>
      <c r="E5367" s="29" t="n">
        <f aca="false">D5367/10</f>
        <v>0.002</v>
      </c>
      <c r="F5367" s="29" t="n">
        <f aca="false">(E5367+Einstellungen!$B$20)*(1+Einstellungen!$B$10)</f>
        <v>22.20302</v>
      </c>
      <c r="G5367" s="21" t="str">
        <f aca="false">IF(F5367&lt;Einstellungen!$B$5,"ja","nein")</f>
        <v>ja</v>
      </c>
      <c r="H5367" s="21" t="s">
        <v>20</v>
      </c>
      <c r="I5367" s="29" t="n">
        <f aca="false">INDEX(Einstellungen!$B$27:$B$50,14)</f>
        <v>1.15</v>
      </c>
      <c r="J5367" s="29" t="n">
        <f aca="false">F5367*I5367</f>
        <v>25.533473</v>
      </c>
    </row>
    <row r="5368" customFormat="false" ht="15" hidden="false" customHeight="false" outlineLevel="0" collapsed="false">
      <c r="A5368" s="28" t="n">
        <v>45804</v>
      </c>
      <c r="B5368" s="21" t="s">
        <v>126</v>
      </c>
      <c r="C5368" s="21" t="s">
        <v>141</v>
      </c>
      <c r="D5368" s="29" t="n">
        <v>0.09</v>
      </c>
      <c r="E5368" s="29" t="n">
        <f aca="false">D5368/10</f>
        <v>0.009</v>
      </c>
      <c r="F5368" s="29" t="n">
        <f aca="false">(E5368+Einstellungen!$B$20)*(1+Einstellungen!$B$10)</f>
        <v>22.21135</v>
      </c>
      <c r="G5368" s="21" t="str">
        <f aca="false">IF(F5368&lt;Einstellungen!$B$5,"ja","nein")</f>
        <v>ja</v>
      </c>
      <c r="H5368" s="21" t="s">
        <v>20</v>
      </c>
      <c r="I5368" s="29" t="n">
        <f aca="false">INDEX(Einstellungen!$B$27:$B$50,15)</f>
        <v>1</v>
      </c>
      <c r="J5368" s="29" t="n">
        <f aca="false">F5368*I5368</f>
        <v>22.21135</v>
      </c>
    </row>
    <row r="5369" customFormat="false" ht="15" hidden="false" customHeight="false" outlineLevel="0" collapsed="false">
      <c r="A5369" s="28" t="n">
        <v>45804</v>
      </c>
      <c r="B5369" s="21" t="s">
        <v>127</v>
      </c>
      <c r="C5369" s="21" t="s">
        <v>141</v>
      </c>
      <c r="D5369" s="29" t="n">
        <v>3.14</v>
      </c>
      <c r="E5369" s="29" t="n">
        <f aca="false">D5369/10</f>
        <v>0.314</v>
      </c>
      <c r="F5369" s="29" t="n">
        <f aca="false">(E5369+Einstellungen!$B$20)*(1+Einstellungen!$B$10)</f>
        <v>22.5743</v>
      </c>
      <c r="G5369" s="21" t="str">
        <f aca="false">IF(F5369&lt;Einstellungen!$B$5,"ja","nein")</f>
        <v>ja</v>
      </c>
      <c r="H5369" s="21" t="s">
        <v>20</v>
      </c>
      <c r="I5369" s="29" t="n">
        <f aca="false">INDEX(Einstellungen!$B$27:$B$50,16)</f>
        <v>0.95</v>
      </c>
      <c r="J5369" s="29" t="n">
        <f aca="false">F5369*I5369</f>
        <v>21.445585</v>
      </c>
    </row>
    <row r="5370" customFormat="false" ht="15" hidden="false" customHeight="false" outlineLevel="0" collapsed="false">
      <c r="A5370" s="28" t="n">
        <v>45804</v>
      </c>
      <c r="B5370" s="21" t="s">
        <v>128</v>
      </c>
      <c r="C5370" s="21" t="s">
        <v>141</v>
      </c>
      <c r="D5370" s="29" t="n">
        <v>55.17</v>
      </c>
      <c r="E5370" s="29" t="n">
        <f aca="false">D5370/10</f>
        <v>5.517</v>
      </c>
      <c r="F5370" s="29" t="n">
        <f aca="false">(E5370+Einstellungen!$B$20)*(1+Einstellungen!$B$10)</f>
        <v>28.76587</v>
      </c>
      <c r="G5370" s="21" t="str">
        <f aca="false">IF(F5370&lt;Einstellungen!$B$5,"ja","nein")</f>
        <v>ja</v>
      </c>
      <c r="H5370" s="21" t="s">
        <v>20</v>
      </c>
      <c r="I5370" s="29" t="n">
        <f aca="false">INDEX(Einstellungen!$B$27:$B$50,17)</f>
        <v>0.95</v>
      </c>
      <c r="J5370" s="29" t="n">
        <f aca="false">F5370*I5370</f>
        <v>27.3275765</v>
      </c>
    </row>
    <row r="5371" customFormat="false" ht="15" hidden="false" customHeight="false" outlineLevel="0" collapsed="false">
      <c r="A5371" s="28" t="n">
        <v>45804</v>
      </c>
      <c r="B5371" s="21" t="s">
        <v>129</v>
      </c>
      <c r="C5371" s="21" t="s">
        <v>141</v>
      </c>
      <c r="D5371" s="29" t="n">
        <v>84.55</v>
      </c>
      <c r="E5371" s="29" t="n">
        <f aca="false">D5371/10</f>
        <v>8.455</v>
      </c>
      <c r="F5371" s="29" t="n">
        <f aca="false">(E5371+Einstellungen!$B$20)*(1+Einstellungen!$B$10)</f>
        <v>32.26209</v>
      </c>
      <c r="G5371" s="21" t="str">
        <f aca="false">IF(F5371&lt;Einstellungen!$B$5,"ja","nein")</f>
        <v>nein</v>
      </c>
      <c r="H5371" s="21" t="s">
        <v>20</v>
      </c>
      <c r="I5371" s="29" t="n">
        <f aca="false">INDEX(Einstellungen!$B$27:$B$50,18)</f>
        <v>1.1</v>
      </c>
      <c r="J5371" s="29" t="n">
        <f aca="false">F5371*I5371</f>
        <v>35.488299</v>
      </c>
    </row>
    <row r="5372" customFormat="false" ht="15" hidden="false" customHeight="false" outlineLevel="0" collapsed="false">
      <c r="A5372" s="28" t="n">
        <v>45804</v>
      </c>
      <c r="B5372" s="21" t="s">
        <v>130</v>
      </c>
      <c r="C5372" s="21" t="s">
        <v>141</v>
      </c>
      <c r="D5372" s="29" t="n">
        <v>103</v>
      </c>
      <c r="E5372" s="29" t="n">
        <f aca="false">D5372/10</f>
        <v>10.3</v>
      </c>
      <c r="F5372" s="29" t="n">
        <f aca="false">(E5372+Einstellungen!$B$20)*(1+Einstellungen!$B$10)</f>
        <v>34.45764</v>
      </c>
      <c r="G5372" s="21" t="str">
        <f aca="false">IF(F5372&lt;Einstellungen!$B$5,"ja","nein")</f>
        <v>nein</v>
      </c>
      <c r="H5372" s="21" t="s">
        <v>20</v>
      </c>
      <c r="I5372" s="29" t="n">
        <f aca="false">INDEX(Einstellungen!$B$27:$B$50,19)</f>
        <v>1.35</v>
      </c>
      <c r="J5372" s="29" t="n">
        <f aca="false">F5372*I5372</f>
        <v>46.517814</v>
      </c>
    </row>
    <row r="5373" customFormat="false" ht="15" hidden="false" customHeight="false" outlineLevel="0" collapsed="false">
      <c r="A5373" s="28" t="n">
        <v>45804</v>
      </c>
      <c r="B5373" s="21" t="s">
        <v>131</v>
      </c>
      <c r="C5373" s="21" t="s">
        <v>141</v>
      </c>
      <c r="D5373" s="29" t="n">
        <v>122.64</v>
      </c>
      <c r="E5373" s="29" t="n">
        <f aca="false">D5373/10</f>
        <v>12.264</v>
      </c>
      <c r="F5373" s="29" t="n">
        <f aca="false">(E5373+Einstellungen!$B$20)*(1+Einstellungen!$B$10)</f>
        <v>36.7948</v>
      </c>
      <c r="G5373" s="21" t="str">
        <f aca="false">IF(F5373&lt;Einstellungen!$B$5,"ja","nein")</f>
        <v>nein</v>
      </c>
      <c r="H5373" s="21" t="s">
        <v>20</v>
      </c>
      <c r="I5373" s="29" t="n">
        <f aca="false">INDEX(Einstellungen!$B$27:$B$50,20)</f>
        <v>1.45</v>
      </c>
      <c r="J5373" s="29" t="n">
        <f aca="false">F5373*I5373</f>
        <v>53.35246</v>
      </c>
    </row>
    <row r="5374" customFormat="false" ht="15" hidden="false" customHeight="false" outlineLevel="0" collapsed="false">
      <c r="A5374" s="28" t="n">
        <v>45804</v>
      </c>
      <c r="B5374" s="21" t="s">
        <v>132</v>
      </c>
      <c r="C5374" s="21" t="s">
        <v>141</v>
      </c>
      <c r="D5374" s="29" t="n">
        <v>137.6</v>
      </c>
      <c r="E5374" s="29" t="n">
        <f aca="false">D5374/10</f>
        <v>13.76</v>
      </c>
      <c r="F5374" s="29" t="n">
        <f aca="false">(E5374+Einstellungen!$B$20)*(1+Einstellungen!$B$10)</f>
        <v>38.57504</v>
      </c>
      <c r="G5374" s="21" t="str">
        <f aca="false">IF(F5374&lt;Einstellungen!$B$5,"ja","nein")</f>
        <v>nein</v>
      </c>
      <c r="H5374" s="21" t="s">
        <v>20</v>
      </c>
      <c r="I5374" s="29" t="n">
        <f aca="false">INDEX(Einstellungen!$B$27:$B$50,21)</f>
        <v>1.4</v>
      </c>
      <c r="J5374" s="29" t="n">
        <f aca="false">F5374*I5374</f>
        <v>54.005056</v>
      </c>
    </row>
    <row r="5375" customFormat="false" ht="15" hidden="false" customHeight="false" outlineLevel="0" collapsed="false">
      <c r="A5375" s="28" t="n">
        <v>45804</v>
      </c>
      <c r="B5375" s="21" t="s">
        <v>133</v>
      </c>
      <c r="C5375" s="21" t="s">
        <v>141</v>
      </c>
      <c r="D5375" s="29" t="n">
        <v>111.16</v>
      </c>
      <c r="E5375" s="29" t="n">
        <f aca="false">D5375/10</f>
        <v>11.116</v>
      </c>
      <c r="F5375" s="29" t="n">
        <f aca="false">(E5375+Einstellungen!$B$20)*(1+Einstellungen!$B$10)</f>
        <v>35.42868</v>
      </c>
      <c r="G5375" s="21" t="str">
        <f aca="false">IF(F5375&lt;Einstellungen!$B$5,"ja","nein")</f>
        <v>nein</v>
      </c>
      <c r="H5375" s="21" t="s">
        <v>20</v>
      </c>
      <c r="I5375" s="29" t="n">
        <f aca="false">INDEX(Einstellungen!$B$27:$B$50,22)</f>
        <v>1.25</v>
      </c>
      <c r="J5375" s="29" t="n">
        <f aca="false">F5375*I5375</f>
        <v>44.28585</v>
      </c>
    </row>
    <row r="5376" customFormat="false" ht="15" hidden="false" customHeight="false" outlineLevel="0" collapsed="false">
      <c r="A5376" s="28" t="n">
        <v>45804</v>
      </c>
      <c r="B5376" s="21" t="s">
        <v>134</v>
      </c>
      <c r="C5376" s="21" t="s">
        <v>141</v>
      </c>
      <c r="D5376" s="29" t="n">
        <v>100.34</v>
      </c>
      <c r="E5376" s="29" t="n">
        <f aca="false">D5376/10</f>
        <v>10.034</v>
      </c>
      <c r="F5376" s="29" t="n">
        <f aca="false">(E5376+Einstellungen!$B$20)*(1+Einstellungen!$B$10)</f>
        <v>34.1411</v>
      </c>
      <c r="G5376" s="21" t="str">
        <f aca="false">IF(F5376&lt;Einstellungen!$B$5,"ja","nein")</f>
        <v>nein</v>
      </c>
      <c r="H5376" s="21" t="s">
        <v>20</v>
      </c>
      <c r="I5376" s="29" t="n">
        <f aca="false">INDEX(Einstellungen!$B$27:$B$50,23)</f>
        <v>1.05</v>
      </c>
      <c r="J5376" s="29" t="n">
        <f aca="false">F5376*I5376</f>
        <v>35.848155</v>
      </c>
    </row>
    <row r="5377" customFormat="false" ht="15" hidden="false" customHeight="false" outlineLevel="0" collapsed="false">
      <c r="A5377" s="28" t="n">
        <v>45804</v>
      </c>
      <c r="B5377" s="21" t="s">
        <v>135</v>
      </c>
      <c r="C5377" s="21" t="s">
        <v>141</v>
      </c>
      <c r="D5377" s="29" t="n">
        <v>82.41</v>
      </c>
      <c r="E5377" s="29" t="n">
        <f aca="false">D5377/10</f>
        <v>8.241</v>
      </c>
      <c r="F5377" s="29" t="n">
        <f aca="false">(E5377+Einstellungen!$B$20)*(1+Einstellungen!$B$10)</f>
        <v>32.00743</v>
      </c>
      <c r="G5377" s="21" t="str">
        <f aca="false">IF(F5377&lt;Einstellungen!$B$5,"ja","nein")</f>
        <v>nein</v>
      </c>
      <c r="H5377" s="21" t="s">
        <v>20</v>
      </c>
      <c r="I5377" s="29" t="n">
        <f aca="false">INDEX(Einstellungen!$B$27:$B$50,24)</f>
        <v>0.8</v>
      </c>
      <c r="J5377" s="29" t="n">
        <f aca="false">F5377*I5377</f>
        <v>25.605944</v>
      </c>
    </row>
    <row r="5378" customFormat="false" ht="15" hidden="false" customHeight="false" outlineLevel="0" collapsed="false">
      <c r="A5378" s="28" t="n">
        <v>45805</v>
      </c>
      <c r="B5378" s="21" t="s">
        <v>111</v>
      </c>
      <c r="C5378" s="21" t="s">
        <v>112</v>
      </c>
      <c r="D5378" s="29" t="n">
        <v>76.43</v>
      </c>
      <c r="E5378" s="29" t="n">
        <f aca="false">D5378/10</f>
        <v>7.643</v>
      </c>
      <c r="F5378" s="29" t="n">
        <f aca="false">(E5378+Einstellungen!$B$20)*(1+Einstellungen!$B$10)</f>
        <v>31.29581</v>
      </c>
      <c r="G5378" s="21" t="str">
        <f aca="false">IF(F5378&lt;Einstellungen!$B$5,"ja","nein")</f>
        <v>nein</v>
      </c>
      <c r="H5378" s="21" t="s">
        <v>20</v>
      </c>
      <c r="I5378" s="29" t="n">
        <f aca="false">INDEX(Einstellungen!$B$27:$B$50,1)</f>
        <v>0.6</v>
      </c>
      <c r="J5378" s="29" t="n">
        <f aca="false">F5378*I5378</f>
        <v>18.777486</v>
      </c>
    </row>
    <row r="5379" customFormat="false" ht="15" hidden="false" customHeight="false" outlineLevel="0" collapsed="false">
      <c r="A5379" s="28" t="n">
        <v>45805</v>
      </c>
      <c r="B5379" s="21" t="s">
        <v>113</v>
      </c>
      <c r="C5379" s="21" t="s">
        <v>112</v>
      </c>
      <c r="D5379" s="29" t="n">
        <v>69.01</v>
      </c>
      <c r="E5379" s="29" t="n">
        <f aca="false">D5379/10</f>
        <v>6.901</v>
      </c>
      <c r="F5379" s="29" t="n">
        <f aca="false">(E5379+Einstellungen!$B$20)*(1+Einstellungen!$B$10)</f>
        <v>30.41283</v>
      </c>
      <c r="G5379" s="21" t="str">
        <f aca="false">IF(F5379&lt;Einstellungen!$B$5,"ja","nein")</f>
        <v>nein</v>
      </c>
      <c r="H5379" s="21" t="s">
        <v>20</v>
      </c>
      <c r="I5379" s="29" t="n">
        <f aca="false">INDEX(Einstellungen!$B$27:$B$50,2)</f>
        <v>0.5</v>
      </c>
      <c r="J5379" s="29" t="n">
        <f aca="false">F5379*I5379</f>
        <v>15.206415</v>
      </c>
    </row>
    <row r="5380" customFormat="false" ht="15" hidden="false" customHeight="false" outlineLevel="0" collapsed="false">
      <c r="A5380" s="28" t="n">
        <v>45805</v>
      </c>
      <c r="B5380" s="21" t="s">
        <v>114</v>
      </c>
      <c r="C5380" s="21" t="s">
        <v>112</v>
      </c>
      <c r="D5380" s="29" t="n">
        <v>67.39</v>
      </c>
      <c r="E5380" s="29" t="n">
        <f aca="false">D5380/10</f>
        <v>6.739</v>
      </c>
      <c r="F5380" s="29" t="n">
        <f aca="false">(E5380+Einstellungen!$B$20)*(1+Einstellungen!$B$10)</f>
        <v>30.22005</v>
      </c>
      <c r="G5380" s="21" t="str">
        <f aca="false">IF(F5380&lt;Einstellungen!$B$5,"ja","nein")</f>
        <v>nein</v>
      </c>
      <c r="H5380" s="21" t="s">
        <v>20</v>
      </c>
      <c r="I5380" s="29" t="n">
        <f aca="false">INDEX(Einstellungen!$B$27:$B$50,3)</f>
        <v>0.45</v>
      </c>
      <c r="J5380" s="29" t="n">
        <f aca="false">F5380*I5380</f>
        <v>13.5990225</v>
      </c>
    </row>
    <row r="5381" customFormat="false" ht="15" hidden="false" customHeight="false" outlineLevel="0" collapsed="false">
      <c r="A5381" s="28" t="n">
        <v>45805</v>
      </c>
      <c r="B5381" s="21" t="s">
        <v>115</v>
      </c>
      <c r="C5381" s="21" t="s">
        <v>112</v>
      </c>
      <c r="D5381" s="29" t="n">
        <v>61.01</v>
      </c>
      <c r="E5381" s="29" t="n">
        <f aca="false">D5381/10</f>
        <v>6.101</v>
      </c>
      <c r="F5381" s="29" t="n">
        <f aca="false">(E5381+Einstellungen!$B$20)*(1+Einstellungen!$B$10)</f>
        <v>29.46083</v>
      </c>
      <c r="G5381" s="21" t="str">
        <f aca="false">IF(F5381&lt;Einstellungen!$B$5,"ja","nein")</f>
        <v>nein</v>
      </c>
      <c r="H5381" s="21" t="s">
        <v>20</v>
      </c>
      <c r="I5381" s="29" t="n">
        <f aca="false">INDEX(Einstellungen!$B$27:$B$50,4)</f>
        <v>0.45</v>
      </c>
      <c r="J5381" s="29" t="n">
        <f aca="false">F5381*I5381</f>
        <v>13.2573735</v>
      </c>
    </row>
    <row r="5382" customFormat="false" ht="15" hidden="false" customHeight="false" outlineLevel="0" collapsed="false">
      <c r="A5382" s="28" t="n">
        <v>45805</v>
      </c>
      <c r="B5382" s="21" t="s">
        <v>116</v>
      </c>
      <c r="C5382" s="21" t="s">
        <v>112</v>
      </c>
      <c r="D5382" s="29" t="n">
        <v>65.19</v>
      </c>
      <c r="E5382" s="29" t="n">
        <f aca="false">D5382/10</f>
        <v>6.519</v>
      </c>
      <c r="F5382" s="29" t="n">
        <f aca="false">(E5382+Einstellungen!$B$20)*(1+Einstellungen!$B$10)</f>
        <v>29.95825</v>
      </c>
      <c r="G5382" s="21" t="str">
        <f aca="false">IF(F5382&lt;Einstellungen!$B$5,"ja","nein")</f>
        <v>nein</v>
      </c>
      <c r="H5382" s="21" t="s">
        <v>20</v>
      </c>
      <c r="I5382" s="29" t="n">
        <f aca="false">INDEX(Einstellungen!$B$27:$B$50,5)</f>
        <v>0.45</v>
      </c>
      <c r="J5382" s="29" t="n">
        <f aca="false">F5382*I5382</f>
        <v>13.4812125</v>
      </c>
    </row>
    <row r="5383" customFormat="false" ht="15" hidden="false" customHeight="false" outlineLevel="0" collapsed="false">
      <c r="A5383" s="28" t="n">
        <v>45805</v>
      </c>
      <c r="B5383" s="21" t="s">
        <v>117</v>
      </c>
      <c r="C5383" s="21" t="s">
        <v>112</v>
      </c>
      <c r="D5383" s="29" t="n">
        <v>72.52</v>
      </c>
      <c r="E5383" s="29" t="n">
        <f aca="false">D5383/10</f>
        <v>7.252</v>
      </c>
      <c r="F5383" s="29" t="n">
        <f aca="false">(E5383+Einstellungen!$B$20)*(1+Einstellungen!$B$10)</f>
        <v>30.83052</v>
      </c>
      <c r="G5383" s="21" t="str">
        <f aca="false">IF(F5383&lt;Einstellungen!$B$5,"ja","nein")</f>
        <v>nein</v>
      </c>
      <c r="H5383" s="21" t="s">
        <v>20</v>
      </c>
      <c r="I5383" s="29" t="n">
        <f aca="false">INDEX(Einstellungen!$B$27:$B$50,6)</f>
        <v>0.5</v>
      </c>
      <c r="J5383" s="29" t="n">
        <f aca="false">F5383*I5383</f>
        <v>15.41526</v>
      </c>
    </row>
    <row r="5384" customFormat="false" ht="15" hidden="false" customHeight="false" outlineLevel="0" collapsed="false">
      <c r="A5384" s="28" t="n">
        <v>45805</v>
      </c>
      <c r="B5384" s="21" t="s">
        <v>118</v>
      </c>
      <c r="C5384" s="21" t="s">
        <v>112</v>
      </c>
      <c r="D5384" s="29" t="n">
        <v>92.85</v>
      </c>
      <c r="E5384" s="29" t="n">
        <f aca="false">D5384/10</f>
        <v>9.285</v>
      </c>
      <c r="F5384" s="29" t="n">
        <f aca="false">(E5384+Einstellungen!$B$20)*(1+Einstellungen!$B$10)</f>
        <v>33.24979</v>
      </c>
      <c r="G5384" s="21" t="str">
        <f aca="false">IF(F5384&lt;Einstellungen!$B$5,"ja","nein")</f>
        <v>nein</v>
      </c>
      <c r="H5384" s="21" t="s">
        <v>20</v>
      </c>
      <c r="I5384" s="29" t="n">
        <f aca="false">INDEX(Einstellungen!$B$27:$B$50,7)</f>
        <v>0.7</v>
      </c>
      <c r="J5384" s="29" t="n">
        <f aca="false">F5384*I5384</f>
        <v>23.274853</v>
      </c>
    </row>
    <row r="5385" customFormat="false" ht="15" hidden="false" customHeight="false" outlineLevel="0" collapsed="false">
      <c r="A5385" s="28" t="n">
        <v>45805</v>
      </c>
      <c r="B5385" s="21" t="s">
        <v>119</v>
      </c>
      <c r="C5385" s="21" t="s">
        <v>112</v>
      </c>
      <c r="D5385" s="29" t="n">
        <v>100.09</v>
      </c>
      <c r="E5385" s="29" t="n">
        <f aca="false">D5385/10</f>
        <v>10.009</v>
      </c>
      <c r="F5385" s="29" t="n">
        <f aca="false">(E5385+Einstellungen!$B$20)*(1+Einstellungen!$B$10)</f>
        <v>34.11135</v>
      </c>
      <c r="G5385" s="21" t="str">
        <f aca="false">IF(F5385&lt;Einstellungen!$B$5,"ja","nein")</f>
        <v>nein</v>
      </c>
      <c r="H5385" s="21" t="s">
        <v>20</v>
      </c>
      <c r="I5385" s="29" t="n">
        <f aca="false">INDEX(Einstellungen!$B$27:$B$50,8)</f>
        <v>0.95</v>
      </c>
      <c r="J5385" s="29" t="n">
        <f aca="false">F5385*I5385</f>
        <v>32.4057825</v>
      </c>
    </row>
    <row r="5386" customFormat="false" ht="15" hidden="false" customHeight="false" outlineLevel="0" collapsed="false">
      <c r="A5386" s="28" t="n">
        <v>45805</v>
      </c>
      <c r="B5386" s="21" t="s">
        <v>120</v>
      </c>
      <c r="C5386" s="21" t="s">
        <v>112</v>
      </c>
      <c r="D5386" s="29" t="n">
        <v>95</v>
      </c>
      <c r="E5386" s="29" t="n">
        <f aca="false">D5386/10</f>
        <v>9.5</v>
      </c>
      <c r="F5386" s="29" t="n">
        <f aca="false">(E5386+Einstellungen!$B$20)*(1+Einstellungen!$B$10)</f>
        <v>33.50564</v>
      </c>
      <c r="G5386" s="21" t="str">
        <f aca="false">IF(F5386&lt;Einstellungen!$B$5,"ja","nein")</f>
        <v>nein</v>
      </c>
      <c r="H5386" s="21" t="s">
        <v>20</v>
      </c>
      <c r="I5386" s="29" t="n">
        <f aca="false">INDEX(Einstellungen!$B$27:$B$50,9)</f>
        <v>1.05</v>
      </c>
      <c r="J5386" s="29" t="n">
        <f aca="false">F5386*I5386</f>
        <v>35.180922</v>
      </c>
    </row>
    <row r="5387" customFormat="false" ht="15" hidden="false" customHeight="false" outlineLevel="0" collapsed="false">
      <c r="A5387" s="28" t="n">
        <v>45805</v>
      </c>
      <c r="B5387" s="21" t="s">
        <v>121</v>
      </c>
      <c r="C5387" s="21" t="s">
        <v>112</v>
      </c>
      <c r="D5387" s="29" t="n">
        <v>90</v>
      </c>
      <c r="E5387" s="29" t="n">
        <f aca="false">D5387/10</f>
        <v>9</v>
      </c>
      <c r="F5387" s="29" t="n">
        <f aca="false">(E5387+Einstellungen!$B$20)*(1+Einstellungen!$B$10)</f>
        <v>32.91064</v>
      </c>
      <c r="G5387" s="21" t="str">
        <f aca="false">IF(F5387&lt;Einstellungen!$B$5,"ja","nein")</f>
        <v>nein</v>
      </c>
      <c r="H5387" s="21" t="s">
        <v>20</v>
      </c>
      <c r="I5387" s="29" t="n">
        <f aca="false">INDEX(Einstellungen!$B$27:$B$50,10)</f>
        <v>1.05</v>
      </c>
      <c r="J5387" s="29" t="n">
        <f aca="false">F5387*I5387</f>
        <v>34.556172</v>
      </c>
    </row>
    <row r="5388" customFormat="false" ht="15" hidden="false" customHeight="false" outlineLevel="0" collapsed="false">
      <c r="A5388" s="28" t="n">
        <v>45805</v>
      </c>
      <c r="B5388" s="21" t="s">
        <v>122</v>
      </c>
      <c r="C5388" s="21" t="s">
        <v>112</v>
      </c>
      <c r="D5388" s="29" t="n">
        <v>76.48</v>
      </c>
      <c r="E5388" s="29" t="n">
        <f aca="false">D5388/10</f>
        <v>7.648</v>
      </c>
      <c r="F5388" s="29" t="n">
        <f aca="false">(E5388+Einstellungen!$B$20)*(1+Einstellungen!$B$10)</f>
        <v>31.30176</v>
      </c>
      <c r="G5388" s="21" t="str">
        <f aca="false">IF(F5388&lt;Einstellungen!$B$5,"ja","nein")</f>
        <v>nein</v>
      </c>
      <c r="H5388" s="21" t="s">
        <v>20</v>
      </c>
      <c r="I5388" s="29" t="n">
        <f aca="false">INDEX(Einstellungen!$B$27:$B$50,11)</f>
        <v>1.05</v>
      </c>
      <c r="J5388" s="29" t="n">
        <f aca="false">F5388*I5388</f>
        <v>32.866848</v>
      </c>
    </row>
    <row r="5389" customFormat="false" ht="15" hidden="false" customHeight="false" outlineLevel="0" collapsed="false">
      <c r="A5389" s="28" t="n">
        <v>45805</v>
      </c>
      <c r="B5389" s="21" t="s">
        <v>123</v>
      </c>
      <c r="C5389" s="21" t="s">
        <v>112</v>
      </c>
      <c r="D5389" s="29" t="n">
        <v>71.46</v>
      </c>
      <c r="E5389" s="29" t="n">
        <f aca="false">D5389/10</f>
        <v>7.146</v>
      </c>
      <c r="F5389" s="29" t="n">
        <f aca="false">(E5389+Einstellungen!$B$20)*(1+Einstellungen!$B$10)</f>
        <v>30.70438</v>
      </c>
      <c r="G5389" s="21" t="str">
        <f aca="false">IF(F5389&lt;Einstellungen!$B$5,"ja","nein")</f>
        <v>nein</v>
      </c>
      <c r="H5389" s="21" t="s">
        <v>20</v>
      </c>
      <c r="I5389" s="29" t="n">
        <f aca="false">INDEX(Einstellungen!$B$27:$B$50,12)</f>
        <v>1.1</v>
      </c>
      <c r="J5389" s="29" t="n">
        <f aca="false">F5389*I5389</f>
        <v>33.774818</v>
      </c>
    </row>
    <row r="5390" customFormat="false" ht="15" hidden="false" customHeight="false" outlineLevel="0" collapsed="false">
      <c r="A5390" s="28" t="n">
        <v>45805</v>
      </c>
      <c r="B5390" s="21" t="s">
        <v>124</v>
      </c>
      <c r="C5390" s="21" t="s">
        <v>112</v>
      </c>
      <c r="D5390" s="29" t="n">
        <v>65.67</v>
      </c>
      <c r="E5390" s="29" t="n">
        <f aca="false">D5390/10</f>
        <v>6.567</v>
      </c>
      <c r="F5390" s="29" t="n">
        <f aca="false">(E5390+Einstellungen!$B$20)*(1+Einstellungen!$B$10)</f>
        <v>30.01537</v>
      </c>
      <c r="G5390" s="21" t="str">
        <f aca="false">IF(F5390&lt;Einstellungen!$B$5,"ja","nein")</f>
        <v>nein</v>
      </c>
      <c r="H5390" s="21" t="s">
        <v>20</v>
      </c>
      <c r="I5390" s="29" t="n">
        <f aca="false">INDEX(Einstellungen!$B$27:$B$50,13)</f>
        <v>1.2</v>
      </c>
      <c r="J5390" s="29" t="n">
        <f aca="false">F5390*I5390</f>
        <v>36.018444</v>
      </c>
    </row>
    <row r="5391" customFormat="false" ht="15" hidden="false" customHeight="false" outlineLevel="0" collapsed="false">
      <c r="A5391" s="28" t="n">
        <v>45805</v>
      </c>
      <c r="B5391" s="21" t="s">
        <v>125</v>
      </c>
      <c r="C5391" s="21" t="s">
        <v>112</v>
      </c>
      <c r="D5391" s="29" t="n">
        <v>58.03</v>
      </c>
      <c r="E5391" s="29" t="n">
        <f aca="false">D5391/10</f>
        <v>5.803</v>
      </c>
      <c r="F5391" s="29" t="n">
        <f aca="false">(E5391+Einstellungen!$B$20)*(1+Einstellungen!$B$10)</f>
        <v>29.10621</v>
      </c>
      <c r="G5391" s="21" t="str">
        <f aca="false">IF(F5391&lt;Einstellungen!$B$5,"ja","nein")</f>
        <v>nein</v>
      </c>
      <c r="H5391" s="21" t="s">
        <v>20</v>
      </c>
      <c r="I5391" s="29" t="n">
        <f aca="false">INDEX(Einstellungen!$B$27:$B$50,14)</f>
        <v>1.15</v>
      </c>
      <c r="J5391" s="29" t="n">
        <f aca="false">F5391*I5391</f>
        <v>33.4721415</v>
      </c>
    </row>
    <row r="5392" customFormat="false" ht="15" hidden="false" customHeight="false" outlineLevel="0" collapsed="false">
      <c r="A5392" s="28" t="n">
        <v>45805</v>
      </c>
      <c r="B5392" s="21" t="s">
        <v>126</v>
      </c>
      <c r="C5392" s="21" t="s">
        <v>112</v>
      </c>
      <c r="D5392" s="29" t="n">
        <v>53.21</v>
      </c>
      <c r="E5392" s="29" t="n">
        <f aca="false">D5392/10</f>
        <v>5.321</v>
      </c>
      <c r="F5392" s="29" t="n">
        <f aca="false">(E5392+Einstellungen!$B$20)*(1+Einstellungen!$B$10)</f>
        <v>28.53263</v>
      </c>
      <c r="G5392" s="21" t="str">
        <f aca="false">IF(F5392&lt;Einstellungen!$B$5,"ja","nein")</f>
        <v>ja</v>
      </c>
      <c r="H5392" s="21" t="s">
        <v>20</v>
      </c>
      <c r="I5392" s="29" t="n">
        <f aca="false">INDEX(Einstellungen!$B$27:$B$50,15)</f>
        <v>1</v>
      </c>
      <c r="J5392" s="29" t="n">
        <f aca="false">F5392*I5392</f>
        <v>28.53263</v>
      </c>
    </row>
    <row r="5393" customFormat="false" ht="15" hidden="false" customHeight="false" outlineLevel="0" collapsed="false">
      <c r="A5393" s="28" t="n">
        <v>45805</v>
      </c>
      <c r="B5393" s="21" t="s">
        <v>127</v>
      </c>
      <c r="C5393" s="21" t="s">
        <v>112</v>
      </c>
      <c r="D5393" s="29" t="n">
        <v>42.1</v>
      </c>
      <c r="E5393" s="29" t="n">
        <f aca="false">D5393/10</f>
        <v>4.21</v>
      </c>
      <c r="F5393" s="29" t="n">
        <f aca="false">(E5393+Einstellungen!$B$20)*(1+Einstellungen!$B$10)</f>
        <v>27.21054</v>
      </c>
      <c r="G5393" s="21" t="str">
        <f aca="false">IF(F5393&lt;Einstellungen!$B$5,"ja","nein")</f>
        <v>ja</v>
      </c>
      <c r="H5393" s="21" t="s">
        <v>20</v>
      </c>
      <c r="I5393" s="29" t="n">
        <f aca="false">INDEX(Einstellungen!$B$27:$B$50,16)</f>
        <v>0.95</v>
      </c>
      <c r="J5393" s="29" t="n">
        <f aca="false">F5393*I5393</f>
        <v>25.850013</v>
      </c>
    </row>
    <row r="5394" customFormat="false" ht="15" hidden="false" customHeight="false" outlineLevel="0" collapsed="false">
      <c r="A5394" s="28" t="n">
        <v>45805</v>
      </c>
      <c r="B5394" s="21" t="s">
        <v>128</v>
      </c>
      <c r="C5394" s="21" t="s">
        <v>112</v>
      </c>
      <c r="D5394" s="29" t="n">
        <v>67.28</v>
      </c>
      <c r="E5394" s="29" t="n">
        <f aca="false">D5394/10</f>
        <v>6.728</v>
      </c>
      <c r="F5394" s="29" t="n">
        <f aca="false">(E5394+Einstellungen!$B$20)*(1+Einstellungen!$B$10)</f>
        <v>30.20696</v>
      </c>
      <c r="G5394" s="21" t="str">
        <f aca="false">IF(F5394&lt;Einstellungen!$B$5,"ja","nein")</f>
        <v>nein</v>
      </c>
      <c r="H5394" s="21" t="s">
        <v>20</v>
      </c>
      <c r="I5394" s="29" t="n">
        <f aca="false">INDEX(Einstellungen!$B$27:$B$50,17)</f>
        <v>0.95</v>
      </c>
      <c r="J5394" s="29" t="n">
        <f aca="false">F5394*I5394</f>
        <v>28.696612</v>
      </c>
    </row>
    <row r="5395" customFormat="false" ht="15" hidden="false" customHeight="false" outlineLevel="0" collapsed="false">
      <c r="A5395" s="28" t="n">
        <v>45805</v>
      </c>
      <c r="B5395" s="21" t="s">
        <v>129</v>
      </c>
      <c r="C5395" s="21" t="s">
        <v>112</v>
      </c>
      <c r="D5395" s="29" t="n">
        <v>83.7</v>
      </c>
      <c r="E5395" s="29" t="n">
        <f aca="false">D5395/10</f>
        <v>8.37</v>
      </c>
      <c r="F5395" s="29" t="n">
        <f aca="false">(E5395+Einstellungen!$B$20)*(1+Einstellungen!$B$10)</f>
        <v>32.16094</v>
      </c>
      <c r="G5395" s="21" t="str">
        <f aca="false">IF(F5395&lt;Einstellungen!$B$5,"ja","nein")</f>
        <v>nein</v>
      </c>
      <c r="H5395" s="21" t="s">
        <v>20</v>
      </c>
      <c r="I5395" s="29" t="n">
        <f aca="false">INDEX(Einstellungen!$B$27:$B$50,18)</f>
        <v>1.1</v>
      </c>
      <c r="J5395" s="29" t="n">
        <f aca="false">F5395*I5395</f>
        <v>35.377034</v>
      </c>
    </row>
    <row r="5396" customFormat="false" ht="15" hidden="false" customHeight="false" outlineLevel="0" collapsed="false">
      <c r="A5396" s="28" t="n">
        <v>45805</v>
      </c>
      <c r="B5396" s="21" t="s">
        <v>130</v>
      </c>
      <c r="C5396" s="21" t="s">
        <v>112</v>
      </c>
      <c r="D5396" s="29" t="n">
        <v>94.99</v>
      </c>
      <c r="E5396" s="29" t="n">
        <f aca="false">D5396/10</f>
        <v>9.499</v>
      </c>
      <c r="F5396" s="29" t="n">
        <f aca="false">(E5396+Einstellungen!$B$20)*(1+Einstellungen!$B$10)</f>
        <v>33.50445</v>
      </c>
      <c r="G5396" s="21" t="str">
        <f aca="false">IF(F5396&lt;Einstellungen!$B$5,"ja","nein")</f>
        <v>nein</v>
      </c>
      <c r="H5396" s="21" t="s">
        <v>20</v>
      </c>
      <c r="I5396" s="29" t="n">
        <f aca="false">INDEX(Einstellungen!$B$27:$B$50,19)</f>
        <v>1.35</v>
      </c>
      <c r="J5396" s="29" t="n">
        <f aca="false">F5396*I5396</f>
        <v>45.2310075</v>
      </c>
    </row>
    <row r="5397" customFormat="false" ht="15" hidden="false" customHeight="false" outlineLevel="0" collapsed="false">
      <c r="A5397" s="28" t="n">
        <v>45805</v>
      </c>
      <c r="B5397" s="21" t="s">
        <v>131</v>
      </c>
      <c r="C5397" s="21" t="s">
        <v>112</v>
      </c>
      <c r="D5397" s="29" t="n">
        <v>114.83</v>
      </c>
      <c r="E5397" s="29" t="n">
        <f aca="false">D5397/10</f>
        <v>11.483</v>
      </c>
      <c r="F5397" s="29" t="n">
        <f aca="false">(E5397+Einstellungen!$B$20)*(1+Einstellungen!$B$10)</f>
        <v>35.86541</v>
      </c>
      <c r="G5397" s="21" t="str">
        <f aca="false">IF(F5397&lt;Einstellungen!$B$5,"ja","nein")</f>
        <v>nein</v>
      </c>
      <c r="H5397" s="21" t="s">
        <v>20</v>
      </c>
      <c r="I5397" s="29" t="n">
        <f aca="false">INDEX(Einstellungen!$B$27:$B$50,20)</f>
        <v>1.45</v>
      </c>
      <c r="J5397" s="29" t="n">
        <f aca="false">F5397*I5397</f>
        <v>52.0048445</v>
      </c>
    </row>
    <row r="5398" customFormat="false" ht="15" hidden="false" customHeight="false" outlineLevel="0" collapsed="false">
      <c r="A5398" s="28" t="n">
        <v>45805</v>
      </c>
      <c r="B5398" s="21" t="s">
        <v>132</v>
      </c>
      <c r="C5398" s="21" t="s">
        <v>112</v>
      </c>
      <c r="D5398" s="29" t="n">
        <v>134.83</v>
      </c>
      <c r="E5398" s="29" t="n">
        <f aca="false">D5398/10</f>
        <v>13.483</v>
      </c>
      <c r="F5398" s="29" t="n">
        <f aca="false">(E5398+Einstellungen!$B$20)*(1+Einstellungen!$B$10)</f>
        <v>38.24541</v>
      </c>
      <c r="G5398" s="21" t="str">
        <f aca="false">IF(F5398&lt;Einstellungen!$B$5,"ja","nein")</f>
        <v>nein</v>
      </c>
      <c r="H5398" s="21" t="s">
        <v>20</v>
      </c>
      <c r="I5398" s="29" t="n">
        <f aca="false">INDEX(Einstellungen!$B$27:$B$50,21)</f>
        <v>1.4</v>
      </c>
      <c r="J5398" s="29" t="n">
        <f aca="false">F5398*I5398</f>
        <v>53.543574</v>
      </c>
    </row>
    <row r="5399" customFormat="false" ht="15" hidden="false" customHeight="false" outlineLevel="0" collapsed="false">
      <c r="A5399" s="28" t="n">
        <v>45805</v>
      </c>
      <c r="B5399" s="21" t="s">
        <v>133</v>
      </c>
      <c r="C5399" s="21" t="s">
        <v>112</v>
      </c>
      <c r="D5399" s="29" t="n">
        <v>139.91</v>
      </c>
      <c r="E5399" s="29" t="n">
        <f aca="false">D5399/10</f>
        <v>13.991</v>
      </c>
      <c r="F5399" s="29" t="n">
        <f aca="false">(E5399+Einstellungen!$B$20)*(1+Einstellungen!$B$10)</f>
        <v>38.84993</v>
      </c>
      <c r="G5399" s="21" t="str">
        <f aca="false">IF(F5399&lt;Einstellungen!$B$5,"ja","nein")</f>
        <v>nein</v>
      </c>
      <c r="H5399" s="21" t="s">
        <v>20</v>
      </c>
      <c r="I5399" s="29" t="n">
        <f aca="false">INDEX(Einstellungen!$B$27:$B$50,22)</f>
        <v>1.25</v>
      </c>
      <c r="J5399" s="29" t="n">
        <f aca="false">F5399*I5399</f>
        <v>48.5624125</v>
      </c>
    </row>
    <row r="5400" customFormat="false" ht="15" hidden="false" customHeight="false" outlineLevel="0" collapsed="false">
      <c r="A5400" s="28" t="n">
        <v>45805</v>
      </c>
      <c r="B5400" s="21" t="s">
        <v>134</v>
      </c>
      <c r="C5400" s="21" t="s">
        <v>112</v>
      </c>
      <c r="D5400" s="29" t="n">
        <v>124.29</v>
      </c>
      <c r="E5400" s="29" t="n">
        <f aca="false">D5400/10</f>
        <v>12.429</v>
      </c>
      <c r="F5400" s="29" t="n">
        <f aca="false">(E5400+Einstellungen!$B$20)*(1+Einstellungen!$B$10)</f>
        <v>36.99115</v>
      </c>
      <c r="G5400" s="21" t="str">
        <f aca="false">IF(F5400&lt;Einstellungen!$B$5,"ja","nein")</f>
        <v>nein</v>
      </c>
      <c r="H5400" s="21" t="s">
        <v>20</v>
      </c>
      <c r="I5400" s="29" t="n">
        <f aca="false">INDEX(Einstellungen!$B$27:$B$50,23)</f>
        <v>1.05</v>
      </c>
      <c r="J5400" s="29" t="n">
        <f aca="false">F5400*I5400</f>
        <v>38.8407075</v>
      </c>
    </row>
    <row r="5401" customFormat="false" ht="15" hidden="false" customHeight="false" outlineLevel="0" collapsed="false">
      <c r="A5401" s="28" t="n">
        <v>45805</v>
      </c>
      <c r="B5401" s="21" t="s">
        <v>135</v>
      </c>
      <c r="C5401" s="21" t="s">
        <v>112</v>
      </c>
      <c r="D5401" s="29" t="n">
        <v>104.27</v>
      </c>
      <c r="E5401" s="29" t="n">
        <f aca="false">D5401/10</f>
        <v>10.427</v>
      </c>
      <c r="F5401" s="29" t="n">
        <f aca="false">(E5401+Einstellungen!$B$20)*(1+Einstellungen!$B$10)</f>
        <v>34.60877</v>
      </c>
      <c r="G5401" s="21" t="str">
        <f aca="false">IF(F5401&lt;Einstellungen!$B$5,"ja","nein")</f>
        <v>nein</v>
      </c>
      <c r="H5401" s="21" t="s">
        <v>20</v>
      </c>
      <c r="I5401" s="29" t="n">
        <f aca="false">INDEX(Einstellungen!$B$27:$B$50,24)</f>
        <v>0.8</v>
      </c>
      <c r="J5401" s="29" t="n">
        <f aca="false">F5401*I5401</f>
        <v>27.687016</v>
      </c>
    </row>
    <row r="5402" customFormat="false" ht="15" hidden="false" customHeight="false" outlineLevel="0" collapsed="false">
      <c r="A5402" s="28" t="n">
        <v>45806</v>
      </c>
      <c r="B5402" s="21" t="s">
        <v>111</v>
      </c>
      <c r="C5402" s="21" t="s">
        <v>136</v>
      </c>
      <c r="D5402" s="29" t="n">
        <v>99.13</v>
      </c>
      <c r="E5402" s="29" t="n">
        <f aca="false">D5402/10</f>
        <v>9.913</v>
      </c>
      <c r="F5402" s="29" t="n">
        <f aca="false">(E5402+Einstellungen!$B$20)*(1+Einstellungen!$B$10)</f>
        <v>33.99711</v>
      </c>
      <c r="G5402" s="21" t="str">
        <f aca="false">IF(F5402&lt;Einstellungen!$B$5,"ja","nein")</f>
        <v>nein</v>
      </c>
      <c r="H5402" s="21" t="s">
        <v>20</v>
      </c>
      <c r="I5402" s="29" t="n">
        <f aca="false">INDEX(Einstellungen!$B$27:$B$50,1)</f>
        <v>0.6</v>
      </c>
      <c r="J5402" s="29" t="n">
        <f aca="false">F5402*I5402</f>
        <v>20.398266</v>
      </c>
    </row>
    <row r="5403" customFormat="false" ht="15" hidden="false" customHeight="false" outlineLevel="0" collapsed="false">
      <c r="A5403" s="28" t="n">
        <v>45806</v>
      </c>
      <c r="B5403" s="21" t="s">
        <v>113</v>
      </c>
      <c r="C5403" s="21" t="s">
        <v>136</v>
      </c>
      <c r="D5403" s="29" t="n">
        <v>94.8</v>
      </c>
      <c r="E5403" s="29" t="n">
        <f aca="false">D5403/10</f>
        <v>9.48</v>
      </c>
      <c r="F5403" s="29" t="n">
        <f aca="false">(E5403+Einstellungen!$B$20)*(1+Einstellungen!$B$10)</f>
        <v>33.48184</v>
      </c>
      <c r="G5403" s="21" t="str">
        <f aca="false">IF(F5403&lt;Einstellungen!$B$5,"ja","nein")</f>
        <v>nein</v>
      </c>
      <c r="H5403" s="21" t="s">
        <v>20</v>
      </c>
      <c r="I5403" s="29" t="n">
        <f aca="false">INDEX(Einstellungen!$B$27:$B$50,2)</f>
        <v>0.5</v>
      </c>
      <c r="J5403" s="29" t="n">
        <f aca="false">F5403*I5403</f>
        <v>16.74092</v>
      </c>
    </row>
    <row r="5404" customFormat="false" ht="15" hidden="false" customHeight="false" outlineLevel="0" collapsed="false">
      <c r="A5404" s="28" t="n">
        <v>45806</v>
      </c>
      <c r="B5404" s="21" t="s">
        <v>114</v>
      </c>
      <c r="C5404" s="21" t="s">
        <v>136</v>
      </c>
      <c r="D5404" s="29" t="n">
        <v>92.06</v>
      </c>
      <c r="E5404" s="29" t="n">
        <f aca="false">D5404/10</f>
        <v>9.206</v>
      </c>
      <c r="F5404" s="29" t="n">
        <f aca="false">(E5404+Einstellungen!$B$20)*(1+Einstellungen!$B$10)</f>
        <v>33.15578</v>
      </c>
      <c r="G5404" s="21" t="str">
        <f aca="false">IF(F5404&lt;Einstellungen!$B$5,"ja","nein")</f>
        <v>nein</v>
      </c>
      <c r="H5404" s="21" t="s">
        <v>20</v>
      </c>
      <c r="I5404" s="29" t="n">
        <f aca="false">INDEX(Einstellungen!$B$27:$B$50,3)</f>
        <v>0.45</v>
      </c>
      <c r="J5404" s="29" t="n">
        <f aca="false">F5404*I5404</f>
        <v>14.920101</v>
      </c>
    </row>
    <row r="5405" customFormat="false" ht="15" hidden="false" customHeight="false" outlineLevel="0" collapsed="false">
      <c r="A5405" s="28" t="n">
        <v>45806</v>
      </c>
      <c r="B5405" s="21" t="s">
        <v>115</v>
      </c>
      <c r="C5405" s="21" t="s">
        <v>136</v>
      </c>
      <c r="D5405" s="29" t="n">
        <v>91.55</v>
      </c>
      <c r="E5405" s="29" t="n">
        <f aca="false">D5405/10</f>
        <v>9.155</v>
      </c>
      <c r="F5405" s="29" t="n">
        <f aca="false">(E5405+Einstellungen!$B$20)*(1+Einstellungen!$B$10)</f>
        <v>33.09509</v>
      </c>
      <c r="G5405" s="21" t="str">
        <f aca="false">IF(F5405&lt;Einstellungen!$B$5,"ja","nein")</f>
        <v>nein</v>
      </c>
      <c r="H5405" s="21" t="s">
        <v>20</v>
      </c>
      <c r="I5405" s="29" t="n">
        <f aca="false">INDEX(Einstellungen!$B$27:$B$50,4)</f>
        <v>0.45</v>
      </c>
      <c r="J5405" s="29" t="n">
        <f aca="false">F5405*I5405</f>
        <v>14.8927905</v>
      </c>
    </row>
    <row r="5406" customFormat="false" ht="15" hidden="false" customHeight="false" outlineLevel="0" collapsed="false">
      <c r="A5406" s="28" t="n">
        <v>45806</v>
      </c>
      <c r="B5406" s="21" t="s">
        <v>116</v>
      </c>
      <c r="C5406" s="21" t="s">
        <v>136</v>
      </c>
      <c r="D5406" s="29" t="n">
        <v>91.54</v>
      </c>
      <c r="E5406" s="29" t="n">
        <f aca="false">D5406/10</f>
        <v>9.154</v>
      </c>
      <c r="F5406" s="29" t="n">
        <f aca="false">(E5406+Einstellungen!$B$20)*(1+Einstellungen!$B$10)</f>
        <v>33.0939</v>
      </c>
      <c r="G5406" s="21" t="str">
        <f aca="false">IF(F5406&lt;Einstellungen!$B$5,"ja","nein")</f>
        <v>nein</v>
      </c>
      <c r="H5406" s="21" t="s">
        <v>20</v>
      </c>
      <c r="I5406" s="29" t="n">
        <f aca="false">INDEX(Einstellungen!$B$27:$B$50,5)</f>
        <v>0.45</v>
      </c>
      <c r="J5406" s="29" t="n">
        <f aca="false">F5406*I5406</f>
        <v>14.892255</v>
      </c>
    </row>
    <row r="5407" customFormat="false" ht="15" hidden="false" customHeight="false" outlineLevel="0" collapsed="false">
      <c r="A5407" s="28" t="n">
        <v>45806</v>
      </c>
      <c r="B5407" s="21" t="s">
        <v>117</v>
      </c>
      <c r="C5407" s="21" t="s">
        <v>136</v>
      </c>
      <c r="D5407" s="29" t="n">
        <v>91.36</v>
      </c>
      <c r="E5407" s="29" t="n">
        <f aca="false">D5407/10</f>
        <v>9.136</v>
      </c>
      <c r="F5407" s="29" t="n">
        <f aca="false">(E5407+Einstellungen!$B$20)*(1+Einstellungen!$B$10)</f>
        <v>33.07248</v>
      </c>
      <c r="G5407" s="21" t="str">
        <f aca="false">IF(F5407&lt;Einstellungen!$B$5,"ja","nein")</f>
        <v>nein</v>
      </c>
      <c r="H5407" s="21" t="s">
        <v>20</v>
      </c>
      <c r="I5407" s="29" t="n">
        <f aca="false">INDEX(Einstellungen!$B$27:$B$50,6)</f>
        <v>0.5</v>
      </c>
      <c r="J5407" s="29" t="n">
        <f aca="false">F5407*I5407</f>
        <v>16.53624</v>
      </c>
    </row>
    <row r="5408" customFormat="false" ht="15" hidden="false" customHeight="false" outlineLevel="0" collapsed="false">
      <c r="A5408" s="28" t="n">
        <v>45806</v>
      </c>
      <c r="B5408" s="21" t="s">
        <v>118</v>
      </c>
      <c r="C5408" s="21" t="s">
        <v>136</v>
      </c>
      <c r="D5408" s="29" t="n">
        <v>89.46</v>
      </c>
      <c r="E5408" s="29" t="n">
        <f aca="false">D5408/10</f>
        <v>8.946</v>
      </c>
      <c r="F5408" s="29" t="n">
        <f aca="false">(E5408+Einstellungen!$B$20)*(1+Einstellungen!$B$10)</f>
        <v>32.84638</v>
      </c>
      <c r="G5408" s="21" t="str">
        <f aca="false">IF(F5408&lt;Einstellungen!$B$5,"ja","nein")</f>
        <v>nein</v>
      </c>
      <c r="H5408" s="21" t="s">
        <v>20</v>
      </c>
      <c r="I5408" s="29" t="n">
        <f aca="false">INDEX(Einstellungen!$B$27:$B$50,7)</f>
        <v>0.7</v>
      </c>
      <c r="J5408" s="29" t="n">
        <f aca="false">F5408*I5408</f>
        <v>22.992466</v>
      </c>
    </row>
    <row r="5409" customFormat="false" ht="15" hidden="false" customHeight="false" outlineLevel="0" collapsed="false">
      <c r="A5409" s="28" t="n">
        <v>45806</v>
      </c>
      <c r="B5409" s="21" t="s">
        <v>119</v>
      </c>
      <c r="C5409" s="21" t="s">
        <v>136</v>
      </c>
      <c r="D5409" s="29" t="n">
        <v>86.49</v>
      </c>
      <c r="E5409" s="29" t="n">
        <f aca="false">D5409/10</f>
        <v>8.649</v>
      </c>
      <c r="F5409" s="29" t="n">
        <f aca="false">(E5409+Einstellungen!$B$20)*(1+Einstellungen!$B$10)</f>
        <v>32.49295</v>
      </c>
      <c r="G5409" s="21" t="str">
        <f aca="false">IF(F5409&lt;Einstellungen!$B$5,"ja","nein")</f>
        <v>nein</v>
      </c>
      <c r="H5409" s="21" t="s">
        <v>20</v>
      </c>
      <c r="I5409" s="29" t="n">
        <f aca="false">INDEX(Einstellungen!$B$27:$B$50,8)</f>
        <v>0.95</v>
      </c>
      <c r="J5409" s="29" t="n">
        <f aca="false">F5409*I5409</f>
        <v>30.8683025</v>
      </c>
    </row>
    <row r="5410" customFormat="false" ht="15" hidden="false" customHeight="false" outlineLevel="0" collapsed="false">
      <c r="A5410" s="28" t="n">
        <v>45806</v>
      </c>
      <c r="B5410" s="21" t="s">
        <v>120</v>
      </c>
      <c r="C5410" s="21" t="s">
        <v>136</v>
      </c>
      <c r="D5410" s="29" t="n">
        <v>82.95</v>
      </c>
      <c r="E5410" s="29" t="n">
        <f aca="false">D5410/10</f>
        <v>8.295</v>
      </c>
      <c r="F5410" s="29" t="n">
        <f aca="false">(E5410+Einstellungen!$B$20)*(1+Einstellungen!$B$10)</f>
        <v>32.07169</v>
      </c>
      <c r="G5410" s="21" t="str">
        <f aca="false">IF(F5410&lt;Einstellungen!$B$5,"ja","nein")</f>
        <v>nein</v>
      </c>
      <c r="H5410" s="21" t="s">
        <v>20</v>
      </c>
      <c r="I5410" s="29" t="n">
        <f aca="false">INDEX(Einstellungen!$B$27:$B$50,9)</f>
        <v>1.05</v>
      </c>
      <c r="J5410" s="29" t="n">
        <f aca="false">F5410*I5410</f>
        <v>33.6752745</v>
      </c>
    </row>
    <row r="5411" customFormat="false" ht="15" hidden="false" customHeight="false" outlineLevel="0" collapsed="false">
      <c r="A5411" s="28" t="n">
        <v>45806</v>
      </c>
      <c r="B5411" s="21" t="s">
        <v>121</v>
      </c>
      <c r="C5411" s="21" t="s">
        <v>136</v>
      </c>
      <c r="D5411" s="29" t="n">
        <v>62.83</v>
      </c>
      <c r="E5411" s="29" t="n">
        <f aca="false">D5411/10</f>
        <v>6.283</v>
      </c>
      <c r="F5411" s="29" t="n">
        <f aca="false">(E5411+Einstellungen!$B$20)*(1+Einstellungen!$B$10)</f>
        <v>29.67741</v>
      </c>
      <c r="G5411" s="21" t="str">
        <f aca="false">IF(F5411&lt;Einstellungen!$B$5,"ja","nein")</f>
        <v>nein</v>
      </c>
      <c r="H5411" s="21" t="s">
        <v>20</v>
      </c>
      <c r="I5411" s="29" t="n">
        <f aca="false">INDEX(Einstellungen!$B$27:$B$50,10)</f>
        <v>1.05</v>
      </c>
      <c r="J5411" s="29" t="n">
        <f aca="false">F5411*I5411</f>
        <v>31.1612805</v>
      </c>
    </row>
    <row r="5412" customFormat="false" ht="15" hidden="false" customHeight="false" outlineLevel="0" collapsed="false">
      <c r="A5412" s="28" t="n">
        <v>45806</v>
      </c>
      <c r="B5412" s="21" t="s">
        <v>122</v>
      </c>
      <c r="C5412" s="21" t="s">
        <v>136</v>
      </c>
      <c r="D5412" s="29" t="n">
        <v>19.93</v>
      </c>
      <c r="E5412" s="29" t="n">
        <f aca="false">D5412/10</f>
        <v>1.993</v>
      </c>
      <c r="F5412" s="29" t="n">
        <f aca="false">(E5412+Einstellungen!$B$20)*(1+Einstellungen!$B$10)</f>
        <v>24.57231</v>
      </c>
      <c r="G5412" s="21" t="str">
        <f aca="false">IF(F5412&lt;Einstellungen!$B$5,"ja","nein")</f>
        <v>ja</v>
      </c>
      <c r="H5412" s="21" t="s">
        <v>20</v>
      </c>
      <c r="I5412" s="29" t="n">
        <f aca="false">INDEX(Einstellungen!$B$27:$B$50,11)</f>
        <v>1.05</v>
      </c>
      <c r="J5412" s="29" t="n">
        <f aca="false">F5412*I5412</f>
        <v>25.8009255</v>
      </c>
    </row>
    <row r="5413" customFormat="false" ht="15" hidden="false" customHeight="false" outlineLevel="0" collapsed="false">
      <c r="A5413" s="28" t="n">
        <v>45806</v>
      </c>
      <c r="B5413" s="21" t="s">
        <v>123</v>
      </c>
      <c r="C5413" s="21" t="s">
        <v>136</v>
      </c>
      <c r="D5413" s="29" t="n">
        <v>1.71</v>
      </c>
      <c r="E5413" s="29" t="n">
        <f aca="false">D5413/10</f>
        <v>0.171</v>
      </c>
      <c r="F5413" s="29" t="n">
        <f aca="false">(E5413+Einstellungen!$B$20)*(1+Einstellungen!$B$10)</f>
        <v>22.40413</v>
      </c>
      <c r="G5413" s="21" t="str">
        <f aca="false">IF(F5413&lt;Einstellungen!$B$5,"ja","nein")</f>
        <v>ja</v>
      </c>
      <c r="H5413" s="21" t="s">
        <v>20</v>
      </c>
      <c r="I5413" s="29" t="n">
        <f aca="false">INDEX(Einstellungen!$B$27:$B$50,12)</f>
        <v>1.1</v>
      </c>
      <c r="J5413" s="29" t="n">
        <f aca="false">F5413*I5413</f>
        <v>24.644543</v>
      </c>
    </row>
    <row r="5414" customFormat="false" ht="15" hidden="false" customHeight="false" outlineLevel="0" collapsed="false">
      <c r="A5414" s="28" t="n">
        <v>45806</v>
      </c>
      <c r="B5414" s="21" t="s">
        <v>124</v>
      </c>
      <c r="C5414" s="21" t="s">
        <v>136</v>
      </c>
      <c r="D5414" s="29" t="n">
        <v>0.03</v>
      </c>
      <c r="E5414" s="29" t="n">
        <f aca="false">D5414/10</f>
        <v>0.003</v>
      </c>
      <c r="F5414" s="29" t="n">
        <f aca="false">(E5414+Einstellungen!$B$20)*(1+Einstellungen!$B$10)</f>
        <v>22.20421</v>
      </c>
      <c r="G5414" s="21" t="str">
        <f aca="false">IF(F5414&lt;Einstellungen!$B$5,"ja","nein")</f>
        <v>ja</v>
      </c>
      <c r="H5414" s="21" t="s">
        <v>20</v>
      </c>
      <c r="I5414" s="29" t="n">
        <f aca="false">INDEX(Einstellungen!$B$27:$B$50,13)</f>
        <v>1.2</v>
      </c>
      <c r="J5414" s="29" t="n">
        <f aca="false">F5414*I5414</f>
        <v>26.645052</v>
      </c>
    </row>
    <row r="5415" customFormat="false" ht="15" hidden="false" customHeight="false" outlineLevel="0" collapsed="false">
      <c r="A5415" s="28" t="n">
        <v>45806</v>
      </c>
      <c r="B5415" s="21" t="s">
        <v>125</v>
      </c>
      <c r="C5415" s="21" t="s">
        <v>136</v>
      </c>
      <c r="D5415" s="29" t="n">
        <v>-1.68</v>
      </c>
      <c r="E5415" s="29" t="n">
        <f aca="false">D5415/10</f>
        <v>-0.168</v>
      </c>
      <c r="F5415" s="29" t="n">
        <f aca="false">(E5415+Einstellungen!$B$20)*(1+Einstellungen!$B$10)</f>
        <v>22.00072</v>
      </c>
      <c r="G5415" s="21" t="str">
        <f aca="false">IF(F5415&lt;Einstellungen!$B$5,"ja","nein")</f>
        <v>ja</v>
      </c>
      <c r="H5415" s="21" t="s">
        <v>20</v>
      </c>
      <c r="I5415" s="29" t="n">
        <f aca="false">INDEX(Einstellungen!$B$27:$B$50,14)</f>
        <v>1.15</v>
      </c>
      <c r="J5415" s="29" t="n">
        <f aca="false">F5415*I5415</f>
        <v>25.300828</v>
      </c>
    </row>
    <row r="5416" customFormat="false" ht="15" hidden="false" customHeight="false" outlineLevel="0" collapsed="false">
      <c r="A5416" s="28" t="n">
        <v>45806</v>
      </c>
      <c r="B5416" s="21" t="s">
        <v>126</v>
      </c>
      <c r="C5416" s="21" t="s">
        <v>136</v>
      </c>
      <c r="D5416" s="29" t="n">
        <v>-1.99</v>
      </c>
      <c r="E5416" s="29" t="n">
        <f aca="false">D5416/10</f>
        <v>-0.199</v>
      </c>
      <c r="F5416" s="29" t="n">
        <f aca="false">(E5416+Einstellungen!$B$20)*(1+Einstellungen!$B$10)</f>
        <v>21.96383</v>
      </c>
      <c r="G5416" s="21" t="str">
        <f aca="false">IF(F5416&lt;Einstellungen!$B$5,"ja","nein")</f>
        <v>ja</v>
      </c>
      <c r="H5416" s="21" t="s">
        <v>20</v>
      </c>
      <c r="I5416" s="29" t="n">
        <f aca="false">INDEX(Einstellungen!$B$27:$B$50,15)</f>
        <v>1</v>
      </c>
      <c r="J5416" s="29" t="n">
        <f aca="false">F5416*I5416</f>
        <v>21.96383</v>
      </c>
    </row>
    <row r="5417" customFormat="false" ht="15" hidden="false" customHeight="false" outlineLevel="0" collapsed="false">
      <c r="A5417" s="28" t="n">
        <v>45806</v>
      </c>
      <c r="B5417" s="21" t="s">
        <v>127</v>
      </c>
      <c r="C5417" s="21" t="s">
        <v>136</v>
      </c>
      <c r="D5417" s="29" t="n">
        <v>-1.98</v>
      </c>
      <c r="E5417" s="29" t="n">
        <f aca="false">D5417/10</f>
        <v>-0.198</v>
      </c>
      <c r="F5417" s="29" t="n">
        <f aca="false">(E5417+Einstellungen!$B$20)*(1+Einstellungen!$B$10)</f>
        <v>21.96502</v>
      </c>
      <c r="G5417" s="21" t="str">
        <f aca="false">IF(F5417&lt;Einstellungen!$B$5,"ja","nein")</f>
        <v>ja</v>
      </c>
      <c r="H5417" s="21" t="s">
        <v>20</v>
      </c>
      <c r="I5417" s="29" t="n">
        <f aca="false">INDEX(Einstellungen!$B$27:$B$50,16)</f>
        <v>0.95</v>
      </c>
      <c r="J5417" s="29" t="n">
        <f aca="false">F5417*I5417</f>
        <v>20.866769</v>
      </c>
    </row>
    <row r="5418" customFormat="false" ht="15" hidden="false" customHeight="false" outlineLevel="0" collapsed="false">
      <c r="A5418" s="28" t="n">
        <v>45806</v>
      </c>
      <c r="B5418" s="21" t="s">
        <v>128</v>
      </c>
      <c r="C5418" s="21" t="s">
        <v>136</v>
      </c>
      <c r="D5418" s="29" t="n">
        <v>-1.09</v>
      </c>
      <c r="E5418" s="29" t="n">
        <f aca="false">D5418/10</f>
        <v>-0.109</v>
      </c>
      <c r="F5418" s="29" t="n">
        <f aca="false">(E5418+Einstellungen!$B$20)*(1+Einstellungen!$B$10)</f>
        <v>22.07093</v>
      </c>
      <c r="G5418" s="21" t="str">
        <f aca="false">IF(F5418&lt;Einstellungen!$B$5,"ja","nein")</f>
        <v>ja</v>
      </c>
      <c r="H5418" s="21" t="s">
        <v>20</v>
      </c>
      <c r="I5418" s="29" t="n">
        <f aca="false">INDEX(Einstellungen!$B$27:$B$50,17)</f>
        <v>0.95</v>
      </c>
      <c r="J5418" s="29" t="n">
        <f aca="false">F5418*I5418</f>
        <v>20.9673835</v>
      </c>
    </row>
    <row r="5419" customFormat="false" ht="15" hidden="false" customHeight="false" outlineLevel="0" collapsed="false">
      <c r="A5419" s="28" t="n">
        <v>45806</v>
      </c>
      <c r="B5419" s="21" t="s">
        <v>129</v>
      </c>
      <c r="C5419" s="21" t="s">
        <v>136</v>
      </c>
      <c r="D5419" s="29" t="n">
        <v>23.13</v>
      </c>
      <c r="E5419" s="29" t="n">
        <f aca="false">D5419/10</f>
        <v>2.313</v>
      </c>
      <c r="F5419" s="29" t="n">
        <f aca="false">(E5419+Einstellungen!$B$20)*(1+Einstellungen!$B$10)</f>
        <v>24.95311</v>
      </c>
      <c r="G5419" s="21" t="str">
        <f aca="false">IF(F5419&lt;Einstellungen!$B$5,"ja","nein")</f>
        <v>ja</v>
      </c>
      <c r="H5419" s="21" t="s">
        <v>20</v>
      </c>
      <c r="I5419" s="29" t="n">
        <f aca="false">INDEX(Einstellungen!$B$27:$B$50,18)</f>
        <v>1.1</v>
      </c>
      <c r="J5419" s="29" t="n">
        <f aca="false">F5419*I5419</f>
        <v>27.448421</v>
      </c>
    </row>
    <row r="5420" customFormat="false" ht="15" hidden="false" customHeight="false" outlineLevel="0" collapsed="false">
      <c r="A5420" s="28" t="n">
        <v>45806</v>
      </c>
      <c r="B5420" s="21" t="s">
        <v>130</v>
      </c>
      <c r="C5420" s="21" t="s">
        <v>136</v>
      </c>
      <c r="D5420" s="29" t="n">
        <v>65.5</v>
      </c>
      <c r="E5420" s="29" t="n">
        <f aca="false">D5420/10</f>
        <v>6.55</v>
      </c>
      <c r="F5420" s="29" t="n">
        <f aca="false">(E5420+Einstellungen!$B$20)*(1+Einstellungen!$B$10)</f>
        <v>29.99514</v>
      </c>
      <c r="G5420" s="21" t="str">
        <f aca="false">IF(F5420&lt;Einstellungen!$B$5,"ja","nein")</f>
        <v>nein</v>
      </c>
      <c r="H5420" s="21" t="s">
        <v>20</v>
      </c>
      <c r="I5420" s="29" t="n">
        <f aca="false">INDEX(Einstellungen!$B$27:$B$50,19)</f>
        <v>1.35</v>
      </c>
      <c r="J5420" s="29" t="n">
        <f aca="false">F5420*I5420</f>
        <v>40.493439</v>
      </c>
    </row>
    <row r="5421" customFormat="false" ht="15" hidden="false" customHeight="false" outlineLevel="0" collapsed="false">
      <c r="A5421" s="28" t="n">
        <v>45806</v>
      </c>
      <c r="B5421" s="21" t="s">
        <v>131</v>
      </c>
      <c r="C5421" s="21" t="s">
        <v>136</v>
      </c>
      <c r="D5421" s="29" t="n">
        <v>80.2</v>
      </c>
      <c r="E5421" s="29" t="n">
        <f aca="false">D5421/10</f>
        <v>8.02</v>
      </c>
      <c r="F5421" s="29" t="n">
        <f aca="false">(E5421+Einstellungen!$B$20)*(1+Einstellungen!$B$10)</f>
        <v>31.74444</v>
      </c>
      <c r="G5421" s="21" t="str">
        <f aca="false">IF(F5421&lt;Einstellungen!$B$5,"ja","nein")</f>
        <v>nein</v>
      </c>
      <c r="H5421" s="21" t="s">
        <v>20</v>
      </c>
      <c r="I5421" s="29" t="n">
        <f aca="false">INDEX(Einstellungen!$B$27:$B$50,20)</f>
        <v>1.45</v>
      </c>
      <c r="J5421" s="29" t="n">
        <f aca="false">F5421*I5421</f>
        <v>46.029438</v>
      </c>
    </row>
    <row r="5422" customFormat="false" ht="15" hidden="false" customHeight="false" outlineLevel="0" collapsed="false">
      <c r="A5422" s="28" t="n">
        <v>45806</v>
      </c>
      <c r="B5422" s="21" t="s">
        <v>132</v>
      </c>
      <c r="C5422" s="21" t="s">
        <v>136</v>
      </c>
      <c r="D5422" s="29" t="n">
        <v>77.17</v>
      </c>
      <c r="E5422" s="29" t="n">
        <f aca="false">D5422/10</f>
        <v>7.717</v>
      </c>
      <c r="F5422" s="29" t="n">
        <f aca="false">(E5422+Einstellungen!$B$20)*(1+Einstellungen!$B$10)</f>
        <v>31.38387</v>
      </c>
      <c r="G5422" s="21" t="str">
        <f aca="false">IF(F5422&lt;Einstellungen!$B$5,"ja","nein")</f>
        <v>nein</v>
      </c>
      <c r="H5422" s="21" t="s">
        <v>20</v>
      </c>
      <c r="I5422" s="29" t="n">
        <f aca="false">INDEX(Einstellungen!$B$27:$B$50,21)</f>
        <v>1.4</v>
      </c>
      <c r="J5422" s="29" t="n">
        <f aca="false">F5422*I5422</f>
        <v>43.937418</v>
      </c>
    </row>
    <row r="5423" customFormat="false" ht="15" hidden="false" customHeight="false" outlineLevel="0" collapsed="false">
      <c r="A5423" s="28" t="n">
        <v>45806</v>
      </c>
      <c r="B5423" s="21" t="s">
        <v>133</v>
      </c>
      <c r="C5423" s="21" t="s">
        <v>136</v>
      </c>
      <c r="D5423" s="29" t="n">
        <v>73.73</v>
      </c>
      <c r="E5423" s="29" t="n">
        <f aca="false">D5423/10</f>
        <v>7.373</v>
      </c>
      <c r="F5423" s="29" t="n">
        <f aca="false">(E5423+Einstellungen!$B$20)*(1+Einstellungen!$B$10)</f>
        <v>30.97451</v>
      </c>
      <c r="G5423" s="21" t="str">
        <f aca="false">IF(F5423&lt;Einstellungen!$B$5,"ja","nein")</f>
        <v>nein</v>
      </c>
      <c r="H5423" s="21" t="s">
        <v>20</v>
      </c>
      <c r="I5423" s="29" t="n">
        <f aca="false">INDEX(Einstellungen!$B$27:$B$50,22)</f>
        <v>1.25</v>
      </c>
      <c r="J5423" s="29" t="n">
        <f aca="false">F5423*I5423</f>
        <v>38.7181375</v>
      </c>
    </row>
    <row r="5424" customFormat="false" ht="15" hidden="false" customHeight="false" outlineLevel="0" collapsed="false">
      <c r="A5424" s="28" t="n">
        <v>45806</v>
      </c>
      <c r="B5424" s="21" t="s">
        <v>134</v>
      </c>
      <c r="C5424" s="21" t="s">
        <v>136</v>
      </c>
      <c r="D5424" s="29" t="n">
        <v>76.66</v>
      </c>
      <c r="E5424" s="29" t="n">
        <f aca="false">D5424/10</f>
        <v>7.666</v>
      </c>
      <c r="F5424" s="29" t="n">
        <f aca="false">(E5424+Einstellungen!$B$20)*(1+Einstellungen!$B$10)</f>
        <v>31.32318</v>
      </c>
      <c r="G5424" s="21" t="str">
        <f aca="false">IF(F5424&lt;Einstellungen!$B$5,"ja","nein")</f>
        <v>nein</v>
      </c>
      <c r="H5424" s="21" t="s">
        <v>20</v>
      </c>
      <c r="I5424" s="29" t="n">
        <f aca="false">INDEX(Einstellungen!$B$27:$B$50,23)</f>
        <v>1.05</v>
      </c>
      <c r="J5424" s="29" t="n">
        <f aca="false">F5424*I5424</f>
        <v>32.889339</v>
      </c>
    </row>
    <row r="5425" customFormat="false" ht="15" hidden="false" customHeight="false" outlineLevel="0" collapsed="false">
      <c r="A5425" s="28" t="n">
        <v>45806</v>
      </c>
      <c r="B5425" s="21" t="s">
        <v>135</v>
      </c>
      <c r="C5425" s="21" t="s">
        <v>136</v>
      </c>
      <c r="D5425" s="29" t="n">
        <v>57.5</v>
      </c>
      <c r="E5425" s="29" t="n">
        <f aca="false">D5425/10</f>
        <v>5.75</v>
      </c>
      <c r="F5425" s="29" t="n">
        <f aca="false">(E5425+Einstellungen!$B$20)*(1+Einstellungen!$B$10)</f>
        <v>29.04314</v>
      </c>
      <c r="G5425" s="21" t="str">
        <f aca="false">IF(F5425&lt;Einstellungen!$B$5,"ja","nein")</f>
        <v>nein</v>
      </c>
      <c r="H5425" s="21" t="s">
        <v>20</v>
      </c>
      <c r="I5425" s="29" t="n">
        <f aca="false">INDEX(Einstellungen!$B$27:$B$50,24)</f>
        <v>0.8</v>
      </c>
      <c r="J5425" s="29" t="n">
        <f aca="false">F5425*I5425</f>
        <v>23.234512</v>
      </c>
    </row>
    <row r="5426" customFormat="false" ht="15" hidden="false" customHeight="false" outlineLevel="0" collapsed="false">
      <c r="A5426" s="28" t="n">
        <v>45807</v>
      </c>
      <c r="B5426" s="21" t="s">
        <v>111</v>
      </c>
      <c r="C5426" s="21" t="s">
        <v>137</v>
      </c>
      <c r="D5426" s="29" t="n">
        <v>45.42</v>
      </c>
      <c r="E5426" s="29" t="n">
        <f aca="false">D5426/10</f>
        <v>4.542</v>
      </c>
      <c r="F5426" s="29" t="n">
        <f aca="false">(E5426+Einstellungen!$B$20)*(1+Einstellungen!$B$10)</f>
        <v>27.60562</v>
      </c>
      <c r="G5426" s="21" t="str">
        <f aca="false">IF(F5426&lt;Einstellungen!$B$5,"ja","nein")</f>
        <v>ja</v>
      </c>
      <c r="H5426" s="21" t="s">
        <v>20</v>
      </c>
      <c r="I5426" s="29" t="n">
        <f aca="false">INDEX(Einstellungen!$B$27:$B$50,1)</f>
        <v>0.6</v>
      </c>
      <c r="J5426" s="29" t="n">
        <f aca="false">F5426*I5426</f>
        <v>16.563372</v>
      </c>
    </row>
    <row r="5427" customFormat="false" ht="15" hidden="false" customHeight="false" outlineLevel="0" collapsed="false">
      <c r="A5427" s="28" t="n">
        <v>45807</v>
      </c>
      <c r="B5427" s="21" t="s">
        <v>113</v>
      </c>
      <c r="C5427" s="21" t="s">
        <v>137</v>
      </c>
      <c r="D5427" s="29" t="n">
        <v>25.67</v>
      </c>
      <c r="E5427" s="29" t="n">
        <f aca="false">D5427/10</f>
        <v>2.567</v>
      </c>
      <c r="F5427" s="29" t="n">
        <f aca="false">(E5427+Einstellungen!$B$20)*(1+Einstellungen!$B$10)</f>
        <v>25.25537</v>
      </c>
      <c r="G5427" s="21" t="str">
        <f aca="false">IF(F5427&lt;Einstellungen!$B$5,"ja","nein")</f>
        <v>ja</v>
      </c>
      <c r="H5427" s="21" t="s">
        <v>20</v>
      </c>
      <c r="I5427" s="29" t="n">
        <f aca="false">INDEX(Einstellungen!$B$27:$B$50,2)</f>
        <v>0.5</v>
      </c>
      <c r="J5427" s="29" t="n">
        <f aca="false">F5427*I5427</f>
        <v>12.627685</v>
      </c>
    </row>
    <row r="5428" customFormat="false" ht="15" hidden="false" customHeight="false" outlineLevel="0" collapsed="false">
      <c r="A5428" s="28" t="n">
        <v>45807</v>
      </c>
      <c r="B5428" s="21" t="s">
        <v>114</v>
      </c>
      <c r="C5428" s="21" t="s">
        <v>137</v>
      </c>
      <c r="D5428" s="29" t="n">
        <v>32.99</v>
      </c>
      <c r="E5428" s="29" t="n">
        <f aca="false">D5428/10</f>
        <v>3.299</v>
      </c>
      <c r="F5428" s="29" t="n">
        <f aca="false">(E5428+Einstellungen!$B$20)*(1+Einstellungen!$B$10)</f>
        <v>26.12645</v>
      </c>
      <c r="G5428" s="21" t="str">
        <f aca="false">IF(F5428&lt;Einstellungen!$B$5,"ja","nein")</f>
        <v>ja</v>
      </c>
      <c r="H5428" s="21" t="s">
        <v>20</v>
      </c>
      <c r="I5428" s="29" t="n">
        <f aca="false">INDEX(Einstellungen!$B$27:$B$50,3)</f>
        <v>0.45</v>
      </c>
      <c r="J5428" s="29" t="n">
        <f aca="false">F5428*I5428</f>
        <v>11.7569025</v>
      </c>
    </row>
    <row r="5429" customFormat="false" ht="15" hidden="false" customHeight="false" outlineLevel="0" collapsed="false">
      <c r="A5429" s="28" t="n">
        <v>45807</v>
      </c>
      <c r="B5429" s="21" t="s">
        <v>115</v>
      </c>
      <c r="C5429" s="21" t="s">
        <v>137</v>
      </c>
      <c r="D5429" s="29" t="n">
        <v>33.95</v>
      </c>
      <c r="E5429" s="29" t="n">
        <f aca="false">D5429/10</f>
        <v>3.395</v>
      </c>
      <c r="F5429" s="29" t="n">
        <f aca="false">(E5429+Einstellungen!$B$20)*(1+Einstellungen!$B$10)</f>
        <v>26.24069</v>
      </c>
      <c r="G5429" s="21" t="str">
        <f aca="false">IF(F5429&lt;Einstellungen!$B$5,"ja","nein")</f>
        <v>ja</v>
      </c>
      <c r="H5429" s="21" t="s">
        <v>20</v>
      </c>
      <c r="I5429" s="29" t="n">
        <f aca="false">INDEX(Einstellungen!$B$27:$B$50,4)</f>
        <v>0.45</v>
      </c>
      <c r="J5429" s="29" t="n">
        <f aca="false">F5429*I5429</f>
        <v>11.8083105</v>
      </c>
    </row>
    <row r="5430" customFormat="false" ht="15" hidden="false" customHeight="false" outlineLevel="0" collapsed="false">
      <c r="A5430" s="28" t="n">
        <v>45807</v>
      </c>
      <c r="B5430" s="21" t="s">
        <v>116</v>
      </c>
      <c r="C5430" s="21" t="s">
        <v>137</v>
      </c>
      <c r="D5430" s="29" t="n">
        <v>37.39</v>
      </c>
      <c r="E5430" s="29" t="n">
        <f aca="false">D5430/10</f>
        <v>3.739</v>
      </c>
      <c r="F5430" s="29" t="n">
        <f aca="false">(E5430+Einstellungen!$B$20)*(1+Einstellungen!$B$10)</f>
        <v>26.65005</v>
      </c>
      <c r="G5430" s="21" t="str">
        <f aca="false">IF(F5430&lt;Einstellungen!$B$5,"ja","nein")</f>
        <v>ja</v>
      </c>
      <c r="H5430" s="21" t="s">
        <v>20</v>
      </c>
      <c r="I5430" s="29" t="n">
        <f aca="false">INDEX(Einstellungen!$B$27:$B$50,5)</f>
        <v>0.45</v>
      </c>
      <c r="J5430" s="29" t="n">
        <f aca="false">F5430*I5430</f>
        <v>11.9925225</v>
      </c>
    </row>
    <row r="5431" customFormat="false" ht="15" hidden="false" customHeight="false" outlineLevel="0" collapsed="false">
      <c r="A5431" s="28" t="n">
        <v>45807</v>
      </c>
      <c r="B5431" s="21" t="s">
        <v>117</v>
      </c>
      <c r="C5431" s="21" t="s">
        <v>137</v>
      </c>
      <c r="D5431" s="29" t="n">
        <v>55.08</v>
      </c>
      <c r="E5431" s="29" t="n">
        <f aca="false">D5431/10</f>
        <v>5.508</v>
      </c>
      <c r="F5431" s="29" t="n">
        <f aca="false">(E5431+Einstellungen!$B$20)*(1+Einstellungen!$B$10)</f>
        <v>28.75516</v>
      </c>
      <c r="G5431" s="21" t="str">
        <f aca="false">IF(F5431&lt;Einstellungen!$B$5,"ja","nein")</f>
        <v>ja</v>
      </c>
      <c r="H5431" s="21" t="s">
        <v>20</v>
      </c>
      <c r="I5431" s="29" t="n">
        <f aca="false">INDEX(Einstellungen!$B$27:$B$50,6)</f>
        <v>0.5</v>
      </c>
      <c r="J5431" s="29" t="n">
        <f aca="false">F5431*I5431</f>
        <v>14.37758</v>
      </c>
    </row>
    <row r="5432" customFormat="false" ht="15" hidden="false" customHeight="false" outlineLevel="0" collapsed="false">
      <c r="A5432" s="28" t="n">
        <v>45807</v>
      </c>
      <c r="B5432" s="21" t="s">
        <v>118</v>
      </c>
      <c r="C5432" s="21" t="s">
        <v>137</v>
      </c>
      <c r="D5432" s="29" t="n">
        <v>69.73</v>
      </c>
      <c r="E5432" s="29" t="n">
        <f aca="false">D5432/10</f>
        <v>6.973</v>
      </c>
      <c r="F5432" s="29" t="n">
        <f aca="false">(E5432+Einstellungen!$B$20)*(1+Einstellungen!$B$10)</f>
        <v>30.49851</v>
      </c>
      <c r="G5432" s="21" t="str">
        <f aca="false">IF(F5432&lt;Einstellungen!$B$5,"ja","nein")</f>
        <v>nein</v>
      </c>
      <c r="H5432" s="21" t="s">
        <v>20</v>
      </c>
      <c r="I5432" s="29" t="n">
        <f aca="false">INDEX(Einstellungen!$B$27:$B$50,7)</f>
        <v>0.7</v>
      </c>
      <c r="J5432" s="29" t="n">
        <f aca="false">F5432*I5432</f>
        <v>21.348957</v>
      </c>
    </row>
    <row r="5433" customFormat="false" ht="15" hidden="false" customHeight="false" outlineLevel="0" collapsed="false">
      <c r="A5433" s="28" t="n">
        <v>45807</v>
      </c>
      <c r="B5433" s="21" t="s">
        <v>119</v>
      </c>
      <c r="C5433" s="21" t="s">
        <v>137</v>
      </c>
      <c r="D5433" s="29" t="n">
        <v>68.38</v>
      </c>
      <c r="E5433" s="29" t="n">
        <f aca="false">D5433/10</f>
        <v>6.838</v>
      </c>
      <c r="F5433" s="29" t="n">
        <f aca="false">(E5433+Einstellungen!$B$20)*(1+Einstellungen!$B$10)</f>
        <v>30.33786</v>
      </c>
      <c r="G5433" s="21" t="str">
        <f aca="false">IF(F5433&lt;Einstellungen!$B$5,"ja","nein")</f>
        <v>nein</v>
      </c>
      <c r="H5433" s="21" t="s">
        <v>20</v>
      </c>
      <c r="I5433" s="29" t="n">
        <f aca="false">INDEX(Einstellungen!$B$27:$B$50,8)</f>
        <v>0.95</v>
      </c>
      <c r="J5433" s="29" t="n">
        <f aca="false">F5433*I5433</f>
        <v>28.820967</v>
      </c>
    </row>
    <row r="5434" customFormat="false" ht="15" hidden="false" customHeight="false" outlineLevel="0" collapsed="false">
      <c r="A5434" s="28" t="n">
        <v>45807</v>
      </c>
      <c r="B5434" s="21" t="s">
        <v>120</v>
      </c>
      <c r="C5434" s="21" t="s">
        <v>137</v>
      </c>
      <c r="D5434" s="29" t="n">
        <v>53.01</v>
      </c>
      <c r="E5434" s="29" t="n">
        <f aca="false">D5434/10</f>
        <v>5.301</v>
      </c>
      <c r="F5434" s="29" t="n">
        <f aca="false">(E5434+Einstellungen!$B$20)*(1+Einstellungen!$B$10)</f>
        <v>28.50883</v>
      </c>
      <c r="G5434" s="21" t="str">
        <f aca="false">IF(F5434&lt;Einstellungen!$B$5,"ja","nein")</f>
        <v>ja</v>
      </c>
      <c r="H5434" s="21" t="s">
        <v>20</v>
      </c>
      <c r="I5434" s="29" t="n">
        <f aca="false">INDEX(Einstellungen!$B$27:$B$50,9)</f>
        <v>1.05</v>
      </c>
      <c r="J5434" s="29" t="n">
        <f aca="false">F5434*I5434</f>
        <v>29.9342715</v>
      </c>
    </row>
    <row r="5435" customFormat="false" ht="15" hidden="false" customHeight="false" outlineLevel="0" collapsed="false">
      <c r="A5435" s="28" t="n">
        <v>45807</v>
      </c>
      <c r="B5435" s="21" t="s">
        <v>121</v>
      </c>
      <c r="C5435" s="21" t="s">
        <v>137</v>
      </c>
      <c r="D5435" s="29" t="n">
        <v>29.13</v>
      </c>
      <c r="E5435" s="29" t="n">
        <f aca="false">D5435/10</f>
        <v>2.913</v>
      </c>
      <c r="F5435" s="29" t="n">
        <f aca="false">(E5435+Einstellungen!$B$20)*(1+Einstellungen!$B$10)</f>
        <v>25.66711</v>
      </c>
      <c r="G5435" s="21" t="str">
        <f aca="false">IF(F5435&lt;Einstellungen!$B$5,"ja","nein")</f>
        <v>ja</v>
      </c>
      <c r="H5435" s="21" t="s">
        <v>20</v>
      </c>
      <c r="I5435" s="29" t="n">
        <f aca="false">INDEX(Einstellungen!$B$27:$B$50,10)</f>
        <v>1.05</v>
      </c>
      <c r="J5435" s="29" t="n">
        <f aca="false">F5435*I5435</f>
        <v>26.9504655</v>
      </c>
    </row>
    <row r="5436" customFormat="false" ht="15" hidden="false" customHeight="false" outlineLevel="0" collapsed="false">
      <c r="A5436" s="28" t="n">
        <v>45807</v>
      </c>
      <c r="B5436" s="21" t="s">
        <v>122</v>
      </c>
      <c r="C5436" s="21" t="s">
        <v>137</v>
      </c>
      <c r="D5436" s="29" t="n">
        <v>1.83</v>
      </c>
      <c r="E5436" s="29" t="n">
        <f aca="false">D5436/10</f>
        <v>0.183</v>
      </c>
      <c r="F5436" s="29" t="n">
        <f aca="false">(E5436+Einstellungen!$B$20)*(1+Einstellungen!$B$10)</f>
        <v>22.41841</v>
      </c>
      <c r="G5436" s="21" t="str">
        <f aca="false">IF(F5436&lt;Einstellungen!$B$5,"ja","nein")</f>
        <v>ja</v>
      </c>
      <c r="H5436" s="21" t="s">
        <v>20</v>
      </c>
      <c r="I5436" s="29" t="n">
        <f aca="false">INDEX(Einstellungen!$B$27:$B$50,11)</f>
        <v>1.05</v>
      </c>
      <c r="J5436" s="29" t="n">
        <f aca="false">F5436*I5436</f>
        <v>23.5393305</v>
      </c>
    </row>
    <row r="5437" customFormat="false" ht="15" hidden="false" customHeight="false" outlineLevel="0" collapsed="false">
      <c r="A5437" s="28" t="n">
        <v>45807</v>
      </c>
      <c r="B5437" s="21" t="s">
        <v>123</v>
      </c>
      <c r="C5437" s="21" t="s">
        <v>137</v>
      </c>
      <c r="D5437" s="29" t="n">
        <v>-0.02</v>
      </c>
      <c r="E5437" s="29" t="n">
        <f aca="false">D5437/10</f>
        <v>-0.002</v>
      </c>
      <c r="F5437" s="29" t="n">
        <f aca="false">(E5437+Einstellungen!$B$20)*(1+Einstellungen!$B$10)</f>
        <v>22.19826</v>
      </c>
      <c r="G5437" s="21" t="str">
        <f aca="false">IF(F5437&lt;Einstellungen!$B$5,"ja","nein")</f>
        <v>ja</v>
      </c>
      <c r="H5437" s="21" t="s">
        <v>20</v>
      </c>
      <c r="I5437" s="29" t="n">
        <f aca="false">INDEX(Einstellungen!$B$27:$B$50,12)</f>
        <v>1.1</v>
      </c>
      <c r="J5437" s="29" t="n">
        <f aca="false">F5437*I5437</f>
        <v>24.418086</v>
      </c>
    </row>
    <row r="5438" customFormat="false" ht="15" hidden="false" customHeight="false" outlineLevel="0" collapsed="false">
      <c r="A5438" s="28" t="n">
        <v>45807</v>
      </c>
      <c r="B5438" s="21" t="s">
        <v>124</v>
      </c>
      <c r="C5438" s="21" t="s">
        <v>137</v>
      </c>
      <c r="D5438" s="29" t="n">
        <v>-1.01</v>
      </c>
      <c r="E5438" s="29" t="n">
        <f aca="false">D5438/10</f>
        <v>-0.101</v>
      </c>
      <c r="F5438" s="29" t="n">
        <f aca="false">(E5438+Einstellungen!$B$20)*(1+Einstellungen!$B$10)</f>
        <v>22.08045</v>
      </c>
      <c r="G5438" s="21" t="str">
        <f aca="false">IF(F5438&lt;Einstellungen!$B$5,"ja","nein")</f>
        <v>ja</v>
      </c>
      <c r="H5438" s="21" t="s">
        <v>20</v>
      </c>
      <c r="I5438" s="29" t="n">
        <f aca="false">INDEX(Einstellungen!$B$27:$B$50,13)</f>
        <v>1.2</v>
      </c>
      <c r="J5438" s="29" t="n">
        <f aca="false">F5438*I5438</f>
        <v>26.49654</v>
      </c>
    </row>
    <row r="5439" customFormat="false" ht="15" hidden="false" customHeight="false" outlineLevel="0" collapsed="false">
      <c r="A5439" s="28" t="n">
        <v>45807</v>
      </c>
      <c r="B5439" s="21" t="s">
        <v>125</v>
      </c>
      <c r="C5439" s="21" t="s">
        <v>137</v>
      </c>
      <c r="D5439" s="29" t="n">
        <v>-3.1</v>
      </c>
      <c r="E5439" s="29" t="n">
        <f aca="false">D5439/10</f>
        <v>-0.31</v>
      </c>
      <c r="F5439" s="29" t="n">
        <f aca="false">(E5439+Einstellungen!$B$20)*(1+Einstellungen!$B$10)</f>
        <v>21.83174</v>
      </c>
      <c r="G5439" s="21" t="str">
        <f aca="false">IF(F5439&lt;Einstellungen!$B$5,"ja","nein")</f>
        <v>ja</v>
      </c>
      <c r="H5439" s="21" t="s">
        <v>20</v>
      </c>
      <c r="I5439" s="29" t="n">
        <f aca="false">INDEX(Einstellungen!$B$27:$B$50,14)</f>
        <v>1.15</v>
      </c>
      <c r="J5439" s="29" t="n">
        <f aca="false">F5439*I5439</f>
        <v>25.106501</v>
      </c>
    </row>
    <row r="5440" customFormat="false" ht="15" hidden="false" customHeight="false" outlineLevel="0" collapsed="false">
      <c r="A5440" s="28" t="n">
        <v>45807</v>
      </c>
      <c r="B5440" s="21" t="s">
        <v>126</v>
      </c>
      <c r="C5440" s="21" t="s">
        <v>137</v>
      </c>
      <c r="D5440" s="29" t="n">
        <v>-3</v>
      </c>
      <c r="E5440" s="29" t="n">
        <f aca="false">D5440/10</f>
        <v>-0.3</v>
      </c>
      <c r="F5440" s="29" t="n">
        <f aca="false">(E5440+Einstellungen!$B$20)*(1+Einstellungen!$B$10)</f>
        <v>21.84364</v>
      </c>
      <c r="G5440" s="21" t="str">
        <f aca="false">IF(F5440&lt;Einstellungen!$B$5,"ja","nein")</f>
        <v>ja</v>
      </c>
      <c r="H5440" s="21" t="s">
        <v>20</v>
      </c>
      <c r="I5440" s="29" t="n">
        <f aca="false">INDEX(Einstellungen!$B$27:$B$50,15)</f>
        <v>1</v>
      </c>
      <c r="J5440" s="29" t="n">
        <f aca="false">F5440*I5440</f>
        <v>21.84364</v>
      </c>
    </row>
    <row r="5441" customFormat="false" ht="15" hidden="false" customHeight="false" outlineLevel="0" collapsed="false">
      <c r="A5441" s="28" t="n">
        <v>45807</v>
      </c>
      <c r="B5441" s="21" t="s">
        <v>127</v>
      </c>
      <c r="C5441" s="21" t="s">
        <v>137</v>
      </c>
      <c r="D5441" s="29" t="n">
        <v>-1.34</v>
      </c>
      <c r="E5441" s="29" t="n">
        <f aca="false">D5441/10</f>
        <v>-0.134</v>
      </c>
      <c r="F5441" s="29" t="n">
        <f aca="false">(E5441+Einstellungen!$B$20)*(1+Einstellungen!$B$10)</f>
        <v>22.04118</v>
      </c>
      <c r="G5441" s="21" t="str">
        <f aca="false">IF(F5441&lt;Einstellungen!$B$5,"ja","nein")</f>
        <v>ja</v>
      </c>
      <c r="H5441" s="21" t="s">
        <v>20</v>
      </c>
      <c r="I5441" s="29" t="n">
        <f aca="false">INDEX(Einstellungen!$B$27:$B$50,16)</f>
        <v>0.95</v>
      </c>
      <c r="J5441" s="29" t="n">
        <f aca="false">F5441*I5441</f>
        <v>20.939121</v>
      </c>
    </row>
    <row r="5442" customFormat="false" ht="15" hidden="false" customHeight="false" outlineLevel="0" collapsed="false">
      <c r="A5442" s="28" t="n">
        <v>45807</v>
      </c>
      <c r="B5442" s="21" t="s">
        <v>128</v>
      </c>
      <c r="C5442" s="21" t="s">
        <v>137</v>
      </c>
      <c r="D5442" s="29" t="n">
        <v>-0.04</v>
      </c>
      <c r="E5442" s="29" t="n">
        <f aca="false">D5442/10</f>
        <v>-0.004</v>
      </c>
      <c r="F5442" s="29" t="n">
        <f aca="false">(E5442+Einstellungen!$B$20)*(1+Einstellungen!$B$10)</f>
        <v>22.19588</v>
      </c>
      <c r="G5442" s="21" t="str">
        <f aca="false">IF(F5442&lt;Einstellungen!$B$5,"ja","nein")</f>
        <v>ja</v>
      </c>
      <c r="H5442" s="21" t="s">
        <v>20</v>
      </c>
      <c r="I5442" s="29" t="n">
        <f aca="false">INDEX(Einstellungen!$B$27:$B$50,17)</f>
        <v>0.95</v>
      </c>
      <c r="J5442" s="29" t="n">
        <f aca="false">F5442*I5442</f>
        <v>21.086086</v>
      </c>
    </row>
    <row r="5443" customFormat="false" ht="15" hidden="false" customHeight="false" outlineLevel="0" collapsed="false">
      <c r="A5443" s="28" t="n">
        <v>45807</v>
      </c>
      <c r="B5443" s="21" t="s">
        <v>129</v>
      </c>
      <c r="C5443" s="21" t="s">
        <v>137</v>
      </c>
      <c r="D5443" s="29" t="n">
        <v>5.88</v>
      </c>
      <c r="E5443" s="29" t="n">
        <f aca="false">D5443/10</f>
        <v>0.588</v>
      </c>
      <c r="F5443" s="29" t="n">
        <f aca="false">(E5443+Einstellungen!$B$20)*(1+Einstellungen!$B$10)</f>
        <v>22.90036</v>
      </c>
      <c r="G5443" s="21" t="str">
        <f aca="false">IF(F5443&lt;Einstellungen!$B$5,"ja","nein")</f>
        <v>ja</v>
      </c>
      <c r="H5443" s="21" t="s">
        <v>20</v>
      </c>
      <c r="I5443" s="29" t="n">
        <f aca="false">INDEX(Einstellungen!$B$27:$B$50,18)</f>
        <v>1.1</v>
      </c>
      <c r="J5443" s="29" t="n">
        <f aca="false">F5443*I5443</f>
        <v>25.190396</v>
      </c>
    </row>
    <row r="5444" customFormat="false" ht="15" hidden="false" customHeight="false" outlineLevel="0" collapsed="false">
      <c r="A5444" s="28" t="n">
        <v>45807</v>
      </c>
      <c r="B5444" s="21" t="s">
        <v>130</v>
      </c>
      <c r="C5444" s="21" t="s">
        <v>137</v>
      </c>
      <c r="D5444" s="29" t="n">
        <v>73.52</v>
      </c>
      <c r="E5444" s="29" t="n">
        <f aca="false">D5444/10</f>
        <v>7.352</v>
      </c>
      <c r="F5444" s="29" t="n">
        <f aca="false">(E5444+Einstellungen!$B$20)*(1+Einstellungen!$B$10)</f>
        <v>30.94952</v>
      </c>
      <c r="G5444" s="21" t="str">
        <f aca="false">IF(F5444&lt;Einstellungen!$B$5,"ja","nein")</f>
        <v>nein</v>
      </c>
      <c r="H5444" s="21" t="s">
        <v>20</v>
      </c>
      <c r="I5444" s="29" t="n">
        <f aca="false">INDEX(Einstellungen!$B$27:$B$50,19)</f>
        <v>1.35</v>
      </c>
      <c r="J5444" s="29" t="n">
        <f aca="false">F5444*I5444</f>
        <v>41.781852</v>
      </c>
    </row>
    <row r="5445" customFormat="false" ht="15" hidden="false" customHeight="false" outlineLevel="0" collapsed="false">
      <c r="A5445" s="28" t="n">
        <v>45807</v>
      </c>
      <c r="B5445" s="21" t="s">
        <v>131</v>
      </c>
      <c r="C5445" s="21" t="s">
        <v>137</v>
      </c>
      <c r="D5445" s="29" t="n">
        <v>111.84</v>
      </c>
      <c r="E5445" s="29" t="n">
        <f aca="false">D5445/10</f>
        <v>11.184</v>
      </c>
      <c r="F5445" s="29" t="n">
        <f aca="false">(E5445+Einstellungen!$B$20)*(1+Einstellungen!$B$10)</f>
        <v>35.5096</v>
      </c>
      <c r="G5445" s="21" t="str">
        <f aca="false">IF(F5445&lt;Einstellungen!$B$5,"ja","nein")</f>
        <v>nein</v>
      </c>
      <c r="H5445" s="21" t="s">
        <v>20</v>
      </c>
      <c r="I5445" s="29" t="n">
        <f aca="false">INDEX(Einstellungen!$B$27:$B$50,20)</f>
        <v>1.45</v>
      </c>
      <c r="J5445" s="29" t="n">
        <f aca="false">F5445*I5445</f>
        <v>51.48892</v>
      </c>
    </row>
    <row r="5446" customFormat="false" ht="15" hidden="false" customHeight="false" outlineLevel="0" collapsed="false">
      <c r="A5446" s="28" t="n">
        <v>45807</v>
      </c>
      <c r="B5446" s="21" t="s">
        <v>132</v>
      </c>
      <c r="C5446" s="21" t="s">
        <v>137</v>
      </c>
      <c r="D5446" s="29" t="n">
        <v>136.95</v>
      </c>
      <c r="E5446" s="29" t="n">
        <f aca="false">D5446/10</f>
        <v>13.695</v>
      </c>
      <c r="F5446" s="29" t="n">
        <f aca="false">(E5446+Einstellungen!$B$20)*(1+Einstellungen!$B$10)</f>
        <v>38.49769</v>
      </c>
      <c r="G5446" s="21" t="str">
        <f aca="false">IF(F5446&lt;Einstellungen!$B$5,"ja","nein")</f>
        <v>nein</v>
      </c>
      <c r="H5446" s="21" t="s">
        <v>20</v>
      </c>
      <c r="I5446" s="29" t="n">
        <f aca="false">INDEX(Einstellungen!$B$27:$B$50,21)</f>
        <v>1.4</v>
      </c>
      <c r="J5446" s="29" t="n">
        <f aca="false">F5446*I5446</f>
        <v>53.896766</v>
      </c>
    </row>
    <row r="5447" customFormat="false" ht="15" hidden="false" customHeight="false" outlineLevel="0" collapsed="false">
      <c r="A5447" s="28" t="n">
        <v>45807</v>
      </c>
      <c r="B5447" s="21" t="s">
        <v>133</v>
      </c>
      <c r="C5447" s="21" t="s">
        <v>137</v>
      </c>
      <c r="D5447" s="29" t="n">
        <v>145.89</v>
      </c>
      <c r="E5447" s="29" t="n">
        <f aca="false">D5447/10</f>
        <v>14.589</v>
      </c>
      <c r="F5447" s="29" t="n">
        <f aca="false">(E5447+Einstellungen!$B$20)*(1+Einstellungen!$B$10)</f>
        <v>39.56155</v>
      </c>
      <c r="G5447" s="21" t="str">
        <f aca="false">IF(F5447&lt;Einstellungen!$B$5,"ja","nein")</f>
        <v>nein</v>
      </c>
      <c r="H5447" s="21" t="s">
        <v>20</v>
      </c>
      <c r="I5447" s="29" t="n">
        <f aca="false">INDEX(Einstellungen!$B$27:$B$50,22)</f>
        <v>1.25</v>
      </c>
      <c r="J5447" s="29" t="n">
        <f aca="false">F5447*I5447</f>
        <v>49.4519375</v>
      </c>
    </row>
    <row r="5448" customFormat="false" ht="15" hidden="false" customHeight="false" outlineLevel="0" collapsed="false">
      <c r="A5448" s="28" t="n">
        <v>45807</v>
      </c>
      <c r="B5448" s="21" t="s">
        <v>134</v>
      </c>
      <c r="C5448" s="21" t="s">
        <v>137</v>
      </c>
      <c r="D5448" s="29" t="n">
        <v>130.19</v>
      </c>
      <c r="E5448" s="29" t="n">
        <f aca="false">D5448/10</f>
        <v>13.019</v>
      </c>
      <c r="F5448" s="29" t="n">
        <f aca="false">(E5448+Einstellungen!$B$20)*(1+Einstellungen!$B$10)</f>
        <v>37.69325</v>
      </c>
      <c r="G5448" s="21" t="str">
        <f aca="false">IF(F5448&lt;Einstellungen!$B$5,"ja","nein")</f>
        <v>nein</v>
      </c>
      <c r="H5448" s="21" t="s">
        <v>20</v>
      </c>
      <c r="I5448" s="29" t="n">
        <f aca="false">INDEX(Einstellungen!$B$27:$B$50,23)</f>
        <v>1.05</v>
      </c>
      <c r="J5448" s="29" t="n">
        <f aca="false">F5448*I5448</f>
        <v>39.5779125</v>
      </c>
    </row>
    <row r="5449" customFormat="false" ht="15" hidden="false" customHeight="false" outlineLevel="0" collapsed="false">
      <c r="A5449" s="28" t="n">
        <v>45807</v>
      </c>
      <c r="B5449" s="21" t="s">
        <v>135</v>
      </c>
      <c r="C5449" s="21" t="s">
        <v>137</v>
      </c>
      <c r="D5449" s="29" t="n">
        <v>108.15</v>
      </c>
      <c r="E5449" s="29" t="n">
        <f aca="false">D5449/10</f>
        <v>10.815</v>
      </c>
      <c r="F5449" s="29" t="n">
        <f aca="false">(E5449+Einstellungen!$B$20)*(1+Einstellungen!$B$10)</f>
        <v>35.07049</v>
      </c>
      <c r="G5449" s="21" t="str">
        <f aca="false">IF(F5449&lt;Einstellungen!$B$5,"ja","nein")</f>
        <v>nein</v>
      </c>
      <c r="H5449" s="21" t="s">
        <v>20</v>
      </c>
      <c r="I5449" s="29" t="n">
        <f aca="false">INDEX(Einstellungen!$B$27:$B$50,24)</f>
        <v>0.8</v>
      </c>
      <c r="J5449" s="29" t="n">
        <f aca="false">F5449*I5449</f>
        <v>28.056392</v>
      </c>
    </row>
    <row r="5450" customFormat="false" ht="15" hidden="false" customHeight="false" outlineLevel="0" collapsed="false">
      <c r="A5450" s="28" t="n">
        <v>45808</v>
      </c>
      <c r="B5450" s="21" t="s">
        <v>111</v>
      </c>
      <c r="C5450" s="21" t="s">
        <v>138</v>
      </c>
      <c r="D5450" s="29" t="n">
        <v>107</v>
      </c>
      <c r="E5450" s="29" t="n">
        <f aca="false">D5450/10</f>
        <v>10.7</v>
      </c>
      <c r="F5450" s="29" t="n">
        <f aca="false">(E5450+Einstellungen!$B$20)*(1+Einstellungen!$B$10)</f>
        <v>34.93364</v>
      </c>
      <c r="G5450" s="21" t="str">
        <f aca="false">IF(F5450&lt;Einstellungen!$B$5,"ja","nein")</f>
        <v>nein</v>
      </c>
      <c r="H5450" s="21" t="s">
        <v>20</v>
      </c>
      <c r="I5450" s="29" t="n">
        <f aca="false">INDEX(Einstellungen!$B$27:$B$50,1)</f>
        <v>0.6</v>
      </c>
      <c r="J5450" s="29" t="n">
        <f aca="false">F5450*I5450</f>
        <v>20.960184</v>
      </c>
    </row>
    <row r="5451" customFormat="false" ht="15" hidden="false" customHeight="false" outlineLevel="0" collapsed="false">
      <c r="A5451" s="28" t="n">
        <v>45808</v>
      </c>
      <c r="B5451" s="21" t="s">
        <v>113</v>
      </c>
      <c r="C5451" s="21" t="s">
        <v>138</v>
      </c>
      <c r="D5451" s="29" t="n">
        <v>99.94</v>
      </c>
      <c r="E5451" s="29" t="n">
        <f aca="false">D5451/10</f>
        <v>9.994</v>
      </c>
      <c r="F5451" s="29" t="n">
        <f aca="false">(E5451+Einstellungen!$B$20)*(1+Einstellungen!$B$10)</f>
        <v>34.0935</v>
      </c>
      <c r="G5451" s="21" t="str">
        <f aca="false">IF(F5451&lt;Einstellungen!$B$5,"ja","nein")</f>
        <v>nein</v>
      </c>
      <c r="H5451" s="21" t="s">
        <v>20</v>
      </c>
      <c r="I5451" s="29" t="n">
        <f aca="false">INDEX(Einstellungen!$B$27:$B$50,2)</f>
        <v>0.5</v>
      </c>
      <c r="J5451" s="29" t="n">
        <f aca="false">F5451*I5451</f>
        <v>17.04675</v>
      </c>
    </row>
    <row r="5452" customFormat="false" ht="15" hidden="false" customHeight="false" outlineLevel="0" collapsed="false">
      <c r="A5452" s="28" t="n">
        <v>45808</v>
      </c>
      <c r="B5452" s="21" t="s">
        <v>114</v>
      </c>
      <c r="C5452" s="21" t="s">
        <v>138</v>
      </c>
      <c r="D5452" s="29" t="n">
        <v>98.75</v>
      </c>
      <c r="E5452" s="29" t="n">
        <f aca="false">D5452/10</f>
        <v>9.875</v>
      </c>
      <c r="F5452" s="29" t="n">
        <f aca="false">(E5452+Einstellungen!$B$20)*(1+Einstellungen!$B$10)</f>
        <v>33.95189</v>
      </c>
      <c r="G5452" s="21" t="str">
        <f aca="false">IF(F5452&lt;Einstellungen!$B$5,"ja","nein")</f>
        <v>nein</v>
      </c>
      <c r="H5452" s="21" t="s">
        <v>20</v>
      </c>
      <c r="I5452" s="29" t="n">
        <f aca="false">INDEX(Einstellungen!$B$27:$B$50,3)</f>
        <v>0.45</v>
      </c>
      <c r="J5452" s="29" t="n">
        <f aca="false">F5452*I5452</f>
        <v>15.2783505</v>
      </c>
    </row>
    <row r="5453" customFormat="false" ht="15" hidden="false" customHeight="false" outlineLevel="0" collapsed="false">
      <c r="A5453" s="28" t="n">
        <v>45808</v>
      </c>
      <c r="B5453" s="21" t="s">
        <v>115</v>
      </c>
      <c r="C5453" s="21" t="s">
        <v>138</v>
      </c>
      <c r="D5453" s="29" t="n">
        <v>99.07</v>
      </c>
      <c r="E5453" s="29" t="n">
        <f aca="false">D5453/10</f>
        <v>9.907</v>
      </c>
      <c r="F5453" s="29" t="n">
        <f aca="false">(E5453+Einstellungen!$B$20)*(1+Einstellungen!$B$10)</f>
        <v>33.98997</v>
      </c>
      <c r="G5453" s="21" t="str">
        <f aca="false">IF(F5453&lt;Einstellungen!$B$5,"ja","nein")</f>
        <v>nein</v>
      </c>
      <c r="H5453" s="21" t="s">
        <v>20</v>
      </c>
      <c r="I5453" s="29" t="n">
        <f aca="false">INDEX(Einstellungen!$B$27:$B$50,4)</f>
        <v>0.45</v>
      </c>
      <c r="J5453" s="29" t="n">
        <f aca="false">F5453*I5453</f>
        <v>15.2954865</v>
      </c>
    </row>
    <row r="5454" customFormat="false" ht="15" hidden="false" customHeight="false" outlineLevel="0" collapsed="false">
      <c r="A5454" s="28" t="n">
        <v>45808</v>
      </c>
      <c r="B5454" s="21" t="s">
        <v>116</v>
      </c>
      <c r="C5454" s="21" t="s">
        <v>138</v>
      </c>
      <c r="D5454" s="29" t="n">
        <v>99.91</v>
      </c>
      <c r="E5454" s="29" t="n">
        <f aca="false">D5454/10</f>
        <v>9.991</v>
      </c>
      <c r="F5454" s="29" t="n">
        <f aca="false">(E5454+Einstellungen!$B$20)*(1+Einstellungen!$B$10)</f>
        <v>34.08993</v>
      </c>
      <c r="G5454" s="21" t="str">
        <f aca="false">IF(F5454&lt;Einstellungen!$B$5,"ja","nein")</f>
        <v>nein</v>
      </c>
      <c r="H5454" s="21" t="s">
        <v>20</v>
      </c>
      <c r="I5454" s="29" t="n">
        <f aca="false">INDEX(Einstellungen!$B$27:$B$50,5)</f>
        <v>0.45</v>
      </c>
      <c r="J5454" s="29" t="n">
        <f aca="false">F5454*I5454</f>
        <v>15.3404685</v>
      </c>
    </row>
    <row r="5455" customFormat="false" ht="15" hidden="false" customHeight="false" outlineLevel="0" collapsed="false">
      <c r="A5455" s="28" t="n">
        <v>45808</v>
      </c>
      <c r="B5455" s="21" t="s">
        <v>117</v>
      </c>
      <c r="C5455" s="21" t="s">
        <v>138</v>
      </c>
      <c r="D5455" s="29" t="n">
        <v>98.29</v>
      </c>
      <c r="E5455" s="29" t="n">
        <f aca="false">D5455/10</f>
        <v>9.829</v>
      </c>
      <c r="F5455" s="29" t="n">
        <f aca="false">(E5455+Einstellungen!$B$20)*(1+Einstellungen!$B$10)</f>
        <v>33.89715</v>
      </c>
      <c r="G5455" s="21" t="str">
        <f aca="false">IF(F5455&lt;Einstellungen!$B$5,"ja","nein")</f>
        <v>nein</v>
      </c>
      <c r="H5455" s="21" t="s">
        <v>20</v>
      </c>
      <c r="I5455" s="29" t="n">
        <f aca="false">INDEX(Einstellungen!$B$27:$B$50,6)</f>
        <v>0.5</v>
      </c>
      <c r="J5455" s="29" t="n">
        <f aca="false">F5455*I5455</f>
        <v>16.948575</v>
      </c>
    </row>
    <row r="5456" customFormat="false" ht="15" hidden="false" customHeight="false" outlineLevel="0" collapsed="false">
      <c r="A5456" s="28" t="n">
        <v>45808</v>
      </c>
      <c r="B5456" s="21" t="s">
        <v>118</v>
      </c>
      <c r="C5456" s="21" t="s">
        <v>138</v>
      </c>
      <c r="D5456" s="29" t="n">
        <v>94.79</v>
      </c>
      <c r="E5456" s="29" t="n">
        <f aca="false">D5456/10</f>
        <v>9.479</v>
      </c>
      <c r="F5456" s="29" t="n">
        <f aca="false">(E5456+Einstellungen!$B$20)*(1+Einstellungen!$B$10)</f>
        <v>33.48065</v>
      </c>
      <c r="G5456" s="21" t="str">
        <f aca="false">IF(F5456&lt;Einstellungen!$B$5,"ja","nein")</f>
        <v>nein</v>
      </c>
      <c r="H5456" s="21" t="s">
        <v>20</v>
      </c>
      <c r="I5456" s="29" t="n">
        <f aca="false">INDEX(Einstellungen!$B$27:$B$50,7)</f>
        <v>0.7</v>
      </c>
      <c r="J5456" s="29" t="n">
        <f aca="false">F5456*I5456</f>
        <v>23.436455</v>
      </c>
    </row>
    <row r="5457" customFormat="false" ht="15" hidden="false" customHeight="false" outlineLevel="0" collapsed="false">
      <c r="A5457" s="28" t="n">
        <v>45808</v>
      </c>
      <c r="B5457" s="21" t="s">
        <v>119</v>
      </c>
      <c r="C5457" s="21" t="s">
        <v>138</v>
      </c>
      <c r="D5457" s="29" t="n">
        <v>84.61</v>
      </c>
      <c r="E5457" s="29" t="n">
        <f aca="false">D5457/10</f>
        <v>8.461</v>
      </c>
      <c r="F5457" s="29" t="n">
        <f aca="false">(E5457+Einstellungen!$B$20)*(1+Einstellungen!$B$10)</f>
        <v>32.26923</v>
      </c>
      <c r="G5457" s="21" t="str">
        <f aca="false">IF(F5457&lt;Einstellungen!$B$5,"ja","nein")</f>
        <v>nein</v>
      </c>
      <c r="H5457" s="21" t="s">
        <v>20</v>
      </c>
      <c r="I5457" s="29" t="n">
        <f aca="false">INDEX(Einstellungen!$B$27:$B$50,8)</f>
        <v>0.95</v>
      </c>
      <c r="J5457" s="29" t="n">
        <f aca="false">F5457*I5457</f>
        <v>30.6557685</v>
      </c>
    </row>
    <row r="5458" customFormat="false" ht="15" hidden="false" customHeight="false" outlineLevel="0" collapsed="false">
      <c r="A5458" s="28" t="n">
        <v>45808</v>
      </c>
      <c r="B5458" s="21" t="s">
        <v>120</v>
      </c>
      <c r="C5458" s="21" t="s">
        <v>138</v>
      </c>
      <c r="D5458" s="29" t="n">
        <v>55</v>
      </c>
      <c r="E5458" s="29" t="n">
        <f aca="false">D5458/10</f>
        <v>5.5</v>
      </c>
      <c r="F5458" s="29" t="n">
        <f aca="false">(E5458+Einstellungen!$B$20)*(1+Einstellungen!$B$10)</f>
        <v>28.74564</v>
      </c>
      <c r="G5458" s="21" t="str">
        <f aca="false">IF(F5458&lt;Einstellungen!$B$5,"ja","nein")</f>
        <v>ja</v>
      </c>
      <c r="H5458" s="21" t="s">
        <v>20</v>
      </c>
      <c r="I5458" s="29" t="n">
        <f aca="false">INDEX(Einstellungen!$B$27:$B$50,9)</f>
        <v>1.05</v>
      </c>
      <c r="J5458" s="29" t="n">
        <f aca="false">F5458*I5458</f>
        <v>30.182922</v>
      </c>
    </row>
    <row r="5459" customFormat="false" ht="15" hidden="false" customHeight="false" outlineLevel="0" collapsed="false">
      <c r="A5459" s="28" t="n">
        <v>45808</v>
      </c>
      <c r="B5459" s="21" t="s">
        <v>121</v>
      </c>
      <c r="C5459" s="21" t="s">
        <v>138</v>
      </c>
      <c r="D5459" s="29" t="n">
        <v>1</v>
      </c>
      <c r="E5459" s="29" t="n">
        <f aca="false">D5459/10</f>
        <v>0.1</v>
      </c>
      <c r="F5459" s="29" t="n">
        <f aca="false">(E5459+Einstellungen!$B$20)*(1+Einstellungen!$B$10)</f>
        <v>22.31964</v>
      </c>
      <c r="G5459" s="21" t="str">
        <f aca="false">IF(F5459&lt;Einstellungen!$B$5,"ja","nein")</f>
        <v>ja</v>
      </c>
      <c r="H5459" s="21" t="s">
        <v>20</v>
      </c>
      <c r="I5459" s="29" t="n">
        <f aca="false">INDEX(Einstellungen!$B$27:$B$50,10)</f>
        <v>1.05</v>
      </c>
      <c r="J5459" s="29" t="n">
        <f aca="false">F5459*I5459</f>
        <v>23.435622</v>
      </c>
    </row>
    <row r="5460" customFormat="false" ht="15" hidden="false" customHeight="false" outlineLevel="0" collapsed="false">
      <c r="A5460" s="28" t="n">
        <v>45808</v>
      </c>
      <c r="B5460" s="21" t="s">
        <v>122</v>
      </c>
      <c r="C5460" s="21" t="s">
        <v>138</v>
      </c>
      <c r="D5460" s="29" t="n">
        <v>-0.02</v>
      </c>
      <c r="E5460" s="29" t="n">
        <f aca="false">D5460/10</f>
        <v>-0.002</v>
      </c>
      <c r="F5460" s="29" t="n">
        <f aca="false">(E5460+Einstellungen!$B$20)*(1+Einstellungen!$B$10)</f>
        <v>22.19826</v>
      </c>
      <c r="G5460" s="21" t="str">
        <f aca="false">IF(F5460&lt;Einstellungen!$B$5,"ja","nein")</f>
        <v>ja</v>
      </c>
      <c r="H5460" s="21" t="s">
        <v>20</v>
      </c>
      <c r="I5460" s="29" t="n">
        <f aca="false">INDEX(Einstellungen!$B$27:$B$50,11)</f>
        <v>1.05</v>
      </c>
      <c r="J5460" s="29" t="n">
        <f aca="false">F5460*I5460</f>
        <v>23.308173</v>
      </c>
    </row>
    <row r="5461" customFormat="false" ht="15" hidden="false" customHeight="false" outlineLevel="0" collapsed="false">
      <c r="A5461" s="28" t="n">
        <v>45808</v>
      </c>
      <c r="B5461" s="21" t="s">
        <v>123</v>
      </c>
      <c r="C5461" s="21" t="s">
        <v>138</v>
      </c>
      <c r="D5461" s="29" t="n">
        <v>-1</v>
      </c>
      <c r="E5461" s="29" t="n">
        <f aca="false">D5461/10</f>
        <v>-0.1</v>
      </c>
      <c r="F5461" s="29" t="n">
        <f aca="false">(E5461+Einstellungen!$B$20)*(1+Einstellungen!$B$10)</f>
        <v>22.08164</v>
      </c>
      <c r="G5461" s="21" t="str">
        <f aca="false">IF(F5461&lt;Einstellungen!$B$5,"ja","nein")</f>
        <v>ja</v>
      </c>
      <c r="H5461" s="21" t="s">
        <v>20</v>
      </c>
      <c r="I5461" s="29" t="n">
        <f aca="false">INDEX(Einstellungen!$B$27:$B$50,12)</f>
        <v>1.1</v>
      </c>
      <c r="J5461" s="29" t="n">
        <f aca="false">F5461*I5461</f>
        <v>24.289804</v>
      </c>
    </row>
    <row r="5462" customFormat="false" ht="15" hidden="false" customHeight="false" outlineLevel="0" collapsed="false">
      <c r="A5462" s="28" t="n">
        <v>45808</v>
      </c>
      <c r="B5462" s="21" t="s">
        <v>124</v>
      </c>
      <c r="C5462" s="21" t="s">
        <v>138</v>
      </c>
      <c r="D5462" s="29" t="n">
        <v>-3.07</v>
      </c>
      <c r="E5462" s="29" t="n">
        <f aca="false">D5462/10</f>
        <v>-0.307</v>
      </c>
      <c r="F5462" s="29" t="n">
        <f aca="false">(E5462+Einstellungen!$B$20)*(1+Einstellungen!$B$10)</f>
        <v>21.83531</v>
      </c>
      <c r="G5462" s="21" t="str">
        <f aca="false">IF(F5462&lt;Einstellungen!$B$5,"ja","nein")</f>
        <v>ja</v>
      </c>
      <c r="H5462" s="21" t="s">
        <v>20</v>
      </c>
      <c r="I5462" s="29" t="n">
        <f aca="false">INDEX(Einstellungen!$B$27:$B$50,13)</f>
        <v>1.2</v>
      </c>
      <c r="J5462" s="29" t="n">
        <f aca="false">F5462*I5462</f>
        <v>26.202372</v>
      </c>
    </row>
    <row r="5463" customFormat="false" ht="15" hidden="false" customHeight="false" outlineLevel="0" collapsed="false">
      <c r="A5463" s="28" t="n">
        <v>45808</v>
      </c>
      <c r="B5463" s="21" t="s">
        <v>125</v>
      </c>
      <c r="C5463" s="21" t="s">
        <v>138</v>
      </c>
      <c r="D5463" s="29" t="n">
        <v>-13.17</v>
      </c>
      <c r="E5463" s="29" t="n">
        <f aca="false">D5463/10</f>
        <v>-1.317</v>
      </c>
      <c r="F5463" s="29" t="n">
        <f aca="false">(E5463+Einstellungen!$B$20)*(1+Einstellungen!$B$10)</f>
        <v>20.63341</v>
      </c>
      <c r="G5463" s="21" t="str">
        <f aca="false">IF(F5463&lt;Einstellungen!$B$5,"ja","nein")</f>
        <v>ja</v>
      </c>
      <c r="H5463" s="21" t="s">
        <v>20</v>
      </c>
      <c r="I5463" s="29" t="n">
        <f aca="false">INDEX(Einstellungen!$B$27:$B$50,14)</f>
        <v>1.15</v>
      </c>
      <c r="J5463" s="29" t="n">
        <f aca="false">F5463*I5463</f>
        <v>23.7284215</v>
      </c>
    </row>
    <row r="5464" customFormat="false" ht="15" hidden="false" customHeight="false" outlineLevel="0" collapsed="false">
      <c r="A5464" s="28" t="n">
        <v>45808</v>
      </c>
      <c r="B5464" s="21" t="s">
        <v>126</v>
      </c>
      <c r="C5464" s="21" t="s">
        <v>138</v>
      </c>
      <c r="D5464" s="29" t="n">
        <v>-7.75</v>
      </c>
      <c r="E5464" s="29" t="n">
        <f aca="false">D5464/10</f>
        <v>-0.775</v>
      </c>
      <c r="F5464" s="29" t="n">
        <f aca="false">(E5464+Einstellungen!$B$20)*(1+Einstellungen!$B$10)</f>
        <v>21.27839</v>
      </c>
      <c r="G5464" s="21" t="str">
        <f aca="false">IF(F5464&lt;Einstellungen!$B$5,"ja","nein")</f>
        <v>ja</v>
      </c>
      <c r="H5464" s="21" t="s">
        <v>20</v>
      </c>
      <c r="I5464" s="29" t="n">
        <f aca="false">INDEX(Einstellungen!$B$27:$B$50,15)</f>
        <v>1</v>
      </c>
      <c r="J5464" s="29" t="n">
        <f aca="false">F5464*I5464</f>
        <v>21.27839</v>
      </c>
    </row>
    <row r="5465" customFormat="false" ht="15" hidden="false" customHeight="false" outlineLevel="0" collapsed="false">
      <c r="A5465" s="28" t="n">
        <v>45808</v>
      </c>
      <c r="B5465" s="21" t="s">
        <v>127</v>
      </c>
      <c r="C5465" s="21" t="s">
        <v>138</v>
      </c>
      <c r="D5465" s="29" t="n">
        <v>-3</v>
      </c>
      <c r="E5465" s="29" t="n">
        <f aca="false">D5465/10</f>
        <v>-0.3</v>
      </c>
      <c r="F5465" s="29" t="n">
        <f aca="false">(E5465+Einstellungen!$B$20)*(1+Einstellungen!$B$10)</f>
        <v>21.84364</v>
      </c>
      <c r="G5465" s="21" t="str">
        <f aca="false">IF(F5465&lt;Einstellungen!$B$5,"ja","nein")</f>
        <v>ja</v>
      </c>
      <c r="H5465" s="21" t="s">
        <v>20</v>
      </c>
      <c r="I5465" s="29" t="n">
        <f aca="false">INDEX(Einstellungen!$B$27:$B$50,16)</f>
        <v>0.95</v>
      </c>
      <c r="J5465" s="29" t="n">
        <f aca="false">F5465*I5465</f>
        <v>20.751458</v>
      </c>
    </row>
    <row r="5466" customFormat="false" ht="15" hidden="false" customHeight="false" outlineLevel="0" collapsed="false">
      <c r="A5466" s="28" t="n">
        <v>45808</v>
      </c>
      <c r="B5466" s="21" t="s">
        <v>128</v>
      </c>
      <c r="C5466" s="21" t="s">
        <v>138</v>
      </c>
      <c r="D5466" s="29" t="n">
        <v>-0.05</v>
      </c>
      <c r="E5466" s="29" t="n">
        <f aca="false">D5466/10</f>
        <v>-0.005</v>
      </c>
      <c r="F5466" s="29" t="n">
        <f aca="false">(E5466+Einstellungen!$B$20)*(1+Einstellungen!$B$10)</f>
        <v>22.19469</v>
      </c>
      <c r="G5466" s="21" t="str">
        <f aca="false">IF(F5466&lt;Einstellungen!$B$5,"ja","nein")</f>
        <v>ja</v>
      </c>
      <c r="H5466" s="21" t="s">
        <v>20</v>
      </c>
      <c r="I5466" s="29" t="n">
        <f aca="false">INDEX(Einstellungen!$B$27:$B$50,17)</f>
        <v>0.95</v>
      </c>
      <c r="J5466" s="29" t="n">
        <f aca="false">F5466*I5466</f>
        <v>21.0849555</v>
      </c>
    </row>
    <row r="5467" customFormat="false" ht="15" hidden="false" customHeight="false" outlineLevel="0" collapsed="false">
      <c r="A5467" s="28" t="n">
        <v>45808</v>
      </c>
      <c r="B5467" s="21" t="s">
        <v>129</v>
      </c>
      <c r="C5467" s="21" t="s">
        <v>138</v>
      </c>
      <c r="D5467" s="29" t="n">
        <v>41.4</v>
      </c>
      <c r="E5467" s="29" t="n">
        <f aca="false">D5467/10</f>
        <v>4.14</v>
      </c>
      <c r="F5467" s="29" t="n">
        <f aca="false">(E5467+Einstellungen!$B$20)*(1+Einstellungen!$B$10)</f>
        <v>27.12724</v>
      </c>
      <c r="G5467" s="21" t="str">
        <f aca="false">IF(F5467&lt;Einstellungen!$B$5,"ja","nein")</f>
        <v>ja</v>
      </c>
      <c r="H5467" s="21" t="s">
        <v>20</v>
      </c>
      <c r="I5467" s="29" t="n">
        <f aca="false">INDEX(Einstellungen!$B$27:$B$50,18)</f>
        <v>1.1</v>
      </c>
      <c r="J5467" s="29" t="n">
        <f aca="false">F5467*I5467</f>
        <v>29.839964</v>
      </c>
    </row>
    <row r="5468" customFormat="false" ht="15" hidden="false" customHeight="false" outlineLevel="0" collapsed="false">
      <c r="A5468" s="28" t="n">
        <v>45808</v>
      </c>
      <c r="B5468" s="21" t="s">
        <v>130</v>
      </c>
      <c r="C5468" s="21" t="s">
        <v>138</v>
      </c>
      <c r="D5468" s="29" t="n">
        <v>88.85</v>
      </c>
      <c r="E5468" s="29" t="n">
        <f aca="false">D5468/10</f>
        <v>8.885</v>
      </c>
      <c r="F5468" s="29" t="n">
        <f aca="false">(E5468+Einstellungen!$B$20)*(1+Einstellungen!$B$10)</f>
        <v>32.77379</v>
      </c>
      <c r="G5468" s="21" t="str">
        <f aca="false">IF(F5468&lt;Einstellungen!$B$5,"ja","nein")</f>
        <v>nein</v>
      </c>
      <c r="H5468" s="21" t="s">
        <v>20</v>
      </c>
      <c r="I5468" s="29" t="n">
        <f aca="false">INDEX(Einstellungen!$B$27:$B$50,19)</f>
        <v>1.35</v>
      </c>
      <c r="J5468" s="29" t="n">
        <f aca="false">F5468*I5468</f>
        <v>44.2446165</v>
      </c>
    </row>
    <row r="5469" customFormat="false" ht="15" hidden="false" customHeight="false" outlineLevel="0" collapsed="false">
      <c r="A5469" s="28" t="n">
        <v>45808</v>
      </c>
      <c r="B5469" s="21" t="s">
        <v>131</v>
      </c>
      <c r="C5469" s="21" t="s">
        <v>138</v>
      </c>
      <c r="D5469" s="29" t="n">
        <v>131.41</v>
      </c>
      <c r="E5469" s="29" t="n">
        <f aca="false">D5469/10</f>
        <v>13.141</v>
      </c>
      <c r="F5469" s="29" t="n">
        <f aca="false">(E5469+Einstellungen!$B$20)*(1+Einstellungen!$B$10)</f>
        <v>37.83843</v>
      </c>
      <c r="G5469" s="21" t="str">
        <f aca="false">IF(F5469&lt;Einstellungen!$B$5,"ja","nein")</f>
        <v>nein</v>
      </c>
      <c r="H5469" s="21" t="s">
        <v>20</v>
      </c>
      <c r="I5469" s="29" t="n">
        <f aca="false">INDEX(Einstellungen!$B$27:$B$50,20)</f>
        <v>1.45</v>
      </c>
      <c r="J5469" s="29" t="n">
        <f aca="false">F5469*I5469</f>
        <v>54.8657235</v>
      </c>
    </row>
    <row r="5470" customFormat="false" ht="15" hidden="false" customHeight="false" outlineLevel="0" collapsed="false">
      <c r="A5470" s="28" t="n">
        <v>45808</v>
      </c>
      <c r="B5470" s="21" t="s">
        <v>132</v>
      </c>
      <c r="C5470" s="21" t="s">
        <v>138</v>
      </c>
      <c r="D5470" s="29" t="n">
        <v>192.35</v>
      </c>
      <c r="E5470" s="29" t="n">
        <f aca="false">D5470/10</f>
        <v>19.235</v>
      </c>
      <c r="F5470" s="29" t="n">
        <f aca="false">(E5470+Einstellungen!$B$20)*(1+Einstellungen!$B$10)</f>
        <v>45.09029</v>
      </c>
      <c r="G5470" s="21" t="str">
        <f aca="false">IF(F5470&lt;Einstellungen!$B$5,"ja","nein")</f>
        <v>nein</v>
      </c>
      <c r="H5470" s="21" t="s">
        <v>20</v>
      </c>
      <c r="I5470" s="29" t="n">
        <f aca="false">INDEX(Einstellungen!$B$27:$B$50,21)</f>
        <v>1.4</v>
      </c>
      <c r="J5470" s="29" t="n">
        <f aca="false">F5470*I5470</f>
        <v>63.126406</v>
      </c>
    </row>
    <row r="5471" customFormat="false" ht="15" hidden="false" customHeight="false" outlineLevel="0" collapsed="false">
      <c r="A5471" s="28" t="n">
        <v>45808</v>
      </c>
      <c r="B5471" s="21" t="s">
        <v>133</v>
      </c>
      <c r="C5471" s="21" t="s">
        <v>138</v>
      </c>
      <c r="D5471" s="29" t="n">
        <v>192.37</v>
      </c>
      <c r="E5471" s="29" t="n">
        <f aca="false">D5471/10</f>
        <v>19.237</v>
      </c>
      <c r="F5471" s="29" t="n">
        <f aca="false">(E5471+Einstellungen!$B$20)*(1+Einstellungen!$B$10)</f>
        <v>45.09267</v>
      </c>
      <c r="G5471" s="21" t="str">
        <f aca="false">IF(F5471&lt;Einstellungen!$B$5,"ja","nein")</f>
        <v>nein</v>
      </c>
      <c r="H5471" s="21" t="s">
        <v>20</v>
      </c>
      <c r="I5471" s="29" t="n">
        <f aca="false">INDEX(Einstellungen!$B$27:$B$50,22)</f>
        <v>1.25</v>
      </c>
      <c r="J5471" s="29" t="n">
        <f aca="false">F5471*I5471</f>
        <v>56.3658375</v>
      </c>
    </row>
    <row r="5472" customFormat="false" ht="15" hidden="false" customHeight="false" outlineLevel="0" collapsed="false">
      <c r="A5472" s="28" t="n">
        <v>45808</v>
      </c>
      <c r="B5472" s="21" t="s">
        <v>134</v>
      </c>
      <c r="C5472" s="21" t="s">
        <v>138</v>
      </c>
      <c r="D5472" s="29" t="n">
        <v>133.49</v>
      </c>
      <c r="E5472" s="29" t="n">
        <f aca="false">D5472/10</f>
        <v>13.349</v>
      </c>
      <c r="F5472" s="29" t="n">
        <f aca="false">(E5472+Einstellungen!$B$20)*(1+Einstellungen!$B$10)</f>
        <v>38.08595</v>
      </c>
      <c r="G5472" s="21" t="str">
        <f aca="false">IF(F5472&lt;Einstellungen!$B$5,"ja","nein")</f>
        <v>nein</v>
      </c>
      <c r="H5472" s="21" t="s">
        <v>20</v>
      </c>
      <c r="I5472" s="29" t="n">
        <f aca="false">INDEX(Einstellungen!$B$27:$B$50,23)</f>
        <v>1.05</v>
      </c>
      <c r="J5472" s="29" t="n">
        <f aca="false">F5472*I5472</f>
        <v>39.9902475</v>
      </c>
    </row>
    <row r="5473" customFormat="false" ht="15" hidden="false" customHeight="false" outlineLevel="0" collapsed="false">
      <c r="A5473" s="28" t="n">
        <v>45808</v>
      </c>
      <c r="B5473" s="21" t="s">
        <v>135</v>
      </c>
      <c r="C5473" s="21" t="s">
        <v>138</v>
      </c>
      <c r="D5473" s="29" t="n">
        <v>102.06</v>
      </c>
      <c r="E5473" s="29" t="n">
        <f aca="false">D5473/10</f>
        <v>10.206</v>
      </c>
      <c r="F5473" s="29" t="n">
        <f aca="false">(E5473+Einstellungen!$B$20)*(1+Einstellungen!$B$10)</f>
        <v>34.34578</v>
      </c>
      <c r="G5473" s="21" t="str">
        <f aca="false">IF(F5473&lt;Einstellungen!$B$5,"ja","nein")</f>
        <v>nein</v>
      </c>
      <c r="H5473" s="21" t="s">
        <v>20</v>
      </c>
      <c r="I5473" s="29" t="n">
        <f aca="false">INDEX(Einstellungen!$B$27:$B$50,24)</f>
        <v>0.8</v>
      </c>
      <c r="J5473" s="29" t="n">
        <f aca="false">F5473*I5473</f>
        <v>27.476624</v>
      </c>
    </row>
    <row r="5474" customFormat="false" ht="15" hidden="false" customHeight="false" outlineLevel="0" collapsed="false">
      <c r="A5474" s="28" t="n">
        <v>45809</v>
      </c>
      <c r="B5474" s="21" t="s">
        <v>111</v>
      </c>
      <c r="C5474" s="21" t="s">
        <v>139</v>
      </c>
      <c r="D5474" s="29" t="n">
        <v>92.53</v>
      </c>
      <c r="E5474" s="29" t="n">
        <f aca="false">D5474/10</f>
        <v>9.253</v>
      </c>
      <c r="F5474" s="29" t="n">
        <f aca="false">(E5474+Einstellungen!$B$20)*(1+Einstellungen!$B$10)</f>
        <v>33.21171</v>
      </c>
      <c r="G5474" s="21" t="str">
        <f aca="false">IF(F5474&lt;Einstellungen!$B$5,"ja","nein")</f>
        <v>nein</v>
      </c>
      <c r="H5474" s="21" t="s">
        <v>21</v>
      </c>
      <c r="I5474" s="29" t="n">
        <f aca="false">INDEX(Einstellungen!$B$27:$B$50,1)</f>
        <v>0.6</v>
      </c>
      <c r="J5474" s="29" t="n">
        <f aca="false">F5474*I5474</f>
        <v>19.927026</v>
      </c>
    </row>
    <row r="5475" customFormat="false" ht="15" hidden="false" customHeight="false" outlineLevel="0" collapsed="false">
      <c r="A5475" s="28" t="n">
        <v>45809</v>
      </c>
      <c r="B5475" s="21" t="s">
        <v>113</v>
      </c>
      <c r="C5475" s="21" t="s">
        <v>139</v>
      </c>
      <c r="D5475" s="29" t="n">
        <v>85.22</v>
      </c>
      <c r="E5475" s="29" t="n">
        <f aca="false">D5475/10</f>
        <v>8.522</v>
      </c>
      <c r="F5475" s="29" t="n">
        <f aca="false">(E5475+Einstellungen!$B$20)*(1+Einstellungen!$B$10)</f>
        <v>32.34182</v>
      </c>
      <c r="G5475" s="21" t="str">
        <f aca="false">IF(F5475&lt;Einstellungen!$B$5,"ja","nein")</f>
        <v>nein</v>
      </c>
      <c r="H5475" s="21" t="s">
        <v>21</v>
      </c>
      <c r="I5475" s="29" t="n">
        <f aca="false">INDEX(Einstellungen!$B$27:$B$50,2)</f>
        <v>0.5</v>
      </c>
      <c r="J5475" s="29" t="n">
        <f aca="false">F5475*I5475</f>
        <v>16.17091</v>
      </c>
    </row>
    <row r="5476" customFormat="false" ht="15" hidden="false" customHeight="false" outlineLevel="0" collapsed="false">
      <c r="A5476" s="28" t="n">
        <v>45809</v>
      </c>
      <c r="B5476" s="21" t="s">
        <v>114</v>
      </c>
      <c r="C5476" s="21" t="s">
        <v>139</v>
      </c>
      <c r="D5476" s="29" t="n">
        <v>77.13</v>
      </c>
      <c r="E5476" s="29" t="n">
        <f aca="false">D5476/10</f>
        <v>7.713</v>
      </c>
      <c r="F5476" s="29" t="n">
        <f aca="false">(E5476+Einstellungen!$B$20)*(1+Einstellungen!$B$10)</f>
        <v>31.37911</v>
      </c>
      <c r="G5476" s="21" t="str">
        <f aca="false">IF(F5476&lt;Einstellungen!$B$5,"ja","nein")</f>
        <v>nein</v>
      </c>
      <c r="H5476" s="21" t="s">
        <v>21</v>
      </c>
      <c r="I5476" s="29" t="n">
        <f aca="false">INDEX(Einstellungen!$B$27:$B$50,3)</f>
        <v>0.45</v>
      </c>
      <c r="J5476" s="29" t="n">
        <f aca="false">F5476*I5476</f>
        <v>14.1205995</v>
      </c>
    </row>
    <row r="5477" customFormat="false" ht="15" hidden="false" customHeight="false" outlineLevel="0" collapsed="false">
      <c r="A5477" s="28" t="n">
        <v>45809</v>
      </c>
      <c r="B5477" s="21" t="s">
        <v>115</v>
      </c>
      <c r="C5477" s="21" t="s">
        <v>139</v>
      </c>
      <c r="D5477" s="29" t="n">
        <v>74.09</v>
      </c>
      <c r="E5477" s="29" t="n">
        <f aca="false">D5477/10</f>
        <v>7.409</v>
      </c>
      <c r="F5477" s="29" t="n">
        <f aca="false">(E5477+Einstellungen!$B$20)*(1+Einstellungen!$B$10)</f>
        <v>31.01735</v>
      </c>
      <c r="G5477" s="21" t="str">
        <f aca="false">IF(F5477&lt;Einstellungen!$B$5,"ja","nein")</f>
        <v>nein</v>
      </c>
      <c r="H5477" s="21" t="s">
        <v>21</v>
      </c>
      <c r="I5477" s="29" t="n">
        <f aca="false">INDEX(Einstellungen!$B$27:$B$50,4)</f>
        <v>0.45</v>
      </c>
      <c r="J5477" s="29" t="n">
        <f aca="false">F5477*I5477</f>
        <v>13.9578075</v>
      </c>
    </row>
    <row r="5478" customFormat="false" ht="15" hidden="false" customHeight="false" outlineLevel="0" collapsed="false">
      <c r="A5478" s="28" t="n">
        <v>45809</v>
      </c>
      <c r="B5478" s="21" t="s">
        <v>116</v>
      </c>
      <c r="C5478" s="21" t="s">
        <v>139</v>
      </c>
      <c r="D5478" s="29" t="n">
        <v>72.66</v>
      </c>
      <c r="E5478" s="29" t="n">
        <f aca="false">D5478/10</f>
        <v>7.266</v>
      </c>
      <c r="F5478" s="29" t="n">
        <f aca="false">(E5478+Einstellungen!$B$20)*(1+Einstellungen!$B$10)</f>
        <v>30.84718</v>
      </c>
      <c r="G5478" s="21" t="str">
        <f aca="false">IF(F5478&lt;Einstellungen!$B$5,"ja","nein")</f>
        <v>nein</v>
      </c>
      <c r="H5478" s="21" t="s">
        <v>21</v>
      </c>
      <c r="I5478" s="29" t="n">
        <f aca="false">INDEX(Einstellungen!$B$27:$B$50,5)</f>
        <v>0.45</v>
      </c>
      <c r="J5478" s="29" t="n">
        <f aca="false">F5478*I5478</f>
        <v>13.881231</v>
      </c>
    </row>
    <row r="5479" customFormat="false" ht="15" hidden="false" customHeight="false" outlineLevel="0" collapsed="false">
      <c r="A5479" s="28" t="n">
        <v>45809</v>
      </c>
      <c r="B5479" s="21" t="s">
        <v>117</v>
      </c>
      <c r="C5479" s="21" t="s">
        <v>139</v>
      </c>
      <c r="D5479" s="29" t="n">
        <v>66.11</v>
      </c>
      <c r="E5479" s="29" t="n">
        <f aca="false">D5479/10</f>
        <v>6.611</v>
      </c>
      <c r="F5479" s="29" t="n">
        <f aca="false">(E5479+Einstellungen!$B$20)*(1+Einstellungen!$B$10)</f>
        <v>30.06773</v>
      </c>
      <c r="G5479" s="21" t="str">
        <f aca="false">IF(F5479&lt;Einstellungen!$B$5,"ja","nein")</f>
        <v>nein</v>
      </c>
      <c r="H5479" s="21" t="s">
        <v>21</v>
      </c>
      <c r="I5479" s="29" t="n">
        <f aca="false">INDEX(Einstellungen!$B$27:$B$50,6)</f>
        <v>0.5</v>
      </c>
      <c r="J5479" s="29" t="n">
        <f aca="false">F5479*I5479</f>
        <v>15.033865</v>
      </c>
    </row>
    <row r="5480" customFormat="false" ht="15" hidden="false" customHeight="false" outlineLevel="0" collapsed="false">
      <c r="A5480" s="28" t="n">
        <v>45809</v>
      </c>
      <c r="B5480" s="21" t="s">
        <v>118</v>
      </c>
      <c r="C5480" s="21" t="s">
        <v>139</v>
      </c>
      <c r="D5480" s="29" t="n">
        <v>35.84</v>
      </c>
      <c r="E5480" s="29" t="n">
        <f aca="false">D5480/10</f>
        <v>3.584</v>
      </c>
      <c r="F5480" s="29" t="n">
        <f aca="false">(E5480+Einstellungen!$B$20)*(1+Einstellungen!$B$10)</f>
        <v>26.4656</v>
      </c>
      <c r="G5480" s="21" t="str">
        <f aca="false">IF(F5480&lt;Einstellungen!$B$5,"ja","nein")</f>
        <v>ja</v>
      </c>
      <c r="H5480" s="21" t="s">
        <v>21</v>
      </c>
      <c r="I5480" s="29" t="n">
        <f aca="false">INDEX(Einstellungen!$B$27:$B$50,7)</f>
        <v>0.7</v>
      </c>
      <c r="J5480" s="29" t="n">
        <f aca="false">F5480*I5480</f>
        <v>18.52592</v>
      </c>
    </row>
    <row r="5481" customFormat="false" ht="15" hidden="false" customHeight="false" outlineLevel="0" collapsed="false">
      <c r="A5481" s="28" t="n">
        <v>45809</v>
      </c>
      <c r="B5481" s="21" t="s">
        <v>119</v>
      </c>
      <c r="C5481" s="21" t="s">
        <v>139</v>
      </c>
      <c r="D5481" s="29" t="n">
        <v>13</v>
      </c>
      <c r="E5481" s="29" t="n">
        <f aca="false">D5481/10</f>
        <v>1.3</v>
      </c>
      <c r="F5481" s="29" t="n">
        <f aca="false">(E5481+Einstellungen!$B$20)*(1+Einstellungen!$B$10)</f>
        <v>23.74764</v>
      </c>
      <c r="G5481" s="21" t="str">
        <f aca="false">IF(F5481&lt;Einstellungen!$B$5,"ja","nein")</f>
        <v>ja</v>
      </c>
      <c r="H5481" s="21" t="s">
        <v>21</v>
      </c>
      <c r="I5481" s="29" t="n">
        <f aca="false">INDEX(Einstellungen!$B$27:$B$50,8)</f>
        <v>0.95</v>
      </c>
      <c r="J5481" s="29" t="n">
        <f aca="false">F5481*I5481</f>
        <v>22.560258</v>
      </c>
    </row>
    <row r="5482" customFormat="false" ht="15" hidden="false" customHeight="false" outlineLevel="0" collapsed="false">
      <c r="A5482" s="28" t="n">
        <v>45809</v>
      </c>
      <c r="B5482" s="21" t="s">
        <v>120</v>
      </c>
      <c r="C5482" s="21" t="s">
        <v>139</v>
      </c>
      <c r="D5482" s="29" t="n">
        <v>2.4</v>
      </c>
      <c r="E5482" s="29" t="n">
        <f aca="false">D5482/10</f>
        <v>0.24</v>
      </c>
      <c r="F5482" s="29" t="n">
        <f aca="false">(E5482+Einstellungen!$B$20)*(1+Einstellungen!$B$10)</f>
        <v>22.48624</v>
      </c>
      <c r="G5482" s="21" t="str">
        <f aca="false">IF(F5482&lt;Einstellungen!$B$5,"ja","nein")</f>
        <v>ja</v>
      </c>
      <c r="H5482" s="21" t="s">
        <v>21</v>
      </c>
      <c r="I5482" s="29" t="n">
        <f aca="false">INDEX(Einstellungen!$B$27:$B$50,9)</f>
        <v>1.05</v>
      </c>
      <c r="J5482" s="29" t="n">
        <f aca="false">F5482*I5482</f>
        <v>23.610552</v>
      </c>
    </row>
    <row r="5483" customFormat="false" ht="15" hidden="false" customHeight="false" outlineLevel="0" collapsed="false">
      <c r="A5483" s="28" t="n">
        <v>45809</v>
      </c>
      <c r="B5483" s="21" t="s">
        <v>121</v>
      </c>
      <c r="C5483" s="21" t="s">
        <v>139</v>
      </c>
      <c r="D5483" s="29" t="n">
        <v>-0.01</v>
      </c>
      <c r="E5483" s="29" t="n">
        <f aca="false">D5483/10</f>
        <v>-0.001</v>
      </c>
      <c r="F5483" s="29" t="n">
        <f aca="false">(E5483+Einstellungen!$B$20)*(1+Einstellungen!$B$10)</f>
        <v>22.19945</v>
      </c>
      <c r="G5483" s="21" t="str">
        <f aca="false">IF(F5483&lt;Einstellungen!$B$5,"ja","nein")</f>
        <v>ja</v>
      </c>
      <c r="H5483" s="21" t="s">
        <v>21</v>
      </c>
      <c r="I5483" s="29" t="n">
        <f aca="false">INDEX(Einstellungen!$B$27:$B$50,10)</f>
        <v>1.05</v>
      </c>
      <c r="J5483" s="29" t="n">
        <f aca="false">F5483*I5483</f>
        <v>23.3094225</v>
      </c>
    </row>
    <row r="5484" customFormat="false" ht="15" hidden="false" customHeight="false" outlineLevel="0" collapsed="false">
      <c r="A5484" s="28" t="n">
        <v>45809</v>
      </c>
      <c r="B5484" s="21" t="s">
        <v>122</v>
      </c>
      <c r="C5484" s="21" t="s">
        <v>139</v>
      </c>
      <c r="D5484" s="29" t="n">
        <v>-0.6</v>
      </c>
      <c r="E5484" s="29" t="n">
        <f aca="false">D5484/10</f>
        <v>-0.06</v>
      </c>
      <c r="F5484" s="29" t="n">
        <f aca="false">(E5484+Einstellungen!$B$20)*(1+Einstellungen!$B$10)</f>
        <v>22.12924</v>
      </c>
      <c r="G5484" s="21" t="str">
        <f aca="false">IF(F5484&lt;Einstellungen!$B$5,"ja","nein")</f>
        <v>ja</v>
      </c>
      <c r="H5484" s="21" t="s">
        <v>21</v>
      </c>
      <c r="I5484" s="29" t="n">
        <f aca="false">INDEX(Einstellungen!$B$27:$B$50,11)</f>
        <v>1.05</v>
      </c>
      <c r="J5484" s="29" t="n">
        <f aca="false">F5484*I5484</f>
        <v>23.235702</v>
      </c>
    </row>
    <row r="5485" customFormat="false" ht="15" hidden="false" customHeight="false" outlineLevel="0" collapsed="false">
      <c r="A5485" s="28" t="n">
        <v>45809</v>
      </c>
      <c r="B5485" s="21" t="s">
        <v>123</v>
      </c>
      <c r="C5485" s="21" t="s">
        <v>139</v>
      </c>
      <c r="D5485" s="29" t="n">
        <v>-2.11</v>
      </c>
      <c r="E5485" s="29" t="n">
        <f aca="false">D5485/10</f>
        <v>-0.211</v>
      </c>
      <c r="F5485" s="29" t="n">
        <f aca="false">(E5485+Einstellungen!$B$20)*(1+Einstellungen!$B$10)</f>
        <v>21.94955</v>
      </c>
      <c r="G5485" s="21" t="str">
        <f aca="false">IF(F5485&lt;Einstellungen!$B$5,"ja","nein")</f>
        <v>ja</v>
      </c>
      <c r="H5485" s="21" t="s">
        <v>21</v>
      </c>
      <c r="I5485" s="29" t="n">
        <f aca="false">INDEX(Einstellungen!$B$27:$B$50,12)</f>
        <v>1.1</v>
      </c>
      <c r="J5485" s="29" t="n">
        <f aca="false">F5485*I5485</f>
        <v>24.144505</v>
      </c>
    </row>
    <row r="5486" customFormat="false" ht="15" hidden="false" customHeight="false" outlineLevel="0" collapsed="false">
      <c r="A5486" s="28" t="n">
        <v>45809</v>
      </c>
      <c r="B5486" s="21" t="s">
        <v>124</v>
      </c>
      <c r="C5486" s="21" t="s">
        <v>139</v>
      </c>
      <c r="D5486" s="29" t="n">
        <v>-5.48</v>
      </c>
      <c r="E5486" s="29" t="n">
        <f aca="false">D5486/10</f>
        <v>-0.548</v>
      </c>
      <c r="F5486" s="29" t="n">
        <f aca="false">(E5486+Einstellungen!$B$20)*(1+Einstellungen!$B$10)</f>
        <v>21.54852</v>
      </c>
      <c r="G5486" s="21" t="str">
        <f aca="false">IF(F5486&lt;Einstellungen!$B$5,"ja","nein")</f>
        <v>ja</v>
      </c>
      <c r="H5486" s="21" t="s">
        <v>21</v>
      </c>
      <c r="I5486" s="29" t="n">
        <f aca="false">INDEX(Einstellungen!$B$27:$B$50,13)</f>
        <v>1.2</v>
      </c>
      <c r="J5486" s="29" t="n">
        <f aca="false">F5486*I5486</f>
        <v>25.858224</v>
      </c>
    </row>
    <row r="5487" customFormat="false" ht="15" hidden="false" customHeight="false" outlineLevel="0" collapsed="false">
      <c r="A5487" s="28" t="n">
        <v>45809</v>
      </c>
      <c r="B5487" s="21" t="s">
        <v>125</v>
      </c>
      <c r="C5487" s="21" t="s">
        <v>139</v>
      </c>
      <c r="D5487" s="29" t="n">
        <v>-12.93</v>
      </c>
      <c r="E5487" s="29" t="n">
        <f aca="false">D5487/10</f>
        <v>-1.293</v>
      </c>
      <c r="F5487" s="29" t="n">
        <f aca="false">(E5487+Einstellungen!$B$20)*(1+Einstellungen!$B$10)</f>
        <v>20.66197</v>
      </c>
      <c r="G5487" s="21" t="str">
        <f aca="false">IF(F5487&lt;Einstellungen!$B$5,"ja","nein")</f>
        <v>ja</v>
      </c>
      <c r="H5487" s="21" t="s">
        <v>21</v>
      </c>
      <c r="I5487" s="29" t="n">
        <f aca="false">INDEX(Einstellungen!$B$27:$B$50,14)</f>
        <v>1.15</v>
      </c>
      <c r="J5487" s="29" t="n">
        <f aca="false">F5487*I5487</f>
        <v>23.7612655</v>
      </c>
    </row>
    <row r="5488" customFormat="false" ht="15" hidden="false" customHeight="false" outlineLevel="0" collapsed="false">
      <c r="A5488" s="28" t="n">
        <v>45809</v>
      </c>
      <c r="B5488" s="21" t="s">
        <v>126</v>
      </c>
      <c r="C5488" s="21" t="s">
        <v>139</v>
      </c>
      <c r="D5488" s="29" t="n">
        <v>-20.41</v>
      </c>
      <c r="E5488" s="29" t="n">
        <f aca="false">D5488/10</f>
        <v>-2.041</v>
      </c>
      <c r="F5488" s="29" t="n">
        <f aca="false">(E5488+Einstellungen!$B$20)*(1+Einstellungen!$B$10)</f>
        <v>19.77185</v>
      </c>
      <c r="G5488" s="21" t="str">
        <f aca="false">IF(F5488&lt;Einstellungen!$B$5,"ja","nein")</f>
        <v>ja</v>
      </c>
      <c r="H5488" s="21" t="s">
        <v>21</v>
      </c>
      <c r="I5488" s="29" t="n">
        <f aca="false">INDEX(Einstellungen!$B$27:$B$50,15)</f>
        <v>1</v>
      </c>
      <c r="J5488" s="29" t="n">
        <f aca="false">F5488*I5488</f>
        <v>19.77185</v>
      </c>
    </row>
    <row r="5489" customFormat="false" ht="15" hidden="false" customHeight="false" outlineLevel="0" collapsed="false">
      <c r="A5489" s="28" t="n">
        <v>45809</v>
      </c>
      <c r="B5489" s="21" t="s">
        <v>127</v>
      </c>
      <c r="C5489" s="21" t="s">
        <v>139</v>
      </c>
      <c r="D5489" s="29" t="n">
        <v>-15.61</v>
      </c>
      <c r="E5489" s="29" t="n">
        <f aca="false">D5489/10</f>
        <v>-1.561</v>
      </c>
      <c r="F5489" s="29" t="n">
        <f aca="false">(E5489+Einstellungen!$B$20)*(1+Einstellungen!$B$10)</f>
        <v>20.34305</v>
      </c>
      <c r="G5489" s="21" t="str">
        <f aca="false">IF(F5489&lt;Einstellungen!$B$5,"ja","nein")</f>
        <v>ja</v>
      </c>
      <c r="H5489" s="21" t="s">
        <v>21</v>
      </c>
      <c r="I5489" s="29" t="n">
        <f aca="false">INDEX(Einstellungen!$B$27:$B$50,16)</f>
        <v>0.95</v>
      </c>
      <c r="J5489" s="29" t="n">
        <f aca="false">F5489*I5489</f>
        <v>19.3258975</v>
      </c>
    </row>
    <row r="5490" customFormat="false" ht="15" hidden="false" customHeight="false" outlineLevel="0" collapsed="false">
      <c r="A5490" s="28" t="n">
        <v>45809</v>
      </c>
      <c r="B5490" s="21" t="s">
        <v>128</v>
      </c>
      <c r="C5490" s="21" t="s">
        <v>139</v>
      </c>
      <c r="D5490" s="29" t="n">
        <v>-6</v>
      </c>
      <c r="E5490" s="29" t="n">
        <f aca="false">D5490/10</f>
        <v>-0.6</v>
      </c>
      <c r="F5490" s="29" t="n">
        <f aca="false">(E5490+Einstellungen!$B$20)*(1+Einstellungen!$B$10)</f>
        <v>21.48664</v>
      </c>
      <c r="G5490" s="21" t="str">
        <f aca="false">IF(F5490&lt;Einstellungen!$B$5,"ja","nein")</f>
        <v>ja</v>
      </c>
      <c r="H5490" s="21" t="s">
        <v>21</v>
      </c>
      <c r="I5490" s="29" t="n">
        <f aca="false">INDEX(Einstellungen!$B$27:$B$50,17)</f>
        <v>0.95</v>
      </c>
      <c r="J5490" s="29" t="n">
        <f aca="false">F5490*I5490</f>
        <v>20.412308</v>
      </c>
    </row>
    <row r="5491" customFormat="false" ht="15" hidden="false" customHeight="false" outlineLevel="0" collapsed="false">
      <c r="A5491" s="28" t="n">
        <v>45809</v>
      </c>
      <c r="B5491" s="21" t="s">
        <v>129</v>
      </c>
      <c r="C5491" s="21" t="s">
        <v>139</v>
      </c>
      <c r="D5491" s="29" t="n">
        <v>-0.99</v>
      </c>
      <c r="E5491" s="29" t="n">
        <f aca="false">D5491/10</f>
        <v>-0.099</v>
      </c>
      <c r="F5491" s="29" t="n">
        <f aca="false">(E5491+Einstellungen!$B$20)*(1+Einstellungen!$B$10)</f>
        <v>22.08283</v>
      </c>
      <c r="G5491" s="21" t="str">
        <f aca="false">IF(F5491&lt;Einstellungen!$B$5,"ja","nein")</f>
        <v>ja</v>
      </c>
      <c r="H5491" s="21" t="s">
        <v>21</v>
      </c>
      <c r="I5491" s="29" t="n">
        <f aca="false">INDEX(Einstellungen!$B$27:$B$50,18)</f>
        <v>1.1</v>
      </c>
      <c r="J5491" s="29" t="n">
        <f aca="false">F5491*I5491</f>
        <v>24.291113</v>
      </c>
    </row>
    <row r="5492" customFormat="false" ht="15" hidden="false" customHeight="false" outlineLevel="0" collapsed="false">
      <c r="A5492" s="28" t="n">
        <v>45809</v>
      </c>
      <c r="B5492" s="21" t="s">
        <v>130</v>
      </c>
      <c r="C5492" s="21" t="s">
        <v>139</v>
      </c>
      <c r="D5492" s="29" t="n">
        <v>19.23</v>
      </c>
      <c r="E5492" s="29" t="n">
        <f aca="false">D5492/10</f>
        <v>1.923</v>
      </c>
      <c r="F5492" s="29" t="n">
        <f aca="false">(E5492+Einstellungen!$B$20)*(1+Einstellungen!$B$10)</f>
        <v>24.48901</v>
      </c>
      <c r="G5492" s="21" t="str">
        <f aca="false">IF(F5492&lt;Einstellungen!$B$5,"ja","nein")</f>
        <v>ja</v>
      </c>
      <c r="H5492" s="21" t="s">
        <v>21</v>
      </c>
      <c r="I5492" s="29" t="n">
        <f aca="false">INDEX(Einstellungen!$B$27:$B$50,19)</f>
        <v>1.35</v>
      </c>
      <c r="J5492" s="29" t="n">
        <f aca="false">F5492*I5492</f>
        <v>33.0601635</v>
      </c>
    </row>
    <row r="5493" customFormat="false" ht="15" hidden="false" customHeight="false" outlineLevel="0" collapsed="false">
      <c r="A5493" s="28" t="n">
        <v>45809</v>
      </c>
      <c r="B5493" s="21" t="s">
        <v>131</v>
      </c>
      <c r="C5493" s="21" t="s">
        <v>139</v>
      </c>
      <c r="D5493" s="29" t="n">
        <v>78.85</v>
      </c>
      <c r="E5493" s="29" t="n">
        <f aca="false">D5493/10</f>
        <v>7.885</v>
      </c>
      <c r="F5493" s="29" t="n">
        <f aca="false">(E5493+Einstellungen!$B$20)*(1+Einstellungen!$B$10)</f>
        <v>31.58379</v>
      </c>
      <c r="G5493" s="21" t="str">
        <f aca="false">IF(F5493&lt;Einstellungen!$B$5,"ja","nein")</f>
        <v>nein</v>
      </c>
      <c r="H5493" s="21" t="s">
        <v>21</v>
      </c>
      <c r="I5493" s="29" t="n">
        <f aca="false">INDEX(Einstellungen!$B$27:$B$50,20)</f>
        <v>1.45</v>
      </c>
      <c r="J5493" s="29" t="n">
        <f aca="false">F5493*I5493</f>
        <v>45.7964955</v>
      </c>
    </row>
    <row r="5494" customFormat="false" ht="15" hidden="false" customHeight="false" outlineLevel="0" collapsed="false">
      <c r="A5494" s="28" t="n">
        <v>45809</v>
      </c>
      <c r="B5494" s="21" t="s">
        <v>132</v>
      </c>
      <c r="C5494" s="21" t="s">
        <v>139</v>
      </c>
      <c r="D5494" s="29" t="n">
        <v>93.66</v>
      </c>
      <c r="E5494" s="29" t="n">
        <f aca="false">D5494/10</f>
        <v>9.366</v>
      </c>
      <c r="F5494" s="29" t="n">
        <f aca="false">(E5494+Einstellungen!$B$20)*(1+Einstellungen!$B$10)</f>
        <v>33.34618</v>
      </c>
      <c r="G5494" s="21" t="str">
        <f aca="false">IF(F5494&lt;Einstellungen!$B$5,"ja","nein")</f>
        <v>nein</v>
      </c>
      <c r="H5494" s="21" t="s">
        <v>21</v>
      </c>
      <c r="I5494" s="29" t="n">
        <f aca="false">INDEX(Einstellungen!$B$27:$B$50,21)</f>
        <v>1.4</v>
      </c>
      <c r="J5494" s="29" t="n">
        <f aca="false">F5494*I5494</f>
        <v>46.684652</v>
      </c>
    </row>
    <row r="5495" customFormat="false" ht="15" hidden="false" customHeight="false" outlineLevel="0" collapsed="false">
      <c r="A5495" s="28" t="n">
        <v>45809</v>
      </c>
      <c r="B5495" s="21" t="s">
        <v>133</v>
      </c>
      <c r="C5495" s="21" t="s">
        <v>139</v>
      </c>
      <c r="D5495" s="29" t="n">
        <v>106.86</v>
      </c>
      <c r="E5495" s="29" t="n">
        <f aca="false">D5495/10</f>
        <v>10.686</v>
      </c>
      <c r="F5495" s="29" t="n">
        <f aca="false">(E5495+Einstellungen!$B$20)*(1+Einstellungen!$B$10)</f>
        <v>34.91698</v>
      </c>
      <c r="G5495" s="21" t="str">
        <f aca="false">IF(F5495&lt;Einstellungen!$B$5,"ja","nein")</f>
        <v>nein</v>
      </c>
      <c r="H5495" s="21" t="s">
        <v>21</v>
      </c>
      <c r="I5495" s="29" t="n">
        <f aca="false">INDEX(Einstellungen!$B$27:$B$50,22)</f>
        <v>1.25</v>
      </c>
      <c r="J5495" s="29" t="n">
        <f aca="false">F5495*I5495</f>
        <v>43.646225</v>
      </c>
    </row>
    <row r="5496" customFormat="false" ht="15" hidden="false" customHeight="false" outlineLevel="0" collapsed="false">
      <c r="A5496" s="28" t="n">
        <v>45809</v>
      </c>
      <c r="B5496" s="21" t="s">
        <v>134</v>
      </c>
      <c r="C5496" s="21" t="s">
        <v>139</v>
      </c>
      <c r="D5496" s="29" t="n">
        <v>105.93</v>
      </c>
      <c r="E5496" s="29" t="n">
        <f aca="false">D5496/10</f>
        <v>10.593</v>
      </c>
      <c r="F5496" s="29" t="n">
        <f aca="false">(E5496+Einstellungen!$B$20)*(1+Einstellungen!$B$10)</f>
        <v>34.80631</v>
      </c>
      <c r="G5496" s="21" t="str">
        <f aca="false">IF(F5496&lt;Einstellungen!$B$5,"ja","nein")</f>
        <v>nein</v>
      </c>
      <c r="H5496" s="21" t="s">
        <v>21</v>
      </c>
      <c r="I5496" s="29" t="n">
        <f aca="false">INDEX(Einstellungen!$B$27:$B$50,23)</f>
        <v>1.05</v>
      </c>
      <c r="J5496" s="29" t="n">
        <f aca="false">F5496*I5496</f>
        <v>36.5466255</v>
      </c>
    </row>
    <row r="5497" customFormat="false" ht="15" hidden="false" customHeight="false" outlineLevel="0" collapsed="false">
      <c r="A5497" s="28" t="n">
        <v>45809</v>
      </c>
      <c r="B5497" s="21" t="s">
        <v>135</v>
      </c>
      <c r="C5497" s="21" t="s">
        <v>139</v>
      </c>
      <c r="D5497" s="29" t="n">
        <v>90.49</v>
      </c>
      <c r="E5497" s="29" t="n">
        <f aca="false">D5497/10</f>
        <v>9.049</v>
      </c>
      <c r="F5497" s="29" t="n">
        <f aca="false">(E5497+Einstellungen!$B$20)*(1+Einstellungen!$B$10)</f>
        <v>32.96895</v>
      </c>
      <c r="G5497" s="21" t="str">
        <f aca="false">IF(F5497&lt;Einstellungen!$B$5,"ja","nein")</f>
        <v>nein</v>
      </c>
      <c r="H5497" s="21" t="s">
        <v>21</v>
      </c>
      <c r="I5497" s="29" t="n">
        <f aca="false">INDEX(Einstellungen!$B$27:$B$50,24)</f>
        <v>0.8</v>
      </c>
      <c r="J5497" s="29" t="n">
        <f aca="false">F5497*I5497</f>
        <v>26.37516</v>
      </c>
    </row>
    <row r="5498" customFormat="false" ht="15" hidden="false" customHeight="false" outlineLevel="0" collapsed="false">
      <c r="A5498" s="28" t="n">
        <v>45810</v>
      </c>
      <c r="B5498" s="21" t="s">
        <v>111</v>
      </c>
      <c r="C5498" s="21" t="s">
        <v>140</v>
      </c>
      <c r="D5498" s="29" t="n">
        <v>81.76</v>
      </c>
      <c r="E5498" s="29" t="n">
        <f aca="false">D5498/10</f>
        <v>8.176</v>
      </c>
      <c r="F5498" s="29" t="n">
        <f aca="false">(E5498+Einstellungen!$B$20)*(1+Einstellungen!$B$10)</f>
        <v>31.93008</v>
      </c>
      <c r="G5498" s="21" t="str">
        <f aca="false">IF(F5498&lt;Einstellungen!$B$5,"ja","nein")</f>
        <v>nein</v>
      </c>
      <c r="H5498" s="21" t="s">
        <v>21</v>
      </c>
      <c r="I5498" s="29" t="n">
        <f aca="false">INDEX(Einstellungen!$B$27:$B$50,1)</f>
        <v>0.6</v>
      </c>
      <c r="J5498" s="29" t="n">
        <f aca="false">F5498*I5498</f>
        <v>19.158048</v>
      </c>
    </row>
    <row r="5499" customFormat="false" ht="15" hidden="false" customHeight="false" outlineLevel="0" collapsed="false">
      <c r="A5499" s="28" t="n">
        <v>45810</v>
      </c>
      <c r="B5499" s="21" t="s">
        <v>113</v>
      </c>
      <c r="C5499" s="21" t="s">
        <v>140</v>
      </c>
      <c r="D5499" s="29" t="n">
        <v>75.31</v>
      </c>
      <c r="E5499" s="29" t="n">
        <f aca="false">D5499/10</f>
        <v>7.531</v>
      </c>
      <c r="F5499" s="29" t="n">
        <f aca="false">(E5499+Einstellungen!$B$20)*(1+Einstellungen!$B$10)</f>
        <v>31.16253</v>
      </c>
      <c r="G5499" s="21" t="str">
        <f aca="false">IF(F5499&lt;Einstellungen!$B$5,"ja","nein")</f>
        <v>nein</v>
      </c>
      <c r="H5499" s="21" t="s">
        <v>21</v>
      </c>
      <c r="I5499" s="29" t="n">
        <f aca="false">INDEX(Einstellungen!$B$27:$B$50,2)</f>
        <v>0.5</v>
      </c>
      <c r="J5499" s="29" t="n">
        <f aca="false">F5499*I5499</f>
        <v>15.581265</v>
      </c>
    </row>
    <row r="5500" customFormat="false" ht="15" hidden="false" customHeight="false" outlineLevel="0" collapsed="false">
      <c r="A5500" s="28" t="n">
        <v>45810</v>
      </c>
      <c r="B5500" s="21" t="s">
        <v>114</v>
      </c>
      <c r="C5500" s="21" t="s">
        <v>140</v>
      </c>
      <c r="D5500" s="29" t="n">
        <v>75</v>
      </c>
      <c r="E5500" s="29" t="n">
        <f aca="false">D5500/10</f>
        <v>7.5</v>
      </c>
      <c r="F5500" s="29" t="n">
        <f aca="false">(E5500+Einstellungen!$B$20)*(1+Einstellungen!$B$10)</f>
        <v>31.12564</v>
      </c>
      <c r="G5500" s="21" t="str">
        <f aca="false">IF(F5500&lt;Einstellungen!$B$5,"ja","nein")</f>
        <v>nein</v>
      </c>
      <c r="H5500" s="21" t="s">
        <v>21</v>
      </c>
      <c r="I5500" s="29" t="n">
        <f aca="false">INDEX(Einstellungen!$B$27:$B$50,3)</f>
        <v>0.45</v>
      </c>
      <c r="J5500" s="29" t="n">
        <f aca="false">F5500*I5500</f>
        <v>14.006538</v>
      </c>
    </row>
    <row r="5501" customFormat="false" ht="15" hidden="false" customHeight="false" outlineLevel="0" collapsed="false">
      <c r="A5501" s="28" t="n">
        <v>45810</v>
      </c>
      <c r="B5501" s="21" t="s">
        <v>115</v>
      </c>
      <c r="C5501" s="21" t="s">
        <v>140</v>
      </c>
      <c r="D5501" s="29" t="n">
        <v>77.75</v>
      </c>
      <c r="E5501" s="29" t="n">
        <f aca="false">D5501/10</f>
        <v>7.775</v>
      </c>
      <c r="F5501" s="29" t="n">
        <f aca="false">(E5501+Einstellungen!$B$20)*(1+Einstellungen!$B$10)</f>
        <v>31.45289</v>
      </c>
      <c r="G5501" s="21" t="str">
        <f aca="false">IF(F5501&lt;Einstellungen!$B$5,"ja","nein")</f>
        <v>nein</v>
      </c>
      <c r="H5501" s="21" t="s">
        <v>21</v>
      </c>
      <c r="I5501" s="29" t="n">
        <f aca="false">INDEX(Einstellungen!$B$27:$B$50,4)</f>
        <v>0.45</v>
      </c>
      <c r="J5501" s="29" t="n">
        <f aca="false">F5501*I5501</f>
        <v>14.1538005</v>
      </c>
    </row>
    <row r="5502" customFormat="false" ht="15" hidden="false" customHeight="false" outlineLevel="0" collapsed="false">
      <c r="A5502" s="28" t="n">
        <v>45810</v>
      </c>
      <c r="B5502" s="21" t="s">
        <v>116</v>
      </c>
      <c r="C5502" s="21" t="s">
        <v>140</v>
      </c>
      <c r="D5502" s="29" t="n">
        <v>83.05</v>
      </c>
      <c r="E5502" s="29" t="n">
        <f aca="false">D5502/10</f>
        <v>8.305</v>
      </c>
      <c r="F5502" s="29" t="n">
        <f aca="false">(E5502+Einstellungen!$B$20)*(1+Einstellungen!$B$10)</f>
        <v>32.08359</v>
      </c>
      <c r="G5502" s="21" t="str">
        <f aca="false">IF(F5502&lt;Einstellungen!$B$5,"ja","nein")</f>
        <v>nein</v>
      </c>
      <c r="H5502" s="21" t="s">
        <v>21</v>
      </c>
      <c r="I5502" s="29" t="n">
        <f aca="false">INDEX(Einstellungen!$B$27:$B$50,5)</f>
        <v>0.45</v>
      </c>
      <c r="J5502" s="29" t="n">
        <f aca="false">F5502*I5502</f>
        <v>14.4376155</v>
      </c>
    </row>
    <row r="5503" customFormat="false" ht="15" hidden="false" customHeight="false" outlineLevel="0" collapsed="false">
      <c r="A5503" s="28" t="n">
        <v>45810</v>
      </c>
      <c r="B5503" s="21" t="s">
        <v>117</v>
      </c>
      <c r="C5503" s="21" t="s">
        <v>140</v>
      </c>
      <c r="D5503" s="29" t="n">
        <v>91.93</v>
      </c>
      <c r="E5503" s="29" t="n">
        <f aca="false">D5503/10</f>
        <v>9.193</v>
      </c>
      <c r="F5503" s="29" t="n">
        <f aca="false">(E5503+Einstellungen!$B$20)*(1+Einstellungen!$B$10)</f>
        <v>33.14031</v>
      </c>
      <c r="G5503" s="21" t="str">
        <f aca="false">IF(F5503&lt;Einstellungen!$B$5,"ja","nein")</f>
        <v>nein</v>
      </c>
      <c r="H5503" s="21" t="s">
        <v>21</v>
      </c>
      <c r="I5503" s="29" t="n">
        <f aca="false">INDEX(Einstellungen!$B$27:$B$50,6)</f>
        <v>0.5</v>
      </c>
      <c r="J5503" s="29" t="n">
        <f aca="false">F5503*I5503</f>
        <v>16.570155</v>
      </c>
    </row>
    <row r="5504" customFormat="false" ht="15" hidden="false" customHeight="false" outlineLevel="0" collapsed="false">
      <c r="A5504" s="28" t="n">
        <v>45810</v>
      </c>
      <c r="B5504" s="21" t="s">
        <v>118</v>
      </c>
      <c r="C5504" s="21" t="s">
        <v>140</v>
      </c>
      <c r="D5504" s="29" t="n">
        <v>108.15</v>
      </c>
      <c r="E5504" s="29" t="n">
        <f aca="false">D5504/10</f>
        <v>10.815</v>
      </c>
      <c r="F5504" s="29" t="n">
        <f aca="false">(E5504+Einstellungen!$B$20)*(1+Einstellungen!$B$10)</f>
        <v>35.07049</v>
      </c>
      <c r="G5504" s="21" t="str">
        <f aca="false">IF(F5504&lt;Einstellungen!$B$5,"ja","nein")</f>
        <v>nein</v>
      </c>
      <c r="H5504" s="21" t="s">
        <v>21</v>
      </c>
      <c r="I5504" s="29" t="n">
        <f aca="false">INDEX(Einstellungen!$B$27:$B$50,7)</f>
        <v>0.7</v>
      </c>
      <c r="J5504" s="29" t="n">
        <f aca="false">F5504*I5504</f>
        <v>24.549343</v>
      </c>
    </row>
    <row r="5505" customFormat="false" ht="15" hidden="false" customHeight="false" outlineLevel="0" collapsed="false">
      <c r="A5505" s="28" t="n">
        <v>45810</v>
      </c>
      <c r="B5505" s="21" t="s">
        <v>119</v>
      </c>
      <c r="C5505" s="21" t="s">
        <v>140</v>
      </c>
      <c r="D5505" s="29" t="n">
        <v>117.9</v>
      </c>
      <c r="E5505" s="29" t="n">
        <f aca="false">D5505/10</f>
        <v>11.79</v>
      </c>
      <c r="F5505" s="29" t="n">
        <f aca="false">(E5505+Einstellungen!$B$20)*(1+Einstellungen!$B$10)</f>
        <v>36.23074</v>
      </c>
      <c r="G5505" s="21" t="str">
        <f aca="false">IF(F5505&lt;Einstellungen!$B$5,"ja","nein")</f>
        <v>nein</v>
      </c>
      <c r="H5505" s="21" t="s">
        <v>21</v>
      </c>
      <c r="I5505" s="29" t="n">
        <f aca="false">INDEX(Einstellungen!$B$27:$B$50,8)</f>
        <v>0.95</v>
      </c>
      <c r="J5505" s="29" t="n">
        <f aca="false">F5505*I5505</f>
        <v>34.419203</v>
      </c>
    </row>
    <row r="5506" customFormat="false" ht="15" hidden="false" customHeight="false" outlineLevel="0" collapsed="false">
      <c r="A5506" s="28" t="n">
        <v>45810</v>
      </c>
      <c r="B5506" s="21" t="s">
        <v>120</v>
      </c>
      <c r="C5506" s="21" t="s">
        <v>140</v>
      </c>
      <c r="D5506" s="29" t="n">
        <v>102.36</v>
      </c>
      <c r="E5506" s="29" t="n">
        <f aca="false">D5506/10</f>
        <v>10.236</v>
      </c>
      <c r="F5506" s="29" t="n">
        <f aca="false">(E5506+Einstellungen!$B$20)*(1+Einstellungen!$B$10)</f>
        <v>34.38148</v>
      </c>
      <c r="G5506" s="21" t="str">
        <f aca="false">IF(F5506&lt;Einstellungen!$B$5,"ja","nein")</f>
        <v>nein</v>
      </c>
      <c r="H5506" s="21" t="s">
        <v>21</v>
      </c>
      <c r="I5506" s="29" t="n">
        <f aca="false">INDEX(Einstellungen!$B$27:$B$50,9)</f>
        <v>1.05</v>
      </c>
      <c r="J5506" s="29" t="n">
        <f aca="false">F5506*I5506</f>
        <v>36.100554</v>
      </c>
    </row>
    <row r="5507" customFormat="false" ht="15" hidden="false" customHeight="false" outlineLevel="0" collapsed="false">
      <c r="A5507" s="28" t="n">
        <v>45810</v>
      </c>
      <c r="B5507" s="21" t="s">
        <v>121</v>
      </c>
      <c r="C5507" s="21" t="s">
        <v>140</v>
      </c>
      <c r="D5507" s="29" t="n">
        <v>85.6</v>
      </c>
      <c r="E5507" s="29" t="n">
        <f aca="false">D5507/10</f>
        <v>8.56</v>
      </c>
      <c r="F5507" s="29" t="n">
        <f aca="false">(E5507+Einstellungen!$B$20)*(1+Einstellungen!$B$10)</f>
        <v>32.38704</v>
      </c>
      <c r="G5507" s="21" t="str">
        <f aca="false">IF(F5507&lt;Einstellungen!$B$5,"ja","nein")</f>
        <v>nein</v>
      </c>
      <c r="H5507" s="21" t="s">
        <v>21</v>
      </c>
      <c r="I5507" s="29" t="n">
        <f aca="false">INDEX(Einstellungen!$B$27:$B$50,10)</f>
        <v>1.05</v>
      </c>
      <c r="J5507" s="29" t="n">
        <f aca="false">F5507*I5507</f>
        <v>34.006392</v>
      </c>
    </row>
    <row r="5508" customFormat="false" ht="15" hidden="false" customHeight="false" outlineLevel="0" collapsed="false">
      <c r="A5508" s="28" t="n">
        <v>45810</v>
      </c>
      <c r="B5508" s="21" t="s">
        <v>122</v>
      </c>
      <c r="C5508" s="21" t="s">
        <v>140</v>
      </c>
      <c r="D5508" s="29" t="n">
        <v>57.47</v>
      </c>
      <c r="E5508" s="29" t="n">
        <f aca="false">D5508/10</f>
        <v>5.747</v>
      </c>
      <c r="F5508" s="29" t="n">
        <f aca="false">(E5508+Einstellungen!$B$20)*(1+Einstellungen!$B$10)</f>
        <v>29.03957</v>
      </c>
      <c r="G5508" s="21" t="str">
        <f aca="false">IF(F5508&lt;Einstellungen!$B$5,"ja","nein")</f>
        <v>nein</v>
      </c>
      <c r="H5508" s="21" t="s">
        <v>21</v>
      </c>
      <c r="I5508" s="29" t="n">
        <f aca="false">INDEX(Einstellungen!$B$27:$B$50,11)</f>
        <v>1.05</v>
      </c>
      <c r="J5508" s="29" t="n">
        <f aca="false">F5508*I5508</f>
        <v>30.4915485</v>
      </c>
    </row>
    <row r="5509" customFormat="false" ht="15" hidden="false" customHeight="false" outlineLevel="0" collapsed="false">
      <c r="A5509" s="28" t="n">
        <v>45810</v>
      </c>
      <c r="B5509" s="21" t="s">
        <v>123</v>
      </c>
      <c r="C5509" s="21" t="s">
        <v>140</v>
      </c>
      <c r="D5509" s="29" t="n">
        <v>33.21</v>
      </c>
      <c r="E5509" s="29" t="n">
        <f aca="false">D5509/10</f>
        <v>3.321</v>
      </c>
      <c r="F5509" s="29" t="n">
        <f aca="false">(E5509+Einstellungen!$B$20)*(1+Einstellungen!$B$10)</f>
        <v>26.15263</v>
      </c>
      <c r="G5509" s="21" t="str">
        <f aca="false">IF(F5509&lt;Einstellungen!$B$5,"ja","nein")</f>
        <v>ja</v>
      </c>
      <c r="H5509" s="21" t="s">
        <v>21</v>
      </c>
      <c r="I5509" s="29" t="n">
        <f aca="false">INDEX(Einstellungen!$B$27:$B$50,12)</f>
        <v>1.1</v>
      </c>
      <c r="J5509" s="29" t="n">
        <f aca="false">F5509*I5509</f>
        <v>28.767893</v>
      </c>
    </row>
    <row r="5510" customFormat="false" ht="15" hidden="false" customHeight="false" outlineLevel="0" collapsed="false">
      <c r="A5510" s="28" t="n">
        <v>45810</v>
      </c>
      <c r="B5510" s="21" t="s">
        <v>124</v>
      </c>
      <c r="C5510" s="21" t="s">
        <v>140</v>
      </c>
      <c r="D5510" s="29" t="n">
        <v>20</v>
      </c>
      <c r="E5510" s="29" t="n">
        <f aca="false">D5510/10</f>
        <v>2</v>
      </c>
      <c r="F5510" s="29" t="n">
        <f aca="false">(E5510+Einstellungen!$B$20)*(1+Einstellungen!$B$10)</f>
        <v>24.58064</v>
      </c>
      <c r="G5510" s="21" t="str">
        <f aca="false">IF(F5510&lt;Einstellungen!$B$5,"ja","nein")</f>
        <v>ja</v>
      </c>
      <c r="H5510" s="21" t="s">
        <v>21</v>
      </c>
      <c r="I5510" s="29" t="n">
        <f aca="false">INDEX(Einstellungen!$B$27:$B$50,13)</f>
        <v>1.2</v>
      </c>
      <c r="J5510" s="29" t="n">
        <f aca="false">F5510*I5510</f>
        <v>29.496768</v>
      </c>
    </row>
    <row r="5511" customFormat="false" ht="15" hidden="false" customHeight="false" outlineLevel="0" collapsed="false">
      <c r="A5511" s="28" t="n">
        <v>45810</v>
      </c>
      <c r="B5511" s="21" t="s">
        <v>125</v>
      </c>
      <c r="C5511" s="21" t="s">
        <v>140</v>
      </c>
      <c r="D5511" s="29" t="n">
        <v>12.78</v>
      </c>
      <c r="E5511" s="29" t="n">
        <f aca="false">D5511/10</f>
        <v>1.278</v>
      </c>
      <c r="F5511" s="29" t="n">
        <f aca="false">(E5511+Einstellungen!$B$20)*(1+Einstellungen!$B$10)</f>
        <v>23.72146</v>
      </c>
      <c r="G5511" s="21" t="str">
        <f aca="false">IF(F5511&lt;Einstellungen!$B$5,"ja","nein")</f>
        <v>ja</v>
      </c>
      <c r="H5511" s="21" t="s">
        <v>21</v>
      </c>
      <c r="I5511" s="29" t="n">
        <f aca="false">INDEX(Einstellungen!$B$27:$B$50,14)</f>
        <v>1.15</v>
      </c>
      <c r="J5511" s="29" t="n">
        <f aca="false">F5511*I5511</f>
        <v>27.279679</v>
      </c>
    </row>
    <row r="5512" customFormat="false" ht="15" hidden="false" customHeight="false" outlineLevel="0" collapsed="false">
      <c r="A5512" s="28" t="n">
        <v>45810</v>
      </c>
      <c r="B5512" s="21" t="s">
        <v>126</v>
      </c>
      <c r="C5512" s="21" t="s">
        <v>140</v>
      </c>
      <c r="D5512" s="29" t="n">
        <v>11</v>
      </c>
      <c r="E5512" s="29" t="n">
        <f aca="false">D5512/10</f>
        <v>1.1</v>
      </c>
      <c r="F5512" s="29" t="n">
        <f aca="false">(E5512+Einstellungen!$B$20)*(1+Einstellungen!$B$10)</f>
        <v>23.50964</v>
      </c>
      <c r="G5512" s="21" t="str">
        <f aca="false">IF(F5512&lt;Einstellungen!$B$5,"ja","nein")</f>
        <v>ja</v>
      </c>
      <c r="H5512" s="21" t="s">
        <v>21</v>
      </c>
      <c r="I5512" s="29" t="n">
        <f aca="false">INDEX(Einstellungen!$B$27:$B$50,15)</f>
        <v>1</v>
      </c>
      <c r="J5512" s="29" t="n">
        <f aca="false">F5512*I5512</f>
        <v>23.50964</v>
      </c>
    </row>
    <row r="5513" customFormat="false" ht="15" hidden="false" customHeight="false" outlineLevel="0" collapsed="false">
      <c r="A5513" s="28" t="n">
        <v>45810</v>
      </c>
      <c r="B5513" s="21" t="s">
        <v>127</v>
      </c>
      <c r="C5513" s="21" t="s">
        <v>140</v>
      </c>
      <c r="D5513" s="29" t="n">
        <v>19.75</v>
      </c>
      <c r="E5513" s="29" t="n">
        <f aca="false">D5513/10</f>
        <v>1.975</v>
      </c>
      <c r="F5513" s="29" t="n">
        <f aca="false">(E5513+Einstellungen!$B$20)*(1+Einstellungen!$B$10)</f>
        <v>24.55089</v>
      </c>
      <c r="G5513" s="21" t="str">
        <f aca="false">IF(F5513&lt;Einstellungen!$B$5,"ja","nein")</f>
        <v>ja</v>
      </c>
      <c r="H5513" s="21" t="s">
        <v>21</v>
      </c>
      <c r="I5513" s="29" t="n">
        <f aca="false">INDEX(Einstellungen!$B$27:$B$50,16)</f>
        <v>0.95</v>
      </c>
      <c r="J5513" s="29" t="n">
        <f aca="false">F5513*I5513</f>
        <v>23.3233455</v>
      </c>
    </row>
    <row r="5514" customFormat="false" ht="15" hidden="false" customHeight="false" outlineLevel="0" collapsed="false">
      <c r="A5514" s="28" t="n">
        <v>45810</v>
      </c>
      <c r="B5514" s="21" t="s">
        <v>128</v>
      </c>
      <c r="C5514" s="21" t="s">
        <v>140</v>
      </c>
      <c r="D5514" s="29" t="n">
        <v>55.84</v>
      </c>
      <c r="E5514" s="29" t="n">
        <f aca="false">D5514/10</f>
        <v>5.584</v>
      </c>
      <c r="F5514" s="29" t="n">
        <f aca="false">(E5514+Einstellungen!$B$20)*(1+Einstellungen!$B$10)</f>
        <v>28.8456</v>
      </c>
      <c r="G5514" s="21" t="str">
        <f aca="false">IF(F5514&lt;Einstellungen!$B$5,"ja","nein")</f>
        <v>ja</v>
      </c>
      <c r="H5514" s="21" t="s">
        <v>21</v>
      </c>
      <c r="I5514" s="29" t="n">
        <f aca="false">INDEX(Einstellungen!$B$27:$B$50,17)</f>
        <v>0.95</v>
      </c>
      <c r="J5514" s="29" t="n">
        <f aca="false">F5514*I5514</f>
        <v>27.40332</v>
      </c>
    </row>
    <row r="5515" customFormat="false" ht="15" hidden="false" customHeight="false" outlineLevel="0" collapsed="false">
      <c r="A5515" s="28" t="n">
        <v>45810</v>
      </c>
      <c r="B5515" s="21" t="s">
        <v>129</v>
      </c>
      <c r="C5515" s="21" t="s">
        <v>140</v>
      </c>
      <c r="D5515" s="29" t="n">
        <v>82.8</v>
      </c>
      <c r="E5515" s="29" t="n">
        <f aca="false">D5515/10</f>
        <v>8.28</v>
      </c>
      <c r="F5515" s="29" t="n">
        <f aca="false">(E5515+Einstellungen!$B$20)*(1+Einstellungen!$B$10)</f>
        <v>32.05384</v>
      </c>
      <c r="G5515" s="21" t="str">
        <f aca="false">IF(F5515&lt;Einstellungen!$B$5,"ja","nein")</f>
        <v>nein</v>
      </c>
      <c r="H5515" s="21" t="s">
        <v>21</v>
      </c>
      <c r="I5515" s="29" t="n">
        <f aca="false">INDEX(Einstellungen!$B$27:$B$50,18)</f>
        <v>1.1</v>
      </c>
      <c r="J5515" s="29" t="n">
        <f aca="false">F5515*I5515</f>
        <v>35.259224</v>
      </c>
    </row>
    <row r="5516" customFormat="false" ht="15" hidden="false" customHeight="false" outlineLevel="0" collapsed="false">
      <c r="A5516" s="28" t="n">
        <v>45810</v>
      </c>
      <c r="B5516" s="21" t="s">
        <v>130</v>
      </c>
      <c r="C5516" s="21" t="s">
        <v>140</v>
      </c>
      <c r="D5516" s="29" t="n">
        <v>94.95</v>
      </c>
      <c r="E5516" s="29" t="n">
        <f aca="false">D5516/10</f>
        <v>9.495</v>
      </c>
      <c r="F5516" s="29" t="n">
        <f aca="false">(E5516+Einstellungen!$B$20)*(1+Einstellungen!$B$10)</f>
        <v>33.49969</v>
      </c>
      <c r="G5516" s="21" t="str">
        <f aca="false">IF(F5516&lt;Einstellungen!$B$5,"ja","nein")</f>
        <v>nein</v>
      </c>
      <c r="H5516" s="21" t="s">
        <v>21</v>
      </c>
      <c r="I5516" s="29" t="n">
        <f aca="false">INDEX(Einstellungen!$B$27:$B$50,19)</f>
        <v>1.35</v>
      </c>
      <c r="J5516" s="29" t="n">
        <f aca="false">F5516*I5516</f>
        <v>45.2245815</v>
      </c>
    </row>
    <row r="5517" customFormat="false" ht="15" hidden="false" customHeight="false" outlineLevel="0" collapsed="false">
      <c r="A5517" s="28" t="n">
        <v>45810</v>
      </c>
      <c r="B5517" s="21" t="s">
        <v>131</v>
      </c>
      <c r="C5517" s="21" t="s">
        <v>140</v>
      </c>
      <c r="D5517" s="29" t="n">
        <v>109.32</v>
      </c>
      <c r="E5517" s="29" t="n">
        <f aca="false">D5517/10</f>
        <v>10.932</v>
      </c>
      <c r="F5517" s="29" t="n">
        <f aca="false">(E5517+Einstellungen!$B$20)*(1+Einstellungen!$B$10)</f>
        <v>35.20972</v>
      </c>
      <c r="G5517" s="21" t="str">
        <f aca="false">IF(F5517&lt;Einstellungen!$B$5,"ja","nein")</f>
        <v>nein</v>
      </c>
      <c r="H5517" s="21" t="s">
        <v>21</v>
      </c>
      <c r="I5517" s="29" t="n">
        <f aca="false">INDEX(Einstellungen!$B$27:$B$50,20)</f>
        <v>1.45</v>
      </c>
      <c r="J5517" s="29" t="n">
        <f aca="false">F5517*I5517</f>
        <v>51.054094</v>
      </c>
    </row>
    <row r="5518" customFormat="false" ht="15" hidden="false" customHeight="false" outlineLevel="0" collapsed="false">
      <c r="A5518" s="28" t="n">
        <v>45810</v>
      </c>
      <c r="B5518" s="21" t="s">
        <v>132</v>
      </c>
      <c r="C5518" s="21" t="s">
        <v>140</v>
      </c>
      <c r="D5518" s="29" t="n">
        <v>195.91</v>
      </c>
      <c r="E5518" s="29" t="n">
        <f aca="false">D5518/10</f>
        <v>19.591</v>
      </c>
      <c r="F5518" s="29" t="n">
        <f aca="false">(E5518+Einstellungen!$B$20)*(1+Einstellungen!$B$10)</f>
        <v>45.51393</v>
      </c>
      <c r="G5518" s="21" t="str">
        <f aca="false">IF(F5518&lt;Einstellungen!$B$5,"ja","nein")</f>
        <v>nein</v>
      </c>
      <c r="H5518" s="21" t="s">
        <v>21</v>
      </c>
      <c r="I5518" s="29" t="n">
        <f aca="false">INDEX(Einstellungen!$B$27:$B$50,21)</f>
        <v>1.4</v>
      </c>
      <c r="J5518" s="29" t="n">
        <f aca="false">F5518*I5518</f>
        <v>63.719502</v>
      </c>
    </row>
    <row r="5519" customFormat="false" ht="15" hidden="false" customHeight="false" outlineLevel="0" collapsed="false">
      <c r="A5519" s="28" t="n">
        <v>45810</v>
      </c>
      <c r="B5519" s="21" t="s">
        <v>133</v>
      </c>
      <c r="C5519" s="21" t="s">
        <v>140</v>
      </c>
      <c r="D5519" s="29" t="n">
        <v>245.37</v>
      </c>
      <c r="E5519" s="29" t="n">
        <f aca="false">D5519/10</f>
        <v>24.537</v>
      </c>
      <c r="F5519" s="29" t="n">
        <f aca="false">(E5519+Einstellungen!$B$20)*(1+Einstellungen!$B$10)</f>
        <v>51.39967</v>
      </c>
      <c r="G5519" s="21" t="str">
        <f aca="false">IF(F5519&lt;Einstellungen!$B$5,"ja","nein")</f>
        <v>nein</v>
      </c>
      <c r="H5519" s="21" t="s">
        <v>21</v>
      </c>
      <c r="I5519" s="29" t="n">
        <f aca="false">INDEX(Einstellungen!$B$27:$B$50,22)</f>
        <v>1.25</v>
      </c>
      <c r="J5519" s="29" t="n">
        <f aca="false">F5519*I5519</f>
        <v>64.2495875</v>
      </c>
    </row>
    <row r="5520" customFormat="false" ht="15" hidden="false" customHeight="false" outlineLevel="0" collapsed="false">
      <c r="A5520" s="28" t="n">
        <v>45810</v>
      </c>
      <c r="B5520" s="21" t="s">
        <v>134</v>
      </c>
      <c r="C5520" s="21" t="s">
        <v>140</v>
      </c>
      <c r="D5520" s="29" t="n">
        <v>141.66</v>
      </c>
      <c r="E5520" s="29" t="n">
        <f aca="false">D5520/10</f>
        <v>14.166</v>
      </c>
      <c r="F5520" s="29" t="n">
        <f aca="false">(E5520+Einstellungen!$B$20)*(1+Einstellungen!$B$10)</f>
        <v>39.05818</v>
      </c>
      <c r="G5520" s="21" t="str">
        <f aca="false">IF(F5520&lt;Einstellungen!$B$5,"ja","nein")</f>
        <v>nein</v>
      </c>
      <c r="H5520" s="21" t="s">
        <v>21</v>
      </c>
      <c r="I5520" s="29" t="n">
        <f aca="false">INDEX(Einstellungen!$B$27:$B$50,23)</f>
        <v>1.05</v>
      </c>
      <c r="J5520" s="29" t="n">
        <f aca="false">F5520*I5520</f>
        <v>41.011089</v>
      </c>
    </row>
    <row r="5521" customFormat="false" ht="15" hidden="false" customHeight="false" outlineLevel="0" collapsed="false">
      <c r="A5521" s="28" t="n">
        <v>45810</v>
      </c>
      <c r="B5521" s="21" t="s">
        <v>135</v>
      </c>
      <c r="C5521" s="21" t="s">
        <v>140</v>
      </c>
      <c r="D5521" s="29" t="n">
        <v>110.04</v>
      </c>
      <c r="E5521" s="29" t="n">
        <f aca="false">D5521/10</f>
        <v>11.004</v>
      </c>
      <c r="F5521" s="29" t="n">
        <f aca="false">(E5521+Einstellungen!$B$20)*(1+Einstellungen!$B$10)</f>
        <v>35.2954</v>
      </c>
      <c r="G5521" s="21" t="str">
        <f aca="false">IF(F5521&lt;Einstellungen!$B$5,"ja","nein")</f>
        <v>nein</v>
      </c>
      <c r="H5521" s="21" t="s">
        <v>21</v>
      </c>
      <c r="I5521" s="29" t="n">
        <f aca="false">INDEX(Einstellungen!$B$27:$B$50,24)</f>
        <v>0.8</v>
      </c>
      <c r="J5521" s="29" t="n">
        <f aca="false">F5521*I5521</f>
        <v>28.23632</v>
      </c>
    </row>
    <row r="5522" customFormat="false" ht="15" hidden="false" customHeight="false" outlineLevel="0" collapsed="false">
      <c r="A5522" s="28" t="n">
        <v>45811</v>
      </c>
      <c r="B5522" s="21" t="s">
        <v>111</v>
      </c>
      <c r="C5522" s="21" t="s">
        <v>141</v>
      </c>
      <c r="D5522" s="29" t="n">
        <v>111.49</v>
      </c>
      <c r="E5522" s="29" t="n">
        <f aca="false">D5522/10</f>
        <v>11.149</v>
      </c>
      <c r="F5522" s="29" t="n">
        <f aca="false">(E5522+Einstellungen!$B$20)*(1+Einstellungen!$B$10)</f>
        <v>35.46795</v>
      </c>
      <c r="G5522" s="21" t="str">
        <f aca="false">IF(F5522&lt;Einstellungen!$B$5,"ja","nein")</f>
        <v>nein</v>
      </c>
      <c r="H5522" s="21" t="s">
        <v>21</v>
      </c>
      <c r="I5522" s="29" t="n">
        <f aca="false">INDEX(Einstellungen!$B$27:$B$50,1)</f>
        <v>0.6</v>
      </c>
      <c r="J5522" s="29" t="n">
        <f aca="false">F5522*I5522</f>
        <v>21.28077</v>
      </c>
    </row>
    <row r="5523" customFormat="false" ht="15" hidden="false" customHeight="false" outlineLevel="0" collapsed="false">
      <c r="A5523" s="28" t="n">
        <v>45811</v>
      </c>
      <c r="B5523" s="21" t="s">
        <v>113</v>
      </c>
      <c r="C5523" s="21" t="s">
        <v>141</v>
      </c>
      <c r="D5523" s="29" t="n">
        <v>109.91</v>
      </c>
      <c r="E5523" s="29" t="n">
        <f aca="false">D5523/10</f>
        <v>10.991</v>
      </c>
      <c r="F5523" s="29" t="n">
        <f aca="false">(E5523+Einstellungen!$B$20)*(1+Einstellungen!$B$10)</f>
        <v>35.27993</v>
      </c>
      <c r="G5523" s="21" t="str">
        <f aca="false">IF(F5523&lt;Einstellungen!$B$5,"ja","nein")</f>
        <v>nein</v>
      </c>
      <c r="H5523" s="21" t="s">
        <v>21</v>
      </c>
      <c r="I5523" s="29" t="n">
        <f aca="false">INDEX(Einstellungen!$B$27:$B$50,2)</f>
        <v>0.5</v>
      </c>
      <c r="J5523" s="29" t="n">
        <f aca="false">F5523*I5523</f>
        <v>17.639965</v>
      </c>
    </row>
    <row r="5524" customFormat="false" ht="15" hidden="false" customHeight="false" outlineLevel="0" collapsed="false">
      <c r="A5524" s="28" t="n">
        <v>45811</v>
      </c>
      <c r="B5524" s="21" t="s">
        <v>114</v>
      </c>
      <c r="C5524" s="21" t="s">
        <v>141</v>
      </c>
      <c r="D5524" s="29" t="n">
        <v>102.02</v>
      </c>
      <c r="E5524" s="29" t="n">
        <f aca="false">D5524/10</f>
        <v>10.202</v>
      </c>
      <c r="F5524" s="29" t="n">
        <f aca="false">(E5524+Einstellungen!$B$20)*(1+Einstellungen!$B$10)</f>
        <v>34.34102</v>
      </c>
      <c r="G5524" s="21" t="str">
        <f aca="false">IF(F5524&lt;Einstellungen!$B$5,"ja","nein")</f>
        <v>nein</v>
      </c>
      <c r="H5524" s="21" t="s">
        <v>21</v>
      </c>
      <c r="I5524" s="29" t="n">
        <f aca="false">INDEX(Einstellungen!$B$27:$B$50,3)</f>
        <v>0.45</v>
      </c>
      <c r="J5524" s="29" t="n">
        <f aca="false">F5524*I5524</f>
        <v>15.453459</v>
      </c>
    </row>
    <row r="5525" customFormat="false" ht="15" hidden="false" customHeight="false" outlineLevel="0" collapsed="false">
      <c r="A5525" s="28" t="n">
        <v>45811</v>
      </c>
      <c r="B5525" s="21" t="s">
        <v>115</v>
      </c>
      <c r="C5525" s="21" t="s">
        <v>141</v>
      </c>
      <c r="D5525" s="29" t="n">
        <v>99.23</v>
      </c>
      <c r="E5525" s="29" t="n">
        <f aca="false">D5525/10</f>
        <v>9.923</v>
      </c>
      <c r="F5525" s="29" t="n">
        <f aca="false">(E5525+Einstellungen!$B$20)*(1+Einstellungen!$B$10)</f>
        <v>34.00901</v>
      </c>
      <c r="G5525" s="21" t="str">
        <f aca="false">IF(F5525&lt;Einstellungen!$B$5,"ja","nein")</f>
        <v>nein</v>
      </c>
      <c r="H5525" s="21" t="s">
        <v>21</v>
      </c>
      <c r="I5525" s="29" t="n">
        <f aca="false">INDEX(Einstellungen!$B$27:$B$50,4)</f>
        <v>0.45</v>
      </c>
      <c r="J5525" s="29" t="n">
        <f aca="false">F5525*I5525</f>
        <v>15.3040545</v>
      </c>
    </row>
    <row r="5526" customFormat="false" ht="15" hidden="false" customHeight="false" outlineLevel="0" collapsed="false">
      <c r="A5526" s="28" t="n">
        <v>45811</v>
      </c>
      <c r="B5526" s="21" t="s">
        <v>116</v>
      </c>
      <c r="C5526" s="21" t="s">
        <v>141</v>
      </c>
      <c r="D5526" s="29" t="n">
        <v>94.89</v>
      </c>
      <c r="E5526" s="29" t="n">
        <f aca="false">D5526/10</f>
        <v>9.489</v>
      </c>
      <c r="F5526" s="29" t="n">
        <f aca="false">(E5526+Einstellungen!$B$20)*(1+Einstellungen!$B$10)</f>
        <v>33.49255</v>
      </c>
      <c r="G5526" s="21" t="str">
        <f aca="false">IF(F5526&lt;Einstellungen!$B$5,"ja","nein")</f>
        <v>nein</v>
      </c>
      <c r="H5526" s="21" t="s">
        <v>21</v>
      </c>
      <c r="I5526" s="29" t="n">
        <f aca="false">INDEX(Einstellungen!$B$27:$B$50,5)</f>
        <v>0.45</v>
      </c>
      <c r="J5526" s="29" t="n">
        <f aca="false">F5526*I5526</f>
        <v>15.0716475</v>
      </c>
    </row>
    <row r="5527" customFormat="false" ht="15" hidden="false" customHeight="false" outlineLevel="0" collapsed="false">
      <c r="A5527" s="28" t="n">
        <v>45811</v>
      </c>
      <c r="B5527" s="21" t="s">
        <v>117</v>
      </c>
      <c r="C5527" s="21" t="s">
        <v>141</v>
      </c>
      <c r="D5527" s="29" t="n">
        <v>107.6</v>
      </c>
      <c r="E5527" s="29" t="n">
        <f aca="false">D5527/10</f>
        <v>10.76</v>
      </c>
      <c r="F5527" s="29" t="n">
        <f aca="false">(E5527+Einstellungen!$B$20)*(1+Einstellungen!$B$10)</f>
        <v>35.00504</v>
      </c>
      <c r="G5527" s="21" t="str">
        <f aca="false">IF(F5527&lt;Einstellungen!$B$5,"ja","nein")</f>
        <v>nein</v>
      </c>
      <c r="H5527" s="21" t="s">
        <v>21</v>
      </c>
      <c r="I5527" s="29" t="n">
        <f aca="false">INDEX(Einstellungen!$B$27:$B$50,6)</f>
        <v>0.5</v>
      </c>
      <c r="J5527" s="29" t="n">
        <f aca="false">F5527*I5527</f>
        <v>17.50252</v>
      </c>
    </row>
    <row r="5528" customFormat="false" ht="15" hidden="false" customHeight="false" outlineLevel="0" collapsed="false">
      <c r="A5528" s="28" t="n">
        <v>45811</v>
      </c>
      <c r="B5528" s="21" t="s">
        <v>118</v>
      </c>
      <c r="C5528" s="21" t="s">
        <v>141</v>
      </c>
      <c r="D5528" s="29" t="n">
        <v>130.76</v>
      </c>
      <c r="E5528" s="29" t="n">
        <f aca="false">D5528/10</f>
        <v>13.076</v>
      </c>
      <c r="F5528" s="29" t="n">
        <f aca="false">(E5528+Einstellungen!$B$20)*(1+Einstellungen!$B$10)</f>
        <v>37.76108</v>
      </c>
      <c r="G5528" s="21" t="str">
        <f aca="false">IF(F5528&lt;Einstellungen!$B$5,"ja","nein")</f>
        <v>nein</v>
      </c>
      <c r="H5528" s="21" t="s">
        <v>21</v>
      </c>
      <c r="I5528" s="29" t="n">
        <f aca="false">INDEX(Einstellungen!$B$27:$B$50,7)</f>
        <v>0.7</v>
      </c>
      <c r="J5528" s="29" t="n">
        <f aca="false">F5528*I5528</f>
        <v>26.432756</v>
      </c>
    </row>
    <row r="5529" customFormat="false" ht="15" hidden="false" customHeight="false" outlineLevel="0" collapsed="false">
      <c r="A5529" s="28" t="n">
        <v>45811</v>
      </c>
      <c r="B5529" s="21" t="s">
        <v>119</v>
      </c>
      <c r="C5529" s="21" t="s">
        <v>141</v>
      </c>
      <c r="D5529" s="29" t="n">
        <v>116.85</v>
      </c>
      <c r="E5529" s="29" t="n">
        <f aca="false">D5529/10</f>
        <v>11.685</v>
      </c>
      <c r="F5529" s="29" t="n">
        <f aca="false">(E5529+Einstellungen!$B$20)*(1+Einstellungen!$B$10)</f>
        <v>36.10579</v>
      </c>
      <c r="G5529" s="21" t="str">
        <f aca="false">IF(F5529&lt;Einstellungen!$B$5,"ja","nein")</f>
        <v>nein</v>
      </c>
      <c r="H5529" s="21" t="s">
        <v>21</v>
      </c>
      <c r="I5529" s="29" t="n">
        <f aca="false">INDEX(Einstellungen!$B$27:$B$50,8)</f>
        <v>0.95</v>
      </c>
      <c r="J5529" s="29" t="n">
        <f aca="false">F5529*I5529</f>
        <v>34.3005005</v>
      </c>
    </row>
    <row r="5530" customFormat="false" ht="15" hidden="false" customHeight="false" outlineLevel="0" collapsed="false">
      <c r="A5530" s="28" t="n">
        <v>45811</v>
      </c>
      <c r="B5530" s="21" t="s">
        <v>120</v>
      </c>
      <c r="C5530" s="21" t="s">
        <v>141</v>
      </c>
      <c r="D5530" s="29" t="n">
        <v>85.98</v>
      </c>
      <c r="E5530" s="29" t="n">
        <f aca="false">D5530/10</f>
        <v>8.598</v>
      </c>
      <c r="F5530" s="29" t="n">
        <f aca="false">(E5530+Einstellungen!$B$20)*(1+Einstellungen!$B$10)</f>
        <v>32.43226</v>
      </c>
      <c r="G5530" s="21" t="str">
        <f aca="false">IF(F5530&lt;Einstellungen!$B$5,"ja","nein")</f>
        <v>nein</v>
      </c>
      <c r="H5530" s="21" t="s">
        <v>21</v>
      </c>
      <c r="I5530" s="29" t="n">
        <f aca="false">INDEX(Einstellungen!$B$27:$B$50,9)</f>
        <v>1.05</v>
      </c>
      <c r="J5530" s="29" t="n">
        <f aca="false">F5530*I5530</f>
        <v>34.053873</v>
      </c>
    </row>
    <row r="5531" customFormat="false" ht="15" hidden="false" customHeight="false" outlineLevel="0" collapsed="false">
      <c r="A5531" s="28" t="n">
        <v>45811</v>
      </c>
      <c r="B5531" s="21" t="s">
        <v>121</v>
      </c>
      <c r="C5531" s="21" t="s">
        <v>141</v>
      </c>
      <c r="D5531" s="29" t="n">
        <v>59.46</v>
      </c>
      <c r="E5531" s="29" t="n">
        <f aca="false">D5531/10</f>
        <v>5.946</v>
      </c>
      <c r="F5531" s="29" t="n">
        <f aca="false">(E5531+Einstellungen!$B$20)*(1+Einstellungen!$B$10)</f>
        <v>29.27638</v>
      </c>
      <c r="G5531" s="21" t="str">
        <f aca="false">IF(F5531&lt;Einstellungen!$B$5,"ja","nein")</f>
        <v>nein</v>
      </c>
      <c r="H5531" s="21" t="s">
        <v>21</v>
      </c>
      <c r="I5531" s="29" t="n">
        <f aca="false">INDEX(Einstellungen!$B$27:$B$50,10)</f>
        <v>1.05</v>
      </c>
      <c r="J5531" s="29" t="n">
        <f aca="false">F5531*I5531</f>
        <v>30.740199</v>
      </c>
    </row>
    <row r="5532" customFormat="false" ht="15" hidden="false" customHeight="false" outlineLevel="0" collapsed="false">
      <c r="A5532" s="28" t="n">
        <v>45811</v>
      </c>
      <c r="B5532" s="21" t="s">
        <v>122</v>
      </c>
      <c r="C5532" s="21" t="s">
        <v>141</v>
      </c>
      <c r="D5532" s="29" t="n">
        <v>2</v>
      </c>
      <c r="E5532" s="29" t="n">
        <f aca="false">D5532/10</f>
        <v>0.2</v>
      </c>
      <c r="F5532" s="29" t="n">
        <f aca="false">(E5532+Einstellungen!$B$20)*(1+Einstellungen!$B$10)</f>
        <v>22.43864</v>
      </c>
      <c r="G5532" s="21" t="str">
        <f aca="false">IF(F5532&lt;Einstellungen!$B$5,"ja","nein")</f>
        <v>ja</v>
      </c>
      <c r="H5532" s="21" t="s">
        <v>21</v>
      </c>
      <c r="I5532" s="29" t="n">
        <f aca="false">INDEX(Einstellungen!$B$27:$B$50,11)</f>
        <v>1.05</v>
      </c>
      <c r="J5532" s="29" t="n">
        <f aca="false">F5532*I5532</f>
        <v>23.560572</v>
      </c>
    </row>
    <row r="5533" customFormat="false" ht="15" hidden="false" customHeight="false" outlineLevel="0" collapsed="false">
      <c r="A5533" s="28" t="n">
        <v>45811</v>
      </c>
      <c r="B5533" s="21" t="s">
        <v>123</v>
      </c>
      <c r="C5533" s="21" t="s">
        <v>141</v>
      </c>
      <c r="D5533" s="29" t="n">
        <v>-0.05</v>
      </c>
      <c r="E5533" s="29" t="n">
        <f aca="false">D5533/10</f>
        <v>-0.005</v>
      </c>
      <c r="F5533" s="29" t="n">
        <f aca="false">(E5533+Einstellungen!$B$20)*(1+Einstellungen!$B$10)</f>
        <v>22.19469</v>
      </c>
      <c r="G5533" s="21" t="str">
        <f aca="false">IF(F5533&lt;Einstellungen!$B$5,"ja","nein")</f>
        <v>ja</v>
      </c>
      <c r="H5533" s="21" t="s">
        <v>21</v>
      </c>
      <c r="I5533" s="29" t="n">
        <f aca="false">INDEX(Einstellungen!$B$27:$B$50,12)</f>
        <v>1.1</v>
      </c>
      <c r="J5533" s="29" t="n">
        <f aca="false">F5533*I5533</f>
        <v>24.414159</v>
      </c>
    </row>
    <row r="5534" customFormat="false" ht="15" hidden="false" customHeight="false" outlineLevel="0" collapsed="false">
      <c r="A5534" s="28" t="n">
        <v>45811</v>
      </c>
      <c r="B5534" s="21" t="s">
        <v>124</v>
      </c>
      <c r="C5534" s="21" t="s">
        <v>141</v>
      </c>
      <c r="D5534" s="29" t="n">
        <v>-1.01</v>
      </c>
      <c r="E5534" s="29" t="n">
        <f aca="false">D5534/10</f>
        <v>-0.101</v>
      </c>
      <c r="F5534" s="29" t="n">
        <f aca="false">(E5534+Einstellungen!$B$20)*(1+Einstellungen!$B$10)</f>
        <v>22.08045</v>
      </c>
      <c r="G5534" s="21" t="str">
        <f aca="false">IF(F5534&lt;Einstellungen!$B$5,"ja","nein")</f>
        <v>ja</v>
      </c>
      <c r="H5534" s="21" t="s">
        <v>21</v>
      </c>
      <c r="I5534" s="29" t="n">
        <f aca="false">INDEX(Einstellungen!$B$27:$B$50,13)</f>
        <v>1.2</v>
      </c>
      <c r="J5534" s="29" t="n">
        <f aca="false">F5534*I5534</f>
        <v>26.49654</v>
      </c>
    </row>
    <row r="5535" customFormat="false" ht="15" hidden="false" customHeight="false" outlineLevel="0" collapsed="false">
      <c r="A5535" s="28" t="n">
        <v>45811</v>
      </c>
      <c r="B5535" s="21" t="s">
        <v>125</v>
      </c>
      <c r="C5535" s="21" t="s">
        <v>141</v>
      </c>
      <c r="D5535" s="29" t="n">
        <v>-3</v>
      </c>
      <c r="E5535" s="29" t="n">
        <f aca="false">D5535/10</f>
        <v>-0.3</v>
      </c>
      <c r="F5535" s="29" t="n">
        <f aca="false">(E5535+Einstellungen!$B$20)*(1+Einstellungen!$B$10)</f>
        <v>21.84364</v>
      </c>
      <c r="G5535" s="21" t="str">
        <f aca="false">IF(F5535&lt;Einstellungen!$B$5,"ja","nein")</f>
        <v>ja</v>
      </c>
      <c r="H5535" s="21" t="s">
        <v>21</v>
      </c>
      <c r="I5535" s="29" t="n">
        <f aca="false">INDEX(Einstellungen!$B$27:$B$50,14)</f>
        <v>1.15</v>
      </c>
      <c r="J5535" s="29" t="n">
        <f aca="false">F5535*I5535</f>
        <v>25.120186</v>
      </c>
    </row>
    <row r="5536" customFormat="false" ht="15" hidden="false" customHeight="false" outlineLevel="0" collapsed="false">
      <c r="A5536" s="28" t="n">
        <v>45811</v>
      </c>
      <c r="B5536" s="21" t="s">
        <v>126</v>
      </c>
      <c r="C5536" s="21" t="s">
        <v>141</v>
      </c>
      <c r="D5536" s="29" t="n">
        <v>-4.32</v>
      </c>
      <c r="E5536" s="29" t="n">
        <f aca="false">D5536/10</f>
        <v>-0.432</v>
      </c>
      <c r="F5536" s="29" t="n">
        <f aca="false">(E5536+Einstellungen!$B$20)*(1+Einstellungen!$B$10)</f>
        <v>21.68656</v>
      </c>
      <c r="G5536" s="21" t="str">
        <f aca="false">IF(F5536&lt;Einstellungen!$B$5,"ja","nein")</f>
        <v>ja</v>
      </c>
      <c r="H5536" s="21" t="s">
        <v>21</v>
      </c>
      <c r="I5536" s="29" t="n">
        <f aca="false">INDEX(Einstellungen!$B$27:$B$50,15)</f>
        <v>1</v>
      </c>
      <c r="J5536" s="29" t="n">
        <f aca="false">F5536*I5536</f>
        <v>21.68656</v>
      </c>
    </row>
    <row r="5537" customFormat="false" ht="15" hidden="false" customHeight="false" outlineLevel="0" collapsed="false">
      <c r="A5537" s="28" t="n">
        <v>45811</v>
      </c>
      <c r="B5537" s="21" t="s">
        <v>127</v>
      </c>
      <c r="C5537" s="21" t="s">
        <v>141</v>
      </c>
      <c r="D5537" s="29" t="n">
        <v>-1.33</v>
      </c>
      <c r="E5537" s="29" t="n">
        <f aca="false">D5537/10</f>
        <v>-0.133</v>
      </c>
      <c r="F5537" s="29" t="n">
        <f aca="false">(E5537+Einstellungen!$B$20)*(1+Einstellungen!$B$10)</f>
        <v>22.04237</v>
      </c>
      <c r="G5537" s="21" t="str">
        <f aca="false">IF(F5537&lt;Einstellungen!$B$5,"ja","nein")</f>
        <v>ja</v>
      </c>
      <c r="H5537" s="21" t="s">
        <v>21</v>
      </c>
      <c r="I5537" s="29" t="n">
        <f aca="false">INDEX(Einstellungen!$B$27:$B$50,16)</f>
        <v>0.95</v>
      </c>
      <c r="J5537" s="29" t="n">
        <f aca="false">F5537*I5537</f>
        <v>20.9402515</v>
      </c>
    </row>
    <row r="5538" customFormat="false" ht="15" hidden="false" customHeight="false" outlineLevel="0" collapsed="false">
      <c r="A5538" s="28" t="n">
        <v>45811</v>
      </c>
      <c r="B5538" s="21" t="s">
        <v>128</v>
      </c>
      <c r="C5538" s="21" t="s">
        <v>141</v>
      </c>
      <c r="D5538" s="29" t="n">
        <v>0</v>
      </c>
      <c r="E5538" s="29" t="n">
        <f aca="false">D5538/10</f>
        <v>0</v>
      </c>
      <c r="F5538" s="29" t="n">
        <f aca="false">(E5538+Einstellungen!$B$20)*(1+Einstellungen!$B$10)</f>
        <v>22.20064</v>
      </c>
      <c r="G5538" s="21" t="str">
        <f aca="false">IF(F5538&lt;Einstellungen!$B$5,"ja","nein")</f>
        <v>ja</v>
      </c>
      <c r="H5538" s="21" t="s">
        <v>21</v>
      </c>
      <c r="I5538" s="29" t="n">
        <f aca="false">INDEX(Einstellungen!$B$27:$B$50,17)</f>
        <v>0.95</v>
      </c>
      <c r="J5538" s="29" t="n">
        <f aca="false">F5538*I5538</f>
        <v>21.090608</v>
      </c>
    </row>
    <row r="5539" customFormat="false" ht="15" hidden="false" customHeight="false" outlineLevel="0" collapsed="false">
      <c r="A5539" s="28" t="n">
        <v>45811</v>
      </c>
      <c r="B5539" s="21" t="s">
        <v>129</v>
      </c>
      <c r="C5539" s="21" t="s">
        <v>141</v>
      </c>
      <c r="D5539" s="29" t="n">
        <v>66</v>
      </c>
      <c r="E5539" s="29" t="n">
        <f aca="false">D5539/10</f>
        <v>6.6</v>
      </c>
      <c r="F5539" s="29" t="n">
        <f aca="false">(E5539+Einstellungen!$B$20)*(1+Einstellungen!$B$10)</f>
        <v>30.05464</v>
      </c>
      <c r="G5539" s="21" t="str">
        <f aca="false">IF(F5539&lt;Einstellungen!$B$5,"ja","nein")</f>
        <v>nein</v>
      </c>
      <c r="H5539" s="21" t="s">
        <v>21</v>
      </c>
      <c r="I5539" s="29" t="n">
        <f aca="false">INDEX(Einstellungen!$B$27:$B$50,18)</f>
        <v>1.1</v>
      </c>
      <c r="J5539" s="29" t="n">
        <f aca="false">F5539*I5539</f>
        <v>33.060104</v>
      </c>
    </row>
    <row r="5540" customFormat="false" ht="15" hidden="false" customHeight="false" outlineLevel="0" collapsed="false">
      <c r="A5540" s="28" t="n">
        <v>45811</v>
      </c>
      <c r="B5540" s="21" t="s">
        <v>130</v>
      </c>
      <c r="C5540" s="21" t="s">
        <v>141</v>
      </c>
      <c r="D5540" s="29" t="n">
        <v>87.79</v>
      </c>
      <c r="E5540" s="29" t="n">
        <f aca="false">D5540/10</f>
        <v>8.779</v>
      </c>
      <c r="F5540" s="29" t="n">
        <f aca="false">(E5540+Einstellungen!$B$20)*(1+Einstellungen!$B$10)</f>
        <v>32.64765</v>
      </c>
      <c r="G5540" s="21" t="str">
        <f aca="false">IF(F5540&lt;Einstellungen!$B$5,"ja","nein")</f>
        <v>nein</v>
      </c>
      <c r="H5540" s="21" t="s">
        <v>21</v>
      </c>
      <c r="I5540" s="29" t="n">
        <f aca="false">INDEX(Einstellungen!$B$27:$B$50,19)</f>
        <v>1.35</v>
      </c>
      <c r="J5540" s="29" t="n">
        <f aca="false">F5540*I5540</f>
        <v>44.0743275</v>
      </c>
    </row>
    <row r="5541" customFormat="false" ht="15" hidden="false" customHeight="false" outlineLevel="0" collapsed="false">
      <c r="A5541" s="28" t="n">
        <v>45811</v>
      </c>
      <c r="B5541" s="21" t="s">
        <v>131</v>
      </c>
      <c r="C5541" s="21" t="s">
        <v>141</v>
      </c>
      <c r="D5541" s="29" t="n">
        <v>109.41</v>
      </c>
      <c r="E5541" s="29" t="n">
        <f aca="false">D5541/10</f>
        <v>10.941</v>
      </c>
      <c r="F5541" s="29" t="n">
        <f aca="false">(E5541+Einstellungen!$B$20)*(1+Einstellungen!$B$10)</f>
        <v>35.22043</v>
      </c>
      <c r="G5541" s="21" t="str">
        <f aca="false">IF(F5541&lt;Einstellungen!$B$5,"ja","nein")</f>
        <v>nein</v>
      </c>
      <c r="H5541" s="21" t="s">
        <v>21</v>
      </c>
      <c r="I5541" s="29" t="n">
        <f aca="false">INDEX(Einstellungen!$B$27:$B$50,20)</f>
        <v>1.45</v>
      </c>
      <c r="J5541" s="29" t="n">
        <f aca="false">F5541*I5541</f>
        <v>51.0696235</v>
      </c>
    </row>
    <row r="5542" customFormat="false" ht="15" hidden="false" customHeight="false" outlineLevel="0" collapsed="false">
      <c r="A5542" s="28" t="n">
        <v>45811</v>
      </c>
      <c r="B5542" s="21" t="s">
        <v>132</v>
      </c>
      <c r="C5542" s="21" t="s">
        <v>141</v>
      </c>
      <c r="D5542" s="29" t="n">
        <v>132.9</v>
      </c>
      <c r="E5542" s="29" t="n">
        <f aca="false">D5542/10</f>
        <v>13.29</v>
      </c>
      <c r="F5542" s="29" t="n">
        <f aca="false">(E5542+Einstellungen!$B$20)*(1+Einstellungen!$B$10)</f>
        <v>38.01574</v>
      </c>
      <c r="G5542" s="21" t="str">
        <f aca="false">IF(F5542&lt;Einstellungen!$B$5,"ja","nein")</f>
        <v>nein</v>
      </c>
      <c r="H5542" s="21" t="s">
        <v>21</v>
      </c>
      <c r="I5542" s="29" t="n">
        <f aca="false">INDEX(Einstellungen!$B$27:$B$50,21)</f>
        <v>1.4</v>
      </c>
      <c r="J5542" s="29" t="n">
        <f aca="false">F5542*I5542</f>
        <v>53.222036</v>
      </c>
    </row>
    <row r="5543" customFormat="false" ht="15" hidden="false" customHeight="false" outlineLevel="0" collapsed="false">
      <c r="A5543" s="28" t="n">
        <v>45811</v>
      </c>
      <c r="B5543" s="21" t="s">
        <v>133</v>
      </c>
      <c r="C5543" s="21" t="s">
        <v>141</v>
      </c>
      <c r="D5543" s="29" t="n">
        <v>112.29</v>
      </c>
      <c r="E5543" s="29" t="n">
        <f aca="false">D5543/10</f>
        <v>11.229</v>
      </c>
      <c r="F5543" s="29" t="n">
        <f aca="false">(E5543+Einstellungen!$B$20)*(1+Einstellungen!$B$10)</f>
        <v>35.56315</v>
      </c>
      <c r="G5543" s="21" t="str">
        <f aca="false">IF(F5543&lt;Einstellungen!$B$5,"ja","nein")</f>
        <v>nein</v>
      </c>
      <c r="H5543" s="21" t="s">
        <v>21</v>
      </c>
      <c r="I5543" s="29" t="n">
        <f aca="false">INDEX(Einstellungen!$B$27:$B$50,22)</f>
        <v>1.25</v>
      </c>
      <c r="J5543" s="29" t="n">
        <f aca="false">F5543*I5543</f>
        <v>44.4539375</v>
      </c>
    </row>
    <row r="5544" customFormat="false" ht="15" hidden="false" customHeight="false" outlineLevel="0" collapsed="false">
      <c r="A5544" s="28" t="n">
        <v>45811</v>
      </c>
      <c r="B5544" s="21" t="s">
        <v>134</v>
      </c>
      <c r="C5544" s="21" t="s">
        <v>141</v>
      </c>
      <c r="D5544" s="29" t="n">
        <v>106.12</v>
      </c>
      <c r="E5544" s="29" t="n">
        <f aca="false">D5544/10</f>
        <v>10.612</v>
      </c>
      <c r="F5544" s="29" t="n">
        <f aca="false">(E5544+Einstellungen!$B$20)*(1+Einstellungen!$B$10)</f>
        <v>34.82892</v>
      </c>
      <c r="G5544" s="21" t="str">
        <f aca="false">IF(F5544&lt;Einstellungen!$B$5,"ja","nein")</f>
        <v>nein</v>
      </c>
      <c r="H5544" s="21" t="s">
        <v>21</v>
      </c>
      <c r="I5544" s="29" t="n">
        <f aca="false">INDEX(Einstellungen!$B$27:$B$50,23)</f>
        <v>1.05</v>
      </c>
      <c r="J5544" s="29" t="n">
        <f aca="false">F5544*I5544</f>
        <v>36.570366</v>
      </c>
    </row>
    <row r="5545" customFormat="false" ht="15" hidden="false" customHeight="false" outlineLevel="0" collapsed="false">
      <c r="A5545" s="28" t="n">
        <v>45811</v>
      </c>
      <c r="B5545" s="21" t="s">
        <v>135</v>
      </c>
      <c r="C5545" s="21" t="s">
        <v>141</v>
      </c>
      <c r="D5545" s="29" t="n">
        <v>95.49</v>
      </c>
      <c r="E5545" s="29" t="n">
        <f aca="false">D5545/10</f>
        <v>9.549</v>
      </c>
      <c r="F5545" s="29" t="n">
        <f aca="false">(E5545+Einstellungen!$B$20)*(1+Einstellungen!$B$10)</f>
        <v>33.56395</v>
      </c>
      <c r="G5545" s="21" t="str">
        <f aca="false">IF(F5545&lt;Einstellungen!$B$5,"ja","nein")</f>
        <v>nein</v>
      </c>
      <c r="H5545" s="21" t="s">
        <v>21</v>
      </c>
      <c r="I5545" s="29" t="n">
        <f aca="false">INDEX(Einstellungen!$B$27:$B$50,24)</f>
        <v>0.8</v>
      </c>
      <c r="J5545" s="29" t="n">
        <f aca="false">F5545*I5545</f>
        <v>26.85116</v>
      </c>
    </row>
    <row r="5546" customFormat="false" ht="15" hidden="false" customHeight="false" outlineLevel="0" collapsed="false">
      <c r="A5546" s="28" t="n">
        <v>45812</v>
      </c>
      <c r="B5546" s="21" t="s">
        <v>111</v>
      </c>
      <c r="C5546" s="21" t="s">
        <v>112</v>
      </c>
      <c r="D5546" s="29" t="n">
        <v>74.95</v>
      </c>
      <c r="E5546" s="29" t="n">
        <f aca="false">D5546/10</f>
        <v>7.495</v>
      </c>
      <c r="F5546" s="29" t="n">
        <f aca="false">(E5546+Einstellungen!$B$20)*(1+Einstellungen!$B$10)</f>
        <v>31.11969</v>
      </c>
      <c r="G5546" s="21" t="str">
        <f aca="false">IF(F5546&lt;Einstellungen!$B$5,"ja","nein")</f>
        <v>nein</v>
      </c>
      <c r="H5546" s="21" t="s">
        <v>21</v>
      </c>
      <c r="I5546" s="29" t="n">
        <f aca="false">INDEX(Einstellungen!$B$27:$B$50,1)</f>
        <v>0.6</v>
      </c>
      <c r="J5546" s="29" t="n">
        <f aca="false">F5546*I5546</f>
        <v>18.671814</v>
      </c>
    </row>
    <row r="5547" customFormat="false" ht="15" hidden="false" customHeight="false" outlineLevel="0" collapsed="false">
      <c r="A5547" s="28" t="n">
        <v>45812</v>
      </c>
      <c r="B5547" s="21" t="s">
        <v>113</v>
      </c>
      <c r="C5547" s="21" t="s">
        <v>112</v>
      </c>
      <c r="D5547" s="29" t="n">
        <v>67.25</v>
      </c>
      <c r="E5547" s="29" t="n">
        <f aca="false">D5547/10</f>
        <v>6.725</v>
      </c>
      <c r="F5547" s="29" t="n">
        <f aca="false">(E5547+Einstellungen!$B$20)*(1+Einstellungen!$B$10)</f>
        <v>30.20339</v>
      </c>
      <c r="G5547" s="21" t="str">
        <f aca="false">IF(F5547&lt;Einstellungen!$B$5,"ja","nein")</f>
        <v>nein</v>
      </c>
      <c r="H5547" s="21" t="s">
        <v>21</v>
      </c>
      <c r="I5547" s="29" t="n">
        <f aca="false">INDEX(Einstellungen!$B$27:$B$50,2)</f>
        <v>0.5</v>
      </c>
      <c r="J5547" s="29" t="n">
        <f aca="false">F5547*I5547</f>
        <v>15.101695</v>
      </c>
    </row>
    <row r="5548" customFormat="false" ht="15" hidden="false" customHeight="false" outlineLevel="0" collapsed="false">
      <c r="A5548" s="28" t="n">
        <v>45812</v>
      </c>
      <c r="B5548" s="21" t="s">
        <v>114</v>
      </c>
      <c r="C5548" s="21" t="s">
        <v>112</v>
      </c>
      <c r="D5548" s="29" t="n">
        <v>64.78</v>
      </c>
      <c r="E5548" s="29" t="n">
        <f aca="false">D5548/10</f>
        <v>6.478</v>
      </c>
      <c r="F5548" s="29" t="n">
        <f aca="false">(E5548+Einstellungen!$B$20)*(1+Einstellungen!$B$10)</f>
        <v>29.90946</v>
      </c>
      <c r="G5548" s="21" t="str">
        <f aca="false">IF(F5548&lt;Einstellungen!$B$5,"ja","nein")</f>
        <v>nein</v>
      </c>
      <c r="H5548" s="21" t="s">
        <v>21</v>
      </c>
      <c r="I5548" s="29" t="n">
        <f aca="false">INDEX(Einstellungen!$B$27:$B$50,3)</f>
        <v>0.45</v>
      </c>
      <c r="J5548" s="29" t="n">
        <f aca="false">F5548*I5548</f>
        <v>13.459257</v>
      </c>
    </row>
    <row r="5549" customFormat="false" ht="15" hidden="false" customHeight="false" outlineLevel="0" collapsed="false">
      <c r="A5549" s="28" t="n">
        <v>45812</v>
      </c>
      <c r="B5549" s="21" t="s">
        <v>115</v>
      </c>
      <c r="C5549" s="21" t="s">
        <v>112</v>
      </c>
      <c r="D5549" s="29" t="n">
        <v>65</v>
      </c>
      <c r="E5549" s="29" t="n">
        <f aca="false">D5549/10</f>
        <v>6.5</v>
      </c>
      <c r="F5549" s="29" t="n">
        <f aca="false">(E5549+Einstellungen!$B$20)*(1+Einstellungen!$B$10)</f>
        <v>29.93564</v>
      </c>
      <c r="G5549" s="21" t="str">
        <f aca="false">IF(F5549&lt;Einstellungen!$B$5,"ja","nein")</f>
        <v>nein</v>
      </c>
      <c r="H5549" s="21" t="s">
        <v>21</v>
      </c>
      <c r="I5549" s="29" t="n">
        <f aca="false">INDEX(Einstellungen!$B$27:$B$50,4)</f>
        <v>0.45</v>
      </c>
      <c r="J5549" s="29" t="n">
        <f aca="false">F5549*I5549</f>
        <v>13.471038</v>
      </c>
    </row>
    <row r="5550" customFormat="false" ht="15" hidden="false" customHeight="false" outlineLevel="0" collapsed="false">
      <c r="A5550" s="28" t="n">
        <v>45812</v>
      </c>
      <c r="B5550" s="21" t="s">
        <v>116</v>
      </c>
      <c r="C5550" s="21" t="s">
        <v>112</v>
      </c>
      <c r="D5550" s="29" t="n">
        <v>68.32</v>
      </c>
      <c r="E5550" s="29" t="n">
        <f aca="false">D5550/10</f>
        <v>6.832</v>
      </c>
      <c r="F5550" s="29" t="n">
        <f aca="false">(E5550+Einstellungen!$B$20)*(1+Einstellungen!$B$10)</f>
        <v>30.33072</v>
      </c>
      <c r="G5550" s="21" t="str">
        <f aca="false">IF(F5550&lt;Einstellungen!$B$5,"ja","nein")</f>
        <v>nein</v>
      </c>
      <c r="H5550" s="21" t="s">
        <v>21</v>
      </c>
      <c r="I5550" s="29" t="n">
        <f aca="false">INDEX(Einstellungen!$B$27:$B$50,5)</f>
        <v>0.45</v>
      </c>
      <c r="J5550" s="29" t="n">
        <f aca="false">F5550*I5550</f>
        <v>13.648824</v>
      </c>
    </row>
    <row r="5551" customFormat="false" ht="15" hidden="false" customHeight="false" outlineLevel="0" collapsed="false">
      <c r="A5551" s="28" t="n">
        <v>45812</v>
      </c>
      <c r="B5551" s="21" t="s">
        <v>117</v>
      </c>
      <c r="C5551" s="21" t="s">
        <v>112</v>
      </c>
      <c r="D5551" s="29" t="n">
        <v>80.32</v>
      </c>
      <c r="E5551" s="29" t="n">
        <f aca="false">D5551/10</f>
        <v>8.032</v>
      </c>
      <c r="F5551" s="29" t="n">
        <f aca="false">(E5551+Einstellungen!$B$20)*(1+Einstellungen!$B$10)</f>
        <v>31.75872</v>
      </c>
      <c r="G5551" s="21" t="str">
        <f aca="false">IF(F5551&lt;Einstellungen!$B$5,"ja","nein")</f>
        <v>nein</v>
      </c>
      <c r="H5551" s="21" t="s">
        <v>21</v>
      </c>
      <c r="I5551" s="29" t="n">
        <f aca="false">INDEX(Einstellungen!$B$27:$B$50,6)</f>
        <v>0.5</v>
      </c>
      <c r="J5551" s="29" t="n">
        <f aca="false">F5551*I5551</f>
        <v>15.87936</v>
      </c>
    </row>
    <row r="5552" customFormat="false" ht="15" hidden="false" customHeight="false" outlineLevel="0" collapsed="false">
      <c r="A5552" s="28" t="n">
        <v>45812</v>
      </c>
      <c r="B5552" s="21" t="s">
        <v>118</v>
      </c>
      <c r="C5552" s="21" t="s">
        <v>112</v>
      </c>
      <c r="D5552" s="29" t="n">
        <v>99.77</v>
      </c>
      <c r="E5552" s="29" t="n">
        <f aca="false">D5552/10</f>
        <v>9.977</v>
      </c>
      <c r="F5552" s="29" t="n">
        <f aca="false">(E5552+Einstellungen!$B$20)*(1+Einstellungen!$B$10)</f>
        <v>34.07327</v>
      </c>
      <c r="G5552" s="21" t="str">
        <f aca="false">IF(F5552&lt;Einstellungen!$B$5,"ja","nein")</f>
        <v>nein</v>
      </c>
      <c r="H5552" s="21" t="s">
        <v>21</v>
      </c>
      <c r="I5552" s="29" t="n">
        <f aca="false">INDEX(Einstellungen!$B$27:$B$50,7)</f>
        <v>0.7</v>
      </c>
      <c r="J5552" s="29" t="n">
        <f aca="false">F5552*I5552</f>
        <v>23.851289</v>
      </c>
    </row>
    <row r="5553" customFormat="false" ht="15" hidden="false" customHeight="false" outlineLevel="0" collapsed="false">
      <c r="A5553" s="28" t="n">
        <v>45812</v>
      </c>
      <c r="B5553" s="21" t="s">
        <v>119</v>
      </c>
      <c r="C5553" s="21" t="s">
        <v>112</v>
      </c>
      <c r="D5553" s="29" t="n">
        <v>113.74</v>
      </c>
      <c r="E5553" s="29" t="n">
        <f aca="false">D5553/10</f>
        <v>11.374</v>
      </c>
      <c r="F5553" s="29" t="n">
        <f aca="false">(E5553+Einstellungen!$B$20)*(1+Einstellungen!$B$10)</f>
        <v>35.7357</v>
      </c>
      <c r="G5553" s="21" t="str">
        <f aca="false">IF(F5553&lt;Einstellungen!$B$5,"ja","nein")</f>
        <v>nein</v>
      </c>
      <c r="H5553" s="21" t="s">
        <v>21</v>
      </c>
      <c r="I5553" s="29" t="n">
        <f aca="false">INDEX(Einstellungen!$B$27:$B$50,8)</f>
        <v>0.95</v>
      </c>
      <c r="J5553" s="29" t="n">
        <f aca="false">F5553*I5553</f>
        <v>33.948915</v>
      </c>
    </row>
    <row r="5554" customFormat="false" ht="15" hidden="false" customHeight="false" outlineLevel="0" collapsed="false">
      <c r="A5554" s="28" t="n">
        <v>45812</v>
      </c>
      <c r="B5554" s="21" t="s">
        <v>120</v>
      </c>
      <c r="C5554" s="21" t="s">
        <v>112</v>
      </c>
      <c r="D5554" s="29" t="n">
        <v>112.4</v>
      </c>
      <c r="E5554" s="29" t="n">
        <f aca="false">D5554/10</f>
        <v>11.24</v>
      </c>
      <c r="F5554" s="29" t="n">
        <f aca="false">(E5554+Einstellungen!$B$20)*(1+Einstellungen!$B$10)</f>
        <v>35.57624</v>
      </c>
      <c r="G5554" s="21" t="str">
        <f aca="false">IF(F5554&lt;Einstellungen!$B$5,"ja","nein")</f>
        <v>nein</v>
      </c>
      <c r="H5554" s="21" t="s">
        <v>21</v>
      </c>
      <c r="I5554" s="29" t="n">
        <f aca="false">INDEX(Einstellungen!$B$27:$B$50,9)</f>
        <v>1.05</v>
      </c>
      <c r="J5554" s="29" t="n">
        <f aca="false">F5554*I5554</f>
        <v>37.355052</v>
      </c>
    </row>
    <row r="5555" customFormat="false" ht="15" hidden="false" customHeight="false" outlineLevel="0" collapsed="false">
      <c r="A5555" s="28" t="n">
        <v>45812</v>
      </c>
      <c r="B5555" s="21" t="s">
        <v>121</v>
      </c>
      <c r="C5555" s="21" t="s">
        <v>112</v>
      </c>
      <c r="D5555" s="29" t="n">
        <v>79.08</v>
      </c>
      <c r="E5555" s="29" t="n">
        <f aca="false">D5555/10</f>
        <v>7.908</v>
      </c>
      <c r="F5555" s="29" t="n">
        <f aca="false">(E5555+Einstellungen!$B$20)*(1+Einstellungen!$B$10)</f>
        <v>31.61116</v>
      </c>
      <c r="G5555" s="21" t="str">
        <f aca="false">IF(F5555&lt;Einstellungen!$B$5,"ja","nein")</f>
        <v>nein</v>
      </c>
      <c r="H5555" s="21" t="s">
        <v>21</v>
      </c>
      <c r="I5555" s="29" t="n">
        <f aca="false">INDEX(Einstellungen!$B$27:$B$50,10)</f>
        <v>1.05</v>
      </c>
      <c r="J5555" s="29" t="n">
        <f aca="false">F5555*I5555</f>
        <v>33.191718</v>
      </c>
    </row>
    <row r="5556" customFormat="false" ht="15" hidden="false" customHeight="false" outlineLevel="0" collapsed="false">
      <c r="A5556" s="28" t="n">
        <v>45812</v>
      </c>
      <c r="B5556" s="21" t="s">
        <v>122</v>
      </c>
      <c r="C5556" s="21" t="s">
        <v>112</v>
      </c>
      <c r="D5556" s="29" t="n">
        <v>72.4</v>
      </c>
      <c r="E5556" s="29" t="n">
        <f aca="false">D5556/10</f>
        <v>7.24</v>
      </c>
      <c r="F5556" s="29" t="n">
        <f aca="false">(E5556+Einstellungen!$B$20)*(1+Einstellungen!$B$10)</f>
        <v>30.81624</v>
      </c>
      <c r="G5556" s="21" t="str">
        <f aca="false">IF(F5556&lt;Einstellungen!$B$5,"ja","nein")</f>
        <v>nein</v>
      </c>
      <c r="H5556" s="21" t="s">
        <v>21</v>
      </c>
      <c r="I5556" s="29" t="n">
        <f aca="false">INDEX(Einstellungen!$B$27:$B$50,11)</f>
        <v>1.05</v>
      </c>
      <c r="J5556" s="29" t="n">
        <f aca="false">F5556*I5556</f>
        <v>32.357052</v>
      </c>
    </row>
    <row r="5557" customFormat="false" ht="15" hidden="false" customHeight="false" outlineLevel="0" collapsed="false">
      <c r="A5557" s="28" t="n">
        <v>45812</v>
      </c>
      <c r="B5557" s="21" t="s">
        <v>123</v>
      </c>
      <c r="C5557" s="21" t="s">
        <v>112</v>
      </c>
      <c r="D5557" s="29" t="n">
        <v>48.36</v>
      </c>
      <c r="E5557" s="29" t="n">
        <f aca="false">D5557/10</f>
        <v>4.836</v>
      </c>
      <c r="F5557" s="29" t="n">
        <f aca="false">(E5557+Einstellungen!$B$20)*(1+Einstellungen!$B$10)</f>
        <v>27.95548</v>
      </c>
      <c r="G5557" s="21" t="str">
        <f aca="false">IF(F5557&lt;Einstellungen!$B$5,"ja","nein")</f>
        <v>ja</v>
      </c>
      <c r="H5557" s="21" t="s">
        <v>21</v>
      </c>
      <c r="I5557" s="29" t="n">
        <f aca="false">INDEX(Einstellungen!$B$27:$B$50,12)</f>
        <v>1.1</v>
      </c>
      <c r="J5557" s="29" t="n">
        <f aca="false">F5557*I5557</f>
        <v>30.751028</v>
      </c>
    </row>
    <row r="5558" customFormat="false" ht="15" hidden="false" customHeight="false" outlineLevel="0" collapsed="false">
      <c r="A5558" s="28" t="n">
        <v>45812</v>
      </c>
      <c r="B5558" s="21" t="s">
        <v>124</v>
      </c>
      <c r="C5558" s="21" t="s">
        <v>112</v>
      </c>
      <c r="D5558" s="29" t="n">
        <v>20.12</v>
      </c>
      <c r="E5558" s="29" t="n">
        <f aca="false">D5558/10</f>
        <v>2.012</v>
      </c>
      <c r="F5558" s="29" t="n">
        <f aca="false">(E5558+Einstellungen!$B$20)*(1+Einstellungen!$B$10)</f>
        <v>24.59492</v>
      </c>
      <c r="G5558" s="21" t="str">
        <f aca="false">IF(F5558&lt;Einstellungen!$B$5,"ja","nein")</f>
        <v>ja</v>
      </c>
      <c r="H5558" s="21" t="s">
        <v>21</v>
      </c>
      <c r="I5558" s="29" t="n">
        <f aca="false">INDEX(Einstellungen!$B$27:$B$50,13)</f>
        <v>1.2</v>
      </c>
      <c r="J5558" s="29" t="n">
        <f aca="false">F5558*I5558</f>
        <v>29.513904</v>
      </c>
    </row>
    <row r="5559" customFormat="false" ht="15" hidden="false" customHeight="false" outlineLevel="0" collapsed="false">
      <c r="A5559" s="28" t="n">
        <v>45812</v>
      </c>
      <c r="B5559" s="21" t="s">
        <v>125</v>
      </c>
      <c r="C5559" s="21" t="s">
        <v>112</v>
      </c>
      <c r="D5559" s="29" t="n">
        <v>9.69</v>
      </c>
      <c r="E5559" s="29" t="n">
        <f aca="false">D5559/10</f>
        <v>0.969</v>
      </c>
      <c r="F5559" s="29" t="n">
        <f aca="false">(E5559+Einstellungen!$B$20)*(1+Einstellungen!$B$10)</f>
        <v>23.35375</v>
      </c>
      <c r="G5559" s="21" t="str">
        <f aca="false">IF(F5559&lt;Einstellungen!$B$5,"ja","nein")</f>
        <v>ja</v>
      </c>
      <c r="H5559" s="21" t="s">
        <v>21</v>
      </c>
      <c r="I5559" s="29" t="n">
        <f aca="false">INDEX(Einstellungen!$B$27:$B$50,14)</f>
        <v>1.15</v>
      </c>
      <c r="J5559" s="29" t="n">
        <f aca="false">F5559*I5559</f>
        <v>26.8568125</v>
      </c>
    </row>
    <row r="5560" customFormat="false" ht="15" hidden="false" customHeight="false" outlineLevel="0" collapsed="false">
      <c r="A5560" s="28" t="n">
        <v>45812</v>
      </c>
      <c r="B5560" s="21" t="s">
        <v>126</v>
      </c>
      <c r="C5560" s="21" t="s">
        <v>112</v>
      </c>
      <c r="D5560" s="29" t="n">
        <v>18.26</v>
      </c>
      <c r="E5560" s="29" t="n">
        <f aca="false">D5560/10</f>
        <v>1.826</v>
      </c>
      <c r="F5560" s="29" t="n">
        <f aca="false">(E5560+Einstellungen!$B$20)*(1+Einstellungen!$B$10)</f>
        <v>24.37358</v>
      </c>
      <c r="G5560" s="21" t="str">
        <f aca="false">IF(F5560&lt;Einstellungen!$B$5,"ja","nein")</f>
        <v>ja</v>
      </c>
      <c r="H5560" s="21" t="s">
        <v>21</v>
      </c>
      <c r="I5560" s="29" t="n">
        <f aca="false">INDEX(Einstellungen!$B$27:$B$50,15)</f>
        <v>1</v>
      </c>
      <c r="J5560" s="29" t="n">
        <f aca="false">F5560*I5560</f>
        <v>24.37358</v>
      </c>
    </row>
    <row r="5561" customFormat="false" ht="15" hidden="false" customHeight="false" outlineLevel="0" collapsed="false">
      <c r="A5561" s="28" t="n">
        <v>45812</v>
      </c>
      <c r="B5561" s="21" t="s">
        <v>127</v>
      </c>
      <c r="C5561" s="21" t="s">
        <v>112</v>
      </c>
      <c r="D5561" s="29" t="n">
        <v>43.35</v>
      </c>
      <c r="E5561" s="29" t="n">
        <f aca="false">D5561/10</f>
        <v>4.335</v>
      </c>
      <c r="F5561" s="29" t="n">
        <f aca="false">(E5561+Einstellungen!$B$20)*(1+Einstellungen!$B$10)</f>
        <v>27.35929</v>
      </c>
      <c r="G5561" s="21" t="str">
        <f aca="false">IF(F5561&lt;Einstellungen!$B$5,"ja","nein")</f>
        <v>ja</v>
      </c>
      <c r="H5561" s="21" t="s">
        <v>21</v>
      </c>
      <c r="I5561" s="29" t="n">
        <f aca="false">INDEX(Einstellungen!$B$27:$B$50,16)</f>
        <v>0.95</v>
      </c>
      <c r="J5561" s="29" t="n">
        <f aca="false">F5561*I5561</f>
        <v>25.9913255</v>
      </c>
    </row>
    <row r="5562" customFormat="false" ht="15" hidden="false" customHeight="false" outlineLevel="0" collapsed="false">
      <c r="A5562" s="28" t="n">
        <v>45812</v>
      </c>
      <c r="B5562" s="21" t="s">
        <v>128</v>
      </c>
      <c r="C5562" s="21" t="s">
        <v>112</v>
      </c>
      <c r="D5562" s="29" t="n">
        <v>72.4</v>
      </c>
      <c r="E5562" s="29" t="n">
        <f aca="false">D5562/10</f>
        <v>7.24</v>
      </c>
      <c r="F5562" s="29" t="n">
        <f aca="false">(E5562+Einstellungen!$B$20)*(1+Einstellungen!$B$10)</f>
        <v>30.81624</v>
      </c>
      <c r="G5562" s="21" t="str">
        <f aca="false">IF(F5562&lt;Einstellungen!$B$5,"ja","nein")</f>
        <v>nein</v>
      </c>
      <c r="H5562" s="21" t="s">
        <v>21</v>
      </c>
      <c r="I5562" s="29" t="n">
        <f aca="false">INDEX(Einstellungen!$B$27:$B$50,17)</f>
        <v>0.95</v>
      </c>
      <c r="J5562" s="29" t="n">
        <f aca="false">F5562*I5562</f>
        <v>29.275428</v>
      </c>
    </row>
    <row r="5563" customFormat="false" ht="15" hidden="false" customHeight="false" outlineLevel="0" collapsed="false">
      <c r="A5563" s="28" t="n">
        <v>45812</v>
      </c>
      <c r="B5563" s="21" t="s">
        <v>129</v>
      </c>
      <c r="C5563" s="21" t="s">
        <v>112</v>
      </c>
      <c r="D5563" s="29" t="n">
        <v>91.45</v>
      </c>
      <c r="E5563" s="29" t="n">
        <f aca="false">D5563/10</f>
        <v>9.145</v>
      </c>
      <c r="F5563" s="29" t="n">
        <f aca="false">(E5563+Einstellungen!$B$20)*(1+Einstellungen!$B$10)</f>
        <v>33.08319</v>
      </c>
      <c r="G5563" s="21" t="str">
        <f aca="false">IF(F5563&lt;Einstellungen!$B$5,"ja","nein")</f>
        <v>nein</v>
      </c>
      <c r="H5563" s="21" t="s">
        <v>21</v>
      </c>
      <c r="I5563" s="29" t="n">
        <f aca="false">INDEX(Einstellungen!$B$27:$B$50,18)</f>
        <v>1.1</v>
      </c>
      <c r="J5563" s="29" t="n">
        <f aca="false">F5563*I5563</f>
        <v>36.391509</v>
      </c>
    </row>
    <row r="5564" customFormat="false" ht="15" hidden="false" customHeight="false" outlineLevel="0" collapsed="false">
      <c r="A5564" s="28" t="n">
        <v>45812</v>
      </c>
      <c r="B5564" s="21" t="s">
        <v>130</v>
      </c>
      <c r="C5564" s="21" t="s">
        <v>112</v>
      </c>
      <c r="D5564" s="29" t="n">
        <v>108.91</v>
      </c>
      <c r="E5564" s="29" t="n">
        <f aca="false">D5564/10</f>
        <v>10.891</v>
      </c>
      <c r="F5564" s="29" t="n">
        <f aca="false">(E5564+Einstellungen!$B$20)*(1+Einstellungen!$B$10)</f>
        <v>35.16093</v>
      </c>
      <c r="G5564" s="21" t="str">
        <f aca="false">IF(F5564&lt;Einstellungen!$B$5,"ja","nein")</f>
        <v>nein</v>
      </c>
      <c r="H5564" s="21" t="s">
        <v>21</v>
      </c>
      <c r="I5564" s="29" t="n">
        <f aca="false">INDEX(Einstellungen!$B$27:$B$50,19)</f>
        <v>1.35</v>
      </c>
      <c r="J5564" s="29" t="n">
        <f aca="false">F5564*I5564</f>
        <v>47.4672555</v>
      </c>
    </row>
    <row r="5565" customFormat="false" ht="15" hidden="false" customHeight="false" outlineLevel="0" collapsed="false">
      <c r="A5565" s="28" t="n">
        <v>45812</v>
      </c>
      <c r="B5565" s="21" t="s">
        <v>131</v>
      </c>
      <c r="C5565" s="21" t="s">
        <v>112</v>
      </c>
      <c r="D5565" s="29" t="n">
        <v>145.98</v>
      </c>
      <c r="E5565" s="29" t="n">
        <f aca="false">D5565/10</f>
        <v>14.598</v>
      </c>
      <c r="F5565" s="29" t="n">
        <f aca="false">(E5565+Einstellungen!$B$20)*(1+Einstellungen!$B$10)</f>
        <v>39.57226</v>
      </c>
      <c r="G5565" s="21" t="str">
        <f aca="false">IF(F5565&lt;Einstellungen!$B$5,"ja","nein")</f>
        <v>nein</v>
      </c>
      <c r="H5565" s="21" t="s">
        <v>21</v>
      </c>
      <c r="I5565" s="29" t="n">
        <f aca="false">INDEX(Einstellungen!$B$27:$B$50,20)</f>
        <v>1.45</v>
      </c>
      <c r="J5565" s="29" t="n">
        <f aca="false">F5565*I5565</f>
        <v>57.379777</v>
      </c>
    </row>
    <row r="5566" customFormat="false" ht="15" hidden="false" customHeight="false" outlineLevel="0" collapsed="false">
      <c r="A5566" s="28" t="n">
        <v>45812</v>
      </c>
      <c r="B5566" s="21" t="s">
        <v>132</v>
      </c>
      <c r="C5566" s="21" t="s">
        <v>112</v>
      </c>
      <c r="D5566" s="29" t="n">
        <v>192.85</v>
      </c>
      <c r="E5566" s="29" t="n">
        <f aca="false">D5566/10</f>
        <v>19.285</v>
      </c>
      <c r="F5566" s="29" t="n">
        <f aca="false">(E5566+Einstellungen!$B$20)*(1+Einstellungen!$B$10)</f>
        <v>45.14979</v>
      </c>
      <c r="G5566" s="21" t="str">
        <f aca="false">IF(F5566&lt;Einstellungen!$B$5,"ja","nein")</f>
        <v>nein</v>
      </c>
      <c r="H5566" s="21" t="s">
        <v>21</v>
      </c>
      <c r="I5566" s="29" t="n">
        <f aca="false">INDEX(Einstellungen!$B$27:$B$50,21)</f>
        <v>1.4</v>
      </c>
      <c r="J5566" s="29" t="n">
        <f aca="false">F5566*I5566</f>
        <v>63.209706</v>
      </c>
    </row>
    <row r="5567" customFormat="false" ht="15" hidden="false" customHeight="false" outlineLevel="0" collapsed="false">
      <c r="A5567" s="28" t="n">
        <v>45812</v>
      </c>
      <c r="B5567" s="21" t="s">
        <v>133</v>
      </c>
      <c r="C5567" s="21" t="s">
        <v>112</v>
      </c>
      <c r="D5567" s="29" t="n">
        <v>138.82</v>
      </c>
      <c r="E5567" s="29" t="n">
        <f aca="false">D5567/10</f>
        <v>13.882</v>
      </c>
      <c r="F5567" s="29" t="n">
        <f aca="false">(E5567+Einstellungen!$B$20)*(1+Einstellungen!$B$10)</f>
        <v>38.72022</v>
      </c>
      <c r="G5567" s="21" t="str">
        <f aca="false">IF(F5567&lt;Einstellungen!$B$5,"ja","nein")</f>
        <v>nein</v>
      </c>
      <c r="H5567" s="21" t="s">
        <v>21</v>
      </c>
      <c r="I5567" s="29" t="n">
        <f aca="false">INDEX(Einstellungen!$B$27:$B$50,22)</f>
        <v>1.25</v>
      </c>
      <c r="J5567" s="29" t="n">
        <f aca="false">F5567*I5567</f>
        <v>48.400275</v>
      </c>
    </row>
    <row r="5568" customFormat="false" ht="15" hidden="false" customHeight="false" outlineLevel="0" collapsed="false">
      <c r="A5568" s="28" t="n">
        <v>45812</v>
      </c>
      <c r="B5568" s="21" t="s">
        <v>134</v>
      </c>
      <c r="C5568" s="21" t="s">
        <v>112</v>
      </c>
      <c r="D5568" s="29" t="n">
        <v>112.43</v>
      </c>
      <c r="E5568" s="29" t="n">
        <f aca="false">D5568/10</f>
        <v>11.243</v>
      </c>
      <c r="F5568" s="29" t="n">
        <f aca="false">(E5568+Einstellungen!$B$20)*(1+Einstellungen!$B$10)</f>
        <v>35.57981</v>
      </c>
      <c r="G5568" s="21" t="str">
        <f aca="false">IF(F5568&lt;Einstellungen!$B$5,"ja","nein")</f>
        <v>nein</v>
      </c>
      <c r="H5568" s="21" t="s">
        <v>21</v>
      </c>
      <c r="I5568" s="29" t="n">
        <f aca="false">INDEX(Einstellungen!$B$27:$B$50,23)</f>
        <v>1.05</v>
      </c>
      <c r="J5568" s="29" t="n">
        <f aca="false">F5568*I5568</f>
        <v>37.3588005</v>
      </c>
    </row>
    <row r="5569" customFormat="false" ht="15" hidden="false" customHeight="false" outlineLevel="0" collapsed="false">
      <c r="A5569" s="28" t="n">
        <v>45812</v>
      </c>
      <c r="B5569" s="21" t="s">
        <v>135</v>
      </c>
      <c r="C5569" s="21" t="s">
        <v>112</v>
      </c>
      <c r="D5569" s="29" t="n">
        <v>94.08</v>
      </c>
      <c r="E5569" s="29" t="n">
        <f aca="false">D5569/10</f>
        <v>9.408</v>
      </c>
      <c r="F5569" s="29" t="n">
        <f aca="false">(E5569+Einstellungen!$B$20)*(1+Einstellungen!$B$10)</f>
        <v>33.39616</v>
      </c>
      <c r="G5569" s="21" t="str">
        <f aca="false">IF(F5569&lt;Einstellungen!$B$5,"ja","nein")</f>
        <v>nein</v>
      </c>
      <c r="H5569" s="21" t="s">
        <v>21</v>
      </c>
      <c r="I5569" s="29" t="n">
        <f aca="false">INDEX(Einstellungen!$B$27:$B$50,24)</f>
        <v>0.8</v>
      </c>
      <c r="J5569" s="29" t="n">
        <f aca="false">F5569*I5569</f>
        <v>26.716928</v>
      </c>
    </row>
    <row r="5570" customFormat="false" ht="15" hidden="false" customHeight="false" outlineLevel="0" collapsed="false">
      <c r="A5570" s="28" t="n">
        <v>45813</v>
      </c>
      <c r="B5570" s="21" t="s">
        <v>111</v>
      </c>
      <c r="C5570" s="21" t="s">
        <v>136</v>
      </c>
      <c r="D5570" s="29" t="n">
        <v>97.67</v>
      </c>
      <c r="E5570" s="29" t="n">
        <f aca="false">D5570/10</f>
        <v>9.767</v>
      </c>
      <c r="F5570" s="29" t="n">
        <f aca="false">(E5570+Einstellungen!$B$20)*(1+Einstellungen!$B$10)</f>
        <v>33.82337</v>
      </c>
      <c r="G5570" s="21" t="str">
        <f aca="false">IF(F5570&lt;Einstellungen!$B$5,"ja","nein")</f>
        <v>nein</v>
      </c>
      <c r="H5570" s="21" t="s">
        <v>21</v>
      </c>
      <c r="I5570" s="29" t="n">
        <f aca="false">INDEX(Einstellungen!$B$27:$B$50,1)</f>
        <v>0.6</v>
      </c>
      <c r="J5570" s="29" t="n">
        <f aca="false">F5570*I5570</f>
        <v>20.294022</v>
      </c>
    </row>
    <row r="5571" customFormat="false" ht="15" hidden="false" customHeight="false" outlineLevel="0" collapsed="false">
      <c r="A5571" s="28" t="n">
        <v>45813</v>
      </c>
      <c r="B5571" s="21" t="s">
        <v>113</v>
      </c>
      <c r="C5571" s="21" t="s">
        <v>136</v>
      </c>
      <c r="D5571" s="29" t="n">
        <v>92.7</v>
      </c>
      <c r="E5571" s="29" t="n">
        <f aca="false">D5571/10</f>
        <v>9.27</v>
      </c>
      <c r="F5571" s="29" t="n">
        <f aca="false">(E5571+Einstellungen!$B$20)*(1+Einstellungen!$B$10)</f>
        <v>33.23194</v>
      </c>
      <c r="G5571" s="21" t="str">
        <f aca="false">IF(F5571&lt;Einstellungen!$B$5,"ja","nein")</f>
        <v>nein</v>
      </c>
      <c r="H5571" s="21" t="s">
        <v>21</v>
      </c>
      <c r="I5571" s="29" t="n">
        <f aca="false">INDEX(Einstellungen!$B$27:$B$50,2)</f>
        <v>0.5</v>
      </c>
      <c r="J5571" s="29" t="n">
        <f aca="false">F5571*I5571</f>
        <v>16.61597</v>
      </c>
    </row>
    <row r="5572" customFormat="false" ht="15" hidden="false" customHeight="false" outlineLevel="0" collapsed="false">
      <c r="A5572" s="28" t="n">
        <v>45813</v>
      </c>
      <c r="B5572" s="21" t="s">
        <v>114</v>
      </c>
      <c r="C5572" s="21" t="s">
        <v>136</v>
      </c>
      <c r="D5572" s="29" t="n">
        <v>86.84</v>
      </c>
      <c r="E5572" s="29" t="n">
        <f aca="false">D5572/10</f>
        <v>8.684</v>
      </c>
      <c r="F5572" s="29" t="n">
        <f aca="false">(E5572+Einstellungen!$B$20)*(1+Einstellungen!$B$10)</f>
        <v>32.5346</v>
      </c>
      <c r="G5572" s="21" t="str">
        <f aca="false">IF(F5572&lt;Einstellungen!$B$5,"ja","nein")</f>
        <v>nein</v>
      </c>
      <c r="H5572" s="21" t="s">
        <v>21</v>
      </c>
      <c r="I5572" s="29" t="n">
        <f aca="false">INDEX(Einstellungen!$B$27:$B$50,3)</f>
        <v>0.45</v>
      </c>
      <c r="J5572" s="29" t="n">
        <f aca="false">F5572*I5572</f>
        <v>14.64057</v>
      </c>
    </row>
    <row r="5573" customFormat="false" ht="15" hidden="false" customHeight="false" outlineLevel="0" collapsed="false">
      <c r="A5573" s="28" t="n">
        <v>45813</v>
      </c>
      <c r="B5573" s="21" t="s">
        <v>115</v>
      </c>
      <c r="C5573" s="21" t="s">
        <v>136</v>
      </c>
      <c r="D5573" s="29" t="n">
        <v>86.1</v>
      </c>
      <c r="E5573" s="29" t="n">
        <f aca="false">D5573/10</f>
        <v>8.61</v>
      </c>
      <c r="F5573" s="29" t="n">
        <f aca="false">(E5573+Einstellungen!$B$20)*(1+Einstellungen!$B$10)</f>
        <v>32.44654</v>
      </c>
      <c r="G5573" s="21" t="str">
        <f aca="false">IF(F5573&lt;Einstellungen!$B$5,"ja","nein")</f>
        <v>nein</v>
      </c>
      <c r="H5573" s="21" t="s">
        <v>21</v>
      </c>
      <c r="I5573" s="29" t="n">
        <f aca="false">INDEX(Einstellungen!$B$27:$B$50,4)</f>
        <v>0.45</v>
      </c>
      <c r="J5573" s="29" t="n">
        <f aca="false">F5573*I5573</f>
        <v>14.600943</v>
      </c>
    </row>
    <row r="5574" customFormat="false" ht="15" hidden="false" customHeight="false" outlineLevel="0" collapsed="false">
      <c r="A5574" s="28" t="n">
        <v>45813</v>
      </c>
      <c r="B5574" s="21" t="s">
        <v>116</v>
      </c>
      <c r="C5574" s="21" t="s">
        <v>136</v>
      </c>
      <c r="D5574" s="29" t="n">
        <v>87.01</v>
      </c>
      <c r="E5574" s="29" t="n">
        <f aca="false">D5574/10</f>
        <v>8.701</v>
      </c>
      <c r="F5574" s="29" t="n">
        <f aca="false">(E5574+Einstellungen!$B$20)*(1+Einstellungen!$B$10)</f>
        <v>32.55483</v>
      </c>
      <c r="G5574" s="21" t="str">
        <f aca="false">IF(F5574&lt;Einstellungen!$B$5,"ja","nein")</f>
        <v>nein</v>
      </c>
      <c r="H5574" s="21" t="s">
        <v>21</v>
      </c>
      <c r="I5574" s="29" t="n">
        <f aca="false">INDEX(Einstellungen!$B$27:$B$50,5)</f>
        <v>0.45</v>
      </c>
      <c r="J5574" s="29" t="n">
        <f aca="false">F5574*I5574</f>
        <v>14.6496735</v>
      </c>
    </row>
    <row r="5575" customFormat="false" ht="15" hidden="false" customHeight="false" outlineLevel="0" collapsed="false">
      <c r="A5575" s="28" t="n">
        <v>45813</v>
      </c>
      <c r="B5575" s="21" t="s">
        <v>117</v>
      </c>
      <c r="C5575" s="21" t="s">
        <v>136</v>
      </c>
      <c r="D5575" s="29" t="n">
        <v>88.09</v>
      </c>
      <c r="E5575" s="29" t="n">
        <f aca="false">D5575/10</f>
        <v>8.809</v>
      </c>
      <c r="F5575" s="29" t="n">
        <f aca="false">(E5575+Einstellungen!$B$20)*(1+Einstellungen!$B$10)</f>
        <v>32.68335</v>
      </c>
      <c r="G5575" s="21" t="str">
        <f aca="false">IF(F5575&lt;Einstellungen!$B$5,"ja","nein")</f>
        <v>nein</v>
      </c>
      <c r="H5575" s="21" t="s">
        <v>21</v>
      </c>
      <c r="I5575" s="29" t="n">
        <f aca="false">INDEX(Einstellungen!$B$27:$B$50,6)</f>
        <v>0.5</v>
      </c>
      <c r="J5575" s="29" t="n">
        <f aca="false">F5575*I5575</f>
        <v>16.341675</v>
      </c>
    </row>
    <row r="5576" customFormat="false" ht="15" hidden="false" customHeight="false" outlineLevel="0" collapsed="false">
      <c r="A5576" s="28" t="n">
        <v>45813</v>
      </c>
      <c r="B5576" s="21" t="s">
        <v>118</v>
      </c>
      <c r="C5576" s="21" t="s">
        <v>136</v>
      </c>
      <c r="D5576" s="29" t="n">
        <v>113.78</v>
      </c>
      <c r="E5576" s="29" t="n">
        <f aca="false">D5576/10</f>
        <v>11.378</v>
      </c>
      <c r="F5576" s="29" t="n">
        <f aca="false">(E5576+Einstellungen!$B$20)*(1+Einstellungen!$B$10)</f>
        <v>35.74046</v>
      </c>
      <c r="G5576" s="21" t="str">
        <f aca="false">IF(F5576&lt;Einstellungen!$B$5,"ja","nein")</f>
        <v>nein</v>
      </c>
      <c r="H5576" s="21" t="s">
        <v>21</v>
      </c>
      <c r="I5576" s="29" t="n">
        <f aca="false">INDEX(Einstellungen!$B$27:$B$50,7)</f>
        <v>0.7</v>
      </c>
      <c r="J5576" s="29" t="n">
        <f aca="false">F5576*I5576</f>
        <v>25.018322</v>
      </c>
    </row>
    <row r="5577" customFormat="false" ht="15" hidden="false" customHeight="false" outlineLevel="0" collapsed="false">
      <c r="A5577" s="28" t="n">
        <v>45813</v>
      </c>
      <c r="B5577" s="21" t="s">
        <v>119</v>
      </c>
      <c r="C5577" s="21" t="s">
        <v>136</v>
      </c>
      <c r="D5577" s="29" t="n">
        <v>129.03</v>
      </c>
      <c r="E5577" s="29" t="n">
        <f aca="false">D5577/10</f>
        <v>12.903</v>
      </c>
      <c r="F5577" s="29" t="n">
        <f aca="false">(E5577+Einstellungen!$B$20)*(1+Einstellungen!$B$10)</f>
        <v>37.55521</v>
      </c>
      <c r="G5577" s="21" t="str">
        <f aca="false">IF(F5577&lt;Einstellungen!$B$5,"ja","nein")</f>
        <v>nein</v>
      </c>
      <c r="H5577" s="21" t="s">
        <v>21</v>
      </c>
      <c r="I5577" s="29" t="n">
        <f aca="false">INDEX(Einstellungen!$B$27:$B$50,8)</f>
        <v>0.95</v>
      </c>
      <c r="J5577" s="29" t="n">
        <f aca="false">F5577*I5577</f>
        <v>35.6774495</v>
      </c>
    </row>
    <row r="5578" customFormat="false" ht="15" hidden="false" customHeight="false" outlineLevel="0" collapsed="false">
      <c r="A5578" s="28" t="n">
        <v>45813</v>
      </c>
      <c r="B5578" s="21" t="s">
        <v>120</v>
      </c>
      <c r="C5578" s="21" t="s">
        <v>136</v>
      </c>
      <c r="D5578" s="29" t="n">
        <v>116.6</v>
      </c>
      <c r="E5578" s="29" t="n">
        <f aca="false">D5578/10</f>
        <v>11.66</v>
      </c>
      <c r="F5578" s="29" t="n">
        <f aca="false">(E5578+Einstellungen!$B$20)*(1+Einstellungen!$B$10)</f>
        <v>36.07604</v>
      </c>
      <c r="G5578" s="21" t="str">
        <f aca="false">IF(F5578&lt;Einstellungen!$B$5,"ja","nein")</f>
        <v>nein</v>
      </c>
      <c r="H5578" s="21" t="s">
        <v>21</v>
      </c>
      <c r="I5578" s="29" t="n">
        <f aca="false">INDEX(Einstellungen!$B$27:$B$50,9)</f>
        <v>1.05</v>
      </c>
      <c r="J5578" s="29" t="n">
        <f aca="false">F5578*I5578</f>
        <v>37.879842</v>
      </c>
    </row>
    <row r="5579" customFormat="false" ht="15" hidden="false" customHeight="false" outlineLevel="0" collapsed="false">
      <c r="A5579" s="28" t="n">
        <v>45813</v>
      </c>
      <c r="B5579" s="21" t="s">
        <v>121</v>
      </c>
      <c r="C5579" s="21" t="s">
        <v>136</v>
      </c>
      <c r="D5579" s="29" t="n">
        <v>83.03</v>
      </c>
      <c r="E5579" s="29" t="n">
        <f aca="false">D5579/10</f>
        <v>8.303</v>
      </c>
      <c r="F5579" s="29" t="n">
        <f aca="false">(E5579+Einstellungen!$B$20)*(1+Einstellungen!$B$10)</f>
        <v>32.08121</v>
      </c>
      <c r="G5579" s="21" t="str">
        <f aca="false">IF(F5579&lt;Einstellungen!$B$5,"ja","nein")</f>
        <v>nein</v>
      </c>
      <c r="H5579" s="21" t="s">
        <v>21</v>
      </c>
      <c r="I5579" s="29" t="n">
        <f aca="false">INDEX(Einstellungen!$B$27:$B$50,10)</f>
        <v>1.05</v>
      </c>
      <c r="J5579" s="29" t="n">
        <f aca="false">F5579*I5579</f>
        <v>33.6852705</v>
      </c>
    </row>
    <row r="5580" customFormat="false" ht="15" hidden="false" customHeight="false" outlineLevel="0" collapsed="false">
      <c r="A5580" s="28" t="n">
        <v>45813</v>
      </c>
      <c r="B5580" s="21" t="s">
        <v>122</v>
      </c>
      <c r="C5580" s="21" t="s">
        <v>136</v>
      </c>
      <c r="D5580" s="29" t="n">
        <v>66</v>
      </c>
      <c r="E5580" s="29" t="n">
        <f aca="false">D5580/10</f>
        <v>6.6</v>
      </c>
      <c r="F5580" s="29" t="n">
        <f aca="false">(E5580+Einstellungen!$B$20)*(1+Einstellungen!$B$10)</f>
        <v>30.05464</v>
      </c>
      <c r="G5580" s="21" t="str">
        <f aca="false">IF(F5580&lt;Einstellungen!$B$5,"ja","nein")</f>
        <v>nein</v>
      </c>
      <c r="H5580" s="21" t="s">
        <v>21</v>
      </c>
      <c r="I5580" s="29" t="n">
        <f aca="false">INDEX(Einstellungen!$B$27:$B$50,11)</f>
        <v>1.05</v>
      </c>
      <c r="J5580" s="29" t="n">
        <f aca="false">F5580*I5580</f>
        <v>31.557372</v>
      </c>
    </row>
    <row r="5581" customFormat="false" ht="15" hidden="false" customHeight="false" outlineLevel="0" collapsed="false">
      <c r="A5581" s="28" t="n">
        <v>45813</v>
      </c>
      <c r="B5581" s="21" t="s">
        <v>123</v>
      </c>
      <c r="C5581" s="21" t="s">
        <v>136</v>
      </c>
      <c r="D5581" s="29" t="n">
        <v>46.18</v>
      </c>
      <c r="E5581" s="29" t="n">
        <f aca="false">D5581/10</f>
        <v>4.618</v>
      </c>
      <c r="F5581" s="29" t="n">
        <f aca="false">(E5581+Einstellungen!$B$20)*(1+Einstellungen!$B$10)</f>
        <v>27.69606</v>
      </c>
      <c r="G5581" s="21" t="str">
        <f aca="false">IF(F5581&lt;Einstellungen!$B$5,"ja","nein")</f>
        <v>ja</v>
      </c>
      <c r="H5581" s="21" t="s">
        <v>21</v>
      </c>
      <c r="I5581" s="29" t="n">
        <f aca="false">INDEX(Einstellungen!$B$27:$B$50,12)</f>
        <v>1.1</v>
      </c>
      <c r="J5581" s="29" t="n">
        <f aca="false">F5581*I5581</f>
        <v>30.465666</v>
      </c>
    </row>
    <row r="5582" customFormat="false" ht="15" hidden="false" customHeight="false" outlineLevel="0" collapsed="false">
      <c r="A5582" s="28" t="n">
        <v>45813</v>
      </c>
      <c r="B5582" s="21" t="s">
        <v>124</v>
      </c>
      <c r="C5582" s="21" t="s">
        <v>136</v>
      </c>
      <c r="D5582" s="29" t="n">
        <v>20</v>
      </c>
      <c r="E5582" s="29" t="n">
        <f aca="false">D5582/10</f>
        <v>2</v>
      </c>
      <c r="F5582" s="29" t="n">
        <f aca="false">(E5582+Einstellungen!$B$20)*(1+Einstellungen!$B$10)</f>
        <v>24.58064</v>
      </c>
      <c r="G5582" s="21" t="str">
        <f aca="false">IF(F5582&lt;Einstellungen!$B$5,"ja","nein")</f>
        <v>ja</v>
      </c>
      <c r="H5582" s="21" t="s">
        <v>21</v>
      </c>
      <c r="I5582" s="29" t="n">
        <f aca="false">INDEX(Einstellungen!$B$27:$B$50,13)</f>
        <v>1.2</v>
      </c>
      <c r="J5582" s="29" t="n">
        <f aca="false">F5582*I5582</f>
        <v>29.496768</v>
      </c>
    </row>
    <row r="5583" customFormat="false" ht="15" hidden="false" customHeight="false" outlineLevel="0" collapsed="false">
      <c r="A5583" s="28" t="n">
        <v>45813</v>
      </c>
      <c r="B5583" s="21" t="s">
        <v>125</v>
      </c>
      <c r="C5583" s="21" t="s">
        <v>136</v>
      </c>
      <c r="D5583" s="29" t="n">
        <v>11.03</v>
      </c>
      <c r="E5583" s="29" t="n">
        <f aca="false">D5583/10</f>
        <v>1.103</v>
      </c>
      <c r="F5583" s="29" t="n">
        <f aca="false">(E5583+Einstellungen!$B$20)*(1+Einstellungen!$B$10)</f>
        <v>23.51321</v>
      </c>
      <c r="G5583" s="21" t="str">
        <f aca="false">IF(F5583&lt;Einstellungen!$B$5,"ja","nein")</f>
        <v>ja</v>
      </c>
      <c r="H5583" s="21" t="s">
        <v>21</v>
      </c>
      <c r="I5583" s="29" t="n">
        <f aca="false">INDEX(Einstellungen!$B$27:$B$50,14)</f>
        <v>1.15</v>
      </c>
      <c r="J5583" s="29" t="n">
        <f aca="false">F5583*I5583</f>
        <v>27.0401915</v>
      </c>
    </row>
    <row r="5584" customFormat="false" ht="15" hidden="false" customHeight="false" outlineLevel="0" collapsed="false">
      <c r="A5584" s="28" t="n">
        <v>45813</v>
      </c>
      <c r="B5584" s="21" t="s">
        <v>126</v>
      </c>
      <c r="C5584" s="21" t="s">
        <v>136</v>
      </c>
      <c r="D5584" s="29" t="n">
        <v>7.07</v>
      </c>
      <c r="E5584" s="29" t="n">
        <f aca="false">D5584/10</f>
        <v>0.707</v>
      </c>
      <c r="F5584" s="29" t="n">
        <f aca="false">(E5584+Einstellungen!$B$20)*(1+Einstellungen!$B$10)</f>
        <v>23.04197</v>
      </c>
      <c r="G5584" s="21" t="str">
        <f aca="false">IF(F5584&lt;Einstellungen!$B$5,"ja","nein")</f>
        <v>ja</v>
      </c>
      <c r="H5584" s="21" t="s">
        <v>21</v>
      </c>
      <c r="I5584" s="29" t="n">
        <f aca="false">INDEX(Einstellungen!$B$27:$B$50,15)</f>
        <v>1</v>
      </c>
      <c r="J5584" s="29" t="n">
        <f aca="false">F5584*I5584</f>
        <v>23.04197</v>
      </c>
    </row>
    <row r="5585" customFormat="false" ht="15" hidden="false" customHeight="false" outlineLevel="0" collapsed="false">
      <c r="A5585" s="28" t="n">
        <v>45813</v>
      </c>
      <c r="B5585" s="21" t="s">
        <v>127</v>
      </c>
      <c r="C5585" s="21" t="s">
        <v>136</v>
      </c>
      <c r="D5585" s="29" t="n">
        <v>19.87</v>
      </c>
      <c r="E5585" s="29" t="n">
        <f aca="false">D5585/10</f>
        <v>1.987</v>
      </c>
      <c r="F5585" s="29" t="n">
        <f aca="false">(E5585+Einstellungen!$B$20)*(1+Einstellungen!$B$10)</f>
        <v>24.56517</v>
      </c>
      <c r="G5585" s="21" t="str">
        <f aca="false">IF(F5585&lt;Einstellungen!$B$5,"ja","nein")</f>
        <v>ja</v>
      </c>
      <c r="H5585" s="21" t="s">
        <v>21</v>
      </c>
      <c r="I5585" s="29" t="n">
        <f aca="false">INDEX(Einstellungen!$B$27:$B$50,16)</f>
        <v>0.95</v>
      </c>
      <c r="J5585" s="29" t="n">
        <f aca="false">F5585*I5585</f>
        <v>23.3369115</v>
      </c>
    </row>
    <row r="5586" customFormat="false" ht="15" hidden="false" customHeight="false" outlineLevel="0" collapsed="false">
      <c r="A5586" s="28" t="n">
        <v>45813</v>
      </c>
      <c r="B5586" s="21" t="s">
        <v>128</v>
      </c>
      <c r="C5586" s="21" t="s">
        <v>136</v>
      </c>
      <c r="D5586" s="29" t="n">
        <v>57.5</v>
      </c>
      <c r="E5586" s="29" t="n">
        <f aca="false">D5586/10</f>
        <v>5.75</v>
      </c>
      <c r="F5586" s="29" t="n">
        <f aca="false">(E5586+Einstellungen!$B$20)*(1+Einstellungen!$B$10)</f>
        <v>29.04314</v>
      </c>
      <c r="G5586" s="21" t="str">
        <f aca="false">IF(F5586&lt;Einstellungen!$B$5,"ja","nein")</f>
        <v>nein</v>
      </c>
      <c r="H5586" s="21" t="s">
        <v>21</v>
      </c>
      <c r="I5586" s="29" t="n">
        <f aca="false">INDEX(Einstellungen!$B$27:$B$50,17)</f>
        <v>0.95</v>
      </c>
      <c r="J5586" s="29" t="n">
        <f aca="false">F5586*I5586</f>
        <v>27.590983</v>
      </c>
    </row>
    <row r="5587" customFormat="false" ht="15" hidden="false" customHeight="false" outlineLevel="0" collapsed="false">
      <c r="A5587" s="28" t="n">
        <v>45813</v>
      </c>
      <c r="B5587" s="21" t="s">
        <v>129</v>
      </c>
      <c r="C5587" s="21" t="s">
        <v>136</v>
      </c>
      <c r="D5587" s="29" t="n">
        <v>81.08</v>
      </c>
      <c r="E5587" s="29" t="n">
        <f aca="false">D5587/10</f>
        <v>8.108</v>
      </c>
      <c r="F5587" s="29" t="n">
        <f aca="false">(E5587+Einstellungen!$B$20)*(1+Einstellungen!$B$10)</f>
        <v>31.84916</v>
      </c>
      <c r="G5587" s="21" t="str">
        <f aca="false">IF(F5587&lt;Einstellungen!$B$5,"ja","nein")</f>
        <v>nein</v>
      </c>
      <c r="H5587" s="21" t="s">
        <v>21</v>
      </c>
      <c r="I5587" s="29" t="n">
        <f aca="false">INDEX(Einstellungen!$B$27:$B$50,18)</f>
        <v>1.1</v>
      </c>
      <c r="J5587" s="29" t="n">
        <f aca="false">F5587*I5587</f>
        <v>35.034076</v>
      </c>
    </row>
    <row r="5588" customFormat="false" ht="15" hidden="false" customHeight="false" outlineLevel="0" collapsed="false">
      <c r="A5588" s="28" t="n">
        <v>45813</v>
      </c>
      <c r="B5588" s="21" t="s">
        <v>130</v>
      </c>
      <c r="C5588" s="21" t="s">
        <v>136</v>
      </c>
      <c r="D5588" s="29" t="n">
        <v>100.94</v>
      </c>
      <c r="E5588" s="29" t="n">
        <f aca="false">D5588/10</f>
        <v>10.094</v>
      </c>
      <c r="F5588" s="29" t="n">
        <f aca="false">(E5588+Einstellungen!$B$20)*(1+Einstellungen!$B$10)</f>
        <v>34.2125</v>
      </c>
      <c r="G5588" s="21" t="str">
        <f aca="false">IF(F5588&lt;Einstellungen!$B$5,"ja","nein")</f>
        <v>nein</v>
      </c>
      <c r="H5588" s="21" t="s">
        <v>21</v>
      </c>
      <c r="I5588" s="29" t="n">
        <f aca="false">INDEX(Einstellungen!$B$27:$B$50,19)</f>
        <v>1.35</v>
      </c>
      <c r="J5588" s="29" t="n">
        <f aca="false">F5588*I5588</f>
        <v>46.186875</v>
      </c>
    </row>
    <row r="5589" customFormat="false" ht="15" hidden="false" customHeight="false" outlineLevel="0" collapsed="false">
      <c r="A5589" s="28" t="n">
        <v>45813</v>
      </c>
      <c r="B5589" s="21" t="s">
        <v>131</v>
      </c>
      <c r="C5589" s="21" t="s">
        <v>136</v>
      </c>
      <c r="D5589" s="29" t="n">
        <v>112.19</v>
      </c>
      <c r="E5589" s="29" t="n">
        <f aca="false">D5589/10</f>
        <v>11.219</v>
      </c>
      <c r="F5589" s="29" t="n">
        <f aca="false">(E5589+Einstellungen!$B$20)*(1+Einstellungen!$B$10)</f>
        <v>35.55125</v>
      </c>
      <c r="G5589" s="21" t="str">
        <f aca="false">IF(F5589&lt;Einstellungen!$B$5,"ja","nein")</f>
        <v>nein</v>
      </c>
      <c r="H5589" s="21" t="s">
        <v>21</v>
      </c>
      <c r="I5589" s="29" t="n">
        <f aca="false">INDEX(Einstellungen!$B$27:$B$50,20)</f>
        <v>1.45</v>
      </c>
      <c r="J5589" s="29" t="n">
        <f aca="false">F5589*I5589</f>
        <v>51.5493125</v>
      </c>
    </row>
    <row r="5590" customFormat="false" ht="15" hidden="false" customHeight="false" outlineLevel="0" collapsed="false">
      <c r="A5590" s="28" t="n">
        <v>45813</v>
      </c>
      <c r="B5590" s="21" t="s">
        <v>132</v>
      </c>
      <c r="C5590" s="21" t="s">
        <v>136</v>
      </c>
      <c r="D5590" s="29" t="n">
        <v>136.4</v>
      </c>
      <c r="E5590" s="29" t="n">
        <f aca="false">D5590/10</f>
        <v>13.64</v>
      </c>
      <c r="F5590" s="29" t="n">
        <f aca="false">(E5590+Einstellungen!$B$20)*(1+Einstellungen!$B$10)</f>
        <v>38.43224</v>
      </c>
      <c r="G5590" s="21" t="str">
        <f aca="false">IF(F5590&lt;Einstellungen!$B$5,"ja","nein")</f>
        <v>nein</v>
      </c>
      <c r="H5590" s="21" t="s">
        <v>21</v>
      </c>
      <c r="I5590" s="29" t="n">
        <f aca="false">INDEX(Einstellungen!$B$27:$B$50,21)</f>
        <v>1.4</v>
      </c>
      <c r="J5590" s="29" t="n">
        <f aca="false">F5590*I5590</f>
        <v>53.805136</v>
      </c>
    </row>
    <row r="5591" customFormat="false" ht="15" hidden="false" customHeight="false" outlineLevel="0" collapsed="false">
      <c r="A5591" s="28" t="n">
        <v>45813</v>
      </c>
      <c r="B5591" s="21" t="s">
        <v>133</v>
      </c>
      <c r="C5591" s="21" t="s">
        <v>136</v>
      </c>
      <c r="D5591" s="29" t="n">
        <v>106.95</v>
      </c>
      <c r="E5591" s="29" t="n">
        <f aca="false">D5591/10</f>
        <v>10.695</v>
      </c>
      <c r="F5591" s="29" t="n">
        <f aca="false">(E5591+Einstellungen!$B$20)*(1+Einstellungen!$B$10)</f>
        <v>34.92769</v>
      </c>
      <c r="G5591" s="21" t="str">
        <f aca="false">IF(F5591&lt;Einstellungen!$B$5,"ja","nein")</f>
        <v>nein</v>
      </c>
      <c r="H5591" s="21" t="s">
        <v>21</v>
      </c>
      <c r="I5591" s="29" t="n">
        <f aca="false">INDEX(Einstellungen!$B$27:$B$50,22)</f>
        <v>1.25</v>
      </c>
      <c r="J5591" s="29" t="n">
        <f aca="false">F5591*I5591</f>
        <v>43.6596125</v>
      </c>
    </row>
    <row r="5592" customFormat="false" ht="15" hidden="false" customHeight="false" outlineLevel="0" collapsed="false">
      <c r="A5592" s="28" t="n">
        <v>45813</v>
      </c>
      <c r="B5592" s="21" t="s">
        <v>134</v>
      </c>
      <c r="C5592" s="21" t="s">
        <v>136</v>
      </c>
      <c r="D5592" s="29" t="n">
        <v>96.37</v>
      </c>
      <c r="E5592" s="29" t="n">
        <f aca="false">D5592/10</f>
        <v>9.637</v>
      </c>
      <c r="F5592" s="29" t="n">
        <f aca="false">(E5592+Einstellungen!$B$20)*(1+Einstellungen!$B$10)</f>
        <v>33.66867</v>
      </c>
      <c r="G5592" s="21" t="str">
        <f aca="false">IF(F5592&lt;Einstellungen!$B$5,"ja","nein")</f>
        <v>nein</v>
      </c>
      <c r="H5592" s="21" t="s">
        <v>21</v>
      </c>
      <c r="I5592" s="29" t="n">
        <f aca="false">INDEX(Einstellungen!$B$27:$B$50,23)</f>
        <v>1.05</v>
      </c>
      <c r="J5592" s="29" t="n">
        <f aca="false">F5592*I5592</f>
        <v>35.3521035</v>
      </c>
    </row>
    <row r="5593" customFormat="false" ht="15" hidden="false" customHeight="false" outlineLevel="0" collapsed="false">
      <c r="A5593" s="28" t="n">
        <v>45813</v>
      </c>
      <c r="B5593" s="21" t="s">
        <v>135</v>
      </c>
      <c r="C5593" s="21" t="s">
        <v>136</v>
      </c>
      <c r="D5593" s="29" t="n">
        <v>81.36</v>
      </c>
      <c r="E5593" s="29" t="n">
        <f aca="false">D5593/10</f>
        <v>8.136</v>
      </c>
      <c r="F5593" s="29" t="n">
        <f aca="false">(E5593+Einstellungen!$B$20)*(1+Einstellungen!$B$10)</f>
        <v>31.88248</v>
      </c>
      <c r="G5593" s="21" t="str">
        <f aca="false">IF(F5593&lt;Einstellungen!$B$5,"ja","nein")</f>
        <v>nein</v>
      </c>
      <c r="H5593" s="21" t="s">
        <v>21</v>
      </c>
      <c r="I5593" s="29" t="n">
        <f aca="false">INDEX(Einstellungen!$B$27:$B$50,24)</f>
        <v>0.8</v>
      </c>
      <c r="J5593" s="29" t="n">
        <f aca="false">F5593*I5593</f>
        <v>25.505984</v>
      </c>
    </row>
    <row r="5594" customFormat="false" ht="15" hidden="false" customHeight="false" outlineLevel="0" collapsed="false">
      <c r="A5594" s="28" t="n">
        <v>45814</v>
      </c>
      <c r="B5594" s="21" t="s">
        <v>111</v>
      </c>
      <c r="C5594" s="21" t="s">
        <v>137</v>
      </c>
      <c r="D5594" s="29" t="n">
        <v>76.29</v>
      </c>
      <c r="E5594" s="29" t="n">
        <f aca="false">D5594/10</f>
        <v>7.629</v>
      </c>
      <c r="F5594" s="29" t="n">
        <f aca="false">(E5594+Einstellungen!$B$20)*(1+Einstellungen!$B$10)</f>
        <v>31.27915</v>
      </c>
      <c r="G5594" s="21" t="str">
        <f aca="false">IF(F5594&lt;Einstellungen!$B$5,"ja","nein")</f>
        <v>nein</v>
      </c>
      <c r="H5594" s="21" t="s">
        <v>21</v>
      </c>
      <c r="I5594" s="29" t="n">
        <f aca="false">INDEX(Einstellungen!$B$27:$B$50,1)</f>
        <v>0.6</v>
      </c>
      <c r="J5594" s="29" t="n">
        <f aca="false">F5594*I5594</f>
        <v>18.76749</v>
      </c>
    </row>
    <row r="5595" customFormat="false" ht="15" hidden="false" customHeight="false" outlineLevel="0" collapsed="false">
      <c r="A5595" s="28" t="n">
        <v>45814</v>
      </c>
      <c r="B5595" s="21" t="s">
        <v>113</v>
      </c>
      <c r="C5595" s="21" t="s">
        <v>137</v>
      </c>
      <c r="D5595" s="29" t="n">
        <v>66.12</v>
      </c>
      <c r="E5595" s="29" t="n">
        <f aca="false">D5595/10</f>
        <v>6.612</v>
      </c>
      <c r="F5595" s="29" t="n">
        <f aca="false">(E5595+Einstellungen!$B$20)*(1+Einstellungen!$B$10)</f>
        <v>30.06892</v>
      </c>
      <c r="G5595" s="21" t="str">
        <f aca="false">IF(F5595&lt;Einstellungen!$B$5,"ja","nein")</f>
        <v>nein</v>
      </c>
      <c r="H5595" s="21" t="s">
        <v>21</v>
      </c>
      <c r="I5595" s="29" t="n">
        <f aca="false">INDEX(Einstellungen!$B$27:$B$50,2)</f>
        <v>0.5</v>
      </c>
      <c r="J5595" s="29" t="n">
        <f aca="false">F5595*I5595</f>
        <v>15.03446</v>
      </c>
    </row>
    <row r="5596" customFormat="false" ht="15" hidden="false" customHeight="false" outlineLevel="0" collapsed="false">
      <c r="A5596" s="28" t="n">
        <v>45814</v>
      </c>
      <c r="B5596" s="21" t="s">
        <v>114</v>
      </c>
      <c r="C5596" s="21" t="s">
        <v>137</v>
      </c>
      <c r="D5596" s="29" t="n">
        <v>60.86</v>
      </c>
      <c r="E5596" s="29" t="n">
        <f aca="false">D5596/10</f>
        <v>6.086</v>
      </c>
      <c r="F5596" s="29" t="n">
        <f aca="false">(E5596+Einstellungen!$B$20)*(1+Einstellungen!$B$10)</f>
        <v>29.44298</v>
      </c>
      <c r="G5596" s="21" t="str">
        <f aca="false">IF(F5596&lt;Einstellungen!$B$5,"ja","nein")</f>
        <v>nein</v>
      </c>
      <c r="H5596" s="21" t="s">
        <v>21</v>
      </c>
      <c r="I5596" s="29" t="n">
        <f aca="false">INDEX(Einstellungen!$B$27:$B$50,3)</f>
        <v>0.45</v>
      </c>
      <c r="J5596" s="29" t="n">
        <f aca="false">F5596*I5596</f>
        <v>13.249341</v>
      </c>
    </row>
    <row r="5597" customFormat="false" ht="15" hidden="false" customHeight="false" outlineLevel="0" collapsed="false">
      <c r="A5597" s="28" t="n">
        <v>45814</v>
      </c>
      <c r="B5597" s="21" t="s">
        <v>115</v>
      </c>
      <c r="C5597" s="21" t="s">
        <v>137</v>
      </c>
      <c r="D5597" s="29" t="n">
        <v>55.27</v>
      </c>
      <c r="E5597" s="29" t="n">
        <f aca="false">D5597/10</f>
        <v>5.527</v>
      </c>
      <c r="F5597" s="29" t="n">
        <f aca="false">(E5597+Einstellungen!$B$20)*(1+Einstellungen!$B$10)</f>
        <v>28.77777</v>
      </c>
      <c r="G5597" s="21" t="str">
        <f aca="false">IF(F5597&lt;Einstellungen!$B$5,"ja","nein")</f>
        <v>ja</v>
      </c>
      <c r="H5597" s="21" t="s">
        <v>21</v>
      </c>
      <c r="I5597" s="29" t="n">
        <f aca="false">INDEX(Einstellungen!$B$27:$B$50,4)</f>
        <v>0.45</v>
      </c>
      <c r="J5597" s="29" t="n">
        <f aca="false">F5597*I5597</f>
        <v>12.9499965</v>
      </c>
    </row>
    <row r="5598" customFormat="false" ht="15" hidden="false" customHeight="false" outlineLevel="0" collapsed="false">
      <c r="A5598" s="28" t="n">
        <v>45814</v>
      </c>
      <c r="B5598" s="21" t="s">
        <v>116</v>
      </c>
      <c r="C5598" s="21" t="s">
        <v>137</v>
      </c>
      <c r="D5598" s="29" t="n">
        <v>52.78</v>
      </c>
      <c r="E5598" s="29" t="n">
        <f aca="false">D5598/10</f>
        <v>5.278</v>
      </c>
      <c r="F5598" s="29" t="n">
        <f aca="false">(E5598+Einstellungen!$B$20)*(1+Einstellungen!$B$10)</f>
        <v>28.48146</v>
      </c>
      <c r="G5598" s="21" t="str">
        <f aca="false">IF(F5598&lt;Einstellungen!$B$5,"ja","nein")</f>
        <v>ja</v>
      </c>
      <c r="H5598" s="21" t="s">
        <v>21</v>
      </c>
      <c r="I5598" s="29" t="n">
        <f aca="false">INDEX(Einstellungen!$B$27:$B$50,5)</f>
        <v>0.45</v>
      </c>
      <c r="J5598" s="29" t="n">
        <f aca="false">F5598*I5598</f>
        <v>12.816657</v>
      </c>
    </row>
    <row r="5599" customFormat="false" ht="15" hidden="false" customHeight="false" outlineLevel="0" collapsed="false">
      <c r="A5599" s="28" t="n">
        <v>45814</v>
      </c>
      <c r="B5599" s="21" t="s">
        <v>117</v>
      </c>
      <c r="C5599" s="21" t="s">
        <v>137</v>
      </c>
      <c r="D5599" s="29" t="n">
        <v>63.7</v>
      </c>
      <c r="E5599" s="29" t="n">
        <f aca="false">D5599/10</f>
        <v>6.37</v>
      </c>
      <c r="F5599" s="29" t="n">
        <f aca="false">(E5599+Einstellungen!$B$20)*(1+Einstellungen!$B$10)</f>
        <v>29.78094</v>
      </c>
      <c r="G5599" s="21" t="str">
        <f aca="false">IF(F5599&lt;Einstellungen!$B$5,"ja","nein")</f>
        <v>nein</v>
      </c>
      <c r="H5599" s="21" t="s">
        <v>21</v>
      </c>
      <c r="I5599" s="29" t="n">
        <f aca="false">INDEX(Einstellungen!$B$27:$B$50,6)</f>
        <v>0.5</v>
      </c>
      <c r="J5599" s="29" t="n">
        <f aca="false">F5599*I5599</f>
        <v>14.89047</v>
      </c>
    </row>
    <row r="5600" customFormat="false" ht="15" hidden="false" customHeight="false" outlineLevel="0" collapsed="false">
      <c r="A5600" s="28" t="n">
        <v>45814</v>
      </c>
      <c r="B5600" s="21" t="s">
        <v>118</v>
      </c>
      <c r="C5600" s="21" t="s">
        <v>137</v>
      </c>
      <c r="D5600" s="29" t="n">
        <v>67.02</v>
      </c>
      <c r="E5600" s="29" t="n">
        <f aca="false">D5600/10</f>
        <v>6.702</v>
      </c>
      <c r="F5600" s="29" t="n">
        <f aca="false">(E5600+Einstellungen!$B$20)*(1+Einstellungen!$B$10)</f>
        <v>30.17602</v>
      </c>
      <c r="G5600" s="21" t="str">
        <f aca="false">IF(F5600&lt;Einstellungen!$B$5,"ja","nein")</f>
        <v>nein</v>
      </c>
      <c r="H5600" s="21" t="s">
        <v>21</v>
      </c>
      <c r="I5600" s="29" t="n">
        <f aca="false">INDEX(Einstellungen!$B$27:$B$50,7)</f>
        <v>0.7</v>
      </c>
      <c r="J5600" s="29" t="n">
        <f aca="false">F5600*I5600</f>
        <v>21.123214</v>
      </c>
    </row>
    <row r="5601" customFormat="false" ht="15" hidden="false" customHeight="false" outlineLevel="0" collapsed="false">
      <c r="A5601" s="28" t="n">
        <v>45814</v>
      </c>
      <c r="B5601" s="21" t="s">
        <v>119</v>
      </c>
      <c r="C5601" s="21" t="s">
        <v>137</v>
      </c>
      <c r="D5601" s="29" t="n">
        <v>74.43</v>
      </c>
      <c r="E5601" s="29" t="n">
        <f aca="false">D5601/10</f>
        <v>7.443</v>
      </c>
      <c r="F5601" s="29" t="n">
        <f aca="false">(E5601+Einstellungen!$B$20)*(1+Einstellungen!$B$10)</f>
        <v>31.05781</v>
      </c>
      <c r="G5601" s="21" t="str">
        <f aca="false">IF(F5601&lt;Einstellungen!$B$5,"ja","nein")</f>
        <v>nein</v>
      </c>
      <c r="H5601" s="21" t="s">
        <v>21</v>
      </c>
      <c r="I5601" s="29" t="n">
        <f aca="false">INDEX(Einstellungen!$B$27:$B$50,8)</f>
        <v>0.95</v>
      </c>
      <c r="J5601" s="29" t="n">
        <f aca="false">F5601*I5601</f>
        <v>29.5049195</v>
      </c>
    </row>
    <row r="5602" customFormat="false" ht="15" hidden="false" customHeight="false" outlineLevel="0" collapsed="false">
      <c r="A5602" s="28" t="n">
        <v>45814</v>
      </c>
      <c r="B5602" s="21" t="s">
        <v>120</v>
      </c>
      <c r="C5602" s="21" t="s">
        <v>137</v>
      </c>
      <c r="D5602" s="29" t="n">
        <v>59.61</v>
      </c>
      <c r="E5602" s="29" t="n">
        <f aca="false">D5602/10</f>
        <v>5.961</v>
      </c>
      <c r="F5602" s="29" t="n">
        <f aca="false">(E5602+Einstellungen!$B$20)*(1+Einstellungen!$B$10)</f>
        <v>29.29423</v>
      </c>
      <c r="G5602" s="21" t="str">
        <f aca="false">IF(F5602&lt;Einstellungen!$B$5,"ja","nein")</f>
        <v>nein</v>
      </c>
      <c r="H5602" s="21" t="s">
        <v>21</v>
      </c>
      <c r="I5602" s="29" t="n">
        <f aca="false">INDEX(Einstellungen!$B$27:$B$50,9)</f>
        <v>1.05</v>
      </c>
      <c r="J5602" s="29" t="n">
        <f aca="false">F5602*I5602</f>
        <v>30.7589415</v>
      </c>
    </row>
    <row r="5603" customFormat="false" ht="15" hidden="false" customHeight="false" outlineLevel="0" collapsed="false">
      <c r="A5603" s="28" t="n">
        <v>45814</v>
      </c>
      <c r="B5603" s="21" t="s">
        <v>121</v>
      </c>
      <c r="C5603" s="21" t="s">
        <v>137</v>
      </c>
      <c r="D5603" s="29" t="n">
        <v>3.94</v>
      </c>
      <c r="E5603" s="29" t="n">
        <f aca="false">D5603/10</f>
        <v>0.394</v>
      </c>
      <c r="F5603" s="29" t="n">
        <f aca="false">(E5603+Einstellungen!$B$20)*(1+Einstellungen!$B$10)</f>
        <v>22.6695</v>
      </c>
      <c r="G5603" s="21" t="str">
        <f aca="false">IF(F5603&lt;Einstellungen!$B$5,"ja","nein")</f>
        <v>ja</v>
      </c>
      <c r="H5603" s="21" t="s">
        <v>21</v>
      </c>
      <c r="I5603" s="29" t="n">
        <f aca="false">INDEX(Einstellungen!$B$27:$B$50,10)</f>
        <v>1.05</v>
      </c>
      <c r="J5603" s="29" t="n">
        <f aca="false">F5603*I5603</f>
        <v>23.802975</v>
      </c>
    </row>
    <row r="5604" customFormat="false" ht="15" hidden="false" customHeight="false" outlineLevel="0" collapsed="false">
      <c r="A5604" s="28" t="n">
        <v>45814</v>
      </c>
      <c r="B5604" s="21" t="s">
        <v>122</v>
      </c>
      <c r="C5604" s="21" t="s">
        <v>137</v>
      </c>
      <c r="D5604" s="29" t="n">
        <v>-0.01</v>
      </c>
      <c r="E5604" s="29" t="n">
        <f aca="false">D5604/10</f>
        <v>-0.001</v>
      </c>
      <c r="F5604" s="29" t="n">
        <f aca="false">(E5604+Einstellungen!$B$20)*(1+Einstellungen!$B$10)</f>
        <v>22.19945</v>
      </c>
      <c r="G5604" s="21" t="str">
        <f aca="false">IF(F5604&lt;Einstellungen!$B$5,"ja","nein")</f>
        <v>ja</v>
      </c>
      <c r="H5604" s="21" t="s">
        <v>21</v>
      </c>
      <c r="I5604" s="29" t="n">
        <f aca="false">INDEX(Einstellungen!$B$27:$B$50,11)</f>
        <v>1.05</v>
      </c>
      <c r="J5604" s="29" t="n">
        <f aca="false">F5604*I5604</f>
        <v>23.3094225</v>
      </c>
    </row>
    <row r="5605" customFormat="false" ht="15" hidden="false" customHeight="false" outlineLevel="0" collapsed="false">
      <c r="A5605" s="28" t="n">
        <v>45814</v>
      </c>
      <c r="B5605" s="21" t="s">
        <v>123</v>
      </c>
      <c r="C5605" s="21" t="s">
        <v>137</v>
      </c>
      <c r="D5605" s="29" t="n">
        <v>-0.27</v>
      </c>
      <c r="E5605" s="29" t="n">
        <f aca="false">D5605/10</f>
        <v>-0.027</v>
      </c>
      <c r="F5605" s="29" t="n">
        <f aca="false">(E5605+Einstellungen!$B$20)*(1+Einstellungen!$B$10)</f>
        <v>22.16851</v>
      </c>
      <c r="G5605" s="21" t="str">
        <f aca="false">IF(F5605&lt;Einstellungen!$B$5,"ja","nein")</f>
        <v>ja</v>
      </c>
      <c r="H5605" s="21" t="s">
        <v>21</v>
      </c>
      <c r="I5605" s="29" t="n">
        <f aca="false">INDEX(Einstellungen!$B$27:$B$50,12)</f>
        <v>1.1</v>
      </c>
      <c r="J5605" s="29" t="n">
        <f aca="false">F5605*I5605</f>
        <v>24.385361</v>
      </c>
    </row>
    <row r="5606" customFormat="false" ht="15" hidden="false" customHeight="false" outlineLevel="0" collapsed="false">
      <c r="A5606" s="28" t="n">
        <v>45814</v>
      </c>
      <c r="B5606" s="21" t="s">
        <v>124</v>
      </c>
      <c r="C5606" s="21" t="s">
        <v>137</v>
      </c>
      <c r="D5606" s="29" t="n">
        <v>-2.07</v>
      </c>
      <c r="E5606" s="29" t="n">
        <f aca="false">D5606/10</f>
        <v>-0.207</v>
      </c>
      <c r="F5606" s="29" t="n">
        <f aca="false">(E5606+Einstellungen!$B$20)*(1+Einstellungen!$B$10)</f>
        <v>21.95431</v>
      </c>
      <c r="G5606" s="21" t="str">
        <f aca="false">IF(F5606&lt;Einstellungen!$B$5,"ja","nein")</f>
        <v>ja</v>
      </c>
      <c r="H5606" s="21" t="s">
        <v>21</v>
      </c>
      <c r="I5606" s="29" t="n">
        <f aca="false">INDEX(Einstellungen!$B$27:$B$50,13)</f>
        <v>1.2</v>
      </c>
      <c r="J5606" s="29" t="n">
        <f aca="false">F5606*I5606</f>
        <v>26.345172</v>
      </c>
    </row>
    <row r="5607" customFormat="false" ht="15" hidden="false" customHeight="false" outlineLevel="0" collapsed="false">
      <c r="A5607" s="28" t="n">
        <v>45814</v>
      </c>
      <c r="B5607" s="21" t="s">
        <v>125</v>
      </c>
      <c r="C5607" s="21" t="s">
        <v>137</v>
      </c>
      <c r="D5607" s="29" t="n">
        <v>-4.93</v>
      </c>
      <c r="E5607" s="29" t="n">
        <f aca="false">D5607/10</f>
        <v>-0.493</v>
      </c>
      <c r="F5607" s="29" t="n">
        <f aca="false">(E5607+Einstellungen!$B$20)*(1+Einstellungen!$B$10)</f>
        <v>21.61397</v>
      </c>
      <c r="G5607" s="21" t="str">
        <f aca="false">IF(F5607&lt;Einstellungen!$B$5,"ja","nein")</f>
        <v>ja</v>
      </c>
      <c r="H5607" s="21" t="s">
        <v>21</v>
      </c>
      <c r="I5607" s="29" t="n">
        <f aca="false">INDEX(Einstellungen!$B$27:$B$50,14)</f>
        <v>1.15</v>
      </c>
      <c r="J5607" s="29" t="n">
        <f aca="false">F5607*I5607</f>
        <v>24.8560655</v>
      </c>
    </row>
    <row r="5608" customFormat="false" ht="15" hidden="false" customHeight="false" outlineLevel="0" collapsed="false">
      <c r="A5608" s="28" t="n">
        <v>45814</v>
      </c>
      <c r="B5608" s="21" t="s">
        <v>126</v>
      </c>
      <c r="C5608" s="21" t="s">
        <v>137</v>
      </c>
      <c r="D5608" s="29" t="n">
        <v>-5.06</v>
      </c>
      <c r="E5608" s="29" t="n">
        <f aca="false">D5608/10</f>
        <v>-0.506</v>
      </c>
      <c r="F5608" s="29" t="n">
        <f aca="false">(E5608+Einstellungen!$B$20)*(1+Einstellungen!$B$10)</f>
        <v>21.5985</v>
      </c>
      <c r="G5608" s="21" t="str">
        <f aca="false">IF(F5608&lt;Einstellungen!$B$5,"ja","nein")</f>
        <v>ja</v>
      </c>
      <c r="H5608" s="21" t="s">
        <v>21</v>
      </c>
      <c r="I5608" s="29" t="n">
        <f aca="false">INDEX(Einstellungen!$B$27:$B$50,15)</f>
        <v>1</v>
      </c>
      <c r="J5608" s="29" t="n">
        <f aca="false">F5608*I5608</f>
        <v>21.5985</v>
      </c>
    </row>
    <row r="5609" customFormat="false" ht="15" hidden="false" customHeight="false" outlineLevel="0" collapsed="false">
      <c r="A5609" s="28" t="n">
        <v>45814</v>
      </c>
      <c r="B5609" s="21" t="s">
        <v>127</v>
      </c>
      <c r="C5609" s="21" t="s">
        <v>137</v>
      </c>
      <c r="D5609" s="29" t="n">
        <v>-4.96</v>
      </c>
      <c r="E5609" s="29" t="n">
        <f aca="false">D5609/10</f>
        <v>-0.496</v>
      </c>
      <c r="F5609" s="29" t="n">
        <f aca="false">(E5609+Einstellungen!$B$20)*(1+Einstellungen!$B$10)</f>
        <v>21.6104</v>
      </c>
      <c r="G5609" s="21" t="str">
        <f aca="false">IF(F5609&lt;Einstellungen!$B$5,"ja","nein")</f>
        <v>ja</v>
      </c>
      <c r="H5609" s="21" t="s">
        <v>21</v>
      </c>
      <c r="I5609" s="29" t="n">
        <f aca="false">INDEX(Einstellungen!$B$27:$B$50,16)</f>
        <v>0.95</v>
      </c>
      <c r="J5609" s="29" t="n">
        <f aca="false">F5609*I5609</f>
        <v>20.52988</v>
      </c>
    </row>
    <row r="5610" customFormat="false" ht="15" hidden="false" customHeight="false" outlineLevel="0" collapsed="false">
      <c r="A5610" s="28" t="n">
        <v>45814</v>
      </c>
      <c r="B5610" s="21" t="s">
        <v>128</v>
      </c>
      <c r="C5610" s="21" t="s">
        <v>137</v>
      </c>
      <c r="D5610" s="29" t="n">
        <v>-1</v>
      </c>
      <c r="E5610" s="29" t="n">
        <f aca="false">D5610/10</f>
        <v>-0.1</v>
      </c>
      <c r="F5610" s="29" t="n">
        <f aca="false">(E5610+Einstellungen!$B$20)*(1+Einstellungen!$B$10)</f>
        <v>22.08164</v>
      </c>
      <c r="G5610" s="21" t="str">
        <f aca="false">IF(F5610&lt;Einstellungen!$B$5,"ja","nein")</f>
        <v>ja</v>
      </c>
      <c r="H5610" s="21" t="s">
        <v>21</v>
      </c>
      <c r="I5610" s="29" t="n">
        <f aca="false">INDEX(Einstellungen!$B$27:$B$50,17)</f>
        <v>0.95</v>
      </c>
      <c r="J5610" s="29" t="n">
        <f aca="false">F5610*I5610</f>
        <v>20.977558</v>
      </c>
    </row>
    <row r="5611" customFormat="false" ht="15" hidden="false" customHeight="false" outlineLevel="0" collapsed="false">
      <c r="A5611" s="28" t="n">
        <v>45814</v>
      </c>
      <c r="B5611" s="21" t="s">
        <v>129</v>
      </c>
      <c r="C5611" s="21" t="s">
        <v>137</v>
      </c>
      <c r="D5611" s="29" t="n">
        <v>0</v>
      </c>
      <c r="E5611" s="29" t="n">
        <f aca="false">D5611/10</f>
        <v>0</v>
      </c>
      <c r="F5611" s="29" t="n">
        <f aca="false">(E5611+Einstellungen!$B$20)*(1+Einstellungen!$B$10)</f>
        <v>22.20064</v>
      </c>
      <c r="G5611" s="21" t="str">
        <f aca="false">IF(F5611&lt;Einstellungen!$B$5,"ja","nein")</f>
        <v>ja</v>
      </c>
      <c r="H5611" s="21" t="s">
        <v>21</v>
      </c>
      <c r="I5611" s="29" t="n">
        <f aca="false">INDEX(Einstellungen!$B$27:$B$50,18)</f>
        <v>1.1</v>
      </c>
      <c r="J5611" s="29" t="n">
        <f aca="false">F5611*I5611</f>
        <v>24.420704</v>
      </c>
    </row>
    <row r="5612" customFormat="false" ht="15" hidden="false" customHeight="false" outlineLevel="0" collapsed="false">
      <c r="A5612" s="28" t="n">
        <v>45814</v>
      </c>
      <c r="B5612" s="21" t="s">
        <v>130</v>
      </c>
      <c r="C5612" s="21" t="s">
        <v>137</v>
      </c>
      <c r="D5612" s="29" t="n">
        <v>50.47</v>
      </c>
      <c r="E5612" s="29" t="n">
        <f aca="false">D5612/10</f>
        <v>5.047</v>
      </c>
      <c r="F5612" s="29" t="n">
        <f aca="false">(E5612+Einstellungen!$B$20)*(1+Einstellungen!$B$10)</f>
        <v>28.20657</v>
      </c>
      <c r="G5612" s="21" t="str">
        <f aca="false">IF(F5612&lt;Einstellungen!$B$5,"ja","nein")</f>
        <v>ja</v>
      </c>
      <c r="H5612" s="21" t="s">
        <v>21</v>
      </c>
      <c r="I5612" s="29" t="n">
        <f aca="false">INDEX(Einstellungen!$B$27:$B$50,19)</f>
        <v>1.35</v>
      </c>
      <c r="J5612" s="29" t="n">
        <f aca="false">F5612*I5612</f>
        <v>38.0788695</v>
      </c>
    </row>
    <row r="5613" customFormat="false" ht="15" hidden="false" customHeight="false" outlineLevel="0" collapsed="false">
      <c r="A5613" s="28" t="n">
        <v>45814</v>
      </c>
      <c r="B5613" s="21" t="s">
        <v>131</v>
      </c>
      <c r="C5613" s="21" t="s">
        <v>137</v>
      </c>
      <c r="D5613" s="29" t="n">
        <v>84.19</v>
      </c>
      <c r="E5613" s="29" t="n">
        <f aca="false">D5613/10</f>
        <v>8.419</v>
      </c>
      <c r="F5613" s="29" t="n">
        <f aca="false">(E5613+Einstellungen!$B$20)*(1+Einstellungen!$B$10)</f>
        <v>32.21925</v>
      </c>
      <c r="G5613" s="21" t="str">
        <f aca="false">IF(F5613&lt;Einstellungen!$B$5,"ja","nein")</f>
        <v>nein</v>
      </c>
      <c r="H5613" s="21" t="s">
        <v>21</v>
      </c>
      <c r="I5613" s="29" t="n">
        <f aca="false">INDEX(Einstellungen!$B$27:$B$50,20)</f>
        <v>1.45</v>
      </c>
      <c r="J5613" s="29" t="n">
        <f aca="false">F5613*I5613</f>
        <v>46.7179125</v>
      </c>
    </row>
    <row r="5614" customFormat="false" ht="15" hidden="false" customHeight="false" outlineLevel="0" collapsed="false">
      <c r="A5614" s="28" t="n">
        <v>45814</v>
      </c>
      <c r="B5614" s="21" t="s">
        <v>132</v>
      </c>
      <c r="C5614" s="21" t="s">
        <v>137</v>
      </c>
      <c r="D5614" s="29" t="n">
        <v>112.57</v>
      </c>
      <c r="E5614" s="29" t="n">
        <f aca="false">D5614/10</f>
        <v>11.257</v>
      </c>
      <c r="F5614" s="29" t="n">
        <f aca="false">(E5614+Einstellungen!$B$20)*(1+Einstellungen!$B$10)</f>
        <v>35.59647</v>
      </c>
      <c r="G5614" s="21" t="str">
        <f aca="false">IF(F5614&lt;Einstellungen!$B$5,"ja","nein")</f>
        <v>nein</v>
      </c>
      <c r="H5614" s="21" t="s">
        <v>21</v>
      </c>
      <c r="I5614" s="29" t="n">
        <f aca="false">INDEX(Einstellungen!$B$27:$B$50,21)</f>
        <v>1.4</v>
      </c>
      <c r="J5614" s="29" t="n">
        <f aca="false">F5614*I5614</f>
        <v>49.835058</v>
      </c>
    </row>
    <row r="5615" customFormat="false" ht="15" hidden="false" customHeight="false" outlineLevel="0" collapsed="false">
      <c r="A5615" s="28" t="n">
        <v>45814</v>
      </c>
      <c r="B5615" s="21" t="s">
        <v>133</v>
      </c>
      <c r="C5615" s="21" t="s">
        <v>137</v>
      </c>
      <c r="D5615" s="29" t="n">
        <v>129.29</v>
      </c>
      <c r="E5615" s="29" t="n">
        <f aca="false">D5615/10</f>
        <v>12.929</v>
      </c>
      <c r="F5615" s="29" t="n">
        <f aca="false">(E5615+Einstellungen!$B$20)*(1+Einstellungen!$B$10)</f>
        <v>37.58615</v>
      </c>
      <c r="G5615" s="21" t="str">
        <f aca="false">IF(F5615&lt;Einstellungen!$B$5,"ja","nein")</f>
        <v>nein</v>
      </c>
      <c r="H5615" s="21" t="s">
        <v>21</v>
      </c>
      <c r="I5615" s="29" t="n">
        <f aca="false">INDEX(Einstellungen!$B$27:$B$50,22)</f>
        <v>1.25</v>
      </c>
      <c r="J5615" s="29" t="n">
        <f aca="false">F5615*I5615</f>
        <v>46.9826875</v>
      </c>
    </row>
    <row r="5616" customFormat="false" ht="15" hidden="false" customHeight="false" outlineLevel="0" collapsed="false">
      <c r="A5616" s="28" t="n">
        <v>45814</v>
      </c>
      <c r="B5616" s="21" t="s">
        <v>134</v>
      </c>
      <c r="C5616" s="21" t="s">
        <v>137</v>
      </c>
      <c r="D5616" s="29" t="n">
        <v>125.72</v>
      </c>
      <c r="E5616" s="29" t="n">
        <f aca="false">D5616/10</f>
        <v>12.572</v>
      </c>
      <c r="F5616" s="29" t="n">
        <f aca="false">(E5616+Einstellungen!$B$20)*(1+Einstellungen!$B$10)</f>
        <v>37.16132</v>
      </c>
      <c r="G5616" s="21" t="str">
        <f aca="false">IF(F5616&lt;Einstellungen!$B$5,"ja","nein")</f>
        <v>nein</v>
      </c>
      <c r="H5616" s="21" t="s">
        <v>21</v>
      </c>
      <c r="I5616" s="29" t="n">
        <f aca="false">INDEX(Einstellungen!$B$27:$B$50,23)</f>
        <v>1.05</v>
      </c>
      <c r="J5616" s="29" t="n">
        <f aca="false">F5616*I5616</f>
        <v>39.019386</v>
      </c>
    </row>
    <row r="5617" customFormat="false" ht="15" hidden="false" customHeight="false" outlineLevel="0" collapsed="false">
      <c r="A5617" s="28" t="n">
        <v>45814</v>
      </c>
      <c r="B5617" s="21" t="s">
        <v>135</v>
      </c>
      <c r="C5617" s="21" t="s">
        <v>137</v>
      </c>
      <c r="D5617" s="29" t="n">
        <v>103.24</v>
      </c>
      <c r="E5617" s="29" t="n">
        <f aca="false">D5617/10</f>
        <v>10.324</v>
      </c>
      <c r="F5617" s="29" t="n">
        <f aca="false">(E5617+Einstellungen!$B$20)*(1+Einstellungen!$B$10)</f>
        <v>34.4862</v>
      </c>
      <c r="G5617" s="21" t="str">
        <f aca="false">IF(F5617&lt;Einstellungen!$B$5,"ja","nein")</f>
        <v>nein</v>
      </c>
      <c r="H5617" s="21" t="s">
        <v>21</v>
      </c>
      <c r="I5617" s="29" t="n">
        <f aca="false">INDEX(Einstellungen!$B$27:$B$50,24)</f>
        <v>0.8</v>
      </c>
      <c r="J5617" s="29" t="n">
        <f aca="false">F5617*I5617</f>
        <v>27.58896</v>
      </c>
    </row>
    <row r="5618" customFormat="false" ht="15" hidden="false" customHeight="false" outlineLevel="0" collapsed="false">
      <c r="A5618" s="28" t="n">
        <v>45815</v>
      </c>
      <c r="B5618" s="21" t="s">
        <v>111</v>
      </c>
      <c r="C5618" s="21" t="s">
        <v>138</v>
      </c>
      <c r="D5618" s="29" t="n">
        <v>87.61</v>
      </c>
      <c r="E5618" s="29" t="n">
        <f aca="false">D5618/10</f>
        <v>8.761</v>
      </c>
      <c r="F5618" s="29" t="n">
        <f aca="false">(E5618+Einstellungen!$B$20)*(1+Einstellungen!$B$10)</f>
        <v>32.62623</v>
      </c>
      <c r="G5618" s="21" t="str">
        <f aca="false">IF(F5618&lt;Einstellungen!$B$5,"ja","nein")</f>
        <v>nein</v>
      </c>
      <c r="H5618" s="21" t="s">
        <v>21</v>
      </c>
      <c r="I5618" s="29" t="n">
        <f aca="false">INDEX(Einstellungen!$B$27:$B$50,1)</f>
        <v>0.6</v>
      </c>
      <c r="J5618" s="29" t="n">
        <f aca="false">F5618*I5618</f>
        <v>19.575738</v>
      </c>
    </row>
    <row r="5619" customFormat="false" ht="15" hidden="false" customHeight="false" outlineLevel="0" collapsed="false">
      <c r="A5619" s="28" t="n">
        <v>45815</v>
      </c>
      <c r="B5619" s="21" t="s">
        <v>113</v>
      </c>
      <c r="C5619" s="21" t="s">
        <v>138</v>
      </c>
      <c r="D5619" s="29" t="n">
        <v>83.5</v>
      </c>
      <c r="E5619" s="29" t="n">
        <f aca="false">D5619/10</f>
        <v>8.35</v>
      </c>
      <c r="F5619" s="29" t="n">
        <f aca="false">(E5619+Einstellungen!$B$20)*(1+Einstellungen!$B$10)</f>
        <v>32.13714</v>
      </c>
      <c r="G5619" s="21" t="str">
        <f aca="false">IF(F5619&lt;Einstellungen!$B$5,"ja","nein")</f>
        <v>nein</v>
      </c>
      <c r="H5619" s="21" t="s">
        <v>21</v>
      </c>
      <c r="I5619" s="29" t="n">
        <f aca="false">INDEX(Einstellungen!$B$27:$B$50,2)</f>
        <v>0.5</v>
      </c>
      <c r="J5619" s="29" t="n">
        <f aca="false">F5619*I5619</f>
        <v>16.06857</v>
      </c>
    </row>
    <row r="5620" customFormat="false" ht="15" hidden="false" customHeight="false" outlineLevel="0" collapsed="false">
      <c r="A5620" s="28" t="n">
        <v>45815</v>
      </c>
      <c r="B5620" s="21" t="s">
        <v>114</v>
      </c>
      <c r="C5620" s="21" t="s">
        <v>138</v>
      </c>
      <c r="D5620" s="29" t="n">
        <v>78.02</v>
      </c>
      <c r="E5620" s="29" t="n">
        <f aca="false">D5620/10</f>
        <v>7.802</v>
      </c>
      <c r="F5620" s="29" t="n">
        <f aca="false">(E5620+Einstellungen!$B$20)*(1+Einstellungen!$B$10)</f>
        <v>31.48502</v>
      </c>
      <c r="G5620" s="21" t="str">
        <f aca="false">IF(F5620&lt;Einstellungen!$B$5,"ja","nein")</f>
        <v>nein</v>
      </c>
      <c r="H5620" s="21" t="s">
        <v>21</v>
      </c>
      <c r="I5620" s="29" t="n">
        <f aca="false">INDEX(Einstellungen!$B$27:$B$50,3)</f>
        <v>0.45</v>
      </c>
      <c r="J5620" s="29" t="n">
        <f aca="false">F5620*I5620</f>
        <v>14.168259</v>
      </c>
    </row>
    <row r="5621" customFormat="false" ht="15" hidden="false" customHeight="false" outlineLevel="0" collapsed="false">
      <c r="A5621" s="28" t="n">
        <v>45815</v>
      </c>
      <c r="B5621" s="21" t="s">
        <v>115</v>
      </c>
      <c r="C5621" s="21" t="s">
        <v>138</v>
      </c>
      <c r="D5621" s="29" t="n">
        <v>81.89</v>
      </c>
      <c r="E5621" s="29" t="n">
        <f aca="false">D5621/10</f>
        <v>8.189</v>
      </c>
      <c r="F5621" s="29" t="n">
        <f aca="false">(E5621+Einstellungen!$B$20)*(1+Einstellungen!$B$10)</f>
        <v>31.94555</v>
      </c>
      <c r="G5621" s="21" t="str">
        <f aca="false">IF(F5621&lt;Einstellungen!$B$5,"ja","nein")</f>
        <v>nein</v>
      </c>
      <c r="H5621" s="21" t="s">
        <v>21</v>
      </c>
      <c r="I5621" s="29" t="n">
        <f aca="false">INDEX(Einstellungen!$B$27:$B$50,4)</f>
        <v>0.45</v>
      </c>
      <c r="J5621" s="29" t="n">
        <f aca="false">F5621*I5621</f>
        <v>14.3754975</v>
      </c>
    </row>
    <row r="5622" customFormat="false" ht="15" hidden="false" customHeight="false" outlineLevel="0" collapsed="false">
      <c r="A5622" s="28" t="n">
        <v>45815</v>
      </c>
      <c r="B5622" s="21" t="s">
        <v>116</v>
      </c>
      <c r="C5622" s="21" t="s">
        <v>138</v>
      </c>
      <c r="D5622" s="29" t="n">
        <v>82.27</v>
      </c>
      <c r="E5622" s="29" t="n">
        <f aca="false">D5622/10</f>
        <v>8.227</v>
      </c>
      <c r="F5622" s="29" t="n">
        <f aca="false">(E5622+Einstellungen!$B$20)*(1+Einstellungen!$B$10)</f>
        <v>31.99077</v>
      </c>
      <c r="G5622" s="21" t="str">
        <f aca="false">IF(F5622&lt;Einstellungen!$B$5,"ja","nein")</f>
        <v>nein</v>
      </c>
      <c r="H5622" s="21" t="s">
        <v>21</v>
      </c>
      <c r="I5622" s="29" t="n">
        <f aca="false">INDEX(Einstellungen!$B$27:$B$50,5)</f>
        <v>0.45</v>
      </c>
      <c r="J5622" s="29" t="n">
        <f aca="false">F5622*I5622</f>
        <v>14.3958465</v>
      </c>
    </row>
    <row r="5623" customFormat="false" ht="15" hidden="false" customHeight="false" outlineLevel="0" collapsed="false">
      <c r="A5623" s="28" t="n">
        <v>45815</v>
      </c>
      <c r="B5623" s="21" t="s">
        <v>117</v>
      </c>
      <c r="C5623" s="21" t="s">
        <v>138</v>
      </c>
      <c r="D5623" s="29" t="n">
        <v>81.99</v>
      </c>
      <c r="E5623" s="29" t="n">
        <f aca="false">D5623/10</f>
        <v>8.199</v>
      </c>
      <c r="F5623" s="29" t="n">
        <f aca="false">(E5623+Einstellungen!$B$20)*(1+Einstellungen!$B$10)</f>
        <v>31.95745</v>
      </c>
      <c r="G5623" s="21" t="str">
        <f aca="false">IF(F5623&lt;Einstellungen!$B$5,"ja","nein")</f>
        <v>nein</v>
      </c>
      <c r="H5623" s="21" t="s">
        <v>21</v>
      </c>
      <c r="I5623" s="29" t="n">
        <f aca="false">INDEX(Einstellungen!$B$27:$B$50,6)</f>
        <v>0.5</v>
      </c>
      <c r="J5623" s="29" t="n">
        <f aca="false">F5623*I5623</f>
        <v>15.978725</v>
      </c>
    </row>
    <row r="5624" customFormat="false" ht="15" hidden="false" customHeight="false" outlineLevel="0" collapsed="false">
      <c r="A5624" s="28" t="n">
        <v>45815</v>
      </c>
      <c r="B5624" s="21" t="s">
        <v>118</v>
      </c>
      <c r="C5624" s="21" t="s">
        <v>138</v>
      </c>
      <c r="D5624" s="29" t="n">
        <v>85.47</v>
      </c>
      <c r="E5624" s="29" t="n">
        <f aca="false">D5624/10</f>
        <v>8.547</v>
      </c>
      <c r="F5624" s="29" t="n">
        <f aca="false">(E5624+Einstellungen!$B$20)*(1+Einstellungen!$B$10)</f>
        <v>32.37157</v>
      </c>
      <c r="G5624" s="21" t="str">
        <f aca="false">IF(F5624&lt;Einstellungen!$B$5,"ja","nein")</f>
        <v>nein</v>
      </c>
      <c r="H5624" s="21" t="s">
        <v>21</v>
      </c>
      <c r="I5624" s="29" t="n">
        <f aca="false">INDEX(Einstellungen!$B$27:$B$50,7)</f>
        <v>0.7</v>
      </c>
      <c r="J5624" s="29" t="n">
        <f aca="false">F5624*I5624</f>
        <v>22.660099</v>
      </c>
    </row>
    <row r="5625" customFormat="false" ht="15" hidden="false" customHeight="false" outlineLevel="0" collapsed="false">
      <c r="A5625" s="28" t="n">
        <v>45815</v>
      </c>
      <c r="B5625" s="21" t="s">
        <v>119</v>
      </c>
      <c r="C5625" s="21" t="s">
        <v>138</v>
      </c>
      <c r="D5625" s="29" t="n">
        <v>86.74</v>
      </c>
      <c r="E5625" s="29" t="n">
        <f aca="false">D5625/10</f>
        <v>8.674</v>
      </c>
      <c r="F5625" s="29" t="n">
        <f aca="false">(E5625+Einstellungen!$B$20)*(1+Einstellungen!$B$10)</f>
        <v>32.5227</v>
      </c>
      <c r="G5625" s="21" t="str">
        <f aca="false">IF(F5625&lt;Einstellungen!$B$5,"ja","nein")</f>
        <v>nein</v>
      </c>
      <c r="H5625" s="21" t="s">
        <v>21</v>
      </c>
      <c r="I5625" s="29" t="n">
        <f aca="false">INDEX(Einstellungen!$B$27:$B$50,8)</f>
        <v>0.95</v>
      </c>
      <c r="J5625" s="29" t="n">
        <f aca="false">F5625*I5625</f>
        <v>30.896565</v>
      </c>
    </row>
    <row r="5626" customFormat="false" ht="15" hidden="false" customHeight="false" outlineLevel="0" collapsed="false">
      <c r="A5626" s="28" t="n">
        <v>45815</v>
      </c>
      <c r="B5626" s="21" t="s">
        <v>120</v>
      </c>
      <c r="C5626" s="21" t="s">
        <v>138</v>
      </c>
      <c r="D5626" s="29" t="n">
        <v>79.86</v>
      </c>
      <c r="E5626" s="29" t="n">
        <f aca="false">D5626/10</f>
        <v>7.986</v>
      </c>
      <c r="F5626" s="29" t="n">
        <f aca="false">(E5626+Einstellungen!$B$20)*(1+Einstellungen!$B$10)</f>
        <v>31.70398</v>
      </c>
      <c r="G5626" s="21" t="str">
        <f aca="false">IF(F5626&lt;Einstellungen!$B$5,"ja","nein")</f>
        <v>nein</v>
      </c>
      <c r="H5626" s="21" t="s">
        <v>21</v>
      </c>
      <c r="I5626" s="29" t="n">
        <f aca="false">INDEX(Einstellungen!$B$27:$B$50,9)</f>
        <v>1.05</v>
      </c>
      <c r="J5626" s="29" t="n">
        <f aca="false">F5626*I5626</f>
        <v>33.289179</v>
      </c>
    </row>
    <row r="5627" customFormat="false" ht="15" hidden="false" customHeight="false" outlineLevel="0" collapsed="false">
      <c r="A5627" s="28" t="n">
        <v>45815</v>
      </c>
      <c r="B5627" s="21" t="s">
        <v>121</v>
      </c>
      <c r="C5627" s="21" t="s">
        <v>138</v>
      </c>
      <c r="D5627" s="29" t="n">
        <v>65.3</v>
      </c>
      <c r="E5627" s="29" t="n">
        <f aca="false">D5627/10</f>
        <v>6.53</v>
      </c>
      <c r="F5627" s="29" t="n">
        <f aca="false">(E5627+Einstellungen!$B$20)*(1+Einstellungen!$B$10)</f>
        <v>29.97134</v>
      </c>
      <c r="G5627" s="21" t="str">
        <f aca="false">IF(F5627&lt;Einstellungen!$B$5,"ja","nein")</f>
        <v>nein</v>
      </c>
      <c r="H5627" s="21" t="s">
        <v>21</v>
      </c>
      <c r="I5627" s="29" t="n">
        <f aca="false">INDEX(Einstellungen!$B$27:$B$50,10)</f>
        <v>1.05</v>
      </c>
      <c r="J5627" s="29" t="n">
        <f aca="false">F5627*I5627</f>
        <v>31.469907</v>
      </c>
    </row>
    <row r="5628" customFormat="false" ht="15" hidden="false" customHeight="false" outlineLevel="0" collapsed="false">
      <c r="A5628" s="28" t="n">
        <v>45815</v>
      </c>
      <c r="B5628" s="21" t="s">
        <v>122</v>
      </c>
      <c r="C5628" s="21" t="s">
        <v>138</v>
      </c>
      <c r="D5628" s="29" t="n">
        <v>30.53</v>
      </c>
      <c r="E5628" s="29" t="n">
        <f aca="false">D5628/10</f>
        <v>3.053</v>
      </c>
      <c r="F5628" s="29" t="n">
        <f aca="false">(E5628+Einstellungen!$B$20)*(1+Einstellungen!$B$10)</f>
        <v>25.83371</v>
      </c>
      <c r="G5628" s="21" t="str">
        <f aca="false">IF(F5628&lt;Einstellungen!$B$5,"ja","nein")</f>
        <v>ja</v>
      </c>
      <c r="H5628" s="21" t="s">
        <v>21</v>
      </c>
      <c r="I5628" s="29" t="n">
        <f aca="false">INDEX(Einstellungen!$B$27:$B$50,11)</f>
        <v>1.05</v>
      </c>
      <c r="J5628" s="29" t="n">
        <f aca="false">F5628*I5628</f>
        <v>27.1253955</v>
      </c>
    </row>
    <row r="5629" customFormat="false" ht="15" hidden="false" customHeight="false" outlineLevel="0" collapsed="false">
      <c r="A5629" s="28" t="n">
        <v>45815</v>
      </c>
      <c r="B5629" s="21" t="s">
        <v>123</v>
      </c>
      <c r="C5629" s="21" t="s">
        <v>138</v>
      </c>
      <c r="D5629" s="29" t="n">
        <v>9.44</v>
      </c>
      <c r="E5629" s="29" t="n">
        <f aca="false">D5629/10</f>
        <v>0.944</v>
      </c>
      <c r="F5629" s="29" t="n">
        <f aca="false">(E5629+Einstellungen!$B$20)*(1+Einstellungen!$B$10)</f>
        <v>23.324</v>
      </c>
      <c r="G5629" s="21" t="str">
        <f aca="false">IF(F5629&lt;Einstellungen!$B$5,"ja","nein")</f>
        <v>ja</v>
      </c>
      <c r="H5629" s="21" t="s">
        <v>21</v>
      </c>
      <c r="I5629" s="29" t="n">
        <f aca="false">INDEX(Einstellungen!$B$27:$B$50,12)</f>
        <v>1.1</v>
      </c>
      <c r="J5629" s="29" t="n">
        <f aca="false">F5629*I5629</f>
        <v>25.6564</v>
      </c>
    </row>
    <row r="5630" customFormat="false" ht="15" hidden="false" customHeight="false" outlineLevel="0" collapsed="false">
      <c r="A5630" s="28" t="n">
        <v>45815</v>
      </c>
      <c r="B5630" s="21" t="s">
        <v>124</v>
      </c>
      <c r="C5630" s="21" t="s">
        <v>138</v>
      </c>
      <c r="D5630" s="29" t="n">
        <v>1.19</v>
      </c>
      <c r="E5630" s="29" t="n">
        <f aca="false">D5630/10</f>
        <v>0.119</v>
      </c>
      <c r="F5630" s="29" t="n">
        <f aca="false">(E5630+Einstellungen!$B$20)*(1+Einstellungen!$B$10)</f>
        <v>22.34225</v>
      </c>
      <c r="G5630" s="21" t="str">
        <f aca="false">IF(F5630&lt;Einstellungen!$B$5,"ja","nein")</f>
        <v>ja</v>
      </c>
      <c r="H5630" s="21" t="s">
        <v>21</v>
      </c>
      <c r="I5630" s="29" t="n">
        <f aca="false">INDEX(Einstellungen!$B$27:$B$50,13)</f>
        <v>1.2</v>
      </c>
      <c r="J5630" s="29" t="n">
        <f aca="false">F5630*I5630</f>
        <v>26.8107</v>
      </c>
    </row>
    <row r="5631" customFormat="false" ht="15" hidden="false" customHeight="false" outlineLevel="0" collapsed="false">
      <c r="A5631" s="28" t="n">
        <v>45815</v>
      </c>
      <c r="B5631" s="21" t="s">
        <v>125</v>
      </c>
      <c r="C5631" s="21" t="s">
        <v>138</v>
      </c>
      <c r="D5631" s="29" t="n">
        <v>-0.01</v>
      </c>
      <c r="E5631" s="29" t="n">
        <f aca="false">D5631/10</f>
        <v>-0.001</v>
      </c>
      <c r="F5631" s="29" t="n">
        <f aca="false">(E5631+Einstellungen!$B$20)*(1+Einstellungen!$B$10)</f>
        <v>22.19945</v>
      </c>
      <c r="G5631" s="21" t="str">
        <f aca="false">IF(F5631&lt;Einstellungen!$B$5,"ja","nein")</f>
        <v>ja</v>
      </c>
      <c r="H5631" s="21" t="s">
        <v>21</v>
      </c>
      <c r="I5631" s="29" t="n">
        <f aca="false">INDEX(Einstellungen!$B$27:$B$50,14)</f>
        <v>1.15</v>
      </c>
      <c r="J5631" s="29" t="n">
        <f aca="false">F5631*I5631</f>
        <v>25.5293675</v>
      </c>
    </row>
    <row r="5632" customFormat="false" ht="15" hidden="false" customHeight="false" outlineLevel="0" collapsed="false">
      <c r="A5632" s="28" t="n">
        <v>45815</v>
      </c>
      <c r="B5632" s="21" t="s">
        <v>126</v>
      </c>
      <c r="C5632" s="21" t="s">
        <v>138</v>
      </c>
      <c r="D5632" s="29" t="n">
        <v>-0.02</v>
      </c>
      <c r="E5632" s="29" t="n">
        <f aca="false">D5632/10</f>
        <v>-0.002</v>
      </c>
      <c r="F5632" s="29" t="n">
        <f aca="false">(E5632+Einstellungen!$B$20)*(1+Einstellungen!$B$10)</f>
        <v>22.19826</v>
      </c>
      <c r="G5632" s="21" t="str">
        <f aca="false">IF(F5632&lt;Einstellungen!$B$5,"ja","nein")</f>
        <v>ja</v>
      </c>
      <c r="H5632" s="21" t="s">
        <v>21</v>
      </c>
      <c r="I5632" s="29" t="n">
        <f aca="false">INDEX(Einstellungen!$B$27:$B$50,15)</f>
        <v>1</v>
      </c>
      <c r="J5632" s="29" t="n">
        <f aca="false">F5632*I5632</f>
        <v>22.19826</v>
      </c>
    </row>
    <row r="5633" customFormat="false" ht="15" hidden="false" customHeight="false" outlineLevel="0" collapsed="false">
      <c r="A5633" s="28" t="n">
        <v>45815</v>
      </c>
      <c r="B5633" s="21" t="s">
        <v>127</v>
      </c>
      <c r="C5633" s="21" t="s">
        <v>138</v>
      </c>
      <c r="D5633" s="29" t="n">
        <v>-0.02</v>
      </c>
      <c r="E5633" s="29" t="n">
        <f aca="false">D5633/10</f>
        <v>-0.002</v>
      </c>
      <c r="F5633" s="29" t="n">
        <f aca="false">(E5633+Einstellungen!$B$20)*(1+Einstellungen!$B$10)</f>
        <v>22.19826</v>
      </c>
      <c r="G5633" s="21" t="str">
        <f aca="false">IF(F5633&lt;Einstellungen!$B$5,"ja","nein")</f>
        <v>ja</v>
      </c>
      <c r="H5633" s="21" t="s">
        <v>21</v>
      </c>
      <c r="I5633" s="29" t="n">
        <f aca="false">INDEX(Einstellungen!$B$27:$B$50,16)</f>
        <v>0.95</v>
      </c>
      <c r="J5633" s="29" t="n">
        <f aca="false">F5633*I5633</f>
        <v>21.088347</v>
      </c>
    </row>
    <row r="5634" customFormat="false" ht="15" hidden="false" customHeight="false" outlineLevel="0" collapsed="false">
      <c r="A5634" s="28" t="n">
        <v>45815</v>
      </c>
      <c r="B5634" s="21" t="s">
        <v>128</v>
      </c>
      <c r="C5634" s="21" t="s">
        <v>138</v>
      </c>
      <c r="D5634" s="29" t="n">
        <v>-0.87</v>
      </c>
      <c r="E5634" s="29" t="n">
        <f aca="false">D5634/10</f>
        <v>-0.087</v>
      </c>
      <c r="F5634" s="29" t="n">
        <f aca="false">(E5634+Einstellungen!$B$20)*(1+Einstellungen!$B$10)</f>
        <v>22.09711</v>
      </c>
      <c r="G5634" s="21" t="str">
        <f aca="false">IF(F5634&lt;Einstellungen!$B$5,"ja","nein")</f>
        <v>ja</v>
      </c>
      <c r="H5634" s="21" t="s">
        <v>21</v>
      </c>
      <c r="I5634" s="29" t="n">
        <f aca="false">INDEX(Einstellungen!$B$27:$B$50,17)</f>
        <v>0.95</v>
      </c>
      <c r="J5634" s="29" t="n">
        <f aca="false">F5634*I5634</f>
        <v>20.9922545</v>
      </c>
    </row>
    <row r="5635" customFormat="false" ht="15" hidden="false" customHeight="false" outlineLevel="0" collapsed="false">
      <c r="A5635" s="28" t="n">
        <v>45815</v>
      </c>
      <c r="B5635" s="21" t="s">
        <v>129</v>
      </c>
      <c r="C5635" s="21" t="s">
        <v>138</v>
      </c>
      <c r="D5635" s="29" t="n">
        <v>26.91</v>
      </c>
      <c r="E5635" s="29" t="n">
        <f aca="false">D5635/10</f>
        <v>2.691</v>
      </c>
      <c r="F5635" s="29" t="n">
        <f aca="false">(E5635+Einstellungen!$B$20)*(1+Einstellungen!$B$10)</f>
        <v>25.40293</v>
      </c>
      <c r="G5635" s="21" t="str">
        <f aca="false">IF(F5635&lt;Einstellungen!$B$5,"ja","nein")</f>
        <v>ja</v>
      </c>
      <c r="H5635" s="21" t="s">
        <v>21</v>
      </c>
      <c r="I5635" s="29" t="n">
        <f aca="false">INDEX(Einstellungen!$B$27:$B$50,18)</f>
        <v>1.1</v>
      </c>
      <c r="J5635" s="29" t="n">
        <f aca="false">F5635*I5635</f>
        <v>27.943223</v>
      </c>
    </row>
    <row r="5636" customFormat="false" ht="15" hidden="false" customHeight="false" outlineLevel="0" collapsed="false">
      <c r="A5636" s="28" t="n">
        <v>45815</v>
      </c>
      <c r="B5636" s="21" t="s">
        <v>130</v>
      </c>
      <c r="C5636" s="21" t="s">
        <v>138</v>
      </c>
      <c r="D5636" s="29" t="n">
        <v>70.1</v>
      </c>
      <c r="E5636" s="29" t="n">
        <f aca="false">D5636/10</f>
        <v>7.01</v>
      </c>
      <c r="F5636" s="29" t="n">
        <f aca="false">(E5636+Einstellungen!$B$20)*(1+Einstellungen!$B$10)</f>
        <v>30.54254</v>
      </c>
      <c r="G5636" s="21" t="str">
        <f aca="false">IF(F5636&lt;Einstellungen!$B$5,"ja","nein")</f>
        <v>nein</v>
      </c>
      <c r="H5636" s="21" t="s">
        <v>21</v>
      </c>
      <c r="I5636" s="29" t="n">
        <f aca="false">INDEX(Einstellungen!$B$27:$B$50,19)</f>
        <v>1.35</v>
      </c>
      <c r="J5636" s="29" t="n">
        <f aca="false">F5636*I5636</f>
        <v>41.232429</v>
      </c>
    </row>
    <row r="5637" customFormat="false" ht="15" hidden="false" customHeight="false" outlineLevel="0" collapsed="false">
      <c r="A5637" s="28" t="n">
        <v>45815</v>
      </c>
      <c r="B5637" s="21" t="s">
        <v>131</v>
      </c>
      <c r="C5637" s="21" t="s">
        <v>138</v>
      </c>
      <c r="D5637" s="29" t="n">
        <v>85.01</v>
      </c>
      <c r="E5637" s="29" t="n">
        <f aca="false">D5637/10</f>
        <v>8.501</v>
      </c>
      <c r="F5637" s="29" t="n">
        <f aca="false">(E5637+Einstellungen!$B$20)*(1+Einstellungen!$B$10)</f>
        <v>32.31683</v>
      </c>
      <c r="G5637" s="21" t="str">
        <f aca="false">IF(F5637&lt;Einstellungen!$B$5,"ja","nein")</f>
        <v>nein</v>
      </c>
      <c r="H5637" s="21" t="s">
        <v>21</v>
      </c>
      <c r="I5637" s="29" t="n">
        <f aca="false">INDEX(Einstellungen!$B$27:$B$50,20)</f>
        <v>1.45</v>
      </c>
      <c r="J5637" s="29" t="n">
        <f aca="false">F5637*I5637</f>
        <v>46.8594035</v>
      </c>
    </row>
    <row r="5638" customFormat="false" ht="15" hidden="false" customHeight="false" outlineLevel="0" collapsed="false">
      <c r="A5638" s="28" t="n">
        <v>45815</v>
      </c>
      <c r="B5638" s="21" t="s">
        <v>132</v>
      </c>
      <c r="C5638" s="21" t="s">
        <v>138</v>
      </c>
      <c r="D5638" s="29" t="n">
        <v>109.9</v>
      </c>
      <c r="E5638" s="29" t="n">
        <f aca="false">D5638/10</f>
        <v>10.99</v>
      </c>
      <c r="F5638" s="29" t="n">
        <f aca="false">(E5638+Einstellungen!$B$20)*(1+Einstellungen!$B$10)</f>
        <v>35.27874</v>
      </c>
      <c r="G5638" s="21" t="str">
        <f aca="false">IF(F5638&lt;Einstellungen!$B$5,"ja","nein")</f>
        <v>nein</v>
      </c>
      <c r="H5638" s="21" t="s">
        <v>21</v>
      </c>
      <c r="I5638" s="29" t="n">
        <f aca="false">INDEX(Einstellungen!$B$27:$B$50,21)</f>
        <v>1.4</v>
      </c>
      <c r="J5638" s="29" t="n">
        <f aca="false">F5638*I5638</f>
        <v>49.390236</v>
      </c>
    </row>
    <row r="5639" customFormat="false" ht="15" hidden="false" customHeight="false" outlineLevel="0" collapsed="false">
      <c r="A5639" s="28" t="n">
        <v>45815</v>
      </c>
      <c r="B5639" s="21" t="s">
        <v>133</v>
      </c>
      <c r="C5639" s="21" t="s">
        <v>138</v>
      </c>
      <c r="D5639" s="29" t="n">
        <v>110.26</v>
      </c>
      <c r="E5639" s="29" t="n">
        <f aca="false">D5639/10</f>
        <v>11.026</v>
      </c>
      <c r="F5639" s="29" t="n">
        <f aca="false">(E5639+Einstellungen!$B$20)*(1+Einstellungen!$B$10)</f>
        <v>35.32158</v>
      </c>
      <c r="G5639" s="21" t="str">
        <f aca="false">IF(F5639&lt;Einstellungen!$B$5,"ja","nein")</f>
        <v>nein</v>
      </c>
      <c r="H5639" s="21" t="s">
        <v>21</v>
      </c>
      <c r="I5639" s="29" t="n">
        <f aca="false">INDEX(Einstellungen!$B$27:$B$50,22)</f>
        <v>1.25</v>
      </c>
      <c r="J5639" s="29" t="n">
        <f aca="false">F5639*I5639</f>
        <v>44.151975</v>
      </c>
    </row>
    <row r="5640" customFormat="false" ht="15" hidden="false" customHeight="false" outlineLevel="0" collapsed="false">
      <c r="A5640" s="28" t="n">
        <v>45815</v>
      </c>
      <c r="B5640" s="21" t="s">
        <v>134</v>
      </c>
      <c r="C5640" s="21" t="s">
        <v>138</v>
      </c>
      <c r="D5640" s="29" t="n">
        <v>98.01</v>
      </c>
      <c r="E5640" s="29" t="n">
        <f aca="false">D5640/10</f>
        <v>9.801</v>
      </c>
      <c r="F5640" s="29" t="n">
        <f aca="false">(E5640+Einstellungen!$B$20)*(1+Einstellungen!$B$10)</f>
        <v>33.86383</v>
      </c>
      <c r="G5640" s="21" t="str">
        <f aca="false">IF(F5640&lt;Einstellungen!$B$5,"ja","nein")</f>
        <v>nein</v>
      </c>
      <c r="H5640" s="21" t="s">
        <v>21</v>
      </c>
      <c r="I5640" s="29" t="n">
        <f aca="false">INDEX(Einstellungen!$B$27:$B$50,23)</f>
        <v>1.05</v>
      </c>
      <c r="J5640" s="29" t="n">
        <f aca="false">F5640*I5640</f>
        <v>35.5570215</v>
      </c>
    </row>
    <row r="5641" customFormat="false" ht="15" hidden="false" customHeight="false" outlineLevel="0" collapsed="false">
      <c r="A5641" s="28" t="n">
        <v>45815</v>
      </c>
      <c r="B5641" s="21" t="s">
        <v>135</v>
      </c>
      <c r="C5641" s="21" t="s">
        <v>138</v>
      </c>
      <c r="D5641" s="29" t="n">
        <v>80.09</v>
      </c>
      <c r="E5641" s="29" t="n">
        <f aca="false">D5641/10</f>
        <v>8.009</v>
      </c>
      <c r="F5641" s="29" t="n">
        <f aca="false">(E5641+Einstellungen!$B$20)*(1+Einstellungen!$B$10)</f>
        <v>31.73135</v>
      </c>
      <c r="G5641" s="21" t="str">
        <f aca="false">IF(F5641&lt;Einstellungen!$B$5,"ja","nein")</f>
        <v>nein</v>
      </c>
      <c r="H5641" s="21" t="s">
        <v>21</v>
      </c>
      <c r="I5641" s="29" t="n">
        <f aca="false">INDEX(Einstellungen!$B$27:$B$50,24)</f>
        <v>0.8</v>
      </c>
      <c r="J5641" s="29" t="n">
        <f aca="false">F5641*I5641</f>
        <v>25.38508</v>
      </c>
    </row>
    <row r="5642" customFormat="false" ht="15" hidden="false" customHeight="false" outlineLevel="0" collapsed="false">
      <c r="A5642" s="28" t="n">
        <v>45816</v>
      </c>
      <c r="B5642" s="21" t="s">
        <v>111</v>
      </c>
      <c r="C5642" s="21" t="s">
        <v>139</v>
      </c>
      <c r="D5642" s="29" t="n">
        <v>93.84</v>
      </c>
      <c r="E5642" s="29" t="n">
        <f aca="false">D5642/10</f>
        <v>9.384</v>
      </c>
      <c r="F5642" s="29" t="n">
        <f aca="false">(E5642+Einstellungen!$B$20)*(1+Einstellungen!$B$10)</f>
        <v>33.3676</v>
      </c>
      <c r="G5642" s="21" t="str">
        <f aca="false">IF(F5642&lt;Einstellungen!$B$5,"ja","nein")</f>
        <v>nein</v>
      </c>
      <c r="H5642" s="21" t="s">
        <v>21</v>
      </c>
      <c r="I5642" s="29" t="n">
        <f aca="false">INDEX(Einstellungen!$B$27:$B$50,1)</f>
        <v>0.6</v>
      </c>
      <c r="J5642" s="29" t="n">
        <f aca="false">F5642*I5642</f>
        <v>20.02056</v>
      </c>
    </row>
    <row r="5643" customFormat="false" ht="15" hidden="false" customHeight="false" outlineLevel="0" collapsed="false">
      <c r="A5643" s="28" t="n">
        <v>45816</v>
      </c>
      <c r="B5643" s="21" t="s">
        <v>113</v>
      </c>
      <c r="C5643" s="21" t="s">
        <v>139</v>
      </c>
      <c r="D5643" s="29" t="n">
        <v>83</v>
      </c>
      <c r="E5643" s="29" t="n">
        <f aca="false">D5643/10</f>
        <v>8.3</v>
      </c>
      <c r="F5643" s="29" t="n">
        <f aca="false">(E5643+Einstellungen!$B$20)*(1+Einstellungen!$B$10)</f>
        <v>32.07764</v>
      </c>
      <c r="G5643" s="21" t="str">
        <f aca="false">IF(F5643&lt;Einstellungen!$B$5,"ja","nein")</f>
        <v>nein</v>
      </c>
      <c r="H5643" s="21" t="s">
        <v>21</v>
      </c>
      <c r="I5643" s="29" t="n">
        <f aca="false">INDEX(Einstellungen!$B$27:$B$50,2)</f>
        <v>0.5</v>
      </c>
      <c r="J5643" s="29" t="n">
        <f aca="false">F5643*I5643</f>
        <v>16.03882</v>
      </c>
    </row>
    <row r="5644" customFormat="false" ht="15" hidden="false" customHeight="false" outlineLevel="0" collapsed="false">
      <c r="A5644" s="28" t="n">
        <v>45816</v>
      </c>
      <c r="B5644" s="21" t="s">
        <v>114</v>
      </c>
      <c r="C5644" s="21" t="s">
        <v>139</v>
      </c>
      <c r="D5644" s="29" t="n">
        <v>76.86</v>
      </c>
      <c r="E5644" s="29" t="n">
        <f aca="false">D5644/10</f>
        <v>7.686</v>
      </c>
      <c r="F5644" s="29" t="n">
        <f aca="false">(E5644+Einstellungen!$B$20)*(1+Einstellungen!$B$10)</f>
        <v>31.34698</v>
      </c>
      <c r="G5644" s="21" t="str">
        <f aca="false">IF(F5644&lt;Einstellungen!$B$5,"ja","nein")</f>
        <v>nein</v>
      </c>
      <c r="H5644" s="21" t="s">
        <v>21</v>
      </c>
      <c r="I5644" s="29" t="n">
        <f aca="false">INDEX(Einstellungen!$B$27:$B$50,3)</f>
        <v>0.45</v>
      </c>
      <c r="J5644" s="29" t="n">
        <f aca="false">F5644*I5644</f>
        <v>14.106141</v>
      </c>
    </row>
    <row r="5645" customFormat="false" ht="15" hidden="false" customHeight="false" outlineLevel="0" collapsed="false">
      <c r="A5645" s="28" t="n">
        <v>45816</v>
      </c>
      <c r="B5645" s="21" t="s">
        <v>115</v>
      </c>
      <c r="C5645" s="21" t="s">
        <v>139</v>
      </c>
      <c r="D5645" s="29" t="n">
        <v>69.74</v>
      </c>
      <c r="E5645" s="29" t="n">
        <f aca="false">D5645/10</f>
        <v>6.974</v>
      </c>
      <c r="F5645" s="29" t="n">
        <f aca="false">(E5645+Einstellungen!$B$20)*(1+Einstellungen!$B$10)</f>
        <v>30.4997</v>
      </c>
      <c r="G5645" s="21" t="str">
        <f aca="false">IF(F5645&lt;Einstellungen!$B$5,"ja","nein")</f>
        <v>nein</v>
      </c>
      <c r="H5645" s="21" t="s">
        <v>21</v>
      </c>
      <c r="I5645" s="29" t="n">
        <f aca="false">INDEX(Einstellungen!$B$27:$B$50,4)</f>
        <v>0.45</v>
      </c>
      <c r="J5645" s="29" t="n">
        <f aca="false">F5645*I5645</f>
        <v>13.724865</v>
      </c>
    </row>
    <row r="5646" customFormat="false" ht="15" hidden="false" customHeight="false" outlineLevel="0" collapsed="false">
      <c r="A5646" s="28" t="n">
        <v>45816</v>
      </c>
      <c r="B5646" s="21" t="s">
        <v>116</v>
      </c>
      <c r="C5646" s="21" t="s">
        <v>139</v>
      </c>
      <c r="D5646" s="29" t="n">
        <v>67.02</v>
      </c>
      <c r="E5646" s="29" t="n">
        <f aca="false">D5646/10</f>
        <v>6.702</v>
      </c>
      <c r="F5646" s="29" t="n">
        <f aca="false">(E5646+Einstellungen!$B$20)*(1+Einstellungen!$B$10)</f>
        <v>30.17602</v>
      </c>
      <c r="G5646" s="21" t="str">
        <f aca="false">IF(F5646&lt;Einstellungen!$B$5,"ja","nein")</f>
        <v>nein</v>
      </c>
      <c r="H5646" s="21" t="s">
        <v>21</v>
      </c>
      <c r="I5646" s="29" t="n">
        <f aca="false">INDEX(Einstellungen!$B$27:$B$50,5)</f>
        <v>0.45</v>
      </c>
      <c r="J5646" s="29" t="n">
        <f aca="false">F5646*I5646</f>
        <v>13.579209</v>
      </c>
    </row>
    <row r="5647" customFormat="false" ht="15" hidden="false" customHeight="false" outlineLevel="0" collapsed="false">
      <c r="A5647" s="28" t="n">
        <v>45816</v>
      </c>
      <c r="B5647" s="21" t="s">
        <v>117</v>
      </c>
      <c r="C5647" s="21" t="s">
        <v>139</v>
      </c>
      <c r="D5647" s="29" t="n">
        <v>55.66</v>
      </c>
      <c r="E5647" s="29" t="n">
        <f aca="false">D5647/10</f>
        <v>5.566</v>
      </c>
      <c r="F5647" s="29" t="n">
        <f aca="false">(E5647+Einstellungen!$B$20)*(1+Einstellungen!$B$10)</f>
        <v>28.82418</v>
      </c>
      <c r="G5647" s="21" t="str">
        <f aca="false">IF(F5647&lt;Einstellungen!$B$5,"ja","nein")</f>
        <v>ja</v>
      </c>
      <c r="H5647" s="21" t="s">
        <v>21</v>
      </c>
      <c r="I5647" s="29" t="n">
        <f aca="false">INDEX(Einstellungen!$B$27:$B$50,6)</f>
        <v>0.5</v>
      </c>
      <c r="J5647" s="29" t="n">
        <f aca="false">F5647*I5647</f>
        <v>14.41209</v>
      </c>
    </row>
    <row r="5648" customFormat="false" ht="15" hidden="false" customHeight="false" outlineLevel="0" collapsed="false">
      <c r="A5648" s="28" t="n">
        <v>45816</v>
      </c>
      <c r="B5648" s="21" t="s">
        <v>118</v>
      </c>
      <c r="C5648" s="21" t="s">
        <v>139</v>
      </c>
      <c r="D5648" s="29" t="n">
        <v>39.02</v>
      </c>
      <c r="E5648" s="29" t="n">
        <f aca="false">D5648/10</f>
        <v>3.902</v>
      </c>
      <c r="F5648" s="29" t="n">
        <f aca="false">(E5648+Einstellungen!$B$20)*(1+Einstellungen!$B$10)</f>
        <v>26.84402</v>
      </c>
      <c r="G5648" s="21" t="str">
        <f aca="false">IF(F5648&lt;Einstellungen!$B$5,"ja","nein")</f>
        <v>ja</v>
      </c>
      <c r="H5648" s="21" t="s">
        <v>21</v>
      </c>
      <c r="I5648" s="29" t="n">
        <f aca="false">INDEX(Einstellungen!$B$27:$B$50,7)</f>
        <v>0.7</v>
      </c>
      <c r="J5648" s="29" t="n">
        <f aca="false">F5648*I5648</f>
        <v>18.790814</v>
      </c>
    </row>
    <row r="5649" customFormat="false" ht="15" hidden="false" customHeight="false" outlineLevel="0" collapsed="false">
      <c r="A5649" s="28" t="n">
        <v>45816</v>
      </c>
      <c r="B5649" s="21" t="s">
        <v>119</v>
      </c>
      <c r="C5649" s="21" t="s">
        <v>139</v>
      </c>
      <c r="D5649" s="29" t="n">
        <v>3.71</v>
      </c>
      <c r="E5649" s="29" t="n">
        <f aca="false">D5649/10</f>
        <v>0.371</v>
      </c>
      <c r="F5649" s="29" t="n">
        <f aca="false">(E5649+Einstellungen!$B$20)*(1+Einstellungen!$B$10)</f>
        <v>22.64213</v>
      </c>
      <c r="G5649" s="21" t="str">
        <f aca="false">IF(F5649&lt;Einstellungen!$B$5,"ja","nein")</f>
        <v>ja</v>
      </c>
      <c r="H5649" s="21" t="s">
        <v>21</v>
      </c>
      <c r="I5649" s="29" t="n">
        <f aca="false">INDEX(Einstellungen!$B$27:$B$50,8)</f>
        <v>0.95</v>
      </c>
      <c r="J5649" s="29" t="n">
        <f aca="false">F5649*I5649</f>
        <v>21.5100235</v>
      </c>
    </row>
    <row r="5650" customFormat="false" ht="15" hidden="false" customHeight="false" outlineLevel="0" collapsed="false">
      <c r="A5650" s="28" t="n">
        <v>45816</v>
      </c>
      <c r="B5650" s="21" t="s">
        <v>120</v>
      </c>
      <c r="C5650" s="21" t="s">
        <v>139</v>
      </c>
      <c r="D5650" s="29" t="n">
        <v>0</v>
      </c>
      <c r="E5650" s="29" t="n">
        <f aca="false">D5650/10</f>
        <v>0</v>
      </c>
      <c r="F5650" s="29" t="n">
        <f aca="false">(E5650+Einstellungen!$B$20)*(1+Einstellungen!$B$10)</f>
        <v>22.20064</v>
      </c>
      <c r="G5650" s="21" t="str">
        <f aca="false">IF(F5650&lt;Einstellungen!$B$5,"ja","nein")</f>
        <v>ja</v>
      </c>
      <c r="H5650" s="21" t="s">
        <v>21</v>
      </c>
      <c r="I5650" s="29" t="n">
        <f aca="false">INDEX(Einstellungen!$B$27:$B$50,9)</f>
        <v>1.05</v>
      </c>
      <c r="J5650" s="29" t="n">
        <f aca="false">F5650*I5650</f>
        <v>23.310672</v>
      </c>
    </row>
    <row r="5651" customFormat="false" ht="15" hidden="false" customHeight="false" outlineLevel="0" collapsed="false">
      <c r="A5651" s="28" t="n">
        <v>45816</v>
      </c>
      <c r="B5651" s="21" t="s">
        <v>121</v>
      </c>
      <c r="C5651" s="21" t="s">
        <v>139</v>
      </c>
      <c r="D5651" s="29" t="n">
        <v>-0.5</v>
      </c>
      <c r="E5651" s="29" t="n">
        <f aca="false">D5651/10</f>
        <v>-0.05</v>
      </c>
      <c r="F5651" s="29" t="n">
        <f aca="false">(E5651+Einstellungen!$B$20)*(1+Einstellungen!$B$10)</f>
        <v>22.14114</v>
      </c>
      <c r="G5651" s="21" t="str">
        <f aca="false">IF(F5651&lt;Einstellungen!$B$5,"ja","nein")</f>
        <v>ja</v>
      </c>
      <c r="H5651" s="21" t="s">
        <v>21</v>
      </c>
      <c r="I5651" s="29" t="n">
        <f aca="false">INDEX(Einstellungen!$B$27:$B$50,10)</f>
        <v>1.05</v>
      </c>
      <c r="J5651" s="29" t="n">
        <f aca="false">F5651*I5651</f>
        <v>23.248197</v>
      </c>
    </row>
    <row r="5652" customFormat="false" ht="15" hidden="false" customHeight="false" outlineLevel="0" collapsed="false">
      <c r="A5652" s="28" t="n">
        <v>45816</v>
      </c>
      <c r="B5652" s="21" t="s">
        <v>122</v>
      </c>
      <c r="C5652" s="21" t="s">
        <v>139</v>
      </c>
      <c r="D5652" s="29" t="n">
        <v>-2</v>
      </c>
      <c r="E5652" s="29" t="n">
        <f aca="false">D5652/10</f>
        <v>-0.2</v>
      </c>
      <c r="F5652" s="29" t="n">
        <f aca="false">(E5652+Einstellungen!$B$20)*(1+Einstellungen!$B$10)</f>
        <v>21.96264</v>
      </c>
      <c r="G5652" s="21" t="str">
        <f aca="false">IF(F5652&lt;Einstellungen!$B$5,"ja","nein")</f>
        <v>ja</v>
      </c>
      <c r="H5652" s="21" t="s">
        <v>21</v>
      </c>
      <c r="I5652" s="29" t="n">
        <f aca="false">INDEX(Einstellungen!$B$27:$B$50,11)</f>
        <v>1.05</v>
      </c>
      <c r="J5652" s="29" t="n">
        <f aca="false">F5652*I5652</f>
        <v>23.060772</v>
      </c>
    </row>
    <row r="5653" customFormat="false" ht="15" hidden="false" customHeight="false" outlineLevel="0" collapsed="false">
      <c r="A5653" s="28" t="n">
        <v>45816</v>
      </c>
      <c r="B5653" s="21" t="s">
        <v>123</v>
      </c>
      <c r="C5653" s="21" t="s">
        <v>139</v>
      </c>
      <c r="D5653" s="29" t="n">
        <v>-8.21</v>
      </c>
      <c r="E5653" s="29" t="n">
        <f aca="false">D5653/10</f>
        <v>-0.821</v>
      </c>
      <c r="F5653" s="29" t="n">
        <f aca="false">(E5653+Einstellungen!$B$20)*(1+Einstellungen!$B$10)</f>
        <v>21.22365</v>
      </c>
      <c r="G5653" s="21" t="str">
        <f aca="false">IF(F5653&lt;Einstellungen!$B$5,"ja","nein")</f>
        <v>ja</v>
      </c>
      <c r="H5653" s="21" t="s">
        <v>21</v>
      </c>
      <c r="I5653" s="29" t="n">
        <f aca="false">INDEX(Einstellungen!$B$27:$B$50,12)</f>
        <v>1.1</v>
      </c>
      <c r="J5653" s="29" t="n">
        <f aca="false">F5653*I5653</f>
        <v>23.346015</v>
      </c>
    </row>
    <row r="5654" customFormat="false" ht="15" hidden="false" customHeight="false" outlineLevel="0" collapsed="false">
      <c r="A5654" s="28" t="n">
        <v>45816</v>
      </c>
      <c r="B5654" s="21" t="s">
        <v>124</v>
      </c>
      <c r="C5654" s="21" t="s">
        <v>139</v>
      </c>
      <c r="D5654" s="29" t="n">
        <v>-19.92</v>
      </c>
      <c r="E5654" s="29" t="n">
        <f aca="false">D5654/10</f>
        <v>-1.992</v>
      </c>
      <c r="F5654" s="29" t="n">
        <f aca="false">(E5654+Einstellungen!$B$20)*(1+Einstellungen!$B$10)</f>
        <v>19.83016</v>
      </c>
      <c r="G5654" s="21" t="str">
        <f aca="false">IF(F5654&lt;Einstellungen!$B$5,"ja","nein")</f>
        <v>ja</v>
      </c>
      <c r="H5654" s="21" t="s">
        <v>21</v>
      </c>
      <c r="I5654" s="29" t="n">
        <f aca="false">INDEX(Einstellungen!$B$27:$B$50,13)</f>
        <v>1.2</v>
      </c>
      <c r="J5654" s="29" t="n">
        <f aca="false">F5654*I5654</f>
        <v>23.796192</v>
      </c>
    </row>
    <row r="5655" customFormat="false" ht="15" hidden="false" customHeight="false" outlineLevel="0" collapsed="false">
      <c r="A5655" s="28" t="n">
        <v>45816</v>
      </c>
      <c r="B5655" s="21" t="s">
        <v>125</v>
      </c>
      <c r="C5655" s="21" t="s">
        <v>139</v>
      </c>
      <c r="D5655" s="29" t="n">
        <v>-39.98</v>
      </c>
      <c r="E5655" s="29" t="n">
        <f aca="false">D5655/10</f>
        <v>-3.998</v>
      </c>
      <c r="F5655" s="29" t="n">
        <f aca="false">(E5655+Einstellungen!$B$20)*(1+Einstellungen!$B$10)</f>
        <v>17.44302</v>
      </c>
      <c r="G5655" s="21" t="str">
        <f aca="false">IF(F5655&lt;Einstellungen!$B$5,"ja","nein")</f>
        <v>ja</v>
      </c>
      <c r="H5655" s="21" t="s">
        <v>21</v>
      </c>
      <c r="I5655" s="29" t="n">
        <f aca="false">INDEX(Einstellungen!$B$27:$B$50,14)</f>
        <v>1.15</v>
      </c>
      <c r="J5655" s="29" t="n">
        <f aca="false">F5655*I5655</f>
        <v>20.059473</v>
      </c>
    </row>
    <row r="5656" customFormat="false" ht="15" hidden="false" customHeight="false" outlineLevel="0" collapsed="false">
      <c r="A5656" s="28" t="n">
        <v>45816</v>
      </c>
      <c r="B5656" s="21" t="s">
        <v>126</v>
      </c>
      <c r="C5656" s="21" t="s">
        <v>139</v>
      </c>
      <c r="D5656" s="29" t="n">
        <v>-52.56</v>
      </c>
      <c r="E5656" s="29" t="n">
        <f aca="false">D5656/10</f>
        <v>-5.256</v>
      </c>
      <c r="F5656" s="29" t="n">
        <f aca="false">(E5656+Einstellungen!$B$20)*(1+Einstellungen!$B$10)</f>
        <v>15.946</v>
      </c>
      <c r="G5656" s="21" t="str">
        <f aca="false">IF(F5656&lt;Einstellungen!$B$5,"ja","nein")</f>
        <v>ja</v>
      </c>
      <c r="H5656" s="21" t="s">
        <v>21</v>
      </c>
      <c r="I5656" s="29" t="n">
        <f aca="false">INDEX(Einstellungen!$B$27:$B$50,15)</f>
        <v>1</v>
      </c>
      <c r="J5656" s="29" t="n">
        <f aca="false">F5656*I5656</f>
        <v>15.946</v>
      </c>
    </row>
    <row r="5657" customFormat="false" ht="15" hidden="false" customHeight="false" outlineLevel="0" collapsed="false">
      <c r="A5657" s="28" t="n">
        <v>45816</v>
      </c>
      <c r="B5657" s="21" t="s">
        <v>127</v>
      </c>
      <c r="C5657" s="21" t="s">
        <v>139</v>
      </c>
      <c r="D5657" s="29" t="n">
        <v>-53.06</v>
      </c>
      <c r="E5657" s="29" t="n">
        <f aca="false">D5657/10</f>
        <v>-5.306</v>
      </c>
      <c r="F5657" s="29" t="n">
        <f aca="false">(E5657+Einstellungen!$B$20)*(1+Einstellungen!$B$10)</f>
        <v>15.8865</v>
      </c>
      <c r="G5657" s="21" t="str">
        <f aca="false">IF(F5657&lt;Einstellungen!$B$5,"ja","nein")</f>
        <v>ja</v>
      </c>
      <c r="H5657" s="21" t="s">
        <v>21</v>
      </c>
      <c r="I5657" s="29" t="n">
        <f aca="false">INDEX(Einstellungen!$B$27:$B$50,16)</f>
        <v>0.95</v>
      </c>
      <c r="J5657" s="29" t="n">
        <f aca="false">F5657*I5657</f>
        <v>15.092175</v>
      </c>
    </row>
    <row r="5658" customFormat="false" ht="15" hidden="false" customHeight="false" outlineLevel="0" collapsed="false">
      <c r="A5658" s="28" t="n">
        <v>45816</v>
      </c>
      <c r="B5658" s="21" t="s">
        <v>128</v>
      </c>
      <c r="C5658" s="21" t="s">
        <v>139</v>
      </c>
      <c r="D5658" s="29" t="n">
        <v>-38.89</v>
      </c>
      <c r="E5658" s="29" t="n">
        <f aca="false">D5658/10</f>
        <v>-3.889</v>
      </c>
      <c r="F5658" s="29" t="n">
        <f aca="false">(E5658+Einstellungen!$B$20)*(1+Einstellungen!$B$10)</f>
        <v>17.57273</v>
      </c>
      <c r="G5658" s="21" t="str">
        <f aca="false">IF(F5658&lt;Einstellungen!$B$5,"ja","nein")</f>
        <v>ja</v>
      </c>
      <c r="H5658" s="21" t="s">
        <v>21</v>
      </c>
      <c r="I5658" s="29" t="n">
        <f aca="false">INDEX(Einstellungen!$B$27:$B$50,17)</f>
        <v>0.95</v>
      </c>
      <c r="J5658" s="29" t="n">
        <f aca="false">F5658*I5658</f>
        <v>16.6940935</v>
      </c>
    </row>
    <row r="5659" customFormat="false" ht="15" hidden="false" customHeight="false" outlineLevel="0" collapsed="false">
      <c r="A5659" s="28" t="n">
        <v>45816</v>
      </c>
      <c r="B5659" s="21" t="s">
        <v>129</v>
      </c>
      <c r="C5659" s="21" t="s">
        <v>139</v>
      </c>
      <c r="D5659" s="29" t="n">
        <v>-16.71</v>
      </c>
      <c r="E5659" s="29" t="n">
        <f aca="false">D5659/10</f>
        <v>-1.671</v>
      </c>
      <c r="F5659" s="29" t="n">
        <f aca="false">(E5659+Einstellungen!$B$20)*(1+Einstellungen!$B$10)</f>
        <v>20.21215</v>
      </c>
      <c r="G5659" s="21" t="str">
        <f aca="false">IF(F5659&lt;Einstellungen!$B$5,"ja","nein")</f>
        <v>ja</v>
      </c>
      <c r="H5659" s="21" t="s">
        <v>21</v>
      </c>
      <c r="I5659" s="29" t="n">
        <f aca="false">INDEX(Einstellungen!$B$27:$B$50,18)</f>
        <v>1.1</v>
      </c>
      <c r="J5659" s="29" t="n">
        <f aca="false">F5659*I5659</f>
        <v>22.233365</v>
      </c>
    </row>
    <row r="5660" customFormat="false" ht="15" hidden="false" customHeight="false" outlineLevel="0" collapsed="false">
      <c r="A5660" s="28" t="n">
        <v>45816</v>
      </c>
      <c r="B5660" s="21" t="s">
        <v>130</v>
      </c>
      <c r="C5660" s="21" t="s">
        <v>139</v>
      </c>
      <c r="D5660" s="29" t="n">
        <v>-0.01</v>
      </c>
      <c r="E5660" s="29" t="n">
        <f aca="false">D5660/10</f>
        <v>-0.001</v>
      </c>
      <c r="F5660" s="29" t="n">
        <f aca="false">(E5660+Einstellungen!$B$20)*(1+Einstellungen!$B$10)</f>
        <v>22.19945</v>
      </c>
      <c r="G5660" s="21" t="str">
        <f aca="false">IF(F5660&lt;Einstellungen!$B$5,"ja","nein")</f>
        <v>ja</v>
      </c>
      <c r="H5660" s="21" t="s">
        <v>21</v>
      </c>
      <c r="I5660" s="29" t="n">
        <f aca="false">INDEX(Einstellungen!$B$27:$B$50,19)</f>
        <v>1.35</v>
      </c>
      <c r="J5660" s="29" t="n">
        <f aca="false">F5660*I5660</f>
        <v>29.9692575</v>
      </c>
    </row>
    <row r="5661" customFormat="false" ht="15" hidden="false" customHeight="false" outlineLevel="0" collapsed="false">
      <c r="A5661" s="28" t="n">
        <v>45816</v>
      </c>
      <c r="B5661" s="21" t="s">
        <v>131</v>
      </c>
      <c r="C5661" s="21" t="s">
        <v>139</v>
      </c>
      <c r="D5661" s="29" t="n">
        <v>39.65</v>
      </c>
      <c r="E5661" s="29" t="n">
        <f aca="false">D5661/10</f>
        <v>3.965</v>
      </c>
      <c r="F5661" s="29" t="n">
        <f aca="false">(E5661+Einstellungen!$B$20)*(1+Einstellungen!$B$10)</f>
        <v>26.91899</v>
      </c>
      <c r="G5661" s="21" t="str">
        <f aca="false">IF(F5661&lt;Einstellungen!$B$5,"ja","nein")</f>
        <v>ja</v>
      </c>
      <c r="H5661" s="21" t="s">
        <v>21</v>
      </c>
      <c r="I5661" s="29" t="n">
        <f aca="false">INDEX(Einstellungen!$B$27:$B$50,20)</f>
        <v>1.45</v>
      </c>
      <c r="J5661" s="29" t="n">
        <f aca="false">F5661*I5661</f>
        <v>39.0325355</v>
      </c>
    </row>
    <row r="5662" customFormat="false" ht="15" hidden="false" customHeight="false" outlineLevel="0" collapsed="false">
      <c r="A5662" s="28" t="n">
        <v>45816</v>
      </c>
      <c r="B5662" s="21" t="s">
        <v>132</v>
      </c>
      <c r="C5662" s="21" t="s">
        <v>139</v>
      </c>
      <c r="D5662" s="29" t="n">
        <v>60.88</v>
      </c>
      <c r="E5662" s="29" t="n">
        <f aca="false">D5662/10</f>
        <v>6.088</v>
      </c>
      <c r="F5662" s="29" t="n">
        <f aca="false">(E5662+Einstellungen!$B$20)*(1+Einstellungen!$B$10)</f>
        <v>29.44536</v>
      </c>
      <c r="G5662" s="21" t="str">
        <f aca="false">IF(F5662&lt;Einstellungen!$B$5,"ja","nein")</f>
        <v>nein</v>
      </c>
      <c r="H5662" s="21" t="s">
        <v>21</v>
      </c>
      <c r="I5662" s="29" t="n">
        <f aca="false">INDEX(Einstellungen!$B$27:$B$50,21)</f>
        <v>1.4</v>
      </c>
      <c r="J5662" s="29" t="n">
        <f aca="false">F5662*I5662</f>
        <v>41.223504</v>
      </c>
    </row>
    <row r="5663" customFormat="false" ht="15" hidden="false" customHeight="false" outlineLevel="0" collapsed="false">
      <c r="A5663" s="28" t="n">
        <v>45816</v>
      </c>
      <c r="B5663" s="21" t="s">
        <v>133</v>
      </c>
      <c r="C5663" s="21" t="s">
        <v>139</v>
      </c>
      <c r="D5663" s="29" t="n">
        <v>69.55</v>
      </c>
      <c r="E5663" s="29" t="n">
        <f aca="false">D5663/10</f>
        <v>6.955</v>
      </c>
      <c r="F5663" s="29" t="n">
        <f aca="false">(E5663+Einstellungen!$B$20)*(1+Einstellungen!$B$10)</f>
        <v>30.47709</v>
      </c>
      <c r="G5663" s="21" t="str">
        <f aca="false">IF(F5663&lt;Einstellungen!$B$5,"ja","nein")</f>
        <v>nein</v>
      </c>
      <c r="H5663" s="21" t="s">
        <v>21</v>
      </c>
      <c r="I5663" s="29" t="n">
        <f aca="false">INDEX(Einstellungen!$B$27:$B$50,22)</f>
        <v>1.25</v>
      </c>
      <c r="J5663" s="29" t="n">
        <f aca="false">F5663*I5663</f>
        <v>38.0963625</v>
      </c>
    </row>
    <row r="5664" customFormat="false" ht="15" hidden="false" customHeight="false" outlineLevel="0" collapsed="false">
      <c r="A5664" s="28" t="n">
        <v>45816</v>
      </c>
      <c r="B5664" s="21" t="s">
        <v>134</v>
      </c>
      <c r="C5664" s="21" t="s">
        <v>139</v>
      </c>
      <c r="D5664" s="29" t="n">
        <v>65.07</v>
      </c>
      <c r="E5664" s="29" t="n">
        <f aca="false">D5664/10</f>
        <v>6.507</v>
      </c>
      <c r="F5664" s="29" t="n">
        <f aca="false">(E5664+Einstellungen!$B$20)*(1+Einstellungen!$B$10)</f>
        <v>29.94397</v>
      </c>
      <c r="G5664" s="21" t="str">
        <f aca="false">IF(F5664&lt;Einstellungen!$B$5,"ja","nein")</f>
        <v>nein</v>
      </c>
      <c r="H5664" s="21" t="s">
        <v>21</v>
      </c>
      <c r="I5664" s="29" t="n">
        <f aca="false">INDEX(Einstellungen!$B$27:$B$50,23)</f>
        <v>1.05</v>
      </c>
      <c r="J5664" s="29" t="n">
        <f aca="false">F5664*I5664</f>
        <v>31.4411685</v>
      </c>
    </row>
    <row r="5665" customFormat="false" ht="15" hidden="false" customHeight="false" outlineLevel="0" collapsed="false">
      <c r="A5665" s="28" t="n">
        <v>45816</v>
      </c>
      <c r="B5665" s="21" t="s">
        <v>135</v>
      </c>
      <c r="C5665" s="21" t="s">
        <v>139</v>
      </c>
      <c r="D5665" s="29" t="n">
        <v>51.13</v>
      </c>
      <c r="E5665" s="29" t="n">
        <f aca="false">D5665/10</f>
        <v>5.113</v>
      </c>
      <c r="F5665" s="29" t="n">
        <f aca="false">(E5665+Einstellungen!$B$20)*(1+Einstellungen!$B$10)</f>
        <v>28.28511</v>
      </c>
      <c r="G5665" s="21" t="str">
        <f aca="false">IF(F5665&lt;Einstellungen!$B$5,"ja","nein")</f>
        <v>ja</v>
      </c>
      <c r="H5665" s="21" t="s">
        <v>21</v>
      </c>
      <c r="I5665" s="29" t="n">
        <f aca="false">INDEX(Einstellungen!$B$27:$B$50,24)</f>
        <v>0.8</v>
      </c>
      <c r="J5665" s="29" t="n">
        <f aca="false">F5665*I5665</f>
        <v>22.628088</v>
      </c>
    </row>
    <row r="5666" customFormat="false" ht="15" hidden="false" customHeight="false" outlineLevel="0" collapsed="false">
      <c r="A5666" s="28" t="n">
        <v>45817</v>
      </c>
      <c r="B5666" s="21" t="s">
        <v>111</v>
      </c>
      <c r="C5666" s="21" t="s">
        <v>140</v>
      </c>
      <c r="D5666" s="29" t="n">
        <v>4.8</v>
      </c>
      <c r="E5666" s="29" t="n">
        <f aca="false">D5666/10</f>
        <v>0.48</v>
      </c>
      <c r="F5666" s="29" t="n">
        <f aca="false">(E5666+Einstellungen!$B$20)*(1+Einstellungen!$B$10)</f>
        <v>22.77184</v>
      </c>
      <c r="G5666" s="21" t="str">
        <f aca="false">IF(F5666&lt;Einstellungen!$B$5,"ja","nein")</f>
        <v>ja</v>
      </c>
      <c r="H5666" s="21" t="s">
        <v>21</v>
      </c>
      <c r="I5666" s="29" t="n">
        <f aca="false">INDEX(Einstellungen!$B$27:$B$50,1)</f>
        <v>0.6</v>
      </c>
      <c r="J5666" s="29" t="n">
        <f aca="false">F5666*I5666</f>
        <v>13.663104</v>
      </c>
    </row>
    <row r="5667" customFormat="false" ht="15" hidden="false" customHeight="false" outlineLevel="0" collapsed="false">
      <c r="A5667" s="28" t="n">
        <v>45817</v>
      </c>
      <c r="B5667" s="21" t="s">
        <v>113</v>
      </c>
      <c r="C5667" s="21" t="s">
        <v>140</v>
      </c>
      <c r="D5667" s="29" t="n">
        <v>4.15</v>
      </c>
      <c r="E5667" s="29" t="n">
        <f aca="false">D5667/10</f>
        <v>0.415</v>
      </c>
      <c r="F5667" s="29" t="n">
        <f aca="false">(E5667+Einstellungen!$B$20)*(1+Einstellungen!$B$10)</f>
        <v>22.69449</v>
      </c>
      <c r="G5667" s="21" t="str">
        <f aca="false">IF(F5667&lt;Einstellungen!$B$5,"ja","nein")</f>
        <v>ja</v>
      </c>
      <c r="H5667" s="21" t="s">
        <v>21</v>
      </c>
      <c r="I5667" s="29" t="n">
        <f aca="false">INDEX(Einstellungen!$B$27:$B$50,2)</f>
        <v>0.5</v>
      </c>
      <c r="J5667" s="29" t="n">
        <f aca="false">F5667*I5667</f>
        <v>11.347245</v>
      </c>
    </row>
    <row r="5668" customFormat="false" ht="15" hidden="false" customHeight="false" outlineLevel="0" collapsed="false">
      <c r="A5668" s="28" t="n">
        <v>45817</v>
      </c>
      <c r="B5668" s="21" t="s">
        <v>114</v>
      </c>
      <c r="C5668" s="21" t="s">
        <v>140</v>
      </c>
      <c r="D5668" s="29" t="n">
        <v>4.19</v>
      </c>
      <c r="E5668" s="29" t="n">
        <f aca="false">D5668/10</f>
        <v>0.419</v>
      </c>
      <c r="F5668" s="29" t="n">
        <f aca="false">(E5668+Einstellungen!$B$20)*(1+Einstellungen!$B$10)</f>
        <v>22.69925</v>
      </c>
      <c r="G5668" s="21" t="str">
        <f aca="false">IF(F5668&lt;Einstellungen!$B$5,"ja","nein")</f>
        <v>ja</v>
      </c>
      <c r="H5668" s="21" t="s">
        <v>21</v>
      </c>
      <c r="I5668" s="29" t="n">
        <f aca="false">INDEX(Einstellungen!$B$27:$B$50,3)</f>
        <v>0.45</v>
      </c>
      <c r="J5668" s="29" t="n">
        <f aca="false">F5668*I5668</f>
        <v>10.2146625</v>
      </c>
    </row>
    <row r="5669" customFormat="false" ht="15" hidden="false" customHeight="false" outlineLevel="0" collapsed="false">
      <c r="A5669" s="28" t="n">
        <v>45817</v>
      </c>
      <c r="B5669" s="21" t="s">
        <v>115</v>
      </c>
      <c r="C5669" s="21" t="s">
        <v>140</v>
      </c>
      <c r="D5669" s="29" t="n">
        <v>4.27</v>
      </c>
      <c r="E5669" s="29" t="n">
        <f aca="false">D5669/10</f>
        <v>0.427</v>
      </c>
      <c r="F5669" s="29" t="n">
        <f aca="false">(E5669+Einstellungen!$B$20)*(1+Einstellungen!$B$10)</f>
        <v>22.70877</v>
      </c>
      <c r="G5669" s="21" t="str">
        <f aca="false">IF(F5669&lt;Einstellungen!$B$5,"ja","nein")</f>
        <v>ja</v>
      </c>
      <c r="H5669" s="21" t="s">
        <v>21</v>
      </c>
      <c r="I5669" s="29" t="n">
        <f aca="false">INDEX(Einstellungen!$B$27:$B$50,4)</f>
        <v>0.45</v>
      </c>
      <c r="J5669" s="29" t="n">
        <f aca="false">F5669*I5669</f>
        <v>10.2189465</v>
      </c>
    </row>
    <row r="5670" customFormat="false" ht="15" hidden="false" customHeight="false" outlineLevel="0" collapsed="false">
      <c r="A5670" s="28" t="n">
        <v>45817</v>
      </c>
      <c r="B5670" s="21" t="s">
        <v>116</v>
      </c>
      <c r="C5670" s="21" t="s">
        <v>140</v>
      </c>
      <c r="D5670" s="29" t="n">
        <v>13.42</v>
      </c>
      <c r="E5670" s="29" t="n">
        <f aca="false">D5670/10</f>
        <v>1.342</v>
      </c>
      <c r="F5670" s="29" t="n">
        <f aca="false">(E5670+Einstellungen!$B$20)*(1+Einstellungen!$B$10)</f>
        <v>23.79762</v>
      </c>
      <c r="G5670" s="21" t="str">
        <f aca="false">IF(F5670&lt;Einstellungen!$B$5,"ja","nein")</f>
        <v>ja</v>
      </c>
      <c r="H5670" s="21" t="s">
        <v>21</v>
      </c>
      <c r="I5670" s="29" t="n">
        <f aca="false">INDEX(Einstellungen!$B$27:$B$50,5)</f>
        <v>0.45</v>
      </c>
      <c r="J5670" s="29" t="n">
        <f aca="false">F5670*I5670</f>
        <v>10.708929</v>
      </c>
    </row>
    <row r="5671" customFormat="false" ht="15" hidden="false" customHeight="false" outlineLevel="0" collapsed="false">
      <c r="A5671" s="28" t="n">
        <v>45817</v>
      </c>
      <c r="B5671" s="21" t="s">
        <v>117</v>
      </c>
      <c r="C5671" s="21" t="s">
        <v>140</v>
      </c>
      <c r="D5671" s="29" t="n">
        <v>32.2</v>
      </c>
      <c r="E5671" s="29" t="n">
        <f aca="false">D5671/10</f>
        <v>3.22</v>
      </c>
      <c r="F5671" s="29" t="n">
        <f aca="false">(E5671+Einstellungen!$B$20)*(1+Einstellungen!$B$10)</f>
        <v>26.03244</v>
      </c>
      <c r="G5671" s="21" t="str">
        <f aca="false">IF(F5671&lt;Einstellungen!$B$5,"ja","nein")</f>
        <v>ja</v>
      </c>
      <c r="H5671" s="21" t="s">
        <v>21</v>
      </c>
      <c r="I5671" s="29" t="n">
        <f aca="false">INDEX(Einstellungen!$B$27:$B$50,6)</f>
        <v>0.5</v>
      </c>
      <c r="J5671" s="29" t="n">
        <f aca="false">F5671*I5671</f>
        <v>13.01622</v>
      </c>
    </row>
    <row r="5672" customFormat="false" ht="15" hidden="false" customHeight="false" outlineLevel="0" collapsed="false">
      <c r="A5672" s="28" t="n">
        <v>45817</v>
      </c>
      <c r="B5672" s="21" t="s">
        <v>118</v>
      </c>
      <c r="C5672" s="21" t="s">
        <v>140</v>
      </c>
      <c r="D5672" s="29" t="n">
        <v>44.97</v>
      </c>
      <c r="E5672" s="29" t="n">
        <f aca="false">D5672/10</f>
        <v>4.497</v>
      </c>
      <c r="F5672" s="29" t="n">
        <f aca="false">(E5672+Einstellungen!$B$20)*(1+Einstellungen!$B$10)</f>
        <v>27.55207</v>
      </c>
      <c r="G5672" s="21" t="str">
        <f aca="false">IF(F5672&lt;Einstellungen!$B$5,"ja","nein")</f>
        <v>ja</v>
      </c>
      <c r="H5672" s="21" t="s">
        <v>21</v>
      </c>
      <c r="I5672" s="29" t="n">
        <f aca="false">INDEX(Einstellungen!$B$27:$B$50,7)</f>
        <v>0.7</v>
      </c>
      <c r="J5672" s="29" t="n">
        <f aca="false">F5672*I5672</f>
        <v>19.286449</v>
      </c>
    </row>
    <row r="5673" customFormat="false" ht="15" hidden="false" customHeight="false" outlineLevel="0" collapsed="false">
      <c r="A5673" s="28" t="n">
        <v>45817</v>
      </c>
      <c r="B5673" s="21" t="s">
        <v>119</v>
      </c>
      <c r="C5673" s="21" t="s">
        <v>140</v>
      </c>
      <c r="D5673" s="29" t="n">
        <v>40.04</v>
      </c>
      <c r="E5673" s="29" t="n">
        <f aca="false">D5673/10</f>
        <v>4.004</v>
      </c>
      <c r="F5673" s="29" t="n">
        <f aca="false">(E5673+Einstellungen!$B$20)*(1+Einstellungen!$B$10)</f>
        <v>26.9654</v>
      </c>
      <c r="G5673" s="21" t="str">
        <f aca="false">IF(F5673&lt;Einstellungen!$B$5,"ja","nein")</f>
        <v>ja</v>
      </c>
      <c r="H5673" s="21" t="s">
        <v>21</v>
      </c>
      <c r="I5673" s="29" t="n">
        <f aca="false">INDEX(Einstellungen!$B$27:$B$50,8)</f>
        <v>0.95</v>
      </c>
      <c r="J5673" s="29" t="n">
        <f aca="false">F5673*I5673</f>
        <v>25.61713</v>
      </c>
    </row>
    <row r="5674" customFormat="false" ht="15" hidden="false" customHeight="false" outlineLevel="0" collapsed="false">
      <c r="A5674" s="28" t="n">
        <v>45817</v>
      </c>
      <c r="B5674" s="21" t="s">
        <v>120</v>
      </c>
      <c r="C5674" s="21" t="s">
        <v>140</v>
      </c>
      <c r="D5674" s="29" t="n">
        <v>2.97</v>
      </c>
      <c r="E5674" s="29" t="n">
        <f aca="false">D5674/10</f>
        <v>0.297</v>
      </c>
      <c r="F5674" s="29" t="n">
        <f aca="false">(E5674+Einstellungen!$B$20)*(1+Einstellungen!$B$10)</f>
        <v>22.55407</v>
      </c>
      <c r="G5674" s="21" t="str">
        <f aca="false">IF(F5674&lt;Einstellungen!$B$5,"ja","nein")</f>
        <v>ja</v>
      </c>
      <c r="H5674" s="21" t="s">
        <v>21</v>
      </c>
      <c r="I5674" s="29" t="n">
        <f aca="false">INDEX(Einstellungen!$B$27:$B$50,9)</f>
        <v>1.05</v>
      </c>
      <c r="J5674" s="29" t="n">
        <f aca="false">F5674*I5674</f>
        <v>23.6817735</v>
      </c>
    </row>
    <row r="5675" customFormat="false" ht="15" hidden="false" customHeight="false" outlineLevel="0" collapsed="false">
      <c r="A5675" s="28" t="n">
        <v>45817</v>
      </c>
      <c r="B5675" s="21" t="s">
        <v>121</v>
      </c>
      <c r="C5675" s="21" t="s">
        <v>140</v>
      </c>
      <c r="D5675" s="29" t="n">
        <v>-0.62</v>
      </c>
      <c r="E5675" s="29" t="n">
        <f aca="false">D5675/10</f>
        <v>-0.062</v>
      </c>
      <c r="F5675" s="29" t="n">
        <f aca="false">(E5675+Einstellungen!$B$20)*(1+Einstellungen!$B$10)</f>
        <v>22.12686</v>
      </c>
      <c r="G5675" s="21" t="str">
        <f aca="false">IF(F5675&lt;Einstellungen!$B$5,"ja","nein")</f>
        <v>ja</v>
      </c>
      <c r="H5675" s="21" t="s">
        <v>21</v>
      </c>
      <c r="I5675" s="29" t="n">
        <f aca="false">INDEX(Einstellungen!$B$27:$B$50,10)</f>
        <v>1.05</v>
      </c>
      <c r="J5675" s="29" t="n">
        <f aca="false">F5675*I5675</f>
        <v>23.233203</v>
      </c>
    </row>
    <row r="5676" customFormat="false" ht="15" hidden="false" customHeight="false" outlineLevel="0" collapsed="false">
      <c r="A5676" s="28" t="n">
        <v>45817</v>
      </c>
      <c r="B5676" s="21" t="s">
        <v>122</v>
      </c>
      <c r="C5676" s="21" t="s">
        <v>140</v>
      </c>
      <c r="D5676" s="29" t="n">
        <v>-1.14</v>
      </c>
      <c r="E5676" s="29" t="n">
        <f aca="false">D5676/10</f>
        <v>-0.114</v>
      </c>
      <c r="F5676" s="29" t="n">
        <f aca="false">(E5676+Einstellungen!$B$20)*(1+Einstellungen!$B$10)</f>
        <v>22.06498</v>
      </c>
      <c r="G5676" s="21" t="str">
        <f aca="false">IF(F5676&lt;Einstellungen!$B$5,"ja","nein")</f>
        <v>ja</v>
      </c>
      <c r="H5676" s="21" t="s">
        <v>21</v>
      </c>
      <c r="I5676" s="29" t="n">
        <f aca="false">INDEX(Einstellungen!$B$27:$B$50,11)</f>
        <v>1.05</v>
      </c>
      <c r="J5676" s="29" t="n">
        <f aca="false">F5676*I5676</f>
        <v>23.168229</v>
      </c>
    </row>
    <row r="5677" customFormat="false" ht="15" hidden="false" customHeight="false" outlineLevel="0" collapsed="false">
      <c r="A5677" s="28" t="n">
        <v>45817</v>
      </c>
      <c r="B5677" s="21" t="s">
        <v>123</v>
      </c>
      <c r="C5677" s="21" t="s">
        <v>140</v>
      </c>
      <c r="D5677" s="29" t="n">
        <v>-4.14</v>
      </c>
      <c r="E5677" s="29" t="n">
        <f aca="false">D5677/10</f>
        <v>-0.414</v>
      </c>
      <c r="F5677" s="29" t="n">
        <f aca="false">(E5677+Einstellungen!$B$20)*(1+Einstellungen!$B$10)</f>
        <v>21.70798</v>
      </c>
      <c r="G5677" s="21" t="str">
        <f aca="false">IF(F5677&lt;Einstellungen!$B$5,"ja","nein")</f>
        <v>ja</v>
      </c>
      <c r="H5677" s="21" t="s">
        <v>21</v>
      </c>
      <c r="I5677" s="29" t="n">
        <f aca="false">INDEX(Einstellungen!$B$27:$B$50,12)</f>
        <v>1.1</v>
      </c>
      <c r="J5677" s="29" t="n">
        <f aca="false">F5677*I5677</f>
        <v>23.878778</v>
      </c>
    </row>
    <row r="5678" customFormat="false" ht="15" hidden="false" customHeight="false" outlineLevel="0" collapsed="false">
      <c r="A5678" s="28" t="n">
        <v>45817</v>
      </c>
      <c r="B5678" s="21" t="s">
        <v>124</v>
      </c>
      <c r="C5678" s="21" t="s">
        <v>140</v>
      </c>
      <c r="D5678" s="29" t="n">
        <v>-10</v>
      </c>
      <c r="E5678" s="29" t="n">
        <f aca="false">D5678/10</f>
        <v>-1</v>
      </c>
      <c r="F5678" s="29" t="n">
        <f aca="false">(E5678+Einstellungen!$B$20)*(1+Einstellungen!$B$10)</f>
        <v>21.01064</v>
      </c>
      <c r="G5678" s="21" t="str">
        <f aca="false">IF(F5678&lt;Einstellungen!$B$5,"ja","nein")</f>
        <v>ja</v>
      </c>
      <c r="H5678" s="21" t="s">
        <v>21</v>
      </c>
      <c r="I5678" s="29" t="n">
        <f aca="false">INDEX(Einstellungen!$B$27:$B$50,13)</f>
        <v>1.2</v>
      </c>
      <c r="J5678" s="29" t="n">
        <f aca="false">F5678*I5678</f>
        <v>25.212768</v>
      </c>
    </row>
    <row r="5679" customFormat="false" ht="15" hidden="false" customHeight="false" outlineLevel="0" collapsed="false">
      <c r="A5679" s="28" t="n">
        <v>45817</v>
      </c>
      <c r="B5679" s="21" t="s">
        <v>125</v>
      </c>
      <c r="C5679" s="21" t="s">
        <v>140</v>
      </c>
      <c r="D5679" s="29" t="n">
        <v>-19.33</v>
      </c>
      <c r="E5679" s="29" t="n">
        <f aca="false">D5679/10</f>
        <v>-1.933</v>
      </c>
      <c r="F5679" s="29" t="n">
        <f aca="false">(E5679+Einstellungen!$B$20)*(1+Einstellungen!$B$10)</f>
        <v>19.90037</v>
      </c>
      <c r="G5679" s="21" t="str">
        <f aca="false">IF(F5679&lt;Einstellungen!$B$5,"ja","nein")</f>
        <v>ja</v>
      </c>
      <c r="H5679" s="21" t="s">
        <v>21</v>
      </c>
      <c r="I5679" s="29" t="n">
        <f aca="false">INDEX(Einstellungen!$B$27:$B$50,14)</f>
        <v>1.15</v>
      </c>
      <c r="J5679" s="29" t="n">
        <f aca="false">F5679*I5679</f>
        <v>22.8854255</v>
      </c>
    </row>
    <row r="5680" customFormat="false" ht="15" hidden="false" customHeight="false" outlineLevel="0" collapsed="false">
      <c r="A5680" s="28" t="n">
        <v>45817</v>
      </c>
      <c r="B5680" s="21" t="s">
        <v>126</v>
      </c>
      <c r="C5680" s="21" t="s">
        <v>140</v>
      </c>
      <c r="D5680" s="29" t="n">
        <v>-15.76</v>
      </c>
      <c r="E5680" s="29" t="n">
        <f aca="false">D5680/10</f>
        <v>-1.576</v>
      </c>
      <c r="F5680" s="29" t="n">
        <f aca="false">(E5680+Einstellungen!$B$20)*(1+Einstellungen!$B$10)</f>
        <v>20.3252</v>
      </c>
      <c r="G5680" s="21" t="str">
        <f aca="false">IF(F5680&lt;Einstellungen!$B$5,"ja","nein")</f>
        <v>ja</v>
      </c>
      <c r="H5680" s="21" t="s">
        <v>21</v>
      </c>
      <c r="I5680" s="29" t="n">
        <f aca="false">INDEX(Einstellungen!$B$27:$B$50,15)</f>
        <v>1</v>
      </c>
      <c r="J5680" s="29" t="n">
        <f aca="false">F5680*I5680</f>
        <v>20.3252</v>
      </c>
    </row>
    <row r="5681" customFormat="false" ht="15" hidden="false" customHeight="false" outlineLevel="0" collapsed="false">
      <c r="A5681" s="28" t="n">
        <v>45817</v>
      </c>
      <c r="B5681" s="21" t="s">
        <v>127</v>
      </c>
      <c r="C5681" s="21" t="s">
        <v>140</v>
      </c>
      <c r="D5681" s="29" t="n">
        <v>-4.5</v>
      </c>
      <c r="E5681" s="29" t="n">
        <f aca="false">D5681/10</f>
        <v>-0.45</v>
      </c>
      <c r="F5681" s="29" t="n">
        <f aca="false">(E5681+Einstellungen!$B$20)*(1+Einstellungen!$B$10)</f>
        <v>21.66514</v>
      </c>
      <c r="G5681" s="21" t="str">
        <f aca="false">IF(F5681&lt;Einstellungen!$B$5,"ja","nein")</f>
        <v>ja</v>
      </c>
      <c r="H5681" s="21" t="s">
        <v>21</v>
      </c>
      <c r="I5681" s="29" t="n">
        <f aca="false">INDEX(Einstellungen!$B$27:$B$50,16)</f>
        <v>0.95</v>
      </c>
      <c r="J5681" s="29" t="n">
        <f aca="false">F5681*I5681</f>
        <v>20.581883</v>
      </c>
    </row>
    <row r="5682" customFormat="false" ht="15" hidden="false" customHeight="false" outlineLevel="0" collapsed="false">
      <c r="A5682" s="28" t="n">
        <v>45817</v>
      </c>
      <c r="B5682" s="21" t="s">
        <v>128</v>
      </c>
      <c r="C5682" s="21" t="s">
        <v>140</v>
      </c>
      <c r="D5682" s="29" t="n">
        <v>-1</v>
      </c>
      <c r="E5682" s="29" t="n">
        <f aca="false">D5682/10</f>
        <v>-0.1</v>
      </c>
      <c r="F5682" s="29" t="n">
        <f aca="false">(E5682+Einstellungen!$B$20)*(1+Einstellungen!$B$10)</f>
        <v>22.08164</v>
      </c>
      <c r="G5682" s="21" t="str">
        <f aca="false">IF(F5682&lt;Einstellungen!$B$5,"ja","nein")</f>
        <v>ja</v>
      </c>
      <c r="H5682" s="21" t="s">
        <v>21</v>
      </c>
      <c r="I5682" s="29" t="n">
        <f aca="false">INDEX(Einstellungen!$B$27:$B$50,17)</f>
        <v>0.95</v>
      </c>
      <c r="J5682" s="29" t="n">
        <f aca="false">F5682*I5682</f>
        <v>20.977558</v>
      </c>
    </row>
    <row r="5683" customFormat="false" ht="15" hidden="false" customHeight="false" outlineLevel="0" collapsed="false">
      <c r="A5683" s="28" t="n">
        <v>45817</v>
      </c>
      <c r="B5683" s="21" t="s">
        <v>129</v>
      </c>
      <c r="C5683" s="21" t="s">
        <v>140</v>
      </c>
      <c r="D5683" s="29" t="n">
        <v>0.09</v>
      </c>
      <c r="E5683" s="29" t="n">
        <f aca="false">D5683/10</f>
        <v>0.009</v>
      </c>
      <c r="F5683" s="29" t="n">
        <f aca="false">(E5683+Einstellungen!$B$20)*(1+Einstellungen!$B$10)</f>
        <v>22.21135</v>
      </c>
      <c r="G5683" s="21" t="str">
        <f aca="false">IF(F5683&lt;Einstellungen!$B$5,"ja","nein")</f>
        <v>ja</v>
      </c>
      <c r="H5683" s="21" t="s">
        <v>21</v>
      </c>
      <c r="I5683" s="29" t="n">
        <f aca="false">INDEX(Einstellungen!$B$27:$B$50,18)</f>
        <v>1.1</v>
      </c>
      <c r="J5683" s="29" t="n">
        <f aca="false">F5683*I5683</f>
        <v>24.432485</v>
      </c>
    </row>
    <row r="5684" customFormat="false" ht="15" hidden="false" customHeight="false" outlineLevel="0" collapsed="false">
      <c r="A5684" s="28" t="n">
        <v>45817</v>
      </c>
      <c r="B5684" s="21" t="s">
        <v>130</v>
      </c>
      <c r="C5684" s="21" t="s">
        <v>140</v>
      </c>
      <c r="D5684" s="29" t="n">
        <v>69.54</v>
      </c>
      <c r="E5684" s="29" t="n">
        <f aca="false">D5684/10</f>
        <v>6.954</v>
      </c>
      <c r="F5684" s="29" t="n">
        <f aca="false">(E5684+Einstellungen!$B$20)*(1+Einstellungen!$B$10)</f>
        <v>30.4759</v>
      </c>
      <c r="G5684" s="21" t="str">
        <f aca="false">IF(F5684&lt;Einstellungen!$B$5,"ja","nein")</f>
        <v>nein</v>
      </c>
      <c r="H5684" s="21" t="s">
        <v>21</v>
      </c>
      <c r="I5684" s="29" t="n">
        <f aca="false">INDEX(Einstellungen!$B$27:$B$50,19)</f>
        <v>1.35</v>
      </c>
      <c r="J5684" s="29" t="n">
        <f aca="false">F5684*I5684</f>
        <v>41.142465</v>
      </c>
    </row>
    <row r="5685" customFormat="false" ht="15" hidden="false" customHeight="false" outlineLevel="0" collapsed="false">
      <c r="A5685" s="28" t="n">
        <v>45817</v>
      </c>
      <c r="B5685" s="21" t="s">
        <v>131</v>
      </c>
      <c r="C5685" s="21" t="s">
        <v>140</v>
      </c>
      <c r="D5685" s="29" t="n">
        <v>117.79</v>
      </c>
      <c r="E5685" s="29" t="n">
        <f aca="false">D5685/10</f>
        <v>11.779</v>
      </c>
      <c r="F5685" s="29" t="n">
        <f aca="false">(E5685+Einstellungen!$B$20)*(1+Einstellungen!$B$10)</f>
        <v>36.21765</v>
      </c>
      <c r="G5685" s="21" t="str">
        <f aca="false">IF(F5685&lt;Einstellungen!$B$5,"ja","nein")</f>
        <v>nein</v>
      </c>
      <c r="H5685" s="21" t="s">
        <v>21</v>
      </c>
      <c r="I5685" s="29" t="n">
        <f aca="false">INDEX(Einstellungen!$B$27:$B$50,20)</f>
        <v>1.45</v>
      </c>
      <c r="J5685" s="29" t="n">
        <f aca="false">F5685*I5685</f>
        <v>52.5155925</v>
      </c>
    </row>
    <row r="5686" customFormat="false" ht="15" hidden="false" customHeight="false" outlineLevel="0" collapsed="false">
      <c r="A5686" s="28" t="n">
        <v>45817</v>
      </c>
      <c r="B5686" s="21" t="s">
        <v>132</v>
      </c>
      <c r="C5686" s="21" t="s">
        <v>140</v>
      </c>
      <c r="D5686" s="29" t="n">
        <v>141.4</v>
      </c>
      <c r="E5686" s="29" t="n">
        <f aca="false">D5686/10</f>
        <v>14.14</v>
      </c>
      <c r="F5686" s="29" t="n">
        <f aca="false">(E5686+Einstellungen!$B$20)*(1+Einstellungen!$B$10)</f>
        <v>39.02724</v>
      </c>
      <c r="G5686" s="21" t="str">
        <f aca="false">IF(F5686&lt;Einstellungen!$B$5,"ja","nein")</f>
        <v>nein</v>
      </c>
      <c r="H5686" s="21" t="s">
        <v>21</v>
      </c>
      <c r="I5686" s="29" t="n">
        <f aca="false">INDEX(Einstellungen!$B$27:$B$50,21)</f>
        <v>1.4</v>
      </c>
      <c r="J5686" s="29" t="n">
        <f aca="false">F5686*I5686</f>
        <v>54.638136</v>
      </c>
    </row>
    <row r="5687" customFormat="false" ht="15" hidden="false" customHeight="false" outlineLevel="0" collapsed="false">
      <c r="A5687" s="28" t="n">
        <v>45817</v>
      </c>
      <c r="B5687" s="21" t="s">
        <v>133</v>
      </c>
      <c r="C5687" s="21" t="s">
        <v>140</v>
      </c>
      <c r="D5687" s="29" t="n">
        <v>148.42</v>
      </c>
      <c r="E5687" s="29" t="n">
        <f aca="false">D5687/10</f>
        <v>14.842</v>
      </c>
      <c r="F5687" s="29" t="n">
        <f aca="false">(E5687+Einstellungen!$B$20)*(1+Einstellungen!$B$10)</f>
        <v>39.86262</v>
      </c>
      <c r="G5687" s="21" t="str">
        <f aca="false">IF(F5687&lt;Einstellungen!$B$5,"ja","nein")</f>
        <v>nein</v>
      </c>
      <c r="H5687" s="21" t="s">
        <v>21</v>
      </c>
      <c r="I5687" s="29" t="n">
        <f aca="false">INDEX(Einstellungen!$B$27:$B$50,22)</f>
        <v>1.25</v>
      </c>
      <c r="J5687" s="29" t="n">
        <f aca="false">F5687*I5687</f>
        <v>49.828275</v>
      </c>
    </row>
    <row r="5688" customFormat="false" ht="15" hidden="false" customHeight="false" outlineLevel="0" collapsed="false">
      <c r="A5688" s="28" t="n">
        <v>45817</v>
      </c>
      <c r="B5688" s="21" t="s">
        <v>134</v>
      </c>
      <c r="C5688" s="21" t="s">
        <v>140</v>
      </c>
      <c r="D5688" s="29" t="n">
        <v>126.52</v>
      </c>
      <c r="E5688" s="29" t="n">
        <f aca="false">D5688/10</f>
        <v>12.652</v>
      </c>
      <c r="F5688" s="29" t="n">
        <f aca="false">(E5688+Einstellungen!$B$20)*(1+Einstellungen!$B$10)</f>
        <v>37.25652</v>
      </c>
      <c r="G5688" s="21" t="str">
        <f aca="false">IF(F5688&lt;Einstellungen!$B$5,"ja","nein")</f>
        <v>nein</v>
      </c>
      <c r="H5688" s="21" t="s">
        <v>21</v>
      </c>
      <c r="I5688" s="29" t="n">
        <f aca="false">INDEX(Einstellungen!$B$27:$B$50,23)</f>
        <v>1.05</v>
      </c>
      <c r="J5688" s="29" t="n">
        <f aca="false">F5688*I5688</f>
        <v>39.119346</v>
      </c>
    </row>
    <row r="5689" customFormat="false" ht="15" hidden="false" customHeight="false" outlineLevel="0" collapsed="false">
      <c r="A5689" s="28" t="n">
        <v>45817</v>
      </c>
      <c r="B5689" s="21" t="s">
        <v>135</v>
      </c>
      <c r="C5689" s="21" t="s">
        <v>140</v>
      </c>
      <c r="D5689" s="29" t="n">
        <v>101.19</v>
      </c>
      <c r="E5689" s="29" t="n">
        <f aca="false">D5689/10</f>
        <v>10.119</v>
      </c>
      <c r="F5689" s="29" t="n">
        <f aca="false">(E5689+Einstellungen!$B$20)*(1+Einstellungen!$B$10)</f>
        <v>34.24225</v>
      </c>
      <c r="G5689" s="21" t="str">
        <f aca="false">IF(F5689&lt;Einstellungen!$B$5,"ja","nein")</f>
        <v>nein</v>
      </c>
      <c r="H5689" s="21" t="s">
        <v>21</v>
      </c>
      <c r="I5689" s="29" t="n">
        <f aca="false">INDEX(Einstellungen!$B$27:$B$50,24)</f>
        <v>0.8</v>
      </c>
      <c r="J5689" s="29" t="n">
        <f aca="false">F5689*I5689</f>
        <v>27.3938</v>
      </c>
    </row>
    <row r="5690" customFormat="false" ht="15" hidden="false" customHeight="false" outlineLevel="0" collapsed="false">
      <c r="A5690" s="28" t="n">
        <v>45818</v>
      </c>
      <c r="B5690" s="21" t="s">
        <v>111</v>
      </c>
      <c r="C5690" s="21" t="s">
        <v>141</v>
      </c>
      <c r="D5690" s="29" t="n">
        <v>86.65</v>
      </c>
      <c r="E5690" s="29" t="n">
        <f aca="false">D5690/10</f>
        <v>8.665</v>
      </c>
      <c r="F5690" s="29" t="n">
        <f aca="false">(E5690+Einstellungen!$B$20)*(1+Einstellungen!$B$10)</f>
        <v>32.51199</v>
      </c>
      <c r="G5690" s="21" t="str">
        <f aca="false">IF(F5690&lt;Einstellungen!$B$5,"ja","nein")</f>
        <v>nein</v>
      </c>
      <c r="H5690" s="21" t="s">
        <v>21</v>
      </c>
      <c r="I5690" s="29" t="n">
        <f aca="false">INDEX(Einstellungen!$B$27:$B$50,1)</f>
        <v>0.6</v>
      </c>
      <c r="J5690" s="29" t="n">
        <f aca="false">F5690*I5690</f>
        <v>19.507194</v>
      </c>
    </row>
    <row r="5691" customFormat="false" ht="15" hidden="false" customHeight="false" outlineLevel="0" collapsed="false">
      <c r="A5691" s="28" t="n">
        <v>45818</v>
      </c>
      <c r="B5691" s="21" t="s">
        <v>113</v>
      </c>
      <c r="C5691" s="21" t="s">
        <v>141</v>
      </c>
      <c r="D5691" s="29" t="n">
        <v>78.07</v>
      </c>
      <c r="E5691" s="29" t="n">
        <f aca="false">D5691/10</f>
        <v>7.807</v>
      </c>
      <c r="F5691" s="29" t="n">
        <f aca="false">(E5691+Einstellungen!$B$20)*(1+Einstellungen!$B$10)</f>
        <v>31.49097</v>
      </c>
      <c r="G5691" s="21" t="str">
        <f aca="false">IF(F5691&lt;Einstellungen!$B$5,"ja","nein")</f>
        <v>nein</v>
      </c>
      <c r="H5691" s="21" t="s">
        <v>21</v>
      </c>
      <c r="I5691" s="29" t="n">
        <f aca="false">INDEX(Einstellungen!$B$27:$B$50,2)</f>
        <v>0.5</v>
      </c>
      <c r="J5691" s="29" t="n">
        <f aca="false">F5691*I5691</f>
        <v>15.745485</v>
      </c>
    </row>
    <row r="5692" customFormat="false" ht="15" hidden="false" customHeight="false" outlineLevel="0" collapsed="false">
      <c r="A5692" s="28" t="n">
        <v>45818</v>
      </c>
      <c r="B5692" s="21" t="s">
        <v>114</v>
      </c>
      <c r="C5692" s="21" t="s">
        <v>141</v>
      </c>
      <c r="D5692" s="29" t="n">
        <v>69.66</v>
      </c>
      <c r="E5692" s="29" t="n">
        <f aca="false">D5692/10</f>
        <v>6.966</v>
      </c>
      <c r="F5692" s="29" t="n">
        <f aca="false">(E5692+Einstellungen!$B$20)*(1+Einstellungen!$B$10)</f>
        <v>30.49018</v>
      </c>
      <c r="G5692" s="21" t="str">
        <f aca="false">IF(F5692&lt;Einstellungen!$B$5,"ja","nein")</f>
        <v>nein</v>
      </c>
      <c r="H5692" s="21" t="s">
        <v>21</v>
      </c>
      <c r="I5692" s="29" t="n">
        <f aca="false">INDEX(Einstellungen!$B$27:$B$50,3)</f>
        <v>0.45</v>
      </c>
      <c r="J5692" s="29" t="n">
        <f aca="false">F5692*I5692</f>
        <v>13.720581</v>
      </c>
    </row>
    <row r="5693" customFormat="false" ht="15" hidden="false" customHeight="false" outlineLevel="0" collapsed="false">
      <c r="A5693" s="28" t="n">
        <v>45818</v>
      </c>
      <c r="B5693" s="21" t="s">
        <v>115</v>
      </c>
      <c r="C5693" s="21" t="s">
        <v>141</v>
      </c>
      <c r="D5693" s="29" t="n">
        <v>59.95</v>
      </c>
      <c r="E5693" s="29" t="n">
        <f aca="false">D5693/10</f>
        <v>5.995</v>
      </c>
      <c r="F5693" s="29" t="n">
        <f aca="false">(E5693+Einstellungen!$B$20)*(1+Einstellungen!$B$10)</f>
        <v>29.33469</v>
      </c>
      <c r="G5693" s="21" t="str">
        <f aca="false">IF(F5693&lt;Einstellungen!$B$5,"ja","nein")</f>
        <v>nein</v>
      </c>
      <c r="H5693" s="21" t="s">
        <v>21</v>
      </c>
      <c r="I5693" s="29" t="n">
        <f aca="false">INDEX(Einstellungen!$B$27:$B$50,4)</f>
        <v>0.45</v>
      </c>
      <c r="J5693" s="29" t="n">
        <f aca="false">F5693*I5693</f>
        <v>13.2006105</v>
      </c>
    </row>
    <row r="5694" customFormat="false" ht="15" hidden="false" customHeight="false" outlineLevel="0" collapsed="false">
      <c r="A5694" s="28" t="n">
        <v>45818</v>
      </c>
      <c r="B5694" s="21" t="s">
        <v>116</v>
      </c>
      <c r="C5694" s="21" t="s">
        <v>141</v>
      </c>
      <c r="D5694" s="29" t="n">
        <v>54.16</v>
      </c>
      <c r="E5694" s="29" t="n">
        <f aca="false">D5694/10</f>
        <v>5.416</v>
      </c>
      <c r="F5694" s="29" t="n">
        <f aca="false">(E5694+Einstellungen!$B$20)*(1+Einstellungen!$B$10)</f>
        <v>28.64568</v>
      </c>
      <c r="G5694" s="21" t="str">
        <f aca="false">IF(F5694&lt;Einstellungen!$B$5,"ja","nein")</f>
        <v>ja</v>
      </c>
      <c r="H5694" s="21" t="s">
        <v>21</v>
      </c>
      <c r="I5694" s="29" t="n">
        <f aca="false">INDEX(Einstellungen!$B$27:$B$50,5)</f>
        <v>0.45</v>
      </c>
      <c r="J5694" s="29" t="n">
        <f aca="false">F5694*I5694</f>
        <v>12.890556</v>
      </c>
    </row>
    <row r="5695" customFormat="false" ht="15" hidden="false" customHeight="false" outlineLevel="0" collapsed="false">
      <c r="A5695" s="28" t="n">
        <v>45818</v>
      </c>
      <c r="B5695" s="21" t="s">
        <v>117</v>
      </c>
      <c r="C5695" s="21" t="s">
        <v>141</v>
      </c>
      <c r="D5695" s="29" t="n">
        <v>62.18</v>
      </c>
      <c r="E5695" s="29" t="n">
        <f aca="false">D5695/10</f>
        <v>6.218</v>
      </c>
      <c r="F5695" s="29" t="n">
        <f aca="false">(E5695+Einstellungen!$B$20)*(1+Einstellungen!$B$10)</f>
        <v>29.60006</v>
      </c>
      <c r="G5695" s="21" t="str">
        <f aca="false">IF(F5695&lt;Einstellungen!$B$5,"ja","nein")</f>
        <v>nein</v>
      </c>
      <c r="H5695" s="21" t="s">
        <v>21</v>
      </c>
      <c r="I5695" s="29" t="n">
        <f aca="false">INDEX(Einstellungen!$B$27:$B$50,6)</f>
        <v>0.5</v>
      </c>
      <c r="J5695" s="29" t="n">
        <f aca="false">F5695*I5695</f>
        <v>14.80003</v>
      </c>
    </row>
    <row r="5696" customFormat="false" ht="15" hidden="false" customHeight="false" outlineLevel="0" collapsed="false">
      <c r="A5696" s="28" t="n">
        <v>45818</v>
      </c>
      <c r="B5696" s="21" t="s">
        <v>118</v>
      </c>
      <c r="C5696" s="21" t="s">
        <v>141</v>
      </c>
      <c r="D5696" s="29" t="n">
        <v>74.62</v>
      </c>
      <c r="E5696" s="29" t="n">
        <f aca="false">D5696/10</f>
        <v>7.462</v>
      </c>
      <c r="F5696" s="29" t="n">
        <f aca="false">(E5696+Einstellungen!$B$20)*(1+Einstellungen!$B$10)</f>
        <v>31.08042</v>
      </c>
      <c r="G5696" s="21" t="str">
        <f aca="false">IF(F5696&lt;Einstellungen!$B$5,"ja","nein")</f>
        <v>nein</v>
      </c>
      <c r="H5696" s="21" t="s">
        <v>21</v>
      </c>
      <c r="I5696" s="29" t="n">
        <f aca="false">INDEX(Einstellungen!$B$27:$B$50,7)</f>
        <v>0.7</v>
      </c>
      <c r="J5696" s="29" t="n">
        <f aca="false">F5696*I5696</f>
        <v>21.756294</v>
      </c>
    </row>
    <row r="5697" customFormat="false" ht="15" hidden="false" customHeight="false" outlineLevel="0" collapsed="false">
      <c r="A5697" s="28" t="n">
        <v>45818</v>
      </c>
      <c r="B5697" s="21" t="s">
        <v>119</v>
      </c>
      <c r="C5697" s="21" t="s">
        <v>141</v>
      </c>
      <c r="D5697" s="29" t="n">
        <v>82.79</v>
      </c>
      <c r="E5697" s="29" t="n">
        <f aca="false">D5697/10</f>
        <v>8.279</v>
      </c>
      <c r="F5697" s="29" t="n">
        <f aca="false">(E5697+Einstellungen!$B$20)*(1+Einstellungen!$B$10)</f>
        <v>32.05265</v>
      </c>
      <c r="G5697" s="21" t="str">
        <f aca="false">IF(F5697&lt;Einstellungen!$B$5,"ja","nein")</f>
        <v>nein</v>
      </c>
      <c r="H5697" s="21" t="s">
        <v>21</v>
      </c>
      <c r="I5697" s="29" t="n">
        <f aca="false">INDEX(Einstellungen!$B$27:$B$50,8)</f>
        <v>0.95</v>
      </c>
      <c r="J5697" s="29" t="n">
        <f aca="false">F5697*I5697</f>
        <v>30.4500175</v>
      </c>
    </row>
    <row r="5698" customFormat="false" ht="15" hidden="false" customHeight="false" outlineLevel="0" collapsed="false">
      <c r="A5698" s="28" t="n">
        <v>45818</v>
      </c>
      <c r="B5698" s="21" t="s">
        <v>120</v>
      </c>
      <c r="C5698" s="21" t="s">
        <v>141</v>
      </c>
      <c r="D5698" s="29" t="n">
        <v>83.17</v>
      </c>
      <c r="E5698" s="29" t="n">
        <f aca="false">D5698/10</f>
        <v>8.317</v>
      </c>
      <c r="F5698" s="29" t="n">
        <f aca="false">(E5698+Einstellungen!$B$20)*(1+Einstellungen!$B$10)</f>
        <v>32.09787</v>
      </c>
      <c r="G5698" s="21" t="str">
        <f aca="false">IF(F5698&lt;Einstellungen!$B$5,"ja","nein")</f>
        <v>nein</v>
      </c>
      <c r="H5698" s="21" t="s">
        <v>21</v>
      </c>
      <c r="I5698" s="29" t="n">
        <f aca="false">INDEX(Einstellungen!$B$27:$B$50,9)</f>
        <v>1.05</v>
      </c>
      <c r="J5698" s="29" t="n">
        <f aca="false">F5698*I5698</f>
        <v>33.7027635</v>
      </c>
    </row>
    <row r="5699" customFormat="false" ht="15" hidden="false" customHeight="false" outlineLevel="0" collapsed="false">
      <c r="A5699" s="28" t="n">
        <v>45818</v>
      </c>
      <c r="B5699" s="21" t="s">
        <v>121</v>
      </c>
      <c r="C5699" s="21" t="s">
        <v>141</v>
      </c>
      <c r="D5699" s="29" t="n">
        <v>69</v>
      </c>
      <c r="E5699" s="29" t="n">
        <f aca="false">D5699/10</f>
        <v>6.9</v>
      </c>
      <c r="F5699" s="29" t="n">
        <f aca="false">(E5699+Einstellungen!$B$20)*(1+Einstellungen!$B$10)</f>
        <v>30.41164</v>
      </c>
      <c r="G5699" s="21" t="str">
        <f aca="false">IF(F5699&lt;Einstellungen!$B$5,"ja","nein")</f>
        <v>nein</v>
      </c>
      <c r="H5699" s="21" t="s">
        <v>21</v>
      </c>
      <c r="I5699" s="29" t="n">
        <f aca="false">INDEX(Einstellungen!$B$27:$B$50,10)</f>
        <v>1.05</v>
      </c>
      <c r="J5699" s="29" t="n">
        <f aca="false">F5699*I5699</f>
        <v>31.932222</v>
      </c>
    </row>
    <row r="5700" customFormat="false" ht="15" hidden="false" customHeight="false" outlineLevel="0" collapsed="false">
      <c r="A5700" s="28" t="n">
        <v>45818</v>
      </c>
      <c r="B5700" s="21" t="s">
        <v>122</v>
      </c>
      <c r="C5700" s="21" t="s">
        <v>141</v>
      </c>
      <c r="D5700" s="29" t="n">
        <v>22.21</v>
      </c>
      <c r="E5700" s="29" t="n">
        <f aca="false">D5700/10</f>
        <v>2.221</v>
      </c>
      <c r="F5700" s="29" t="n">
        <f aca="false">(E5700+Einstellungen!$B$20)*(1+Einstellungen!$B$10)</f>
        <v>24.84363</v>
      </c>
      <c r="G5700" s="21" t="str">
        <f aca="false">IF(F5700&lt;Einstellungen!$B$5,"ja","nein")</f>
        <v>ja</v>
      </c>
      <c r="H5700" s="21" t="s">
        <v>21</v>
      </c>
      <c r="I5700" s="29" t="n">
        <f aca="false">INDEX(Einstellungen!$B$27:$B$50,11)</f>
        <v>1.05</v>
      </c>
      <c r="J5700" s="29" t="n">
        <f aca="false">F5700*I5700</f>
        <v>26.0858115</v>
      </c>
    </row>
    <row r="5701" customFormat="false" ht="15" hidden="false" customHeight="false" outlineLevel="0" collapsed="false">
      <c r="A5701" s="28" t="n">
        <v>45818</v>
      </c>
      <c r="B5701" s="21" t="s">
        <v>123</v>
      </c>
      <c r="C5701" s="21" t="s">
        <v>141</v>
      </c>
      <c r="D5701" s="29" t="n">
        <v>0.1</v>
      </c>
      <c r="E5701" s="29" t="n">
        <f aca="false">D5701/10</f>
        <v>0.01</v>
      </c>
      <c r="F5701" s="29" t="n">
        <f aca="false">(E5701+Einstellungen!$B$20)*(1+Einstellungen!$B$10)</f>
        <v>22.21254</v>
      </c>
      <c r="G5701" s="21" t="str">
        <f aca="false">IF(F5701&lt;Einstellungen!$B$5,"ja","nein")</f>
        <v>ja</v>
      </c>
      <c r="H5701" s="21" t="s">
        <v>21</v>
      </c>
      <c r="I5701" s="29" t="n">
        <f aca="false">INDEX(Einstellungen!$B$27:$B$50,12)</f>
        <v>1.1</v>
      </c>
      <c r="J5701" s="29" t="n">
        <f aca="false">F5701*I5701</f>
        <v>24.433794</v>
      </c>
    </row>
    <row r="5702" customFormat="false" ht="15" hidden="false" customHeight="false" outlineLevel="0" collapsed="false">
      <c r="A5702" s="28" t="n">
        <v>45818</v>
      </c>
      <c r="B5702" s="21" t="s">
        <v>124</v>
      </c>
      <c r="C5702" s="21" t="s">
        <v>141</v>
      </c>
      <c r="D5702" s="29" t="n">
        <v>-0.19</v>
      </c>
      <c r="E5702" s="29" t="n">
        <f aca="false">D5702/10</f>
        <v>-0.019</v>
      </c>
      <c r="F5702" s="29" t="n">
        <f aca="false">(E5702+Einstellungen!$B$20)*(1+Einstellungen!$B$10)</f>
        <v>22.17803</v>
      </c>
      <c r="G5702" s="21" t="str">
        <f aca="false">IF(F5702&lt;Einstellungen!$B$5,"ja","nein")</f>
        <v>ja</v>
      </c>
      <c r="H5702" s="21" t="s">
        <v>21</v>
      </c>
      <c r="I5702" s="29" t="n">
        <f aca="false">INDEX(Einstellungen!$B$27:$B$50,13)</f>
        <v>1.2</v>
      </c>
      <c r="J5702" s="29" t="n">
        <f aca="false">F5702*I5702</f>
        <v>26.613636</v>
      </c>
    </row>
    <row r="5703" customFormat="false" ht="15" hidden="false" customHeight="false" outlineLevel="0" collapsed="false">
      <c r="A5703" s="28" t="n">
        <v>45818</v>
      </c>
      <c r="B5703" s="21" t="s">
        <v>125</v>
      </c>
      <c r="C5703" s="21" t="s">
        <v>141</v>
      </c>
      <c r="D5703" s="29" t="n">
        <v>-2.33</v>
      </c>
      <c r="E5703" s="29" t="n">
        <f aca="false">D5703/10</f>
        <v>-0.233</v>
      </c>
      <c r="F5703" s="29" t="n">
        <f aca="false">(E5703+Einstellungen!$B$20)*(1+Einstellungen!$B$10)</f>
        <v>21.92337</v>
      </c>
      <c r="G5703" s="21" t="str">
        <f aca="false">IF(F5703&lt;Einstellungen!$B$5,"ja","nein")</f>
        <v>ja</v>
      </c>
      <c r="H5703" s="21" t="s">
        <v>21</v>
      </c>
      <c r="I5703" s="29" t="n">
        <f aca="false">INDEX(Einstellungen!$B$27:$B$50,14)</f>
        <v>1.15</v>
      </c>
      <c r="J5703" s="29" t="n">
        <f aca="false">F5703*I5703</f>
        <v>25.2118755</v>
      </c>
    </row>
    <row r="5704" customFormat="false" ht="15" hidden="false" customHeight="false" outlineLevel="0" collapsed="false">
      <c r="A5704" s="28" t="n">
        <v>45818</v>
      </c>
      <c r="B5704" s="21" t="s">
        <v>126</v>
      </c>
      <c r="C5704" s="21" t="s">
        <v>141</v>
      </c>
      <c r="D5704" s="29" t="n">
        <v>-4.26</v>
      </c>
      <c r="E5704" s="29" t="n">
        <f aca="false">D5704/10</f>
        <v>-0.426</v>
      </c>
      <c r="F5704" s="29" t="n">
        <f aca="false">(E5704+Einstellungen!$B$20)*(1+Einstellungen!$B$10)</f>
        <v>21.6937</v>
      </c>
      <c r="G5704" s="21" t="str">
        <f aca="false">IF(F5704&lt;Einstellungen!$B$5,"ja","nein")</f>
        <v>ja</v>
      </c>
      <c r="H5704" s="21" t="s">
        <v>21</v>
      </c>
      <c r="I5704" s="29" t="n">
        <f aca="false">INDEX(Einstellungen!$B$27:$B$50,15)</f>
        <v>1</v>
      </c>
      <c r="J5704" s="29" t="n">
        <f aca="false">F5704*I5704</f>
        <v>21.6937</v>
      </c>
    </row>
    <row r="5705" customFormat="false" ht="15" hidden="false" customHeight="false" outlineLevel="0" collapsed="false">
      <c r="A5705" s="28" t="n">
        <v>45818</v>
      </c>
      <c r="B5705" s="21" t="s">
        <v>127</v>
      </c>
      <c r="C5705" s="21" t="s">
        <v>141</v>
      </c>
      <c r="D5705" s="29" t="n">
        <v>-1.04</v>
      </c>
      <c r="E5705" s="29" t="n">
        <f aca="false">D5705/10</f>
        <v>-0.104</v>
      </c>
      <c r="F5705" s="29" t="n">
        <f aca="false">(E5705+Einstellungen!$B$20)*(1+Einstellungen!$B$10)</f>
        <v>22.07688</v>
      </c>
      <c r="G5705" s="21" t="str">
        <f aca="false">IF(F5705&lt;Einstellungen!$B$5,"ja","nein")</f>
        <v>ja</v>
      </c>
      <c r="H5705" s="21" t="s">
        <v>21</v>
      </c>
      <c r="I5705" s="29" t="n">
        <f aca="false">INDEX(Einstellungen!$B$27:$B$50,16)</f>
        <v>0.95</v>
      </c>
      <c r="J5705" s="29" t="n">
        <f aca="false">F5705*I5705</f>
        <v>20.973036</v>
      </c>
    </row>
    <row r="5706" customFormat="false" ht="15" hidden="false" customHeight="false" outlineLevel="0" collapsed="false">
      <c r="A5706" s="28" t="n">
        <v>45818</v>
      </c>
      <c r="B5706" s="21" t="s">
        <v>128</v>
      </c>
      <c r="C5706" s="21" t="s">
        <v>141</v>
      </c>
      <c r="D5706" s="29" t="n">
        <v>0.03</v>
      </c>
      <c r="E5706" s="29" t="n">
        <f aca="false">D5706/10</f>
        <v>0.003</v>
      </c>
      <c r="F5706" s="29" t="n">
        <f aca="false">(E5706+Einstellungen!$B$20)*(1+Einstellungen!$B$10)</f>
        <v>22.20421</v>
      </c>
      <c r="G5706" s="21" t="str">
        <f aca="false">IF(F5706&lt;Einstellungen!$B$5,"ja","nein")</f>
        <v>ja</v>
      </c>
      <c r="H5706" s="21" t="s">
        <v>21</v>
      </c>
      <c r="I5706" s="29" t="n">
        <f aca="false">INDEX(Einstellungen!$B$27:$B$50,17)</f>
        <v>0.95</v>
      </c>
      <c r="J5706" s="29" t="n">
        <f aca="false">F5706*I5706</f>
        <v>21.0939995</v>
      </c>
    </row>
    <row r="5707" customFormat="false" ht="15" hidden="false" customHeight="false" outlineLevel="0" collapsed="false">
      <c r="A5707" s="28" t="n">
        <v>45818</v>
      </c>
      <c r="B5707" s="21" t="s">
        <v>129</v>
      </c>
      <c r="C5707" s="21" t="s">
        <v>141</v>
      </c>
      <c r="D5707" s="29" t="n">
        <v>53.99</v>
      </c>
      <c r="E5707" s="29" t="n">
        <f aca="false">D5707/10</f>
        <v>5.399</v>
      </c>
      <c r="F5707" s="29" t="n">
        <f aca="false">(E5707+Einstellungen!$B$20)*(1+Einstellungen!$B$10)</f>
        <v>28.62545</v>
      </c>
      <c r="G5707" s="21" t="str">
        <f aca="false">IF(F5707&lt;Einstellungen!$B$5,"ja","nein")</f>
        <v>ja</v>
      </c>
      <c r="H5707" s="21" t="s">
        <v>21</v>
      </c>
      <c r="I5707" s="29" t="n">
        <f aca="false">INDEX(Einstellungen!$B$27:$B$50,18)</f>
        <v>1.1</v>
      </c>
      <c r="J5707" s="29" t="n">
        <f aca="false">F5707*I5707</f>
        <v>31.487995</v>
      </c>
    </row>
    <row r="5708" customFormat="false" ht="15" hidden="false" customHeight="false" outlineLevel="0" collapsed="false">
      <c r="A5708" s="28" t="n">
        <v>45818</v>
      </c>
      <c r="B5708" s="21" t="s">
        <v>130</v>
      </c>
      <c r="C5708" s="21" t="s">
        <v>141</v>
      </c>
      <c r="D5708" s="29" t="n">
        <v>69.6</v>
      </c>
      <c r="E5708" s="29" t="n">
        <f aca="false">D5708/10</f>
        <v>6.96</v>
      </c>
      <c r="F5708" s="29" t="n">
        <f aca="false">(E5708+Einstellungen!$B$20)*(1+Einstellungen!$B$10)</f>
        <v>30.48304</v>
      </c>
      <c r="G5708" s="21" t="str">
        <f aca="false">IF(F5708&lt;Einstellungen!$B$5,"ja","nein")</f>
        <v>nein</v>
      </c>
      <c r="H5708" s="21" t="s">
        <v>21</v>
      </c>
      <c r="I5708" s="29" t="n">
        <f aca="false">INDEX(Einstellungen!$B$27:$B$50,19)</f>
        <v>1.35</v>
      </c>
      <c r="J5708" s="29" t="n">
        <f aca="false">F5708*I5708</f>
        <v>41.152104</v>
      </c>
    </row>
    <row r="5709" customFormat="false" ht="15" hidden="false" customHeight="false" outlineLevel="0" collapsed="false">
      <c r="A5709" s="28" t="n">
        <v>45818</v>
      </c>
      <c r="B5709" s="21" t="s">
        <v>131</v>
      </c>
      <c r="C5709" s="21" t="s">
        <v>141</v>
      </c>
      <c r="D5709" s="29" t="n">
        <v>82.08</v>
      </c>
      <c r="E5709" s="29" t="n">
        <f aca="false">D5709/10</f>
        <v>8.208</v>
      </c>
      <c r="F5709" s="29" t="n">
        <f aca="false">(E5709+Einstellungen!$B$20)*(1+Einstellungen!$B$10)</f>
        <v>31.96816</v>
      </c>
      <c r="G5709" s="21" t="str">
        <f aca="false">IF(F5709&lt;Einstellungen!$B$5,"ja","nein")</f>
        <v>nein</v>
      </c>
      <c r="H5709" s="21" t="s">
        <v>21</v>
      </c>
      <c r="I5709" s="29" t="n">
        <f aca="false">INDEX(Einstellungen!$B$27:$B$50,20)</f>
        <v>1.45</v>
      </c>
      <c r="J5709" s="29" t="n">
        <f aca="false">F5709*I5709</f>
        <v>46.353832</v>
      </c>
    </row>
    <row r="5710" customFormat="false" ht="15" hidden="false" customHeight="false" outlineLevel="0" collapsed="false">
      <c r="A5710" s="28" t="n">
        <v>45818</v>
      </c>
      <c r="B5710" s="21" t="s">
        <v>132</v>
      </c>
      <c r="C5710" s="21" t="s">
        <v>141</v>
      </c>
      <c r="D5710" s="29" t="n">
        <v>83.97</v>
      </c>
      <c r="E5710" s="29" t="n">
        <f aca="false">D5710/10</f>
        <v>8.397</v>
      </c>
      <c r="F5710" s="29" t="n">
        <f aca="false">(E5710+Einstellungen!$B$20)*(1+Einstellungen!$B$10)</f>
        <v>32.19307</v>
      </c>
      <c r="G5710" s="21" t="str">
        <f aca="false">IF(F5710&lt;Einstellungen!$B$5,"ja","nein")</f>
        <v>nein</v>
      </c>
      <c r="H5710" s="21" t="s">
        <v>21</v>
      </c>
      <c r="I5710" s="29" t="n">
        <f aca="false">INDEX(Einstellungen!$B$27:$B$50,21)</f>
        <v>1.4</v>
      </c>
      <c r="J5710" s="29" t="n">
        <f aca="false">F5710*I5710</f>
        <v>45.070298</v>
      </c>
    </row>
    <row r="5711" customFormat="false" ht="15" hidden="false" customHeight="false" outlineLevel="0" collapsed="false">
      <c r="A5711" s="28" t="n">
        <v>45818</v>
      </c>
      <c r="B5711" s="21" t="s">
        <v>133</v>
      </c>
      <c r="C5711" s="21" t="s">
        <v>141</v>
      </c>
      <c r="D5711" s="29" t="n">
        <v>91.28</v>
      </c>
      <c r="E5711" s="29" t="n">
        <f aca="false">D5711/10</f>
        <v>9.128</v>
      </c>
      <c r="F5711" s="29" t="n">
        <f aca="false">(E5711+Einstellungen!$B$20)*(1+Einstellungen!$B$10)</f>
        <v>33.06296</v>
      </c>
      <c r="G5711" s="21" t="str">
        <f aca="false">IF(F5711&lt;Einstellungen!$B$5,"ja","nein")</f>
        <v>nein</v>
      </c>
      <c r="H5711" s="21" t="s">
        <v>21</v>
      </c>
      <c r="I5711" s="29" t="n">
        <f aca="false">INDEX(Einstellungen!$B$27:$B$50,22)</f>
        <v>1.25</v>
      </c>
      <c r="J5711" s="29" t="n">
        <f aca="false">F5711*I5711</f>
        <v>41.3287</v>
      </c>
    </row>
    <row r="5712" customFormat="false" ht="15" hidden="false" customHeight="false" outlineLevel="0" collapsed="false">
      <c r="A5712" s="28" t="n">
        <v>45818</v>
      </c>
      <c r="B5712" s="21" t="s">
        <v>134</v>
      </c>
      <c r="C5712" s="21" t="s">
        <v>141</v>
      </c>
      <c r="D5712" s="29" t="n">
        <v>97.94</v>
      </c>
      <c r="E5712" s="29" t="n">
        <f aca="false">D5712/10</f>
        <v>9.794</v>
      </c>
      <c r="F5712" s="29" t="n">
        <f aca="false">(E5712+Einstellungen!$B$20)*(1+Einstellungen!$B$10)</f>
        <v>33.8555</v>
      </c>
      <c r="G5712" s="21" t="str">
        <f aca="false">IF(F5712&lt;Einstellungen!$B$5,"ja","nein")</f>
        <v>nein</v>
      </c>
      <c r="H5712" s="21" t="s">
        <v>21</v>
      </c>
      <c r="I5712" s="29" t="n">
        <f aca="false">INDEX(Einstellungen!$B$27:$B$50,23)</f>
        <v>1.05</v>
      </c>
      <c r="J5712" s="29" t="n">
        <f aca="false">F5712*I5712</f>
        <v>35.548275</v>
      </c>
    </row>
    <row r="5713" customFormat="false" ht="15" hidden="false" customHeight="false" outlineLevel="0" collapsed="false">
      <c r="A5713" s="28" t="n">
        <v>45818</v>
      </c>
      <c r="B5713" s="21" t="s">
        <v>135</v>
      </c>
      <c r="C5713" s="21" t="s">
        <v>141</v>
      </c>
      <c r="D5713" s="29" t="n">
        <v>85.31</v>
      </c>
      <c r="E5713" s="29" t="n">
        <f aca="false">D5713/10</f>
        <v>8.531</v>
      </c>
      <c r="F5713" s="29" t="n">
        <f aca="false">(E5713+Einstellungen!$B$20)*(1+Einstellungen!$B$10)</f>
        <v>32.35253</v>
      </c>
      <c r="G5713" s="21" t="str">
        <f aca="false">IF(F5713&lt;Einstellungen!$B$5,"ja","nein")</f>
        <v>nein</v>
      </c>
      <c r="H5713" s="21" t="s">
        <v>21</v>
      </c>
      <c r="I5713" s="29" t="n">
        <f aca="false">INDEX(Einstellungen!$B$27:$B$50,24)</f>
        <v>0.8</v>
      </c>
      <c r="J5713" s="29" t="n">
        <f aca="false">F5713*I5713</f>
        <v>25.882024</v>
      </c>
    </row>
    <row r="5714" customFormat="false" ht="15" hidden="false" customHeight="false" outlineLevel="0" collapsed="false">
      <c r="A5714" s="28" t="n">
        <v>45819</v>
      </c>
      <c r="B5714" s="21" t="s">
        <v>111</v>
      </c>
      <c r="C5714" s="21" t="s">
        <v>112</v>
      </c>
      <c r="D5714" s="29" t="n">
        <v>73.01</v>
      </c>
      <c r="E5714" s="29" t="n">
        <f aca="false">D5714/10</f>
        <v>7.301</v>
      </c>
      <c r="F5714" s="29" t="n">
        <f aca="false">(E5714+Einstellungen!$B$20)*(1+Einstellungen!$B$10)</f>
        <v>30.88883</v>
      </c>
      <c r="G5714" s="21" t="str">
        <f aca="false">IF(F5714&lt;Einstellungen!$B$5,"ja","nein")</f>
        <v>nein</v>
      </c>
      <c r="H5714" s="21" t="s">
        <v>21</v>
      </c>
      <c r="I5714" s="29" t="n">
        <f aca="false">INDEX(Einstellungen!$B$27:$B$50,1)</f>
        <v>0.6</v>
      </c>
      <c r="J5714" s="29" t="n">
        <f aca="false">F5714*I5714</f>
        <v>18.533298</v>
      </c>
    </row>
    <row r="5715" customFormat="false" ht="15" hidden="false" customHeight="false" outlineLevel="0" collapsed="false">
      <c r="A5715" s="28" t="n">
        <v>45819</v>
      </c>
      <c r="B5715" s="21" t="s">
        <v>113</v>
      </c>
      <c r="C5715" s="21" t="s">
        <v>112</v>
      </c>
      <c r="D5715" s="29" t="n">
        <v>71.38</v>
      </c>
      <c r="E5715" s="29" t="n">
        <f aca="false">D5715/10</f>
        <v>7.138</v>
      </c>
      <c r="F5715" s="29" t="n">
        <f aca="false">(E5715+Einstellungen!$B$20)*(1+Einstellungen!$B$10)</f>
        <v>30.69486</v>
      </c>
      <c r="G5715" s="21" t="str">
        <f aca="false">IF(F5715&lt;Einstellungen!$B$5,"ja","nein")</f>
        <v>nein</v>
      </c>
      <c r="H5715" s="21" t="s">
        <v>21</v>
      </c>
      <c r="I5715" s="29" t="n">
        <f aca="false">INDEX(Einstellungen!$B$27:$B$50,2)</f>
        <v>0.5</v>
      </c>
      <c r="J5715" s="29" t="n">
        <f aca="false">F5715*I5715</f>
        <v>15.34743</v>
      </c>
    </row>
    <row r="5716" customFormat="false" ht="15" hidden="false" customHeight="false" outlineLevel="0" collapsed="false">
      <c r="A5716" s="28" t="n">
        <v>45819</v>
      </c>
      <c r="B5716" s="21" t="s">
        <v>114</v>
      </c>
      <c r="C5716" s="21" t="s">
        <v>112</v>
      </c>
      <c r="D5716" s="29" t="n">
        <v>70.58</v>
      </c>
      <c r="E5716" s="29" t="n">
        <f aca="false">D5716/10</f>
        <v>7.058</v>
      </c>
      <c r="F5716" s="29" t="n">
        <f aca="false">(E5716+Einstellungen!$B$20)*(1+Einstellungen!$B$10)</f>
        <v>30.59966</v>
      </c>
      <c r="G5716" s="21" t="str">
        <f aca="false">IF(F5716&lt;Einstellungen!$B$5,"ja","nein")</f>
        <v>nein</v>
      </c>
      <c r="H5716" s="21" t="s">
        <v>21</v>
      </c>
      <c r="I5716" s="29" t="n">
        <f aca="false">INDEX(Einstellungen!$B$27:$B$50,3)</f>
        <v>0.45</v>
      </c>
      <c r="J5716" s="29" t="n">
        <f aca="false">F5716*I5716</f>
        <v>13.769847</v>
      </c>
    </row>
    <row r="5717" customFormat="false" ht="15" hidden="false" customHeight="false" outlineLevel="0" collapsed="false">
      <c r="A5717" s="28" t="n">
        <v>45819</v>
      </c>
      <c r="B5717" s="21" t="s">
        <v>115</v>
      </c>
      <c r="C5717" s="21" t="s">
        <v>112</v>
      </c>
      <c r="D5717" s="29" t="n">
        <v>69.86</v>
      </c>
      <c r="E5717" s="29" t="n">
        <f aca="false">D5717/10</f>
        <v>6.986</v>
      </c>
      <c r="F5717" s="29" t="n">
        <f aca="false">(E5717+Einstellungen!$B$20)*(1+Einstellungen!$B$10)</f>
        <v>30.51398</v>
      </c>
      <c r="G5717" s="21" t="str">
        <f aca="false">IF(F5717&lt;Einstellungen!$B$5,"ja","nein")</f>
        <v>nein</v>
      </c>
      <c r="H5717" s="21" t="s">
        <v>21</v>
      </c>
      <c r="I5717" s="29" t="n">
        <f aca="false">INDEX(Einstellungen!$B$27:$B$50,4)</f>
        <v>0.45</v>
      </c>
      <c r="J5717" s="29" t="n">
        <f aca="false">F5717*I5717</f>
        <v>13.731291</v>
      </c>
    </row>
    <row r="5718" customFormat="false" ht="15" hidden="false" customHeight="false" outlineLevel="0" collapsed="false">
      <c r="A5718" s="28" t="n">
        <v>45819</v>
      </c>
      <c r="B5718" s="21" t="s">
        <v>116</v>
      </c>
      <c r="C5718" s="21" t="s">
        <v>112</v>
      </c>
      <c r="D5718" s="29" t="n">
        <v>73.59</v>
      </c>
      <c r="E5718" s="29" t="n">
        <f aca="false">D5718/10</f>
        <v>7.359</v>
      </c>
      <c r="F5718" s="29" t="n">
        <f aca="false">(E5718+Einstellungen!$B$20)*(1+Einstellungen!$B$10)</f>
        <v>30.95785</v>
      </c>
      <c r="G5718" s="21" t="str">
        <f aca="false">IF(F5718&lt;Einstellungen!$B$5,"ja","nein")</f>
        <v>nein</v>
      </c>
      <c r="H5718" s="21" t="s">
        <v>21</v>
      </c>
      <c r="I5718" s="29" t="n">
        <f aca="false">INDEX(Einstellungen!$B$27:$B$50,5)</f>
        <v>0.45</v>
      </c>
      <c r="J5718" s="29" t="n">
        <f aca="false">F5718*I5718</f>
        <v>13.9310325</v>
      </c>
    </row>
    <row r="5719" customFormat="false" ht="15" hidden="false" customHeight="false" outlineLevel="0" collapsed="false">
      <c r="A5719" s="28" t="n">
        <v>45819</v>
      </c>
      <c r="B5719" s="21" t="s">
        <v>117</v>
      </c>
      <c r="C5719" s="21" t="s">
        <v>112</v>
      </c>
      <c r="D5719" s="29" t="n">
        <v>83.6</v>
      </c>
      <c r="E5719" s="29" t="n">
        <f aca="false">D5719/10</f>
        <v>8.36</v>
      </c>
      <c r="F5719" s="29" t="n">
        <f aca="false">(E5719+Einstellungen!$B$20)*(1+Einstellungen!$B$10)</f>
        <v>32.14904</v>
      </c>
      <c r="G5719" s="21" t="str">
        <f aca="false">IF(F5719&lt;Einstellungen!$B$5,"ja","nein")</f>
        <v>nein</v>
      </c>
      <c r="H5719" s="21" t="s">
        <v>21</v>
      </c>
      <c r="I5719" s="29" t="n">
        <f aca="false">INDEX(Einstellungen!$B$27:$B$50,6)</f>
        <v>0.5</v>
      </c>
      <c r="J5719" s="29" t="n">
        <f aca="false">F5719*I5719</f>
        <v>16.07452</v>
      </c>
    </row>
    <row r="5720" customFormat="false" ht="15" hidden="false" customHeight="false" outlineLevel="0" collapsed="false">
      <c r="A5720" s="28" t="n">
        <v>45819</v>
      </c>
      <c r="B5720" s="21" t="s">
        <v>118</v>
      </c>
      <c r="C5720" s="21" t="s">
        <v>112</v>
      </c>
      <c r="D5720" s="29" t="n">
        <v>101.26</v>
      </c>
      <c r="E5720" s="29" t="n">
        <f aca="false">D5720/10</f>
        <v>10.126</v>
      </c>
      <c r="F5720" s="29" t="n">
        <f aca="false">(E5720+Einstellungen!$B$20)*(1+Einstellungen!$B$10)</f>
        <v>34.25058</v>
      </c>
      <c r="G5720" s="21" t="str">
        <f aca="false">IF(F5720&lt;Einstellungen!$B$5,"ja","nein")</f>
        <v>nein</v>
      </c>
      <c r="H5720" s="21" t="s">
        <v>21</v>
      </c>
      <c r="I5720" s="29" t="n">
        <f aca="false">INDEX(Einstellungen!$B$27:$B$50,7)</f>
        <v>0.7</v>
      </c>
      <c r="J5720" s="29" t="n">
        <f aca="false">F5720*I5720</f>
        <v>23.975406</v>
      </c>
    </row>
    <row r="5721" customFormat="false" ht="15" hidden="false" customHeight="false" outlineLevel="0" collapsed="false">
      <c r="A5721" s="28" t="n">
        <v>45819</v>
      </c>
      <c r="B5721" s="21" t="s">
        <v>119</v>
      </c>
      <c r="C5721" s="21" t="s">
        <v>112</v>
      </c>
      <c r="D5721" s="29" t="n">
        <v>107.8</v>
      </c>
      <c r="E5721" s="29" t="n">
        <f aca="false">D5721/10</f>
        <v>10.78</v>
      </c>
      <c r="F5721" s="29" t="n">
        <f aca="false">(E5721+Einstellungen!$B$20)*(1+Einstellungen!$B$10)</f>
        <v>35.02884</v>
      </c>
      <c r="G5721" s="21" t="str">
        <f aca="false">IF(F5721&lt;Einstellungen!$B$5,"ja","nein")</f>
        <v>nein</v>
      </c>
      <c r="H5721" s="21" t="s">
        <v>21</v>
      </c>
      <c r="I5721" s="29" t="n">
        <f aca="false">INDEX(Einstellungen!$B$27:$B$50,8)</f>
        <v>0.95</v>
      </c>
      <c r="J5721" s="29" t="n">
        <f aca="false">F5721*I5721</f>
        <v>33.277398</v>
      </c>
    </row>
    <row r="5722" customFormat="false" ht="15" hidden="false" customHeight="false" outlineLevel="0" collapsed="false">
      <c r="A5722" s="28" t="n">
        <v>45819</v>
      </c>
      <c r="B5722" s="21" t="s">
        <v>120</v>
      </c>
      <c r="C5722" s="21" t="s">
        <v>112</v>
      </c>
      <c r="D5722" s="29" t="n">
        <v>85.09</v>
      </c>
      <c r="E5722" s="29" t="n">
        <f aca="false">D5722/10</f>
        <v>8.509</v>
      </c>
      <c r="F5722" s="29" t="n">
        <f aca="false">(E5722+Einstellungen!$B$20)*(1+Einstellungen!$B$10)</f>
        <v>32.32635</v>
      </c>
      <c r="G5722" s="21" t="str">
        <f aca="false">IF(F5722&lt;Einstellungen!$B$5,"ja","nein")</f>
        <v>nein</v>
      </c>
      <c r="H5722" s="21" t="s">
        <v>21</v>
      </c>
      <c r="I5722" s="29" t="n">
        <f aca="false">INDEX(Einstellungen!$B$27:$B$50,9)</f>
        <v>1.05</v>
      </c>
      <c r="J5722" s="29" t="n">
        <f aca="false">F5722*I5722</f>
        <v>33.9426675</v>
      </c>
    </row>
    <row r="5723" customFormat="false" ht="15" hidden="false" customHeight="false" outlineLevel="0" collapsed="false">
      <c r="A5723" s="28" t="n">
        <v>45819</v>
      </c>
      <c r="B5723" s="21" t="s">
        <v>121</v>
      </c>
      <c r="C5723" s="21" t="s">
        <v>112</v>
      </c>
      <c r="D5723" s="29" t="n">
        <v>66.7</v>
      </c>
      <c r="E5723" s="29" t="n">
        <f aca="false">D5723/10</f>
        <v>6.67</v>
      </c>
      <c r="F5723" s="29" t="n">
        <f aca="false">(E5723+Einstellungen!$B$20)*(1+Einstellungen!$B$10)</f>
        <v>30.13794</v>
      </c>
      <c r="G5723" s="21" t="str">
        <f aca="false">IF(F5723&lt;Einstellungen!$B$5,"ja","nein")</f>
        <v>nein</v>
      </c>
      <c r="H5723" s="21" t="s">
        <v>21</v>
      </c>
      <c r="I5723" s="29" t="n">
        <f aca="false">INDEX(Einstellungen!$B$27:$B$50,10)</f>
        <v>1.05</v>
      </c>
      <c r="J5723" s="29" t="n">
        <f aca="false">F5723*I5723</f>
        <v>31.644837</v>
      </c>
    </row>
    <row r="5724" customFormat="false" ht="15" hidden="false" customHeight="false" outlineLevel="0" collapsed="false">
      <c r="A5724" s="28" t="n">
        <v>45819</v>
      </c>
      <c r="B5724" s="21" t="s">
        <v>122</v>
      </c>
      <c r="C5724" s="21" t="s">
        <v>112</v>
      </c>
      <c r="D5724" s="29" t="n">
        <v>22.98</v>
      </c>
      <c r="E5724" s="29" t="n">
        <f aca="false">D5724/10</f>
        <v>2.298</v>
      </c>
      <c r="F5724" s="29" t="n">
        <f aca="false">(E5724+Einstellungen!$B$20)*(1+Einstellungen!$B$10)</f>
        <v>24.93526</v>
      </c>
      <c r="G5724" s="21" t="str">
        <f aca="false">IF(F5724&lt;Einstellungen!$B$5,"ja","nein")</f>
        <v>ja</v>
      </c>
      <c r="H5724" s="21" t="s">
        <v>21</v>
      </c>
      <c r="I5724" s="29" t="n">
        <f aca="false">INDEX(Einstellungen!$B$27:$B$50,11)</f>
        <v>1.05</v>
      </c>
      <c r="J5724" s="29" t="n">
        <f aca="false">F5724*I5724</f>
        <v>26.182023</v>
      </c>
    </row>
    <row r="5725" customFormat="false" ht="15" hidden="false" customHeight="false" outlineLevel="0" collapsed="false">
      <c r="A5725" s="28" t="n">
        <v>45819</v>
      </c>
      <c r="B5725" s="21" t="s">
        <v>123</v>
      </c>
      <c r="C5725" s="21" t="s">
        <v>112</v>
      </c>
      <c r="D5725" s="29" t="n">
        <v>1.3</v>
      </c>
      <c r="E5725" s="29" t="n">
        <f aca="false">D5725/10</f>
        <v>0.13</v>
      </c>
      <c r="F5725" s="29" t="n">
        <f aca="false">(E5725+Einstellungen!$B$20)*(1+Einstellungen!$B$10)</f>
        <v>22.35534</v>
      </c>
      <c r="G5725" s="21" t="str">
        <f aca="false">IF(F5725&lt;Einstellungen!$B$5,"ja","nein")</f>
        <v>ja</v>
      </c>
      <c r="H5725" s="21" t="s">
        <v>21</v>
      </c>
      <c r="I5725" s="29" t="n">
        <f aca="false">INDEX(Einstellungen!$B$27:$B$50,12)</f>
        <v>1.1</v>
      </c>
      <c r="J5725" s="29" t="n">
        <f aca="false">F5725*I5725</f>
        <v>24.590874</v>
      </c>
    </row>
    <row r="5726" customFormat="false" ht="15" hidden="false" customHeight="false" outlineLevel="0" collapsed="false">
      <c r="A5726" s="28" t="n">
        <v>45819</v>
      </c>
      <c r="B5726" s="21" t="s">
        <v>124</v>
      </c>
      <c r="C5726" s="21" t="s">
        <v>112</v>
      </c>
      <c r="D5726" s="29" t="n">
        <v>-0.36</v>
      </c>
      <c r="E5726" s="29" t="n">
        <f aca="false">D5726/10</f>
        <v>-0.036</v>
      </c>
      <c r="F5726" s="29" t="n">
        <f aca="false">(E5726+Einstellungen!$B$20)*(1+Einstellungen!$B$10)</f>
        <v>22.1578</v>
      </c>
      <c r="G5726" s="21" t="str">
        <f aca="false">IF(F5726&lt;Einstellungen!$B$5,"ja","nein")</f>
        <v>ja</v>
      </c>
      <c r="H5726" s="21" t="s">
        <v>21</v>
      </c>
      <c r="I5726" s="29" t="n">
        <f aca="false">INDEX(Einstellungen!$B$27:$B$50,13)</f>
        <v>1.2</v>
      </c>
      <c r="J5726" s="29" t="n">
        <f aca="false">F5726*I5726</f>
        <v>26.58936</v>
      </c>
    </row>
    <row r="5727" customFormat="false" ht="15" hidden="false" customHeight="false" outlineLevel="0" collapsed="false">
      <c r="A5727" s="28" t="n">
        <v>45819</v>
      </c>
      <c r="B5727" s="21" t="s">
        <v>125</v>
      </c>
      <c r="C5727" s="21" t="s">
        <v>112</v>
      </c>
      <c r="D5727" s="29" t="n">
        <v>-0.97</v>
      </c>
      <c r="E5727" s="29" t="n">
        <f aca="false">D5727/10</f>
        <v>-0.097</v>
      </c>
      <c r="F5727" s="29" t="n">
        <f aca="false">(E5727+Einstellungen!$B$20)*(1+Einstellungen!$B$10)</f>
        <v>22.08521</v>
      </c>
      <c r="G5727" s="21" t="str">
        <f aca="false">IF(F5727&lt;Einstellungen!$B$5,"ja","nein")</f>
        <v>ja</v>
      </c>
      <c r="H5727" s="21" t="s">
        <v>21</v>
      </c>
      <c r="I5727" s="29" t="n">
        <f aca="false">INDEX(Einstellungen!$B$27:$B$50,14)</f>
        <v>1.15</v>
      </c>
      <c r="J5727" s="29" t="n">
        <f aca="false">F5727*I5727</f>
        <v>25.3979915</v>
      </c>
    </row>
    <row r="5728" customFormat="false" ht="15" hidden="false" customHeight="false" outlineLevel="0" collapsed="false">
      <c r="A5728" s="28" t="n">
        <v>45819</v>
      </c>
      <c r="B5728" s="21" t="s">
        <v>126</v>
      </c>
      <c r="C5728" s="21" t="s">
        <v>112</v>
      </c>
      <c r="D5728" s="29" t="n">
        <v>-3.4</v>
      </c>
      <c r="E5728" s="29" t="n">
        <f aca="false">D5728/10</f>
        <v>-0.34</v>
      </c>
      <c r="F5728" s="29" t="n">
        <f aca="false">(E5728+Einstellungen!$B$20)*(1+Einstellungen!$B$10)</f>
        <v>21.79604</v>
      </c>
      <c r="G5728" s="21" t="str">
        <f aca="false">IF(F5728&lt;Einstellungen!$B$5,"ja","nein")</f>
        <v>ja</v>
      </c>
      <c r="H5728" s="21" t="s">
        <v>21</v>
      </c>
      <c r="I5728" s="29" t="n">
        <f aca="false">INDEX(Einstellungen!$B$27:$B$50,15)</f>
        <v>1</v>
      </c>
      <c r="J5728" s="29" t="n">
        <f aca="false">F5728*I5728</f>
        <v>21.79604</v>
      </c>
    </row>
    <row r="5729" customFormat="false" ht="15" hidden="false" customHeight="false" outlineLevel="0" collapsed="false">
      <c r="A5729" s="28" t="n">
        <v>45819</v>
      </c>
      <c r="B5729" s="21" t="s">
        <v>127</v>
      </c>
      <c r="C5729" s="21" t="s">
        <v>112</v>
      </c>
      <c r="D5729" s="29" t="n">
        <v>-2.4</v>
      </c>
      <c r="E5729" s="29" t="n">
        <f aca="false">D5729/10</f>
        <v>-0.24</v>
      </c>
      <c r="F5729" s="29" t="n">
        <f aca="false">(E5729+Einstellungen!$B$20)*(1+Einstellungen!$B$10)</f>
        <v>21.91504</v>
      </c>
      <c r="G5729" s="21" t="str">
        <f aca="false">IF(F5729&lt;Einstellungen!$B$5,"ja","nein")</f>
        <v>ja</v>
      </c>
      <c r="H5729" s="21" t="s">
        <v>21</v>
      </c>
      <c r="I5729" s="29" t="n">
        <f aca="false">INDEX(Einstellungen!$B$27:$B$50,16)</f>
        <v>0.95</v>
      </c>
      <c r="J5729" s="29" t="n">
        <f aca="false">F5729*I5729</f>
        <v>20.819288</v>
      </c>
    </row>
    <row r="5730" customFormat="false" ht="15" hidden="false" customHeight="false" outlineLevel="0" collapsed="false">
      <c r="A5730" s="28" t="n">
        <v>45819</v>
      </c>
      <c r="B5730" s="21" t="s">
        <v>128</v>
      </c>
      <c r="C5730" s="21" t="s">
        <v>112</v>
      </c>
      <c r="D5730" s="29" t="n">
        <v>-0.01</v>
      </c>
      <c r="E5730" s="29" t="n">
        <f aca="false">D5730/10</f>
        <v>-0.001</v>
      </c>
      <c r="F5730" s="29" t="n">
        <f aca="false">(E5730+Einstellungen!$B$20)*(1+Einstellungen!$B$10)</f>
        <v>22.19945</v>
      </c>
      <c r="G5730" s="21" t="str">
        <f aca="false">IF(F5730&lt;Einstellungen!$B$5,"ja","nein")</f>
        <v>ja</v>
      </c>
      <c r="H5730" s="21" t="s">
        <v>21</v>
      </c>
      <c r="I5730" s="29" t="n">
        <f aca="false">INDEX(Einstellungen!$B$27:$B$50,17)</f>
        <v>0.95</v>
      </c>
      <c r="J5730" s="29" t="n">
        <f aca="false">F5730*I5730</f>
        <v>21.0894775</v>
      </c>
    </row>
    <row r="5731" customFormat="false" ht="15" hidden="false" customHeight="false" outlineLevel="0" collapsed="false">
      <c r="A5731" s="28" t="n">
        <v>45819</v>
      </c>
      <c r="B5731" s="21" t="s">
        <v>129</v>
      </c>
      <c r="C5731" s="21" t="s">
        <v>112</v>
      </c>
      <c r="D5731" s="29" t="n">
        <v>66.47</v>
      </c>
      <c r="E5731" s="29" t="n">
        <f aca="false">D5731/10</f>
        <v>6.647</v>
      </c>
      <c r="F5731" s="29" t="n">
        <f aca="false">(E5731+Einstellungen!$B$20)*(1+Einstellungen!$B$10)</f>
        <v>30.11057</v>
      </c>
      <c r="G5731" s="21" t="str">
        <f aca="false">IF(F5731&lt;Einstellungen!$B$5,"ja","nein")</f>
        <v>nein</v>
      </c>
      <c r="H5731" s="21" t="s">
        <v>21</v>
      </c>
      <c r="I5731" s="29" t="n">
        <f aca="false">INDEX(Einstellungen!$B$27:$B$50,18)</f>
        <v>1.1</v>
      </c>
      <c r="J5731" s="29" t="n">
        <f aca="false">F5731*I5731</f>
        <v>33.121627</v>
      </c>
    </row>
    <row r="5732" customFormat="false" ht="15" hidden="false" customHeight="false" outlineLevel="0" collapsed="false">
      <c r="A5732" s="28" t="n">
        <v>45819</v>
      </c>
      <c r="B5732" s="21" t="s">
        <v>130</v>
      </c>
      <c r="C5732" s="21" t="s">
        <v>112</v>
      </c>
      <c r="D5732" s="29" t="n">
        <v>89.34</v>
      </c>
      <c r="E5732" s="29" t="n">
        <f aca="false">D5732/10</f>
        <v>8.934</v>
      </c>
      <c r="F5732" s="29" t="n">
        <f aca="false">(E5732+Einstellungen!$B$20)*(1+Einstellungen!$B$10)</f>
        <v>32.8321</v>
      </c>
      <c r="G5732" s="21" t="str">
        <f aca="false">IF(F5732&lt;Einstellungen!$B$5,"ja","nein")</f>
        <v>nein</v>
      </c>
      <c r="H5732" s="21" t="s">
        <v>21</v>
      </c>
      <c r="I5732" s="29" t="n">
        <f aca="false">INDEX(Einstellungen!$B$27:$B$50,19)</f>
        <v>1.35</v>
      </c>
      <c r="J5732" s="29" t="n">
        <f aca="false">F5732*I5732</f>
        <v>44.323335</v>
      </c>
    </row>
    <row r="5733" customFormat="false" ht="15" hidden="false" customHeight="false" outlineLevel="0" collapsed="false">
      <c r="A5733" s="28" t="n">
        <v>45819</v>
      </c>
      <c r="B5733" s="21" t="s">
        <v>131</v>
      </c>
      <c r="C5733" s="21" t="s">
        <v>112</v>
      </c>
      <c r="D5733" s="29" t="n">
        <v>132.28</v>
      </c>
      <c r="E5733" s="29" t="n">
        <f aca="false">D5733/10</f>
        <v>13.228</v>
      </c>
      <c r="F5733" s="29" t="n">
        <f aca="false">(E5733+Einstellungen!$B$20)*(1+Einstellungen!$B$10)</f>
        <v>37.94196</v>
      </c>
      <c r="G5733" s="21" t="str">
        <f aca="false">IF(F5733&lt;Einstellungen!$B$5,"ja","nein")</f>
        <v>nein</v>
      </c>
      <c r="H5733" s="21" t="s">
        <v>21</v>
      </c>
      <c r="I5733" s="29" t="n">
        <f aca="false">INDEX(Einstellungen!$B$27:$B$50,20)</f>
        <v>1.45</v>
      </c>
      <c r="J5733" s="29" t="n">
        <f aca="false">F5733*I5733</f>
        <v>55.015842</v>
      </c>
    </row>
    <row r="5734" customFormat="false" ht="15" hidden="false" customHeight="false" outlineLevel="0" collapsed="false">
      <c r="A5734" s="28" t="n">
        <v>45819</v>
      </c>
      <c r="B5734" s="21" t="s">
        <v>132</v>
      </c>
      <c r="C5734" s="21" t="s">
        <v>112</v>
      </c>
      <c r="D5734" s="29" t="n">
        <v>217</v>
      </c>
      <c r="E5734" s="29" t="n">
        <f aca="false">D5734/10</f>
        <v>21.7</v>
      </c>
      <c r="F5734" s="29" t="n">
        <f aca="false">(E5734+Einstellungen!$B$20)*(1+Einstellungen!$B$10)</f>
        <v>48.02364</v>
      </c>
      <c r="G5734" s="21" t="str">
        <f aca="false">IF(F5734&lt;Einstellungen!$B$5,"ja","nein")</f>
        <v>nein</v>
      </c>
      <c r="H5734" s="21" t="s">
        <v>21</v>
      </c>
      <c r="I5734" s="29" t="n">
        <f aca="false">INDEX(Einstellungen!$B$27:$B$50,21)</f>
        <v>1.4</v>
      </c>
      <c r="J5734" s="29" t="n">
        <f aca="false">F5734*I5734</f>
        <v>67.233096</v>
      </c>
    </row>
    <row r="5735" customFormat="false" ht="15" hidden="false" customHeight="false" outlineLevel="0" collapsed="false">
      <c r="A5735" s="28" t="n">
        <v>45819</v>
      </c>
      <c r="B5735" s="21" t="s">
        <v>133</v>
      </c>
      <c r="C5735" s="21" t="s">
        <v>112</v>
      </c>
      <c r="D5735" s="29" t="n">
        <v>180</v>
      </c>
      <c r="E5735" s="29" t="n">
        <f aca="false">D5735/10</f>
        <v>18</v>
      </c>
      <c r="F5735" s="29" t="n">
        <f aca="false">(E5735+Einstellungen!$B$20)*(1+Einstellungen!$B$10)</f>
        <v>43.62064</v>
      </c>
      <c r="G5735" s="21" t="str">
        <f aca="false">IF(F5735&lt;Einstellungen!$B$5,"ja","nein")</f>
        <v>nein</v>
      </c>
      <c r="H5735" s="21" t="s">
        <v>21</v>
      </c>
      <c r="I5735" s="29" t="n">
        <f aca="false">INDEX(Einstellungen!$B$27:$B$50,22)</f>
        <v>1.25</v>
      </c>
      <c r="J5735" s="29" t="n">
        <f aca="false">F5735*I5735</f>
        <v>54.5258</v>
      </c>
    </row>
    <row r="5736" customFormat="false" ht="15" hidden="false" customHeight="false" outlineLevel="0" collapsed="false">
      <c r="A5736" s="28" t="n">
        <v>45819</v>
      </c>
      <c r="B5736" s="21" t="s">
        <v>134</v>
      </c>
      <c r="C5736" s="21" t="s">
        <v>112</v>
      </c>
      <c r="D5736" s="29" t="n">
        <v>119.34</v>
      </c>
      <c r="E5736" s="29" t="n">
        <f aca="false">D5736/10</f>
        <v>11.934</v>
      </c>
      <c r="F5736" s="29" t="n">
        <f aca="false">(E5736+Einstellungen!$B$20)*(1+Einstellungen!$B$10)</f>
        <v>36.4021</v>
      </c>
      <c r="G5736" s="21" t="str">
        <f aca="false">IF(F5736&lt;Einstellungen!$B$5,"ja","nein")</f>
        <v>nein</v>
      </c>
      <c r="H5736" s="21" t="s">
        <v>21</v>
      </c>
      <c r="I5736" s="29" t="n">
        <f aca="false">INDEX(Einstellungen!$B$27:$B$50,23)</f>
        <v>1.05</v>
      </c>
      <c r="J5736" s="29" t="n">
        <f aca="false">F5736*I5736</f>
        <v>38.222205</v>
      </c>
    </row>
    <row r="5737" customFormat="false" ht="15" hidden="false" customHeight="false" outlineLevel="0" collapsed="false">
      <c r="A5737" s="28" t="n">
        <v>45819</v>
      </c>
      <c r="B5737" s="21" t="s">
        <v>135</v>
      </c>
      <c r="C5737" s="21" t="s">
        <v>112</v>
      </c>
      <c r="D5737" s="29" t="n">
        <v>94.07</v>
      </c>
      <c r="E5737" s="29" t="n">
        <f aca="false">D5737/10</f>
        <v>9.407</v>
      </c>
      <c r="F5737" s="29" t="n">
        <f aca="false">(E5737+Einstellungen!$B$20)*(1+Einstellungen!$B$10)</f>
        <v>33.39497</v>
      </c>
      <c r="G5737" s="21" t="str">
        <f aca="false">IF(F5737&lt;Einstellungen!$B$5,"ja","nein")</f>
        <v>nein</v>
      </c>
      <c r="H5737" s="21" t="s">
        <v>21</v>
      </c>
      <c r="I5737" s="29" t="n">
        <f aca="false">INDEX(Einstellungen!$B$27:$B$50,24)</f>
        <v>0.8</v>
      </c>
      <c r="J5737" s="29" t="n">
        <f aca="false">F5737*I5737</f>
        <v>26.715976</v>
      </c>
    </row>
    <row r="5738" customFormat="false" ht="15" hidden="false" customHeight="false" outlineLevel="0" collapsed="false">
      <c r="A5738" s="28" t="n">
        <v>45820</v>
      </c>
      <c r="B5738" s="21" t="s">
        <v>111</v>
      </c>
      <c r="C5738" s="21" t="s">
        <v>136</v>
      </c>
      <c r="D5738" s="29" t="n">
        <v>92.91</v>
      </c>
      <c r="E5738" s="29" t="n">
        <f aca="false">D5738/10</f>
        <v>9.291</v>
      </c>
      <c r="F5738" s="29" t="n">
        <f aca="false">(E5738+Einstellungen!$B$20)*(1+Einstellungen!$B$10)</f>
        <v>33.25693</v>
      </c>
      <c r="G5738" s="21" t="str">
        <f aca="false">IF(F5738&lt;Einstellungen!$B$5,"ja","nein")</f>
        <v>nein</v>
      </c>
      <c r="H5738" s="21" t="s">
        <v>21</v>
      </c>
      <c r="I5738" s="29" t="n">
        <f aca="false">INDEX(Einstellungen!$B$27:$B$50,1)</f>
        <v>0.6</v>
      </c>
      <c r="J5738" s="29" t="n">
        <f aca="false">F5738*I5738</f>
        <v>19.954158</v>
      </c>
    </row>
    <row r="5739" customFormat="false" ht="15" hidden="false" customHeight="false" outlineLevel="0" collapsed="false">
      <c r="A5739" s="28" t="n">
        <v>45820</v>
      </c>
      <c r="B5739" s="21" t="s">
        <v>113</v>
      </c>
      <c r="C5739" s="21" t="s">
        <v>136</v>
      </c>
      <c r="D5739" s="29" t="n">
        <v>87.7</v>
      </c>
      <c r="E5739" s="29" t="n">
        <f aca="false">D5739/10</f>
        <v>8.77</v>
      </c>
      <c r="F5739" s="29" t="n">
        <f aca="false">(E5739+Einstellungen!$B$20)*(1+Einstellungen!$B$10)</f>
        <v>32.63694</v>
      </c>
      <c r="G5739" s="21" t="str">
        <f aca="false">IF(F5739&lt;Einstellungen!$B$5,"ja","nein")</f>
        <v>nein</v>
      </c>
      <c r="H5739" s="21" t="s">
        <v>21</v>
      </c>
      <c r="I5739" s="29" t="n">
        <f aca="false">INDEX(Einstellungen!$B$27:$B$50,2)</f>
        <v>0.5</v>
      </c>
      <c r="J5739" s="29" t="n">
        <f aca="false">F5739*I5739</f>
        <v>16.31847</v>
      </c>
    </row>
    <row r="5740" customFormat="false" ht="15" hidden="false" customHeight="false" outlineLevel="0" collapsed="false">
      <c r="A5740" s="28" t="n">
        <v>45820</v>
      </c>
      <c r="B5740" s="21" t="s">
        <v>114</v>
      </c>
      <c r="C5740" s="21" t="s">
        <v>136</v>
      </c>
      <c r="D5740" s="29" t="n">
        <v>85.43</v>
      </c>
      <c r="E5740" s="29" t="n">
        <f aca="false">D5740/10</f>
        <v>8.543</v>
      </c>
      <c r="F5740" s="29" t="n">
        <f aca="false">(E5740+Einstellungen!$B$20)*(1+Einstellungen!$B$10)</f>
        <v>32.36681</v>
      </c>
      <c r="G5740" s="21" t="str">
        <f aca="false">IF(F5740&lt;Einstellungen!$B$5,"ja","nein")</f>
        <v>nein</v>
      </c>
      <c r="H5740" s="21" t="s">
        <v>21</v>
      </c>
      <c r="I5740" s="29" t="n">
        <f aca="false">INDEX(Einstellungen!$B$27:$B$50,3)</f>
        <v>0.45</v>
      </c>
      <c r="J5740" s="29" t="n">
        <f aca="false">F5740*I5740</f>
        <v>14.5650645</v>
      </c>
    </row>
    <row r="5741" customFormat="false" ht="15" hidden="false" customHeight="false" outlineLevel="0" collapsed="false">
      <c r="A5741" s="28" t="n">
        <v>45820</v>
      </c>
      <c r="B5741" s="21" t="s">
        <v>115</v>
      </c>
      <c r="C5741" s="21" t="s">
        <v>136</v>
      </c>
      <c r="D5741" s="29" t="n">
        <v>84.85</v>
      </c>
      <c r="E5741" s="29" t="n">
        <f aca="false">D5741/10</f>
        <v>8.485</v>
      </c>
      <c r="F5741" s="29" t="n">
        <f aca="false">(E5741+Einstellungen!$B$20)*(1+Einstellungen!$B$10)</f>
        <v>32.29779</v>
      </c>
      <c r="G5741" s="21" t="str">
        <f aca="false">IF(F5741&lt;Einstellungen!$B$5,"ja","nein")</f>
        <v>nein</v>
      </c>
      <c r="H5741" s="21" t="s">
        <v>21</v>
      </c>
      <c r="I5741" s="29" t="n">
        <f aca="false">INDEX(Einstellungen!$B$27:$B$50,4)</f>
        <v>0.45</v>
      </c>
      <c r="J5741" s="29" t="n">
        <f aca="false">F5741*I5741</f>
        <v>14.5340055</v>
      </c>
    </row>
    <row r="5742" customFormat="false" ht="15" hidden="false" customHeight="false" outlineLevel="0" collapsed="false">
      <c r="A5742" s="28" t="n">
        <v>45820</v>
      </c>
      <c r="B5742" s="21" t="s">
        <v>116</v>
      </c>
      <c r="C5742" s="21" t="s">
        <v>136</v>
      </c>
      <c r="D5742" s="29" t="n">
        <v>89.06</v>
      </c>
      <c r="E5742" s="29" t="n">
        <f aca="false">D5742/10</f>
        <v>8.906</v>
      </c>
      <c r="F5742" s="29" t="n">
        <f aca="false">(E5742+Einstellungen!$B$20)*(1+Einstellungen!$B$10)</f>
        <v>32.79878</v>
      </c>
      <c r="G5742" s="21" t="str">
        <f aca="false">IF(F5742&lt;Einstellungen!$B$5,"ja","nein")</f>
        <v>nein</v>
      </c>
      <c r="H5742" s="21" t="s">
        <v>21</v>
      </c>
      <c r="I5742" s="29" t="n">
        <f aca="false">INDEX(Einstellungen!$B$27:$B$50,5)</f>
        <v>0.45</v>
      </c>
      <c r="J5742" s="29" t="n">
        <f aca="false">F5742*I5742</f>
        <v>14.759451</v>
      </c>
    </row>
    <row r="5743" customFormat="false" ht="15" hidden="false" customHeight="false" outlineLevel="0" collapsed="false">
      <c r="A5743" s="28" t="n">
        <v>45820</v>
      </c>
      <c r="B5743" s="21" t="s">
        <v>117</v>
      </c>
      <c r="C5743" s="21" t="s">
        <v>136</v>
      </c>
      <c r="D5743" s="29" t="n">
        <v>92</v>
      </c>
      <c r="E5743" s="29" t="n">
        <f aca="false">D5743/10</f>
        <v>9.2</v>
      </c>
      <c r="F5743" s="29" t="n">
        <f aca="false">(E5743+Einstellungen!$B$20)*(1+Einstellungen!$B$10)</f>
        <v>33.14864</v>
      </c>
      <c r="G5743" s="21" t="str">
        <f aca="false">IF(F5743&lt;Einstellungen!$B$5,"ja","nein")</f>
        <v>nein</v>
      </c>
      <c r="H5743" s="21" t="s">
        <v>21</v>
      </c>
      <c r="I5743" s="29" t="n">
        <f aca="false">INDEX(Einstellungen!$B$27:$B$50,6)</f>
        <v>0.5</v>
      </c>
      <c r="J5743" s="29" t="n">
        <f aca="false">F5743*I5743</f>
        <v>16.57432</v>
      </c>
    </row>
    <row r="5744" customFormat="false" ht="15" hidden="false" customHeight="false" outlineLevel="0" collapsed="false">
      <c r="A5744" s="28" t="n">
        <v>45820</v>
      </c>
      <c r="B5744" s="21" t="s">
        <v>118</v>
      </c>
      <c r="C5744" s="21" t="s">
        <v>136</v>
      </c>
      <c r="D5744" s="29" t="n">
        <v>114.85</v>
      </c>
      <c r="E5744" s="29" t="n">
        <f aca="false">D5744/10</f>
        <v>11.485</v>
      </c>
      <c r="F5744" s="29" t="n">
        <f aca="false">(E5744+Einstellungen!$B$20)*(1+Einstellungen!$B$10)</f>
        <v>35.86779</v>
      </c>
      <c r="G5744" s="21" t="str">
        <f aca="false">IF(F5744&lt;Einstellungen!$B$5,"ja","nein")</f>
        <v>nein</v>
      </c>
      <c r="H5744" s="21" t="s">
        <v>21</v>
      </c>
      <c r="I5744" s="29" t="n">
        <f aca="false">INDEX(Einstellungen!$B$27:$B$50,7)</f>
        <v>0.7</v>
      </c>
      <c r="J5744" s="29" t="n">
        <f aca="false">F5744*I5744</f>
        <v>25.107453</v>
      </c>
    </row>
    <row r="5745" customFormat="false" ht="15" hidden="false" customHeight="false" outlineLevel="0" collapsed="false">
      <c r="A5745" s="28" t="n">
        <v>45820</v>
      </c>
      <c r="B5745" s="21" t="s">
        <v>119</v>
      </c>
      <c r="C5745" s="21" t="s">
        <v>136</v>
      </c>
      <c r="D5745" s="29" t="n">
        <v>104.3</v>
      </c>
      <c r="E5745" s="29" t="n">
        <f aca="false">D5745/10</f>
        <v>10.43</v>
      </c>
      <c r="F5745" s="29" t="n">
        <f aca="false">(E5745+Einstellungen!$B$20)*(1+Einstellungen!$B$10)</f>
        <v>34.61234</v>
      </c>
      <c r="G5745" s="21" t="str">
        <f aca="false">IF(F5745&lt;Einstellungen!$B$5,"ja","nein")</f>
        <v>nein</v>
      </c>
      <c r="H5745" s="21" t="s">
        <v>21</v>
      </c>
      <c r="I5745" s="29" t="n">
        <f aca="false">INDEX(Einstellungen!$B$27:$B$50,8)</f>
        <v>0.95</v>
      </c>
      <c r="J5745" s="29" t="n">
        <f aca="false">F5745*I5745</f>
        <v>32.881723</v>
      </c>
    </row>
    <row r="5746" customFormat="false" ht="15" hidden="false" customHeight="false" outlineLevel="0" collapsed="false">
      <c r="A5746" s="28" t="n">
        <v>45820</v>
      </c>
      <c r="B5746" s="21" t="s">
        <v>120</v>
      </c>
      <c r="C5746" s="21" t="s">
        <v>136</v>
      </c>
      <c r="D5746" s="29" t="n">
        <v>78.86</v>
      </c>
      <c r="E5746" s="29" t="n">
        <f aca="false">D5746/10</f>
        <v>7.886</v>
      </c>
      <c r="F5746" s="29" t="n">
        <f aca="false">(E5746+Einstellungen!$B$20)*(1+Einstellungen!$B$10)</f>
        <v>31.58498</v>
      </c>
      <c r="G5746" s="21" t="str">
        <f aca="false">IF(F5746&lt;Einstellungen!$B$5,"ja","nein")</f>
        <v>nein</v>
      </c>
      <c r="H5746" s="21" t="s">
        <v>21</v>
      </c>
      <c r="I5746" s="29" t="n">
        <f aca="false">INDEX(Einstellungen!$B$27:$B$50,9)</f>
        <v>1.05</v>
      </c>
      <c r="J5746" s="29" t="n">
        <f aca="false">F5746*I5746</f>
        <v>33.164229</v>
      </c>
    </row>
    <row r="5747" customFormat="false" ht="15" hidden="false" customHeight="false" outlineLevel="0" collapsed="false">
      <c r="A5747" s="28" t="n">
        <v>45820</v>
      </c>
      <c r="B5747" s="21" t="s">
        <v>121</v>
      </c>
      <c r="C5747" s="21" t="s">
        <v>136</v>
      </c>
      <c r="D5747" s="29" t="n">
        <v>36.09</v>
      </c>
      <c r="E5747" s="29" t="n">
        <f aca="false">D5747/10</f>
        <v>3.609</v>
      </c>
      <c r="F5747" s="29" t="n">
        <f aca="false">(E5747+Einstellungen!$B$20)*(1+Einstellungen!$B$10)</f>
        <v>26.49535</v>
      </c>
      <c r="G5747" s="21" t="str">
        <f aca="false">IF(F5747&lt;Einstellungen!$B$5,"ja","nein")</f>
        <v>ja</v>
      </c>
      <c r="H5747" s="21" t="s">
        <v>21</v>
      </c>
      <c r="I5747" s="29" t="n">
        <f aca="false">INDEX(Einstellungen!$B$27:$B$50,10)</f>
        <v>1.05</v>
      </c>
      <c r="J5747" s="29" t="n">
        <f aca="false">F5747*I5747</f>
        <v>27.8201175</v>
      </c>
    </row>
    <row r="5748" customFormat="false" ht="15" hidden="false" customHeight="false" outlineLevel="0" collapsed="false">
      <c r="A5748" s="28" t="n">
        <v>45820</v>
      </c>
      <c r="B5748" s="21" t="s">
        <v>122</v>
      </c>
      <c r="C5748" s="21" t="s">
        <v>136</v>
      </c>
      <c r="D5748" s="29" t="n">
        <v>0</v>
      </c>
      <c r="E5748" s="29" t="n">
        <f aca="false">D5748/10</f>
        <v>0</v>
      </c>
      <c r="F5748" s="29" t="n">
        <f aca="false">(E5748+Einstellungen!$B$20)*(1+Einstellungen!$B$10)</f>
        <v>22.20064</v>
      </c>
      <c r="G5748" s="21" t="str">
        <f aca="false">IF(F5748&lt;Einstellungen!$B$5,"ja","nein")</f>
        <v>ja</v>
      </c>
      <c r="H5748" s="21" t="s">
        <v>21</v>
      </c>
      <c r="I5748" s="29" t="n">
        <f aca="false">INDEX(Einstellungen!$B$27:$B$50,11)</f>
        <v>1.05</v>
      </c>
      <c r="J5748" s="29" t="n">
        <f aca="false">F5748*I5748</f>
        <v>23.310672</v>
      </c>
    </row>
    <row r="5749" customFormat="false" ht="15" hidden="false" customHeight="false" outlineLevel="0" collapsed="false">
      <c r="A5749" s="28" t="n">
        <v>45820</v>
      </c>
      <c r="B5749" s="21" t="s">
        <v>123</v>
      </c>
      <c r="C5749" s="21" t="s">
        <v>136</v>
      </c>
      <c r="D5749" s="29" t="n">
        <v>-2</v>
      </c>
      <c r="E5749" s="29" t="n">
        <f aca="false">D5749/10</f>
        <v>-0.2</v>
      </c>
      <c r="F5749" s="29" t="n">
        <f aca="false">(E5749+Einstellungen!$B$20)*(1+Einstellungen!$B$10)</f>
        <v>21.96264</v>
      </c>
      <c r="G5749" s="21" t="str">
        <f aca="false">IF(F5749&lt;Einstellungen!$B$5,"ja","nein")</f>
        <v>ja</v>
      </c>
      <c r="H5749" s="21" t="s">
        <v>21</v>
      </c>
      <c r="I5749" s="29" t="n">
        <f aca="false">INDEX(Einstellungen!$B$27:$B$50,12)</f>
        <v>1.1</v>
      </c>
      <c r="J5749" s="29" t="n">
        <f aca="false">F5749*I5749</f>
        <v>24.158904</v>
      </c>
    </row>
    <row r="5750" customFormat="false" ht="15" hidden="false" customHeight="false" outlineLevel="0" collapsed="false">
      <c r="A5750" s="28" t="n">
        <v>45820</v>
      </c>
      <c r="B5750" s="21" t="s">
        <v>124</v>
      </c>
      <c r="C5750" s="21" t="s">
        <v>136</v>
      </c>
      <c r="D5750" s="29" t="n">
        <v>-15.91</v>
      </c>
      <c r="E5750" s="29" t="n">
        <f aca="false">D5750/10</f>
        <v>-1.591</v>
      </c>
      <c r="F5750" s="29" t="n">
        <f aca="false">(E5750+Einstellungen!$B$20)*(1+Einstellungen!$B$10)</f>
        <v>20.30735</v>
      </c>
      <c r="G5750" s="21" t="str">
        <f aca="false">IF(F5750&lt;Einstellungen!$B$5,"ja","nein")</f>
        <v>ja</v>
      </c>
      <c r="H5750" s="21" t="s">
        <v>21</v>
      </c>
      <c r="I5750" s="29" t="n">
        <f aca="false">INDEX(Einstellungen!$B$27:$B$50,13)</f>
        <v>1.2</v>
      </c>
      <c r="J5750" s="29" t="n">
        <f aca="false">F5750*I5750</f>
        <v>24.36882</v>
      </c>
    </row>
    <row r="5751" customFormat="false" ht="15" hidden="false" customHeight="false" outlineLevel="0" collapsed="false">
      <c r="A5751" s="28" t="n">
        <v>45820</v>
      </c>
      <c r="B5751" s="21" t="s">
        <v>125</v>
      </c>
      <c r="C5751" s="21" t="s">
        <v>136</v>
      </c>
      <c r="D5751" s="29" t="n">
        <v>-27.9</v>
      </c>
      <c r="E5751" s="29" t="n">
        <f aca="false">D5751/10</f>
        <v>-2.79</v>
      </c>
      <c r="F5751" s="29" t="n">
        <f aca="false">(E5751+Einstellungen!$B$20)*(1+Einstellungen!$B$10)</f>
        <v>18.88054</v>
      </c>
      <c r="G5751" s="21" t="str">
        <f aca="false">IF(F5751&lt;Einstellungen!$B$5,"ja","nein")</f>
        <v>ja</v>
      </c>
      <c r="H5751" s="21" t="s">
        <v>21</v>
      </c>
      <c r="I5751" s="29" t="n">
        <f aca="false">INDEX(Einstellungen!$B$27:$B$50,14)</f>
        <v>1.15</v>
      </c>
      <c r="J5751" s="29" t="n">
        <f aca="false">F5751*I5751</f>
        <v>21.712621</v>
      </c>
    </row>
    <row r="5752" customFormat="false" ht="15" hidden="false" customHeight="false" outlineLevel="0" collapsed="false">
      <c r="A5752" s="28" t="n">
        <v>45820</v>
      </c>
      <c r="B5752" s="21" t="s">
        <v>126</v>
      </c>
      <c r="C5752" s="21" t="s">
        <v>136</v>
      </c>
      <c r="D5752" s="29" t="n">
        <v>-25.47</v>
      </c>
      <c r="E5752" s="29" t="n">
        <f aca="false">D5752/10</f>
        <v>-2.547</v>
      </c>
      <c r="F5752" s="29" t="n">
        <f aca="false">(E5752+Einstellungen!$B$20)*(1+Einstellungen!$B$10)</f>
        <v>19.16971</v>
      </c>
      <c r="G5752" s="21" t="str">
        <f aca="false">IF(F5752&lt;Einstellungen!$B$5,"ja","nein")</f>
        <v>ja</v>
      </c>
      <c r="H5752" s="21" t="s">
        <v>21</v>
      </c>
      <c r="I5752" s="29" t="n">
        <f aca="false">INDEX(Einstellungen!$B$27:$B$50,15)</f>
        <v>1</v>
      </c>
      <c r="J5752" s="29" t="n">
        <f aca="false">F5752*I5752</f>
        <v>19.16971</v>
      </c>
    </row>
    <row r="5753" customFormat="false" ht="15" hidden="false" customHeight="false" outlineLevel="0" collapsed="false">
      <c r="A5753" s="28" t="n">
        <v>45820</v>
      </c>
      <c r="B5753" s="21" t="s">
        <v>127</v>
      </c>
      <c r="C5753" s="21" t="s">
        <v>136</v>
      </c>
      <c r="D5753" s="29" t="n">
        <v>-11.57</v>
      </c>
      <c r="E5753" s="29" t="n">
        <f aca="false">D5753/10</f>
        <v>-1.157</v>
      </c>
      <c r="F5753" s="29" t="n">
        <f aca="false">(E5753+Einstellungen!$B$20)*(1+Einstellungen!$B$10)</f>
        <v>20.82381</v>
      </c>
      <c r="G5753" s="21" t="str">
        <f aca="false">IF(F5753&lt;Einstellungen!$B$5,"ja","nein")</f>
        <v>ja</v>
      </c>
      <c r="H5753" s="21" t="s">
        <v>21</v>
      </c>
      <c r="I5753" s="29" t="n">
        <f aca="false">INDEX(Einstellungen!$B$27:$B$50,16)</f>
        <v>0.95</v>
      </c>
      <c r="J5753" s="29" t="n">
        <f aca="false">F5753*I5753</f>
        <v>19.7826195</v>
      </c>
    </row>
    <row r="5754" customFormat="false" ht="15" hidden="false" customHeight="false" outlineLevel="0" collapsed="false">
      <c r="A5754" s="28" t="n">
        <v>45820</v>
      </c>
      <c r="B5754" s="21" t="s">
        <v>128</v>
      </c>
      <c r="C5754" s="21" t="s">
        <v>136</v>
      </c>
      <c r="D5754" s="29" t="n">
        <v>-2.78</v>
      </c>
      <c r="E5754" s="29" t="n">
        <f aca="false">D5754/10</f>
        <v>-0.278</v>
      </c>
      <c r="F5754" s="29" t="n">
        <f aca="false">(E5754+Einstellungen!$B$20)*(1+Einstellungen!$B$10)</f>
        <v>21.86982</v>
      </c>
      <c r="G5754" s="21" t="str">
        <f aca="false">IF(F5754&lt;Einstellungen!$B$5,"ja","nein")</f>
        <v>ja</v>
      </c>
      <c r="H5754" s="21" t="s">
        <v>21</v>
      </c>
      <c r="I5754" s="29" t="n">
        <f aca="false">INDEX(Einstellungen!$B$27:$B$50,17)</f>
        <v>0.95</v>
      </c>
      <c r="J5754" s="29" t="n">
        <f aca="false">F5754*I5754</f>
        <v>20.776329</v>
      </c>
    </row>
    <row r="5755" customFormat="false" ht="15" hidden="false" customHeight="false" outlineLevel="0" collapsed="false">
      <c r="A5755" s="28" t="n">
        <v>45820</v>
      </c>
      <c r="B5755" s="21" t="s">
        <v>129</v>
      </c>
      <c r="C5755" s="21" t="s">
        <v>136</v>
      </c>
      <c r="D5755" s="29" t="n">
        <v>14.9</v>
      </c>
      <c r="E5755" s="29" t="n">
        <f aca="false">D5755/10</f>
        <v>1.49</v>
      </c>
      <c r="F5755" s="29" t="n">
        <f aca="false">(E5755+Einstellungen!$B$20)*(1+Einstellungen!$B$10)</f>
        <v>23.97374</v>
      </c>
      <c r="G5755" s="21" t="str">
        <f aca="false">IF(F5755&lt;Einstellungen!$B$5,"ja","nein")</f>
        <v>ja</v>
      </c>
      <c r="H5755" s="21" t="s">
        <v>21</v>
      </c>
      <c r="I5755" s="29" t="n">
        <f aca="false">INDEX(Einstellungen!$B$27:$B$50,18)</f>
        <v>1.1</v>
      </c>
      <c r="J5755" s="29" t="n">
        <f aca="false">F5755*I5755</f>
        <v>26.371114</v>
      </c>
    </row>
    <row r="5756" customFormat="false" ht="15" hidden="false" customHeight="false" outlineLevel="0" collapsed="false">
      <c r="A5756" s="28" t="n">
        <v>45820</v>
      </c>
      <c r="B5756" s="21" t="s">
        <v>130</v>
      </c>
      <c r="C5756" s="21" t="s">
        <v>136</v>
      </c>
      <c r="D5756" s="29" t="n">
        <v>79.96</v>
      </c>
      <c r="E5756" s="29" t="n">
        <f aca="false">D5756/10</f>
        <v>7.996</v>
      </c>
      <c r="F5756" s="29" t="n">
        <f aca="false">(E5756+Einstellungen!$B$20)*(1+Einstellungen!$B$10)</f>
        <v>31.71588</v>
      </c>
      <c r="G5756" s="21" t="str">
        <f aca="false">IF(F5756&lt;Einstellungen!$B$5,"ja","nein")</f>
        <v>nein</v>
      </c>
      <c r="H5756" s="21" t="s">
        <v>21</v>
      </c>
      <c r="I5756" s="29" t="n">
        <f aca="false">INDEX(Einstellungen!$B$27:$B$50,19)</f>
        <v>1.35</v>
      </c>
      <c r="J5756" s="29" t="n">
        <f aca="false">F5756*I5756</f>
        <v>42.816438</v>
      </c>
    </row>
    <row r="5757" customFormat="false" ht="15" hidden="false" customHeight="false" outlineLevel="0" collapsed="false">
      <c r="A5757" s="28" t="n">
        <v>45820</v>
      </c>
      <c r="B5757" s="21" t="s">
        <v>131</v>
      </c>
      <c r="C5757" s="21" t="s">
        <v>136</v>
      </c>
      <c r="D5757" s="29" t="n">
        <v>112.55</v>
      </c>
      <c r="E5757" s="29" t="n">
        <f aca="false">D5757/10</f>
        <v>11.255</v>
      </c>
      <c r="F5757" s="29" t="n">
        <f aca="false">(E5757+Einstellungen!$B$20)*(1+Einstellungen!$B$10)</f>
        <v>35.59409</v>
      </c>
      <c r="G5757" s="21" t="str">
        <f aca="false">IF(F5757&lt;Einstellungen!$B$5,"ja","nein")</f>
        <v>nein</v>
      </c>
      <c r="H5757" s="21" t="s">
        <v>21</v>
      </c>
      <c r="I5757" s="29" t="n">
        <f aca="false">INDEX(Einstellungen!$B$27:$B$50,20)</f>
        <v>1.45</v>
      </c>
      <c r="J5757" s="29" t="n">
        <f aca="false">F5757*I5757</f>
        <v>51.6114305</v>
      </c>
    </row>
    <row r="5758" customFormat="false" ht="15" hidden="false" customHeight="false" outlineLevel="0" collapsed="false">
      <c r="A5758" s="28" t="n">
        <v>45820</v>
      </c>
      <c r="B5758" s="21" t="s">
        <v>132</v>
      </c>
      <c r="C5758" s="21" t="s">
        <v>136</v>
      </c>
      <c r="D5758" s="29" t="n">
        <v>132</v>
      </c>
      <c r="E5758" s="29" t="n">
        <f aca="false">D5758/10</f>
        <v>13.2</v>
      </c>
      <c r="F5758" s="29" t="n">
        <f aca="false">(E5758+Einstellungen!$B$20)*(1+Einstellungen!$B$10)</f>
        <v>37.90864</v>
      </c>
      <c r="G5758" s="21" t="str">
        <f aca="false">IF(F5758&lt;Einstellungen!$B$5,"ja","nein")</f>
        <v>nein</v>
      </c>
      <c r="H5758" s="21" t="s">
        <v>21</v>
      </c>
      <c r="I5758" s="29" t="n">
        <f aca="false">INDEX(Einstellungen!$B$27:$B$50,21)</f>
        <v>1.4</v>
      </c>
      <c r="J5758" s="29" t="n">
        <f aca="false">F5758*I5758</f>
        <v>53.072096</v>
      </c>
    </row>
    <row r="5759" customFormat="false" ht="15" hidden="false" customHeight="false" outlineLevel="0" collapsed="false">
      <c r="A5759" s="28" t="n">
        <v>45820</v>
      </c>
      <c r="B5759" s="21" t="s">
        <v>133</v>
      </c>
      <c r="C5759" s="21" t="s">
        <v>136</v>
      </c>
      <c r="D5759" s="29" t="n">
        <v>111</v>
      </c>
      <c r="E5759" s="29" t="n">
        <f aca="false">D5759/10</f>
        <v>11.1</v>
      </c>
      <c r="F5759" s="29" t="n">
        <f aca="false">(E5759+Einstellungen!$B$20)*(1+Einstellungen!$B$10)</f>
        <v>35.40964</v>
      </c>
      <c r="G5759" s="21" t="str">
        <f aca="false">IF(F5759&lt;Einstellungen!$B$5,"ja","nein")</f>
        <v>nein</v>
      </c>
      <c r="H5759" s="21" t="s">
        <v>21</v>
      </c>
      <c r="I5759" s="29" t="n">
        <f aca="false">INDEX(Einstellungen!$B$27:$B$50,22)</f>
        <v>1.25</v>
      </c>
      <c r="J5759" s="29" t="n">
        <f aca="false">F5759*I5759</f>
        <v>44.26205</v>
      </c>
    </row>
    <row r="5760" customFormat="false" ht="15" hidden="false" customHeight="false" outlineLevel="0" collapsed="false">
      <c r="A5760" s="28" t="n">
        <v>45820</v>
      </c>
      <c r="B5760" s="21" t="s">
        <v>134</v>
      </c>
      <c r="C5760" s="21" t="s">
        <v>136</v>
      </c>
      <c r="D5760" s="29" t="n">
        <v>105</v>
      </c>
      <c r="E5760" s="29" t="n">
        <f aca="false">D5760/10</f>
        <v>10.5</v>
      </c>
      <c r="F5760" s="29" t="n">
        <f aca="false">(E5760+Einstellungen!$B$20)*(1+Einstellungen!$B$10)</f>
        <v>34.69564</v>
      </c>
      <c r="G5760" s="21" t="str">
        <f aca="false">IF(F5760&lt;Einstellungen!$B$5,"ja","nein")</f>
        <v>nein</v>
      </c>
      <c r="H5760" s="21" t="s">
        <v>21</v>
      </c>
      <c r="I5760" s="29" t="n">
        <f aca="false">INDEX(Einstellungen!$B$27:$B$50,23)</f>
        <v>1.05</v>
      </c>
      <c r="J5760" s="29" t="n">
        <f aca="false">F5760*I5760</f>
        <v>36.430422</v>
      </c>
    </row>
    <row r="5761" customFormat="false" ht="15" hidden="false" customHeight="false" outlineLevel="0" collapsed="false">
      <c r="A5761" s="28" t="n">
        <v>45820</v>
      </c>
      <c r="B5761" s="21" t="s">
        <v>135</v>
      </c>
      <c r="C5761" s="21" t="s">
        <v>136</v>
      </c>
      <c r="D5761" s="29" t="n">
        <v>86.9</v>
      </c>
      <c r="E5761" s="29" t="n">
        <f aca="false">D5761/10</f>
        <v>8.69</v>
      </c>
      <c r="F5761" s="29" t="n">
        <f aca="false">(E5761+Einstellungen!$B$20)*(1+Einstellungen!$B$10)</f>
        <v>32.54174</v>
      </c>
      <c r="G5761" s="21" t="str">
        <f aca="false">IF(F5761&lt;Einstellungen!$B$5,"ja","nein")</f>
        <v>nein</v>
      </c>
      <c r="H5761" s="21" t="s">
        <v>21</v>
      </c>
      <c r="I5761" s="29" t="n">
        <f aca="false">INDEX(Einstellungen!$B$27:$B$50,24)</f>
        <v>0.8</v>
      </c>
      <c r="J5761" s="29" t="n">
        <f aca="false">F5761*I5761</f>
        <v>26.033392</v>
      </c>
    </row>
    <row r="5762" customFormat="false" ht="15" hidden="false" customHeight="false" outlineLevel="0" collapsed="false">
      <c r="A5762" s="28" t="n">
        <v>45821</v>
      </c>
      <c r="B5762" s="21" t="s">
        <v>111</v>
      </c>
      <c r="C5762" s="21" t="s">
        <v>137</v>
      </c>
      <c r="D5762" s="29" t="n">
        <v>70.29</v>
      </c>
      <c r="E5762" s="29" t="n">
        <f aca="false">D5762/10</f>
        <v>7.029</v>
      </c>
      <c r="F5762" s="29" t="n">
        <f aca="false">(E5762+Einstellungen!$B$20)*(1+Einstellungen!$B$10)</f>
        <v>30.56515</v>
      </c>
      <c r="G5762" s="21" t="str">
        <f aca="false">IF(F5762&lt;Einstellungen!$B$5,"ja","nein")</f>
        <v>nein</v>
      </c>
      <c r="H5762" s="21" t="s">
        <v>21</v>
      </c>
      <c r="I5762" s="29" t="n">
        <f aca="false">INDEX(Einstellungen!$B$27:$B$50,1)</f>
        <v>0.6</v>
      </c>
      <c r="J5762" s="29" t="n">
        <f aca="false">F5762*I5762</f>
        <v>18.33909</v>
      </c>
    </row>
    <row r="5763" customFormat="false" ht="15" hidden="false" customHeight="false" outlineLevel="0" collapsed="false">
      <c r="A5763" s="28" t="n">
        <v>45821</v>
      </c>
      <c r="B5763" s="21" t="s">
        <v>113</v>
      </c>
      <c r="C5763" s="21" t="s">
        <v>137</v>
      </c>
      <c r="D5763" s="29" t="n">
        <v>55.25</v>
      </c>
      <c r="E5763" s="29" t="n">
        <f aca="false">D5763/10</f>
        <v>5.525</v>
      </c>
      <c r="F5763" s="29" t="n">
        <f aca="false">(E5763+Einstellungen!$B$20)*(1+Einstellungen!$B$10)</f>
        <v>28.77539</v>
      </c>
      <c r="G5763" s="21" t="str">
        <f aca="false">IF(F5763&lt;Einstellungen!$B$5,"ja","nein")</f>
        <v>ja</v>
      </c>
      <c r="H5763" s="21" t="s">
        <v>21</v>
      </c>
      <c r="I5763" s="29" t="n">
        <f aca="false">INDEX(Einstellungen!$B$27:$B$50,2)</f>
        <v>0.5</v>
      </c>
      <c r="J5763" s="29" t="n">
        <f aca="false">F5763*I5763</f>
        <v>14.387695</v>
      </c>
    </row>
    <row r="5764" customFormat="false" ht="15" hidden="false" customHeight="false" outlineLevel="0" collapsed="false">
      <c r="A5764" s="28" t="n">
        <v>45821</v>
      </c>
      <c r="B5764" s="21" t="s">
        <v>114</v>
      </c>
      <c r="C5764" s="21" t="s">
        <v>137</v>
      </c>
      <c r="D5764" s="29" t="n">
        <v>58.61</v>
      </c>
      <c r="E5764" s="29" t="n">
        <f aca="false">D5764/10</f>
        <v>5.861</v>
      </c>
      <c r="F5764" s="29" t="n">
        <f aca="false">(E5764+Einstellungen!$B$20)*(1+Einstellungen!$B$10)</f>
        <v>29.17523</v>
      </c>
      <c r="G5764" s="21" t="str">
        <f aca="false">IF(F5764&lt;Einstellungen!$B$5,"ja","nein")</f>
        <v>nein</v>
      </c>
      <c r="H5764" s="21" t="s">
        <v>21</v>
      </c>
      <c r="I5764" s="29" t="n">
        <f aca="false">INDEX(Einstellungen!$B$27:$B$50,3)</f>
        <v>0.45</v>
      </c>
      <c r="J5764" s="29" t="n">
        <f aca="false">F5764*I5764</f>
        <v>13.1288535</v>
      </c>
    </row>
    <row r="5765" customFormat="false" ht="15" hidden="false" customHeight="false" outlineLevel="0" collapsed="false">
      <c r="A5765" s="28" t="n">
        <v>45821</v>
      </c>
      <c r="B5765" s="21" t="s">
        <v>115</v>
      </c>
      <c r="C5765" s="21" t="s">
        <v>137</v>
      </c>
      <c r="D5765" s="29" t="n">
        <v>63.42</v>
      </c>
      <c r="E5765" s="29" t="n">
        <f aca="false">D5765/10</f>
        <v>6.342</v>
      </c>
      <c r="F5765" s="29" t="n">
        <f aca="false">(E5765+Einstellungen!$B$20)*(1+Einstellungen!$B$10)</f>
        <v>29.74762</v>
      </c>
      <c r="G5765" s="21" t="str">
        <f aca="false">IF(F5765&lt;Einstellungen!$B$5,"ja","nein")</f>
        <v>nein</v>
      </c>
      <c r="H5765" s="21" t="s">
        <v>21</v>
      </c>
      <c r="I5765" s="29" t="n">
        <f aca="false">INDEX(Einstellungen!$B$27:$B$50,4)</f>
        <v>0.45</v>
      </c>
      <c r="J5765" s="29" t="n">
        <f aca="false">F5765*I5765</f>
        <v>13.386429</v>
      </c>
    </row>
    <row r="5766" customFormat="false" ht="15" hidden="false" customHeight="false" outlineLevel="0" collapsed="false">
      <c r="A5766" s="28" t="n">
        <v>45821</v>
      </c>
      <c r="B5766" s="21" t="s">
        <v>116</v>
      </c>
      <c r="C5766" s="21" t="s">
        <v>137</v>
      </c>
      <c r="D5766" s="29" t="n">
        <v>63.84</v>
      </c>
      <c r="E5766" s="29" t="n">
        <f aca="false">D5766/10</f>
        <v>6.384</v>
      </c>
      <c r="F5766" s="29" t="n">
        <f aca="false">(E5766+Einstellungen!$B$20)*(1+Einstellungen!$B$10)</f>
        <v>29.7976</v>
      </c>
      <c r="G5766" s="21" t="str">
        <f aca="false">IF(F5766&lt;Einstellungen!$B$5,"ja","nein")</f>
        <v>nein</v>
      </c>
      <c r="H5766" s="21" t="s">
        <v>21</v>
      </c>
      <c r="I5766" s="29" t="n">
        <f aca="false">INDEX(Einstellungen!$B$27:$B$50,5)</f>
        <v>0.45</v>
      </c>
      <c r="J5766" s="29" t="n">
        <f aca="false">F5766*I5766</f>
        <v>13.40892</v>
      </c>
    </row>
    <row r="5767" customFormat="false" ht="15" hidden="false" customHeight="false" outlineLevel="0" collapsed="false">
      <c r="A5767" s="28" t="n">
        <v>45821</v>
      </c>
      <c r="B5767" s="21" t="s">
        <v>117</v>
      </c>
      <c r="C5767" s="21" t="s">
        <v>137</v>
      </c>
      <c r="D5767" s="29" t="n">
        <v>70.71</v>
      </c>
      <c r="E5767" s="29" t="n">
        <f aca="false">D5767/10</f>
        <v>7.071</v>
      </c>
      <c r="F5767" s="29" t="n">
        <f aca="false">(E5767+Einstellungen!$B$20)*(1+Einstellungen!$B$10)</f>
        <v>30.61513</v>
      </c>
      <c r="G5767" s="21" t="str">
        <f aca="false">IF(F5767&lt;Einstellungen!$B$5,"ja","nein")</f>
        <v>nein</v>
      </c>
      <c r="H5767" s="21" t="s">
        <v>21</v>
      </c>
      <c r="I5767" s="29" t="n">
        <f aca="false">INDEX(Einstellungen!$B$27:$B$50,6)</f>
        <v>0.5</v>
      </c>
      <c r="J5767" s="29" t="n">
        <f aca="false">F5767*I5767</f>
        <v>15.307565</v>
      </c>
    </row>
    <row r="5768" customFormat="false" ht="15" hidden="false" customHeight="false" outlineLevel="0" collapsed="false">
      <c r="A5768" s="28" t="n">
        <v>45821</v>
      </c>
      <c r="B5768" s="21" t="s">
        <v>118</v>
      </c>
      <c r="C5768" s="21" t="s">
        <v>137</v>
      </c>
      <c r="D5768" s="29" t="n">
        <v>83.68</v>
      </c>
      <c r="E5768" s="29" t="n">
        <f aca="false">D5768/10</f>
        <v>8.368</v>
      </c>
      <c r="F5768" s="29" t="n">
        <f aca="false">(E5768+Einstellungen!$B$20)*(1+Einstellungen!$B$10)</f>
        <v>32.15856</v>
      </c>
      <c r="G5768" s="21" t="str">
        <f aca="false">IF(F5768&lt;Einstellungen!$B$5,"ja","nein")</f>
        <v>nein</v>
      </c>
      <c r="H5768" s="21" t="s">
        <v>21</v>
      </c>
      <c r="I5768" s="29" t="n">
        <f aca="false">INDEX(Einstellungen!$B$27:$B$50,7)</f>
        <v>0.7</v>
      </c>
      <c r="J5768" s="29" t="n">
        <f aca="false">F5768*I5768</f>
        <v>22.510992</v>
      </c>
    </row>
    <row r="5769" customFormat="false" ht="15" hidden="false" customHeight="false" outlineLevel="0" collapsed="false">
      <c r="A5769" s="28" t="n">
        <v>45821</v>
      </c>
      <c r="B5769" s="21" t="s">
        <v>119</v>
      </c>
      <c r="C5769" s="21" t="s">
        <v>137</v>
      </c>
      <c r="D5769" s="29" t="n">
        <v>87.26</v>
      </c>
      <c r="E5769" s="29" t="n">
        <f aca="false">D5769/10</f>
        <v>8.726</v>
      </c>
      <c r="F5769" s="29" t="n">
        <f aca="false">(E5769+Einstellungen!$B$20)*(1+Einstellungen!$B$10)</f>
        <v>32.58458</v>
      </c>
      <c r="G5769" s="21" t="str">
        <f aca="false">IF(F5769&lt;Einstellungen!$B$5,"ja","nein")</f>
        <v>nein</v>
      </c>
      <c r="H5769" s="21" t="s">
        <v>21</v>
      </c>
      <c r="I5769" s="29" t="n">
        <f aca="false">INDEX(Einstellungen!$B$27:$B$50,8)</f>
        <v>0.95</v>
      </c>
      <c r="J5769" s="29" t="n">
        <f aca="false">F5769*I5769</f>
        <v>30.955351</v>
      </c>
    </row>
    <row r="5770" customFormat="false" ht="15" hidden="false" customHeight="false" outlineLevel="0" collapsed="false">
      <c r="A5770" s="28" t="n">
        <v>45821</v>
      </c>
      <c r="B5770" s="21" t="s">
        <v>120</v>
      </c>
      <c r="C5770" s="21" t="s">
        <v>137</v>
      </c>
      <c r="D5770" s="29" t="n">
        <v>77.39</v>
      </c>
      <c r="E5770" s="29" t="n">
        <f aca="false">D5770/10</f>
        <v>7.739</v>
      </c>
      <c r="F5770" s="29" t="n">
        <f aca="false">(E5770+Einstellungen!$B$20)*(1+Einstellungen!$B$10)</f>
        <v>31.41005</v>
      </c>
      <c r="G5770" s="21" t="str">
        <f aca="false">IF(F5770&lt;Einstellungen!$B$5,"ja","nein")</f>
        <v>nein</v>
      </c>
      <c r="H5770" s="21" t="s">
        <v>21</v>
      </c>
      <c r="I5770" s="29" t="n">
        <f aca="false">INDEX(Einstellungen!$B$27:$B$50,9)</f>
        <v>1.05</v>
      </c>
      <c r="J5770" s="29" t="n">
        <f aca="false">F5770*I5770</f>
        <v>32.9805525</v>
      </c>
    </row>
    <row r="5771" customFormat="false" ht="15" hidden="false" customHeight="false" outlineLevel="0" collapsed="false">
      <c r="A5771" s="28" t="n">
        <v>45821</v>
      </c>
      <c r="B5771" s="21" t="s">
        <v>121</v>
      </c>
      <c r="C5771" s="21" t="s">
        <v>137</v>
      </c>
      <c r="D5771" s="29" t="n">
        <v>40.03</v>
      </c>
      <c r="E5771" s="29" t="n">
        <f aca="false">D5771/10</f>
        <v>4.003</v>
      </c>
      <c r="F5771" s="29" t="n">
        <f aca="false">(E5771+Einstellungen!$B$20)*(1+Einstellungen!$B$10)</f>
        <v>26.96421</v>
      </c>
      <c r="G5771" s="21" t="str">
        <f aca="false">IF(F5771&lt;Einstellungen!$B$5,"ja","nein")</f>
        <v>ja</v>
      </c>
      <c r="H5771" s="21" t="s">
        <v>21</v>
      </c>
      <c r="I5771" s="29" t="n">
        <f aca="false">INDEX(Einstellungen!$B$27:$B$50,10)</f>
        <v>1.05</v>
      </c>
      <c r="J5771" s="29" t="n">
        <f aca="false">F5771*I5771</f>
        <v>28.3124205</v>
      </c>
    </row>
    <row r="5772" customFormat="false" ht="15" hidden="false" customHeight="false" outlineLevel="0" collapsed="false">
      <c r="A5772" s="28" t="n">
        <v>45821</v>
      </c>
      <c r="B5772" s="21" t="s">
        <v>122</v>
      </c>
      <c r="C5772" s="21" t="s">
        <v>137</v>
      </c>
      <c r="D5772" s="29" t="n">
        <v>4.1</v>
      </c>
      <c r="E5772" s="29" t="n">
        <f aca="false">D5772/10</f>
        <v>0.41</v>
      </c>
      <c r="F5772" s="29" t="n">
        <f aca="false">(E5772+Einstellungen!$B$20)*(1+Einstellungen!$B$10)</f>
        <v>22.68854</v>
      </c>
      <c r="G5772" s="21" t="str">
        <f aca="false">IF(F5772&lt;Einstellungen!$B$5,"ja","nein")</f>
        <v>ja</v>
      </c>
      <c r="H5772" s="21" t="s">
        <v>21</v>
      </c>
      <c r="I5772" s="29" t="n">
        <f aca="false">INDEX(Einstellungen!$B$27:$B$50,11)</f>
        <v>1.05</v>
      </c>
      <c r="J5772" s="29" t="n">
        <f aca="false">F5772*I5772</f>
        <v>23.822967</v>
      </c>
    </row>
    <row r="5773" customFormat="false" ht="15" hidden="false" customHeight="false" outlineLevel="0" collapsed="false">
      <c r="A5773" s="28" t="n">
        <v>45821</v>
      </c>
      <c r="B5773" s="21" t="s">
        <v>123</v>
      </c>
      <c r="C5773" s="21" t="s">
        <v>137</v>
      </c>
      <c r="D5773" s="29" t="n">
        <v>-0.03</v>
      </c>
      <c r="E5773" s="29" t="n">
        <f aca="false">D5773/10</f>
        <v>-0.003</v>
      </c>
      <c r="F5773" s="29" t="n">
        <f aca="false">(E5773+Einstellungen!$B$20)*(1+Einstellungen!$B$10)</f>
        <v>22.19707</v>
      </c>
      <c r="G5773" s="21" t="str">
        <f aca="false">IF(F5773&lt;Einstellungen!$B$5,"ja","nein")</f>
        <v>ja</v>
      </c>
      <c r="H5773" s="21" t="s">
        <v>21</v>
      </c>
      <c r="I5773" s="29" t="n">
        <f aca="false">INDEX(Einstellungen!$B$27:$B$50,12)</f>
        <v>1.1</v>
      </c>
      <c r="J5773" s="29" t="n">
        <f aca="false">F5773*I5773</f>
        <v>24.416777</v>
      </c>
    </row>
    <row r="5774" customFormat="false" ht="15" hidden="false" customHeight="false" outlineLevel="0" collapsed="false">
      <c r="A5774" s="28" t="n">
        <v>45821</v>
      </c>
      <c r="B5774" s="21" t="s">
        <v>124</v>
      </c>
      <c r="C5774" s="21" t="s">
        <v>137</v>
      </c>
      <c r="D5774" s="29" t="n">
        <v>-2.05</v>
      </c>
      <c r="E5774" s="29" t="n">
        <f aca="false">D5774/10</f>
        <v>-0.205</v>
      </c>
      <c r="F5774" s="29" t="n">
        <f aca="false">(E5774+Einstellungen!$B$20)*(1+Einstellungen!$B$10)</f>
        <v>21.95669</v>
      </c>
      <c r="G5774" s="21" t="str">
        <f aca="false">IF(F5774&lt;Einstellungen!$B$5,"ja","nein")</f>
        <v>ja</v>
      </c>
      <c r="H5774" s="21" t="s">
        <v>21</v>
      </c>
      <c r="I5774" s="29" t="n">
        <f aca="false">INDEX(Einstellungen!$B$27:$B$50,13)</f>
        <v>1.2</v>
      </c>
      <c r="J5774" s="29" t="n">
        <f aca="false">F5774*I5774</f>
        <v>26.348028</v>
      </c>
    </row>
    <row r="5775" customFormat="false" ht="15" hidden="false" customHeight="false" outlineLevel="0" collapsed="false">
      <c r="A5775" s="28" t="n">
        <v>45821</v>
      </c>
      <c r="B5775" s="21" t="s">
        <v>125</v>
      </c>
      <c r="C5775" s="21" t="s">
        <v>137</v>
      </c>
      <c r="D5775" s="29" t="n">
        <v>-6.09</v>
      </c>
      <c r="E5775" s="29" t="n">
        <f aca="false">D5775/10</f>
        <v>-0.609</v>
      </c>
      <c r="F5775" s="29" t="n">
        <f aca="false">(E5775+Einstellungen!$B$20)*(1+Einstellungen!$B$10)</f>
        <v>21.47593</v>
      </c>
      <c r="G5775" s="21" t="str">
        <f aca="false">IF(F5775&lt;Einstellungen!$B$5,"ja","nein")</f>
        <v>ja</v>
      </c>
      <c r="H5775" s="21" t="s">
        <v>21</v>
      </c>
      <c r="I5775" s="29" t="n">
        <f aca="false">INDEX(Einstellungen!$B$27:$B$50,14)</f>
        <v>1.15</v>
      </c>
      <c r="J5775" s="29" t="n">
        <f aca="false">F5775*I5775</f>
        <v>24.6973195</v>
      </c>
    </row>
    <row r="5776" customFormat="false" ht="15" hidden="false" customHeight="false" outlineLevel="0" collapsed="false">
      <c r="A5776" s="28" t="n">
        <v>45821</v>
      </c>
      <c r="B5776" s="21" t="s">
        <v>126</v>
      </c>
      <c r="C5776" s="21" t="s">
        <v>137</v>
      </c>
      <c r="D5776" s="29" t="n">
        <v>-6.01</v>
      </c>
      <c r="E5776" s="29" t="n">
        <f aca="false">D5776/10</f>
        <v>-0.601</v>
      </c>
      <c r="F5776" s="29" t="n">
        <f aca="false">(E5776+Einstellungen!$B$20)*(1+Einstellungen!$B$10)</f>
        <v>21.48545</v>
      </c>
      <c r="G5776" s="21" t="str">
        <f aca="false">IF(F5776&lt;Einstellungen!$B$5,"ja","nein")</f>
        <v>ja</v>
      </c>
      <c r="H5776" s="21" t="s">
        <v>21</v>
      </c>
      <c r="I5776" s="29" t="n">
        <f aca="false">INDEX(Einstellungen!$B$27:$B$50,15)</f>
        <v>1</v>
      </c>
      <c r="J5776" s="29" t="n">
        <f aca="false">F5776*I5776</f>
        <v>21.48545</v>
      </c>
    </row>
    <row r="5777" customFormat="false" ht="15" hidden="false" customHeight="false" outlineLevel="0" collapsed="false">
      <c r="A5777" s="28" t="n">
        <v>45821</v>
      </c>
      <c r="B5777" s="21" t="s">
        <v>127</v>
      </c>
      <c r="C5777" s="21" t="s">
        <v>137</v>
      </c>
      <c r="D5777" s="29" t="n">
        <v>-2.38</v>
      </c>
      <c r="E5777" s="29" t="n">
        <f aca="false">D5777/10</f>
        <v>-0.238</v>
      </c>
      <c r="F5777" s="29" t="n">
        <f aca="false">(E5777+Einstellungen!$B$20)*(1+Einstellungen!$B$10)</f>
        <v>21.91742</v>
      </c>
      <c r="G5777" s="21" t="str">
        <f aca="false">IF(F5777&lt;Einstellungen!$B$5,"ja","nein")</f>
        <v>ja</v>
      </c>
      <c r="H5777" s="21" t="s">
        <v>21</v>
      </c>
      <c r="I5777" s="29" t="n">
        <f aca="false">INDEX(Einstellungen!$B$27:$B$50,16)</f>
        <v>0.95</v>
      </c>
      <c r="J5777" s="29" t="n">
        <f aca="false">F5777*I5777</f>
        <v>20.821549</v>
      </c>
    </row>
    <row r="5778" customFormat="false" ht="15" hidden="false" customHeight="false" outlineLevel="0" collapsed="false">
      <c r="A5778" s="28" t="n">
        <v>45821</v>
      </c>
      <c r="B5778" s="21" t="s">
        <v>128</v>
      </c>
      <c r="C5778" s="21" t="s">
        <v>137</v>
      </c>
      <c r="D5778" s="29" t="n">
        <v>-0.01</v>
      </c>
      <c r="E5778" s="29" t="n">
        <f aca="false">D5778/10</f>
        <v>-0.001</v>
      </c>
      <c r="F5778" s="29" t="n">
        <f aca="false">(E5778+Einstellungen!$B$20)*(1+Einstellungen!$B$10)</f>
        <v>22.19945</v>
      </c>
      <c r="G5778" s="21" t="str">
        <f aca="false">IF(F5778&lt;Einstellungen!$B$5,"ja","nein")</f>
        <v>ja</v>
      </c>
      <c r="H5778" s="21" t="s">
        <v>21</v>
      </c>
      <c r="I5778" s="29" t="n">
        <f aca="false">INDEX(Einstellungen!$B$27:$B$50,17)</f>
        <v>0.95</v>
      </c>
      <c r="J5778" s="29" t="n">
        <f aca="false">F5778*I5778</f>
        <v>21.0894775</v>
      </c>
    </row>
    <row r="5779" customFormat="false" ht="15" hidden="false" customHeight="false" outlineLevel="0" collapsed="false">
      <c r="A5779" s="28" t="n">
        <v>45821</v>
      </c>
      <c r="B5779" s="21" t="s">
        <v>129</v>
      </c>
      <c r="C5779" s="21" t="s">
        <v>137</v>
      </c>
      <c r="D5779" s="29" t="n">
        <v>35.9</v>
      </c>
      <c r="E5779" s="29" t="n">
        <f aca="false">D5779/10</f>
        <v>3.59</v>
      </c>
      <c r="F5779" s="29" t="n">
        <f aca="false">(E5779+Einstellungen!$B$20)*(1+Einstellungen!$B$10)</f>
        <v>26.47274</v>
      </c>
      <c r="G5779" s="21" t="str">
        <f aca="false">IF(F5779&lt;Einstellungen!$B$5,"ja","nein")</f>
        <v>ja</v>
      </c>
      <c r="H5779" s="21" t="s">
        <v>21</v>
      </c>
      <c r="I5779" s="29" t="n">
        <f aca="false">INDEX(Einstellungen!$B$27:$B$50,18)</f>
        <v>1.1</v>
      </c>
      <c r="J5779" s="29" t="n">
        <f aca="false">F5779*I5779</f>
        <v>29.120014</v>
      </c>
    </row>
    <row r="5780" customFormat="false" ht="15" hidden="false" customHeight="false" outlineLevel="0" collapsed="false">
      <c r="A5780" s="28" t="n">
        <v>45821</v>
      </c>
      <c r="B5780" s="21" t="s">
        <v>130</v>
      </c>
      <c r="C5780" s="21" t="s">
        <v>137</v>
      </c>
      <c r="D5780" s="29" t="n">
        <v>80.04</v>
      </c>
      <c r="E5780" s="29" t="n">
        <f aca="false">D5780/10</f>
        <v>8.004</v>
      </c>
      <c r="F5780" s="29" t="n">
        <f aca="false">(E5780+Einstellungen!$B$20)*(1+Einstellungen!$B$10)</f>
        <v>31.7254</v>
      </c>
      <c r="G5780" s="21" t="str">
        <f aca="false">IF(F5780&lt;Einstellungen!$B$5,"ja","nein")</f>
        <v>nein</v>
      </c>
      <c r="H5780" s="21" t="s">
        <v>21</v>
      </c>
      <c r="I5780" s="29" t="n">
        <f aca="false">INDEX(Einstellungen!$B$27:$B$50,19)</f>
        <v>1.35</v>
      </c>
      <c r="J5780" s="29" t="n">
        <f aca="false">F5780*I5780</f>
        <v>42.82929</v>
      </c>
    </row>
    <row r="5781" customFormat="false" ht="15" hidden="false" customHeight="false" outlineLevel="0" collapsed="false">
      <c r="A5781" s="28" t="n">
        <v>45821</v>
      </c>
      <c r="B5781" s="21" t="s">
        <v>131</v>
      </c>
      <c r="C5781" s="21" t="s">
        <v>137</v>
      </c>
      <c r="D5781" s="29" t="n">
        <v>108.9</v>
      </c>
      <c r="E5781" s="29" t="n">
        <f aca="false">D5781/10</f>
        <v>10.89</v>
      </c>
      <c r="F5781" s="29" t="n">
        <f aca="false">(E5781+Einstellungen!$B$20)*(1+Einstellungen!$B$10)</f>
        <v>35.15974</v>
      </c>
      <c r="G5781" s="21" t="str">
        <f aca="false">IF(F5781&lt;Einstellungen!$B$5,"ja","nein")</f>
        <v>nein</v>
      </c>
      <c r="H5781" s="21" t="s">
        <v>21</v>
      </c>
      <c r="I5781" s="29" t="n">
        <f aca="false">INDEX(Einstellungen!$B$27:$B$50,20)</f>
        <v>1.45</v>
      </c>
      <c r="J5781" s="29" t="n">
        <f aca="false">F5781*I5781</f>
        <v>50.981623</v>
      </c>
    </row>
    <row r="5782" customFormat="false" ht="15" hidden="false" customHeight="false" outlineLevel="0" collapsed="false">
      <c r="A5782" s="28" t="n">
        <v>45821</v>
      </c>
      <c r="B5782" s="21" t="s">
        <v>132</v>
      </c>
      <c r="C5782" s="21" t="s">
        <v>137</v>
      </c>
      <c r="D5782" s="29" t="n">
        <v>111.19</v>
      </c>
      <c r="E5782" s="29" t="n">
        <f aca="false">D5782/10</f>
        <v>11.119</v>
      </c>
      <c r="F5782" s="29" t="n">
        <f aca="false">(E5782+Einstellungen!$B$20)*(1+Einstellungen!$B$10)</f>
        <v>35.43225</v>
      </c>
      <c r="G5782" s="21" t="str">
        <f aca="false">IF(F5782&lt;Einstellungen!$B$5,"ja","nein")</f>
        <v>nein</v>
      </c>
      <c r="H5782" s="21" t="s">
        <v>21</v>
      </c>
      <c r="I5782" s="29" t="n">
        <f aca="false">INDEX(Einstellungen!$B$27:$B$50,21)</f>
        <v>1.4</v>
      </c>
      <c r="J5782" s="29" t="n">
        <f aca="false">F5782*I5782</f>
        <v>49.60515</v>
      </c>
    </row>
    <row r="5783" customFormat="false" ht="15" hidden="false" customHeight="false" outlineLevel="0" collapsed="false">
      <c r="A5783" s="28" t="n">
        <v>45821</v>
      </c>
      <c r="B5783" s="21" t="s">
        <v>133</v>
      </c>
      <c r="C5783" s="21" t="s">
        <v>137</v>
      </c>
      <c r="D5783" s="29" t="n">
        <v>94.9</v>
      </c>
      <c r="E5783" s="29" t="n">
        <f aca="false">D5783/10</f>
        <v>9.49</v>
      </c>
      <c r="F5783" s="29" t="n">
        <f aca="false">(E5783+Einstellungen!$B$20)*(1+Einstellungen!$B$10)</f>
        <v>33.49374</v>
      </c>
      <c r="G5783" s="21" t="str">
        <f aca="false">IF(F5783&lt;Einstellungen!$B$5,"ja","nein")</f>
        <v>nein</v>
      </c>
      <c r="H5783" s="21" t="s">
        <v>21</v>
      </c>
      <c r="I5783" s="29" t="n">
        <f aca="false">INDEX(Einstellungen!$B$27:$B$50,22)</f>
        <v>1.25</v>
      </c>
      <c r="J5783" s="29" t="n">
        <f aca="false">F5783*I5783</f>
        <v>41.867175</v>
      </c>
    </row>
    <row r="5784" customFormat="false" ht="15" hidden="false" customHeight="false" outlineLevel="0" collapsed="false">
      <c r="A5784" s="28" t="n">
        <v>45821</v>
      </c>
      <c r="B5784" s="21" t="s">
        <v>134</v>
      </c>
      <c r="C5784" s="21" t="s">
        <v>137</v>
      </c>
      <c r="D5784" s="29" t="n">
        <v>90</v>
      </c>
      <c r="E5784" s="29" t="n">
        <f aca="false">D5784/10</f>
        <v>9</v>
      </c>
      <c r="F5784" s="29" t="n">
        <f aca="false">(E5784+Einstellungen!$B$20)*(1+Einstellungen!$B$10)</f>
        <v>32.91064</v>
      </c>
      <c r="G5784" s="21" t="str">
        <f aca="false">IF(F5784&lt;Einstellungen!$B$5,"ja","nein")</f>
        <v>nein</v>
      </c>
      <c r="H5784" s="21" t="s">
        <v>21</v>
      </c>
      <c r="I5784" s="29" t="n">
        <f aca="false">INDEX(Einstellungen!$B$27:$B$50,23)</f>
        <v>1.05</v>
      </c>
      <c r="J5784" s="29" t="n">
        <f aca="false">F5784*I5784</f>
        <v>34.556172</v>
      </c>
    </row>
    <row r="5785" customFormat="false" ht="15" hidden="false" customHeight="false" outlineLevel="0" collapsed="false">
      <c r="A5785" s="28" t="n">
        <v>45821</v>
      </c>
      <c r="B5785" s="21" t="s">
        <v>135</v>
      </c>
      <c r="C5785" s="21" t="s">
        <v>137</v>
      </c>
      <c r="D5785" s="29" t="n">
        <v>71.3</v>
      </c>
      <c r="E5785" s="29" t="n">
        <f aca="false">D5785/10</f>
        <v>7.13</v>
      </c>
      <c r="F5785" s="29" t="n">
        <f aca="false">(E5785+Einstellungen!$B$20)*(1+Einstellungen!$B$10)</f>
        <v>30.68534</v>
      </c>
      <c r="G5785" s="21" t="str">
        <f aca="false">IF(F5785&lt;Einstellungen!$B$5,"ja","nein")</f>
        <v>nein</v>
      </c>
      <c r="H5785" s="21" t="s">
        <v>21</v>
      </c>
      <c r="I5785" s="29" t="n">
        <f aca="false">INDEX(Einstellungen!$B$27:$B$50,24)</f>
        <v>0.8</v>
      </c>
      <c r="J5785" s="29" t="n">
        <f aca="false">F5785*I5785</f>
        <v>24.548272</v>
      </c>
    </row>
    <row r="5786" customFormat="false" ht="15" hidden="false" customHeight="false" outlineLevel="0" collapsed="false">
      <c r="A5786" s="28" t="n">
        <v>45822</v>
      </c>
      <c r="B5786" s="21" t="s">
        <v>111</v>
      </c>
      <c r="C5786" s="21" t="s">
        <v>138</v>
      </c>
      <c r="D5786" s="29" t="n">
        <v>73.99</v>
      </c>
      <c r="E5786" s="29" t="n">
        <f aca="false">D5786/10</f>
        <v>7.399</v>
      </c>
      <c r="F5786" s="29" t="n">
        <f aca="false">(E5786+Einstellungen!$B$20)*(1+Einstellungen!$B$10)</f>
        <v>31.00545</v>
      </c>
      <c r="G5786" s="21" t="str">
        <f aca="false">IF(F5786&lt;Einstellungen!$B$5,"ja","nein")</f>
        <v>nein</v>
      </c>
      <c r="H5786" s="21" t="s">
        <v>21</v>
      </c>
      <c r="I5786" s="29" t="n">
        <f aca="false">INDEX(Einstellungen!$B$27:$B$50,1)</f>
        <v>0.6</v>
      </c>
      <c r="J5786" s="29" t="n">
        <f aca="false">F5786*I5786</f>
        <v>18.60327</v>
      </c>
    </row>
    <row r="5787" customFormat="false" ht="15" hidden="false" customHeight="false" outlineLevel="0" collapsed="false">
      <c r="A5787" s="28" t="n">
        <v>45822</v>
      </c>
      <c r="B5787" s="21" t="s">
        <v>113</v>
      </c>
      <c r="C5787" s="21" t="s">
        <v>138</v>
      </c>
      <c r="D5787" s="29" t="n">
        <v>71.2</v>
      </c>
      <c r="E5787" s="29" t="n">
        <f aca="false">D5787/10</f>
        <v>7.12</v>
      </c>
      <c r="F5787" s="29" t="n">
        <f aca="false">(E5787+Einstellungen!$B$20)*(1+Einstellungen!$B$10)</f>
        <v>30.67344</v>
      </c>
      <c r="G5787" s="21" t="str">
        <f aca="false">IF(F5787&lt;Einstellungen!$B$5,"ja","nein")</f>
        <v>nein</v>
      </c>
      <c r="H5787" s="21" t="s">
        <v>21</v>
      </c>
      <c r="I5787" s="29" t="n">
        <f aca="false">INDEX(Einstellungen!$B$27:$B$50,2)</f>
        <v>0.5</v>
      </c>
      <c r="J5787" s="29" t="n">
        <f aca="false">F5787*I5787</f>
        <v>15.33672</v>
      </c>
    </row>
    <row r="5788" customFormat="false" ht="15" hidden="false" customHeight="false" outlineLevel="0" collapsed="false">
      <c r="A5788" s="28" t="n">
        <v>45822</v>
      </c>
      <c r="B5788" s="21" t="s">
        <v>114</v>
      </c>
      <c r="C5788" s="21" t="s">
        <v>138</v>
      </c>
      <c r="D5788" s="29" t="n">
        <v>66.15</v>
      </c>
      <c r="E5788" s="29" t="n">
        <f aca="false">D5788/10</f>
        <v>6.615</v>
      </c>
      <c r="F5788" s="29" t="n">
        <f aca="false">(E5788+Einstellungen!$B$20)*(1+Einstellungen!$B$10)</f>
        <v>30.07249</v>
      </c>
      <c r="G5788" s="21" t="str">
        <f aca="false">IF(F5788&lt;Einstellungen!$B$5,"ja","nein")</f>
        <v>nein</v>
      </c>
      <c r="H5788" s="21" t="s">
        <v>21</v>
      </c>
      <c r="I5788" s="29" t="n">
        <f aca="false">INDEX(Einstellungen!$B$27:$B$50,3)</f>
        <v>0.45</v>
      </c>
      <c r="J5788" s="29" t="n">
        <f aca="false">F5788*I5788</f>
        <v>13.5326205</v>
      </c>
    </row>
    <row r="5789" customFormat="false" ht="15" hidden="false" customHeight="false" outlineLevel="0" collapsed="false">
      <c r="A5789" s="28" t="n">
        <v>45822</v>
      </c>
      <c r="B5789" s="21" t="s">
        <v>115</v>
      </c>
      <c r="C5789" s="21" t="s">
        <v>138</v>
      </c>
      <c r="D5789" s="29" t="n">
        <v>66.88</v>
      </c>
      <c r="E5789" s="29" t="n">
        <f aca="false">D5789/10</f>
        <v>6.688</v>
      </c>
      <c r="F5789" s="29" t="n">
        <f aca="false">(E5789+Einstellungen!$B$20)*(1+Einstellungen!$B$10)</f>
        <v>30.15936</v>
      </c>
      <c r="G5789" s="21" t="str">
        <f aca="false">IF(F5789&lt;Einstellungen!$B$5,"ja","nein")</f>
        <v>nein</v>
      </c>
      <c r="H5789" s="21" t="s">
        <v>21</v>
      </c>
      <c r="I5789" s="29" t="n">
        <f aca="false">INDEX(Einstellungen!$B$27:$B$50,4)</f>
        <v>0.45</v>
      </c>
      <c r="J5789" s="29" t="n">
        <f aca="false">F5789*I5789</f>
        <v>13.571712</v>
      </c>
    </row>
    <row r="5790" customFormat="false" ht="15" hidden="false" customHeight="false" outlineLevel="0" collapsed="false">
      <c r="A5790" s="28" t="n">
        <v>45822</v>
      </c>
      <c r="B5790" s="21" t="s">
        <v>116</v>
      </c>
      <c r="C5790" s="21" t="s">
        <v>138</v>
      </c>
      <c r="D5790" s="29" t="n">
        <v>68.06</v>
      </c>
      <c r="E5790" s="29" t="n">
        <f aca="false">D5790/10</f>
        <v>6.806</v>
      </c>
      <c r="F5790" s="29" t="n">
        <f aca="false">(E5790+Einstellungen!$B$20)*(1+Einstellungen!$B$10)</f>
        <v>30.29978</v>
      </c>
      <c r="G5790" s="21" t="str">
        <f aca="false">IF(F5790&lt;Einstellungen!$B$5,"ja","nein")</f>
        <v>nein</v>
      </c>
      <c r="H5790" s="21" t="s">
        <v>21</v>
      </c>
      <c r="I5790" s="29" t="n">
        <f aca="false">INDEX(Einstellungen!$B$27:$B$50,5)</f>
        <v>0.45</v>
      </c>
      <c r="J5790" s="29" t="n">
        <f aca="false">F5790*I5790</f>
        <v>13.634901</v>
      </c>
    </row>
    <row r="5791" customFormat="false" ht="15" hidden="false" customHeight="false" outlineLevel="0" collapsed="false">
      <c r="A5791" s="28" t="n">
        <v>45822</v>
      </c>
      <c r="B5791" s="21" t="s">
        <v>117</v>
      </c>
      <c r="C5791" s="21" t="s">
        <v>138</v>
      </c>
      <c r="D5791" s="29" t="n">
        <v>64.52</v>
      </c>
      <c r="E5791" s="29" t="n">
        <f aca="false">D5791/10</f>
        <v>6.452</v>
      </c>
      <c r="F5791" s="29" t="n">
        <f aca="false">(E5791+Einstellungen!$B$20)*(1+Einstellungen!$B$10)</f>
        <v>29.87852</v>
      </c>
      <c r="G5791" s="21" t="str">
        <f aca="false">IF(F5791&lt;Einstellungen!$B$5,"ja","nein")</f>
        <v>nein</v>
      </c>
      <c r="H5791" s="21" t="s">
        <v>21</v>
      </c>
      <c r="I5791" s="29" t="n">
        <f aca="false">INDEX(Einstellungen!$B$27:$B$50,6)</f>
        <v>0.5</v>
      </c>
      <c r="J5791" s="29" t="n">
        <f aca="false">F5791*I5791</f>
        <v>14.93926</v>
      </c>
    </row>
    <row r="5792" customFormat="false" ht="15" hidden="false" customHeight="false" outlineLevel="0" collapsed="false">
      <c r="A5792" s="28" t="n">
        <v>45822</v>
      </c>
      <c r="B5792" s="21" t="s">
        <v>118</v>
      </c>
      <c r="C5792" s="21" t="s">
        <v>138</v>
      </c>
      <c r="D5792" s="29" t="n">
        <v>54.68</v>
      </c>
      <c r="E5792" s="29" t="n">
        <f aca="false">D5792/10</f>
        <v>5.468</v>
      </c>
      <c r="F5792" s="29" t="n">
        <f aca="false">(E5792+Einstellungen!$B$20)*(1+Einstellungen!$B$10)</f>
        <v>28.70756</v>
      </c>
      <c r="G5792" s="21" t="str">
        <f aca="false">IF(F5792&lt;Einstellungen!$B$5,"ja","nein")</f>
        <v>ja</v>
      </c>
      <c r="H5792" s="21" t="s">
        <v>21</v>
      </c>
      <c r="I5792" s="29" t="n">
        <f aca="false">INDEX(Einstellungen!$B$27:$B$50,7)</f>
        <v>0.7</v>
      </c>
      <c r="J5792" s="29" t="n">
        <f aca="false">F5792*I5792</f>
        <v>20.095292</v>
      </c>
    </row>
    <row r="5793" customFormat="false" ht="15" hidden="false" customHeight="false" outlineLevel="0" collapsed="false">
      <c r="A5793" s="28" t="n">
        <v>45822</v>
      </c>
      <c r="B5793" s="21" t="s">
        <v>119</v>
      </c>
      <c r="C5793" s="21" t="s">
        <v>138</v>
      </c>
      <c r="D5793" s="29" t="n">
        <v>20.3</v>
      </c>
      <c r="E5793" s="29" t="n">
        <f aca="false">D5793/10</f>
        <v>2.03</v>
      </c>
      <c r="F5793" s="29" t="n">
        <f aca="false">(E5793+Einstellungen!$B$20)*(1+Einstellungen!$B$10)</f>
        <v>24.61634</v>
      </c>
      <c r="G5793" s="21" t="str">
        <f aca="false">IF(F5793&lt;Einstellungen!$B$5,"ja","nein")</f>
        <v>ja</v>
      </c>
      <c r="H5793" s="21" t="s">
        <v>21</v>
      </c>
      <c r="I5793" s="29" t="n">
        <f aca="false">INDEX(Einstellungen!$B$27:$B$50,8)</f>
        <v>0.95</v>
      </c>
      <c r="J5793" s="29" t="n">
        <f aca="false">F5793*I5793</f>
        <v>23.385523</v>
      </c>
    </row>
    <row r="5794" customFormat="false" ht="15" hidden="false" customHeight="false" outlineLevel="0" collapsed="false">
      <c r="A5794" s="28" t="n">
        <v>45822</v>
      </c>
      <c r="B5794" s="21" t="s">
        <v>120</v>
      </c>
      <c r="C5794" s="21" t="s">
        <v>138</v>
      </c>
      <c r="D5794" s="29" t="n">
        <v>7.74</v>
      </c>
      <c r="E5794" s="29" t="n">
        <f aca="false">D5794/10</f>
        <v>0.774</v>
      </c>
      <c r="F5794" s="29" t="n">
        <f aca="false">(E5794+Einstellungen!$B$20)*(1+Einstellungen!$B$10)</f>
        <v>23.1217</v>
      </c>
      <c r="G5794" s="21" t="str">
        <f aca="false">IF(F5794&lt;Einstellungen!$B$5,"ja","nein")</f>
        <v>ja</v>
      </c>
      <c r="H5794" s="21" t="s">
        <v>21</v>
      </c>
      <c r="I5794" s="29" t="n">
        <f aca="false">INDEX(Einstellungen!$B$27:$B$50,9)</f>
        <v>1.05</v>
      </c>
      <c r="J5794" s="29" t="n">
        <f aca="false">F5794*I5794</f>
        <v>24.277785</v>
      </c>
    </row>
    <row r="5795" customFormat="false" ht="15" hidden="false" customHeight="false" outlineLevel="0" collapsed="false">
      <c r="A5795" s="28" t="n">
        <v>45822</v>
      </c>
      <c r="B5795" s="21" t="s">
        <v>121</v>
      </c>
      <c r="C5795" s="21" t="s">
        <v>138</v>
      </c>
      <c r="D5795" s="29" t="n">
        <v>0</v>
      </c>
      <c r="E5795" s="29" t="n">
        <f aca="false">D5795/10</f>
        <v>0</v>
      </c>
      <c r="F5795" s="29" t="n">
        <f aca="false">(E5795+Einstellungen!$B$20)*(1+Einstellungen!$B$10)</f>
        <v>22.20064</v>
      </c>
      <c r="G5795" s="21" t="str">
        <f aca="false">IF(F5795&lt;Einstellungen!$B$5,"ja","nein")</f>
        <v>ja</v>
      </c>
      <c r="H5795" s="21" t="s">
        <v>21</v>
      </c>
      <c r="I5795" s="29" t="n">
        <f aca="false">INDEX(Einstellungen!$B$27:$B$50,10)</f>
        <v>1.05</v>
      </c>
      <c r="J5795" s="29" t="n">
        <f aca="false">F5795*I5795</f>
        <v>23.310672</v>
      </c>
    </row>
    <row r="5796" customFormat="false" ht="15" hidden="false" customHeight="false" outlineLevel="0" collapsed="false">
      <c r="A5796" s="28" t="n">
        <v>45822</v>
      </c>
      <c r="B5796" s="21" t="s">
        <v>122</v>
      </c>
      <c r="C5796" s="21" t="s">
        <v>138</v>
      </c>
      <c r="D5796" s="29" t="n">
        <v>-2.02</v>
      </c>
      <c r="E5796" s="29" t="n">
        <f aca="false">D5796/10</f>
        <v>-0.202</v>
      </c>
      <c r="F5796" s="29" t="n">
        <f aca="false">(E5796+Einstellungen!$B$20)*(1+Einstellungen!$B$10)</f>
        <v>21.96026</v>
      </c>
      <c r="G5796" s="21" t="str">
        <f aca="false">IF(F5796&lt;Einstellungen!$B$5,"ja","nein")</f>
        <v>ja</v>
      </c>
      <c r="H5796" s="21" t="s">
        <v>21</v>
      </c>
      <c r="I5796" s="29" t="n">
        <f aca="false">INDEX(Einstellungen!$B$27:$B$50,11)</f>
        <v>1.05</v>
      </c>
      <c r="J5796" s="29" t="n">
        <f aca="false">F5796*I5796</f>
        <v>23.058273</v>
      </c>
    </row>
    <row r="5797" customFormat="false" ht="15" hidden="false" customHeight="false" outlineLevel="0" collapsed="false">
      <c r="A5797" s="28" t="n">
        <v>45822</v>
      </c>
      <c r="B5797" s="21" t="s">
        <v>123</v>
      </c>
      <c r="C5797" s="21" t="s">
        <v>138</v>
      </c>
      <c r="D5797" s="29" t="n">
        <v>-9.08</v>
      </c>
      <c r="E5797" s="29" t="n">
        <f aca="false">D5797/10</f>
        <v>-0.908</v>
      </c>
      <c r="F5797" s="29" t="n">
        <f aca="false">(E5797+Einstellungen!$B$20)*(1+Einstellungen!$B$10)</f>
        <v>21.12012</v>
      </c>
      <c r="G5797" s="21" t="str">
        <f aca="false">IF(F5797&lt;Einstellungen!$B$5,"ja","nein")</f>
        <v>ja</v>
      </c>
      <c r="H5797" s="21" t="s">
        <v>21</v>
      </c>
      <c r="I5797" s="29" t="n">
        <f aca="false">INDEX(Einstellungen!$B$27:$B$50,12)</f>
        <v>1.1</v>
      </c>
      <c r="J5797" s="29" t="n">
        <f aca="false">F5797*I5797</f>
        <v>23.232132</v>
      </c>
    </row>
    <row r="5798" customFormat="false" ht="15" hidden="false" customHeight="false" outlineLevel="0" collapsed="false">
      <c r="A5798" s="28" t="n">
        <v>45822</v>
      </c>
      <c r="B5798" s="21" t="s">
        <v>124</v>
      </c>
      <c r="C5798" s="21" t="s">
        <v>138</v>
      </c>
      <c r="D5798" s="29" t="n">
        <v>-35.72</v>
      </c>
      <c r="E5798" s="29" t="n">
        <f aca="false">D5798/10</f>
        <v>-3.572</v>
      </c>
      <c r="F5798" s="29" t="n">
        <f aca="false">(E5798+Einstellungen!$B$20)*(1+Einstellungen!$B$10)</f>
        <v>17.94996</v>
      </c>
      <c r="G5798" s="21" t="str">
        <f aca="false">IF(F5798&lt;Einstellungen!$B$5,"ja","nein")</f>
        <v>ja</v>
      </c>
      <c r="H5798" s="21" t="s">
        <v>21</v>
      </c>
      <c r="I5798" s="29" t="n">
        <f aca="false">INDEX(Einstellungen!$B$27:$B$50,13)</f>
        <v>1.2</v>
      </c>
      <c r="J5798" s="29" t="n">
        <f aca="false">F5798*I5798</f>
        <v>21.539952</v>
      </c>
    </row>
    <row r="5799" customFormat="false" ht="15" hidden="false" customHeight="false" outlineLevel="0" collapsed="false">
      <c r="A5799" s="28" t="n">
        <v>45822</v>
      </c>
      <c r="B5799" s="21" t="s">
        <v>125</v>
      </c>
      <c r="C5799" s="21" t="s">
        <v>138</v>
      </c>
      <c r="D5799" s="29" t="n">
        <v>-38</v>
      </c>
      <c r="E5799" s="29" t="n">
        <f aca="false">D5799/10</f>
        <v>-3.8</v>
      </c>
      <c r="F5799" s="29" t="n">
        <f aca="false">(E5799+Einstellungen!$B$20)*(1+Einstellungen!$B$10)</f>
        <v>17.67864</v>
      </c>
      <c r="G5799" s="21" t="str">
        <f aca="false">IF(F5799&lt;Einstellungen!$B$5,"ja","nein")</f>
        <v>ja</v>
      </c>
      <c r="H5799" s="21" t="s">
        <v>21</v>
      </c>
      <c r="I5799" s="29" t="n">
        <f aca="false">INDEX(Einstellungen!$B$27:$B$50,14)</f>
        <v>1.15</v>
      </c>
      <c r="J5799" s="29" t="n">
        <f aca="false">F5799*I5799</f>
        <v>20.330436</v>
      </c>
    </row>
    <row r="5800" customFormat="false" ht="15" hidden="false" customHeight="false" outlineLevel="0" collapsed="false">
      <c r="A5800" s="28" t="n">
        <v>45822</v>
      </c>
      <c r="B5800" s="21" t="s">
        <v>126</v>
      </c>
      <c r="C5800" s="21" t="s">
        <v>138</v>
      </c>
      <c r="D5800" s="29" t="n">
        <v>-25.75</v>
      </c>
      <c r="E5800" s="29" t="n">
        <f aca="false">D5800/10</f>
        <v>-2.575</v>
      </c>
      <c r="F5800" s="29" t="n">
        <f aca="false">(E5800+Einstellungen!$B$20)*(1+Einstellungen!$B$10)</f>
        <v>19.13639</v>
      </c>
      <c r="G5800" s="21" t="str">
        <f aca="false">IF(F5800&lt;Einstellungen!$B$5,"ja","nein")</f>
        <v>ja</v>
      </c>
      <c r="H5800" s="21" t="s">
        <v>21</v>
      </c>
      <c r="I5800" s="29" t="n">
        <f aca="false">INDEX(Einstellungen!$B$27:$B$50,15)</f>
        <v>1</v>
      </c>
      <c r="J5800" s="29" t="n">
        <f aca="false">F5800*I5800</f>
        <v>19.13639</v>
      </c>
    </row>
    <row r="5801" customFormat="false" ht="15" hidden="false" customHeight="false" outlineLevel="0" collapsed="false">
      <c r="A5801" s="28" t="n">
        <v>45822</v>
      </c>
      <c r="B5801" s="21" t="s">
        <v>127</v>
      </c>
      <c r="C5801" s="21" t="s">
        <v>138</v>
      </c>
      <c r="D5801" s="29" t="n">
        <v>-6.7</v>
      </c>
      <c r="E5801" s="29" t="n">
        <f aca="false">D5801/10</f>
        <v>-0.67</v>
      </c>
      <c r="F5801" s="29" t="n">
        <f aca="false">(E5801+Einstellungen!$B$20)*(1+Einstellungen!$B$10)</f>
        <v>21.40334</v>
      </c>
      <c r="G5801" s="21" t="str">
        <f aca="false">IF(F5801&lt;Einstellungen!$B$5,"ja","nein")</f>
        <v>ja</v>
      </c>
      <c r="H5801" s="21" t="s">
        <v>21</v>
      </c>
      <c r="I5801" s="29" t="n">
        <f aca="false">INDEX(Einstellungen!$B$27:$B$50,16)</f>
        <v>0.95</v>
      </c>
      <c r="J5801" s="29" t="n">
        <f aca="false">F5801*I5801</f>
        <v>20.333173</v>
      </c>
    </row>
    <row r="5802" customFormat="false" ht="15" hidden="false" customHeight="false" outlineLevel="0" collapsed="false">
      <c r="A5802" s="28" t="n">
        <v>45822</v>
      </c>
      <c r="B5802" s="21" t="s">
        <v>128</v>
      </c>
      <c r="C5802" s="21" t="s">
        <v>138</v>
      </c>
      <c r="D5802" s="29" t="n">
        <v>-0.37</v>
      </c>
      <c r="E5802" s="29" t="n">
        <f aca="false">D5802/10</f>
        <v>-0.037</v>
      </c>
      <c r="F5802" s="29" t="n">
        <f aca="false">(E5802+Einstellungen!$B$20)*(1+Einstellungen!$B$10)</f>
        <v>22.15661</v>
      </c>
      <c r="G5802" s="21" t="str">
        <f aca="false">IF(F5802&lt;Einstellungen!$B$5,"ja","nein")</f>
        <v>ja</v>
      </c>
      <c r="H5802" s="21" t="s">
        <v>21</v>
      </c>
      <c r="I5802" s="29" t="n">
        <f aca="false">INDEX(Einstellungen!$B$27:$B$50,17)</f>
        <v>0.95</v>
      </c>
      <c r="J5802" s="29" t="n">
        <f aca="false">F5802*I5802</f>
        <v>21.0487795</v>
      </c>
    </row>
    <row r="5803" customFormat="false" ht="15" hidden="false" customHeight="false" outlineLevel="0" collapsed="false">
      <c r="A5803" s="28" t="n">
        <v>45822</v>
      </c>
      <c r="B5803" s="21" t="s">
        <v>129</v>
      </c>
      <c r="C5803" s="21" t="s">
        <v>138</v>
      </c>
      <c r="D5803" s="29" t="n">
        <v>8.86</v>
      </c>
      <c r="E5803" s="29" t="n">
        <f aca="false">D5803/10</f>
        <v>0.886</v>
      </c>
      <c r="F5803" s="29" t="n">
        <f aca="false">(E5803+Einstellungen!$B$20)*(1+Einstellungen!$B$10)</f>
        <v>23.25498</v>
      </c>
      <c r="G5803" s="21" t="str">
        <f aca="false">IF(F5803&lt;Einstellungen!$B$5,"ja","nein")</f>
        <v>ja</v>
      </c>
      <c r="H5803" s="21" t="s">
        <v>21</v>
      </c>
      <c r="I5803" s="29" t="n">
        <f aca="false">INDEX(Einstellungen!$B$27:$B$50,18)</f>
        <v>1.1</v>
      </c>
      <c r="J5803" s="29" t="n">
        <f aca="false">F5803*I5803</f>
        <v>25.580478</v>
      </c>
    </row>
    <row r="5804" customFormat="false" ht="15" hidden="false" customHeight="false" outlineLevel="0" collapsed="false">
      <c r="A5804" s="28" t="n">
        <v>45822</v>
      </c>
      <c r="B5804" s="21" t="s">
        <v>130</v>
      </c>
      <c r="C5804" s="21" t="s">
        <v>138</v>
      </c>
      <c r="D5804" s="29" t="n">
        <v>83.38</v>
      </c>
      <c r="E5804" s="29" t="n">
        <f aca="false">D5804/10</f>
        <v>8.338</v>
      </c>
      <c r="F5804" s="29" t="n">
        <f aca="false">(E5804+Einstellungen!$B$20)*(1+Einstellungen!$B$10)</f>
        <v>32.12286</v>
      </c>
      <c r="G5804" s="21" t="str">
        <f aca="false">IF(F5804&lt;Einstellungen!$B$5,"ja","nein")</f>
        <v>nein</v>
      </c>
      <c r="H5804" s="21" t="s">
        <v>21</v>
      </c>
      <c r="I5804" s="29" t="n">
        <f aca="false">INDEX(Einstellungen!$B$27:$B$50,19)</f>
        <v>1.35</v>
      </c>
      <c r="J5804" s="29" t="n">
        <f aca="false">F5804*I5804</f>
        <v>43.365861</v>
      </c>
    </row>
    <row r="5805" customFormat="false" ht="15" hidden="false" customHeight="false" outlineLevel="0" collapsed="false">
      <c r="A5805" s="28" t="n">
        <v>45822</v>
      </c>
      <c r="B5805" s="21" t="s">
        <v>131</v>
      </c>
      <c r="C5805" s="21" t="s">
        <v>138</v>
      </c>
      <c r="D5805" s="29" t="n">
        <v>121.55</v>
      </c>
      <c r="E5805" s="29" t="n">
        <f aca="false">D5805/10</f>
        <v>12.155</v>
      </c>
      <c r="F5805" s="29" t="n">
        <f aca="false">(E5805+Einstellungen!$B$20)*(1+Einstellungen!$B$10)</f>
        <v>36.66509</v>
      </c>
      <c r="G5805" s="21" t="str">
        <f aca="false">IF(F5805&lt;Einstellungen!$B$5,"ja","nein")</f>
        <v>nein</v>
      </c>
      <c r="H5805" s="21" t="s">
        <v>21</v>
      </c>
      <c r="I5805" s="29" t="n">
        <f aca="false">INDEX(Einstellungen!$B$27:$B$50,20)</f>
        <v>1.45</v>
      </c>
      <c r="J5805" s="29" t="n">
        <f aca="false">F5805*I5805</f>
        <v>53.1643805</v>
      </c>
    </row>
    <row r="5806" customFormat="false" ht="15" hidden="false" customHeight="false" outlineLevel="0" collapsed="false">
      <c r="A5806" s="28" t="n">
        <v>45822</v>
      </c>
      <c r="B5806" s="21" t="s">
        <v>132</v>
      </c>
      <c r="C5806" s="21" t="s">
        <v>138</v>
      </c>
      <c r="D5806" s="29" t="n">
        <v>127.27</v>
      </c>
      <c r="E5806" s="29" t="n">
        <f aca="false">D5806/10</f>
        <v>12.727</v>
      </c>
      <c r="F5806" s="29" t="n">
        <f aca="false">(E5806+Einstellungen!$B$20)*(1+Einstellungen!$B$10)</f>
        <v>37.34577</v>
      </c>
      <c r="G5806" s="21" t="str">
        <f aca="false">IF(F5806&lt;Einstellungen!$B$5,"ja","nein")</f>
        <v>nein</v>
      </c>
      <c r="H5806" s="21" t="s">
        <v>21</v>
      </c>
      <c r="I5806" s="29" t="n">
        <f aca="false">INDEX(Einstellungen!$B$27:$B$50,21)</f>
        <v>1.4</v>
      </c>
      <c r="J5806" s="29" t="n">
        <f aca="false">F5806*I5806</f>
        <v>52.284078</v>
      </c>
    </row>
    <row r="5807" customFormat="false" ht="15" hidden="false" customHeight="false" outlineLevel="0" collapsed="false">
      <c r="A5807" s="28" t="n">
        <v>45822</v>
      </c>
      <c r="B5807" s="21" t="s">
        <v>133</v>
      </c>
      <c r="C5807" s="21" t="s">
        <v>138</v>
      </c>
      <c r="D5807" s="29" t="n">
        <v>117.68</v>
      </c>
      <c r="E5807" s="29" t="n">
        <f aca="false">D5807/10</f>
        <v>11.768</v>
      </c>
      <c r="F5807" s="29" t="n">
        <f aca="false">(E5807+Einstellungen!$B$20)*(1+Einstellungen!$B$10)</f>
        <v>36.20456</v>
      </c>
      <c r="G5807" s="21" t="str">
        <f aca="false">IF(F5807&lt;Einstellungen!$B$5,"ja","nein")</f>
        <v>nein</v>
      </c>
      <c r="H5807" s="21" t="s">
        <v>21</v>
      </c>
      <c r="I5807" s="29" t="n">
        <f aca="false">INDEX(Einstellungen!$B$27:$B$50,22)</f>
        <v>1.25</v>
      </c>
      <c r="J5807" s="29" t="n">
        <f aca="false">F5807*I5807</f>
        <v>45.2557</v>
      </c>
    </row>
    <row r="5808" customFormat="false" ht="15" hidden="false" customHeight="false" outlineLevel="0" collapsed="false">
      <c r="A5808" s="28" t="n">
        <v>45822</v>
      </c>
      <c r="B5808" s="21" t="s">
        <v>134</v>
      </c>
      <c r="C5808" s="21" t="s">
        <v>138</v>
      </c>
      <c r="D5808" s="29" t="n">
        <v>121.39</v>
      </c>
      <c r="E5808" s="29" t="n">
        <f aca="false">D5808/10</f>
        <v>12.139</v>
      </c>
      <c r="F5808" s="29" t="n">
        <f aca="false">(E5808+Einstellungen!$B$20)*(1+Einstellungen!$B$10)</f>
        <v>36.64605</v>
      </c>
      <c r="G5808" s="21" t="str">
        <f aca="false">IF(F5808&lt;Einstellungen!$B$5,"ja","nein")</f>
        <v>nein</v>
      </c>
      <c r="H5808" s="21" t="s">
        <v>21</v>
      </c>
      <c r="I5808" s="29" t="n">
        <f aca="false">INDEX(Einstellungen!$B$27:$B$50,23)</f>
        <v>1.05</v>
      </c>
      <c r="J5808" s="29" t="n">
        <f aca="false">F5808*I5808</f>
        <v>38.4783525</v>
      </c>
    </row>
    <row r="5809" customFormat="false" ht="15" hidden="false" customHeight="false" outlineLevel="0" collapsed="false">
      <c r="A5809" s="28" t="n">
        <v>45822</v>
      </c>
      <c r="B5809" s="21" t="s">
        <v>135</v>
      </c>
      <c r="C5809" s="21" t="s">
        <v>138</v>
      </c>
      <c r="D5809" s="29" t="n">
        <v>109</v>
      </c>
      <c r="E5809" s="29" t="n">
        <f aca="false">D5809/10</f>
        <v>10.9</v>
      </c>
      <c r="F5809" s="29" t="n">
        <f aca="false">(E5809+Einstellungen!$B$20)*(1+Einstellungen!$B$10)</f>
        <v>35.17164</v>
      </c>
      <c r="G5809" s="21" t="str">
        <f aca="false">IF(F5809&lt;Einstellungen!$B$5,"ja","nein")</f>
        <v>nein</v>
      </c>
      <c r="H5809" s="21" t="s">
        <v>21</v>
      </c>
      <c r="I5809" s="29" t="n">
        <f aca="false">INDEX(Einstellungen!$B$27:$B$50,24)</f>
        <v>0.8</v>
      </c>
      <c r="J5809" s="29" t="n">
        <f aca="false">F5809*I5809</f>
        <v>28.137312</v>
      </c>
    </row>
    <row r="5810" customFormat="false" ht="15" hidden="false" customHeight="false" outlineLevel="0" collapsed="false">
      <c r="A5810" s="28" t="n">
        <v>45823</v>
      </c>
      <c r="B5810" s="21" t="s">
        <v>111</v>
      </c>
      <c r="C5810" s="21" t="s">
        <v>139</v>
      </c>
      <c r="D5810" s="29" t="n">
        <v>91.93</v>
      </c>
      <c r="E5810" s="29" t="n">
        <f aca="false">D5810/10</f>
        <v>9.193</v>
      </c>
      <c r="F5810" s="29" t="n">
        <f aca="false">(E5810+Einstellungen!$B$20)*(1+Einstellungen!$B$10)</f>
        <v>33.14031</v>
      </c>
      <c r="G5810" s="21" t="str">
        <f aca="false">IF(F5810&lt;Einstellungen!$B$5,"ja","nein")</f>
        <v>nein</v>
      </c>
      <c r="H5810" s="21" t="s">
        <v>21</v>
      </c>
      <c r="I5810" s="29" t="n">
        <f aca="false">INDEX(Einstellungen!$B$27:$B$50,1)</f>
        <v>0.6</v>
      </c>
      <c r="J5810" s="29" t="n">
        <f aca="false">F5810*I5810</f>
        <v>19.884186</v>
      </c>
    </row>
    <row r="5811" customFormat="false" ht="15" hidden="false" customHeight="false" outlineLevel="0" collapsed="false">
      <c r="A5811" s="28" t="n">
        <v>45823</v>
      </c>
      <c r="B5811" s="21" t="s">
        <v>113</v>
      </c>
      <c r="C5811" s="21" t="s">
        <v>139</v>
      </c>
      <c r="D5811" s="29" t="n">
        <v>88.87</v>
      </c>
      <c r="E5811" s="29" t="n">
        <f aca="false">D5811/10</f>
        <v>8.887</v>
      </c>
      <c r="F5811" s="29" t="n">
        <f aca="false">(E5811+Einstellungen!$B$20)*(1+Einstellungen!$B$10)</f>
        <v>32.77617</v>
      </c>
      <c r="G5811" s="21" t="str">
        <f aca="false">IF(F5811&lt;Einstellungen!$B$5,"ja","nein")</f>
        <v>nein</v>
      </c>
      <c r="H5811" s="21" t="s">
        <v>21</v>
      </c>
      <c r="I5811" s="29" t="n">
        <f aca="false">INDEX(Einstellungen!$B$27:$B$50,2)</f>
        <v>0.5</v>
      </c>
      <c r="J5811" s="29" t="n">
        <f aca="false">F5811*I5811</f>
        <v>16.388085</v>
      </c>
    </row>
    <row r="5812" customFormat="false" ht="15" hidden="false" customHeight="false" outlineLevel="0" collapsed="false">
      <c r="A5812" s="28" t="n">
        <v>45823</v>
      </c>
      <c r="B5812" s="21" t="s">
        <v>114</v>
      </c>
      <c r="C5812" s="21" t="s">
        <v>139</v>
      </c>
      <c r="D5812" s="29" t="n">
        <v>87.23</v>
      </c>
      <c r="E5812" s="29" t="n">
        <f aca="false">D5812/10</f>
        <v>8.723</v>
      </c>
      <c r="F5812" s="29" t="n">
        <f aca="false">(E5812+Einstellungen!$B$20)*(1+Einstellungen!$B$10)</f>
        <v>32.58101</v>
      </c>
      <c r="G5812" s="21" t="str">
        <f aca="false">IF(F5812&lt;Einstellungen!$B$5,"ja","nein")</f>
        <v>nein</v>
      </c>
      <c r="H5812" s="21" t="s">
        <v>21</v>
      </c>
      <c r="I5812" s="29" t="n">
        <f aca="false">INDEX(Einstellungen!$B$27:$B$50,3)</f>
        <v>0.45</v>
      </c>
      <c r="J5812" s="29" t="n">
        <f aca="false">F5812*I5812</f>
        <v>14.6614545</v>
      </c>
    </row>
    <row r="5813" customFormat="false" ht="15" hidden="false" customHeight="false" outlineLevel="0" collapsed="false">
      <c r="A5813" s="28" t="n">
        <v>45823</v>
      </c>
      <c r="B5813" s="21" t="s">
        <v>115</v>
      </c>
      <c r="C5813" s="21" t="s">
        <v>139</v>
      </c>
      <c r="D5813" s="29" t="n">
        <v>90.94</v>
      </c>
      <c r="E5813" s="29" t="n">
        <f aca="false">D5813/10</f>
        <v>9.094</v>
      </c>
      <c r="F5813" s="29" t="n">
        <f aca="false">(E5813+Einstellungen!$B$20)*(1+Einstellungen!$B$10)</f>
        <v>33.0225</v>
      </c>
      <c r="G5813" s="21" t="str">
        <f aca="false">IF(F5813&lt;Einstellungen!$B$5,"ja","nein")</f>
        <v>nein</v>
      </c>
      <c r="H5813" s="21" t="s">
        <v>21</v>
      </c>
      <c r="I5813" s="29" t="n">
        <f aca="false">INDEX(Einstellungen!$B$27:$B$50,4)</f>
        <v>0.45</v>
      </c>
      <c r="J5813" s="29" t="n">
        <f aca="false">F5813*I5813</f>
        <v>14.860125</v>
      </c>
    </row>
    <row r="5814" customFormat="false" ht="15" hidden="false" customHeight="false" outlineLevel="0" collapsed="false">
      <c r="A5814" s="28" t="n">
        <v>45823</v>
      </c>
      <c r="B5814" s="21" t="s">
        <v>116</v>
      </c>
      <c r="C5814" s="21" t="s">
        <v>139</v>
      </c>
      <c r="D5814" s="29" t="n">
        <v>91.99</v>
      </c>
      <c r="E5814" s="29" t="n">
        <f aca="false">D5814/10</f>
        <v>9.199</v>
      </c>
      <c r="F5814" s="29" t="n">
        <f aca="false">(E5814+Einstellungen!$B$20)*(1+Einstellungen!$B$10)</f>
        <v>33.14745</v>
      </c>
      <c r="G5814" s="21" t="str">
        <f aca="false">IF(F5814&lt;Einstellungen!$B$5,"ja","nein")</f>
        <v>nein</v>
      </c>
      <c r="H5814" s="21" t="s">
        <v>21</v>
      </c>
      <c r="I5814" s="29" t="n">
        <f aca="false">INDEX(Einstellungen!$B$27:$B$50,5)</f>
        <v>0.45</v>
      </c>
      <c r="J5814" s="29" t="n">
        <f aca="false">F5814*I5814</f>
        <v>14.9163525</v>
      </c>
    </row>
    <row r="5815" customFormat="false" ht="15" hidden="false" customHeight="false" outlineLevel="0" collapsed="false">
      <c r="A5815" s="28" t="n">
        <v>45823</v>
      </c>
      <c r="B5815" s="21" t="s">
        <v>117</v>
      </c>
      <c r="C5815" s="21" t="s">
        <v>139</v>
      </c>
      <c r="D5815" s="29" t="n">
        <v>92.15</v>
      </c>
      <c r="E5815" s="29" t="n">
        <f aca="false">D5815/10</f>
        <v>9.215</v>
      </c>
      <c r="F5815" s="29" t="n">
        <f aca="false">(E5815+Einstellungen!$B$20)*(1+Einstellungen!$B$10)</f>
        <v>33.16649</v>
      </c>
      <c r="G5815" s="21" t="str">
        <f aca="false">IF(F5815&lt;Einstellungen!$B$5,"ja","nein")</f>
        <v>nein</v>
      </c>
      <c r="H5815" s="21" t="s">
        <v>21</v>
      </c>
      <c r="I5815" s="29" t="n">
        <f aca="false">INDEX(Einstellungen!$B$27:$B$50,6)</f>
        <v>0.5</v>
      </c>
      <c r="J5815" s="29" t="n">
        <f aca="false">F5815*I5815</f>
        <v>16.583245</v>
      </c>
    </row>
    <row r="5816" customFormat="false" ht="15" hidden="false" customHeight="false" outlineLevel="0" collapsed="false">
      <c r="A5816" s="28" t="n">
        <v>45823</v>
      </c>
      <c r="B5816" s="21" t="s">
        <v>118</v>
      </c>
      <c r="C5816" s="21" t="s">
        <v>139</v>
      </c>
      <c r="D5816" s="29" t="n">
        <v>84.99</v>
      </c>
      <c r="E5816" s="29" t="n">
        <f aca="false">D5816/10</f>
        <v>8.499</v>
      </c>
      <c r="F5816" s="29" t="n">
        <f aca="false">(E5816+Einstellungen!$B$20)*(1+Einstellungen!$B$10)</f>
        <v>32.31445</v>
      </c>
      <c r="G5816" s="21" t="str">
        <f aca="false">IF(F5816&lt;Einstellungen!$B$5,"ja","nein")</f>
        <v>nein</v>
      </c>
      <c r="H5816" s="21" t="s">
        <v>21</v>
      </c>
      <c r="I5816" s="29" t="n">
        <f aca="false">INDEX(Einstellungen!$B$27:$B$50,7)</f>
        <v>0.7</v>
      </c>
      <c r="J5816" s="29" t="n">
        <f aca="false">F5816*I5816</f>
        <v>22.620115</v>
      </c>
    </row>
    <row r="5817" customFormat="false" ht="15" hidden="false" customHeight="false" outlineLevel="0" collapsed="false">
      <c r="A5817" s="28" t="n">
        <v>45823</v>
      </c>
      <c r="B5817" s="21" t="s">
        <v>119</v>
      </c>
      <c r="C5817" s="21" t="s">
        <v>139</v>
      </c>
      <c r="D5817" s="29" t="n">
        <v>66.21</v>
      </c>
      <c r="E5817" s="29" t="n">
        <f aca="false">D5817/10</f>
        <v>6.621</v>
      </c>
      <c r="F5817" s="29" t="n">
        <f aca="false">(E5817+Einstellungen!$B$20)*(1+Einstellungen!$B$10)</f>
        <v>30.07963</v>
      </c>
      <c r="G5817" s="21" t="str">
        <f aca="false">IF(F5817&lt;Einstellungen!$B$5,"ja","nein")</f>
        <v>nein</v>
      </c>
      <c r="H5817" s="21" t="s">
        <v>21</v>
      </c>
      <c r="I5817" s="29" t="n">
        <f aca="false">INDEX(Einstellungen!$B$27:$B$50,8)</f>
        <v>0.95</v>
      </c>
      <c r="J5817" s="29" t="n">
        <f aca="false">F5817*I5817</f>
        <v>28.5756485</v>
      </c>
    </row>
    <row r="5818" customFormat="false" ht="15" hidden="false" customHeight="false" outlineLevel="0" collapsed="false">
      <c r="A5818" s="28" t="n">
        <v>45823</v>
      </c>
      <c r="B5818" s="21" t="s">
        <v>120</v>
      </c>
      <c r="C5818" s="21" t="s">
        <v>139</v>
      </c>
      <c r="D5818" s="29" t="n">
        <v>53.86</v>
      </c>
      <c r="E5818" s="29" t="n">
        <f aca="false">D5818/10</f>
        <v>5.386</v>
      </c>
      <c r="F5818" s="29" t="n">
        <f aca="false">(E5818+Einstellungen!$B$20)*(1+Einstellungen!$B$10)</f>
        <v>28.60998</v>
      </c>
      <c r="G5818" s="21" t="str">
        <f aca="false">IF(F5818&lt;Einstellungen!$B$5,"ja","nein")</f>
        <v>ja</v>
      </c>
      <c r="H5818" s="21" t="s">
        <v>21</v>
      </c>
      <c r="I5818" s="29" t="n">
        <f aca="false">INDEX(Einstellungen!$B$27:$B$50,9)</f>
        <v>1.05</v>
      </c>
      <c r="J5818" s="29" t="n">
        <f aca="false">F5818*I5818</f>
        <v>30.040479</v>
      </c>
    </row>
    <row r="5819" customFormat="false" ht="15" hidden="false" customHeight="false" outlineLevel="0" collapsed="false">
      <c r="A5819" s="28" t="n">
        <v>45823</v>
      </c>
      <c r="B5819" s="21" t="s">
        <v>121</v>
      </c>
      <c r="C5819" s="21" t="s">
        <v>139</v>
      </c>
      <c r="D5819" s="29" t="n">
        <v>5.55</v>
      </c>
      <c r="E5819" s="29" t="n">
        <f aca="false">D5819/10</f>
        <v>0.555</v>
      </c>
      <c r="F5819" s="29" t="n">
        <f aca="false">(E5819+Einstellungen!$B$20)*(1+Einstellungen!$B$10)</f>
        <v>22.86109</v>
      </c>
      <c r="G5819" s="21" t="str">
        <f aca="false">IF(F5819&lt;Einstellungen!$B$5,"ja","nein")</f>
        <v>ja</v>
      </c>
      <c r="H5819" s="21" t="s">
        <v>21</v>
      </c>
      <c r="I5819" s="29" t="n">
        <f aca="false">INDEX(Einstellungen!$B$27:$B$50,10)</f>
        <v>1.05</v>
      </c>
      <c r="J5819" s="29" t="n">
        <f aca="false">F5819*I5819</f>
        <v>24.0041445</v>
      </c>
    </row>
    <row r="5820" customFormat="false" ht="15" hidden="false" customHeight="false" outlineLevel="0" collapsed="false">
      <c r="A5820" s="28" t="n">
        <v>45823</v>
      </c>
      <c r="B5820" s="21" t="s">
        <v>122</v>
      </c>
      <c r="C5820" s="21" t="s">
        <v>139</v>
      </c>
      <c r="D5820" s="29" t="n">
        <v>0</v>
      </c>
      <c r="E5820" s="29" t="n">
        <f aca="false">D5820/10</f>
        <v>0</v>
      </c>
      <c r="F5820" s="29" t="n">
        <f aca="false">(E5820+Einstellungen!$B$20)*(1+Einstellungen!$B$10)</f>
        <v>22.20064</v>
      </c>
      <c r="G5820" s="21" t="str">
        <f aca="false">IF(F5820&lt;Einstellungen!$B$5,"ja","nein")</f>
        <v>ja</v>
      </c>
      <c r="H5820" s="21" t="s">
        <v>21</v>
      </c>
      <c r="I5820" s="29" t="n">
        <f aca="false">INDEX(Einstellungen!$B$27:$B$50,11)</f>
        <v>1.05</v>
      </c>
      <c r="J5820" s="29" t="n">
        <f aca="false">F5820*I5820</f>
        <v>23.310672</v>
      </c>
    </row>
    <row r="5821" customFormat="false" ht="15" hidden="false" customHeight="false" outlineLevel="0" collapsed="false">
      <c r="A5821" s="28" t="n">
        <v>45823</v>
      </c>
      <c r="B5821" s="21" t="s">
        <v>123</v>
      </c>
      <c r="C5821" s="21" t="s">
        <v>139</v>
      </c>
      <c r="D5821" s="29" t="n">
        <v>-0.02</v>
      </c>
      <c r="E5821" s="29" t="n">
        <f aca="false">D5821/10</f>
        <v>-0.002</v>
      </c>
      <c r="F5821" s="29" t="n">
        <f aca="false">(E5821+Einstellungen!$B$20)*(1+Einstellungen!$B$10)</f>
        <v>22.19826</v>
      </c>
      <c r="G5821" s="21" t="str">
        <f aca="false">IF(F5821&lt;Einstellungen!$B$5,"ja","nein")</f>
        <v>ja</v>
      </c>
      <c r="H5821" s="21" t="s">
        <v>21</v>
      </c>
      <c r="I5821" s="29" t="n">
        <f aca="false">INDEX(Einstellungen!$B$27:$B$50,12)</f>
        <v>1.1</v>
      </c>
      <c r="J5821" s="29" t="n">
        <f aca="false">F5821*I5821</f>
        <v>24.418086</v>
      </c>
    </row>
    <row r="5822" customFormat="false" ht="15" hidden="false" customHeight="false" outlineLevel="0" collapsed="false">
      <c r="A5822" s="28" t="n">
        <v>45823</v>
      </c>
      <c r="B5822" s="21" t="s">
        <v>124</v>
      </c>
      <c r="C5822" s="21" t="s">
        <v>139</v>
      </c>
      <c r="D5822" s="29" t="n">
        <v>-1.22</v>
      </c>
      <c r="E5822" s="29" t="n">
        <f aca="false">D5822/10</f>
        <v>-0.122</v>
      </c>
      <c r="F5822" s="29" t="n">
        <f aca="false">(E5822+Einstellungen!$B$20)*(1+Einstellungen!$B$10)</f>
        <v>22.05546</v>
      </c>
      <c r="G5822" s="21" t="str">
        <f aca="false">IF(F5822&lt;Einstellungen!$B$5,"ja","nein")</f>
        <v>ja</v>
      </c>
      <c r="H5822" s="21" t="s">
        <v>21</v>
      </c>
      <c r="I5822" s="29" t="n">
        <f aca="false">INDEX(Einstellungen!$B$27:$B$50,13)</f>
        <v>1.2</v>
      </c>
      <c r="J5822" s="29" t="n">
        <f aca="false">F5822*I5822</f>
        <v>26.466552</v>
      </c>
    </row>
    <row r="5823" customFormat="false" ht="15" hidden="false" customHeight="false" outlineLevel="0" collapsed="false">
      <c r="A5823" s="28" t="n">
        <v>45823</v>
      </c>
      <c r="B5823" s="21" t="s">
        <v>125</v>
      </c>
      <c r="C5823" s="21" t="s">
        <v>139</v>
      </c>
      <c r="D5823" s="29" t="n">
        <v>-5.61</v>
      </c>
      <c r="E5823" s="29" t="n">
        <f aca="false">D5823/10</f>
        <v>-0.561</v>
      </c>
      <c r="F5823" s="29" t="n">
        <f aca="false">(E5823+Einstellungen!$B$20)*(1+Einstellungen!$B$10)</f>
        <v>21.53305</v>
      </c>
      <c r="G5823" s="21" t="str">
        <f aca="false">IF(F5823&lt;Einstellungen!$B$5,"ja","nein")</f>
        <v>ja</v>
      </c>
      <c r="H5823" s="21" t="s">
        <v>21</v>
      </c>
      <c r="I5823" s="29" t="n">
        <f aca="false">INDEX(Einstellungen!$B$27:$B$50,14)</f>
        <v>1.15</v>
      </c>
      <c r="J5823" s="29" t="n">
        <f aca="false">F5823*I5823</f>
        <v>24.7630075</v>
      </c>
    </row>
    <row r="5824" customFormat="false" ht="15" hidden="false" customHeight="false" outlineLevel="0" collapsed="false">
      <c r="A5824" s="28" t="n">
        <v>45823</v>
      </c>
      <c r="B5824" s="21" t="s">
        <v>126</v>
      </c>
      <c r="C5824" s="21" t="s">
        <v>139</v>
      </c>
      <c r="D5824" s="29" t="n">
        <v>-5</v>
      </c>
      <c r="E5824" s="29" t="n">
        <f aca="false">D5824/10</f>
        <v>-0.5</v>
      </c>
      <c r="F5824" s="29" t="n">
        <f aca="false">(E5824+Einstellungen!$B$20)*(1+Einstellungen!$B$10)</f>
        <v>21.60564</v>
      </c>
      <c r="G5824" s="21" t="str">
        <f aca="false">IF(F5824&lt;Einstellungen!$B$5,"ja","nein")</f>
        <v>ja</v>
      </c>
      <c r="H5824" s="21" t="s">
        <v>21</v>
      </c>
      <c r="I5824" s="29" t="n">
        <f aca="false">INDEX(Einstellungen!$B$27:$B$50,15)</f>
        <v>1</v>
      </c>
      <c r="J5824" s="29" t="n">
        <f aca="false">F5824*I5824</f>
        <v>21.60564</v>
      </c>
    </row>
    <row r="5825" customFormat="false" ht="15" hidden="false" customHeight="false" outlineLevel="0" collapsed="false">
      <c r="A5825" s="28" t="n">
        <v>45823</v>
      </c>
      <c r="B5825" s="21" t="s">
        <v>127</v>
      </c>
      <c r="C5825" s="21" t="s">
        <v>139</v>
      </c>
      <c r="D5825" s="29" t="n">
        <v>-2</v>
      </c>
      <c r="E5825" s="29" t="n">
        <f aca="false">D5825/10</f>
        <v>-0.2</v>
      </c>
      <c r="F5825" s="29" t="n">
        <f aca="false">(E5825+Einstellungen!$B$20)*(1+Einstellungen!$B$10)</f>
        <v>21.96264</v>
      </c>
      <c r="G5825" s="21" t="str">
        <f aca="false">IF(F5825&lt;Einstellungen!$B$5,"ja","nein")</f>
        <v>ja</v>
      </c>
      <c r="H5825" s="21" t="s">
        <v>21</v>
      </c>
      <c r="I5825" s="29" t="n">
        <f aca="false">INDEX(Einstellungen!$B$27:$B$50,16)</f>
        <v>0.95</v>
      </c>
      <c r="J5825" s="29" t="n">
        <f aca="false">F5825*I5825</f>
        <v>20.864508</v>
      </c>
    </row>
    <row r="5826" customFormat="false" ht="15" hidden="false" customHeight="false" outlineLevel="0" collapsed="false">
      <c r="A5826" s="28" t="n">
        <v>45823</v>
      </c>
      <c r="B5826" s="21" t="s">
        <v>128</v>
      </c>
      <c r="C5826" s="21" t="s">
        <v>139</v>
      </c>
      <c r="D5826" s="29" t="n">
        <v>-0.01</v>
      </c>
      <c r="E5826" s="29" t="n">
        <f aca="false">D5826/10</f>
        <v>-0.001</v>
      </c>
      <c r="F5826" s="29" t="n">
        <f aca="false">(E5826+Einstellungen!$B$20)*(1+Einstellungen!$B$10)</f>
        <v>22.19945</v>
      </c>
      <c r="G5826" s="21" t="str">
        <f aca="false">IF(F5826&lt;Einstellungen!$B$5,"ja","nein")</f>
        <v>ja</v>
      </c>
      <c r="H5826" s="21" t="s">
        <v>21</v>
      </c>
      <c r="I5826" s="29" t="n">
        <f aca="false">INDEX(Einstellungen!$B$27:$B$50,17)</f>
        <v>0.95</v>
      </c>
      <c r="J5826" s="29" t="n">
        <f aca="false">F5826*I5826</f>
        <v>21.0894775</v>
      </c>
    </row>
    <row r="5827" customFormat="false" ht="15" hidden="false" customHeight="false" outlineLevel="0" collapsed="false">
      <c r="A5827" s="28" t="n">
        <v>45823</v>
      </c>
      <c r="B5827" s="21" t="s">
        <v>129</v>
      </c>
      <c r="C5827" s="21" t="s">
        <v>139</v>
      </c>
      <c r="D5827" s="29" t="n">
        <v>54.79</v>
      </c>
      <c r="E5827" s="29" t="n">
        <f aca="false">D5827/10</f>
        <v>5.479</v>
      </c>
      <c r="F5827" s="29" t="n">
        <f aca="false">(E5827+Einstellungen!$B$20)*(1+Einstellungen!$B$10)</f>
        <v>28.72065</v>
      </c>
      <c r="G5827" s="21" t="str">
        <f aca="false">IF(F5827&lt;Einstellungen!$B$5,"ja","nein")</f>
        <v>ja</v>
      </c>
      <c r="H5827" s="21" t="s">
        <v>21</v>
      </c>
      <c r="I5827" s="29" t="n">
        <f aca="false">INDEX(Einstellungen!$B$27:$B$50,18)</f>
        <v>1.1</v>
      </c>
      <c r="J5827" s="29" t="n">
        <f aca="false">F5827*I5827</f>
        <v>31.592715</v>
      </c>
    </row>
    <row r="5828" customFormat="false" ht="15" hidden="false" customHeight="false" outlineLevel="0" collapsed="false">
      <c r="A5828" s="28" t="n">
        <v>45823</v>
      </c>
      <c r="B5828" s="21" t="s">
        <v>130</v>
      </c>
      <c r="C5828" s="21" t="s">
        <v>139</v>
      </c>
      <c r="D5828" s="29" t="n">
        <v>96.43</v>
      </c>
      <c r="E5828" s="29" t="n">
        <f aca="false">D5828/10</f>
        <v>9.643</v>
      </c>
      <c r="F5828" s="29" t="n">
        <f aca="false">(E5828+Einstellungen!$B$20)*(1+Einstellungen!$B$10)</f>
        <v>33.67581</v>
      </c>
      <c r="G5828" s="21" t="str">
        <f aca="false">IF(F5828&lt;Einstellungen!$B$5,"ja","nein")</f>
        <v>nein</v>
      </c>
      <c r="H5828" s="21" t="s">
        <v>21</v>
      </c>
      <c r="I5828" s="29" t="n">
        <f aca="false">INDEX(Einstellungen!$B$27:$B$50,19)</f>
        <v>1.35</v>
      </c>
      <c r="J5828" s="29" t="n">
        <f aca="false">F5828*I5828</f>
        <v>45.4623435</v>
      </c>
    </row>
    <row r="5829" customFormat="false" ht="15" hidden="false" customHeight="false" outlineLevel="0" collapsed="false">
      <c r="A5829" s="28" t="n">
        <v>45823</v>
      </c>
      <c r="B5829" s="21" t="s">
        <v>131</v>
      </c>
      <c r="C5829" s="21" t="s">
        <v>139</v>
      </c>
      <c r="D5829" s="29" t="n">
        <v>109</v>
      </c>
      <c r="E5829" s="29" t="n">
        <f aca="false">D5829/10</f>
        <v>10.9</v>
      </c>
      <c r="F5829" s="29" t="n">
        <f aca="false">(E5829+Einstellungen!$B$20)*(1+Einstellungen!$B$10)</f>
        <v>35.17164</v>
      </c>
      <c r="G5829" s="21" t="str">
        <f aca="false">IF(F5829&lt;Einstellungen!$B$5,"ja","nein")</f>
        <v>nein</v>
      </c>
      <c r="H5829" s="21" t="s">
        <v>21</v>
      </c>
      <c r="I5829" s="29" t="n">
        <f aca="false">INDEX(Einstellungen!$B$27:$B$50,20)</f>
        <v>1.45</v>
      </c>
      <c r="J5829" s="29" t="n">
        <f aca="false">F5829*I5829</f>
        <v>50.998878</v>
      </c>
    </row>
    <row r="5830" customFormat="false" ht="15" hidden="false" customHeight="false" outlineLevel="0" collapsed="false">
      <c r="A5830" s="28" t="n">
        <v>45823</v>
      </c>
      <c r="B5830" s="21" t="s">
        <v>132</v>
      </c>
      <c r="C5830" s="21" t="s">
        <v>139</v>
      </c>
      <c r="D5830" s="29" t="n">
        <v>114.59</v>
      </c>
      <c r="E5830" s="29" t="n">
        <f aca="false">D5830/10</f>
        <v>11.459</v>
      </c>
      <c r="F5830" s="29" t="n">
        <f aca="false">(E5830+Einstellungen!$B$20)*(1+Einstellungen!$B$10)</f>
        <v>35.83685</v>
      </c>
      <c r="G5830" s="21" t="str">
        <f aca="false">IF(F5830&lt;Einstellungen!$B$5,"ja","nein")</f>
        <v>nein</v>
      </c>
      <c r="H5830" s="21" t="s">
        <v>21</v>
      </c>
      <c r="I5830" s="29" t="n">
        <f aca="false">INDEX(Einstellungen!$B$27:$B$50,21)</f>
        <v>1.4</v>
      </c>
      <c r="J5830" s="29" t="n">
        <f aca="false">F5830*I5830</f>
        <v>50.17159</v>
      </c>
    </row>
    <row r="5831" customFormat="false" ht="15" hidden="false" customHeight="false" outlineLevel="0" collapsed="false">
      <c r="A5831" s="28" t="n">
        <v>45823</v>
      </c>
      <c r="B5831" s="21" t="s">
        <v>133</v>
      </c>
      <c r="C5831" s="21" t="s">
        <v>139</v>
      </c>
      <c r="D5831" s="29" t="n">
        <v>135.43</v>
      </c>
      <c r="E5831" s="29" t="n">
        <f aca="false">D5831/10</f>
        <v>13.543</v>
      </c>
      <c r="F5831" s="29" t="n">
        <f aca="false">(E5831+Einstellungen!$B$20)*(1+Einstellungen!$B$10)</f>
        <v>38.31681</v>
      </c>
      <c r="G5831" s="21" t="str">
        <f aca="false">IF(F5831&lt;Einstellungen!$B$5,"ja","nein")</f>
        <v>nein</v>
      </c>
      <c r="H5831" s="21" t="s">
        <v>21</v>
      </c>
      <c r="I5831" s="29" t="n">
        <f aca="false">INDEX(Einstellungen!$B$27:$B$50,22)</f>
        <v>1.25</v>
      </c>
      <c r="J5831" s="29" t="n">
        <f aca="false">F5831*I5831</f>
        <v>47.8960125</v>
      </c>
    </row>
    <row r="5832" customFormat="false" ht="15" hidden="false" customHeight="false" outlineLevel="0" collapsed="false">
      <c r="A5832" s="28" t="n">
        <v>45823</v>
      </c>
      <c r="B5832" s="21" t="s">
        <v>134</v>
      </c>
      <c r="C5832" s="21" t="s">
        <v>139</v>
      </c>
      <c r="D5832" s="29" t="n">
        <v>127.63</v>
      </c>
      <c r="E5832" s="29" t="n">
        <f aca="false">D5832/10</f>
        <v>12.763</v>
      </c>
      <c r="F5832" s="29" t="n">
        <f aca="false">(E5832+Einstellungen!$B$20)*(1+Einstellungen!$B$10)</f>
        <v>37.38861</v>
      </c>
      <c r="G5832" s="21" t="str">
        <f aca="false">IF(F5832&lt;Einstellungen!$B$5,"ja","nein")</f>
        <v>nein</v>
      </c>
      <c r="H5832" s="21" t="s">
        <v>21</v>
      </c>
      <c r="I5832" s="29" t="n">
        <f aca="false">INDEX(Einstellungen!$B$27:$B$50,23)</f>
        <v>1.05</v>
      </c>
      <c r="J5832" s="29" t="n">
        <f aca="false">F5832*I5832</f>
        <v>39.2580405</v>
      </c>
    </row>
    <row r="5833" customFormat="false" ht="15" hidden="false" customHeight="false" outlineLevel="0" collapsed="false">
      <c r="A5833" s="28" t="n">
        <v>45823</v>
      </c>
      <c r="B5833" s="21" t="s">
        <v>135</v>
      </c>
      <c r="C5833" s="21" t="s">
        <v>139</v>
      </c>
      <c r="D5833" s="29" t="n">
        <v>106.54</v>
      </c>
      <c r="E5833" s="29" t="n">
        <f aca="false">D5833/10</f>
        <v>10.654</v>
      </c>
      <c r="F5833" s="29" t="n">
        <f aca="false">(E5833+Einstellungen!$B$20)*(1+Einstellungen!$B$10)</f>
        <v>34.8789</v>
      </c>
      <c r="G5833" s="21" t="str">
        <f aca="false">IF(F5833&lt;Einstellungen!$B$5,"ja","nein")</f>
        <v>nein</v>
      </c>
      <c r="H5833" s="21" t="s">
        <v>21</v>
      </c>
      <c r="I5833" s="29" t="n">
        <f aca="false">INDEX(Einstellungen!$B$27:$B$50,24)</f>
        <v>0.8</v>
      </c>
      <c r="J5833" s="29" t="n">
        <f aca="false">F5833*I5833</f>
        <v>27.90312</v>
      </c>
    </row>
    <row r="5834" customFormat="false" ht="15" hidden="false" customHeight="false" outlineLevel="0" collapsed="false">
      <c r="A5834" s="28" t="n">
        <v>45824</v>
      </c>
      <c r="B5834" s="21" t="s">
        <v>111</v>
      </c>
      <c r="C5834" s="21" t="s">
        <v>140</v>
      </c>
      <c r="D5834" s="29" t="n">
        <v>105.72</v>
      </c>
      <c r="E5834" s="29" t="n">
        <f aca="false">D5834/10</f>
        <v>10.572</v>
      </c>
      <c r="F5834" s="29" t="n">
        <f aca="false">(E5834+Einstellungen!$B$20)*(1+Einstellungen!$B$10)</f>
        <v>34.78132</v>
      </c>
      <c r="G5834" s="21" t="str">
        <f aca="false">IF(F5834&lt;Einstellungen!$B$5,"ja","nein")</f>
        <v>nein</v>
      </c>
      <c r="H5834" s="21" t="s">
        <v>21</v>
      </c>
      <c r="I5834" s="29" t="n">
        <f aca="false">INDEX(Einstellungen!$B$27:$B$50,1)</f>
        <v>0.6</v>
      </c>
      <c r="J5834" s="29" t="n">
        <f aca="false">F5834*I5834</f>
        <v>20.868792</v>
      </c>
    </row>
    <row r="5835" customFormat="false" ht="15" hidden="false" customHeight="false" outlineLevel="0" collapsed="false">
      <c r="A5835" s="28" t="n">
        <v>45824</v>
      </c>
      <c r="B5835" s="21" t="s">
        <v>113</v>
      </c>
      <c r="C5835" s="21" t="s">
        <v>140</v>
      </c>
      <c r="D5835" s="29" t="n">
        <v>91.64</v>
      </c>
      <c r="E5835" s="29" t="n">
        <f aca="false">D5835/10</f>
        <v>9.164</v>
      </c>
      <c r="F5835" s="29" t="n">
        <f aca="false">(E5835+Einstellungen!$B$20)*(1+Einstellungen!$B$10)</f>
        <v>33.1058</v>
      </c>
      <c r="G5835" s="21" t="str">
        <f aca="false">IF(F5835&lt;Einstellungen!$B$5,"ja","nein")</f>
        <v>nein</v>
      </c>
      <c r="H5835" s="21" t="s">
        <v>21</v>
      </c>
      <c r="I5835" s="29" t="n">
        <f aca="false">INDEX(Einstellungen!$B$27:$B$50,2)</f>
        <v>0.5</v>
      </c>
      <c r="J5835" s="29" t="n">
        <f aca="false">F5835*I5835</f>
        <v>16.5529</v>
      </c>
    </row>
    <row r="5836" customFormat="false" ht="15" hidden="false" customHeight="false" outlineLevel="0" collapsed="false">
      <c r="A5836" s="28" t="n">
        <v>45824</v>
      </c>
      <c r="B5836" s="21" t="s">
        <v>114</v>
      </c>
      <c r="C5836" s="21" t="s">
        <v>140</v>
      </c>
      <c r="D5836" s="29" t="n">
        <v>86.94</v>
      </c>
      <c r="E5836" s="29" t="n">
        <f aca="false">D5836/10</f>
        <v>8.694</v>
      </c>
      <c r="F5836" s="29" t="n">
        <f aca="false">(E5836+Einstellungen!$B$20)*(1+Einstellungen!$B$10)</f>
        <v>32.5465</v>
      </c>
      <c r="G5836" s="21" t="str">
        <f aca="false">IF(F5836&lt;Einstellungen!$B$5,"ja","nein")</f>
        <v>nein</v>
      </c>
      <c r="H5836" s="21" t="s">
        <v>21</v>
      </c>
      <c r="I5836" s="29" t="n">
        <f aca="false">INDEX(Einstellungen!$B$27:$B$50,3)</f>
        <v>0.45</v>
      </c>
      <c r="J5836" s="29" t="n">
        <f aca="false">F5836*I5836</f>
        <v>14.645925</v>
      </c>
    </row>
    <row r="5837" customFormat="false" ht="15" hidden="false" customHeight="false" outlineLevel="0" collapsed="false">
      <c r="A5837" s="28" t="n">
        <v>45824</v>
      </c>
      <c r="B5837" s="21" t="s">
        <v>115</v>
      </c>
      <c r="C5837" s="21" t="s">
        <v>140</v>
      </c>
      <c r="D5837" s="29" t="n">
        <v>84</v>
      </c>
      <c r="E5837" s="29" t="n">
        <f aca="false">D5837/10</f>
        <v>8.4</v>
      </c>
      <c r="F5837" s="29" t="n">
        <f aca="false">(E5837+Einstellungen!$B$20)*(1+Einstellungen!$B$10)</f>
        <v>32.19664</v>
      </c>
      <c r="G5837" s="21" t="str">
        <f aca="false">IF(F5837&lt;Einstellungen!$B$5,"ja","nein")</f>
        <v>nein</v>
      </c>
      <c r="H5837" s="21" t="s">
        <v>21</v>
      </c>
      <c r="I5837" s="29" t="n">
        <f aca="false">INDEX(Einstellungen!$B$27:$B$50,4)</f>
        <v>0.45</v>
      </c>
      <c r="J5837" s="29" t="n">
        <f aca="false">F5837*I5837</f>
        <v>14.488488</v>
      </c>
    </row>
    <row r="5838" customFormat="false" ht="15" hidden="false" customHeight="false" outlineLevel="0" collapsed="false">
      <c r="A5838" s="28" t="n">
        <v>45824</v>
      </c>
      <c r="B5838" s="21" t="s">
        <v>116</v>
      </c>
      <c r="C5838" s="21" t="s">
        <v>140</v>
      </c>
      <c r="D5838" s="29" t="n">
        <v>83.28</v>
      </c>
      <c r="E5838" s="29" t="n">
        <f aca="false">D5838/10</f>
        <v>8.328</v>
      </c>
      <c r="F5838" s="29" t="n">
        <f aca="false">(E5838+Einstellungen!$B$20)*(1+Einstellungen!$B$10)</f>
        <v>32.11096</v>
      </c>
      <c r="G5838" s="21" t="str">
        <f aca="false">IF(F5838&lt;Einstellungen!$B$5,"ja","nein")</f>
        <v>nein</v>
      </c>
      <c r="H5838" s="21" t="s">
        <v>21</v>
      </c>
      <c r="I5838" s="29" t="n">
        <f aca="false">INDEX(Einstellungen!$B$27:$B$50,5)</f>
        <v>0.45</v>
      </c>
      <c r="J5838" s="29" t="n">
        <f aca="false">F5838*I5838</f>
        <v>14.449932</v>
      </c>
    </row>
    <row r="5839" customFormat="false" ht="15" hidden="false" customHeight="false" outlineLevel="0" collapsed="false">
      <c r="A5839" s="28" t="n">
        <v>45824</v>
      </c>
      <c r="B5839" s="21" t="s">
        <v>117</v>
      </c>
      <c r="C5839" s="21" t="s">
        <v>140</v>
      </c>
      <c r="D5839" s="29" t="n">
        <v>88.39</v>
      </c>
      <c r="E5839" s="29" t="n">
        <f aca="false">D5839/10</f>
        <v>8.839</v>
      </c>
      <c r="F5839" s="29" t="n">
        <f aca="false">(E5839+Einstellungen!$B$20)*(1+Einstellungen!$B$10)</f>
        <v>32.71905</v>
      </c>
      <c r="G5839" s="21" t="str">
        <f aca="false">IF(F5839&lt;Einstellungen!$B$5,"ja","nein")</f>
        <v>nein</v>
      </c>
      <c r="H5839" s="21" t="s">
        <v>21</v>
      </c>
      <c r="I5839" s="29" t="n">
        <f aca="false">INDEX(Einstellungen!$B$27:$B$50,6)</f>
        <v>0.5</v>
      </c>
      <c r="J5839" s="29" t="n">
        <f aca="false">F5839*I5839</f>
        <v>16.359525</v>
      </c>
    </row>
    <row r="5840" customFormat="false" ht="15" hidden="false" customHeight="false" outlineLevel="0" collapsed="false">
      <c r="A5840" s="28" t="n">
        <v>45824</v>
      </c>
      <c r="B5840" s="21" t="s">
        <v>118</v>
      </c>
      <c r="C5840" s="21" t="s">
        <v>140</v>
      </c>
      <c r="D5840" s="29" t="n">
        <v>112.43</v>
      </c>
      <c r="E5840" s="29" t="n">
        <f aca="false">D5840/10</f>
        <v>11.243</v>
      </c>
      <c r="F5840" s="29" t="n">
        <f aca="false">(E5840+Einstellungen!$B$20)*(1+Einstellungen!$B$10)</f>
        <v>35.57981</v>
      </c>
      <c r="G5840" s="21" t="str">
        <f aca="false">IF(F5840&lt;Einstellungen!$B$5,"ja","nein")</f>
        <v>nein</v>
      </c>
      <c r="H5840" s="21" t="s">
        <v>21</v>
      </c>
      <c r="I5840" s="29" t="n">
        <f aca="false">INDEX(Einstellungen!$B$27:$B$50,7)</f>
        <v>0.7</v>
      </c>
      <c r="J5840" s="29" t="n">
        <f aca="false">F5840*I5840</f>
        <v>24.905867</v>
      </c>
    </row>
    <row r="5841" customFormat="false" ht="15" hidden="false" customHeight="false" outlineLevel="0" collapsed="false">
      <c r="A5841" s="28" t="n">
        <v>45824</v>
      </c>
      <c r="B5841" s="21" t="s">
        <v>119</v>
      </c>
      <c r="C5841" s="21" t="s">
        <v>140</v>
      </c>
      <c r="D5841" s="29" t="n">
        <v>123.49</v>
      </c>
      <c r="E5841" s="29" t="n">
        <f aca="false">D5841/10</f>
        <v>12.349</v>
      </c>
      <c r="F5841" s="29" t="n">
        <f aca="false">(E5841+Einstellungen!$B$20)*(1+Einstellungen!$B$10)</f>
        <v>36.89595</v>
      </c>
      <c r="G5841" s="21" t="str">
        <f aca="false">IF(F5841&lt;Einstellungen!$B$5,"ja","nein")</f>
        <v>nein</v>
      </c>
      <c r="H5841" s="21" t="s">
        <v>21</v>
      </c>
      <c r="I5841" s="29" t="n">
        <f aca="false">INDEX(Einstellungen!$B$27:$B$50,8)</f>
        <v>0.95</v>
      </c>
      <c r="J5841" s="29" t="n">
        <f aca="false">F5841*I5841</f>
        <v>35.0511525</v>
      </c>
    </row>
    <row r="5842" customFormat="false" ht="15" hidden="false" customHeight="false" outlineLevel="0" collapsed="false">
      <c r="A5842" s="28" t="n">
        <v>45824</v>
      </c>
      <c r="B5842" s="21" t="s">
        <v>120</v>
      </c>
      <c r="C5842" s="21" t="s">
        <v>140</v>
      </c>
      <c r="D5842" s="29" t="n">
        <v>108.92</v>
      </c>
      <c r="E5842" s="29" t="n">
        <f aca="false">D5842/10</f>
        <v>10.892</v>
      </c>
      <c r="F5842" s="29" t="n">
        <f aca="false">(E5842+Einstellungen!$B$20)*(1+Einstellungen!$B$10)</f>
        <v>35.16212</v>
      </c>
      <c r="G5842" s="21" t="str">
        <f aca="false">IF(F5842&lt;Einstellungen!$B$5,"ja","nein")</f>
        <v>nein</v>
      </c>
      <c r="H5842" s="21" t="s">
        <v>21</v>
      </c>
      <c r="I5842" s="29" t="n">
        <f aca="false">INDEX(Einstellungen!$B$27:$B$50,9)</f>
        <v>1.05</v>
      </c>
      <c r="J5842" s="29" t="n">
        <f aca="false">F5842*I5842</f>
        <v>36.920226</v>
      </c>
    </row>
    <row r="5843" customFormat="false" ht="15" hidden="false" customHeight="false" outlineLevel="0" collapsed="false">
      <c r="A5843" s="28" t="n">
        <v>45824</v>
      </c>
      <c r="B5843" s="21" t="s">
        <v>121</v>
      </c>
      <c r="C5843" s="21" t="s">
        <v>140</v>
      </c>
      <c r="D5843" s="29" t="n">
        <v>84.49</v>
      </c>
      <c r="E5843" s="29" t="n">
        <f aca="false">D5843/10</f>
        <v>8.449</v>
      </c>
      <c r="F5843" s="29" t="n">
        <f aca="false">(E5843+Einstellungen!$B$20)*(1+Einstellungen!$B$10)</f>
        <v>32.25495</v>
      </c>
      <c r="G5843" s="21" t="str">
        <f aca="false">IF(F5843&lt;Einstellungen!$B$5,"ja","nein")</f>
        <v>nein</v>
      </c>
      <c r="H5843" s="21" t="s">
        <v>21</v>
      </c>
      <c r="I5843" s="29" t="n">
        <f aca="false">INDEX(Einstellungen!$B$27:$B$50,10)</f>
        <v>1.05</v>
      </c>
      <c r="J5843" s="29" t="n">
        <f aca="false">F5843*I5843</f>
        <v>33.8676975</v>
      </c>
    </row>
    <row r="5844" customFormat="false" ht="15" hidden="false" customHeight="false" outlineLevel="0" collapsed="false">
      <c r="A5844" s="28" t="n">
        <v>45824</v>
      </c>
      <c r="B5844" s="21" t="s">
        <v>122</v>
      </c>
      <c r="C5844" s="21" t="s">
        <v>140</v>
      </c>
      <c r="D5844" s="29" t="n">
        <v>60.28</v>
      </c>
      <c r="E5844" s="29" t="n">
        <f aca="false">D5844/10</f>
        <v>6.028</v>
      </c>
      <c r="F5844" s="29" t="n">
        <f aca="false">(E5844+Einstellungen!$B$20)*(1+Einstellungen!$B$10)</f>
        <v>29.37396</v>
      </c>
      <c r="G5844" s="21" t="str">
        <f aca="false">IF(F5844&lt;Einstellungen!$B$5,"ja","nein")</f>
        <v>nein</v>
      </c>
      <c r="H5844" s="21" t="s">
        <v>21</v>
      </c>
      <c r="I5844" s="29" t="n">
        <f aca="false">INDEX(Einstellungen!$B$27:$B$50,11)</f>
        <v>1.05</v>
      </c>
      <c r="J5844" s="29" t="n">
        <f aca="false">F5844*I5844</f>
        <v>30.842658</v>
      </c>
    </row>
    <row r="5845" customFormat="false" ht="15" hidden="false" customHeight="false" outlineLevel="0" collapsed="false">
      <c r="A5845" s="28" t="n">
        <v>45824</v>
      </c>
      <c r="B5845" s="21" t="s">
        <v>123</v>
      </c>
      <c r="C5845" s="21" t="s">
        <v>140</v>
      </c>
      <c r="D5845" s="29" t="n">
        <v>14.02</v>
      </c>
      <c r="E5845" s="29" t="n">
        <f aca="false">D5845/10</f>
        <v>1.402</v>
      </c>
      <c r="F5845" s="29" t="n">
        <f aca="false">(E5845+Einstellungen!$B$20)*(1+Einstellungen!$B$10)</f>
        <v>23.86902</v>
      </c>
      <c r="G5845" s="21" t="str">
        <f aca="false">IF(F5845&lt;Einstellungen!$B$5,"ja","nein")</f>
        <v>ja</v>
      </c>
      <c r="H5845" s="21" t="s">
        <v>21</v>
      </c>
      <c r="I5845" s="29" t="n">
        <f aca="false">INDEX(Einstellungen!$B$27:$B$50,12)</f>
        <v>1.1</v>
      </c>
      <c r="J5845" s="29" t="n">
        <f aca="false">F5845*I5845</f>
        <v>26.255922</v>
      </c>
    </row>
    <row r="5846" customFormat="false" ht="15" hidden="false" customHeight="false" outlineLevel="0" collapsed="false">
      <c r="A5846" s="28" t="n">
        <v>45824</v>
      </c>
      <c r="B5846" s="21" t="s">
        <v>124</v>
      </c>
      <c r="C5846" s="21" t="s">
        <v>140</v>
      </c>
      <c r="D5846" s="29" t="n">
        <v>1.62</v>
      </c>
      <c r="E5846" s="29" t="n">
        <f aca="false">D5846/10</f>
        <v>0.162</v>
      </c>
      <c r="F5846" s="29" t="n">
        <f aca="false">(E5846+Einstellungen!$B$20)*(1+Einstellungen!$B$10)</f>
        <v>22.39342</v>
      </c>
      <c r="G5846" s="21" t="str">
        <f aca="false">IF(F5846&lt;Einstellungen!$B$5,"ja","nein")</f>
        <v>ja</v>
      </c>
      <c r="H5846" s="21" t="s">
        <v>21</v>
      </c>
      <c r="I5846" s="29" t="n">
        <f aca="false">INDEX(Einstellungen!$B$27:$B$50,13)</f>
        <v>1.2</v>
      </c>
      <c r="J5846" s="29" t="n">
        <f aca="false">F5846*I5846</f>
        <v>26.872104</v>
      </c>
    </row>
    <row r="5847" customFormat="false" ht="15" hidden="false" customHeight="false" outlineLevel="0" collapsed="false">
      <c r="A5847" s="28" t="n">
        <v>45824</v>
      </c>
      <c r="B5847" s="21" t="s">
        <v>125</v>
      </c>
      <c r="C5847" s="21" t="s">
        <v>140</v>
      </c>
      <c r="D5847" s="29" t="n">
        <v>0.07</v>
      </c>
      <c r="E5847" s="29" t="n">
        <f aca="false">D5847/10</f>
        <v>0.007</v>
      </c>
      <c r="F5847" s="29" t="n">
        <f aca="false">(E5847+Einstellungen!$B$20)*(1+Einstellungen!$B$10)</f>
        <v>22.20897</v>
      </c>
      <c r="G5847" s="21" t="str">
        <f aca="false">IF(F5847&lt;Einstellungen!$B$5,"ja","nein")</f>
        <v>ja</v>
      </c>
      <c r="H5847" s="21" t="s">
        <v>21</v>
      </c>
      <c r="I5847" s="29" t="n">
        <f aca="false">INDEX(Einstellungen!$B$27:$B$50,14)</f>
        <v>1.15</v>
      </c>
      <c r="J5847" s="29" t="n">
        <f aca="false">F5847*I5847</f>
        <v>25.5403155</v>
      </c>
    </row>
    <row r="5848" customFormat="false" ht="15" hidden="false" customHeight="false" outlineLevel="0" collapsed="false">
      <c r="A5848" s="28" t="n">
        <v>45824</v>
      </c>
      <c r="B5848" s="21" t="s">
        <v>126</v>
      </c>
      <c r="C5848" s="21" t="s">
        <v>140</v>
      </c>
      <c r="D5848" s="29" t="n">
        <v>0</v>
      </c>
      <c r="E5848" s="29" t="n">
        <f aca="false">D5848/10</f>
        <v>0</v>
      </c>
      <c r="F5848" s="29" t="n">
        <f aca="false">(E5848+Einstellungen!$B$20)*(1+Einstellungen!$B$10)</f>
        <v>22.20064</v>
      </c>
      <c r="G5848" s="21" t="str">
        <f aca="false">IF(F5848&lt;Einstellungen!$B$5,"ja","nein")</f>
        <v>ja</v>
      </c>
      <c r="H5848" s="21" t="s">
        <v>21</v>
      </c>
      <c r="I5848" s="29" t="n">
        <f aca="false">INDEX(Einstellungen!$B$27:$B$50,15)</f>
        <v>1</v>
      </c>
      <c r="J5848" s="29" t="n">
        <f aca="false">F5848*I5848</f>
        <v>22.20064</v>
      </c>
    </row>
    <row r="5849" customFormat="false" ht="15" hidden="false" customHeight="false" outlineLevel="0" collapsed="false">
      <c r="A5849" s="28" t="n">
        <v>45824</v>
      </c>
      <c r="B5849" s="21" t="s">
        <v>127</v>
      </c>
      <c r="C5849" s="21" t="s">
        <v>140</v>
      </c>
      <c r="D5849" s="29" t="n">
        <v>0</v>
      </c>
      <c r="E5849" s="29" t="n">
        <f aca="false">D5849/10</f>
        <v>0</v>
      </c>
      <c r="F5849" s="29" t="n">
        <f aca="false">(E5849+Einstellungen!$B$20)*(1+Einstellungen!$B$10)</f>
        <v>22.20064</v>
      </c>
      <c r="G5849" s="21" t="str">
        <f aca="false">IF(F5849&lt;Einstellungen!$B$5,"ja","nein")</f>
        <v>ja</v>
      </c>
      <c r="H5849" s="21" t="s">
        <v>21</v>
      </c>
      <c r="I5849" s="29" t="n">
        <f aca="false">INDEX(Einstellungen!$B$27:$B$50,16)</f>
        <v>0.95</v>
      </c>
      <c r="J5849" s="29" t="n">
        <f aca="false">F5849*I5849</f>
        <v>21.090608</v>
      </c>
    </row>
    <row r="5850" customFormat="false" ht="15" hidden="false" customHeight="false" outlineLevel="0" collapsed="false">
      <c r="A5850" s="28" t="n">
        <v>45824</v>
      </c>
      <c r="B5850" s="21" t="s">
        <v>128</v>
      </c>
      <c r="C5850" s="21" t="s">
        <v>140</v>
      </c>
      <c r="D5850" s="29" t="n">
        <v>13.61</v>
      </c>
      <c r="E5850" s="29" t="n">
        <f aca="false">D5850/10</f>
        <v>1.361</v>
      </c>
      <c r="F5850" s="29" t="n">
        <f aca="false">(E5850+Einstellungen!$B$20)*(1+Einstellungen!$B$10)</f>
        <v>23.82023</v>
      </c>
      <c r="G5850" s="21" t="str">
        <f aca="false">IF(F5850&lt;Einstellungen!$B$5,"ja","nein")</f>
        <v>ja</v>
      </c>
      <c r="H5850" s="21" t="s">
        <v>21</v>
      </c>
      <c r="I5850" s="29" t="n">
        <f aca="false">INDEX(Einstellungen!$B$27:$B$50,17)</f>
        <v>0.95</v>
      </c>
      <c r="J5850" s="29" t="n">
        <f aca="false">F5850*I5850</f>
        <v>22.6292185</v>
      </c>
    </row>
    <row r="5851" customFormat="false" ht="15" hidden="false" customHeight="false" outlineLevel="0" collapsed="false">
      <c r="A5851" s="28" t="n">
        <v>45824</v>
      </c>
      <c r="B5851" s="21" t="s">
        <v>129</v>
      </c>
      <c r="C5851" s="21" t="s">
        <v>140</v>
      </c>
      <c r="D5851" s="29" t="n">
        <v>70</v>
      </c>
      <c r="E5851" s="29" t="n">
        <f aca="false">D5851/10</f>
        <v>7</v>
      </c>
      <c r="F5851" s="29" t="n">
        <f aca="false">(E5851+Einstellungen!$B$20)*(1+Einstellungen!$B$10)</f>
        <v>30.53064</v>
      </c>
      <c r="G5851" s="21" t="str">
        <f aca="false">IF(F5851&lt;Einstellungen!$B$5,"ja","nein")</f>
        <v>nein</v>
      </c>
      <c r="H5851" s="21" t="s">
        <v>21</v>
      </c>
      <c r="I5851" s="29" t="n">
        <f aca="false">INDEX(Einstellungen!$B$27:$B$50,18)</f>
        <v>1.1</v>
      </c>
      <c r="J5851" s="29" t="n">
        <f aca="false">F5851*I5851</f>
        <v>33.583704</v>
      </c>
    </row>
    <row r="5852" customFormat="false" ht="15" hidden="false" customHeight="false" outlineLevel="0" collapsed="false">
      <c r="A5852" s="28" t="n">
        <v>45824</v>
      </c>
      <c r="B5852" s="21" t="s">
        <v>130</v>
      </c>
      <c r="C5852" s="21" t="s">
        <v>140</v>
      </c>
      <c r="D5852" s="29" t="n">
        <v>89.24</v>
      </c>
      <c r="E5852" s="29" t="n">
        <f aca="false">D5852/10</f>
        <v>8.924</v>
      </c>
      <c r="F5852" s="29" t="n">
        <f aca="false">(E5852+Einstellungen!$B$20)*(1+Einstellungen!$B$10)</f>
        <v>32.8202</v>
      </c>
      <c r="G5852" s="21" t="str">
        <f aca="false">IF(F5852&lt;Einstellungen!$B$5,"ja","nein")</f>
        <v>nein</v>
      </c>
      <c r="H5852" s="21" t="s">
        <v>21</v>
      </c>
      <c r="I5852" s="29" t="n">
        <f aca="false">INDEX(Einstellungen!$B$27:$B$50,19)</f>
        <v>1.35</v>
      </c>
      <c r="J5852" s="29" t="n">
        <f aca="false">F5852*I5852</f>
        <v>44.30727</v>
      </c>
    </row>
    <row r="5853" customFormat="false" ht="15" hidden="false" customHeight="false" outlineLevel="0" collapsed="false">
      <c r="A5853" s="28" t="n">
        <v>45824</v>
      </c>
      <c r="B5853" s="21" t="s">
        <v>131</v>
      </c>
      <c r="C5853" s="21" t="s">
        <v>140</v>
      </c>
      <c r="D5853" s="29" t="n">
        <v>116</v>
      </c>
      <c r="E5853" s="29" t="n">
        <f aca="false">D5853/10</f>
        <v>11.6</v>
      </c>
      <c r="F5853" s="29" t="n">
        <f aca="false">(E5853+Einstellungen!$B$20)*(1+Einstellungen!$B$10)</f>
        <v>36.00464</v>
      </c>
      <c r="G5853" s="21" t="str">
        <f aca="false">IF(F5853&lt;Einstellungen!$B$5,"ja","nein")</f>
        <v>nein</v>
      </c>
      <c r="H5853" s="21" t="s">
        <v>21</v>
      </c>
      <c r="I5853" s="29" t="n">
        <f aca="false">INDEX(Einstellungen!$B$27:$B$50,20)</f>
        <v>1.45</v>
      </c>
      <c r="J5853" s="29" t="n">
        <f aca="false">F5853*I5853</f>
        <v>52.206728</v>
      </c>
    </row>
    <row r="5854" customFormat="false" ht="15" hidden="false" customHeight="false" outlineLevel="0" collapsed="false">
      <c r="A5854" s="28" t="n">
        <v>45824</v>
      </c>
      <c r="B5854" s="21" t="s">
        <v>132</v>
      </c>
      <c r="C5854" s="21" t="s">
        <v>140</v>
      </c>
      <c r="D5854" s="29" t="n">
        <v>186.1</v>
      </c>
      <c r="E5854" s="29" t="n">
        <f aca="false">D5854/10</f>
        <v>18.61</v>
      </c>
      <c r="F5854" s="29" t="n">
        <f aca="false">(E5854+Einstellungen!$B$20)*(1+Einstellungen!$B$10)</f>
        <v>44.34654</v>
      </c>
      <c r="G5854" s="21" t="str">
        <f aca="false">IF(F5854&lt;Einstellungen!$B$5,"ja","nein")</f>
        <v>nein</v>
      </c>
      <c r="H5854" s="21" t="s">
        <v>21</v>
      </c>
      <c r="I5854" s="29" t="n">
        <f aca="false">INDEX(Einstellungen!$B$27:$B$50,21)</f>
        <v>1.4</v>
      </c>
      <c r="J5854" s="29" t="n">
        <f aca="false">F5854*I5854</f>
        <v>62.085156</v>
      </c>
    </row>
    <row r="5855" customFormat="false" ht="15" hidden="false" customHeight="false" outlineLevel="0" collapsed="false">
      <c r="A5855" s="28" t="n">
        <v>45824</v>
      </c>
      <c r="B5855" s="21" t="s">
        <v>133</v>
      </c>
      <c r="C5855" s="21" t="s">
        <v>140</v>
      </c>
      <c r="D5855" s="29" t="n">
        <v>190</v>
      </c>
      <c r="E5855" s="29" t="n">
        <f aca="false">D5855/10</f>
        <v>19</v>
      </c>
      <c r="F5855" s="29" t="n">
        <f aca="false">(E5855+Einstellungen!$B$20)*(1+Einstellungen!$B$10)</f>
        <v>44.81064</v>
      </c>
      <c r="G5855" s="21" t="str">
        <f aca="false">IF(F5855&lt;Einstellungen!$B$5,"ja","nein")</f>
        <v>nein</v>
      </c>
      <c r="H5855" s="21" t="s">
        <v>21</v>
      </c>
      <c r="I5855" s="29" t="n">
        <f aca="false">INDEX(Einstellungen!$B$27:$B$50,22)</f>
        <v>1.25</v>
      </c>
      <c r="J5855" s="29" t="n">
        <f aca="false">F5855*I5855</f>
        <v>56.0133</v>
      </c>
    </row>
    <row r="5856" customFormat="false" ht="15" hidden="false" customHeight="false" outlineLevel="0" collapsed="false">
      <c r="A5856" s="28" t="n">
        <v>45824</v>
      </c>
      <c r="B5856" s="21" t="s">
        <v>134</v>
      </c>
      <c r="C5856" s="21" t="s">
        <v>140</v>
      </c>
      <c r="D5856" s="29" t="n">
        <v>129.18</v>
      </c>
      <c r="E5856" s="29" t="n">
        <f aca="false">D5856/10</f>
        <v>12.918</v>
      </c>
      <c r="F5856" s="29" t="n">
        <f aca="false">(E5856+Einstellungen!$B$20)*(1+Einstellungen!$B$10)</f>
        <v>37.57306</v>
      </c>
      <c r="G5856" s="21" t="str">
        <f aca="false">IF(F5856&lt;Einstellungen!$B$5,"ja","nein")</f>
        <v>nein</v>
      </c>
      <c r="H5856" s="21" t="s">
        <v>21</v>
      </c>
      <c r="I5856" s="29" t="n">
        <f aca="false">INDEX(Einstellungen!$B$27:$B$50,23)</f>
        <v>1.05</v>
      </c>
      <c r="J5856" s="29" t="n">
        <f aca="false">F5856*I5856</f>
        <v>39.451713</v>
      </c>
    </row>
    <row r="5857" customFormat="false" ht="15" hidden="false" customHeight="false" outlineLevel="0" collapsed="false">
      <c r="A5857" s="28" t="n">
        <v>45824</v>
      </c>
      <c r="B5857" s="21" t="s">
        <v>135</v>
      </c>
      <c r="C5857" s="21" t="s">
        <v>140</v>
      </c>
      <c r="D5857" s="29" t="n">
        <v>106.9</v>
      </c>
      <c r="E5857" s="29" t="n">
        <f aca="false">D5857/10</f>
        <v>10.69</v>
      </c>
      <c r="F5857" s="29" t="n">
        <f aca="false">(E5857+Einstellungen!$B$20)*(1+Einstellungen!$B$10)</f>
        <v>34.92174</v>
      </c>
      <c r="G5857" s="21" t="str">
        <f aca="false">IF(F5857&lt;Einstellungen!$B$5,"ja","nein")</f>
        <v>nein</v>
      </c>
      <c r="H5857" s="21" t="s">
        <v>21</v>
      </c>
      <c r="I5857" s="29" t="n">
        <f aca="false">INDEX(Einstellungen!$B$27:$B$50,24)</f>
        <v>0.8</v>
      </c>
      <c r="J5857" s="29" t="n">
        <f aca="false">F5857*I5857</f>
        <v>27.937392</v>
      </c>
    </row>
    <row r="5858" customFormat="false" ht="15" hidden="false" customHeight="false" outlineLevel="0" collapsed="false">
      <c r="A5858" s="28" t="n">
        <v>45825</v>
      </c>
      <c r="B5858" s="21" t="s">
        <v>111</v>
      </c>
      <c r="C5858" s="21" t="s">
        <v>141</v>
      </c>
      <c r="D5858" s="29" t="n">
        <v>103.98</v>
      </c>
      <c r="E5858" s="29" t="n">
        <f aca="false">D5858/10</f>
        <v>10.398</v>
      </c>
      <c r="F5858" s="29" t="n">
        <f aca="false">(E5858+Einstellungen!$B$20)*(1+Einstellungen!$B$10)</f>
        <v>34.57426</v>
      </c>
      <c r="G5858" s="21" t="str">
        <f aca="false">IF(F5858&lt;Einstellungen!$B$5,"ja","nein")</f>
        <v>nein</v>
      </c>
      <c r="H5858" s="21" t="s">
        <v>21</v>
      </c>
      <c r="I5858" s="29" t="n">
        <f aca="false">INDEX(Einstellungen!$B$27:$B$50,1)</f>
        <v>0.6</v>
      </c>
      <c r="J5858" s="29" t="n">
        <f aca="false">F5858*I5858</f>
        <v>20.744556</v>
      </c>
    </row>
    <row r="5859" customFormat="false" ht="15" hidden="false" customHeight="false" outlineLevel="0" collapsed="false">
      <c r="A5859" s="28" t="n">
        <v>45825</v>
      </c>
      <c r="B5859" s="21" t="s">
        <v>113</v>
      </c>
      <c r="C5859" s="21" t="s">
        <v>141</v>
      </c>
      <c r="D5859" s="29" t="n">
        <v>98.26</v>
      </c>
      <c r="E5859" s="29" t="n">
        <f aca="false">D5859/10</f>
        <v>9.826</v>
      </c>
      <c r="F5859" s="29" t="n">
        <f aca="false">(E5859+Einstellungen!$B$20)*(1+Einstellungen!$B$10)</f>
        <v>33.89358</v>
      </c>
      <c r="G5859" s="21" t="str">
        <f aca="false">IF(F5859&lt;Einstellungen!$B$5,"ja","nein")</f>
        <v>nein</v>
      </c>
      <c r="H5859" s="21" t="s">
        <v>21</v>
      </c>
      <c r="I5859" s="29" t="n">
        <f aca="false">INDEX(Einstellungen!$B$27:$B$50,2)</f>
        <v>0.5</v>
      </c>
      <c r="J5859" s="29" t="n">
        <f aca="false">F5859*I5859</f>
        <v>16.94679</v>
      </c>
    </row>
    <row r="5860" customFormat="false" ht="15" hidden="false" customHeight="false" outlineLevel="0" collapsed="false">
      <c r="A5860" s="28" t="n">
        <v>45825</v>
      </c>
      <c r="B5860" s="21" t="s">
        <v>114</v>
      </c>
      <c r="C5860" s="21" t="s">
        <v>141</v>
      </c>
      <c r="D5860" s="29" t="n">
        <v>94.95</v>
      </c>
      <c r="E5860" s="29" t="n">
        <f aca="false">D5860/10</f>
        <v>9.495</v>
      </c>
      <c r="F5860" s="29" t="n">
        <f aca="false">(E5860+Einstellungen!$B$20)*(1+Einstellungen!$B$10)</f>
        <v>33.49969</v>
      </c>
      <c r="G5860" s="21" t="str">
        <f aca="false">IF(F5860&lt;Einstellungen!$B$5,"ja","nein")</f>
        <v>nein</v>
      </c>
      <c r="H5860" s="21" t="s">
        <v>21</v>
      </c>
      <c r="I5860" s="29" t="n">
        <f aca="false">INDEX(Einstellungen!$B$27:$B$50,3)</f>
        <v>0.45</v>
      </c>
      <c r="J5860" s="29" t="n">
        <f aca="false">F5860*I5860</f>
        <v>15.0748605</v>
      </c>
    </row>
    <row r="5861" customFormat="false" ht="15" hidden="false" customHeight="false" outlineLevel="0" collapsed="false">
      <c r="A5861" s="28" t="n">
        <v>45825</v>
      </c>
      <c r="B5861" s="21" t="s">
        <v>115</v>
      </c>
      <c r="C5861" s="21" t="s">
        <v>141</v>
      </c>
      <c r="D5861" s="29" t="n">
        <v>94.19</v>
      </c>
      <c r="E5861" s="29" t="n">
        <f aca="false">D5861/10</f>
        <v>9.419</v>
      </c>
      <c r="F5861" s="29" t="n">
        <f aca="false">(E5861+Einstellungen!$B$20)*(1+Einstellungen!$B$10)</f>
        <v>33.40925</v>
      </c>
      <c r="G5861" s="21" t="str">
        <f aca="false">IF(F5861&lt;Einstellungen!$B$5,"ja","nein")</f>
        <v>nein</v>
      </c>
      <c r="H5861" s="21" t="s">
        <v>21</v>
      </c>
      <c r="I5861" s="29" t="n">
        <f aca="false">INDEX(Einstellungen!$B$27:$B$50,4)</f>
        <v>0.45</v>
      </c>
      <c r="J5861" s="29" t="n">
        <f aca="false">F5861*I5861</f>
        <v>15.0341625</v>
      </c>
    </row>
    <row r="5862" customFormat="false" ht="15" hidden="false" customHeight="false" outlineLevel="0" collapsed="false">
      <c r="A5862" s="28" t="n">
        <v>45825</v>
      </c>
      <c r="B5862" s="21" t="s">
        <v>116</v>
      </c>
      <c r="C5862" s="21" t="s">
        <v>141</v>
      </c>
      <c r="D5862" s="29" t="n">
        <v>95.24</v>
      </c>
      <c r="E5862" s="29" t="n">
        <f aca="false">D5862/10</f>
        <v>9.524</v>
      </c>
      <c r="F5862" s="29" t="n">
        <f aca="false">(E5862+Einstellungen!$B$20)*(1+Einstellungen!$B$10)</f>
        <v>33.5342</v>
      </c>
      <c r="G5862" s="21" t="str">
        <f aca="false">IF(F5862&lt;Einstellungen!$B$5,"ja","nein")</f>
        <v>nein</v>
      </c>
      <c r="H5862" s="21" t="s">
        <v>21</v>
      </c>
      <c r="I5862" s="29" t="n">
        <f aca="false">INDEX(Einstellungen!$B$27:$B$50,5)</f>
        <v>0.45</v>
      </c>
      <c r="J5862" s="29" t="n">
        <f aca="false">F5862*I5862</f>
        <v>15.09039</v>
      </c>
    </row>
    <row r="5863" customFormat="false" ht="15" hidden="false" customHeight="false" outlineLevel="0" collapsed="false">
      <c r="A5863" s="28" t="n">
        <v>45825</v>
      </c>
      <c r="B5863" s="21" t="s">
        <v>117</v>
      </c>
      <c r="C5863" s="21" t="s">
        <v>141</v>
      </c>
      <c r="D5863" s="29" t="n">
        <v>102.51</v>
      </c>
      <c r="E5863" s="29" t="n">
        <f aca="false">D5863/10</f>
        <v>10.251</v>
      </c>
      <c r="F5863" s="29" t="n">
        <f aca="false">(E5863+Einstellungen!$B$20)*(1+Einstellungen!$B$10)</f>
        <v>34.39933</v>
      </c>
      <c r="G5863" s="21" t="str">
        <f aca="false">IF(F5863&lt;Einstellungen!$B$5,"ja","nein")</f>
        <v>nein</v>
      </c>
      <c r="H5863" s="21" t="s">
        <v>21</v>
      </c>
      <c r="I5863" s="29" t="n">
        <f aca="false">INDEX(Einstellungen!$B$27:$B$50,6)</f>
        <v>0.5</v>
      </c>
      <c r="J5863" s="29" t="n">
        <f aca="false">F5863*I5863</f>
        <v>17.199665</v>
      </c>
    </row>
    <row r="5864" customFormat="false" ht="15" hidden="false" customHeight="false" outlineLevel="0" collapsed="false">
      <c r="A5864" s="28" t="n">
        <v>45825</v>
      </c>
      <c r="B5864" s="21" t="s">
        <v>118</v>
      </c>
      <c r="C5864" s="21" t="s">
        <v>141</v>
      </c>
      <c r="D5864" s="29" t="n">
        <v>118.76</v>
      </c>
      <c r="E5864" s="29" t="n">
        <f aca="false">D5864/10</f>
        <v>11.876</v>
      </c>
      <c r="F5864" s="29" t="n">
        <f aca="false">(E5864+Einstellungen!$B$20)*(1+Einstellungen!$B$10)</f>
        <v>36.33308</v>
      </c>
      <c r="G5864" s="21" t="str">
        <f aca="false">IF(F5864&lt;Einstellungen!$B$5,"ja","nein")</f>
        <v>nein</v>
      </c>
      <c r="H5864" s="21" t="s">
        <v>21</v>
      </c>
      <c r="I5864" s="29" t="n">
        <f aca="false">INDEX(Einstellungen!$B$27:$B$50,7)</f>
        <v>0.7</v>
      </c>
      <c r="J5864" s="29" t="n">
        <f aca="false">F5864*I5864</f>
        <v>25.433156</v>
      </c>
    </row>
    <row r="5865" customFormat="false" ht="15" hidden="false" customHeight="false" outlineLevel="0" collapsed="false">
      <c r="A5865" s="28" t="n">
        <v>45825</v>
      </c>
      <c r="B5865" s="21" t="s">
        <v>119</v>
      </c>
      <c r="C5865" s="21" t="s">
        <v>141</v>
      </c>
      <c r="D5865" s="29" t="n">
        <v>107.01</v>
      </c>
      <c r="E5865" s="29" t="n">
        <f aca="false">D5865/10</f>
        <v>10.701</v>
      </c>
      <c r="F5865" s="29" t="n">
        <f aca="false">(E5865+Einstellungen!$B$20)*(1+Einstellungen!$B$10)</f>
        <v>34.93483</v>
      </c>
      <c r="G5865" s="21" t="str">
        <f aca="false">IF(F5865&lt;Einstellungen!$B$5,"ja","nein")</f>
        <v>nein</v>
      </c>
      <c r="H5865" s="21" t="s">
        <v>21</v>
      </c>
      <c r="I5865" s="29" t="n">
        <f aca="false">INDEX(Einstellungen!$B$27:$B$50,8)</f>
        <v>0.95</v>
      </c>
      <c r="J5865" s="29" t="n">
        <f aca="false">F5865*I5865</f>
        <v>33.1880885</v>
      </c>
    </row>
    <row r="5866" customFormat="false" ht="15" hidden="false" customHeight="false" outlineLevel="0" collapsed="false">
      <c r="A5866" s="28" t="n">
        <v>45825</v>
      </c>
      <c r="B5866" s="21" t="s">
        <v>120</v>
      </c>
      <c r="C5866" s="21" t="s">
        <v>141</v>
      </c>
      <c r="D5866" s="29" t="n">
        <v>98.59</v>
      </c>
      <c r="E5866" s="29" t="n">
        <f aca="false">D5866/10</f>
        <v>9.859</v>
      </c>
      <c r="F5866" s="29" t="n">
        <f aca="false">(E5866+Einstellungen!$B$20)*(1+Einstellungen!$B$10)</f>
        <v>33.93285</v>
      </c>
      <c r="G5866" s="21" t="str">
        <f aca="false">IF(F5866&lt;Einstellungen!$B$5,"ja","nein")</f>
        <v>nein</v>
      </c>
      <c r="H5866" s="21" t="s">
        <v>21</v>
      </c>
      <c r="I5866" s="29" t="n">
        <f aca="false">INDEX(Einstellungen!$B$27:$B$50,9)</f>
        <v>1.05</v>
      </c>
      <c r="J5866" s="29" t="n">
        <f aca="false">F5866*I5866</f>
        <v>35.6294925</v>
      </c>
    </row>
    <row r="5867" customFormat="false" ht="15" hidden="false" customHeight="false" outlineLevel="0" collapsed="false">
      <c r="A5867" s="28" t="n">
        <v>45825</v>
      </c>
      <c r="B5867" s="21" t="s">
        <v>121</v>
      </c>
      <c r="C5867" s="21" t="s">
        <v>141</v>
      </c>
      <c r="D5867" s="29" t="n">
        <v>70.74</v>
      </c>
      <c r="E5867" s="29" t="n">
        <f aca="false">D5867/10</f>
        <v>7.074</v>
      </c>
      <c r="F5867" s="29" t="n">
        <f aca="false">(E5867+Einstellungen!$B$20)*(1+Einstellungen!$B$10)</f>
        <v>30.6187</v>
      </c>
      <c r="G5867" s="21" t="str">
        <f aca="false">IF(F5867&lt;Einstellungen!$B$5,"ja","nein")</f>
        <v>nein</v>
      </c>
      <c r="H5867" s="21" t="s">
        <v>21</v>
      </c>
      <c r="I5867" s="29" t="n">
        <f aca="false">INDEX(Einstellungen!$B$27:$B$50,10)</f>
        <v>1.05</v>
      </c>
      <c r="J5867" s="29" t="n">
        <f aca="false">F5867*I5867</f>
        <v>32.149635</v>
      </c>
    </row>
    <row r="5868" customFormat="false" ht="15" hidden="false" customHeight="false" outlineLevel="0" collapsed="false">
      <c r="A5868" s="28" t="n">
        <v>45825</v>
      </c>
      <c r="B5868" s="21" t="s">
        <v>122</v>
      </c>
      <c r="C5868" s="21" t="s">
        <v>141</v>
      </c>
      <c r="D5868" s="29" t="n">
        <v>4.34</v>
      </c>
      <c r="E5868" s="29" t="n">
        <f aca="false">D5868/10</f>
        <v>0.434</v>
      </c>
      <c r="F5868" s="29" t="n">
        <f aca="false">(E5868+Einstellungen!$B$20)*(1+Einstellungen!$B$10)</f>
        <v>22.7171</v>
      </c>
      <c r="G5868" s="21" t="str">
        <f aca="false">IF(F5868&lt;Einstellungen!$B$5,"ja","nein")</f>
        <v>ja</v>
      </c>
      <c r="H5868" s="21" t="s">
        <v>21</v>
      </c>
      <c r="I5868" s="29" t="n">
        <f aca="false">INDEX(Einstellungen!$B$27:$B$50,11)</f>
        <v>1.05</v>
      </c>
      <c r="J5868" s="29" t="n">
        <f aca="false">F5868*I5868</f>
        <v>23.852955</v>
      </c>
    </row>
    <row r="5869" customFormat="false" ht="15" hidden="false" customHeight="false" outlineLevel="0" collapsed="false">
      <c r="A5869" s="28" t="n">
        <v>45825</v>
      </c>
      <c r="B5869" s="21" t="s">
        <v>123</v>
      </c>
      <c r="C5869" s="21" t="s">
        <v>141</v>
      </c>
      <c r="D5869" s="29" t="n">
        <v>-0.61</v>
      </c>
      <c r="E5869" s="29" t="n">
        <f aca="false">D5869/10</f>
        <v>-0.061</v>
      </c>
      <c r="F5869" s="29" t="n">
        <f aca="false">(E5869+Einstellungen!$B$20)*(1+Einstellungen!$B$10)</f>
        <v>22.12805</v>
      </c>
      <c r="G5869" s="21" t="str">
        <f aca="false">IF(F5869&lt;Einstellungen!$B$5,"ja","nein")</f>
        <v>ja</v>
      </c>
      <c r="H5869" s="21" t="s">
        <v>21</v>
      </c>
      <c r="I5869" s="29" t="n">
        <f aca="false">INDEX(Einstellungen!$B$27:$B$50,12)</f>
        <v>1.1</v>
      </c>
      <c r="J5869" s="29" t="n">
        <f aca="false">F5869*I5869</f>
        <v>24.340855</v>
      </c>
    </row>
    <row r="5870" customFormat="false" ht="15" hidden="false" customHeight="false" outlineLevel="0" collapsed="false">
      <c r="A5870" s="28" t="n">
        <v>45825</v>
      </c>
      <c r="B5870" s="21" t="s">
        <v>124</v>
      </c>
      <c r="C5870" s="21" t="s">
        <v>141</v>
      </c>
      <c r="D5870" s="29" t="n">
        <v>-0.86</v>
      </c>
      <c r="E5870" s="29" t="n">
        <f aca="false">D5870/10</f>
        <v>-0.086</v>
      </c>
      <c r="F5870" s="29" t="n">
        <f aca="false">(E5870+Einstellungen!$B$20)*(1+Einstellungen!$B$10)</f>
        <v>22.0983</v>
      </c>
      <c r="G5870" s="21" t="str">
        <f aca="false">IF(F5870&lt;Einstellungen!$B$5,"ja","nein")</f>
        <v>ja</v>
      </c>
      <c r="H5870" s="21" t="s">
        <v>21</v>
      </c>
      <c r="I5870" s="29" t="n">
        <f aca="false">INDEX(Einstellungen!$B$27:$B$50,13)</f>
        <v>1.2</v>
      </c>
      <c r="J5870" s="29" t="n">
        <f aca="false">F5870*I5870</f>
        <v>26.51796</v>
      </c>
    </row>
    <row r="5871" customFormat="false" ht="15" hidden="false" customHeight="false" outlineLevel="0" collapsed="false">
      <c r="A5871" s="28" t="n">
        <v>45825</v>
      </c>
      <c r="B5871" s="21" t="s">
        <v>125</v>
      </c>
      <c r="C5871" s="21" t="s">
        <v>141</v>
      </c>
      <c r="D5871" s="29" t="n">
        <v>-4.91</v>
      </c>
      <c r="E5871" s="29" t="n">
        <f aca="false">D5871/10</f>
        <v>-0.491</v>
      </c>
      <c r="F5871" s="29" t="n">
        <f aca="false">(E5871+Einstellungen!$B$20)*(1+Einstellungen!$B$10)</f>
        <v>21.61635</v>
      </c>
      <c r="G5871" s="21" t="str">
        <f aca="false">IF(F5871&lt;Einstellungen!$B$5,"ja","nein")</f>
        <v>ja</v>
      </c>
      <c r="H5871" s="21" t="s">
        <v>21</v>
      </c>
      <c r="I5871" s="29" t="n">
        <f aca="false">INDEX(Einstellungen!$B$27:$B$50,14)</f>
        <v>1.15</v>
      </c>
      <c r="J5871" s="29" t="n">
        <f aca="false">F5871*I5871</f>
        <v>24.8588025</v>
      </c>
    </row>
    <row r="5872" customFormat="false" ht="15" hidden="false" customHeight="false" outlineLevel="0" collapsed="false">
      <c r="A5872" s="28" t="n">
        <v>45825</v>
      </c>
      <c r="B5872" s="21" t="s">
        <v>126</v>
      </c>
      <c r="C5872" s="21" t="s">
        <v>141</v>
      </c>
      <c r="D5872" s="29" t="n">
        <v>-6.2</v>
      </c>
      <c r="E5872" s="29" t="n">
        <f aca="false">D5872/10</f>
        <v>-0.62</v>
      </c>
      <c r="F5872" s="29" t="n">
        <f aca="false">(E5872+Einstellungen!$B$20)*(1+Einstellungen!$B$10)</f>
        <v>21.46284</v>
      </c>
      <c r="G5872" s="21" t="str">
        <f aca="false">IF(F5872&lt;Einstellungen!$B$5,"ja","nein")</f>
        <v>ja</v>
      </c>
      <c r="H5872" s="21" t="s">
        <v>21</v>
      </c>
      <c r="I5872" s="29" t="n">
        <f aca="false">INDEX(Einstellungen!$B$27:$B$50,15)</f>
        <v>1</v>
      </c>
      <c r="J5872" s="29" t="n">
        <f aca="false">F5872*I5872</f>
        <v>21.46284</v>
      </c>
    </row>
    <row r="5873" customFormat="false" ht="15" hidden="false" customHeight="false" outlineLevel="0" collapsed="false">
      <c r="A5873" s="28" t="n">
        <v>45825</v>
      </c>
      <c r="B5873" s="21" t="s">
        <v>127</v>
      </c>
      <c r="C5873" s="21" t="s">
        <v>141</v>
      </c>
      <c r="D5873" s="29" t="n">
        <v>-2.56</v>
      </c>
      <c r="E5873" s="29" t="n">
        <f aca="false">D5873/10</f>
        <v>-0.256</v>
      </c>
      <c r="F5873" s="29" t="n">
        <f aca="false">(E5873+Einstellungen!$B$20)*(1+Einstellungen!$B$10)</f>
        <v>21.896</v>
      </c>
      <c r="G5873" s="21" t="str">
        <f aca="false">IF(F5873&lt;Einstellungen!$B$5,"ja","nein")</f>
        <v>ja</v>
      </c>
      <c r="H5873" s="21" t="s">
        <v>21</v>
      </c>
      <c r="I5873" s="29" t="n">
        <f aca="false">INDEX(Einstellungen!$B$27:$B$50,16)</f>
        <v>0.95</v>
      </c>
      <c r="J5873" s="29" t="n">
        <f aca="false">F5873*I5873</f>
        <v>20.8012</v>
      </c>
    </row>
    <row r="5874" customFormat="false" ht="15" hidden="false" customHeight="false" outlineLevel="0" collapsed="false">
      <c r="A5874" s="28" t="n">
        <v>45825</v>
      </c>
      <c r="B5874" s="21" t="s">
        <v>128</v>
      </c>
      <c r="C5874" s="21" t="s">
        <v>141</v>
      </c>
      <c r="D5874" s="29" t="n">
        <v>8.65</v>
      </c>
      <c r="E5874" s="29" t="n">
        <f aca="false">D5874/10</f>
        <v>0.865</v>
      </c>
      <c r="F5874" s="29" t="n">
        <f aca="false">(E5874+Einstellungen!$B$20)*(1+Einstellungen!$B$10)</f>
        <v>23.22999</v>
      </c>
      <c r="G5874" s="21" t="str">
        <f aca="false">IF(F5874&lt;Einstellungen!$B$5,"ja","nein")</f>
        <v>ja</v>
      </c>
      <c r="H5874" s="21" t="s">
        <v>21</v>
      </c>
      <c r="I5874" s="29" t="n">
        <f aca="false">INDEX(Einstellungen!$B$27:$B$50,17)</f>
        <v>0.95</v>
      </c>
      <c r="J5874" s="29" t="n">
        <f aca="false">F5874*I5874</f>
        <v>22.0684905</v>
      </c>
    </row>
    <row r="5875" customFormat="false" ht="15" hidden="false" customHeight="false" outlineLevel="0" collapsed="false">
      <c r="A5875" s="28" t="n">
        <v>45825</v>
      </c>
      <c r="B5875" s="21" t="s">
        <v>129</v>
      </c>
      <c r="C5875" s="21" t="s">
        <v>141</v>
      </c>
      <c r="D5875" s="29" t="n">
        <v>79.23</v>
      </c>
      <c r="E5875" s="29" t="n">
        <f aca="false">D5875/10</f>
        <v>7.923</v>
      </c>
      <c r="F5875" s="29" t="n">
        <f aca="false">(E5875+Einstellungen!$B$20)*(1+Einstellungen!$B$10)</f>
        <v>31.62901</v>
      </c>
      <c r="G5875" s="21" t="str">
        <f aca="false">IF(F5875&lt;Einstellungen!$B$5,"ja","nein")</f>
        <v>nein</v>
      </c>
      <c r="H5875" s="21" t="s">
        <v>21</v>
      </c>
      <c r="I5875" s="29" t="n">
        <f aca="false">INDEX(Einstellungen!$B$27:$B$50,18)</f>
        <v>1.1</v>
      </c>
      <c r="J5875" s="29" t="n">
        <f aca="false">F5875*I5875</f>
        <v>34.791911</v>
      </c>
    </row>
    <row r="5876" customFormat="false" ht="15" hidden="false" customHeight="false" outlineLevel="0" collapsed="false">
      <c r="A5876" s="28" t="n">
        <v>45825</v>
      </c>
      <c r="B5876" s="21" t="s">
        <v>130</v>
      </c>
      <c r="C5876" s="21" t="s">
        <v>141</v>
      </c>
      <c r="D5876" s="29" t="n">
        <v>103.36</v>
      </c>
      <c r="E5876" s="29" t="n">
        <f aca="false">D5876/10</f>
        <v>10.336</v>
      </c>
      <c r="F5876" s="29" t="n">
        <f aca="false">(E5876+Einstellungen!$B$20)*(1+Einstellungen!$B$10)</f>
        <v>34.50048</v>
      </c>
      <c r="G5876" s="21" t="str">
        <f aca="false">IF(F5876&lt;Einstellungen!$B$5,"ja","nein")</f>
        <v>nein</v>
      </c>
      <c r="H5876" s="21" t="s">
        <v>21</v>
      </c>
      <c r="I5876" s="29" t="n">
        <f aca="false">INDEX(Einstellungen!$B$27:$B$50,19)</f>
        <v>1.35</v>
      </c>
      <c r="J5876" s="29" t="n">
        <f aca="false">F5876*I5876</f>
        <v>46.575648</v>
      </c>
    </row>
    <row r="5877" customFormat="false" ht="15" hidden="false" customHeight="false" outlineLevel="0" collapsed="false">
      <c r="A5877" s="28" t="n">
        <v>45825</v>
      </c>
      <c r="B5877" s="21" t="s">
        <v>131</v>
      </c>
      <c r="C5877" s="21" t="s">
        <v>141</v>
      </c>
      <c r="D5877" s="29" t="n">
        <v>129.08</v>
      </c>
      <c r="E5877" s="29" t="n">
        <f aca="false">D5877/10</f>
        <v>12.908</v>
      </c>
      <c r="F5877" s="29" t="n">
        <f aca="false">(E5877+Einstellungen!$B$20)*(1+Einstellungen!$B$10)</f>
        <v>37.56116</v>
      </c>
      <c r="G5877" s="21" t="str">
        <f aca="false">IF(F5877&lt;Einstellungen!$B$5,"ja","nein")</f>
        <v>nein</v>
      </c>
      <c r="H5877" s="21" t="s">
        <v>21</v>
      </c>
      <c r="I5877" s="29" t="n">
        <f aca="false">INDEX(Einstellungen!$B$27:$B$50,20)</f>
        <v>1.45</v>
      </c>
      <c r="J5877" s="29" t="n">
        <f aca="false">F5877*I5877</f>
        <v>54.463682</v>
      </c>
    </row>
    <row r="5878" customFormat="false" ht="15" hidden="false" customHeight="false" outlineLevel="0" collapsed="false">
      <c r="A5878" s="28" t="n">
        <v>45825</v>
      </c>
      <c r="B5878" s="21" t="s">
        <v>132</v>
      </c>
      <c r="C5878" s="21" t="s">
        <v>141</v>
      </c>
      <c r="D5878" s="29" t="n">
        <v>241.8</v>
      </c>
      <c r="E5878" s="29" t="n">
        <f aca="false">D5878/10</f>
        <v>24.18</v>
      </c>
      <c r="F5878" s="29" t="n">
        <f aca="false">(E5878+Einstellungen!$B$20)*(1+Einstellungen!$B$10)</f>
        <v>50.97484</v>
      </c>
      <c r="G5878" s="21" t="str">
        <f aca="false">IF(F5878&lt;Einstellungen!$B$5,"ja","nein")</f>
        <v>nein</v>
      </c>
      <c r="H5878" s="21" t="s">
        <v>21</v>
      </c>
      <c r="I5878" s="29" t="n">
        <f aca="false">INDEX(Einstellungen!$B$27:$B$50,21)</f>
        <v>1.4</v>
      </c>
      <c r="J5878" s="29" t="n">
        <f aca="false">F5878*I5878</f>
        <v>71.364776</v>
      </c>
    </row>
    <row r="5879" customFormat="false" ht="15" hidden="false" customHeight="false" outlineLevel="0" collapsed="false">
      <c r="A5879" s="28" t="n">
        <v>45825</v>
      </c>
      <c r="B5879" s="21" t="s">
        <v>133</v>
      </c>
      <c r="C5879" s="21" t="s">
        <v>141</v>
      </c>
      <c r="D5879" s="29" t="n">
        <v>241.38</v>
      </c>
      <c r="E5879" s="29" t="n">
        <f aca="false">D5879/10</f>
        <v>24.138</v>
      </c>
      <c r="F5879" s="29" t="n">
        <f aca="false">(E5879+Einstellungen!$B$20)*(1+Einstellungen!$B$10)</f>
        <v>50.92486</v>
      </c>
      <c r="G5879" s="21" t="str">
        <f aca="false">IF(F5879&lt;Einstellungen!$B$5,"ja","nein")</f>
        <v>nein</v>
      </c>
      <c r="H5879" s="21" t="s">
        <v>21</v>
      </c>
      <c r="I5879" s="29" t="n">
        <f aca="false">INDEX(Einstellungen!$B$27:$B$50,22)</f>
        <v>1.25</v>
      </c>
      <c r="J5879" s="29" t="n">
        <f aca="false">F5879*I5879</f>
        <v>63.656075</v>
      </c>
    </row>
    <row r="5880" customFormat="false" ht="15" hidden="false" customHeight="false" outlineLevel="0" collapsed="false">
      <c r="A5880" s="28" t="n">
        <v>45825</v>
      </c>
      <c r="B5880" s="21" t="s">
        <v>134</v>
      </c>
      <c r="C5880" s="21" t="s">
        <v>141</v>
      </c>
      <c r="D5880" s="29" t="n">
        <v>138.19</v>
      </c>
      <c r="E5880" s="29" t="n">
        <f aca="false">D5880/10</f>
        <v>13.819</v>
      </c>
      <c r="F5880" s="29" t="n">
        <f aca="false">(E5880+Einstellungen!$B$20)*(1+Einstellungen!$B$10)</f>
        <v>38.64525</v>
      </c>
      <c r="G5880" s="21" t="str">
        <f aca="false">IF(F5880&lt;Einstellungen!$B$5,"ja","nein")</f>
        <v>nein</v>
      </c>
      <c r="H5880" s="21" t="s">
        <v>21</v>
      </c>
      <c r="I5880" s="29" t="n">
        <f aca="false">INDEX(Einstellungen!$B$27:$B$50,23)</f>
        <v>1.05</v>
      </c>
      <c r="J5880" s="29" t="n">
        <f aca="false">F5880*I5880</f>
        <v>40.5775125</v>
      </c>
    </row>
    <row r="5881" customFormat="false" ht="15" hidden="false" customHeight="false" outlineLevel="0" collapsed="false">
      <c r="A5881" s="28" t="n">
        <v>45825</v>
      </c>
      <c r="B5881" s="21" t="s">
        <v>135</v>
      </c>
      <c r="C5881" s="21" t="s">
        <v>141</v>
      </c>
      <c r="D5881" s="29" t="n">
        <v>116.36</v>
      </c>
      <c r="E5881" s="29" t="n">
        <f aca="false">D5881/10</f>
        <v>11.636</v>
      </c>
      <c r="F5881" s="29" t="n">
        <f aca="false">(E5881+Einstellungen!$B$20)*(1+Einstellungen!$B$10)</f>
        <v>36.04748</v>
      </c>
      <c r="G5881" s="21" t="str">
        <f aca="false">IF(F5881&lt;Einstellungen!$B$5,"ja","nein")</f>
        <v>nein</v>
      </c>
      <c r="H5881" s="21" t="s">
        <v>21</v>
      </c>
      <c r="I5881" s="29" t="n">
        <f aca="false">INDEX(Einstellungen!$B$27:$B$50,24)</f>
        <v>0.8</v>
      </c>
      <c r="J5881" s="29" t="n">
        <f aca="false">F5881*I5881</f>
        <v>28.837984</v>
      </c>
    </row>
    <row r="5882" customFormat="false" ht="15" hidden="false" customHeight="false" outlineLevel="0" collapsed="false">
      <c r="A5882" s="28" t="n">
        <v>45826</v>
      </c>
      <c r="B5882" s="21" t="s">
        <v>111</v>
      </c>
      <c r="C5882" s="21" t="s">
        <v>112</v>
      </c>
      <c r="D5882" s="29" t="n">
        <v>113</v>
      </c>
      <c r="E5882" s="29" t="n">
        <f aca="false">D5882/10</f>
        <v>11.3</v>
      </c>
      <c r="F5882" s="29" t="n">
        <f aca="false">(E5882+Einstellungen!$B$20)*(1+Einstellungen!$B$10)</f>
        <v>35.64764</v>
      </c>
      <c r="G5882" s="21" t="str">
        <f aca="false">IF(F5882&lt;Einstellungen!$B$5,"ja","nein")</f>
        <v>nein</v>
      </c>
      <c r="H5882" s="21" t="s">
        <v>21</v>
      </c>
      <c r="I5882" s="29" t="n">
        <f aca="false">INDEX(Einstellungen!$B$27:$B$50,1)</f>
        <v>0.6</v>
      </c>
      <c r="J5882" s="29" t="n">
        <f aca="false">F5882*I5882</f>
        <v>21.388584</v>
      </c>
    </row>
    <row r="5883" customFormat="false" ht="15" hidden="false" customHeight="false" outlineLevel="0" collapsed="false">
      <c r="A5883" s="28" t="n">
        <v>45826</v>
      </c>
      <c r="B5883" s="21" t="s">
        <v>113</v>
      </c>
      <c r="C5883" s="21" t="s">
        <v>112</v>
      </c>
      <c r="D5883" s="29" t="n">
        <v>106.8</v>
      </c>
      <c r="E5883" s="29" t="n">
        <f aca="false">D5883/10</f>
        <v>10.68</v>
      </c>
      <c r="F5883" s="29" t="n">
        <f aca="false">(E5883+Einstellungen!$B$20)*(1+Einstellungen!$B$10)</f>
        <v>34.90984</v>
      </c>
      <c r="G5883" s="21" t="str">
        <f aca="false">IF(F5883&lt;Einstellungen!$B$5,"ja","nein")</f>
        <v>nein</v>
      </c>
      <c r="H5883" s="21" t="s">
        <v>21</v>
      </c>
      <c r="I5883" s="29" t="n">
        <f aca="false">INDEX(Einstellungen!$B$27:$B$50,2)</f>
        <v>0.5</v>
      </c>
      <c r="J5883" s="29" t="n">
        <f aca="false">F5883*I5883</f>
        <v>17.45492</v>
      </c>
    </row>
    <row r="5884" customFormat="false" ht="15" hidden="false" customHeight="false" outlineLevel="0" collapsed="false">
      <c r="A5884" s="28" t="n">
        <v>45826</v>
      </c>
      <c r="B5884" s="21" t="s">
        <v>114</v>
      </c>
      <c r="C5884" s="21" t="s">
        <v>112</v>
      </c>
      <c r="D5884" s="29" t="n">
        <v>101.5</v>
      </c>
      <c r="E5884" s="29" t="n">
        <f aca="false">D5884/10</f>
        <v>10.15</v>
      </c>
      <c r="F5884" s="29" t="n">
        <f aca="false">(E5884+Einstellungen!$B$20)*(1+Einstellungen!$B$10)</f>
        <v>34.27914</v>
      </c>
      <c r="G5884" s="21" t="str">
        <f aca="false">IF(F5884&lt;Einstellungen!$B$5,"ja","nein")</f>
        <v>nein</v>
      </c>
      <c r="H5884" s="21" t="s">
        <v>21</v>
      </c>
      <c r="I5884" s="29" t="n">
        <f aca="false">INDEX(Einstellungen!$B$27:$B$50,3)</f>
        <v>0.45</v>
      </c>
      <c r="J5884" s="29" t="n">
        <f aca="false">F5884*I5884</f>
        <v>15.425613</v>
      </c>
    </row>
    <row r="5885" customFormat="false" ht="15" hidden="false" customHeight="false" outlineLevel="0" collapsed="false">
      <c r="A5885" s="28" t="n">
        <v>45826</v>
      </c>
      <c r="B5885" s="21" t="s">
        <v>115</v>
      </c>
      <c r="C5885" s="21" t="s">
        <v>112</v>
      </c>
      <c r="D5885" s="29" t="n">
        <v>95.84</v>
      </c>
      <c r="E5885" s="29" t="n">
        <f aca="false">D5885/10</f>
        <v>9.584</v>
      </c>
      <c r="F5885" s="29" t="n">
        <f aca="false">(E5885+Einstellungen!$B$20)*(1+Einstellungen!$B$10)</f>
        <v>33.6056</v>
      </c>
      <c r="G5885" s="21" t="str">
        <f aca="false">IF(F5885&lt;Einstellungen!$B$5,"ja","nein")</f>
        <v>nein</v>
      </c>
      <c r="H5885" s="21" t="s">
        <v>21</v>
      </c>
      <c r="I5885" s="29" t="n">
        <f aca="false">INDEX(Einstellungen!$B$27:$B$50,4)</f>
        <v>0.45</v>
      </c>
      <c r="J5885" s="29" t="n">
        <f aca="false">F5885*I5885</f>
        <v>15.12252</v>
      </c>
    </row>
    <row r="5886" customFormat="false" ht="15" hidden="false" customHeight="false" outlineLevel="0" collapsed="false">
      <c r="A5886" s="28" t="n">
        <v>45826</v>
      </c>
      <c r="B5886" s="21" t="s">
        <v>116</v>
      </c>
      <c r="C5886" s="21" t="s">
        <v>112</v>
      </c>
      <c r="D5886" s="29" t="n">
        <v>97.01</v>
      </c>
      <c r="E5886" s="29" t="n">
        <f aca="false">D5886/10</f>
        <v>9.701</v>
      </c>
      <c r="F5886" s="29" t="n">
        <f aca="false">(E5886+Einstellungen!$B$20)*(1+Einstellungen!$B$10)</f>
        <v>33.74483</v>
      </c>
      <c r="G5886" s="21" t="str">
        <f aca="false">IF(F5886&lt;Einstellungen!$B$5,"ja","nein")</f>
        <v>nein</v>
      </c>
      <c r="H5886" s="21" t="s">
        <v>21</v>
      </c>
      <c r="I5886" s="29" t="n">
        <f aca="false">INDEX(Einstellungen!$B$27:$B$50,5)</f>
        <v>0.45</v>
      </c>
      <c r="J5886" s="29" t="n">
        <f aca="false">F5886*I5886</f>
        <v>15.1851735</v>
      </c>
    </row>
    <row r="5887" customFormat="false" ht="15" hidden="false" customHeight="false" outlineLevel="0" collapsed="false">
      <c r="A5887" s="28" t="n">
        <v>45826</v>
      </c>
      <c r="B5887" s="21" t="s">
        <v>117</v>
      </c>
      <c r="C5887" s="21" t="s">
        <v>112</v>
      </c>
      <c r="D5887" s="29" t="n">
        <v>103.57</v>
      </c>
      <c r="E5887" s="29" t="n">
        <f aca="false">D5887/10</f>
        <v>10.357</v>
      </c>
      <c r="F5887" s="29" t="n">
        <f aca="false">(E5887+Einstellungen!$B$20)*(1+Einstellungen!$B$10)</f>
        <v>34.52547</v>
      </c>
      <c r="G5887" s="21" t="str">
        <f aca="false">IF(F5887&lt;Einstellungen!$B$5,"ja","nein")</f>
        <v>nein</v>
      </c>
      <c r="H5887" s="21" t="s">
        <v>21</v>
      </c>
      <c r="I5887" s="29" t="n">
        <f aca="false">INDEX(Einstellungen!$B$27:$B$50,6)</f>
        <v>0.5</v>
      </c>
      <c r="J5887" s="29" t="n">
        <f aca="false">F5887*I5887</f>
        <v>17.262735</v>
      </c>
    </row>
    <row r="5888" customFormat="false" ht="15" hidden="false" customHeight="false" outlineLevel="0" collapsed="false">
      <c r="A5888" s="28" t="n">
        <v>45826</v>
      </c>
      <c r="B5888" s="21" t="s">
        <v>118</v>
      </c>
      <c r="C5888" s="21" t="s">
        <v>112</v>
      </c>
      <c r="D5888" s="29" t="n">
        <v>112.35</v>
      </c>
      <c r="E5888" s="29" t="n">
        <f aca="false">D5888/10</f>
        <v>11.235</v>
      </c>
      <c r="F5888" s="29" t="n">
        <f aca="false">(E5888+Einstellungen!$B$20)*(1+Einstellungen!$B$10)</f>
        <v>35.57029</v>
      </c>
      <c r="G5888" s="21" t="str">
        <f aca="false">IF(F5888&lt;Einstellungen!$B$5,"ja","nein")</f>
        <v>nein</v>
      </c>
      <c r="H5888" s="21" t="s">
        <v>21</v>
      </c>
      <c r="I5888" s="29" t="n">
        <f aca="false">INDEX(Einstellungen!$B$27:$B$50,7)</f>
        <v>0.7</v>
      </c>
      <c r="J5888" s="29" t="n">
        <f aca="false">F5888*I5888</f>
        <v>24.899203</v>
      </c>
    </row>
    <row r="5889" customFormat="false" ht="15" hidden="false" customHeight="false" outlineLevel="0" collapsed="false">
      <c r="A5889" s="28" t="n">
        <v>45826</v>
      </c>
      <c r="B5889" s="21" t="s">
        <v>119</v>
      </c>
      <c r="C5889" s="21" t="s">
        <v>112</v>
      </c>
      <c r="D5889" s="29" t="n">
        <v>114.9</v>
      </c>
      <c r="E5889" s="29" t="n">
        <f aca="false">D5889/10</f>
        <v>11.49</v>
      </c>
      <c r="F5889" s="29" t="n">
        <f aca="false">(E5889+Einstellungen!$B$20)*(1+Einstellungen!$B$10)</f>
        <v>35.87374</v>
      </c>
      <c r="G5889" s="21" t="str">
        <f aca="false">IF(F5889&lt;Einstellungen!$B$5,"ja","nein")</f>
        <v>nein</v>
      </c>
      <c r="H5889" s="21" t="s">
        <v>21</v>
      </c>
      <c r="I5889" s="29" t="n">
        <f aca="false">INDEX(Einstellungen!$B$27:$B$50,8)</f>
        <v>0.95</v>
      </c>
      <c r="J5889" s="29" t="n">
        <f aca="false">F5889*I5889</f>
        <v>34.080053</v>
      </c>
    </row>
    <row r="5890" customFormat="false" ht="15" hidden="false" customHeight="false" outlineLevel="0" collapsed="false">
      <c r="A5890" s="28" t="n">
        <v>45826</v>
      </c>
      <c r="B5890" s="21" t="s">
        <v>120</v>
      </c>
      <c r="C5890" s="21" t="s">
        <v>112</v>
      </c>
      <c r="D5890" s="29" t="n">
        <v>111.39</v>
      </c>
      <c r="E5890" s="29" t="n">
        <f aca="false">D5890/10</f>
        <v>11.139</v>
      </c>
      <c r="F5890" s="29" t="n">
        <f aca="false">(E5890+Einstellungen!$B$20)*(1+Einstellungen!$B$10)</f>
        <v>35.45605</v>
      </c>
      <c r="G5890" s="21" t="str">
        <f aca="false">IF(F5890&lt;Einstellungen!$B$5,"ja","nein")</f>
        <v>nein</v>
      </c>
      <c r="H5890" s="21" t="s">
        <v>21</v>
      </c>
      <c r="I5890" s="29" t="n">
        <f aca="false">INDEX(Einstellungen!$B$27:$B$50,9)</f>
        <v>1.05</v>
      </c>
      <c r="J5890" s="29" t="n">
        <f aca="false">F5890*I5890</f>
        <v>37.2288525</v>
      </c>
    </row>
    <row r="5891" customFormat="false" ht="15" hidden="false" customHeight="false" outlineLevel="0" collapsed="false">
      <c r="A5891" s="28" t="n">
        <v>45826</v>
      </c>
      <c r="B5891" s="21" t="s">
        <v>121</v>
      </c>
      <c r="C5891" s="21" t="s">
        <v>112</v>
      </c>
      <c r="D5891" s="29" t="n">
        <v>78.97</v>
      </c>
      <c r="E5891" s="29" t="n">
        <f aca="false">D5891/10</f>
        <v>7.897</v>
      </c>
      <c r="F5891" s="29" t="n">
        <f aca="false">(E5891+Einstellungen!$B$20)*(1+Einstellungen!$B$10)</f>
        <v>31.59807</v>
      </c>
      <c r="G5891" s="21" t="str">
        <f aca="false">IF(F5891&lt;Einstellungen!$B$5,"ja","nein")</f>
        <v>nein</v>
      </c>
      <c r="H5891" s="21" t="s">
        <v>21</v>
      </c>
      <c r="I5891" s="29" t="n">
        <f aca="false">INDEX(Einstellungen!$B$27:$B$50,10)</f>
        <v>1.05</v>
      </c>
      <c r="J5891" s="29" t="n">
        <f aca="false">F5891*I5891</f>
        <v>33.1779735</v>
      </c>
    </row>
    <row r="5892" customFormat="false" ht="15" hidden="false" customHeight="false" outlineLevel="0" collapsed="false">
      <c r="A5892" s="28" t="n">
        <v>45826</v>
      </c>
      <c r="B5892" s="21" t="s">
        <v>122</v>
      </c>
      <c r="C5892" s="21" t="s">
        <v>112</v>
      </c>
      <c r="D5892" s="29" t="n">
        <v>21.77</v>
      </c>
      <c r="E5892" s="29" t="n">
        <f aca="false">D5892/10</f>
        <v>2.177</v>
      </c>
      <c r="F5892" s="29" t="n">
        <f aca="false">(E5892+Einstellungen!$B$20)*(1+Einstellungen!$B$10)</f>
        <v>24.79127</v>
      </c>
      <c r="G5892" s="21" t="str">
        <f aca="false">IF(F5892&lt;Einstellungen!$B$5,"ja","nein")</f>
        <v>ja</v>
      </c>
      <c r="H5892" s="21" t="s">
        <v>21</v>
      </c>
      <c r="I5892" s="29" t="n">
        <f aca="false">INDEX(Einstellungen!$B$27:$B$50,11)</f>
        <v>1.05</v>
      </c>
      <c r="J5892" s="29" t="n">
        <f aca="false">F5892*I5892</f>
        <v>26.0308335</v>
      </c>
    </row>
    <row r="5893" customFormat="false" ht="15" hidden="false" customHeight="false" outlineLevel="0" collapsed="false">
      <c r="A5893" s="28" t="n">
        <v>45826</v>
      </c>
      <c r="B5893" s="21" t="s">
        <v>123</v>
      </c>
      <c r="C5893" s="21" t="s">
        <v>112</v>
      </c>
      <c r="D5893" s="29" t="n">
        <v>1.17</v>
      </c>
      <c r="E5893" s="29" t="n">
        <f aca="false">D5893/10</f>
        <v>0.117</v>
      </c>
      <c r="F5893" s="29" t="n">
        <f aca="false">(E5893+Einstellungen!$B$20)*(1+Einstellungen!$B$10)</f>
        <v>22.33987</v>
      </c>
      <c r="G5893" s="21" t="str">
        <f aca="false">IF(F5893&lt;Einstellungen!$B$5,"ja","nein")</f>
        <v>ja</v>
      </c>
      <c r="H5893" s="21" t="s">
        <v>21</v>
      </c>
      <c r="I5893" s="29" t="n">
        <f aca="false">INDEX(Einstellungen!$B$27:$B$50,12)</f>
        <v>1.1</v>
      </c>
      <c r="J5893" s="29" t="n">
        <f aca="false">F5893*I5893</f>
        <v>24.573857</v>
      </c>
    </row>
    <row r="5894" customFormat="false" ht="15" hidden="false" customHeight="false" outlineLevel="0" collapsed="false">
      <c r="A5894" s="28" t="n">
        <v>45826</v>
      </c>
      <c r="B5894" s="21" t="s">
        <v>124</v>
      </c>
      <c r="C5894" s="21" t="s">
        <v>112</v>
      </c>
      <c r="D5894" s="29" t="n">
        <v>-0.23</v>
      </c>
      <c r="E5894" s="29" t="n">
        <f aca="false">D5894/10</f>
        <v>-0.023</v>
      </c>
      <c r="F5894" s="29" t="n">
        <f aca="false">(E5894+Einstellungen!$B$20)*(1+Einstellungen!$B$10)</f>
        <v>22.17327</v>
      </c>
      <c r="G5894" s="21" t="str">
        <f aca="false">IF(F5894&lt;Einstellungen!$B$5,"ja","nein")</f>
        <v>ja</v>
      </c>
      <c r="H5894" s="21" t="s">
        <v>21</v>
      </c>
      <c r="I5894" s="29" t="n">
        <f aca="false">INDEX(Einstellungen!$B$27:$B$50,13)</f>
        <v>1.2</v>
      </c>
      <c r="J5894" s="29" t="n">
        <f aca="false">F5894*I5894</f>
        <v>26.607924</v>
      </c>
    </row>
    <row r="5895" customFormat="false" ht="15" hidden="false" customHeight="false" outlineLevel="0" collapsed="false">
      <c r="A5895" s="28" t="n">
        <v>45826</v>
      </c>
      <c r="B5895" s="21" t="s">
        <v>125</v>
      </c>
      <c r="C5895" s="21" t="s">
        <v>112</v>
      </c>
      <c r="D5895" s="29" t="n">
        <v>-1.04</v>
      </c>
      <c r="E5895" s="29" t="n">
        <f aca="false">D5895/10</f>
        <v>-0.104</v>
      </c>
      <c r="F5895" s="29" t="n">
        <f aca="false">(E5895+Einstellungen!$B$20)*(1+Einstellungen!$B$10)</f>
        <v>22.07688</v>
      </c>
      <c r="G5895" s="21" t="str">
        <f aca="false">IF(F5895&lt;Einstellungen!$B$5,"ja","nein")</f>
        <v>ja</v>
      </c>
      <c r="H5895" s="21" t="s">
        <v>21</v>
      </c>
      <c r="I5895" s="29" t="n">
        <f aca="false">INDEX(Einstellungen!$B$27:$B$50,14)</f>
        <v>1.15</v>
      </c>
      <c r="J5895" s="29" t="n">
        <f aca="false">F5895*I5895</f>
        <v>25.388412</v>
      </c>
    </row>
    <row r="5896" customFormat="false" ht="15" hidden="false" customHeight="false" outlineLevel="0" collapsed="false">
      <c r="A5896" s="28" t="n">
        <v>45826</v>
      </c>
      <c r="B5896" s="21" t="s">
        <v>126</v>
      </c>
      <c r="C5896" s="21" t="s">
        <v>112</v>
      </c>
      <c r="D5896" s="29" t="n">
        <v>-2.3</v>
      </c>
      <c r="E5896" s="29" t="n">
        <f aca="false">D5896/10</f>
        <v>-0.23</v>
      </c>
      <c r="F5896" s="29" t="n">
        <f aca="false">(E5896+Einstellungen!$B$20)*(1+Einstellungen!$B$10)</f>
        <v>21.92694</v>
      </c>
      <c r="G5896" s="21" t="str">
        <f aca="false">IF(F5896&lt;Einstellungen!$B$5,"ja","nein")</f>
        <v>ja</v>
      </c>
      <c r="H5896" s="21" t="s">
        <v>21</v>
      </c>
      <c r="I5896" s="29" t="n">
        <f aca="false">INDEX(Einstellungen!$B$27:$B$50,15)</f>
        <v>1</v>
      </c>
      <c r="J5896" s="29" t="n">
        <f aca="false">F5896*I5896</f>
        <v>21.92694</v>
      </c>
    </row>
    <row r="5897" customFormat="false" ht="15" hidden="false" customHeight="false" outlineLevel="0" collapsed="false">
      <c r="A5897" s="28" t="n">
        <v>45826</v>
      </c>
      <c r="B5897" s="21" t="s">
        <v>127</v>
      </c>
      <c r="C5897" s="21" t="s">
        <v>112</v>
      </c>
      <c r="D5897" s="29" t="n">
        <v>-2.17</v>
      </c>
      <c r="E5897" s="29" t="n">
        <f aca="false">D5897/10</f>
        <v>-0.217</v>
      </c>
      <c r="F5897" s="29" t="n">
        <f aca="false">(E5897+Einstellungen!$B$20)*(1+Einstellungen!$B$10)</f>
        <v>21.94241</v>
      </c>
      <c r="G5897" s="21" t="str">
        <f aca="false">IF(F5897&lt;Einstellungen!$B$5,"ja","nein")</f>
        <v>ja</v>
      </c>
      <c r="H5897" s="21" t="s">
        <v>21</v>
      </c>
      <c r="I5897" s="29" t="n">
        <f aca="false">INDEX(Einstellungen!$B$27:$B$50,16)</f>
        <v>0.95</v>
      </c>
      <c r="J5897" s="29" t="n">
        <f aca="false">F5897*I5897</f>
        <v>20.8452895</v>
      </c>
    </row>
    <row r="5898" customFormat="false" ht="15" hidden="false" customHeight="false" outlineLevel="0" collapsed="false">
      <c r="A5898" s="28" t="n">
        <v>45826</v>
      </c>
      <c r="B5898" s="21" t="s">
        <v>128</v>
      </c>
      <c r="C5898" s="21" t="s">
        <v>112</v>
      </c>
      <c r="D5898" s="29" t="n">
        <v>0.99</v>
      </c>
      <c r="E5898" s="29" t="n">
        <f aca="false">D5898/10</f>
        <v>0.099</v>
      </c>
      <c r="F5898" s="29" t="n">
        <f aca="false">(E5898+Einstellungen!$B$20)*(1+Einstellungen!$B$10)</f>
        <v>22.31845</v>
      </c>
      <c r="G5898" s="21" t="str">
        <f aca="false">IF(F5898&lt;Einstellungen!$B$5,"ja","nein")</f>
        <v>ja</v>
      </c>
      <c r="H5898" s="21" t="s">
        <v>21</v>
      </c>
      <c r="I5898" s="29" t="n">
        <f aca="false">INDEX(Einstellungen!$B$27:$B$50,17)</f>
        <v>0.95</v>
      </c>
      <c r="J5898" s="29" t="n">
        <f aca="false">F5898*I5898</f>
        <v>21.2025275</v>
      </c>
    </row>
    <row r="5899" customFormat="false" ht="15" hidden="false" customHeight="false" outlineLevel="0" collapsed="false">
      <c r="A5899" s="28" t="n">
        <v>45826</v>
      </c>
      <c r="B5899" s="21" t="s">
        <v>129</v>
      </c>
      <c r="C5899" s="21" t="s">
        <v>112</v>
      </c>
      <c r="D5899" s="29" t="n">
        <v>74</v>
      </c>
      <c r="E5899" s="29" t="n">
        <f aca="false">D5899/10</f>
        <v>7.4</v>
      </c>
      <c r="F5899" s="29" t="n">
        <f aca="false">(E5899+Einstellungen!$B$20)*(1+Einstellungen!$B$10)</f>
        <v>31.00664</v>
      </c>
      <c r="G5899" s="21" t="str">
        <f aca="false">IF(F5899&lt;Einstellungen!$B$5,"ja","nein")</f>
        <v>nein</v>
      </c>
      <c r="H5899" s="21" t="s">
        <v>21</v>
      </c>
      <c r="I5899" s="29" t="n">
        <f aca="false">INDEX(Einstellungen!$B$27:$B$50,18)</f>
        <v>1.1</v>
      </c>
      <c r="J5899" s="29" t="n">
        <f aca="false">F5899*I5899</f>
        <v>34.107304</v>
      </c>
    </row>
    <row r="5900" customFormat="false" ht="15" hidden="false" customHeight="false" outlineLevel="0" collapsed="false">
      <c r="A5900" s="28" t="n">
        <v>45826</v>
      </c>
      <c r="B5900" s="21" t="s">
        <v>130</v>
      </c>
      <c r="C5900" s="21" t="s">
        <v>112</v>
      </c>
      <c r="D5900" s="29" t="n">
        <v>107.15</v>
      </c>
      <c r="E5900" s="29" t="n">
        <f aca="false">D5900/10</f>
        <v>10.715</v>
      </c>
      <c r="F5900" s="29" t="n">
        <f aca="false">(E5900+Einstellungen!$B$20)*(1+Einstellungen!$B$10)</f>
        <v>34.95149</v>
      </c>
      <c r="G5900" s="21" t="str">
        <f aca="false">IF(F5900&lt;Einstellungen!$B$5,"ja","nein")</f>
        <v>nein</v>
      </c>
      <c r="H5900" s="21" t="s">
        <v>21</v>
      </c>
      <c r="I5900" s="29" t="n">
        <f aca="false">INDEX(Einstellungen!$B$27:$B$50,19)</f>
        <v>1.35</v>
      </c>
      <c r="J5900" s="29" t="n">
        <f aca="false">F5900*I5900</f>
        <v>47.1845115</v>
      </c>
    </row>
    <row r="5901" customFormat="false" ht="15" hidden="false" customHeight="false" outlineLevel="0" collapsed="false">
      <c r="A5901" s="28" t="n">
        <v>45826</v>
      </c>
      <c r="B5901" s="21" t="s">
        <v>131</v>
      </c>
      <c r="C5901" s="21" t="s">
        <v>112</v>
      </c>
      <c r="D5901" s="29" t="n">
        <v>116.4</v>
      </c>
      <c r="E5901" s="29" t="n">
        <f aca="false">D5901/10</f>
        <v>11.64</v>
      </c>
      <c r="F5901" s="29" t="n">
        <f aca="false">(E5901+Einstellungen!$B$20)*(1+Einstellungen!$B$10)</f>
        <v>36.05224</v>
      </c>
      <c r="G5901" s="21" t="str">
        <f aca="false">IF(F5901&lt;Einstellungen!$B$5,"ja","nein")</f>
        <v>nein</v>
      </c>
      <c r="H5901" s="21" t="s">
        <v>21</v>
      </c>
      <c r="I5901" s="29" t="n">
        <f aca="false">INDEX(Einstellungen!$B$27:$B$50,20)</f>
        <v>1.45</v>
      </c>
      <c r="J5901" s="29" t="n">
        <f aca="false">F5901*I5901</f>
        <v>52.275748</v>
      </c>
    </row>
    <row r="5902" customFormat="false" ht="15" hidden="false" customHeight="false" outlineLevel="0" collapsed="false">
      <c r="A5902" s="28" t="n">
        <v>45826</v>
      </c>
      <c r="B5902" s="21" t="s">
        <v>132</v>
      </c>
      <c r="C5902" s="21" t="s">
        <v>112</v>
      </c>
      <c r="D5902" s="29" t="n">
        <v>140.99</v>
      </c>
      <c r="E5902" s="29" t="n">
        <f aca="false">D5902/10</f>
        <v>14.099</v>
      </c>
      <c r="F5902" s="29" t="n">
        <f aca="false">(E5902+Einstellungen!$B$20)*(1+Einstellungen!$B$10)</f>
        <v>38.97845</v>
      </c>
      <c r="G5902" s="21" t="str">
        <f aca="false">IF(F5902&lt;Einstellungen!$B$5,"ja","nein")</f>
        <v>nein</v>
      </c>
      <c r="H5902" s="21" t="s">
        <v>21</v>
      </c>
      <c r="I5902" s="29" t="n">
        <f aca="false">INDEX(Einstellungen!$B$27:$B$50,21)</f>
        <v>1.4</v>
      </c>
      <c r="J5902" s="29" t="n">
        <f aca="false">F5902*I5902</f>
        <v>54.56983</v>
      </c>
    </row>
    <row r="5903" customFormat="false" ht="15" hidden="false" customHeight="false" outlineLevel="0" collapsed="false">
      <c r="A5903" s="28" t="n">
        <v>45826</v>
      </c>
      <c r="B5903" s="21" t="s">
        <v>133</v>
      </c>
      <c r="C5903" s="21" t="s">
        <v>112</v>
      </c>
      <c r="D5903" s="29" t="n">
        <v>175.32</v>
      </c>
      <c r="E5903" s="29" t="n">
        <f aca="false">D5903/10</f>
        <v>17.532</v>
      </c>
      <c r="F5903" s="29" t="n">
        <f aca="false">(E5903+Einstellungen!$B$20)*(1+Einstellungen!$B$10)</f>
        <v>43.06372</v>
      </c>
      <c r="G5903" s="21" t="str">
        <f aca="false">IF(F5903&lt;Einstellungen!$B$5,"ja","nein")</f>
        <v>nein</v>
      </c>
      <c r="H5903" s="21" t="s">
        <v>21</v>
      </c>
      <c r="I5903" s="29" t="n">
        <f aca="false">INDEX(Einstellungen!$B$27:$B$50,22)</f>
        <v>1.25</v>
      </c>
      <c r="J5903" s="29" t="n">
        <f aca="false">F5903*I5903</f>
        <v>53.82965</v>
      </c>
    </row>
    <row r="5904" customFormat="false" ht="15" hidden="false" customHeight="false" outlineLevel="0" collapsed="false">
      <c r="A5904" s="28" t="n">
        <v>45826</v>
      </c>
      <c r="B5904" s="21" t="s">
        <v>134</v>
      </c>
      <c r="C5904" s="21" t="s">
        <v>112</v>
      </c>
      <c r="D5904" s="29" t="n">
        <v>133.06</v>
      </c>
      <c r="E5904" s="29" t="n">
        <f aca="false">D5904/10</f>
        <v>13.306</v>
      </c>
      <c r="F5904" s="29" t="n">
        <f aca="false">(E5904+Einstellungen!$B$20)*(1+Einstellungen!$B$10)</f>
        <v>38.03478</v>
      </c>
      <c r="G5904" s="21" t="str">
        <f aca="false">IF(F5904&lt;Einstellungen!$B$5,"ja","nein")</f>
        <v>nein</v>
      </c>
      <c r="H5904" s="21" t="s">
        <v>21</v>
      </c>
      <c r="I5904" s="29" t="n">
        <f aca="false">INDEX(Einstellungen!$B$27:$B$50,23)</f>
        <v>1.05</v>
      </c>
      <c r="J5904" s="29" t="n">
        <f aca="false">F5904*I5904</f>
        <v>39.936519</v>
      </c>
    </row>
    <row r="5905" customFormat="false" ht="15" hidden="false" customHeight="false" outlineLevel="0" collapsed="false">
      <c r="A5905" s="28" t="n">
        <v>45826</v>
      </c>
      <c r="B5905" s="21" t="s">
        <v>135</v>
      </c>
      <c r="C5905" s="21" t="s">
        <v>112</v>
      </c>
      <c r="D5905" s="29" t="n">
        <v>115.35</v>
      </c>
      <c r="E5905" s="29" t="n">
        <f aca="false">D5905/10</f>
        <v>11.535</v>
      </c>
      <c r="F5905" s="29" t="n">
        <f aca="false">(E5905+Einstellungen!$B$20)*(1+Einstellungen!$B$10)</f>
        <v>35.92729</v>
      </c>
      <c r="G5905" s="21" t="str">
        <f aca="false">IF(F5905&lt;Einstellungen!$B$5,"ja","nein")</f>
        <v>nein</v>
      </c>
      <c r="H5905" s="21" t="s">
        <v>21</v>
      </c>
      <c r="I5905" s="29" t="n">
        <f aca="false">INDEX(Einstellungen!$B$27:$B$50,24)</f>
        <v>0.8</v>
      </c>
      <c r="J5905" s="29" t="n">
        <f aca="false">F5905*I5905</f>
        <v>28.741832</v>
      </c>
    </row>
    <row r="5906" customFormat="false" ht="15" hidden="false" customHeight="false" outlineLevel="0" collapsed="false">
      <c r="A5906" s="28" t="n">
        <v>45827</v>
      </c>
      <c r="B5906" s="21" t="s">
        <v>111</v>
      </c>
      <c r="C5906" s="21" t="s">
        <v>136</v>
      </c>
      <c r="D5906" s="29" t="n">
        <v>112.2</v>
      </c>
      <c r="E5906" s="29" t="n">
        <f aca="false">D5906/10</f>
        <v>11.22</v>
      </c>
      <c r="F5906" s="29" t="n">
        <f aca="false">(E5906+Einstellungen!$B$20)*(1+Einstellungen!$B$10)</f>
        <v>35.55244</v>
      </c>
      <c r="G5906" s="21" t="str">
        <f aca="false">IF(F5906&lt;Einstellungen!$B$5,"ja","nein")</f>
        <v>nein</v>
      </c>
      <c r="H5906" s="21" t="s">
        <v>21</v>
      </c>
      <c r="I5906" s="29" t="n">
        <f aca="false">INDEX(Einstellungen!$B$27:$B$50,1)</f>
        <v>0.6</v>
      </c>
      <c r="J5906" s="29" t="n">
        <f aca="false">F5906*I5906</f>
        <v>21.331464</v>
      </c>
    </row>
    <row r="5907" customFormat="false" ht="15" hidden="false" customHeight="false" outlineLevel="0" collapsed="false">
      <c r="A5907" s="28" t="n">
        <v>45827</v>
      </c>
      <c r="B5907" s="21" t="s">
        <v>113</v>
      </c>
      <c r="C5907" s="21" t="s">
        <v>136</v>
      </c>
      <c r="D5907" s="29" t="n">
        <v>106.4</v>
      </c>
      <c r="E5907" s="29" t="n">
        <f aca="false">D5907/10</f>
        <v>10.64</v>
      </c>
      <c r="F5907" s="29" t="n">
        <f aca="false">(E5907+Einstellungen!$B$20)*(1+Einstellungen!$B$10)</f>
        <v>34.86224</v>
      </c>
      <c r="G5907" s="21" t="str">
        <f aca="false">IF(F5907&lt;Einstellungen!$B$5,"ja","nein")</f>
        <v>nein</v>
      </c>
      <c r="H5907" s="21" t="s">
        <v>21</v>
      </c>
      <c r="I5907" s="29" t="n">
        <f aca="false">INDEX(Einstellungen!$B$27:$B$50,2)</f>
        <v>0.5</v>
      </c>
      <c r="J5907" s="29" t="n">
        <f aca="false">F5907*I5907</f>
        <v>17.43112</v>
      </c>
    </row>
    <row r="5908" customFormat="false" ht="15" hidden="false" customHeight="false" outlineLevel="0" collapsed="false">
      <c r="A5908" s="28" t="n">
        <v>45827</v>
      </c>
      <c r="B5908" s="21" t="s">
        <v>114</v>
      </c>
      <c r="C5908" s="21" t="s">
        <v>136</v>
      </c>
      <c r="D5908" s="29" t="n">
        <v>105.29</v>
      </c>
      <c r="E5908" s="29" t="n">
        <f aca="false">D5908/10</f>
        <v>10.529</v>
      </c>
      <c r="F5908" s="29" t="n">
        <f aca="false">(E5908+Einstellungen!$B$20)*(1+Einstellungen!$B$10)</f>
        <v>34.73015</v>
      </c>
      <c r="G5908" s="21" t="str">
        <f aca="false">IF(F5908&lt;Einstellungen!$B$5,"ja","nein")</f>
        <v>nein</v>
      </c>
      <c r="H5908" s="21" t="s">
        <v>21</v>
      </c>
      <c r="I5908" s="29" t="n">
        <f aca="false">INDEX(Einstellungen!$B$27:$B$50,3)</f>
        <v>0.45</v>
      </c>
      <c r="J5908" s="29" t="n">
        <f aca="false">F5908*I5908</f>
        <v>15.6285675</v>
      </c>
    </row>
    <row r="5909" customFormat="false" ht="15" hidden="false" customHeight="false" outlineLevel="0" collapsed="false">
      <c r="A5909" s="28" t="n">
        <v>45827</v>
      </c>
      <c r="B5909" s="21" t="s">
        <v>115</v>
      </c>
      <c r="C5909" s="21" t="s">
        <v>136</v>
      </c>
      <c r="D5909" s="29" t="n">
        <v>99.51</v>
      </c>
      <c r="E5909" s="29" t="n">
        <f aca="false">D5909/10</f>
        <v>9.951</v>
      </c>
      <c r="F5909" s="29" t="n">
        <f aca="false">(E5909+Einstellungen!$B$20)*(1+Einstellungen!$B$10)</f>
        <v>34.04233</v>
      </c>
      <c r="G5909" s="21" t="str">
        <f aca="false">IF(F5909&lt;Einstellungen!$B$5,"ja","nein")</f>
        <v>nein</v>
      </c>
      <c r="H5909" s="21" t="s">
        <v>21</v>
      </c>
      <c r="I5909" s="29" t="n">
        <f aca="false">INDEX(Einstellungen!$B$27:$B$50,4)</f>
        <v>0.45</v>
      </c>
      <c r="J5909" s="29" t="n">
        <f aca="false">F5909*I5909</f>
        <v>15.3190485</v>
      </c>
    </row>
    <row r="5910" customFormat="false" ht="15" hidden="false" customHeight="false" outlineLevel="0" collapsed="false">
      <c r="A5910" s="28" t="n">
        <v>45827</v>
      </c>
      <c r="B5910" s="21" t="s">
        <v>116</v>
      </c>
      <c r="C5910" s="21" t="s">
        <v>136</v>
      </c>
      <c r="D5910" s="29" t="n">
        <v>100.94</v>
      </c>
      <c r="E5910" s="29" t="n">
        <f aca="false">D5910/10</f>
        <v>10.094</v>
      </c>
      <c r="F5910" s="29" t="n">
        <f aca="false">(E5910+Einstellungen!$B$20)*(1+Einstellungen!$B$10)</f>
        <v>34.2125</v>
      </c>
      <c r="G5910" s="21" t="str">
        <f aca="false">IF(F5910&lt;Einstellungen!$B$5,"ja","nein")</f>
        <v>nein</v>
      </c>
      <c r="H5910" s="21" t="s">
        <v>21</v>
      </c>
      <c r="I5910" s="29" t="n">
        <f aca="false">INDEX(Einstellungen!$B$27:$B$50,5)</f>
        <v>0.45</v>
      </c>
      <c r="J5910" s="29" t="n">
        <f aca="false">F5910*I5910</f>
        <v>15.395625</v>
      </c>
    </row>
    <row r="5911" customFormat="false" ht="15" hidden="false" customHeight="false" outlineLevel="0" collapsed="false">
      <c r="A5911" s="28" t="n">
        <v>45827</v>
      </c>
      <c r="B5911" s="21" t="s">
        <v>117</v>
      </c>
      <c r="C5911" s="21" t="s">
        <v>136</v>
      </c>
      <c r="D5911" s="29" t="n">
        <v>95.68</v>
      </c>
      <c r="E5911" s="29" t="n">
        <f aca="false">D5911/10</f>
        <v>9.568</v>
      </c>
      <c r="F5911" s="29" t="n">
        <f aca="false">(E5911+Einstellungen!$B$20)*(1+Einstellungen!$B$10)</f>
        <v>33.58656</v>
      </c>
      <c r="G5911" s="21" t="str">
        <f aca="false">IF(F5911&lt;Einstellungen!$B$5,"ja","nein")</f>
        <v>nein</v>
      </c>
      <c r="H5911" s="21" t="s">
        <v>21</v>
      </c>
      <c r="I5911" s="29" t="n">
        <f aca="false">INDEX(Einstellungen!$B$27:$B$50,6)</f>
        <v>0.5</v>
      </c>
      <c r="J5911" s="29" t="n">
        <f aca="false">F5911*I5911</f>
        <v>16.79328</v>
      </c>
    </row>
    <row r="5912" customFormat="false" ht="15" hidden="false" customHeight="false" outlineLevel="0" collapsed="false">
      <c r="A5912" s="28" t="n">
        <v>45827</v>
      </c>
      <c r="B5912" s="21" t="s">
        <v>118</v>
      </c>
      <c r="C5912" s="21" t="s">
        <v>136</v>
      </c>
      <c r="D5912" s="29" t="n">
        <v>101.51</v>
      </c>
      <c r="E5912" s="29" t="n">
        <f aca="false">D5912/10</f>
        <v>10.151</v>
      </c>
      <c r="F5912" s="29" t="n">
        <f aca="false">(E5912+Einstellungen!$B$20)*(1+Einstellungen!$B$10)</f>
        <v>34.28033</v>
      </c>
      <c r="G5912" s="21" t="str">
        <f aca="false">IF(F5912&lt;Einstellungen!$B$5,"ja","nein")</f>
        <v>nein</v>
      </c>
      <c r="H5912" s="21" t="s">
        <v>21</v>
      </c>
      <c r="I5912" s="29" t="n">
        <f aca="false">INDEX(Einstellungen!$B$27:$B$50,7)</f>
        <v>0.7</v>
      </c>
      <c r="J5912" s="29" t="n">
        <f aca="false">F5912*I5912</f>
        <v>23.996231</v>
      </c>
    </row>
    <row r="5913" customFormat="false" ht="15" hidden="false" customHeight="false" outlineLevel="0" collapsed="false">
      <c r="A5913" s="28" t="n">
        <v>45827</v>
      </c>
      <c r="B5913" s="21" t="s">
        <v>119</v>
      </c>
      <c r="C5913" s="21" t="s">
        <v>136</v>
      </c>
      <c r="D5913" s="29" t="n">
        <v>89.25</v>
      </c>
      <c r="E5913" s="29" t="n">
        <f aca="false">D5913/10</f>
        <v>8.925</v>
      </c>
      <c r="F5913" s="29" t="n">
        <f aca="false">(E5913+Einstellungen!$B$20)*(1+Einstellungen!$B$10)</f>
        <v>32.82139</v>
      </c>
      <c r="G5913" s="21" t="str">
        <f aca="false">IF(F5913&lt;Einstellungen!$B$5,"ja","nein")</f>
        <v>nein</v>
      </c>
      <c r="H5913" s="21" t="s">
        <v>21</v>
      </c>
      <c r="I5913" s="29" t="n">
        <f aca="false">INDEX(Einstellungen!$B$27:$B$50,8)</f>
        <v>0.95</v>
      </c>
      <c r="J5913" s="29" t="n">
        <f aca="false">F5913*I5913</f>
        <v>31.1803205</v>
      </c>
    </row>
    <row r="5914" customFormat="false" ht="15" hidden="false" customHeight="false" outlineLevel="0" collapsed="false">
      <c r="A5914" s="28" t="n">
        <v>45827</v>
      </c>
      <c r="B5914" s="21" t="s">
        <v>120</v>
      </c>
      <c r="C5914" s="21" t="s">
        <v>136</v>
      </c>
      <c r="D5914" s="29" t="n">
        <v>71.25</v>
      </c>
      <c r="E5914" s="29" t="n">
        <f aca="false">D5914/10</f>
        <v>7.125</v>
      </c>
      <c r="F5914" s="29" t="n">
        <f aca="false">(E5914+Einstellungen!$B$20)*(1+Einstellungen!$B$10)</f>
        <v>30.67939</v>
      </c>
      <c r="G5914" s="21" t="str">
        <f aca="false">IF(F5914&lt;Einstellungen!$B$5,"ja","nein")</f>
        <v>nein</v>
      </c>
      <c r="H5914" s="21" t="s">
        <v>21</v>
      </c>
      <c r="I5914" s="29" t="n">
        <f aca="false">INDEX(Einstellungen!$B$27:$B$50,9)</f>
        <v>1.05</v>
      </c>
      <c r="J5914" s="29" t="n">
        <f aca="false">F5914*I5914</f>
        <v>32.2133595</v>
      </c>
    </row>
    <row r="5915" customFormat="false" ht="15" hidden="false" customHeight="false" outlineLevel="0" collapsed="false">
      <c r="A5915" s="28" t="n">
        <v>45827</v>
      </c>
      <c r="B5915" s="21" t="s">
        <v>121</v>
      </c>
      <c r="C5915" s="21" t="s">
        <v>136</v>
      </c>
      <c r="D5915" s="29" t="n">
        <v>0.86</v>
      </c>
      <c r="E5915" s="29" t="n">
        <f aca="false">D5915/10</f>
        <v>0.086</v>
      </c>
      <c r="F5915" s="29" t="n">
        <f aca="false">(E5915+Einstellungen!$B$20)*(1+Einstellungen!$B$10)</f>
        <v>22.30298</v>
      </c>
      <c r="G5915" s="21" t="str">
        <f aca="false">IF(F5915&lt;Einstellungen!$B$5,"ja","nein")</f>
        <v>ja</v>
      </c>
      <c r="H5915" s="21" t="s">
        <v>21</v>
      </c>
      <c r="I5915" s="29" t="n">
        <f aca="false">INDEX(Einstellungen!$B$27:$B$50,10)</f>
        <v>1.05</v>
      </c>
      <c r="J5915" s="29" t="n">
        <f aca="false">F5915*I5915</f>
        <v>23.418129</v>
      </c>
    </row>
    <row r="5916" customFormat="false" ht="15" hidden="false" customHeight="false" outlineLevel="0" collapsed="false">
      <c r="A5916" s="28" t="n">
        <v>45827</v>
      </c>
      <c r="B5916" s="21" t="s">
        <v>122</v>
      </c>
      <c r="C5916" s="21" t="s">
        <v>136</v>
      </c>
      <c r="D5916" s="29" t="n">
        <v>-1.33</v>
      </c>
      <c r="E5916" s="29" t="n">
        <f aca="false">D5916/10</f>
        <v>-0.133</v>
      </c>
      <c r="F5916" s="29" t="n">
        <f aca="false">(E5916+Einstellungen!$B$20)*(1+Einstellungen!$B$10)</f>
        <v>22.04237</v>
      </c>
      <c r="G5916" s="21" t="str">
        <f aca="false">IF(F5916&lt;Einstellungen!$B$5,"ja","nein")</f>
        <v>ja</v>
      </c>
      <c r="H5916" s="21" t="s">
        <v>21</v>
      </c>
      <c r="I5916" s="29" t="n">
        <f aca="false">INDEX(Einstellungen!$B$27:$B$50,11)</f>
        <v>1.05</v>
      </c>
      <c r="J5916" s="29" t="n">
        <f aca="false">F5916*I5916</f>
        <v>23.1444885</v>
      </c>
    </row>
    <row r="5917" customFormat="false" ht="15" hidden="false" customHeight="false" outlineLevel="0" collapsed="false">
      <c r="A5917" s="28" t="n">
        <v>45827</v>
      </c>
      <c r="B5917" s="21" t="s">
        <v>123</v>
      </c>
      <c r="C5917" s="21" t="s">
        <v>136</v>
      </c>
      <c r="D5917" s="29" t="n">
        <v>-29.98</v>
      </c>
      <c r="E5917" s="29" t="n">
        <f aca="false">D5917/10</f>
        <v>-2.998</v>
      </c>
      <c r="F5917" s="29" t="n">
        <f aca="false">(E5917+Einstellungen!$B$20)*(1+Einstellungen!$B$10)</f>
        <v>18.63302</v>
      </c>
      <c r="G5917" s="21" t="str">
        <f aca="false">IF(F5917&lt;Einstellungen!$B$5,"ja","nein")</f>
        <v>ja</v>
      </c>
      <c r="H5917" s="21" t="s">
        <v>21</v>
      </c>
      <c r="I5917" s="29" t="n">
        <f aca="false">INDEX(Einstellungen!$B$27:$B$50,12)</f>
        <v>1.1</v>
      </c>
      <c r="J5917" s="29" t="n">
        <f aca="false">F5917*I5917</f>
        <v>20.496322</v>
      </c>
    </row>
    <row r="5918" customFormat="false" ht="15" hidden="false" customHeight="false" outlineLevel="0" collapsed="false">
      <c r="A5918" s="28" t="n">
        <v>45827</v>
      </c>
      <c r="B5918" s="21" t="s">
        <v>124</v>
      </c>
      <c r="C5918" s="21" t="s">
        <v>136</v>
      </c>
      <c r="D5918" s="29" t="n">
        <v>-52.21</v>
      </c>
      <c r="E5918" s="29" t="n">
        <f aca="false">D5918/10</f>
        <v>-5.221</v>
      </c>
      <c r="F5918" s="29" t="n">
        <f aca="false">(E5918+Einstellungen!$B$20)*(1+Einstellungen!$B$10)</f>
        <v>15.98765</v>
      </c>
      <c r="G5918" s="21" t="str">
        <f aca="false">IF(F5918&lt;Einstellungen!$B$5,"ja","nein")</f>
        <v>ja</v>
      </c>
      <c r="H5918" s="21" t="s">
        <v>21</v>
      </c>
      <c r="I5918" s="29" t="n">
        <f aca="false">INDEX(Einstellungen!$B$27:$B$50,13)</f>
        <v>1.2</v>
      </c>
      <c r="J5918" s="29" t="n">
        <f aca="false">F5918*I5918</f>
        <v>19.18518</v>
      </c>
    </row>
    <row r="5919" customFormat="false" ht="15" hidden="false" customHeight="false" outlineLevel="0" collapsed="false">
      <c r="A5919" s="28" t="n">
        <v>45827</v>
      </c>
      <c r="B5919" s="21" t="s">
        <v>125</v>
      </c>
      <c r="C5919" s="21" t="s">
        <v>136</v>
      </c>
      <c r="D5919" s="29" t="n">
        <v>-65.44</v>
      </c>
      <c r="E5919" s="29" t="n">
        <f aca="false">D5919/10</f>
        <v>-6.544</v>
      </c>
      <c r="F5919" s="29" t="n">
        <f aca="false">(E5919+Einstellungen!$B$20)*(1+Einstellungen!$B$10)</f>
        <v>14.41328</v>
      </c>
      <c r="G5919" s="21" t="str">
        <f aca="false">IF(F5919&lt;Einstellungen!$B$5,"ja","nein")</f>
        <v>ja</v>
      </c>
      <c r="H5919" s="21" t="s">
        <v>21</v>
      </c>
      <c r="I5919" s="29" t="n">
        <f aca="false">INDEX(Einstellungen!$B$27:$B$50,14)</f>
        <v>1.15</v>
      </c>
      <c r="J5919" s="29" t="n">
        <f aca="false">F5919*I5919</f>
        <v>16.575272</v>
      </c>
    </row>
    <row r="5920" customFormat="false" ht="15" hidden="false" customHeight="false" outlineLevel="0" collapsed="false">
      <c r="A5920" s="28" t="n">
        <v>45827</v>
      </c>
      <c r="B5920" s="21" t="s">
        <v>126</v>
      </c>
      <c r="C5920" s="21" t="s">
        <v>136</v>
      </c>
      <c r="D5920" s="29" t="n">
        <v>-64.95</v>
      </c>
      <c r="E5920" s="29" t="n">
        <f aca="false">D5920/10</f>
        <v>-6.495</v>
      </c>
      <c r="F5920" s="29" t="n">
        <f aca="false">(E5920+Einstellungen!$B$20)*(1+Einstellungen!$B$10)</f>
        <v>14.47159</v>
      </c>
      <c r="G5920" s="21" t="str">
        <f aca="false">IF(F5920&lt;Einstellungen!$B$5,"ja","nein")</f>
        <v>ja</v>
      </c>
      <c r="H5920" s="21" t="s">
        <v>21</v>
      </c>
      <c r="I5920" s="29" t="n">
        <f aca="false">INDEX(Einstellungen!$B$27:$B$50,15)</f>
        <v>1</v>
      </c>
      <c r="J5920" s="29" t="n">
        <f aca="false">F5920*I5920</f>
        <v>14.47159</v>
      </c>
    </row>
    <row r="5921" customFormat="false" ht="15" hidden="false" customHeight="false" outlineLevel="0" collapsed="false">
      <c r="A5921" s="28" t="n">
        <v>45827</v>
      </c>
      <c r="B5921" s="21" t="s">
        <v>127</v>
      </c>
      <c r="C5921" s="21" t="s">
        <v>136</v>
      </c>
      <c r="D5921" s="29" t="n">
        <v>-39.79</v>
      </c>
      <c r="E5921" s="29" t="n">
        <f aca="false">D5921/10</f>
        <v>-3.979</v>
      </c>
      <c r="F5921" s="29" t="n">
        <f aca="false">(E5921+Einstellungen!$B$20)*(1+Einstellungen!$B$10)</f>
        <v>17.46563</v>
      </c>
      <c r="G5921" s="21" t="str">
        <f aca="false">IF(F5921&lt;Einstellungen!$B$5,"ja","nein")</f>
        <v>ja</v>
      </c>
      <c r="H5921" s="21" t="s">
        <v>21</v>
      </c>
      <c r="I5921" s="29" t="n">
        <f aca="false">INDEX(Einstellungen!$B$27:$B$50,16)</f>
        <v>0.95</v>
      </c>
      <c r="J5921" s="29" t="n">
        <f aca="false">F5921*I5921</f>
        <v>16.5923485</v>
      </c>
    </row>
    <row r="5922" customFormat="false" ht="15" hidden="false" customHeight="false" outlineLevel="0" collapsed="false">
      <c r="A5922" s="28" t="n">
        <v>45827</v>
      </c>
      <c r="B5922" s="21" t="s">
        <v>128</v>
      </c>
      <c r="C5922" s="21" t="s">
        <v>136</v>
      </c>
      <c r="D5922" s="29" t="n">
        <v>-4.95</v>
      </c>
      <c r="E5922" s="29" t="n">
        <f aca="false">D5922/10</f>
        <v>-0.495</v>
      </c>
      <c r="F5922" s="29" t="n">
        <f aca="false">(E5922+Einstellungen!$B$20)*(1+Einstellungen!$B$10)</f>
        <v>21.61159</v>
      </c>
      <c r="G5922" s="21" t="str">
        <f aca="false">IF(F5922&lt;Einstellungen!$B$5,"ja","nein")</f>
        <v>ja</v>
      </c>
      <c r="H5922" s="21" t="s">
        <v>21</v>
      </c>
      <c r="I5922" s="29" t="n">
        <f aca="false">INDEX(Einstellungen!$B$27:$B$50,17)</f>
        <v>0.95</v>
      </c>
      <c r="J5922" s="29" t="n">
        <f aca="false">F5922*I5922</f>
        <v>20.5310105</v>
      </c>
    </row>
    <row r="5923" customFormat="false" ht="15" hidden="false" customHeight="false" outlineLevel="0" collapsed="false">
      <c r="A5923" s="28" t="n">
        <v>45827</v>
      </c>
      <c r="B5923" s="21" t="s">
        <v>129</v>
      </c>
      <c r="C5923" s="21" t="s">
        <v>136</v>
      </c>
      <c r="D5923" s="29" t="n">
        <v>2.3</v>
      </c>
      <c r="E5923" s="29" t="n">
        <f aca="false">D5923/10</f>
        <v>0.23</v>
      </c>
      <c r="F5923" s="29" t="n">
        <f aca="false">(E5923+Einstellungen!$B$20)*(1+Einstellungen!$B$10)</f>
        <v>22.47434</v>
      </c>
      <c r="G5923" s="21" t="str">
        <f aca="false">IF(F5923&lt;Einstellungen!$B$5,"ja","nein")</f>
        <v>ja</v>
      </c>
      <c r="H5923" s="21" t="s">
        <v>21</v>
      </c>
      <c r="I5923" s="29" t="n">
        <f aca="false">INDEX(Einstellungen!$B$27:$B$50,18)</f>
        <v>1.1</v>
      </c>
      <c r="J5923" s="29" t="n">
        <f aca="false">F5923*I5923</f>
        <v>24.721774</v>
      </c>
    </row>
    <row r="5924" customFormat="false" ht="15" hidden="false" customHeight="false" outlineLevel="0" collapsed="false">
      <c r="A5924" s="28" t="n">
        <v>45827</v>
      </c>
      <c r="B5924" s="21" t="s">
        <v>130</v>
      </c>
      <c r="C5924" s="21" t="s">
        <v>136</v>
      </c>
      <c r="D5924" s="29" t="n">
        <v>80.33</v>
      </c>
      <c r="E5924" s="29" t="n">
        <f aca="false">D5924/10</f>
        <v>8.033</v>
      </c>
      <c r="F5924" s="29" t="n">
        <f aca="false">(E5924+Einstellungen!$B$20)*(1+Einstellungen!$B$10)</f>
        <v>31.75991</v>
      </c>
      <c r="G5924" s="21" t="str">
        <f aca="false">IF(F5924&lt;Einstellungen!$B$5,"ja","nein")</f>
        <v>nein</v>
      </c>
      <c r="H5924" s="21" t="s">
        <v>21</v>
      </c>
      <c r="I5924" s="29" t="n">
        <f aca="false">INDEX(Einstellungen!$B$27:$B$50,19)</f>
        <v>1.35</v>
      </c>
      <c r="J5924" s="29" t="n">
        <f aca="false">F5924*I5924</f>
        <v>42.8758785</v>
      </c>
    </row>
    <row r="5925" customFormat="false" ht="15" hidden="false" customHeight="false" outlineLevel="0" collapsed="false">
      <c r="A5925" s="28" t="n">
        <v>45827</v>
      </c>
      <c r="B5925" s="21" t="s">
        <v>131</v>
      </c>
      <c r="C5925" s="21" t="s">
        <v>136</v>
      </c>
      <c r="D5925" s="29" t="n">
        <v>118.47</v>
      </c>
      <c r="E5925" s="29" t="n">
        <f aca="false">D5925/10</f>
        <v>11.847</v>
      </c>
      <c r="F5925" s="29" t="n">
        <f aca="false">(E5925+Einstellungen!$B$20)*(1+Einstellungen!$B$10)</f>
        <v>36.29857</v>
      </c>
      <c r="G5925" s="21" t="str">
        <f aca="false">IF(F5925&lt;Einstellungen!$B$5,"ja","nein")</f>
        <v>nein</v>
      </c>
      <c r="H5925" s="21" t="s">
        <v>21</v>
      </c>
      <c r="I5925" s="29" t="n">
        <f aca="false">INDEX(Einstellungen!$B$27:$B$50,20)</f>
        <v>1.45</v>
      </c>
      <c r="J5925" s="29" t="n">
        <f aca="false">F5925*I5925</f>
        <v>52.6329265</v>
      </c>
    </row>
    <row r="5926" customFormat="false" ht="15" hidden="false" customHeight="false" outlineLevel="0" collapsed="false">
      <c r="A5926" s="28" t="n">
        <v>45827</v>
      </c>
      <c r="B5926" s="21" t="s">
        <v>132</v>
      </c>
      <c r="C5926" s="21" t="s">
        <v>136</v>
      </c>
      <c r="D5926" s="29" t="n">
        <v>138.85</v>
      </c>
      <c r="E5926" s="29" t="n">
        <f aca="false">D5926/10</f>
        <v>13.885</v>
      </c>
      <c r="F5926" s="29" t="n">
        <f aca="false">(E5926+Einstellungen!$B$20)*(1+Einstellungen!$B$10)</f>
        <v>38.72379</v>
      </c>
      <c r="G5926" s="21" t="str">
        <f aca="false">IF(F5926&lt;Einstellungen!$B$5,"ja","nein")</f>
        <v>nein</v>
      </c>
      <c r="H5926" s="21" t="s">
        <v>21</v>
      </c>
      <c r="I5926" s="29" t="n">
        <f aca="false">INDEX(Einstellungen!$B$27:$B$50,21)</f>
        <v>1.4</v>
      </c>
      <c r="J5926" s="29" t="n">
        <f aca="false">F5926*I5926</f>
        <v>54.213306</v>
      </c>
    </row>
    <row r="5927" customFormat="false" ht="15" hidden="false" customHeight="false" outlineLevel="0" collapsed="false">
      <c r="A5927" s="28" t="n">
        <v>45827</v>
      </c>
      <c r="B5927" s="21" t="s">
        <v>133</v>
      </c>
      <c r="C5927" s="21" t="s">
        <v>136</v>
      </c>
      <c r="D5927" s="29" t="n">
        <v>141.8</v>
      </c>
      <c r="E5927" s="29" t="n">
        <f aca="false">D5927/10</f>
        <v>14.18</v>
      </c>
      <c r="F5927" s="29" t="n">
        <f aca="false">(E5927+Einstellungen!$B$20)*(1+Einstellungen!$B$10)</f>
        <v>39.07484</v>
      </c>
      <c r="G5927" s="21" t="str">
        <f aca="false">IF(F5927&lt;Einstellungen!$B$5,"ja","nein")</f>
        <v>nein</v>
      </c>
      <c r="H5927" s="21" t="s">
        <v>21</v>
      </c>
      <c r="I5927" s="29" t="n">
        <f aca="false">INDEX(Einstellungen!$B$27:$B$50,22)</f>
        <v>1.25</v>
      </c>
      <c r="J5927" s="29" t="n">
        <f aca="false">F5927*I5927</f>
        <v>48.84355</v>
      </c>
    </row>
    <row r="5928" customFormat="false" ht="15" hidden="false" customHeight="false" outlineLevel="0" collapsed="false">
      <c r="A5928" s="28" t="n">
        <v>45827</v>
      </c>
      <c r="B5928" s="21" t="s">
        <v>134</v>
      </c>
      <c r="C5928" s="21" t="s">
        <v>136</v>
      </c>
      <c r="D5928" s="29" t="n">
        <v>129.66</v>
      </c>
      <c r="E5928" s="29" t="n">
        <f aca="false">D5928/10</f>
        <v>12.966</v>
      </c>
      <c r="F5928" s="29" t="n">
        <f aca="false">(E5928+Einstellungen!$B$20)*(1+Einstellungen!$B$10)</f>
        <v>37.63018</v>
      </c>
      <c r="G5928" s="21" t="str">
        <f aca="false">IF(F5928&lt;Einstellungen!$B$5,"ja","nein")</f>
        <v>nein</v>
      </c>
      <c r="H5928" s="21" t="s">
        <v>21</v>
      </c>
      <c r="I5928" s="29" t="n">
        <f aca="false">INDEX(Einstellungen!$B$27:$B$50,23)</f>
        <v>1.05</v>
      </c>
      <c r="J5928" s="29" t="n">
        <f aca="false">F5928*I5928</f>
        <v>39.511689</v>
      </c>
    </row>
    <row r="5929" customFormat="false" ht="15" hidden="false" customHeight="false" outlineLevel="0" collapsed="false">
      <c r="A5929" s="28" t="n">
        <v>45827</v>
      </c>
      <c r="B5929" s="21" t="s">
        <v>135</v>
      </c>
      <c r="C5929" s="21" t="s">
        <v>136</v>
      </c>
      <c r="D5929" s="29" t="n">
        <v>108.89</v>
      </c>
      <c r="E5929" s="29" t="n">
        <f aca="false">D5929/10</f>
        <v>10.889</v>
      </c>
      <c r="F5929" s="29" t="n">
        <f aca="false">(E5929+Einstellungen!$B$20)*(1+Einstellungen!$B$10)</f>
        <v>35.15855</v>
      </c>
      <c r="G5929" s="21" t="str">
        <f aca="false">IF(F5929&lt;Einstellungen!$B$5,"ja","nein")</f>
        <v>nein</v>
      </c>
      <c r="H5929" s="21" t="s">
        <v>21</v>
      </c>
      <c r="I5929" s="29" t="n">
        <f aca="false">INDEX(Einstellungen!$B$27:$B$50,24)</f>
        <v>0.8</v>
      </c>
      <c r="J5929" s="29" t="n">
        <f aca="false">F5929*I5929</f>
        <v>28.12684</v>
      </c>
    </row>
    <row r="5930" customFormat="false" ht="15" hidden="false" customHeight="false" outlineLevel="0" collapsed="false">
      <c r="A5930" s="28" t="n">
        <v>45828</v>
      </c>
      <c r="B5930" s="21" t="s">
        <v>111</v>
      </c>
      <c r="C5930" s="21" t="s">
        <v>137</v>
      </c>
      <c r="D5930" s="29" t="n">
        <v>109.49</v>
      </c>
      <c r="E5930" s="29" t="n">
        <f aca="false">D5930/10</f>
        <v>10.949</v>
      </c>
      <c r="F5930" s="29" t="n">
        <f aca="false">(E5930+Einstellungen!$B$20)*(1+Einstellungen!$B$10)</f>
        <v>35.22995</v>
      </c>
      <c r="G5930" s="21" t="str">
        <f aca="false">IF(F5930&lt;Einstellungen!$B$5,"ja","nein")</f>
        <v>nein</v>
      </c>
      <c r="H5930" s="21" t="s">
        <v>21</v>
      </c>
      <c r="I5930" s="29" t="n">
        <f aca="false">INDEX(Einstellungen!$B$27:$B$50,1)</f>
        <v>0.6</v>
      </c>
      <c r="J5930" s="29" t="n">
        <f aca="false">F5930*I5930</f>
        <v>21.13797</v>
      </c>
    </row>
    <row r="5931" customFormat="false" ht="15" hidden="false" customHeight="false" outlineLevel="0" collapsed="false">
      <c r="A5931" s="28" t="n">
        <v>45828</v>
      </c>
      <c r="B5931" s="21" t="s">
        <v>113</v>
      </c>
      <c r="C5931" s="21" t="s">
        <v>137</v>
      </c>
      <c r="D5931" s="29" t="n">
        <v>104.57</v>
      </c>
      <c r="E5931" s="29" t="n">
        <f aca="false">D5931/10</f>
        <v>10.457</v>
      </c>
      <c r="F5931" s="29" t="n">
        <f aca="false">(E5931+Einstellungen!$B$20)*(1+Einstellungen!$B$10)</f>
        <v>34.64447</v>
      </c>
      <c r="G5931" s="21" t="str">
        <f aca="false">IF(F5931&lt;Einstellungen!$B$5,"ja","nein")</f>
        <v>nein</v>
      </c>
      <c r="H5931" s="21" t="s">
        <v>21</v>
      </c>
      <c r="I5931" s="29" t="n">
        <f aca="false">INDEX(Einstellungen!$B$27:$B$50,2)</f>
        <v>0.5</v>
      </c>
      <c r="J5931" s="29" t="n">
        <f aca="false">F5931*I5931</f>
        <v>17.322235</v>
      </c>
    </row>
    <row r="5932" customFormat="false" ht="15" hidden="false" customHeight="false" outlineLevel="0" collapsed="false">
      <c r="A5932" s="28" t="n">
        <v>45828</v>
      </c>
      <c r="B5932" s="21" t="s">
        <v>114</v>
      </c>
      <c r="C5932" s="21" t="s">
        <v>137</v>
      </c>
      <c r="D5932" s="29" t="n">
        <v>103.24</v>
      </c>
      <c r="E5932" s="29" t="n">
        <f aca="false">D5932/10</f>
        <v>10.324</v>
      </c>
      <c r="F5932" s="29" t="n">
        <f aca="false">(E5932+Einstellungen!$B$20)*(1+Einstellungen!$B$10)</f>
        <v>34.4862</v>
      </c>
      <c r="G5932" s="21" t="str">
        <f aca="false">IF(F5932&lt;Einstellungen!$B$5,"ja","nein")</f>
        <v>nein</v>
      </c>
      <c r="H5932" s="21" t="s">
        <v>21</v>
      </c>
      <c r="I5932" s="29" t="n">
        <f aca="false">INDEX(Einstellungen!$B$27:$B$50,3)</f>
        <v>0.45</v>
      </c>
      <c r="J5932" s="29" t="n">
        <f aca="false">F5932*I5932</f>
        <v>15.51879</v>
      </c>
    </row>
    <row r="5933" customFormat="false" ht="15" hidden="false" customHeight="false" outlineLevel="0" collapsed="false">
      <c r="A5933" s="28" t="n">
        <v>45828</v>
      </c>
      <c r="B5933" s="21" t="s">
        <v>115</v>
      </c>
      <c r="C5933" s="21" t="s">
        <v>137</v>
      </c>
      <c r="D5933" s="29" t="n">
        <v>105.01</v>
      </c>
      <c r="E5933" s="29" t="n">
        <f aca="false">D5933/10</f>
        <v>10.501</v>
      </c>
      <c r="F5933" s="29" t="n">
        <f aca="false">(E5933+Einstellungen!$B$20)*(1+Einstellungen!$B$10)</f>
        <v>34.69683</v>
      </c>
      <c r="G5933" s="21" t="str">
        <f aca="false">IF(F5933&lt;Einstellungen!$B$5,"ja","nein")</f>
        <v>nein</v>
      </c>
      <c r="H5933" s="21" t="s">
        <v>21</v>
      </c>
      <c r="I5933" s="29" t="n">
        <f aca="false">INDEX(Einstellungen!$B$27:$B$50,4)</f>
        <v>0.45</v>
      </c>
      <c r="J5933" s="29" t="n">
        <f aca="false">F5933*I5933</f>
        <v>15.6135735</v>
      </c>
    </row>
    <row r="5934" customFormat="false" ht="15" hidden="false" customHeight="false" outlineLevel="0" collapsed="false">
      <c r="A5934" s="28" t="n">
        <v>45828</v>
      </c>
      <c r="B5934" s="21" t="s">
        <v>116</v>
      </c>
      <c r="C5934" s="21" t="s">
        <v>137</v>
      </c>
      <c r="D5934" s="29" t="n">
        <v>104.27</v>
      </c>
      <c r="E5934" s="29" t="n">
        <f aca="false">D5934/10</f>
        <v>10.427</v>
      </c>
      <c r="F5934" s="29" t="n">
        <f aca="false">(E5934+Einstellungen!$B$20)*(1+Einstellungen!$B$10)</f>
        <v>34.60877</v>
      </c>
      <c r="G5934" s="21" t="str">
        <f aca="false">IF(F5934&lt;Einstellungen!$B$5,"ja","nein")</f>
        <v>nein</v>
      </c>
      <c r="H5934" s="21" t="s">
        <v>21</v>
      </c>
      <c r="I5934" s="29" t="n">
        <f aca="false">INDEX(Einstellungen!$B$27:$B$50,5)</f>
        <v>0.45</v>
      </c>
      <c r="J5934" s="29" t="n">
        <f aca="false">F5934*I5934</f>
        <v>15.5739465</v>
      </c>
    </row>
    <row r="5935" customFormat="false" ht="15" hidden="false" customHeight="false" outlineLevel="0" collapsed="false">
      <c r="A5935" s="28" t="n">
        <v>45828</v>
      </c>
      <c r="B5935" s="21" t="s">
        <v>117</v>
      </c>
      <c r="C5935" s="21" t="s">
        <v>137</v>
      </c>
      <c r="D5935" s="29" t="n">
        <v>109.04</v>
      </c>
      <c r="E5935" s="29" t="n">
        <f aca="false">D5935/10</f>
        <v>10.904</v>
      </c>
      <c r="F5935" s="29" t="n">
        <f aca="false">(E5935+Einstellungen!$B$20)*(1+Einstellungen!$B$10)</f>
        <v>35.1764</v>
      </c>
      <c r="G5935" s="21" t="str">
        <f aca="false">IF(F5935&lt;Einstellungen!$B$5,"ja","nein")</f>
        <v>nein</v>
      </c>
      <c r="H5935" s="21" t="s">
        <v>21</v>
      </c>
      <c r="I5935" s="29" t="n">
        <f aca="false">INDEX(Einstellungen!$B$27:$B$50,6)</f>
        <v>0.5</v>
      </c>
      <c r="J5935" s="29" t="n">
        <f aca="false">F5935*I5935</f>
        <v>17.5882</v>
      </c>
    </row>
    <row r="5936" customFormat="false" ht="15" hidden="false" customHeight="false" outlineLevel="0" collapsed="false">
      <c r="A5936" s="28" t="n">
        <v>45828</v>
      </c>
      <c r="B5936" s="21" t="s">
        <v>118</v>
      </c>
      <c r="C5936" s="21" t="s">
        <v>137</v>
      </c>
      <c r="D5936" s="29" t="n">
        <v>120.9</v>
      </c>
      <c r="E5936" s="29" t="n">
        <f aca="false">D5936/10</f>
        <v>12.09</v>
      </c>
      <c r="F5936" s="29" t="n">
        <f aca="false">(E5936+Einstellungen!$B$20)*(1+Einstellungen!$B$10)</f>
        <v>36.58774</v>
      </c>
      <c r="G5936" s="21" t="str">
        <f aca="false">IF(F5936&lt;Einstellungen!$B$5,"ja","nein")</f>
        <v>nein</v>
      </c>
      <c r="H5936" s="21" t="s">
        <v>21</v>
      </c>
      <c r="I5936" s="29" t="n">
        <f aca="false">INDEX(Einstellungen!$B$27:$B$50,7)</f>
        <v>0.7</v>
      </c>
      <c r="J5936" s="29" t="n">
        <f aca="false">F5936*I5936</f>
        <v>25.611418</v>
      </c>
    </row>
    <row r="5937" customFormat="false" ht="15" hidden="false" customHeight="false" outlineLevel="0" collapsed="false">
      <c r="A5937" s="28" t="n">
        <v>45828</v>
      </c>
      <c r="B5937" s="21" t="s">
        <v>119</v>
      </c>
      <c r="C5937" s="21" t="s">
        <v>137</v>
      </c>
      <c r="D5937" s="29" t="n">
        <v>118.66</v>
      </c>
      <c r="E5937" s="29" t="n">
        <f aca="false">D5937/10</f>
        <v>11.866</v>
      </c>
      <c r="F5937" s="29" t="n">
        <f aca="false">(E5937+Einstellungen!$B$20)*(1+Einstellungen!$B$10)</f>
        <v>36.32118</v>
      </c>
      <c r="G5937" s="21" t="str">
        <f aca="false">IF(F5937&lt;Einstellungen!$B$5,"ja","nein")</f>
        <v>nein</v>
      </c>
      <c r="H5937" s="21" t="s">
        <v>21</v>
      </c>
      <c r="I5937" s="29" t="n">
        <f aca="false">INDEX(Einstellungen!$B$27:$B$50,8)</f>
        <v>0.95</v>
      </c>
      <c r="J5937" s="29" t="n">
        <f aca="false">F5937*I5937</f>
        <v>34.505121</v>
      </c>
    </row>
    <row r="5938" customFormat="false" ht="15" hidden="false" customHeight="false" outlineLevel="0" collapsed="false">
      <c r="A5938" s="28" t="n">
        <v>45828</v>
      </c>
      <c r="B5938" s="21" t="s">
        <v>120</v>
      </c>
      <c r="C5938" s="21" t="s">
        <v>137</v>
      </c>
      <c r="D5938" s="29" t="n">
        <v>110.98</v>
      </c>
      <c r="E5938" s="29" t="n">
        <f aca="false">D5938/10</f>
        <v>11.098</v>
      </c>
      <c r="F5938" s="29" t="n">
        <f aca="false">(E5938+Einstellungen!$B$20)*(1+Einstellungen!$B$10)</f>
        <v>35.40726</v>
      </c>
      <c r="G5938" s="21" t="str">
        <f aca="false">IF(F5938&lt;Einstellungen!$B$5,"ja","nein")</f>
        <v>nein</v>
      </c>
      <c r="H5938" s="21" t="s">
        <v>21</v>
      </c>
      <c r="I5938" s="29" t="n">
        <f aca="false">INDEX(Einstellungen!$B$27:$B$50,9)</f>
        <v>1.05</v>
      </c>
      <c r="J5938" s="29" t="n">
        <f aca="false">F5938*I5938</f>
        <v>37.177623</v>
      </c>
    </row>
    <row r="5939" customFormat="false" ht="15" hidden="false" customHeight="false" outlineLevel="0" collapsed="false">
      <c r="A5939" s="28" t="n">
        <v>45828</v>
      </c>
      <c r="B5939" s="21" t="s">
        <v>121</v>
      </c>
      <c r="C5939" s="21" t="s">
        <v>137</v>
      </c>
      <c r="D5939" s="29" t="n">
        <v>81.69</v>
      </c>
      <c r="E5939" s="29" t="n">
        <f aca="false">D5939/10</f>
        <v>8.169</v>
      </c>
      <c r="F5939" s="29" t="n">
        <f aca="false">(E5939+Einstellungen!$B$20)*(1+Einstellungen!$B$10)</f>
        <v>31.92175</v>
      </c>
      <c r="G5939" s="21" t="str">
        <f aca="false">IF(F5939&lt;Einstellungen!$B$5,"ja","nein")</f>
        <v>nein</v>
      </c>
      <c r="H5939" s="21" t="s">
        <v>21</v>
      </c>
      <c r="I5939" s="29" t="n">
        <f aca="false">INDEX(Einstellungen!$B$27:$B$50,10)</f>
        <v>1.05</v>
      </c>
      <c r="J5939" s="29" t="n">
        <f aca="false">F5939*I5939</f>
        <v>33.5178375</v>
      </c>
    </row>
    <row r="5940" customFormat="false" ht="15" hidden="false" customHeight="false" outlineLevel="0" collapsed="false">
      <c r="A5940" s="28" t="n">
        <v>45828</v>
      </c>
      <c r="B5940" s="21" t="s">
        <v>122</v>
      </c>
      <c r="C5940" s="21" t="s">
        <v>137</v>
      </c>
      <c r="D5940" s="29" t="n">
        <v>15.83</v>
      </c>
      <c r="E5940" s="29" t="n">
        <f aca="false">D5940/10</f>
        <v>1.583</v>
      </c>
      <c r="F5940" s="29" t="n">
        <f aca="false">(E5940+Einstellungen!$B$20)*(1+Einstellungen!$B$10)</f>
        <v>24.08441</v>
      </c>
      <c r="G5940" s="21" t="str">
        <f aca="false">IF(F5940&lt;Einstellungen!$B$5,"ja","nein")</f>
        <v>ja</v>
      </c>
      <c r="H5940" s="21" t="s">
        <v>21</v>
      </c>
      <c r="I5940" s="29" t="n">
        <f aca="false">INDEX(Einstellungen!$B$27:$B$50,11)</f>
        <v>1.05</v>
      </c>
      <c r="J5940" s="29" t="n">
        <f aca="false">F5940*I5940</f>
        <v>25.2886305</v>
      </c>
    </row>
    <row r="5941" customFormat="false" ht="15" hidden="false" customHeight="false" outlineLevel="0" collapsed="false">
      <c r="A5941" s="28" t="n">
        <v>45828</v>
      </c>
      <c r="B5941" s="21" t="s">
        <v>123</v>
      </c>
      <c r="C5941" s="21" t="s">
        <v>137</v>
      </c>
      <c r="D5941" s="29" t="n">
        <v>4.03</v>
      </c>
      <c r="E5941" s="29" t="n">
        <f aca="false">D5941/10</f>
        <v>0.403</v>
      </c>
      <c r="F5941" s="29" t="n">
        <f aca="false">(E5941+Einstellungen!$B$20)*(1+Einstellungen!$B$10)</f>
        <v>22.68021</v>
      </c>
      <c r="G5941" s="21" t="str">
        <f aca="false">IF(F5941&lt;Einstellungen!$B$5,"ja","nein")</f>
        <v>ja</v>
      </c>
      <c r="H5941" s="21" t="s">
        <v>21</v>
      </c>
      <c r="I5941" s="29" t="n">
        <f aca="false">INDEX(Einstellungen!$B$27:$B$50,12)</f>
        <v>1.1</v>
      </c>
      <c r="J5941" s="29" t="n">
        <f aca="false">F5941*I5941</f>
        <v>24.948231</v>
      </c>
    </row>
    <row r="5942" customFormat="false" ht="15" hidden="false" customHeight="false" outlineLevel="0" collapsed="false">
      <c r="A5942" s="28" t="n">
        <v>45828</v>
      </c>
      <c r="B5942" s="21" t="s">
        <v>124</v>
      </c>
      <c r="C5942" s="21" t="s">
        <v>137</v>
      </c>
      <c r="D5942" s="29" t="n">
        <v>0</v>
      </c>
      <c r="E5942" s="29" t="n">
        <f aca="false">D5942/10</f>
        <v>0</v>
      </c>
      <c r="F5942" s="29" t="n">
        <f aca="false">(E5942+Einstellungen!$B$20)*(1+Einstellungen!$B$10)</f>
        <v>22.20064</v>
      </c>
      <c r="G5942" s="21" t="str">
        <f aca="false">IF(F5942&lt;Einstellungen!$B$5,"ja","nein")</f>
        <v>ja</v>
      </c>
      <c r="H5942" s="21" t="s">
        <v>21</v>
      </c>
      <c r="I5942" s="29" t="n">
        <f aca="false">INDEX(Einstellungen!$B$27:$B$50,13)</f>
        <v>1.2</v>
      </c>
      <c r="J5942" s="29" t="n">
        <f aca="false">F5942*I5942</f>
        <v>26.640768</v>
      </c>
    </row>
    <row r="5943" customFormat="false" ht="15" hidden="false" customHeight="false" outlineLevel="0" collapsed="false">
      <c r="A5943" s="28" t="n">
        <v>45828</v>
      </c>
      <c r="B5943" s="21" t="s">
        <v>125</v>
      </c>
      <c r="C5943" s="21" t="s">
        <v>137</v>
      </c>
      <c r="D5943" s="29" t="n">
        <v>-1</v>
      </c>
      <c r="E5943" s="29" t="n">
        <f aca="false">D5943/10</f>
        <v>-0.1</v>
      </c>
      <c r="F5943" s="29" t="n">
        <f aca="false">(E5943+Einstellungen!$B$20)*(1+Einstellungen!$B$10)</f>
        <v>22.08164</v>
      </c>
      <c r="G5943" s="21" t="str">
        <f aca="false">IF(F5943&lt;Einstellungen!$B$5,"ja","nein")</f>
        <v>ja</v>
      </c>
      <c r="H5943" s="21" t="s">
        <v>21</v>
      </c>
      <c r="I5943" s="29" t="n">
        <f aca="false">INDEX(Einstellungen!$B$27:$B$50,14)</f>
        <v>1.15</v>
      </c>
      <c r="J5943" s="29" t="n">
        <f aca="false">F5943*I5943</f>
        <v>25.393886</v>
      </c>
    </row>
    <row r="5944" customFormat="false" ht="15" hidden="false" customHeight="false" outlineLevel="0" collapsed="false">
      <c r="A5944" s="28" t="n">
        <v>45828</v>
      </c>
      <c r="B5944" s="21" t="s">
        <v>126</v>
      </c>
      <c r="C5944" s="21" t="s">
        <v>137</v>
      </c>
      <c r="D5944" s="29" t="n">
        <v>-0.17</v>
      </c>
      <c r="E5944" s="29" t="n">
        <f aca="false">D5944/10</f>
        <v>-0.017</v>
      </c>
      <c r="F5944" s="29" t="n">
        <f aca="false">(E5944+Einstellungen!$B$20)*(1+Einstellungen!$B$10)</f>
        <v>22.18041</v>
      </c>
      <c r="G5944" s="21" t="str">
        <f aca="false">IF(F5944&lt;Einstellungen!$B$5,"ja","nein")</f>
        <v>ja</v>
      </c>
      <c r="H5944" s="21" t="s">
        <v>21</v>
      </c>
      <c r="I5944" s="29" t="n">
        <f aca="false">INDEX(Einstellungen!$B$27:$B$50,15)</f>
        <v>1</v>
      </c>
      <c r="J5944" s="29" t="n">
        <f aca="false">F5944*I5944</f>
        <v>22.18041</v>
      </c>
    </row>
    <row r="5945" customFormat="false" ht="15" hidden="false" customHeight="false" outlineLevel="0" collapsed="false">
      <c r="A5945" s="28" t="n">
        <v>45828</v>
      </c>
      <c r="B5945" s="21" t="s">
        <v>127</v>
      </c>
      <c r="C5945" s="21" t="s">
        <v>137</v>
      </c>
      <c r="D5945" s="29" t="n">
        <v>0.91</v>
      </c>
      <c r="E5945" s="29" t="n">
        <f aca="false">D5945/10</f>
        <v>0.091</v>
      </c>
      <c r="F5945" s="29" t="n">
        <f aca="false">(E5945+Einstellungen!$B$20)*(1+Einstellungen!$B$10)</f>
        <v>22.30893</v>
      </c>
      <c r="G5945" s="21" t="str">
        <f aca="false">IF(F5945&lt;Einstellungen!$B$5,"ja","nein")</f>
        <v>ja</v>
      </c>
      <c r="H5945" s="21" t="s">
        <v>21</v>
      </c>
      <c r="I5945" s="29" t="n">
        <f aca="false">INDEX(Einstellungen!$B$27:$B$50,16)</f>
        <v>0.95</v>
      </c>
      <c r="J5945" s="29" t="n">
        <f aca="false">F5945*I5945</f>
        <v>21.1934835</v>
      </c>
    </row>
    <row r="5946" customFormat="false" ht="15" hidden="false" customHeight="false" outlineLevel="0" collapsed="false">
      <c r="A5946" s="28" t="n">
        <v>45828</v>
      </c>
      <c r="B5946" s="21" t="s">
        <v>128</v>
      </c>
      <c r="C5946" s="21" t="s">
        <v>137</v>
      </c>
      <c r="D5946" s="29" t="n">
        <v>28.99</v>
      </c>
      <c r="E5946" s="29" t="n">
        <f aca="false">D5946/10</f>
        <v>2.899</v>
      </c>
      <c r="F5946" s="29" t="n">
        <f aca="false">(E5946+Einstellungen!$B$20)*(1+Einstellungen!$B$10)</f>
        <v>25.65045</v>
      </c>
      <c r="G5946" s="21" t="str">
        <f aca="false">IF(F5946&lt;Einstellungen!$B$5,"ja","nein")</f>
        <v>ja</v>
      </c>
      <c r="H5946" s="21" t="s">
        <v>21</v>
      </c>
      <c r="I5946" s="29" t="n">
        <f aca="false">INDEX(Einstellungen!$B$27:$B$50,17)</f>
        <v>0.95</v>
      </c>
      <c r="J5946" s="29" t="n">
        <f aca="false">F5946*I5946</f>
        <v>24.3679275</v>
      </c>
    </row>
    <row r="5947" customFormat="false" ht="15" hidden="false" customHeight="false" outlineLevel="0" collapsed="false">
      <c r="A5947" s="28" t="n">
        <v>45828</v>
      </c>
      <c r="B5947" s="21" t="s">
        <v>129</v>
      </c>
      <c r="C5947" s="21" t="s">
        <v>137</v>
      </c>
      <c r="D5947" s="29" t="n">
        <v>87.35</v>
      </c>
      <c r="E5947" s="29" t="n">
        <f aca="false">D5947/10</f>
        <v>8.735</v>
      </c>
      <c r="F5947" s="29" t="n">
        <f aca="false">(E5947+Einstellungen!$B$20)*(1+Einstellungen!$B$10)</f>
        <v>32.59529</v>
      </c>
      <c r="G5947" s="21" t="str">
        <f aca="false">IF(F5947&lt;Einstellungen!$B$5,"ja","nein")</f>
        <v>nein</v>
      </c>
      <c r="H5947" s="21" t="s">
        <v>21</v>
      </c>
      <c r="I5947" s="29" t="n">
        <f aca="false">INDEX(Einstellungen!$B$27:$B$50,18)</f>
        <v>1.1</v>
      </c>
      <c r="J5947" s="29" t="n">
        <f aca="false">F5947*I5947</f>
        <v>35.854819</v>
      </c>
    </row>
    <row r="5948" customFormat="false" ht="15" hidden="false" customHeight="false" outlineLevel="0" collapsed="false">
      <c r="A5948" s="28" t="n">
        <v>45828</v>
      </c>
      <c r="B5948" s="21" t="s">
        <v>130</v>
      </c>
      <c r="C5948" s="21" t="s">
        <v>137</v>
      </c>
      <c r="D5948" s="29" t="n">
        <v>111.01</v>
      </c>
      <c r="E5948" s="29" t="n">
        <f aca="false">D5948/10</f>
        <v>11.101</v>
      </c>
      <c r="F5948" s="29" t="n">
        <f aca="false">(E5948+Einstellungen!$B$20)*(1+Einstellungen!$B$10)</f>
        <v>35.41083</v>
      </c>
      <c r="G5948" s="21" t="str">
        <f aca="false">IF(F5948&lt;Einstellungen!$B$5,"ja","nein")</f>
        <v>nein</v>
      </c>
      <c r="H5948" s="21" t="s">
        <v>21</v>
      </c>
      <c r="I5948" s="29" t="n">
        <f aca="false">INDEX(Einstellungen!$B$27:$B$50,19)</f>
        <v>1.35</v>
      </c>
      <c r="J5948" s="29" t="n">
        <f aca="false">F5948*I5948</f>
        <v>47.8046205</v>
      </c>
    </row>
    <row r="5949" customFormat="false" ht="15" hidden="false" customHeight="false" outlineLevel="0" collapsed="false">
      <c r="A5949" s="28" t="n">
        <v>45828</v>
      </c>
      <c r="B5949" s="21" t="s">
        <v>131</v>
      </c>
      <c r="C5949" s="21" t="s">
        <v>137</v>
      </c>
      <c r="D5949" s="29" t="n">
        <v>136.13</v>
      </c>
      <c r="E5949" s="29" t="n">
        <f aca="false">D5949/10</f>
        <v>13.613</v>
      </c>
      <c r="F5949" s="29" t="n">
        <f aca="false">(E5949+Einstellungen!$B$20)*(1+Einstellungen!$B$10)</f>
        <v>38.40011</v>
      </c>
      <c r="G5949" s="21" t="str">
        <f aca="false">IF(F5949&lt;Einstellungen!$B$5,"ja","nein")</f>
        <v>nein</v>
      </c>
      <c r="H5949" s="21" t="s">
        <v>21</v>
      </c>
      <c r="I5949" s="29" t="n">
        <f aca="false">INDEX(Einstellungen!$B$27:$B$50,20)</f>
        <v>1.45</v>
      </c>
      <c r="J5949" s="29" t="n">
        <f aca="false">F5949*I5949</f>
        <v>55.6801595</v>
      </c>
    </row>
    <row r="5950" customFormat="false" ht="15" hidden="false" customHeight="false" outlineLevel="0" collapsed="false">
      <c r="A5950" s="28" t="n">
        <v>45828</v>
      </c>
      <c r="B5950" s="21" t="s">
        <v>132</v>
      </c>
      <c r="C5950" s="21" t="s">
        <v>137</v>
      </c>
      <c r="D5950" s="29" t="n">
        <v>201.29</v>
      </c>
      <c r="E5950" s="29" t="n">
        <f aca="false">D5950/10</f>
        <v>20.129</v>
      </c>
      <c r="F5950" s="29" t="n">
        <f aca="false">(E5950+Einstellungen!$B$20)*(1+Einstellungen!$B$10)</f>
        <v>46.15415</v>
      </c>
      <c r="G5950" s="21" t="str">
        <f aca="false">IF(F5950&lt;Einstellungen!$B$5,"ja","nein")</f>
        <v>nein</v>
      </c>
      <c r="H5950" s="21" t="s">
        <v>21</v>
      </c>
      <c r="I5950" s="29" t="n">
        <f aca="false">INDEX(Einstellungen!$B$27:$B$50,21)</f>
        <v>1.4</v>
      </c>
      <c r="J5950" s="29" t="n">
        <f aca="false">F5950*I5950</f>
        <v>64.61581</v>
      </c>
    </row>
    <row r="5951" customFormat="false" ht="15" hidden="false" customHeight="false" outlineLevel="0" collapsed="false">
      <c r="A5951" s="28" t="n">
        <v>45828</v>
      </c>
      <c r="B5951" s="21" t="s">
        <v>133</v>
      </c>
      <c r="C5951" s="21" t="s">
        <v>137</v>
      </c>
      <c r="D5951" s="29" t="n">
        <v>178.63</v>
      </c>
      <c r="E5951" s="29" t="n">
        <f aca="false">D5951/10</f>
        <v>17.863</v>
      </c>
      <c r="F5951" s="29" t="n">
        <f aca="false">(E5951+Einstellungen!$B$20)*(1+Einstellungen!$B$10)</f>
        <v>43.45761</v>
      </c>
      <c r="G5951" s="21" t="str">
        <f aca="false">IF(F5951&lt;Einstellungen!$B$5,"ja","nein")</f>
        <v>nein</v>
      </c>
      <c r="H5951" s="21" t="s">
        <v>21</v>
      </c>
      <c r="I5951" s="29" t="n">
        <f aca="false">INDEX(Einstellungen!$B$27:$B$50,22)</f>
        <v>1.25</v>
      </c>
      <c r="J5951" s="29" t="n">
        <f aca="false">F5951*I5951</f>
        <v>54.3220125</v>
      </c>
    </row>
    <row r="5952" customFormat="false" ht="15" hidden="false" customHeight="false" outlineLevel="0" collapsed="false">
      <c r="A5952" s="28" t="n">
        <v>45828</v>
      </c>
      <c r="B5952" s="21" t="s">
        <v>134</v>
      </c>
      <c r="C5952" s="21" t="s">
        <v>137</v>
      </c>
      <c r="D5952" s="29" t="n">
        <v>137.05</v>
      </c>
      <c r="E5952" s="29" t="n">
        <f aca="false">D5952/10</f>
        <v>13.705</v>
      </c>
      <c r="F5952" s="29" t="n">
        <f aca="false">(E5952+Einstellungen!$B$20)*(1+Einstellungen!$B$10)</f>
        <v>38.50959</v>
      </c>
      <c r="G5952" s="21" t="str">
        <f aca="false">IF(F5952&lt;Einstellungen!$B$5,"ja","nein")</f>
        <v>nein</v>
      </c>
      <c r="H5952" s="21" t="s">
        <v>21</v>
      </c>
      <c r="I5952" s="29" t="n">
        <f aca="false">INDEX(Einstellungen!$B$27:$B$50,23)</f>
        <v>1.05</v>
      </c>
      <c r="J5952" s="29" t="n">
        <f aca="false">F5952*I5952</f>
        <v>40.4350695</v>
      </c>
    </row>
    <row r="5953" customFormat="false" ht="15" hidden="false" customHeight="false" outlineLevel="0" collapsed="false">
      <c r="A5953" s="28" t="n">
        <v>45828</v>
      </c>
      <c r="B5953" s="21" t="s">
        <v>135</v>
      </c>
      <c r="C5953" s="21" t="s">
        <v>137</v>
      </c>
      <c r="D5953" s="29" t="n">
        <v>121.38</v>
      </c>
      <c r="E5953" s="29" t="n">
        <f aca="false">D5953/10</f>
        <v>12.138</v>
      </c>
      <c r="F5953" s="29" t="n">
        <f aca="false">(E5953+Einstellungen!$B$20)*(1+Einstellungen!$B$10)</f>
        <v>36.64486</v>
      </c>
      <c r="G5953" s="21" t="str">
        <f aca="false">IF(F5953&lt;Einstellungen!$B$5,"ja","nein")</f>
        <v>nein</v>
      </c>
      <c r="H5953" s="21" t="s">
        <v>21</v>
      </c>
      <c r="I5953" s="29" t="n">
        <f aca="false">INDEX(Einstellungen!$B$27:$B$50,24)</f>
        <v>0.8</v>
      </c>
      <c r="J5953" s="29" t="n">
        <f aca="false">F5953*I5953</f>
        <v>29.315888</v>
      </c>
    </row>
    <row r="5954" customFormat="false" ht="15" hidden="false" customHeight="false" outlineLevel="0" collapsed="false">
      <c r="A5954" s="28" t="n">
        <v>45829</v>
      </c>
      <c r="B5954" s="21" t="s">
        <v>111</v>
      </c>
      <c r="C5954" s="21" t="s">
        <v>138</v>
      </c>
      <c r="D5954" s="29" t="n">
        <v>118.52</v>
      </c>
      <c r="E5954" s="29" t="n">
        <f aca="false">D5954/10</f>
        <v>11.852</v>
      </c>
      <c r="F5954" s="29" t="n">
        <f aca="false">(E5954+Einstellungen!$B$20)*(1+Einstellungen!$B$10)</f>
        <v>36.30452</v>
      </c>
      <c r="G5954" s="21" t="str">
        <f aca="false">IF(F5954&lt;Einstellungen!$B$5,"ja","nein")</f>
        <v>nein</v>
      </c>
      <c r="H5954" s="21" t="s">
        <v>21</v>
      </c>
      <c r="I5954" s="29" t="n">
        <f aca="false">INDEX(Einstellungen!$B$27:$B$50,1)</f>
        <v>0.6</v>
      </c>
      <c r="J5954" s="29" t="n">
        <f aca="false">F5954*I5954</f>
        <v>21.782712</v>
      </c>
    </row>
    <row r="5955" customFormat="false" ht="15" hidden="false" customHeight="false" outlineLevel="0" collapsed="false">
      <c r="A5955" s="28" t="n">
        <v>45829</v>
      </c>
      <c r="B5955" s="21" t="s">
        <v>113</v>
      </c>
      <c r="C5955" s="21" t="s">
        <v>138</v>
      </c>
      <c r="D5955" s="29" t="n">
        <v>110.48</v>
      </c>
      <c r="E5955" s="29" t="n">
        <f aca="false">D5955/10</f>
        <v>11.048</v>
      </c>
      <c r="F5955" s="29" t="n">
        <f aca="false">(E5955+Einstellungen!$B$20)*(1+Einstellungen!$B$10)</f>
        <v>35.34776</v>
      </c>
      <c r="G5955" s="21" t="str">
        <f aca="false">IF(F5955&lt;Einstellungen!$B$5,"ja","nein")</f>
        <v>nein</v>
      </c>
      <c r="H5955" s="21" t="s">
        <v>21</v>
      </c>
      <c r="I5955" s="29" t="n">
        <f aca="false">INDEX(Einstellungen!$B$27:$B$50,2)</f>
        <v>0.5</v>
      </c>
      <c r="J5955" s="29" t="n">
        <f aca="false">F5955*I5955</f>
        <v>17.67388</v>
      </c>
    </row>
    <row r="5956" customFormat="false" ht="15" hidden="false" customHeight="false" outlineLevel="0" collapsed="false">
      <c r="A5956" s="28" t="n">
        <v>45829</v>
      </c>
      <c r="B5956" s="21" t="s">
        <v>114</v>
      </c>
      <c r="C5956" s="21" t="s">
        <v>138</v>
      </c>
      <c r="D5956" s="29" t="n">
        <v>108.15</v>
      </c>
      <c r="E5956" s="29" t="n">
        <f aca="false">D5956/10</f>
        <v>10.815</v>
      </c>
      <c r="F5956" s="29" t="n">
        <f aca="false">(E5956+Einstellungen!$B$20)*(1+Einstellungen!$B$10)</f>
        <v>35.07049</v>
      </c>
      <c r="G5956" s="21" t="str">
        <f aca="false">IF(F5956&lt;Einstellungen!$B$5,"ja","nein")</f>
        <v>nein</v>
      </c>
      <c r="H5956" s="21" t="s">
        <v>21</v>
      </c>
      <c r="I5956" s="29" t="n">
        <f aca="false">INDEX(Einstellungen!$B$27:$B$50,3)</f>
        <v>0.45</v>
      </c>
      <c r="J5956" s="29" t="n">
        <f aca="false">F5956*I5956</f>
        <v>15.7817205</v>
      </c>
    </row>
    <row r="5957" customFormat="false" ht="15" hidden="false" customHeight="false" outlineLevel="0" collapsed="false">
      <c r="A5957" s="28" t="n">
        <v>45829</v>
      </c>
      <c r="B5957" s="21" t="s">
        <v>115</v>
      </c>
      <c r="C5957" s="21" t="s">
        <v>138</v>
      </c>
      <c r="D5957" s="29" t="n">
        <v>106.76</v>
      </c>
      <c r="E5957" s="29" t="n">
        <f aca="false">D5957/10</f>
        <v>10.676</v>
      </c>
      <c r="F5957" s="29" t="n">
        <f aca="false">(E5957+Einstellungen!$B$20)*(1+Einstellungen!$B$10)</f>
        <v>34.90508</v>
      </c>
      <c r="G5957" s="21" t="str">
        <f aca="false">IF(F5957&lt;Einstellungen!$B$5,"ja","nein")</f>
        <v>nein</v>
      </c>
      <c r="H5957" s="21" t="s">
        <v>21</v>
      </c>
      <c r="I5957" s="29" t="n">
        <f aca="false">INDEX(Einstellungen!$B$27:$B$50,4)</f>
        <v>0.45</v>
      </c>
      <c r="J5957" s="29" t="n">
        <f aca="false">F5957*I5957</f>
        <v>15.707286</v>
      </c>
    </row>
    <row r="5958" customFormat="false" ht="15" hidden="false" customHeight="false" outlineLevel="0" collapsed="false">
      <c r="A5958" s="28" t="n">
        <v>45829</v>
      </c>
      <c r="B5958" s="21" t="s">
        <v>116</v>
      </c>
      <c r="C5958" s="21" t="s">
        <v>138</v>
      </c>
      <c r="D5958" s="29" t="n">
        <v>109.1</v>
      </c>
      <c r="E5958" s="29" t="n">
        <f aca="false">D5958/10</f>
        <v>10.91</v>
      </c>
      <c r="F5958" s="29" t="n">
        <f aca="false">(E5958+Einstellungen!$B$20)*(1+Einstellungen!$B$10)</f>
        <v>35.18354</v>
      </c>
      <c r="G5958" s="21" t="str">
        <f aca="false">IF(F5958&lt;Einstellungen!$B$5,"ja","nein")</f>
        <v>nein</v>
      </c>
      <c r="H5958" s="21" t="s">
        <v>21</v>
      </c>
      <c r="I5958" s="29" t="n">
        <f aca="false">INDEX(Einstellungen!$B$27:$B$50,5)</f>
        <v>0.45</v>
      </c>
      <c r="J5958" s="29" t="n">
        <f aca="false">F5958*I5958</f>
        <v>15.832593</v>
      </c>
    </row>
    <row r="5959" customFormat="false" ht="15" hidden="false" customHeight="false" outlineLevel="0" collapsed="false">
      <c r="A5959" s="28" t="n">
        <v>45829</v>
      </c>
      <c r="B5959" s="21" t="s">
        <v>117</v>
      </c>
      <c r="C5959" s="21" t="s">
        <v>138</v>
      </c>
      <c r="D5959" s="29" t="n">
        <v>104.45</v>
      </c>
      <c r="E5959" s="29" t="n">
        <f aca="false">D5959/10</f>
        <v>10.445</v>
      </c>
      <c r="F5959" s="29" t="n">
        <f aca="false">(E5959+Einstellungen!$B$20)*(1+Einstellungen!$B$10)</f>
        <v>34.63019</v>
      </c>
      <c r="G5959" s="21" t="str">
        <f aca="false">IF(F5959&lt;Einstellungen!$B$5,"ja","nein")</f>
        <v>nein</v>
      </c>
      <c r="H5959" s="21" t="s">
        <v>21</v>
      </c>
      <c r="I5959" s="29" t="n">
        <f aca="false">INDEX(Einstellungen!$B$27:$B$50,6)</f>
        <v>0.5</v>
      </c>
      <c r="J5959" s="29" t="n">
        <f aca="false">F5959*I5959</f>
        <v>17.315095</v>
      </c>
    </row>
    <row r="5960" customFormat="false" ht="15" hidden="false" customHeight="false" outlineLevel="0" collapsed="false">
      <c r="A5960" s="28" t="n">
        <v>45829</v>
      </c>
      <c r="B5960" s="21" t="s">
        <v>118</v>
      </c>
      <c r="C5960" s="21" t="s">
        <v>138</v>
      </c>
      <c r="D5960" s="29" t="n">
        <v>100.71</v>
      </c>
      <c r="E5960" s="29" t="n">
        <f aca="false">D5960/10</f>
        <v>10.071</v>
      </c>
      <c r="F5960" s="29" t="n">
        <f aca="false">(E5960+Einstellungen!$B$20)*(1+Einstellungen!$B$10)</f>
        <v>34.18513</v>
      </c>
      <c r="G5960" s="21" t="str">
        <f aca="false">IF(F5960&lt;Einstellungen!$B$5,"ja","nein")</f>
        <v>nein</v>
      </c>
      <c r="H5960" s="21" t="s">
        <v>21</v>
      </c>
      <c r="I5960" s="29" t="n">
        <f aca="false">INDEX(Einstellungen!$B$27:$B$50,7)</f>
        <v>0.7</v>
      </c>
      <c r="J5960" s="29" t="n">
        <f aca="false">F5960*I5960</f>
        <v>23.929591</v>
      </c>
    </row>
    <row r="5961" customFormat="false" ht="15" hidden="false" customHeight="false" outlineLevel="0" collapsed="false">
      <c r="A5961" s="28" t="n">
        <v>45829</v>
      </c>
      <c r="B5961" s="21" t="s">
        <v>119</v>
      </c>
      <c r="C5961" s="21" t="s">
        <v>138</v>
      </c>
      <c r="D5961" s="29" t="n">
        <v>90.74</v>
      </c>
      <c r="E5961" s="29" t="n">
        <f aca="false">D5961/10</f>
        <v>9.074</v>
      </c>
      <c r="F5961" s="29" t="n">
        <f aca="false">(E5961+Einstellungen!$B$20)*(1+Einstellungen!$B$10)</f>
        <v>32.9987</v>
      </c>
      <c r="G5961" s="21" t="str">
        <f aca="false">IF(F5961&lt;Einstellungen!$B$5,"ja","nein")</f>
        <v>nein</v>
      </c>
      <c r="H5961" s="21" t="s">
        <v>21</v>
      </c>
      <c r="I5961" s="29" t="n">
        <f aca="false">INDEX(Einstellungen!$B$27:$B$50,8)</f>
        <v>0.95</v>
      </c>
      <c r="J5961" s="29" t="n">
        <f aca="false">F5961*I5961</f>
        <v>31.348765</v>
      </c>
    </row>
    <row r="5962" customFormat="false" ht="15" hidden="false" customHeight="false" outlineLevel="0" collapsed="false">
      <c r="A5962" s="28" t="n">
        <v>45829</v>
      </c>
      <c r="B5962" s="21" t="s">
        <v>120</v>
      </c>
      <c r="C5962" s="21" t="s">
        <v>138</v>
      </c>
      <c r="D5962" s="29" t="n">
        <v>75.93</v>
      </c>
      <c r="E5962" s="29" t="n">
        <f aca="false">D5962/10</f>
        <v>7.593</v>
      </c>
      <c r="F5962" s="29" t="n">
        <f aca="false">(E5962+Einstellungen!$B$20)*(1+Einstellungen!$B$10)</f>
        <v>31.23631</v>
      </c>
      <c r="G5962" s="21" t="str">
        <f aca="false">IF(F5962&lt;Einstellungen!$B$5,"ja","nein")</f>
        <v>nein</v>
      </c>
      <c r="H5962" s="21" t="s">
        <v>21</v>
      </c>
      <c r="I5962" s="29" t="n">
        <f aca="false">INDEX(Einstellungen!$B$27:$B$50,9)</f>
        <v>1.05</v>
      </c>
      <c r="J5962" s="29" t="n">
        <f aca="false">F5962*I5962</f>
        <v>32.7981255</v>
      </c>
    </row>
    <row r="5963" customFormat="false" ht="15" hidden="false" customHeight="false" outlineLevel="0" collapsed="false">
      <c r="A5963" s="28" t="n">
        <v>45829</v>
      </c>
      <c r="B5963" s="21" t="s">
        <v>121</v>
      </c>
      <c r="C5963" s="21" t="s">
        <v>138</v>
      </c>
      <c r="D5963" s="29" t="n">
        <v>23.4</v>
      </c>
      <c r="E5963" s="29" t="n">
        <f aca="false">D5963/10</f>
        <v>2.34</v>
      </c>
      <c r="F5963" s="29" t="n">
        <f aca="false">(E5963+Einstellungen!$B$20)*(1+Einstellungen!$B$10)</f>
        <v>24.98524</v>
      </c>
      <c r="G5963" s="21" t="str">
        <f aca="false">IF(F5963&lt;Einstellungen!$B$5,"ja","nein")</f>
        <v>ja</v>
      </c>
      <c r="H5963" s="21" t="s">
        <v>21</v>
      </c>
      <c r="I5963" s="29" t="n">
        <f aca="false">INDEX(Einstellungen!$B$27:$B$50,10)</f>
        <v>1.05</v>
      </c>
      <c r="J5963" s="29" t="n">
        <f aca="false">F5963*I5963</f>
        <v>26.234502</v>
      </c>
    </row>
    <row r="5964" customFormat="false" ht="15" hidden="false" customHeight="false" outlineLevel="0" collapsed="false">
      <c r="A5964" s="28" t="n">
        <v>45829</v>
      </c>
      <c r="B5964" s="21" t="s">
        <v>122</v>
      </c>
      <c r="C5964" s="21" t="s">
        <v>138</v>
      </c>
      <c r="D5964" s="29" t="n">
        <v>0.19</v>
      </c>
      <c r="E5964" s="29" t="n">
        <f aca="false">D5964/10</f>
        <v>0.019</v>
      </c>
      <c r="F5964" s="29" t="n">
        <f aca="false">(E5964+Einstellungen!$B$20)*(1+Einstellungen!$B$10)</f>
        <v>22.22325</v>
      </c>
      <c r="G5964" s="21" t="str">
        <f aca="false">IF(F5964&lt;Einstellungen!$B$5,"ja","nein")</f>
        <v>ja</v>
      </c>
      <c r="H5964" s="21" t="s">
        <v>21</v>
      </c>
      <c r="I5964" s="29" t="n">
        <f aca="false">INDEX(Einstellungen!$B$27:$B$50,11)</f>
        <v>1.05</v>
      </c>
      <c r="J5964" s="29" t="n">
        <f aca="false">F5964*I5964</f>
        <v>23.3344125</v>
      </c>
    </row>
    <row r="5965" customFormat="false" ht="15" hidden="false" customHeight="false" outlineLevel="0" collapsed="false">
      <c r="A5965" s="28" t="n">
        <v>45829</v>
      </c>
      <c r="B5965" s="21" t="s">
        <v>123</v>
      </c>
      <c r="C5965" s="21" t="s">
        <v>138</v>
      </c>
      <c r="D5965" s="29" t="n">
        <v>-2.01</v>
      </c>
      <c r="E5965" s="29" t="n">
        <f aca="false">D5965/10</f>
        <v>-0.201</v>
      </c>
      <c r="F5965" s="29" t="n">
        <f aca="false">(E5965+Einstellungen!$B$20)*(1+Einstellungen!$B$10)</f>
        <v>21.96145</v>
      </c>
      <c r="G5965" s="21" t="str">
        <f aca="false">IF(F5965&lt;Einstellungen!$B$5,"ja","nein")</f>
        <v>ja</v>
      </c>
      <c r="H5965" s="21" t="s">
        <v>21</v>
      </c>
      <c r="I5965" s="29" t="n">
        <f aca="false">INDEX(Einstellungen!$B$27:$B$50,12)</f>
        <v>1.1</v>
      </c>
      <c r="J5965" s="29" t="n">
        <f aca="false">F5965*I5965</f>
        <v>24.157595</v>
      </c>
    </row>
    <row r="5966" customFormat="false" ht="15" hidden="false" customHeight="false" outlineLevel="0" collapsed="false">
      <c r="A5966" s="28" t="n">
        <v>45829</v>
      </c>
      <c r="B5966" s="21" t="s">
        <v>124</v>
      </c>
      <c r="C5966" s="21" t="s">
        <v>138</v>
      </c>
      <c r="D5966" s="29" t="n">
        <v>-13.96</v>
      </c>
      <c r="E5966" s="29" t="n">
        <f aca="false">D5966/10</f>
        <v>-1.396</v>
      </c>
      <c r="F5966" s="29" t="n">
        <f aca="false">(E5966+Einstellungen!$B$20)*(1+Einstellungen!$B$10)</f>
        <v>20.5394</v>
      </c>
      <c r="G5966" s="21" t="str">
        <f aca="false">IF(F5966&lt;Einstellungen!$B$5,"ja","nein")</f>
        <v>ja</v>
      </c>
      <c r="H5966" s="21" t="s">
        <v>21</v>
      </c>
      <c r="I5966" s="29" t="n">
        <f aca="false">INDEX(Einstellungen!$B$27:$B$50,13)</f>
        <v>1.2</v>
      </c>
      <c r="J5966" s="29" t="n">
        <f aca="false">F5966*I5966</f>
        <v>24.64728</v>
      </c>
    </row>
    <row r="5967" customFormat="false" ht="15" hidden="false" customHeight="false" outlineLevel="0" collapsed="false">
      <c r="A5967" s="28" t="n">
        <v>45829</v>
      </c>
      <c r="B5967" s="21" t="s">
        <v>125</v>
      </c>
      <c r="C5967" s="21" t="s">
        <v>138</v>
      </c>
      <c r="D5967" s="29" t="n">
        <v>-29.98</v>
      </c>
      <c r="E5967" s="29" t="n">
        <f aca="false">D5967/10</f>
        <v>-2.998</v>
      </c>
      <c r="F5967" s="29" t="n">
        <f aca="false">(E5967+Einstellungen!$B$20)*(1+Einstellungen!$B$10)</f>
        <v>18.63302</v>
      </c>
      <c r="G5967" s="21" t="str">
        <f aca="false">IF(F5967&lt;Einstellungen!$B$5,"ja","nein")</f>
        <v>ja</v>
      </c>
      <c r="H5967" s="21" t="s">
        <v>21</v>
      </c>
      <c r="I5967" s="29" t="n">
        <f aca="false">INDEX(Einstellungen!$B$27:$B$50,14)</f>
        <v>1.15</v>
      </c>
      <c r="J5967" s="29" t="n">
        <f aca="false">F5967*I5967</f>
        <v>21.427973</v>
      </c>
    </row>
    <row r="5968" customFormat="false" ht="15" hidden="false" customHeight="false" outlineLevel="0" collapsed="false">
      <c r="A5968" s="28" t="n">
        <v>45829</v>
      </c>
      <c r="B5968" s="21" t="s">
        <v>126</v>
      </c>
      <c r="C5968" s="21" t="s">
        <v>138</v>
      </c>
      <c r="D5968" s="29" t="n">
        <v>-26.31</v>
      </c>
      <c r="E5968" s="29" t="n">
        <f aca="false">D5968/10</f>
        <v>-2.631</v>
      </c>
      <c r="F5968" s="29" t="n">
        <f aca="false">(E5968+Einstellungen!$B$20)*(1+Einstellungen!$B$10)</f>
        <v>19.06975</v>
      </c>
      <c r="G5968" s="21" t="str">
        <f aca="false">IF(F5968&lt;Einstellungen!$B$5,"ja","nein")</f>
        <v>ja</v>
      </c>
      <c r="H5968" s="21" t="s">
        <v>21</v>
      </c>
      <c r="I5968" s="29" t="n">
        <f aca="false">INDEX(Einstellungen!$B$27:$B$50,15)</f>
        <v>1</v>
      </c>
      <c r="J5968" s="29" t="n">
        <f aca="false">F5968*I5968</f>
        <v>19.06975</v>
      </c>
    </row>
    <row r="5969" customFormat="false" ht="15" hidden="false" customHeight="false" outlineLevel="0" collapsed="false">
      <c r="A5969" s="28" t="n">
        <v>45829</v>
      </c>
      <c r="B5969" s="21" t="s">
        <v>127</v>
      </c>
      <c r="C5969" s="21" t="s">
        <v>138</v>
      </c>
      <c r="D5969" s="29" t="n">
        <v>-4.42</v>
      </c>
      <c r="E5969" s="29" t="n">
        <f aca="false">D5969/10</f>
        <v>-0.442</v>
      </c>
      <c r="F5969" s="29" t="n">
        <f aca="false">(E5969+Einstellungen!$B$20)*(1+Einstellungen!$B$10)</f>
        <v>21.67466</v>
      </c>
      <c r="G5969" s="21" t="str">
        <f aca="false">IF(F5969&lt;Einstellungen!$B$5,"ja","nein")</f>
        <v>ja</v>
      </c>
      <c r="H5969" s="21" t="s">
        <v>21</v>
      </c>
      <c r="I5969" s="29" t="n">
        <f aca="false">INDEX(Einstellungen!$B$27:$B$50,16)</f>
        <v>0.95</v>
      </c>
      <c r="J5969" s="29" t="n">
        <f aca="false">F5969*I5969</f>
        <v>20.590927</v>
      </c>
    </row>
    <row r="5970" customFormat="false" ht="15" hidden="false" customHeight="false" outlineLevel="0" collapsed="false">
      <c r="A5970" s="28" t="n">
        <v>45829</v>
      </c>
      <c r="B5970" s="21" t="s">
        <v>128</v>
      </c>
      <c r="C5970" s="21" t="s">
        <v>138</v>
      </c>
      <c r="D5970" s="29" t="n">
        <v>0.09</v>
      </c>
      <c r="E5970" s="29" t="n">
        <f aca="false">D5970/10</f>
        <v>0.009</v>
      </c>
      <c r="F5970" s="29" t="n">
        <f aca="false">(E5970+Einstellungen!$B$20)*(1+Einstellungen!$B$10)</f>
        <v>22.21135</v>
      </c>
      <c r="G5970" s="21" t="str">
        <f aca="false">IF(F5970&lt;Einstellungen!$B$5,"ja","nein")</f>
        <v>ja</v>
      </c>
      <c r="H5970" s="21" t="s">
        <v>21</v>
      </c>
      <c r="I5970" s="29" t="n">
        <f aca="false">INDEX(Einstellungen!$B$27:$B$50,17)</f>
        <v>0.95</v>
      </c>
      <c r="J5970" s="29" t="n">
        <f aca="false">F5970*I5970</f>
        <v>21.1007825</v>
      </c>
    </row>
    <row r="5971" customFormat="false" ht="15" hidden="false" customHeight="false" outlineLevel="0" collapsed="false">
      <c r="A5971" s="28" t="n">
        <v>45829</v>
      </c>
      <c r="B5971" s="21" t="s">
        <v>129</v>
      </c>
      <c r="C5971" s="21" t="s">
        <v>138</v>
      </c>
      <c r="D5971" s="29" t="n">
        <v>59.99</v>
      </c>
      <c r="E5971" s="29" t="n">
        <f aca="false">D5971/10</f>
        <v>5.999</v>
      </c>
      <c r="F5971" s="29" t="n">
        <f aca="false">(E5971+Einstellungen!$B$20)*(1+Einstellungen!$B$10)</f>
        <v>29.33945</v>
      </c>
      <c r="G5971" s="21" t="str">
        <f aca="false">IF(F5971&lt;Einstellungen!$B$5,"ja","nein")</f>
        <v>nein</v>
      </c>
      <c r="H5971" s="21" t="s">
        <v>21</v>
      </c>
      <c r="I5971" s="29" t="n">
        <f aca="false">INDEX(Einstellungen!$B$27:$B$50,18)</f>
        <v>1.1</v>
      </c>
      <c r="J5971" s="29" t="n">
        <f aca="false">F5971*I5971</f>
        <v>32.273395</v>
      </c>
    </row>
    <row r="5972" customFormat="false" ht="15" hidden="false" customHeight="false" outlineLevel="0" collapsed="false">
      <c r="A5972" s="28" t="n">
        <v>45829</v>
      </c>
      <c r="B5972" s="21" t="s">
        <v>130</v>
      </c>
      <c r="C5972" s="21" t="s">
        <v>138</v>
      </c>
      <c r="D5972" s="29" t="n">
        <v>100.95</v>
      </c>
      <c r="E5972" s="29" t="n">
        <f aca="false">D5972/10</f>
        <v>10.095</v>
      </c>
      <c r="F5972" s="29" t="n">
        <f aca="false">(E5972+Einstellungen!$B$20)*(1+Einstellungen!$B$10)</f>
        <v>34.21369</v>
      </c>
      <c r="G5972" s="21" t="str">
        <f aca="false">IF(F5972&lt;Einstellungen!$B$5,"ja","nein")</f>
        <v>nein</v>
      </c>
      <c r="H5972" s="21" t="s">
        <v>21</v>
      </c>
      <c r="I5972" s="29" t="n">
        <f aca="false">INDEX(Einstellungen!$B$27:$B$50,19)</f>
        <v>1.35</v>
      </c>
      <c r="J5972" s="29" t="n">
        <f aca="false">F5972*I5972</f>
        <v>46.1884815</v>
      </c>
    </row>
    <row r="5973" customFormat="false" ht="15" hidden="false" customHeight="false" outlineLevel="0" collapsed="false">
      <c r="A5973" s="28" t="n">
        <v>45829</v>
      </c>
      <c r="B5973" s="21" t="s">
        <v>131</v>
      </c>
      <c r="C5973" s="21" t="s">
        <v>138</v>
      </c>
      <c r="D5973" s="29" t="n">
        <v>127.9</v>
      </c>
      <c r="E5973" s="29" t="n">
        <f aca="false">D5973/10</f>
        <v>12.79</v>
      </c>
      <c r="F5973" s="29" t="n">
        <f aca="false">(E5973+Einstellungen!$B$20)*(1+Einstellungen!$B$10)</f>
        <v>37.42074</v>
      </c>
      <c r="G5973" s="21" t="str">
        <f aca="false">IF(F5973&lt;Einstellungen!$B$5,"ja","nein")</f>
        <v>nein</v>
      </c>
      <c r="H5973" s="21" t="s">
        <v>21</v>
      </c>
      <c r="I5973" s="29" t="n">
        <f aca="false">INDEX(Einstellungen!$B$27:$B$50,20)</f>
        <v>1.45</v>
      </c>
      <c r="J5973" s="29" t="n">
        <f aca="false">F5973*I5973</f>
        <v>54.260073</v>
      </c>
    </row>
    <row r="5974" customFormat="false" ht="15" hidden="false" customHeight="false" outlineLevel="0" collapsed="false">
      <c r="A5974" s="28" t="n">
        <v>45829</v>
      </c>
      <c r="B5974" s="21" t="s">
        <v>132</v>
      </c>
      <c r="C5974" s="21" t="s">
        <v>138</v>
      </c>
      <c r="D5974" s="29" t="n">
        <v>156.74</v>
      </c>
      <c r="E5974" s="29" t="n">
        <f aca="false">D5974/10</f>
        <v>15.674</v>
      </c>
      <c r="F5974" s="29" t="n">
        <f aca="false">(E5974+Einstellungen!$B$20)*(1+Einstellungen!$B$10)</f>
        <v>40.8527</v>
      </c>
      <c r="G5974" s="21" t="str">
        <f aca="false">IF(F5974&lt;Einstellungen!$B$5,"ja","nein")</f>
        <v>nein</v>
      </c>
      <c r="H5974" s="21" t="s">
        <v>21</v>
      </c>
      <c r="I5974" s="29" t="n">
        <f aca="false">INDEX(Einstellungen!$B$27:$B$50,21)</f>
        <v>1.4</v>
      </c>
      <c r="J5974" s="29" t="n">
        <f aca="false">F5974*I5974</f>
        <v>57.19378</v>
      </c>
    </row>
    <row r="5975" customFormat="false" ht="15" hidden="false" customHeight="false" outlineLevel="0" collapsed="false">
      <c r="A5975" s="28" t="n">
        <v>45829</v>
      </c>
      <c r="B5975" s="21" t="s">
        <v>133</v>
      </c>
      <c r="C5975" s="21" t="s">
        <v>138</v>
      </c>
      <c r="D5975" s="29" t="n">
        <v>165.3</v>
      </c>
      <c r="E5975" s="29" t="n">
        <f aca="false">D5975/10</f>
        <v>16.53</v>
      </c>
      <c r="F5975" s="29" t="n">
        <f aca="false">(E5975+Einstellungen!$B$20)*(1+Einstellungen!$B$10)</f>
        <v>41.87134</v>
      </c>
      <c r="G5975" s="21" t="str">
        <f aca="false">IF(F5975&lt;Einstellungen!$B$5,"ja","nein")</f>
        <v>nein</v>
      </c>
      <c r="H5975" s="21" t="s">
        <v>21</v>
      </c>
      <c r="I5975" s="29" t="n">
        <f aca="false">INDEX(Einstellungen!$B$27:$B$50,22)</f>
        <v>1.25</v>
      </c>
      <c r="J5975" s="29" t="n">
        <f aca="false">F5975*I5975</f>
        <v>52.339175</v>
      </c>
    </row>
    <row r="5976" customFormat="false" ht="15" hidden="false" customHeight="false" outlineLevel="0" collapsed="false">
      <c r="A5976" s="28" t="n">
        <v>45829</v>
      </c>
      <c r="B5976" s="21" t="s">
        <v>134</v>
      </c>
      <c r="C5976" s="21" t="s">
        <v>138</v>
      </c>
      <c r="D5976" s="29" t="n">
        <v>140.78</v>
      </c>
      <c r="E5976" s="29" t="n">
        <f aca="false">D5976/10</f>
        <v>14.078</v>
      </c>
      <c r="F5976" s="29" t="n">
        <f aca="false">(E5976+Einstellungen!$B$20)*(1+Einstellungen!$B$10)</f>
        <v>38.95346</v>
      </c>
      <c r="G5976" s="21" t="str">
        <f aca="false">IF(F5976&lt;Einstellungen!$B$5,"ja","nein")</f>
        <v>nein</v>
      </c>
      <c r="H5976" s="21" t="s">
        <v>21</v>
      </c>
      <c r="I5976" s="29" t="n">
        <f aca="false">INDEX(Einstellungen!$B$27:$B$50,23)</f>
        <v>1.05</v>
      </c>
      <c r="J5976" s="29" t="n">
        <f aca="false">F5976*I5976</f>
        <v>40.901133</v>
      </c>
    </row>
    <row r="5977" customFormat="false" ht="15" hidden="false" customHeight="false" outlineLevel="0" collapsed="false">
      <c r="A5977" s="28" t="n">
        <v>45829</v>
      </c>
      <c r="B5977" s="21" t="s">
        <v>135</v>
      </c>
      <c r="C5977" s="21" t="s">
        <v>138</v>
      </c>
      <c r="D5977" s="29" t="n">
        <v>119.2</v>
      </c>
      <c r="E5977" s="29" t="n">
        <f aca="false">D5977/10</f>
        <v>11.92</v>
      </c>
      <c r="F5977" s="29" t="n">
        <f aca="false">(E5977+Einstellungen!$B$20)*(1+Einstellungen!$B$10)</f>
        <v>36.38544</v>
      </c>
      <c r="G5977" s="21" t="str">
        <f aca="false">IF(F5977&lt;Einstellungen!$B$5,"ja","nein")</f>
        <v>nein</v>
      </c>
      <c r="H5977" s="21" t="s">
        <v>21</v>
      </c>
      <c r="I5977" s="29" t="n">
        <f aca="false">INDEX(Einstellungen!$B$27:$B$50,24)</f>
        <v>0.8</v>
      </c>
      <c r="J5977" s="29" t="n">
        <f aca="false">F5977*I5977</f>
        <v>29.108352</v>
      </c>
    </row>
    <row r="5978" customFormat="false" ht="15" hidden="false" customHeight="false" outlineLevel="0" collapsed="false">
      <c r="A5978" s="28" t="n">
        <v>45830</v>
      </c>
      <c r="B5978" s="21" t="s">
        <v>111</v>
      </c>
      <c r="C5978" s="21" t="s">
        <v>139</v>
      </c>
      <c r="D5978" s="29" t="n">
        <v>108.15</v>
      </c>
      <c r="E5978" s="29" t="n">
        <f aca="false">D5978/10</f>
        <v>10.815</v>
      </c>
      <c r="F5978" s="29" t="n">
        <f aca="false">(E5978+Einstellungen!$B$20)*(1+Einstellungen!$B$10)</f>
        <v>35.07049</v>
      </c>
      <c r="G5978" s="21" t="str">
        <f aca="false">IF(F5978&lt;Einstellungen!$B$5,"ja","nein")</f>
        <v>nein</v>
      </c>
      <c r="H5978" s="21" t="s">
        <v>21</v>
      </c>
      <c r="I5978" s="29" t="n">
        <f aca="false">INDEX(Einstellungen!$B$27:$B$50,1)</f>
        <v>0.6</v>
      </c>
      <c r="J5978" s="29" t="n">
        <f aca="false">F5978*I5978</f>
        <v>21.042294</v>
      </c>
    </row>
    <row r="5979" customFormat="false" ht="15" hidden="false" customHeight="false" outlineLevel="0" collapsed="false">
      <c r="A5979" s="28" t="n">
        <v>45830</v>
      </c>
      <c r="B5979" s="21" t="s">
        <v>113</v>
      </c>
      <c r="C5979" s="21" t="s">
        <v>139</v>
      </c>
      <c r="D5979" s="29" t="n">
        <v>101.07</v>
      </c>
      <c r="E5979" s="29" t="n">
        <f aca="false">D5979/10</f>
        <v>10.107</v>
      </c>
      <c r="F5979" s="29" t="n">
        <f aca="false">(E5979+Einstellungen!$B$20)*(1+Einstellungen!$B$10)</f>
        <v>34.22797</v>
      </c>
      <c r="G5979" s="21" t="str">
        <f aca="false">IF(F5979&lt;Einstellungen!$B$5,"ja","nein")</f>
        <v>nein</v>
      </c>
      <c r="H5979" s="21" t="s">
        <v>21</v>
      </c>
      <c r="I5979" s="29" t="n">
        <f aca="false">INDEX(Einstellungen!$B$27:$B$50,2)</f>
        <v>0.5</v>
      </c>
      <c r="J5979" s="29" t="n">
        <f aca="false">F5979*I5979</f>
        <v>17.113985</v>
      </c>
    </row>
    <row r="5980" customFormat="false" ht="15" hidden="false" customHeight="false" outlineLevel="0" collapsed="false">
      <c r="A5980" s="28" t="n">
        <v>45830</v>
      </c>
      <c r="B5980" s="21" t="s">
        <v>114</v>
      </c>
      <c r="C5980" s="21" t="s">
        <v>139</v>
      </c>
      <c r="D5980" s="29" t="n">
        <v>97.46</v>
      </c>
      <c r="E5980" s="29" t="n">
        <f aca="false">D5980/10</f>
        <v>9.746</v>
      </c>
      <c r="F5980" s="29" t="n">
        <f aca="false">(E5980+Einstellungen!$B$20)*(1+Einstellungen!$B$10)</f>
        <v>33.79838</v>
      </c>
      <c r="G5980" s="21" t="str">
        <f aca="false">IF(F5980&lt;Einstellungen!$B$5,"ja","nein")</f>
        <v>nein</v>
      </c>
      <c r="H5980" s="21" t="s">
        <v>21</v>
      </c>
      <c r="I5980" s="29" t="n">
        <f aca="false">INDEX(Einstellungen!$B$27:$B$50,3)</f>
        <v>0.45</v>
      </c>
      <c r="J5980" s="29" t="n">
        <f aca="false">F5980*I5980</f>
        <v>15.209271</v>
      </c>
    </row>
    <row r="5981" customFormat="false" ht="15" hidden="false" customHeight="false" outlineLevel="0" collapsed="false">
      <c r="A5981" s="28" t="n">
        <v>45830</v>
      </c>
      <c r="B5981" s="21" t="s">
        <v>115</v>
      </c>
      <c r="C5981" s="21" t="s">
        <v>139</v>
      </c>
      <c r="D5981" s="29" t="n">
        <v>92.12</v>
      </c>
      <c r="E5981" s="29" t="n">
        <f aca="false">D5981/10</f>
        <v>9.212</v>
      </c>
      <c r="F5981" s="29" t="n">
        <f aca="false">(E5981+Einstellungen!$B$20)*(1+Einstellungen!$B$10)</f>
        <v>33.16292</v>
      </c>
      <c r="G5981" s="21" t="str">
        <f aca="false">IF(F5981&lt;Einstellungen!$B$5,"ja","nein")</f>
        <v>nein</v>
      </c>
      <c r="H5981" s="21" t="s">
        <v>21</v>
      </c>
      <c r="I5981" s="29" t="n">
        <f aca="false">INDEX(Einstellungen!$B$27:$B$50,4)</f>
        <v>0.45</v>
      </c>
      <c r="J5981" s="29" t="n">
        <f aca="false">F5981*I5981</f>
        <v>14.923314</v>
      </c>
    </row>
    <row r="5982" customFormat="false" ht="15" hidden="false" customHeight="false" outlineLevel="0" collapsed="false">
      <c r="A5982" s="28" t="n">
        <v>45830</v>
      </c>
      <c r="B5982" s="21" t="s">
        <v>116</v>
      </c>
      <c r="C5982" s="21" t="s">
        <v>139</v>
      </c>
      <c r="D5982" s="29" t="n">
        <v>89.69</v>
      </c>
      <c r="E5982" s="29" t="n">
        <f aca="false">D5982/10</f>
        <v>8.969</v>
      </c>
      <c r="F5982" s="29" t="n">
        <f aca="false">(E5982+Einstellungen!$B$20)*(1+Einstellungen!$B$10)</f>
        <v>32.87375</v>
      </c>
      <c r="G5982" s="21" t="str">
        <f aca="false">IF(F5982&lt;Einstellungen!$B$5,"ja","nein")</f>
        <v>nein</v>
      </c>
      <c r="H5982" s="21" t="s">
        <v>21</v>
      </c>
      <c r="I5982" s="29" t="n">
        <f aca="false">INDEX(Einstellungen!$B$27:$B$50,5)</f>
        <v>0.45</v>
      </c>
      <c r="J5982" s="29" t="n">
        <f aca="false">F5982*I5982</f>
        <v>14.7931875</v>
      </c>
    </row>
    <row r="5983" customFormat="false" ht="15" hidden="false" customHeight="false" outlineLevel="0" collapsed="false">
      <c r="A5983" s="28" t="n">
        <v>45830</v>
      </c>
      <c r="B5983" s="21" t="s">
        <v>117</v>
      </c>
      <c r="C5983" s="21" t="s">
        <v>139</v>
      </c>
      <c r="D5983" s="29" t="n">
        <v>87.95</v>
      </c>
      <c r="E5983" s="29" t="n">
        <f aca="false">D5983/10</f>
        <v>8.795</v>
      </c>
      <c r="F5983" s="29" t="n">
        <f aca="false">(E5983+Einstellungen!$B$20)*(1+Einstellungen!$B$10)</f>
        <v>32.66669</v>
      </c>
      <c r="G5983" s="21" t="str">
        <f aca="false">IF(F5983&lt;Einstellungen!$B$5,"ja","nein")</f>
        <v>nein</v>
      </c>
      <c r="H5983" s="21" t="s">
        <v>21</v>
      </c>
      <c r="I5983" s="29" t="n">
        <f aca="false">INDEX(Einstellungen!$B$27:$B$50,6)</f>
        <v>0.5</v>
      </c>
      <c r="J5983" s="29" t="n">
        <f aca="false">F5983*I5983</f>
        <v>16.333345</v>
      </c>
    </row>
    <row r="5984" customFormat="false" ht="15" hidden="false" customHeight="false" outlineLevel="0" collapsed="false">
      <c r="A5984" s="28" t="n">
        <v>45830</v>
      </c>
      <c r="B5984" s="21" t="s">
        <v>118</v>
      </c>
      <c r="C5984" s="21" t="s">
        <v>139</v>
      </c>
      <c r="D5984" s="29" t="n">
        <v>71.98</v>
      </c>
      <c r="E5984" s="29" t="n">
        <f aca="false">D5984/10</f>
        <v>7.198</v>
      </c>
      <c r="F5984" s="29" t="n">
        <f aca="false">(E5984+Einstellungen!$B$20)*(1+Einstellungen!$B$10)</f>
        <v>30.76626</v>
      </c>
      <c r="G5984" s="21" t="str">
        <f aca="false">IF(F5984&lt;Einstellungen!$B$5,"ja","nein")</f>
        <v>nein</v>
      </c>
      <c r="H5984" s="21" t="s">
        <v>21</v>
      </c>
      <c r="I5984" s="29" t="n">
        <f aca="false">INDEX(Einstellungen!$B$27:$B$50,7)</f>
        <v>0.7</v>
      </c>
      <c r="J5984" s="29" t="n">
        <f aca="false">F5984*I5984</f>
        <v>21.536382</v>
      </c>
    </row>
    <row r="5985" customFormat="false" ht="15" hidden="false" customHeight="false" outlineLevel="0" collapsed="false">
      <c r="A5985" s="28" t="n">
        <v>45830</v>
      </c>
      <c r="B5985" s="21" t="s">
        <v>119</v>
      </c>
      <c r="C5985" s="21" t="s">
        <v>139</v>
      </c>
      <c r="D5985" s="29" t="n">
        <v>26.44</v>
      </c>
      <c r="E5985" s="29" t="n">
        <f aca="false">D5985/10</f>
        <v>2.644</v>
      </c>
      <c r="F5985" s="29" t="n">
        <f aca="false">(E5985+Einstellungen!$B$20)*(1+Einstellungen!$B$10)</f>
        <v>25.347</v>
      </c>
      <c r="G5985" s="21" t="str">
        <f aca="false">IF(F5985&lt;Einstellungen!$B$5,"ja","nein")</f>
        <v>ja</v>
      </c>
      <c r="H5985" s="21" t="s">
        <v>21</v>
      </c>
      <c r="I5985" s="29" t="n">
        <f aca="false">INDEX(Einstellungen!$B$27:$B$50,8)</f>
        <v>0.95</v>
      </c>
      <c r="J5985" s="29" t="n">
        <f aca="false">F5985*I5985</f>
        <v>24.07965</v>
      </c>
    </row>
    <row r="5986" customFormat="false" ht="15" hidden="false" customHeight="false" outlineLevel="0" collapsed="false">
      <c r="A5986" s="28" t="n">
        <v>45830</v>
      </c>
      <c r="B5986" s="21" t="s">
        <v>120</v>
      </c>
      <c r="C5986" s="21" t="s">
        <v>139</v>
      </c>
      <c r="D5986" s="29" t="n">
        <v>0</v>
      </c>
      <c r="E5986" s="29" t="n">
        <f aca="false">D5986/10</f>
        <v>0</v>
      </c>
      <c r="F5986" s="29" t="n">
        <f aca="false">(E5986+Einstellungen!$B$20)*(1+Einstellungen!$B$10)</f>
        <v>22.20064</v>
      </c>
      <c r="G5986" s="21" t="str">
        <f aca="false">IF(F5986&lt;Einstellungen!$B$5,"ja","nein")</f>
        <v>ja</v>
      </c>
      <c r="H5986" s="21" t="s">
        <v>21</v>
      </c>
      <c r="I5986" s="29" t="n">
        <f aca="false">INDEX(Einstellungen!$B$27:$B$50,9)</f>
        <v>1.05</v>
      </c>
      <c r="J5986" s="29" t="n">
        <f aca="false">F5986*I5986</f>
        <v>23.310672</v>
      </c>
    </row>
    <row r="5987" customFormat="false" ht="15" hidden="false" customHeight="false" outlineLevel="0" collapsed="false">
      <c r="A5987" s="28" t="n">
        <v>45830</v>
      </c>
      <c r="B5987" s="21" t="s">
        <v>121</v>
      </c>
      <c r="C5987" s="21" t="s">
        <v>139</v>
      </c>
      <c r="D5987" s="29" t="n">
        <v>-0.09</v>
      </c>
      <c r="E5987" s="29" t="n">
        <f aca="false">D5987/10</f>
        <v>-0.009</v>
      </c>
      <c r="F5987" s="29" t="n">
        <f aca="false">(E5987+Einstellungen!$B$20)*(1+Einstellungen!$B$10)</f>
        <v>22.18993</v>
      </c>
      <c r="G5987" s="21" t="str">
        <f aca="false">IF(F5987&lt;Einstellungen!$B$5,"ja","nein")</f>
        <v>ja</v>
      </c>
      <c r="H5987" s="21" t="s">
        <v>21</v>
      </c>
      <c r="I5987" s="29" t="n">
        <f aca="false">INDEX(Einstellungen!$B$27:$B$50,10)</f>
        <v>1.05</v>
      </c>
      <c r="J5987" s="29" t="n">
        <f aca="false">F5987*I5987</f>
        <v>23.2994265</v>
      </c>
    </row>
    <row r="5988" customFormat="false" ht="15" hidden="false" customHeight="false" outlineLevel="0" collapsed="false">
      <c r="A5988" s="28" t="n">
        <v>45830</v>
      </c>
      <c r="B5988" s="21" t="s">
        <v>122</v>
      </c>
      <c r="C5988" s="21" t="s">
        <v>139</v>
      </c>
      <c r="D5988" s="29" t="n">
        <v>-11.11</v>
      </c>
      <c r="E5988" s="29" t="n">
        <f aca="false">D5988/10</f>
        <v>-1.111</v>
      </c>
      <c r="F5988" s="29" t="n">
        <f aca="false">(E5988+Einstellungen!$B$20)*(1+Einstellungen!$B$10)</f>
        <v>20.87855</v>
      </c>
      <c r="G5988" s="21" t="str">
        <f aca="false">IF(F5988&lt;Einstellungen!$B$5,"ja","nein")</f>
        <v>ja</v>
      </c>
      <c r="H5988" s="21" t="s">
        <v>21</v>
      </c>
      <c r="I5988" s="29" t="n">
        <f aca="false">INDEX(Einstellungen!$B$27:$B$50,11)</f>
        <v>1.05</v>
      </c>
      <c r="J5988" s="29" t="n">
        <f aca="false">F5988*I5988</f>
        <v>21.9224775</v>
      </c>
    </row>
    <row r="5989" customFormat="false" ht="15" hidden="false" customHeight="false" outlineLevel="0" collapsed="false">
      <c r="A5989" s="28" t="n">
        <v>45830</v>
      </c>
      <c r="B5989" s="21" t="s">
        <v>123</v>
      </c>
      <c r="C5989" s="21" t="s">
        <v>139</v>
      </c>
      <c r="D5989" s="29" t="n">
        <v>-38.56</v>
      </c>
      <c r="E5989" s="29" t="n">
        <f aca="false">D5989/10</f>
        <v>-3.856</v>
      </c>
      <c r="F5989" s="29" t="n">
        <f aca="false">(E5989+Einstellungen!$B$20)*(1+Einstellungen!$B$10)</f>
        <v>17.612</v>
      </c>
      <c r="G5989" s="21" t="str">
        <f aca="false">IF(F5989&lt;Einstellungen!$B$5,"ja","nein")</f>
        <v>ja</v>
      </c>
      <c r="H5989" s="21" t="s">
        <v>21</v>
      </c>
      <c r="I5989" s="29" t="n">
        <f aca="false">INDEX(Einstellungen!$B$27:$B$50,12)</f>
        <v>1.1</v>
      </c>
      <c r="J5989" s="29" t="n">
        <f aca="false">F5989*I5989</f>
        <v>19.3732</v>
      </c>
    </row>
    <row r="5990" customFormat="false" ht="15" hidden="false" customHeight="false" outlineLevel="0" collapsed="false">
      <c r="A5990" s="28" t="n">
        <v>45830</v>
      </c>
      <c r="B5990" s="21" t="s">
        <v>124</v>
      </c>
      <c r="C5990" s="21" t="s">
        <v>139</v>
      </c>
      <c r="D5990" s="29" t="n">
        <v>-67.41</v>
      </c>
      <c r="E5990" s="29" t="n">
        <f aca="false">D5990/10</f>
        <v>-6.741</v>
      </c>
      <c r="F5990" s="29" t="n">
        <f aca="false">(E5990+Einstellungen!$B$20)*(1+Einstellungen!$B$10)</f>
        <v>14.17885</v>
      </c>
      <c r="G5990" s="21" t="str">
        <f aca="false">IF(F5990&lt;Einstellungen!$B$5,"ja","nein")</f>
        <v>ja</v>
      </c>
      <c r="H5990" s="21" t="s">
        <v>21</v>
      </c>
      <c r="I5990" s="29" t="n">
        <f aca="false">INDEX(Einstellungen!$B$27:$B$50,13)</f>
        <v>1.2</v>
      </c>
      <c r="J5990" s="29" t="n">
        <f aca="false">F5990*I5990</f>
        <v>17.01462</v>
      </c>
    </row>
    <row r="5991" customFormat="false" ht="15" hidden="false" customHeight="false" outlineLevel="0" collapsed="false">
      <c r="A5991" s="28" t="n">
        <v>45830</v>
      </c>
      <c r="B5991" s="21" t="s">
        <v>125</v>
      </c>
      <c r="C5991" s="21" t="s">
        <v>139</v>
      </c>
      <c r="D5991" s="29" t="n">
        <v>-99.01</v>
      </c>
      <c r="E5991" s="29" t="n">
        <f aca="false">D5991/10</f>
        <v>-9.901</v>
      </c>
      <c r="F5991" s="29" t="n">
        <f aca="false">(E5991+Einstellungen!$B$20)*(1+Einstellungen!$B$10)</f>
        <v>10.41845</v>
      </c>
      <c r="G5991" s="21" t="str">
        <f aca="false">IF(F5991&lt;Einstellungen!$B$5,"ja","nein")</f>
        <v>ja</v>
      </c>
      <c r="H5991" s="21" t="s">
        <v>21</v>
      </c>
      <c r="I5991" s="29" t="n">
        <f aca="false">INDEX(Einstellungen!$B$27:$B$50,14)</f>
        <v>1.15</v>
      </c>
      <c r="J5991" s="29" t="n">
        <f aca="false">F5991*I5991</f>
        <v>11.9812175</v>
      </c>
    </row>
    <row r="5992" customFormat="false" ht="15" hidden="false" customHeight="false" outlineLevel="0" collapsed="false">
      <c r="A5992" s="28" t="n">
        <v>45830</v>
      </c>
      <c r="B5992" s="21" t="s">
        <v>126</v>
      </c>
      <c r="C5992" s="21" t="s">
        <v>139</v>
      </c>
      <c r="D5992" s="29" t="n">
        <v>-81</v>
      </c>
      <c r="E5992" s="29" t="n">
        <f aca="false">D5992/10</f>
        <v>-8.1</v>
      </c>
      <c r="F5992" s="29" t="n">
        <f aca="false">(E5992+Einstellungen!$B$20)*(1+Einstellungen!$B$10)</f>
        <v>12.56164</v>
      </c>
      <c r="G5992" s="21" t="str">
        <f aca="false">IF(F5992&lt;Einstellungen!$B$5,"ja","nein")</f>
        <v>ja</v>
      </c>
      <c r="H5992" s="21" t="s">
        <v>21</v>
      </c>
      <c r="I5992" s="29" t="n">
        <f aca="false">INDEX(Einstellungen!$B$27:$B$50,15)</f>
        <v>1</v>
      </c>
      <c r="J5992" s="29" t="n">
        <f aca="false">F5992*I5992</f>
        <v>12.56164</v>
      </c>
    </row>
    <row r="5993" customFormat="false" ht="15" hidden="false" customHeight="false" outlineLevel="0" collapsed="false">
      <c r="A5993" s="28" t="n">
        <v>45830</v>
      </c>
      <c r="B5993" s="21" t="s">
        <v>127</v>
      </c>
      <c r="C5993" s="21" t="s">
        <v>139</v>
      </c>
      <c r="D5993" s="29" t="n">
        <v>-40.09</v>
      </c>
      <c r="E5993" s="29" t="n">
        <f aca="false">D5993/10</f>
        <v>-4.009</v>
      </c>
      <c r="F5993" s="29" t="n">
        <f aca="false">(E5993+Einstellungen!$B$20)*(1+Einstellungen!$B$10)</f>
        <v>17.42993</v>
      </c>
      <c r="G5993" s="21" t="str">
        <f aca="false">IF(F5993&lt;Einstellungen!$B$5,"ja","nein")</f>
        <v>ja</v>
      </c>
      <c r="H5993" s="21" t="s">
        <v>21</v>
      </c>
      <c r="I5993" s="29" t="n">
        <f aca="false">INDEX(Einstellungen!$B$27:$B$50,16)</f>
        <v>0.95</v>
      </c>
      <c r="J5993" s="29" t="n">
        <f aca="false">F5993*I5993</f>
        <v>16.5584335</v>
      </c>
    </row>
    <row r="5994" customFormat="false" ht="15" hidden="false" customHeight="false" outlineLevel="0" collapsed="false">
      <c r="A5994" s="28" t="n">
        <v>45830</v>
      </c>
      <c r="B5994" s="21" t="s">
        <v>128</v>
      </c>
      <c r="C5994" s="21" t="s">
        <v>139</v>
      </c>
      <c r="D5994" s="29" t="n">
        <v>-7.68</v>
      </c>
      <c r="E5994" s="29" t="n">
        <f aca="false">D5994/10</f>
        <v>-0.768</v>
      </c>
      <c r="F5994" s="29" t="n">
        <f aca="false">(E5994+Einstellungen!$B$20)*(1+Einstellungen!$B$10)</f>
        <v>21.28672</v>
      </c>
      <c r="G5994" s="21" t="str">
        <f aca="false">IF(F5994&lt;Einstellungen!$B$5,"ja","nein")</f>
        <v>ja</v>
      </c>
      <c r="H5994" s="21" t="s">
        <v>21</v>
      </c>
      <c r="I5994" s="29" t="n">
        <f aca="false">INDEX(Einstellungen!$B$27:$B$50,17)</f>
        <v>0.95</v>
      </c>
      <c r="J5994" s="29" t="n">
        <f aca="false">F5994*I5994</f>
        <v>20.222384</v>
      </c>
    </row>
    <row r="5995" customFormat="false" ht="15" hidden="false" customHeight="false" outlineLevel="0" collapsed="false">
      <c r="A5995" s="28" t="n">
        <v>45830</v>
      </c>
      <c r="B5995" s="21" t="s">
        <v>129</v>
      </c>
      <c r="C5995" s="21" t="s">
        <v>139</v>
      </c>
      <c r="D5995" s="29" t="n">
        <v>-0.01</v>
      </c>
      <c r="E5995" s="29" t="n">
        <f aca="false">D5995/10</f>
        <v>-0.001</v>
      </c>
      <c r="F5995" s="29" t="n">
        <f aca="false">(E5995+Einstellungen!$B$20)*(1+Einstellungen!$B$10)</f>
        <v>22.19945</v>
      </c>
      <c r="G5995" s="21" t="str">
        <f aca="false">IF(F5995&lt;Einstellungen!$B$5,"ja","nein")</f>
        <v>ja</v>
      </c>
      <c r="H5995" s="21" t="s">
        <v>21</v>
      </c>
      <c r="I5995" s="29" t="n">
        <f aca="false">INDEX(Einstellungen!$B$27:$B$50,18)</f>
        <v>1.1</v>
      </c>
      <c r="J5995" s="29" t="n">
        <f aca="false">F5995*I5995</f>
        <v>24.419395</v>
      </c>
    </row>
    <row r="5996" customFormat="false" ht="15" hidden="false" customHeight="false" outlineLevel="0" collapsed="false">
      <c r="A5996" s="28" t="n">
        <v>45830</v>
      </c>
      <c r="B5996" s="21" t="s">
        <v>130</v>
      </c>
      <c r="C5996" s="21" t="s">
        <v>139</v>
      </c>
      <c r="D5996" s="29" t="n">
        <v>69.75</v>
      </c>
      <c r="E5996" s="29" t="n">
        <f aca="false">D5996/10</f>
        <v>6.975</v>
      </c>
      <c r="F5996" s="29" t="n">
        <f aca="false">(E5996+Einstellungen!$B$20)*(1+Einstellungen!$B$10)</f>
        <v>30.50089</v>
      </c>
      <c r="G5996" s="21" t="str">
        <f aca="false">IF(F5996&lt;Einstellungen!$B$5,"ja","nein")</f>
        <v>nein</v>
      </c>
      <c r="H5996" s="21" t="s">
        <v>21</v>
      </c>
      <c r="I5996" s="29" t="n">
        <f aca="false">INDEX(Einstellungen!$B$27:$B$50,19)</f>
        <v>1.35</v>
      </c>
      <c r="J5996" s="29" t="n">
        <f aca="false">F5996*I5996</f>
        <v>41.1762015</v>
      </c>
    </row>
    <row r="5997" customFormat="false" ht="15" hidden="false" customHeight="false" outlineLevel="0" collapsed="false">
      <c r="A5997" s="28" t="n">
        <v>45830</v>
      </c>
      <c r="B5997" s="21" t="s">
        <v>131</v>
      </c>
      <c r="C5997" s="21" t="s">
        <v>139</v>
      </c>
      <c r="D5997" s="29" t="n">
        <v>109.33</v>
      </c>
      <c r="E5997" s="29" t="n">
        <f aca="false">D5997/10</f>
        <v>10.933</v>
      </c>
      <c r="F5997" s="29" t="n">
        <f aca="false">(E5997+Einstellungen!$B$20)*(1+Einstellungen!$B$10)</f>
        <v>35.21091</v>
      </c>
      <c r="G5997" s="21" t="str">
        <f aca="false">IF(F5997&lt;Einstellungen!$B$5,"ja","nein")</f>
        <v>nein</v>
      </c>
      <c r="H5997" s="21" t="s">
        <v>21</v>
      </c>
      <c r="I5997" s="29" t="n">
        <f aca="false">INDEX(Einstellungen!$B$27:$B$50,20)</f>
        <v>1.45</v>
      </c>
      <c r="J5997" s="29" t="n">
        <f aca="false">F5997*I5997</f>
        <v>51.0558195</v>
      </c>
    </row>
    <row r="5998" customFormat="false" ht="15" hidden="false" customHeight="false" outlineLevel="0" collapsed="false">
      <c r="A5998" s="28" t="n">
        <v>45830</v>
      </c>
      <c r="B5998" s="21" t="s">
        <v>132</v>
      </c>
      <c r="C5998" s="21" t="s">
        <v>139</v>
      </c>
      <c r="D5998" s="29" t="n">
        <v>123.9</v>
      </c>
      <c r="E5998" s="29" t="n">
        <f aca="false">D5998/10</f>
        <v>12.39</v>
      </c>
      <c r="F5998" s="29" t="n">
        <f aca="false">(E5998+Einstellungen!$B$20)*(1+Einstellungen!$B$10)</f>
        <v>36.94474</v>
      </c>
      <c r="G5998" s="21" t="str">
        <f aca="false">IF(F5998&lt;Einstellungen!$B$5,"ja","nein")</f>
        <v>nein</v>
      </c>
      <c r="H5998" s="21" t="s">
        <v>21</v>
      </c>
      <c r="I5998" s="29" t="n">
        <f aca="false">INDEX(Einstellungen!$B$27:$B$50,21)</f>
        <v>1.4</v>
      </c>
      <c r="J5998" s="29" t="n">
        <f aca="false">F5998*I5998</f>
        <v>51.722636</v>
      </c>
    </row>
    <row r="5999" customFormat="false" ht="15" hidden="false" customHeight="false" outlineLevel="0" collapsed="false">
      <c r="A5999" s="28" t="n">
        <v>45830</v>
      </c>
      <c r="B5999" s="21" t="s">
        <v>133</v>
      </c>
      <c r="C5999" s="21" t="s">
        <v>139</v>
      </c>
      <c r="D5999" s="29" t="n">
        <v>134.33</v>
      </c>
      <c r="E5999" s="29" t="n">
        <f aca="false">D5999/10</f>
        <v>13.433</v>
      </c>
      <c r="F5999" s="29" t="n">
        <f aca="false">(E5999+Einstellungen!$B$20)*(1+Einstellungen!$B$10)</f>
        <v>38.18591</v>
      </c>
      <c r="G5999" s="21" t="str">
        <f aca="false">IF(F5999&lt;Einstellungen!$B$5,"ja","nein")</f>
        <v>nein</v>
      </c>
      <c r="H5999" s="21" t="s">
        <v>21</v>
      </c>
      <c r="I5999" s="29" t="n">
        <f aca="false">INDEX(Einstellungen!$B$27:$B$50,22)</f>
        <v>1.25</v>
      </c>
      <c r="J5999" s="29" t="n">
        <f aca="false">F5999*I5999</f>
        <v>47.7323875</v>
      </c>
    </row>
    <row r="6000" customFormat="false" ht="15" hidden="false" customHeight="false" outlineLevel="0" collapsed="false">
      <c r="A6000" s="28" t="n">
        <v>45830</v>
      </c>
      <c r="B6000" s="21" t="s">
        <v>134</v>
      </c>
      <c r="C6000" s="21" t="s">
        <v>139</v>
      </c>
      <c r="D6000" s="29" t="n">
        <v>126.32</v>
      </c>
      <c r="E6000" s="29" t="n">
        <f aca="false">D6000/10</f>
        <v>12.632</v>
      </c>
      <c r="F6000" s="29" t="n">
        <f aca="false">(E6000+Einstellungen!$B$20)*(1+Einstellungen!$B$10)</f>
        <v>37.23272</v>
      </c>
      <c r="G6000" s="21" t="str">
        <f aca="false">IF(F6000&lt;Einstellungen!$B$5,"ja","nein")</f>
        <v>nein</v>
      </c>
      <c r="H6000" s="21" t="s">
        <v>21</v>
      </c>
      <c r="I6000" s="29" t="n">
        <f aca="false">INDEX(Einstellungen!$B$27:$B$50,23)</f>
        <v>1.05</v>
      </c>
      <c r="J6000" s="29" t="n">
        <f aca="false">F6000*I6000</f>
        <v>39.094356</v>
      </c>
    </row>
    <row r="6001" customFormat="false" ht="15" hidden="false" customHeight="false" outlineLevel="0" collapsed="false">
      <c r="A6001" s="28" t="n">
        <v>45830</v>
      </c>
      <c r="B6001" s="21" t="s">
        <v>135</v>
      </c>
      <c r="C6001" s="21" t="s">
        <v>139</v>
      </c>
      <c r="D6001" s="29" t="n">
        <v>101.63</v>
      </c>
      <c r="E6001" s="29" t="n">
        <f aca="false">D6001/10</f>
        <v>10.163</v>
      </c>
      <c r="F6001" s="29" t="n">
        <f aca="false">(E6001+Einstellungen!$B$20)*(1+Einstellungen!$B$10)</f>
        <v>34.29461</v>
      </c>
      <c r="G6001" s="21" t="str">
        <f aca="false">IF(F6001&lt;Einstellungen!$B$5,"ja","nein")</f>
        <v>nein</v>
      </c>
      <c r="H6001" s="21" t="s">
        <v>21</v>
      </c>
      <c r="I6001" s="29" t="n">
        <f aca="false">INDEX(Einstellungen!$B$27:$B$50,24)</f>
        <v>0.8</v>
      </c>
      <c r="J6001" s="29" t="n">
        <f aca="false">F6001*I6001</f>
        <v>27.435688</v>
      </c>
    </row>
    <row r="6002" customFormat="false" ht="15" hidden="false" customHeight="false" outlineLevel="0" collapsed="false">
      <c r="A6002" s="28" t="n">
        <v>45831</v>
      </c>
      <c r="B6002" s="21" t="s">
        <v>111</v>
      </c>
      <c r="C6002" s="21" t="s">
        <v>140</v>
      </c>
      <c r="D6002" s="29" t="n">
        <v>70.3</v>
      </c>
      <c r="E6002" s="29" t="n">
        <f aca="false">D6002/10</f>
        <v>7.03</v>
      </c>
      <c r="F6002" s="29" t="n">
        <f aca="false">(E6002+Einstellungen!$B$20)*(1+Einstellungen!$B$10)</f>
        <v>30.56634</v>
      </c>
      <c r="G6002" s="21" t="str">
        <f aca="false">IF(F6002&lt;Einstellungen!$B$5,"ja","nein")</f>
        <v>nein</v>
      </c>
      <c r="H6002" s="21" t="s">
        <v>21</v>
      </c>
      <c r="I6002" s="29" t="n">
        <f aca="false">INDEX(Einstellungen!$B$27:$B$50,1)</f>
        <v>0.6</v>
      </c>
      <c r="J6002" s="29" t="n">
        <f aca="false">F6002*I6002</f>
        <v>18.339804</v>
      </c>
    </row>
    <row r="6003" customFormat="false" ht="15" hidden="false" customHeight="false" outlineLevel="0" collapsed="false">
      <c r="A6003" s="28" t="n">
        <v>45831</v>
      </c>
      <c r="B6003" s="21" t="s">
        <v>113</v>
      </c>
      <c r="C6003" s="21" t="s">
        <v>140</v>
      </c>
      <c r="D6003" s="29" t="n">
        <v>63.8</v>
      </c>
      <c r="E6003" s="29" t="n">
        <f aca="false">D6003/10</f>
        <v>6.38</v>
      </c>
      <c r="F6003" s="29" t="n">
        <f aca="false">(E6003+Einstellungen!$B$20)*(1+Einstellungen!$B$10)</f>
        <v>29.79284</v>
      </c>
      <c r="G6003" s="21" t="str">
        <f aca="false">IF(F6003&lt;Einstellungen!$B$5,"ja","nein")</f>
        <v>nein</v>
      </c>
      <c r="H6003" s="21" t="s">
        <v>21</v>
      </c>
      <c r="I6003" s="29" t="n">
        <f aca="false">INDEX(Einstellungen!$B$27:$B$50,2)</f>
        <v>0.5</v>
      </c>
      <c r="J6003" s="29" t="n">
        <f aca="false">F6003*I6003</f>
        <v>14.89642</v>
      </c>
    </row>
    <row r="6004" customFormat="false" ht="15" hidden="false" customHeight="false" outlineLevel="0" collapsed="false">
      <c r="A6004" s="28" t="n">
        <v>45831</v>
      </c>
      <c r="B6004" s="21" t="s">
        <v>114</v>
      </c>
      <c r="C6004" s="21" t="s">
        <v>140</v>
      </c>
      <c r="D6004" s="29" t="n">
        <v>63.79</v>
      </c>
      <c r="E6004" s="29" t="n">
        <f aca="false">D6004/10</f>
        <v>6.379</v>
      </c>
      <c r="F6004" s="29" t="n">
        <f aca="false">(E6004+Einstellungen!$B$20)*(1+Einstellungen!$B$10)</f>
        <v>29.79165</v>
      </c>
      <c r="G6004" s="21" t="str">
        <f aca="false">IF(F6004&lt;Einstellungen!$B$5,"ja","nein")</f>
        <v>nein</v>
      </c>
      <c r="H6004" s="21" t="s">
        <v>21</v>
      </c>
      <c r="I6004" s="29" t="n">
        <f aca="false">INDEX(Einstellungen!$B$27:$B$50,3)</f>
        <v>0.45</v>
      </c>
      <c r="J6004" s="29" t="n">
        <f aca="false">F6004*I6004</f>
        <v>13.4062425</v>
      </c>
    </row>
    <row r="6005" customFormat="false" ht="15" hidden="false" customHeight="false" outlineLevel="0" collapsed="false">
      <c r="A6005" s="28" t="n">
        <v>45831</v>
      </c>
      <c r="B6005" s="21" t="s">
        <v>115</v>
      </c>
      <c r="C6005" s="21" t="s">
        <v>140</v>
      </c>
      <c r="D6005" s="29" t="n">
        <v>64.51</v>
      </c>
      <c r="E6005" s="29" t="n">
        <f aca="false">D6005/10</f>
        <v>6.451</v>
      </c>
      <c r="F6005" s="29" t="n">
        <f aca="false">(E6005+Einstellungen!$B$20)*(1+Einstellungen!$B$10)</f>
        <v>29.87733</v>
      </c>
      <c r="G6005" s="21" t="str">
        <f aca="false">IF(F6005&lt;Einstellungen!$B$5,"ja","nein")</f>
        <v>nein</v>
      </c>
      <c r="H6005" s="21" t="s">
        <v>21</v>
      </c>
      <c r="I6005" s="29" t="n">
        <f aca="false">INDEX(Einstellungen!$B$27:$B$50,4)</f>
        <v>0.45</v>
      </c>
      <c r="J6005" s="29" t="n">
        <f aca="false">F6005*I6005</f>
        <v>13.4447985</v>
      </c>
    </row>
    <row r="6006" customFormat="false" ht="15" hidden="false" customHeight="false" outlineLevel="0" collapsed="false">
      <c r="A6006" s="28" t="n">
        <v>45831</v>
      </c>
      <c r="B6006" s="21" t="s">
        <v>116</v>
      </c>
      <c r="C6006" s="21" t="s">
        <v>140</v>
      </c>
      <c r="D6006" s="29" t="n">
        <v>72.5</v>
      </c>
      <c r="E6006" s="29" t="n">
        <f aca="false">D6006/10</f>
        <v>7.25</v>
      </c>
      <c r="F6006" s="29" t="n">
        <f aca="false">(E6006+Einstellungen!$B$20)*(1+Einstellungen!$B$10)</f>
        <v>30.82814</v>
      </c>
      <c r="G6006" s="21" t="str">
        <f aca="false">IF(F6006&lt;Einstellungen!$B$5,"ja","nein")</f>
        <v>nein</v>
      </c>
      <c r="H6006" s="21" t="s">
        <v>21</v>
      </c>
      <c r="I6006" s="29" t="n">
        <f aca="false">INDEX(Einstellungen!$B$27:$B$50,5)</f>
        <v>0.45</v>
      </c>
      <c r="J6006" s="29" t="n">
        <f aca="false">F6006*I6006</f>
        <v>13.872663</v>
      </c>
    </row>
    <row r="6007" customFormat="false" ht="15" hidden="false" customHeight="false" outlineLevel="0" collapsed="false">
      <c r="A6007" s="28" t="n">
        <v>45831</v>
      </c>
      <c r="B6007" s="21" t="s">
        <v>117</v>
      </c>
      <c r="C6007" s="21" t="s">
        <v>140</v>
      </c>
      <c r="D6007" s="29" t="n">
        <v>84.92</v>
      </c>
      <c r="E6007" s="29" t="n">
        <f aca="false">D6007/10</f>
        <v>8.492</v>
      </c>
      <c r="F6007" s="29" t="n">
        <f aca="false">(E6007+Einstellungen!$B$20)*(1+Einstellungen!$B$10)</f>
        <v>32.30612</v>
      </c>
      <c r="G6007" s="21" t="str">
        <f aca="false">IF(F6007&lt;Einstellungen!$B$5,"ja","nein")</f>
        <v>nein</v>
      </c>
      <c r="H6007" s="21" t="s">
        <v>21</v>
      </c>
      <c r="I6007" s="29" t="n">
        <f aca="false">INDEX(Einstellungen!$B$27:$B$50,6)</f>
        <v>0.5</v>
      </c>
      <c r="J6007" s="29" t="n">
        <f aca="false">F6007*I6007</f>
        <v>16.15306</v>
      </c>
    </row>
    <row r="6008" customFormat="false" ht="15" hidden="false" customHeight="false" outlineLevel="0" collapsed="false">
      <c r="A6008" s="28" t="n">
        <v>45831</v>
      </c>
      <c r="B6008" s="21" t="s">
        <v>118</v>
      </c>
      <c r="C6008" s="21" t="s">
        <v>140</v>
      </c>
      <c r="D6008" s="29" t="n">
        <v>89.12</v>
      </c>
      <c r="E6008" s="29" t="n">
        <f aca="false">D6008/10</f>
        <v>8.912</v>
      </c>
      <c r="F6008" s="29" t="n">
        <f aca="false">(E6008+Einstellungen!$B$20)*(1+Einstellungen!$B$10)</f>
        <v>32.80592</v>
      </c>
      <c r="G6008" s="21" t="str">
        <f aca="false">IF(F6008&lt;Einstellungen!$B$5,"ja","nein")</f>
        <v>nein</v>
      </c>
      <c r="H6008" s="21" t="s">
        <v>21</v>
      </c>
      <c r="I6008" s="29" t="n">
        <f aca="false">INDEX(Einstellungen!$B$27:$B$50,7)</f>
        <v>0.7</v>
      </c>
      <c r="J6008" s="29" t="n">
        <f aca="false">F6008*I6008</f>
        <v>22.964144</v>
      </c>
    </row>
    <row r="6009" customFormat="false" ht="15" hidden="false" customHeight="false" outlineLevel="0" collapsed="false">
      <c r="A6009" s="28" t="n">
        <v>45831</v>
      </c>
      <c r="B6009" s="21" t="s">
        <v>119</v>
      </c>
      <c r="C6009" s="21" t="s">
        <v>140</v>
      </c>
      <c r="D6009" s="29" t="n">
        <v>92.24</v>
      </c>
      <c r="E6009" s="29" t="n">
        <f aca="false">D6009/10</f>
        <v>9.224</v>
      </c>
      <c r="F6009" s="29" t="n">
        <f aca="false">(E6009+Einstellungen!$B$20)*(1+Einstellungen!$B$10)</f>
        <v>33.1772</v>
      </c>
      <c r="G6009" s="21" t="str">
        <f aca="false">IF(F6009&lt;Einstellungen!$B$5,"ja","nein")</f>
        <v>nein</v>
      </c>
      <c r="H6009" s="21" t="s">
        <v>21</v>
      </c>
      <c r="I6009" s="29" t="n">
        <f aca="false">INDEX(Einstellungen!$B$27:$B$50,8)</f>
        <v>0.95</v>
      </c>
      <c r="J6009" s="29" t="n">
        <f aca="false">F6009*I6009</f>
        <v>31.51834</v>
      </c>
    </row>
    <row r="6010" customFormat="false" ht="15" hidden="false" customHeight="false" outlineLevel="0" collapsed="false">
      <c r="A6010" s="28" t="n">
        <v>45831</v>
      </c>
      <c r="B6010" s="21" t="s">
        <v>120</v>
      </c>
      <c r="C6010" s="21" t="s">
        <v>140</v>
      </c>
      <c r="D6010" s="29" t="n">
        <v>78.96</v>
      </c>
      <c r="E6010" s="29" t="n">
        <f aca="false">D6010/10</f>
        <v>7.896</v>
      </c>
      <c r="F6010" s="29" t="n">
        <f aca="false">(E6010+Einstellungen!$B$20)*(1+Einstellungen!$B$10)</f>
        <v>31.59688</v>
      </c>
      <c r="G6010" s="21" t="str">
        <f aca="false">IF(F6010&lt;Einstellungen!$B$5,"ja","nein")</f>
        <v>nein</v>
      </c>
      <c r="H6010" s="21" t="s">
        <v>21</v>
      </c>
      <c r="I6010" s="29" t="n">
        <f aca="false">INDEX(Einstellungen!$B$27:$B$50,9)</f>
        <v>1.05</v>
      </c>
      <c r="J6010" s="29" t="n">
        <f aca="false">F6010*I6010</f>
        <v>33.176724</v>
      </c>
    </row>
    <row r="6011" customFormat="false" ht="15" hidden="false" customHeight="false" outlineLevel="0" collapsed="false">
      <c r="A6011" s="28" t="n">
        <v>45831</v>
      </c>
      <c r="B6011" s="21" t="s">
        <v>121</v>
      </c>
      <c r="C6011" s="21" t="s">
        <v>140</v>
      </c>
      <c r="D6011" s="29" t="n">
        <v>18.64</v>
      </c>
      <c r="E6011" s="29" t="n">
        <f aca="false">D6011/10</f>
        <v>1.864</v>
      </c>
      <c r="F6011" s="29" t="n">
        <f aca="false">(E6011+Einstellungen!$B$20)*(1+Einstellungen!$B$10)</f>
        <v>24.4188</v>
      </c>
      <c r="G6011" s="21" t="str">
        <f aca="false">IF(F6011&lt;Einstellungen!$B$5,"ja","nein")</f>
        <v>ja</v>
      </c>
      <c r="H6011" s="21" t="s">
        <v>21</v>
      </c>
      <c r="I6011" s="29" t="n">
        <f aca="false">INDEX(Einstellungen!$B$27:$B$50,10)</f>
        <v>1.05</v>
      </c>
      <c r="J6011" s="29" t="n">
        <f aca="false">F6011*I6011</f>
        <v>25.63974</v>
      </c>
    </row>
    <row r="6012" customFormat="false" ht="15" hidden="false" customHeight="false" outlineLevel="0" collapsed="false">
      <c r="A6012" s="28" t="n">
        <v>45831</v>
      </c>
      <c r="B6012" s="21" t="s">
        <v>122</v>
      </c>
      <c r="C6012" s="21" t="s">
        <v>140</v>
      </c>
      <c r="D6012" s="29" t="n">
        <v>-0.01</v>
      </c>
      <c r="E6012" s="29" t="n">
        <f aca="false">D6012/10</f>
        <v>-0.001</v>
      </c>
      <c r="F6012" s="29" t="n">
        <f aca="false">(E6012+Einstellungen!$B$20)*(1+Einstellungen!$B$10)</f>
        <v>22.19945</v>
      </c>
      <c r="G6012" s="21" t="str">
        <f aca="false">IF(F6012&lt;Einstellungen!$B$5,"ja","nein")</f>
        <v>ja</v>
      </c>
      <c r="H6012" s="21" t="s">
        <v>21</v>
      </c>
      <c r="I6012" s="29" t="n">
        <f aca="false">INDEX(Einstellungen!$B$27:$B$50,11)</f>
        <v>1.05</v>
      </c>
      <c r="J6012" s="29" t="n">
        <f aca="false">F6012*I6012</f>
        <v>23.3094225</v>
      </c>
    </row>
    <row r="6013" customFormat="false" ht="15" hidden="false" customHeight="false" outlineLevel="0" collapsed="false">
      <c r="A6013" s="28" t="n">
        <v>45831</v>
      </c>
      <c r="B6013" s="21" t="s">
        <v>123</v>
      </c>
      <c r="C6013" s="21" t="s">
        <v>140</v>
      </c>
      <c r="D6013" s="29" t="n">
        <v>-6.11</v>
      </c>
      <c r="E6013" s="29" t="n">
        <f aca="false">D6013/10</f>
        <v>-0.611</v>
      </c>
      <c r="F6013" s="29" t="n">
        <f aca="false">(E6013+Einstellungen!$B$20)*(1+Einstellungen!$B$10)</f>
        <v>21.47355</v>
      </c>
      <c r="G6013" s="21" t="str">
        <f aca="false">IF(F6013&lt;Einstellungen!$B$5,"ja","nein")</f>
        <v>ja</v>
      </c>
      <c r="H6013" s="21" t="s">
        <v>21</v>
      </c>
      <c r="I6013" s="29" t="n">
        <f aca="false">INDEX(Einstellungen!$B$27:$B$50,12)</f>
        <v>1.1</v>
      </c>
      <c r="J6013" s="29" t="n">
        <f aca="false">F6013*I6013</f>
        <v>23.620905</v>
      </c>
    </row>
    <row r="6014" customFormat="false" ht="15" hidden="false" customHeight="false" outlineLevel="0" collapsed="false">
      <c r="A6014" s="28" t="n">
        <v>45831</v>
      </c>
      <c r="B6014" s="21" t="s">
        <v>124</v>
      </c>
      <c r="C6014" s="21" t="s">
        <v>140</v>
      </c>
      <c r="D6014" s="29" t="n">
        <v>-12.76</v>
      </c>
      <c r="E6014" s="29" t="n">
        <f aca="false">D6014/10</f>
        <v>-1.276</v>
      </c>
      <c r="F6014" s="29" t="n">
        <f aca="false">(E6014+Einstellungen!$B$20)*(1+Einstellungen!$B$10)</f>
        <v>20.6822</v>
      </c>
      <c r="G6014" s="21" t="str">
        <f aca="false">IF(F6014&lt;Einstellungen!$B$5,"ja","nein")</f>
        <v>ja</v>
      </c>
      <c r="H6014" s="21" t="s">
        <v>21</v>
      </c>
      <c r="I6014" s="29" t="n">
        <f aca="false">INDEX(Einstellungen!$B$27:$B$50,13)</f>
        <v>1.2</v>
      </c>
      <c r="J6014" s="29" t="n">
        <f aca="false">F6014*I6014</f>
        <v>24.81864</v>
      </c>
    </row>
    <row r="6015" customFormat="false" ht="15" hidden="false" customHeight="false" outlineLevel="0" collapsed="false">
      <c r="A6015" s="28" t="n">
        <v>45831</v>
      </c>
      <c r="B6015" s="21" t="s">
        <v>125</v>
      </c>
      <c r="C6015" s="21" t="s">
        <v>140</v>
      </c>
      <c r="D6015" s="29" t="n">
        <v>-26.45</v>
      </c>
      <c r="E6015" s="29" t="n">
        <f aca="false">D6015/10</f>
        <v>-2.645</v>
      </c>
      <c r="F6015" s="29" t="n">
        <f aca="false">(E6015+Einstellungen!$B$20)*(1+Einstellungen!$B$10)</f>
        <v>19.05309</v>
      </c>
      <c r="G6015" s="21" t="str">
        <f aca="false">IF(F6015&lt;Einstellungen!$B$5,"ja","nein")</f>
        <v>ja</v>
      </c>
      <c r="H6015" s="21" t="s">
        <v>21</v>
      </c>
      <c r="I6015" s="29" t="n">
        <f aca="false">INDEX(Einstellungen!$B$27:$B$50,14)</f>
        <v>1.15</v>
      </c>
      <c r="J6015" s="29" t="n">
        <f aca="false">F6015*I6015</f>
        <v>21.9110535</v>
      </c>
    </row>
    <row r="6016" customFormat="false" ht="15" hidden="false" customHeight="false" outlineLevel="0" collapsed="false">
      <c r="A6016" s="28" t="n">
        <v>45831</v>
      </c>
      <c r="B6016" s="21" t="s">
        <v>126</v>
      </c>
      <c r="C6016" s="21" t="s">
        <v>140</v>
      </c>
      <c r="D6016" s="29" t="n">
        <v>-32.75</v>
      </c>
      <c r="E6016" s="29" t="n">
        <f aca="false">D6016/10</f>
        <v>-3.275</v>
      </c>
      <c r="F6016" s="29" t="n">
        <f aca="false">(E6016+Einstellungen!$B$20)*(1+Einstellungen!$B$10)</f>
        <v>18.30339</v>
      </c>
      <c r="G6016" s="21" t="str">
        <f aca="false">IF(F6016&lt;Einstellungen!$B$5,"ja","nein")</f>
        <v>ja</v>
      </c>
      <c r="H6016" s="21" t="s">
        <v>21</v>
      </c>
      <c r="I6016" s="29" t="n">
        <f aca="false">INDEX(Einstellungen!$B$27:$B$50,15)</f>
        <v>1</v>
      </c>
      <c r="J6016" s="29" t="n">
        <f aca="false">F6016*I6016</f>
        <v>18.30339</v>
      </c>
    </row>
    <row r="6017" customFormat="false" ht="15" hidden="false" customHeight="false" outlineLevel="0" collapsed="false">
      <c r="A6017" s="28" t="n">
        <v>45831</v>
      </c>
      <c r="B6017" s="21" t="s">
        <v>127</v>
      </c>
      <c r="C6017" s="21" t="s">
        <v>140</v>
      </c>
      <c r="D6017" s="29" t="n">
        <v>-32.69</v>
      </c>
      <c r="E6017" s="29" t="n">
        <f aca="false">D6017/10</f>
        <v>-3.269</v>
      </c>
      <c r="F6017" s="29" t="n">
        <f aca="false">(E6017+Einstellungen!$B$20)*(1+Einstellungen!$B$10)</f>
        <v>18.31053</v>
      </c>
      <c r="G6017" s="21" t="str">
        <f aca="false">IF(F6017&lt;Einstellungen!$B$5,"ja","nein")</f>
        <v>ja</v>
      </c>
      <c r="H6017" s="21" t="s">
        <v>21</v>
      </c>
      <c r="I6017" s="29" t="n">
        <f aca="false">INDEX(Einstellungen!$B$27:$B$50,16)</f>
        <v>0.95</v>
      </c>
      <c r="J6017" s="29" t="n">
        <f aca="false">F6017*I6017</f>
        <v>17.3950035</v>
      </c>
    </row>
    <row r="6018" customFormat="false" ht="15" hidden="false" customHeight="false" outlineLevel="0" collapsed="false">
      <c r="A6018" s="28" t="n">
        <v>45831</v>
      </c>
      <c r="B6018" s="21" t="s">
        <v>128</v>
      </c>
      <c r="C6018" s="21" t="s">
        <v>140</v>
      </c>
      <c r="D6018" s="29" t="n">
        <v>-25</v>
      </c>
      <c r="E6018" s="29" t="n">
        <f aca="false">D6018/10</f>
        <v>-2.5</v>
      </c>
      <c r="F6018" s="29" t="n">
        <f aca="false">(E6018+Einstellungen!$B$20)*(1+Einstellungen!$B$10)</f>
        <v>19.22564</v>
      </c>
      <c r="G6018" s="21" t="str">
        <f aca="false">IF(F6018&lt;Einstellungen!$B$5,"ja","nein")</f>
        <v>ja</v>
      </c>
      <c r="H6018" s="21" t="s">
        <v>21</v>
      </c>
      <c r="I6018" s="29" t="n">
        <f aca="false">INDEX(Einstellungen!$B$27:$B$50,17)</f>
        <v>0.95</v>
      </c>
      <c r="J6018" s="29" t="n">
        <f aca="false">F6018*I6018</f>
        <v>18.264358</v>
      </c>
    </row>
    <row r="6019" customFormat="false" ht="15" hidden="false" customHeight="false" outlineLevel="0" collapsed="false">
      <c r="A6019" s="28" t="n">
        <v>45831</v>
      </c>
      <c r="B6019" s="21" t="s">
        <v>129</v>
      </c>
      <c r="C6019" s="21" t="s">
        <v>140</v>
      </c>
      <c r="D6019" s="29" t="n">
        <v>-13.11</v>
      </c>
      <c r="E6019" s="29" t="n">
        <f aca="false">D6019/10</f>
        <v>-1.311</v>
      </c>
      <c r="F6019" s="29" t="n">
        <f aca="false">(E6019+Einstellungen!$B$20)*(1+Einstellungen!$B$10)</f>
        <v>20.64055</v>
      </c>
      <c r="G6019" s="21" t="str">
        <f aca="false">IF(F6019&lt;Einstellungen!$B$5,"ja","nein")</f>
        <v>ja</v>
      </c>
      <c r="H6019" s="21" t="s">
        <v>21</v>
      </c>
      <c r="I6019" s="29" t="n">
        <f aca="false">INDEX(Einstellungen!$B$27:$B$50,18)</f>
        <v>1.1</v>
      </c>
      <c r="J6019" s="29" t="n">
        <f aca="false">F6019*I6019</f>
        <v>22.704605</v>
      </c>
    </row>
    <row r="6020" customFormat="false" ht="15" hidden="false" customHeight="false" outlineLevel="0" collapsed="false">
      <c r="A6020" s="28" t="n">
        <v>45831</v>
      </c>
      <c r="B6020" s="21" t="s">
        <v>130</v>
      </c>
      <c r="C6020" s="21" t="s">
        <v>140</v>
      </c>
      <c r="D6020" s="29" t="n">
        <v>-1.01</v>
      </c>
      <c r="E6020" s="29" t="n">
        <f aca="false">D6020/10</f>
        <v>-0.101</v>
      </c>
      <c r="F6020" s="29" t="n">
        <f aca="false">(E6020+Einstellungen!$B$20)*(1+Einstellungen!$B$10)</f>
        <v>22.08045</v>
      </c>
      <c r="G6020" s="21" t="str">
        <f aca="false">IF(F6020&lt;Einstellungen!$B$5,"ja","nein")</f>
        <v>ja</v>
      </c>
      <c r="H6020" s="21" t="s">
        <v>21</v>
      </c>
      <c r="I6020" s="29" t="n">
        <f aca="false">INDEX(Einstellungen!$B$27:$B$50,19)</f>
        <v>1.35</v>
      </c>
      <c r="J6020" s="29" t="n">
        <f aca="false">F6020*I6020</f>
        <v>29.8086075</v>
      </c>
    </row>
    <row r="6021" customFormat="false" ht="15" hidden="false" customHeight="false" outlineLevel="0" collapsed="false">
      <c r="A6021" s="28" t="n">
        <v>45831</v>
      </c>
      <c r="B6021" s="21" t="s">
        <v>131</v>
      </c>
      <c r="C6021" s="21" t="s">
        <v>140</v>
      </c>
      <c r="D6021" s="29" t="n">
        <v>20</v>
      </c>
      <c r="E6021" s="29" t="n">
        <f aca="false">D6021/10</f>
        <v>2</v>
      </c>
      <c r="F6021" s="29" t="n">
        <f aca="false">(E6021+Einstellungen!$B$20)*(1+Einstellungen!$B$10)</f>
        <v>24.58064</v>
      </c>
      <c r="G6021" s="21" t="str">
        <f aca="false">IF(F6021&lt;Einstellungen!$B$5,"ja","nein")</f>
        <v>ja</v>
      </c>
      <c r="H6021" s="21" t="s">
        <v>21</v>
      </c>
      <c r="I6021" s="29" t="n">
        <f aca="false">INDEX(Einstellungen!$B$27:$B$50,20)</f>
        <v>1.45</v>
      </c>
      <c r="J6021" s="29" t="n">
        <f aca="false">F6021*I6021</f>
        <v>35.641928</v>
      </c>
    </row>
    <row r="6022" customFormat="false" ht="15" hidden="false" customHeight="false" outlineLevel="0" collapsed="false">
      <c r="A6022" s="28" t="n">
        <v>45831</v>
      </c>
      <c r="B6022" s="21" t="s">
        <v>132</v>
      </c>
      <c r="C6022" s="21" t="s">
        <v>140</v>
      </c>
      <c r="D6022" s="29" t="n">
        <v>83.5</v>
      </c>
      <c r="E6022" s="29" t="n">
        <f aca="false">D6022/10</f>
        <v>8.35</v>
      </c>
      <c r="F6022" s="29" t="n">
        <f aca="false">(E6022+Einstellungen!$B$20)*(1+Einstellungen!$B$10)</f>
        <v>32.13714</v>
      </c>
      <c r="G6022" s="21" t="str">
        <f aca="false">IF(F6022&lt;Einstellungen!$B$5,"ja","nein")</f>
        <v>nein</v>
      </c>
      <c r="H6022" s="21" t="s">
        <v>21</v>
      </c>
      <c r="I6022" s="29" t="n">
        <f aca="false">INDEX(Einstellungen!$B$27:$B$50,21)</f>
        <v>1.4</v>
      </c>
      <c r="J6022" s="29" t="n">
        <f aca="false">F6022*I6022</f>
        <v>44.991996</v>
      </c>
    </row>
    <row r="6023" customFormat="false" ht="15" hidden="false" customHeight="false" outlineLevel="0" collapsed="false">
      <c r="A6023" s="28" t="n">
        <v>45831</v>
      </c>
      <c r="B6023" s="21" t="s">
        <v>133</v>
      </c>
      <c r="C6023" s="21" t="s">
        <v>140</v>
      </c>
      <c r="D6023" s="29" t="n">
        <v>90</v>
      </c>
      <c r="E6023" s="29" t="n">
        <f aca="false">D6023/10</f>
        <v>9</v>
      </c>
      <c r="F6023" s="29" t="n">
        <f aca="false">(E6023+Einstellungen!$B$20)*(1+Einstellungen!$B$10)</f>
        <v>32.91064</v>
      </c>
      <c r="G6023" s="21" t="str">
        <f aca="false">IF(F6023&lt;Einstellungen!$B$5,"ja","nein")</f>
        <v>nein</v>
      </c>
      <c r="H6023" s="21" t="s">
        <v>21</v>
      </c>
      <c r="I6023" s="29" t="n">
        <f aca="false">INDEX(Einstellungen!$B$27:$B$50,22)</f>
        <v>1.25</v>
      </c>
      <c r="J6023" s="29" t="n">
        <f aca="false">F6023*I6023</f>
        <v>41.1383</v>
      </c>
    </row>
    <row r="6024" customFormat="false" ht="15" hidden="false" customHeight="false" outlineLevel="0" collapsed="false">
      <c r="A6024" s="28" t="n">
        <v>45831</v>
      </c>
      <c r="B6024" s="21" t="s">
        <v>134</v>
      </c>
      <c r="C6024" s="21" t="s">
        <v>140</v>
      </c>
      <c r="D6024" s="29" t="n">
        <v>97.78</v>
      </c>
      <c r="E6024" s="29" t="n">
        <f aca="false">D6024/10</f>
        <v>9.778</v>
      </c>
      <c r="F6024" s="29" t="n">
        <f aca="false">(E6024+Einstellungen!$B$20)*(1+Einstellungen!$B$10)</f>
        <v>33.83646</v>
      </c>
      <c r="G6024" s="21" t="str">
        <f aca="false">IF(F6024&lt;Einstellungen!$B$5,"ja","nein")</f>
        <v>nein</v>
      </c>
      <c r="H6024" s="21" t="s">
        <v>21</v>
      </c>
      <c r="I6024" s="29" t="n">
        <f aca="false">INDEX(Einstellungen!$B$27:$B$50,23)</f>
        <v>1.05</v>
      </c>
      <c r="J6024" s="29" t="n">
        <f aca="false">F6024*I6024</f>
        <v>35.528283</v>
      </c>
    </row>
    <row r="6025" customFormat="false" ht="15" hidden="false" customHeight="false" outlineLevel="0" collapsed="false">
      <c r="A6025" s="28" t="n">
        <v>45831</v>
      </c>
      <c r="B6025" s="21" t="s">
        <v>135</v>
      </c>
      <c r="C6025" s="21" t="s">
        <v>140</v>
      </c>
      <c r="D6025" s="29" t="n">
        <v>89.53</v>
      </c>
      <c r="E6025" s="29" t="n">
        <f aca="false">D6025/10</f>
        <v>8.953</v>
      </c>
      <c r="F6025" s="29" t="n">
        <f aca="false">(E6025+Einstellungen!$B$20)*(1+Einstellungen!$B$10)</f>
        <v>32.85471</v>
      </c>
      <c r="G6025" s="21" t="str">
        <f aca="false">IF(F6025&lt;Einstellungen!$B$5,"ja","nein")</f>
        <v>nein</v>
      </c>
      <c r="H6025" s="21" t="s">
        <v>21</v>
      </c>
      <c r="I6025" s="29" t="n">
        <f aca="false">INDEX(Einstellungen!$B$27:$B$50,24)</f>
        <v>0.8</v>
      </c>
      <c r="J6025" s="29" t="n">
        <f aca="false">F6025*I6025</f>
        <v>26.283768</v>
      </c>
    </row>
    <row r="6026" customFormat="false" ht="15" hidden="false" customHeight="false" outlineLevel="0" collapsed="false">
      <c r="A6026" s="28" t="n">
        <v>45832</v>
      </c>
      <c r="B6026" s="21" t="s">
        <v>111</v>
      </c>
      <c r="C6026" s="21" t="s">
        <v>141</v>
      </c>
      <c r="D6026" s="29" t="n">
        <v>77.08</v>
      </c>
      <c r="E6026" s="29" t="n">
        <f aca="false">D6026/10</f>
        <v>7.708</v>
      </c>
      <c r="F6026" s="29" t="n">
        <f aca="false">(E6026+Einstellungen!$B$20)*(1+Einstellungen!$B$10)</f>
        <v>31.37316</v>
      </c>
      <c r="G6026" s="21" t="str">
        <f aca="false">IF(F6026&lt;Einstellungen!$B$5,"ja","nein")</f>
        <v>nein</v>
      </c>
      <c r="H6026" s="21" t="s">
        <v>21</v>
      </c>
      <c r="I6026" s="29" t="n">
        <f aca="false">INDEX(Einstellungen!$B$27:$B$50,1)</f>
        <v>0.6</v>
      </c>
      <c r="J6026" s="29" t="n">
        <f aca="false">F6026*I6026</f>
        <v>18.823896</v>
      </c>
    </row>
    <row r="6027" customFormat="false" ht="15" hidden="false" customHeight="false" outlineLevel="0" collapsed="false">
      <c r="A6027" s="28" t="n">
        <v>45832</v>
      </c>
      <c r="B6027" s="21" t="s">
        <v>113</v>
      </c>
      <c r="C6027" s="21" t="s">
        <v>141</v>
      </c>
      <c r="D6027" s="29" t="n">
        <v>66.79</v>
      </c>
      <c r="E6027" s="29" t="n">
        <f aca="false">D6027/10</f>
        <v>6.679</v>
      </c>
      <c r="F6027" s="29" t="n">
        <f aca="false">(E6027+Einstellungen!$B$20)*(1+Einstellungen!$B$10)</f>
        <v>30.14865</v>
      </c>
      <c r="G6027" s="21" t="str">
        <f aca="false">IF(F6027&lt;Einstellungen!$B$5,"ja","nein")</f>
        <v>nein</v>
      </c>
      <c r="H6027" s="21" t="s">
        <v>21</v>
      </c>
      <c r="I6027" s="29" t="n">
        <f aca="false">INDEX(Einstellungen!$B$27:$B$50,2)</f>
        <v>0.5</v>
      </c>
      <c r="J6027" s="29" t="n">
        <f aca="false">F6027*I6027</f>
        <v>15.074325</v>
      </c>
    </row>
    <row r="6028" customFormat="false" ht="15" hidden="false" customHeight="false" outlineLevel="0" collapsed="false">
      <c r="A6028" s="28" t="n">
        <v>45832</v>
      </c>
      <c r="B6028" s="21" t="s">
        <v>114</v>
      </c>
      <c r="C6028" s="21" t="s">
        <v>141</v>
      </c>
      <c r="D6028" s="29" t="n">
        <v>63.79</v>
      </c>
      <c r="E6028" s="29" t="n">
        <f aca="false">D6028/10</f>
        <v>6.379</v>
      </c>
      <c r="F6028" s="29" t="n">
        <f aca="false">(E6028+Einstellungen!$B$20)*(1+Einstellungen!$B$10)</f>
        <v>29.79165</v>
      </c>
      <c r="G6028" s="21" t="str">
        <f aca="false">IF(F6028&lt;Einstellungen!$B$5,"ja","nein")</f>
        <v>nein</v>
      </c>
      <c r="H6028" s="21" t="s">
        <v>21</v>
      </c>
      <c r="I6028" s="29" t="n">
        <f aca="false">INDEX(Einstellungen!$B$27:$B$50,3)</f>
        <v>0.45</v>
      </c>
      <c r="J6028" s="29" t="n">
        <f aca="false">F6028*I6028</f>
        <v>13.4062425</v>
      </c>
    </row>
    <row r="6029" customFormat="false" ht="15" hidden="false" customHeight="false" outlineLevel="0" collapsed="false">
      <c r="A6029" s="28" t="n">
        <v>45832</v>
      </c>
      <c r="B6029" s="21" t="s">
        <v>115</v>
      </c>
      <c r="C6029" s="21" t="s">
        <v>141</v>
      </c>
      <c r="D6029" s="29" t="n">
        <v>58.12</v>
      </c>
      <c r="E6029" s="29" t="n">
        <f aca="false">D6029/10</f>
        <v>5.812</v>
      </c>
      <c r="F6029" s="29" t="n">
        <f aca="false">(E6029+Einstellungen!$B$20)*(1+Einstellungen!$B$10)</f>
        <v>29.11692</v>
      </c>
      <c r="G6029" s="21" t="str">
        <f aca="false">IF(F6029&lt;Einstellungen!$B$5,"ja","nein")</f>
        <v>nein</v>
      </c>
      <c r="H6029" s="21" t="s">
        <v>21</v>
      </c>
      <c r="I6029" s="29" t="n">
        <f aca="false">INDEX(Einstellungen!$B$27:$B$50,4)</f>
        <v>0.45</v>
      </c>
      <c r="J6029" s="29" t="n">
        <f aca="false">F6029*I6029</f>
        <v>13.102614</v>
      </c>
    </row>
    <row r="6030" customFormat="false" ht="15" hidden="false" customHeight="false" outlineLevel="0" collapsed="false">
      <c r="A6030" s="28" t="n">
        <v>45832</v>
      </c>
      <c r="B6030" s="21" t="s">
        <v>116</v>
      </c>
      <c r="C6030" s="21" t="s">
        <v>141</v>
      </c>
      <c r="D6030" s="29" t="n">
        <v>66.52</v>
      </c>
      <c r="E6030" s="29" t="n">
        <f aca="false">D6030/10</f>
        <v>6.652</v>
      </c>
      <c r="F6030" s="29" t="n">
        <f aca="false">(E6030+Einstellungen!$B$20)*(1+Einstellungen!$B$10)</f>
        <v>30.11652</v>
      </c>
      <c r="G6030" s="21" t="str">
        <f aca="false">IF(F6030&lt;Einstellungen!$B$5,"ja","nein")</f>
        <v>nein</v>
      </c>
      <c r="H6030" s="21" t="s">
        <v>21</v>
      </c>
      <c r="I6030" s="29" t="n">
        <f aca="false">INDEX(Einstellungen!$B$27:$B$50,5)</f>
        <v>0.45</v>
      </c>
      <c r="J6030" s="29" t="n">
        <f aca="false">F6030*I6030</f>
        <v>13.552434</v>
      </c>
    </row>
    <row r="6031" customFormat="false" ht="15" hidden="false" customHeight="false" outlineLevel="0" collapsed="false">
      <c r="A6031" s="28" t="n">
        <v>45832</v>
      </c>
      <c r="B6031" s="21" t="s">
        <v>117</v>
      </c>
      <c r="C6031" s="21" t="s">
        <v>141</v>
      </c>
      <c r="D6031" s="29" t="n">
        <v>69.75</v>
      </c>
      <c r="E6031" s="29" t="n">
        <f aca="false">D6031/10</f>
        <v>6.975</v>
      </c>
      <c r="F6031" s="29" t="n">
        <f aca="false">(E6031+Einstellungen!$B$20)*(1+Einstellungen!$B$10)</f>
        <v>30.50089</v>
      </c>
      <c r="G6031" s="21" t="str">
        <f aca="false">IF(F6031&lt;Einstellungen!$B$5,"ja","nein")</f>
        <v>nein</v>
      </c>
      <c r="H6031" s="21" t="s">
        <v>21</v>
      </c>
      <c r="I6031" s="29" t="n">
        <f aca="false">INDEX(Einstellungen!$B$27:$B$50,6)</f>
        <v>0.5</v>
      </c>
      <c r="J6031" s="29" t="n">
        <f aca="false">F6031*I6031</f>
        <v>15.250445</v>
      </c>
    </row>
    <row r="6032" customFormat="false" ht="15" hidden="false" customHeight="false" outlineLevel="0" collapsed="false">
      <c r="A6032" s="28" t="n">
        <v>45832</v>
      </c>
      <c r="B6032" s="21" t="s">
        <v>118</v>
      </c>
      <c r="C6032" s="21" t="s">
        <v>141</v>
      </c>
      <c r="D6032" s="29" t="n">
        <v>88.15</v>
      </c>
      <c r="E6032" s="29" t="n">
        <f aca="false">D6032/10</f>
        <v>8.815</v>
      </c>
      <c r="F6032" s="29" t="n">
        <f aca="false">(E6032+Einstellungen!$B$20)*(1+Einstellungen!$B$10)</f>
        <v>32.69049</v>
      </c>
      <c r="G6032" s="21" t="str">
        <f aca="false">IF(F6032&lt;Einstellungen!$B$5,"ja","nein")</f>
        <v>nein</v>
      </c>
      <c r="H6032" s="21" t="s">
        <v>21</v>
      </c>
      <c r="I6032" s="29" t="n">
        <f aca="false">INDEX(Einstellungen!$B$27:$B$50,7)</f>
        <v>0.7</v>
      </c>
      <c r="J6032" s="29" t="n">
        <f aca="false">F6032*I6032</f>
        <v>22.883343</v>
      </c>
    </row>
    <row r="6033" customFormat="false" ht="15" hidden="false" customHeight="false" outlineLevel="0" collapsed="false">
      <c r="A6033" s="28" t="n">
        <v>45832</v>
      </c>
      <c r="B6033" s="21" t="s">
        <v>119</v>
      </c>
      <c r="C6033" s="21" t="s">
        <v>141</v>
      </c>
      <c r="D6033" s="29" t="n">
        <v>88.02</v>
      </c>
      <c r="E6033" s="29" t="n">
        <f aca="false">D6033/10</f>
        <v>8.802</v>
      </c>
      <c r="F6033" s="29" t="n">
        <f aca="false">(E6033+Einstellungen!$B$20)*(1+Einstellungen!$B$10)</f>
        <v>32.67502</v>
      </c>
      <c r="G6033" s="21" t="str">
        <f aca="false">IF(F6033&lt;Einstellungen!$B$5,"ja","nein")</f>
        <v>nein</v>
      </c>
      <c r="H6033" s="21" t="s">
        <v>21</v>
      </c>
      <c r="I6033" s="29" t="n">
        <f aca="false">INDEX(Einstellungen!$B$27:$B$50,8)</f>
        <v>0.95</v>
      </c>
      <c r="J6033" s="29" t="n">
        <f aca="false">F6033*I6033</f>
        <v>31.041269</v>
      </c>
    </row>
    <row r="6034" customFormat="false" ht="15" hidden="false" customHeight="false" outlineLevel="0" collapsed="false">
      <c r="A6034" s="28" t="n">
        <v>45832</v>
      </c>
      <c r="B6034" s="21" t="s">
        <v>120</v>
      </c>
      <c r="C6034" s="21" t="s">
        <v>141</v>
      </c>
      <c r="D6034" s="29" t="n">
        <v>41.27</v>
      </c>
      <c r="E6034" s="29" t="n">
        <f aca="false">D6034/10</f>
        <v>4.127</v>
      </c>
      <c r="F6034" s="29" t="n">
        <f aca="false">(E6034+Einstellungen!$B$20)*(1+Einstellungen!$B$10)</f>
        <v>27.11177</v>
      </c>
      <c r="G6034" s="21" t="str">
        <f aca="false">IF(F6034&lt;Einstellungen!$B$5,"ja","nein")</f>
        <v>ja</v>
      </c>
      <c r="H6034" s="21" t="s">
        <v>21</v>
      </c>
      <c r="I6034" s="29" t="n">
        <f aca="false">INDEX(Einstellungen!$B$27:$B$50,9)</f>
        <v>1.05</v>
      </c>
      <c r="J6034" s="29" t="n">
        <f aca="false">F6034*I6034</f>
        <v>28.4673585</v>
      </c>
    </row>
    <row r="6035" customFormat="false" ht="15" hidden="false" customHeight="false" outlineLevel="0" collapsed="false">
      <c r="A6035" s="28" t="n">
        <v>45832</v>
      </c>
      <c r="B6035" s="21" t="s">
        <v>121</v>
      </c>
      <c r="C6035" s="21" t="s">
        <v>141</v>
      </c>
      <c r="D6035" s="29" t="n">
        <v>-0.01</v>
      </c>
      <c r="E6035" s="29" t="n">
        <f aca="false">D6035/10</f>
        <v>-0.001</v>
      </c>
      <c r="F6035" s="29" t="n">
        <f aca="false">(E6035+Einstellungen!$B$20)*(1+Einstellungen!$B$10)</f>
        <v>22.19945</v>
      </c>
      <c r="G6035" s="21" t="str">
        <f aca="false">IF(F6035&lt;Einstellungen!$B$5,"ja","nein")</f>
        <v>ja</v>
      </c>
      <c r="H6035" s="21" t="s">
        <v>21</v>
      </c>
      <c r="I6035" s="29" t="n">
        <f aca="false">INDEX(Einstellungen!$B$27:$B$50,10)</f>
        <v>1.05</v>
      </c>
      <c r="J6035" s="29" t="n">
        <f aca="false">F6035*I6035</f>
        <v>23.3094225</v>
      </c>
    </row>
    <row r="6036" customFormat="false" ht="15" hidden="false" customHeight="false" outlineLevel="0" collapsed="false">
      <c r="A6036" s="28" t="n">
        <v>45832</v>
      </c>
      <c r="B6036" s="21" t="s">
        <v>122</v>
      </c>
      <c r="C6036" s="21" t="s">
        <v>141</v>
      </c>
      <c r="D6036" s="29" t="n">
        <v>-4.01</v>
      </c>
      <c r="E6036" s="29" t="n">
        <f aca="false">D6036/10</f>
        <v>-0.401</v>
      </c>
      <c r="F6036" s="29" t="n">
        <f aca="false">(E6036+Einstellungen!$B$20)*(1+Einstellungen!$B$10)</f>
        <v>21.72345</v>
      </c>
      <c r="G6036" s="21" t="str">
        <f aca="false">IF(F6036&lt;Einstellungen!$B$5,"ja","nein")</f>
        <v>ja</v>
      </c>
      <c r="H6036" s="21" t="s">
        <v>21</v>
      </c>
      <c r="I6036" s="29" t="n">
        <f aca="false">INDEX(Einstellungen!$B$27:$B$50,11)</f>
        <v>1.05</v>
      </c>
      <c r="J6036" s="29" t="n">
        <f aca="false">F6036*I6036</f>
        <v>22.8096225</v>
      </c>
    </row>
    <row r="6037" customFormat="false" ht="15" hidden="false" customHeight="false" outlineLevel="0" collapsed="false">
      <c r="A6037" s="28" t="n">
        <v>45832</v>
      </c>
      <c r="B6037" s="21" t="s">
        <v>123</v>
      </c>
      <c r="C6037" s="21" t="s">
        <v>141</v>
      </c>
      <c r="D6037" s="29" t="n">
        <v>-12.41</v>
      </c>
      <c r="E6037" s="29" t="n">
        <f aca="false">D6037/10</f>
        <v>-1.241</v>
      </c>
      <c r="F6037" s="29" t="n">
        <f aca="false">(E6037+Einstellungen!$B$20)*(1+Einstellungen!$B$10)</f>
        <v>20.72385</v>
      </c>
      <c r="G6037" s="21" t="str">
        <f aca="false">IF(F6037&lt;Einstellungen!$B$5,"ja","nein")</f>
        <v>ja</v>
      </c>
      <c r="H6037" s="21" t="s">
        <v>21</v>
      </c>
      <c r="I6037" s="29" t="n">
        <f aca="false">INDEX(Einstellungen!$B$27:$B$50,12)</f>
        <v>1.1</v>
      </c>
      <c r="J6037" s="29" t="n">
        <f aca="false">F6037*I6037</f>
        <v>22.796235</v>
      </c>
    </row>
    <row r="6038" customFormat="false" ht="15" hidden="false" customHeight="false" outlineLevel="0" collapsed="false">
      <c r="A6038" s="28" t="n">
        <v>45832</v>
      </c>
      <c r="B6038" s="21" t="s">
        <v>124</v>
      </c>
      <c r="C6038" s="21" t="s">
        <v>141</v>
      </c>
      <c r="D6038" s="29" t="n">
        <v>-20.09</v>
      </c>
      <c r="E6038" s="29" t="n">
        <f aca="false">D6038/10</f>
        <v>-2.009</v>
      </c>
      <c r="F6038" s="29" t="n">
        <f aca="false">(E6038+Einstellungen!$B$20)*(1+Einstellungen!$B$10)</f>
        <v>19.80993</v>
      </c>
      <c r="G6038" s="21" t="str">
        <f aca="false">IF(F6038&lt;Einstellungen!$B$5,"ja","nein")</f>
        <v>ja</v>
      </c>
      <c r="H6038" s="21" t="s">
        <v>21</v>
      </c>
      <c r="I6038" s="29" t="n">
        <f aca="false">INDEX(Einstellungen!$B$27:$B$50,13)</f>
        <v>1.2</v>
      </c>
      <c r="J6038" s="29" t="n">
        <f aca="false">F6038*I6038</f>
        <v>23.771916</v>
      </c>
    </row>
    <row r="6039" customFormat="false" ht="15" hidden="false" customHeight="false" outlineLevel="0" collapsed="false">
      <c r="A6039" s="28" t="n">
        <v>45832</v>
      </c>
      <c r="B6039" s="21" t="s">
        <v>125</v>
      </c>
      <c r="C6039" s="21" t="s">
        <v>141</v>
      </c>
      <c r="D6039" s="29" t="n">
        <v>-22.75</v>
      </c>
      <c r="E6039" s="29" t="n">
        <f aca="false">D6039/10</f>
        <v>-2.275</v>
      </c>
      <c r="F6039" s="29" t="n">
        <f aca="false">(E6039+Einstellungen!$B$20)*(1+Einstellungen!$B$10)</f>
        <v>19.49339</v>
      </c>
      <c r="G6039" s="21" t="str">
        <f aca="false">IF(F6039&lt;Einstellungen!$B$5,"ja","nein")</f>
        <v>ja</v>
      </c>
      <c r="H6039" s="21" t="s">
        <v>21</v>
      </c>
      <c r="I6039" s="29" t="n">
        <f aca="false">INDEX(Einstellungen!$B$27:$B$50,14)</f>
        <v>1.15</v>
      </c>
      <c r="J6039" s="29" t="n">
        <f aca="false">F6039*I6039</f>
        <v>22.4173985</v>
      </c>
    </row>
    <row r="6040" customFormat="false" ht="15" hidden="false" customHeight="false" outlineLevel="0" collapsed="false">
      <c r="A6040" s="28" t="n">
        <v>45832</v>
      </c>
      <c r="B6040" s="21" t="s">
        <v>126</v>
      </c>
      <c r="C6040" s="21" t="s">
        <v>141</v>
      </c>
      <c r="D6040" s="29" t="n">
        <v>-19.27</v>
      </c>
      <c r="E6040" s="29" t="n">
        <f aca="false">D6040/10</f>
        <v>-1.927</v>
      </c>
      <c r="F6040" s="29" t="n">
        <f aca="false">(E6040+Einstellungen!$B$20)*(1+Einstellungen!$B$10)</f>
        <v>19.90751</v>
      </c>
      <c r="G6040" s="21" t="str">
        <f aca="false">IF(F6040&lt;Einstellungen!$B$5,"ja","nein")</f>
        <v>ja</v>
      </c>
      <c r="H6040" s="21" t="s">
        <v>21</v>
      </c>
      <c r="I6040" s="29" t="n">
        <f aca="false">INDEX(Einstellungen!$B$27:$B$50,15)</f>
        <v>1</v>
      </c>
      <c r="J6040" s="29" t="n">
        <f aca="false">F6040*I6040</f>
        <v>19.90751</v>
      </c>
    </row>
    <row r="6041" customFormat="false" ht="15" hidden="false" customHeight="false" outlineLevel="0" collapsed="false">
      <c r="A6041" s="28" t="n">
        <v>45832</v>
      </c>
      <c r="B6041" s="21" t="s">
        <v>127</v>
      </c>
      <c r="C6041" s="21" t="s">
        <v>141</v>
      </c>
      <c r="D6041" s="29" t="n">
        <v>-7.56</v>
      </c>
      <c r="E6041" s="29" t="n">
        <f aca="false">D6041/10</f>
        <v>-0.756</v>
      </c>
      <c r="F6041" s="29" t="n">
        <f aca="false">(E6041+Einstellungen!$B$20)*(1+Einstellungen!$B$10)</f>
        <v>21.301</v>
      </c>
      <c r="G6041" s="21" t="str">
        <f aca="false">IF(F6041&lt;Einstellungen!$B$5,"ja","nein")</f>
        <v>ja</v>
      </c>
      <c r="H6041" s="21" t="s">
        <v>21</v>
      </c>
      <c r="I6041" s="29" t="n">
        <f aca="false">INDEX(Einstellungen!$B$27:$B$50,16)</f>
        <v>0.95</v>
      </c>
      <c r="J6041" s="29" t="n">
        <f aca="false">F6041*I6041</f>
        <v>20.23595</v>
      </c>
    </row>
    <row r="6042" customFormat="false" ht="15" hidden="false" customHeight="false" outlineLevel="0" collapsed="false">
      <c r="A6042" s="28" t="n">
        <v>45832</v>
      </c>
      <c r="B6042" s="21" t="s">
        <v>128</v>
      </c>
      <c r="C6042" s="21" t="s">
        <v>141</v>
      </c>
      <c r="D6042" s="29" t="n">
        <v>-3.06</v>
      </c>
      <c r="E6042" s="29" t="n">
        <f aca="false">D6042/10</f>
        <v>-0.306</v>
      </c>
      <c r="F6042" s="29" t="n">
        <f aca="false">(E6042+Einstellungen!$B$20)*(1+Einstellungen!$B$10)</f>
        <v>21.8365</v>
      </c>
      <c r="G6042" s="21" t="str">
        <f aca="false">IF(F6042&lt;Einstellungen!$B$5,"ja","nein")</f>
        <v>ja</v>
      </c>
      <c r="H6042" s="21" t="s">
        <v>21</v>
      </c>
      <c r="I6042" s="29" t="n">
        <f aca="false">INDEX(Einstellungen!$B$27:$B$50,17)</f>
        <v>0.95</v>
      </c>
      <c r="J6042" s="29" t="n">
        <f aca="false">F6042*I6042</f>
        <v>20.744675</v>
      </c>
    </row>
    <row r="6043" customFormat="false" ht="15" hidden="false" customHeight="false" outlineLevel="0" collapsed="false">
      <c r="A6043" s="28" t="n">
        <v>45832</v>
      </c>
      <c r="B6043" s="21" t="s">
        <v>129</v>
      </c>
      <c r="C6043" s="21" t="s">
        <v>141</v>
      </c>
      <c r="D6043" s="29" t="n">
        <v>2.09</v>
      </c>
      <c r="E6043" s="29" t="n">
        <f aca="false">D6043/10</f>
        <v>0.209</v>
      </c>
      <c r="F6043" s="29" t="n">
        <f aca="false">(E6043+Einstellungen!$B$20)*(1+Einstellungen!$B$10)</f>
        <v>22.44935</v>
      </c>
      <c r="G6043" s="21" t="str">
        <f aca="false">IF(F6043&lt;Einstellungen!$B$5,"ja","nein")</f>
        <v>ja</v>
      </c>
      <c r="H6043" s="21" t="s">
        <v>21</v>
      </c>
      <c r="I6043" s="29" t="n">
        <f aca="false">INDEX(Einstellungen!$B$27:$B$50,18)</f>
        <v>1.1</v>
      </c>
      <c r="J6043" s="29" t="n">
        <f aca="false">F6043*I6043</f>
        <v>24.694285</v>
      </c>
    </row>
    <row r="6044" customFormat="false" ht="15" hidden="false" customHeight="false" outlineLevel="0" collapsed="false">
      <c r="A6044" s="28" t="n">
        <v>45832</v>
      </c>
      <c r="B6044" s="21" t="s">
        <v>130</v>
      </c>
      <c r="C6044" s="21" t="s">
        <v>141</v>
      </c>
      <c r="D6044" s="29" t="n">
        <v>61.77</v>
      </c>
      <c r="E6044" s="29" t="n">
        <f aca="false">D6044/10</f>
        <v>6.177</v>
      </c>
      <c r="F6044" s="29" t="n">
        <f aca="false">(E6044+Einstellungen!$B$20)*(1+Einstellungen!$B$10)</f>
        <v>29.55127</v>
      </c>
      <c r="G6044" s="21" t="str">
        <f aca="false">IF(F6044&lt;Einstellungen!$B$5,"ja","nein")</f>
        <v>nein</v>
      </c>
      <c r="H6044" s="21" t="s">
        <v>21</v>
      </c>
      <c r="I6044" s="29" t="n">
        <f aca="false">INDEX(Einstellungen!$B$27:$B$50,19)</f>
        <v>1.35</v>
      </c>
      <c r="J6044" s="29" t="n">
        <f aca="false">F6044*I6044</f>
        <v>39.8942145</v>
      </c>
    </row>
    <row r="6045" customFormat="false" ht="15" hidden="false" customHeight="false" outlineLevel="0" collapsed="false">
      <c r="A6045" s="28" t="n">
        <v>45832</v>
      </c>
      <c r="B6045" s="21" t="s">
        <v>131</v>
      </c>
      <c r="C6045" s="21" t="s">
        <v>141</v>
      </c>
      <c r="D6045" s="29" t="n">
        <v>97.25</v>
      </c>
      <c r="E6045" s="29" t="n">
        <f aca="false">D6045/10</f>
        <v>9.725</v>
      </c>
      <c r="F6045" s="29" t="n">
        <f aca="false">(E6045+Einstellungen!$B$20)*(1+Einstellungen!$B$10)</f>
        <v>33.77339</v>
      </c>
      <c r="G6045" s="21" t="str">
        <f aca="false">IF(F6045&lt;Einstellungen!$B$5,"ja","nein")</f>
        <v>nein</v>
      </c>
      <c r="H6045" s="21" t="s">
        <v>21</v>
      </c>
      <c r="I6045" s="29" t="n">
        <f aca="false">INDEX(Einstellungen!$B$27:$B$50,20)</f>
        <v>1.45</v>
      </c>
      <c r="J6045" s="29" t="n">
        <f aca="false">F6045*I6045</f>
        <v>48.9714155</v>
      </c>
    </row>
    <row r="6046" customFormat="false" ht="15" hidden="false" customHeight="false" outlineLevel="0" collapsed="false">
      <c r="A6046" s="28" t="n">
        <v>45832</v>
      </c>
      <c r="B6046" s="21" t="s">
        <v>132</v>
      </c>
      <c r="C6046" s="21" t="s">
        <v>141</v>
      </c>
      <c r="D6046" s="29" t="n">
        <v>123.9</v>
      </c>
      <c r="E6046" s="29" t="n">
        <f aca="false">D6046/10</f>
        <v>12.39</v>
      </c>
      <c r="F6046" s="29" t="n">
        <f aca="false">(E6046+Einstellungen!$B$20)*(1+Einstellungen!$B$10)</f>
        <v>36.94474</v>
      </c>
      <c r="G6046" s="21" t="str">
        <f aca="false">IF(F6046&lt;Einstellungen!$B$5,"ja","nein")</f>
        <v>nein</v>
      </c>
      <c r="H6046" s="21" t="s">
        <v>21</v>
      </c>
      <c r="I6046" s="29" t="n">
        <f aca="false">INDEX(Einstellungen!$B$27:$B$50,21)</f>
        <v>1.4</v>
      </c>
      <c r="J6046" s="29" t="n">
        <f aca="false">F6046*I6046</f>
        <v>51.722636</v>
      </c>
    </row>
    <row r="6047" customFormat="false" ht="15" hidden="false" customHeight="false" outlineLevel="0" collapsed="false">
      <c r="A6047" s="28" t="n">
        <v>45832</v>
      </c>
      <c r="B6047" s="21" t="s">
        <v>133</v>
      </c>
      <c r="C6047" s="21" t="s">
        <v>141</v>
      </c>
      <c r="D6047" s="29" t="n">
        <v>122.49</v>
      </c>
      <c r="E6047" s="29" t="n">
        <f aca="false">D6047/10</f>
        <v>12.249</v>
      </c>
      <c r="F6047" s="29" t="n">
        <f aca="false">(E6047+Einstellungen!$B$20)*(1+Einstellungen!$B$10)</f>
        <v>36.77695</v>
      </c>
      <c r="G6047" s="21" t="str">
        <f aca="false">IF(F6047&lt;Einstellungen!$B$5,"ja","nein")</f>
        <v>nein</v>
      </c>
      <c r="H6047" s="21" t="s">
        <v>21</v>
      </c>
      <c r="I6047" s="29" t="n">
        <f aca="false">INDEX(Einstellungen!$B$27:$B$50,22)</f>
        <v>1.25</v>
      </c>
      <c r="J6047" s="29" t="n">
        <f aca="false">F6047*I6047</f>
        <v>45.9711875</v>
      </c>
    </row>
    <row r="6048" customFormat="false" ht="15" hidden="false" customHeight="false" outlineLevel="0" collapsed="false">
      <c r="A6048" s="28" t="n">
        <v>45832</v>
      </c>
      <c r="B6048" s="21" t="s">
        <v>134</v>
      </c>
      <c r="C6048" s="21" t="s">
        <v>141</v>
      </c>
      <c r="D6048" s="29" t="n">
        <v>97.41</v>
      </c>
      <c r="E6048" s="29" t="n">
        <f aca="false">D6048/10</f>
        <v>9.741</v>
      </c>
      <c r="F6048" s="29" t="n">
        <f aca="false">(E6048+Einstellungen!$B$20)*(1+Einstellungen!$B$10)</f>
        <v>33.79243</v>
      </c>
      <c r="G6048" s="21" t="str">
        <f aca="false">IF(F6048&lt;Einstellungen!$B$5,"ja","nein")</f>
        <v>nein</v>
      </c>
      <c r="H6048" s="21" t="s">
        <v>21</v>
      </c>
      <c r="I6048" s="29" t="n">
        <f aca="false">INDEX(Einstellungen!$B$27:$B$50,23)</f>
        <v>1.05</v>
      </c>
      <c r="J6048" s="29" t="n">
        <f aca="false">F6048*I6048</f>
        <v>35.4820515</v>
      </c>
    </row>
    <row r="6049" customFormat="false" ht="15" hidden="false" customHeight="false" outlineLevel="0" collapsed="false">
      <c r="A6049" s="28" t="n">
        <v>45832</v>
      </c>
      <c r="B6049" s="21" t="s">
        <v>135</v>
      </c>
      <c r="C6049" s="21" t="s">
        <v>141</v>
      </c>
      <c r="D6049" s="29" t="n">
        <v>98.02</v>
      </c>
      <c r="E6049" s="29" t="n">
        <f aca="false">D6049/10</f>
        <v>9.802</v>
      </c>
      <c r="F6049" s="29" t="n">
        <f aca="false">(E6049+Einstellungen!$B$20)*(1+Einstellungen!$B$10)</f>
        <v>33.86502</v>
      </c>
      <c r="G6049" s="21" t="str">
        <f aca="false">IF(F6049&lt;Einstellungen!$B$5,"ja","nein")</f>
        <v>nein</v>
      </c>
      <c r="H6049" s="21" t="s">
        <v>21</v>
      </c>
      <c r="I6049" s="29" t="n">
        <f aca="false">INDEX(Einstellungen!$B$27:$B$50,24)</f>
        <v>0.8</v>
      </c>
      <c r="J6049" s="29" t="n">
        <f aca="false">F6049*I6049</f>
        <v>27.092016</v>
      </c>
    </row>
    <row r="6050" customFormat="false" ht="15" hidden="false" customHeight="false" outlineLevel="0" collapsed="false">
      <c r="A6050" s="28" t="n">
        <v>45833</v>
      </c>
      <c r="B6050" s="21" t="s">
        <v>111</v>
      </c>
      <c r="C6050" s="21" t="s">
        <v>112</v>
      </c>
      <c r="D6050" s="29" t="n">
        <v>78.85</v>
      </c>
      <c r="E6050" s="29" t="n">
        <f aca="false">D6050/10</f>
        <v>7.885</v>
      </c>
      <c r="F6050" s="29" t="n">
        <f aca="false">(E6050+Einstellungen!$B$20)*(1+Einstellungen!$B$10)</f>
        <v>31.58379</v>
      </c>
      <c r="G6050" s="21" t="str">
        <f aca="false">IF(F6050&lt;Einstellungen!$B$5,"ja","nein")</f>
        <v>nein</v>
      </c>
      <c r="H6050" s="21" t="s">
        <v>21</v>
      </c>
      <c r="I6050" s="29" t="n">
        <f aca="false">INDEX(Einstellungen!$B$27:$B$50,1)</f>
        <v>0.6</v>
      </c>
      <c r="J6050" s="29" t="n">
        <f aca="false">F6050*I6050</f>
        <v>18.950274</v>
      </c>
    </row>
    <row r="6051" customFormat="false" ht="15" hidden="false" customHeight="false" outlineLevel="0" collapsed="false">
      <c r="A6051" s="28" t="n">
        <v>45833</v>
      </c>
      <c r="B6051" s="21" t="s">
        <v>113</v>
      </c>
      <c r="C6051" s="21" t="s">
        <v>112</v>
      </c>
      <c r="D6051" s="29" t="n">
        <v>67.63</v>
      </c>
      <c r="E6051" s="29" t="n">
        <f aca="false">D6051/10</f>
        <v>6.763</v>
      </c>
      <c r="F6051" s="29" t="n">
        <f aca="false">(E6051+Einstellungen!$B$20)*(1+Einstellungen!$B$10)</f>
        <v>30.24861</v>
      </c>
      <c r="G6051" s="21" t="str">
        <f aca="false">IF(F6051&lt;Einstellungen!$B$5,"ja","nein")</f>
        <v>nein</v>
      </c>
      <c r="H6051" s="21" t="s">
        <v>21</v>
      </c>
      <c r="I6051" s="29" t="n">
        <f aca="false">INDEX(Einstellungen!$B$27:$B$50,2)</f>
        <v>0.5</v>
      </c>
      <c r="J6051" s="29" t="n">
        <f aca="false">F6051*I6051</f>
        <v>15.124305</v>
      </c>
    </row>
    <row r="6052" customFormat="false" ht="15" hidden="false" customHeight="false" outlineLevel="0" collapsed="false">
      <c r="A6052" s="28" t="n">
        <v>45833</v>
      </c>
      <c r="B6052" s="21" t="s">
        <v>114</v>
      </c>
      <c r="C6052" s="21" t="s">
        <v>112</v>
      </c>
      <c r="D6052" s="29" t="n">
        <v>70.02</v>
      </c>
      <c r="E6052" s="29" t="n">
        <f aca="false">D6052/10</f>
        <v>7.002</v>
      </c>
      <c r="F6052" s="29" t="n">
        <f aca="false">(E6052+Einstellungen!$B$20)*(1+Einstellungen!$B$10)</f>
        <v>30.53302</v>
      </c>
      <c r="G6052" s="21" t="str">
        <f aca="false">IF(F6052&lt;Einstellungen!$B$5,"ja","nein")</f>
        <v>nein</v>
      </c>
      <c r="H6052" s="21" t="s">
        <v>21</v>
      </c>
      <c r="I6052" s="29" t="n">
        <f aca="false">INDEX(Einstellungen!$B$27:$B$50,3)</f>
        <v>0.45</v>
      </c>
      <c r="J6052" s="29" t="n">
        <f aca="false">F6052*I6052</f>
        <v>13.739859</v>
      </c>
    </row>
    <row r="6053" customFormat="false" ht="15" hidden="false" customHeight="false" outlineLevel="0" collapsed="false">
      <c r="A6053" s="28" t="n">
        <v>45833</v>
      </c>
      <c r="B6053" s="21" t="s">
        <v>115</v>
      </c>
      <c r="C6053" s="21" t="s">
        <v>112</v>
      </c>
      <c r="D6053" s="29" t="n">
        <v>69.07</v>
      </c>
      <c r="E6053" s="29" t="n">
        <f aca="false">D6053/10</f>
        <v>6.907</v>
      </c>
      <c r="F6053" s="29" t="n">
        <f aca="false">(E6053+Einstellungen!$B$20)*(1+Einstellungen!$B$10)</f>
        <v>30.41997</v>
      </c>
      <c r="G6053" s="21" t="str">
        <f aca="false">IF(F6053&lt;Einstellungen!$B$5,"ja","nein")</f>
        <v>nein</v>
      </c>
      <c r="H6053" s="21" t="s">
        <v>21</v>
      </c>
      <c r="I6053" s="29" t="n">
        <f aca="false">INDEX(Einstellungen!$B$27:$B$50,4)</f>
        <v>0.45</v>
      </c>
      <c r="J6053" s="29" t="n">
        <f aca="false">F6053*I6053</f>
        <v>13.6889865</v>
      </c>
    </row>
    <row r="6054" customFormat="false" ht="15" hidden="false" customHeight="false" outlineLevel="0" collapsed="false">
      <c r="A6054" s="28" t="n">
        <v>45833</v>
      </c>
      <c r="B6054" s="21" t="s">
        <v>116</v>
      </c>
      <c r="C6054" s="21" t="s">
        <v>112</v>
      </c>
      <c r="D6054" s="29" t="n">
        <v>70.01</v>
      </c>
      <c r="E6054" s="29" t="n">
        <f aca="false">D6054/10</f>
        <v>7.001</v>
      </c>
      <c r="F6054" s="29" t="n">
        <f aca="false">(E6054+Einstellungen!$B$20)*(1+Einstellungen!$B$10)</f>
        <v>30.53183</v>
      </c>
      <c r="G6054" s="21" t="str">
        <f aca="false">IF(F6054&lt;Einstellungen!$B$5,"ja","nein")</f>
        <v>nein</v>
      </c>
      <c r="H6054" s="21" t="s">
        <v>21</v>
      </c>
      <c r="I6054" s="29" t="n">
        <f aca="false">INDEX(Einstellungen!$B$27:$B$50,5)</f>
        <v>0.45</v>
      </c>
      <c r="J6054" s="29" t="n">
        <f aca="false">F6054*I6054</f>
        <v>13.7393235</v>
      </c>
    </row>
    <row r="6055" customFormat="false" ht="15" hidden="false" customHeight="false" outlineLevel="0" collapsed="false">
      <c r="A6055" s="28" t="n">
        <v>45833</v>
      </c>
      <c r="B6055" s="21" t="s">
        <v>117</v>
      </c>
      <c r="C6055" s="21" t="s">
        <v>112</v>
      </c>
      <c r="D6055" s="29" t="n">
        <v>82.77</v>
      </c>
      <c r="E6055" s="29" t="n">
        <f aca="false">D6055/10</f>
        <v>8.277</v>
      </c>
      <c r="F6055" s="29" t="n">
        <f aca="false">(E6055+Einstellungen!$B$20)*(1+Einstellungen!$B$10)</f>
        <v>32.05027</v>
      </c>
      <c r="G6055" s="21" t="str">
        <f aca="false">IF(F6055&lt;Einstellungen!$B$5,"ja","nein")</f>
        <v>nein</v>
      </c>
      <c r="H6055" s="21" t="s">
        <v>21</v>
      </c>
      <c r="I6055" s="29" t="n">
        <f aca="false">INDEX(Einstellungen!$B$27:$B$50,6)</f>
        <v>0.5</v>
      </c>
      <c r="J6055" s="29" t="n">
        <f aca="false">F6055*I6055</f>
        <v>16.025135</v>
      </c>
    </row>
    <row r="6056" customFormat="false" ht="15" hidden="false" customHeight="false" outlineLevel="0" collapsed="false">
      <c r="A6056" s="28" t="n">
        <v>45833</v>
      </c>
      <c r="B6056" s="21" t="s">
        <v>118</v>
      </c>
      <c r="C6056" s="21" t="s">
        <v>112</v>
      </c>
      <c r="D6056" s="29" t="n">
        <v>105.72</v>
      </c>
      <c r="E6056" s="29" t="n">
        <f aca="false">D6056/10</f>
        <v>10.572</v>
      </c>
      <c r="F6056" s="29" t="n">
        <f aca="false">(E6056+Einstellungen!$B$20)*(1+Einstellungen!$B$10)</f>
        <v>34.78132</v>
      </c>
      <c r="G6056" s="21" t="str">
        <f aca="false">IF(F6056&lt;Einstellungen!$B$5,"ja","nein")</f>
        <v>nein</v>
      </c>
      <c r="H6056" s="21" t="s">
        <v>21</v>
      </c>
      <c r="I6056" s="29" t="n">
        <f aca="false">INDEX(Einstellungen!$B$27:$B$50,7)</f>
        <v>0.7</v>
      </c>
      <c r="J6056" s="29" t="n">
        <f aca="false">F6056*I6056</f>
        <v>24.346924</v>
      </c>
    </row>
    <row r="6057" customFormat="false" ht="15" hidden="false" customHeight="false" outlineLevel="0" collapsed="false">
      <c r="A6057" s="28" t="n">
        <v>45833</v>
      </c>
      <c r="B6057" s="21" t="s">
        <v>119</v>
      </c>
      <c r="C6057" s="21" t="s">
        <v>112</v>
      </c>
      <c r="D6057" s="29" t="n">
        <v>112.36</v>
      </c>
      <c r="E6057" s="29" t="n">
        <f aca="false">D6057/10</f>
        <v>11.236</v>
      </c>
      <c r="F6057" s="29" t="n">
        <f aca="false">(E6057+Einstellungen!$B$20)*(1+Einstellungen!$B$10)</f>
        <v>35.57148</v>
      </c>
      <c r="G6057" s="21" t="str">
        <f aca="false">IF(F6057&lt;Einstellungen!$B$5,"ja","nein")</f>
        <v>nein</v>
      </c>
      <c r="H6057" s="21" t="s">
        <v>21</v>
      </c>
      <c r="I6057" s="29" t="n">
        <f aca="false">INDEX(Einstellungen!$B$27:$B$50,8)</f>
        <v>0.95</v>
      </c>
      <c r="J6057" s="29" t="n">
        <f aca="false">F6057*I6057</f>
        <v>33.792906</v>
      </c>
    </row>
    <row r="6058" customFormat="false" ht="15" hidden="false" customHeight="false" outlineLevel="0" collapsed="false">
      <c r="A6058" s="28" t="n">
        <v>45833</v>
      </c>
      <c r="B6058" s="21" t="s">
        <v>120</v>
      </c>
      <c r="C6058" s="21" t="s">
        <v>112</v>
      </c>
      <c r="D6058" s="29" t="n">
        <v>97.87</v>
      </c>
      <c r="E6058" s="29" t="n">
        <f aca="false">D6058/10</f>
        <v>9.787</v>
      </c>
      <c r="F6058" s="29" t="n">
        <f aca="false">(E6058+Einstellungen!$B$20)*(1+Einstellungen!$B$10)</f>
        <v>33.84717</v>
      </c>
      <c r="G6058" s="21" t="str">
        <f aca="false">IF(F6058&lt;Einstellungen!$B$5,"ja","nein")</f>
        <v>nein</v>
      </c>
      <c r="H6058" s="21" t="s">
        <v>21</v>
      </c>
      <c r="I6058" s="29" t="n">
        <f aca="false">INDEX(Einstellungen!$B$27:$B$50,9)</f>
        <v>1.05</v>
      </c>
      <c r="J6058" s="29" t="n">
        <f aca="false">F6058*I6058</f>
        <v>35.5395285</v>
      </c>
    </row>
    <row r="6059" customFormat="false" ht="15" hidden="false" customHeight="false" outlineLevel="0" collapsed="false">
      <c r="A6059" s="28" t="n">
        <v>45833</v>
      </c>
      <c r="B6059" s="21" t="s">
        <v>121</v>
      </c>
      <c r="C6059" s="21" t="s">
        <v>112</v>
      </c>
      <c r="D6059" s="29" t="n">
        <v>70.02</v>
      </c>
      <c r="E6059" s="29" t="n">
        <f aca="false">D6059/10</f>
        <v>7.002</v>
      </c>
      <c r="F6059" s="29" t="n">
        <f aca="false">(E6059+Einstellungen!$B$20)*(1+Einstellungen!$B$10)</f>
        <v>30.53302</v>
      </c>
      <c r="G6059" s="21" t="str">
        <f aca="false">IF(F6059&lt;Einstellungen!$B$5,"ja","nein")</f>
        <v>nein</v>
      </c>
      <c r="H6059" s="21" t="s">
        <v>21</v>
      </c>
      <c r="I6059" s="29" t="n">
        <f aca="false">INDEX(Einstellungen!$B$27:$B$50,10)</f>
        <v>1.05</v>
      </c>
      <c r="J6059" s="29" t="n">
        <f aca="false">F6059*I6059</f>
        <v>32.059671</v>
      </c>
    </row>
    <row r="6060" customFormat="false" ht="15" hidden="false" customHeight="false" outlineLevel="0" collapsed="false">
      <c r="A6060" s="28" t="n">
        <v>45833</v>
      </c>
      <c r="B6060" s="21" t="s">
        <v>122</v>
      </c>
      <c r="C6060" s="21" t="s">
        <v>112</v>
      </c>
      <c r="D6060" s="29" t="n">
        <v>10.07</v>
      </c>
      <c r="E6060" s="29" t="n">
        <f aca="false">D6060/10</f>
        <v>1.007</v>
      </c>
      <c r="F6060" s="29" t="n">
        <f aca="false">(E6060+Einstellungen!$B$20)*(1+Einstellungen!$B$10)</f>
        <v>23.39897</v>
      </c>
      <c r="G6060" s="21" t="str">
        <f aca="false">IF(F6060&lt;Einstellungen!$B$5,"ja","nein")</f>
        <v>ja</v>
      </c>
      <c r="H6060" s="21" t="s">
        <v>21</v>
      </c>
      <c r="I6060" s="29" t="n">
        <f aca="false">INDEX(Einstellungen!$B$27:$B$50,11)</f>
        <v>1.05</v>
      </c>
      <c r="J6060" s="29" t="n">
        <f aca="false">F6060*I6060</f>
        <v>24.5689185</v>
      </c>
    </row>
    <row r="6061" customFormat="false" ht="15" hidden="false" customHeight="false" outlineLevel="0" collapsed="false">
      <c r="A6061" s="28" t="n">
        <v>45833</v>
      </c>
      <c r="B6061" s="21" t="s">
        <v>123</v>
      </c>
      <c r="C6061" s="21" t="s">
        <v>112</v>
      </c>
      <c r="D6061" s="29" t="n">
        <v>0.07</v>
      </c>
      <c r="E6061" s="29" t="n">
        <f aca="false">D6061/10</f>
        <v>0.007</v>
      </c>
      <c r="F6061" s="29" t="n">
        <f aca="false">(E6061+Einstellungen!$B$20)*(1+Einstellungen!$B$10)</f>
        <v>22.20897</v>
      </c>
      <c r="G6061" s="21" t="str">
        <f aca="false">IF(F6061&lt;Einstellungen!$B$5,"ja","nein")</f>
        <v>ja</v>
      </c>
      <c r="H6061" s="21" t="s">
        <v>21</v>
      </c>
      <c r="I6061" s="29" t="n">
        <f aca="false">INDEX(Einstellungen!$B$27:$B$50,12)</f>
        <v>1.1</v>
      </c>
      <c r="J6061" s="29" t="n">
        <f aca="false">F6061*I6061</f>
        <v>24.429867</v>
      </c>
    </row>
    <row r="6062" customFormat="false" ht="15" hidden="false" customHeight="false" outlineLevel="0" collapsed="false">
      <c r="A6062" s="28" t="n">
        <v>45833</v>
      </c>
      <c r="B6062" s="21" t="s">
        <v>124</v>
      </c>
      <c r="C6062" s="21" t="s">
        <v>112</v>
      </c>
      <c r="D6062" s="29" t="n">
        <v>-0.02</v>
      </c>
      <c r="E6062" s="29" t="n">
        <f aca="false">D6062/10</f>
        <v>-0.002</v>
      </c>
      <c r="F6062" s="29" t="n">
        <f aca="false">(E6062+Einstellungen!$B$20)*(1+Einstellungen!$B$10)</f>
        <v>22.19826</v>
      </c>
      <c r="G6062" s="21" t="str">
        <f aca="false">IF(F6062&lt;Einstellungen!$B$5,"ja","nein")</f>
        <v>ja</v>
      </c>
      <c r="H6062" s="21" t="s">
        <v>21</v>
      </c>
      <c r="I6062" s="29" t="n">
        <f aca="false">INDEX(Einstellungen!$B$27:$B$50,13)</f>
        <v>1.2</v>
      </c>
      <c r="J6062" s="29" t="n">
        <f aca="false">F6062*I6062</f>
        <v>26.637912</v>
      </c>
    </row>
    <row r="6063" customFormat="false" ht="15" hidden="false" customHeight="false" outlineLevel="0" collapsed="false">
      <c r="A6063" s="28" t="n">
        <v>45833</v>
      </c>
      <c r="B6063" s="21" t="s">
        <v>125</v>
      </c>
      <c r="C6063" s="21" t="s">
        <v>112</v>
      </c>
      <c r="D6063" s="29" t="n">
        <v>-0.14</v>
      </c>
      <c r="E6063" s="29" t="n">
        <f aca="false">D6063/10</f>
        <v>-0.014</v>
      </c>
      <c r="F6063" s="29" t="n">
        <f aca="false">(E6063+Einstellungen!$B$20)*(1+Einstellungen!$B$10)</f>
        <v>22.18398</v>
      </c>
      <c r="G6063" s="21" t="str">
        <f aca="false">IF(F6063&lt;Einstellungen!$B$5,"ja","nein")</f>
        <v>ja</v>
      </c>
      <c r="H6063" s="21" t="s">
        <v>21</v>
      </c>
      <c r="I6063" s="29" t="n">
        <f aca="false">INDEX(Einstellungen!$B$27:$B$50,14)</f>
        <v>1.15</v>
      </c>
      <c r="J6063" s="29" t="n">
        <f aca="false">F6063*I6063</f>
        <v>25.511577</v>
      </c>
    </row>
    <row r="6064" customFormat="false" ht="15" hidden="false" customHeight="false" outlineLevel="0" collapsed="false">
      <c r="A6064" s="28" t="n">
        <v>45833</v>
      </c>
      <c r="B6064" s="21" t="s">
        <v>126</v>
      </c>
      <c r="C6064" s="21" t="s">
        <v>112</v>
      </c>
      <c r="D6064" s="29" t="n">
        <v>-0.51</v>
      </c>
      <c r="E6064" s="29" t="n">
        <f aca="false">D6064/10</f>
        <v>-0.051</v>
      </c>
      <c r="F6064" s="29" t="n">
        <f aca="false">(E6064+Einstellungen!$B$20)*(1+Einstellungen!$B$10)</f>
        <v>22.13995</v>
      </c>
      <c r="G6064" s="21" t="str">
        <f aca="false">IF(F6064&lt;Einstellungen!$B$5,"ja","nein")</f>
        <v>ja</v>
      </c>
      <c r="H6064" s="21" t="s">
        <v>21</v>
      </c>
      <c r="I6064" s="29" t="n">
        <f aca="false">INDEX(Einstellungen!$B$27:$B$50,15)</f>
        <v>1</v>
      </c>
      <c r="J6064" s="29" t="n">
        <f aca="false">F6064*I6064</f>
        <v>22.13995</v>
      </c>
    </row>
    <row r="6065" customFormat="false" ht="15" hidden="false" customHeight="false" outlineLevel="0" collapsed="false">
      <c r="A6065" s="28" t="n">
        <v>45833</v>
      </c>
      <c r="B6065" s="21" t="s">
        <v>127</v>
      </c>
      <c r="C6065" s="21" t="s">
        <v>112</v>
      </c>
      <c r="D6065" s="29" t="n">
        <v>0</v>
      </c>
      <c r="E6065" s="29" t="n">
        <f aca="false">D6065/10</f>
        <v>0</v>
      </c>
      <c r="F6065" s="29" t="n">
        <f aca="false">(E6065+Einstellungen!$B$20)*(1+Einstellungen!$B$10)</f>
        <v>22.20064</v>
      </c>
      <c r="G6065" s="21" t="str">
        <f aca="false">IF(F6065&lt;Einstellungen!$B$5,"ja","nein")</f>
        <v>ja</v>
      </c>
      <c r="H6065" s="21" t="s">
        <v>21</v>
      </c>
      <c r="I6065" s="29" t="n">
        <f aca="false">INDEX(Einstellungen!$B$27:$B$50,16)</f>
        <v>0.95</v>
      </c>
      <c r="J6065" s="29" t="n">
        <f aca="false">F6065*I6065</f>
        <v>21.090608</v>
      </c>
    </row>
    <row r="6066" customFormat="false" ht="15" hidden="false" customHeight="false" outlineLevel="0" collapsed="false">
      <c r="A6066" s="28" t="n">
        <v>45833</v>
      </c>
      <c r="B6066" s="21" t="s">
        <v>128</v>
      </c>
      <c r="C6066" s="21" t="s">
        <v>112</v>
      </c>
      <c r="D6066" s="29" t="n">
        <v>17.84</v>
      </c>
      <c r="E6066" s="29" t="n">
        <f aca="false">D6066/10</f>
        <v>1.784</v>
      </c>
      <c r="F6066" s="29" t="n">
        <f aca="false">(E6066+Einstellungen!$B$20)*(1+Einstellungen!$B$10)</f>
        <v>24.3236</v>
      </c>
      <c r="G6066" s="21" t="str">
        <f aca="false">IF(F6066&lt;Einstellungen!$B$5,"ja","nein")</f>
        <v>ja</v>
      </c>
      <c r="H6066" s="21" t="s">
        <v>21</v>
      </c>
      <c r="I6066" s="29" t="n">
        <f aca="false">INDEX(Einstellungen!$B$27:$B$50,17)</f>
        <v>0.95</v>
      </c>
      <c r="J6066" s="29" t="n">
        <f aca="false">F6066*I6066</f>
        <v>23.10742</v>
      </c>
    </row>
    <row r="6067" customFormat="false" ht="15" hidden="false" customHeight="false" outlineLevel="0" collapsed="false">
      <c r="A6067" s="28" t="n">
        <v>45833</v>
      </c>
      <c r="B6067" s="21" t="s">
        <v>129</v>
      </c>
      <c r="C6067" s="21" t="s">
        <v>112</v>
      </c>
      <c r="D6067" s="29" t="n">
        <v>84.47</v>
      </c>
      <c r="E6067" s="29" t="n">
        <f aca="false">D6067/10</f>
        <v>8.447</v>
      </c>
      <c r="F6067" s="29" t="n">
        <f aca="false">(E6067+Einstellungen!$B$20)*(1+Einstellungen!$B$10)</f>
        <v>32.25257</v>
      </c>
      <c r="G6067" s="21" t="str">
        <f aca="false">IF(F6067&lt;Einstellungen!$B$5,"ja","nein")</f>
        <v>nein</v>
      </c>
      <c r="H6067" s="21" t="s">
        <v>21</v>
      </c>
      <c r="I6067" s="29" t="n">
        <f aca="false">INDEX(Einstellungen!$B$27:$B$50,18)</f>
        <v>1.1</v>
      </c>
      <c r="J6067" s="29" t="n">
        <f aca="false">F6067*I6067</f>
        <v>35.477827</v>
      </c>
    </row>
    <row r="6068" customFormat="false" ht="15" hidden="false" customHeight="false" outlineLevel="0" collapsed="false">
      <c r="A6068" s="28" t="n">
        <v>45833</v>
      </c>
      <c r="B6068" s="21" t="s">
        <v>130</v>
      </c>
      <c r="C6068" s="21" t="s">
        <v>112</v>
      </c>
      <c r="D6068" s="29" t="n">
        <v>105.8</v>
      </c>
      <c r="E6068" s="29" t="n">
        <f aca="false">D6068/10</f>
        <v>10.58</v>
      </c>
      <c r="F6068" s="29" t="n">
        <f aca="false">(E6068+Einstellungen!$B$20)*(1+Einstellungen!$B$10)</f>
        <v>34.79084</v>
      </c>
      <c r="G6068" s="21" t="str">
        <f aca="false">IF(F6068&lt;Einstellungen!$B$5,"ja","nein")</f>
        <v>nein</v>
      </c>
      <c r="H6068" s="21" t="s">
        <v>21</v>
      </c>
      <c r="I6068" s="29" t="n">
        <f aca="false">INDEX(Einstellungen!$B$27:$B$50,19)</f>
        <v>1.35</v>
      </c>
      <c r="J6068" s="29" t="n">
        <f aca="false">F6068*I6068</f>
        <v>46.967634</v>
      </c>
    </row>
    <row r="6069" customFormat="false" ht="15" hidden="false" customHeight="false" outlineLevel="0" collapsed="false">
      <c r="A6069" s="28" t="n">
        <v>45833</v>
      </c>
      <c r="B6069" s="21" t="s">
        <v>131</v>
      </c>
      <c r="C6069" s="21" t="s">
        <v>112</v>
      </c>
      <c r="D6069" s="29" t="n">
        <v>134.19</v>
      </c>
      <c r="E6069" s="29" t="n">
        <f aca="false">D6069/10</f>
        <v>13.419</v>
      </c>
      <c r="F6069" s="29" t="n">
        <f aca="false">(E6069+Einstellungen!$B$20)*(1+Einstellungen!$B$10)</f>
        <v>38.16925</v>
      </c>
      <c r="G6069" s="21" t="str">
        <f aca="false">IF(F6069&lt;Einstellungen!$B$5,"ja","nein")</f>
        <v>nein</v>
      </c>
      <c r="H6069" s="21" t="s">
        <v>21</v>
      </c>
      <c r="I6069" s="29" t="n">
        <f aca="false">INDEX(Einstellungen!$B$27:$B$50,20)</f>
        <v>1.45</v>
      </c>
      <c r="J6069" s="29" t="n">
        <f aca="false">F6069*I6069</f>
        <v>55.3454125</v>
      </c>
    </row>
    <row r="6070" customFormat="false" ht="15" hidden="false" customHeight="false" outlineLevel="0" collapsed="false">
      <c r="A6070" s="28" t="n">
        <v>45833</v>
      </c>
      <c r="B6070" s="21" t="s">
        <v>132</v>
      </c>
      <c r="C6070" s="21" t="s">
        <v>112</v>
      </c>
      <c r="D6070" s="29" t="n">
        <v>200</v>
      </c>
      <c r="E6070" s="29" t="n">
        <f aca="false">D6070/10</f>
        <v>20</v>
      </c>
      <c r="F6070" s="29" t="n">
        <f aca="false">(E6070+Einstellungen!$B$20)*(1+Einstellungen!$B$10)</f>
        <v>46.00064</v>
      </c>
      <c r="G6070" s="21" t="str">
        <f aca="false">IF(F6070&lt;Einstellungen!$B$5,"ja","nein")</f>
        <v>nein</v>
      </c>
      <c r="H6070" s="21" t="s">
        <v>21</v>
      </c>
      <c r="I6070" s="29" t="n">
        <f aca="false">INDEX(Einstellungen!$B$27:$B$50,21)</f>
        <v>1.4</v>
      </c>
      <c r="J6070" s="29" t="n">
        <f aca="false">F6070*I6070</f>
        <v>64.400896</v>
      </c>
    </row>
    <row r="6071" customFormat="false" ht="15" hidden="false" customHeight="false" outlineLevel="0" collapsed="false">
      <c r="A6071" s="28" t="n">
        <v>45833</v>
      </c>
      <c r="B6071" s="21" t="s">
        <v>133</v>
      </c>
      <c r="C6071" s="21" t="s">
        <v>112</v>
      </c>
      <c r="D6071" s="29" t="n">
        <v>247.02</v>
      </c>
      <c r="E6071" s="29" t="n">
        <f aca="false">D6071/10</f>
        <v>24.702</v>
      </c>
      <c r="F6071" s="29" t="n">
        <f aca="false">(E6071+Einstellungen!$B$20)*(1+Einstellungen!$B$10)</f>
        <v>51.59602</v>
      </c>
      <c r="G6071" s="21" t="str">
        <f aca="false">IF(F6071&lt;Einstellungen!$B$5,"ja","nein")</f>
        <v>nein</v>
      </c>
      <c r="H6071" s="21" t="s">
        <v>21</v>
      </c>
      <c r="I6071" s="29" t="n">
        <f aca="false">INDEX(Einstellungen!$B$27:$B$50,22)</f>
        <v>1.25</v>
      </c>
      <c r="J6071" s="29" t="n">
        <f aca="false">F6071*I6071</f>
        <v>64.495025</v>
      </c>
    </row>
    <row r="6072" customFormat="false" ht="15" hidden="false" customHeight="false" outlineLevel="0" collapsed="false">
      <c r="A6072" s="28" t="n">
        <v>45833</v>
      </c>
      <c r="B6072" s="21" t="s">
        <v>134</v>
      </c>
      <c r="C6072" s="21" t="s">
        <v>112</v>
      </c>
      <c r="D6072" s="29" t="n">
        <v>173.62</v>
      </c>
      <c r="E6072" s="29" t="n">
        <f aca="false">D6072/10</f>
        <v>17.362</v>
      </c>
      <c r="F6072" s="29" t="n">
        <f aca="false">(E6072+Einstellungen!$B$20)*(1+Einstellungen!$B$10)</f>
        <v>42.86142</v>
      </c>
      <c r="G6072" s="21" t="str">
        <f aca="false">IF(F6072&lt;Einstellungen!$B$5,"ja","nein")</f>
        <v>nein</v>
      </c>
      <c r="H6072" s="21" t="s">
        <v>21</v>
      </c>
      <c r="I6072" s="29" t="n">
        <f aca="false">INDEX(Einstellungen!$B$27:$B$50,23)</f>
        <v>1.05</v>
      </c>
      <c r="J6072" s="29" t="n">
        <f aca="false">F6072*I6072</f>
        <v>45.004491</v>
      </c>
    </row>
    <row r="6073" customFormat="false" ht="15" hidden="false" customHeight="false" outlineLevel="0" collapsed="false">
      <c r="A6073" s="28" t="n">
        <v>45833</v>
      </c>
      <c r="B6073" s="21" t="s">
        <v>135</v>
      </c>
      <c r="C6073" s="21" t="s">
        <v>112</v>
      </c>
      <c r="D6073" s="29" t="n">
        <v>126.84</v>
      </c>
      <c r="E6073" s="29" t="n">
        <f aca="false">D6073/10</f>
        <v>12.684</v>
      </c>
      <c r="F6073" s="29" t="n">
        <f aca="false">(E6073+Einstellungen!$B$20)*(1+Einstellungen!$B$10)</f>
        <v>37.2946</v>
      </c>
      <c r="G6073" s="21" t="str">
        <f aca="false">IF(F6073&lt;Einstellungen!$B$5,"ja","nein")</f>
        <v>nein</v>
      </c>
      <c r="H6073" s="21" t="s">
        <v>21</v>
      </c>
      <c r="I6073" s="29" t="n">
        <f aca="false">INDEX(Einstellungen!$B$27:$B$50,24)</f>
        <v>0.8</v>
      </c>
      <c r="J6073" s="29" t="n">
        <f aca="false">F6073*I6073</f>
        <v>29.83568</v>
      </c>
    </row>
    <row r="6074" customFormat="false" ht="15" hidden="false" customHeight="false" outlineLevel="0" collapsed="false">
      <c r="A6074" s="28" t="n">
        <v>45834</v>
      </c>
      <c r="B6074" s="21" t="s">
        <v>111</v>
      </c>
      <c r="C6074" s="21" t="s">
        <v>136</v>
      </c>
      <c r="D6074" s="29" t="n">
        <v>119.95</v>
      </c>
      <c r="E6074" s="29" t="n">
        <f aca="false">D6074/10</f>
        <v>11.995</v>
      </c>
      <c r="F6074" s="29" t="n">
        <f aca="false">(E6074+Einstellungen!$B$20)*(1+Einstellungen!$B$10)</f>
        <v>36.47469</v>
      </c>
      <c r="G6074" s="21" t="str">
        <f aca="false">IF(F6074&lt;Einstellungen!$B$5,"ja","nein")</f>
        <v>nein</v>
      </c>
      <c r="H6074" s="21" t="s">
        <v>21</v>
      </c>
      <c r="I6074" s="29" t="n">
        <f aca="false">INDEX(Einstellungen!$B$27:$B$50,1)</f>
        <v>0.6</v>
      </c>
      <c r="J6074" s="29" t="n">
        <f aca="false">F6074*I6074</f>
        <v>21.884814</v>
      </c>
    </row>
    <row r="6075" customFormat="false" ht="15" hidden="false" customHeight="false" outlineLevel="0" collapsed="false">
      <c r="A6075" s="28" t="n">
        <v>45834</v>
      </c>
      <c r="B6075" s="21" t="s">
        <v>113</v>
      </c>
      <c r="C6075" s="21" t="s">
        <v>136</v>
      </c>
      <c r="D6075" s="29" t="n">
        <v>107.63</v>
      </c>
      <c r="E6075" s="29" t="n">
        <f aca="false">D6075/10</f>
        <v>10.763</v>
      </c>
      <c r="F6075" s="29" t="n">
        <f aca="false">(E6075+Einstellungen!$B$20)*(1+Einstellungen!$B$10)</f>
        <v>35.00861</v>
      </c>
      <c r="G6075" s="21" t="str">
        <f aca="false">IF(F6075&lt;Einstellungen!$B$5,"ja","nein")</f>
        <v>nein</v>
      </c>
      <c r="H6075" s="21" t="s">
        <v>21</v>
      </c>
      <c r="I6075" s="29" t="n">
        <f aca="false">INDEX(Einstellungen!$B$27:$B$50,2)</f>
        <v>0.5</v>
      </c>
      <c r="J6075" s="29" t="n">
        <f aca="false">F6075*I6075</f>
        <v>17.504305</v>
      </c>
    </row>
    <row r="6076" customFormat="false" ht="15" hidden="false" customHeight="false" outlineLevel="0" collapsed="false">
      <c r="A6076" s="28" t="n">
        <v>45834</v>
      </c>
      <c r="B6076" s="21" t="s">
        <v>114</v>
      </c>
      <c r="C6076" s="21" t="s">
        <v>136</v>
      </c>
      <c r="D6076" s="29" t="n">
        <v>102.83</v>
      </c>
      <c r="E6076" s="29" t="n">
        <f aca="false">D6076/10</f>
        <v>10.283</v>
      </c>
      <c r="F6076" s="29" t="n">
        <f aca="false">(E6076+Einstellungen!$B$20)*(1+Einstellungen!$B$10)</f>
        <v>34.43741</v>
      </c>
      <c r="G6076" s="21" t="str">
        <f aca="false">IF(F6076&lt;Einstellungen!$B$5,"ja","nein")</f>
        <v>nein</v>
      </c>
      <c r="H6076" s="21" t="s">
        <v>21</v>
      </c>
      <c r="I6076" s="29" t="n">
        <f aca="false">INDEX(Einstellungen!$B$27:$B$50,3)</f>
        <v>0.45</v>
      </c>
      <c r="J6076" s="29" t="n">
        <f aca="false">F6076*I6076</f>
        <v>15.4968345</v>
      </c>
    </row>
    <row r="6077" customFormat="false" ht="15" hidden="false" customHeight="false" outlineLevel="0" collapsed="false">
      <c r="A6077" s="28" t="n">
        <v>45834</v>
      </c>
      <c r="B6077" s="21" t="s">
        <v>115</v>
      </c>
      <c r="C6077" s="21" t="s">
        <v>136</v>
      </c>
      <c r="D6077" s="29" t="n">
        <v>98.62</v>
      </c>
      <c r="E6077" s="29" t="n">
        <f aca="false">D6077/10</f>
        <v>9.862</v>
      </c>
      <c r="F6077" s="29" t="n">
        <f aca="false">(E6077+Einstellungen!$B$20)*(1+Einstellungen!$B$10)</f>
        <v>33.93642</v>
      </c>
      <c r="G6077" s="21" t="str">
        <f aca="false">IF(F6077&lt;Einstellungen!$B$5,"ja","nein")</f>
        <v>nein</v>
      </c>
      <c r="H6077" s="21" t="s">
        <v>21</v>
      </c>
      <c r="I6077" s="29" t="n">
        <f aca="false">INDEX(Einstellungen!$B$27:$B$50,4)</f>
        <v>0.45</v>
      </c>
      <c r="J6077" s="29" t="n">
        <f aca="false">F6077*I6077</f>
        <v>15.271389</v>
      </c>
    </row>
    <row r="6078" customFormat="false" ht="15" hidden="false" customHeight="false" outlineLevel="0" collapsed="false">
      <c r="A6078" s="28" t="n">
        <v>45834</v>
      </c>
      <c r="B6078" s="21" t="s">
        <v>116</v>
      </c>
      <c r="C6078" s="21" t="s">
        <v>136</v>
      </c>
      <c r="D6078" s="29" t="n">
        <v>98.79</v>
      </c>
      <c r="E6078" s="29" t="n">
        <f aca="false">D6078/10</f>
        <v>9.879</v>
      </c>
      <c r="F6078" s="29" t="n">
        <f aca="false">(E6078+Einstellungen!$B$20)*(1+Einstellungen!$B$10)</f>
        <v>33.95665</v>
      </c>
      <c r="G6078" s="21" t="str">
        <f aca="false">IF(F6078&lt;Einstellungen!$B$5,"ja","nein")</f>
        <v>nein</v>
      </c>
      <c r="H6078" s="21" t="s">
        <v>21</v>
      </c>
      <c r="I6078" s="29" t="n">
        <f aca="false">INDEX(Einstellungen!$B$27:$B$50,5)</f>
        <v>0.45</v>
      </c>
      <c r="J6078" s="29" t="n">
        <f aca="false">F6078*I6078</f>
        <v>15.2804925</v>
      </c>
    </row>
    <row r="6079" customFormat="false" ht="15" hidden="false" customHeight="false" outlineLevel="0" collapsed="false">
      <c r="A6079" s="28" t="n">
        <v>45834</v>
      </c>
      <c r="B6079" s="21" t="s">
        <v>117</v>
      </c>
      <c r="C6079" s="21" t="s">
        <v>136</v>
      </c>
      <c r="D6079" s="29" t="n">
        <v>102.91</v>
      </c>
      <c r="E6079" s="29" t="n">
        <f aca="false">D6079/10</f>
        <v>10.291</v>
      </c>
      <c r="F6079" s="29" t="n">
        <f aca="false">(E6079+Einstellungen!$B$20)*(1+Einstellungen!$B$10)</f>
        <v>34.44693</v>
      </c>
      <c r="G6079" s="21" t="str">
        <f aca="false">IF(F6079&lt;Einstellungen!$B$5,"ja","nein")</f>
        <v>nein</v>
      </c>
      <c r="H6079" s="21" t="s">
        <v>21</v>
      </c>
      <c r="I6079" s="29" t="n">
        <f aca="false">INDEX(Einstellungen!$B$27:$B$50,6)</f>
        <v>0.5</v>
      </c>
      <c r="J6079" s="29" t="n">
        <f aca="false">F6079*I6079</f>
        <v>17.223465</v>
      </c>
    </row>
    <row r="6080" customFormat="false" ht="15" hidden="false" customHeight="false" outlineLevel="0" collapsed="false">
      <c r="A6080" s="28" t="n">
        <v>45834</v>
      </c>
      <c r="B6080" s="21" t="s">
        <v>118</v>
      </c>
      <c r="C6080" s="21" t="s">
        <v>136</v>
      </c>
      <c r="D6080" s="29" t="n">
        <v>119.9</v>
      </c>
      <c r="E6080" s="29" t="n">
        <f aca="false">D6080/10</f>
        <v>11.99</v>
      </c>
      <c r="F6080" s="29" t="n">
        <f aca="false">(E6080+Einstellungen!$B$20)*(1+Einstellungen!$B$10)</f>
        <v>36.46874</v>
      </c>
      <c r="G6080" s="21" t="str">
        <f aca="false">IF(F6080&lt;Einstellungen!$B$5,"ja","nein")</f>
        <v>nein</v>
      </c>
      <c r="H6080" s="21" t="s">
        <v>21</v>
      </c>
      <c r="I6080" s="29" t="n">
        <f aca="false">INDEX(Einstellungen!$B$27:$B$50,7)</f>
        <v>0.7</v>
      </c>
      <c r="J6080" s="29" t="n">
        <f aca="false">F6080*I6080</f>
        <v>25.528118</v>
      </c>
    </row>
    <row r="6081" customFormat="false" ht="15" hidden="false" customHeight="false" outlineLevel="0" collapsed="false">
      <c r="A6081" s="28" t="n">
        <v>45834</v>
      </c>
      <c r="B6081" s="21" t="s">
        <v>119</v>
      </c>
      <c r="C6081" s="21" t="s">
        <v>136</v>
      </c>
      <c r="D6081" s="29" t="n">
        <v>120.91</v>
      </c>
      <c r="E6081" s="29" t="n">
        <f aca="false">D6081/10</f>
        <v>12.091</v>
      </c>
      <c r="F6081" s="29" t="n">
        <f aca="false">(E6081+Einstellungen!$B$20)*(1+Einstellungen!$B$10)</f>
        <v>36.58893</v>
      </c>
      <c r="G6081" s="21" t="str">
        <f aca="false">IF(F6081&lt;Einstellungen!$B$5,"ja","nein")</f>
        <v>nein</v>
      </c>
      <c r="H6081" s="21" t="s">
        <v>21</v>
      </c>
      <c r="I6081" s="29" t="n">
        <f aca="false">INDEX(Einstellungen!$B$27:$B$50,8)</f>
        <v>0.95</v>
      </c>
      <c r="J6081" s="29" t="n">
        <f aca="false">F6081*I6081</f>
        <v>34.7594835</v>
      </c>
    </row>
    <row r="6082" customFormat="false" ht="15" hidden="false" customHeight="false" outlineLevel="0" collapsed="false">
      <c r="A6082" s="28" t="n">
        <v>45834</v>
      </c>
      <c r="B6082" s="21" t="s">
        <v>120</v>
      </c>
      <c r="C6082" s="21" t="s">
        <v>136</v>
      </c>
      <c r="D6082" s="29" t="n">
        <v>106.79</v>
      </c>
      <c r="E6082" s="29" t="n">
        <f aca="false">D6082/10</f>
        <v>10.679</v>
      </c>
      <c r="F6082" s="29" t="n">
        <f aca="false">(E6082+Einstellungen!$B$20)*(1+Einstellungen!$B$10)</f>
        <v>34.90865</v>
      </c>
      <c r="G6082" s="21" t="str">
        <f aca="false">IF(F6082&lt;Einstellungen!$B$5,"ja","nein")</f>
        <v>nein</v>
      </c>
      <c r="H6082" s="21" t="s">
        <v>21</v>
      </c>
      <c r="I6082" s="29" t="n">
        <f aca="false">INDEX(Einstellungen!$B$27:$B$50,9)</f>
        <v>1.05</v>
      </c>
      <c r="J6082" s="29" t="n">
        <f aca="false">F6082*I6082</f>
        <v>36.6540825</v>
      </c>
    </row>
    <row r="6083" customFormat="false" ht="15" hidden="false" customHeight="false" outlineLevel="0" collapsed="false">
      <c r="A6083" s="28" t="n">
        <v>45834</v>
      </c>
      <c r="B6083" s="21" t="s">
        <v>121</v>
      </c>
      <c r="C6083" s="21" t="s">
        <v>136</v>
      </c>
      <c r="D6083" s="29" t="n">
        <v>96.45</v>
      </c>
      <c r="E6083" s="29" t="n">
        <f aca="false">D6083/10</f>
        <v>9.645</v>
      </c>
      <c r="F6083" s="29" t="n">
        <f aca="false">(E6083+Einstellungen!$B$20)*(1+Einstellungen!$B$10)</f>
        <v>33.67819</v>
      </c>
      <c r="G6083" s="21" t="str">
        <f aca="false">IF(F6083&lt;Einstellungen!$B$5,"ja","nein")</f>
        <v>nein</v>
      </c>
      <c r="H6083" s="21" t="s">
        <v>21</v>
      </c>
      <c r="I6083" s="29" t="n">
        <f aca="false">INDEX(Einstellungen!$B$27:$B$50,10)</f>
        <v>1.05</v>
      </c>
      <c r="J6083" s="29" t="n">
        <f aca="false">F6083*I6083</f>
        <v>35.3620995</v>
      </c>
    </row>
    <row r="6084" customFormat="false" ht="15" hidden="false" customHeight="false" outlineLevel="0" collapsed="false">
      <c r="A6084" s="28" t="n">
        <v>45834</v>
      </c>
      <c r="B6084" s="21" t="s">
        <v>122</v>
      </c>
      <c r="C6084" s="21" t="s">
        <v>136</v>
      </c>
      <c r="D6084" s="29" t="n">
        <v>88.95</v>
      </c>
      <c r="E6084" s="29" t="n">
        <f aca="false">D6084/10</f>
        <v>8.895</v>
      </c>
      <c r="F6084" s="29" t="n">
        <f aca="false">(E6084+Einstellungen!$B$20)*(1+Einstellungen!$B$10)</f>
        <v>32.78569</v>
      </c>
      <c r="G6084" s="21" t="str">
        <f aca="false">IF(F6084&lt;Einstellungen!$B$5,"ja","nein")</f>
        <v>nein</v>
      </c>
      <c r="H6084" s="21" t="s">
        <v>21</v>
      </c>
      <c r="I6084" s="29" t="n">
        <f aca="false">INDEX(Einstellungen!$B$27:$B$50,11)</f>
        <v>1.05</v>
      </c>
      <c r="J6084" s="29" t="n">
        <f aca="false">F6084*I6084</f>
        <v>34.4249745</v>
      </c>
    </row>
    <row r="6085" customFormat="false" ht="15" hidden="false" customHeight="false" outlineLevel="0" collapsed="false">
      <c r="A6085" s="28" t="n">
        <v>45834</v>
      </c>
      <c r="B6085" s="21" t="s">
        <v>123</v>
      </c>
      <c r="C6085" s="21" t="s">
        <v>136</v>
      </c>
      <c r="D6085" s="29" t="n">
        <v>77.88</v>
      </c>
      <c r="E6085" s="29" t="n">
        <f aca="false">D6085/10</f>
        <v>7.788</v>
      </c>
      <c r="F6085" s="29" t="n">
        <f aca="false">(E6085+Einstellungen!$B$20)*(1+Einstellungen!$B$10)</f>
        <v>31.46836</v>
      </c>
      <c r="G6085" s="21" t="str">
        <f aca="false">IF(F6085&lt;Einstellungen!$B$5,"ja","nein")</f>
        <v>nein</v>
      </c>
      <c r="H6085" s="21" t="s">
        <v>21</v>
      </c>
      <c r="I6085" s="29" t="n">
        <f aca="false">INDEX(Einstellungen!$B$27:$B$50,12)</f>
        <v>1.1</v>
      </c>
      <c r="J6085" s="29" t="n">
        <f aca="false">F6085*I6085</f>
        <v>34.615196</v>
      </c>
    </row>
    <row r="6086" customFormat="false" ht="15" hidden="false" customHeight="false" outlineLevel="0" collapsed="false">
      <c r="A6086" s="28" t="n">
        <v>45834</v>
      </c>
      <c r="B6086" s="21" t="s">
        <v>124</v>
      </c>
      <c r="C6086" s="21" t="s">
        <v>136</v>
      </c>
      <c r="D6086" s="29" t="n">
        <v>70.25</v>
      </c>
      <c r="E6086" s="29" t="n">
        <f aca="false">D6086/10</f>
        <v>7.025</v>
      </c>
      <c r="F6086" s="29" t="n">
        <f aca="false">(E6086+Einstellungen!$B$20)*(1+Einstellungen!$B$10)</f>
        <v>30.56039</v>
      </c>
      <c r="G6086" s="21" t="str">
        <f aca="false">IF(F6086&lt;Einstellungen!$B$5,"ja","nein")</f>
        <v>nein</v>
      </c>
      <c r="H6086" s="21" t="s">
        <v>21</v>
      </c>
      <c r="I6086" s="29" t="n">
        <f aca="false">INDEX(Einstellungen!$B$27:$B$50,13)</f>
        <v>1.2</v>
      </c>
      <c r="J6086" s="29" t="n">
        <f aca="false">F6086*I6086</f>
        <v>36.672468</v>
      </c>
    </row>
    <row r="6087" customFormat="false" ht="15" hidden="false" customHeight="false" outlineLevel="0" collapsed="false">
      <c r="A6087" s="28" t="n">
        <v>45834</v>
      </c>
      <c r="B6087" s="21" t="s">
        <v>125</v>
      </c>
      <c r="C6087" s="21" t="s">
        <v>136</v>
      </c>
      <c r="D6087" s="29" t="n">
        <v>59.25</v>
      </c>
      <c r="E6087" s="29" t="n">
        <f aca="false">D6087/10</f>
        <v>5.925</v>
      </c>
      <c r="F6087" s="29" t="n">
        <f aca="false">(E6087+Einstellungen!$B$20)*(1+Einstellungen!$B$10)</f>
        <v>29.25139</v>
      </c>
      <c r="G6087" s="21" t="str">
        <f aca="false">IF(F6087&lt;Einstellungen!$B$5,"ja","nein")</f>
        <v>nein</v>
      </c>
      <c r="H6087" s="21" t="s">
        <v>21</v>
      </c>
      <c r="I6087" s="29" t="n">
        <f aca="false">INDEX(Einstellungen!$B$27:$B$50,14)</f>
        <v>1.15</v>
      </c>
      <c r="J6087" s="29" t="n">
        <f aca="false">F6087*I6087</f>
        <v>33.6390985</v>
      </c>
    </row>
    <row r="6088" customFormat="false" ht="15" hidden="false" customHeight="false" outlineLevel="0" collapsed="false">
      <c r="A6088" s="28" t="n">
        <v>45834</v>
      </c>
      <c r="B6088" s="21" t="s">
        <v>126</v>
      </c>
      <c r="C6088" s="21" t="s">
        <v>136</v>
      </c>
      <c r="D6088" s="29" t="n">
        <v>51.12</v>
      </c>
      <c r="E6088" s="29" t="n">
        <f aca="false">D6088/10</f>
        <v>5.112</v>
      </c>
      <c r="F6088" s="29" t="n">
        <f aca="false">(E6088+Einstellungen!$B$20)*(1+Einstellungen!$B$10)</f>
        <v>28.28392</v>
      </c>
      <c r="G6088" s="21" t="str">
        <f aca="false">IF(F6088&lt;Einstellungen!$B$5,"ja","nein")</f>
        <v>ja</v>
      </c>
      <c r="H6088" s="21" t="s">
        <v>21</v>
      </c>
      <c r="I6088" s="29" t="n">
        <f aca="false">INDEX(Einstellungen!$B$27:$B$50,15)</f>
        <v>1</v>
      </c>
      <c r="J6088" s="29" t="n">
        <f aca="false">F6088*I6088</f>
        <v>28.28392</v>
      </c>
    </row>
    <row r="6089" customFormat="false" ht="15" hidden="false" customHeight="false" outlineLevel="0" collapsed="false">
      <c r="A6089" s="28" t="n">
        <v>45834</v>
      </c>
      <c r="B6089" s="21" t="s">
        <v>127</v>
      </c>
      <c r="C6089" s="21" t="s">
        <v>136</v>
      </c>
      <c r="D6089" s="29" t="n">
        <v>48.99</v>
      </c>
      <c r="E6089" s="29" t="n">
        <f aca="false">D6089/10</f>
        <v>4.899</v>
      </c>
      <c r="F6089" s="29" t="n">
        <f aca="false">(E6089+Einstellungen!$B$20)*(1+Einstellungen!$B$10)</f>
        <v>28.03045</v>
      </c>
      <c r="G6089" s="21" t="str">
        <f aca="false">IF(F6089&lt;Einstellungen!$B$5,"ja","nein")</f>
        <v>ja</v>
      </c>
      <c r="H6089" s="21" t="s">
        <v>21</v>
      </c>
      <c r="I6089" s="29" t="n">
        <f aca="false">INDEX(Einstellungen!$B$27:$B$50,16)</f>
        <v>0.95</v>
      </c>
      <c r="J6089" s="29" t="n">
        <f aca="false">F6089*I6089</f>
        <v>26.6289275</v>
      </c>
    </row>
    <row r="6090" customFormat="false" ht="15" hidden="false" customHeight="false" outlineLevel="0" collapsed="false">
      <c r="A6090" s="28" t="n">
        <v>45834</v>
      </c>
      <c r="B6090" s="21" t="s">
        <v>128</v>
      </c>
      <c r="C6090" s="21" t="s">
        <v>136</v>
      </c>
      <c r="D6090" s="29" t="n">
        <v>63.04</v>
      </c>
      <c r="E6090" s="29" t="n">
        <f aca="false">D6090/10</f>
        <v>6.304</v>
      </c>
      <c r="F6090" s="29" t="n">
        <f aca="false">(E6090+Einstellungen!$B$20)*(1+Einstellungen!$B$10)</f>
        <v>29.7024</v>
      </c>
      <c r="G6090" s="21" t="str">
        <f aca="false">IF(F6090&lt;Einstellungen!$B$5,"ja","nein")</f>
        <v>nein</v>
      </c>
      <c r="H6090" s="21" t="s">
        <v>21</v>
      </c>
      <c r="I6090" s="29" t="n">
        <f aca="false">INDEX(Einstellungen!$B$27:$B$50,17)</f>
        <v>0.95</v>
      </c>
      <c r="J6090" s="29" t="n">
        <f aca="false">F6090*I6090</f>
        <v>28.21728</v>
      </c>
    </row>
    <row r="6091" customFormat="false" ht="15" hidden="false" customHeight="false" outlineLevel="0" collapsed="false">
      <c r="A6091" s="28" t="n">
        <v>45834</v>
      </c>
      <c r="B6091" s="21" t="s">
        <v>129</v>
      </c>
      <c r="C6091" s="21" t="s">
        <v>136</v>
      </c>
      <c r="D6091" s="29" t="n">
        <v>70.3</v>
      </c>
      <c r="E6091" s="29" t="n">
        <f aca="false">D6091/10</f>
        <v>7.03</v>
      </c>
      <c r="F6091" s="29" t="n">
        <f aca="false">(E6091+Einstellungen!$B$20)*(1+Einstellungen!$B$10)</f>
        <v>30.56634</v>
      </c>
      <c r="G6091" s="21" t="str">
        <f aca="false">IF(F6091&lt;Einstellungen!$B$5,"ja","nein")</f>
        <v>nein</v>
      </c>
      <c r="H6091" s="21" t="s">
        <v>21</v>
      </c>
      <c r="I6091" s="29" t="n">
        <f aca="false">INDEX(Einstellungen!$B$27:$B$50,18)</f>
        <v>1.1</v>
      </c>
      <c r="J6091" s="29" t="n">
        <f aca="false">F6091*I6091</f>
        <v>33.622974</v>
      </c>
    </row>
    <row r="6092" customFormat="false" ht="15" hidden="false" customHeight="false" outlineLevel="0" collapsed="false">
      <c r="A6092" s="28" t="n">
        <v>45834</v>
      </c>
      <c r="B6092" s="21" t="s">
        <v>130</v>
      </c>
      <c r="C6092" s="21" t="s">
        <v>136</v>
      </c>
      <c r="D6092" s="29" t="n">
        <v>89.23</v>
      </c>
      <c r="E6092" s="29" t="n">
        <f aca="false">D6092/10</f>
        <v>8.923</v>
      </c>
      <c r="F6092" s="29" t="n">
        <f aca="false">(E6092+Einstellungen!$B$20)*(1+Einstellungen!$B$10)</f>
        <v>32.81901</v>
      </c>
      <c r="G6092" s="21" t="str">
        <f aca="false">IF(F6092&lt;Einstellungen!$B$5,"ja","nein")</f>
        <v>nein</v>
      </c>
      <c r="H6092" s="21" t="s">
        <v>21</v>
      </c>
      <c r="I6092" s="29" t="n">
        <f aca="false">INDEX(Einstellungen!$B$27:$B$50,19)</f>
        <v>1.35</v>
      </c>
      <c r="J6092" s="29" t="n">
        <f aca="false">F6092*I6092</f>
        <v>44.3056635</v>
      </c>
    </row>
    <row r="6093" customFormat="false" ht="15" hidden="false" customHeight="false" outlineLevel="0" collapsed="false">
      <c r="A6093" s="28" t="n">
        <v>45834</v>
      </c>
      <c r="B6093" s="21" t="s">
        <v>131</v>
      </c>
      <c r="C6093" s="21" t="s">
        <v>136</v>
      </c>
      <c r="D6093" s="29" t="n">
        <v>93.95</v>
      </c>
      <c r="E6093" s="29" t="n">
        <f aca="false">D6093/10</f>
        <v>9.395</v>
      </c>
      <c r="F6093" s="29" t="n">
        <f aca="false">(E6093+Einstellungen!$B$20)*(1+Einstellungen!$B$10)</f>
        <v>33.38069</v>
      </c>
      <c r="G6093" s="21" t="str">
        <f aca="false">IF(F6093&lt;Einstellungen!$B$5,"ja","nein")</f>
        <v>nein</v>
      </c>
      <c r="H6093" s="21" t="s">
        <v>21</v>
      </c>
      <c r="I6093" s="29" t="n">
        <f aca="false">INDEX(Einstellungen!$B$27:$B$50,20)</f>
        <v>1.45</v>
      </c>
      <c r="J6093" s="29" t="n">
        <f aca="false">F6093*I6093</f>
        <v>48.4020005</v>
      </c>
    </row>
    <row r="6094" customFormat="false" ht="15" hidden="false" customHeight="false" outlineLevel="0" collapsed="false">
      <c r="A6094" s="28" t="n">
        <v>45834</v>
      </c>
      <c r="B6094" s="21" t="s">
        <v>132</v>
      </c>
      <c r="C6094" s="21" t="s">
        <v>136</v>
      </c>
      <c r="D6094" s="29" t="n">
        <v>99.14</v>
      </c>
      <c r="E6094" s="29" t="n">
        <f aca="false">D6094/10</f>
        <v>9.914</v>
      </c>
      <c r="F6094" s="29" t="n">
        <f aca="false">(E6094+Einstellungen!$B$20)*(1+Einstellungen!$B$10)</f>
        <v>33.9983</v>
      </c>
      <c r="G6094" s="21" t="str">
        <f aca="false">IF(F6094&lt;Einstellungen!$B$5,"ja","nein")</f>
        <v>nein</v>
      </c>
      <c r="H6094" s="21" t="s">
        <v>21</v>
      </c>
      <c r="I6094" s="29" t="n">
        <f aca="false">INDEX(Einstellungen!$B$27:$B$50,21)</f>
        <v>1.4</v>
      </c>
      <c r="J6094" s="29" t="n">
        <f aca="false">F6094*I6094</f>
        <v>47.59762</v>
      </c>
    </row>
    <row r="6095" customFormat="false" ht="15" hidden="false" customHeight="false" outlineLevel="0" collapsed="false">
      <c r="A6095" s="28" t="n">
        <v>45834</v>
      </c>
      <c r="B6095" s="21" t="s">
        <v>133</v>
      </c>
      <c r="C6095" s="21" t="s">
        <v>136</v>
      </c>
      <c r="D6095" s="29" t="n">
        <v>100</v>
      </c>
      <c r="E6095" s="29" t="n">
        <f aca="false">D6095/10</f>
        <v>10</v>
      </c>
      <c r="F6095" s="29" t="n">
        <f aca="false">(E6095+Einstellungen!$B$20)*(1+Einstellungen!$B$10)</f>
        <v>34.10064</v>
      </c>
      <c r="G6095" s="21" t="str">
        <f aca="false">IF(F6095&lt;Einstellungen!$B$5,"ja","nein")</f>
        <v>nein</v>
      </c>
      <c r="H6095" s="21" t="s">
        <v>21</v>
      </c>
      <c r="I6095" s="29" t="n">
        <f aca="false">INDEX(Einstellungen!$B$27:$B$50,22)</f>
        <v>1.25</v>
      </c>
      <c r="J6095" s="29" t="n">
        <f aca="false">F6095*I6095</f>
        <v>42.6258</v>
      </c>
    </row>
    <row r="6096" customFormat="false" ht="15" hidden="false" customHeight="false" outlineLevel="0" collapsed="false">
      <c r="A6096" s="28" t="n">
        <v>45834</v>
      </c>
      <c r="B6096" s="21" t="s">
        <v>134</v>
      </c>
      <c r="C6096" s="21" t="s">
        <v>136</v>
      </c>
      <c r="D6096" s="29" t="n">
        <v>108.64</v>
      </c>
      <c r="E6096" s="29" t="n">
        <f aca="false">D6096/10</f>
        <v>10.864</v>
      </c>
      <c r="F6096" s="29" t="n">
        <f aca="false">(E6096+Einstellungen!$B$20)*(1+Einstellungen!$B$10)</f>
        <v>35.1288</v>
      </c>
      <c r="G6096" s="21" t="str">
        <f aca="false">IF(F6096&lt;Einstellungen!$B$5,"ja","nein")</f>
        <v>nein</v>
      </c>
      <c r="H6096" s="21" t="s">
        <v>21</v>
      </c>
      <c r="I6096" s="29" t="n">
        <f aca="false">INDEX(Einstellungen!$B$27:$B$50,23)</f>
        <v>1.05</v>
      </c>
      <c r="J6096" s="29" t="n">
        <f aca="false">F6096*I6096</f>
        <v>36.88524</v>
      </c>
    </row>
    <row r="6097" customFormat="false" ht="15" hidden="false" customHeight="false" outlineLevel="0" collapsed="false">
      <c r="A6097" s="28" t="n">
        <v>45834</v>
      </c>
      <c r="B6097" s="21" t="s">
        <v>135</v>
      </c>
      <c r="C6097" s="21" t="s">
        <v>136</v>
      </c>
      <c r="D6097" s="29" t="n">
        <v>97.23</v>
      </c>
      <c r="E6097" s="29" t="n">
        <f aca="false">D6097/10</f>
        <v>9.723</v>
      </c>
      <c r="F6097" s="29" t="n">
        <f aca="false">(E6097+Einstellungen!$B$20)*(1+Einstellungen!$B$10)</f>
        <v>33.77101</v>
      </c>
      <c r="G6097" s="21" t="str">
        <f aca="false">IF(F6097&lt;Einstellungen!$B$5,"ja","nein")</f>
        <v>nein</v>
      </c>
      <c r="H6097" s="21" t="s">
        <v>21</v>
      </c>
      <c r="I6097" s="29" t="n">
        <f aca="false">INDEX(Einstellungen!$B$27:$B$50,24)</f>
        <v>0.8</v>
      </c>
      <c r="J6097" s="29" t="n">
        <f aca="false">F6097*I6097</f>
        <v>27.016808</v>
      </c>
    </row>
    <row r="6098" customFormat="false" ht="15" hidden="false" customHeight="false" outlineLevel="0" collapsed="false">
      <c r="A6098" s="28" t="n">
        <v>45835</v>
      </c>
      <c r="B6098" s="21" t="s">
        <v>111</v>
      </c>
      <c r="C6098" s="21" t="s">
        <v>137</v>
      </c>
      <c r="D6098" s="29" t="n">
        <v>84.5</v>
      </c>
      <c r="E6098" s="29" t="n">
        <f aca="false">D6098/10</f>
        <v>8.45</v>
      </c>
      <c r="F6098" s="29" t="n">
        <f aca="false">(E6098+Einstellungen!$B$20)*(1+Einstellungen!$B$10)</f>
        <v>32.25614</v>
      </c>
      <c r="G6098" s="21" t="str">
        <f aca="false">IF(F6098&lt;Einstellungen!$B$5,"ja","nein")</f>
        <v>nein</v>
      </c>
      <c r="H6098" s="21" t="s">
        <v>21</v>
      </c>
      <c r="I6098" s="29" t="n">
        <f aca="false">INDEX(Einstellungen!$B$27:$B$50,1)</f>
        <v>0.6</v>
      </c>
      <c r="J6098" s="29" t="n">
        <f aca="false">F6098*I6098</f>
        <v>19.353684</v>
      </c>
    </row>
    <row r="6099" customFormat="false" ht="15" hidden="false" customHeight="false" outlineLevel="0" collapsed="false">
      <c r="A6099" s="28" t="n">
        <v>45835</v>
      </c>
      <c r="B6099" s="21" t="s">
        <v>113</v>
      </c>
      <c r="C6099" s="21" t="s">
        <v>137</v>
      </c>
      <c r="D6099" s="29" t="n">
        <v>78.83</v>
      </c>
      <c r="E6099" s="29" t="n">
        <f aca="false">D6099/10</f>
        <v>7.883</v>
      </c>
      <c r="F6099" s="29" t="n">
        <f aca="false">(E6099+Einstellungen!$B$20)*(1+Einstellungen!$B$10)</f>
        <v>31.58141</v>
      </c>
      <c r="G6099" s="21" t="str">
        <f aca="false">IF(F6099&lt;Einstellungen!$B$5,"ja","nein")</f>
        <v>nein</v>
      </c>
      <c r="H6099" s="21" t="s">
        <v>21</v>
      </c>
      <c r="I6099" s="29" t="n">
        <f aca="false">INDEX(Einstellungen!$B$27:$B$50,2)</f>
        <v>0.5</v>
      </c>
      <c r="J6099" s="29" t="n">
        <f aca="false">F6099*I6099</f>
        <v>15.790705</v>
      </c>
    </row>
    <row r="6100" customFormat="false" ht="15" hidden="false" customHeight="false" outlineLevel="0" collapsed="false">
      <c r="A6100" s="28" t="n">
        <v>45835</v>
      </c>
      <c r="B6100" s="21" t="s">
        <v>114</v>
      </c>
      <c r="C6100" s="21" t="s">
        <v>137</v>
      </c>
      <c r="D6100" s="29" t="n">
        <v>75.67</v>
      </c>
      <c r="E6100" s="29" t="n">
        <f aca="false">D6100/10</f>
        <v>7.567</v>
      </c>
      <c r="F6100" s="29" t="n">
        <f aca="false">(E6100+Einstellungen!$B$20)*(1+Einstellungen!$B$10)</f>
        <v>31.20537</v>
      </c>
      <c r="G6100" s="21" t="str">
        <f aca="false">IF(F6100&lt;Einstellungen!$B$5,"ja","nein")</f>
        <v>nein</v>
      </c>
      <c r="H6100" s="21" t="s">
        <v>21</v>
      </c>
      <c r="I6100" s="29" t="n">
        <f aca="false">INDEX(Einstellungen!$B$27:$B$50,3)</f>
        <v>0.45</v>
      </c>
      <c r="J6100" s="29" t="n">
        <f aca="false">F6100*I6100</f>
        <v>14.0424165</v>
      </c>
    </row>
    <row r="6101" customFormat="false" ht="15" hidden="false" customHeight="false" outlineLevel="0" collapsed="false">
      <c r="A6101" s="28" t="n">
        <v>45835</v>
      </c>
      <c r="B6101" s="21" t="s">
        <v>115</v>
      </c>
      <c r="C6101" s="21" t="s">
        <v>137</v>
      </c>
      <c r="D6101" s="29" t="n">
        <v>80.41</v>
      </c>
      <c r="E6101" s="29" t="n">
        <f aca="false">D6101/10</f>
        <v>8.041</v>
      </c>
      <c r="F6101" s="29" t="n">
        <f aca="false">(E6101+Einstellungen!$B$20)*(1+Einstellungen!$B$10)</f>
        <v>31.76943</v>
      </c>
      <c r="G6101" s="21" t="str">
        <f aca="false">IF(F6101&lt;Einstellungen!$B$5,"ja","nein")</f>
        <v>nein</v>
      </c>
      <c r="H6101" s="21" t="s">
        <v>21</v>
      </c>
      <c r="I6101" s="29" t="n">
        <f aca="false">INDEX(Einstellungen!$B$27:$B$50,4)</f>
        <v>0.45</v>
      </c>
      <c r="J6101" s="29" t="n">
        <f aca="false">F6101*I6101</f>
        <v>14.2962435</v>
      </c>
    </row>
    <row r="6102" customFormat="false" ht="15" hidden="false" customHeight="false" outlineLevel="0" collapsed="false">
      <c r="A6102" s="28" t="n">
        <v>45835</v>
      </c>
      <c r="B6102" s="21" t="s">
        <v>116</v>
      </c>
      <c r="C6102" s="21" t="s">
        <v>137</v>
      </c>
      <c r="D6102" s="29" t="n">
        <v>82.39</v>
      </c>
      <c r="E6102" s="29" t="n">
        <f aca="false">D6102/10</f>
        <v>8.239</v>
      </c>
      <c r="F6102" s="29" t="n">
        <f aca="false">(E6102+Einstellungen!$B$20)*(1+Einstellungen!$B$10)</f>
        <v>32.00505</v>
      </c>
      <c r="G6102" s="21" t="str">
        <f aca="false">IF(F6102&lt;Einstellungen!$B$5,"ja","nein")</f>
        <v>nein</v>
      </c>
      <c r="H6102" s="21" t="s">
        <v>21</v>
      </c>
      <c r="I6102" s="29" t="n">
        <f aca="false">INDEX(Einstellungen!$B$27:$B$50,5)</f>
        <v>0.45</v>
      </c>
      <c r="J6102" s="29" t="n">
        <f aca="false">F6102*I6102</f>
        <v>14.4022725</v>
      </c>
    </row>
    <row r="6103" customFormat="false" ht="15" hidden="false" customHeight="false" outlineLevel="0" collapsed="false">
      <c r="A6103" s="28" t="n">
        <v>45835</v>
      </c>
      <c r="B6103" s="21" t="s">
        <v>117</v>
      </c>
      <c r="C6103" s="21" t="s">
        <v>137</v>
      </c>
      <c r="D6103" s="29" t="n">
        <v>88.9</v>
      </c>
      <c r="E6103" s="29" t="n">
        <f aca="false">D6103/10</f>
        <v>8.89</v>
      </c>
      <c r="F6103" s="29" t="n">
        <f aca="false">(E6103+Einstellungen!$B$20)*(1+Einstellungen!$B$10)</f>
        <v>32.77974</v>
      </c>
      <c r="G6103" s="21" t="str">
        <f aca="false">IF(F6103&lt;Einstellungen!$B$5,"ja","nein")</f>
        <v>nein</v>
      </c>
      <c r="H6103" s="21" t="s">
        <v>21</v>
      </c>
      <c r="I6103" s="29" t="n">
        <f aca="false">INDEX(Einstellungen!$B$27:$B$50,6)</f>
        <v>0.5</v>
      </c>
      <c r="J6103" s="29" t="n">
        <f aca="false">F6103*I6103</f>
        <v>16.38987</v>
      </c>
    </row>
    <row r="6104" customFormat="false" ht="15" hidden="false" customHeight="false" outlineLevel="0" collapsed="false">
      <c r="A6104" s="28" t="n">
        <v>45835</v>
      </c>
      <c r="B6104" s="21" t="s">
        <v>118</v>
      </c>
      <c r="C6104" s="21" t="s">
        <v>137</v>
      </c>
      <c r="D6104" s="29" t="n">
        <v>105.58</v>
      </c>
      <c r="E6104" s="29" t="n">
        <f aca="false">D6104/10</f>
        <v>10.558</v>
      </c>
      <c r="F6104" s="29" t="n">
        <f aca="false">(E6104+Einstellungen!$B$20)*(1+Einstellungen!$B$10)</f>
        <v>34.76466</v>
      </c>
      <c r="G6104" s="21" t="str">
        <f aca="false">IF(F6104&lt;Einstellungen!$B$5,"ja","nein")</f>
        <v>nein</v>
      </c>
      <c r="H6104" s="21" t="s">
        <v>21</v>
      </c>
      <c r="I6104" s="29" t="n">
        <f aca="false">INDEX(Einstellungen!$B$27:$B$50,7)</f>
        <v>0.7</v>
      </c>
      <c r="J6104" s="29" t="n">
        <f aca="false">F6104*I6104</f>
        <v>24.335262</v>
      </c>
    </row>
    <row r="6105" customFormat="false" ht="15" hidden="false" customHeight="false" outlineLevel="0" collapsed="false">
      <c r="A6105" s="28" t="n">
        <v>45835</v>
      </c>
      <c r="B6105" s="21" t="s">
        <v>119</v>
      </c>
      <c r="C6105" s="21" t="s">
        <v>137</v>
      </c>
      <c r="D6105" s="29" t="n">
        <v>113.2</v>
      </c>
      <c r="E6105" s="29" t="n">
        <f aca="false">D6105/10</f>
        <v>11.32</v>
      </c>
      <c r="F6105" s="29" t="n">
        <f aca="false">(E6105+Einstellungen!$B$20)*(1+Einstellungen!$B$10)</f>
        <v>35.67144</v>
      </c>
      <c r="G6105" s="21" t="str">
        <f aca="false">IF(F6105&lt;Einstellungen!$B$5,"ja","nein")</f>
        <v>nein</v>
      </c>
      <c r="H6105" s="21" t="s">
        <v>21</v>
      </c>
      <c r="I6105" s="29" t="n">
        <f aca="false">INDEX(Einstellungen!$B$27:$B$50,8)</f>
        <v>0.95</v>
      </c>
      <c r="J6105" s="29" t="n">
        <f aca="false">F6105*I6105</f>
        <v>33.887868</v>
      </c>
    </row>
    <row r="6106" customFormat="false" ht="15" hidden="false" customHeight="false" outlineLevel="0" collapsed="false">
      <c r="A6106" s="28" t="n">
        <v>45835</v>
      </c>
      <c r="B6106" s="21" t="s">
        <v>120</v>
      </c>
      <c r="C6106" s="21" t="s">
        <v>137</v>
      </c>
      <c r="D6106" s="29" t="n">
        <v>107.7</v>
      </c>
      <c r="E6106" s="29" t="n">
        <f aca="false">D6106/10</f>
        <v>10.77</v>
      </c>
      <c r="F6106" s="29" t="n">
        <f aca="false">(E6106+Einstellungen!$B$20)*(1+Einstellungen!$B$10)</f>
        <v>35.01694</v>
      </c>
      <c r="G6106" s="21" t="str">
        <f aca="false">IF(F6106&lt;Einstellungen!$B$5,"ja","nein")</f>
        <v>nein</v>
      </c>
      <c r="H6106" s="21" t="s">
        <v>21</v>
      </c>
      <c r="I6106" s="29" t="n">
        <f aca="false">INDEX(Einstellungen!$B$27:$B$50,9)</f>
        <v>1.05</v>
      </c>
      <c r="J6106" s="29" t="n">
        <f aca="false">F6106*I6106</f>
        <v>36.767787</v>
      </c>
    </row>
    <row r="6107" customFormat="false" ht="15" hidden="false" customHeight="false" outlineLevel="0" collapsed="false">
      <c r="A6107" s="28" t="n">
        <v>45835</v>
      </c>
      <c r="B6107" s="21" t="s">
        <v>121</v>
      </c>
      <c r="C6107" s="21" t="s">
        <v>137</v>
      </c>
      <c r="D6107" s="29" t="n">
        <v>90.94</v>
      </c>
      <c r="E6107" s="29" t="n">
        <f aca="false">D6107/10</f>
        <v>9.094</v>
      </c>
      <c r="F6107" s="29" t="n">
        <f aca="false">(E6107+Einstellungen!$B$20)*(1+Einstellungen!$B$10)</f>
        <v>33.0225</v>
      </c>
      <c r="G6107" s="21" t="str">
        <f aca="false">IF(F6107&lt;Einstellungen!$B$5,"ja","nein")</f>
        <v>nein</v>
      </c>
      <c r="H6107" s="21" t="s">
        <v>21</v>
      </c>
      <c r="I6107" s="29" t="n">
        <f aca="false">INDEX(Einstellungen!$B$27:$B$50,10)</f>
        <v>1.05</v>
      </c>
      <c r="J6107" s="29" t="n">
        <f aca="false">F6107*I6107</f>
        <v>34.673625</v>
      </c>
    </row>
    <row r="6108" customFormat="false" ht="15" hidden="false" customHeight="false" outlineLevel="0" collapsed="false">
      <c r="A6108" s="28" t="n">
        <v>45835</v>
      </c>
      <c r="B6108" s="21" t="s">
        <v>122</v>
      </c>
      <c r="C6108" s="21" t="s">
        <v>137</v>
      </c>
      <c r="D6108" s="29" t="n">
        <v>79.12</v>
      </c>
      <c r="E6108" s="29" t="n">
        <f aca="false">D6108/10</f>
        <v>7.912</v>
      </c>
      <c r="F6108" s="29" t="n">
        <f aca="false">(E6108+Einstellungen!$B$20)*(1+Einstellungen!$B$10)</f>
        <v>31.61592</v>
      </c>
      <c r="G6108" s="21" t="str">
        <f aca="false">IF(F6108&lt;Einstellungen!$B$5,"ja","nein")</f>
        <v>nein</v>
      </c>
      <c r="H6108" s="21" t="s">
        <v>21</v>
      </c>
      <c r="I6108" s="29" t="n">
        <f aca="false">INDEX(Einstellungen!$B$27:$B$50,11)</f>
        <v>1.05</v>
      </c>
      <c r="J6108" s="29" t="n">
        <f aca="false">F6108*I6108</f>
        <v>33.196716</v>
      </c>
    </row>
    <row r="6109" customFormat="false" ht="15" hidden="false" customHeight="false" outlineLevel="0" collapsed="false">
      <c r="A6109" s="28" t="n">
        <v>45835</v>
      </c>
      <c r="B6109" s="21" t="s">
        <v>123</v>
      </c>
      <c r="C6109" s="21" t="s">
        <v>137</v>
      </c>
      <c r="D6109" s="29" t="n">
        <v>67.45</v>
      </c>
      <c r="E6109" s="29" t="n">
        <f aca="false">D6109/10</f>
        <v>6.745</v>
      </c>
      <c r="F6109" s="29" t="n">
        <f aca="false">(E6109+Einstellungen!$B$20)*(1+Einstellungen!$B$10)</f>
        <v>30.22719</v>
      </c>
      <c r="G6109" s="21" t="str">
        <f aca="false">IF(F6109&lt;Einstellungen!$B$5,"ja","nein")</f>
        <v>nein</v>
      </c>
      <c r="H6109" s="21" t="s">
        <v>21</v>
      </c>
      <c r="I6109" s="29" t="n">
        <f aca="false">INDEX(Einstellungen!$B$27:$B$50,12)</f>
        <v>1.1</v>
      </c>
      <c r="J6109" s="29" t="n">
        <f aca="false">F6109*I6109</f>
        <v>33.249909</v>
      </c>
    </row>
    <row r="6110" customFormat="false" ht="15" hidden="false" customHeight="false" outlineLevel="0" collapsed="false">
      <c r="A6110" s="28" t="n">
        <v>45835</v>
      </c>
      <c r="B6110" s="21" t="s">
        <v>124</v>
      </c>
      <c r="C6110" s="21" t="s">
        <v>137</v>
      </c>
      <c r="D6110" s="29" t="n">
        <v>54.53</v>
      </c>
      <c r="E6110" s="29" t="n">
        <f aca="false">D6110/10</f>
        <v>5.453</v>
      </c>
      <c r="F6110" s="29" t="n">
        <f aca="false">(E6110+Einstellungen!$B$20)*(1+Einstellungen!$B$10)</f>
        <v>28.68971</v>
      </c>
      <c r="G6110" s="21" t="str">
        <f aca="false">IF(F6110&lt;Einstellungen!$B$5,"ja","nein")</f>
        <v>ja</v>
      </c>
      <c r="H6110" s="21" t="s">
        <v>21</v>
      </c>
      <c r="I6110" s="29" t="n">
        <f aca="false">INDEX(Einstellungen!$B$27:$B$50,13)</f>
        <v>1.2</v>
      </c>
      <c r="J6110" s="29" t="n">
        <f aca="false">F6110*I6110</f>
        <v>34.427652</v>
      </c>
    </row>
    <row r="6111" customFormat="false" ht="15" hidden="false" customHeight="false" outlineLevel="0" collapsed="false">
      <c r="A6111" s="28" t="n">
        <v>45835</v>
      </c>
      <c r="B6111" s="21" t="s">
        <v>125</v>
      </c>
      <c r="C6111" s="21" t="s">
        <v>137</v>
      </c>
      <c r="D6111" s="29" t="n">
        <v>28.3</v>
      </c>
      <c r="E6111" s="29" t="n">
        <f aca="false">D6111/10</f>
        <v>2.83</v>
      </c>
      <c r="F6111" s="29" t="n">
        <f aca="false">(E6111+Einstellungen!$B$20)*(1+Einstellungen!$B$10)</f>
        <v>25.56834</v>
      </c>
      <c r="G6111" s="21" t="str">
        <f aca="false">IF(F6111&lt;Einstellungen!$B$5,"ja","nein")</f>
        <v>ja</v>
      </c>
      <c r="H6111" s="21" t="s">
        <v>21</v>
      </c>
      <c r="I6111" s="29" t="n">
        <f aca="false">INDEX(Einstellungen!$B$27:$B$50,14)</f>
        <v>1.15</v>
      </c>
      <c r="J6111" s="29" t="n">
        <f aca="false">F6111*I6111</f>
        <v>29.403591</v>
      </c>
    </row>
    <row r="6112" customFormat="false" ht="15" hidden="false" customHeight="false" outlineLevel="0" collapsed="false">
      <c r="A6112" s="28" t="n">
        <v>45835</v>
      </c>
      <c r="B6112" s="21" t="s">
        <v>126</v>
      </c>
      <c r="C6112" s="21" t="s">
        <v>137</v>
      </c>
      <c r="D6112" s="29" t="n">
        <v>7.87</v>
      </c>
      <c r="E6112" s="29" t="n">
        <f aca="false">D6112/10</f>
        <v>0.787</v>
      </c>
      <c r="F6112" s="29" t="n">
        <f aca="false">(E6112+Einstellungen!$B$20)*(1+Einstellungen!$B$10)</f>
        <v>23.13717</v>
      </c>
      <c r="G6112" s="21" t="str">
        <f aca="false">IF(F6112&lt;Einstellungen!$B$5,"ja","nein")</f>
        <v>ja</v>
      </c>
      <c r="H6112" s="21" t="s">
        <v>21</v>
      </c>
      <c r="I6112" s="29" t="n">
        <f aca="false">INDEX(Einstellungen!$B$27:$B$50,15)</f>
        <v>1</v>
      </c>
      <c r="J6112" s="29" t="n">
        <f aca="false">F6112*I6112</f>
        <v>23.13717</v>
      </c>
    </row>
    <row r="6113" customFormat="false" ht="15" hidden="false" customHeight="false" outlineLevel="0" collapsed="false">
      <c r="A6113" s="28" t="n">
        <v>45835</v>
      </c>
      <c r="B6113" s="21" t="s">
        <v>127</v>
      </c>
      <c r="C6113" s="21" t="s">
        <v>137</v>
      </c>
      <c r="D6113" s="29" t="n">
        <v>9.88</v>
      </c>
      <c r="E6113" s="29" t="n">
        <f aca="false">D6113/10</f>
        <v>0.988</v>
      </c>
      <c r="F6113" s="29" t="n">
        <f aca="false">(E6113+Einstellungen!$B$20)*(1+Einstellungen!$B$10)</f>
        <v>23.37636</v>
      </c>
      <c r="G6113" s="21" t="str">
        <f aca="false">IF(F6113&lt;Einstellungen!$B$5,"ja","nein")</f>
        <v>ja</v>
      </c>
      <c r="H6113" s="21" t="s">
        <v>21</v>
      </c>
      <c r="I6113" s="29" t="n">
        <f aca="false">INDEX(Einstellungen!$B$27:$B$50,16)</f>
        <v>0.95</v>
      </c>
      <c r="J6113" s="29" t="n">
        <f aca="false">F6113*I6113</f>
        <v>22.207542</v>
      </c>
    </row>
    <row r="6114" customFormat="false" ht="15" hidden="false" customHeight="false" outlineLevel="0" collapsed="false">
      <c r="A6114" s="28" t="n">
        <v>45835</v>
      </c>
      <c r="B6114" s="21" t="s">
        <v>128</v>
      </c>
      <c r="C6114" s="21" t="s">
        <v>137</v>
      </c>
      <c r="D6114" s="29" t="n">
        <v>29.92</v>
      </c>
      <c r="E6114" s="29" t="n">
        <f aca="false">D6114/10</f>
        <v>2.992</v>
      </c>
      <c r="F6114" s="29" t="n">
        <f aca="false">(E6114+Einstellungen!$B$20)*(1+Einstellungen!$B$10)</f>
        <v>25.76112</v>
      </c>
      <c r="G6114" s="21" t="str">
        <f aca="false">IF(F6114&lt;Einstellungen!$B$5,"ja","nein")</f>
        <v>ja</v>
      </c>
      <c r="H6114" s="21" t="s">
        <v>21</v>
      </c>
      <c r="I6114" s="29" t="n">
        <f aca="false">INDEX(Einstellungen!$B$27:$B$50,17)</f>
        <v>0.95</v>
      </c>
      <c r="J6114" s="29" t="n">
        <f aca="false">F6114*I6114</f>
        <v>24.473064</v>
      </c>
    </row>
    <row r="6115" customFormat="false" ht="15" hidden="false" customHeight="false" outlineLevel="0" collapsed="false">
      <c r="A6115" s="28" t="n">
        <v>45835</v>
      </c>
      <c r="B6115" s="21" t="s">
        <v>129</v>
      </c>
      <c r="C6115" s="21" t="s">
        <v>137</v>
      </c>
      <c r="D6115" s="29" t="n">
        <v>70.68</v>
      </c>
      <c r="E6115" s="29" t="n">
        <f aca="false">D6115/10</f>
        <v>7.068</v>
      </c>
      <c r="F6115" s="29" t="n">
        <f aca="false">(E6115+Einstellungen!$B$20)*(1+Einstellungen!$B$10)</f>
        <v>30.61156</v>
      </c>
      <c r="G6115" s="21" t="str">
        <f aca="false">IF(F6115&lt;Einstellungen!$B$5,"ja","nein")</f>
        <v>nein</v>
      </c>
      <c r="H6115" s="21" t="s">
        <v>21</v>
      </c>
      <c r="I6115" s="29" t="n">
        <f aca="false">INDEX(Einstellungen!$B$27:$B$50,18)</f>
        <v>1.1</v>
      </c>
      <c r="J6115" s="29" t="n">
        <f aca="false">F6115*I6115</f>
        <v>33.672716</v>
      </c>
    </row>
    <row r="6116" customFormat="false" ht="15" hidden="false" customHeight="false" outlineLevel="0" collapsed="false">
      <c r="A6116" s="28" t="n">
        <v>45835</v>
      </c>
      <c r="B6116" s="21" t="s">
        <v>130</v>
      </c>
      <c r="C6116" s="21" t="s">
        <v>137</v>
      </c>
      <c r="D6116" s="29" t="n">
        <v>91.73</v>
      </c>
      <c r="E6116" s="29" t="n">
        <f aca="false">D6116/10</f>
        <v>9.173</v>
      </c>
      <c r="F6116" s="29" t="n">
        <f aca="false">(E6116+Einstellungen!$B$20)*(1+Einstellungen!$B$10)</f>
        <v>33.11651</v>
      </c>
      <c r="G6116" s="21" t="str">
        <f aca="false">IF(F6116&lt;Einstellungen!$B$5,"ja","nein")</f>
        <v>nein</v>
      </c>
      <c r="H6116" s="21" t="s">
        <v>21</v>
      </c>
      <c r="I6116" s="29" t="n">
        <f aca="false">INDEX(Einstellungen!$B$27:$B$50,19)</f>
        <v>1.35</v>
      </c>
      <c r="J6116" s="29" t="n">
        <f aca="false">F6116*I6116</f>
        <v>44.7072885</v>
      </c>
    </row>
    <row r="6117" customFormat="false" ht="15" hidden="false" customHeight="false" outlineLevel="0" collapsed="false">
      <c r="A6117" s="28" t="n">
        <v>45835</v>
      </c>
      <c r="B6117" s="21" t="s">
        <v>131</v>
      </c>
      <c r="C6117" s="21" t="s">
        <v>137</v>
      </c>
      <c r="D6117" s="29" t="n">
        <v>107.15</v>
      </c>
      <c r="E6117" s="29" t="n">
        <f aca="false">D6117/10</f>
        <v>10.715</v>
      </c>
      <c r="F6117" s="29" t="n">
        <f aca="false">(E6117+Einstellungen!$B$20)*(1+Einstellungen!$B$10)</f>
        <v>34.95149</v>
      </c>
      <c r="G6117" s="21" t="str">
        <f aca="false">IF(F6117&lt;Einstellungen!$B$5,"ja","nein")</f>
        <v>nein</v>
      </c>
      <c r="H6117" s="21" t="s">
        <v>21</v>
      </c>
      <c r="I6117" s="29" t="n">
        <f aca="false">INDEX(Einstellungen!$B$27:$B$50,20)</f>
        <v>1.45</v>
      </c>
      <c r="J6117" s="29" t="n">
        <f aca="false">F6117*I6117</f>
        <v>50.6796605</v>
      </c>
    </row>
    <row r="6118" customFormat="false" ht="15" hidden="false" customHeight="false" outlineLevel="0" collapsed="false">
      <c r="A6118" s="28" t="n">
        <v>45835</v>
      </c>
      <c r="B6118" s="21" t="s">
        <v>132</v>
      </c>
      <c r="C6118" s="21" t="s">
        <v>137</v>
      </c>
      <c r="D6118" s="29" t="n">
        <v>124.86</v>
      </c>
      <c r="E6118" s="29" t="n">
        <f aca="false">D6118/10</f>
        <v>12.486</v>
      </c>
      <c r="F6118" s="29" t="n">
        <f aca="false">(E6118+Einstellungen!$B$20)*(1+Einstellungen!$B$10)</f>
        <v>37.05898</v>
      </c>
      <c r="G6118" s="21" t="str">
        <f aca="false">IF(F6118&lt;Einstellungen!$B$5,"ja","nein")</f>
        <v>nein</v>
      </c>
      <c r="H6118" s="21" t="s">
        <v>21</v>
      </c>
      <c r="I6118" s="29" t="n">
        <f aca="false">INDEX(Einstellungen!$B$27:$B$50,21)</f>
        <v>1.4</v>
      </c>
      <c r="J6118" s="29" t="n">
        <f aca="false">F6118*I6118</f>
        <v>51.882572</v>
      </c>
    </row>
    <row r="6119" customFormat="false" ht="15" hidden="false" customHeight="false" outlineLevel="0" collapsed="false">
      <c r="A6119" s="28" t="n">
        <v>45835</v>
      </c>
      <c r="B6119" s="21" t="s">
        <v>133</v>
      </c>
      <c r="C6119" s="21" t="s">
        <v>137</v>
      </c>
      <c r="D6119" s="29" t="n">
        <v>134.94</v>
      </c>
      <c r="E6119" s="29" t="n">
        <f aca="false">D6119/10</f>
        <v>13.494</v>
      </c>
      <c r="F6119" s="29" t="n">
        <f aca="false">(E6119+Einstellungen!$B$20)*(1+Einstellungen!$B$10)</f>
        <v>38.2585</v>
      </c>
      <c r="G6119" s="21" t="str">
        <f aca="false">IF(F6119&lt;Einstellungen!$B$5,"ja","nein")</f>
        <v>nein</v>
      </c>
      <c r="H6119" s="21" t="s">
        <v>21</v>
      </c>
      <c r="I6119" s="29" t="n">
        <f aca="false">INDEX(Einstellungen!$B$27:$B$50,22)</f>
        <v>1.25</v>
      </c>
      <c r="J6119" s="29" t="n">
        <f aca="false">F6119*I6119</f>
        <v>47.823125</v>
      </c>
    </row>
    <row r="6120" customFormat="false" ht="15" hidden="false" customHeight="false" outlineLevel="0" collapsed="false">
      <c r="A6120" s="28" t="n">
        <v>45835</v>
      </c>
      <c r="B6120" s="21" t="s">
        <v>134</v>
      </c>
      <c r="C6120" s="21" t="s">
        <v>137</v>
      </c>
      <c r="D6120" s="29" t="n">
        <v>126.24</v>
      </c>
      <c r="E6120" s="29" t="n">
        <f aca="false">D6120/10</f>
        <v>12.624</v>
      </c>
      <c r="F6120" s="29" t="n">
        <f aca="false">(E6120+Einstellungen!$B$20)*(1+Einstellungen!$B$10)</f>
        <v>37.2232</v>
      </c>
      <c r="G6120" s="21" t="str">
        <f aca="false">IF(F6120&lt;Einstellungen!$B$5,"ja","nein")</f>
        <v>nein</v>
      </c>
      <c r="H6120" s="21" t="s">
        <v>21</v>
      </c>
      <c r="I6120" s="29" t="n">
        <f aca="false">INDEX(Einstellungen!$B$27:$B$50,23)</f>
        <v>1.05</v>
      </c>
      <c r="J6120" s="29" t="n">
        <f aca="false">F6120*I6120</f>
        <v>39.08436</v>
      </c>
    </row>
    <row r="6121" customFormat="false" ht="15" hidden="false" customHeight="false" outlineLevel="0" collapsed="false">
      <c r="A6121" s="28" t="n">
        <v>45835</v>
      </c>
      <c r="B6121" s="21" t="s">
        <v>135</v>
      </c>
      <c r="C6121" s="21" t="s">
        <v>137</v>
      </c>
      <c r="D6121" s="29" t="n">
        <v>107.7</v>
      </c>
      <c r="E6121" s="29" t="n">
        <f aca="false">D6121/10</f>
        <v>10.77</v>
      </c>
      <c r="F6121" s="29" t="n">
        <f aca="false">(E6121+Einstellungen!$B$20)*(1+Einstellungen!$B$10)</f>
        <v>35.01694</v>
      </c>
      <c r="G6121" s="21" t="str">
        <f aca="false">IF(F6121&lt;Einstellungen!$B$5,"ja","nein")</f>
        <v>nein</v>
      </c>
      <c r="H6121" s="21" t="s">
        <v>21</v>
      </c>
      <c r="I6121" s="29" t="n">
        <f aca="false">INDEX(Einstellungen!$B$27:$B$50,24)</f>
        <v>0.8</v>
      </c>
      <c r="J6121" s="29" t="n">
        <f aca="false">F6121*I6121</f>
        <v>28.013552</v>
      </c>
    </row>
    <row r="6122" customFormat="false" ht="15" hidden="false" customHeight="false" outlineLevel="0" collapsed="false">
      <c r="A6122" s="28" t="n">
        <v>45836</v>
      </c>
      <c r="B6122" s="21" t="s">
        <v>111</v>
      </c>
      <c r="C6122" s="21" t="s">
        <v>138</v>
      </c>
      <c r="D6122" s="29" t="n">
        <v>94.7</v>
      </c>
      <c r="E6122" s="29" t="n">
        <f aca="false">D6122/10</f>
        <v>9.47</v>
      </c>
      <c r="F6122" s="29" t="n">
        <f aca="false">(E6122+Einstellungen!$B$20)*(1+Einstellungen!$B$10)</f>
        <v>33.46994</v>
      </c>
      <c r="G6122" s="21" t="str">
        <f aca="false">IF(F6122&lt;Einstellungen!$B$5,"ja","nein")</f>
        <v>nein</v>
      </c>
      <c r="H6122" s="21" t="s">
        <v>21</v>
      </c>
      <c r="I6122" s="29" t="n">
        <f aca="false">INDEX(Einstellungen!$B$27:$B$50,1)</f>
        <v>0.6</v>
      </c>
      <c r="J6122" s="29" t="n">
        <f aca="false">F6122*I6122</f>
        <v>20.081964</v>
      </c>
    </row>
    <row r="6123" customFormat="false" ht="15" hidden="false" customHeight="false" outlineLevel="0" collapsed="false">
      <c r="A6123" s="28" t="n">
        <v>45836</v>
      </c>
      <c r="B6123" s="21" t="s">
        <v>113</v>
      </c>
      <c r="C6123" s="21" t="s">
        <v>138</v>
      </c>
      <c r="D6123" s="29" t="n">
        <v>89.61</v>
      </c>
      <c r="E6123" s="29" t="n">
        <f aca="false">D6123/10</f>
        <v>8.961</v>
      </c>
      <c r="F6123" s="29" t="n">
        <f aca="false">(E6123+Einstellungen!$B$20)*(1+Einstellungen!$B$10)</f>
        <v>32.86423</v>
      </c>
      <c r="G6123" s="21" t="str">
        <f aca="false">IF(F6123&lt;Einstellungen!$B$5,"ja","nein")</f>
        <v>nein</v>
      </c>
      <c r="H6123" s="21" t="s">
        <v>21</v>
      </c>
      <c r="I6123" s="29" t="n">
        <f aca="false">INDEX(Einstellungen!$B$27:$B$50,2)</f>
        <v>0.5</v>
      </c>
      <c r="J6123" s="29" t="n">
        <f aca="false">F6123*I6123</f>
        <v>16.432115</v>
      </c>
    </row>
    <row r="6124" customFormat="false" ht="15" hidden="false" customHeight="false" outlineLevel="0" collapsed="false">
      <c r="A6124" s="28" t="n">
        <v>45836</v>
      </c>
      <c r="B6124" s="21" t="s">
        <v>114</v>
      </c>
      <c r="C6124" s="21" t="s">
        <v>138</v>
      </c>
      <c r="D6124" s="29" t="n">
        <v>82.02</v>
      </c>
      <c r="E6124" s="29" t="n">
        <f aca="false">D6124/10</f>
        <v>8.202</v>
      </c>
      <c r="F6124" s="29" t="n">
        <f aca="false">(E6124+Einstellungen!$B$20)*(1+Einstellungen!$B$10)</f>
        <v>31.96102</v>
      </c>
      <c r="G6124" s="21" t="str">
        <f aca="false">IF(F6124&lt;Einstellungen!$B$5,"ja","nein")</f>
        <v>nein</v>
      </c>
      <c r="H6124" s="21" t="s">
        <v>21</v>
      </c>
      <c r="I6124" s="29" t="n">
        <f aca="false">INDEX(Einstellungen!$B$27:$B$50,3)</f>
        <v>0.45</v>
      </c>
      <c r="J6124" s="29" t="n">
        <f aca="false">F6124*I6124</f>
        <v>14.382459</v>
      </c>
    </row>
    <row r="6125" customFormat="false" ht="15" hidden="false" customHeight="false" outlineLevel="0" collapsed="false">
      <c r="A6125" s="28" t="n">
        <v>45836</v>
      </c>
      <c r="B6125" s="21" t="s">
        <v>115</v>
      </c>
      <c r="C6125" s="21" t="s">
        <v>138</v>
      </c>
      <c r="D6125" s="29" t="n">
        <v>76.59</v>
      </c>
      <c r="E6125" s="29" t="n">
        <f aca="false">D6125/10</f>
        <v>7.659</v>
      </c>
      <c r="F6125" s="29" t="n">
        <f aca="false">(E6125+Einstellungen!$B$20)*(1+Einstellungen!$B$10)</f>
        <v>31.31485</v>
      </c>
      <c r="G6125" s="21" t="str">
        <f aca="false">IF(F6125&lt;Einstellungen!$B$5,"ja","nein")</f>
        <v>nein</v>
      </c>
      <c r="H6125" s="21" t="s">
        <v>21</v>
      </c>
      <c r="I6125" s="29" t="n">
        <f aca="false">INDEX(Einstellungen!$B$27:$B$50,4)</f>
        <v>0.45</v>
      </c>
      <c r="J6125" s="29" t="n">
        <f aca="false">F6125*I6125</f>
        <v>14.0916825</v>
      </c>
    </row>
    <row r="6126" customFormat="false" ht="15" hidden="false" customHeight="false" outlineLevel="0" collapsed="false">
      <c r="A6126" s="28" t="n">
        <v>45836</v>
      </c>
      <c r="B6126" s="21" t="s">
        <v>116</v>
      </c>
      <c r="C6126" s="21" t="s">
        <v>138</v>
      </c>
      <c r="D6126" s="29" t="n">
        <v>70.27</v>
      </c>
      <c r="E6126" s="29" t="n">
        <f aca="false">D6126/10</f>
        <v>7.027</v>
      </c>
      <c r="F6126" s="29" t="n">
        <f aca="false">(E6126+Einstellungen!$B$20)*(1+Einstellungen!$B$10)</f>
        <v>30.56277</v>
      </c>
      <c r="G6126" s="21" t="str">
        <f aca="false">IF(F6126&lt;Einstellungen!$B$5,"ja","nein")</f>
        <v>nein</v>
      </c>
      <c r="H6126" s="21" t="s">
        <v>21</v>
      </c>
      <c r="I6126" s="29" t="n">
        <f aca="false">INDEX(Einstellungen!$B$27:$B$50,5)</f>
        <v>0.45</v>
      </c>
      <c r="J6126" s="29" t="n">
        <f aca="false">F6126*I6126</f>
        <v>13.7532465</v>
      </c>
    </row>
    <row r="6127" customFormat="false" ht="15" hidden="false" customHeight="false" outlineLevel="0" collapsed="false">
      <c r="A6127" s="28" t="n">
        <v>45836</v>
      </c>
      <c r="B6127" s="21" t="s">
        <v>117</v>
      </c>
      <c r="C6127" s="21" t="s">
        <v>138</v>
      </c>
      <c r="D6127" s="29" t="n">
        <v>75.4</v>
      </c>
      <c r="E6127" s="29" t="n">
        <f aca="false">D6127/10</f>
        <v>7.54</v>
      </c>
      <c r="F6127" s="29" t="n">
        <f aca="false">(E6127+Einstellungen!$B$20)*(1+Einstellungen!$B$10)</f>
        <v>31.17324</v>
      </c>
      <c r="G6127" s="21" t="str">
        <f aca="false">IF(F6127&lt;Einstellungen!$B$5,"ja","nein")</f>
        <v>nein</v>
      </c>
      <c r="H6127" s="21" t="s">
        <v>21</v>
      </c>
      <c r="I6127" s="29" t="n">
        <f aca="false">INDEX(Einstellungen!$B$27:$B$50,6)</f>
        <v>0.5</v>
      </c>
      <c r="J6127" s="29" t="n">
        <f aca="false">F6127*I6127</f>
        <v>15.58662</v>
      </c>
    </row>
    <row r="6128" customFormat="false" ht="15" hidden="false" customHeight="false" outlineLevel="0" collapsed="false">
      <c r="A6128" s="28" t="n">
        <v>45836</v>
      </c>
      <c r="B6128" s="21" t="s">
        <v>118</v>
      </c>
      <c r="C6128" s="21" t="s">
        <v>138</v>
      </c>
      <c r="D6128" s="29" t="n">
        <v>74</v>
      </c>
      <c r="E6128" s="29" t="n">
        <f aca="false">D6128/10</f>
        <v>7.4</v>
      </c>
      <c r="F6128" s="29" t="n">
        <f aca="false">(E6128+Einstellungen!$B$20)*(1+Einstellungen!$B$10)</f>
        <v>31.00664</v>
      </c>
      <c r="G6128" s="21" t="str">
        <f aca="false">IF(F6128&lt;Einstellungen!$B$5,"ja","nein")</f>
        <v>nein</v>
      </c>
      <c r="H6128" s="21" t="s">
        <v>21</v>
      </c>
      <c r="I6128" s="29" t="n">
        <f aca="false">INDEX(Einstellungen!$B$27:$B$50,7)</f>
        <v>0.7</v>
      </c>
      <c r="J6128" s="29" t="n">
        <f aca="false">F6128*I6128</f>
        <v>21.704648</v>
      </c>
    </row>
    <row r="6129" customFormat="false" ht="15" hidden="false" customHeight="false" outlineLevel="0" collapsed="false">
      <c r="A6129" s="28" t="n">
        <v>45836</v>
      </c>
      <c r="B6129" s="21" t="s">
        <v>119</v>
      </c>
      <c r="C6129" s="21" t="s">
        <v>138</v>
      </c>
      <c r="D6129" s="29" t="n">
        <v>58.84</v>
      </c>
      <c r="E6129" s="29" t="n">
        <f aca="false">D6129/10</f>
        <v>5.884</v>
      </c>
      <c r="F6129" s="29" t="n">
        <f aca="false">(E6129+Einstellungen!$B$20)*(1+Einstellungen!$B$10)</f>
        <v>29.2026</v>
      </c>
      <c r="G6129" s="21" t="str">
        <f aca="false">IF(F6129&lt;Einstellungen!$B$5,"ja","nein")</f>
        <v>nein</v>
      </c>
      <c r="H6129" s="21" t="s">
        <v>21</v>
      </c>
      <c r="I6129" s="29" t="n">
        <f aca="false">INDEX(Einstellungen!$B$27:$B$50,8)</f>
        <v>0.95</v>
      </c>
      <c r="J6129" s="29" t="n">
        <f aca="false">F6129*I6129</f>
        <v>27.74247</v>
      </c>
    </row>
    <row r="6130" customFormat="false" ht="15" hidden="false" customHeight="false" outlineLevel="0" collapsed="false">
      <c r="A6130" s="28" t="n">
        <v>45836</v>
      </c>
      <c r="B6130" s="21" t="s">
        <v>120</v>
      </c>
      <c r="C6130" s="21" t="s">
        <v>138</v>
      </c>
      <c r="D6130" s="29" t="n">
        <v>27.8</v>
      </c>
      <c r="E6130" s="29" t="n">
        <f aca="false">D6130/10</f>
        <v>2.78</v>
      </c>
      <c r="F6130" s="29" t="n">
        <f aca="false">(E6130+Einstellungen!$B$20)*(1+Einstellungen!$B$10)</f>
        <v>25.50884</v>
      </c>
      <c r="G6130" s="21" t="str">
        <f aca="false">IF(F6130&lt;Einstellungen!$B$5,"ja","nein")</f>
        <v>ja</v>
      </c>
      <c r="H6130" s="21" t="s">
        <v>21</v>
      </c>
      <c r="I6130" s="29" t="n">
        <f aca="false">INDEX(Einstellungen!$B$27:$B$50,9)</f>
        <v>1.05</v>
      </c>
      <c r="J6130" s="29" t="n">
        <f aca="false">F6130*I6130</f>
        <v>26.784282</v>
      </c>
    </row>
    <row r="6131" customFormat="false" ht="15" hidden="false" customHeight="false" outlineLevel="0" collapsed="false">
      <c r="A6131" s="28" t="n">
        <v>45836</v>
      </c>
      <c r="B6131" s="21" t="s">
        <v>121</v>
      </c>
      <c r="C6131" s="21" t="s">
        <v>138</v>
      </c>
      <c r="D6131" s="29" t="n">
        <v>2.34</v>
      </c>
      <c r="E6131" s="29" t="n">
        <f aca="false">D6131/10</f>
        <v>0.234</v>
      </c>
      <c r="F6131" s="29" t="n">
        <f aca="false">(E6131+Einstellungen!$B$20)*(1+Einstellungen!$B$10)</f>
        <v>22.4791</v>
      </c>
      <c r="G6131" s="21" t="str">
        <f aca="false">IF(F6131&lt;Einstellungen!$B$5,"ja","nein")</f>
        <v>ja</v>
      </c>
      <c r="H6131" s="21" t="s">
        <v>21</v>
      </c>
      <c r="I6131" s="29" t="n">
        <f aca="false">INDEX(Einstellungen!$B$27:$B$50,10)</f>
        <v>1.05</v>
      </c>
      <c r="J6131" s="29" t="n">
        <f aca="false">F6131*I6131</f>
        <v>23.603055</v>
      </c>
    </row>
    <row r="6132" customFormat="false" ht="15" hidden="false" customHeight="false" outlineLevel="0" collapsed="false">
      <c r="A6132" s="28" t="n">
        <v>45836</v>
      </c>
      <c r="B6132" s="21" t="s">
        <v>122</v>
      </c>
      <c r="C6132" s="21" t="s">
        <v>138</v>
      </c>
      <c r="D6132" s="29" t="n">
        <v>0.01</v>
      </c>
      <c r="E6132" s="29" t="n">
        <f aca="false">D6132/10</f>
        <v>0.001</v>
      </c>
      <c r="F6132" s="29" t="n">
        <f aca="false">(E6132+Einstellungen!$B$20)*(1+Einstellungen!$B$10)</f>
        <v>22.20183</v>
      </c>
      <c r="G6132" s="21" t="str">
        <f aca="false">IF(F6132&lt;Einstellungen!$B$5,"ja","nein")</f>
        <v>ja</v>
      </c>
      <c r="H6132" s="21" t="s">
        <v>21</v>
      </c>
      <c r="I6132" s="29" t="n">
        <f aca="false">INDEX(Einstellungen!$B$27:$B$50,11)</f>
        <v>1.05</v>
      </c>
      <c r="J6132" s="29" t="n">
        <f aca="false">F6132*I6132</f>
        <v>23.3119215</v>
      </c>
    </row>
    <row r="6133" customFormat="false" ht="15" hidden="false" customHeight="false" outlineLevel="0" collapsed="false">
      <c r="A6133" s="28" t="n">
        <v>45836</v>
      </c>
      <c r="B6133" s="21" t="s">
        <v>123</v>
      </c>
      <c r="C6133" s="21" t="s">
        <v>138</v>
      </c>
      <c r="D6133" s="29" t="n">
        <v>-0.04</v>
      </c>
      <c r="E6133" s="29" t="n">
        <f aca="false">D6133/10</f>
        <v>-0.004</v>
      </c>
      <c r="F6133" s="29" t="n">
        <f aca="false">(E6133+Einstellungen!$B$20)*(1+Einstellungen!$B$10)</f>
        <v>22.19588</v>
      </c>
      <c r="G6133" s="21" t="str">
        <f aca="false">IF(F6133&lt;Einstellungen!$B$5,"ja","nein")</f>
        <v>ja</v>
      </c>
      <c r="H6133" s="21" t="s">
        <v>21</v>
      </c>
      <c r="I6133" s="29" t="n">
        <f aca="false">INDEX(Einstellungen!$B$27:$B$50,12)</f>
        <v>1.1</v>
      </c>
      <c r="J6133" s="29" t="n">
        <f aca="false">F6133*I6133</f>
        <v>24.415468</v>
      </c>
    </row>
    <row r="6134" customFormat="false" ht="15" hidden="false" customHeight="false" outlineLevel="0" collapsed="false">
      <c r="A6134" s="28" t="n">
        <v>45836</v>
      </c>
      <c r="B6134" s="21" t="s">
        <v>124</v>
      </c>
      <c r="C6134" s="21" t="s">
        <v>138</v>
      </c>
      <c r="D6134" s="29" t="n">
        <v>-1</v>
      </c>
      <c r="E6134" s="29" t="n">
        <f aca="false">D6134/10</f>
        <v>-0.1</v>
      </c>
      <c r="F6134" s="29" t="n">
        <f aca="false">(E6134+Einstellungen!$B$20)*(1+Einstellungen!$B$10)</f>
        <v>22.08164</v>
      </c>
      <c r="G6134" s="21" t="str">
        <f aca="false">IF(F6134&lt;Einstellungen!$B$5,"ja","nein")</f>
        <v>ja</v>
      </c>
      <c r="H6134" s="21" t="s">
        <v>21</v>
      </c>
      <c r="I6134" s="29" t="n">
        <f aca="false">INDEX(Einstellungen!$B$27:$B$50,13)</f>
        <v>1.2</v>
      </c>
      <c r="J6134" s="29" t="n">
        <f aca="false">F6134*I6134</f>
        <v>26.497968</v>
      </c>
    </row>
    <row r="6135" customFormat="false" ht="15" hidden="false" customHeight="false" outlineLevel="0" collapsed="false">
      <c r="A6135" s="28" t="n">
        <v>45836</v>
      </c>
      <c r="B6135" s="21" t="s">
        <v>125</v>
      </c>
      <c r="C6135" s="21" t="s">
        <v>138</v>
      </c>
      <c r="D6135" s="29" t="n">
        <v>-2.01</v>
      </c>
      <c r="E6135" s="29" t="n">
        <f aca="false">D6135/10</f>
        <v>-0.201</v>
      </c>
      <c r="F6135" s="29" t="n">
        <f aca="false">(E6135+Einstellungen!$B$20)*(1+Einstellungen!$B$10)</f>
        <v>21.96145</v>
      </c>
      <c r="G6135" s="21" t="str">
        <f aca="false">IF(F6135&lt;Einstellungen!$B$5,"ja","nein")</f>
        <v>ja</v>
      </c>
      <c r="H6135" s="21" t="s">
        <v>21</v>
      </c>
      <c r="I6135" s="29" t="n">
        <f aca="false">INDEX(Einstellungen!$B$27:$B$50,14)</f>
        <v>1.15</v>
      </c>
      <c r="J6135" s="29" t="n">
        <f aca="false">F6135*I6135</f>
        <v>25.2556675</v>
      </c>
    </row>
    <row r="6136" customFormat="false" ht="15" hidden="false" customHeight="false" outlineLevel="0" collapsed="false">
      <c r="A6136" s="28" t="n">
        <v>45836</v>
      </c>
      <c r="B6136" s="21" t="s">
        <v>126</v>
      </c>
      <c r="C6136" s="21" t="s">
        <v>138</v>
      </c>
      <c r="D6136" s="29" t="n">
        <v>-3.09</v>
      </c>
      <c r="E6136" s="29" t="n">
        <f aca="false">D6136/10</f>
        <v>-0.309</v>
      </c>
      <c r="F6136" s="29" t="n">
        <f aca="false">(E6136+Einstellungen!$B$20)*(1+Einstellungen!$B$10)</f>
        <v>21.83293</v>
      </c>
      <c r="G6136" s="21" t="str">
        <f aca="false">IF(F6136&lt;Einstellungen!$B$5,"ja","nein")</f>
        <v>ja</v>
      </c>
      <c r="H6136" s="21" t="s">
        <v>21</v>
      </c>
      <c r="I6136" s="29" t="n">
        <f aca="false">INDEX(Einstellungen!$B$27:$B$50,15)</f>
        <v>1</v>
      </c>
      <c r="J6136" s="29" t="n">
        <f aca="false">F6136*I6136</f>
        <v>21.83293</v>
      </c>
    </row>
    <row r="6137" customFormat="false" ht="15" hidden="false" customHeight="false" outlineLevel="0" collapsed="false">
      <c r="A6137" s="28" t="n">
        <v>45836</v>
      </c>
      <c r="B6137" s="21" t="s">
        <v>127</v>
      </c>
      <c r="C6137" s="21" t="s">
        <v>138</v>
      </c>
      <c r="D6137" s="29" t="n">
        <v>-1.01</v>
      </c>
      <c r="E6137" s="29" t="n">
        <f aca="false">D6137/10</f>
        <v>-0.101</v>
      </c>
      <c r="F6137" s="29" t="n">
        <f aca="false">(E6137+Einstellungen!$B$20)*(1+Einstellungen!$B$10)</f>
        <v>22.08045</v>
      </c>
      <c r="G6137" s="21" t="str">
        <f aca="false">IF(F6137&lt;Einstellungen!$B$5,"ja","nein")</f>
        <v>ja</v>
      </c>
      <c r="H6137" s="21" t="s">
        <v>21</v>
      </c>
      <c r="I6137" s="29" t="n">
        <f aca="false">INDEX(Einstellungen!$B$27:$B$50,16)</f>
        <v>0.95</v>
      </c>
      <c r="J6137" s="29" t="n">
        <f aca="false">F6137*I6137</f>
        <v>20.9764275</v>
      </c>
    </row>
    <row r="6138" customFormat="false" ht="15" hidden="false" customHeight="false" outlineLevel="0" collapsed="false">
      <c r="A6138" s="28" t="n">
        <v>45836</v>
      </c>
      <c r="B6138" s="21" t="s">
        <v>128</v>
      </c>
      <c r="C6138" s="21" t="s">
        <v>138</v>
      </c>
      <c r="D6138" s="29" t="n">
        <v>-1</v>
      </c>
      <c r="E6138" s="29" t="n">
        <f aca="false">D6138/10</f>
        <v>-0.1</v>
      </c>
      <c r="F6138" s="29" t="n">
        <f aca="false">(E6138+Einstellungen!$B$20)*(1+Einstellungen!$B$10)</f>
        <v>22.08164</v>
      </c>
      <c r="G6138" s="21" t="str">
        <f aca="false">IF(F6138&lt;Einstellungen!$B$5,"ja","nein")</f>
        <v>ja</v>
      </c>
      <c r="H6138" s="21" t="s">
        <v>21</v>
      </c>
      <c r="I6138" s="29" t="n">
        <f aca="false">INDEX(Einstellungen!$B$27:$B$50,17)</f>
        <v>0.95</v>
      </c>
      <c r="J6138" s="29" t="n">
        <f aca="false">F6138*I6138</f>
        <v>20.977558</v>
      </c>
    </row>
    <row r="6139" customFormat="false" ht="15" hidden="false" customHeight="false" outlineLevel="0" collapsed="false">
      <c r="A6139" s="28" t="n">
        <v>45836</v>
      </c>
      <c r="B6139" s="21" t="s">
        <v>129</v>
      </c>
      <c r="C6139" s="21" t="s">
        <v>138</v>
      </c>
      <c r="D6139" s="29" t="n">
        <v>2.97</v>
      </c>
      <c r="E6139" s="29" t="n">
        <f aca="false">D6139/10</f>
        <v>0.297</v>
      </c>
      <c r="F6139" s="29" t="n">
        <f aca="false">(E6139+Einstellungen!$B$20)*(1+Einstellungen!$B$10)</f>
        <v>22.55407</v>
      </c>
      <c r="G6139" s="21" t="str">
        <f aca="false">IF(F6139&lt;Einstellungen!$B$5,"ja","nein")</f>
        <v>ja</v>
      </c>
      <c r="H6139" s="21" t="s">
        <v>21</v>
      </c>
      <c r="I6139" s="29" t="n">
        <f aca="false">INDEX(Einstellungen!$B$27:$B$50,18)</f>
        <v>1.1</v>
      </c>
      <c r="J6139" s="29" t="n">
        <f aca="false">F6139*I6139</f>
        <v>24.809477</v>
      </c>
    </row>
    <row r="6140" customFormat="false" ht="15" hidden="false" customHeight="false" outlineLevel="0" collapsed="false">
      <c r="A6140" s="28" t="n">
        <v>45836</v>
      </c>
      <c r="B6140" s="21" t="s">
        <v>130</v>
      </c>
      <c r="C6140" s="21" t="s">
        <v>138</v>
      </c>
      <c r="D6140" s="29" t="n">
        <v>62.73</v>
      </c>
      <c r="E6140" s="29" t="n">
        <f aca="false">D6140/10</f>
        <v>6.273</v>
      </c>
      <c r="F6140" s="29" t="n">
        <f aca="false">(E6140+Einstellungen!$B$20)*(1+Einstellungen!$B$10)</f>
        <v>29.66551</v>
      </c>
      <c r="G6140" s="21" t="str">
        <f aca="false">IF(F6140&lt;Einstellungen!$B$5,"ja","nein")</f>
        <v>nein</v>
      </c>
      <c r="H6140" s="21" t="s">
        <v>21</v>
      </c>
      <c r="I6140" s="29" t="n">
        <f aca="false">INDEX(Einstellungen!$B$27:$B$50,19)</f>
        <v>1.35</v>
      </c>
      <c r="J6140" s="29" t="n">
        <f aca="false">F6140*I6140</f>
        <v>40.0484385</v>
      </c>
    </row>
    <row r="6141" customFormat="false" ht="15" hidden="false" customHeight="false" outlineLevel="0" collapsed="false">
      <c r="A6141" s="28" t="n">
        <v>45836</v>
      </c>
      <c r="B6141" s="21" t="s">
        <v>131</v>
      </c>
      <c r="C6141" s="21" t="s">
        <v>138</v>
      </c>
      <c r="D6141" s="29" t="n">
        <v>95.03</v>
      </c>
      <c r="E6141" s="29" t="n">
        <f aca="false">D6141/10</f>
        <v>9.503</v>
      </c>
      <c r="F6141" s="29" t="n">
        <f aca="false">(E6141+Einstellungen!$B$20)*(1+Einstellungen!$B$10)</f>
        <v>33.50921</v>
      </c>
      <c r="G6141" s="21" t="str">
        <f aca="false">IF(F6141&lt;Einstellungen!$B$5,"ja","nein")</f>
        <v>nein</v>
      </c>
      <c r="H6141" s="21" t="s">
        <v>21</v>
      </c>
      <c r="I6141" s="29" t="n">
        <f aca="false">INDEX(Einstellungen!$B$27:$B$50,20)</f>
        <v>1.45</v>
      </c>
      <c r="J6141" s="29" t="n">
        <f aca="false">F6141*I6141</f>
        <v>48.5883545</v>
      </c>
    </row>
    <row r="6142" customFormat="false" ht="15" hidden="false" customHeight="false" outlineLevel="0" collapsed="false">
      <c r="A6142" s="28" t="n">
        <v>45836</v>
      </c>
      <c r="B6142" s="21" t="s">
        <v>132</v>
      </c>
      <c r="C6142" s="21" t="s">
        <v>138</v>
      </c>
      <c r="D6142" s="29" t="n">
        <v>108.99</v>
      </c>
      <c r="E6142" s="29" t="n">
        <f aca="false">D6142/10</f>
        <v>10.899</v>
      </c>
      <c r="F6142" s="29" t="n">
        <f aca="false">(E6142+Einstellungen!$B$20)*(1+Einstellungen!$B$10)</f>
        <v>35.17045</v>
      </c>
      <c r="G6142" s="21" t="str">
        <f aca="false">IF(F6142&lt;Einstellungen!$B$5,"ja","nein")</f>
        <v>nein</v>
      </c>
      <c r="H6142" s="21" t="s">
        <v>21</v>
      </c>
      <c r="I6142" s="29" t="n">
        <f aca="false">INDEX(Einstellungen!$B$27:$B$50,21)</f>
        <v>1.4</v>
      </c>
      <c r="J6142" s="29" t="n">
        <f aca="false">F6142*I6142</f>
        <v>49.23863</v>
      </c>
    </row>
    <row r="6143" customFormat="false" ht="15" hidden="false" customHeight="false" outlineLevel="0" collapsed="false">
      <c r="A6143" s="28" t="n">
        <v>45836</v>
      </c>
      <c r="B6143" s="21" t="s">
        <v>133</v>
      </c>
      <c r="C6143" s="21" t="s">
        <v>138</v>
      </c>
      <c r="D6143" s="29" t="n">
        <v>123.86</v>
      </c>
      <c r="E6143" s="29" t="n">
        <f aca="false">D6143/10</f>
        <v>12.386</v>
      </c>
      <c r="F6143" s="29" t="n">
        <f aca="false">(E6143+Einstellungen!$B$20)*(1+Einstellungen!$B$10)</f>
        <v>36.93998</v>
      </c>
      <c r="G6143" s="21" t="str">
        <f aca="false">IF(F6143&lt;Einstellungen!$B$5,"ja","nein")</f>
        <v>nein</v>
      </c>
      <c r="H6143" s="21" t="s">
        <v>21</v>
      </c>
      <c r="I6143" s="29" t="n">
        <f aca="false">INDEX(Einstellungen!$B$27:$B$50,22)</f>
        <v>1.25</v>
      </c>
      <c r="J6143" s="29" t="n">
        <f aca="false">F6143*I6143</f>
        <v>46.174975</v>
      </c>
    </row>
    <row r="6144" customFormat="false" ht="15" hidden="false" customHeight="false" outlineLevel="0" collapsed="false">
      <c r="A6144" s="28" t="n">
        <v>45836</v>
      </c>
      <c r="B6144" s="21" t="s">
        <v>134</v>
      </c>
      <c r="C6144" s="21" t="s">
        <v>138</v>
      </c>
      <c r="D6144" s="29" t="n">
        <v>119.84</v>
      </c>
      <c r="E6144" s="29" t="n">
        <f aca="false">D6144/10</f>
        <v>11.984</v>
      </c>
      <c r="F6144" s="29" t="n">
        <f aca="false">(E6144+Einstellungen!$B$20)*(1+Einstellungen!$B$10)</f>
        <v>36.4616</v>
      </c>
      <c r="G6144" s="21" t="str">
        <f aca="false">IF(F6144&lt;Einstellungen!$B$5,"ja","nein")</f>
        <v>nein</v>
      </c>
      <c r="H6144" s="21" t="s">
        <v>21</v>
      </c>
      <c r="I6144" s="29" t="n">
        <f aca="false">INDEX(Einstellungen!$B$27:$B$50,23)</f>
        <v>1.05</v>
      </c>
      <c r="J6144" s="29" t="n">
        <f aca="false">F6144*I6144</f>
        <v>38.28468</v>
      </c>
    </row>
    <row r="6145" customFormat="false" ht="15" hidden="false" customHeight="false" outlineLevel="0" collapsed="false">
      <c r="A6145" s="28" t="n">
        <v>45836</v>
      </c>
      <c r="B6145" s="21" t="s">
        <v>135</v>
      </c>
      <c r="C6145" s="21" t="s">
        <v>138</v>
      </c>
      <c r="D6145" s="29" t="n">
        <v>103.5</v>
      </c>
      <c r="E6145" s="29" t="n">
        <f aca="false">D6145/10</f>
        <v>10.35</v>
      </c>
      <c r="F6145" s="29" t="n">
        <f aca="false">(E6145+Einstellungen!$B$20)*(1+Einstellungen!$B$10)</f>
        <v>34.51714</v>
      </c>
      <c r="G6145" s="21" t="str">
        <f aca="false">IF(F6145&lt;Einstellungen!$B$5,"ja","nein")</f>
        <v>nein</v>
      </c>
      <c r="H6145" s="21" t="s">
        <v>21</v>
      </c>
      <c r="I6145" s="29" t="n">
        <f aca="false">INDEX(Einstellungen!$B$27:$B$50,24)</f>
        <v>0.8</v>
      </c>
      <c r="J6145" s="29" t="n">
        <f aca="false">F6145*I6145</f>
        <v>27.613712</v>
      </c>
    </row>
    <row r="6146" customFormat="false" ht="15" hidden="false" customHeight="false" outlineLevel="0" collapsed="false">
      <c r="A6146" s="28" t="n">
        <v>45837</v>
      </c>
      <c r="B6146" s="21" t="s">
        <v>111</v>
      </c>
      <c r="C6146" s="21" t="s">
        <v>139</v>
      </c>
      <c r="D6146" s="29" t="n">
        <v>95.07</v>
      </c>
      <c r="E6146" s="29" t="n">
        <f aca="false">D6146/10</f>
        <v>9.507</v>
      </c>
      <c r="F6146" s="29" t="n">
        <f aca="false">(E6146+Einstellungen!$B$20)*(1+Einstellungen!$B$10)</f>
        <v>33.51397</v>
      </c>
      <c r="G6146" s="21" t="str">
        <f aca="false">IF(F6146&lt;Einstellungen!$B$5,"ja","nein")</f>
        <v>nein</v>
      </c>
      <c r="H6146" s="21" t="s">
        <v>21</v>
      </c>
      <c r="I6146" s="29" t="n">
        <f aca="false">INDEX(Einstellungen!$B$27:$B$50,1)</f>
        <v>0.6</v>
      </c>
      <c r="J6146" s="29" t="n">
        <f aca="false">F6146*I6146</f>
        <v>20.108382</v>
      </c>
    </row>
    <row r="6147" customFormat="false" ht="15" hidden="false" customHeight="false" outlineLevel="0" collapsed="false">
      <c r="A6147" s="28" t="n">
        <v>45837</v>
      </c>
      <c r="B6147" s="21" t="s">
        <v>113</v>
      </c>
      <c r="C6147" s="21" t="s">
        <v>139</v>
      </c>
      <c r="D6147" s="29" t="n">
        <v>89.42</v>
      </c>
      <c r="E6147" s="29" t="n">
        <f aca="false">D6147/10</f>
        <v>8.942</v>
      </c>
      <c r="F6147" s="29" t="n">
        <f aca="false">(E6147+Einstellungen!$B$20)*(1+Einstellungen!$B$10)</f>
        <v>32.84162</v>
      </c>
      <c r="G6147" s="21" t="str">
        <f aca="false">IF(F6147&lt;Einstellungen!$B$5,"ja","nein")</f>
        <v>nein</v>
      </c>
      <c r="H6147" s="21" t="s">
        <v>21</v>
      </c>
      <c r="I6147" s="29" t="n">
        <f aca="false">INDEX(Einstellungen!$B$27:$B$50,2)</f>
        <v>0.5</v>
      </c>
      <c r="J6147" s="29" t="n">
        <f aca="false">F6147*I6147</f>
        <v>16.42081</v>
      </c>
    </row>
    <row r="6148" customFormat="false" ht="15" hidden="false" customHeight="false" outlineLevel="0" collapsed="false">
      <c r="A6148" s="28" t="n">
        <v>45837</v>
      </c>
      <c r="B6148" s="21" t="s">
        <v>114</v>
      </c>
      <c r="C6148" s="21" t="s">
        <v>139</v>
      </c>
      <c r="D6148" s="29" t="n">
        <v>89.66</v>
      </c>
      <c r="E6148" s="29" t="n">
        <f aca="false">D6148/10</f>
        <v>8.966</v>
      </c>
      <c r="F6148" s="29" t="n">
        <f aca="false">(E6148+Einstellungen!$B$20)*(1+Einstellungen!$B$10)</f>
        <v>32.87018</v>
      </c>
      <c r="G6148" s="21" t="str">
        <f aca="false">IF(F6148&lt;Einstellungen!$B$5,"ja","nein")</f>
        <v>nein</v>
      </c>
      <c r="H6148" s="21" t="s">
        <v>21</v>
      </c>
      <c r="I6148" s="29" t="n">
        <f aca="false">INDEX(Einstellungen!$B$27:$B$50,3)</f>
        <v>0.45</v>
      </c>
      <c r="J6148" s="29" t="n">
        <f aca="false">F6148*I6148</f>
        <v>14.791581</v>
      </c>
    </row>
    <row r="6149" customFormat="false" ht="15" hidden="false" customHeight="false" outlineLevel="0" collapsed="false">
      <c r="A6149" s="28" t="n">
        <v>45837</v>
      </c>
      <c r="B6149" s="21" t="s">
        <v>115</v>
      </c>
      <c r="C6149" s="21" t="s">
        <v>139</v>
      </c>
      <c r="D6149" s="29" t="n">
        <v>86.82</v>
      </c>
      <c r="E6149" s="29" t="n">
        <f aca="false">D6149/10</f>
        <v>8.682</v>
      </c>
      <c r="F6149" s="29" t="n">
        <f aca="false">(E6149+Einstellungen!$B$20)*(1+Einstellungen!$B$10)</f>
        <v>32.53222</v>
      </c>
      <c r="G6149" s="21" t="str">
        <f aca="false">IF(F6149&lt;Einstellungen!$B$5,"ja","nein")</f>
        <v>nein</v>
      </c>
      <c r="H6149" s="21" t="s">
        <v>21</v>
      </c>
      <c r="I6149" s="29" t="n">
        <f aca="false">INDEX(Einstellungen!$B$27:$B$50,4)</f>
        <v>0.45</v>
      </c>
      <c r="J6149" s="29" t="n">
        <f aca="false">F6149*I6149</f>
        <v>14.639499</v>
      </c>
    </row>
    <row r="6150" customFormat="false" ht="15" hidden="false" customHeight="false" outlineLevel="0" collapsed="false">
      <c r="A6150" s="28" t="n">
        <v>45837</v>
      </c>
      <c r="B6150" s="21" t="s">
        <v>116</v>
      </c>
      <c r="C6150" s="21" t="s">
        <v>139</v>
      </c>
      <c r="D6150" s="29" t="n">
        <v>85.31</v>
      </c>
      <c r="E6150" s="29" t="n">
        <f aca="false">D6150/10</f>
        <v>8.531</v>
      </c>
      <c r="F6150" s="29" t="n">
        <f aca="false">(E6150+Einstellungen!$B$20)*(1+Einstellungen!$B$10)</f>
        <v>32.35253</v>
      </c>
      <c r="G6150" s="21" t="str">
        <f aca="false">IF(F6150&lt;Einstellungen!$B$5,"ja","nein")</f>
        <v>nein</v>
      </c>
      <c r="H6150" s="21" t="s">
        <v>21</v>
      </c>
      <c r="I6150" s="29" t="n">
        <f aca="false">INDEX(Einstellungen!$B$27:$B$50,5)</f>
        <v>0.45</v>
      </c>
      <c r="J6150" s="29" t="n">
        <f aca="false">F6150*I6150</f>
        <v>14.5586385</v>
      </c>
    </row>
    <row r="6151" customFormat="false" ht="15" hidden="false" customHeight="false" outlineLevel="0" collapsed="false">
      <c r="A6151" s="28" t="n">
        <v>45837</v>
      </c>
      <c r="B6151" s="21" t="s">
        <v>117</v>
      </c>
      <c r="C6151" s="21" t="s">
        <v>139</v>
      </c>
      <c r="D6151" s="29" t="n">
        <v>85.3</v>
      </c>
      <c r="E6151" s="29" t="n">
        <f aca="false">D6151/10</f>
        <v>8.53</v>
      </c>
      <c r="F6151" s="29" t="n">
        <f aca="false">(E6151+Einstellungen!$B$20)*(1+Einstellungen!$B$10)</f>
        <v>32.35134</v>
      </c>
      <c r="G6151" s="21" t="str">
        <f aca="false">IF(F6151&lt;Einstellungen!$B$5,"ja","nein")</f>
        <v>nein</v>
      </c>
      <c r="H6151" s="21" t="s">
        <v>21</v>
      </c>
      <c r="I6151" s="29" t="n">
        <f aca="false">INDEX(Einstellungen!$B$27:$B$50,6)</f>
        <v>0.5</v>
      </c>
      <c r="J6151" s="29" t="n">
        <f aca="false">F6151*I6151</f>
        <v>16.17567</v>
      </c>
    </row>
    <row r="6152" customFormat="false" ht="15" hidden="false" customHeight="false" outlineLevel="0" collapsed="false">
      <c r="A6152" s="28" t="n">
        <v>45837</v>
      </c>
      <c r="B6152" s="21" t="s">
        <v>118</v>
      </c>
      <c r="C6152" s="21" t="s">
        <v>139</v>
      </c>
      <c r="D6152" s="29" t="n">
        <v>86.39</v>
      </c>
      <c r="E6152" s="29" t="n">
        <f aca="false">D6152/10</f>
        <v>8.639</v>
      </c>
      <c r="F6152" s="29" t="n">
        <f aca="false">(E6152+Einstellungen!$B$20)*(1+Einstellungen!$B$10)</f>
        <v>32.48105</v>
      </c>
      <c r="G6152" s="21" t="str">
        <f aca="false">IF(F6152&lt;Einstellungen!$B$5,"ja","nein")</f>
        <v>nein</v>
      </c>
      <c r="H6152" s="21" t="s">
        <v>21</v>
      </c>
      <c r="I6152" s="29" t="n">
        <f aca="false">INDEX(Einstellungen!$B$27:$B$50,7)</f>
        <v>0.7</v>
      </c>
      <c r="J6152" s="29" t="n">
        <f aca="false">F6152*I6152</f>
        <v>22.736735</v>
      </c>
    </row>
    <row r="6153" customFormat="false" ht="15" hidden="false" customHeight="false" outlineLevel="0" collapsed="false">
      <c r="A6153" s="28" t="n">
        <v>45837</v>
      </c>
      <c r="B6153" s="21" t="s">
        <v>119</v>
      </c>
      <c r="C6153" s="21" t="s">
        <v>139</v>
      </c>
      <c r="D6153" s="29" t="n">
        <v>74.92</v>
      </c>
      <c r="E6153" s="29" t="n">
        <f aca="false">D6153/10</f>
        <v>7.492</v>
      </c>
      <c r="F6153" s="29" t="n">
        <f aca="false">(E6153+Einstellungen!$B$20)*(1+Einstellungen!$B$10)</f>
        <v>31.11612</v>
      </c>
      <c r="G6153" s="21" t="str">
        <f aca="false">IF(F6153&lt;Einstellungen!$B$5,"ja","nein")</f>
        <v>nein</v>
      </c>
      <c r="H6153" s="21" t="s">
        <v>21</v>
      </c>
      <c r="I6153" s="29" t="n">
        <f aca="false">INDEX(Einstellungen!$B$27:$B$50,8)</f>
        <v>0.95</v>
      </c>
      <c r="J6153" s="29" t="n">
        <f aca="false">F6153*I6153</f>
        <v>29.560314</v>
      </c>
    </row>
    <row r="6154" customFormat="false" ht="15" hidden="false" customHeight="false" outlineLevel="0" collapsed="false">
      <c r="A6154" s="28" t="n">
        <v>45837</v>
      </c>
      <c r="B6154" s="21" t="s">
        <v>120</v>
      </c>
      <c r="C6154" s="21" t="s">
        <v>139</v>
      </c>
      <c r="D6154" s="29" t="n">
        <v>47.52</v>
      </c>
      <c r="E6154" s="29" t="n">
        <f aca="false">D6154/10</f>
        <v>4.752</v>
      </c>
      <c r="F6154" s="29" t="n">
        <f aca="false">(E6154+Einstellungen!$B$20)*(1+Einstellungen!$B$10)</f>
        <v>27.85552</v>
      </c>
      <c r="G6154" s="21" t="str">
        <f aca="false">IF(F6154&lt;Einstellungen!$B$5,"ja","nein")</f>
        <v>ja</v>
      </c>
      <c r="H6154" s="21" t="s">
        <v>21</v>
      </c>
      <c r="I6154" s="29" t="n">
        <f aca="false">INDEX(Einstellungen!$B$27:$B$50,9)</f>
        <v>1.05</v>
      </c>
      <c r="J6154" s="29" t="n">
        <f aca="false">F6154*I6154</f>
        <v>29.248296</v>
      </c>
    </row>
    <row r="6155" customFormat="false" ht="15" hidden="false" customHeight="false" outlineLevel="0" collapsed="false">
      <c r="A6155" s="28" t="n">
        <v>45837</v>
      </c>
      <c r="B6155" s="21" t="s">
        <v>121</v>
      </c>
      <c r="C6155" s="21" t="s">
        <v>139</v>
      </c>
      <c r="D6155" s="29" t="n">
        <v>1.99</v>
      </c>
      <c r="E6155" s="29" t="n">
        <f aca="false">D6155/10</f>
        <v>0.199</v>
      </c>
      <c r="F6155" s="29" t="n">
        <f aca="false">(E6155+Einstellungen!$B$20)*(1+Einstellungen!$B$10)</f>
        <v>22.43745</v>
      </c>
      <c r="G6155" s="21" t="str">
        <f aca="false">IF(F6155&lt;Einstellungen!$B$5,"ja","nein")</f>
        <v>ja</v>
      </c>
      <c r="H6155" s="21" t="s">
        <v>21</v>
      </c>
      <c r="I6155" s="29" t="n">
        <f aca="false">INDEX(Einstellungen!$B$27:$B$50,10)</f>
        <v>1.05</v>
      </c>
      <c r="J6155" s="29" t="n">
        <f aca="false">F6155*I6155</f>
        <v>23.5593225</v>
      </c>
    </row>
    <row r="6156" customFormat="false" ht="15" hidden="false" customHeight="false" outlineLevel="0" collapsed="false">
      <c r="A6156" s="28" t="n">
        <v>45837</v>
      </c>
      <c r="B6156" s="21" t="s">
        <v>122</v>
      </c>
      <c r="C6156" s="21" t="s">
        <v>139</v>
      </c>
      <c r="D6156" s="29" t="n">
        <v>0</v>
      </c>
      <c r="E6156" s="29" t="n">
        <f aca="false">D6156/10</f>
        <v>0</v>
      </c>
      <c r="F6156" s="29" t="n">
        <f aca="false">(E6156+Einstellungen!$B$20)*(1+Einstellungen!$B$10)</f>
        <v>22.20064</v>
      </c>
      <c r="G6156" s="21" t="str">
        <f aca="false">IF(F6156&lt;Einstellungen!$B$5,"ja","nein")</f>
        <v>ja</v>
      </c>
      <c r="H6156" s="21" t="s">
        <v>21</v>
      </c>
      <c r="I6156" s="29" t="n">
        <f aca="false">INDEX(Einstellungen!$B$27:$B$50,11)</f>
        <v>1.05</v>
      </c>
      <c r="J6156" s="29" t="n">
        <f aca="false">F6156*I6156</f>
        <v>23.310672</v>
      </c>
    </row>
    <row r="6157" customFormat="false" ht="15" hidden="false" customHeight="false" outlineLevel="0" collapsed="false">
      <c r="A6157" s="28" t="n">
        <v>45837</v>
      </c>
      <c r="B6157" s="21" t="s">
        <v>123</v>
      </c>
      <c r="C6157" s="21" t="s">
        <v>139</v>
      </c>
      <c r="D6157" s="29" t="n">
        <v>-0.26</v>
      </c>
      <c r="E6157" s="29" t="n">
        <f aca="false">D6157/10</f>
        <v>-0.026</v>
      </c>
      <c r="F6157" s="29" t="n">
        <f aca="false">(E6157+Einstellungen!$B$20)*(1+Einstellungen!$B$10)</f>
        <v>22.1697</v>
      </c>
      <c r="G6157" s="21" t="str">
        <f aca="false">IF(F6157&lt;Einstellungen!$B$5,"ja","nein")</f>
        <v>ja</v>
      </c>
      <c r="H6157" s="21" t="s">
        <v>21</v>
      </c>
      <c r="I6157" s="29" t="n">
        <f aca="false">INDEX(Einstellungen!$B$27:$B$50,12)</f>
        <v>1.1</v>
      </c>
      <c r="J6157" s="29" t="n">
        <f aca="false">F6157*I6157</f>
        <v>24.38667</v>
      </c>
    </row>
    <row r="6158" customFormat="false" ht="15" hidden="false" customHeight="false" outlineLevel="0" collapsed="false">
      <c r="A6158" s="28" t="n">
        <v>45837</v>
      </c>
      <c r="B6158" s="21" t="s">
        <v>124</v>
      </c>
      <c r="C6158" s="21" t="s">
        <v>139</v>
      </c>
      <c r="D6158" s="29" t="n">
        <v>-5.4</v>
      </c>
      <c r="E6158" s="29" t="n">
        <f aca="false">D6158/10</f>
        <v>-0.54</v>
      </c>
      <c r="F6158" s="29" t="n">
        <f aca="false">(E6158+Einstellungen!$B$20)*(1+Einstellungen!$B$10)</f>
        <v>21.55804</v>
      </c>
      <c r="G6158" s="21" t="str">
        <f aca="false">IF(F6158&lt;Einstellungen!$B$5,"ja","nein")</f>
        <v>ja</v>
      </c>
      <c r="H6158" s="21" t="s">
        <v>21</v>
      </c>
      <c r="I6158" s="29" t="n">
        <f aca="false">INDEX(Einstellungen!$B$27:$B$50,13)</f>
        <v>1.2</v>
      </c>
      <c r="J6158" s="29" t="n">
        <f aca="false">F6158*I6158</f>
        <v>25.869648</v>
      </c>
    </row>
    <row r="6159" customFormat="false" ht="15" hidden="false" customHeight="false" outlineLevel="0" collapsed="false">
      <c r="A6159" s="28" t="n">
        <v>45837</v>
      </c>
      <c r="B6159" s="21" t="s">
        <v>125</v>
      </c>
      <c r="C6159" s="21" t="s">
        <v>139</v>
      </c>
      <c r="D6159" s="29" t="n">
        <v>-20.1</v>
      </c>
      <c r="E6159" s="29" t="n">
        <f aca="false">D6159/10</f>
        <v>-2.01</v>
      </c>
      <c r="F6159" s="29" t="n">
        <f aca="false">(E6159+Einstellungen!$B$20)*(1+Einstellungen!$B$10)</f>
        <v>19.80874</v>
      </c>
      <c r="G6159" s="21" t="str">
        <f aca="false">IF(F6159&lt;Einstellungen!$B$5,"ja","nein")</f>
        <v>ja</v>
      </c>
      <c r="H6159" s="21" t="s">
        <v>21</v>
      </c>
      <c r="I6159" s="29" t="n">
        <f aca="false">INDEX(Einstellungen!$B$27:$B$50,14)</f>
        <v>1.15</v>
      </c>
      <c r="J6159" s="29" t="n">
        <f aca="false">F6159*I6159</f>
        <v>22.780051</v>
      </c>
    </row>
    <row r="6160" customFormat="false" ht="15" hidden="false" customHeight="false" outlineLevel="0" collapsed="false">
      <c r="A6160" s="28" t="n">
        <v>45837</v>
      </c>
      <c r="B6160" s="21" t="s">
        <v>126</v>
      </c>
      <c r="C6160" s="21" t="s">
        <v>139</v>
      </c>
      <c r="D6160" s="29" t="n">
        <v>-24.01</v>
      </c>
      <c r="E6160" s="29" t="n">
        <f aca="false">D6160/10</f>
        <v>-2.401</v>
      </c>
      <c r="F6160" s="29" t="n">
        <f aca="false">(E6160+Einstellungen!$B$20)*(1+Einstellungen!$B$10)</f>
        <v>19.34345</v>
      </c>
      <c r="G6160" s="21" t="str">
        <f aca="false">IF(F6160&lt;Einstellungen!$B$5,"ja","nein")</f>
        <v>ja</v>
      </c>
      <c r="H6160" s="21" t="s">
        <v>21</v>
      </c>
      <c r="I6160" s="29" t="n">
        <f aca="false">INDEX(Einstellungen!$B$27:$B$50,15)</f>
        <v>1</v>
      </c>
      <c r="J6160" s="29" t="n">
        <f aca="false">F6160*I6160</f>
        <v>19.34345</v>
      </c>
    </row>
    <row r="6161" customFormat="false" ht="15" hidden="false" customHeight="false" outlineLevel="0" collapsed="false">
      <c r="A6161" s="28" t="n">
        <v>45837</v>
      </c>
      <c r="B6161" s="21" t="s">
        <v>127</v>
      </c>
      <c r="C6161" s="21" t="s">
        <v>139</v>
      </c>
      <c r="D6161" s="29" t="n">
        <v>-15.45</v>
      </c>
      <c r="E6161" s="29" t="n">
        <f aca="false">D6161/10</f>
        <v>-1.545</v>
      </c>
      <c r="F6161" s="29" t="n">
        <f aca="false">(E6161+Einstellungen!$B$20)*(1+Einstellungen!$B$10)</f>
        <v>20.36209</v>
      </c>
      <c r="G6161" s="21" t="str">
        <f aca="false">IF(F6161&lt;Einstellungen!$B$5,"ja","nein")</f>
        <v>ja</v>
      </c>
      <c r="H6161" s="21" t="s">
        <v>21</v>
      </c>
      <c r="I6161" s="29" t="n">
        <f aca="false">INDEX(Einstellungen!$B$27:$B$50,16)</f>
        <v>0.95</v>
      </c>
      <c r="J6161" s="29" t="n">
        <f aca="false">F6161*I6161</f>
        <v>19.3439855</v>
      </c>
    </row>
    <row r="6162" customFormat="false" ht="15" hidden="false" customHeight="false" outlineLevel="0" collapsed="false">
      <c r="A6162" s="28" t="n">
        <v>45837</v>
      </c>
      <c r="B6162" s="21" t="s">
        <v>128</v>
      </c>
      <c r="C6162" s="21" t="s">
        <v>139</v>
      </c>
      <c r="D6162" s="29" t="n">
        <v>-2.69</v>
      </c>
      <c r="E6162" s="29" t="n">
        <f aca="false">D6162/10</f>
        <v>-0.269</v>
      </c>
      <c r="F6162" s="29" t="n">
        <f aca="false">(E6162+Einstellungen!$B$20)*(1+Einstellungen!$B$10)</f>
        <v>21.88053</v>
      </c>
      <c r="G6162" s="21" t="str">
        <f aca="false">IF(F6162&lt;Einstellungen!$B$5,"ja","nein")</f>
        <v>ja</v>
      </c>
      <c r="H6162" s="21" t="s">
        <v>21</v>
      </c>
      <c r="I6162" s="29" t="n">
        <f aca="false">INDEX(Einstellungen!$B$27:$B$50,17)</f>
        <v>0.95</v>
      </c>
      <c r="J6162" s="29" t="n">
        <f aca="false">F6162*I6162</f>
        <v>20.7865035</v>
      </c>
    </row>
    <row r="6163" customFormat="false" ht="15" hidden="false" customHeight="false" outlineLevel="0" collapsed="false">
      <c r="A6163" s="28" t="n">
        <v>45837</v>
      </c>
      <c r="B6163" s="21" t="s">
        <v>129</v>
      </c>
      <c r="C6163" s="21" t="s">
        <v>139</v>
      </c>
      <c r="D6163" s="29" t="n">
        <v>0.01</v>
      </c>
      <c r="E6163" s="29" t="n">
        <f aca="false">D6163/10</f>
        <v>0.001</v>
      </c>
      <c r="F6163" s="29" t="n">
        <f aca="false">(E6163+Einstellungen!$B$20)*(1+Einstellungen!$B$10)</f>
        <v>22.20183</v>
      </c>
      <c r="G6163" s="21" t="str">
        <f aca="false">IF(F6163&lt;Einstellungen!$B$5,"ja","nein")</f>
        <v>ja</v>
      </c>
      <c r="H6163" s="21" t="s">
        <v>21</v>
      </c>
      <c r="I6163" s="29" t="n">
        <f aca="false">INDEX(Einstellungen!$B$27:$B$50,18)</f>
        <v>1.1</v>
      </c>
      <c r="J6163" s="29" t="n">
        <f aca="false">F6163*I6163</f>
        <v>24.422013</v>
      </c>
    </row>
    <row r="6164" customFormat="false" ht="15" hidden="false" customHeight="false" outlineLevel="0" collapsed="false">
      <c r="A6164" s="28" t="n">
        <v>45837</v>
      </c>
      <c r="B6164" s="21" t="s">
        <v>130</v>
      </c>
      <c r="C6164" s="21" t="s">
        <v>139</v>
      </c>
      <c r="D6164" s="29" t="n">
        <v>77.44</v>
      </c>
      <c r="E6164" s="29" t="n">
        <f aca="false">D6164/10</f>
        <v>7.744</v>
      </c>
      <c r="F6164" s="29" t="n">
        <f aca="false">(E6164+Einstellungen!$B$20)*(1+Einstellungen!$B$10)</f>
        <v>31.416</v>
      </c>
      <c r="G6164" s="21" t="str">
        <f aca="false">IF(F6164&lt;Einstellungen!$B$5,"ja","nein")</f>
        <v>nein</v>
      </c>
      <c r="H6164" s="21" t="s">
        <v>21</v>
      </c>
      <c r="I6164" s="29" t="n">
        <f aca="false">INDEX(Einstellungen!$B$27:$B$50,19)</f>
        <v>1.35</v>
      </c>
      <c r="J6164" s="29" t="n">
        <f aca="false">F6164*I6164</f>
        <v>42.4116</v>
      </c>
    </row>
    <row r="6165" customFormat="false" ht="15" hidden="false" customHeight="false" outlineLevel="0" collapsed="false">
      <c r="A6165" s="28" t="n">
        <v>45837</v>
      </c>
      <c r="B6165" s="21" t="s">
        <v>131</v>
      </c>
      <c r="C6165" s="21" t="s">
        <v>139</v>
      </c>
      <c r="D6165" s="29" t="n">
        <v>102.14</v>
      </c>
      <c r="E6165" s="29" t="n">
        <f aca="false">D6165/10</f>
        <v>10.214</v>
      </c>
      <c r="F6165" s="29" t="n">
        <f aca="false">(E6165+Einstellungen!$B$20)*(1+Einstellungen!$B$10)</f>
        <v>34.3553</v>
      </c>
      <c r="G6165" s="21" t="str">
        <f aca="false">IF(F6165&lt;Einstellungen!$B$5,"ja","nein")</f>
        <v>nein</v>
      </c>
      <c r="H6165" s="21" t="s">
        <v>21</v>
      </c>
      <c r="I6165" s="29" t="n">
        <f aca="false">INDEX(Einstellungen!$B$27:$B$50,20)</f>
        <v>1.45</v>
      </c>
      <c r="J6165" s="29" t="n">
        <f aca="false">F6165*I6165</f>
        <v>49.815185</v>
      </c>
    </row>
    <row r="6166" customFormat="false" ht="15" hidden="false" customHeight="false" outlineLevel="0" collapsed="false">
      <c r="A6166" s="28" t="n">
        <v>45837</v>
      </c>
      <c r="B6166" s="21" t="s">
        <v>132</v>
      </c>
      <c r="C6166" s="21" t="s">
        <v>139</v>
      </c>
      <c r="D6166" s="29" t="n">
        <v>111.98</v>
      </c>
      <c r="E6166" s="29" t="n">
        <f aca="false">D6166/10</f>
        <v>11.198</v>
      </c>
      <c r="F6166" s="29" t="n">
        <f aca="false">(E6166+Einstellungen!$B$20)*(1+Einstellungen!$B$10)</f>
        <v>35.52626</v>
      </c>
      <c r="G6166" s="21" t="str">
        <f aca="false">IF(F6166&lt;Einstellungen!$B$5,"ja","nein")</f>
        <v>nein</v>
      </c>
      <c r="H6166" s="21" t="s">
        <v>21</v>
      </c>
      <c r="I6166" s="29" t="n">
        <f aca="false">INDEX(Einstellungen!$B$27:$B$50,21)</f>
        <v>1.4</v>
      </c>
      <c r="J6166" s="29" t="n">
        <f aca="false">F6166*I6166</f>
        <v>49.736764</v>
      </c>
    </row>
    <row r="6167" customFormat="false" ht="15" hidden="false" customHeight="false" outlineLevel="0" collapsed="false">
      <c r="A6167" s="28" t="n">
        <v>45837</v>
      </c>
      <c r="B6167" s="21" t="s">
        <v>133</v>
      </c>
      <c r="C6167" s="21" t="s">
        <v>139</v>
      </c>
      <c r="D6167" s="29" t="n">
        <v>118.07</v>
      </c>
      <c r="E6167" s="29" t="n">
        <f aca="false">D6167/10</f>
        <v>11.807</v>
      </c>
      <c r="F6167" s="29" t="n">
        <f aca="false">(E6167+Einstellungen!$B$20)*(1+Einstellungen!$B$10)</f>
        <v>36.25097</v>
      </c>
      <c r="G6167" s="21" t="str">
        <f aca="false">IF(F6167&lt;Einstellungen!$B$5,"ja","nein")</f>
        <v>nein</v>
      </c>
      <c r="H6167" s="21" t="s">
        <v>21</v>
      </c>
      <c r="I6167" s="29" t="n">
        <f aca="false">INDEX(Einstellungen!$B$27:$B$50,22)</f>
        <v>1.25</v>
      </c>
      <c r="J6167" s="29" t="n">
        <f aca="false">F6167*I6167</f>
        <v>45.3137125</v>
      </c>
    </row>
    <row r="6168" customFormat="false" ht="15" hidden="false" customHeight="false" outlineLevel="0" collapsed="false">
      <c r="A6168" s="28" t="n">
        <v>45837</v>
      </c>
      <c r="B6168" s="21" t="s">
        <v>134</v>
      </c>
      <c r="C6168" s="21" t="s">
        <v>139</v>
      </c>
      <c r="D6168" s="29" t="n">
        <v>113.73</v>
      </c>
      <c r="E6168" s="29" t="n">
        <f aca="false">D6168/10</f>
        <v>11.373</v>
      </c>
      <c r="F6168" s="29" t="n">
        <f aca="false">(E6168+Einstellungen!$B$20)*(1+Einstellungen!$B$10)</f>
        <v>35.73451</v>
      </c>
      <c r="G6168" s="21" t="str">
        <f aca="false">IF(F6168&lt;Einstellungen!$B$5,"ja","nein")</f>
        <v>nein</v>
      </c>
      <c r="H6168" s="21" t="s">
        <v>21</v>
      </c>
      <c r="I6168" s="29" t="n">
        <f aca="false">INDEX(Einstellungen!$B$27:$B$50,23)</f>
        <v>1.05</v>
      </c>
      <c r="J6168" s="29" t="n">
        <f aca="false">F6168*I6168</f>
        <v>37.5212355</v>
      </c>
    </row>
    <row r="6169" customFormat="false" ht="15" hidden="false" customHeight="false" outlineLevel="0" collapsed="false">
      <c r="A6169" s="28" t="n">
        <v>45837</v>
      </c>
      <c r="B6169" s="21" t="s">
        <v>135</v>
      </c>
      <c r="C6169" s="21" t="s">
        <v>139</v>
      </c>
      <c r="D6169" s="29" t="n">
        <v>101</v>
      </c>
      <c r="E6169" s="29" t="n">
        <f aca="false">D6169/10</f>
        <v>10.1</v>
      </c>
      <c r="F6169" s="29" t="n">
        <f aca="false">(E6169+Einstellungen!$B$20)*(1+Einstellungen!$B$10)</f>
        <v>34.21964</v>
      </c>
      <c r="G6169" s="21" t="str">
        <f aca="false">IF(F6169&lt;Einstellungen!$B$5,"ja","nein")</f>
        <v>nein</v>
      </c>
      <c r="H6169" s="21" t="s">
        <v>21</v>
      </c>
      <c r="I6169" s="29" t="n">
        <f aca="false">INDEX(Einstellungen!$B$27:$B$50,24)</f>
        <v>0.8</v>
      </c>
      <c r="J6169" s="29" t="n">
        <f aca="false">F6169*I6169</f>
        <v>27.375712</v>
      </c>
    </row>
    <row r="6170" customFormat="false" ht="15" hidden="false" customHeight="false" outlineLevel="0" collapsed="false">
      <c r="A6170" s="28" t="n">
        <v>45838</v>
      </c>
      <c r="B6170" s="21" t="s">
        <v>111</v>
      </c>
      <c r="C6170" s="21" t="s">
        <v>140</v>
      </c>
      <c r="D6170" s="29" t="n">
        <v>98.73</v>
      </c>
      <c r="E6170" s="29" t="n">
        <f aca="false">D6170/10</f>
        <v>9.873</v>
      </c>
      <c r="F6170" s="29" t="n">
        <f aca="false">(E6170+Einstellungen!$B$20)*(1+Einstellungen!$B$10)</f>
        <v>33.94951</v>
      </c>
      <c r="G6170" s="21" t="str">
        <f aca="false">IF(F6170&lt;Einstellungen!$B$5,"ja","nein")</f>
        <v>nein</v>
      </c>
      <c r="H6170" s="21" t="s">
        <v>21</v>
      </c>
      <c r="I6170" s="29" t="n">
        <f aca="false">INDEX(Einstellungen!$B$27:$B$50,1)</f>
        <v>0.6</v>
      </c>
      <c r="J6170" s="29" t="n">
        <f aca="false">F6170*I6170</f>
        <v>20.369706</v>
      </c>
    </row>
    <row r="6171" customFormat="false" ht="15" hidden="false" customHeight="false" outlineLevel="0" collapsed="false">
      <c r="A6171" s="28" t="n">
        <v>45838</v>
      </c>
      <c r="B6171" s="21" t="s">
        <v>113</v>
      </c>
      <c r="C6171" s="21" t="s">
        <v>140</v>
      </c>
      <c r="D6171" s="29" t="n">
        <v>89.03</v>
      </c>
      <c r="E6171" s="29" t="n">
        <f aca="false">D6171/10</f>
        <v>8.903</v>
      </c>
      <c r="F6171" s="29" t="n">
        <f aca="false">(E6171+Einstellungen!$B$20)*(1+Einstellungen!$B$10)</f>
        <v>32.79521</v>
      </c>
      <c r="G6171" s="21" t="str">
        <f aca="false">IF(F6171&lt;Einstellungen!$B$5,"ja","nein")</f>
        <v>nein</v>
      </c>
      <c r="H6171" s="21" t="s">
        <v>21</v>
      </c>
      <c r="I6171" s="29" t="n">
        <f aca="false">INDEX(Einstellungen!$B$27:$B$50,2)</f>
        <v>0.5</v>
      </c>
      <c r="J6171" s="29" t="n">
        <f aca="false">F6171*I6171</f>
        <v>16.397605</v>
      </c>
    </row>
    <row r="6172" customFormat="false" ht="15" hidden="false" customHeight="false" outlineLevel="0" collapsed="false">
      <c r="A6172" s="28" t="n">
        <v>45838</v>
      </c>
      <c r="B6172" s="21" t="s">
        <v>114</v>
      </c>
      <c r="C6172" s="21" t="s">
        <v>140</v>
      </c>
      <c r="D6172" s="29" t="n">
        <v>85.03</v>
      </c>
      <c r="E6172" s="29" t="n">
        <f aca="false">D6172/10</f>
        <v>8.503</v>
      </c>
      <c r="F6172" s="29" t="n">
        <f aca="false">(E6172+Einstellungen!$B$20)*(1+Einstellungen!$B$10)</f>
        <v>32.31921</v>
      </c>
      <c r="G6172" s="21" t="str">
        <f aca="false">IF(F6172&lt;Einstellungen!$B$5,"ja","nein")</f>
        <v>nein</v>
      </c>
      <c r="H6172" s="21" t="s">
        <v>21</v>
      </c>
      <c r="I6172" s="29" t="n">
        <f aca="false">INDEX(Einstellungen!$B$27:$B$50,3)</f>
        <v>0.45</v>
      </c>
      <c r="J6172" s="29" t="n">
        <f aca="false">F6172*I6172</f>
        <v>14.5436445</v>
      </c>
    </row>
    <row r="6173" customFormat="false" ht="15" hidden="false" customHeight="false" outlineLevel="0" collapsed="false">
      <c r="A6173" s="28" t="n">
        <v>45838</v>
      </c>
      <c r="B6173" s="21" t="s">
        <v>115</v>
      </c>
      <c r="C6173" s="21" t="s">
        <v>140</v>
      </c>
      <c r="D6173" s="29" t="n">
        <v>84.13</v>
      </c>
      <c r="E6173" s="29" t="n">
        <f aca="false">D6173/10</f>
        <v>8.413</v>
      </c>
      <c r="F6173" s="29" t="n">
        <f aca="false">(E6173+Einstellungen!$B$20)*(1+Einstellungen!$B$10)</f>
        <v>32.21211</v>
      </c>
      <c r="G6173" s="21" t="str">
        <f aca="false">IF(F6173&lt;Einstellungen!$B$5,"ja","nein")</f>
        <v>nein</v>
      </c>
      <c r="H6173" s="21" t="s">
        <v>21</v>
      </c>
      <c r="I6173" s="29" t="n">
        <f aca="false">INDEX(Einstellungen!$B$27:$B$50,4)</f>
        <v>0.45</v>
      </c>
      <c r="J6173" s="29" t="n">
        <f aca="false">F6173*I6173</f>
        <v>14.4954495</v>
      </c>
    </row>
    <row r="6174" customFormat="false" ht="15" hidden="false" customHeight="false" outlineLevel="0" collapsed="false">
      <c r="A6174" s="28" t="n">
        <v>45838</v>
      </c>
      <c r="B6174" s="21" t="s">
        <v>116</v>
      </c>
      <c r="C6174" s="21" t="s">
        <v>140</v>
      </c>
      <c r="D6174" s="29" t="n">
        <v>86.51</v>
      </c>
      <c r="E6174" s="29" t="n">
        <f aca="false">D6174/10</f>
        <v>8.651</v>
      </c>
      <c r="F6174" s="29" t="n">
        <f aca="false">(E6174+Einstellungen!$B$20)*(1+Einstellungen!$B$10)</f>
        <v>32.49533</v>
      </c>
      <c r="G6174" s="21" t="str">
        <f aca="false">IF(F6174&lt;Einstellungen!$B$5,"ja","nein")</f>
        <v>nein</v>
      </c>
      <c r="H6174" s="21" t="s">
        <v>21</v>
      </c>
      <c r="I6174" s="29" t="n">
        <f aca="false">INDEX(Einstellungen!$B$27:$B$50,5)</f>
        <v>0.45</v>
      </c>
      <c r="J6174" s="29" t="n">
        <f aca="false">F6174*I6174</f>
        <v>14.6228985</v>
      </c>
    </row>
    <row r="6175" customFormat="false" ht="15" hidden="false" customHeight="false" outlineLevel="0" collapsed="false">
      <c r="A6175" s="28" t="n">
        <v>45838</v>
      </c>
      <c r="B6175" s="21" t="s">
        <v>117</v>
      </c>
      <c r="C6175" s="21" t="s">
        <v>140</v>
      </c>
      <c r="D6175" s="29" t="n">
        <v>97.41</v>
      </c>
      <c r="E6175" s="29" t="n">
        <f aca="false">D6175/10</f>
        <v>9.741</v>
      </c>
      <c r="F6175" s="29" t="n">
        <f aca="false">(E6175+Einstellungen!$B$20)*(1+Einstellungen!$B$10)</f>
        <v>33.79243</v>
      </c>
      <c r="G6175" s="21" t="str">
        <f aca="false">IF(F6175&lt;Einstellungen!$B$5,"ja","nein")</f>
        <v>nein</v>
      </c>
      <c r="H6175" s="21" t="s">
        <v>21</v>
      </c>
      <c r="I6175" s="29" t="n">
        <f aca="false">INDEX(Einstellungen!$B$27:$B$50,6)</f>
        <v>0.5</v>
      </c>
      <c r="J6175" s="29" t="n">
        <f aca="false">F6175*I6175</f>
        <v>16.896215</v>
      </c>
    </row>
    <row r="6176" customFormat="false" ht="15" hidden="false" customHeight="false" outlineLevel="0" collapsed="false">
      <c r="A6176" s="28" t="n">
        <v>45838</v>
      </c>
      <c r="B6176" s="21" t="s">
        <v>118</v>
      </c>
      <c r="C6176" s="21" t="s">
        <v>140</v>
      </c>
      <c r="D6176" s="29" t="n">
        <v>114.9</v>
      </c>
      <c r="E6176" s="29" t="n">
        <f aca="false">D6176/10</f>
        <v>11.49</v>
      </c>
      <c r="F6176" s="29" t="n">
        <f aca="false">(E6176+Einstellungen!$B$20)*(1+Einstellungen!$B$10)</f>
        <v>35.87374</v>
      </c>
      <c r="G6176" s="21" t="str">
        <f aca="false">IF(F6176&lt;Einstellungen!$B$5,"ja","nein")</f>
        <v>nein</v>
      </c>
      <c r="H6176" s="21" t="s">
        <v>21</v>
      </c>
      <c r="I6176" s="29" t="n">
        <f aca="false">INDEX(Einstellungen!$B$27:$B$50,7)</f>
        <v>0.7</v>
      </c>
      <c r="J6176" s="29" t="n">
        <f aca="false">F6176*I6176</f>
        <v>25.111618</v>
      </c>
    </row>
    <row r="6177" customFormat="false" ht="15" hidden="false" customHeight="false" outlineLevel="0" collapsed="false">
      <c r="A6177" s="28" t="n">
        <v>45838</v>
      </c>
      <c r="B6177" s="21" t="s">
        <v>119</v>
      </c>
      <c r="C6177" s="21" t="s">
        <v>140</v>
      </c>
      <c r="D6177" s="29" t="n">
        <v>111.7</v>
      </c>
      <c r="E6177" s="29" t="n">
        <f aca="false">D6177/10</f>
        <v>11.17</v>
      </c>
      <c r="F6177" s="29" t="n">
        <f aca="false">(E6177+Einstellungen!$B$20)*(1+Einstellungen!$B$10)</f>
        <v>35.49294</v>
      </c>
      <c r="G6177" s="21" t="str">
        <f aca="false">IF(F6177&lt;Einstellungen!$B$5,"ja","nein")</f>
        <v>nein</v>
      </c>
      <c r="H6177" s="21" t="s">
        <v>21</v>
      </c>
      <c r="I6177" s="29" t="n">
        <f aca="false">INDEX(Einstellungen!$B$27:$B$50,8)</f>
        <v>0.95</v>
      </c>
      <c r="J6177" s="29" t="n">
        <f aca="false">F6177*I6177</f>
        <v>33.718293</v>
      </c>
    </row>
    <row r="6178" customFormat="false" ht="15" hidden="false" customHeight="false" outlineLevel="0" collapsed="false">
      <c r="A6178" s="28" t="n">
        <v>45838</v>
      </c>
      <c r="B6178" s="21" t="s">
        <v>120</v>
      </c>
      <c r="C6178" s="21" t="s">
        <v>140</v>
      </c>
      <c r="D6178" s="29" t="n">
        <v>108.52</v>
      </c>
      <c r="E6178" s="29" t="n">
        <f aca="false">D6178/10</f>
        <v>10.852</v>
      </c>
      <c r="F6178" s="29" t="n">
        <f aca="false">(E6178+Einstellungen!$B$20)*(1+Einstellungen!$B$10)</f>
        <v>35.11452</v>
      </c>
      <c r="G6178" s="21" t="str">
        <f aca="false">IF(F6178&lt;Einstellungen!$B$5,"ja","nein")</f>
        <v>nein</v>
      </c>
      <c r="H6178" s="21" t="s">
        <v>21</v>
      </c>
      <c r="I6178" s="29" t="n">
        <f aca="false">INDEX(Einstellungen!$B$27:$B$50,9)</f>
        <v>1.05</v>
      </c>
      <c r="J6178" s="29" t="n">
        <f aca="false">F6178*I6178</f>
        <v>36.870246</v>
      </c>
    </row>
    <row r="6179" customFormat="false" ht="15" hidden="false" customHeight="false" outlineLevel="0" collapsed="false">
      <c r="A6179" s="28" t="n">
        <v>45838</v>
      </c>
      <c r="B6179" s="21" t="s">
        <v>121</v>
      </c>
      <c r="C6179" s="21" t="s">
        <v>140</v>
      </c>
      <c r="D6179" s="29" t="n">
        <v>91.77</v>
      </c>
      <c r="E6179" s="29" t="n">
        <f aca="false">D6179/10</f>
        <v>9.177</v>
      </c>
      <c r="F6179" s="29" t="n">
        <f aca="false">(E6179+Einstellungen!$B$20)*(1+Einstellungen!$B$10)</f>
        <v>33.12127</v>
      </c>
      <c r="G6179" s="21" t="str">
        <f aca="false">IF(F6179&lt;Einstellungen!$B$5,"ja","nein")</f>
        <v>nein</v>
      </c>
      <c r="H6179" s="21" t="s">
        <v>21</v>
      </c>
      <c r="I6179" s="29" t="n">
        <f aca="false">INDEX(Einstellungen!$B$27:$B$50,10)</f>
        <v>1.05</v>
      </c>
      <c r="J6179" s="29" t="n">
        <f aca="false">F6179*I6179</f>
        <v>34.7773335</v>
      </c>
    </row>
    <row r="6180" customFormat="false" ht="15" hidden="false" customHeight="false" outlineLevel="0" collapsed="false">
      <c r="A6180" s="28" t="n">
        <v>45838</v>
      </c>
      <c r="B6180" s="21" t="s">
        <v>122</v>
      </c>
      <c r="C6180" s="21" t="s">
        <v>140</v>
      </c>
      <c r="D6180" s="29" t="n">
        <v>74.65</v>
      </c>
      <c r="E6180" s="29" t="n">
        <f aca="false">D6180/10</f>
        <v>7.465</v>
      </c>
      <c r="F6180" s="29" t="n">
        <f aca="false">(E6180+Einstellungen!$B$20)*(1+Einstellungen!$B$10)</f>
        <v>31.08399</v>
      </c>
      <c r="G6180" s="21" t="str">
        <f aca="false">IF(F6180&lt;Einstellungen!$B$5,"ja","nein")</f>
        <v>nein</v>
      </c>
      <c r="H6180" s="21" t="s">
        <v>21</v>
      </c>
      <c r="I6180" s="29" t="n">
        <f aca="false">INDEX(Einstellungen!$B$27:$B$50,11)</f>
        <v>1.05</v>
      </c>
      <c r="J6180" s="29" t="n">
        <f aca="false">F6180*I6180</f>
        <v>32.6381895</v>
      </c>
    </row>
    <row r="6181" customFormat="false" ht="15" hidden="false" customHeight="false" outlineLevel="0" collapsed="false">
      <c r="A6181" s="28" t="n">
        <v>45838</v>
      </c>
      <c r="B6181" s="21" t="s">
        <v>123</v>
      </c>
      <c r="C6181" s="21" t="s">
        <v>140</v>
      </c>
      <c r="D6181" s="29" t="n">
        <v>43.73</v>
      </c>
      <c r="E6181" s="29" t="n">
        <f aca="false">D6181/10</f>
        <v>4.373</v>
      </c>
      <c r="F6181" s="29" t="n">
        <f aca="false">(E6181+Einstellungen!$B$20)*(1+Einstellungen!$B$10)</f>
        <v>27.40451</v>
      </c>
      <c r="G6181" s="21" t="str">
        <f aca="false">IF(F6181&lt;Einstellungen!$B$5,"ja","nein")</f>
        <v>ja</v>
      </c>
      <c r="H6181" s="21" t="s">
        <v>21</v>
      </c>
      <c r="I6181" s="29" t="n">
        <f aca="false">INDEX(Einstellungen!$B$27:$B$50,12)</f>
        <v>1.1</v>
      </c>
      <c r="J6181" s="29" t="n">
        <f aca="false">F6181*I6181</f>
        <v>30.144961</v>
      </c>
    </row>
    <row r="6182" customFormat="false" ht="15" hidden="false" customHeight="false" outlineLevel="0" collapsed="false">
      <c r="A6182" s="28" t="n">
        <v>45838</v>
      </c>
      <c r="B6182" s="21" t="s">
        <v>124</v>
      </c>
      <c r="C6182" s="21" t="s">
        <v>140</v>
      </c>
      <c r="D6182" s="29" t="n">
        <v>19.05</v>
      </c>
      <c r="E6182" s="29" t="n">
        <f aca="false">D6182/10</f>
        <v>1.905</v>
      </c>
      <c r="F6182" s="29" t="n">
        <f aca="false">(E6182+Einstellungen!$B$20)*(1+Einstellungen!$B$10)</f>
        <v>24.46759</v>
      </c>
      <c r="G6182" s="21" t="str">
        <f aca="false">IF(F6182&lt;Einstellungen!$B$5,"ja","nein")</f>
        <v>ja</v>
      </c>
      <c r="H6182" s="21" t="s">
        <v>21</v>
      </c>
      <c r="I6182" s="29" t="n">
        <f aca="false">INDEX(Einstellungen!$B$27:$B$50,13)</f>
        <v>1.2</v>
      </c>
      <c r="J6182" s="29" t="n">
        <f aca="false">F6182*I6182</f>
        <v>29.361108</v>
      </c>
    </row>
    <row r="6183" customFormat="false" ht="15" hidden="false" customHeight="false" outlineLevel="0" collapsed="false">
      <c r="A6183" s="28" t="n">
        <v>45838</v>
      </c>
      <c r="B6183" s="21" t="s">
        <v>125</v>
      </c>
      <c r="C6183" s="21" t="s">
        <v>140</v>
      </c>
      <c r="D6183" s="29" t="n">
        <v>9.96</v>
      </c>
      <c r="E6183" s="29" t="n">
        <f aca="false">D6183/10</f>
        <v>0.996</v>
      </c>
      <c r="F6183" s="29" t="n">
        <f aca="false">(E6183+Einstellungen!$B$20)*(1+Einstellungen!$B$10)</f>
        <v>23.38588</v>
      </c>
      <c r="G6183" s="21" t="str">
        <f aca="false">IF(F6183&lt;Einstellungen!$B$5,"ja","nein")</f>
        <v>ja</v>
      </c>
      <c r="H6183" s="21" t="s">
        <v>21</v>
      </c>
      <c r="I6183" s="29" t="n">
        <f aca="false">INDEX(Einstellungen!$B$27:$B$50,14)</f>
        <v>1.15</v>
      </c>
      <c r="J6183" s="29" t="n">
        <f aca="false">F6183*I6183</f>
        <v>26.893762</v>
      </c>
    </row>
    <row r="6184" customFormat="false" ht="15" hidden="false" customHeight="false" outlineLevel="0" collapsed="false">
      <c r="A6184" s="28" t="n">
        <v>45838</v>
      </c>
      <c r="B6184" s="21" t="s">
        <v>126</v>
      </c>
      <c r="C6184" s="21" t="s">
        <v>140</v>
      </c>
      <c r="D6184" s="29" t="n">
        <v>19.65</v>
      </c>
      <c r="E6184" s="29" t="n">
        <f aca="false">D6184/10</f>
        <v>1.965</v>
      </c>
      <c r="F6184" s="29" t="n">
        <f aca="false">(E6184+Einstellungen!$B$20)*(1+Einstellungen!$B$10)</f>
        <v>24.53899</v>
      </c>
      <c r="G6184" s="21" t="str">
        <f aca="false">IF(F6184&lt;Einstellungen!$B$5,"ja","nein")</f>
        <v>ja</v>
      </c>
      <c r="H6184" s="21" t="s">
        <v>21</v>
      </c>
      <c r="I6184" s="29" t="n">
        <f aca="false">INDEX(Einstellungen!$B$27:$B$50,15)</f>
        <v>1</v>
      </c>
      <c r="J6184" s="29" t="n">
        <f aca="false">F6184*I6184</f>
        <v>24.53899</v>
      </c>
    </row>
    <row r="6185" customFormat="false" ht="15" hidden="false" customHeight="false" outlineLevel="0" collapsed="false">
      <c r="A6185" s="28" t="n">
        <v>45838</v>
      </c>
      <c r="B6185" s="21" t="s">
        <v>127</v>
      </c>
      <c r="C6185" s="21" t="s">
        <v>140</v>
      </c>
      <c r="D6185" s="29" t="n">
        <v>60</v>
      </c>
      <c r="E6185" s="29" t="n">
        <f aca="false">D6185/10</f>
        <v>6</v>
      </c>
      <c r="F6185" s="29" t="n">
        <f aca="false">(E6185+Einstellungen!$B$20)*(1+Einstellungen!$B$10)</f>
        <v>29.34064</v>
      </c>
      <c r="G6185" s="21" t="str">
        <f aca="false">IF(F6185&lt;Einstellungen!$B$5,"ja","nein")</f>
        <v>nein</v>
      </c>
      <c r="H6185" s="21" t="s">
        <v>21</v>
      </c>
      <c r="I6185" s="29" t="n">
        <f aca="false">INDEX(Einstellungen!$B$27:$B$50,16)</f>
        <v>0.95</v>
      </c>
      <c r="J6185" s="29" t="n">
        <f aca="false">F6185*I6185</f>
        <v>27.873608</v>
      </c>
    </row>
    <row r="6186" customFormat="false" ht="15" hidden="false" customHeight="false" outlineLevel="0" collapsed="false">
      <c r="A6186" s="28" t="n">
        <v>45838</v>
      </c>
      <c r="B6186" s="21" t="s">
        <v>128</v>
      </c>
      <c r="C6186" s="21" t="s">
        <v>140</v>
      </c>
      <c r="D6186" s="29" t="n">
        <v>80.5</v>
      </c>
      <c r="E6186" s="29" t="n">
        <f aca="false">D6186/10</f>
        <v>8.05</v>
      </c>
      <c r="F6186" s="29" t="n">
        <f aca="false">(E6186+Einstellungen!$B$20)*(1+Einstellungen!$B$10)</f>
        <v>31.78014</v>
      </c>
      <c r="G6186" s="21" t="str">
        <f aca="false">IF(F6186&lt;Einstellungen!$B$5,"ja","nein")</f>
        <v>nein</v>
      </c>
      <c r="H6186" s="21" t="s">
        <v>21</v>
      </c>
      <c r="I6186" s="29" t="n">
        <f aca="false">INDEX(Einstellungen!$B$27:$B$50,17)</f>
        <v>0.95</v>
      </c>
      <c r="J6186" s="29" t="n">
        <f aca="false">F6186*I6186</f>
        <v>30.191133</v>
      </c>
    </row>
    <row r="6187" customFormat="false" ht="15" hidden="false" customHeight="false" outlineLevel="0" collapsed="false">
      <c r="A6187" s="28" t="n">
        <v>45838</v>
      </c>
      <c r="B6187" s="21" t="s">
        <v>129</v>
      </c>
      <c r="C6187" s="21" t="s">
        <v>140</v>
      </c>
      <c r="D6187" s="29" t="n">
        <v>91.98</v>
      </c>
      <c r="E6187" s="29" t="n">
        <f aca="false">D6187/10</f>
        <v>9.198</v>
      </c>
      <c r="F6187" s="29" t="n">
        <f aca="false">(E6187+Einstellungen!$B$20)*(1+Einstellungen!$B$10)</f>
        <v>33.14626</v>
      </c>
      <c r="G6187" s="21" t="str">
        <f aca="false">IF(F6187&lt;Einstellungen!$B$5,"ja","nein")</f>
        <v>nein</v>
      </c>
      <c r="H6187" s="21" t="s">
        <v>21</v>
      </c>
      <c r="I6187" s="29" t="n">
        <f aca="false">INDEX(Einstellungen!$B$27:$B$50,18)</f>
        <v>1.1</v>
      </c>
      <c r="J6187" s="29" t="n">
        <f aca="false">F6187*I6187</f>
        <v>36.460886</v>
      </c>
    </row>
    <row r="6188" customFormat="false" ht="15" hidden="false" customHeight="false" outlineLevel="0" collapsed="false">
      <c r="A6188" s="28" t="n">
        <v>45838</v>
      </c>
      <c r="B6188" s="21" t="s">
        <v>130</v>
      </c>
      <c r="C6188" s="21" t="s">
        <v>140</v>
      </c>
      <c r="D6188" s="29" t="n">
        <v>110.01</v>
      </c>
      <c r="E6188" s="29" t="n">
        <f aca="false">D6188/10</f>
        <v>11.001</v>
      </c>
      <c r="F6188" s="29" t="n">
        <f aca="false">(E6188+Einstellungen!$B$20)*(1+Einstellungen!$B$10)</f>
        <v>35.29183</v>
      </c>
      <c r="G6188" s="21" t="str">
        <f aca="false">IF(F6188&lt;Einstellungen!$B$5,"ja","nein")</f>
        <v>nein</v>
      </c>
      <c r="H6188" s="21" t="s">
        <v>21</v>
      </c>
      <c r="I6188" s="29" t="n">
        <f aca="false">INDEX(Einstellungen!$B$27:$B$50,19)</f>
        <v>1.35</v>
      </c>
      <c r="J6188" s="29" t="n">
        <f aca="false">F6188*I6188</f>
        <v>47.6439705</v>
      </c>
    </row>
    <row r="6189" customFormat="false" ht="15" hidden="false" customHeight="false" outlineLevel="0" collapsed="false">
      <c r="A6189" s="28" t="n">
        <v>45838</v>
      </c>
      <c r="B6189" s="21" t="s">
        <v>131</v>
      </c>
      <c r="C6189" s="21" t="s">
        <v>140</v>
      </c>
      <c r="D6189" s="29" t="n">
        <v>178.94</v>
      </c>
      <c r="E6189" s="29" t="n">
        <f aca="false">D6189/10</f>
        <v>17.894</v>
      </c>
      <c r="F6189" s="29" t="n">
        <f aca="false">(E6189+Einstellungen!$B$20)*(1+Einstellungen!$B$10)</f>
        <v>43.4945</v>
      </c>
      <c r="G6189" s="21" t="str">
        <f aca="false">IF(F6189&lt;Einstellungen!$B$5,"ja","nein")</f>
        <v>nein</v>
      </c>
      <c r="H6189" s="21" t="s">
        <v>21</v>
      </c>
      <c r="I6189" s="29" t="n">
        <f aca="false">INDEX(Einstellungen!$B$27:$B$50,20)</f>
        <v>1.45</v>
      </c>
      <c r="J6189" s="29" t="n">
        <f aca="false">F6189*I6189</f>
        <v>63.067025</v>
      </c>
    </row>
    <row r="6190" customFormat="false" ht="15" hidden="false" customHeight="false" outlineLevel="0" collapsed="false">
      <c r="A6190" s="28" t="n">
        <v>45838</v>
      </c>
      <c r="B6190" s="21" t="s">
        <v>132</v>
      </c>
      <c r="C6190" s="21" t="s">
        <v>140</v>
      </c>
      <c r="D6190" s="29" t="n">
        <v>288.97</v>
      </c>
      <c r="E6190" s="29" t="n">
        <f aca="false">D6190/10</f>
        <v>28.897</v>
      </c>
      <c r="F6190" s="29" t="n">
        <f aca="false">(E6190+Einstellungen!$B$20)*(1+Einstellungen!$B$10)</f>
        <v>56.58807</v>
      </c>
      <c r="G6190" s="21" t="str">
        <f aca="false">IF(F6190&lt;Einstellungen!$B$5,"ja","nein")</f>
        <v>nein</v>
      </c>
      <c r="H6190" s="21" t="s">
        <v>21</v>
      </c>
      <c r="I6190" s="29" t="n">
        <f aca="false">INDEX(Einstellungen!$B$27:$B$50,21)</f>
        <v>1.4</v>
      </c>
      <c r="J6190" s="29" t="n">
        <f aca="false">F6190*I6190</f>
        <v>79.223298</v>
      </c>
    </row>
    <row r="6191" customFormat="false" ht="15" hidden="false" customHeight="false" outlineLevel="0" collapsed="false">
      <c r="A6191" s="28" t="n">
        <v>45838</v>
      </c>
      <c r="B6191" s="21" t="s">
        <v>133</v>
      </c>
      <c r="C6191" s="21" t="s">
        <v>140</v>
      </c>
      <c r="D6191" s="29" t="n">
        <v>233.35</v>
      </c>
      <c r="E6191" s="29" t="n">
        <f aca="false">D6191/10</f>
        <v>23.335</v>
      </c>
      <c r="F6191" s="29" t="n">
        <f aca="false">(E6191+Einstellungen!$B$20)*(1+Einstellungen!$B$10)</f>
        <v>49.96929</v>
      </c>
      <c r="G6191" s="21" t="str">
        <f aca="false">IF(F6191&lt;Einstellungen!$B$5,"ja","nein")</f>
        <v>nein</v>
      </c>
      <c r="H6191" s="21" t="s">
        <v>21</v>
      </c>
      <c r="I6191" s="29" t="n">
        <f aca="false">INDEX(Einstellungen!$B$27:$B$50,22)</f>
        <v>1.25</v>
      </c>
      <c r="J6191" s="29" t="n">
        <f aca="false">F6191*I6191</f>
        <v>62.4616125</v>
      </c>
    </row>
    <row r="6192" customFormat="false" ht="15" hidden="false" customHeight="false" outlineLevel="0" collapsed="false">
      <c r="A6192" s="28" t="n">
        <v>45838</v>
      </c>
      <c r="B6192" s="21" t="s">
        <v>134</v>
      </c>
      <c r="C6192" s="21" t="s">
        <v>140</v>
      </c>
      <c r="D6192" s="29" t="n">
        <v>157</v>
      </c>
      <c r="E6192" s="29" t="n">
        <f aca="false">D6192/10</f>
        <v>15.7</v>
      </c>
      <c r="F6192" s="29" t="n">
        <f aca="false">(E6192+Einstellungen!$B$20)*(1+Einstellungen!$B$10)</f>
        <v>40.88364</v>
      </c>
      <c r="G6192" s="21" t="str">
        <f aca="false">IF(F6192&lt;Einstellungen!$B$5,"ja","nein")</f>
        <v>nein</v>
      </c>
      <c r="H6192" s="21" t="s">
        <v>21</v>
      </c>
      <c r="I6192" s="29" t="n">
        <f aca="false">INDEX(Einstellungen!$B$27:$B$50,23)</f>
        <v>1.05</v>
      </c>
      <c r="J6192" s="29" t="n">
        <f aca="false">F6192*I6192</f>
        <v>42.927822</v>
      </c>
    </row>
    <row r="6193" customFormat="false" ht="15" hidden="false" customHeight="false" outlineLevel="0" collapsed="false">
      <c r="A6193" s="28" t="n">
        <v>45838</v>
      </c>
      <c r="B6193" s="21" t="s">
        <v>135</v>
      </c>
      <c r="C6193" s="21" t="s">
        <v>140</v>
      </c>
      <c r="D6193" s="29" t="n">
        <v>122.65</v>
      </c>
      <c r="E6193" s="29" t="n">
        <f aca="false">D6193/10</f>
        <v>12.265</v>
      </c>
      <c r="F6193" s="29" t="n">
        <f aca="false">(E6193+Einstellungen!$B$20)*(1+Einstellungen!$B$10)</f>
        <v>36.79599</v>
      </c>
      <c r="G6193" s="21" t="str">
        <f aca="false">IF(F6193&lt;Einstellungen!$B$5,"ja","nein")</f>
        <v>nein</v>
      </c>
      <c r="H6193" s="21" t="s">
        <v>21</v>
      </c>
      <c r="I6193" s="29" t="n">
        <f aca="false">INDEX(Einstellungen!$B$27:$B$50,24)</f>
        <v>0.8</v>
      </c>
      <c r="J6193" s="29" t="n">
        <f aca="false">F6193*I6193</f>
        <v>29.436792</v>
      </c>
    </row>
    <row r="6194" customFormat="false" ht="15" hidden="false" customHeight="false" outlineLevel="0" collapsed="false">
      <c r="A6194" s="28" t="n">
        <v>45839</v>
      </c>
      <c r="B6194" s="21" t="s">
        <v>111</v>
      </c>
      <c r="C6194" s="21" t="s">
        <v>141</v>
      </c>
      <c r="D6194" s="29" t="n">
        <v>111.28</v>
      </c>
      <c r="E6194" s="29" t="n">
        <f aca="false">D6194/10</f>
        <v>11.128</v>
      </c>
      <c r="F6194" s="29" t="n">
        <f aca="false">(E6194+Einstellungen!$B$20)*(1+Einstellungen!$B$10)</f>
        <v>35.44296</v>
      </c>
      <c r="G6194" s="21" t="str">
        <f aca="false">IF(F6194&lt;Einstellungen!$B$5,"ja","nein")</f>
        <v>nein</v>
      </c>
      <c r="H6194" s="21" t="s">
        <v>22</v>
      </c>
      <c r="I6194" s="29" t="n">
        <f aca="false">INDEX(Einstellungen!$B$27:$B$50,1)</f>
        <v>0.6</v>
      </c>
      <c r="J6194" s="29" t="n">
        <f aca="false">F6194*I6194</f>
        <v>21.265776</v>
      </c>
    </row>
    <row r="6195" customFormat="false" ht="15" hidden="false" customHeight="false" outlineLevel="0" collapsed="false">
      <c r="A6195" s="28" t="n">
        <v>45839</v>
      </c>
      <c r="B6195" s="21" t="s">
        <v>113</v>
      </c>
      <c r="C6195" s="21" t="s">
        <v>141</v>
      </c>
      <c r="D6195" s="29" t="n">
        <v>95.29</v>
      </c>
      <c r="E6195" s="29" t="n">
        <f aca="false">D6195/10</f>
        <v>9.529</v>
      </c>
      <c r="F6195" s="29" t="n">
        <f aca="false">(E6195+Einstellungen!$B$20)*(1+Einstellungen!$B$10)</f>
        <v>33.54015</v>
      </c>
      <c r="G6195" s="21" t="str">
        <f aca="false">IF(F6195&lt;Einstellungen!$B$5,"ja","nein")</f>
        <v>nein</v>
      </c>
      <c r="H6195" s="21" t="s">
        <v>22</v>
      </c>
      <c r="I6195" s="29" t="n">
        <f aca="false">INDEX(Einstellungen!$B$27:$B$50,2)</f>
        <v>0.5</v>
      </c>
      <c r="J6195" s="29" t="n">
        <f aca="false">F6195*I6195</f>
        <v>16.770075</v>
      </c>
    </row>
    <row r="6196" customFormat="false" ht="15" hidden="false" customHeight="false" outlineLevel="0" collapsed="false">
      <c r="A6196" s="28" t="n">
        <v>45839</v>
      </c>
      <c r="B6196" s="21" t="s">
        <v>114</v>
      </c>
      <c r="C6196" s="21" t="s">
        <v>141</v>
      </c>
      <c r="D6196" s="29" t="n">
        <v>89.1</v>
      </c>
      <c r="E6196" s="29" t="n">
        <f aca="false">D6196/10</f>
        <v>8.91</v>
      </c>
      <c r="F6196" s="29" t="n">
        <f aca="false">(E6196+Einstellungen!$B$20)*(1+Einstellungen!$B$10)</f>
        <v>32.80354</v>
      </c>
      <c r="G6196" s="21" t="str">
        <f aca="false">IF(F6196&lt;Einstellungen!$B$5,"ja","nein")</f>
        <v>nein</v>
      </c>
      <c r="H6196" s="21" t="s">
        <v>22</v>
      </c>
      <c r="I6196" s="29" t="n">
        <f aca="false">INDEX(Einstellungen!$B$27:$B$50,3)</f>
        <v>0.45</v>
      </c>
      <c r="J6196" s="29" t="n">
        <f aca="false">F6196*I6196</f>
        <v>14.761593</v>
      </c>
    </row>
    <row r="6197" customFormat="false" ht="15" hidden="false" customHeight="false" outlineLevel="0" collapsed="false">
      <c r="A6197" s="28" t="n">
        <v>45839</v>
      </c>
      <c r="B6197" s="21" t="s">
        <v>115</v>
      </c>
      <c r="C6197" s="21" t="s">
        <v>141</v>
      </c>
      <c r="D6197" s="29" t="n">
        <v>88.08</v>
      </c>
      <c r="E6197" s="29" t="n">
        <f aca="false">D6197/10</f>
        <v>8.808</v>
      </c>
      <c r="F6197" s="29" t="n">
        <f aca="false">(E6197+Einstellungen!$B$20)*(1+Einstellungen!$B$10)</f>
        <v>32.68216</v>
      </c>
      <c r="G6197" s="21" t="str">
        <f aca="false">IF(F6197&lt;Einstellungen!$B$5,"ja","nein")</f>
        <v>nein</v>
      </c>
      <c r="H6197" s="21" t="s">
        <v>22</v>
      </c>
      <c r="I6197" s="29" t="n">
        <f aca="false">INDEX(Einstellungen!$B$27:$B$50,4)</f>
        <v>0.45</v>
      </c>
      <c r="J6197" s="29" t="n">
        <f aca="false">F6197*I6197</f>
        <v>14.706972</v>
      </c>
    </row>
    <row r="6198" customFormat="false" ht="15" hidden="false" customHeight="false" outlineLevel="0" collapsed="false">
      <c r="A6198" s="28" t="n">
        <v>45839</v>
      </c>
      <c r="B6198" s="21" t="s">
        <v>116</v>
      </c>
      <c r="C6198" s="21" t="s">
        <v>141</v>
      </c>
      <c r="D6198" s="29" t="n">
        <v>90.01</v>
      </c>
      <c r="E6198" s="29" t="n">
        <f aca="false">D6198/10</f>
        <v>9.001</v>
      </c>
      <c r="F6198" s="29" t="n">
        <f aca="false">(E6198+Einstellungen!$B$20)*(1+Einstellungen!$B$10)</f>
        <v>32.91183</v>
      </c>
      <c r="G6198" s="21" t="str">
        <f aca="false">IF(F6198&lt;Einstellungen!$B$5,"ja","nein")</f>
        <v>nein</v>
      </c>
      <c r="H6198" s="21" t="s">
        <v>22</v>
      </c>
      <c r="I6198" s="29" t="n">
        <f aca="false">INDEX(Einstellungen!$B$27:$B$50,5)</f>
        <v>0.45</v>
      </c>
      <c r="J6198" s="29" t="n">
        <f aca="false">F6198*I6198</f>
        <v>14.8103235</v>
      </c>
    </row>
    <row r="6199" customFormat="false" ht="15" hidden="false" customHeight="false" outlineLevel="0" collapsed="false">
      <c r="A6199" s="28" t="n">
        <v>45839</v>
      </c>
      <c r="B6199" s="21" t="s">
        <v>117</v>
      </c>
      <c r="C6199" s="21" t="s">
        <v>141</v>
      </c>
      <c r="D6199" s="29" t="n">
        <v>96.5</v>
      </c>
      <c r="E6199" s="29" t="n">
        <f aca="false">D6199/10</f>
        <v>9.65</v>
      </c>
      <c r="F6199" s="29" t="n">
        <f aca="false">(E6199+Einstellungen!$B$20)*(1+Einstellungen!$B$10)</f>
        <v>33.68414</v>
      </c>
      <c r="G6199" s="21" t="str">
        <f aca="false">IF(F6199&lt;Einstellungen!$B$5,"ja","nein")</f>
        <v>nein</v>
      </c>
      <c r="H6199" s="21" t="s">
        <v>22</v>
      </c>
      <c r="I6199" s="29" t="n">
        <f aca="false">INDEX(Einstellungen!$B$27:$B$50,6)</f>
        <v>0.5</v>
      </c>
      <c r="J6199" s="29" t="n">
        <f aca="false">F6199*I6199</f>
        <v>16.84207</v>
      </c>
    </row>
    <row r="6200" customFormat="false" ht="15" hidden="false" customHeight="false" outlineLevel="0" collapsed="false">
      <c r="A6200" s="28" t="n">
        <v>45839</v>
      </c>
      <c r="B6200" s="21" t="s">
        <v>118</v>
      </c>
      <c r="C6200" s="21" t="s">
        <v>141</v>
      </c>
      <c r="D6200" s="29" t="n">
        <v>114.97</v>
      </c>
      <c r="E6200" s="29" t="n">
        <f aca="false">D6200/10</f>
        <v>11.497</v>
      </c>
      <c r="F6200" s="29" t="n">
        <f aca="false">(E6200+Einstellungen!$B$20)*(1+Einstellungen!$B$10)</f>
        <v>35.88207</v>
      </c>
      <c r="G6200" s="21" t="str">
        <f aca="false">IF(F6200&lt;Einstellungen!$B$5,"ja","nein")</f>
        <v>nein</v>
      </c>
      <c r="H6200" s="21" t="s">
        <v>22</v>
      </c>
      <c r="I6200" s="29" t="n">
        <f aca="false">INDEX(Einstellungen!$B$27:$B$50,7)</f>
        <v>0.7</v>
      </c>
      <c r="J6200" s="29" t="n">
        <f aca="false">F6200*I6200</f>
        <v>25.117449</v>
      </c>
    </row>
    <row r="6201" customFormat="false" ht="15" hidden="false" customHeight="false" outlineLevel="0" collapsed="false">
      <c r="A6201" s="28" t="n">
        <v>45839</v>
      </c>
      <c r="B6201" s="21" t="s">
        <v>119</v>
      </c>
      <c r="C6201" s="21" t="s">
        <v>141</v>
      </c>
      <c r="D6201" s="29" t="n">
        <v>120.11</v>
      </c>
      <c r="E6201" s="29" t="n">
        <f aca="false">D6201/10</f>
        <v>12.011</v>
      </c>
      <c r="F6201" s="29" t="n">
        <f aca="false">(E6201+Einstellungen!$B$20)*(1+Einstellungen!$B$10)</f>
        <v>36.49373</v>
      </c>
      <c r="G6201" s="21" t="str">
        <f aca="false">IF(F6201&lt;Einstellungen!$B$5,"ja","nein")</f>
        <v>nein</v>
      </c>
      <c r="H6201" s="21" t="s">
        <v>22</v>
      </c>
      <c r="I6201" s="29" t="n">
        <f aca="false">INDEX(Einstellungen!$B$27:$B$50,8)</f>
        <v>0.95</v>
      </c>
      <c r="J6201" s="29" t="n">
        <f aca="false">F6201*I6201</f>
        <v>34.6690435</v>
      </c>
    </row>
    <row r="6202" customFormat="false" ht="15" hidden="false" customHeight="false" outlineLevel="0" collapsed="false">
      <c r="A6202" s="28" t="n">
        <v>45839</v>
      </c>
      <c r="B6202" s="21" t="s">
        <v>120</v>
      </c>
      <c r="C6202" s="21" t="s">
        <v>141</v>
      </c>
      <c r="D6202" s="29" t="n">
        <v>114.72</v>
      </c>
      <c r="E6202" s="29" t="n">
        <f aca="false">D6202/10</f>
        <v>11.472</v>
      </c>
      <c r="F6202" s="29" t="n">
        <f aca="false">(E6202+Einstellungen!$B$20)*(1+Einstellungen!$B$10)</f>
        <v>35.85232</v>
      </c>
      <c r="G6202" s="21" t="str">
        <f aca="false">IF(F6202&lt;Einstellungen!$B$5,"ja","nein")</f>
        <v>nein</v>
      </c>
      <c r="H6202" s="21" t="s">
        <v>22</v>
      </c>
      <c r="I6202" s="29" t="n">
        <f aca="false">INDEX(Einstellungen!$B$27:$B$50,9)</f>
        <v>1.05</v>
      </c>
      <c r="J6202" s="29" t="n">
        <f aca="false">F6202*I6202</f>
        <v>37.644936</v>
      </c>
    </row>
    <row r="6203" customFormat="false" ht="15" hidden="false" customHeight="false" outlineLevel="0" collapsed="false">
      <c r="A6203" s="28" t="n">
        <v>45839</v>
      </c>
      <c r="B6203" s="21" t="s">
        <v>121</v>
      </c>
      <c r="C6203" s="21" t="s">
        <v>141</v>
      </c>
      <c r="D6203" s="29" t="n">
        <v>91.19</v>
      </c>
      <c r="E6203" s="29" t="n">
        <f aca="false">D6203/10</f>
        <v>9.119</v>
      </c>
      <c r="F6203" s="29" t="n">
        <f aca="false">(E6203+Einstellungen!$B$20)*(1+Einstellungen!$B$10)</f>
        <v>33.05225</v>
      </c>
      <c r="G6203" s="21" t="str">
        <f aca="false">IF(F6203&lt;Einstellungen!$B$5,"ja","nein")</f>
        <v>nein</v>
      </c>
      <c r="H6203" s="21" t="s">
        <v>22</v>
      </c>
      <c r="I6203" s="29" t="n">
        <f aca="false">INDEX(Einstellungen!$B$27:$B$50,10)</f>
        <v>1.05</v>
      </c>
      <c r="J6203" s="29" t="n">
        <f aca="false">F6203*I6203</f>
        <v>34.7048625</v>
      </c>
    </row>
    <row r="6204" customFormat="false" ht="15" hidden="false" customHeight="false" outlineLevel="0" collapsed="false">
      <c r="A6204" s="28" t="n">
        <v>45839</v>
      </c>
      <c r="B6204" s="21" t="s">
        <v>122</v>
      </c>
      <c r="C6204" s="21" t="s">
        <v>141</v>
      </c>
      <c r="D6204" s="29" t="n">
        <v>84.31</v>
      </c>
      <c r="E6204" s="29" t="n">
        <f aca="false">D6204/10</f>
        <v>8.431</v>
      </c>
      <c r="F6204" s="29" t="n">
        <f aca="false">(E6204+Einstellungen!$B$20)*(1+Einstellungen!$B$10)</f>
        <v>32.23353</v>
      </c>
      <c r="G6204" s="21" t="str">
        <f aca="false">IF(F6204&lt;Einstellungen!$B$5,"ja","nein")</f>
        <v>nein</v>
      </c>
      <c r="H6204" s="21" t="s">
        <v>22</v>
      </c>
      <c r="I6204" s="29" t="n">
        <f aca="false">INDEX(Einstellungen!$B$27:$B$50,11)</f>
        <v>1.05</v>
      </c>
      <c r="J6204" s="29" t="n">
        <f aca="false">F6204*I6204</f>
        <v>33.8452065</v>
      </c>
    </row>
    <row r="6205" customFormat="false" ht="15" hidden="false" customHeight="false" outlineLevel="0" collapsed="false">
      <c r="A6205" s="28" t="n">
        <v>45839</v>
      </c>
      <c r="B6205" s="21" t="s">
        <v>123</v>
      </c>
      <c r="C6205" s="21" t="s">
        <v>141</v>
      </c>
      <c r="D6205" s="29" t="n">
        <v>69.56</v>
      </c>
      <c r="E6205" s="29" t="n">
        <f aca="false">D6205/10</f>
        <v>6.956</v>
      </c>
      <c r="F6205" s="29" t="n">
        <f aca="false">(E6205+Einstellungen!$B$20)*(1+Einstellungen!$B$10)</f>
        <v>30.47828</v>
      </c>
      <c r="G6205" s="21" t="str">
        <f aca="false">IF(F6205&lt;Einstellungen!$B$5,"ja","nein")</f>
        <v>nein</v>
      </c>
      <c r="H6205" s="21" t="s">
        <v>22</v>
      </c>
      <c r="I6205" s="29" t="n">
        <f aca="false">INDEX(Einstellungen!$B$27:$B$50,12)</f>
        <v>1.1</v>
      </c>
      <c r="J6205" s="29" t="n">
        <f aca="false">F6205*I6205</f>
        <v>33.526108</v>
      </c>
    </row>
    <row r="6206" customFormat="false" ht="15" hidden="false" customHeight="false" outlineLevel="0" collapsed="false">
      <c r="A6206" s="28" t="n">
        <v>45839</v>
      </c>
      <c r="B6206" s="21" t="s">
        <v>124</v>
      </c>
      <c r="C6206" s="21" t="s">
        <v>141</v>
      </c>
      <c r="D6206" s="29" t="n">
        <v>44.54</v>
      </c>
      <c r="E6206" s="29" t="n">
        <f aca="false">D6206/10</f>
        <v>4.454</v>
      </c>
      <c r="F6206" s="29" t="n">
        <f aca="false">(E6206+Einstellungen!$B$20)*(1+Einstellungen!$B$10)</f>
        <v>27.5009</v>
      </c>
      <c r="G6206" s="21" t="str">
        <f aca="false">IF(F6206&lt;Einstellungen!$B$5,"ja","nein")</f>
        <v>ja</v>
      </c>
      <c r="H6206" s="21" t="s">
        <v>22</v>
      </c>
      <c r="I6206" s="29" t="n">
        <f aca="false">INDEX(Einstellungen!$B$27:$B$50,13)</f>
        <v>1.2</v>
      </c>
      <c r="J6206" s="29" t="n">
        <f aca="false">F6206*I6206</f>
        <v>33.00108</v>
      </c>
    </row>
    <row r="6207" customFormat="false" ht="15" hidden="false" customHeight="false" outlineLevel="0" collapsed="false">
      <c r="A6207" s="28" t="n">
        <v>45839</v>
      </c>
      <c r="B6207" s="21" t="s">
        <v>125</v>
      </c>
      <c r="C6207" s="21" t="s">
        <v>141</v>
      </c>
      <c r="D6207" s="29" t="n">
        <v>42.47</v>
      </c>
      <c r="E6207" s="29" t="n">
        <f aca="false">D6207/10</f>
        <v>4.247</v>
      </c>
      <c r="F6207" s="29" t="n">
        <f aca="false">(E6207+Einstellungen!$B$20)*(1+Einstellungen!$B$10)</f>
        <v>27.25457</v>
      </c>
      <c r="G6207" s="21" t="str">
        <f aca="false">IF(F6207&lt;Einstellungen!$B$5,"ja","nein")</f>
        <v>ja</v>
      </c>
      <c r="H6207" s="21" t="s">
        <v>22</v>
      </c>
      <c r="I6207" s="29" t="n">
        <f aca="false">INDEX(Einstellungen!$B$27:$B$50,14)</f>
        <v>1.15</v>
      </c>
      <c r="J6207" s="29" t="n">
        <f aca="false">F6207*I6207</f>
        <v>31.3427555</v>
      </c>
    </row>
    <row r="6208" customFormat="false" ht="15" hidden="false" customHeight="false" outlineLevel="0" collapsed="false">
      <c r="A6208" s="28" t="n">
        <v>45839</v>
      </c>
      <c r="B6208" s="21" t="s">
        <v>126</v>
      </c>
      <c r="C6208" s="21" t="s">
        <v>141</v>
      </c>
      <c r="D6208" s="29" t="n">
        <v>57.65</v>
      </c>
      <c r="E6208" s="29" t="n">
        <f aca="false">D6208/10</f>
        <v>5.765</v>
      </c>
      <c r="F6208" s="29" t="n">
        <f aca="false">(E6208+Einstellungen!$B$20)*(1+Einstellungen!$B$10)</f>
        <v>29.06099</v>
      </c>
      <c r="G6208" s="21" t="str">
        <f aca="false">IF(F6208&lt;Einstellungen!$B$5,"ja","nein")</f>
        <v>nein</v>
      </c>
      <c r="H6208" s="21" t="s">
        <v>22</v>
      </c>
      <c r="I6208" s="29" t="n">
        <f aca="false">INDEX(Einstellungen!$B$27:$B$50,15)</f>
        <v>1</v>
      </c>
      <c r="J6208" s="29" t="n">
        <f aca="false">F6208*I6208</f>
        <v>29.06099</v>
      </c>
    </row>
    <row r="6209" customFormat="false" ht="15" hidden="false" customHeight="false" outlineLevel="0" collapsed="false">
      <c r="A6209" s="28" t="n">
        <v>45839</v>
      </c>
      <c r="B6209" s="21" t="s">
        <v>127</v>
      </c>
      <c r="C6209" s="21" t="s">
        <v>141</v>
      </c>
      <c r="D6209" s="29" t="n">
        <v>78.14</v>
      </c>
      <c r="E6209" s="29" t="n">
        <f aca="false">D6209/10</f>
        <v>7.814</v>
      </c>
      <c r="F6209" s="29" t="n">
        <f aca="false">(E6209+Einstellungen!$B$20)*(1+Einstellungen!$B$10)</f>
        <v>31.4993</v>
      </c>
      <c r="G6209" s="21" t="str">
        <f aca="false">IF(F6209&lt;Einstellungen!$B$5,"ja","nein")</f>
        <v>nein</v>
      </c>
      <c r="H6209" s="21" t="s">
        <v>22</v>
      </c>
      <c r="I6209" s="29" t="n">
        <f aca="false">INDEX(Einstellungen!$B$27:$B$50,16)</f>
        <v>0.95</v>
      </c>
      <c r="J6209" s="29" t="n">
        <f aca="false">F6209*I6209</f>
        <v>29.924335</v>
      </c>
    </row>
    <row r="6210" customFormat="false" ht="15" hidden="false" customHeight="false" outlineLevel="0" collapsed="false">
      <c r="A6210" s="28" t="n">
        <v>45839</v>
      </c>
      <c r="B6210" s="21" t="s">
        <v>128</v>
      </c>
      <c r="C6210" s="21" t="s">
        <v>141</v>
      </c>
      <c r="D6210" s="29" t="n">
        <v>90.8</v>
      </c>
      <c r="E6210" s="29" t="n">
        <f aca="false">D6210/10</f>
        <v>9.08</v>
      </c>
      <c r="F6210" s="29" t="n">
        <f aca="false">(E6210+Einstellungen!$B$20)*(1+Einstellungen!$B$10)</f>
        <v>33.00584</v>
      </c>
      <c r="G6210" s="21" t="str">
        <f aca="false">IF(F6210&lt;Einstellungen!$B$5,"ja","nein")</f>
        <v>nein</v>
      </c>
      <c r="H6210" s="21" t="s">
        <v>22</v>
      </c>
      <c r="I6210" s="29" t="n">
        <f aca="false">INDEX(Einstellungen!$B$27:$B$50,17)</f>
        <v>0.95</v>
      </c>
      <c r="J6210" s="29" t="n">
        <f aca="false">F6210*I6210</f>
        <v>31.355548</v>
      </c>
    </row>
    <row r="6211" customFormat="false" ht="15" hidden="false" customHeight="false" outlineLevel="0" collapsed="false">
      <c r="A6211" s="28" t="n">
        <v>45839</v>
      </c>
      <c r="B6211" s="21" t="s">
        <v>129</v>
      </c>
      <c r="C6211" s="21" t="s">
        <v>141</v>
      </c>
      <c r="D6211" s="29" t="n">
        <v>102.02</v>
      </c>
      <c r="E6211" s="29" t="n">
        <f aca="false">D6211/10</f>
        <v>10.202</v>
      </c>
      <c r="F6211" s="29" t="n">
        <f aca="false">(E6211+Einstellungen!$B$20)*(1+Einstellungen!$B$10)</f>
        <v>34.34102</v>
      </c>
      <c r="G6211" s="21" t="str">
        <f aca="false">IF(F6211&lt;Einstellungen!$B$5,"ja","nein")</f>
        <v>nein</v>
      </c>
      <c r="H6211" s="21" t="s">
        <v>22</v>
      </c>
      <c r="I6211" s="29" t="n">
        <f aca="false">INDEX(Einstellungen!$B$27:$B$50,18)</f>
        <v>1.1</v>
      </c>
      <c r="J6211" s="29" t="n">
        <f aca="false">F6211*I6211</f>
        <v>37.775122</v>
      </c>
    </row>
    <row r="6212" customFormat="false" ht="15" hidden="false" customHeight="false" outlineLevel="0" collapsed="false">
      <c r="A6212" s="28" t="n">
        <v>45839</v>
      </c>
      <c r="B6212" s="21" t="s">
        <v>130</v>
      </c>
      <c r="C6212" s="21" t="s">
        <v>141</v>
      </c>
      <c r="D6212" s="29" t="n">
        <v>152.08</v>
      </c>
      <c r="E6212" s="29" t="n">
        <f aca="false">D6212/10</f>
        <v>15.208</v>
      </c>
      <c r="F6212" s="29" t="n">
        <f aca="false">(E6212+Einstellungen!$B$20)*(1+Einstellungen!$B$10)</f>
        <v>40.29816</v>
      </c>
      <c r="G6212" s="21" t="str">
        <f aca="false">IF(F6212&lt;Einstellungen!$B$5,"ja","nein")</f>
        <v>nein</v>
      </c>
      <c r="H6212" s="21" t="s">
        <v>22</v>
      </c>
      <c r="I6212" s="29" t="n">
        <f aca="false">INDEX(Einstellungen!$B$27:$B$50,19)</f>
        <v>1.35</v>
      </c>
      <c r="J6212" s="29" t="n">
        <f aca="false">F6212*I6212</f>
        <v>54.402516</v>
      </c>
    </row>
    <row r="6213" customFormat="false" ht="15" hidden="false" customHeight="false" outlineLevel="0" collapsed="false">
      <c r="A6213" s="28" t="n">
        <v>45839</v>
      </c>
      <c r="B6213" s="21" t="s">
        <v>131</v>
      </c>
      <c r="C6213" s="21" t="s">
        <v>141</v>
      </c>
      <c r="D6213" s="29" t="n">
        <v>307.27</v>
      </c>
      <c r="E6213" s="29" t="n">
        <f aca="false">D6213/10</f>
        <v>30.727</v>
      </c>
      <c r="F6213" s="29" t="n">
        <f aca="false">(E6213+Einstellungen!$B$20)*(1+Einstellungen!$B$10)</f>
        <v>58.76577</v>
      </c>
      <c r="G6213" s="21" t="str">
        <f aca="false">IF(F6213&lt;Einstellungen!$B$5,"ja","nein")</f>
        <v>nein</v>
      </c>
      <c r="H6213" s="21" t="s">
        <v>22</v>
      </c>
      <c r="I6213" s="29" t="n">
        <f aca="false">INDEX(Einstellungen!$B$27:$B$50,20)</f>
        <v>1.45</v>
      </c>
      <c r="J6213" s="29" t="n">
        <f aca="false">F6213*I6213</f>
        <v>85.2103665</v>
      </c>
    </row>
    <row r="6214" customFormat="false" ht="15" hidden="false" customHeight="false" outlineLevel="0" collapsed="false">
      <c r="A6214" s="28" t="n">
        <v>45839</v>
      </c>
      <c r="B6214" s="21" t="s">
        <v>132</v>
      </c>
      <c r="C6214" s="21" t="s">
        <v>141</v>
      </c>
      <c r="D6214" s="29" t="n">
        <v>476.19</v>
      </c>
      <c r="E6214" s="29" t="n">
        <f aca="false">D6214/10</f>
        <v>47.619</v>
      </c>
      <c r="F6214" s="29" t="n">
        <f aca="false">(E6214+Einstellungen!$B$20)*(1+Einstellungen!$B$10)</f>
        <v>78.86725</v>
      </c>
      <c r="G6214" s="21" t="str">
        <f aca="false">IF(F6214&lt;Einstellungen!$B$5,"ja","nein")</f>
        <v>nein</v>
      </c>
      <c r="H6214" s="21" t="s">
        <v>22</v>
      </c>
      <c r="I6214" s="29" t="n">
        <f aca="false">INDEX(Einstellungen!$B$27:$B$50,21)</f>
        <v>1.4</v>
      </c>
      <c r="J6214" s="29" t="n">
        <f aca="false">F6214*I6214</f>
        <v>110.41415</v>
      </c>
    </row>
    <row r="6215" customFormat="false" ht="15" hidden="false" customHeight="false" outlineLevel="0" collapsed="false">
      <c r="A6215" s="28" t="n">
        <v>45839</v>
      </c>
      <c r="B6215" s="21" t="s">
        <v>133</v>
      </c>
      <c r="C6215" s="21" t="s">
        <v>141</v>
      </c>
      <c r="D6215" s="29" t="n">
        <v>406.81</v>
      </c>
      <c r="E6215" s="29" t="n">
        <f aca="false">D6215/10</f>
        <v>40.681</v>
      </c>
      <c r="F6215" s="29" t="n">
        <f aca="false">(E6215+Einstellungen!$B$20)*(1+Einstellungen!$B$10)</f>
        <v>70.61103</v>
      </c>
      <c r="G6215" s="21" t="str">
        <f aca="false">IF(F6215&lt;Einstellungen!$B$5,"ja","nein")</f>
        <v>nein</v>
      </c>
      <c r="H6215" s="21" t="s">
        <v>22</v>
      </c>
      <c r="I6215" s="29" t="n">
        <f aca="false">INDEX(Einstellungen!$B$27:$B$50,22)</f>
        <v>1.25</v>
      </c>
      <c r="J6215" s="29" t="n">
        <f aca="false">F6215*I6215</f>
        <v>88.2637875</v>
      </c>
    </row>
    <row r="6216" customFormat="false" ht="15" hidden="false" customHeight="false" outlineLevel="0" collapsed="false">
      <c r="A6216" s="28" t="n">
        <v>45839</v>
      </c>
      <c r="B6216" s="21" t="s">
        <v>134</v>
      </c>
      <c r="C6216" s="21" t="s">
        <v>141</v>
      </c>
      <c r="D6216" s="29" t="n">
        <v>250.01</v>
      </c>
      <c r="E6216" s="29" t="n">
        <f aca="false">D6216/10</f>
        <v>25.001</v>
      </c>
      <c r="F6216" s="29" t="n">
        <f aca="false">(E6216+Einstellungen!$B$20)*(1+Einstellungen!$B$10)</f>
        <v>51.95183</v>
      </c>
      <c r="G6216" s="21" t="str">
        <f aca="false">IF(F6216&lt;Einstellungen!$B$5,"ja","nein")</f>
        <v>nein</v>
      </c>
      <c r="H6216" s="21" t="s">
        <v>22</v>
      </c>
      <c r="I6216" s="29" t="n">
        <f aca="false">INDEX(Einstellungen!$B$27:$B$50,23)</f>
        <v>1.05</v>
      </c>
      <c r="J6216" s="29" t="n">
        <f aca="false">F6216*I6216</f>
        <v>54.5494215</v>
      </c>
    </row>
    <row r="6217" customFormat="false" ht="15" hidden="false" customHeight="false" outlineLevel="0" collapsed="false">
      <c r="A6217" s="28" t="n">
        <v>45839</v>
      </c>
      <c r="B6217" s="21" t="s">
        <v>135</v>
      </c>
      <c r="C6217" s="21" t="s">
        <v>141</v>
      </c>
      <c r="D6217" s="29" t="n">
        <v>147.65</v>
      </c>
      <c r="E6217" s="29" t="n">
        <f aca="false">D6217/10</f>
        <v>14.765</v>
      </c>
      <c r="F6217" s="29" t="n">
        <f aca="false">(E6217+Einstellungen!$B$20)*(1+Einstellungen!$B$10)</f>
        <v>39.77099</v>
      </c>
      <c r="G6217" s="21" t="str">
        <f aca="false">IF(F6217&lt;Einstellungen!$B$5,"ja","nein")</f>
        <v>nein</v>
      </c>
      <c r="H6217" s="21" t="s">
        <v>22</v>
      </c>
      <c r="I6217" s="29" t="n">
        <f aca="false">INDEX(Einstellungen!$B$27:$B$50,24)</f>
        <v>0.8</v>
      </c>
      <c r="J6217" s="29" t="n">
        <f aca="false">F6217*I6217</f>
        <v>31.816792</v>
      </c>
    </row>
    <row r="6218" customFormat="false" ht="15" hidden="false" customHeight="false" outlineLevel="0" collapsed="false">
      <c r="A6218" s="28" t="n">
        <v>45840</v>
      </c>
      <c r="B6218" s="21" t="s">
        <v>111</v>
      </c>
      <c r="C6218" s="21" t="s">
        <v>112</v>
      </c>
      <c r="D6218" s="29" t="n">
        <v>119.29</v>
      </c>
      <c r="E6218" s="29" t="n">
        <f aca="false">D6218/10</f>
        <v>11.929</v>
      </c>
      <c r="F6218" s="29" t="n">
        <f aca="false">(E6218+Einstellungen!$B$20)*(1+Einstellungen!$B$10)</f>
        <v>36.39615</v>
      </c>
      <c r="G6218" s="21" t="str">
        <f aca="false">IF(F6218&lt;Einstellungen!$B$5,"ja","nein")</f>
        <v>nein</v>
      </c>
      <c r="H6218" s="21" t="s">
        <v>22</v>
      </c>
      <c r="I6218" s="29" t="n">
        <f aca="false">INDEX(Einstellungen!$B$27:$B$50,1)</f>
        <v>0.6</v>
      </c>
      <c r="J6218" s="29" t="n">
        <f aca="false">F6218*I6218</f>
        <v>21.83769</v>
      </c>
    </row>
    <row r="6219" customFormat="false" ht="15" hidden="false" customHeight="false" outlineLevel="0" collapsed="false">
      <c r="A6219" s="28" t="n">
        <v>45840</v>
      </c>
      <c r="B6219" s="21" t="s">
        <v>113</v>
      </c>
      <c r="C6219" s="21" t="s">
        <v>112</v>
      </c>
      <c r="D6219" s="29" t="n">
        <v>102.7</v>
      </c>
      <c r="E6219" s="29" t="n">
        <f aca="false">D6219/10</f>
        <v>10.27</v>
      </c>
      <c r="F6219" s="29" t="n">
        <f aca="false">(E6219+Einstellungen!$B$20)*(1+Einstellungen!$B$10)</f>
        <v>34.42194</v>
      </c>
      <c r="G6219" s="21" t="str">
        <f aca="false">IF(F6219&lt;Einstellungen!$B$5,"ja","nein")</f>
        <v>nein</v>
      </c>
      <c r="H6219" s="21" t="s">
        <v>22</v>
      </c>
      <c r="I6219" s="29" t="n">
        <f aca="false">INDEX(Einstellungen!$B$27:$B$50,2)</f>
        <v>0.5</v>
      </c>
      <c r="J6219" s="29" t="n">
        <f aca="false">F6219*I6219</f>
        <v>17.21097</v>
      </c>
    </row>
    <row r="6220" customFormat="false" ht="15" hidden="false" customHeight="false" outlineLevel="0" collapsed="false">
      <c r="A6220" s="28" t="n">
        <v>45840</v>
      </c>
      <c r="B6220" s="21" t="s">
        <v>114</v>
      </c>
      <c r="C6220" s="21" t="s">
        <v>112</v>
      </c>
      <c r="D6220" s="29" t="n">
        <v>92.54</v>
      </c>
      <c r="E6220" s="29" t="n">
        <f aca="false">D6220/10</f>
        <v>9.254</v>
      </c>
      <c r="F6220" s="29" t="n">
        <f aca="false">(E6220+Einstellungen!$B$20)*(1+Einstellungen!$B$10)</f>
        <v>33.2129</v>
      </c>
      <c r="G6220" s="21" t="str">
        <f aca="false">IF(F6220&lt;Einstellungen!$B$5,"ja","nein")</f>
        <v>nein</v>
      </c>
      <c r="H6220" s="21" t="s">
        <v>22</v>
      </c>
      <c r="I6220" s="29" t="n">
        <f aca="false">INDEX(Einstellungen!$B$27:$B$50,3)</f>
        <v>0.45</v>
      </c>
      <c r="J6220" s="29" t="n">
        <f aca="false">F6220*I6220</f>
        <v>14.945805</v>
      </c>
    </row>
    <row r="6221" customFormat="false" ht="15" hidden="false" customHeight="false" outlineLevel="0" collapsed="false">
      <c r="A6221" s="28" t="n">
        <v>45840</v>
      </c>
      <c r="B6221" s="21" t="s">
        <v>115</v>
      </c>
      <c r="C6221" s="21" t="s">
        <v>112</v>
      </c>
      <c r="D6221" s="29" t="n">
        <v>92.08</v>
      </c>
      <c r="E6221" s="29" t="n">
        <f aca="false">D6221/10</f>
        <v>9.208</v>
      </c>
      <c r="F6221" s="29" t="n">
        <f aca="false">(E6221+Einstellungen!$B$20)*(1+Einstellungen!$B$10)</f>
        <v>33.15816</v>
      </c>
      <c r="G6221" s="21" t="str">
        <f aca="false">IF(F6221&lt;Einstellungen!$B$5,"ja","nein")</f>
        <v>nein</v>
      </c>
      <c r="H6221" s="21" t="s">
        <v>22</v>
      </c>
      <c r="I6221" s="29" t="n">
        <f aca="false">INDEX(Einstellungen!$B$27:$B$50,4)</f>
        <v>0.45</v>
      </c>
      <c r="J6221" s="29" t="n">
        <f aca="false">F6221*I6221</f>
        <v>14.921172</v>
      </c>
    </row>
    <row r="6222" customFormat="false" ht="15" hidden="false" customHeight="false" outlineLevel="0" collapsed="false">
      <c r="A6222" s="28" t="n">
        <v>45840</v>
      </c>
      <c r="B6222" s="21" t="s">
        <v>116</v>
      </c>
      <c r="C6222" s="21" t="s">
        <v>112</v>
      </c>
      <c r="D6222" s="29" t="n">
        <v>91.71</v>
      </c>
      <c r="E6222" s="29" t="n">
        <f aca="false">D6222/10</f>
        <v>9.171</v>
      </c>
      <c r="F6222" s="29" t="n">
        <f aca="false">(E6222+Einstellungen!$B$20)*(1+Einstellungen!$B$10)</f>
        <v>33.11413</v>
      </c>
      <c r="G6222" s="21" t="str">
        <f aca="false">IF(F6222&lt;Einstellungen!$B$5,"ja","nein")</f>
        <v>nein</v>
      </c>
      <c r="H6222" s="21" t="s">
        <v>22</v>
      </c>
      <c r="I6222" s="29" t="n">
        <f aca="false">INDEX(Einstellungen!$B$27:$B$50,5)</f>
        <v>0.45</v>
      </c>
      <c r="J6222" s="29" t="n">
        <f aca="false">F6222*I6222</f>
        <v>14.9013585</v>
      </c>
    </row>
    <row r="6223" customFormat="false" ht="15" hidden="false" customHeight="false" outlineLevel="0" collapsed="false">
      <c r="A6223" s="28" t="n">
        <v>45840</v>
      </c>
      <c r="B6223" s="21" t="s">
        <v>117</v>
      </c>
      <c r="C6223" s="21" t="s">
        <v>112</v>
      </c>
      <c r="D6223" s="29" t="n">
        <v>100.55</v>
      </c>
      <c r="E6223" s="29" t="n">
        <f aca="false">D6223/10</f>
        <v>10.055</v>
      </c>
      <c r="F6223" s="29" t="n">
        <f aca="false">(E6223+Einstellungen!$B$20)*(1+Einstellungen!$B$10)</f>
        <v>34.16609</v>
      </c>
      <c r="G6223" s="21" t="str">
        <f aca="false">IF(F6223&lt;Einstellungen!$B$5,"ja","nein")</f>
        <v>nein</v>
      </c>
      <c r="H6223" s="21" t="s">
        <v>22</v>
      </c>
      <c r="I6223" s="29" t="n">
        <f aca="false">INDEX(Einstellungen!$B$27:$B$50,6)</f>
        <v>0.5</v>
      </c>
      <c r="J6223" s="29" t="n">
        <f aca="false">F6223*I6223</f>
        <v>17.083045</v>
      </c>
    </row>
    <row r="6224" customFormat="false" ht="15" hidden="false" customHeight="false" outlineLevel="0" collapsed="false">
      <c r="A6224" s="28" t="n">
        <v>45840</v>
      </c>
      <c r="B6224" s="21" t="s">
        <v>118</v>
      </c>
      <c r="C6224" s="21" t="s">
        <v>112</v>
      </c>
      <c r="D6224" s="29" t="n">
        <v>116.43</v>
      </c>
      <c r="E6224" s="29" t="n">
        <f aca="false">D6224/10</f>
        <v>11.643</v>
      </c>
      <c r="F6224" s="29" t="n">
        <f aca="false">(E6224+Einstellungen!$B$20)*(1+Einstellungen!$B$10)</f>
        <v>36.05581</v>
      </c>
      <c r="G6224" s="21" t="str">
        <f aca="false">IF(F6224&lt;Einstellungen!$B$5,"ja","nein")</f>
        <v>nein</v>
      </c>
      <c r="H6224" s="21" t="s">
        <v>22</v>
      </c>
      <c r="I6224" s="29" t="n">
        <f aca="false">INDEX(Einstellungen!$B$27:$B$50,7)</f>
        <v>0.7</v>
      </c>
      <c r="J6224" s="29" t="n">
        <f aca="false">F6224*I6224</f>
        <v>25.239067</v>
      </c>
    </row>
    <row r="6225" customFormat="false" ht="15" hidden="false" customHeight="false" outlineLevel="0" collapsed="false">
      <c r="A6225" s="28" t="n">
        <v>45840</v>
      </c>
      <c r="B6225" s="21" t="s">
        <v>119</v>
      </c>
      <c r="C6225" s="21" t="s">
        <v>112</v>
      </c>
      <c r="D6225" s="29" t="n">
        <v>110.42</v>
      </c>
      <c r="E6225" s="29" t="n">
        <f aca="false">D6225/10</f>
        <v>11.042</v>
      </c>
      <c r="F6225" s="29" t="n">
        <f aca="false">(E6225+Einstellungen!$B$20)*(1+Einstellungen!$B$10)</f>
        <v>35.34062</v>
      </c>
      <c r="G6225" s="21" t="str">
        <f aca="false">IF(F6225&lt;Einstellungen!$B$5,"ja","nein")</f>
        <v>nein</v>
      </c>
      <c r="H6225" s="21" t="s">
        <v>22</v>
      </c>
      <c r="I6225" s="29" t="n">
        <f aca="false">INDEX(Einstellungen!$B$27:$B$50,8)</f>
        <v>0.95</v>
      </c>
      <c r="J6225" s="29" t="n">
        <f aca="false">F6225*I6225</f>
        <v>33.573589</v>
      </c>
    </row>
    <row r="6226" customFormat="false" ht="15" hidden="false" customHeight="false" outlineLevel="0" collapsed="false">
      <c r="A6226" s="28" t="n">
        <v>45840</v>
      </c>
      <c r="B6226" s="21" t="s">
        <v>120</v>
      </c>
      <c r="C6226" s="21" t="s">
        <v>112</v>
      </c>
      <c r="D6226" s="29" t="n">
        <v>104.52</v>
      </c>
      <c r="E6226" s="29" t="n">
        <f aca="false">D6226/10</f>
        <v>10.452</v>
      </c>
      <c r="F6226" s="29" t="n">
        <f aca="false">(E6226+Einstellungen!$B$20)*(1+Einstellungen!$B$10)</f>
        <v>34.63852</v>
      </c>
      <c r="G6226" s="21" t="str">
        <f aca="false">IF(F6226&lt;Einstellungen!$B$5,"ja","nein")</f>
        <v>nein</v>
      </c>
      <c r="H6226" s="21" t="s">
        <v>22</v>
      </c>
      <c r="I6226" s="29" t="n">
        <f aca="false">INDEX(Einstellungen!$B$27:$B$50,9)</f>
        <v>1.05</v>
      </c>
      <c r="J6226" s="29" t="n">
        <f aca="false">F6226*I6226</f>
        <v>36.370446</v>
      </c>
    </row>
    <row r="6227" customFormat="false" ht="15" hidden="false" customHeight="false" outlineLevel="0" collapsed="false">
      <c r="A6227" s="28" t="n">
        <v>45840</v>
      </c>
      <c r="B6227" s="21" t="s">
        <v>121</v>
      </c>
      <c r="C6227" s="21" t="s">
        <v>112</v>
      </c>
      <c r="D6227" s="29" t="n">
        <v>92.62</v>
      </c>
      <c r="E6227" s="29" t="n">
        <f aca="false">D6227/10</f>
        <v>9.262</v>
      </c>
      <c r="F6227" s="29" t="n">
        <f aca="false">(E6227+Einstellungen!$B$20)*(1+Einstellungen!$B$10)</f>
        <v>33.22242</v>
      </c>
      <c r="G6227" s="21" t="str">
        <f aca="false">IF(F6227&lt;Einstellungen!$B$5,"ja","nein")</f>
        <v>nein</v>
      </c>
      <c r="H6227" s="21" t="s">
        <v>22</v>
      </c>
      <c r="I6227" s="29" t="n">
        <f aca="false">INDEX(Einstellungen!$B$27:$B$50,10)</f>
        <v>1.05</v>
      </c>
      <c r="J6227" s="29" t="n">
        <f aca="false">F6227*I6227</f>
        <v>34.883541</v>
      </c>
    </row>
    <row r="6228" customFormat="false" ht="15" hidden="false" customHeight="false" outlineLevel="0" collapsed="false">
      <c r="A6228" s="28" t="n">
        <v>45840</v>
      </c>
      <c r="B6228" s="21" t="s">
        <v>122</v>
      </c>
      <c r="C6228" s="21" t="s">
        <v>112</v>
      </c>
      <c r="D6228" s="29" t="n">
        <v>81.06</v>
      </c>
      <c r="E6228" s="29" t="n">
        <f aca="false">D6228/10</f>
        <v>8.106</v>
      </c>
      <c r="F6228" s="29" t="n">
        <f aca="false">(E6228+Einstellungen!$B$20)*(1+Einstellungen!$B$10)</f>
        <v>31.84678</v>
      </c>
      <c r="G6228" s="21" t="str">
        <f aca="false">IF(F6228&lt;Einstellungen!$B$5,"ja","nein")</f>
        <v>nein</v>
      </c>
      <c r="H6228" s="21" t="s">
        <v>22</v>
      </c>
      <c r="I6228" s="29" t="n">
        <f aca="false">INDEX(Einstellungen!$B$27:$B$50,11)</f>
        <v>1.05</v>
      </c>
      <c r="J6228" s="29" t="n">
        <f aca="false">F6228*I6228</f>
        <v>33.439119</v>
      </c>
    </row>
    <row r="6229" customFormat="false" ht="15" hidden="false" customHeight="false" outlineLevel="0" collapsed="false">
      <c r="A6229" s="28" t="n">
        <v>45840</v>
      </c>
      <c r="B6229" s="21" t="s">
        <v>123</v>
      </c>
      <c r="C6229" s="21" t="s">
        <v>112</v>
      </c>
      <c r="D6229" s="29" t="n">
        <v>69.93</v>
      </c>
      <c r="E6229" s="29" t="n">
        <f aca="false">D6229/10</f>
        <v>6.993</v>
      </c>
      <c r="F6229" s="29" t="n">
        <f aca="false">(E6229+Einstellungen!$B$20)*(1+Einstellungen!$B$10)</f>
        <v>30.52231</v>
      </c>
      <c r="G6229" s="21" t="str">
        <f aca="false">IF(F6229&lt;Einstellungen!$B$5,"ja","nein")</f>
        <v>nein</v>
      </c>
      <c r="H6229" s="21" t="s">
        <v>22</v>
      </c>
      <c r="I6229" s="29" t="n">
        <f aca="false">INDEX(Einstellungen!$B$27:$B$50,12)</f>
        <v>1.1</v>
      </c>
      <c r="J6229" s="29" t="n">
        <f aca="false">F6229*I6229</f>
        <v>33.574541</v>
      </c>
    </row>
    <row r="6230" customFormat="false" ht="15" hidden="false" customHeight="false" outlineLevel="0" collapsed="false">
      <c r="A6230" s="28" t="n">
        <v>45840</v>
      </c>
      <c r="B6230" s="21" t="s">
        <v>124</v>
      </c>
      <c r="C6230" s="21" t="s">
        <v>112</v>
      </c>
      <c r="D6230" s="29" t="n">
        <v>36.12</v>
      </c>
      <c r="E6230" s="29" t="n">
        <f aca="false">D6230/10</f>
        <v>3.612</v>
      </c>
      <c r="F6230" s="29" t="n">
        <f aca="false">(E6230+Einstellungen!$B$20)*(1+Einstellungen!$B$10)</f>
        <v>26.49892</v>
      </c>
      <c r="G6230" s="21" t="str">
        <f aca="false">IF(F6230&lt;Einstellungen!$B$5,"ja","nein")</f>
        <v>ja</v>
      </c>
      <c r="H6230" s="21" t="s">
        <v>22</v>
      </c>
      <c r="I6230" s="29" t="n">
        <f aca="false">INDEX(Einstellungen!$B$27:$B$50,13)</f>
        <v>1.2</v>
      </c>
      <c r="J6230" s="29" t="n">
        <f aca="false">F6230*I6230</f>
        <v>31.798704</v>
      </c>
    </row>
    <row r="6231" customFormat="false" ht="15" hidden="false" customHeight="false" outlineLevel="0" collapsed="false">
      <c r="A6231" s="28" t="n">
        <v>45840</v>
      </c>
      <c r="B6231" s="21" t="s">
        <v>125</v>
      </c>
      <c r="C6231" s="21" t="s">
        <v>112</v>
      </c>
      <c r="D6231" s="29" t="n">
        <v>32.59</v>
      </c>
      <c r="E6231" s="29" t="n">
        <f aca="false">D6231/10</f>
        <v>3.259</v>
      </c>
      <c r="F6231" s="29" t="n">
        <f aca="false">(E6231+Einstellungen!$B$20)*(1+Einstellungen!$B$10)</f>
        <v>26.07885</v>
      </c>
      <c r="G6231" s="21" t="str">
        <f aca="false">IF(F6231&lt;Einstellungen!$B$5,"ja","nein")</f>
        <v>ja</v>
      </c>
      <c r="H6231" s="21" t="s">
        <v>22</v>
      </c>
      <c r="I6231" s="29" t="n">
        <f aca="false">INDEX(Einstellungen!$B$27:$B$50,14)</f>
        <v>1.15</v>
      </c>
      <c r="J6231" s="29" t="n">
        <f aca="false">F6231*I6231</f>
        <v>29.9906775</v>
      </c>
    </row>
    <row r="6232" customFormat="false" ht="15" hidden="false" customHeight="false" outlineLevel="0" collapsed="false">
      <c r="A6232" s="28" t="n">
        <v>45840</v>
      </c>
      <c r="B6232" s="21" t="s">
        <v>126</v>
      </c>
      <c r="C6232" s="21" t="s">
        <v>112</v>
      </c>
      <c r="D6232" s="29" t="n">
        <v>46.61</v>
      </c>
      <c r="E6232" s="29" t="n">
        <f aca="false">D6232/10</f>
        <v>4.661</v>
      </c>
      <c r="F6232" s="29" t="n">
        <f aca="false">(E6232+Einstellungen!$B$20)*(1+Einstellungen!$B$10)</f>
        <v>27.74723</v>
      </c>
      <c r="G6232" s="21" t="str">
        <f aca="false">IF(F6232&lt;Einstellungen!$B$5,"ja","nein")</f>
        <v>ja</v>
      </c>
      <c r="H6232" s="21" t="s">
        <v>22</v>
      </c>
      <c r="I6232" s="29" t="n">
        <f aca="false">INDEX(Einstellungen!$B$27:$B$50,15)</f>
        <v>1</v>
      </c>
      <c r="J6232" s="29" t="n">
        <f aca="false">F6232*I6232</f>
        <v>27.74723</v>
      </c>
    </row>
    <row r="6233" customFormat="false" ht="15" hidden="false" customHeight="false" outlineLevel="0" collapsed="false">
      <c r="A6233" s="28" t="n">
        <v>45840</v>
      </c>
      <c r="B6233" s="21" t="s">
        <v>127</v>
      </c>
      <c r="C6233" s="21" t="s">
        <v>112</v>
      </c>
      <c r="D6233" s="29" t="n">
        <v>71.49</v>
      </c>
      <c r="E6233" s="29" t="n">
        <f aca="false">D6233/10</f>
        <v>7.149</v>
      </c>
      <c r="F6233" s="29" t="n">
        <f aca="false">(E6233+Einstellungen!$B$20)*(1+Einstellungen!$B$10)</f>
        <v>30.70795</v>
      </c>
      <c r="G6233" s="21" t="str">
        <f aca="false">IF(F6233&lt;Einstellungen!$B$5,"ja","nein")</f>
        <v>nein</v>
      </c>
      <c r="H6233" s="21" t="s">
        <v>22</v>
      </c>
      <c r="I6233" s="29" t="n">
        <f aca="false">INDEX(Einstellungen!$B$27:$B$50,16)</f>
        <v>0.95</v>
      </c>
      <c r="J6233" s="29" t="n">
        <f aca="false">F6233*I6233</f>
        <v>29.1725525</v>
      </c>
    </row>
    <row r="6234" customFormat="false" ht="15" hidden="false" customHeight="false" outlineLevel="0" collapsed="false">
      <c r="A6234" s="28" t="n">
        <v>45840</v>
      </c>
      <c r="B6234" s="21" t="s">
        <v>128</v>
      </c>
      <c r="C6234" s="21" t="s">
        <v>112</v>
      </c>
      <c r="D6234" s="29" t="n">
        <v>79.6</v>
      </c>
      <c r="E6234" s="29" t="n">
        <f aca="false">D6234/10</f>
        <v>7.96</v>
      </c>
      <c r="F6234" s="29" t="n">
        <f aca="false">(E6234+Einstellungen!$B$20)*(1+Einstellungen!$B$10)</f>
        <v>31.67304</v>
      </c>
      <c r="G6234" s="21" t="str">
        <f aca="false">IF(F6234&lt;Einstellungen!$B$5,"ja","nein")</f>
        <v>nein</v>
      </c>
      <c r="H6234" s="21" t="s">
        <v>22</v>
      </c>
      <c r="I6234" s="29" t="n">
        <f aca="false">INDEX(Einstellungen!$B$27:$B$50,17)</f>
        <v>0.95</v>
      </c>
      <c r="J6234" s="29" t="n">
        <f aca="false">F6234*I6234</f>
        <v>30.089388</v>
      </c>
    </row>
    <row r="6235" customFormat="false" ht="15" hidden="false" customHeight="false" outlineLevel="0" collapsed="false">
      <c r="A6235" s="28" t="n">
        <v>45840</v>
      </c>
      <c r="B6235" s="21" t="s">
        <v>129</v>
      </c>
      <c r="C6235" s="21" t="s">
        <v>112</v>
      </c>
      <c r="D6235" s="29" t="n">
        <v>89.27</v>
      </c>
      <c r="E6235" s="29" t="n">
        <f aca="false">D6235/10</f>
        <v>8.927</v>
      </c>
      <c r="F6235" s="29" t="n">
        <f aca="false">(E6235+Einstellungen!$B$20)*(1+Einstellungen!$B$10)</f>
        <v>32.82377</v>
      </c>
      <c r="G6235" s="21" t="str">
        <f aca="false">IF(F6235&lt;Einstellungen!$B$5,"ja","nein")</f>
        <v>nein</v>
      </c>
      <c r="H6235" s="21" t="s">
        <v>22</v>
      </c>
      <c r="I6235" s="29" t="n">
        <f aca="false">INDEX(Einstellungen!$B$27:$B$50,18)</f>
        <v>1.1</v>
      </c>
      <c r="J6235" s="29" t="n">
        <f aca="false">F6235*I6235</f>
        <v>36.106147</v>
      </c>
    </row>
    <row r="6236" customFormat="false" ht="15" hidden="false" customHeight="false" outlineLevel="0" collapsed="false">
      <c r="A6236" s="28" t="n">
        <v>45840</v>
      </c>
      <c r="B6236" s="21" t="s">
        <v>130</v>
      </c>
      <c r="C6236" s="21" t="s">
        <v>112</v>
      </c>
      <c r="D6236" s="29" t="n">
        <v>113.99</v>
      </c>
      <c r="E6236" s="29" t="n">
        <f aca="false">D6236/10</f>
        <v>11.399</v>
      </c>
      <c r="F6236" s="29" t="n">
        <f aca="false">(E6236+Einstellungen!$B$20)*(1+Einstellungen!$B$10)</f>
        <v>35.76545</v>
      </c>
      <c r="G6236" s="21" t="str">
        <f aca="false">IF(F6236&lt;Einstellungen!$B$5,"ja","nein")</f>
        <v>nein</v>
      </c>
      <c r="H6236" s="21" t="s">
        <v>22</v>
      </c>
      <c r="I6236" s="29" t="n">
        <f aca="false">INDEX(Einstellungen!$B$27:$B$50,19)</f>
        <v>1.35</v>
      </c>
      <c r="J6236" s="29" t="n">
        <f aca="false">F6236*I6236</f>
        <v>48.2833575</v>
      </c>
    </row>
    <row r="6237" customFormat="false" ht="15" hidden="false" customHeight="false" outlineLevel="0" collapsed="false">
      <c r="A6237" s="28" t="n">
        <v>45840</v>
      </c>
      <c r="B6237" s="21" t="s">
        <v>131</v>
      </c>
      <c r="C6237" s="21" t="s">
        <v>112</v>
      </c>
      <c r="D6237" s="29" t="n">
        <v>186.01</v>
      </c>
      <c r="E6237" s="29" t="n">
        <f aca="false">D6237/10</f>
        <v>18.601</v>
      </c>
      <c r="F6237" s="29" t="n">
        <f aca="false">(E6237+Einstellungen!$B$20)*(1+Einstellungen!$B$10)</f>
        <v>44.33583</v>
      </c>
      <c r="G6237" s="21" t="str">
        <f aca="false">IF(F6237&lt;Einstellungen!$B$5,"ja","nein")</f>
        <v>nein</v>
      </c>
      <c r="H6237" s="21" t="s">
        <v>22</v>
      </c>
      <c r="I6237" s="29" t="n">
        <f aca="false">INDEX(Einstellungen!$B$27:$B$50,20)</f>
        <v>1.45</v>
      </c>
      <c r="J6237" s="29" t="n">
        <f aca="false">F6237*I6237</f>
        <v>64.2869535</v>
      </c>
    </row>
    <row r="6238" customFormat="false" ht="15" hidden="false" customHeight="false" outlineLevel="0" collapsed="false">
      <c r="A6238" s="28" t="n">
        <v>45840</v>
      </c>
      <c r="B6238" s="21" t="s">
        <v>132</v>
      </c>
      <c r="C6238" s="21" t="s">
        <v>112</v>
      </c>
      <c r="D6238" s="29" t="n">
        <v>240.07</v>
      </c>
      <c r="E6238" s="29" t="n">
        <f aca="false">D6238/10</f>
        <v>24.007</v>
      </c>
      <c r="F6238" s="29" t="n">
        <f aca="false">(E6238+Einstellungen!$B$20)*(1+Einstellungen!$B$10)</f>
        <v>50.76897</v>
      </c>
      <c r="G6238" s="21" t="str">
        <f aca="false">IF(F6238&lt;Einstellungen!$B$5,"ja","nein")</f>
        <v>nein</v>
      </c>
      <c r="H6238" s="21" t="s">
        <v>22</v>
      </c>
      <c r="I6238" s="29" t="n">
        <f aca="false">INDEX(Einstellungen!$B$27:$B$50,21)</f>
        <v>1.4</v>
      </c>
      <c r="J6238" s="29" t="n">
        <f aca="false">F6238*I6238</f>
        <v>71.076558</v>
      </c>
    </row>
    <row r="6239" customFormat="false" ht="15" hidden="false" customHeight="false" outlineLevel="0" collapsed="false">
      <c r="A6239" s="28" t="n">
        <v>45840</v>
      </c>
      <c r="B6239" s="21" t="s">
        <v>133</v>
      </c>
      <c r="C6239" s="21" t="s">
        <v>112</v>
      </c>
      <c r="D6239" s="29" t="n">
        <v>180.21</v>
      </c>
      <c r="E6239" s="29" t="n">
        <f aca="false">D6239/10</f>
        <v>18.021</v>
      </c>
      <c r="F6239" s="29" t="n">
        <f aca="false">(E6239+Einstellungen!$B$20)*(1+Einstellungen!$B$10)</f>
        <v>43.64563</v>
      </c>
      <c r="G6239" s="21" t="str">
        <f aca="false">IF(F6239&lt;Einstellungen!$B$5,"ja","nein")</f>
        <v>nein</v>
      </c>
      <c r="H6239" s="21" t="s">
        <v>22</v>
      </c>
      <c r="I6239" s="29" t="n">
        <f aca="false">INDEX(Einstellungen!$B$27:$B$50,22)</f>
        <v>1.25</v>
      </c>
      <c r="J6239" s="29" t="n">
        <f aca="false">F6239*I6239</f>
        <v>54.5570375</v>
      </c>
    </row>
    <row r="6240" customFormat="false" ht="15" hidden="false" customHeight="false" outlineLevel="0" collapsed="false">
      <c r="A6240" s="28" t="n">
        <v>45840</v>
      </c>
      <c r="B6240" s="21" t="s">
        <v>134</v>
      </c>
      <c r="C6240" s="21" t="s">
        <v>112</v>
      </c>
      <c r="D6240" s="29" t="n">
        <v>134.93</v>
      </c>
      <c r="E6240" s="29" t="n">
        <f aca="false">D6240/10</f>
        <v>13.493</v>
      </c>
      <c r="F6240" s="29" t="n">
        <f aca="false">(E6240+Einstellungen!$B$20)*(1+Einstellungen!$B$10)</f>
        <v>38.25731</v>
      </c>
      <c r="G6240" s="21" t="str">
        <f aca="false">IF(F6240&lt;Einstellungen!$B$5,"ja","nein")</f>
        <v>nein</v>
      </c>
      <c r="H6240" s="21" t="s">
        <v>22</v>
      </c>
      <c r="I6240" s="29" t="n">
        <f aca="false">INDEX(Einstellungen!$B$27:$B$50,23)</f>
        <v>1.05</v>
      </c>
      <c r="J6240" s="29" t="n">
        <f aca="false">F6240*I6240</f>
        <v>40.1701755</v>
      </c>
    </row>
    <row r="6241" customFormat="false" ht="15" hidden="false" customHeight="false" outlineLevel="0" collapsed="false">
      <c r="A6241" s="28" t="n">
        <v>45840</v>
      </c>
      <c r="B6241" s="21" t="s">
        <v>135</v>
      </c>
      <c r="C6241" s="21" t="s">
        <v>112</v>
      </c>
      <c r="D6241" s="29" t="n">
        <v>108.5</v>
      </c>
      <c r="E6241" s="29" t="n">
        <f aca="false">D6241/10</f>
        <v>10.85</v>
      </c>
      <c r="F6241" s="29" t="n">
        <f aca="false">(E6241+Einstellungen!$B$20)*(1+Einstellungen!$B$10)</f>
        <v>35.11214</v>
      </c>
      <c r="G6241" s="21" t="str">
        <f aca="false">IF(F6241&lt;Einstellungen!$B$5,"ja","nein")</f>
        <v>nein</v>
      </c>
      <c r="H6241" s="21" t="s">
        <v>22</v>
      </c>
      <c r="I6241" s="29" t="n">
        <f aca="false">INDEX(Einstellungen!$B$27:$B$50,24)</f>
        <v>0.8</v>
      </c>
      <c r="J6241" s="29" t="n">
        <f aca="false">F6241*I6241</f>
        <v>28.089712</v>
      </c>
    </row>
    <row r="6242" customFormat="false" ht="15" hidden="false" customHeight="false" outlineLevel="0" collapsed="false">
      <c r="A6242" s="28" t="n">
        <v>45841</v>
      </c>
      <c r="B6242" s="21" t="s">
        <v>111</v>
      </c>
      <c r="C6242" s="21" t="s">
        <v>136</v>
      </c>
      <c r="D6242" s="29" t="n">
        <v>83.49</v>
      </c>
      <c r="E6242" s="29" t="n">
        <f aca="false">D6242/10</f>
        <v>8.349</v>
      </c>
      <c r="F6242" s="29" t="n">
        <f aca="false">(E6242+Einstellungen!$B$20)*(1+Einstellungen!$B$10)</f>
        <v>32.13595</v>
      </c>
      <c r="G6242" s="21" t="str">
        <f aca="false">IF(F6242&lt;Einstellungen!$B$5,"ja","nein")</f>
        <v>nein</v>
      </c>
      <c r="H6242" s="21" t="s">
        <v>22</v>
      </c>
      <c r="I6242" s="29" t="n">
        <f aca="false">INDEX(Einstellungen!$B$27:$B$50,1)</f>
        <v>0.6</v>
      </c>
      <c r="J6242" s="29" t="n">
        <f aca="false">F6242*I6242</f>
        <v>19.28157</v>
      </c>
    </row>
    <row r="6243" customFormat="false" ht="15" hidden="false" customHeight="false" outlineLevel="0" collapsed="false">
      <c r="A6243" s="28" t="n">
        <v>45841</v>
      </c>
      <c r="B6243" s="21" t="s">
        <v>113</v>
      </c>
      <c r="C6243" s="21" t="s">
        <v>136</v>
      </c>
      <c r="D6243" s="29" t="n">
        <v>81.15</v>
      </c>
      <c r="E6243" s="29" t="n">
        <f aca="false">D6243/10</f>
        <v>8.115</v>
      </c>
      <c r="F6243" s="29" t="n">
        <f aca="false">(E6243+Einstellungen!$B$20)*(1+Einstellungen!$B$10)</f>
        <v>31.85749</v>
      </c>
      <c r="G6243" s="21" t="str">
        <f aca="false">IF(F6243&lt;Einstellungen!$B$5,"ja","nein")</f>
        <v>nein</v>
      </c>
      <c r="H6243" s="21" t="s">
        <v>22</v>
      </c>
      <c r="I6243" s="29" t="n">
        <f aca="false">INDEX(Einstellungen!$B$27:$B$50,2)</f>
        <v>0.5</v>
      </c>
      <c r="J6243" s="29" t="n">
        <f aca="false">F6243*I6243</f>
        <v>15.928745</v>
      </c>
    </row>
    <row r="6244" customFormat="false" ht="15" hidden="false" customHeight="false" outlineLevel="0" collapsed="false">
      <c r="A6244" s="28" t="n">
        <v>45841</v>
      </c>
      <c r="B6244" s="21" t="s">
        <v>114</v>
      </c>
      <c r="C6244" s="21" t="s">
        <v>136</v>
      </c>
      <c r="D6244" s="29" t="n">
        <v>79</v>
      </c>
      <c r="E6244" s="29" t="n">
        <f aca="false">D6244/10</f>
        <v>7.9</v>
      </c>
      <c r="F6244" s="29" t="n">
        <f aca="false">(E6244+Einstellungen!$B$20)*(1+Einstellungen!$B$10)</f>
        <v>31.60164</v>
      </c>
      <c r="G6244" s="21" t="str">
        <f aca="false">IF(F6244&lt;Einstellungen!$B$5,"ja","nein")</f>
        <v>nein</v>
      </c>
      <c r="H6244" s="21" t="s">
        <v>22</v>
      </c>
      <c r="I6244" s="29" t="n">
        <f aca="false">INDEX(Einstellungen!$B$27:$B$50,3)</f>
        <v>0.45</v>
      </c>
      <c r="J6244" s="29" t="n">
        <f aca="false">F6244*I6244</f>
        <v>14.220738</v>
      </c>
    </row>
    <row r="6245" customFormat="false" ht="15" hidden="false" customHeight="false" outlineLevel="0" collapsed="false">
      <c r="A6245" s="28" t="n">
        <v>45841</v>
      </c>
      <c r="B6245" s="21" t="s">
        <v>115</v>
      </c>
      <c r="C6245" s="21" t="s">
        <v>136</v>
      </c>
      <c r="D6245" s="29" t="n">
        <v>78.93</v>
      </c>
      <c r="E6245" s="29" t="n">
        <f aca="false">D6245/10</f>
        <v>7.893</v>
      </c>
      <c r="F6245" s="29" t="n">
        <f aca="false">(E6245+Einstellungen!$B$20)*(1+Einstellungen!$B$10)</f>
        <v>31.59331</v>
      </c>
      <c r="G6245" s="21" t="str">
        <f aca="false">IF(F6245&lt;Einstellungen!$B$5,"ja","nein")</f>
        <v>nein</v>
      </c>
      <c r="H6245" s="21" t="s">
        <v>22</v>
      </c>
      <c r="I6245" s="29" t="n">
        <f aca="false">INDEX(Einstellungen!$B$27:$B$50,4)</f>
        <v>0.45</v>
      </c>
      <c r="J6245" s="29" t="n">
        <f aca="false">F6245*I6245</f>
        <v>14.2169895</v>
      </c>
    </row>
    <row r="6246" customFormat="false" ht="15" hidden="false" customHeight="false" outlineLevel="0" collapsed="false">
      <c r="A6246" s="28" t="n">
        <v>45841</v>
      </c>
      <c r="B6246" s="21" t="s">
        <v>116</v>
      </c>
      <c r="C6246" s="21" t="s">
        <v>136</v>
      </c>
      <c r="D6246" s="29" t="n">
        <v>80.88</v>
      </c>
      <c r="E6246" s="29" t="n">
        <f aca="false">D6246/10</f>
        <v>8.088</v>
      </c>
      <c r="F6246" s="29" t="n">
        <f aca="false">(E6246+Einstellungen!$B$20)*(1+Einstellungen!$B$10)</f>
        <v>31.82536</v>
      </c>
      <c r="G6246" s="21" t="str">
        <f aca="false">IF(F6246&lt;Einstellungen!$B$5,"ja","nein")</f>
        <v>nein</v>
      </c>
      <c r="H6246" s="21" t="s">
        <v>22</v>
      </c>
      <c r="I6246" s="29" t="n">
        <f aca="false">INDEX(Einstellungen!$B$27:$B$50,5)</f>
        <v>0.45</v>
      </c>
      <c r="J6246" s="29" t="n">
        <f aca="false">F6246*I6246</f>
        <v>14.321412</v>
      </c>
    </row>
    <row r="6247" customFormat="false" ht="15" hidden="false" customHeight="false" outlineLevel="0" collapsed="false">
      <c r="A6247" s="28" t="n">
        <v>45841</v>
      </c>
      <c r="B6247" s="21" t="s">
        <v>117</v>
      </c>
      <c r="C6247" s="21" t="s">
        <v>136</v>
      </c>
      <c r="D6247" s="29" t="n">
        <v>86.45</v>
      </c>
      <c r="E6247" s="29" t="n">
        <f aca="false">D6247/10</f>
        <v>8.645</v>
      </c>
      <c r="F6247" s="29" t="n">
        <f aca="false">(E6247+Einstellungen!$B$20)*(1+Einstellungen!$B$10)</f>
        <v>32.48819</v>
      </c>
      <c r="G6247" s="21" t="str">
        <f aca="false">IF(F6247&lt;Einstellungen!$B$5,"ja","nein")</f>
        <v>nein</v>
      </c>
      <c r="H6247" s="21" t="s">
        <v>22</v>
      </c>
      <c r="I6247" s="29" t="n">
        <f aca="false">INDEX(Einstellungen!$B$27:$B$50,6)</f>
        <v>0.5</v>
      </c>
      <c r="J6247" s="29" t="n">
        <f aca="false">F6247*I6247</f>
        <v>16.244095</v>
      </c>
    </row>
    <row r="6248" customFormat="false" ht="15" hidden="false" customHeight="false" outlineLevel="0" collapsed="false">
      <c r="A6248" s="28" t="n">
        <v>45841</v>
      </c>
      <c r="B6248" s="21" t="s">
        <v>118</v>
      </c>
      <c r="C6248" s="21" t="s">
        <v>136</v>
      </c>
      <c r="D6248" s="29" t="n">
        <v>104.92</v>
      </c>
      <c r="E6248" s="29" t="n">
        <f aca="false">D6248/10</f>
        <v>10.492</v>
      </c>
      <c r="F6248" s="29" t="n">
        <f aca="false">(E6248+Einstellungen!$B$20)*(1+Einstellungen!$B$10)</f>
        <v>34.68612</v>
      </c>
      <c r="G6248" s="21" t="str">
        <f aca="false">IF(F6248&lt;Einstellungen!$B$5,"ja","nein")</f>
        <v>nein</v>
      </c>
      <c r="H6248" s="21" t="s">
        <v>22</v>
      </c>
      <c r="I6248" s="29" t="n">
        <f aca="false">INDEX(Einstellungen!$B$27:$B$50,7)</f>
        <v>0.7</v>
      </c>
      <c r="J6248" s="29" t="n">
        <f aca="false">F6248*I6248</f>
        <v>24.280284</v>
      </c>
    </row>
    <row r="6249" customFormat="false" ht="15" hidden="false" customHeight="false" outlineLevel="0" collapsed="false">
      <c r="A6249" s="28" t="n">
        <v>45841</v>
      </c>
      <c r="B6249" s="21" t="s">
        <v>119</v>
      </c>
      <c r="C6249" s="21" t="s">
        <v>136</v>
      </c>
      <c r="D6249" s="29" t="n">
        <v>108.03</v>
      </c>
      <c r="E6249" s="29" t="n">
        <f aca="false">D6249/10</f>
        <v>10.803</v>
      </c>
      <c r="F6249" s="29" t="n">
        <f aca="false">(E6249+Einstellungen!$B$20)*(1+Einstellungen!$B$10)</f>
        <v>35.05621</v>
      </c>
      <c r="G6249" s="21" t="str">
        <f aca="false">IF(F6249&lt;Einstellungen!$B$5,"ja","nein")</f>
        <v>nein</v>
      </c>
      <c r="H6249" s="21" t="s">
        <v>22</v>
      </c>
      <c r="I6249" s="29" t="n">
        <f aca="false">INDEX(Einstellungen!$B$27:$B$50,8)</f>
        <v>0.95</v>
      </c>
      <c r="J6249" s="29" t="n">
        <f aca="false">F6249*I6249</f>
        <v>33.3033995</v>
      </c>
    </row>
    <row r="6250" customFormat="false" ht="15" hidden="false" customHeight="false" outlineLevel="0" collapsed="false">
      <c r="A6250" s="28" t="n">
        <v>45841</v>
      </c>
      <c r="B6250" s="21" t="s">
        <v>120</v>
      </c>
      <c r="C6250" s="21" t="s">
        <v>136</v>
      </c>
      <c r="D6250" s="29" t="n">
        <v>104.9</v>
      </c>
      <c r="E6250" s="29" t="n">
        <f aca="false">D6250/10</f>
        <v>10.49</v>
      </c>
      <c r="F6250" s="29" t="n">
        <f aca="false">(E6250+Einstellungen!$B$20)*(1+Einstellungen!$B$10)</f>
        <v>34.68374</v>
      </c>
      <c r="G6250" s="21" t="str">
        <f aca="false">IF(F6250&lt;Einstellungen!$B$5,"ja","nein")</f>
        <v>nein</v>
      </c>
      <c r="H6250" s="21" t="s">
        <v>22</v>
      </c>
      <c r="I6250" s="29" t="n">
        <f aca="false">INDEX(Einstellungen!$B$27:$B$50,9)</f>
        <v>1.05</v>
      </c>
      <c r="J6250" s="29" t="n">
        <f aca="false">F6250*I6250</f>
        <v>36.417927</v>
      </c>
    </row>
    <row r="6251" customFormat="false" ht="15" hidden="false" customHeight="false" outlineLevel="0" collapsed="false">
      <c r="A6251" s="28" t="n">
        <v>45841</v>
      </c>
      <c r="B6251" s="21" t="s">
        <v>121</v>
      </c>
      <c r="C6251" s="21" t="s">
        <v>136</v>
      </c>
      <c r="D6251" s="29" t="n">
        <v>90.45</v>
      </c>
      <c r="E6251" s="29" t="n">
        <f aca="false">D6251/10</f>
        <v>9.045</v>
      </c>
      <c r="F6251" s="29" t="n">
        <f aca="false">(E6251+Einstellungen!$B$20)*(1+Einstellungen!$B$10)</f>
        <v>32.96419</v>
      </c>
      <c r="G6251" s="21" t="str">
        <f aca="false">IF(F6251&lt;Einstellungen!$B$5,"ja","nein")</f>
        <v>nein</v>
      </c>
      <c r="H6251" s="21" t="s">
        <v>22</v>
      </c>
      <c r="I6251" s="29" t="n">
        <f aca="false">INDEX(Einstellungen!$B$27:$B$50,10)</f>
        <v>1.05</v>
      </c>
      <c r="J6251" s="29" t="n">
        <f aca="false">F6251*I6251</f>
        <v>34.6123995</v>
      </c>
    </row>
    <row r="6252" customFormat="false" ht="15" hidden="false" customHeight="false" outlineLevel="0" collapsed="false">
      <c r="A6252" s="28" t="n">
        <v>45841</v>
      </c>
      <c r="B6252" s="21" t="s">
        <v>122</v>
      </c>
      <c r="C6252" s="21" t="s">
        <v>136</v>
      </c>
      <c r="D6252" s="29" t="n">
        <v>75.06</v>
      </c>
      <c r="E6252" s="29" t="n">
        <f aca="false">D6252/10</f>
        <v>7.506</v>
      </c>
      <c r="F6252" s="29" t="n">
        <f aca="false">(E6252+Einstellungen!$B$20)*(1+Einstellungen!$B$10)</f>
        <v>31.13278</v>
      </c>
      <c r="G6252" s="21" t="str">
        <f aca="false">IF(F6252&lt;Einstellungen!$B$5,"ja","nein")</f>
        <v>nein</v>
      </c>
      <c r="H6252" s="21" t="s">
        <v>22</v>
      </c>
      <c r="I6252" s="29" t="n">
        <f aca="false">INDEX(Einstellungen!$B$27:$B$50,11)</f>
        <v>1.05</v>
      </c>
      <c r="J6252" s="29" t="n">
        <f aca="false">F6252*I6252</f>
        <v>32.689419</v>
      </c>
    </row>
    <row r="6253" customFormat="false" ht="15" hidden="false" customHeight="false" outlineLevel="0" collapsed="false">
      <c r="A6253" s="28" t="n">
        <v>45841</v>
      </c>
      <c r="B6253" s="21" t="s">
        <v>123</v>
      </c>
      <c r="C6253" s="21" t="s">
        <v>136</v>
      </c>
      <c r="D6253" s="29" t="n">
        <v>57.35</v>
      </c>
      <c r="E6253" s="29" t="n">
        <f aca="false">D6253/10</f>
        <v>5.735</v>
      </c>
      <c r="F6253" s="29" t="n">
        <f aca="false">(E6253+Einstellungen!$B$20)*(1+Einstellungen!$B$10)</f>
        <v>29.02529</v>
      </c>
      <c r="G6253" s="21" t="str">
        <f aca="false">IF(F6253&lt;Einstellungen!$B$5,"ja","nein")</f>
        <v>nein</v>
      </c>
      <c r="H6253" s="21" t="s">
        <v>22</v>
      </c>
      <c r="I6253" s="29" t="n">
        <f aca="false">INDEX(Einstellungen!$B$27:$B$50,12)</f>
        <v>1.1</v>
      </c>
      <c r="J6253" s="29" t="n">
        <f aca="false">F6253*I6253</f>
        <v>31.927819</v>
      </c>
    </row>
    <row r="6254" customFormat="false" ht="15" hidden="false" customHeight="false" outlineLevel="0" collapsed="false">
      <c r="A6254" s="28" t="n">
        <v>45841</v>
      </c>
      <c r="B6254" s="21" t="s">
        <v>124</v>
      </c>
      <c r="C6254" s="21" t="s">
        <v>136</v>
      </c>
      <c r="D6254" s="29" t="n">
        <v>42.16</v>
      </c>
      <c r="E6254" s="29" t="n">
        <f aca="false">D6254/10</f>
        <v>4.216</v>
      </c>
      <c r="F6254" s="29" t="n">
        <f aca="false">(E6254+Einstellungen!$B$20)*(1+Einstellungen!$B$10)</f>
        <v>27.21768</v>
      </c>
      <c r="G6254" s="21" t="str">
        <f aca="false">IF(F6254&lt;Einstellungen!$B$5,"ja","nein")</f>
        <v>ja</v>
      </c>
      <c r="H6254" s="21" t="s">
        <v>22</v>
      </c>
      <c r="I6254" s="29" t="n">
        <f aca="false">INDEX(Einstellungen!$B$27:$B$50,13)</f>
        <v>1.2</v>
      </c>
      <c r="J6254" s="29" t="n">
        <f aca="false">F6254*I6254</f>
        <v>32.661216</v>
      </c>
    </row>
    <row r="6255" customFormat="false" ht="15" hidden="false" customHeight="false" outlineLevel="0" collapsed="false">
      <c r="A6255" s="28" t="n">
        <v>45841</v>
      </c>
      <c r="B6255" s="21" t="s">
        <v>125</v>
      </c>
      <c r="C6255" s="21" t="s">
        <v>136</v>
      </c>
      <c r="D6255" s="29" t="n">
        <v>33.91</v>
      </c>
      <c r="E6255" s="29" t="n">
        <f aca="false">D6255/10</f>
        <v>3.391</v>
      </c>
      <c r="F6255" s="29" t="n">
        <f aca="false">(E6255+Einstellungen!$B$20)*(1+Einstellungen!$B$10)</f>
        <v>26.23593</v>
      </c>
      <c r="G6255" s="21" t="str">
        <f aca="false">IF(F6255&lt;Einstellungen!$B$5,"ja","nein")</f>
        <v>ja</v>
      </c>
      <c r="H6255" s="21" t="s">
        <v>22</v>
      </c>
      <c r="I6255" s="29" t="n">
        <f aca="false">INDEX(Einstellungen!$B$27:$B$50,14)</f>
        <v>1.15</v>
      </c>
      <c r="J6255" s="29" t="n">
        <f aca="false">F6255*I6255</f>
        <v>30.1713195</v>
      </c>
    </row>
    <row r="6256" customFormat="false" ht="15" hidden="false" customHeight="false" outlineLevel="0" collapsed="false">
      <c r="A6256" s="28" t="n">
        <v>45841</v>
      </c>
      <c r="B6256" s="21" t="s">
        <v>126</v>
      </c>
      <c r="C6256" s="21" t="s">
        <v>136</v>
      </c>
      <c r="D6256" s="29" t="n">
        <v>24.72</v>
      </c>
      <c r="E6256" s="29" t="n">
        <f aca="false">D6256/10</f>
        <v>2.472</v>
      </c>
      <c r="F6256" s="29" t="n">
        <f aca="false">(E6256+Einstellungen!$B$20)*(1+Einstellungen!$B$10)</f>
        <v>25.14232</v>
      </c>
      <c r="G6256" s="21" t="str">
        <f aca="false">IF(F6256&lt;Einstellungen!$B$5,"ja","nein")</f>
        <v>ja</v>
      </c>
      <c r="H6256" s="21" t="s">
        <v>22</v>
      </c>
      <c r="I6256" s="29" t="n">
        <f aca="false">INDEX(Einstellungen!$B$27:$B$50,15)</f>
        <v>1</v>
      </c>
      <c r="J6256" s="29" t="n">
        <f aca="false">F6256*I6256</f>
        <v>25.14232</v>
      </c>
    </row>
    <row r="6257" customFormat="false" ht="15" hidden="false" customHeight="false" outlineLevel="0" collapsed="false">
      <c r="A6257" s="28" t="n">
        <v>45841</v>
      </c>
      <c r="B6257" s="21" t="s">
        <v>127</v>
      </c>
      <c r="C6257" s="21" t="s">
        <v>136</v>
      </c>
      <c r="D6257" s="29" t="n">
        <v>37.86</v>
      </c>
      <c r="E6257" s="29" t="n">
        <f aca="false">D6257/10</f>
        <v>3.786</v>
      </c>
      <c r="F6257" s="29" t="n">
        <f aca="false">(E6257+Einstellungen!$B$20)*(1+Einstellungen!$B$10)</f>
        <v>26.70598</v>
      </c>
      <c r="G6257" s="21" t="str">
        <f aca="false">IF(F6257&lt;Einstellungen!$B$5,"ja","nein")</f>
        <v>ja</v>
      </c>
      <c r="H6257" s="21" t="s">
        <v>22</v>
      </c>
      <c r="I6257" s="29" t="n">
        <f aca="false">INDEX(Einstellungen!$B$27:$B$50,16)</f>
        <v>0.95</v>
      </c>
      <c r="J6257" s="29" t="n">
        <f aca="false">F6257*I6257</f>
        <v>25.370681</v>
      </c>
    </row>
    <row r="6258" customFormat="false" ht="15" hidden="false" customHeight="false" outlineLevel="0" collapsed="false">
      <c r="A6258" s="28" t="n">
        <v>45841</v>
      </c>
      <c r="B6258" s="21" t="s">
        <v>128</v>
      </c>
      <c r="C6258" s="21" t="s">
        <v>136</v>
      </c>
      <c r="D6258" s="29" t="n">
        <v>58.57</v>
      </c>
      <c r="E6258" s="29" t="n">
        <f aca="false">D6258/10</f>
        <v>5.857</v>
      </c>
      <c r="F6258" s="29" t="n">
        <f aca="false">(E6258+Einstellungen!$B$20)*(1+Einstellungen!$B$10)</f>
        <v>29.17047</v>
      </c>
      <c r="G6258" s="21" t="str">
        <f aca="false">IF(F6258&lt;Einstellungen!$B$5,"ja","nein")</f>
        <v>nein</v>
      </c>
      <c r="H6258" s="21" t="s">
        <v>22</v>
      </c>
      <c r="I6258" s="29" t="n">
        <f aca="false">INDEX(Einstellungen!$B$27:$B$50,17)</f>
        <v>0.95</v>
      </c>
      <c r="J6258" s="29" t="n">
        <f aca="false">F6258*I6258</f>
        <v>27.7119465</v>
      </c>
    </row>
    <row r="6259" customFormat="false" ht="15" hidden="false" customHeight="false" outlineLevel="0" collapsed="false">
      <c r="A6259" s="28" t="n">
        <v>45841</v>
      </c>
      <c r="B6259" s="21" t="s">
        <v>129</v>
      </c>
      <c r="C6259" s="21" t="s">
        <v>136</v>
      </c>
      <c r="D6259" s="29" t="n">
        <v>81</v>
      </c>
      <c r="E6259" s="29" t="n">
        <f aca="false">D6259/10</f>
        <v>8.1</v>
      </c>
      <c r="F6259" s="29" t="n">
        <f aca="false">(E6259+Einstellungen!$B$20)*(1+Einstellungen!$B$10)</f>
        <v>31.83964</v>
      </c>
      <c r="G6259" s="21" t="str">
        <f aca="false">IF(F6259&lt;Einstellungen!$B$5,"ja","nein")</f>
        <v>nein</v>
      </c>
      <c r="H6259" s="21" t="s">
        <v>22</v>
      </c>
      <c r="I6259" s="29" t="n">
        <f aca="false">INDEX(Einstellungen!$B$27:$B$50,18)</f>
        <v>1.1</v>
      </c>
      <c r="J6259" s="29" t="n">
        <f aca="false">F6259*I6259</f>
        <v>35.023604</v>
      </c>
    </row>
    <row r="6260" customFormat="false" ht="15" hidden="false" customHeight="false" outlineLevel="0" collapsed="false">
      <c r="A6260" s="28" t="n">
        <v>45841</v>
      </c>
      <c r="B6260" s="21" t="s">
        <v>130</v>
      </c>
      <c r="C6260" s="21" t="s">
        <v>136</v>
      </c>
      <c r="D6260" s="29" t="n">
        <v>95.19</v>
      </c>
      <c r="E6260" s="29" t="n">
        <f aca="false">D6260/10</f>
        <v>9.519</v>
      </c>
      <c r="F6260" s="29" t="n">
        <f aca="false">(E6260+Einstellungen!$B$20)*(1+Einstellungen!$B$10)</f>
        <v>33.52825</v>
      </c>
      <c r="G6260" s="21" t="str">
        <f aca="false">IF(F6260&lt;Einstellungen!$B$5,"ja","nein")</f>
        <v>nein</v>
      </c>
      <c r="H6260" s="21" t="s">
        <v>22</v>
      </c>
      <c r="I6260" s="29" t="n">
        <f aca="false">INDEX(Einstellungen!$B$27:$B$50,19)</f>
        <v>1.35</v>
      </c>
      <c r="J6260" s="29" t="n">
        <f aca="false">F6260*I6260</f>
        <v>45.2631375</v>
      </c>
    </row>
    <row r="6261" customFormat="false" ht="15" hidden="false" customHeight="false" outlineLevel="0" collapsed="false">
      <c r="A6261" s="28" t="n">
        <v>45841</v>
      </c>
      <c r="B6261" s="21" t="s">
        <v>131</v>
      </c>
      <c r="C6261" s="21" t="s">
        <v>136</v>
      </c>
      <c r="D6261" s="29" t="n">
        <v>107.2</v>
      </c>
      <c r="E6261" s="29" t="n">
        <f aca="false">D6261/10</f>
        <v>10.72</v>
      </c>
      <c r="F6261" s="29" t="n">
        <f aca="false">(E6261+Einstellungen!$B$20)*(1+Einstellungen!$B$10)</f>
        <v>34.95744</v>
      </c>
      <c r="G6261" s="21" t="str">
        <f aca="false">IF(F6261&lt;Einstellungen!$B$5,"ja","nein")</f>
        <v>nein</v>
      </c>
      <c r="H6261" s="21" t="s">
        <v>22</v>
      </c>
      <c r="I6261" s="29" t="n">
        <f aca="false">INDEX(Einstellungen!$B$27:$B$50,20)</f>
        <v>1.45</v>
      </c>
      <c r="J6261" s="29" t="n">
        <f aca="false">F6261*I6261</f>
        <v>50.688288</v>
      </c>
    </row>
    <row r="6262" customFormat="false" ht="15" hidden="false" customHeight="false" outlineLevel="0" collapsed="false">
      <c r="A6262" s="28" t="n">
        <v>45841</v>
      </c>
      <c r="B6262" s="21" t="s">
        <v>132</v>
      </c>
      <c r="C6262" s="21" t="s">
        <v>136</v>
      </c>
      <c r="D6262" s="29" t="n">
        <v>146.96</v>
      </c>
      <c r="E6262" s="29" t="n">
        <f aca="false">D6262/10</f>
        <v>14.696</v>
      </c>
      <c r="F6262" s="29" t="n">
        <f aca="false">(E6262+Einstellungen!$B$20)*(1+Einstellungen!$B$10)</f>
        <v>39.68888</v>
      </c>
      <c r="G6262" s="21" t="str">
        <f aca="false">IF(F6262&lt;Einstellungen!$B$5,"ja","nein")</f>
        <v>nein</v>
      </c>
      <c r="H6262" s="21" t="s">
        <v>22</v>
      </c>
      <c r="I6262" s="29" t="n">
        <f aca="false">INDEX(Einstellungen!$B$27:$B$50,21)</f>
        <v>1.4</v>
      </c>
      <c r="J6262" s="29" t="n">
        <f aca="false">F6262*I6262</f>
        <v>55.564432</v>
      </c>
    </row>
    <row r="6263" customFormat="false" ht="15" hidden="false" customHeight="false" outlineLevel="0" collapsed="false">
      <c r="A6263" s="28" t="n">
        <v>45841</v>
      </c>
      <c r="B6263" s="21" t="s">
        <v>133</v>
      </c>
      <c r="C6263" s="21" t="s">
        <v>136</v>
      </c>
      <c r="D6263" s="29" t="n">
        <v>166.67</v>
      </c>
      <c r="E6263" s="29" t="n">
        <f aca="false">D6263/10</f>
        <v>16.667</v>
      </c>
      <c r="F6263" s="29" t="n">
        <f aca="false">(E6263+Einstellungen!$B$20)*(1+Einstellungen!$B$10)</f>
        <v>42.03437</v>
      </c>
      <c r="G6263" s="21" t="str">
        <f aca="false">IF(F6263&lt;Einstellungen!$B$5,"ja","nein")</f>
        <v>nein</v>
      </c>
      <c r="H6263" s="21" t="s">
        <v>22</v>
      </c>
      <c r="I6263" s="29" t="n">
        <f aca="false">INDEX(Einstellungen!$B$27:$B$50,22)</f>
        <v>1.25</v>
      </c>
      <c r="J6263" s="29" t="n">
        <f aca="false">F6263*I6263</f>
        <v>52.5429625</v>
      </c>
    </row>
    <row r="6264" customFormat="false" ht="15" hidden="false" customHeight="false" outlineLevel="0" collapsed="false">
      <c r="A6264" s="28" t="n">
        <v>45841</v>
      </c>
      <c r="B6264" s="21" t="s">
        <v>134</v>
      </c>
      <c r="C6264" s="21" t="s">
        <v>136</v>
      </c>
      <c r="D6264" s="29" t="n">
        <v>133.3</v>
      </c>
      <c r="E6264" s="29" t="n">
        <f aca="false">D6264/10</f>
        <v>13.33</v>
      </c>
      <c r="F6264" s="29" t="n">
        <f aca="false">(E6264+Einstellungen!$B$20)*(1+Einstellungen!$B$10)</f>
        <v>38.06334</v>
      </c>
      <c r="G6264" s="21" t="str">
        <f aca="false">IF(F6264&lt;Einstellungen!$B$5,"ja","nein")</f>
        <v>nein</v>
      </c>
      <c r="H6264" s="21" t="s">
        <v>22</v>
      </c>
      <c r="I6264" s="29" t="n">
        <f aca="false">INDEX(Einstellungen!$B$27:$B$50,23)</f>
        <v>1.05</v>
      </c>
      <c r="J6264" s="29" t="n">
        <f aca="false">F6264*I6264</f>
        <v>39.966507</v>
      </c>
    </row>
    <row r="6265" customFormat="false" ht="15" hidden="false" customHeight="false" outlineLevel="0" collapsed="false">
      <c r="A6265" s="28" t="n">
        <v>45841</v>
      </c>
      <c r="B6265" s="21" t="s">
        <v>135</v>
      </c>
      <c r="C6265" s="21" t="s">
        <v>136</v>
      </c>
      <c r="D6265" s="29" t="n">
        <v>117.03</v>
      </c>
      <c r="E6265" s="29" t="n">
        <f aca="false">D6265/10</f>
        <v>11.703</v>
      </c>
      <c r="F6265" s="29" t="n">
        <f aca="false">(E6265+Einstellungen!$B$20)*(1+Einstellungen!$B$10)</f>
        <v>36.12721</v>
      </c>
      <c r="G6265" s="21" t="str">
        <f aca="false">IF(F6265&lt;Einstellungen!$B$5,"ja","nein")</f>
        <v>nein</v>
      </c>
      <c r="H6265" s="21" t="s">
        <v>22</v>
      </c>
      <c r="I6265" s="29" t="n">
        <f aca="false">INDEX(Einstellungen!$B$27:$B$50,24)</f>
        <v>0.8</v>
      </c>
      <c r="J6265" s="29" t="n">
        <f aca="false">F6265*I6265</f>
        <v>28.901768</v>
      </c>
    </row>
    <row r="6266" customFormat="false" ht="15" hidden="false" customHeight="false" outlineLevel="0" collapsed="false">
      <c r="A6266" s="28" t="n">
        <v>45842</v>
      </c>
      <c r="B6266" s="21" t="s">
        <v>111</v>
      </c>
      <c r="C6266" s="21" t="s">
        <v>137</v>
      </c>
      <c r="D6266" s="29" t="n">
        <v>111.01</v>
      </c>
      <c r="E6266" s="29" t="n">
        <f aca="false">D6266/10</f>
        <v>11.101</v>
      </c>
      <c r="F6266" s="29" t="n">
        <f aca="false">(E6266+Einstellungen!$B$20)*(1+Einstellungen!$B$10)</f>
        <v>35.41083</v>
      </c>
      <c r="G6266" s="21" t="str">
        <f aca="false">IF(F6266&lt;Einstellungen!$B$5,"ja","nein")</f>
        <v>nein</v>
      </c>
      <c r="H6266" s="21" t="s">
        <v>22</v>
      </c>
      <c r="I6266" s="29" t="n">
        <f aca="false">INDEX(Einstellungen!$B$27:$B$50,1)</f>
        <v>0.6</v>
      </c>
      <c r="J6266" s="29" t="n">
        <f aca="false">F6266*I6266</f>
        <v>21.246498</v>
      </c>
    </row>
    <row r="6267" customFormat="false" ht="15" hidden="false" customHeight="false" outlineLevel="0" collapsed="false">
      <c r="A6267" s="28" t="n">
        <v>45842</v>
      </c>
      <c r="B6267" s="21" t="s">
        <v>113</v>
      </c>
      <c r="C6267" s="21" t="s">
        <v>137</v>
      </c>
      <c r="D6267" s="29" t="n">
        <v>105.45</v>
      </c>
      <c r="E6267" s="29" t="n">
        <f aca="false">D6267/10</f>
        <v>10.545</v>
      </c>
      <c r="F6267" s="29" t="n">
        <f aca="false">(E6267+Einstellungen!$B$20)*(1+Einstellungen!$B$10)</f>
        <v>34.74919</v>
      </c>
      <c r="G6267" s="21" t="str">
        <f aca="false">IF(F6267&lt;Einstellungen!$B$5,"ja","nein")</f>
        <v>nein</v>
      </c>
      <c r="H6267" s="21" t="s">
        <v>22</v>
      </c>
      <c r="I6267" s="29" t="n">
        <f aca="false">INDEX(Einstellungen!$B$27:$B$50,2)</f>
        <v>0.5</v>
      </c>
      <c r="J6267" s="29" t="n">
        <f aca="false">F6267*I6267</f>
        <v>17.374595</v>
      </c>
    </row>
    <row r="6268" customFormat="false" ht="15" hidden="false" customHeight="false" outlineLevel="0" collapsed="false">
      <c r="A6268" s="28" t="n">
        <v>45842</v>
      </c>
      <c r="B6268" s="21" t="s">
        <v>114</v>
      </c>
      <c r="C6268" s="21" t="s">
        <v>137</v>
      </c>
      <c r="D6268" s="29" t="n">
        <v>101.31</v>
      </c>
      <c r="E6268" s="29" t="n">
        <f aca="false">D6268/10</f>
        <v>10.131</v>
      </c>
      <c r="F6268" s="29" t="n">
        <f aca="false">(E6268+Einstellungen!$B$20)*(1+Einstellungen!$B$10)</f>
        <v>34.25653</v>
      </c>
      <c r="G6268" s="21" t="str">
        <f aca="false">IF(F6268&lt;Einstellungen!$B$5,"ja","nein")</f>
        <v>nein</v>
      </c>
      <c r="H6268" s="21" t="s">
        <v>22</v>
      </c>
      <c r="I6268" s="29" t="n">
        <f aca="false">INDEX(Einstellungen!$B$27:$B$50,3)</f>
        <v>0.45</v>
      </c>
      <c r="J6268" s="29" t="n">
        <f aca="false">F6268*I6268</f>
        <v>15.4154385</v>
      </c>
    </row>
    <row r="6269" customFormat="false" ht="15" hidden="false" customHeight="false" outlineLevel="0" collapsed="false">
      <c r="A6269" s="28" t="n">
        <v>45842</v>
      </c>
      <c r="B6269" s="21" t="s">
        <v>115</v>
      </c>
      <c r="C6269" s="21" t="s">
        <v>137</v>
      </c>
      <c r="D6269" s="29" t="n">
        <v>98.44</v>
      </c>
      <c r="E6269" s="29" t="n">
        <f aca="false">D6269/10</f>
        <v>9.844</v>
      </c>
      <c r="F6269" s="29" t="n">
        <f aca="false">(E6269+Einstellungen!$B$20)*(1+Einstellungen!$B$10)</f>
        <v>33.915</v>
      </c>
      <c r="G6269" s="21" t="str">
        <f aca="false">IF(F6269&lt;Einstellungen!$B$5,"ja","nein")</f>
        <v>nein</v>
      </c>
      <c r="H6269" s="21" t="s">
        <v>22</v>
      </c>
      <c r="I6269" s="29" t="n">
        <f aca="false">INDEX(Einstellungen!$B$27:$B$50,4)</f>
        <v>0.45</v>
      </c>
      <c r="J6269" s="29" t="n">
        <f aca="false">F6269*I6269</f>
        <v>15.26175</v>
      </c>
    </row>
    <row r="6270" customFormat="false" ht="15" hidden="false" customHeight="false" outlineLevel="0" collapsed="false">
      <c r="A6270" s="28" t="n">
        <v>45842</v>
      </c>
      <c r="B6270" s="21" t="s">
        <v>116</v>
      </c>
      <c r="C6270" s="21" t="s">
        <v>137</v>
      </c>
      <c r="D6270" s="29" t="n">
        <v>103.2</v>
      </c>
      <c r="E6270" s="29" t="n">
        <f aca="false">D6270/10</f>
        <v>10.32</v>
      </c>
      <c r="F6270" s="29" t="n">
        <f aca="false">(E6270+Einstellungen!$B$20)*(1+Einstellungen!$B$10)</f>
        <v>34.48144</v>
      </c>
      <c r="G6270" s="21" t="str">
        <f aca="false">IF(F6270&lt;Einstellungen!$B$5,"ja","nein")</f>
        <v>nein</v>
      </c>
      <c r="H6270" s="21" t="s">
        <v>22</v>
      </c>
      <c r="I6270" s="29" t="n">
        <f aca="false">INDEX(Einstellungen!$B$27:$B$50,5)</f>
        <v>0.45</v>
      </c>
      <c r="J6270" s="29" t="n">
        <f aca="false">F6270*I6270</f>
        <v>15.516648</v>
      </c>
    </row>
    <row r="6271" customFormat="false" ht="15" hidden="false" customHeight="false" outlineLevel="0" collapsed="false">
      <c r="A6271" s="28" t="n">
        <v>45842</v>
      </c>
      <c r="B6271" s="21" t="s">
        <v>117</v>
      </c>
      <c r="C6271" s="21" t="s">
        <v>137</v>
      </c>
      <c r="D6271" s="29" t="n">
        <v>106.63</v>
      </c>
      <c r="E6271" s="29" t="n">
        <f aca="false">D6271/10</f>
        <v>10.663</v>
      </c>
      <c r="F6271" s="29" t="n">
        <f aca="false">(E6271+Einstellungen!$B$20)*(1+Einstellungen!$B$10)</f>
        <v>34.88961</v>
      </c>
      <c r="G6271" s="21" t="str">
        <f aca="false">IF(F6271&lt;Einstellungen!$B$5,"ja","nein")</f>
        <v>nein</v>
      </c>
      <c r="H6271" s="21" t="s">
        <v>22</v>
      </c>
      <c r="I6271" s="29" t="n">
        <f aca="false">INDEX(Einstellungen!$B$27:$B$50,6)</f>
        <v>0.5</v>
      </c>
      <c r="J6271" s="29" t="n">
        <f aca="false">F6271*I6271</f>
        <v>17.444805</v>
      </c>
    </row>
    <row r="6272" customFormat="false" ht="15" hidden="false" customHeight="false" outlineLevel="0" collapsed="false">
      <c r="A6272" s="28" t="n">
        <v>45842</v>
      </c>
      <c r="B6272" s="21" t="s">
        <v>118</v>
      </c>
      <c r="C6272" s="21" t="s">
        <v>137</v>
      </c>
      <c r="D6272" s="29" t="n">
        <v>122.38</v>
      </c>
      <c r="E6272" s="29" t="n">
        <f aca="false">D6272/10</f>
        <v>12.238</v>
      </c>
      <c r="F6272" s="29" t="n">
        <f aca="false">(E6272+Einstellungen!$B$20)*(1+Einstellungen!$B$10)</f>
        <v>36.76386</v>
      </c>
      <c r="G6272" s="21" t="str">
        <f aca="false">IF(F6272&lt;Einstellungen!$B$5,"ja","nein")</f>
        <v>nein</v>
      </c>
      <c r="H6272" s="21" t="s">
        <v>22</v>
      </c>
      <c r="I6272" s="29" t="n">
        <f aca="false">INDEX(Einstellungen!$B$27:$B$50,7)</f>
        <v>0.7</v>
      </c>
      <c r="J6272" s="29" t="n">
        <f aca="false">F6272*I6272</f>
        <v>25.734702</v>
      </c>
    </row>
    <row r="6273" customFormat="false" ht="15" hidden="false" customHeight="false" outlineLevel="0" collapsed="false">
      <c r="A6273" s="28" t="n">
        <v>45842</v>
      </c>
      <c r="B6273" s="21" t="s">
        <v>119</v>
      </c>
      <c r="C6273" s="21" t="s">
        <v>137</v>
      </c>
      <c r="D6273" s="29" t="n">
        <v>116.46</v>
      </c>
      <c r="E6273" s="29" t="n">
        <f aca="false">D6273/10</f>
        <v>11.646</v>
      </c>
      <c r="F6273" s="29" t="n">
        <f aca="false">(E6273+Einstellungen!$B$20)*(1+Einstellungen!$B$10)</f>
        <v>36.05938</v>
      </c>
      <c r="G6273" s="21" t="str">
        <f aca="false">IF(F6273&lt;Einstellungen!$B$5,"ja","nein")</f>
        <v>nein</v>
      </c>
      <c r="H6273" s="21" t="s">
        <v>22</v>
      </c>
      <c r="I6273" s="29" t="n">
        <f aca="false">INDEX(Einstellungen!$B$27:$B$50,8)</f>
        <v>0.95</v>
      </c>
      <c r="J6273" s="29" t="n">
        <f aca="false">F6273*I6273</f>
        <v>34.256411</v>
      </c>
    </row>
    <row r="6274" customFormat="false" ht="15" hidden="false" customHeight="false" outlineLevel="0" collapsed="false">
      <c r="A6274" s="28" t="n">
        <v>45842</v>
      </c>
      <c r="B6274" s="21" t="s">
        <v>120</v>
      </c>
      <c r="C6274" s="21" t="s">
        <v>137</v>
      </c>
      <c r="D6274" s="29" t="n">
        <v>100</v>
      </c>
      <c r="E6274" s="29" t="n">
        <f aca="false">D6274/10</f>
        <v>10</v>
      </c>
      <c r="F6274" s="29" t="n">
        <f aca="false">(E6274+Einstellungen!$B$20)*(1+Einstellungen!$B$10)</f>
        <v>34.10064</v>
      </c>
      <c r="G6274" s="21" t="str">
        <f aca="false">IF(F6274&lt;Einstellungen!$B$5,"ja","nein")</f>
        <v>nein</v>
      </c>
      <c r="H6274" s="21" t="s">
        <v>22</v>
      </c>
      <c r="I6274" s="29" t="n">
        <f aca="false">INDEX(Einstellungen!$B$27:$B$50,9)</f>
        <v>1.05</v>
      </c>
      <c r="J6274" s="29" t="n">
        <f aca="false">F6274*I6274</f>
        <v>35.805672</v>
      </c>
    </row>
    <row r="6275" customFormat="false" ht="15" hidden="false" customHeight="false" outlineLevel="0" collapsed="false">
      <c r="A6275" s="28" t="n">
        <v>45842</v>
      </c>
      <c r="B6275" s="21" t="s">
        <v>121</v>
      </c>
      <c r="C6275" s="21" t="s">
        <v>137</v>
      </c>
      <c r="D6275" s="29" t="n">
        <v>91.15</v>
      </c>
      <c r="E6275" s="29" t="n">
        <f aca="false">D6275/10</f>
        <v>9.115</v>
      </c>
      <c r="F6275" s="29" t="n">
        <f aca="false">(E6275+Einstellungen!$B$20)*(1+Einstellungen!$B$10)</f>
        <v>33.04749</v>
      </c>
      <c r="G6275" s="21" t="str">
        <f aca="false">IF(F6275&lt;Einstellungen!$B$5,"ja","nein")</f>
        <v>nein</v>
      </c>
      <c r="H6275" s="21" t="s">
        <v>22</v>
      </c>
      <c r="I6275" s="29" t="n">
        <f aca="false">INDEX(Einstellungen!$B$27:$B$50,10)</f>
        <v>1.05</v>
      </c>
      <c r="J6275" s="29" t="n">
        <f aca="false">F6275*I6275</f>
        <v>34.6998645</v>
      </c>
    </row>
    <row r="6276" customFormat="false" ht="15" hidden="false" customHeight="false" outlineLevel="0" collapsed="false">
      <c r="A6276" s="28" t="n">
        <v>45842</v>
      </c>
      <c r="B6276" s="21" t="s">
        <v>122</v>
      </c>
      <c r="C6276" s="21" t="s">
        <v>137</v>
      </c>
      <c r="D6276" s="29" t="n">
        <v>70.01</v>
      </c>
      <c r="E6276" s="29" t="n">
        <f aca="false">D6276/10</f>
        <v>7.001</v>
      </c>
      <c r="F6276" s="29" t="n">
        <f aca="false">(E6276+Einstellungen!$B$20)*(1+Einstellungen!$B$10)</f>
        <v>30.53183</v>
      </c>
      <c r="G6276" s="21" t="str">
        <f aca="false">IF(F6276&lt;Einstellungen!$B$5,"ja","nein")</f>
        <v>nein</v>
      </c>
      <c r="H6276" s="21" t="s">
        <v>22</v>
      </c>
      <c r="I6276" s="29" t="n">
        <f aca="false">INDEX(Einstellungen!$B$27:$B$50,11)</f>
        <v>1.05</v>
      </c>
      <c r="J6276" s="29" t="n">
        <f aca="false">F6276*I6276</f>
        <v>32.0584215</v>
      </c>
    </row>
    <row r="6277" customFormat="false" ht="15" hidden="false" customHeight="false" outlineLevel="0" collapsed="false">
      <c r="A6277" s="28" t="n">
        <v>45842</v>
      </c>
      <c r="B6277" s="21" t="s">
        <v>123</v>
      </c>
      <c r="C6277" s="21" t="s">
        <v>137</v>
      </c>
      <c r="D6277" s="29" t="n">
        <v>6.69</v>
      </c>
      <c r="E6277" s="29" t="n">
        <f aca="false">D6277/10</f>
        <v>0.669</v>
      </c>
      <c r="F6277" s="29" t="n">
        <f aca="false">(E6277+Einstellungen!$B$20)*(1+Einstellungen!$B$10)</f>
        <v>22.99675</v>
      </c>
      <c r="G6277" s="21" t="str">
        <f aca="false">IF(F6277&lt;Einstellungen!$B$5,"ja","nein")</f>
        <v>ja</v>
      </c>
      <c r="H6277" s="21" t="s">
        <v>22</v>
      </c>
      <c r="I6277" s="29" t="n">
        <f aca="false">INDEX(Einstellungen!$B$27:$B$50,12)</f>
        <v>1.1</v>
      </c>
      <c r="J6277" s="29" t="n">
        <f aca="false">F6277*I6277</f>
        <v>25.296425</v>
      </c>
    </row>
    <row r="6278" customFormat="false" ht="15" hidden="false" customHeight="false" outlineLevel="0" collapsed="false">
      <c r="A6278" s="28" t="n">
        <v>45842</v>
      </c>
      <c r="B6278" s="21" t="s">
        <v>124</v>
      </c>
      <c r="C6278" s="21" t="s">
        <v>137</v>
      </c>
      <c r="D6278" s="29" t="n">
        <v>-0.05</v>
      </c>
      <c r="E6278" s="29" t="n">
        <f aca="false">D6278/10</f>
        <v>-0.005</v>
      </c>
      <c r="F6278" s="29" t="n">
        <f aca="false">(E6278+Einstellungen!$B$20)*(1+Einstellungen!$B$10)</f>
        <v>22.19469</v>
      </c>
      <c r="G6278" s="21" t="str">
        <f aca="false">IF(F6278&lt;Einstellungen!$B$5,"ja","nein")</f>
        <v>ja</v>
      </c>
      <c r="H6278" s="21" t="s">
        <v>22</v>
      </c>
      <c r="I6278" s="29" t="n">
        <f aca="false">INDEX(Einstellungen!$B$27:$B$50,13)</f>
        <v>1.2</v>
      </c>
      <c r="J6278" s="29" t="n">
        <f aca="false">F6278*I6278</f>
        <v>26.633628</v>
      </c>
    </row>
    <row r="6279" customFormat="false" ht="15" hidden="false" customHeight="false" outlineLevel="0" collapsed="false">
      <c r="A6279" s="28" t="n">
        <v>45842</v>
      </c>
      <c r="B6279" s="21" t="s">
        <v>125</v>
      </c>
      <c r="C6279" s="21" t="s">
        <v>137</v>
      </c>
      <c r="D6279" s="29" t="n">
        <v>-1.56</v>
      </c>
      <c r="E6279" s="29" t="n">
        <f aca="false">D6279/10</f>
        <v>-0.156</v>
      </c>
      <c r="F6279" s="29" t="n">
        <f aca="false">(E6279+Einstellungen!$B$20)*(1+Einstellungen!$B$10)</f>
        <v>22.015</v>
      </c>
      <c r="G6279" s="21" t="str">
        <f aca="false">IF(F6279&lt;Einstellungen!$B$5,"ja","nein")</f>
        <v>ja</v>
      </c>
      <c r="H6279" s="21" t="s">
        <v>22</v>
      </c>
      <c r="I6279" s="29" t="n">
        <f aca="false">INDEX(Einstellungen!$B$27:$B$50,14)</f>
        <v>1.15</v>
      </c>
      <c r="J6279" s="29" t="n">
        <f aca="false">F6279*I6279</f>
        <v>25.31725</v>
      </c>
    </row>
    <row r="6280" customFormat="false" ht="15" hidden="false" customHeight="false" outlineLevel="0" collapsed="false">
      <c r="A6280" s="28" t="n">
        <v>45842</v>
      </c>
      <c r="B6280" s="21" t="s">
        <v>126</v>
      </c>
      <c r="C6280" s="21" t="s">
        <v>137</v>
      </c>
      <c r="D6280" s="29" t="n">
        <v>-1.37</v>
      </c>
      <c r="E6280" s="29" t="n">
        <f aca="false">D6280/10</f>
        <v>-0.137</v>
      </c>
      <c r="F6280" s="29" t="n">
        <f aca="false">(E6280+Einstellungen!$B$20)*(1+Einstellungen!$B$10)</f>
        <v>22.03761</v>
      </c>
      <c r="G6280" s="21" t="str">
        <f aca="false">IF(F6280&lt;Einstellungen!$B$5,"ja","nein")</f>
        <v>ja</v>
      </c>
      <c r="H6280" s="21" t="s">
        <v>22</v>
      </c>
      <c r="I6280" s="29" t="n">
        <f aca="false">INDEX(Einstellungen!$B$27:$B$50,15)</f>
        <v>1</v>
      </c>
      <c r="J6280" s="29" t="n">
        <f aca="false">F6280*I6280</f>
        <v>22.03761</v>
      </c>
    </row>
    <row r="6281" customFormat="false" ht="15" hidden="false" customHeight="false" outlineLevel="0" collapsed="false">
      <c r="A6281" s="28" t="n">
        <v>45842</v>
      </c>
      <c r="B6281" s="21" t="s">
        <v>127</v>
      </c>
      <c r="C6281" s="21" t="s">
        <v>137</v>
      </c>
      <c r="D6281" s="29" t="n">
        <v>-0.61</v>
      </c>
      <c r="E6281" s="29" t="n">
        <f aca="false">D6281/10</f>
        <v>-0.061</v>
      </c>
      <c r="F6281" s="29" t="n">
        <f aca="false">(E6281+Einstellungen!$B$20)*(1+Einstellungen!$B$10)</f>
        <v>22.12805</v>
      </c>
      <c r="G6281" s="21" t="str">
        <f aca="false">IF(F6281&lt;Einstellungen!$B$5,"ja","nein")</f>
        <v>ja</v>
      </c>
      <c r="H6281" s="21" t="s">
        <v>22</v>
      </c>
      <c r="I6281" s="29" t="n">
        <f aca="false">INDEX(Einstellungen!$B$27:$B$50,16)</f>
        <v>0.95</v>
      </c>
      <c r="J6281" s="29" t="n">
        <f aca="false">F6281*I6281</f>
        <v>21.0216475</v>
      </c>
    </row>
    <row r="6282" customFormat="false" ht="15" hidden="false" customHeight="false" outlineLevel="0" collapsed="false">
      <c r="A6282" s="28" t="n">
        <v>45842</v>
      </c>
      <c r="B6282" s="21" t="s">
        <v>128</v>
      </c>
      <c r="C6282" s="21" t="s">
        <v>137</v>
      </c>
      <c r="D6282" s="29" t="n">
        <v>2.39</v>
      </c>
      <c r="E6282" s="29" t="n">
        <f aca="false">D6282/10</f>
        <v>0.239</v>
      </c>
      <c r="F6282" s="29" t="n">
        <f aca="false">(E6282+Einstellungen!$B$20)*(1+Einstellungen!$B$10)</f>
        <v>22.48505</v>
      </c>
      <c r="G6282" s="21" t="str">
        <f aca="false">IF(F6282&lt;Einstellungen!$B$5,"ja","nein")</f>
        <v>ja</v>
      </c>
      <c r="H6282" s="21" t="s">
        <v>22</v>
      </c>
      <c r="I6282" s="29" t="n">
        <f aca="false">INDEX(Einstellungen!$B$27:$B$50,17)</f>
        <v>0.95</v>
      </c>
      <c r="J6282" s="29" t="n">
        <f aca="false">F6282*I6282</f>
        <v>21.3607975</v>
      </c>
    </row>
    <row r="6283" customFormat="false" ht="15" hidden="false" customHeight="false" outlineLevel="0" collapsed="false">
      <c r="A6283" s="28" t="n">
        <v>45842</v>
      </c>
      <c r="B6283" s="21" t="s">
        <v>129</v>
      </c>
      <c r="C6283" s="21" t="s">
        <v>137</v>
      </c>
      <c r="D6283" s="29" t="n">
        <v>62.04</v>
      </c>
      <c r="E6283" s="29" t="n">
        <f aca="false">D6283/10</f>
        <v>6.204</v>
      </c>
      <c r="F6283" s="29" t="n">
        <f aca="false">(E6283+Einstellungen!$B$20)*(1+Einstellungen!$B$10)</f>
        <v>29.5834</v>
      </c>
      <c r="G6283" s="21" t="str">
        <f aca="false">IF(F6283&lt;Einstellungen!$B$5,"ja","nein")</f>
        <v>nein</v>
      </c>
      <c r="H6283" s="21" t="s">
        <v>22</v>
      </c>
      <c r="I6283" s="29" t="n">
        <f aca="false">INDEX(Einstellungen!$B$27:$B$50,18)</f>
        <v>1.1</v>
      </c>
      <c r="J6283" s="29" t="n">
        <f aca="false">F6283*I6283</f>
        <v>32.54174</v>
      </c>
    </row>
    <row r="6284" customFormat="false" ht="15" hidden="false" customHeight="false" outlineLevel="0" collapsed="false">
      <c r="A6284" s="28" t="n">
        <v>45842</v>
      </c>
      <c r="B6284" s="21" t="s">
        <v>130</v>
      </c>
      <c r="C6284" s="21" t="s">
        <v>137</v>
      </c>
      <c r="D6284" s="29" t="n">
        <v>88.68</v>
      </c>
      <c r="E6284" s="29" t="n">
        <f aca="false">D6284/10</f>
        <v>8.868</v>
      </c>
      <c r="F6284" s="29" t="n">
        <f aca="false">(E6284+Einstellungen!$B$20)*(1+Einstellungen!$B$10)</f>
        <v>32.75356</v>
      </c>
      <c r="G6284" s="21" t="str">
        <f aca="false">IF(F6284&lt;Einstellungen!$B$5,"ja","nein")</f>
        <v>nein</v>
      </c>
      <c r="H6284" s="21" t="s">
        <v>22</v>
      </c>
      <c r="I6284" s="29" t="n">
        <f aca="false">INDEX(Einstellungen!$B$27:$B$50,19)</f>
        <v>1.35</v>
      </c>
      <c r="J6284" s="29" t="n">
        <f aca="false">F6284*I6284</f>
        <v>44.217306</v>
      </c>
    </row>
    <row r="6285" customFormat="false" ht="15" hidden="false" customHeight="false" outlineLevel="0" collapsed="false">
      <c r="A6285" s="28" t="n">
        <v>45842</v>
      </c>
      <c r="B6285" s="21" t="s">
        <v>131</v>
      </c>
      <c r="C6285" s="21" t="s">
        <v>137</v>
      </c>
      <c r="D6285" s="29" t="n">
        <v>110</v>
      </c>
      <c r="E6285" s="29" t="n">
        <f aca="false">D6285/10</f>
        <v>11</v>
      </c>
      <c r="F6285" s="29" t="n">
        <f aca="false">(E6285+Einstellungen!$B$20)*(1+Einstellungen!$B$10)</f>
        <v>35.29064</v>
      </c>
      <c r="G6285" s="21" t="str">
        <f aca="false">IF(F6285&lt;Einstellungen!$B$5,"ja","nein")</f>
        <v>nein</v>
      </c>
      <c r="H6285" s="21" t="s">
        <v>22</v>
      </c>
      <c r="I6285" s="29" t="n">
        <f aca="false">INDEX(Einstellungen!$B$27:$B$50,20)</f>
        <v>1.45</v>
      </c>
      <c r="J6285" s="29" t="n">
        <f aca="false">F6285*I6285</f>
        <v>51.171428</v>
      </c>
    </row>
    <row r="6286" customFormat="false" ht="15" hidden="false" customHeight="false" outlineLevel="0" collapsed="false">
      <c r="A6286" s="28" t="n">
        <v>45842</v>
      </c>
      <c r="B6286" s="21" t="s">
        <v>132</v>
      </c>
      <c r="C6286" s="21" t="s">
        <v>137</v>
      </c>
      <c r="D6286" s="29" t="n">
        <v>130.74</v>
      </c>
      <c r="E6286" s="29" t="n">
        <f aca="false">D6286/10</f>
        <v>13.074</v>
      </c>
      <c r="F6286" s="29" t="n">
        <f aca="false">(E6286+Einstellungen!$B$20)*(1+Einstellungen!$B$10)</f>
        <v>37.7587</v>
      </c>
      <c r="G6286" s="21" t="str">
        <f aca="false">IF(F6286&lt;Einstellungen!$B$5,"ja","nein")</f>
        <v>nein</v>
      </c>
      <c r="H6286" s="21" t="s">
        <v>22</v>
      </c>
      <c r="I6286" s="29" t="n">
        <f aca="false">INDEX(Einstellungen!$B$27:$B$50,21)</f>
        <v>1.4</v>
      </c>
      <c r="J6286" s="29" t="n">
        <f aca="false">F6286*I6286</f>
        <v>52.86218</v>
      </c>
    </row>
    <row r="6287" customFormat="false" ht="15" hidden="false" customHeight="false" outlineLevel="0" collapsed="false">
      <c r="A6287" s="28" t="n">
        <v>45842</v>
      </c>
      <c r="B6287" s="21" t="s">
        <v>133</v>
      </c>
      <c r="C6287" s="21" t="s">
        <v>137</v>
      </c>
      <c r="D6287" s="29" t="n">
        <v>150.1</v>
      </c>
      <c r="E6287" s="29" t="n">
        <f aca="false">D6287/10</f>
        <v>15.01</v>
      </c>
      <c r="F6287" s="29" t="n">
        <f aca="false">(E6287+Einstellungen!$B$20)*(1+Einstellungen!$B$10)</f>
        <v>40.06254</v>
      </c>
      <c r="G6287" s="21" t="str">
        <f aca="false">IF(F6287&lt;Einstellungen!$B$5,"ja","nein")</f>
        <v>nein</v>
      </c>
      <c r="H6287" s="21" t="s">
        <v>22</v>
      </c>
      <c r="I6287" s="29" t="n">
        <f aca="false">INDEX(Einstellungen!$B$27:$B$50,22)</f>
        <v>1.25</v>
      </c>
      <c r="J6287" s="29" t="n">
        <f aca="false">F6287*I6287</f>
        <v>50.078175</v>
      </c>
    </row>
    <row r="6288" customFormat="false" ht="15" hidden="false" customHeight="false" outlineLevel="0" collapsed="false">
      <c r="A6288" s="28" t="n">
        <v>45842</v>
      </c>
      <c r="B6288" s="21" t="s">
        <v>134</v>
      </c>
      <c r="C6288" s="21" t="s">
        <v>137</v>
      </c>
      <c r="D6288" s="29" t="n">
        <v>129.68</v>
      </c>
      <c r="E6288" s="29" t="n">
        <f aca="false">D6288/10</f>
        <v>12.968</v>
      </c>
      <c r="F6288" s="29" t="n">
        <f aca="false">(E6288+Einstellungen!$B$20)*(1+Einstellungen!$B$10)</f>
        <v>37.63256</v>
      </c>
      <c r="G6288" s="21" t="str">
        <f aca="false">IF(F6288&lt;Einstellungen!$B$5,"ja","nein")</f>
        <v>nein</v>
      </c>
      <c r="H6288" s="21" t="s">
        <v>22</v>
      </c>
      <c r="I6288" s="29" t="n">
        <f aca="false">INDEX(Einstellungen!$B$27:$B$50,23)</f>
        <v>1.05</v>
      </c>
      <c r="J6288" s="29" t="n">
        <f aca="false">F6288*I6288</f>
        <v>39.514188</v>
      </c>
    </row>
    <row r="6289" customFormat="false" ht="15" hidden="false" customHeight="false" outlineLevel="0" collapsed="false">
      <c r="A6289" s="28" t="n">
        <v>45842</v>
      </c>
      <c r="B6289" s="21" t="s">
        <v>135</v>
      </c>
      <c r="C6289" s="21" t="s">
        <v>137</v>
      </c>
      <c r="D6289" s="29" t="n">
        <v>107.99</v>
      </c>
      <c r="E6289" s="29" t="n">
        <f aca="false">D6289/10</f>
        <v>10.799</v>
      </c>
      <c r="F6289" s="29" t="n">
        <f aca="false">(E6289+Einstellungen!$B$20)*(1+Einstellungen!$B$10)</f>
        <v>35.05145</v>
      </c>
      <c r="G6289" s="21" t="str">
        <f aca="false">IF(F6289&lt;Einstellungen!$B$5,"ja","nein")</f>
        <v>nein</v>
      </c>
      <c r="H6289" s="21" t="s">
        <v>22</v>
      </c>
      <c r="I6289" s="29" t="n">
        <f aca="false">INDEX(Einstellungen!$B$27:$B$50,24)</f>
        <v>0.8</v>
      </c>
      <c r="J6289" s="29" t="n">
        <f aca="false">F6289*I6289</f>
        <v>28.04116</v>
      </c>
    </row>
    <row r="6290" customFormat="false" ht="15" hidden="false" customHeight="false" outlineLevel="0" collapsed="false">
      <c r="A6290" s="28" t="n">
        <v>45843</v>
      </c>
      <c r="B6290" s="21" t="s">
        <v>111</v>
      </c>
      <c r="C6290" s="21" t="s">
        <v>138</v>
      </c>
      <c r="D6290" s="29" t="n">
        <v>104.2</v>
      </c>
      <c r="E6290" s="29" t="n">
        <f aca="false">D6290/10</f>
        <v>10.42</v>
      </c>
      <c r="F6290" s="29" t="n">
        <f aca="false">(E6290+Einstellungen!$B$20)*(1+Einstellungen!$B$10)</f>
        <v>34.60044</v>
      </c>
      <c r="G6290" s="21" t="str">
        <f aca="false">IF(F6290&lt;Einstellungen!$B$5,"ja","nein")</f>
        <v>nein</v>
      </c>
      <c r="H6290" s="21" t="s">
        <v>22</v>
      </c>
      <c r="I6290" s="29" t="n">
        <f aca="false">INDEX(Einstellungen!$B$27:$B$50,1)</f>
        <v>0.6</v>
      </c>
      <c r="J6290" s="29" t="n">
        <f aca="false">F6290*I6290</f>
        <v>20.760264</v>
      </c>
    </row>
    <row r="6291" customFormat="false" ht="15" hidden="false" customHeight="false" outlineLevel="0" collapsed="false">
      <c r="A6291" s="28" t="n">
        <v>45843</v>
      </c>
      <c r="B6291" s="21" t="s">
        <v>113</v>
      </c>
      <c r="C6291" s="21" t="s">
        <v>138</v>
      </c>
      <c r="D6291" s="29" t="n">
        <v>94.98</v>
      </c>
      <c r="E6291" s="29" t="n">
        <f aca="false">D6291/10</f>
        <v>9.498</v>
      </c>
      <c r="F6291" s="29" t="n">
        <f aca="false">(E6291+Einstellungen!$B$20)*(1+Einstellungen!$B$10)</f>
        <v>33.50326</v>
      </c>
      <c r="G6291" s="21" t="str">
        <f aca="false">IF(F6291&lt;Einstellungen!$B$5,"ja","nein")</f>
        <v>nein</v>
      </c>
      <c r="H6291" s="21" t="s">
        <v>22</v>
      </c>
      <c r="I6291" s="29" t="n">
        <f aca="false">INDEX(Einstellungen!$B$27:$B$50,2)</f>
        <v>0.5</v>
      </c>
      <c r="J6291" s="29" t="n">
        <f aca="false">F6291*I6291</f>
        <v>16.75163</v>
      </c>
    </row>
    <row r="6292" customFormat="false" ht="15" hidden="false" customHeight="false" outlineLevel="0" collapsed="false">
      <c r="A6292" s="28" t="n">
        <v>45843</v>
      </c>
      <c r="B6292" s="21" t="s">
        <v>114</v>
      </c>
      <c r="C6292" s="21" t="s">
        <v>138</v>
      </c>
      <c r="D6292" s="29" t="n">
        <v>96.5</v>
      </c>
      <c r="E6292" s="29" t="n">
        <f aca="false">D6292/10</f>
        <v>9.65</v>
      </c>
      <c r="F6292" s="29" t="n">
        <f aca="false">(E6292+Einstellungen!$B$20)*(1+Einstellungen!$B$10)</f>
        <v>33.68414</v>
      </c>
      <c r="G6292" s="21" t="str">
        <f aca="false">IF(F6292&lt;Einstellungen!$B$5,"ja","nein")</f>
        <v>nein</v>
      </c>
      <c r="H6292" s="21" t="s">
        <v>22</v>
      </c>
      <c r="I6292" s="29" t="n">
        <f aca="false">INDEX(Einstellungen!$B$27:$B$50,3)</f>
        <v>0.45</v>
      </c>
      <c r="J6292" s="29" t="n">
        <f aca="false">F6292*I6292</f>
        <v>15.157863</v>
      </c>
    </row>
    <row r="6293" customFormat="false" ht="15" hidden="false" customHeight="false" outlineLevel="0" collapsed="false">
      <c r="A6293" s="28" t="n">
        <v>45843</v>
      </c>
      <c r="B6293" s="21" t="s">
        <v>115</v>
      </c>
      <c r="C6293" s="21" t="s">
        <v>138</v>
      </c>
      <c r="D6293" s="29" t="n">
        <v>93.4</v>
      </c>
      <c r="E6293" s="29" t="n">
        <f aca="false">D6293/10</f>
        <v>9.34</v>
      </c>
      <c r="F6293" s="29" t="n">
        <f aca="false">(E6293+Einstellungen!$B$20)*(1+Einstellungen!$B$10)</f>
        <v>33.31524</v>
      </c>
      <c r="G6293" s="21" t="str">
        <f aca="false">IF(F6293&lt;Einstellungen!$B$5,"ja","nein")</f>
        <v>nein</v>
      </c>
      <c r="H6293" s="21" t="s">
        <v>22</v>
      </c>
      <c r="I6293" s="29" t="n">
        <f aca="false">INDEX(Einstellungen!$B$27:$B$50,4)</f>
        <v>0.45</v>
      </c>
      <c r="J6293" s="29" t="n">
        <f aca="false">F6293*I6293</f>
        <v>14.991858</v>
      </c>
    </row>
    <row r="6294" customFormat="false" ht="15" hidden="false" customHeight="false" outlineLevel="0" collapsed="false">
      <c r="A6294" s="28" t="n">
        <v>45843</v>
      </c>
      <c r="B6294" s="21" t="s">
        <v>116</v>
      </c>
      <c r="C6294" s="21" t="s">
        <v>138</v>
      </c>
      <c r="D6294" s="29" t="n">
        <v>94.5</v>
      </c>
      <c r="E6294" s="29" t="n">
        <f aca="false">D6294/10</f>
        <v>9.45</v>
      </c>
      <c r="F6294" s="29" t="n">
        <f aca="false">(E6294+Einstellungen!$B$20)*(1+Einstellungen!$B$10)</f>
        <v>33.44614</v>
      </c>
      <c r="G6294" s="21" t="str">
        <f aca="false">IF(F6294&lt;Einstellungen!$B$5,"ja","nein")</f>
        <v>nein</v>
      </c>
      <c r="H6294" s="21" t="s">
        <v>22</v>
      </c>
      <c r="I6294" s="29" t="n">
        <f aca="false">INDEX(Einstellungen!$B$27:$B$50,5)</f>
        <v>0.45</v>
      </c>
      <c r="J6294" s="29" t="n">
        <f aca="false">F6294*I6294</f>
        <v>15.050763</v>
      </c>
    </row>
    <row r="6295" customFormat="false" ht="15" hidden="false" customHeight="false" outlineLevel="0" collapsed="false">
      <c r="A6295" s="28" t="n">
        <v>45843</v>
      </c>
      <c r="B6295" s="21" t="s">
        <v>117</v>
      </c>
      <c r="C6295" s="21" t="s">
        <v>138</v>
      </c>
      <c r="D6295" s="29" t="n">
        <v>83.49</v>
      </c>
      <c r="E6295" s="29" t="n">
        <f aca="false">D6295/10</f>
        <v>8.349</v>
      </c>
      <c r="F6295" s="29" t="n">
        <f aca="false">(E6295+Einstellungen!$B$20)*(1+Einstellungen!$B$10)</f>
        <v>32.13595</v>
      </c>
      <c r="G6295" s="21" t="str">
        <f aca="false">IF(F6295&lt;Einstellungen!$B$5,"ja","nein")</f>
        <v>nein</v>
      </c>
      <c r="H6295" s="21" t="s">
        <v>22</v>
      </c>
      <c r="I6295" s="29" t="n">
        <f aca="false">INDEX(Einstellungen!$B$27:$B$50,6)</f>
        <v>0.5</v>
      </c>
      <c r="J6295" s="29" t="n">
        <f aca="false">F6295*I6295</f>
        <v>16.067975</v>
      </c>
    </row>
    <row r="6296" customFormat="false" ht="15" hidden="false" customHeight="false" outlineLevel="0" collapsed="false">
      <c r="A6296" s="28" t="n">
        <v>45843</v>
      </c>
      <c r="B6296" s="21" t="s">
        <v>118</v>
      </c>
      <c r="C6296" s="21" t="s">
        <v>138</v>
      </c>
      <c r="D6296" s="29" t="n">
        <v>84.47</v>
      </c>
      <c r="E6296" s="29" t="n">
        <f aca="false">D6296/10</f>
        <v>8.447</v>
      </c>
      <c r="F6296" s="29" t="n">
        <f aca="false">(E6296+Einstellungen!$B$20)*(1+Einstellungen!$B$10)</f>
        <v>32.25257</v>
      </c>
      <c r="G6296" s="21" t="str">
        <f aca="false">IF(F6296&lt;Einstellungen!$B$5,"ja","nein")</f>
        <v>nein</v>
      </c>
      <c r="H6296" s="21" t="s">
        <v>22</v>
      </c>
      <c r="I6296" s="29" t="n">
        <f aca="false">INDEX(Einstellungen!$B$27:$B$50,7)</f>
        <v>0.7</v>
      </c>
      <c r="J6296" s="29" t="n">
        <f aca="false">F6296*I6296</f>
        <v>22.576799</v>
      </c>
    </row>
    <row r="6297" customFormat="false" ht="15" hidden="false" customHeight="false" outlineLevel="0" collapsed="false">
      <c r="A6297" s="28" t="n">
        <v>45843</v>
      </c>
      <c r="B6297" s="21" t="s">
        <v>119</v>
      </c>
      <c r="C6297" s="21" t="s">
        <v>138</v>
      </c>
      <c r="D6297" s="29" t="n">
        <v>43.77</v>
      </c>
      <c r="E6297" s="29" t="n">
        <f aca="false">D6297/10</f>
        <v>4.377</v>
      </c>
      <c r="F6297" s="29" t="n">
        <f aca="false">(E6297+Einstellungen!$B$20)*(1+Einstellungen!$B$10)</f>
        <v>27.40927</v>
      </c>
      <c r="G6297" s="21" t="str">
        <f aca="false">IF(F6297&lt;Einstellungen!$B$5,"ja","nein")</f>
        <v>ja</v>
      </c>
      <c r="H6297" s="21" t="s">
        <v>22</v>
      </c>
      <c r="I6297" s="29" t="n">
        <f aca="false">INDEX(Einstellungen!$B$27:$B$50,8)</f>
        <v>0.95</v>
      </c>
      <c r="J6297" s="29" t="n">
        <f aca="false">F6297*I6297</f>
        <v>26.0388065</v>
      </c>
    </row>
    <row r="6298" customFormat="false" ht="15" hidden="false" customHeight="false" outlineLevel="0" collapsed="false">
      <c r="A6298" s="28" t="n">
        <v>45843</v>
      </c>
      <c r="B6298" s="21" t="s">
        <v>120</v>
      </c>
      <c r="C6298" s="21" t="s">
        <v>138</v>
      </c>
      <c r="D6298" s="29" t="n">
        <v>17.86</v>
      </c>
      <c r="E6298" s="29" t="n">
        <f aca="false">D6298/10</f>
        <v>1.786</v>
      </c>
      <c r="F6298" s="29" t="n">
        <f aca="false">(E6298+Einstellungen!$B$20)*(1+Einstellungen!$B$10)</f>
        <v>24.32598</v>
      </c>
      <c r="G6298" s="21" t="str">
        <f aca="false">IF(F6298&lt;Einstellungen!$B$5,"ja","nein")</f>
        <v>ja</v>
      </c>
      <c r="H6298" s="21" t="s">
        <v>22</v>
      </c>
      <c r="I6298" s="29" t="n">
        <f aca="false">INDEX(Einstellungen!$B$27:$B$50,9)</f>
        <v>1.05</v>
      </c>
      <c r="J6298" s="29" t="n">
        <f aca="false">F6298*I6298</f>
        <v>25.542279</v>
      </c>
    </row>
    <row r="6299" customFormat="false" ht="15" hidden="false" customHeight="false" outlineLevel="0" collapsed="false">
      <c r="A6299" s="28" t="n">
        <v>45843</v>
      </c>
      <c r="B6299" s="21" t="s">
        <v>121</v>
      </c>
      <c r="C6299" s="21" t="s">
        <v>138</v>
      </c>
      <c r="D6299" s="29" t="n">
        <v>3.34</v>
      </c>
      <c r="E6299" s="29" t="n">
        <f aca="false">D6299/10</f>
        <v>0.334</v>
      </c>
      <c r="F6299" s="29" t="n">
        <f aca="false">(E6299+Einstellungen!$B$20)*(1+Einstellungen!$B$10)</f>
        <v>22.5981</v>
      </c>
      <c r="G6299" s="21" t="str">
        <f aca="false">IF(F6299&lt;Einstellungen!$B$5,"ja","nein")</f>
        <v>ja</v>
      </c>
      <c r="H6299" s="21" t="s">
        <v>22</v>
      </c>
      <c r="I6299" s="29" t="n">
        <f aca="false">INDEX(Einstellungen!$B$27:$B$50,10)</f>
        <v>1.05</v>
      </c>
      <c r="J6299" s="29" t="n">
        <f aca="false">F6299*I6299</f>
        <v>23.728005</v>
      </c>
    </row>
    <row r="6300" customFormat="false" ht="15" hidden="false" customHeight="false" outlineLevel="0" collapsed="false">
      <c r="A6300" s="28" t="n">
        <v>45843</v>
      </c>
      <c r="B6300" s="21" t="s">
        <v>122</v>
      </c>
      <c r="C6300" s="21" t="s">
        <v>138</v>
      </c>
      <c r="D6300" s="29" t="n">
        <v>0</v>
      </c>
      <c r="E6300" s="29" t="n">
        <f aca="false">D6300/10</f>
        <v>0</v>
      </c>
      <c r="F6300" s="29" t="n">
        <f aca="false">(E6300+Einstellungen!$B$20)*(1+Einstellungen!$B$10)</f>
        <v>22.20064</v>
      </c>
      <c r="G6300" s="21" t="str">
        <f aca="false">IF(F6300&lt;Einstellungen!$B$5,"ja","nein")</f>
        <v>ja</v>
      </c>
      <c r="H6300" s="21" t="s">
        <v>22</v>
      </c>
      <c r="I6300" s="29" t="n">
        <f aca="false">INDEX(Einstellungen!$B$27:$B$50,11)</f>
        <v>1.05</v>
      </c>
      <c r="J6300" s="29" t="n">
        <f aca="false">F6300*I6300</f>
        <v>23.310672</v>
      </c>
    </row>
    <row r="6301" customFormat="false" ht="15" hidden="false" customHeight="false" outlineLevel="0" collapsed="false">
      <c r="A6301" s="28" t="n">
        <v>45843</v>
      </c>
      <c r="B6301" s="21" t="s">
        <v>123</v>
      </c>
      <c r="C6301" s="21" t="s">
        <v>138</v>
      </c>
      <c r="D6301" s="29" t="n">
        <v>-0.08</v>
      </c>
      <c r="E6301" s="29" t="n">
        <f aca="false">D6301/10</f>
        <v>-0.008</v>
      </c>
      <c r="F6301" s="29" t="n">
        <f aca="false">(E6301+Einstellungen!$B$20)*(1+Einstellungen!$B$10)</f>
        <v>22.19112</v>
      </c>
      <c r="G6301" s="21" t="str">
        <f aca="false">IF(F6301&lt;Einstellungen!$B$5,"ja","nein")</f>
        <v>ja</v>
      </c>
      <c r="H6301" s="21" t="s">
        <v>22</v>
      </c>
      <c r="I6301" s="29" t="n">
        <f aca="false">INDEX(Einstellungen!$B$27:$B$50,12)</f>
        <v>1.1</v>
      </c>
      <c r="J6301" s="29" t="n">
        <f aca="false">F6301*I6301</f>
        <v>24.410232</v>
      </c>
    </row>
    <row r="6302" customFormat="false" ht="15" hidden="false" customHeight="false" outlineLevel="0" collapsed="false">
      <c r="A6302" s="28" t="n">
        <v>45843</v>
      </c>
      <c r="B6302" s="21" t="s">
        <v>124</v>
      </c>
      <c r="C6302" s="21" t="s">
        <v>138</v>
      </c>
      <c r="D6302" s="29" t="n">
        <v>-1.01</v>
      </c>
      <c r="E6302" s="29" t="n">
        <f aca="false">D6302/10</f>
        <v>-0.101</v>
      </c>
      <c r="F6302" s="29" t="n">
        <f aca="false">(E6302+Einstellungen!$B$20)*(1+Einstellungen!$B$10)</f>
        <v>22.08045</v>
      </c>
      <c r="G6302" s="21" t="str">
        <f aca="false">IF(F6302&lt;Einstellungen!$B$5,"ja","nein")</f>
        <v>ja</v>
      </c>
      <c r="H6302" s="21" t="s">
        <v>22</v>
      </c>
      <c r="I6302" s="29" t="n">
        <f aca="false">INDEX(Einstellungen!$B$27:$B$50,13)</f>
        <v>1.2</v>
      </c>
      <c r="J6302" s="29" t="n">
        <f aca="false">F6302*I6302</f>
        <v>26.49654</v>
      </c>
    </row>
    <row r="6303" customFormat="false" ht="15" hidden="false" customHeight="false" outlineLevel="0" collapsed="false">
      <c r="A6303" s="28" t="n">
        <v>45843</v>
      </c>
      <c r="B6303" s="21" t="s">
        <v>125</v>
      </c>
      <c r="C6303" s="21" t="s">
        <v>138</v>
      </c>
      <c r="D6303" s="29" t="n">
        <v>-2.05</v>
      </c>
      <c r="E6303" s="29" t="n">
        <f aca="false">D6303/10</f>
        <v>-0.205</v>
      </c>
      <c r="F6303" s="29" t="n">
        <f aca="false">(E6303+Einstellungen!$B$20)*(1+Einstellungen!$B$10)</f>
        <v>21.95669</v>
      </c>
      <c r="G6303" s="21" t="str">
        <f aca="false">IF(F6303&lt;Einstellungen!$B$5,"ja","nein")</f>
        <v>ja</v>
      </c>
      <c r="H6303" s="21" t="s">
        <v>22</v>
      </c>
      <c r="I6303" s="29" t="n">
        <f aca="false">INDEX(Einstellungen!$B$27:$B$50,14)</f>
        <v>1.15</v>
      </c>
      <c r="J6303" s="29" t="n">
        <f aca="false">F6303*I6303</f>
        <v>25.2501935</v>
      </c>
    </row>
    <row r="6304" customFormat="false" ht="15" hidden="false" customHeight="false" outlineLevel="0" collapsed="false">
      <c r="A6304" s="28" t="n">
        <v>45843</v>
      </c>
      <c r="B6304" s="21" t="s">
        <v>126</v>
      </c>
      <c r="C6304" s="21" t="s">
        <v>138</v>
      </c>
      <c r="D6304" s="29" t="n">
        <v>-2.11</v>
      </c>
      <c r="E6304" s="29" t="n">
        <f aca="false">D6304/10</f>
        <v>-0.211</v>
      </c>
      <c r="F6304" s="29" t="n">
        <f aca="false">(E6304+Einstellungen!$B$20)*(1+Einstellungen!$B$10)</f>
        <v>21.94955</v>
      </c>
      <c r="G6304" s="21" t="str">
        <f aca="false">IF(F6304&lt;Einstellungen!$B$5,"ja","nein")</f>
        <v>ja</v>
      </c>
      <c r="H6304" s="21" t="s">
        <v>22</v>
      </c>
      <c r="I6304" s="29" t="n">
        <f aca="false">INDEX(Einstellungen!$B$27:$B$50,15)</f>
        <v>1</v>
      </c>
      <c r="J6304" s="29" t="n">
        <f aca="false">F6304*I6304</f>
        <v>21.94955</v>
      </c>
    </row>
    <row r="6305" customFormat="false" ht="15" hidden="false" customHeight="false" outlineLevel="0" collapsed="false">
      <c r="A6305" s="28" t="n">
        <v>45843</v>
      </c>
      <c r="B6305" s="21" t="s">
        <v>127</v>
      </c>
      <c r="C6305" s="21" t="s">
        <v>138</v>
      </c>
      <c r="D6305" s="29" t="n">
        <v>-2.01</v>
      </c>
      <c r="E6305" s="29" t="n">
        <f aca="false">D6305/10</f>
        <v>-0.201</v>
      </c>
      <c r="F6305" s="29" t="n">
        <f aca="false">(E6305+Einstellungen!$B$20)*(1+Einstellungen!$B$10)</f>
        <v>21.96145</v>
      </c>
      <c r="G6305" s="21" t="str">
        <f aca="false">IF(F6305&lt;Einstellungen!$B$5,"ja","nein")</f>
        <v>ja</v>
      </c>
      <c r="H6305" s="21" t="s">
        <v>22</v>
      </c>
      <c r="I6305" s="29" t="n">
        <f aca="false">INDEX(Einstellungen!$B$27:$B$50,16)</f>
        <v>0.95</v>
      </c>
      <c r="J6305" s="29" t="n">
        <f aca="false">F6305*I6305</f>
        <v>20.8633775</v>
      </c>
    </row>
    <row r="6306" customFormat="false" ht="15" hidden="false" customHeight="false" outlineLevel="0" collapsed="false">
      <c r="A6306" s="28" t="n">
        <v>45843</v>
      </c>
      <c r="B6306" s="21" t="s">
        <v>128</v>
      </c>
      <c r="C6306" s="21" t="s">
        <v>138</v>
      </c>
      <c r="D6306" s="29" t="n">
        <v>-2.26</v>
      </c>
      <c r="E6306" s="29" t="n">
        <f aca="false">D6306/10</f>
        <v>-0.226</v>
      </c>
      <c r="F6306" s="29" t="n">
        <f aca="false">(E6306+Einstellungen!$B$20)*(1+Einstellungen!$B$10)</f>
        <v>21.9317</v>
      </c>
      <c r="G6306" s="21" t="str">
        <f aca="false">IF(F6306&lt;Einstellungen!$B$5,"ja","nein")</f>
        <v>ja</v>
      </c>
      <c r="H6306" s="21" t="s">
        <v>22</v>
      </c>
      <c r="I6306" s="29" t="n">
        <f aca="false">INDEX(Einstellungen!$B$27:$B$50,17)</f>
        <v>0.95</v>
      </c>
      <c r="J6306" s="29" t="n">
        <f aca="false">F6306*I6306</f>
        <v>20.835115</v>
      </c>
    </row>
    <row r="6307" customFormat="false" ht="15" hidden="false" customHeight="false" outlineLevel="0" collapsed="false">
      <c r="A6307" s="28" t="n">
        <v>45843</v>
      </c>
      <c r="B6307" s="21" t="s">
        <v>129</v>
      </c>
      <c r="C6307" s="21" t="s">
        <v>138</v>
      </c>
      <c r="D6307" s="29" t="n">
        <v>0</v>
      </c>
      <c r="E6307" s="29" t="n">
        <f aca="false">D6307/10</f>
        <v>0</v>
      </c>
      <c r="F6307" s="29" t="n">
        <f aca="false">(E6307+Einstellungen!$B$20)*(1+Einstellungen!$B$10)</f>
        <v>22.20064</v>
      </c>
      <c r="G6307" s="21" t="str">
        <f aca="false">IF(F6307&lt;Einstellungen!$B$5,"ja","nein")</f>
        <v>ja</v>
      </c>
      <c r="H6307" s="21" t="s">
        <v>22</v>
      </c>
      <c r="I6307" s="29" t="n">
        <f aca="false">INDEX(Einstellungen!$B$27:$B$50,18)</f>
        <v>1.1</v>
      </c>
      <c r="J6307" s="29" t="n">
        <f aca="false">F6307*I6307</f>
        <v>24.420704</v>
      </c>
    </row>
    <row r="6308" customFormat="false" ht="15" hidden="false" customHeight="false" outlineLevel="0" collapsed="false">
      <c r="A6308" s="28" t="n">
        <v>45843</v>
      </c>
      <c r="B6308" s="21" t="s">
        <v>130</v>
      </c>
      <c r="C6308" s="21" t="s">
        <v>138</v>
      </c>
      <c r="D6308" s="29" t="n">
        <v>41.25</v>
      </c>
      <c r="E6308" s="29" t="n">
        <f aca="false">D6308/10</f>
        <v>4.125</v>
      </c>
      <c r="F6308" s="29" t="n">
        <f aca="false">(E6308+Einstellungen!$B$20)*(1+Einstellungen!$B$10)</f>
        <v>27.10939</v>
      </c>
      <c r="G6308" s="21" t="str">
        <f aca="false">IF(F6308&lt;Einstellungen!$B$5,"ja","nein")</f>
        <v>ja</v>
      </c>
      <c r="H6308" s="21" t="s">
        <v>22</v>
      </c>
      <c r="I6308" s="29" t="n">
        <f aca="false">INDEX(Einstellungen!$B$27:$B$50,19)</f>
        <v>1.35</v>
      </c>
      <c r="J6308" s="29" t="n">
        <f aca="false">F6308*I6308</f>
        <v>36.5976765</v>
      </c>
    </row>
    <row r="6309" customFormat="false" ht="15" hidden="false" customHeight="false" outlineLevel="0" collapsed="false">
      <c r="A6309" s="28" t="n">
        <v>45843</v>
      </c>
      <c r="B6309" s="21" t="s">
        <v>131</v>
      </c>
      <c r="C6309" s="21" t="s">
        <v>138</v>
      </c>
      <c r="D6309" s="29" t="n">
        <v>85</v>
      </c>
      <c r="E6309" s="29" t="n">
        <f aca="false">D6309/10</f>
        <v>8.5</v>
      </c>
      <c r="F6309" s="29" t="n">
        <f aca="false">(E6309+Einstellungen!$B$20)*(1+Einstellungen!$B$10)</f>
        <v>32.31564</v>
      </c>
      <c r="G6309" s="21" t="str">
        <f aca="false">IF(F6309&lt;Einstellungen!$B$5,"ja","nein")</f>
        <v>nein</v>
      </c>
      <c r="H6309" s="21" t="s">
        <v>22</v>
      </c>
      <c r="I6309" s="29" t="n">
        <f aca="false">INDEX(Einstellungen!$B$27:$B$50,20)</f>
        <v>1.45</v>
      </c>
      <c r="J6309" s="29" t="n">
        <f aca="false">F6309*I6309</f>
        <v>46.857678</v>
      </c>
    </row>
    <row r="6310" customFormat="false" ht="15" hidden="false" customHeight="false" outlineLevel="0" collapsed="false">
      <c r="A6310" s="28" t="n">
        <v>45843</v>
      </c>
      <c r="B6310" s="21" t="s">
        <v>132</v>
      </c>
      <c r="C6310" s="21" t="s">
        <v>138</v>
      </c>
      <c r="D6310" s="29" t="n">
        <v>111.01</v>
      </c>
      <c r="E6310" s="29" t="n">
        <f aca="false">D6310/10</f>
        <v>11.101</v>
      </c>
      <c r="F6310" s="29" t="n">
        <f aca="false">(E6310+Einstellungen!$B$20)*(1+Einstellungen!$B$10)</f>
        <v>35.41083</v>
      </c>
      <c r="G6310" s="21" t="str">
        <f aca="false">IF(F6310&lt;Einstellungen!$B$5,"ja","nein")</f>
        <v>nein</v>
      </c>
      <c r="H6310" s="21" t="s">
        <v>22</v>
      </c>
      <c r="I6310" s="29" t="n">
        <f aca="false">INDEX(Einstellungen!$B$27:$B$50,21)</f>
        <v>1.4</v>
      </c>
      <c r="J6310" s="29" t="n">
        <f aca="false">F6310*I6310</f>
        <v>49.575162</v>
      </c>
    </row>
    <row r="6311" customFormat="false" ht="15" hidden="false" customHeight="false" outlineLevel="0" collapsed="false">
      <c r="A6311" s="28" t="n">
        <v>45843</v>
      </c>
      <c r="B6311" s="21" t="s">
        <v>133</v>
      </c>
      <c r="C6311" s="21" t="s">
        <v>138</v>
      </c>
      <c r="D6311" s="29" t="n">
        <v>122.96</v>
      </c>
      <c r="E6311" s="29" t="n">
        <f aca="false">D6311/10</f>
        <v>12.296</v>
      </c>
      <c r="F6311" s="29" t="n">
        <f aca="false">(E6311+Einstellungen!$B$20)*(1+Einstellungen!$B$10)</f>
        <v>36.83288</v>
      </c>
      <c r="G6311" s="21" t="str">
        <f aca="false">IF(F6311&lt;Einstellungen!$B$5,"ja","nein")</f>
        <v>nein</v>
      </c>
      <c r="H6311" s="21" t="s">
        <v>22</v>
      </c>
      <c r="I6311" s="29" t="n">
        <f aca="false">INDEX(Einstellungen!$B$27:$B$50,22)</f>
        <v>1.25</v>
      </c>
      <c r="J6311" s="29" t="n">
        <f aca="false">F6311*I6311</f>
        <v>46.0411</v>
      </c>
    </row>
    <row r="6312" customFormat="false" ht="15" hidden="false" customHeight="false" outlineLevel="0" collapsed="false">
      <c r="A6312" s="28" t="n">
        <v>45843</v>
      </c>
      <c r="B6312" s="21" t="s">
        <v>134</v>
      </c>
      <c r="C6312" s="21" t="s">
        <v>138</v>
      </c>
      <c r="D6312" s="29" t="n">
        <v>117.14</v>
      </c>
      <c r="E6312" s="29" t="n">
        <f aca="false">D6312/10</f>
        <v>11.714</v>
      </c>
      <c r="F6312" s="29" t="n">
        <f aca="false">(E6312+Einstellungen!$B$20)*(1+Einstellungen!$B$10)</f>
        <v>36.1403</v>
      </c>
      <c r="G6312" s="21" t="str">
        <f aca="false">IF(F6312&lt;Einstellungen!$B$5,"ja","nein")</f>
        <v>nein</v>
      </c>
      <c r="H6312" s="21" t="s">
        <v>22</v>
      </c>
      <c r="I6312" s="29" t="n">
        <f aca="false">INDEX(Einstellungen!$B$27:$B$50,23)</f>
        <v>1.05</v>
      </c>
      <c r="J6312" s="29" t="n">
        <f aca="false">F6312*I6312</f>
        <v>37.947315</v>
      </c>
    </row>
    <row r="6313" customFormat="false" ht="15" hidden="false" customHeight="false" outlineLevel="0" collapsed="false">
      <c r="A6313" s="28" t="n">
        <v>45843</v>
      </c>
      <c r="B6313" s="21" t="s">
        <v>135</v>
      </c>
      <c r="C6313" s="21" t="s">
        <v>138</v>
      </c>
      <c r="D6313" s="29" t="n">
        <v>108.21</v>
      </c>
      <c r="E6313" s="29" t="n">
        <f aca="false">D6313/10</f>
        <v>10.821</v>
      </c>
      <c r="F6313" s="29" t="n">
        <f aca="false">(E6313+Einstellungen!$B$20)*(1+Einstellungen!$B$10)</f>
        <v>35.07763</v>
      </c>
      <c r="G6313" s="21" t="str">
        <f aca="false">IF(F6313&lt;Einstellungen!$B$5,"ja","nein")</f>
        <v>nein</v>
      </c>
      <c r="H6313" s="21" t="s">
        <v>22</v>
      </c>
      <c r="I6313" s="29" t="n">
        <f aca="false">INDEX(Einstellungen!$B$27:$B$50,24)</f>
        <v>0.8</v>
      </c>
      <c r="J6313" s="29" t="n">
        <f aca="false">F6313*I6313</f>
        <v>28.062104</v>
      </c>
    </row>
    <row r="6314" customFormat="false" ht="15" hidden="false" customHeight="false" outlineLevel="0" collapsed="false">
      <c r="A6314" s="28" t="n">
        <v>45844</v>
      </c>
      <c r="B6314" s="21" t="s">
        <v>111</v>
      </c>
      <c r="C6314" s="21" t="s">
        <v>139</v>
      </c>
      <c r="D6314" s="29" t="n">
        <v>95.15</v>
      </c>
      <c r="E6314" s="29" t="n">
        <f aca="false">D6314/10</f>
        <v>9.515</v>
      </c>
      <c r="F6314" s="29" t="n">
        <f aca="false">(E6314+Einstellungen!$B$20)*(1+Einstellungen!$B$10)</f>
        <v>33.52349</v>
      </c>
      <c r="G6314" s="21" t="str">
        <f aca="false">IF(F6314&lt;Einstellungen!$B$5,"ja","nein")</f>
        <v>nein</v>
      </c>
      <c r="H6314" s="21" t="s">
        <v>22</v>
      </c>
      <c r="I6314" s="29" t="n">
        <f aca="false">INDEX(Einstellungen!$B$27:$B$50,1)</f>
        <v>0.6</v>
      </c>
      <c r="J6314" s="29" t="n">
        <f aca="false">F6314*I6314</f>
        <v>20.114094</v>
      </c>
    </row>
    <row r="6315" customFormat="false" ht="15" hidden="false" customHeight="false" outlineLevel="0" collapsed="false">
      <c r="A6315" s="28" t="n">
        <v>45844</v>
      </c>
      <c r="B6315" s="21" t="s">
        <v>113</v>
      </c>
      <c r="C6315" s="21" t="s">
        <v>139</v>
      </c>
      <c r="D6315" s="29" t="n">
        <v>89.5</v>
      </c>
      <c r="E6315" s="29" t="n">
        <f aca="false">D6315/10</f>
        <v>8.95</v>
      </c>
      <c r="F6315" s="29" t="n">
        <f aca="false">(E6315+Einstellungen!$B$20)*(1+Einstellungen!$B$10)</f>
        <v>32.85114</v>
      </c>
      <c r="G6315" s="21" t="str">
        <f aca="false">IF(F6315&lt;Einstellungen!$B$5,"ja","nein")</f>
        <v>nein</v>
      </c>
      <c r="H6315" s="21" t="s">
        <v>22</v>
      </c>
      <c r="I6315" s="29" t="n">
        <f aca="false">INDEX(Einstellungen!$B$27:$B$50,2)</f>
        <v>0.5</v>
      </c>
      <c r="J6315" s="29" t="n">
        <f aca="false">F6315*I6315</f>
        <v>16.42557</v>
      </c>
    </row>
    <row r="6316" customFormat="false" ht="15" hidden="false" customHeight="false" outlineLevel="0" collapsed="false">
      <c r="A6316" s="28" t="n">
        <v>45844</v>
      </c>
      <c r="B6316" s="21" t="s">
        <v>114</v>
      </c>
      <c r="C6316" s="21" t="s">
        <v>139</v>
      </c>
      <c r="D6316" s="29" t="n">
        <v>85.94</v>
      </c>
      <c r="E6316" s="29" t="n">
        <f aca="false">D6316/10</f>
        <v>8.594</v>
      </c>
      <c r="F6316" s="29" t="n">
        <f aca="false">(E6316+Einstellungen!$B$20)*(1+Einstellungen!$B$10)</f>
        <v>32.4275</v>
      </c>
      <c r="G6316" s="21" t="str">
        <f aca="false">IF(F6316&lt;Einstellungen!$B$5,"ja","nein")</f>
        <v>nein</v>
      </c>
      <c r="H6316" s="21" t="s">
        <v>22</v>
      </c>
      <c r="I6316" s="29" t="n">
        <f aca="false">INDEX(Einstellungen!$B$27:$B$50,3)</f>
        <v>0.45</v>
      </c>
      <c r="J6316" s="29" t="n">
        <f aca="false">F6316*I6316</f>
        <v>14.592375</v>
      </c>
    </row>
    <row r="6317" customFormat="false" ht="15" hidden="false" customHeight="false" outlineLevel="0" collapsed="false">
      <c r="A6317" s="28" t="n">
        <v>45844</v>
      </c>
      <c r="B6317" s="21" t="s">
        <v>115</v>
      </c>
      <c r="C6317" s="21" t="s">
        <v>139</v>
      </c>
      <c r="D6317" s="29" t="n">
        <v>83.95</v>
      </c>
      <c r="E6317" s="29" t="n">
        <f aca="false">D6317/10</f>
        <v>8.395</v>
      </c>
      <c r="F6317" s="29" t="n">
        <f aca="false">(E6317+Einstellungen!$B$20)*(1+Einstellungen!$B$10)</f>
        <v>32.19069</v>
      </c>
      <c r="G6317" s="21" t="str">
        <f aca="false">IF(F6317&lt;Einstellungen!$B$5,"ja","nein")</f>
        <v>nein</v>
      </c>
      <c r="H6317" s="21" t="s">
        <v>22</v>
      </c>
      <c r="I6317" s="29" t="n">
        <f aca="false">INDEX(Einstellungen!$B$27:$B$50,4)</f>
        <v>0.45</v>
      </c>
      <c r="J6317" s="29" t="n">
        <f aca="false">F6317*I6317</f>
        <v>14.4858105</v>
      </c>
    </row>
    <row r="6318" customFormat="false" ht="15" hidden="false" customHeight="false" outlineLevel="0" collapsed="false">
      <c r="A6318" s="28" t="n">
        <v>45844</v>
      </c>
      <c r="B6318" s="21" t="s">
        <v>116</v>
      </c>
      <c r="C6318" s="21" t="s">
        <v>139</v>
      </c>
      <c r="D6318" s="29" t="n">
        <v>82.6</v>
      </c>
      <c r="E6318" s="29" t="n">
        <f aca="false">D6318/10</f>
        <v>8.26</v>
      </c>
      <c r="F6318" s="29" t="n">
        <f aca="false">(E6318+Einstellungen!$B$20)*(1+Einstellungen!$B$10)</f>
        <v>32.03004</v>
      </c>
      <c r="G6318" s="21" t="str">
        <f aca="false">IF(F6318&lt;Einstellungen!$B$5,"ja","nein")</f>
        <v>nein</v>
      </c>
      <c r="H6318" s="21" t="s">
        <v>22</v>
      </c>
      <c r="I6318" s="29" t="n">
        <f aca="false">INDEX(Einstellungen!$B$27:$B$50,5)</f>
        <v>0.45</v>
      </c>
      <c r="J6318" s="29" t="n">
        <f aca="false">F6318*I6318</f>
        <v>14.413518</v>
      </c>
    </row>
    <row r="6319" customFormat="false" ht="15" hidden="false" customHeight="false" outlineLevel="0" collapsed="false">
      <c r="A6319" s="28" t="n">
        <v>45844</v>
      </c>
      <c r="B6319" s="21" t="s">
        <v>117</v>
      </c>
      <c r="C6319" s="21" t="s">
        <v>139</v>
      </c>
      <c r="D6319" s="29" t="n">
        <v>82</v>
      </c>
      <c r="E6319" s="29" t="n">
        <f aca="false">D6319/10</f>
        <v>8.2</v>
      </c>
      <c r="F6319" s="29" t="n">
        <f aca="false">(E6319+Einstellungen!$B$20)*(1+Einstellungen!$B$10)</f>
        <v>31.95864</v>
      </c>
      <c r="G6319" s="21" t="str">
        <f aca="false">IF(F6319&lt;Einstellungen!$B$5,"ja","nein")</f>
        <v>nein</v>
      </c>
      <c r="H6319" s="21" t="s">
        <v>22</v>
      </c>
      <c r="I6319" s="29" t="n">
        <f aca="false">INDEX(Einstellungen!$B$27:$B$50,6)</f>
        <v>0.5</v>
      </c>
      <c r="J6319" s="29" t="n">
        <f aca="false">F6319*I6319</f>
        <v>15.97932</v>
      </c>
    </row>
    <row r="6320" customFormat="false" ht="15" hidden="false" customHeight="false" outlineLevel="0" collapsed="false">
      <c r="A6320" s="28" t="n">
        <v>45844</v>
      </c>
      <c r="B6320" s="21" t="s">
        <v>118</v>
      </c>
      <c r="C6320" s="21" t="s">
        <v>139</v>
      </c>
      <c r="D6320" s="29" t="n">
        <v>78.46</v>
      </c>
      <c r="E6320" s="29" t="n">
        <f aca="false">D6320/10</f>
        <v>7.846</v>
      </c>
      <c r="F6320" s="29" t="n">
        <f aca="false">(E6320+Einstellungen!$B$20)*(1+Einstellungen!$B$10)</f>
        <v>31.53738</v>
      </c>
      <c r="G6320" s="21" t="str">
        <f aca="false">IF(F6320&lt;Einstellungen!$B$5,"ja","nein")</f>
        <v>nein</v>
      </c>
      <c r="H6320" s="21" t="s">
        <v>22</v>
      </c>
      <c r="I6320" s="29" t="n">
        <f aca="false">INDEX(Einstellungen!$B$27:$B$50,7)</f>
        <v>0.7</v>
      </c>
      <c r="J6320" s="29" t="n">
        <f aca="false">F6320*I6320</f>
        <v>22.076166</v>
      </c>
    </row>
    <row r="6321" customFormat="false" ht="15" hidden="false" customHeight="false" outlineLevel="0" collapsed="false">
      <c r="A6321" s="28" t="n">
        <v>45844</v>
      </c>
      <c r="B6321" s="21" t="s">
        <v>119</v>
      </c>
      <c r="C6321" s="21" t="s">
        <v>139</v>
      </c>
      <c r="D6321" s="29" t="n">
        <v>77.57</v>
      </c>
      <c r="E6321" s="29" t="n">
        <f aca="false">D6321/10</f>
        <v>7.757</v>
      </c>
      <c r="F6321" s="29" t="n">
        <f aca="false">(E6321+Einstellungen!$B$20)*(1+Einstellungen!$B$10)</f>
        <v>31.43147</v>
      </c>
      <c r="G6321" s="21" t="str">
        <f aca="false">IF(F6321&lt;Einstellungen!$B$5,"ja","nein")</f>
        <v>nein</v>
      </c>
      <c r="H6321" s="21" t="s">
        <v>22</v>
      </c>
      <c r="I6321" s="29" t="n">
        <f aca="false">INDEX(Einstellungen!$B$27:$B$50,8)</f>
        <v>0.95</v>
      </c>
      <c r="J6321" s="29" t="n">
        <f aca="false">F6321*I6321</f>
        <v>29.8598965</v>
      </c>
    </row>
    <row r="6322" customFormat="false" ht="15" hidden="false" customHeight="false" outlineLevel="0" collapsed="false">
      <c r="A6322" s="28" t="n">
        <v>45844</v>
      </c>
      <c r="B6322" s="21" t="s">
        <v>120</v>
      </c>
      <c r="C6322" s="21" t="s">
        <v>139</v>
      </c>
      <c r="D6322" s="29" t="n">
        <v>70.57</v>
      </c>
      <c r="E6322" s="29" t="n">
        <f aca="false">D6322/10</f>
        <v>7.057</v>
      </c>
      <c r="F6322" s="29" t="n">
        <f aca="false">(E6322+Einstellungen!$B$20)*(1+Einstellungen!$B$10)</f>
        <v>30.59847</v>
      </c>
      <c r="G6322" s="21" t="str">
        <f aca="false">IF(F6322&lt;Einstellungen!$B$5,"ja","nein")</f>
        <v>nein</v>
      </c>
      <c r="H6322" s="21" t="s">
        <v>22</v>
      </c>
      <c r="I6322" s="29" t="n">
        <f aca="false">INDEX(Einstellungen!$B$27:$B$50,9)</f>
        <v>1.05</v>
      </c>
      <c r="J6322" s="29" t="n">
        <f aca="false">F6322*I6322</f>
        <v>32.1283935</v>
      </c>
    </row>
    <row r="6323" customFormat="false" ht="15" hidden="false" customHeight="false" outlineLevel="0" collapsed="false">
      <c r="A6323" s="28" t="n">
        <v>45844</v>
      </c>
      <c r="B6323" s="21" t="s">
        <v>121</v>
      </c>
      <c r="C6323" s="21" t="s">
        <v>139</v>
      </c>
      <c r="D6323" s="29" t="n">
        <v>38.81</v>
      </c>
      <c r="E6323" s="29" t="n">
        <f aca="false">D6323/10</f>
        <v>3.881</v>
      </c>
      <c r="F6323" s="29" t="n">
        <f aca="false">(E6323+Einstellungen!$B$20)*(1+Einstellungen!$B$10)</f>
        <v>26.81903</v>
      </c>
      <c r="G6323" s="21" t="str">
        <f aca="false">IF(F6323&lt;Einstellungen!$B$5,"ja","nein")</f>
        <v>ja</v>
      </c>
      <c r="H6323" s="21" t="s">
        <v>22</v>
      </c>
      <c r="I6323" s="29" t="n">
        <f aca="false">INDEX(Einstellungen!$B$27:$B$50,10)</f>
        <v>1.05</v>
      </c>
      <c r="J6323" s="29" t="n">
        <f aca="false">F6323*I6323</f>
        <v>28.1599815</v>
      </c>
    </row>
    <row r="6324" customFormat="false" ht="15" hidden="false" customHeight="false" outlineLevel="0" collapsed="false">
      <c r="A6324" s="28" t="n">
        <v>45844</v>
      </c>
      <c r="B6324" s="21" t="s">
        <v>122</v>
      </c>
      <c r="C6324" s="21" t="s">
        <v>139</v>
      </c>
      <c r="D6324" s="29" t="n">
        <v>19.21</v>
      </c>
      <c r="E6324" s="29" t="n">
        <f aca="false">D6324/10</f>
        <v>1.921</v>
      </c>
      <c r="F6324" s="29" t="n">
        <f aca="false">(E6324+Einstellungen!$B$20)*(1+Einstellungen!$B$10)</f>
        <v>24.48663</v>
      </c>
      <c r="G6324" s="21" t="str">
        <f aca="false">IF(F6324&lt;Einstellungen!$B$5,"ja","nein")</f>
        <v>ja</v>
      </c>
      <c r="H6324" s="21" t="s">
        <v>22</v>
      </c>
      <c r="I6324" s="29" t="n">
        <f aca="false">INDEX(Einstellungen!$B$27:$B$50,11)</f>
        <v>1.05</v>
      </c>
      <c r="J6324" s="29" t="n">
        <f aca="false">F6324*I6324</f>
        <v>25.7109615</v>
      </c>
    </row>
    <row r="6325" customFormat="false" ht="15" hidden="false" customHeight="false" outlineLevel="0" collapsed="false">
      <c r="A6325" s="28" t="n">
        <v>45844</v>
      </c>
      <c r="B6325" s="21" t="s">
        <v>123</v>
      </c>
      <c r="C6325" s="21" t="s">
        <v>139</v>
      </c>
      <c r="D6325" s="29" t="n">
        <v>13.19</v>
      </c>
      <c r="E6325" s="29" t="n">
        <f aca="false">D6325/10</f>
        <v>1.319</v>
      </c>
      <c r="F6325" s="29" t="n">
        <f aca="false">(E6325+Einstellungen!$B$20)*(1+Einstellungen!$B$10)</f>
        <v>23.77025</v>
      </c>
      <c r="G6325" s="21" t="str">
        <f aca="false">IF(F6325&lt;Einstellungen!$B$5,"ja","nein")</f>
        <v>ja</v>
      </c>
      <c r="H6325" s="21" t="s">
        <v>22</v>
      </c>
      <c r="I6325" s="29" t="n">
        <f aca="false">INDEX(Einstellungen!$B$27:$B$50,12)</f>
        <v>1.1</v>
      </c>
      <c r="J6325" s="29" t="n">
        <f aca="false">F6325*I6325</f>
        <v>26.147275</v>
      </c>
    </row>
    <row r="6326" customFormat="false" ht="15" hidden="false" customHeight="false" outlineLevel="0" collapsed="false">
      <c r="A6326" s="28" t="n">
        <v>45844</v>
      </c>
      <c r="B6326" s="21" t="s">
        <v>124</v>
      </c>
      <c r="C6326" s="21" t="s">
        <v>139</v>
      </c>
      <c r="D6326" s="29" t="n">
        <v>10.26</v>
      </c>
      <c r="E6326" s="29" t="n">
        <f aca="false">D6326/10</f>
        <v>1.026</v>
      </c>
      <c r="F6326" s="29" t="n">
        <f aca="false">(E6326+Einstellungen!$B$20)*(1+Einstellungen!$B$10)</f>
        <v>23.42158</v>
      </c>
      <c r="G6326" s="21" t="str">
        <f aca="false">IF(F6326&lt;Einstellungen!$B$5,"ja","nein")</f>
        <v>ja</v>
      </c>
      <c r="H6326" s="21" t="s">
        <v>22</v>
      </c>
      <c r="I6326" s="29" t="n">
        <f aca="false">INDEX(Einstellungen!$B$27:$B$50,13)</f>
        <v>1.2</v>
      </c>
      <c r="J6326" s="29" t="n">
        <f aca="false">F6326*I6326</f>
        <v>28.105896</v>
      </c>
    </row>
    <row r="6327" customFormat="false" ht="15" hidden="false" customHeight="false" outlineLevel="0" collapsed="false">
      <c r="A6327" s="28" t="n">
        <v>45844</v>
      </c>
      <c r="B6327" s="21" t="s">
        <v>125</v>
      </c>
      <c r="C6327" s="21" t="s">
        <v>139</v>
      </c>
      <c r="D6327" s="29" t="n">
        <v>5.85</v>
      </c>
      <c r="E6327" s="29" t="n">
        <f aca="false">D6327/10</f>
        <v>0.585</v>
      </c>
      <c r="F6327" s="29" t="n">
        <f aca="false">(E6327+Einstellungen!$B$20)*(1+Einstellungen!$B$10)</f>
        <v>22.89679</v>
      </c>
      <c r="G6327" s="21" t="str">
        <f aca="false">IF(F6327&lt;Einstellungen!$B$5,"ja","nein")</f>
        <v>ja</v>
      </c>
      <c r="H6327" s="21" t="s">
        <v>22</v>
      </c>
      <c r="I6327" s="29" t="n">
        <f aca="false">INDEX(Einstellungen!$B$27:$B$50,14)</f>
        <v>1.15</v>
      </c>
      <c r="J6327" s="29" t="n">
        <f aca="false">F6327*I6327</f>
        <v>26.3313085</v>
      </c>
    </row>
    <row r="6328" customFormat="false" ht="15" hidden="false" customHeight="false" outlineLevel="0" collapsed="false">
      <c r="A6328" s="28" t="n">
        <v>45844</v>
      </c>
      <c r="B6328" s="21" t="s">
        <v>126</v>
      </c>
      <c r="C6328" s="21" t="s">
        <v>139</v>
      </c>
      <c r="D6328" s="29" t="n">
        <v>11.2</v>
      </c>
      <c r="E6328" s="29" t="n">
        <f aca="false">D6328/10</f>
        <v>1.12</v>
      </c>
      <c r="F6328" s="29" t="n">
        <f aca="false">(E6328+Einstellungen!$B$20)*(1+Einstellungen!$B$10)</f>
        <v>23.53344</v>
      </c>
      <c r="G6328" s="21" t="str">
        <f aca="false">IF(F6328&lt;Einstellungen!$B$5,"ja","nein")</f>
        <v>ja</v>
      </c>
      <c r="H6328" s="21" t="s">
        <v>22</v>
      </c>
      <c r="I6328" s="29" t="n">
        <f aca="false">INDEX(Einstellungen!$B$27:$B$50,15)</f>
        <v>1</v>
      </c>
      <c r="J6328" s="29" t="n">
        <f aca="false">F6328*I6328</f>
        <v>23.53344</v>
      </c>
    </row>
    <row r="6329" customFormat="false" ht="15" hidden="false" customHeight="false" outlineLevel="0" collapsed="false">
      <c r="A6329" s="28" t="n">
        <v>45844</v>
      </c>
      <c r="B6329" s="21" t="s">
        <v>127</v>
      </c>
      <c r="C6329" s="21" t="s">
        <v>139</v>
      </c>
      <c r="D6329" s="29" t="n">
        <v>50.57</v>
      </c>
      <c r="E6329" s="29" t="n">
        <f aca="false">D6329/10</f>
        <v>5.057</v>
      </c>
      <c r="F6329" s="29" t="n">
        <f aca="false">(E6329+Einstellungen!$B$20)*(1+Einstellungen!$B$10)</f>
        <v>28.21847</v>
      </c>
      <c r="G6329" s="21" t="str">
        <f aca="false">IF(F6329&lt;Einstellungen!$B$5,"ja","nein")</f>
        <v>ja</v>
      </c>
      <c r="H6329" s="21" t="s">
        <v>22</v>
      </c>
      <c r="I6329" s="29" t="n">
        <f aca="false">INDEX(Einstellungen!$B$27:$B$50,16)</f>
        <v>0.95</v>
      </c>
      <c r="J6329" s="29" t="n">
        <f aca="false">F6329*I6329</f>
        <v>26.8075465</v>
      </c>
    </row>
    <row r="6330" customFormat="false" ht="15" hidden="false" customHeight="false" outlineLevel="0" collapsed="false">
      <c r="A6330" s="28" t="n">
        <v>45844</v>
      </c>
      <c r="B6330" s="21" t="s">
        <v>128</v>
      </c>
      <c r="C6330" s="21" t="s">
        <v>139</v>
      </c>
      <c r="D6330" s="29" t="n">
        <v>70.77</v>
      </c>
      <c r="E6330" s="29" t="n">
        <f aca="false">D6330/10</f>
        <v>7.077</v>
      </c>
      <c r="F6330" s="29" t="n">
        <f aca="false">(E6330+Einstellungen!$B$20)*(1+Einstellungen!$B$10)</f>
        <v>30.62227</v>
      </c>
      <c r="G6330" s="21" t="str">
        <f aca="false">IF(F6330&lt;Einstellungen!$B$5,"ja","nein")</f>
        <v>nein</v>
      </c>
      <c r="H6330" s="21" t="s">
        <v>22</v>
      </c>
      <c r="I6330" s="29" t="n">
        <f aca="false">INDEX(Einstellungen!$B$27:$B$50,17)</f>
        <v>0.95</v>
      </c>
      <c r="J6330" s="29" t="n">
        <f aca="false">F6330*I6330</f>
        <v>29.0911565</v>
      </c>
    </row>
    <row r="6331" customFormat="false" ht="15" hidden="false" customHeight="false" outlineLevel="0" collapsed="false">
      <c r="A6331" s="28" t="n">
        <v>45844</v>
      </c>
      <c r="B6331" s="21" t="s">
        <v>129</v>
      </c>
      <c r="C6331" s="21" t="s">
        <v>139</v>
      </c>
      <c r="D6331" s="29" t="n">
        <v>100.29</v>
      </c>
      <c r="E6331" s="29" t="n">
        <f aca="false">D6331/10</f>
        <v>10.029</v>
      </c>
      <c r="F6331" s="29" t="n">
        <f aca="false">(E6331+Einstellungen!$B$20)*(1+Einstellungen!$B$10)</f>
        <v>34.13515</v>
      </c>
      <c r="G6331" s="21" t="str">
        <f aca="false">IF(F6331&lt;Einstellungen!$B$5,"ja","nein")</f>
        <v>nein</v>
      </c>
      <c r="H6331" s="21" t="s">
        <v>22</v>
      </c>
      <c r="I6331" s="29" t="n">
        <f aca="false">INDEX(Einstellungen!$B$27:$B$50,18)</f>
        <v>1.1</v>
      </c>
      <c r="J6331" s="29" t="n">
        <f aca="false">F6331*I6331</f>
        <v>37.548665</v>
      </c>
    </row>
    <row r="6332" customFormat="false" ht="15" hidden="false" customHeight="false" outlineLevel="0" collapsed="false">
      <c r="A6332" s="28" t="n">
        <v>45844</v>
      </c>
      <c r="B6332" s="21" t="s">
        <v>130</v>
      </c>
      <c r="C6332" s="21" t="s">
        <v>139</v>
      </c>
      <c r="D6332" s="29" t="n">
        <v>107.37</v>
      </c>
      <c r="E6332" s="29" t="n">
        <f aca="false">D6332/10</f>
        <v>10.737</v>
      </c>
      <c r="F6332" s="29" t="n">
        <f aca="false">(E6332+Einstellungen!$B$20)*(1+Einstellungen!$B$10)</f>
        <v>34.97767</v>
      </c>
      <c r="G6332" s="21" t="str">
        <f aca="false">IF(F6332&lt;Einstellungen!$B$5,"ja","nein")</f>
        <v>nein</v>
      </c>
      <c r="H6332" s="21" t="s">
        <v>22</v>
      </c>
      <c r="I6332" s="29" t="n">
        <f aca="false">INDEX(Einstellungen!$B$27:$B$50,19)</f>
        <v>1.35</v>
      </c>
      <c r="J6332" s="29" t="n">
        <f aca="false">F6332*I6332</f>
        <v>47.2198545</v>
      </c>
    </row>
    <row r="6333" customFormat="false" ht="15" hidden="false" customHeight="false" outlineLevel="0" collapsed="false">
      <c r="A6333" s="28" t="n">
        <v>45844</v>
      </c>
      <c r="B6333" s="21" t="s">
        <v>131</v>
      </c>
      <c r="C6333" s="21" t="s">
        <v>139</v>
      </c>
      <c r="D6333" s="29" t="n">
        <v>112.16</v>
      </c>
      <c r="E6333" s="29" t="n">
        <f aca="false">D6333/10</f>
        <v>11.216</v>
      </c>
      <c r="F6333" s="29" t="n">
        <f aca="false">(E6333+Einstellungen!$B$20)*(1+Einstellungen!$B$10)</f>
        <v>35.54768</v>
      </c>
      <c r="G6333" s="21" t="str">
        <f aca="false">IF(F6333&lt;Einstellungen!$B$5,"ja","nein")</f>
        <v>nein</v>
      </c>
      <c r="H6333" s="21" t="s">
        <v>22</v>
      </c>
      <c r="I6333" s="29" t="n">
        <f aca="false">INDEX(Einstellungen!$B$27:$B$50,20)</f>
        <v>1.45</v>
      </c>
      <c r="J6333" s="29" t="n">
        <f aca="false">F6333*I6333</f>
        <v>51.544136</v>
      </c>
    </row>
    <row r="6334" customFormat="false" ht="15" hidden="false" customHeight="false" outlineLevel="0" collapsed="false">
      <c r="A6334" s="28" t="n">
        <v>45844</v>
      </c>
      <c r="B6334" s="21" t="s">
        <v>132</v>
      </c>
      <c r="C6334" s="21" t="s">
        <v>139</v>
      </c>
      <c r="D6334" s="29" t="n">
        <v>120.32</v>
      </c>
      <c r="E6334" s="29" t="n">
        <f aca="false">D6334/10</f>
        <v>12.032</v>
      </c>
      <c r="F6334" s="29" t="n">
        <f aca="false">(E6334+Einstellungen!$B$20)*(1+Einstellungen!$B$10)</f>
        <v>36.51872</v>
      </c>
      <c r="G6334" s="21" t="str">
        <f aca="false">IF(F6334&lt;Einstellungen!$B$5,"ja","nein")</f>
        <v>nein</v>
      </c>
      <c r="H6334" s="21" t="s">
        <v>22</v>
      </c>
      <c r="I6334" s="29" t="n">
        <f aca="false">INDEX(Einstellungen!$B$27:$B$50,21)</f>
        <v>1.4</v>
      </c>
      <c r="J6334" s="29" t="n">
        <f aca="false">F6334*I6334</f>
        <v>51.126208</v>
      </c>
    </row>
    <row r="6335" customFormat="false" ht="15" hidden="false" customHeight="false" outlineLevel="0" collapsed="false">
      <c r="A6335" s="28" t="n">
        <v>45844</v>
      </c>
      <c r="B6335" s="21" t="s">
        <v>133</v>
      </c>
      <c r="C6335" s="21" t="s">
        <v>139</v>
      </c>
      <c r="D6335" s="29" t="n">
        <v>125.04</v>
      </c>
      <c r="E6335" s="29" t="n">
        <f aca="false">D6335/10</f>
        <v>12.504</v>
      </c>
      <c r="F6335" s="29" t="n">
        <f aca="false">(E6335+Einstellungen!$B$20)*(1+Einstellungen!$B$10)</f>
        <v>37.0804</v>
      </c>
      <c r="G6335" s="21" t="str">
        <f aca="false">IF(F6335&lt;Einstellungen!$B$5,"ja","nein")</f>
        <v>nein</v>
      </c>
      <c r="H6335" s="21" t="s">
        <v>22</v>
      </c>
      <c r="I6335" s="29" t="n">
        <f aca="false">INDEX(Einstellungen!$B$27:$B$50,22)</f>
        <v>1.25</v>
      </c>
      <c r="J6335" s="29" t="n">
        <f aca="false">F6335*I6335</f>
        <v>46.3505</v>
      </c>
    </row>
    <row r="6336" customFormat="false" ht="15" hidden="false" customHeight="false" outlineLevel="0" collapsed="false">
      <c r="A6336" s="28" t="n">
        <v>45844</v>
      </c>
      <c r="B6336" s="21" t="s">
        <v>134</v>
      </c>
      <c r="C6336" s="21" t="s">
        <v>139</v>
      </c>
      <c r="D6336" s="29" t="n">
        <v>122.21</v>
      </c>
      <c r="E6336" s="29" t="n">
        <f aca="false">D6336/10</f>
        <v>12.221</v>
      </c>
      <c r="F6336" s="29" t="n">
        <f aca="false">(E6336+Einstellungen!$B$20)*(1+Einstellungen!$B$10)</f>
        <v>36.74363</v>
      </c>
      <c r="G6336" s="21" t="str">
        <f aca="false">IF(F6336&lt;Einstellungen!$B$5,"ja","nein")</f>
        <v>nein</v>
      </c>
      <c r="H6336" s="21" t="s">
        <v>22</v>
      </c>
      <c r="I6336" s="29" t="n">
        <f aca="false">INDEX(Einstellungen!$B$27:$B$50,23)</f>
        <v>1.05</v>
      </c>
      <c r="J6336" s="29" t="n">
        <f aca="false">F6336*I6336</f>
        <v>38.5808115</v>
      </c>
    </row>
    <row r="6337" customFormat="false" ht="15" hidden="false" customHeight="false" outlineLevel="0" collapsed="false">
      <c r="A6337" s="28" t="n">
        <v>45844</v>
      </c>
      <c r="B6337" s="21" t="s">
        <v>135</v>
      </c>
      <c r="C6337" s="21" t="s">
        <v>139</v>
      </c>
      <c r="D6337" s="29" t="n">
        <v>110.78</v>
      </c>
      <c r="E6337" s="29" t="n">
        <f aca="false">D6337/10</f>
        <v>11.078</v>
      </c>
      <c r="F6337" s="29" t="n">
        <f aca="false">(E6337+Einstellungen!$B$20)*(1+Einstellungen!$B$10)</f>
        <v>35.38346</v>
      </c>
      <c r="G6337" s="21" t="str">
        <f aca="false">IF(F6337&lt;Einstellungen!$B$5,"ja","nein")</f>
        <v>nein</v>
      </c>
      <c r="H6337" s="21" t="s">
        <v>22</v>
      </c>
      <c r="I6337" s="29" t="n">
        <f aca="false">INDEX(Einstellungen!$B$27:$B$50,24)</f>
        <v>0.8</v>
      </c>
      <c r="J6337" s="29" t="n">
        <f aca="false">F6337*I6337</f>
        <v>28.306768</v>
      </c>
    </row>
    <row r="6338" customFormat="false" ht="15" hidden="false" customHeight="false" outlineLevel="0" collapsed="false">
      <c r="A6338" s="28" t="n">
        <v>45845</v>
      </c>
      <c r="B6338" s="21" t="s">
        <v>111</v>
      </c>
      <c r="C6338" s="21" t="s">
        <v>140</v>
      </c>
      <c r="D6338" s="29" t="n">
        <v>118.84</v>
      </c>
      <c r="E6338" s="29" t="n">
        <f aca="false">D6338/10</f>
        <v>11.884</v>
      </c>
      <c r="F6338" s="29" t="n">
        <f aca="false">(E6338+Einstellungen!$B$20)*(1+Einstellungen!$B$10)</f>
        <v>36.3426</v>
      </c>
      <c r="G6338" s="21" t="str">
        <f aca="false">IF(F6338&lt;Einstellungen!$B$5,"ja","nein")</f>
        <v>nein</v>
      </c>
      <c r="H6338" s="21" t="s">
        <v>22</v>
      </c>
      <c r="I6338" s="29" t="n">
        <f aca="false">INDEX(Einstellungen!$B$27:$B$50,1)</f>
        <v>0.6</v>
      </c>
      <c r="J6338" s="29" t="n">
        <f aca="false">F6338*I6338</f>
        <v>21.80556</v>
      </c>
    </row>
    <row r="6339" customFormat="false" ht="15" hidden="false" customHeight="false" outlineLevel="0" collapsed="false">
      <c r="A6339" s="28" t="n">
        <v>45845</v>
      </c>
      <c r="B6339" s="21" t="s">
        <v>113</v>
      </c>
      <c r="C6339" s="21" t="s">
        <v>140</v>
      </c>
      <c r="D6339" s="29" t="n">
        <v>107.42</v>
      </c>
      <c r="E6339" s="29" t="n">
        <f aca="false">D6339/10</f>
        <v>10.742</v>
      </c>
      <c r="F6339" s="29" t="n">
        <f aca="false">(E6339+Einstellungen!$B$20)*(1+Einstellungen!$B$10)</f>
        <v>34.98362</v>
      </c>
      <c r="G6339" s="21" t="str">
        <f aca="false">IF(F6339&lt;Einstellungen!$B$5,"ja","nein")</f>
        <v>nein</v>
      </c>
      <c r="H6339" s="21" t="s">
        <v>22</v>
      </c>
      <c r="I6339" s="29" t="n">
        <f aca="false">INDEX(Einstellungen!$B$27:$B$50,2)</f>
        <v>0.5</v>
      </c>
      <c r="J6339" s="29" t="n">
        <f aca="false">F6339*I6339</f>
        <v>17.49181</v>
      </c>
    </row>
    <row r="6340" customFormat="false" ht="15" hidden="false" customHeight="false" outlineLevel="0" collapsed="false">
      <c r="A6340" s="28" t="n">
        <v>45845</v>
      </c>
      <c r="B6340" s="21" t="s">
        <v>114</v>
      </c>
      <c r="C6340" s="21" t="s">
        <v>140</v>
      </c>
      <c r="D6340" s="29" t="n">
        <v>101.92</v>
      </c>
      <c r="E6340" s="29" t="n">
        <f aca="false">D6340/10</f>
        <v>10.192</v>
      </c>
      <c r="F6340" s="29" t="n">
        <f aca="false">(E6340+Einstellungen!$B$20)*(1+Einstellungen!$B$10)</f>
        <v>34.32912</v>
      </c>
      <c r="G6340" s="21" t="str">
        <f aca="false">IF(F6340&lt;Einstellungen!$B$5,"ja","nein")</f>
        <v>nein</v>
      </c>
      <c r="H6340" s="21" t="s">
        <v>22</v>
      </c>
      <c r="I6340" s="29" t="n">
        <f aca="false">INDEX(Einstellungen!$B$27:$B$50,3)</f>
        <v>0.45</v>
      </c>
      <c r="J6340" s="29" t="n">
        <f aca="false">F6340*I6340</f>
        <v>15.448104</v>
      </c>
    </row>
    <row r="6341" customFormat="false" ht="15" hidden="false" customHeight="false" outlineLevel="0" collapsed="false">
      <c r="A6341" s="28" t="n">
        <v>45845</v>
      </c>
      <c r="B6341" s="21" t="s">
        <v>115</v>
      </c>
      <c r="C6341" s="21" t="s">
        <v>140</v>
      </c>
      <c r="D6341" s="29" t="n">
        <v>99.12</v>
      </c>
      <c r="E6341" s="29" t="n">
        <f aca="false">D6341/10</f>
        <v>9.912</v>
      </c>
      <c r="F6341" s="29" t="n">
        <f aca="false">(E6341+Einstellungen!$B$20)*(1+Einstellungen!$B$10)</f>
        <v>33.99592</v>
      </c>
      <c r="G6341" s="21" t="str">
        <f aca="false">IF(F6341&lt;Einstellungen!$B$5,"ja","nein")</f>
        <v>nein</v>
      </c>
      <c r="H6341" s="21" t="s">
        <v>22</v>
      </c>
      <c r="I6341" s="29" t="n">
        <f aca="false">INDEX(Einstellungen!$B$27:$B$50,4)</f>
        <v>0.45</v>
      </c>
      <c r="J6341" s="29" t="n">
        <f aca="false">F6341*I6341</f>
        <v>15.298164</v>
      </c>
    </row>
    <row r="6342" customFormat="false" ht="15" hidden="false" customHeight="false" outlineLevel="0" collapsed="false">
      <c r="A6342" s="28" t="n">
        <v>45845</v>
      </c>
      <c r="B6342" s="21" t="s">
        <v>116</v>
      </c>
      <c r="C6342" s="21" t="s">
        <v>140</v>
      </c>
      <c r="D6342" s="29" t="n">
        <v>101</v>
      </c>
      <c r="E6342" s="29" t="n">
        <f aca="false">D6342/10</f>
        <v>10.1</v>
      </c>
      <c r="F6342" s="29" t="n">
        <f aca="false">(E6342+Einstellungen!$B$20)*(1+Einstellungen!$B$10)</f>
        <v>34.21964</v>
      </c>
      <c r="G6342" s="21" t="str">
        <f aca="false">IF(F6342&lt;Einstellungen!$B$5,"ja","nein")</f>
        <v>nein</v>
      </c>
      <c r="H6342" s="21" t="s">
        <v>22</v>
      </c>
      <c r="I6342" s="29" t="n">
        <f aca="false">INDEX(Einstellungen!$B$27:$B$50,5)</f>
        <v>0.45</v>
      </c>
      <c r="J6342" s="29" t="n">
        <f aca="false">F6342*I6342</f>
        <v>15.398838</v>
      </c>
    </row>
    <row r="6343" customFormat="false" ht="15" hidden="false" customHeight="false" outlineLevel="0" collapsed="false">
      <c r="A6343" s="28" t="n">
        <v>45845</v>
      </c>
      <c r="B6343" s="21" t="s">
        <v>117</v>
      </c>
      <c r="C6343" s="21" t="s">
        <v>140</v>
      </c>
      <c r="D6343" s="29" t="n">
        <v>108.22</v>
      </c>
      <c r="E6343" s="29" t="n">
        <f aca="false">D6343/10</f>
        <v>10.822</v>
      </c>
      <c r="F6343" s="29" t="n">
        <f aca="false">(E6343+Einstellungen!$B$20)*(1+Einstellungen!$B$10)</f>
        <v>35.07882</v>
      </c>
      <c r="G6343" s="21" t="str">
        <f aca="false">IF(F6343&lt;Einstellungen!$B$5,"ja","nein")</f>
        <v>nein</v>
      </c>
      <c r="H6343" s="21" t="s">
        <v>22</v>
      </c>
      <c r="I6343" s="29" t="n">
        <f aca="false">INDEX(Einstellungen!$B$27:$B$50,6)</f>
        <v>0.5</v>
      </c>
      <c r="J6343" s="29" t="n">
        <f aca="false">F6343*I6343</f>
        <v>17.53941</v>
      </c>
    </row>
    <row r="6344" customFormat="false" ht="15" hidden="false" customHeight="false" outlineLevel="0" collapsed="false">
      <c r="A6344" s="28" t="n">
        <v>45845</v>
      </c>
      <c r="B6344" s="21" t="s">
        <v>118</v>
      </c>
      <c r="C6344" s="21" t="s">
        <v>140</v>
      </c>
      <c r="D6344" s="29" t="n">
        <v>134.2</v>
      </c>
      <c r="E6344" s="29" t="n">
        <f aca="false">D6344/10</f>
        <v>13.42</v>
      </c>
      <c r="F6344" s="29" t="n">
        <f aca="false">(E6344+Einstellungen!$B$20)*(1+Einstellungen!$B$10)</f>
        <v>38.17044</v>
      </c>
      <c r="G6344" s="21" t="str">
        <f aca="false">IF(F6344&lt;Einstellungen!$B$5,"ja","nein")</f>
        <v>nein</v>
      </c>
      <c r="H6344" s="21" t="s">
        <v>22</v>
      </c>
      <c r="I6344" s="29" t="n">
        <f aca="false">INDEX(Einstellungen!$B$27:$B$50,7)</f>
        <v>0.7</v>
      </c>
      <c r="J6344" s="29" t="n">
        <f aca="false">F6344*I6344</f>
        <v>26.719308</v>
      </c>
    </row>
    <row r="6345" customFormat="false" ht="15" hidden="false" customHeight="false" outlineLevel="0" collapsed="false">
      <c r="A6345" s="28" t="n">
        <v>45845</v>
      </c>
      <c r="B6345" s="21" t="s">
        <v>119</v>
      </c>
      <c r="C6345" s="21" t="s">
        <v>140</v>
      </c>
      <c r="D6345" s="29" t="n">
        <v>143.67</v>
      </c>
      <c r="E6345" s="29" t="n">
        <f aca="false">D6345/10</f>
        <v>14.367</v>
      </c>
      <c r="F6345" s="29" t="n">
        <f aca="false">(E6345+Einstellungen!$B$20)*(1+Einstellungen!$B$10)</f>
        <v>39.29737</v>
      </c>
      <c r="G6345" s="21" t="str">
        <f aca="false">IF(F6345&lt;Einstellungen!$B$5,"ja","nein")</f>
        <v>nein</v>
      </c>
      <c r="H6345" s="21" t="s">
        <v>22</v>
      </c>
      <c r="I6345" s="29" t="n">
        <f aca="false">INDEX(Einstellungen!$B$27:$B$50,8)</f>
        <v>0.95</v>
      </c>
      <c r="J6345" s="29" t="n">
        <f aca="false">F6345*I6345</f>
        <v>37.3325015</v>
      </c>
    </row>
    <row r="6346" customFormat="false" ht="15" hidden="false" customHeight="false" outlineLevel="0" collapsed="false">
      <c r="A6346" s="28" t="n">
        <v>45845</v>
      </c>
      <c r="B6346" s="21" t="s">
        <v>120</v>
      </c>
      <c r="C6346" s="21" t="s">
        <v>140</v>
      </c>
      <c r="D6346" s="29" t="n">
        <v>152.29</v>
      </c>
      <c r="E6346" s="29" t="n">
        <f aca="false">D6346/10</f>
        <v>15.229</v>
      </c>
      <c r="F6346" s="29" t="n">
        <f aca="false">(E6346+Einstellungen!$B$20)*(1+Einstellungen!$B$10)</f>
        <v>40.32315</v>
      </c>
      <c r="G6346" s="21" t="str">
        <f aca="false">IF(F6346&lt;Einstellungen!$B$5,"ja","nein")</f>
        <v>nein</v>
      </c>
      <c r="H6346" s="21" t="s">
        <v>22</v>
      </c>
      <c r="I6346" s="29" t="n">
        <f aca="false">INDEX(Einstellungen!$B$27:$B$50,9)</f>
        <v>1.05</v>
      </c>
      <c r="J6346" s="29" t="n">
        <f aca="false">F6346*I6346</f>
        <v>42.3393075</v>
      </c>
    </row>
    <row r="6347" customFormat="false" ht="15" hidden="false" customHeight="false" outlineLevel="0" collapsed="false">
      <c r="A6347" s="28" t="n">
        <v>45845</v>
      </c>
      <c r="B6347" s="21" t="s">
        <v>121</v>
      </c>
      <c r="C6347" s="21" t="s">
        <v>140</v>
      </c>
      <c r="D6347" s="29" t="n">
        <v>131.99</v>
      </c>
      <c r="E6347" s="29" t="n">
        <f aca="false">D6347/10</f>
        <v>13.199</v>
      </c>
      <c r="F6347" s="29" t="n">
        <f aca="false">(E6347+Einstellungen!$B$20)*(1+Einstellungen!$B$10)</f>
        <v>37.90745</v>
      </c>
      <c r="G6347" s="21" t="str">
        <f aca="false">IF(F6347&lt;Einstellungen!$B$5,"ja","nein")</f>
        <v>nein</v>
      </c>
      <c r="H6347" s="21" t="s">
        <v>22</v>
      </c>
      <c r="I6347" s="29" t="n">
        <f aca="false">INDEX(Einstellungen!$B$27:$B$50,10)</f>
        <v>1.05</v>
      </c>
      <c r="J6347" s="29" t="n">
        <f aca="false">F6347*I6347</f>
        <v>39.8028225</v>
      </c>
    </row>
    <row r="6348" customFormat="false" ht="15" hidden="false" customHeight="false" outlineLevel="0" collapsed="false">
      <c r="A6348" s="28" t="n">
        <v>45845</v>
      </c>
      <c r="B6348" s="21" t="s">
        <v>122</v>
      </c>
      <c r="C6348" s="21" t="s">
        <v>140</v>
      </c>
      <c r="D6348" s="29" t="n">
        <v>108.64</v>
      </c>
      <c r="E6348" s="29" t="n">
        <f aca="false">D6348/10</f>
        <v>10.864</v>
      </c>
      <c r="F6348" s="29" t="n">
        <f aca="false">(E6348+Einstellungen!$B$20)*(1+Einstellungen!$B$10)</f>
        <v>35.1288</v>
      </c>
      <c r="G6348" s="21" t="str">
        <f aca="false">IF(F6348&lt;Einstellungen!$B$5,"ja","nein")</f>
        <v>nein</v>
      </c>
      <c r="H6348" s="21" t="s">
        <v>22</v>
      </c>
      <c r="I6348" s="29" t="n">
        <f aca="false">INDEX(Einstellungen!$B$27:$B$50,11)</f>
        <v>1.05</v>
      </c>
      <c r="J6348" s="29" t="n">
        <f aca="false">F6348*I6348</f>
        <v>36.88524</v>
      </c>
    </row>
    <row r="6349" customFormat="false" ht="15" hidden="false" customHeight="false" outlineLevel="0" collapsed="false">
      <c r="A6349" s="28" t="n">
        <v>45845</v>
      </c>
      <c r="B6349" s="21" t="s">
        <v>123</v>
      </c>
      <c r="C6349" s="21" t="s">
        <v>140</v>
      </c>
      <c r="D6349" s="29" t="n">
        <v>108.98</v>
      </c>
      <c r="E6349" s="29" t="n">
        <f aca="false">D6349/10</f>
        <v>10.898</v>
      </c>
      <c r="F6349" s="29" t="n">
        <f aca="false">(E6349+Einstellungen!$B$20)*(1+Einstellungen!$B$10)</f>
        <v>35.16926</v>
      </c>
      <c r="G6349" s="21" t="str">
        <f aca="false">IF(F6349&lt;Einstellungen!$B$5,"ja","nein")</f>
        <v>nein</v>
      </c>
      <c r="H6349" s="21" t="s">
        <v>22</v>
      </c>
      <c r="I6349" s="29" t="n">
        <f aca="false">INDEX(Einstellungen!$B$27:$B$50,12)</f>
        <v>1.1</v>
      </c>
      <c r="J6349" s="29" t="n">
        <f aca="false">F6349*I6349</f>
        <v>38.686186</v>
      </c>
    </row>
    <row r="6350" customFormat="false" ht="15" hidden="false" customHeight="false" outlineLevel="0" collapsed="false">
      <c r="A6350" s="28" t="n">
        <v>45845</v>
      </c>
      <c r="B6350" s="21" t="s">
        <v>124</v>
      </c>
      <c r="C6350" s="21" t="s">
        <v>140</v>
      </c>
      <c r="D6350" s="29" t="n">
        <v>90.24</v>
      </c>
      <c r="E6350" s="29" t="n">
        <f aca="false">D6350/10</f>
        <v>9.024</v>
      </c>
      <c r="F6350" s="29" t="n">
        <f aca="false">(E6350+Einstellungen!$B$20)*(1+Einstellungen!$B$10)</f>
        <v>32.9392</v>
      </c>
      <c r="G6350" s="21" t="str">
        <f aca="false">IF(F6350&lt;Einstellungen!$B$5,"ja","nein")</f>
        <v>nein</v>
      </c>
      <c r="H6350" s="21" t="s">
        <v>22</v>
      </c>
      <c r="I6350" s="29" t="n">
        <f aca="false">INDEX(Einstellungen!$B$27:$B$50,13)</f>
        <v>1.2</v>
      </c>
      <c r="J6350" s="29" t="n">
        <f aca="false">F6350*I6350</f>
        <v>39.52704</v>
      </c>
    </row>
    <row r="6351" customFormat="false" ht="15" hidden="false" customHeight="false" outlineLevel="0" collapsed="false">
      <c r="A6351" s="28" t="n">
        <v>45845</v>
      </c>
      <c r="B6351" s="21" t="s">
        <v>125</v>
      </c>
      <c r="C6351" s="21" t="s">
        <v>140</v>
      </c>
      <c r="D6351" s="29" t="n">
        <v>71</v>
      </c>
      <c r="E6351" s="29" t="n">
        <f aca="false">D6351/10</f>
        <v>7.1</v>
      </c>
      <c r="F6351" s="29" t="n">
        <f aca="false">(E6351+Einstellungen!$B$20)*(1+Einstellungen!$B$10)</f>
        <v>30.64964</v>
      </c>
      <c r="G6351" s="21" t="str">
        <f aca="false">IF(F6351&lt;Einstellungen!$B$5,"ja","nein")</f>
        <v>nein</v>
      </c>
      <c r="H6351" s="21" t="s">
        <v>22</v>
      </c>
      <c r="I6351" s="29" t="n">
        <f aca="false">INDEX(Einstellungen!$B$27:$B$50,14)</f>
        <v>1.15</v>
      </c>
      <c r="J6351" s="29" t="n">
        <f aca="false">F6351*I6351</f>
        <v>35.247086</v>
      </c>
    </row>
    <row r="6352" customFormat="false" ht="15" hidden="false" customHeight="false" outlineLevel="0" collapsed="false">
      <c r="A6352" s="28" t="n">
        <v>45845</v>
      </c>
      <c r="B6352" s="21" t="s">
        <v>126</v>
      </c>
      <c r="C6352" s="21" t="s">
        <v>140</v>
      </c>
      <c r="D6352" s="29" t="n">
        <v>53.02</v>
      </c>
      <c r="E6352" s="29" t="n">
        <f aca="false">D6352/10</f>
        <v>5.302</v>
      </c>
      <c r="F6352" s="29" t="n">
        <f aca="false">(E6352+Einstellungen!$B$20)*(1+Einstellungen!$B$10)</f>
        <v>28.51002</v>
      </c>
      <c r="G6352" s="21" t="str">
        <f aca="false">IF(F6352&lt;Einstellungen!$B$5,"ja","nein")</f>
        <v>ja</v>
      </c>
      <c r="H6352" s="21" t="s">
        <v>22</v>
      </c>
      <c r="I6352" s="29" t="n">
        <f aca="false">INDEX(Einstellungen!$B$27:$B$50,15)</f>
        <v>1</v>
      </c>
      <c r="J6352" s="29" t="n">
        <f aca="false">F6352*I6352</f>
        <v>28.51002</v>
      </c>
    </row>
    <row r="6353" customFormat="false" ht="15" hidden="false" customHeight="false" outlineLevel="0" collapsed="false">
      <c r="A6353" s="28" t="n">
        <v>45845</v>
      </c>
      <c r="B6353" s="21" t="s">
        <v>127</v>
      </c>
      <c r="C6353" s="21" t="s">
        <v>140</v>
      </c>
      <c r="D6353" s="29" t="n">
        <v>50.67</v>
      </c>
      <c r="E6353" s="29" t="n">
        <f aca="false">D6353/10</f>
        <v>5.067</v>
      </c>
      <c r="F6353" s="29" t="n">
        <f aca="false">(E6353+Einstellungen!$B$20)*(1+Einstellungen!$B$10)</f>
        <v>28.23037</v>
      </c>
      <c r="G6353" s="21" t="str">
        <f aca="false">IF(F6353&lt;Einstellungen!$B$5,"ja","nein")</f>
        <v>ja</v>
      </c>
      <c r="H6353" s="21" t="s">
        <v>22</v>
      </c>
      <c r="I6353" s="29" t="n">
        <f aca="false">INDEX(Einstellungen!$B$27:$B$50,16)</f>
        <v>0.95</v>
      </c>
      <c r="J6353" s="29" t="n">
        <f aca="false">F6353*I6353</f>
        <v>26.8188515</v>
      </c>
    </row>
    <row r="6354" customFormat="false" ht="15" hidden="false" customHeight="false" outlineLevel="0" collapsed="false">
      <c r="A6354" s="28" t="n">
        <v>45845</v>
      </c>
      <c r="B6354" s="21" t="s">
        <v>128</v>
      </c>
      <c r="C6354" s="21" t="s">
        <v>140</v>
      </c>
      <c r="D6354" s="29" t="n">
        <v>52.51</v>
      </c>
      <c r="E6354" s="29" t="n">
        <f aca="false">D6354/10</f>
        <v>5.251</v>
      </c>
      <c r="F6354" s="29" t="n">
        <f aca="false">(E6354+Einstellungen!$B$20)*(1+Einstellungen!$B$10)</f>
        <v>28.44933</v>
      </c>
      <c r="G6354" s="21" t="str">
        <f aca="false">IF(F6354&lt;Einstellungen!$B$5,"ja","nein")</f>
        <v>ja</v>
      </c>
      <c r="H6354" s="21" t="s">
        <v>22</v>
      </c>
      <c r="I6354" s="29" t="n">
        <f aca="false">INDEX(Einstellungen!$B$27:$B$50,17)</f>
        <v>0.95</v>
      </c>
      <c r="J6354" s="29" t="n">
        <f aca="false">F6354*I6354</f>
        <v>27.0268635</v>
      </c>
    </row>
    <row r="6355" customFormat="false" ht="15" hidden="false" customHeight="false" outlineLevel="0" collapsed="false">
      <c r="A6355" s="28" t="n">
        <v>45845</v>
      </c>
      <c r="B6355" s="21" t="s">
        <v>129</v>
      </c>
      <c r="C6355" s="21" t="s">
        <v>140</v>
      </c>
      <c r="D6355" s="29" t="n">
        <v>72.3</v>
      </c>
      <c r="E6355" s="29" t="n">
        <f aca="false">D6355/10</f>
        <v>7.23</v>
      </c>
      <c r="F6355" s="29" t="n">
        <f aca="false">(E6355+Einstellungen!$B$20)*(1+Einstellungen!$B$10)</f>
        <v>30.80434</v>
      </c>
      <c r="G6355" s="21" t="str">
        <f aca="false">IF(F6355&lt;Einstellungen!$B$5,"ja","nein")</f>
        <v>nein</v>
      </c>
      <c r="H6355" s="21" t="s">
        <v>22</v>
      </c>
      <c r="I6355" s="29" t="n">
        <f aca="false">INDEX(Einstellungen!$B$27:$B$50,18)</f>
        <v>1.1</v>
      </c>
      <c r="J6355" s="29" t="n">
        <f aca="false">F6355*I6355</f>
        <v>33.884774</v>
      </c>
    </row>
    <row r="6356" customFormat="false" ht="15" hidden="false" customHeight="false" outlineLevel="0" collapsed="false">
      <c r="A6356" s="28" t="n">
        <v>45845</v>
      </c>
      <c r="B6356" s="21" t="s">
        <v>130</v>
      </c>
      <c r="C6356" s="21" t="s">
        <v>140</v>
      </c>
      <c r="D6356" s="29" t="n">
        <v>87.95</v>
      </c>
      <c r="E6356" s="29" t="n">
        <f aca="false">D6356/10</f>
        <v>8.795</v>
      </c>
      <c r="F6356" s="29" t="n">
        <f aca="false">(E6356+Einstellungen!$B$20)*(1+Einstellungen!$B$10)</f>
        <v>32.66669</v>
      </c>
      <c r="G6356" s="21" t="str">
        <f aca="false">IF(F6356&lt;Einstellungen!$B$5,"ja","nein")</f>
        <v>nein</v>
      </c>
      <c r="H6356" s="21" t="s">
        <v>22</v>
      </c>
      <c r="I6356" s="29" t="n">
        <f aca="false">INDEX(Einstellungen!$B$27:$B$50,19)</f>
        <v>1.35</v>
      </c>
      <c r="J6356" s="29" t="n">
        <f aca="false">F6356*I6356</f>
        <v>44.1000315</v>
      </c>
    </row>
    <row r="6357" customFormat="false" ht="15" hidden="false" customHeight="false" outlineLevel="0" collapsed="false">
      <c r="A6357" s="28" t="n">
        <v>45845</v>
      </c>
      <c r="B6357" s="21" t="s">
        <v>131</v>
      </c>
      <c r="C6357" s="21" t="s">
        <v>140</v>
      </c>
      <c r="D6357" s="29" t="n">
        <v>92.27</v>
      </c>
      <c r="E6357" s="29" t="n">
        <f aca="false">D6357/10</f>
        <v>9.227</v>
      </c>
      <c r="F6357" s="29" t="n">
        <f aca="false">(E6357+Einstellungen!$B$20)*(1+Einstellungen!$B$10)</f>
        <v>33.18077</v>
      </c>
      <c r="G6357" s="21" t="str">
        <f aca="false">IF(F6357&lt;Einstellungen!$B$5,"ja","nein")</f>
        <v>nein</v>
      </c>
      <c r="H6357" s="21" t="s">
        <v>22</v>
      </c>
      <c r="I6357" s="29" t="n">
        <f aca="false">INDEX(Einstellungen!$B$27:$B$50,20)</f>
        <v>1.45</v>
      </c>
      <c r="J6357" s="29" t="n">
        <f aca="false">F6357*I6357</f>
        <v>48.1121165</v>
      </c>
    </row>
    <row r="6358" customFormat="false" ht="15" hidden="false" customHeight="false" outlineLevel="0" collapsed="false">
      <c r="A6358" s="28" t="n">
        <v>45845</v>
      </c>
      <c r="B6358" s="21" t="s">
        <v>132</v>
      </c>
      <c r="C6358" s="21" t="s">
        <v>140</v>
      </c>
      <c r="D6358" s="29" t="n">
        <v>97.28</v>
      </c>
      <c r="E6358" s="29" t="n">
        <f aca="false">D6358/10</f>
        <v>9.728</v>
      </c>
      <c r="F6358" s="29" t="n">
        <f aca="false">(E6358+Einstellungen!$B$20)*(1+Einstellungen!$B$10)</f>
        <v>33.77696</v>
      </c>
      <c r="G6358" s="21" t="str">
        <f aca="false">IF(F6358&lt;Einstellungen!$B$5,"ja","nein")</f>
        <v>nein</v>
      </c>
      <c r="H6358" s="21" t="s">
        <v>22</v>
      </c>
      <c r="I6358" s="29" t="n">
        <f aca="false">INDEX(Einstellungen!$B$27:$B$50,21)</f>
        <v>1.4</v>
      </c>
      <c r="J6358" s="29" t="n">
        <f aca="false">F6358*I6358</f>
        <v>47.287744</v>
      </c>
    </row>
    <row r="6359" customFormat="false" ht="15" hidden="false" customHeight="false" outlineLevel="0" collapsed="false">
      <c r="A6359" s="28" t="n">
        <v>45845</v>
      </c>
      <c r="B6359" s="21" t="s">
        <v>133</v>
      </c>
      <c r="C6359" s="21" t="s">
        <v>140</v>
      </c>
      <c r="D6359" s="29" t="n">
        <v>109.92</v>
      </c>
      <c r="E6359" s="29" t="n">
        <f aca="false">D6359/10</f>
        <v>10.992</v>
      </c>
      <c r="F6359" s="29" t="n">
        <f aca="false">(E6359+Einstellungen!$B$20)*(1+Einstellungen!$B$10)</f>
        <v>35.28112</v>
      </c>
      <c r="G6359" s="21" t="str">
        <f aca="false">IF(F6359&lt;Einstellungen!$B$5,"ja","nein")</f>
        <v>nein</v>
      </c>
      <c r="H6359" s="21" t="s">
        <v>22</v>
      </c>
      <c r="I6359" s="29" t="n">
        <f aca="false">INDEX(Einstellungen!$B$27:$B$50,22)</f>
        <v>1.25</v>
      </c>
      <c r="J6359" s="29" t="n">
        <f aca="false">F6359*I6359</f>
        <v>44.1014</v>
      </c>
    </row>
    <row r="6360" customFormat="false" ht="15" hidden="false" customHeight="false" outlineLevel="0" collapsed="false">
      <c r="A6360" s="28" t="n">
        <v>45845</v>
      </c>
      <c r="B6360" s="21" t="s">
        <v>134</v>
      </c>
      <c r="C6360" s="21" t="s">
        <v>140</v>
      </c>
      <c r="D6360" s="29" t="n">
        <v>110.09</v>
      </c>
      <c r="E6360" s="29" t="n">
        <f aca="false">D6360/10</f>
        <v>11.009</v>
      </c>
      <c r="F6360" s="29" t="n">
        <f aca="false">(E6360+Einstellungen!$B$20)*(1+Einstellungen!$B$10)</f>
        <v>35.30135</v>
      </c>
      <c r="G6360" s="21" t="str">
        <f aca="false">IF(F6360&lt;Einstellungen!$B$5,"ja","nein")</f>
        <v>nein</v>
      </c>
      <c r="H6360" s="21" t="s">
        <v>22</v>
      </c>
      <c r="I6360" s="29" t="n">
        <f aca="false">INDEX(Einstellungen!$B$27:$B$50,23)</f>
        <v>1.05</v>
      </c>
      <c r="J6360" s="29" t="n">
        <f aca="false">F6360*I6360</f>
        <v>37.0664175</v>
      </c>
    </row>
    <row r="6361" customFormat="false" ht="15" hidden="false" customHeight="false" outlineLevel="0" collapsed="false">
      <c r="A6361" s="28" t="n">
        <v>45845</v>
      </c>
      <c r="B6361" s="21" t="s">
        <v>135</v>
      </c>
      <c r="C6361" s="21" t="s">
        <v>140</v>
      </c>
      <c r="D6361" s="29" t="n">
        <v>95.82</v>
      </c>
      <c r="E6361" s="29" t="n">
        <f aca="false">D6361/10</f>
        <v>9.582</v>
      </c>
      <c r="F6361" s="29" t="n">
        <f aca="false">(E6361+Einstellungen!$B$20)*(1+Einstellungen!$B$10)</f>
        <v>33.60322</v>
      </c>
      <c r="G6361" s="21" t="str">
        <f aca="false">IF(F6361&lt;Einstellungen!$B$5,"ja","nein")</f>
        <v>nein</v>
      </c>
      <c r="H6361" s="21" t="s">
        <v>22</v>
      </c>
      <c r="I6361" s="29" t="n">
        <f aca="false">INDEX(Einstellungen!$B$27:$B$50,24)</f>
        <v>0.8</v>
      </c>
      <c r="J6361" s="29" t="n">
        <f aca="false">F6361*I6361</f>
        <v>26.882576</v>
      </c>
    </row>
    <row r="6362" customFormat="false" ht="15" hidden="false" customHeight="false" outlineLevel="0" collapsed="false">
      <c r="A6362" s="28" t="n">
        <v>45846</v>
      </c>
      <c r="B6362" s="21" t="s">
        <v>111</v>
      </c>
      <c r="C6362" s="21" t="s">
        <v>141</v>
      </c>
      <c r="D6362" s="29" t="n">
        <v>103.83</v>
      </c>
      <c r="E6362" s="29" t="n">
        <f aca="false">D6362/10</f>
        <v>10.383</v>
      </c>
      <c r="F6362" s="29" t="n">
        <f aca="false">(E6362+Einstellungen!$B$20)*(1+Einstellungen!$B$10)</f>
        <v>34.55641</v>
      </c>
      <c r="G6362" s="21" t="str">
        <f aca="false">IF(F6362&lt;Einstellungen!$B$5,"ja","nein")</f>
        <v>nein</v>
      </c>
      <c r="H6362" s="21" t="s">
        <v>22</v>
      </c>
      <c r="I6362" s="29" t="n">
        <f aca="false">INDEX(Einstellungen!$B$27:$B$50,1)</f>
        <v>0.6</v>
      </c>
      <c r="J6362" s="29" t="n">
        <f aca="false">F6362*I6362</f>
        <v>20.733846</v>
      </c>
    </row>
    <row r="6363" customFormat="false" ht="15" hidden="false" customHeight="false" outlineLevel="0" collapsed="false">
      <c r="A6363" s="28" t="n">
        <v>45846</v>
      </c>
      <c r="B6363" s="21" t="s">
        <v>113</v>
      </c>
      <c r="C6363" s="21" t="s">
        <v>141</v>
      </c>
      <c r="D6363" s="29" t="n">
        <v>92.9</v>
      </c>
      <c r="E6363" s="29" t="n">
        <f aca="false">D6363/10</f>
        <v>9.29</v>
      </c>
      <c r="F6363" s="29" t="n">
        <f aca="false">(E6363+Einstellungen!$B$20)*(1+Einstellungen!$B$10)</f>
        <v>33.25574</v>
      </c>
      <c r="G6363" s="21" t="str">
        <f aca="false">IF(F6363&lt;Einstellungen!$B$5,"ja","nein")</f>
        <v>nein</v>
      </c>
      <c r="H6363" s="21" t="s">
        <v>22</v>
      </c>
      <c r="I6363" s="29" t="n">
        <f aca="false">INDEX(Einstellungen!$B$27:$B$50,2)</f>
        <v>0.5</v>
      </c>
      <c r="J6363" s="29" t="n">
        <f aca="false">F6363*I6363</f>
        <v>16.62787</v>
      </c>
    </row>
    <row r="6364" customFormat="false" ht="15" hidden="false" customHeight="false" outlineLevel="0" collapsed="false">
      <c r="A6364" s="28" t="n">
        <v>45846</v>
      </c>
      <c r="B6364" s="21" t="s">
        <v>114</v>
      </c>
      <c r="C6364" s="21" t="s">
        <v>141</v>
      </c>
      <c r="D6364" s="29" t="n">
        <v>86.13</v>
      </c>
      <c r="E6364" s="29" t="n">
        <f aca="false">D6364/10</f>
        <v>8.613</v>
      </c>
      <c r="F6364" s="29" t="n">
        <f aca="false">(E6364+Einstellungen!$B$20)*(1+Einstellungen!$B$10)</f>
        <v>32.45011</v>
      </c>
      <c r="G6364" s="21" t="str">
        <f aca="false">IF(F6364&lt;Einstellungen!$B$5,"ja","nein")</f>
        <v>nein</v>
      </c>
      <c r="H6364" s="21" t="s">
        <v>22</v>
      </c>
      <c r="I6364" s="29" t="n">
        <f aca="false">INDEX(Einstellungen!$B$27:$B$50,3)</f>
        <v>0.45</v>
      </c>
      <c r="J6364" s="29" t="n">
        <f aca="false">F6364*I6364</f>
        <v>14.6025495</v>
      </c>
    </row>
    <row r="6365" customFormat="false" ht="15" hidden="false" customHeight="false" outlineLevel="0" collapsed="false">
      <c r="A6365" s="28" t="n">
        <v>45846</v>
      </c>
      <c r="B6365" s="21" t="s">
        <v>115</v>
      </c>
      <c r="C6365" s="21" t="s">
        <v>141</v>
      </c>
      <c r="D6365" s="29" t="n">
        <v>84.78</v>
      </c>
      <c r="E6365" s="29" t="n">
        <f aca="false">D6365/10</f>
        <v>8.478</v>
      </c>
      <c r="F6365" s="29" t="n">
        <f aca="false">(E6365+Einstellungen!$B$20)*(1+Einstellungen!$B$10)</f>
        <v>32.28946</v>
      </c>
      <c r="G6365" s="21" t="str">
        <f aca="false">IF(F6365&lt;Einstellungen!$B$5,"ja","nein")</f>
        <v>nein</v>
      </c>
      <c r="H6365" s="21" t="s">
        <v>22</v>
      </c>
      <c r="I6365" s="29" t="n">
        <f aca="false">INDEX(Einstellungen!$B$27:$B$50,4)</f>
        <v>0.45</v>
      </c>
      <c r="J6365" s="29" t="n">
        <f aca="false">F6365*I6365</f>
        <v>14.530257</v>
      </c>
    </row>
    <row r="6366" customFormat="false" ht="15" hidden="false" customHeight="false" outlineLevel="0" collapsed="false">
      <c r="A6366" s="28" t="n">
        <v>45846</v>
      </c>
      <c r="B6366" s="21" t="s">
        <v>116</v>
      </c>
      <c r="C6366" s="21" t="s">
        <v>141</v>
      </c>
      <c r="D6366" s="29" t="n">
        <v>85.37</v>
      </c>
      <c r="E6366" s="29" t="n">
        <f aca="false">D6366/10</f>
        <v>8.537</v>
      </c>
      <c r="F6366" s="29" t="n">
        <f aca="false">(E6366+Einstellungen!$B$20)*(1+Einstellungen!$B$10)</f>
        <v>32.35967</v>
      </c>
      <c r="G6366" s="21" t="str">
        <f aca="false">IF(F6366&lt;Einstellungen!$B$5,"ja","nein")</f>
        <v>nein</v>
      </c>
      <c r="H6366" s="21" t="s">
        <v>22</v>
      </c>
      <c r="I6366" s="29" t="n">
        <f aca="false">INDEX(Einstellungen!$B$27:$B$50,5)</f>
        <v>0.45</v>
      </c>
      <c r="J6366" s="29" t="n">
        <f aca="false">F6366*I6366</f>
        <v>14.5618515</v>
      </c>
    </row>
    <row r="6367" customFormat="false" ht="15" hidden="false" customHeight="false" outlineLevel="0" collapsed="false">
      <c r="A6367" s="28" t="n">
        <v>45846</v>
      </c>
      <c r="B6367" s="21" t="s">
        <v>117</v>
      </c>
      <c r="C6367" s="21" t="s">
        <v>141</v>
      </c>
      <c r="D6367" s="29" t="n">
        <v>91.14</v>
      </c>
      <c r="E6367" s="29" t="n">
        <f aca="false">D6367/10</f>
        <v>9.114</v>
      </c>
      <c r="F6367" s="29" t="n">
        <f aca="false">(E6367+Einstellungen!$B$20)*(1+Einstellungen!$B$10)</f>
        <v>33.0463</v>
      </c>
      <c r="G6367" s="21" t="str">
        <f aca="false">IF(F6367&lt;Einstellungen!$B$5,"ja","nein")</f>
        <v>nein</v>
      </c>
      <c r="H6367" s="21" t="s">
        <v>22</v>
      </c>
      <c r="I6367" s="29" t="n">
        <f aca="false">INDEX(Einstellungen!$B$27:$B$50,6)</f>
        <v>0.5</v>
      </c>
      <c r="J6367" s="29" t="n">
        <f aca="false">F6367*I6367</f>
        <v>16.52315</v>
      </c>
    </row>
    <row r="6368" customFormat="false" ht="15" hidden="false" customHeight="false" outlineLevel="0" collapsed="false">
      <c r="A6368" s="28" t="n">
        <v>45846</v>
      </c>
      <c r="B6368" s="21" t="s">
        <v>118</v>
      </c>
      <c r="C6368" s="21" t="s">
        <v>141</v>
      </c>
      <c r="D6368" s="29" t="n">
        <v>107.99</v>
      </c>
      <c r="E6368" s="29" t="n">
        <f aca="false">D6368/10</f>
        <v>10.799</v>
      </c>
      <c r="F6368" s="29" t="n">
        <f aca="false">(E6368+Einstellungen!$B$20)*(1+Einstellungen!$B$10)</f>
        <v>35.05145</v>
      </c>
      <c r="G6368" s="21" t="str">
        <f aca="false">IF(F6368&lt;Einstellungen!$B$5,"ja","nein")</f>
        <v>nein</v>
      </c>
      <c r="H6368" s="21" t="s">
        <v>22</v>
      </c>
      <c r="I6368" s="29" t="n">
        <f aca="false">INDEX(Einstellungen!$B$27:$B$50,7)</f>
        <v>0.7</v>
      </c>
      <c r="J6368" s="29" t="n">
        <f aca="false">F6368*I6368</f>
        <v>24.536015</v>
      </c>
    </row>
    <row r="6369" customFormat="false" ht="15" hidden="false" customHeight="false" outlineLevel="0" collapsed="false">
      <c r="A6369" s="28" t="n">
        <v>45846</v>
      </c>
      <c r="B6369" s="21" t="s">
        <v>119</v>
      </c>
      <c r="C6369" s="21" t="s">
        <v>141</v>
      </c>
      <c r="D6369" s="29" t="n">
        <v>118.65</v>
      </c>
      <c r="E6369" s="29" t="n">
        <f aca="false">D6369/10</f>
        <v>11.865</v>
      </c>
      <c r="F6369" s="29" t="n">
        <f aca="false">(E6369+Einstellungen!$B$20)*(1+Einstellungen!$B$10)</f>
        <v>36.31999</v>
      </c>
      <c r="G6369" s="21" t="str">
        <f aca="false">IF(F6369&lt;Einstellungen!$B$5,"ja","nein")</f>
        <v>nein</v>
      </c>
      <c r="H6369" s="21" t="s">
        <v>22</v>
      </c>
      <c r="I6369" s="29" t="n">
        <f aca="false">INDEX(Einstellungen!$B$27:$B$50,8)</f>
        <v>0.95</v>
      </c>
      <c r="J6369" s="29" t="n">
        <f aca="false">F6369*I6369</f>
        <v>34.5039905</v>
      </c>
    </row>
    <row r="6370" customFormat="false" ht="15" hidden="false" customHeight="false" outlineLevel="0" collapsed="false">
      <c r="A6370" s="28" t="n">
        <v>45846</v>
      </c>
      <c r="B6370" s="21" t="s">
        <v>120</v>
      </c>
      <c r="C6370" s="21" t="s">
        <v>141</v>
      </c>
      <c r="D6370" s="29" t="n">
        <v>117.76</v>
      </c>
      <c r="E6370" s="29" t="n">
        <f aca="false">D6370/10</f>
        <v>11.776</v>
      </c>
      <c r="F6370" s="29" t="n">
        <f aca="false">(E6370+Einstellungen!$B$20)*(1+Einstellungen!$B$10)</f>
        <v>36.21408</v>
      </c>
      <c r="G6370" s="21" t="str">
        <f aca="false">IF(F6370&lt;Einstellungen!$B$5,"ja","nein")</f>
        <v>nein</v>
      </c>
      <c r="H6370" s="21" t="s">
        <v>22</v>
      </c>
      <c r="I6370" s="29" t="n">
        <f aca="false">INDEX(Einstellungen!$B$27:$B$50,9)</f>
        <v>1.05</v>
      </c>
      <c r="J6370" s="29" t="n">
        <f aca="false">F6370*I6370</f>
        <v>38.024784</v>
      </c>
    </row>
    <row r="6371" customFormat="false" ht="15" hidden="false" customHeight="false" outlineLevel="0" collapsed="false">
      <c r="A6371" s="28" t="n">
        <v>45846</v>
      </c>
      <c r="B6371" s="21" t="s">
        <v>121</v>
      </c>
      <c r="C6371" s="21" t="s">
        <v>141</v>
      </c>
      <c r="D6371" s="29" t="n">
        <v>94.06</v>
      </c>
      <c r="E6371" s="29" t="n">
        <f aca="false">D6371/10</f>
        <v>9.406</v>
      </c>
      <c r="F6371" s="29" t="n">
        <f aca="false">(E6371+Einstellungen!$B$20)*(1+Einstellungen!$B$10)</f>
        <v>33.39378</v>
      </c>
      <c r="G6371" s="21" t="str">
        <f aca="false">IF(F6371&lt;Einstellungen!$B$5,"ja","nein")</f>
        <v>nein</v>
      </c>
      <c r="H6371" s="21" t="s">
        <v>22</v>
      </c>
      <c r="I6371" s="29" t="n">
        <f aca="false">INDEX(Einstellungen!$B$27:$B$50,10)</f>
        <v>1.05</v>
      </c>
      <c r="J6371" s="29" t="n">
        <f aca="false">F6371*I6371</f>
        <v>35.063469</v>
      </c>
    </row>
    <row r="6372" customFormat="false" ht="15" hidden="false" customHeight="false" outlineLevel="0" collapsed="false">
      <c r="A6372" s="28" t="n">
        <v>45846</v>
      </c>
      <c r="B6372" s="21" t="s">
        <v>122</v>
      </c>
      <c r="C6372" s="21" t="s">
        <v>141</v>
      </c>
      <c r="D6372" s="29" t="n">
        <v>81.78</v>
      </c>
      <c r="E6372" s="29" t="n">
        <f aca="false">D6372/10</f>
        <v>8.178</v>
      </c>
      <c r="F6372" s="29" t="n">
        <f aca="false">(E6372+Einstellungen!$B$20)*(1+Einstellungen!$B$10)</f>
        <v>31.93246</v>
      </c>
      <c r="G6372" s="21" t="str">
        <f aca="false">IF(F6372&lt;Einstellungen!$B$5,"ja","nein")</f>
        <v>nein</v>
      </c>
      <c r="H6372" s="21" t="s">
        <v>22</v>
      </c>
      <c r="I6372" s="29" t="n">
        <f aca="false">INDEX(Einstellungen!$B$27:$B$50,11)</f>
        <v>1.05</v>
      </c>
      <c r="J6372" s="29" t="n">
        <f aca="false">F6372*I6372</f>
        <v>33.529083</v>
      </c>
    </row>
    <row r="6373" customFormat="false" ht="15" hidden="false" customHeight="false" outlineLevel="0" collapsed="false">
      <c r="A6373" s="28" t="n">
        <v>45846</v>
      </c>
      <c r="B6373" s="21" t="s">
        <v>123</v>
      </c>
      <c r="C6373" s="21" t="s">
        <v>141</v>
      </c>
      <c r="D6373" s="29" t="n">
        <v>78.44</v>
      </c>
      <c r="E6373" s="29" t="n">
        <f aca="false">D6373/10</f>
        <v>7.844</v>
      </c>
      <c r="F6373" s="29" t="n">
        <f aca="false">(E6373+Einstellungen!$B$20)*(1+Einstellungen!$B$10)</f>
        <v>31.535</v>
      </c>
      <c r="G6373" s="21" t="str">
        <f aca="false">IF(F6373&lt;Einstellungen!$B$5,"ja","nein")</f>
        <v>nein</v>
      </c>
      <c r="H6373" s="21" t="s">
        <v>22</v>
      </c>
      <c r="I6373" s="29" t="n">
        <f aca="false">INDEX(Einstellungen!$B$27:$B$50,12)</f>
        <v>1.1</v>
      </c>
      <c r="J6373" s="29" t="n">
        <f aca="false">F6373*I6373</f>
        <v>34.6885</v>
      </c>
    </row>
    <row r="6374" customFormat="false" ht="15" hidden="false" customHeight="false" outlineLevel="0" collapsed="false">
      <c r="A6374" s="28" t="n">
        <v>45846</v>
      </c>
      <c r="B6374" s="21" t="s">
        <v>124</v>
      </c>
      <c r="C6374" s="21" t="s">
        <v>141</v>
      </c>
      <c r="D6374" s="29" t="n">
        <v>60.15</v>
      </c>
      <c r="E6374" s="29" t="n">
        <f aca="false">D6374/10</f>
        <v>6.015</v>
      </c>
      <c r="F6374" s="29" t="n">
        <f aca="false">(E6374+Einstellungen!$B$20)*(1+Einstellungen!$B$10)</f>
        <v>29.35849</v>
      </c>
      <c r="G6374" s="21" t="str">
        <f aca="false">IF(F6374&lt;Einstellungen!$B$5,"ja","nein")</f>
        <v>nein</v>
      </c>
      <c r="H6374" s="21" t="s">
        <v>22</v>
      </c>
      <c r="I6374" s="29" t="n">
        <f aca="false">INDEX(Einstellungen!$B$27:$B$50,13)</f>
        <v>1.2</v>
      </c>
      <c r="J6374" s="29" t="n">
        <f aca="false">F6374*I6374</f>
        <v>35.230188</v>
      </c>
    </row>
    <row r="6375" customFormat="false" ht="15" hidden="false" customHeight="false" outlineLevel="0" collapsed="false">
      <c r="A6375" s="28" t="n">
        <v>45846</v>
      </c>
      <c r="B6375" s="21" t="s">
        <v>125</v>
      </c>
      <c r="C6375" s="21" t="s">
        <v>141</v>
      </c>
      <c r="D6375" s="29" t="n">
        <v>54.72</v>
      </c>
      <c r="E6375" s="29" t="n">
        <f aca="false">D6375/10</f>
        <v>5.472</v>
      </c>
      <c r="F6375" s="29" t="n">
        <f aca="false">(E6375+Einstellungen!$B$20)*(1+Einstellungen!$B$10)</f>
        <v>28.71232</v>
      </c>
      <c r="G6375" s="21" t="str">
        <f aca="false">IF(F6375&lt;Einstellungen!$B$5,"ja","nein")</f>
        <v>ja</v>
      </c>
      <c r="H6375" s="21" t="s">
        <v>22</v>
      </c>
      <c r="I6375" s="29" t="n">
        <f aca="false">INDEX(Einstellungen!$B$27:$B$50,14)</f>
        <v>1.15</v>
      </c>
      <c r="J6375" s="29" t="n">
        <f aca="false">F6375*I6375</f>
        <v>33.019168</v>
      </c>
    </row>
    <row r="6376" customFormat="false" ht="15" hidden="false" customHeight="false" outlineLevel="0" collapsed="false">
      <c r="A6376" s="28" t="n">
        <v>45846</v>
      </c>
      <c r="B6376" s="21" t="s">
        <v>126</v>
      </c>
      <c r="C6376" s="21" t="s">
        <v>141</v>
      </c>
      <c r="D6376" s="29" t="n">
        <v>53.04</v>
      </c>
      <c r="E6376" s="29" t="n">
        <f aca="false">D6376/10</f>
        <v>5.304</v>
      </c>
      <c r="F6376" s="29" t="n">
        <f aca="false">(E6376+Einstellungen!$B$20)*(1+Einstellungen!$B$10)</f>
        <v>28.5124</v>
      </c>
      <c r="G6376" s="21" t="str">
        <f aca="false">IF(F6376&lt;Einstellungen!$B$5,"ja","nein")</f>
        <v>ja</v>
      </c>
      <c r="H6376" s="21" t="s">
        <v>22</v>
      </c>
      <c r="I6376" s="29" t="n">
        <f aca="false">INDEX(Einstellungen!$B$27:$B$50,15)</f>
        <v>1</v>
      </c>
      <c r="J6376" s="29" t="n">
        <f aca="false">F6376*I6376</f>
        <v>28.5124</v>
      </c>
    </row>
    <row r="6377" customFormat="false" ht="15" hidden="false" customHeight="false" outlineLevel="0" collapsed="false">
      <c r="A6377" s="28" t="n">
        <v>45846</v>
      </c>
      <c r="B6377" s="21" t="s">
        <v>127</v>
      </c>
      <c r="C6377" s="21" t="s">
        <v>141</v>
      </c>
      <c r="D6377" s="29" t="n">
        <v>54.65</v>
      </c>
      <c r="E6377" s="29" t="n">
        <f aca="false">D6377/10</f>
        <v>5.465</v>
      </c>
      <c r="F6377" s="29" t="n">
        <f aca="false">(E6377+Einstellungen!$B$20)*(1+Einstellungen!$B$10)</f>
        <v>28.70399</v>
      </c>
      <c r="G6377" s="21" t="str">
        <f aca="false">IF(F6377&lt;Einstellungen!$B$5,"ja","nein")</f>
        <v>ja</v>
      </c>
      <c r="H6377" s="21" t="s">
        <v>22</v>
      </c>
      <c r="I6377" s="29" t="n">
        <f aca="false">INDEX(Einstellungen!$B$27:$B$50,16)</f>
        <v>0.95</v>
      </c>
      <c r="J6377" s="29" t="n">
        <f aca="false">F6377*I6377</f>
        <v>27.2687905</v>
      </c>
    </row>
    <row r="6378" customFormat="false" ht="15" hidden="false" customHeight="false" outlineLevel="0" collapsed="false">
      <c r="A6378" s="28" t="n">
        <v>45846</v>
      </c>
      <c r="B6378" s="21" t="s">
        <v>128</v>
      </c>
      <c r="C6378" s="21" t="s">
        <v>141</v>
      </c>
      <c r="D6378" s="29" t="n">
        <v>65.2</v>
      </c>
      <c r="E6378" s="29" t="n">
        <f aca="false">D6378/10</f>
        <v>6.52</v>
      </c>
      <c r="F6378" s="29" t="n">
        <f aca="false">(E6378+Einstellungen!$B$20)*(1+Einstellungen!$B$10)</f>
        <v>29.95944</v>
      </c>
      <c r="G6378" s="21" t="str">
        <f aca="false">IF(F6378&lt;Einstellungen!$B$5,"ja","nein")</f>
        <v>nein</v>
      </c>
      <c r="H6378" s="21" t="s">
        <v>22</v>
      </c>
      <c r="I6378" s="29" t="n">
        <f aca="false">INDEX(Einstellungen!$B$27:$B$50,17)</f>
        <v>0.95</v>
      </c>
      <c r="J6378" s="29" t="n">
        <f aca="false">F6378*I6378</f>
        <v>28.461468</v>
      </c>
    </row>
    <row r="6379" customFormat="false" ht="15" hidden="false" customHeight="false" outlineLevel="0" collapsed="false">
      <c r="A6379" s="28" t="n">
        <v>45846</v>
      </c>
      <c r="B6379" s="21" t="s">
        <v>129</v>
      </c>
      <c r="C6379" s="21" t="s">
        <v>141</v>
      </c>
      <c r="D6379" s="29" t="n">
        <v>79.98</v>
      </c>
      <c r="E6379" s="29" t="n">
        <f aca="false">D6379/10</f>
        <v>7.998</v>
      </c>
      <c r="F6379" s="29" t="n">
        <f aca="false">(E6379+Einstellungen!$B$20)*(1+Einstellungen!$B$10)</f>
        <v>31.71826</v>
      </c>
      <c r="G6379" s="21" t="str">
        <f aca="false">IF(F6379&lt;Einstellungen!$B$5,"ja","nein")</f>
        <v>nein</v>
      </c>
      <c r="H6379" s="21" t="s">
        <v>22</v>
      </c>
      <c r="I6379" s="29" t="n">
        <f aca="false">INDEX(Einstellungen!$B$27:$B$50,18)</f>
        <v>1.1</v>
      </c>
      <c r="J6379" s="29" t="n">
        <f aca="false">F6379*I6379</f>
        <v>34.890086</v>
      </c>
    </row>
    <row r="6380" customFormat="false" ht="15" hidden="false" customHeight="false" outlineLevel="0" collapsed="false">
      <c r="A6380" s="28" t="n">
        <v>45846</v>
      </c>
      <c r="B6380" s="21" t="s">
        <v>130</v>
      </c>
      <c r="C6380" s="21" t="s">
        <v>141</v>
      </c>
      <c r="D6380" s="29" t="n">
        <v>83.92</v>
      </c>
      <c r="E6380" s="29" t="n">
        <f aca="false">D6380/10</f>
        <v>8.392</v>
      </c>
      <c r="F6380" s="29" t="n">
        <f aca="false">(E6380+Einstellungen!$B$20)*(1+Einstellungen!$B$10)</f>
        <v>32.18712</v>
      </c>
      <c r="G6380" s="21" t="str">
        <f aca="false">IF(F6380&lt;Einstellungen!$B$5,"ja","nein")</f>
        <v>nein</v>
      </c>
      <c r="H6380" s="21" t="s">
        <v>22</v>
      </c>
      <c r="I6380" s="29" t="n">
        <f aca="false">INDEX(Einstellungen!$B$27:$B$50,19)</f>
        <v>1.35</v>
      </c>
      <c r="J6380" s="29" t="n">
        <f aca="false">F6380*I6380</f>
        <v>43.452612</v>
      </c>
    </row>
    <row r="6381" customFormat="false" ht="15" hidden="false" customHeight="false" outlineLevel="0" collapsed="false">
      <c r="A6381" s="28" t="n">
        <v>45846</v>
      </c>
      <c r="B6381" s="21" t="s">
        <v>131</v>
      </c>
      <c r="C6381" s="21" t="s">
        <v>141</v>
      </c>
      <c r="D6381" s="29" t="n">
        <v>102.1</v>
      </c>
      <c r="E6381" s="29" t="n">
        <f aca="false">D6381/10</f>
        <v>10.21</v>
      </c>
      <c r="F6381" s="29" t="n">
        <f aca="false">(E6381+Einstellungen!$B$20)*(1+Einstellungen!$B$10)</f>
        <v>34.35054</v>
      </c>
      <c r="G6381" s="21" t="str">
        <f aca="false">IF(F6381&lt;Einstellungen!$B$5,"ja","nein")</f>
        <v>nein</v>
      </c>
      <c r="H6381" s="21" t="s">
        <v>22</v>
      </c>
      <c r="I6381" s="29" t="n">
        <f aca="false">INDEX(Einstellungen!$B$27:$B$50,20)</f>
        <v>1.45</v>
      </c>
      <c r="J6381" s="29" t="n">
        <f aca="false">F6381*I6381</f>
        <v>49.808283</v>
      </c>
    </row>
    <row r="6382" customFormat="false" ht="15" hidden="false" customHeight="false" outlineLevel="0" collapsed="false">
      <c r="A6382" s="28" t="n">
        <v>45846</v>
      </c>
      <c r="B6382" s="21" t="s">
        <v>132</v>
      </c>
      <c r="C6382" s="21" t="s">
        <v>141</v>
      </c>
      <c r="D6382" s="29" t="n">
        <v>122.77</v>
      </c>
      <c r="E6382" s="29" t="n">
        <f aca="false">D6382/10</f>
        <v>12.277</v>
      </c>
      <c r="F6382" s="29" t="n">
        <f aca="false">(E6382+Einstellungen!$B$20)*(1+Einstellungen!$B$10)</f>
        <v>36.81027</v>
      </c>
      <c r="G6382" s="21" t="str">
        <f aca="false">IF(F6382&lt;Einstellungen!$B$5,"ja","nein")</f>
        <v>nein</v>
      </c>
      <c r="H6382" s="21" t="s">
        <v>22</v>
      </c>
      <c r="I6382" s="29" t="n">
        <f aca="false">INDEX(Einstellungen!$B$27:$B$50,21)</f>
        <v>1.4</v>
      </c>
      <c r="J6382" s="29" t="n">
        <f aca="false">F6382*I6382</f>
        <v>51.534378</v>
      </c>
    </row>
    <row r="6383" customFormat="false" ht="15" hidden="false" customHeight="false" outlineLevel="0" collapsed="false">
      <c r="A6383" s="28" t="n">
        <v>45846</v>
      </c>
      <c r="B6383" s="21" t="s">
        <v>133</v>
      </c>
      <c r="C6383" s="21" t="s">
        <v>141</v>
      </c>
      <c r="D6383" s="29" t="n">
        <v>123.34</v>
      </c>
      <c r="E6383" s="29" t="n">
        <f aca="false">D6383/10</f>
        <v>12.334</v>
      </c>
      <c r="F6383" s="29" t="n">
        <f aca="false">(E6383+Einstellungen!$B$20)*(1+Einstellungen!$B$10)</f>
        <v>36.8781</v>
      </c>
      <c r="G6383" s="21" t="str">
        <f aca="false">IF(F6383&lt;Einstellungen!$B$5,"ja","nein")</f>
        <v>nein</v>
      </c>
      <c r="H6383" s="21" t="s">
        <v>22</v>
      </c>
      <c r="I6383" s="29" t="n">
        <f aca="false">INDEX(Einstellungen!$B$27:$B$50,22)</f>
        <v>1.25</v>
      </c>
      <c r="J6383" s="29" t="n">
        <f aca="false">F6383*I6383</f>
        <v>46.097625</v>
      </c>
    </row>
    <row r="6384" customFormat="false" ht="15" hidden="false" customHeight="false" outlineLevel="0" collapsed="false">
      <c r="A6384" s="28" t="n">
        <v>45846</v>
      </c>
      <c r="B6384" s="21" t="s">
        <v>134</v>
      </c>
      <c r="C6384" s="21" t="s">
        <v>141</v>
      </c>
      <c r="D6384" s="29" t="n">
        <v>116.65</v>
      </c>
      <c r="E6384" s="29" t="n">
        <f aca="false">D6384/10</f>
        <v>11.665</v>
      </c>
      <c r="F6384" s="29" t="n">
        <f aca="false">(E6384+Einstellungen!$B$20)*(1+Einstellungen!$B$10)</f>
        <v>36.08199</v>
      </c>
      <c r="G6384" s="21" t="str">
        <f aca="false">IF(F6384&lt;Einstellungen!$B$5,"ja","nein")</f>
        <v>nein</v>
      </c>
      <c r="H6384" s="21" t="s">
        <v>22</v>
      </c>
      <c r="I6384" s="29" t="n">
        <f aca="false">INDEX(Einstellungen!$B$27:$B$50,23)</f>
        <v>1.05</v>
      </c>
      <c r="J6384" s="29" t="n">
        <f aca="false">F6384*I6384</f>
        <v>37.8860895</v>
      </c>
    </row>
    <row r="6385" customFormat="false" ht="15" hidden="false" customHeight="false" outlineLevel="0" collapsed="false">
      <c r="A6385" s="28" t="n">
        <v>45846</v>
      </c>
      <c r="B6385" s="21" t="s">
        <v>135</v>
      </c>
      <c r="C6385" s="21" t="s">
        <v>141</v>
      </c>
      <c r="D6385" s="29" t="n">
        <v>100.95</v>
      </c>
      <c r="E6385" s="29" t="n">
        <f aca="false">D6385/10</f>
        <v>10.095</v>
      </c>
      <c r="F6385" s="29" t="n">
        <f aca="false">(E6385+Einstellungen!$B$20)*(1+Einstellungen!$B$10)</f>
        <v>34.21369</v>
      </c>
      <c r="G6385" s="21" t="str">
        <f aca="false">IF(F6385&lt;Einstellungen!$B$5,"ja","nein")</f>
        <v>nein</v>
      </c>
      <c r="H6385" s="21" t="s">
        <v>22</v>
      </c>
      <c r="I6385" s="29" t="n">
        <f aca="false">INDEX(Einstellungen!$B$27:$B$50,24)</f>
        <v>0.8</v>
      </c>
      <c r="J6385" s="29" t="n">
        <f aca="false">F6385*I6385</f>
        <v>27.370952</v>
      </c>
    </row>
    <row r="6386" customFormat="false" ht="15" hidden="false" customHeight="false" outlineLevel="0" collapsed="false">
      <c r="A6386" s="28" t="n">
        <v>45847</v>
      </c>
      <c r="B6386" s="21" t="s">
        <v>111</v>
      </c>
      <c r="C6386" s="21" t="s">
        <v>112</v>
      </c>
      <c r="D6386" s="29" t="n">
        <v>97.15</v>
      </c>
      <c r="E6386" s="29" t="n">
        <f aca="false">D6386/10</f>
        <v>9.715</v>
      </c>
      <c r="F6386" s="29" t="n">
        <f aca="false">(E6386+Einstellungen!$B$20)*(1+Einstellungen!$B$10)</f>
        <v>33.76149</v>
      </c>
      <c r="G6386" s="21" t="str">
        <f aca="false">IF(F6386&lt;Einstellungen!$B$5,"ja","nein")</f>
        <v>nein</v>
      </c>
      <c r="H6386" s="21" t="s">
        <v>22</v>
      </c>
      <c r="I6386" s="29" t="n">
        <f aca="false">INDEX(Einstellungen!$B$27:$B$50,1)</f>
        <v>0.6</v>
      </c>
      <c r="J6386" s="29" t="n">
        <f aca="false">F6386*I6386</f>
        <v>20.256894</v>
      </c>
    </row>
    <row r="6387" customFormat="false" ht="15" hidden="false" customHeight="false" outlineLevel="0" collapsed="false">
      <c r="A6387" s="28" t="n">
        <v>45847</v>
      </c>
      <c r="B6387" s="21" t="s">
        <v>113</v>
      </c>
      <c r="C6387" s="21" t="s">
        <v>112</v>
      </c>
      <c r="D6387" s="29" t="n">
        <v>86.85</v>
      </c>
      <c r="E6387" s="29" t="n">
        <f aca="false">D6387/10</f>
        <v>8.685</v>
      </c>
      <c r="F6387" s="29" t="n">
        <f aca="false">(E6387+Einstellungen!$B$20)*(1+Einstellungen!$B$10)</f>
        <v>32.53579</v>
      </c>
      <c r="G6387" s="21" t="str">
        <f aca="false">IF(F6387&lt;Einstellungen!$B$5,"ja","nein")</f>
        <v>nein</v>
      </c>
      <c r="H6387" s="21" t="s">
        <v>22</v>
      </c>
      <c r="I6387" s="29" t="n">
        <f aca="false">INDEX(Einstellungen!$B$27:$B$50,2)</f>
        <v>0.5</v>
      </c>
      <c r="J6387" s="29" t="n">
        <f aca="false">F6387*I6387</f>
        <v>16.267895</v>
      </c>
    </row>
    <row r="6388" customFormat="false" ht="15" hidden="false" customHeight="false" outlineLevel="0" collapsed="false">
      <c r="A6388" s="28" t="n">
        <v>45847</v>
      </c>
      <c r="B6388" s="21" t="s">
        <v>114</v>
      </c>
      <c r="C6388" s="21" t="s">
        <v>112</v>
      </c>
      <c r="D6388" s="29" t="n">
        <v>83.86</v>
      </c>
      <c r="E6388" s="29" t="n">
        <f aca="false">D6388/10</f>
        <v>8.386</v>
      </c>
      <c r="F6388" s="29" t="n">
        <f aca="false">(E6388+Einstellungen!$B$20)*(1+Einstellungen!$B$10)</f>
        <v>32.17998</v>
      </c>
      <c r="G6388" s="21" t="str">
        <f aca="false">IF(F6388&lt;Einstellungen!$B$5,"ja","nein")</f>
        <v>nein</v>
      </c>
      <c r="H6388" s="21" t="s">
        <v>22</v>
      </c>
      <c r="I6388" s="29" t="n">
        <f aca="false">INDEX(Einstellungen!$B$27:$B$50,3)</f>
        <v>0.45</v>
      </c>
      <c r="J6388" s="29" t="n">
        <f aca="false">F6388*I6388</f>
        <v>14.480991</v>
      </c>
    </row>
    <row r="6389" customFormat="false" ht="15" hidden="false" customHeight="false" outlineLevel="0" collapsed="false">
      <c r="A6389" s="28" t="n">
        <v>45847</v>
      </c>
      <c r="B6389" s="21" t="s">
        <v>115</v>
      </c>
      <c r="C6389" s="21" t="s">
        <v>112</v>
      </c>
      <c r="D6389" s="29" t="n">
        <v>84.65</v>
      </c>
      <c r="E6389" s="29" t="n">
        <f aca="false">D6389/10</f>
        <v>8.465</v>
      </c>
      <c r="F6389" s="29" t="n">
        <f aca="false">(E6389+Einstellungen!$B$20)*(1+Einstellungen!$B$10)</f>
        <v>32.27399</v>
      </c>
      <c r="G6389" s="21" t="str">
        <f aca="false">IF(F6389&lt;Einstellungen!$B$5,"ja","nein")</f>
        <v>nein</v>
      </c>
      <c r="H6389" s="21" t="s">
        <v>22</v>
      </c>
      <c r="I6389" s="29" t="n">
        <f aca="false">INDEX(Einstellungen!$B$27:$B$50,4)</f>
        <v>0.45</v>
      </c>
      <c r="J6389" s="29" t="n">
        <f aca="false">F6389*I6389</f>
        <v>14.5232955</v>
      </c>
    </row>
    <row r="6390" customFormat="false" ht="15" hidden="false" customHeight="false" outlineLevel="0" collapsed="false">
      <c r="A6390" s="28" t="n">
        <v>45847</v>
      </c>
      <c r="B6390" s="21" t="s">
        <v>116</v>
      </c>
      <c r="C6390" s="21" t="s">
        <v>112</v>
      </c>
      <c r="D6390" s="29" t="n">
        <v>85.1</v>
      </c>
      <c r="E6390" s="29" t="n">
        <f aca="false">D6390/10</f>
        <v>8.51</v>
      </c>
      <c r="F6390" s="29" t="n">
        <f aca="false">(E6390+Einstellungen!$B$20)*(1+Einstellungen!$B$10)</f>
        <v>32.32754</v>
      </c>
      <c r="G6390" s="21" t="str">
        <f aca="false">IF(F6390&lt;Einstellungen!$B$5,"ja","nein")</f>
        <v>nein</v>
      </c>
      <c r="H6390" s="21" t="s">
        <v>22</v>
      </c>
      <c r="I6390" s="29" t="n">
        <f aca="false">INDEX(Einstellungen!$B$27:$B$50,5)</f>
        <v>0.45</v>
      </c>
      <c r="J6390" s="29" t="n">
        <f aca="false">F6390*I6390</f>
        <v>14.547393</v>
      </c>
    </row>
    <row r="6391" customFormat="false" ht="15" hidden="false" customHeight="false" outlineLevel="0" collapsed="false">
      <c r="A6391" s="28" t="n">
        <v>45847</v>
      </c>
      <c r="B6391" s="21" t="s">
        <v>117</v>
      </c>
      <c r="C6391" s="21" t="s">
        <v>112</v>
      </c>
      <c r="D6391" s="29" t="n">
        <v>96.15</v>
      </c>
      <c r="E6391" s="29" t="n">
        <f aca="false">D6391/10</f>
        <v>9.615</v>
      </c>
      <c r="F6391" s="29" t="n">
        <f aca="false">(E6391+Einstellungen!$B$20)*(1+Einstellungen!$B$10)</f>
        <v>33.64249</v>
      </c>
      <c r="G6391" s="21" t="str">
        <f aca="false">IF(F6391&lt;Einstellungen!$B$5,"ja","nein")</f>
        <v>nein</v>
      </c>
      <c r="H6391" s="21" t="s">
        <v>22</v>
      </c>
      <c r="I6391" s="29" t="n">
        <f aca="false">INDEX(Einstellungen!$B$27:$B$50,6)</f>
        <v>0.5</v>
      </c>
      <c r="J6391" s="29" t="n">
        <f aca="false">F6391*I6391</f>
        <v>16.821245</v>
      </c>
    </row>
    <row r="6392" customFormat="false" ht="15" hidden="false" customHeight="false" outlineLevel="0" collapsed="false">
      <c r="A6392" s="28" t="n">
        <v>45847</v>
      </c>
      <c r="B6392" s="21" t="s">
        <v>118</v>
      </c>
      <c r="C6392" s="21" t="s">
        <v>112</v>
      </c>
      <c r="D6392" s="29" t="n">
        <v>113.66</v>
      </c>
      <c r="E6392" s="29" t="n">
        <f aca="false">D6392/10</f>
        <v>11.366</v>
      </c>
      <c r="F6392" s="29" t="n">
        <f aca="false">(E6392+Einstellungen!$B$20)*(1+Einstellungen!$B$10)</f>
        <v>35.72618</v>
      </c>
      <c r="G6392" s="21" t="str">
        <f aca="false">IF(F6392&lt;Einstellungen!$B$5,"ja","nein")</f>
        <v>nein</v>
      </c>
      <c r="H6392" s="21" t="s">
        <v>22</v>
      </c>
      <c r="I6392" s="29" t="n">
        <f aca="false">INDEX(Einstellungen!$B$27:$B$50,7)</f>
        <v>0.7</v>
      </c>
      <c r="J6392" s="29" t="n">
        <f aca="false">F6392*I6392</f>
        <v>25.008326</v>
      </c>
    </row>
    <row r="6393" customFormat="false" ht="15" hidden="false" customHeight="false" outlineLevel="0" collapsed="false">
      <c r="A6393" s="28" t="n">
        <v>45847</v>
      </c>
      <c r="B6393" s="21" t="s">
        <v>119</v>
      </c>
      <c r="C6393" s="21" t="s">
        <v>112</v>
      </c>
      <c r="D6393" s="29" t="n">
        <v>116.46</v>
      </c>
      <c r="E6393" s="29" t="n">
        <f aca="false">D6393/10</f>
        <v>11.646</v>
      </c>
      <c r="F6393" s="29" t="n">
        <f aca="false">(E6393+Einstellungen!$B$20)*(1+Einstellungen!$B$10)</f>
        <v>36.05938</v>
      </c>
      <c r="G6393" s="21" t="str">
        <f aca="false">IF(F6393&lt;Einstellungen!$B$5,"ja","nein")</f>
        <v>nein</v>
      </c>
      <c r="H6393" s="21" t="s">
        <v>22</v>
      </c>
      <c r="I6393" s="29" t="n">
        <f aca="false">INDEX(Einstellungen!$B$27:$B$50,8)</f>
        <v>0.95</v>
      </c>
      <c r="J6393" s="29" t="n">
        <f aca="false">F6393*I6393</f>
        <v>34.256411</v>
      </c>
    </row>
    <row r="6394" customFormat="false" ht="15" hidden="false" customHeight="false" outlineLevel="0" collapsed="false">
      <c r="A6394" s="28" t="n">
        <v>45847</v>
      </c>
      <c r="B6394" s="21" t="s">
        <v>120</v>
      </c>
      <c r="C6394" s="21" t="s">
        <v>112</v>
      </c>
      <c r="D6394" s="29" t="n">
        <v>113.59</v>
      </c>
      <c r="E6394" s="29" t="n">
        <f aca="false">D6394/10</f>
        <v>11.359</v>
      </c>
      <c r="F6394" s="29" t="n">
        <f aca="false">(E6394+Einstellungen!$B$20)*(1+Einstellungen!$B$10)</f>
        <v>35.71785</v>
      </c>
      <c r="G6394" s="21" t="str">
        <f aca="false">IF(F6394&lt;Einstellungen!$B$5,"ja","nein")</f>
        <v>nein</v>
      </c>
      <c r="H6394" s="21" t="s">
        <v>22</v>
      </c>
      <c r="I6394" s="29" t="n">
        <f aca="false">INDEX(Einstellungen!$B$27:$B$50,9)</f>
        <v>1.05</v>
      </c>
      <c r="J6394" s="29" t="n">
        <f aca="false">F6394*I6394</f>
        <v>37.5037425</v>
      </c>
    </row>
    <row r="6395" customFormat="false" ht="15" hidden="false" customHeight="false" outlineLevel="0" collapsed="false">
      <c r="A6395" s="28" t="n">
        <v>45847</v>
      </c>
      <c r="B6395" s="21" t="s">
        <v>121</v>
      </c>
      <c r="C6395" s="21" t="s">
        <v>112</v>
      </c>
      <c r="D6395" s="29" t="n">
        <v>95.66</v>
      </c>
      <c r="E6395" s="29" t="n">
        <f aca="false">D6395/10</f>
        <v>9.566</v>
      </c>
      <c r="F6395" s="29" t="n">
        <f aca="false">(E6395+Einstellungen!$B$20)*(1+Einstellungen!$B$10)</f>
        <v>33.58418</v>
      </c>
      <c r="G6395" s="21" t="str">
        <f aca="false">IF(F6395&lt;Einstellungen!$B$5,"ja","nein")</f>
        <v>nein</v>
      </c>
      <c r="H6395" s="21" t="s">
        <v>22</v>
      </c>
      <c r="I6395" s="29" t="n">
        <f aca="false">INDEX(Einstellungen!$B$27:$B$50,10)</f>
        <v>1.05</v>
      </c>
      <c r="J6395" s="29" t="n">
        <f aca="false">F6395*I6395</f>
        <v>35.263389</v>
      </c>
    </row>
    <row r="6396" customFormat="false" ht="15" hidden="false" customHeight="false" outlineLevel="0" collapsed="false">
      <c r="A6396" s="28" t="n">
        <v>45847</v>
      </c>
      <c r="B6396" s="21" t="s">
        <v>122</v>
      </c>
      <c r="C6396" s="21" t="s">
        <v>112</v>
      </c>
      <c r="D6396" s="29" t="n">
        <v>84.68</v>
      </c>
      <c r="E6396" s="29" t="n">
        <f aca="false">D6396/10</f>
        <v>8.468</v>
      </c>
      <c r="F6396" s="29" t="n">
        <f aca="false">(E6396+Einstellungen!$B$20)*(1+Einstellungen!$B$10)</f>
        <v>32.27756</v>
      </c>
      <c r="G6396" s="21" t="str">
        <f aca="false">IF(F6396&lt;Einstellungen!$B$5,"ja","nein")</f>
        <v>nein</v>
      </c>
      <c r="H6396" s="21" t="s">
        <v>22</v>
      </c>
      <c r="I6396" s="29" t="n">
        <f aca="false">INDEX(Einstellungen!$B$27:$B$50,11)</f>
        <v>1.05</v>
      </c>
      <c r="J6396" s="29" t="n">
        <f aca="false">F6396*I6396</f>
        <v>33.891438</v>
      </c>
    </row>
    <row r="6397" customFormat="false" ht="15" hidden="false" customHeight="false" outlineLevel="0" collapsed="false">
      <c r="A6397" s="28" t="n">
        <v>45847</v>
      </c>
      <c r="B6397" s="21" t="s">
        <v>123</v>
      </c>
      <c r="C6397" s="21" t="s">
        <v>112</v>
      </c>
      <c r="D6397" s="29" t="n">
        <v>77.77</v>
      </c>
      <c r="E6397" s="29" t="n">
        <f aca="false">D6397/10</f>
        <v>7.777</v>
      </c>
      <c r="F6397" s="29" t="n">
        <f aca="false">(E6397+Einstellungen!$B$20)*(1+Einstellungen!$B$10)</f>
        <v>31.45527</v>
      </c>
      <c r="G6397" s="21" t="str">
        <f aca="false">IF(F6397&lt;Einstellungen!$B$5,"ja","nein")</f>
        <v>nein</v>
      </c>
      <c r="H6397" s="21" t="s">
        <v>22</v>
      </c>
      <c r="I6397" s="29" t="n">
        <f aca="false">INDEX(Einstellungen!$B$27:$B$50,12)</f>
        <v>1.1</v>
      </c>
      <c r="J6397" s="29" t="n">
        <f aca="false">F6397*I6397</f>
        <v>34.600797</v>
      </c>
    </row>
    <row r="6398" customFormat="false" ht="15" hidden="false" customHeight="false" outlineLevel="0" collapsed="false">
      <c r="A6398" s="28" t="n">
        <v>45847</v>
      </c>
      <c r="B6398" s="21" t="s">
        <v>124</v>
      </c>
      <c r="C6398" s="21" t="s">
        <v>112</v>
      </c>
      <c r="D6398" s="29" t="n">
        <v>65.67</v>
      </c>
      <c r="E6398" s="29" t="n">
        <f aca="false">D6398/10</f>
        <v>6.567</v>
      </c>
      <c r="F6398" s="29" t="n">
        <f aca="false">(E6398+Einstellungen!$B$20)*(1+Einstellungen!$B$10)</f>
        <v>30.01537</v>
      </c>
      <c r="G6398" s="21" t="str">
        <f aca="false">IF(F6398&lt;Einstellungen!$B$5,"ja","nein")</f>
        <v>nein</v>
      </c>
      <c r="H6398" s="21" t="s">
        <v>22</v>
      </c>
      <c r="I6398" s="29" t="n">
        <f aca="false">INDEX(Einstellungen!$B$27:$B$50,13)</f>
        <v>1.2</v>
      </c>
      <c r="J6398" s="29" t="n">
        <f aca="false">F6398*I6398</f>
        <v>36.018444</v>
      </c>
    </row>
    <row r="6399" customFormat="false" ht="15" hidden="false" customHeight="false" outlineLevel="0" collapsed="false">
      <c r="A6399" s="28" t="n">
        <v>45847</v>
      </c>
      <c r="B6399" s="21" t="s">
        <v>125</v>
      </c>
      <c r="C6399" s="21" t="s">
        <v>112</v>
      </c>
      <c r="D6399" s="29" t="n">
        <v>46.69</v>
      </c>
      <c r="E6399" s="29" t="n">
        <f aca="false">D6399/10</f>
        <v>4.669</v>
      </c>
      <c r="F6399" s="29" t="n">
        <f aca="false">(E6399+Einstellungen!$B$20)*(1+Einstellungen!$B$10)</f>
        <v>27.75675</v>
      </c>
      <c r="G6399" s="21" t="str">
        <f aca="false">IF(F6399&lt;Einstellungen!$B$5,"ja","nein")</f>
        <v>ja</v>
      </c>
      <c r="H6399" s="21" t="s">
        <v>22</v>
      </c>
      <c r="I6399" s="29" t="n">
        <f aca="false">INDEX(Einstellungen!$B$27:$B$50,14)</f>
        <v>1.15</v>
      </c>
      <c r="J6399" s="29" t="n">
        <f aca="false">F6399*I6399</f>
        <v>31.9202625</v>
      </c>
    </row>
    <row r="6400" customFormat="false" ht="15" hidden="false" customHeight="false" outlineLevel="0" collapsed="false">
      <c r="A6400" s="28" t="n">
        <v>45847</v>
      </c>
      <c r="B6400" s="21" t="s">
        <v>126</v>
      </c>
      <c r="C6400" s="21" t="s">
        <v>112</v>
      </c>
      <c r="D6400" s="29" t="n">
        <v>37.78</v>
      </c>
      <c r="E6400" s="29" t="n">
        <f aca="false">D6400/10</f>
        <v>3.778</v>
      </c>
      <c r="F6400" s="29" t="n">
        <f aca="false">(E6400+Einstellungen!$B$20)*(1+Einstellungen!$B$10)</f>
        <v>26.69646</v>
      </c>
      <c r="G6400" s="21" t="str">
        <f aca="false">IF(F6400&lt;Einstellungen!$B$5,"ja","nein")</f>
        <v>ja</v>
      </c>
      <c r="H6400" s="21" t="s">
        <v>22</v>
      </c>
      <c r="I6400" s="29" t="n">
        <f aca="false">INDEX(Einstellungen!$B$27:$B$50,15)</f>
        <v>1</v>
      </c>
      <c r="J6400" s="29" t="n">
        <f aca="false">F6400*I6400</f>
        <v>26.69646</v>
      </c>
    </row>
    <row r="6401" customFormat="false" ht="15" hidden="false" customHeight="false" outlineLevel="0" collapsed="false">
      <c r="A6401" s="28" t="n">
        <v>45847</v>
      </c>
      <c r="B6401" s="21" t="s">
        <v>127</v>
      </c>
      <c r="C6401" s="21" t="s">
        <v>112</v>
      </c>
      <c r="D6401" s="29" t="n">
        <v>48.32</v>
      </c>
      <c r="E6401" s="29" t="n">
        <f aca="false">D6401/10</f>
        <v>4.832</v>
      </c>
      <c r="F6401" s="29" t="n">
        <f aca="false">(E6401+Einstellungen!$B$20)*(1+Einstellungen!$B$10)</f>
        <v>27.95072</v>
      </c>
      <c r="G6401" s="21" t="str">
        <f aca="false">IF(F6401&lt;Einstellungen!$B$5,"ja","nein")</f>
        <v>ja</v>
      </c>
      <c r="H6401" s="21" t="s">
        <v>22</v>
      </c>
      <c r="I6401" s="29" t="n">
        <f aca="false">INDEX(Einstellungen!$B$27:$B$50,16)</f>
        <v>0.95</v>
      </c>
      <c r="J6401" s="29" t="n">
        <f aca="false">F6401*I6401</f>
        <v>26.553184</v>
      </c>
    </row>
    <row r="6402" customFormat="false" ht="15" hidden="false" customHeight="false" outlineLevel="0" collapsed="false">
      <c r="A6402" s="28" t="n">
        <v>45847</v>
      </c>
      <c r="B6402" s="21" t="s">
        <v>128</v>
      </c>
      <c r="C6402" s="21" t="s">
        <v>112</v>
      </c>
      <c r="D6402" s="29" t="n">
        <v>71.13</v>
      </c>
      <c r="E6402" s="29" t="n">
        <f aca="false">D6402/10</f>
        <v>7.113</v>
      </c>
      <c r="F6402" s="29" t="n">
        <f aca="false">(E6402+Einstellungen!$B$20)*(1+Einstellungen!$B$10)</f>
        <v>30.66511</v>
      </c>
      <c r="G6402" s="21" t="str">
        <f aca="false">IF(F6402&lt;Einstellungen!$B$5,"ja","nein")</f>
        <v>nein</v>
      </c>
      <c r="H6402" s="21" t="s">
        <v>22</v>
      </c>
      <c r="I6402" s="29" t="n">
        <f aca="false">INDEX(Einstellungen!$B$27:$B$50,17)</f>
        <v>0.95</v>
      </c>
      <c r="J6402" s="29" t="n">
        <f aca="false">F6402*I6402</f>
        <v>29.1318545</v>
      </c>
    </row>
    <row r="6403" customFormat="false" ht="15" hidden="false" customHeight="false" outlineLevel="0" collapsed="false">
      <c r="A6403" s="28" t="n">
        <v>45847</v>
      </c>
      <c r="B6403" s="21" t="s">
        <v>129</v>
      </c>
      <c r="C6403" s="21" t="s">
        <v>112</v>
      </c>
      <c r="D6403" s="29" t="n">
        <v>84.73</v>
      </c>
      <c r="E6403" s="29" t="n">
        <f aca="false">D6403/10</f>
        <v>8.473</v>
      </c>
      <c r="F6403" s="29" t="n">
        <f aca="false">(E6403+Einstellungen!$B$20)*(1+Einstellungen!$B$10)</f>
        <v>32.28351</v>
      </c>
      <c r="G6403" s="21" t="str">
        <f aca="false">IF(F6403&lt;Einstellungen!$B$5,"ja","nein")</f>
        <v>nein</v>
      </c>
      <c r="H6403" s="21" t="s">
        <v>22</v>
      </c>
      <c r="I6403" s="29" t="n">
        <f aca="false">INDEX(Einstellungen!$B$27:$B$50,18)</f>
        <v>1.1</v>
      </c>
      <c r="J6403" s="29" t="n">
        <f aca="false">F6403*I6403</f>
        <v>35.511861</v>
      </c>
    </row>
    <row r="6404" customFormat="false" ht="15" hidden="false" customHeight="false" outlineLevel="0" collapsed="false">
      <c r="A6404" s="28" t="n">
        <v>45847</v>
      </c>
      <c r="B6404" s="21" t="s">
        <v>130</v>
      </c>
      <c r="C6404" s="21" t="s">
        <v>112</v>
      </c>
      <c r="D6404" s="29" t="n">
        <v>99.01</v>
      </c>
      <c r="E6404" s="29" t="n">
        <f aca="false">D6404/10</f>
        <v>9.901</v>
      </c>
      <c r="F6404" s="29" t="n">
        <f aca="false">(E6404+Einstellungen!$B$20)*(1+Einstellungen!$B$10)</f>
        <v>33.98283</v>
      </c>
      <c r="G6404" s="21" t="str">
        <f aca="false">IF(F6404&lt;Einstellungen!$B$5,"ja","nein")</f>
        <v>nein</v>
      </c>
      <c r="H6404" s="21" t="s">
        <v>22</v>
      </c>
      <c r="I6404" s="29" t="n">
        <f aca="false">INDEX(Einstellungen!$B$27:$B$50,19)</f>
        <v>1.35</v>
      </c>
      <c r="J6404" s="29" t="n">
        <f aca="false">F6404*I6404</f>
        <v>45.8768205</v>
      </c>
    </row>
    <row r="6405" customFormat="false" ht="15" hidden="false" customHeight="false" outlineLevel="0" collapsed="false">
      <c r="A6405" s="28" t="n">
        <v>45847</v>
      </c>
      <c r="B6405" s="21" t="s">
        <v>131</v>
      </c>
      <c r="C6405" s="21" t="s">
        <v>112</v>
      </c>
      <c r="D6405" s="29" t="n">
        <v>115.98</v>
      </c>
      <c r="E6405" s="29" t="n">
        <f aca="false">D6405/10</f>
        <v>11.598</v>
      </c>
      <c r="F6405" s="29" t="n">
        <f aca="false">(E6405+Einstellungen!$B$20)*(1+Einstellungen!$B$10)</f>
        <v>36.00226</v>
      </c>
      <c r="G6405" s="21" t="str">
        <f aca="false">IF(F6405&lt;Einstellungen!$B$5,"ja","nein")</f>
        <v>nein</v>
      </c>
      <c r="H6405" s="21" t="s">
        <v>22</v>
      </c>
      <c r="I6405" s="29" t="n">
        <f aca="false">INDEX(Einstellungen!$B$27:$B$50,20)</f>
        <v>1.45</v>
      </c>
      <c r="J6405" s="29" t="n">
        <f aca="false">F6405*I6405</f>
        <v>52.203277</v>
      </c>
    </row>
    <row r="6406" customFormat="false" ht="15" hidden="false" customHeight="false" outlineLevel="0" collapsed="false">
      <c r="A6406" s="28" t="n">
        <v>45847</v>
      </c>
      <c r="B6406" s="21" t="s">
        <v>132</v>
      </c>
      <c r="C6406" s="21" t="s">
        <v>112</v>
      </c>
      <c r="D6406" s="29" t="n">
        <v>135.34</v>
      </c>
      <c r="E6406" s="29" t="n">
        <f aca="false">D6406/10</f>
        <v>13.534</v>
      </c>
      <c r="F6406" s="29" t="n">
        <f aca="false">(E6406+Einstellungen!$B$20)*(1+Einstellungen!$B$10)</f>
        <v>38.3061</v>
      </c>
      <c r="G6406" s="21" t="str">
        <f aca="false">IF(F6406&lt;Einstellungen!$B$5,"ja","nein")</f>
        <v>nein</v>
      </c>
      <c r="H6406" s="21" t="s">
        <v>22</v>
      </c>
      <c r="I6406" s="29" t="n">
        <f aca="false">INDEX(Einstellungen!$B$27:$B$50,21)</f>
        <v>1.4</v>
      </c>
      <c r="J6406" s="29" t="n">
        <f aca="false">F6406*I6406</f>
        <v>53.62854</v>
      </c>
    </row>
    <row r="6407" customFormat="false" ht="15" hidden="false" customHeight="false" outlineLevel="0" collapsed="false">
      <c r="A6407" s="28" t="n">
        <v>45847</v>
      </c>
      <c r="B6407" s="21" t="s">
        <v>133</v>
      </c>
      <c r="C6407" s="21" t="s">
        <v>112</v>
      </c>
      <c r="D6407" s="29" t="n">
        <v>138.24</v>
      </c>
      <c r="E6407" s="29" t="n">
        <f aca="false">D6407/10</f>
        <v>13.824</v>
      </c>
      <c r="F6407" s="29" t="n">
        <f aca="false">(E6407+Einstellungen!$B$20)*(1+Einstellungen!$B$10)</f>
        <v>38.6512</v>
      </c>
      <c r="G6407" s="21" t="str">
        <f aca="false">IF(F6407&lt;Einstellungen!$B$5,"ja","nein")</f>
        <v>nein</v>
      </c>
      <c r="H6407" s="21" t="s">
        <v>22</v>
      </c>
      <c r="I6407" s="29" t="n">
        <f aca="false">INDEX(Einstellungen!$B$27:$B$50,22)</f>
        <v>1.25</v>
      </c>
      <c r="J6407" s="29" t="n">
        <f aca="false">F6407*I6407</f>
        <v>48.314</v>
      </c>
    </row>
    <row r="6408" customFormat="false" ht="15" hidden="false" customHeight="false" outlineLevel="0" collapsed="false">
      <c r="A6408" s="28" t="n">
        <v>45847</v>
      </c>
      <c r="B6408" s="21" t="s">
        <v>134</v>
      </c>
      <c r="C6408" s="21" t="s">
        <v>112</v>
      </c>
      <c r="D6408" s="29" t="n">
        <v>119.79</v>
      </c>
      <c r="E6408" s="29" t="n">
        <f aca="false">D6408/10</f>
        <v>11.979</v>
      </c>
      <c r="F6408" s="29" t="n">
        <f aca="false">(E6408+Einstellungen!$B$20)*(1+Einstellungen!$B$10)</f>
        <v>36.45565</v>
      </c>
      <c r="G6408" s="21" t="str">
        <f aca="false">IF(F6408&lt;Einstellungen!$B$5,"ja","nein")</f>
        <v>nein</v>
      </c>
      <c r="H6408" s="21" t="s">
        <v>22</v>
      </c>
      <c r="I6408" s="29" t="n">
        <f aca="false">INDEX(Einstellungen!$B$27:$B$50,23)</f>
        <v>1.05</v>
      </c>
      <c r="J6408" s="29" t="n">
        <f aca="false">F6408*I6408</f>
        <v>38.2784325</v>
      </c>
    </row>
    <row r="6409" customFormat="false" ht="15" hidden="false" customHeight="false" outlineLevel="0" collapsed="false">
      <c r="A6409" s="28" t="n">
        <v>45847</v>
      </c>
      <c r="B6409" s="21" t="s">
        <v>135</v>
      </c>
      <c r="C6409" s="21" t="s">
        <v>112</v>
      </c>
      <c r="D6409" s="29" t="n">
        <v>104.9</v>
      </c>
      <c r="E6409" s="29" t="n">
        <f aca="false">D6409/10</f>
        <v>10.49</v>
      </c>
      <c r="F6409" s="29" t="n">
        <f aca="false">(E6409+Einstellungen!$B$20)*(1+Einstellungen!$B$10)</f>
        <v>34.68374</v>
      </c>
      <c r="G6409" s="21" t="str">
        <f aca="false">IF(F6409&lt;Einstellungen!$B$5,"ja","nein")</f>
        <v>nein</v>
      </c>
      <c r="H6409" s="21" t="s">
        <v>22</v>
      </c>
      <c r="I6409" s="29" t="n">
        <f aca="false">INDEX(Einstellungen!$B$27:$B$50,24)</f>
        <v>0.8</v>
      </c>
      <c r="J6409" s="29" t="n">
        <f aca="false">F6409*I6409</f>
        <v>27.746992</v>
      </c>
    </row>
    <row r="6410" customFormat="false" ht="15" hidden="false" customHeight="false" outlineLevel="0" collapsed="false">
      <c r="A6410" s="28" t="n">
        <v>45848</v>
      </c>
      <c r="B6410" s="21" t="s">
        <v>111</v>
      </c>
      <c r="C6410" s="21" t="s">
        <v>136</v>
      </c>
      <c r="D6410" s="29" t="n">
        <v>100.91</v>
      </c>
      <c r="E6410" s="29" t="n">
        <f aca="false">D6410/10</f>
        <v>10.091</v>
      </c>
      <c r="F6410" s="29" t="n">
        <f aca="false">(E6410+Einstellungen!$B$20)*(1+Einstellungen!$B$10)</f>
        <v>34.20893</v>
      </c>
      <c r="G6410" s="21" t="str">
        <f aca="false">IF(F6410&lt;Einstellungen!$B$5,"ja","nein")</f>
        <v>nein</v>
      </c>
      <c r="H6410" s="21" t="s">
        <v>22</v>
      </c>
      <c r="I6410" s="29" t="n">
        <f aca="false">INDEX(Einstellungen!$B$27:$B$50,1)</f>
        <v>0.6</v>
      </c>
      <c r="J6410" s="29" t="n">
        <f aca="false">F6410*I6410</f>
        <v>20.525358</v>
      </c>
    </row>
    <row r="6411" customFormat="false" ht="15" hidden="false" customHeight="false" outlineLevel="0" collapsed="false">
      <c r="A6411" s="28" t="n">
        <v>45848</v>
      </c>
      <c r="B6411" s="21" t="s">
        <v>113</v>
      </c>
      <c r="C6411" s="21" t="s">
        <v>136</v>
      </c>
      <c r="D6411" s="29" t="n">
        <v>95.73</v>
      </c>
      <c r="E6411" s="29" t="n">
        <f aca="false">D6411/10</f>
        <v>9.573</v>
      </c>
      <c r="F6411" s="29" t="n">
        <f aca="false">(E6411+Einstellungen!$B$20)*(1+Einstellungen!$B$10)</f>
        <v>33.59251</v>
      </c>
      <c r="G6411" s="21" t="str">
        <f aca="false">IF(F6411&lt;Einstellungen!$B$5,"ja","nein")</f>
        <v>nein</v>
      </c>
      <c r="H6411" s="21" t="s">
        <v>22</v>
      </c>
      <c r="I6411" s="29" t="n">
        <f aca="false">INDEX(Einstellungen!$B$27:$B$50,2)</f>
        <v>0.5</v>
      </c>
      <c r="J6411" s="29" t="n">
        <f aca="false">F6411*I6411</f>
        <v>16.796255</v>
      </c>
    </row>
    <row r="6412" customFormat="false" ht="15" hidden="false" customHeight="false" outlineLevel="0" collapsed="false">
      <c r="A6412" s="28" t="n">
        <v>45848</v>
      </c>
      <c r="B6412" s="21" t="s">
        <v>114</v>
      </c>
      <c r="C6412" s="21" t="s">
        <v>136</v>
      </c>
      <c r="D6412" s="29" t="n">
        <v>89.1</v>
      </c>
      <c r="E6412" s="29" t="n">
        <f aca="false">D6412/10</f>
        <v>8.91</v>
      </c>
      <c r="F6412" s="29" t="n">
        <f aca="false">(E6412+Einstellungen!$B$20)*(1+Einstellungen!$B$10)</f>
        <v>32.80354</v>
      </c>
      <c r="G6412" s="21" t="str">
        <f aca="false">IF(F6412&lt;Einstellungen!$B$5,"ja","nein")</f>
        <v>nein</v>
      </c>
      <c r="H6412" s="21" t="s">
        <v>22</v>
      </c>
      <c r="I6412" s="29" t="n">
        <f aca="false">INDEX(Einstellungen!$B$27:$B$50,3)</f>
        <v>0.45</v>
      </c>
      <c r="J6412" s="29" t="n">
        <f aca="false">F6412*I6412</f>
        <v>14.761593</v>
      </c>
    </row>
    <row r="6413" customFormat="false" ht="15" hidden="false" customHeight="false" outlineLevel="0" collapsed="false">
      <c r="A6413" s="28" t="n">
        <v>45848</v>
      </c>
      <c r="B6413" s="21" t="s">
        <v>115</v>
      </c>
      <c r="C6413" s="21" t="s">
        <v>136</v>
      </c>
      <c r="D6413" s="29" t="n">
        <v>86.45</v>
      </c>
      <c r="E6413" s="29" t="n">
        <f aca="false">D6413/10</f>
        <v>8.645</v>
      </c>
      <c r="F6413" s="29" t="n">
        <f aca="false">(E6413+Einstellungen!$B$20)*(1+Einstellungen!$B$10)</f>
        <v>32.48819</v>
      </c>
      <c r="G6413" s="21" t="str">
        <f aca="false">IF(F6413&lt;Einstellungen!$B$5,"ja","nein")</f>
        <v>nein</v>
      </c>
      <c r="H6413" s="21" t="s">
        <v>22</v>
      </c>
      <c r="I6413" s="29" t="n">
        <f aca="false">INDEX(Einstellungen!$B$27:$B$50,4)</f>
        <v>0.45</v>
      </c>
      <c r="J6413" s="29" t="n">
        <f aca="false">F6413*I6413</f>
        <v>14.6196855</v>
      </c>
    </row>
    <row r="6414" customFormat="false" ht="15" hidden="false" customHeight="false" outlineLevel="0" collapsed="false">
      <c r="A6414" s="28" t="n">
        <v>45848</v>
      </c>
      <c r="B6414" s="21" t="s">
        <v>116</v>
      </c>
      <c r="C6414" s="21" t="s">
        <v>136</v>
      </c>
      <c r="D6414" s="29" t="n">
        <v>87.97</v>
      </c>
      <c r="E6414" s="29" t="n">
        <f aca="false">D6414/10</f>
        <v>8.797</v>
      </c>
      <c r="F6414" s="29" t="n">
        <f aca="false">(E6414+Einstellungen!$B$20)*(1+Einstellungen!$B$10)</f>
        <v>32.66907</v>
      </c>
      <c r="G6414" s="21" t="str">
        <f aca="false">IF(F6414&lt;Einstellungen!$B$5,"ja","nein")</f>
        <v>nein</v>
      </c>
      <c r="H6414" s="21" t="s">
        <v>22</v>
      </c>
      <c r="I6414" s="29" t="n">
        <f aca="false">INDEX(Einstellungen!$B$27:$B$50,5)</f>
        <v>0.45</v>
      </c>
      <c r="J6414" s="29" t="n">
        <f aca="false">F6414*I6414</f>
        <v>14.7010815</v>
      </c>
    </row>
    <row r="6415" customFormat="false" ht="15" hidden="false" customHeight="false" outlineLevel="0" collapsed="false">
      <c r="A6415" s="28" t="n">
        <v>45848</v>
      </c>
      <c r="B6415" s="21" t="s">
        <v>117</v>
      </c>
      <c r="C6415" s="21" t="s">
        <v>136</v>
      </c>
      <c r="D6415" s="29" t="n">
        <v>98.62</v>
      </c>
      <c r="E6415" s="29" t="n">
        <f aca="false">D6415/10</f>
        <v>9.862</v>
      </c>
      <c r="F6415" s="29" t="n">
        <f aca="false">(E6415+Einstellungen!$B$20)*(1+Einstellungen!$B$10)</f>
        <v>33.93642</v>
      </c>
      <c r="G6415" s="21" t="str">
        <f aca="false">IF(F6415&lt;Einstellungen!$B$5,"ja","nein")</f>
        <v>nein</v>
      </c>
      <c r="H6415" s="21" t="s">
        <v>22</v>
      </c>
      <c r="I6415" s="29" t="n">
        <f aca="false">INDEX(Einstellungen!$B$27:$B$50,6)</f>
        <v>0.5</v>
      </c>
      <c r="J6415" s="29" t="n">
        <f aca="false">F6415*I6415</f>
        <v>16.96821</v>
      </c>
    </row>
    <row r="6416" customFormat="false" ht="15" hidden="false" customHeight="false" outlineLevel="0" collapsed="false">
      <c r="A6416" s="28" t="n">
        <v>45848</v>
      </c>
      <c r="B6416" s="21" t="s">
        <v>118</v>
      </c>
      <c r="C6416" s="21" t="s">
        <v>136</v>
      </c>
      <c r="D6416" s="29" t="n">
        <v>107.61</v>
      </c>
      <c r="E6416" s="29" t="n">
        <f aca="false">D6416/10</f>
        <v>10.761</v>
      </c>
      <c r="F6416" s="29" t="n">
        <f aca="false">(E6416+Einstellungen!$B$20)*(1+Einstellungen!$B$10)</f>
        <v>35.00623</v>
      </c>
      <c r="G6416" s="21" t="str">
        <f aca="false">IF(F6416&lt;Einstellungen!$B$5,"ja","nein")</f>
        <v>nein</v>
      </c>
      <c r="H6416" s="21" t="s">
        <v>22</v>
      </c>
      <c r="I6416" s="29" t="n">
        <f aca="false">INDEX(Einstellungen!$B$27:$B$50,7)</f>
        <v>0.7</v>
      </c>
      <c r="J6416" s="29" t="n">
        <f aca="false">F6416*I6416</f>
        <v>24.504361</v>
      </c>
    </row>
    <row r="6417" customFormat="false" ht="15" hidden="false" customHeight="false" outlineLevel="0" collapsed="false">
      <c r="A6417" s="28" t="n">
        <v>45848</v>
      </c>
      <c r="B6417" s="21" t="s">
        <v>119</v>
      </c>
      <c r="C6417" s="21" t="s">
        <v>136</v>
      </c>
      <c r="D6417" s="29" t="n">
        <v>107.23</v>
      </c>
      <c r="E6417" s="29" t="n">
        <f aca="false">D6417/10</f>
        <v>10.723</v>
      </c>
      <c r="F6417" s="29" t="n">
        <f aca="false">(E6417+Einstellungen!$B$20)*(1+Einstellungen!$B$10)</f>
        <v>34.96101</v>
      </c>
      <c r="G6417" s="21" t="str">
        <f aca="false">IF(F6417&lt;Einstellungen!$B$5,"ja","nein")</f>
        <v>nein</v>
      </c>
      <c r="H6417" s="21" t="s">
        <v>22</v>
      </c>
      <c r="I6417" s="29" t="n">
        <f aca="false">INDEX(Einstellungen!$B$27:$B$50,8)</f>
        <v>0.95</v>
      </c>
      <c r="J6417" s="29" t="n">
        <f aca="false">F6417*I6417</f>
        <v>33.2129595</v>
      </c>
    </row>
    <row r="6418" customFormat="false" ht="15" hidden="false" customHeight="false" outlineLevel="0" collapsed="false">
      <c r="A6418" s="28" t="n">
        <v>45848</v>
      </c>
      <c r="B6418" s="21" t="s">
        <v>120</v>
      </c>
      <c r="C6418" s="21" t="s">
        <v>136</v>
      </c>
      <c r="D6418" s="29" t="n">
        <v>105.35</v>
      </c>
      <c r="E6418" s="29" t="n">
        <f aca="false">D6418/10</f>
        <v>10.535</v>
      </c>
      <c r="F6418" s="29" t="n">
        <f aca="false">(E6418+Einstellungen!$B$20)*(1+Einstellungen!$B$10)</f>
        <v>34.73729</v>
      </c>
      <c r="G6418" s="21" t="str">
        <f aca="false">IF(F6418&lt;Einstellungen!$B$5,"ja","nein")</f>
        <v>nein</v>
      </c>
      <c r="H6418" s="21" t="s">
        <v>22</v>
      </c>
      <c r="I6418" s="29" t="n">
        <f aca="false">INDEX(Einstellungen!$B$27:$B$50,9)</f>
        <v>1.05</v>
      </c>
      <c r="J6418" s="29" t="n">
        <f aca="false">F6418*I6418</f>
        <v>36.4741545</v>
      </c>
    </row>
    <row r="6419" customFormat="false" ht="15" hidden="false" customHeight="false" outlineLevel="0" collapsed="false">
      <c r="A6419" s="28" t="n">
        <v>45848</v>
      </c>
      <c r="B6419" s="21" t="s">
        <v>121</v>
      </c>
      <c r="C6419" s="21" t="s">
        <v>136</v>
      </c>
      <c r="D6419" s="29" t="n">
        <v>88.9</v>
      </c>
      <c r="E6419" s="29" t="n">
        <f aca="false">D6419/10</f>
        <v>8.89</v>
      </c>
      <c r="F6419" s="29" t="n">
        <f aca="false">(E6419+Einstellungen!$B$20)*(1+Einstellungen!$B$10)</f>
        <v>32.77974</v>
      </c>
      <c r="G6419" s="21" t="str">
        <f aca="false">IF(F6419&lt;Einstellungen!$B$5,"ja","nein")</f>
        <v>nein</v>
      </c>
      <c r="H6419" s="21" t="s">
        <v>22</v>
      </c>
      <c r="I6419" s="29" t="n">
        <f aca="false">INDEX(Einstellungen!$B$27:$B$50,10)</f>
        <v>1.05</v>
      </c>
      <c r="J6419" s="29" t="n">
        <f aca="false">F6419*I6419</f>
        <v>34.418727</v>
      </c>
    </row>
    <row r="6420" customFormat="false" ht="15" hidden="false" customHeight="false" outlineLevel="0" collapsed="false">
      <c r="A6420" s="28" t="n">
        <v>45848</v>
      </c>
      <c r="B6420" s="21" t="s">
        <v>122</v>
      </c>
      <c r="C6420" s="21" t="s">
        <v>136</v>
      </c>
      <c r="D6420" s="29" t="n">
        <v>82</v>
      </c>
      <c r="E6420" s="29" t="n">
        <f aca="false">D6420/10</f>
        <v>8.2</v>
      </c>
      <c r="F6420" s="29" t="n">
        <f aca="false">(E6420+Einstellungen!$B$20)*(1+Einstellungen!$B$10)</f>
        <v>31.95864</v>
      </c>
      <c r="G6420" s="21" t="str">
        <f aca="false">IF(F6420&lt;Einstellungen!$B$5,"ja","nein")</f>
        <v>nein</v>
      </c>
      <c r="H6420" s="21" t="s">
        <v>22</v>
      </c>
      <c r="I6420" s="29" t="n">
        <f aca="false">INDEX(Einstellungen!$B$27:$B$50,11)</f>
        <v>1.05</v>
      </c>
      <c r="J6420" s="29" t="n">
        <f aca="false">F6420*I6420</f>
        <v>33.556572</v>
      </c>
    </row>
    <row r="6421" customFormat="false" ht="15" hidden="false" customHeight="false" outlineLevel="0" collapsed="false">
      <c r="A6421" s="28" t="n">
        <v>45848</v>
      </c>
      <c r="B6421" s="21" t="s">
        <v>123</v>
      </c>
      <c r="C6421" s="21" t="s">
        <v>136</v>
      </c>
      <c r="D6421" s="29" t="n">
        <v>65.33</v>
      </c>
      <c r="E6421" s="29" t="n">
        <f aca="false">D6421/10</f>
        <v>6.533</v>
      </c>
      <c r="F6421" s="29" t="n">
        <f aca="false">(E6421+Einstellungen!$B$20)*(1+Einstellungen!$B$10)</f>
        <v>29.97491</v>
      </c>
      <c r="G6421" s="21" t="str">
        <f aca="false">IF(F6421&lt;Einstellungen!$B$5,"ja","nein")</f>
        <v>nein</v>
      </c>
      <c r="H6421" s="21" t="s">
        <v>22</v>
      </c>
      <c r="I6421" s="29" t="n">
        <f aca="false">INDEX(Einstellungen!$B$27:$B$50,12)</f>
        <v>1.1</v>
      </c>
      <c r="J6421" s="29" t="n">
        <f aca="false">F6421*I6421</f>
        <v>32.972401</v>
      </c>
    </row>
    <row r="6422" customFormat="false" ht="15" hidden="false" customHeight="false" outlineLevel="0" collapsed="false">
      <c r="A6422" s="28" t="n">
        <v>45848</v>
      </c>
      <c r="B6422" s="21" t="s">
        <v>124</v>
      </c>
      <c r="C6422" s="21" t="s">
        <v>136</v>
      </c>
      <c r="D6422" s="29" t="n">
        <v>45.22</v>
      </c>
      <c r="E6422" s="29" t="n">
        <f aca="false">D6422/10</f>
        <v>4.522</v>
      </c>
      <c r="F6422" s="29" t="n">
        <f aca="false">(E6422+Einstellungen!$B$20)*(1+Einstellungen!$B$10)</f>
        <v>27.58182</v>
      </c>
      <c r="G6422" s="21" t="str">
        <f aca="false">IF(F6422&lt;Einstellungen!$B$5,"ja","nein")</f>
        <v>ja</v>
      </c>
      <c r="H6422" s="21" t="s">
        <v>22</v>
      </c>
      <c r="I6422" s="29" t="n">
        <f aca="false">INDEX(Einstellungen!$B$27:$B$50,13)</f>
        <v>1.2</v>
      </c>
      <c r="J6422" s="29" t="n">
        <f aca="false">F6422*I6422</f>
        <v>33.098184</v>
      </c>
    </row>
    <row r="6423" customFormat="false" ht="15" hidden="false" customHeight="false" outlineLevel="0" collapsed="false">
      <c r="A6423" s="28" t="n">
        <v>45848</v>
      </c>
      <c r="B6423" s="21" t="s">
        <v>125</v>
      </c>
      <c r="C6423" s="21" t="s">
        <v>136</v>
      </c>
      <c r="D6423" s="29" t="n">
        <v>39.51</v>
      </c>
      <c r="E6423" s="29" t="n">
        <f aca="false">D6423/10</f>
        <v>3.951</v>
      </c>
      <c r="F6423" s="29" t="n">
        <f aca="false">(E6423+Einstellungen!$B$20)*(1+Einstellungen!$B$10)</f>
        <v>26.90233</v>
      </c>
      <c r="G6423" s="21" t="str">
        <f aca="false">IF(F6423&lt;Einstellungen!$B$5,"ja","nein")</f>
        <v>ja</v>
      </c>
      <c r="H6423" s="21" t="s">
        <v>22</v>
      </c>
      <c r="I6423" s="29" t="n">
        <f aca="false">INDEX(Einstellungen!$B$27:$B$50,14)</f>
        <v>1.15</v>
      </c>
      <c r="J6423" s="29" t="n">
        <f aca="false">F6423*I6423</f>
        <v>30.9376795</v>
      </c>
    </row>
    <row r="6424" customFormat="false" ht="15" hidden="false" customHeight="false" outlineLevel="0" collapsed="false">
      <c r="A6424" s="28" t="n">
        <v>45848</v>
      </c>
      <c r="B6424" s="21" t="s">
        <v>126</v>
      </c>
      <c r="C6424" s="21" t="s">
        <v>136</v>
      </c>
      <c r="D6424" s="29" t="n">
        <v>39.55</v>
      </c>
      <c r="E6424" s="29" t="n">
        <f aca="false">D6424/10</f>
        <v>3.955</v>
      </c>
      <c r="F6424" s="29" t="n">
        <f aca="false">(E6424+Einstellungen!$B$20)*(1+Einstellungen!$B$10)</f>
        <v>26.90709</v>
      </c>
      <c r="G6424" s="21" t="str">
        <f aca="false">IF(F6424&lt;Einstellungen!$B$5,"ja","nein")</f>
        <v>ja</v>
      </c>
      <c r="H6424" s="21" t="s">
        <v>22</v>
      </c>
      <c r="I6424" s="29" t="n">
        <f aca="false">INDEX(Einstellungen!$B$27:$B$50,15)</f>
        <v>1</v>
      </c>
      <c r="J6424" s="29" t="n">
        <f aca="false">F6424*I6424</f>
        <v>26.90709</v>
      </c>
    </row>
    <row r="6425" customFormat="false" ht="15" hidden="false" customHeight="false" outlineLevel="0" collapsed="false">
      <c r="A6425" s="28" t="n">
        <v>45848</v>
      </c>
      <c r="B6425" s="21" t="s">
        <v>127</v>
      </c>
      <c r="C6425" s="21" t="s">
        <v>136</v>
      </c>
      <c r="D6425" s="29" t="n">
        <v>56.71</v>
      </c>
      <c r="E6425" s="29" t="n">
        <f aca="false">D6425/10</f>
        <v>5.671</v>
      </c>
      <c r="F6425" s="29" t="n">
        <f aca="false">(E6425+Einstellungen!$B$20)*(1+Einstellungen!$B$10)</f>
        <v>28.94913</v>
      </c>
      <c r="G6425" s="21" t="str">
        <f aca="false">IF(F6425&lt;Einstellungen!$B$5,"ja","nein")</f>
        <v>ja</v>
      </c>
      <c r="H6425" s="21" t="s">
        <v>22</v>
      </c>
      <c r="I6425" s="29" t="n">
        <f aca="false">INDEX(Einstellungen!$B$27:$B$50,16)</f>
        <v>0.95</v>
      </c>
      <c r="J6425" s="29" t="n">
        <f aca="false">F6425*I6425</f>
        <v>27.5016735</v>
      </c>
    </row>
    <row r="6426" customFormat="false" ht="15" hidden="false" customHeight="false" outlineLevel="0" collapsed="false">
      <c r="A6426" s="28" t="n">
        <v>45848</v>
      </c>
      <c r="B6426" s="21" t="s">
        <v>128</v>
      </c>
      <c r="C6426" s="21" t="s">
        <v>136</v>
      </c>
      <c r="D6426" s="29" t="n">
        <v>76.8</v>
      </c>
      <c r="E6426" s="29" t="n">
        <f aca="false">D6426/10</f>
        <v>7.68</v>
      </c>
      <c r="F6426" s="29" t="n">
        <f aca="false">(E6426+Einstellungen!$B$20)*(1+Einstellungen!$B$10)</f>
        <v>31.33984</v>
      </c>
      <c r="G6426" s="21" t="str">
        <f aca="false">IF(F6426&lt;Einstellungen!$B$5,"ja","nein")</f>
        <v>nein</v>
      </c>
      <c r="H6426" s="21" t="s">
        <v>22</v>
      </c>
      <c r="I6426" s="29" t="n">
        <f aca="false">INDEX(Einstellungen!$B$27:$B$50,17)</f>
        <v>0.95</v>
      </c>
      <c r="J6426" s="29" t="n">
        <f aca="false">F6426*I6426</f>
        <v>29.772848</v>
      </c>
    </row>
    <row r="6427" customFormat="false" ht="15" hidden="false" customHeight="false" outlineLevel="0" collapsed="false">
      <c r="A6427" s="28" t="n">
        <v>45848</v>
      </c>
      <c r="B6427" s="21" t="s">
        <v>129</v>
      </c>
      <c r="C6427" s="21" t="s">
        <v>136</v>
      </c>
      <c r="D6427" s="29" t="n">
        <v>86.4</v>
      </c>
      <c r="E6427" s="29" t="n">
        <f aca="false">D6427/10</f>
        <v>8.64</v>
      </c>
      <c r="F6427" s="29" t="n">
        <f aca="false">(E6427+Einstellungen!$B$20)*(1+Einstellungen!$B$10)</f>
        <v>32.48224</v>
      </c>
      <c r="G6427" s="21" t="str">
        <f aca="false">IF(F6427&lt;Einstellungen!$B$5,"ja","nein")</f>
        <v>nein</v>
      </c>
      <c r="H6427" s="21" t="s">
        <v>22</v>
      </c>
      <c r="I6427" s="29" t="n">
        <f aca="false">INDEX(Einstellungen!$B$27:$B$50,18)</f>
        <v>1.1</v>
      </c>
      <c r="J6427" s="29" t="n">
        <f aca="false">F6427*I6427</f>
        <v>35.730464</v>
      </c>
    </row>
    <row r="6428" customFormat="false" ht="15" hidden="false" customHeight="false" outlineLevel="0" collapsed="false">
      <c r="A6428" s="28" t="n">
        <v>45848</v>
      </c>
      <c r="B6428" s="21" t="s">
        <v>130</v>
      </c>
      <c r="C6428" s="21" t="s">
        <v>136</v>
      </c>
      <c r="D6428" s="29" t="n">
        <v>100.2</v>
      </c>
      <c r="E6428" s="29" t="n">
        <f aca="false">D6428/10</f>
        <v>10.02</v>
      </c>
      <c r="F6428" s="29" t="n">
        <f aca="false">(E6428+Einstellungen!$B$20)*(1+Einstellungen!$B$10)</f>
        <v>34.12444</v>
      </c>
      <c r="G6428" s="21" t="str">
        <f aca="false">IF(F6428&lt;Einstellungen!$B$5,"ja","nein")</f>
        <v>nein</v>
      </c>
      <c r="H6428" s="21" t="s">
        <v>22</v>
      </c>
      <c r="I6428" s="29" t="n">
        <f aca="false">INDEX(Einstellungen!$B$27:$B$50,19)</f>
        <v>1.35</v>
      </c>
      <c r="J6428" s="29" t="n">
        <f aca="false">F6428*I6428</f>
        <v>46.067994</v>
      </c>
    </row>
    <row r="6429" customFormat="false" ht="15" hidden="false" customHeight="false" outlineLevel="0" collapsed="false">
      <c r="A6429" s="28" t="n">
        <v>45848</v>
      </c>
      <c r="B6429" s="21" t="s">
        <v>131</v>
      </c>
      <c r="C6429" s="21" t="s">
        <v>136</v>
      </c>
      <c r="D6429" s="29" t="n">
        <v>114.39</v>
      </c>
      <c r="E6429" s="29" t="n">
        <f aca="false">D6429/10</f>
        <v>11.439</v>
      </c>
      <c r="F6429" s="29" t="n">
        <f aca="false">(E6429+Einstellungen!$B$20)*(1+Einstellungen!$B$10)</f>
        <v>35.81305</v>
      </c>
      <c r="G6429" s="21" t="str">
        <f aca="false">IF(F6429&lt;Einstellungen!$B$5,"ja","nein")</f>
        <v>nein</v>
      </c>
      <c r="H6429" s="21" t="s">
        <v>22</v>
      </c>
      <c r="I6429" s="29" t="n">
        <f aca="false">INDEX(Einstellungen!$B$27:$B$50,20)</f>
        <v>1.45</v>
      </c>
      <c r="J6429" s="29" t="n">
        <f aca="false">F6429*I6429</f>
        <v>51.9289225</v>
      </c>
    </row>
    <row r="6430" customFormat="false" ht="15" hidden="false" customHeight="false" outlineLevel="0" collapsed="false">
      <c r="A6430" s="28" t="n">
        <v>45848</v>
      </c>
      <c r="B6430" s="21" t="s">
        <v>132</v>
      </c>
      <c r="C6430" s="21" t="s">
        <v>136</v>
      </c>
      <c r="D6430" s="29" t="n">
        <v>134.67</v>
      </c>
      <c r="E6430" s="29" t="n">
        <f aca="false">D6430/10</f>
        <v>13.467</v>
      </c>
      <c r="F6430" s="29" t="n">
        <f aca="false">(E6430+Einstellungen!$B$20)*(1+Einstellungen!$B$10)</f>
        <v>38.22637</v>
      </c>
      <c r="G6430" s="21" t="str">
        <f aca="false">IF(F6430&lt;Einstellungen!$B$5,"ja","nein")</f>
        <v>nein</v>
      </c>
      <c r="H6430" s="21" t="s">
        <v>22</v>
      </c>
      <c r="I6430" s="29" t="n">
        <f aca="false">INDEX(Einstellungen!$B$27:$B$50,21)</f>
        <v>1.4</v>
      </c>
      <c r="J6430" s="29" t="n">
        <f aca="false">F6430*I6430</f>
        <v>53.516918</v>
      </c>
    </row>
    <row r="6431" customFormat="false" ht="15" hidden="false" customHeight="false" outlineLevel="0" collapsed="false">
      <c r="A6431" s="28" t="n">
        <v>45848</v>
      </c>
      <c r="B6431" s="21" t="s">
        <v>133</v>
      </c>
      <c r="C6431" s="21" t="s">
        <v>136</v>
      </c>
      <c r="D6431" s="29" t="n">
        <v>132.7</v>
      </c>
      <c r="E6431" s="29" t="n">
        <f aca="false">D6431/10</f>
        <v>13.27</v>
      </c>
      <c r="F6431" s="29" t="n">
        <f aca="false">(E6431+Einstellungen!$B$20)*(1+Einstellungen!$B$10)</f>
        <v>37.99194</v>
      </c>
      <c r="G6431" s="21" t="str">
        <f aca="false">IF(F6431&lt;Einstellungen!$B$5,"ja","nein")</f>
        <v>nein</v>
      </c>
      <c r="H6431" s="21" t="s">
        <v>22</v>
      </c>
      <c r="I6431" s="29" t="n">
        <f aca="false">INDEX(Einstellungen!$B$27:$B$50,22)</f>
        <v>1.25</v>
      </c>
      <c r="J6431" s="29" t="n">
        <f aca="false">F6431*I6431</f>
        <v>47.489925</v>
      </c>
    </row>
    <row r="6432" customFormat="false" ht="15" hidden="false" customHeight="false" outlineLevel="0" collapsed="false">
      <c r="A6432" s="28" t="n">
        <v>45848</v>
      </c>
      <c r="B6432" s="21" t="s">
        <v>134</v>
      </c>
      <c r="C6432" s="21" t="s">
        <v>136</v>
      </c>
      <c r="D6432" s="29" t="n">
        <v>120.88</v>
      </c>
      <c r="E6432" s="29" t="n">
        <f aca="false">D6432/10</f>
        <v>12.088</v>
      </c>
      <c r="F6432" s="29" t="n">
        <f aca="false">(E6432+Einstellungen!$B$20)*(1+Einstellungen!$B$10)</f>
        <v>36.58536</v>
      </c>
      <c r="G6432" s="21" t="str">
        <f aca="false">IF(F6432&lt;Einstellungen!$B$5,"ja","nein")</f>
        <v>nein</v>
      </c>
      <c r="H6432" s="21" t="s">
        <v>22</v>
      </c>
      <c r="I6432" s="29" t="n">
        <f aca="false">INDEX(Einstellungen!$B$27:$B$50,23)</f>
        <v>1.05</v>
      </c>
      <c r="J6432" s="29" t="n">
        <f aca="false">F6432*I6432</f>
        <v>38.414628</v>
      </c>
    </row>
    <row r="6433" customFormat="false" ht="15" hidden="false" customHeight="false" outlineLevel="0" collapsed="false">
      <c r="A6433" s="28" t="n">
        <v>45848</v>
      </c>
      <c r="B6433" s="21" t="s">
        <v>135</v>
      </c>
      <c r="C6433" s="21" t="s">
        <v>136</v>
      </c>
      <c r="D6433" s="29" t="n">
        <v>107.69</v>
      </c>
      <c r="E6433" s="29" t="n">
        <f aca="false">D6433/10</f>
        <v>10.769</v>
      </c>
      <c r="F6433" s="29" t="n">
        <f aca="false">(E6433+Einstellungen!$B$20)*(1+Einstellungen!$B$10)</f>
        <v>35.01575</v>
      </c>
      <c r="G6433" s="21" t="str">
        <f aca="false">IF(F6433&lt;Einstellungen!$B$5,"ja","nein")</f>
        <v>nein</v>
      </c>
      <c r="H6433" s="21" t="s">
        <v>22</v>
      </c>
      <c r="I6433" s="29" t="n">
        <f aca="false">INDEX(Einstellungen!$B$27:$B$50,24)</f>
        <v>0.8</v>
      </c>
      <c r="J6433" s="29" t="n">
        <f aca="false">F6433*I6433</f>
        <v>28.0126</v>
      </c>
    </row>
    <row r="6434" customFormat="false" ht="15" hidden="false" customHeight="false" outlineLevel="0" collapsed="false">
      <c r="A6434" s="28" t="n">
        <v>45849</v>
      </c>
      <c r="B6434" s="21" t="s">
        <v>111</v>
      </c>
      <c r="C6434" s="21" t="s">
        <v>137</v>
      </c>
      <c r="D6434" s="29" t="n">
        <v>104.75</v>
      </c>
      <c r="E6434" s="29" t="n">
        <f aca="false">D6434/10</f>
        <v>10.475</v>
      </c>
      <c r="F6434" s="29" t="n">
        <f aca="false">(E6434+Einstellungen!$B$20)*(1+Einstellungen!$B$10)</f>
        <v>34.66589</v>
      </c>
      <c r="G6434" s="21" t="str">
        <f aca="false">IF(F6434&lt;Einstellungen!$B$5,"ja","nein")</f>
        <v>nein</v>
      </c>
      <c r="H6434" s="21" t="s">
        <v>22</v>
      </c>
      <c r="I6434" s="29" t="n">
        <f aca="false">INDEX(Einstellungen!$B$27:$B$50,1)</f>
        <v>0.6</v>
      </c>
      <c r="J6434" s="29" t="n">
        <f aca="false">F6434*I6434</f>
        <v>20.799534</v>
      </c>
    </row>
    <row r="6435" customFormat="false" ht="15" hidden="false" customHeight="false" outlineLevel="0" collapsed="false">
      <c r="A6435" s="28" t="n">
        <v>45849</v>
      </c>
      <c r="B6435" s="21" t="s">
        <v>113</v>
      </c>
      <c r="C6435" s="21" t="s">
        <v>137</v>
      </c>
      <c r="D6435" s="29" t="n">
        <v>99.57</v>
      </c>
      <c r="E6435" s="29" t="n">
        <f aca="false">D6435/10</f>
        <v>9.957</v>
      </c>
      <c r="F6435" s="29" t="n">
        <f aca="false">(E6435+Einstellungen!$B$20)*(1+Einstellungen!$B$10)</f>
        <v>34.04947</v>
      </c>
      <c r="G6435" s="21" t="str">
        <f aca="false">IF(F6435&lt;Einstellungen!$B$5,"ja","nein")</f>
        <v>nein</v>
      </c>
      <c r="H6435" s="21" t="s">
        <v>22</v>
      </c>
      <c r="I6435" s="29" t="n">
        <f aca="false">INDEX(Einstellungen!$B$27:$B$50,2)</f>
        <v>0.5</v>
      </c>
      <c r="J6435" s="29" t="n">
        <f aca="false">F6435*I6435</f>
        <v>17.024735</v>
      </c>
    </row>
    <row r="6436" customFormat="false" ht="15" hidden="false" customHeight="false" outlineLevel="0" collapsed="false">
      <c r="A6436" s="28" t="n">
        <v>45849</v>
      </c>
      <c r="B6436" s="21" t="s">
        <v>114</v>
      </c>
      <c r="C6436" s="21" t="s">
        <v>137</v>
      </c>
      <c r="D6436" s="29" t="n">
        <v>95</v>
      </c>
      <c r="E6436" s="29" t="n">
        <f aca="false">D6436/10</f>
        <v>9.5</v>
      </c>
      <c r="F6436" s="29" t="n">
        <f aca="false">(E6436+Einstellungen!$B$20)*(1+Einstellungen!$B$10)</f>
        <v>33.50564</v>
      </c>
      <c r="G6436" s="21" t="str">
        <f aca="false">IF(F6436&lt;Einstellungen!$B$5,"ja","nein")</f>
        <v>nein</v>
      </c>
      <c r="H6436" s="21" t="s">
        <v>22</v>
      </c>
      <c r="I6436" s="29" t="n">
        <f aca="false">INDEX(Einstellungen!$B$27:$B$50,3)</f>
        <v>0.45</v>
      </c>
      <c r="J6436" s="29" t="n">
        <f aca="false">F6436*I6436</f>
        <v>15.077538</v>
      </c>
    </row>
    <row r="6437" customFormat="false" ht="15" hidden="false" customHeight="false" outlineLevel="0" collapsed="false">
      <c r="A6437" s="28" t="n">
        <v>45849</v>
      </c>
      <c r="B6437" s="21" t="s">
        <v>115</v>
      </c>
      <c r="C6437" s="21" t="s">
        <v>137</v>
      </c>
      <c r="D6437" s="29" t="n">
        <v>90.69</v>
      </c>
      <c r="E6437" s="29" t="n">
        <f aca="false">D6437/10</f>
        <v>9.069</v>
      </c>
      <c r="F6437" s="29" t="n">
        <f aca="false">(E6437+Einstellungen!$B$20)*(1+Einstellungen!$B$10)</f>
        <v>32.99275</v>
      </c>
      <c r="G6437" s="21" t="str">
        <f aca="false">IF(F6437&lt;Einstellungen!$B$5,"ja","nein")</f>
        <v>nein</v>
      </c>
      <c r="H6437" s="21" t="s">
        <v>22</v>
      </c>
      <c r="I6437" s="29" t="n">
        <f aca="false">INDEX(Einstellungen!$B$27:$B$50,4)</f>
        <v>0.45</v>
      </c>
      <c r="J6437" s="29" t="n">
        <f aca="false">F6437*I6437</f>
        <v>14.8467375</v>
      </c>
    </row>
    <row r="6438" customFormat="false" ht="15" hidden="false" customHeight="false" outlineLevel="0" collapsed="false">
      <c r="A6438" s="28" t="n">
        <v>45849</v>
      </c>
      <c r="B6438" s="21" t="s">
        <v>116</v>
      </c>
      <c r="C6438" s="21" t="s">
        <v>137</v>
      </c>
      <c r="D6438" s="29" t="n">
        <v>91.53</v>
      </c>
      <c r="E6438" s="29" t="n">
        <f aca="false">D6438/10</f>
        <v>9.153</v>
      </c>
      <c r="F6438" s="29" t="n">
        <f aca="false">(E6438+Einstellungen!$B$20)*(1+Einstellungen!$B$10)</f>
        <v>33.09271</v>
      </c>
      <c r="G6438" s="21" t="str">
        <f aca="false">IF(F6438&lt;Einstellungen!$B$5,"ja","nein")</f>
        <v>nein</v>
      </c>
      <c r="H6438" s="21" t="s">
        <v>22</v>
      </c>
      <c r="I6438" s="29" t="n">
        <f aca="false">INDEX(Einstellungen!$B$27:$B$50,5)</f>
        <v>0.45</v>
      </c>
      <c r="J6438" s="29" t="n">
        <f aca="false">F6438*I6438</f>
        <v>14.8917195</v>
      </c>
    </row>
    <row r="6439" customFormat="false" ht="15" hidden="false" customHeight="false" outlineLevel="0" collapsed="false">
      <c r="A6439" s="28" t="n">
        <v>45849</v>
      </c>
      <c r="B6439" s="21" t="s">
        <v>117</v>
      </c>
      <c r="C6439" s="21" t="s">
        <v>137</v>
      </c>
      <c r="D6439" s="29" t="n">
        <v>99.4</v>
      </c>
      <c r="E6439" s="29" t="n">
        <f aca="false">D6439/10</f>
        <v>9.94</v>
      </c>
      <c r="F6439" s="29" t="n">
        <f aca="false">(E6439+Einstellungen!$B$20)*(1+Einstellungen!$B$10)</f>
        <v>34.02924</v>
      </c>
      <c r="G6439" s="21" t="str">
        <f aca="false">IF(F6439&lt;Einstellungen!$B$5,"ja","nein")</f>
        <v>nein</v>
      </c>
      <c r="H6439" s="21" t="s">
        <v>22</v>
      </c>
      <c r="I6439" s="29" t="n">
        <f aca="false">INDEX(Einstellungen!$B$27:$B$50,6)</f>
        <v>0.5</v>
      </c>
      <c r="J6439" s="29" t="n">
        <f aca="false">F6439*I6439</f>
        <v>17.01462</v>
      </c>
    </row>
    <row r="6440" customFormat="false" ht="15" hidden="false" customHeight="false" outlineLevel="0" collapsed="false">
      <c r="A6440" s="28" t="n">
        <v>45849</v>
      </c>
      <c r="B6440" s="21" t="s">
        <v>118</v>
      </c>
      <c r="C6440" s="21" t="s">
        <v>137</v>
      </c>
      <c r="D6440" s="29" t="n">
        <v>107.41</v>
      </c>
      <c r="E6440" s="29" t="n">
        <f aca="false">D6440/10</f>
        <v>10.741</v>
      </c>
      <c r="F6440" s="29" t="n">
        <f aca="false">(E6440+Einstellungen!$B$20)*(1+Einstellungen!$B$10)</f>
        <v>34.98243</v>
      </c>
      <c r="G6440" s="21" t="str">
        <f aca="false">IF(F6440&lt;Einstellungen!$B$5,"ja","nein")</f>
        <v>nein</v>
      </c>
      <c r="H6440" s="21" t="s">
        <v>22</v>
      </c>
      <c r="I6440" s="29" t="n">
        <f aca="false">INDEX(Einstellungen!$B$27:$B$50,7)</f>
        <v>0.7</v>
      </c>
      <c r="J6440" s="29" t="n">
        <f aca="false">F6440*I6440</f>
        <v>24.487701</v>
      </c>
    </row>
    <row r="6441" customFormat="false" ht="15" hidden="false" customHeight="false" outlineLevel="0" collapsed="false">
      <c r="A6441" s="28" t="n">
        <v>45849</v>
      </c>
      <c r="B6441" s="21" t="s">
        <v>119</v>
      </c>
      <c r="C6441" s="21" t="s">
        <v>137</v>
      </c>
      <c r="D6441" s="29" t="n">
        <v>105.92</v>
      </c>
      <c r="E6441" s="29" t="n">
        <f aca="false">D6441/10</f>
        <v>10.592</v>
      </c>
      <c r="F6441" s="29" t="n">
        <f aca="false">(E6441+Einstellungen!$B$20)*(1+Einstellungen!$B$10)</f>
        <v>34.80512</v>
      </c>
      <c r="G6441" s="21" t="str">
        <f aca="false">IF(F6441&lt;Einstellungen!$B$5,"ja","nein")</f>
        <v>nein</v>
      </c>
      <c r="H6441" s="21" t="s">
        <v>22</v>
      </c>
      <c r="I6441" s="29" t="n">
        <f aca="false">INDEX(Einstellungen!$B$27:$B$50,8)</f>
        <v>0.95</v>
      </c>
      <c r="J6441" s="29" t="n">
        <f aca="false">F6441*I6441</f>
        <v>33.064864</v>
      </c>
    </row>
    <row r="6442" customFormat="false" ht="15" hidden="false" customHeight="false" outlineLevel="0" collapsed="false">
      <c r="A6442" s="28" t="n">
        <v>45849</v>
      </c>
      <c r="B6442" s="21" t="s">
        <v>120</v>
      </c>
      <c r="C6442" s="21" t="s">
        <v>137</v>
      </c>
      <c r="D6442" s="29" t="n">
        <v>105.18</v>
      </c>
      <c r="E6442" s="29" t="n">
        <f aca="false">D6442/10</f>
        <v>10.518</v>
      </c>
      <c r="F6442" s="29" t="n">
        <f aca="false">(E6442+Einstellungen!$B$20)*(1+Einstellungen!$B$10)</f>
        <v>34.71706</v>
      </c>
      <c r="G6442" s="21" t="str">
        <f aca="false">IF(F6442&lt;Einstellungen!$B$5,"ja","nein")</f>
        <v>nein</v>
      </c>
      <c r="H6442" s="21" t="s">
        <v>22</v>
      </c>
      <c r="I6442" s="29" t="n">
        <f aca="false">INDEX(Einstellungen!$B$27:$B$50,9)</f>
        <v>1.05</v>
      </c>
      <c r="J6442" s="29" t="n">
        <f aca="false">F6442*I6442</f>
        <v>36.452913</v>
      </c>
    </row>
    <row r="6443" customFormat="false" ht="15" hidden="false" customHeight="false" outlineLevel="0" collapsed="false">
      <c r="A6443" s="28" t="n">
        <v>45849</v>
      </c>
      <c r="B6443" s="21" t="s">
        <v>121</v>
      </c>
      <c r="C6443" s="21" t="s">
        <v>137</v>
      </c>
      <c r="D6443" s="29" t="n">
        <v>93.3</v>
      </c>
      <c r="E6443" s="29" t="n">
        <f aca="false">D6443/10</f>
        <v>9.33</v>
      </c>
      <c r="F6443" s="29" t="n">
        <f aca="false">(E6443+Einstellungen!$B$20)*(1+Einstellungen!$B$10)</f>
        <v>33.30334</v>
      </c>
      <c r="G6443" s="21" t="str">
        <f aca="false">IF(F6443&lt;Einstellungen!$B$5,"ja","nein")</f>
        <v>nein</v>
      </c>
      <c r="H6443" s="21" t="s">
        <v>22</v>
      </c>
      <c r="I6443" s="29" t="n">
        <f aca="false">INDEX(Einstellungen!$B$27:$B$50,10)</f>
        <v>1.05</v>
      </c>
      <c r="J6443" s="29" t="n">
        <f aca="false">F6443*I6443</f>
        <v>34.968507</v>
      </c>
    </row>
    <row r="6444" customFormat="false" ht="15" hidden="false" customHeight="false" outlineLevel="0" collapsed="false">
      <c r="A6444" s="28" t="n">
        <v>45849</v>
      </c>
      <c r="B6444" s="21" t="s">
        <v>122</v>
      </c>
      <c r="C6444" s="21" t="s">
        <v>137</v>
      </c>
      <c r="D6444" s="29" t="n">
        <v>82.9</v>
      </c>
      <c r="E6444" s="29" t="n">
        <f aca="false">D6444/10</f>
        <v>8.29</v>
      </c>
      <c r="F6444" s="29" t="n">
        <f aca="false">(E6444+Einstellungen!$B$20)*(1+Einstellungen!$B$10)</f>
        <v>32.06574</v>
      </c>
      <c r="G6444" s="21" t="str">
        <f aca="false">IF(F6444&lt;Einstellungen!$B$5,"ja","nein")</f>
        <v>nein</v>
      </c>
      <c r="H6444" s="21" t="s">
        <v>22</v>
      </c>
      <c r="I6444" s="29" t="n">
        <f aca="false">INDEX(Einstellungen!$B$27:$B$50,11)</f>
        <v>1.05</v>
      </c>
      <c r="J6444" s="29" t="n">
        <f aca="false">F6444*I6444</f>
        <v>33.669027</v>
      </c>
    </row>
    <row r="6445" customFormat="false" ht="15" hidden="false" customHeight="false" outlineLevel="0" collapsed="false">
      <c r="A6445" s="28" t="n">
        <v>45849</v>
      </c>
      <c r="B6445" s="21" t="s">
        <v>123</v>
      </c>
      <c r="C6445" s="21" t="s">
        <v>137</v>
      </c>
      <c r="D6445" s="29" t="n">
        <v>73.15</v>
      </c>
      <c r="E6445" s="29" t="n">
        <f aca="false">D6445/10</f>
        <v>7.315</v>
      </c>
      <c r="F6445" s="29" t="n">
        <f aca="false">(E6445+Einstellungen!$B$20)*(1+Einstellungen!$B$10)</f>
        <v>30.90549</v>
      </c>
      <c r="G6445" s="21" t="str">
        <f aca="false">IF(F6445&lt;Einstellungen!$B$5,"ja","nein")</f>
        <v>nein</v>
      </c>
      <c r="H6445" s="21" t="s">
        <v>22</v>
      </c>
      <c r="I6445" s="29" t="n">
        <f aca="false">INDEX(Einstellungen!$B$27:$B$50,12)</f>
        <v>1.1</v>
      </c>
      <c r="J6445" s="29" t="n">
        <f aca="false">F6445*I6445</f>
        <v>33.996039</v>
      </c>
    </row>
    <row r="6446" customFormat="false" ht="15" hidden="false" customHeight="false" outlineLevel="0" collapsed="false">
      <c r="A6446" s="28" t="n">
        <v>45849</v>
      </c>
      <c r="B6446" s="21" t="s">
        <v>124</v>
      </c>
      <c r="C6446" s="21" t="s">
        <v>137</v>
      </c>
      <c r="D6446" s="29" t="n">
        <v>63.82</v>
      </c>
      <c r="E6446" s="29" t="n">
        <f aca="false">D6446/10</f>
        <v>6.382</v>
      </c>
      <c r="F6446" s="29" t="n">
        <f aca="false">(E6446+Einstellungen!$B$20)*(1+Einstellungen!$B$10)</f>
        <v>29.79522</v>
      </c>
      <c r="G6446" s="21" t="str">
        <f aca="false">IF(F6446&lt;Einstellungen!$B$5,"ja","nein")</f>
        <v>nein</v>
      </c>
      <c r="H6446" s="21" t="s">
        <v>22</v>
      </c>
      <c r="I6446" s="29" t="n">
        <f aca="false">INDEX(Einstellungen!$B$27:$B$50,13)</f>
        <v>1.2</v>
      </c>
      <c r="J6446" s="29" t="n">
        <f aca="false">F6446*I6446</f>
        <v>35.754264</v>
      </c>
    </row>
    <row r="6447" customFormat="false" ht="15" hidden="false" customHeight="false" outlineLevel="0" collapsed="false">
      <c r="A6447" s="28" t="n">
        <v>45849</v>
      </c>
      <c r="B6447" s="21" t="s">
        <v>125</v>
      </c>
      <c r="C6447" s="21" t="s">
        <v>137</v>
      </c>
      <c r="D6447" s="29" t="n">
        <v>42.16</v>
      </c>
      <c r="E6447" s="29" t="n">
        <f aca="false">D6447/10</f>
        <v>4.216</v>
      </c>
      <c r="F6447" s="29" t="n">
        <f aca="false">(E6447+Einstellungen!$B$20)*(1+Einstellungen!$B$10)</f>
        <v>27.21768</v>
      </c>
      <c r="G6447" s="21" t="str">
        <f aca="false">IF(F6447&lt;Einstellungen!$B$5,"ja","nein")</f>
        <v>ja</v>
      </c>
      <c r="H6447" s="21" t="s">
        <v>22</v>
      </c>
      <c r="I6447" s="29" t="n">
        <f aca="false">INDEX(Einstellungen!$B$27:$B$50,14)</f>
        <v>1.15</v>
      </c>
      <c r="J6447" s="29" t="n">
        <f aca="false">F6447*I6447</f>
        <v>31.300332</v>
      </c>
    </row>
    <row r="6448" customFormat="false" ht="15" hidden="false" customHeight="false" outlineLevel="0" collapsed="false">
      <c r="A6448" s="28" t="n">
        <v>45849</v>
      </c>
      <c r="B6448" s="21" t="s">
        <v>126</v>
      </c>
      <c r="C6448" s="21" t="s">
        <v>137</v>
      </c>
      <c r="D6448" s="29" t="n">
        <v>32.04</v>
      </c>
      <c r="E6448" s="29" t="n">
        <f aca="false">D6448/10</f>
        <v>3.204</v>
      </c>
      <c r="F6448" s="29" t="n">
        <f aca="false">(E6448+Einstellungen!$B$20)*(1+Einstellungen!$B$10)</f>
        <v>26.0134</v>
      </c>
      <c r="G6448" s="21" t="str">
        <f aca="false">IF(F6448&lt;Einstellungen!$B$5,"ja","nein")</f>
        <v>ja</v>
      </c>
      <c r="H6448" s="21" t="s">
        <v>22</v>
      </c>
      <c r="I6448" s="29" t="n">
        <f aca="false">INDEX(Einstellungen!$B$27:$B$50,15)</f>
        <v>1</v>
      </c>
      <c r="J6448" s="29" t="n">
        <f aca="false">F6448*I6448</f>
        <v>26.0134</v>
      </c>
    </row>
    <row r="6449" customFormat="false" ht="15" hidden="false" customHeight="false" outlineLevel="0" collapsed="false">
      <c r="A6449" s="28" t="n">
        <v>45849</v>
      </c>
      <c r="B6449" s="21" t="s">
        <v>127</v>
      </c>
      <c r="C6449" s="21" t="s">
        <v>137</v>
      </c>
      <c r="D6449" s="29" t="n">
        <v>38.1</v>
      </c>
      <c r="E6449" s="29" t="n">
        <f aca="false">D6449/10</f>
        <v>3.81</v>
      </c>
      <c r="F6449" s="29" t="n">
        <f aca="false">(E6449+Einstellungen!$B$20)*(1+Einstellungen!$B$10)</f>
        <v>26.73454</v>
      </c>
      <c r="G6449" s="21" t="str">
        <f aca="false">IF(F6449&lt;Einstellungen!$B$5,"ja","nein")</f>
        <v>ja</v>
      </c>
      <c r="H6449" s="21" t="s">
        <v>22</v>
      </c>
      <c r="I6449" s="29" t="n">
        <f aca="false">INDEX(Einstellungen!$B$27:$B$50,16)</f>
        <v>0.95</v>
      </c>
      <c r="J6449" s="29" t="n">
        <f aca="false">F6449*I6449</f>
        <v>25.397813</v>
      </c>
    </row>
    <row r="6450" customFormat="false" ht="15" hidden="false" customHeight="false" outlineLevel="0" collapsed="false">
      <c r="A6450" s="28" t="n">
        <v>45849</v>
      </c>
      <c r="B6450" s="21" t="s">
        <v>128</v>
      </c>
      <c r="C6450" s="21" t="s">
        <v>137</v>
      </c>
      <c r="D6450" s="29" t="n">
        <v>59.55</v>
      </c>
      <c r="E6450" s="29" t="n">
        <f aca="false">D6450/10</f>
        <v>5.955</v>
      </c>
      <c r="F6450" s="29" t="n">
        <f aca="false">(E6450+Einstellungen!$B$20)*(1+Einstellungen!$B$10)</f>
        <v>29.28709</v>
      </c>
      <c r="G6450" s="21" t="str">
        <f aca="false">IF(F6450&lt;Einstellungen!$B$5,"ja","nein")</f>
        <v>nein</v>
      </c>
      <c r="H6450" s="21" t="s">
        <v>22</v>
      </c>
      <c r="I6450" s="29" t="n">
        <f aca="false">INDEX(Einstellungen!$B$27:$B$50,17)</f>
        <v>0.95</v>
      </c>
      <c r="J6450" s="29" t="n">
        <f aca="false">F6450*I6450</f>
        <v>27.8227355</v>
      </c>
    </row>
    <row r="6451" customFormat="false" ht="15" hidden="false" customHeight="false" outlineLevel="0" collapsed="false">
      <c r="A6451" s="28" t="n">
        <v>45849</v>
      </c>
      <c r="B6451" s="21" t="s">
        <v>129</v>
      </c>
      <c r="C6451" s="21" t="s">
        <v>137</v>
      </c>
      <c r="D6451" s="29" t="n">
        <v>83.15</v>
      </c>
      <c r="E6451" s="29" t="n">
        <f aca="false">D6451/10</f>
        <v>8.315</v>
      </c>
      <c r="F6451" s="29" t="n">
        <f aca="false">(E6451+Einstellungen!$B$20)*(1+Einstellungen!$B$10)</f>
        <v>32.09549</v>
      </c>
      <c r="G6451" s="21" t="str">
        <f aca="false">IF(F6451&lt;Einstellungen!$B$5,"ja","nein")</f>
        <v>nein</v>
      </c>
      <c r="H6451" s="21" t="s">
        <v>22</v>
      </c>
      <c r="I6451" s="29" t="n">
        <f aca="false">INDEX(Einstellungen!$B$27:$B$50,18)</f>
        <v>1.1</v>
      </c>
      <c r="J6451" s="29" t="n">
        <f aca="false">F6451*I6451</f>
        <v>35.305039</v>
      </c>
    </row>
    <row r="6452" customFormat="false" ht="15" hidden="false" customHeight="false" outlineLevel="0" collapsed="false">
      <c r="A6452" s="28" t="n">
        <v>45849</v>
      </c>
      <c r="B6452" s="21" t="s">
        <v>130</v>
      </c>
      <c r="C6452" s="21" t="s">
        <v>137</v>
      </c>
      <c r="D6452" s="29" t="n">
        <v>86.44</v>
      </c>
      <c r="E6452" s="29" t="n">
        <f aca="false">D6452/10</f>
        <v>8.644</v>
      </c>
      <c r="F6452" s="29" t="n">
        <f aca="false">(E6452+Einstellungen!$B$20)*(1+Einstellungen!$B$10)</f>
        <v>32.487</v>
      </c>
      <c r="G6452" s="21" t="str">
        <f aca="false">IF(F6452&lt;Einstellungen!$B$5,"ja","nein")</f>
        <v>nein</v>
      </c>
      <c r="H6452" s="21" t="s">
        <v>22</v>
      </c>
      <c r="I6452" s="29" t="n">
        <f aca="false">INDEX(Einstellungen!$B$27:$B$50,19)</f>
        <v>1.35</v>
      </c>
      <c r="J6452" s="29" t="n">
        <f aca="false">F6452*I6452</f>
        <v>43.85745</v>
      </c>
    </row>
    <row r="6453" customFormat="false" ht="15" hidden="false" customHeight="false" outlineLevel="0" collapsed="false">
      <c r="A6453" s="28" t="n">
        <v>45849</v>
      </c>
      <c r="B6453" s="21" t="s">
        <v>131</v>
      </c>
      <c r="C6453" s="21" t="s">
        <v>137</v>
      </c>
      <c r="D6453" s="29" t="n">
        <v>101.93</v>
      </c>
      <c r="E6453" s="29" t="n">
        <f aca="false">D6453/10</f>
        <v>10.193</v>
      </c>
      <c r="F6453" s="29" t="n">
        <f aca="false">(E6453+Einstellungen!$B$20)*(1+Einstellungen!$B$10)</f>
        <v>34.33031</v>
      </c>
      <c r="G6453" s="21" t="str">
        <f aca="false">IF(F6453&lt;Einstellungen!$B$5,"ja","nein")</f>
        <v>nein</v>
      </c>
      <c r="H6453" s="21" t="s">
        <v>22</v>
      </c>
      <c r="I6453" s="29" t="n">
        <f aca="false">INDEX(Einstellungen!$B$27:$B$50,20)</f>
        <v>1.45</v>
      </c>
      <c r="J6453" s="29" t="n">
        <f aca="false">F6453*I6453</f>
        <v>49.7789495</v>
      </c>
    </row>
    <row r="6454" customFormat="false" ht="15" hidden="false" customHeight="false" outlineLevel="0" collapsed="false">
      <c r="A6454" s="28" t="n">
        <v>45849</v>
      </c>
      <c r="B6454" s="21" t="s">
        <v>132</v>
      </c>
      <c r="C6454" s="21" t="s">
        <v>137</v>
      </c>
      <c r="D6454" s="29" t="n">
        <v>117.5</v>
      </c>
      <c r="E6454" s="29" t="n">
        <f aca="false">D6454/10</f>
        <v>11.75</v>
      </c>
      <c r="F6454" s="29" t="n">
        <f aca="false">(E6454+Einstellungen!$B$20)*(1+Einstellungen!$B$10)</f>
        <v>36.18314</v>
      </c>
      <c r="G6454" s="21" t="str">
        <f aca="false">IF(F6454&lt;Einstellungen!$B$5,"ja","nein")</f>
        <v>nein</v>
      </c>
      <c r="H6454" s="21" t="s">
        <v>22</v>
      </c>
      <c r="I6454" s="29" t="n">
        <f aca="false">INDEX(Einstellungen!$B$27:$B$50,21)</f>
        <v>1.4</v>
      </c>
      <c r="J6454" s="29" t="n">
        <f aca="false">F6454*I6454</f>
        <v>50.656396</v>
      </c>
    </row>
    <row r="6455" customFormat="false" ht="15" hidden="false" customHeight="false" outlineLevel="0" collapsed="false">
      <c r="A6455" s="28" t="n">
        <v>45849</v>
      </c>
      <c r="B6455" s="21" t="s">
        <v>133</v>
      </c>
      <c r="C6455" s="21" t="s">
        <v>137</v>
      </c>
      <c r="D6455" s="29" t="n">
        <v>118.08</v>
      </c>
      <c r="E6455" s="29" t="n">
        <f aca="false">D6455/10</f>
        <v>11.808</v>
      </c>
      <c r="F6455" s="29" t="n">
        <f aca="false">(E6455+Einstellungen!$B$20)*(1+Einstellungen!$B$10)</f>
        <v>36.25216</v>
      </c>
      <c r="G6455" s="21" t="str">
        <f aca="false">IF(F6455&lt;Einstellungen!$B$5,"ja","nein")</f>
        <v>nein</v>
      </c>
      <c r="H6455" s="21" t="s">
        <v>22</v>
      </c>
      <c r="I6455" s="29" t="n">
        <f aca="false">INDEX(Einstellungen!$B$27:$B$50,22)</f>
        <v>1.25</v>
      </c>
      <c r="J6455" s="29" t="n">
        <f aca="false">F6455*I6455</f>
        <v>45.3152</v>
      </c>
    </row>
    <row r="6456" customFormat="false" ht="15" hidden="false" customHeight="false" outlineLevel="0" collapsed="false">
      <c r="A6456" s="28" t="n">
        <v>45849</v>
      </c>
      <c r="B6456" s="21" t="s">
        <v>134</v>
      </c>
      <c r="C6456" s="21" t="s">
        <v>137</v>
      </c>
      <c r="D6456" s="29" t="n">
        <v>113.8</v>
      </c>
      <c r="E6456" s="29" t="n">
        <f aca="false">D6456/10</f>
        <v>11.38</v>
      </c>
      <c r="F6456" s="29" t="n">
        <f aca="false">(E6456+Einstellungen!$B$20)*(1+Einstellungen!$B$10)</f>
        <v>35.74284</v>
      </c>
      <c r="G6456" s="21" t="str">
        <f aca="false">IF(F6456&lt;Einstellungen!$B$5,"ja","nein")</f>
        <v>nein</v>
      </c>
      <c r="H6456" s="21" t="s">
        <v>22</v>
      </c>
      <c r="I6456" s="29" t="n">
        <f aca="false">INDEX(Einstellungen!$B$27:$B$50,23)</f>
        <v>1.05</v>
      </c>
      <c r="J6456" s="29" t="n">
        <f aca="false">F6456*I6456</f>
        <v>37.529982</v>
      </c>
    </row>
    <row r="6457" customFormat="false" ht="15" hidden="false" customHeight="false" outlineLevel="0" collapsed="false">
      <c r="A6457" s="28" t="n">
        <v>45849</v>
      </c>
      <c r="B6457" s="21" t="s">
        <v>135</v>
      </c>
      <c r="C6457" s="21" t="s">
        <v>137</v>
      </c>
      <c r="D6457" s="29" t="n">
        <v>103.82</v>
      </c>
      <c r="E6457" s="29" t="n">
        <f aca="false">D6457/10</f>
        <v>10.382</v>
      </c>
      <c r="F6457" s="29" t="n">
        <f aca="false">(E6457+Einstellungen!$B$20)*(1+Einstellungen!$B$10)</f>
        <v>34.55522</v>
      </c>
      <c r="G6457" s="21" t="str">
        <f aca="false">IF(F6457&lt;Einstellungen!$B$5,"ja","nein")</f>
        <v>nein</v>
      </c>
      <c r="H6457" s="21" t="s">
        <v>22</v>
      </c>
      <c r="I6457" s="29" t="n">
        <f aca="false">INDEX(Einstellungen!$B$27:$B$50,24)</f>
        <v>0.8</v>
      </c>
      <c r="J6457" s="29" t="n">
        <f aca="false">F6457*I6457</f>
        <v>27.644176</v>
      </c>
    </row>
    <row r="6458" customFormat="false" ht="15" hidden="false" customHeight="false" outlineLevel="0" collapsed="false">
      <c r="A6458" s="28" t="n">
        <v>45850</v>
      </c>
      <c r="B6458" s="21" t="s">
        <v>111</v>
      </c>
      <c r="C6458" s="21" t="s">
        <v>138</v>
      </c>
      <c r="D6458" s="29" t="n">
        <v>112.23</v>
      </c>
      <c r="E6458" s="29" t="n">
        <f aca="false">D6458/10</f>
        <v>11.223</v>
      </c>
      <c r="F6458" s="29" t="n">
        <f aca="false">(E6458+Einstellungen!$B$20)*(1+Einstellungen!$B$10)</f>
        <v>35.55601</v>
      </c>
      <c r="G6458" s="21" t="str">
        <f aca="false">IF(F6458&lt;Einstellungen!$B$5,"ja","nein")</f>
        <v>nein</v>
      </c>
      <c r="H6458" s="21" t="s">
        <v>22</v>
      </c>
      <c r="I6458" s="29" t="n">
        <f aca="false">INDEX(Einstellungen!$B$27:$B$50,1)</f>
        <v>0.6</v>
      </c>
      <c r="J6458" s="29" t="n">
        <f aca="false">F6458*I6458</f>
        <v>21.333606</v>
      </c>
    </row>
    <row r="6459" customFormat="false" ht="15" hidden="false" customHeight="false" outlineLevel="0" collapsed="false">
      <c r="A6459" s="28" t="n">
        <v>45850</v>
      </c>
      <c r="B6459" s="21" t="s">
        <v>113</v>
      </c>
      <c r="C6459" s="21" t="s">
        <v>138</v>
      </c>
      <c r="D6459" s="29" t="n">
        <v>104.57</v>
      </c>
      <c r="E6459" s="29" t="n">
        <f aca="false">D6459/10</f>
        <v>10.457</v>
      </c>
      <c r="F6459" s="29" t="n">
        <f aca="false">(E6459+Einstellungen!$B$20)*(1+Einstellungen!$B$10)</f>
        <v>34.64447</v>
      </c>
      <c r="G6459" s="21" t="str">
        <f aca="false">IF(F6459&lt;Einstellungen!$B$5,"ja","nein")</f>
        <v>nein</v>
      </c>
      <c r="H6459" s="21" t="s">
        <v>22</v>
      </c>
      <c r="I6459" s="29" t="n">
        <f aca="false">INDEX(Einstellungen!$B$27:$B$50,2)</f>
        <v>0.5</v>
      </c>
      <c r="J6459" s="29" t="n">
        <f aca="false">F6459*I6459</f>
        <v>17.322235</v>
      </c>
    </row>
    <row r="6460" customFormat="false" ht="15" hidden="false" customHeight="false" outlineLevel="0" collapsed="false">
      <c r="A6460" s="28" t="n">
        <v>45850</v>
      </c>
      <c r="B6460" s="21" t="s">
        <v>114</v>
      </c>
      <c r="C6460" s="21" t="s">
        <v>138</v>
      </c>
      <c r="D6460" s="29" t="n">
        <v>103.68</v>
      </c>
      <c r="E6460" s="29" t="n">
        <f aca="false">D6460/10</f>
        <v>10.368</v>
      </c>
      <c r="F6460" s="29" t="n">
        <f aca="false">(E6460+Einstellungen!$B$20)*(1+Einstellungen!$B$10)</f>
        <v>34.53856</v>
      </c>
      <c r="G6460" s="21" t="str">
        <f aca="false">IF(F6460&lt;Einstellungen!$B$5,"ja","nein")</f>
        <v>nein</v>
      </c>
      <c r="H6460" s="21" t="s">
        <v>22</v>
      </c>
      <c r="I6460" s="29" t="n">
        <f aca="false">INDEX(Einstellungen!$B$27:$B$50,3)</f>
        <v>0.45</v>
      </c>
      <c r="J6460" s="29" t="n">
        <f aca="false">F6460*I6460</f>
        <v>15.542352</v>
      </c>
    </row>
    <row r="6461" customFormat="false" ht="15" hidden="false" customHeight="false" outlineLevel="0" collapsed="false">
      <c r="A6461" s="28" t="n">
        <v>45850</v>
      </c>
      <c r="B6461" s="21" t="s">
        <v>115</v>
      </c>
      <c r="C6461" s="21" t="s">
        <v>138</v>
      </c>
      <c r="D6461" s="29" t="n">
        <v>97.4</v>
      </c>
      <c r="E6461" s="29" t="n">
        <f aca="false">D6461/10</f>
        <v>9.74</v>
      </c>
      <c r="F6461" s="29" t="n">
        <f aca="false">(E6461+Einstellungen!$B$20)*(1+Einstellungen!$B$10)</f>
        <v>33.79124</v>
      </c>
      <c r="G6461" s="21" t="str">
        <f aca="false">IF(F6461&lt;Einstellungen!$B$5,"ja","nein")</f>
        <v>nein</v>
      </c>
      <c r="H6461" s="21" t="s">
        <v>22</v>
      </c>
      <c r="I6461" s="29" t="n">
        <f aca="false">INDEX(Einstellungen!$B$27:$B$50,4)</f>
        <v>0.45</v>
      </c>
      <c r="J6461" s="29" t="n">
        <f aca="false">F6461*I6461</f>
        <v>15.206058</v>
      </c>
    </row>
    <row r="6462" customFormat="false" ht="15" hidden="false" customHeight="false" outlineLevel="0" collapsed="false">
      <c r="A6462" s="28" t="n">
        <v>45850</v>
      </c>
      <c r="B6462" s="21" t="s">
        <v>116</v>
      </c>
      <c r="C6462" s="21" t="s">
        <v>138</v>
      </c>
      <c r="D6462" s="29" t="n">
        <v>93.33</v>
      </c>
      <c r="E6462" s="29" t="n">
        <f aca="false">D6462/10</f>
        <v>9.333</v>
      </c>
      <c r="F6462" s="29" t="n">
        <f aca="false">(E6462+Einstellungen!$B$20)*(1+Einstellungen!$B$10)</f>
        <v>33.30691</v>
      </c>
      <c r="G6462" s="21" t="str">
        <f aca="false">IF(F6462&lt;Einstellungen!$B$5,"ja","nein")</f>
        <v>nein</v>
      </c>
      <c r="H6462" s="21" t="s">
        <v>22</v>
      </c>
      <c r="I6462" s="29" t="n">
        <f aca="false">INDEX(Einstellungen!$B$27:$B$50,5)</f>
        <v>0.45</v>
      </c>
      <c r="J6462" s="29" t="n">
        <f aca="false">F6462*I6462</f>
        <v>14.9881095</v>
      </c>
    </row>
    <row r="6463" customFormat="false" ht="15" hidden="false" customHeight="false" outlineLevel="0" collapsed="false">
      <c r="A6463" s="28" t="n">
        <v>45850</v>
      </c>
      <c r="B6463" s="21" t="s">
        <v>117</v>
      </c>
      <c r="C6463" s="21" t="s">
        <v>138</v>
      </c>
      <c r="D6463" s="29" t="n">
        <v>89.94</v>
      </c>
      <c r="E6463" s="29" t="n">
        <f aca="false">D6463/10</f>
        <v>8.994</v>
      </c>
      <c r="F6463" s="29" t="n">
        <f aca="false">(E6463+Einstellungen!$B$20)*(1+Einstellungen!$B$10)</f>
        <v>32.9035</v>
      </c>
      <c r="G6463" s="21" t="str">
        <f aca="false">IF(F6463&lt;Einstellungen!$B$5,"ja","nein")</f>
        <v>nein</v>
      </c>
      <c r="H6463" s="21" t="s">
        <v>22</v>
      </c>
      <c r="I6463" s="29" t="n">
        <f aca="false">INDEX(Einstellungen!$B$27:$B$50,6)</f>
        <v>0.5</v>
      </c>
      <c r="J6463" s="29" t="n">
        <f aca="false">F6463*I6463</f>
        <v>16.45175</v>
      </c>
    </row>
    <row r="6464" customFormat="false" ht="15" hidden="false" customHeight="false" outlineLevel="0" collapsed="false">
      <c r="A6464" s="28" t="n">
        <v>45850</v>
      </c>
      <c r="B6464" s="21" t="s">
        <v>118</v>
      </c>
      <c r="C6464" s="21" t="s">
        <v>138</v>
      </c>
      <c r="D6464" s="29" t="n">
        <v>85.27</v>
      </c>
      <c r="E6464" s="29" t="n">
        <f aca="false">D6464/10</f>
        <v>8.527</v>
      </c>
      <c r="F6464" s="29" t="n">
        <f aca="false">(E6464+Einstellungen!$B$20)*(1+Einstellungen!$B$10)</f>
        <v>32.34777</v>
      </c>
      <c r="G6464" s="21" t="str">
        <f aca="false">IF(F6464&lt;Einstellungen!$B$5,"ja","nein")</f>
        <v>nein</v>
      </c>
      <c r="H6464" s="21" t="s">
        <v>22</v>
      </c>
      <c r="I6464" s="29" t="n">
        <f aca="false">INDEX(Einstellungen!$B$27:$B$50,7)</f>
        <v>0.7</v>
      </c>
      <c r="J6464" s="29" t="n">
        <f aca="false">F6464*I6464</f>
        <v>22.643439</v>
      </c>
    </row>
    <row r="6465" customFormat="false" ht="15" hidden="false" customHeight="false" outlineLevel="0" collapsed="false">
      <c r="A6465" s="28" t="n">
        <v>45850</v>
      </c>
      <c r="B6465" s="21" t="s">
        <v>119</v>
      </c>
      <c r="C6465" s="21" t="s">
        <v>138</v>
      </c>
      <c r="D6465" s="29" t="n">
        <v>87.98</v>
      </c>
      <c r="E6465" s="29" t="n">
        <f aca="false">D6465/10</f>
        <v>8.798</v>
      </c>
      <c r="F6465" s="29" t="n">
        <f aca="false">(E6465+Einstellungen!$B$20)*(1+Einstellungen!$B$10)</f>
        <v>32.67026</v>
      </c>
      <c r="G6465" s="21" t="str">
        <f aca="false">IF(F6465&lt;Einstellungen!$B$5,"ja","nein")</f>
        <v>nein</v>
      </c>
      <c r="H6465" s="21" t="s">
        <v>22</v>
      </c>
      <c r="I6465" s="29" t="n">
        <f aca="false">INDEX(Einstellungen!$B$27:$B$50,8)</f>
        <v>0.95</v>
      </c>
      <c r="J6465" s="29" t="n">
        <f aca="false">F6465*I6465</f>
        <v>31.036747</v>
      </c>
    </row>
    <row r="6466" customFormat="false" ht="15" hidden="false" customHeight="false" outlineLevel="0" collapsed="false">
      <c r="A6466" s="28" t="n">
        <v>45850</v>
      </c>
      <c r="B6466" s="21" t="s">
        <v>120</v>
      </c>
      <c r="C6466" s="21" t="s">
        <v>138</v>
      </c>
      <c r="D6466" s="29" t="n">
        <v>83.8</v>
      </c>
      <c r="E6466" s="29" t="n">
        <f aca="false">D6466/10</f>
        <v>8.38</v>
      </c>
      <c r="F6466" s="29" t="n">
        <f aca="false">(E6466+Einstellungen!$B$20)*(1+Einstellungen!$B$10)</f>
        <v>32.17284</v>
      </c>
      <c r="G6466" s="21" t="str">
        <f aca="false">IF(F6466&lt;Einstellungen!$B$5,"ja","nein")</f>
        <v>nein</v>
      </c>
      <c r="H6466" s="21" t="s">
        <v>22</v>
      </c>
      <c r="I6466" s="29" t="n">
        <f aca="false">INDEX(Einstellungen!$B$27:$B$50,9)</f>
        <v>1.05</v>
      </c>
      <c r="J6466" s="29" t="n">
        <f aca="false">F6466*I6466</f>
        <v>33.781482</v>
      </c>
    </row>
    <row r="6467" customFormat="false" ht="15" hidden="false" customHeight="false" outlineLevel="0" collapsed="false">
      <c r="A6467" s="28" t="n">
        <v>45850</v>
      </c>
      <c r="B6467" s="21" t="s">
        <v>121</v>
      </c>
      <c r="C6467" s="21" t="s">
        <v>138</v>
      </c>
      <c r="D6467" s="29" t="n">
        <v>59.86</v>
      </c>
      <c r="E6467" s="29" t="n">
        <f aca="false">D6467/10</f>
        <v>5.986</v>
      </c>
      <c r="F6467" s="29" t="n">
        <f aca="false">(E6467+Einstellungen!$B$20)*(1+Einstellungen!$B$10)</f>
        <v>29.32398</v>
      </c>
      <c r="G6467" s="21" t="str">
        <f aca="false">IF(F6467&lt;Einstellungen!$B$5,"ja","nein")</f>
        <v>nein</v>
      </c>
      <c r="H6467" s="21" t="s">
        <v>22</v>
      </c>
      <c r="I6467" s="29" t="n">
        <f aca="false">INDEX(Einstellungen!$B$27:$B$50,10)</f>
        <v>1.05</v>
      </c>
      <c r="J6467" s="29" t="n">
        <f aca="false">F6467*I6467</f>
        <v>30.790179</v>
      </c>
    </row>
    <row r="6468" customFormat="false" ht="15" hidden="false" customHeight="false" outlineLevel="0" collapsed="false">
      <c r="A6468" s="28" t="n">
        <v>45850</v>
      </c>
      <c r="B6468" s="21" t="s">
        <v>122</v>
      </c>
      <c r="C6468" s="21" t="s">
        <v>138</v>
      </c>
      <c r="D6468" s="29" t="n">
        <v>18.19</v>
      </c>
      <c r="E6468" s="29" t="n">
        <f aca="false">D6468/10</f>
        <v>1.819</v>
      </c>
      <c r="F6468" s="29" t="n">
        <f aca="false">(E6468+Einstellungen!$B$20)*(1+Einstellungen!$B$10)</f>
        <v>24.36525</v>
      </c>
      <c r="G6468" s="21" t="str">
        <f aca="false">IF(F6468&lt;Einstellungen!$B$5,"ja","nein")</f>
        <v>ja</v>
      </c>
      <c r="H6468" s="21" t="s">
        <v>22</v>
      </c>
      <c r="I6468" s="29" t="n">
        <f aca="false">INDEX(Einstellungen!$B$27:$B$50,11)</f>
        <v>1.05</v>
      </c>
      <c r="J6468" s="29" t="n">
        <f aca="false">F6468*I6468</f>
        <v>25.5835125</v>
      </c>
    </row>
    <row r="6469" customFormat="false" ht="15" hidden="false" customHeight="false" outlineLevel="0" collapsed="false">
      <c r="A6469" s="28" t="n">
        <v>45850</v>
      </c>
      <c r="B6469" s="21" t="s">
        <v>123</v>
      </c>
      <c r="C6469" s="21" t="s">
        <v>138</v>
      </c>
      <c r="D6469" s="29" t="n">
        <v>3</v>
      </c>
      <c r="E6469" s="29" t="n">
        <f aca="false">D6469/10</f>
        <v>0.3</v>
      </c>
      <c r="F6469" s="29" t="n">
        <f aca="false">(E6469+Einstellungen!$B$20)*(1+Einstellungen!$B$10)</f>
        <v>22.55764</v>
      </c>
      <c r="G6469" s="21" t="str">
        <f aca="false">IF(F6469&lt;Einstellungen!$B$5,"ja","nein")</f>
        <v>ja</v>
      </c>
      <c r="H6469" s="21" t="s">
        <v>22</v>
      </c>
      <c r="I6469" s="29" t="n">
        <f aca="false">INDEX(Einstellungen!$B$27:$B$50,12)</f>
        <v>1.1</v>
      </c>
      <c r="J6469" s="29" t="n">
        <f aca="false">F6469*I6469</f>
        <v>24.813404</v>
      </c>
    </row>
    <row r="6470" customFormat="false" ht="15" hidden="false" customHeight="false" outlineLevel="0" collapsed="false">
      <c r="A6470" s="28" t="n">
        <v>45850</v>
      </c>
      <c r="B6470" s="21" t="s">
        <v>124</v>
      </c>
      <c r="C6470" s="21" t="s">
        <v>138</v>
      </c>
      <c r="D6470" s="29" t="n">
        <v>0.22</v>
      </c>
      <c r="E6470" s="29" t="n">
        <f aca="false">D6470/10</f>
        <v>0.022</v>
      </c>
      <c r="F6470" s="29" t="n">
        <f aca="false">(E6470+Einstellungen!$B$20)*(1+Einstellungen!$B$10)</f>
        <v>22.22682</v>
      </c>
      <c r="G6470" s="21" t="str">
        <f aca="false">IF(F6470&lt;Einstellungen!$B$5,"ja","nein")</f>
        <v>ja</v>
      </c>
      <c r="H6470" s="21" t="s">
        <v>22</v>
      </c>
      <c r="I6470" s="29" t="n">
        <f aca="false">INDEX(Einstellungen!$B$27:$B$50,13)</f>
        <v>1.2</v>
      </c>
      <c r="J6470" s="29" t="n">
        <f aca="false">F6470*I6470</f>
        <v>26.672184</v>
      </c>
    </row>
    <row r="6471" customFormat="false" ht="15" hidden="false" customHeight="false" outlineLevel="0" collapsed="false">
      <c r="A6471" s="28" t="n">
        <v>45850</v>
      </c>
      <c r="B6471" s="21" t="s">
        <v>125</v>
      </c>
      <c r="C6471" s="21" t="s">
        <v>138</v>
      </c>
      <c r="D6471" s="29" t="n">
        <v>0</v>
      </c>
      <c r="E6471" s="29" t="n">
        <f aca="false">D6471/10</f>
        <v>0</v>
      </c>
      <c r="F6471" s="29" t="n">
        <f aca="false">(E6471+Einstellungen!$B$20)*(1+Einstellungen!$B$10)</f>
        <v>22.20064</v>
      </c>
      <c r="G6471" s="21" t="str">
        <f aca="false">IF(F6471&lt;Einstellungen!$B$5,"ja","nein")</f>
        <v>ja</v>
      </c>
      <c r="H6471" s="21" t="s">
        <v>22</v>
      </c>
      <c r="I6471" s="29" t="n">
        <f aca="false">INDEX(Einstellungen!$B$27:$B$50,14)</f>
        <v>1.15</v>
      </c>
      <c r="J6471" s="29" t="n">
        <f aca="false">F6471*I6471</f>
        <v>25.530736</v>
      </c>
    </row>
    <row r="6472" customFormat="false" ht="15" hidden="false" customHeight="false" outlineLevel="0" collapsed="false">
      <c r="A6472" s="28" t="n">
        <v>45850</v>
      </c>
      <c r="B6472" s="21" t="s">
        <v>126</v>
      </c>
      <c r="C6472" s="21" t="s">
        <v>138</v>
      </c>
      <c r="D6472" s="29" t="n">
        <v>0</v>
      </c>
      <c r="E6472" s="29" t="n">
        <f aca="false">D6472/10</f>
        <v>0</v>
      </c>
      <c r="F6472" s="29" t="n">
        <f aca="false">(E6472+Einstellungen!$B$20)*(1+Einstellungen!$B$10)</f>
        <v>22.20064</v>
      </c>
      <c r="G6472" s="21" t="str">
        <f aca="false">IF(F6472&lt;Einstellungen!$B$5,"ja","nein")</f>
        <v>ja</v>
      </c>
      <c r="H6472" s="21" t="s">
        <v>22</v>
      </c>
      <c r="I6472" s="29" t="n">
        <f aca="false">INDEX(Einstellungen!$B$27:$B$50,15)</f>
        <v>1</v>
      </c>
      <c r="J6472" s="29" t="n">
        <f aca="false">F6472*I6472</f>
        <v>22.20064</v>
      </c>
    </row>
    <row r="6473" customFormat="false" ht="15" hidden="false" customHeight="false" outlineLevel="0" collapsed="false">
      <c r="A6473" s="28" t="n">
        <v>45850</v>
      </c>
      <c r="B6473" s="21" t="s">
        <v>127</v>
      </c>
      <c r="C6473" s="21" t="s">
        <v>138</v>
      </c>
      <c r="D6473" s="29" t="n">
        <v>0.22</v>
      </c>
      <c r="E6473" s="29" t="n">
        <f aca="false">D6473/10</f>
        <v>0.022</v>
      </c>
      <c r="F6473" s="29" t="n">
        <f aca="false">(E6473+Einstellungen!$B$20)*(1+Einstellungen!$B$10)</f>
        <v>22.22682</v>
      </c>
      <c r="G6473" s="21" t="str">
        <f aca="false">IF(F6473&lt;Einstellungen!$B$5,"ja","nein")</f>
        <v>ja</v>
      </c>
      <c r="H6473" s="21" t="s">
        <v>22</v>
      </c>
      <c r="I6473" s="29" t="n">
        <f aca="false">INDEX(Einstellungen!$B$27:$B$50,16)</f>
        <v>0.95</v>
      </c>
      <c r="J6473" s="29" t="n">
        <f aca="false">F6473*I6473</f>
        <v>21.115479</v>
      </c>
    </row>
    <row r="6474" customFormat="false" ht="15" hidden="false" customHeight="false" outlineLevel="0" collapsed="false">
      <c r="A6474" s="28" t="n">
        <v>45850</v>
      </c>
      <c r="B6474" s="21" t="s">
        <v>128</v>
      </c>
      <c r="C6474" s="21" t="s">
        <v>138</v>
      </c>
      <c r="D6474" s="29" t="n">
        <v>19.73</v>
      </c>
      <c r="E6474" s="29" t="n">
        <f aca="false">D6474/10</f>
        <v>1.973</v>
      </c>
      <c r="F6474" s="29" t="n">
        <f aca="false">(E6474+Einstellungen!$B$20)*(1+Einstellungen!$B$10)</f>
        <v>24.54851</v>
      </c>
      <c r="G6474" s="21" t="str">
        <f aca="false">IF(F6474&lt;Einstellungen!$B$5,"ja","nein")</f>
        <v>ja</v>
      </c>
      <c r="H6474" s="21" t="s">
        <v>22</v>
      </c>
      <c r="I6474" s="29" t="n">
        <f aca="false">INDEX(Einstellungen!$B$27:$B$50,17)</f>
        <v>0.95</v>
      </c>
      <c r="J6474" s="29" t="n">
        <f aca="false">F6474*I6474</f>
        <v>23.3210845</v>
      </c>
    </row>
    <row r="6475" customFormat="false" ht="15" hidden="false" customHeight="false" outlineLevel="0" collapsed="false">
      <c r="A6475" s="28" t="n">
        <v>45850</v>
      </c>
      <c r="B6475" s="21" t="s">
        <v>129</v>
      </c>
      <c r="C6475" s="21" t="s">
        <v>138</v>
      </c>
      <c r="D6475" s="29" t="n">
        <v>73.89</v>
      </c>
      <c r="E6475" s="29" t="n">
        <f aca="false">D6475/10</f>
        <v>7.389</v>
      </c>
      <c r="F6475" s="29" t="n">
        <f aca="false">(E6475+Einstellungen!$B$20)*(1+Einstellungen!$B$10)</f>
        <v>30.99355</v>
      </c>
      <c r="G6475" s="21" t="str">
        <f aca="false">IF(F6475&lt;Einstellungen!$B$5,"ja","nein")</f>
        <v>nein</v>
      </c>
      <c r="H6475" s="21" t="s">
        <v>22</v>
      </c>
      <c r="I6475" s="29" t="n">
        <f aca="false">INDEX(Einstellungen!$B$27:$B$50,18)</f>
        <v>1.1</v>
      </c>
      <c r="J6475" s="29" t="n">
        <f aca="false">F6475*I6475</f>
        <v>34.092905</v>
      </c>
    </row>
    <row r="6476" customFormat="false" ht="15" hidden="false" customHeight="false" outlineLevel="0" collapsed="false">
      <c r="A6476" s="28" t="n">
        <v>45850</v>
      </c>
      <c r="B6476" s="21" t="s">
        <v>130</v>
      </c>
      <c r="C6476" s="21" t="s">
        <v>138</v>
      </c>
      <c r="D6476" s="29" t="n">
        <v>106.2</v>
      </c>
      <c r="E6476" s="29" t="n">
        <f aca="false">D6476/10</f>
        <v>10.62</v>
      </c>
      <c r="F6476" s="29" t="n">
        <f aca="false">(E6476+Einstellungen!$B$20)*(1+Einstellungen!$B$10)</f>
        <v>34.83844</v>
      </c>
      <c r="G6476" s="21" t="str">
        <f aca="false">IF(F6476&lt;Einstellungen!$B$5,"ja","nein")</f>
        <v>nein</v>
      </c>
      <c r="H6476" s="21" t="s">
        <v>22</v>
      </c>
      <c r="I6476" s="29" t="n">
        <f aca="false">INDEX(Einstellungen!$B$27:$B$50,19)</f>
        <v>1.35</v>
      </c>
      <c r="J6476" s="29" t="n">
        <f aca="false">F6476*I6476</f>
        <v>47.031894</v>
      </c>
    </row>
    <row r="6477" customFormat="false" ht="15" hidden="false" customHeight="false" outlineLevel="0" collapsed="false">
      <c r="A6477" s="28" t="n">
        <v>45850</v>
      </c>
      <c r="B6477" s="21" t="s">
        <v>131</v>
      </c>
      <c r="C6477" s="21" t="s">
        <v>138</v>
      </c>
      <c r="D6477" s="29" t="n">
        <v>109.2</v>
      </c>
      <c r="E6477" s="29" t="n">
        <f aca="false">D6477/10</f>
        <v>10.92</v>
      </c>
      <c r="F6477" s="29" t="n">
        <f aca="false">(E6477+Einstellungen!$B$20)*(1+Einstellungen!$B$10)</f>
        <v>35.19544</v>
      </c>
      <c r="G6477" s="21" t="str">
        <f aca="false">IF(F6477&lt;Einstellungen!$B$5,"ja","nein")</f>
        <v>nein</v>
      </c>
      <c r="H6477" s="21" t="s">
        <v>22</v>
      </c>
      <c r="I6477" s="29" t="n">
        <f aca="false">INDEX(Einstellungen!$B$27:$B$50,20)</f>
        <v>1.45</v>
      </c>
      <c r="J6477" s="29" t="n">
        <f aca="false">F6477*I6477</f>
        <v>51.033388</v>
      </c>
    </row>
    <row r="6478" customFormat="false" ht="15" hidden="false" customHeight="false" outlineLevel="0" collapsed="false">
      <c r="A6478" s="28" t="n">
        <v>45850</v>
      </c>
      <c r="B6478" s="21" t="s">
        <v>132</v>
      </c>
      <c r="C6478" s="21" t="s">
        <v>138</v>
      </c>
      <c r="D6478" s="29" t="n">
        <v>120</v>
      </c>
      <c r="E6478" s="29" t="n">
        <f aca="false">D6478/10</f>
        <v>12</v>
      </c>
      <c r="F6478" s="29" t="n">
        <f aca="false">(E6478+Einstellungen!$B$20)*(1+Einstellungen!$B$10)</f>
        <v>36.48064</v>
      </c>
      <c r="G6478" s="21" t="str">
        <f aca="false">IF(F6478&lt;Einstellungen!$B$5,"ja","nein")</f>
        <v>nein</v>
      </c>
      <c r="H6478" s="21" t="s">
        <v>22</v>
      </c>
      <c r="I6478" s="29" t="n">
        <f aca="false">INDEX(Einstellungen!$B$27:$B$50,21)</f>
        <v>1.4</v>
      </c>
      <c r="J6478" s="29" t="n">
        <f aca="false">F6478*I6478</f>
        <v>51.072896</v>
      </c>
    </row>
    <row r="6479" customFormat="false" ht="15" hidden="false" customHeight="false" outlineLevel="0" collapsed="false">
      <c r="A6479" s="28" t="n">
        <v>45850</v>
      </c>
      <c r="B6479" s="21" t="s">
        <v>133</v>
      </c>
      <c r="C6479" s="21" t="s">
        <v>138</v>
      </c>
      <c r="D6479" s="29" t="n">
        <v>125.02</v>
      </c>
      <c r="E6479" s="29" t="n">
        <f aca="false">D6479/10</f>
        <v>12.502</v>
      </c>
      <c r="F6479" s="29" t="n">
        <f aca="false">(E6479+Einstellungen!$B$20)*(1+Einstellungen!$B$10)</f>
        <v>37.07802</v>
      </c>
      <c r="G6479" s="21" t="str">
        <f aca="false">IF(F6479&lt;Einstellungen!$B$5,"ja","nein")</f>
        <v>nein</v>
      </c>
      <c r="H6479" s="21" t="s">
        <v>22</v>
      </c>
      <c r="I6479" s="29" t="n">
        <f aca="false">INDEX(Einstellungen!$B$27:$B$50,22)</f>
        <v>1.25</v>
      </c>
      <c r="J6479" s="29" t="n">
        <f aca="false">F6479*I6479</f>
        <v>46.347525</v>
      </c>
    </row>
    <row r="6480" customFormat="false" ht="15" hidden="false" customHeight="false" outlineLevel="0" collapsed="false">
      <c r="A6480" s="28" t="n">
        <v>45850</v>
      </c>
      <c r="B6480" s="21" t="s">
        <v>134</v>
      </c>
      <c r="C6480" s="21" t="s">
        <v>138</v>
      </c>
      <c r="D6480" s="29" t="n">
        <v>125</v>
      </c>
      <c r="E6480" s="29" t="n">
        <f aca="false">D6480/10</f>
        <v>12.5</v>
      </c>
      <c r="F6480" s="29" t="n">
        <f aca="false">(E6480+Einstellungen!$B$20)*(1+Einstellungen!$B$10)</f>
        <v>37.07564</v>
      </c>
      <c r="G6480" s="21" t="str">
        <f aca="false">IF(F6480&lt;Einstellungen!$B$5,"ja","nein")</f>
        <v>nein</v>
      </c>
      <c r="H6480" s="21" t="s">
        <v>22</v>
      </c>
      <c r="I6480" s="29" t="n">
        <f aca="false">INDEX(Einstellungen!$B$27:$B$50,23)</f>
        <v>1.05</v>
      </c>
      <c r="J6480" s="29" t="n">
        <f aca="false">F6480*I6480</f>
        <v>38.929422</v>
      </c>
    </row>
    <row r="6481" customFormat="false" ht="15" hidden="false" customHeight="false" outlineLevel="0" collapsed="false">
      <c r="A6481" s="28" t="n">
        <v>45850</v>
      </c>
      <c r="B6481" s="21" t="s">
        <v>135</v>
      </c>
      <c r="C6481" s="21" t="s">
        <v>138</v>
      </c>
      <c r="D6481" s="29" t="n">
        <v>115.42</v>
      </c>
      <c r="E6481" s="29" t="n">
        <f aca="false">D6481/10</f>
        <v>11.542</v>
      </c>
      <c r="F6481" s="29" t="n">
        <f aca="false">(E6481+Einstellungen!$B$20)*(1+Einstellungen!$B$10)</f>
        <v>35.93562</v>
      </c>
      <c r="G6481" s="21" t="str">
        <f aca="false">IF(F6481&lt;Einstellungen!$B$5,"ja","nein")</f>
        <v>nein</v>
      </c>
      <c r="H6481" s="21" t="s">
        <v>22</v>
      </c>
      <c r="I6481" s="29" t="n">
        <f aca="false">INDEX(Einstellungen!$B$27:$B$50,24)</f>
        <v>0.8</v>
      </c>
      <c r="J6481" s="29" t="n">
        <f aca="false">F6481*I6481</f>
        <v>28.748496</v>
      </c>
    </row>
    <row r="6482" customFormat="false" ht="15" hidden="false" customHeight="false" outlineLevel="0" collapsed="false">
      <c r="A6482" s="28" t="n">
        <v>45851</v>
      </c>
      <c r="B6482" s="21" t="s">
        <v>111</v>
      </c>
      <c r="C6482" s="21" t="s">
        <v>139</v>
      </c>
      <c r="D6482" s="29" t="n">
        <v>115.35</v>
      </c>
      <c r="E6482" s="29" t="n">
        <f aca="false">D6482/10</f>
        <v>11.535</v>
      </c>
      <c r="F6482" s="29" t="n">
        <f aca="false">(E6482+Einstellungen!$B$20)*(1+Einstellungen!$B$10)</f>
        <v>35.92729</v>
      </c>
      <c r="G6482" s="21" t="str">
        <f aca="false">IF(F6482&lt;Einstellungen!$B$5,"ja","nein")</f>
        <v>nein</v>
      </c>
      <c r="H6482" s="21" t="s">
        <v>22</v>
      </c>
      <c r="I6482" s="29" t="n">
        <f aca="false">INDEX(Einstellungen!$B$27:$B$50,1)</f>
        <v>0.6</v>
      </c>
      <c r="J6482" s="29" t="n">
        <f aca="false">F6482*I6482</f>
        <v>21.556374</v>
      </c>
    </row>
    <row r="6483" customFormat="false" ht="15" hidden="false" customHeight="false" outlineLevel="0" collapsed="false">
      <c r="A6483" s="28" t="n">
        <v>45851</v>
      </c>
      <c r="B6483" s="21" t="s">
        <v>113</v>
      </c>
      <c r="C6483" s="21" t="s">
        <v>139</v>
      </c>
      <c r="D6483" s="29" t="n">
        <v>109.14</v>
      </c>
      <c r="E6483" s="29" t="n">
        <f aca="false">D6483/10</f>
        <v>10.914</v>
      </c>
      <c r="F6483" s="29" t="n">
        <f aca="false">(E6483+Einstellungen!$B$20)*(1+Einstellungen!$B$10)</f>
        <v>35.1883</v>
      </c>
      <c r="G6483" s="21" t="str">
        <f aca="false">IF(F6483&lt;Einstellungen!$B$5,"ja","nein")</f>
        <v>nein</v>
      </c>
      <c r="H6483" s="21" t="s">
        <v>22</v>
      </c>
      <c r="I6483" s="29" t="n">
        <f aca="false">INDEX(Einstellungen!$B$27:$B$50,2)</f>
        <v>0.5</v>
      </c>
      <c r="J6483" s="29" t="n">
        <f aca="false">F6483*I6483</f>
        <v>17.59415</v>
      </c>
    </row>
    <row r="6484" customFormat="false" ht="15" hidden="false" customHeight="false" outlineLevel="0" collapsed="false">
      <c r="A6484" s="28" t="n">
        <v>45851</v>
      </c>
      <c r="B6484" s="21" t="s">
        <v>114</v>
      </c>
      <c r="C6484" s="21" t="s">
        <v>139</v>
      </c>
      <c r="D6484" s="29" t="n">
        <v>108.42</v>
      </c>
      <c r="E6484" s="29" t="n">
        <f aca="false">D6484/10</f>
        <v>10.842</v>
      </c>
      <c r="F6484" s="29" t="n">
        <f aca="false">(E6484+Einstellungen!$B$20)*(1+Einstellungen!$B$10)</f>
        <v>35.10262</v>
      </c>
      <c r="G6484" s="21" t="str">
        <f aca="false">IF(F6484&lt;Einstellungen!$B$5,"ja","nein")</f>
        <v>nein</v>
      </c>
      <c r="H6484" s="21" t="s">
        <v>22</v>
      </c>
      <c r="I6484" s="29" t="n">
        <f aca="false">INDEX(Einstellungen!$B$27:$B$50,3)</f>
        <v>0.45</v>
      </c>
      <c r="J6484" s="29" t="n">
        <f aca="false">F6484*I6484</f>
        <v>15.796179</v>
      </c>
    </row>
    <row r="6485" customFormat="false" ht="15" hidden="false" customHeight="false" outlineLevel="0" collapsed="false">
      <c r="A6485" s="28" t="n">
        <v>45851</v>
      </c>
      <c r="B6485" s="21" t="s">
        <v>115</v>
      </c>
      <c r="C6485" s="21" t="s">
        <v>139</v>
      </c>
      <c r="D6485" s="29" t="n">
        <v>107.35</v>
      </c>
      <c r="E6485" s="29" t="n">
        <f aca="false">D6485/10</f>
        <v>10.735</v>
      </c>
      <c r="F6485" s="29" t="n">
        <f aca="false">(E6485+Einstellungen!$B$20)*(1+Einstellungen!$B$10)</f>
        <v>34.97529</v>
      </c>
      <c r="G6485" s="21" t="str">
        <f aca="false">IF(F6485&lt;Einstellungen!$B$5,"ja","nein")</f>
        <v>nein</v>
      </c>
      <c r="H6485" s="21" t="s">
        <v>22</v>
      </c>
      <c r="I6485" s="29" t="n">
        <f aca="false">INDEX(Einstellungen!$B$27:$B$50,4)</f>
        <v>0.45</v>
      </c>
      <c r="J6485" s="29" t="n">
        <f aca="false">F6485*I6485</f>
        <v>15.7388805</v>
      </c>
    </row>
    <row r="6486" customFormat="false" ht="15" hidden="false" customHeight="false" outlineLevel="0" collapsed="false">
      <c r="A6486" s="28" t="n">
        <v>45851</v>
      </c>
      <c r="B6486" s="21" t="s">
        <v>116</v>
      </c>
      <c r="C6486" s="21" t="s">
        <v>139</v>
      </c>
      <c r="D6486" s="29" t="n">
        <v>104.64</v>
      </c>
      <c r="E6486" s="29" t="n">
        <f aca="false">D6486/10</f>
        <v>10.464</v>
      </c>
      <c r="F6486" s="29" t="n">
        <f aca="false">(E6486+Einstellungen!$B$20)*(1+Einstellungen!$B$10)</f>
        <v>34.6528</v>
      </c>
      <c r="G6486" s="21" t="str">
        <f aca="false">IF(F6486&lt;Einstellungen!$B$5,"ja","nein")</f>
        <v>nein</v>
      </c>
      <c r="H6486" s="21" t="s">
        <v>22</v>
      </c>
      <c r="I6486" s="29" t="n">
        <f aca="false">INDEX(Einstellungen!$B$27:$B$50,5)</f>
        <v>0.45</v>
      </c>
      <c r="J6486" s="29" t="n">
        <f aca="false">F6486*I6486</f>
        <v>15.59376</v>
      </c>
    </row>
    <row r="6487" customFormat="false" ht="15" hidden="false" customHeight="false" outlineLevel="0" collapsed="false">
      <c r="A6487" s="28" t="n">
        <v>45851</v>
      </c>
      <c r="B6487" s="21" t="s">
        <v>117</v>
      </c>
      <c r="C6487" s="21" t="s">
        <v>139</v>
      </c>
      <c r="D6487" s="29" t="n">
        <v>100.85</v>
      </c>
      <c r="E6487" s="29" t="n">
        <f aca="false">D6487/10</f>
        <v>10.085</v>
      </c>
      <c r="F6487" s="29" t="n">
        <f aca="false">(E6487+Einstellungen!$B$20)*(1+Einstellungen!$B$10)</f>
        <v>34.20179</v>
      </c>
      <c r="G6487" s="21" t="str">
        <f aca="false">IF(F6487&lt;Einstellungen!$B$5,"ja","nein")</f>
        <v>nein</v>
      </c>
      <c r="H6487" s="21" t="s">
        <v>22</v>
      </c>
      <c r="I6487" s="29" t="n">
        <f aca="false">INDEX(Einstellungen!$B$27:$B$50,6)</f>
        <v>0.5</v>
      </c>
      <c r="J6487" s="29" t="n">
        <f aca="false">F6487*I6487</f>
        <v>17.100895</v>
      </c>
    </row>
    <row r="6488" customFormat="false" ht="15" hidden="false" customHeight="false" outlineLevel="0" collapsed="false">
      <c r="A6488" s="28" t="n">
        <v>45851</v>
      </c>
      <c r="B6488" s="21" t="s">
        <v>118</v>
      </c>
      <c r="C6488" s="21" t="s">
        <v>139</v>
      </c>
      <c r="D6488" s="29" t="n">
        <v>95.8</v>
      </c>
      <c r="E6488" s="29" t="n">
        <f aca="false">D6488/10</f>
        <v>9.58</v>
      </c>
      <c r="F6488" s="29" t="n">
        <f aca="false">(E6488+Einstellungen!$B$20)*(1+Einstellungen!$B$10)</f>
        <v>33.60084</v>
      </c>
      <c r="G6488" s="21" t="str">
        <f aca="false">IF(F6488&lt;Einstellungen!$B$5,"ja","nein")</f>
        <v>nein</v>
      </c>
      <c r="H6488" s="21" t="s">
        <v>22</v>
      </c>
      <c r="I6488" s="29" t="n">
        <f aca="false">INDEX(Einstellungen!$B$27:$B$50,7)</f>
        <v>0.7</v>
      </c>
      <c r="J6488" s="29" t="n">
        <f aca="false">F6488*I6488</f>
        <v>23.520588</v>
      </c>
    </row>
    <row r="6489" customFormat="false" ht="15" hidden="false" customHeight="false" outlineLevel="0" collapsed="false">
      <c r="A6489" s="28" t="n">
        <v>45851</v>
      </c>
      <c r="B6489" s="21" t="s">
        <v>119</v>
      </c>
      <c r="C6489" s="21" t="s">
        <v>139</v>
      </c>
      <c r="D6489" s="29" t="n">
        <v>92.18</v>
      </c>
      <c r="E6489" s="29" t="n">
        <f aca="false">D6489/10</f>
        <v>9.218</v>
      </c>
      <c r="F6489" s="29" t="n">
        <f aca="false">(E6489+Einstellungen!$B$20)*(1+Einstellungen!$B$10)</f>
        <v>33.17006</v>
      </c>
      <c r="G6489" s="21" t="str">
        <f aca="false">IF(F6489&lt;Einstellungen!$B$5,"ja","nein")</f>
        <v>nein</v>
      </c>
      <c r="H6489" s="21" t="s">
        <v>22</v>
      </c>
      <c r="I6489" s="29" t="n">
        <f aca="false">INDEX(Einstellungen!$B$27:$B$50,8)</f>
        <v>0.95</v>
      </c>
      <c r="J6489" s="29" t="n">
        <f aca="false">F6489*I6489</f>
        <v>31.511557</v>
      </c>
    </row>
    <row r="6490" customFormat="false" ht="15" hidden="false" customHeight="false" outlineLevel="0" collapsed="false">
      <c r="A6490" s="28" t="n">
        <v>45851</v>
      </c>
      <c r="B6490" s="21" t="s">
        <v>120</v>
      </c>
      <c r="C6490" s="21" t="s">
        <v>139</v>
      </c>
      <c r="D6490" s="29" t="n">
        <v>87.94</v>
      </c>
      <c r="E6490" s="29" t="n">
        <f aca="false">D6490/10</f>
        <v>8.794</v>
      </c>
      <c r="F6490" s="29" t="n">
        <f aca="false">(E6490+Einstellungen!$B$20)*(1+Einstellungen!$B$10)</f>
        <v>32.6655</v>
      </c>
      <c r="G6490" s="21" t="str">
        <f aca="false">IF(F6490&lt;Einstellungen!$B$5,"ja","nein")</f>
        <v>nein</v>
      </c>
      <c r="H6490" s="21" t="s">
        <v>22</v>
      </c>
      <c r="I6490" s="29" t="n">
        <f aca="false">INDEX(Einstellungen!$B$27:$B$50,9)</f>
        <v>1.05</v>
      </c>
      <c r="J6490" s="29" t="n">
        <f aca="false">F6490*I6490</f>
        <v>34.298775</v>
      </c>
    </row>
    <row r="6491" customFormat="false" ht="15" hidden="false" customHeight="false" outlineLevel="0" collapsed="false">
      <c r="A6491" s="28" t="n">
        <v>45851</v>
      </c>
      <c r="B6491" s="21" t="s">
        <v>121</v>
      </c>
      <c r="C6491" s="21" t="s">
        <v>139</v>
      </c>
      <c r="D6491" s="29" t="n">
        <v>57.62</v>
      </c>
      <c r="E6491" s="29" t="n">
        <f aca="false">D6491/10</f>
        <v>5.762</v>
      </c>
      <c r="F6491" s="29" t="n">
        <f aca="false">(E6491+Einstellungen!$B$20)*(1+Einstellungen!$B$10)</f>
        <v>29.05742</v>
      </c>
      <c r="G6491" s="21" t="str">
        <f aca="false">IF(F6491&lt;Einstellungen!$B$5,"ja","nein")</f>
        <v>nein</v>
      </c>
      <c r="H6491" s="21" t="s">
        <v>22</v>
      </c>
      <c r="I6491" s="29" t="n">
        <f aca="false">INDEX(Einstellungen!$B$27:$B$50,10)</f>
        <v>1.05</v>
      </c>
      <c r="J6491" s="29" t="n">
        <f aca="false">F6491*I6491</f>
        <v>30.510291</v>
      </c>
    </row>
    <row r="6492" customFormat="false" ht="15" hidden="false" customHeight="false" outlineLevel="0" collapsed="false">
      <c r="A6492" s="28" t="n">
        <v>45851</v>
      </c>
      <c r="B6492" s="21" t="s">
        <v>122</v>
      </c>
      <c r="C6492" s="21" t="s">
        <v>139</v>
      </c>
      <c r="D6492" s="29" t="n">
        <v>4.28</v>
      </c>
      <c r="E6492" s="29" t="n">
        <f aca="false">D6492/10</f>
        <v>0.428</v>
      </c>
      <c r="F6492" s="29" t="n">
        <f aca="false">(E6492+Einstellungen!$B$20)*(1+Einstellungen!$B$10)</f>
        <v>22.70996</v>
      </c>
      <c r="G6492" s="21" t="str">
        <f aca="false">IF(F6492&lt;Einstellungen!$B$5,"ja","nein")</f>
        <v>ja</v>
      </c>
      <c r="H6492" s="21" t="s">
        <v>22</v>
      </c>
      <c r="I6492" s="29" t="n">
        <f aca="false">INDEX(Einstellungen!$B$27:$B$50,11)</f>
        <v>1.05</v>
      </c>
      <c r="J6492" s="29" t="n">
        <f aca="false">F6492*I6492</f>
        <v>23.845458</v>
      </c>
    </row>
    <row r="6493" customFormat="false" ht="15" hidden="false" customHeight="false" outlineLevel="0" collapsed="false">
      <c r="A6493" s="28" t="n">
        <v>45851</v>
      </c>
      <c r="B6493" s="21" t="s">
        <v>123</v>
      </c>
      <c r="C6493" s="21" t="s">
        <v>139</v>
      </c>
      <c r="D6493" s="29" t="n">
        <v>0.05</v>
      </c>
      <c r="E6493" s="29" t="n">
        <f aca="false">D6493/10</f>
        <v>0.005</v>
      </c>
      <c r="F6493" s="29" t="n">
        <f aca="false">(E6493+Einstellungen!$B$20)*(1+Einstellungen!$B$10)</f>
        <v>22.20659</v>
      </c>
      <c r="G6493" s="21" t="str">
        <f aca="false">IF(F6493&lt;Einstellungen!$B$5,"ja","nein")</f>
        <v>ja</v>
      </c>
      <c r="H6493" s="21" t="s">
        <v>22</v>
      </c>
      <c r="I6493" s="29" t="n">
        <f aca="false">INDEX(Einstellungen!$B$27:$B$50,12)</f>
        <v>1.1</v>
      </c>
      <c r="J6493" s="29" t="n">
        <f aca="false">F6493*I6493</f>
        <v>24.427249</v>
      </c>
    </row>
    <row r="6494" customFormat="false" ht="15" hidden="false" customHeight="false" outlineLevel="0" collapsed="false">
      <c r="A6494" s="28" t="n">
        <v>45851</v>
      </c>
      <c r="B6494" s="21" t="s">
        <v>124</v>
      </c>
      <c r="C6494" s="21" t="s">
        <v>139</v>
      </c>
      <c r="D6494" s="29" t="n">
        <v>0</v>
      </c>
      <c r="E6494" s="29" t="n">
        <f aca="false">D6494/10</f>
        <v>0</v>
      </c>
      <c r="F6494" s="29" t="n">
        <f aca="false">(E6494+Einstellungen!$B$20)*(1+Einstellungen!$B$10)</f>
        <v>22.20064</v>
      </c>
      <c r="G6494" s="21" t="str">
        <f aca="false">IF(F6494&lt;Einstellungen!$B$5,"ja","nein")</f>
        <v>ja</v>
      </c>
      <c r="H6494" s="21" t="s">
        <v>22</v>
      </c>
      <c r="I6494" s="29" t="n">
        <f aca="false">INDEX(Einstellungen!$B$27:$B$50,13)</f>
        <v>1.2</v>
      </c>
      <c r="J6494" s="29" t="n">
        <f aca="false">F6494*I6494</f>
        <v>26.640768</v>
      </c>
    </row>
    <row r="6495" customFormat="false" ht="15" hidden="false" customHeight="false" outlineLevel="0" collapsed="false">
      <c r="A6495" s="28" t="n">
        <v>45851</v>
      </c>
      <c r="B6495" s="21" t="s">
        <v>125</v>
      </c>
      <c r="C6495" s="21" t="s">
        <v>139</v>
      </c>
      <c r="D6495" s="29" t="n">
        <v>0</v>
      </c>
      <c r="E6495" s="29" t="n">
        <f aca="false">D6495/10</f>
        <v>0</v>
      </c>
      <c r="F6495" s="29" t="n">
        <f aca="false">(E6495+Einstellungen!$B$20)*(1+Einstellungen!$B$10)</f>
        <v>22.20064</v>
      </c>
      <c r="G6495" s="21" t="str">
        <f aca="false">IF(F6495&lt;Einstellungen!$B$5,"ja","nein")</f>
        <v>ja</v>
      </c>
      <c r="H6495" s="21" t="s">
        <v>22</v>
      </c>
      <c r="I6495" s="29" t="n">
        <f aca="false">INDEX(Einstellungen!$B$27:$B$50,14)</f>
        <v>1.15</v>
      </c>
      <c r="J6495" s="29" t="n">
        <f aca="false">F6495*I6495</f>
        <v>25.530736</v>
      </c>
    </row>
    <row r="6496" customFormat="false" ht="15" hidden="false" customHeight="false" outlineLevel="0" collapsed="false">
      <c r="A6496" s="28" t="n">
        <v>45851</v>
      </c>
      <c r="B6496" s="21" t="s">
        <v>126</v>
      </c>
      <c r="C6496" s="21" t="s">
        <v>139</v>
      </c>
      <c r="D6496" s="29" t="n">
        <v>0</v>
      </c>
      <c r="E6496" s="29" t="n">
        <f aca="false">D6496/10</f>
        <v>0</v>
      </c>
      <c r="F6496" s="29" t="n">
        <f aca="false">(E6496+Einstellungen!$B$20)*(1+Einstellungen!$B$10)</f>
        <v>22.20064</v>
      </c>
      <c r="G6496" s="21" t="str">
        <f aca="false">IF(F6496&lt;Einstellungen!$B$5,"ja","nein")</f>
        <v>ja</v>
      </c>
      <c r="H6496" s="21" t="s">
        <v>22</v>
      </c>
      <c r="I6496" s="29" t="n">
        <f aca="false">INDEX(Einstellungen!$B$27:$B$50,15)</f>
        <v>1</v>
      </c>
      <c r="J6496" s="29" t="n">
        <f aca="false">F6496*I6496</f>
        <v>22.20064</v>
      </c>
    </row>
    <row r="6497" customFormat="false" ht="15" hidden="false" customHeight="false" outlineLevel="0" collapsed="false">
      <c r="A6497" s="28" t="n">
        <v>45851</v>
      </c>
      <c r="B6497" s="21" t="s">
        <v>127</v>
      </c>
      <c r="C6497" s="21" t="s">
        <v>139</v>
      </c>
      <c r="D6497" s="29" t="n">
        <v>0</v>
      </c>
      <c r="E6497" s="29" t="n">
        <f aca="false">D6497/10</f>
        <v>0</v>
      </c>
      <c r="F6497" s="29" t="n">
        <f aca="false">(E6497+Einstellungen!$B$20)*(1+Einstellungen!$B$10)</f>
        <v>22.20064</v>
      </c>
      <c r="G6497" s="21" t="str">
        <f aca="false">IF(F6497&lt;Einstellungen!$B$5,"ja","nein")</f>
        <v>ja</v>
      </c>
      <c r="H6497" s="21" t="s">
        <v>22</v>
      </c>
      <c r="I6497" s="29" t="n">
        <f aca="false">INDEX(Einstellungen!$B$27:$B$50,16)</f>
        <v>0.95</v>
      </c>
      <c r="J6497" s="29" t="n">
        <f aca="false">F6497*I6497</f>
        <v>21.090608</v>
      </c>
    </row>
    <row r="6498" customFormat="false" ht="15" hidden="false" customHeight="false" outlineLevel="0" collapsed="false">
      <c r="A6498" s="28" t="n">
        <v>45851</v>
      </c>
      <c r="B6498" s="21" t="s">
        <v>128</v>
      </c>
      <c r="C6498" s="21" t="s">
        <v>139</v>
      </c>
      <c r="D6498" s="29" t="n">
        <v>2.36</v>
      </c>
      <c r="E6498" s="29" t="n">
        <f aca="false">D6498/10</f>
        <v>0.236</v>
      </c>
      <c r="F6498" s="29" t="n">
        <f aca="false">(E6498+Einstellungen!$B$20)*(1+Einstellungen!$B$10)</f>
        <v>22.48148</v>
      </c>
      <c r="G6498" s="21" t="str">
        <f aca="false">IF(F6498&lt;Einstellungen!$B$5,"ja","nein")</f>
        <v>ja</v>
      </c>
      <c r="H6498" s="21" t="s">
        <v>22</v>
      </c>
      <c r="I6498" s="29" t="n">
        <f aca="false">INDEX(Einstellungen!$B$27:$B$50,17)</f>
        <v>0.95</v>
      </c>
      <c r="J6498" s="29" t="n">
        <f aca="false">F6498*I6498</f>
        <v>21.357406</v>
      </c>
    </row>
    <row r="6499" customFormat="false" ht="15" hidden="false" customHeight="false" outlineLevel="0" collapsed="false">
      <c r="A6499" s="28" t="n">
        <v>45851</v>
      </c>
      <c r="B6499" s="21" t="s">
        <v>129</v>
      </c>
      <c r="C6499" s="21" t="s">
        <v>139</v>
      </c>
      <c r="D6499" s="29" t="n">
        <v>73.4</v>
      </c>
      <c r="E6499" s="29" t="n">
        <f aca="false">D6499/10</f>
        <v>7.34</v>
      </c>
      <c r="F6499" s="29" t="n">
        <f aca="false">(E6499+Einstellungen!$B$20)*(1+Einstellungen!$B$10)</f>
        <v>30.93524</v>
      </c>
      <c r="G6499" s="21" t="str">
        <f aca="false">IF(F6499&lt;Einstellungen!$B$5,"ja","nein")</f>
        <v>nein</v>
      </c>
      <c r="H6499" s="21" t="s">
        <v>22</v>
      </c>
      <c r="I6499" s="29" t="n">
        <f aca="false">INDEX(Einstellungen!$B$27:$B$50,18)</f>
        <v>1.1</v>
      </c>
      <c r="J6499" s="29" t="n">
        <f aca="false">F6499*I6499</f>
        <v>34.028764</v>
      </c>
    </row>
    <row r="6500" customFormat="false" ht="15" hidden="false" customHeight="false" outlineLevel="0" collapsed="false">
      <c r="A6500" s="28" t="n">
        <v>45851</v>
      </c>
      <c r="B6500" s="21" t="s">
        <v>130</v>
      </c>
      <c r="C6500" s="21" t="s">
        <v>139</v>
      </c>
      <c r="D6500" s="29" t="n">
        <v>100.61</v>
      </c>
      <c r="E6500" s="29" t="n">
        <f aca="false">D6500/10</f>
        <v>10.061</v>
      </c>
      <c r="F6500" s="29" t="n">
        <f aca="false">(E6500+Einstellungen!$B$20)*(1+Einstellungen!$B$10)</f>
        <v>34.17323</v>
      </c>
      <c r="G6500" s="21" t="str">
        <f aca="false">IF(F6500&lt;Einstellungen!$B$5,"ja","nein")</f>
        <v>nein</v>
      </c>
      <c r="H6500" s="21" t="s">
        <v>22</v>
      </c>
      <c r="I6500" s="29" t="n">
        <f aca="false">INDEX(Einstellungen!$B$27:$B$50,19)</f>
        <v>1.35</v>
      </c>
      <c r="J6500" s="29" t="n">
        <f aca="false">F6500*I6500</f>
        <v>46.1338605</v>
      </c>
    </row>
    <row r="6501" customFormat="false" ht="15" hidden="false" customHeight="false" outlineLevel="0" collapsed="false">
      <c r="A6501" s="28" t="n">
        <v>45851</v>
      </c>
      <c r="B6501" s="21" t="s">
        <v>131</v>
      </c>
      <c r="C6501" s="21" t="s">
        <v>139</v>
      </c>
      <c r="D6501" s="29" t="n">
        <v>113.74</v>
      </c>
      <c r="E6501" s="29" t="n">
        <f aca="false">D6501/10</f>
        <v>11.374</v>
      </c>
      <c r="F6501" s="29" t="n">
        <f aca="false">(E6501+Einstellungen!$B$20)*(1+Einstellungen!$B$10)</f>
        <v>35.7357</v>
      </c>
      <c r="G6501" s="21" t="str">
        <f aca="false">IF(F6501&lt;Einstellungen!$B$5,"ja","nein")</f>
        <v>nein</v>
      </c>
      <c r="H6501" s="21" t="s">
        <v>22</v>
      </c>
      <c r="I6501" s="29" t="n">
        <f aca="false">INDEX(Einstellungen!$B$27:$B$50,20)</f>
        <v>1.45</v>
      </c>
      <c r="J6501" s="29" t="n">
        <f aca="false">F6501*I6501</f>
        <v>51.816765</v>
      </c>
    </row>
    <row r="6502" customFormat="false" ht="15" hidden="false" customHeight="false" outlineLevel="0" collapsed="false">
      <c r="A6502" s="28" t="n">
        <v>45851</v>
      </c>
      <c r="B6502" s="21" t="s">
        <v>132</v>
      </c>
      <c r="C6502" s="21" t="s">
        <v>139</v>
      </c>
      <c r="D6502" s="29" t="n">
        <v>120</v>
      </c>
      <c r="E6502" s="29" t="n">
        <f aca="false">D6502/10</f>
        <v>12</v>
      </c>
      <c r="F6502" s="29" t="n">
        <f aca="false">(E6502+Einstellungen!$B$20)*(1+Einstellungen!$B$10)</f>
        <v>36.48064</v>
      </c>
      <c r="G6502" s="21" t="str">
        <f aca="false">IF(F6502&lt;Einstellungen!$B$5,"ja","nein")</f>
        <v>nein</v>
      </c>
      <c r="H6502" s="21" t="s">
        <v>22</v>
      </c>
      <c r="I6502" s="29" t="n">
        <f aca="false">INDEX(Einstellungen!$B$27:$B$50,21)</f>
        <v>1.4</v>
      </c>
      <c r="J6502" s="29" t="n">
        <f aca="false">F6502*I6502</f>
        <v>51.072896</v>
      </c>
    </row>
    <row r="6503" customFormat="false" ht="15" hidden="false" customHeight="false" outlineLevel="0" collapsed="false">
      <c r="A6503" s="28" t="n">
        <v>45851</v>
      </c>
      <c r="B6503" s="21" t="s">
        <v>133</v>
      </c>
      <c r="C6503" s="21" t="s">
        <v>139</v>
      </c>
      <c r="D6503" s="29" t="n">
        <v>127.7</v>
      </c>
      <c r="E6503" s="29" t="n">
        <f aca="false">D6503/10</f>
        <v>12.77</v>
      </c>
      <c r="F6503" s="29" t="n">
        <f aca="false">(E6503+Einstellungen!$B$20)*(1+Einstellungen!$B$10)</f>
        <v>37.39694</v>
      </c>
      <c r="G6503" s="21" t="str">
        <f aca="false">IF(F6503&lt;Einstellungen!$B$5,"ja","nein")</f>
        <v>nein</v>
      </c>
      <c r="H6503" s="21" t="s">
        <v>22</v>
      </c>
      <c r="I6503" s="29" t="n">
        <f aca="false">INDEX(Einstellungen!$B$27:$B$50,22)</f>
        <v>1.25</v>
      </c>
      <c r="J6503" s="29" t="n">
        <f aca="false">F6503*I6503</f>
        <v>46.746175</v>
      </c>
    </row>
    <row r="6504" customFormat="false" ht="15" hidden="false" customHeight="false" outlineLevel="0" collapsed="false">
      <c r="A6504" s="28" t="n">
        <v>45851</v>
      </c>
      <c r="B6504" s="21" t="s">
        <v>134</v>
      </c>
      <c r="C6504" s="21" t="s">
        <v>139</v>
      </c>
      <c r="D6504" s="29" t="n">
        <v>126.94</v>
      </c>
      <c r="E6504" s="29" t="n">
        <f aca="false">D6504/10</f>
        <v>12.694</v>
      </c>
      <c r="F6504" s="29" t="n">
        <f aca="false">(E6504+Einstellungen!$B$20)*(1+Einstellungen!$B$10)</f>
        <v>37.3065</v>
      </c>
      <c r="G6504" s="21" t="str">
        <f aca="false">IF(F6504&lt;Einstellungen!$B$5,"ja","nein")</f>
        <v>nein</v>
      </c>
      <c r="H6504" s="21" t="s">
        <v>22</v>
      </c>
      <c r="I6504" s="29" t="n">
        <f aca="false">INDEX(Einstellungen!$B$27:$B$50,23)</f>
        <v>1.05</v>
      </c>
      <c r="J6504" s="29" t="n">
        <f aca="false">F6504*I6504</f>
        <v>39.171825</v>
      </c>
    </row>
    <row r="6505" customFormat="false" ht="15" hidden="false" customHeight="false" outlineLevel="0" collapsed="false">
      <c r="A6505" s="28" t="n">
        <v>45851</v>
      </c>
      <c r="B6505" s="21" t="s">
        <v>135</v>
      </c>
      <c r="C6505" s="21" t="s">
        <v>139</v>
      </c>
      <c r="D6505" s="29" t="n">
        <v>115.41</v>
      </c>
      <c r="E6505" s="29" t="n">
        <f aca="false">D6505/10</f>
        <v>11.541</v>
      </c>
      <c r="F6505" s="29" t="n">
        <f aca="false">(E6505+Einstellungen!$B$20)*(1+Einstellungen!$B$10)</f>
        <v>35.93443</v>
      </c>
      <c r="G6505" s="21" t="str">
        <f aca="false">IF(F6505&lt;Einstellungen!$B$5,"ja","nein")</f>
        <v>nein</v>
      </c>
      <c r="H6505" s="21" t="s">
        <v>22</v>
      </c>
      <c r="I6505" s="29" t="n">
        <f aca="false">INDEX(Einstellungen!$B$27:$B$50,24)</f>
        <v>0.8</v>
      </c>
      <c r="J6505" s="29" t="n">
        <f aca="false">F6505*I6505</f>
        <v>28.747544</v>
      </c>
    </row>
    <row r="6506" customFormat="false" ht="15" hidden="false" customHeight="false" outlineLevel="0" collapsed="false">
      <c r="A6506" s="28" t="n">
        <v>45852</v>
      </c>
      <c r="B6506" s="21" t="s">
        <v>111</v>
      </c>
      <c r="C6506" s="21" t="s">
        <v>140</v>
      </c>
      <c r="D6506" s="29" t="n">
        <v>114.02</v>
      </c>
      <c r="E6506" s="29" t="n">
        <f aca="false">D6506/10</f>
        <v>11.402</v>
      </c>
      <c r="F6506" s="29" t="n">
        <f aca="false">(E6506+Einstellungen!$B$20)*(1+Einstellungen!$B$10)</f>
        <v>35.76902</v>
      </c>
      <c r="G6506" s="21" t="str">
        <f aca="false">IF(F6506&lt;Einstellungen!$B$5,"ja","nein")</f>
        <v>nein</v>
      </c>
      <c r="H6506" s="21" t="s">
        <v>22</v>
      </c>
      <c r="I6506" s="29" t="n">
        <f aca="false">INDEX(Einstellungen!$B$27:$B$50,1)</f>
        <v>0.6</v>
      </c>
      <c r="J6506" s="29" t="n">
        <f aca="false">F6506*I6506</f>
        <v>21.461412</v>
      </c>
    </row>
    <row r="6507" customFormat="false" ht="15" hidden="false" customHeight="false" outlineLevel="0" collapsed="false">
      <c r="A6507" s="28" t="n">
        <v>45852</v>
      </c>
      <c r="B6507" s="21" t="s">
        <v>113</v>
      </c>
      <c r="C6507" s="21" t="s">
        <v>140</v>
      </c>
      <c r="D6507" s="29" t="n">
        <v>104.01</v>
      </c>
      <c r="E6507" s="29" t="n">
        <f aca="false">D6507/10</f>
        <v>10.401</v>
      </c>
      <c r="F6507" s="29" t="n">
        <f aca="false">(E6507+Einstellungen!$B$20)*(1+Einstellungen!$B$10)</f>
        <v>34.57783</v>
      </c>
      <c r="G6507" s="21" t="str">
        <f aca="false">IF(F6507&lt;Einstellungen!$B$5,"ja","nein")</f>
        <v>nein</v>
      </c>
      <c r="H6507" s="21" t="s">
        <v>22</v>
      </c>
      <c r="I6507" s="29" t="n">
        <f aca="false">INDEX(Einstellungen!$B$27:$B$50,2)</f>
        <v>0.5</v>
      </c>
      <c r="J6507" s="29" t="n">
        <f aca="false">F6507*I6507</f>
        <v>17.288915</v>
      </c>
    </row>
    <row r="6508" customFormat="false" ht="15" hidden="false" customHeight="false" outlineLevel="0" collapsed="false">
      <c r="A6508" s="28" t="n">
        <v>45852</v>
      </c>
      <c r="B6508" s="21" t="s">
        <v>114</v>
      </c>
      <c r="C6508" s="21" t="s">
        <v>140</v>
      </c>
      <c r="D6508" s="29" t="n">
        <v>98.17</v>
      </c>
      <c r="E6508" s="29" t="n">
        <f aca="false">D6508/10</f>
        <v>9.817</v>
      </c>
      <c r="F6508" s="29" t="n">
        <f aca="false">(E6508+Einstellungen!$B$20)*(1+Einstellungen!$B$10)</f>
        <v>33.88287</v>
      </c>
      <c r="G6508" s="21" t="str">
        <f aca="false">IF(F6508&lt;Einstellungen!$B$5,"ja","nein")</f>
        <v>nein</v>
      </c>
      <c r="H6508" s="21" t="s">
        <v>22</v>
      </c>
      <c r="I6508" s="29" t="n">
        <f aca="false">INDEX(Einstellungen!$B$27:$B$50,3)</f>
        <v>0.45</v>
      </c>
      <c r="J6508" s="29" t="n">
        <f aca="false">F6508*I6508</f>
        <v>15.2472915</v>
      </c>
    </row>
    <row r="6509" customFormat="false" ht="15" hidden="false" customHeight="false" outlineLevel="0" collapsed="false">
      <c r="A6509" s="28" t="n">
        <v>45852</v>
      </c>
      <c r="B6509" s="21" t="s">
        <v>115</v>
      </c>
      <c r="C6509" s="21" t="s">
        <v>140</v>
      </c>
      <c r="D6509" s="29" t="n">
        <v>94.94</v>
      </c>
      <c r="E6509" s="29" t="n">
        <f aca="false">D6509/10</f>
        <v>9.494</v>
      </c>
      <c r="F6509" s="29" t="n">
        <f aca="false">(E6509+Einstellungen!$B$20)*(1+Einstellungen!$B$10)</f>
        <v>33.4985</v>
      </c>
      <c r="G6509" s="21" t="str">
        <f aca="false">IF(F6509&lt;Einstellungen!$B$5,"ja","nein")</f>
        <v>nein</v>
      </c>
      <c r="H6509" s="21" t="s">
        <v>22</v>
      </c>
      <c r="I6509" s="29" t="n">
        <f aca="false">INDEX(Einstellungen!$B$27:$B$50,4)</f>
        <v>0.45</v>
      </c>
      <c r="J6509" s="29" t="n">
        <f aca="false">F6509*I6509</f>
        <v>15.074325</v>
      </c>
    </row>
    <row r="6510" customFormat="false" ht="15" hidden="false" customHeight="false" outlineLevel="0" collapsed="false">
      <c r="A6510" s="28" t="n">
        <v>45852</v>
      </c>
      <c r="B6510" s="21" t="s">
        <v>116</v>
      </c>
      <c r="C6510" s="21" t="s">
        <v>140</v>
      </c>
      <c r="D6510" s="29" t="n">
        <v>99.32</v>
      </c>
      <c r="E6510" s="29" t="n">
        <f aca="false">D6510/10</f>
        <v>9.932</v>
      </c>
      <c r="F6510" s="29" t="n">
        <f aca="false">(E6510+Einstellungen!$B$20)*(1+Einstellungen!$B$10)</f>
        <v>34.01972</v>
      </c>
      <c r="G6510" s="21" t="str">
        <f aca="false">IF(F6510&lt;Einstellungen!$B$5,"ja","nein")</f>
        <v>nein</v>
      </c>
      <c r="H6510" s="21" t="s">
        <v>22</v>
      </c>
      <c r="I6510" s="29" t="n">
        <f aca="false">INDEX(Einstellungen!$B$27:$B$50,5)</f>
        <v>0.45</v>
      </c>
      <c r="J6510" s="29" t="n">
        <f aca="false">F6510*I6510</f>
        <v>15.308874</v>
      </c>
    </row>
    <row r="6511" customFormat="false" ht="15" hidden="false" customHeight="false" outlineLevel="0" collapsed="false">
      <c r="A6511" s="28" t="n">
        <v>45852</v>
      </c>
      <c r="B6511" s="21" t="s">
        <v>117</v>
      </c>
      <c r="C6511" s="21" t="s">
        <v>140</v>
      </c>
      <c r="D6511" s="29" t="n">
        <v>108.93</v>
      </c>
      <c r="E6511" s="29" t="n">
        <f aca="false">D6511/10</f>
        <v>10.893</v>
      </c>
      <c r="F6511" s="29" t="n">
        <f aca="false">(E6511+Einstellungen!$B$20)*(1+Einstellungen!$B$10)</f>
        <v>35.16331</v>
      </c>
      <c r="G6511" s="21" t="str">
        <f aca="false">IF(F6511&lt;Einstellungen!$B$5,"ja","nein")</f>
        <v>nein</v>
      </c>
      <c r="H6511" s="21" t="s">
        <v>22</v>
      </c>
      <c r="I6511" s="29" t="n">
        <f aca="false">INDEX(Einstellungen!$B$27:$B$50,6)</f>
        <v>0.5</v>
      </c>
      <c r="J6511" s="29" t="n">
        <f aca="false">F6511*I6511</f>
        <v>17.581655</v>
      </c>
    </row>
    <row r="6512" customFormat="false" ht="15" hidden="false" customHeight="false" outlineLevel="0" collapsed="false">
      <c r="A6512" s="28" t="n">
        <v>45852</v>
      </c>
      <c r="B6512" s="21" t="s">
        <v>118</v>
      </c>
      <c r="C6512" s="21" t="s">
        <v>140</v>
      </c>
      <c r="D6512" s="29" t="n">
        <v>117.87</v>
      </c>
      <c r="E6512" s="29" t="n">
        <f aca="false">D6512/10</f>
        <v>11.787</v>
      </c>
      <c r="F6512" s="29" t="n">
        <f aca="false">(E6512+Einstellungen!$B$20)*(1+Einstellungen!$B$10)</f>
        <v>36.22717</v>
      </c>
      <c r="G6512" s="21" t="str">
        <f aca="false">IF(F6512&lt;Einstellungen!$B$5,"ja","nein")</f>
        <v>nein</v>
      </c>
      <c r="H6512" s="21" t="s">
        <v>22</v>
      </c>
      <c r="I6512" s="29" t="n">
        <f aca="false">INDEX(Einstellungen!$B$27:$B$50,7)</f>
        <v>0.7</v>
      </c>
      <c r="J6512" s="29" t="n">
        <f aca="false">F6512*I6512</f>
        <v>25.359019</v>
      </c>
    </row>
    <row r="6513" customFormat="false" ht="15" hidden="false" customHeight="false" outlineLevel="0" collapsed="false">
      <c r="A6513" s="28" t="n">
        <v>45852</v>
      </c>
      <c r="B6513" s="21" t="s">
        <v>119</v>
      </c>
      <c r="C6513" s="21" t="s">
        <v>140</v>
      </c>
      <c r="D6513" s="29" t="n">
        <v>121.62</v>
      </c>
      <c r="E6513" s="29" t="n">
        <f aca="false">D6513/10</f>
        <v>12.162</v>
      </c>
      <c r="F6513" s="29" t="n">
        <f aca="false">(E6513+Einstellungen!$B$20)*(1+Einstellungen!$B$10)</f>
        <v>36.67342</v>
      </c>
      <c r="G6513" s="21" t="str">
        <f aca="false">IF(F6513&lt;Einstellungen!$B$5,"ja","nein")</f>
        <v>nein</v>
      </c>
      <c r="H6513" s="21" t="s">
        <v>22</v>
      </c>
      <c r="I6513" s="29" t="n">
        <f aca="false">INDEX(Einstellungen!$B$27:$B$50,8)</f>
        <v>0.95</v>
      </c>
      <c r="J6513" s="29" t="n">
        <f aca="false">F6513*I6513</f>
        <v>34.839749</v>
      </c>
    </row>
    <row r="6514" customFormat="false" ht="15" hidden="false" customHeight="false" outlineLevel="0" collapsed="false">
      <c r="A6514" s="28" t="n">
        <v>45852</v>
      </c>
      <c r="B6514" s="21" t="s">
        <v>120</v>
      </c>
      <c r="C6514" s="21" t="s">
        <v>140</v>
      </c>
      <c r="D6514" s="29" t="n">
        <v>112.06</v>
      </c>
      <c r="E6514" s="29" t="n">
        <f aca="false">D6514/10</f>
        <v>11.206</v>
      </c>
      <c r="F6514" s="29" t="n">
        <f aca="false">(E6514+Einstellungen!$B$20)*(1+Einstellungen!$B$10)</f>
        <v>35.53578</v>
      </c>
      <c r="G6514" s="21" t="str">
        <f aca="false">IF(F6514&lt;Einstellungen!$B$5,"ja","nein")</f>
        <v>nein</v>
      </c>
      <c r="H6514" s="21" t="s">
        <v>22</v>
      </c>
      <c r="I6514" s="29" t="n">
        <f aca="false">INDEX(Einstellungen!$B$27:$B$50,9)</f>
        <v>1.05</v>
      </c>
      <c r="J6514" s="29" t="n">
        <f aca="false">F6514*I6514</f>
        <v>37.312569</v>
      </c>
    </row>
    <row r="6515" customFormat="false" ht="15" hidden="false" customHeight="false" outlineLevel="0" collapsed="false">
      <c r="A6515" s="28" t="n">
        <v>45852</v>
      </c>
      <c r="B6515" s="21" t="s">
        <v>121</v>
      </c>
      <c r="C6515" s="21" t="s">
        <v>140</v>
      </c>
      <c r="D6515" s="29" t="n">
        <v>92.43</v>
      </c>
      <c r="E6515" s="29" t="n">
        <f aca="false">D6515/10</f>
        <v>9.243</v>
      </c>
      <c r="F6515" s="29" t="n">
        <f aca="false">(E6515+Einstellungen!$B$20)*(1+Einstellungen!$B$10)</f>
        <v>33.19981</v>
      </c>
      <c r="G6515" s="21" t="str">
        <f aca="false">IF(F6515&lt;Einstellungen!$B$5,"ja","nein")</f>
        <v>nein</v>
      </c>
      <c r="H6515" s="21" t="s">
        <v>22</v>
      </c>
      <c r="I6515" s="29" t="n">
        <f aca="false">INDEX(Einstellungen!$B$27:$B$50,10)</f>
        <v>1.05</v>
      </c>
      <c r="J6515" s="29" t="n">
        <f aca="false">F6515*I6515</f>
        <v>34.8598005</v>
      </c>
    </row>
    <row r="6516" customFormat="false" ht="15" hidden="false" customHeight="false" outlineLevel="0" collapsed="false">
      <c r="A6516" s="28" t="n">
        <v>45852</v>
      </c>
      <c r="B6516" s="21" t="s">
        <v>122</v>
      </c>
      <c r="C6516" s="21" t="s">
        <v>140</v>
      </c>
      <c r="D6516" s="29" t="n">
        <v>84.58</v>
      </c>
      <c r="E6516" s="29" t="n">
        <f aca="false">D6516/10</f>
        <v>8.458</v>
      </c>
      <c r="F6516" s="29" t="n">
        <f aca="false">(E6516+Einstellungen!$B$20)*(1+Einstellungen!$B$10)</f>
        <v>32.26566</v>
      </c>
      <c r="G6516" s="21" t="str">
        <f aca="false">IF(F6516&lt;Einstellungen!$B$5,"ja","nein")</f>
        <v>nein</v>
      </c>
      <c r="H6516" s="21" t="s">
        <v>22</v>
      </c>
      <c r="I6516" s="29" t="n">
        <f aca="false">INDEX(Einstellungen!$B$27:$B$50,11)</f>
        <v>1.05</v>
      </c>
      <c r="J6516" s="29" t="n">
        <f aca="false">F6516*I6516</f>
        <v>33.878943</v>
      </c>
    </row>
    <row r="6517" customFormat="false" ht="15" hidden="false" customHeight="false" outlineLevel="0" collapsed="false">
      <c r="A6517" s="28" t="n">
        <v>45852</v>
      </c>
      <c r="B6517" s="21" t="s">
        <v>123</v>
      </c>
      <c r="C6517" s="21" t="s">
        <v>140</v>
      </c>
      <c r="D6517" s="29" t="n">
        <v>79.67</v>
      </c>
      <c r="E6517" s="29" t="n">
        <f aca="false">D6517/10</f>
        <v>7.967</v>
      </c>
      <c r="F6517" s="29" t="n">
        <f aca="false">(E6517+Einstellungen!$B$20)*(1+Einstellungen!$B$10)</f>
        <v>31.68137</v>
      </c>
      <c r="G6517" s="21" t="str">
        <f aca="false">IF(F6517&lt;Einstellungen!$B$5,"ja","nein")</f>
        <v>nein</v>
      </c>
      <c r="H6517" s="21" t="s">
        <v>22</v>
      </c>
      <c r="I6517" s="29" t="n">
        <f aca="false">INDEX(Einstellungen!$B$27:$B$50,12)</f>
        <v>1.1</v>
      </c>
      <c r="J6517" s="29" t="n">
        <f aca="false">F6517*I6517</f>
        <v>34.849507</v>
      </c>
    </row>
    <row r="6518" customFormat="false" ht="15" hidden="false" customHeight="false" outlineLevel="0" collapsed="false">
      <c r="A6518" s="28" t="n">
        <v>45852</v>
      </c>
      <c r="B6518" s="21" t="s">
        <v>124</v>
      </c>
      <c r="C6518" s="21" t="s">
        <v>140</v>
      </c>
      <c r="D6518" s="29" t="n">
        <v>70.98</v>
      </c>
      <c r="E6518" s="29" t="n">
        <f aca="false">D6518/10</f>
        <v>7.098</v>
      </c>
      <c r="F6518" s="29" t="n">
        <f aca="false">(E6518+Einstellungen!$B$20)*(1+Einstellungen!$B$10)</f>
        <v>30.64726</v>
      </c>
      <c r="G6518" s="21" t="str">
        <f aca="false">IF(F6518&lt;Einstellungen!$B$5,"ja","nein")</f>
        <v>nein</v>
      </c>
      <c r="H6518" s="21" t="s">
        <v>22</v>
      </c>
      <c r="I6518" s="29" t="n">
        <f aca="false">INDEX(Einstellungen!$B$27:$B$50,13)</f>
        <v>1.2</v>
      </c>
      <c r="J6518" s="29" t="n">
        <f aca="false">F6518*I6518</f>
        <v>36.776712</v>
      </c>
    </row>
    <row r="6519" customFormat="false" ht="15" hidden="false" customHeight="false" outlineLevel="0" collapsed="false">
      <c r="A6519" s="28" t="n">
        <v>45852</v>
      </c>
      <c r="B6519" s="21" t="s">
        <v>125</v>
      </c>
      <c r="C6519" s="21" t="s">
        <v>140</v>
      </c>
      <c r="D6519" s="29" t="n">
        <v>64.17</v>
      </c>
      <c r="E6519" s="29" t="n">
        <f aca="false">D6519/10</f>
        <v>6.417</v>
      </c>
      <c r="F6519" s="29" t="n">
        <f aca="false">(E6519+Einstellungen!$B$20)*(1+Einstellungen!$B$10)</f>
        <v>29.83687</v>
      </c>
      <c r="G6519" s="21" t="str">
        <f aca="false">IF(F6519&lt;Einstellungen!$B$5,"ja","nein")</f>
        <v>nein</v>
      </c>
      <c r="H6519" s="21" t="s">
        <v>22</v>
      </c>
      <c r="I6519" s="29" t="n">
        <f aca="false">INDEX(Einstellungen!$B$27:$B$50,14)</f>
        <v>1.15</v>
      </c>
      <c r="J6519" s="29" t="n">
        <f aca="false">F6519*I6519</f>
        <v>34.3124005</v>
      </c>
    </row>
    <row r="6520" customFormat="false" ht="15" hidden="false" customHeight="false" outlineLevel="0" collapsed="false">
      <c r="A6520" s="28" t="n">
        <v>45852</v>
      </c>
      <c r="B6520" s="21" t="s">
        <v>126</v>
      </c>
      <c r="C6520" s="21" t="s">
        <v>140</v>
      </c>
      <c r="D6520" s="29" t="n">
        <v>57.15</v>
      </c>
      <c r="E6520" s="29" t="n">
        <f aca="false">D6520/10</f>
        <v>5.715</v>
      </c>
      <c r="F6520" s="29" t="n">
        <f aca="false">(E6520+Einstellungen!$B$20)*(1+Einstellungen!$B$10)</f>
        <v>29.00149</v>
      </c>
      <c r="G6520" s="21" t="str">
        <f aca="false">IF(F6520&lt;Einstellungen!$B$5,"ja","nein")</f>
        <v>nein</v>
      </c>
      <c r="H6520" s="21" t="s">
        <v>22</v>
      </c>
      <c r="I6520" s="29" t="n">
        <f aca="false">INDEX(Einstellungen!$B$27:$B$50,15)</f>
        <v>1</v>
      </c>
      <c r="J6520" s="29" t="n">
        <f aca="false">F6520*I6520</f>
        <v>29.00149</v>
      </c>
    </row>
    <row r="6521" customFormat="false" ht="15" hidden="false" customHeight="false" outlineLevel="0" collapsed="false">
      <c r="A6521" s="28" t="n">
        <v>45852</v>
      </c>
      <c r="B6521" s="21" t="s">
        <v>127</v>
      </c>
      <c r="C6521" s="21" t="s">
        <v>140</v>
      </c>
      <c r="D6521" s="29" t="n">
        <v>55.82</v>
      </c>
      <c r="E6521" s="29" t="n">
        <f aca="false">D6521/10</f>
        <v>5.582</v>
      </c>
      <c r="F6521" s="29" t="n">
        <f aca="false">(E6521+Einstellungen!$B$20)*(1+Einstellungen!$B$10)</f>
        <v>28.84322</v>
      </c>
      <c r="G6521" s="21" t="str">
        <f aca="false">IF(F6521&lt;Einstellungen!$B$5,"ja","nein")</f>
        <v>ja</v>
      </c>
      <c r="H6521" s="21" t="s">
        <v>22</v>
      </c>
      <c r="I6521" s="29" t="n">
        <f aca="false">INDEX(Einstellungen!$B$27:$B$50,16)</f>
        <v>0.95</v>
      </c>
      <c r="J6521" s="29" t="n">
        <f aca="false">F6521*I6521</f>
        <v>27.401059</v>
      </c>
    </row>
    <row r="6522" customFormat="false" ht="15" hidden="false" customHeight="false" outlineLevel="0" collapsed="false">
      <c r="A6522" s="28" t="n">
        <v>45852</v>
      </c>
      <c r="B6522" s="21" t="s">
        <v>128</v>
      </c>
      <c r="C6522" s="21" t="s">
        <v>140</v>
      </c>
      <c r="D6522" s="29" t="n">
        <v>71.1</v>
      </c>
      <c r="E6522" s="29" t="n">
        <f aca="false">D6522/10</f>
        <v>7.11</v>
      </c>
      <c r="F6522" s="29" t="n">
        <f aca="false">(E6522+Einstellungen!$B$20)*(1+Einstellungen!$B$10)</f>
        <v>30.66154</v>
      </c>
      <c r="G6522" s="21" t="str">
        <f aca="false">IF(F6522&lt;Einstellungen!$B$5,"ja","nein")</f>
        <v>nein</v>
      </c>
      <c r="H6522" s="21" t="s">
        <v>22</v>
      </c>
      <c r="I6522" s="29" t="n">
        <f aca="false">INDEX(Einstellungen!$B$27:$B$50,17)</f>
        <v>0.95</v>
      </c>
      <c r="J6522" s="29" t="n">
        <f aca="false">F6522*I6522</f>
        <v>29.128463</v>
      </c>
    </row>
    <row r="6523" customFormat="false" ht="15" hidden="false" customHeight="false" outlineLevel="0" collapsed="false">
      <c r="A6523" s="28" t="n">
        <v>45852</v>
      </c>
      <c r="B6523" s="21" t="s">
        <v>129</v>
      </c>
      <c r="C6523" s="21" t="s">
        <v>140</v>
      </c>
      <c r="D6523" s="29" t="n">
        <v>84.58</v>
      </c>
      <c r="E6523" s="29" t="n">
        <f aca="false">D6523/10</f>
        <v>8.458</v>
      </c>
      <c r="F6523" s="29" t="n">
        <f aca="false">(E6523+Einstellungen!$B$20)*(1+Einstellungen!$B$10)</f>
        <v>32.26566</v>
      </c>
      <c r="G6523" s="21" t="str">
        <f aca="false">IF(F6523&lt;Einstellungen!$B$5,"ja","nein")</f>
        <v>nein</v>
      </c>
      <c r="H6523" s="21" t="s">
        <v>22</v>
      </c>
      <c r="I6523" s="29" t="n">
        <f aca="false">INDEX(Einstellungen!$B$27:$B$50,18)</f>
        <v>1.1</v>
      </c>
      <c r="J6523" s="29" t="n">
        <f aca="false">F6523*I6523</f>
        <v>35.492226</v>
      </c>
    </row>
    <row r="6524" customFormat="false" ht="15" hidden="false" customHeight="false" outlineLevel="0" collapsed="false">
      <c r="A6524" s="28" t="n">
        <v>45852</v>
      </c>
      <c r="B6524" s="21" t="s">
        <v>130</v>
      </c>
      <c r="C6524" s="21" t="s">
        <v>140</v>
      </c>
      <c r="D6524" s="29" t="n">
        <v>98.94</v>
      </c>
      <c r="E6524" s="29" t="n">
        <f aca="false">D6524/10</f>
        <v>9.894</v>
      </c>
      <c r="F6524" s="29" t="n">
        <f aca="false">(E6524+Einstellungen!$B$20)*(1+Einstellungen!$B$10)</f>
        <v>33.9745</v>
      </c>
      <c r="G6524" s="21" t="str">
        <f aca="false">IF(F6524&lt;Einstellungen!$B$5,"ja","nein")</f>
        <v>nein</v>
      </c>
      <c r="H6524" s="21" t="s">
        <v>22</v>
      </c>
      <c r="I6524" s="29" t="n">
        <f aca="false">INDEX(Einstellungen!$B$27:$B$50,19)</f>
        <v>1.35</v>
      </c>
      <c r="J6524" s="29" t="n">
        <f aca="false">F6524*I6524</f>
        <v>45.865575</v>
      </c>
    </row>
    <row r="6525" customFormat="false" ht="15" hidden="false" customHeight="false" outlineLevel="0" collapsed="false">
      <c r="A6525" s="28" t="n">
        <v>45852</v>
      </c>
      <c r="B6525" s="21" t="s">
        <v>131</v>
      </c>
      <c r="C6525" s="21" t="s">
        <v>140</v>
      </c>
      <c r="D6525" s="29" t="n">
        <v>110.11</v>
      </c>
      <c r="E6525" s="29" t="n">
        <f aca="false">D6525/10</f>
        <v>11.011</v>
      </c>
      <c r="F6525" s="29" t="n">
        <f aca="false">(E6525+Einstellungen!$B$20)*(1+Einstellungen!$B$10)</f>
        <v>35.30373</v>
      </c>
      <c r="G6525" s="21" t="str">
        <f aca="false">IF(F6525&lt;Einstellungen!$B$5,"ja","nein")</f>
        <v>nein</v>
      </c>
      <c r="H6525" s="21" t="s">
        <v>22</v>
      </c>
      <c r="I6525" s="29" t="n">
        <f aca="false">INDEX(Einstellungen!$B$27:$B$50,20)</f>
        <v>1.45</v>
      </c>
      <c r="J6525" s="29" t="n">
        <f aca="false">F6525*I6525</f>
        <v>51.1904085</v>
      </c>
    </row>
    <row r="6526" customFormat="false" ht="15" hidden="false" customHeight="false" outlineLevel="0" collapsed="false">
      <c r="A6526" s="28" t="n">
        <v>45852</v>
      </c>
      <c r="B6526" s="21" t="s">
        <v>132</v>
      </c>
      <c r="C6526" s="21" t="s">
        <v>140</v>
      </c>
      <c r="D6526" s="29" t="n">
        <v>139.99</v>
      </c>
      <c r="E6526" s="29" t="n">
        <f aca="false">D6526/10</f>
        <v>13.999</v>
      </c>
      <c r="F6526" s="29" t="n">
        <f aca="false">(E6526+Einstellungen!$B$20)*(1+Einstellungen!$B$10)</f>
        <v>38.85945</v>
      </c>
      <c r="G6526" s="21" t="str">
        <f aca="false">IF(F6526&lt;Einstellungen!$B$5,"ja","nein")</f>
        <v>nein</v>
      </c>
      <c r="H6526" s="21" t="s">
        <v>22</v>
      </c>
      <c r="I6526" s="29" t="n">
        <f aca="false">INDEX(Einstellungen!$B$27:$B$50,21)</f>
        <v>1.4</v>
      </c>
      <c r="J6526" s="29" t="n">
        <f aca="false">F6526*I6526</f>
        <v>54.40323</v>
      </c>
    </row>
    <row r="6527" customFormat="false" ht="15" hidden="false" customHeight="false" outlineLevel="0" collapsed="false">
      <c r="A6527" s="28" t="n">
        <v>45852</v>
      </c>
      <c r="B6527" s="21" t="s">
        <v>133</v>
      </c>
      <c r="C6527" s="21" t="s">
        <v>140</v>
      </c>
      <c r="D6527" s="29" t="n">
        <v>141.57</v>
      </c>
      <c r="E6527" s="29" t="n">
        <f aca="false">D6527/10</f>
        <v>14.157</v>
      </c>
      <c r="F6527" s="29" t="n">
        <f aca="false">(E6527+Einstellungen!$B$20)*(1+Einstellungen!$B$10)</f>
        <v>39.04747</v>
      </c>
      <c r="G6527" s="21" t="str">
        <f aca="false">IF(F6527&lt;Einstellungen!$B$5,"ja","nein")</f>
        <v>nein</v>
      </c>
      <c r="H6527" s="21" t="s">
        <v>22</v>
      </c>
      <c r="I6527" s="29" t="n">
        <f aca="false">INDEX(Einstellungen!$B$27:$B$50,22)</f>
        <v>1.25</v>
      </c>
      <c r="J6527" s="29" t="n">
        <f aca="false">F6527*I6527</f>
        <v>48.8093375</v>
      </c>
    </row>
    <row r="6528" customFormat="false" ht="15" hidden="false" customHeight="false" outlineLevel="0" collapsed="false">
      <c r="A6528" s="28" t="n">
        <v>45852</v>
      </c>
      <c r="B6528" s="21" t="s">
        <v>134</v>
      </c>
      <c r="C6528" s="21" t="s">
        <v>140</v>
      </c>
      <c r="D6528" s="29" t="n">
        <v>126.14</v>
      </c>
      <c r="E6528" s="29" t="n">
        <f aca="false">D6528/10</f>
        <v>12.614</v>
      </c>
      <c r="F6528" s="29" t="n">
        <f aca="false">(E6528+Einstellungen!$B$20)*(1+Einstellungen!$B$10)</f>
        <v>37.2113</v>
      </c>
      <c r="G6528" s="21" t="str">
        <f aca="false">IF(F6528&lt;Einstellungen!$B$5,"ja","nein")</f>
        <v>nein</v>
      </c>
      <c r="H6528" s="21" t="s">
        <v>22</v>
      </c>
      <c r="I6528" s="29" t="n">
        <f aca="false">INDEX(Einstellungen!$B$27:$B$50,23)</f>
        <v>1.05</v>
      </c>
      <c r="J6528" s="29" t="n">
        <f aca="false">F6528*I6528</f>
        <v>39.071865</v>
      </c>
    </row>
    <row r="6529" customFormat="false" ht="15" hidden="false" customHeight="false" outlineLevel="0" collapsed="false">
      <c r="A6529" s="28" t="n">
        <v>45852</v>
      </c>
      <c r="B6529" s="21" t="s">
        <v>135</v>
      </c>
      <c r="C6529" s="21" t="s">
        <v>140</v>
      </c>
      <c r="D6529" s="29" t="n">
        <v>115.15</v>
      </c>
      <c r="E6529" s="29" t="n">
        <f aca="false">D6529/10</f>
        <v>11.515</v>
      </c>
      <c r="F6529" s="29" t="n">
        <f aca="false">(E6529+Einstellungen!$B$20)*(1+Einstellungen!$B$10)</f>
        <v>35.90349</v>
      </c>
      <c r="G6529" s="21" t="str">
        <f aca="false">IF(F6529&lt;Einstellungen!$B$5,"ja","nein")</f>
        <v>nein</v>
      </c>
      <c r="H6529" s="21" t="s">
        <v>22</v>
      </c>
      <c r="I6529" s="29" t="n">
        <f aca="false">INDEX(Einstellungen!$B$27:$B$50,24)</f>
        <v>0.8</v>
      </c>
      <c r="J6529" s="29" t="n">
        <f aca="false">F6529*I6529</f>
        <v>28.722792</v>
      </c>
    </row>
    <row r="6530" customFormat="false" ht="15" hidden="false" customHeight="false" outlineLevel="0" collapsed="false">
      <c r="A6530" s="28" t="n">
        <v>45853</v>
      </c>
      <c r="B6530" s="21" t="s">
        <v>111</v>
      </c>
      <c r="C6530" s="21" t="s">
        <v>141</v>
      </c>
      <c r="D6530" s="29" t="n">
        <v>106.1</v>
      </c>
      <c r="E6530" s="29" t="n">
        <f aca="false">D6530/10</f>
        <v>10.61</v>
      </c>
      <c r="F6530" s="29" t="n">
        <f aca="false">(E6530+Einstellungen!$B$20)*(1+Einstellungen!$B$10)</f>
        <v>34.82654</v>
      </c>
      <c r="G6530" s="21" t="str">
        <f aca="false">IF(F6530&lt;Einstellungen!$B$5,"ja","nein")</f>
        <v>nein</v>
      </c>
      <c r="H6530" s="21" t="s">
        <v>22</v>
      </c>
      <c r="I6530" s="29" t="n">
        <f aca="false">INDEX(Einstellungen!$B$27:$B$50,1)</f>
        <v>0.6</v>
      </c>
      <c r="J6530" s="29" t="n">
        <f aca="false">F6530*I6530</f>
        <v>20.895924</v>
      </c>
    </row>
    <row r="6531" customFormat="false" ht="15" hidden="false" customHeight="false" outlineLevel="0" collapsed="false">
      <c r="A6531" s="28" t="n">
        <v>45853</v>
      </c>
      <c r="B6531" s="21" t="s">
        <v>113</v>
      </c>
      <c r="C6531" s="21" t="s">
        <v>141</v>
      </c>
      <c r="D6531" s="29" t="n">
        <v>103.06</v>
      </c>
      <c r="E6531" s="29" t="n">
        <f aca="false">D6531/10</f>
        <v>10.306</v>
      </c>
      <c r="F6531" s="29" t="n">
        <f aca="false">(E6531+Einstellungen!$B$20)*(1+Einstellungen!$B$10)</f>
        <v>34.46478</v>
      </c>
      <c r="G6531" s="21" t="str">
        <f aca="false">IF(F6531&lt;Einstellungen!$B$5,"ja","nein")</f>
        <v>nein</v>
      </c>
      <c r="H6531" s="21" t="s">
        <v>22</v>
      </c>
      <c r="I6531" s="29" t="n">
        <f aca="false">INDEX(Einstellungen!$B$27:$B$50,2)</f>
        <v>0.5</v>
      </c>
      <c r="J6531" s="29" t="n">
        <f aca="false">F6531*I6531</f>
        <v>17.23239</v>
      </c>
    </row>
    <row r="6532" customFormat="false" ht="15" hidden="false" customHeight="false" outlineLevel="0" collapsed="false">
      <c r="A6532" s="28" t="n">
        <v>45853</v>
      </c>
      <c r="B6532" s="21" t="s">
        <v>114</v>
      </c>
      <c r="C6532" s="21" t="s">
        <v>141</v>
      </c>
      <c r="D6532" s="29" t="n">
        <v>93.86</v>
      </c>
      <c r="E6532" s="29" t="n">
        <f aca="false">D6532/10</f>
        <v>9.386</v>
      </c>
      <c r="F6532" s="29" t="n">
        <f aca="false">(E6532+Einstellungen!$B$20)*(1+Einstellungen!$B$10)</f>
        <v>33.36998</v>
      </c>
      <c r="G6532" s="21" t="str">
        <f aca="false">IF(F6532&lt;Einstellungen!$B$5,"ja","nein")</f>
        <v>nein</v>
      </c>
      <c r="H6532" s="21" t="s">
        <v>22</v>
      </c>
      <c r="I6532" s="29" t="n">
        <f aca="false">INDEX(Einstellungen!$B$27:$B$50,3)</f>
        <v>0.45</v>
      </c>
      <c r="J6532" s="29" t="n">
        <f aca="false">F6532*I6532</f>
        <v>15.016491</v>
      </c>
    </row>
    <row r="6533" customFormat="false" ht="15" hidden="false" customHeight="false" outlineLevel="0" collapsed="false">
      <c r="A6533" s="28" t="n">
        <v>45853</v>
      </c>
      <c r="B6533" s="21" t="s">
        <v>115</v>
      </c>
      <c r="C6533" s="21" t="s">
        <v>141</v>
      </c>
      <c r="D6533" s="29" t="n">
        <v>88.28</v>
      </c>
      <c r="E6533" s="29" t="n">
        <f aca="false">D6533/10</f>
        <v>8.828</v>
      </c>
      <c r="F6533" s="29" t="n">
        <f aca="false">(E6533+Einstellungen!$B$20)*(1+Einstellungen!$B$10)</f>
        <v>32.70596</v>
      </c>
      <c r="G6533" s="21" t="str">
        <f aca="false">IF(F6533&lt;Einstellungen!$B$5,"ja","nein")</f>
        <v>nein</v>
      </c>
      <c r="H6533" s="21" t="s">
        <v>22</v>
      </c>
      <c r="I6533" s="29" t="n">
        <f aca="false">INDEX(Einstellungen!$B$27:$B$50,4)</f>
        <v>0.45</v>
      </c>
      <c r="J6533" s="29" t="n">
        <f aca="false">F6533*I6533</f>
        <v>14.717682</v>
      </c>
    </row>
    <row r="6534" customFormat="false" ht="15" hidden="false" customHeight="false" outlineLevel="0" collapsed="false">
      <c r="A6534" s="28" t="n">
        <v>45853</v>
      </c>
      <c r="B6534" s="21" t="s">
        <v>116</v>
      </c>
      <c r="C6534" s="21" t="s">
        <v>141</v>
      </c>
      <c r="D6534" s="29" t="n">
        <v>87.12</v>
      </c>
      <c r="E6534" s="29" t="n">
        <f aca="false">D6534/10</f>
        <v>8.712</v>
      </c>
      <c r="F6534" s="29" t="n">
        <f aca="false">(E6534+Einstellungen!$B$20)*(1+Einstellungen!$B$10)</f>
        <v>32.56792</v>
      </c>
      <c r="G6534" s="21" t="str">
        <f aca="false">IF(F6534&lt;Einstellungen!$B$5,"ja","nein")</f>
        <v>nein</v>
      </c>
      <c r="H6534" s="21" t="s">
        <v>22</v>
      </c>
      <c r="I6534" s="29" t="n">
        <f aca="false">INDEX(Einstellungen!$B$27:$B$50,5)</f>
        <v>0.45</v>
      </c>
      <c r="J6534" s="29" t="n">
        <f aca="false">F6534*I6534</f>
        <v>14.655564</v>
      </c>
    </row>
    <row r="6535" customFormat="false" ht="15" hidden="false" customHeight="false" outlineLevel="0" collapsed="false">
      <c r="A6535" s="28" t="n">
        <v>45853</v>
      </c>
      <c r="B6535" s="21" t="s">
        <v>117</v>
      </c>
      <c r="C6535" s="21" t="s">
        <v>141</v>
      </c>
      <c r="D6535" s="29" t="n">
        <v>93</v>
      </c>
      <c r="E6535" s="29" t="n">
        <f aca="false">D6535/10</f>
        <v>9.3</v>
      </c>
      <c r="F6535" s="29" t="n">
        <f aca="false">(E6535+Einstellungen!$B$20)*(1+Einstellungen!$B$10)</f>
        <v>33.26764</v>
      </c>
      <c r="G6535" s="21" t="str">
        <f aca="false">IF(F6535&lt;Einstellungen!$B$5,"ja","nein")</f>
        <v>nein</v>
      </c>
      <c r="H6535" s="21" t="s">
        <v>22</v>
      </c>
      <c r="I6535" s="29" t="n">
        <f aca="false">INDEX(Einstellungen!$B$27:$B$50,6)</f>
        <v>0.5</v>
      </c>
      <c r="J6535" s="29" t="n">
        <f aca="false">F6535*I6535</f>
        <v>16.63382</v>
      </c>
    </row>
    <row r="6536" customFormat="false" ht="15" hidden="false" customHeight="false" outlineLevel="0" collapsed="false">
      <c r="A6536" s="28" t="n">
        <v>45853</v>
      </c>
      <c r="B6536" s="21" t="s">
        <v>118</v>
      </c>
      <c r="C6536" s="21" t="s">
        <v>141</v>
      </c>
      <c r="D6536" s="29" t="n">
        <v>110.33</v>
      </c>
      <c r="E6536" s="29" t="n">
        <f aca="false">D6536/10</f>
        <v>11.033</v>
      </c>
      <c r="F6536" s="29" t="n">
        <f aca="false">(E6536+Einstellungen!$B$20)*(1+Einstellungen!$B$10)</f>
        <v>35.32991</v>
      </c>
      <c r="G6536" s="21" t="str">
        <f aca="false">IF(F6536&lt;Einstellungen!$B$5,"ja","nein")</f>
        <v>nein</v>
      </c>
      <c r="H6536" s="21" t="s">
        <v>22</v>
      </c>
      <c r="I6536" s="29" t="n">
        <f aca="false">INDEX(Einstellungen!$B$27:$B$50,7)</f>
        <v>0.7</v>
      </c>
      <c r="J6536" s="29" t="n">
        <f aca="false">F6536*I6536</f>
        <v>24.730937</v>
      </c>
    </row>
    <row r="6537" customFormat="false" ht="15" hidden="false" customHeight="false" outlineLevel="0" collapsed="false">
      <c r="A6537" s="28" t="n">
        <v>45853</v>
      </c>
      <c r="B6537" s="21" t="s">
        <v>119</v>
      </c>
      <c r="C6537" s="21" t="s">
        <v>141</v>
      </c>
      <c r="D6537" s="29" t="n">
        <v>113.41</v>
      </c>
      <c r="E6537" s="29" t="n">
        <f aca="false">D6537/10</f>
        <v>11.341</v>
      </c>
      <c r="F6537" s="29" t="n">
        <f aca="false">(E6537+Einstellungen!$B$20)*(1+Einstellungen!$B$10)</f>
        <v>35.69643</v>
      </c>
      <c r="G6537" s="21" t="str">
        <f aca="false">IF(F6537&lt;Einstellungen!$B$5,"ja","nein")</f>
        <v>nein</v>
      </c>
      <c r="H6537" s="21" t="s">
        <v>22</v>
      </c>
      <c r="I6537" s="29" t="n">
        <f aca="false">INDEX(Einstellungen!$B$27:$B$50,8)</f>
        <v>0.95</v>
      </c>
      <c r="J6537" s="29" t="n">
        <f aca="false">F6537*I6537</f>
        <v>33.9116085</v>
      </c>
    </row>
    <row r="6538" customFormat="false" ht="15" hidden="false" customHeight="false" outlineLevel="0" collapsed="false">
      <c r="A6538" s="28" t="n">
        <v>45853</v>
      </c>
      <c r="B6538" s="21" t="s">
        <v>120</v>
      </c>
      <c r="C6538" s="21" t="s">
        <v>141</v>
      </c>
      <c r="D6538" s="29" t="n">
        <v>106.86</v>
      </c>
      <c r="E6538" s="29" t="n">
        <f aca="false">D6538/10</f>
        <v>10.686</v>
      </c>
      <c r="F6538" s="29" t="n">
        <f aca="false">(E6538+Einstellungen!$B$20)*(1+Einstellungen!$B$10)</f>
        <v>34.91698</v>
      </c>
      <c r="G6538" s="21" t="str">
        <f aca="false">IF(F6538&lt;Einstellungen!$B$5,"ja","nein")</f>
        <v>nein</v>
      </c>
      <c r="H6538" s="21" t="s">
        <v>22</v>
      </c>
      <c r="I6538" s="29" t="n">
        <f aca="false">INDEX(Einstellungen!$B$27:$B$50,9)</f>
        <v>1.05</v>
      </c>
      <c r="J6538" s="29" t="n">
        <f aca="false">F6538*I6538</f>
        <v>36.662829</v>
      </c>
    </row>
    <row r="6539" customFormat="false" ht="15" hidden="false" customHeight="false" outlineLevel="0" collapsed="false">
      <c r="A6539" s="28" t="n">
        <v>45853</v>
      </c>
      <c r="B6539" s="21" t="s">
        <v>121</v>
      </c>
      <c r="C6539" s="21" t="s">
        <v>141</v>
      </c>
      <c r="D6539" s="29" t="n">
        <v>90.82</v>
      </c>
      <c r="E6539" s="29" t="n">
        <f aca="false">D6539/10</f>
        <v>9.082</v>
      </c>
      <c r="F6539" s="29" t="n">
        <f aca="false">(E6539+Einstellungen!$B$20)*(1+Einstellungen!$B$10)</f>
        <v>33.00822</v>
      </c>
      <c r="G6539" s="21" t="str">
        <f aca="false">IF(F6539&lt;Einstellungen!$B$5,"ja","nein")</f>
        <v>nein</v>
      </c>
      <c r="H6539" s="21" t="s">
        <v>22</v>
      </c>
      <c r="I6539" s="29" t="n">
        <f aca="false">INDEX(Einstellungen!$B$27:$B$50,10)</f>
        <v>1.05</v>
      </c>
      <c r="J6539" s="29" t="n">
        <f aca="false">F6539*I6539</f>
        <v>34.658631</v>
      </c>
    </row>
    <row r="6540" customFormat="false" ht="15" hidden="false" customHeight="false" outlineLevel="0" collapsed="false">
      <c r="A6540" s="28" t="n">
        <v>45853</v>
      </c>
      <c r="B6540" s="21" t="s">
        <v>122</v>
      </c>
      <c r="C6540" s="21" t="s">
        <v>141</v>
      </c>
      <c r="D6540" s="29" t="n">
        <v>77.67</v>
      </c>
      <c r="E6540" s="29" t="n">
        <f aca="false">D6540/10</f>
        <v>7.767</v>
      </c>
      <c r="F6540" s="29" t="n">
        <f aca="false">(E6540+Einstellungen!$B$20)*(1+Einstellungen!$B$10)</f>
        <v>31.44337</v>
      </c>
      <c r="G6540" s="21" t="str">
        <f aca="false">IF(F6540&lt;Einstellungen!$B$5,"ja","nein")</f>
        <v>nein</v>
      </c>
      <c r="H6540" s="21" t="s">
        <v>22</v>
      </c>
      <c r="I6540" s="29" t="n">
        <f aca="false">INDEX(Einstellungen!$B$27:$B$50,11)</f>
        <v>1.05</v>
      </c>
      <c r="J6540" s="29" t="n">
        <f aca="false">F6540*I6540</f>
        <v>33.0155385</v>
      </c>
    </row>
    <row r="6541" customFormat="false" ht="15" hidden="false" customHeight="false" outlineLevel="0" collapsed="false">
      <c r="A6541" s="28" t="n">
        <v>45853</v>
      </c>
      <c r="B6541" s="21" t="s">
        <v>123</v>
      </c>
      <c r="C6541" s="21" t="s">
        <v>141</v>
      </c>
      <c r="D6541" s="29" t="n">
        <v>65</v>
      </c>
      <c r="E6541" s="29" t="n">
        <f aca="false">D6541/10</f>
        <v>6.5</v>
      </c>
      <c r="F6541" s="29" t="n">
        <f aca="false">(E6541+Einstellungen!$B$20)*(1+Einstellungen!$B$10)</f>
        <v>29.93564</v>
      </c>
      <c r="G6541" s="21" t="str">
        <f aca="false">IF(F6541&lt;Einstellungen!$B$5,"ja","nein")</f>
        <v>nein</v>
      </c>
      <c r="H6541" s="21" t="s">
        <v>22</v>
      </c>
      <c r="I6541" s="29" t="n">
        <f aca="false">INDEX(Einstellungen!$B$27:$B$50,12)</f>
        <v>1.1</v>
      </c>
      <c r="J6541" s="29" t="n">
        <f aca="false">F6541*I6541</f>
        <v>32.929204</v>
      </c>
    </row>
    <row r="6542" customFormat="false" ht="15" hidden="false" customHeight="false" outlineLevel="0" collapsed="false">
      <c r="A6542" s="28" t="n">
        <v>45853</v>
      </c>
      <c r="B6542" s="21" t="s">
        <v>124</v>
      </c>
      <c r="C6542" s="21" t="s">
        <v>141</v>
      </c>
      <c r="D6542" s="29" t="n">
        <v>59.19</v>
      </c>
      <c r="E6542" s="29" t="n">
        <f aca="false">D6542/10</f>
        <v>5.919</v>
      </c>
      <c r="F6542" s="29" t="n">
        <f aca="false">(E6542+Einstellungen!$B$20)*(1+Einstellungen!$B$10)</f>
        <v>29.24425</v>
      </c>
      <c r="G6542" s="21" t="str">
        <f aca="false">IF(F6542&lt;Einstellungen!$B$5,"ja","nein")</f>
        <v>nein</v>
      </c>
      <c r="H6542" s="21" t="s">
        <v>22</v>
      </c>
      <c r="I6542" s="29" t="n">
        <f aca="false">INDEX(Einstellungen!$B$27:$B$50,13)</f>
        <v>1.2</v>
      </c>
      <c r="J6542" s="29" t="n">
        <f aca="false">F6542*I6542</f>
        <v>35.0931</v>
      </c>
    </row>
    <row r="6543" customFormat="false" ht="15" hidden="false" customHeight="false" outlineLevel="0" collapsed="false">
      <c r="A6543" s="28" t="n">
        <v>45853</v>
      </c>
      <c r="B6543" s="21" t="s">
        <v>125</v>
      </c>
      <c r="C6543" s="21" t="s">
        <v>141</v>
      </c>
      <c r="D6543" s="29" t="n">
        <v>47.26</v>
      </c>
      <c r="E6543" s="29" t="n">
        <f aca="false">D6543/10</f>
        <v>4.726</v>
      </c>
      <c r="F6543" s="29" t="n">
        <f aca="false">(E6543+Einstellungen!$B$20)*(1+Einstellungen!$B$10)</f>
        <v>27.82458</v>
      </c>
      <c r="G6543" s="21" t="str">
        <f aca="false">IF(F6543&lt;Einstellungen!$B$5,"ja","nein")</f>
        <v>ja</v>
      </c>
      <c r="H6543" s="21" t="s">
        <v>22</v>
      </c>
      <c r="I6543" s="29" t="n">
        <f aca="false">INDEX(Einstellungen!$B$27:$B$50,14)</f>
        <v>1.15</v>
      </c>
      <c r="J6543" s="29" t="n">
        <f aca="false">F6543*I6543</f>
        <v>31.998267</v>
      </c>
    </row>
    <row r="6544" customFormat="false" ht="15" hidden="false" customHeight="false" outlineLevel="0" collapsed="false">
      <c r="A6544" s="28" t="n">
        <v>45853</v>
      </c>
      <c r="B6544" s="21" t="s">
        <v>126</v>
      </c>
      <c r="C6544" s="21" t="s">
        <v>141</v>
      </c>
      <c r="D6544" s="29" t="n">
        <v>40.2</v>
      </c>
      <c r="E6544" s="29" t="n">
        <f aca="false">D6544/10</f>
        <v>4.02</v>
      </c>
      <c r="F6544" s="29" t="n">
        <f aca="false">(E6544+Einstellungen!$B$20)*(1+Einstellungen!$B$10)</f>
        <v>26.98444</v>
      </c>
      <c r="G6544" s="21" t="str">
        <f aca="false">IF(F6544&lt;Einstellungen!$B$5,"ja","nein")</f>
        <v>ja</v>
      </c>
      <c r="H6544" s="21" t="s">
        <v>22</v>
      </c>
      <c r="I6544" s="29" t="n">
        <f aca="false">INDEX(Einstellungen!$B$27:$B$50,15)</f>
        <v>1</v>
      </c>
      <c r="J6544" s="29" t="n">
        <f aca="false">F6544*I6544</f>
        <v>26.98444</v>
      </c>
    </row>
    <row r="6545" customFormat="false" ht="15" hidden="false" customHeight="false" outlineLevel="0" collapsed="false">
      <c r="A6545" s="28" t="n">
        <v>45853</v>
      </c>
      <c r="B6545" s="21" t="s">
        <v>127</v>
      </c>
      <c r="C6545" s="21" t="s">
        <v>141</v>
      </c>
      <c r="D6545" s="29" t="n">
        <v>42.57</v>
      </c>
      <c r="E6545" s="29" t="n">
        <f aca="false">D6545/10</f>
        <v>4.257</v>
      </c>
      <c r="F6545" s="29" t="n">
        <f aca="false">(E6545+Einstellungen!$B$20)*(1+Einstellungen!$B$10)</f>
        <v>27.26647</v>
      </c>
      <c r="G6545" s="21" t="str">
        <f aca="false">IF(F6545&lt;Einstellungen!$B$5,"ja","nein")</f>
        <v>ja</v>
      </c>
      <c r="H6545" s="21" t="s">
        <v>22</v>
      </c>
      <c r="I6545" s="29" t="n">
        <f aca="false">INDEX(Einstellungen!$B$27:$B$50,16)</f>
        <v>0.95</v>
      </c>
      <c r="J6545" s="29" t="n">
        <f aca="false">F6545*I6545</f>
        <v>25.9031465</v>
      </c>
    </row>
    <row r="6546" customFormat="false" ht="15" hidden="false" customHeight="false" outlineLevel="0" collapsed="false">
      <c r="A6546" s="28" t="n">
        <v>45853</v>
      </c>
      <c r="B6546" s="21" t="s">
        <v>128</v>
      </c>
      <c r="C6546" s="21" t="s">
        <v>141</v>
      </c>
      <c r="D6546" s="29" t="n">
        <v>65</v>
      </c>
      <c r="E6546" s="29" t="n">
        <f aca="false">D6546/10</f>
        <v>6.5</v>
      </c>
      <c r="F6546" s="29" t="n">
        <f aca="false">(E6546+Einstellungen!$B$20)*(1+Einstellungen!$B$10)</f>
        <v>29.93564</v>
      </c>
      <c r="G6546" s="21" t="str">
        <f aca="false">IF(F6546&lt;Einstellungen!$B$5,"ja","nein")</f>
        <v>nein</v>
      </c>
      <c r="H6546" s="21" t="s">
        <v>22</v>
      </c>
      <c r="I6546" s="29" t="n">
        <f aca="false">INDEX(Einstellungen!$B$27:$B$50,17)</f>
        <v>0.95</v>
      </c>
      <c r="J6546" s="29" t="n">
        <f aca="false">F6546*I6546</f>
        <v>28.438858</v>
      </c>
    </row>
    <row r="6547" customFormat="false" ht="15" hidden="false" customHeight="false" outlineLevel="0" collapsed="false">
      <c r="A6547" s="28" t="n">
        <v>45853</v>
      </c>
      <c r="B6547" s="21" t="s">
        <v>129</v>
      </c>
      <c r="C6547" s="21" t="s">
        <v>141</v>
      </c>
      <c r="D6547" s="29" t="n">
        <v>84.87</v>
      </c>
      <c r="E6547" s="29" t="n">
        <f aca="false">D6547/10</f>
        <v>8.487</v>
      </c>
      <c r="F6547" s="29" t="n">
        <f aca="false">(E6547+Einstellungen!$B$20)*(1+Einstellungen!$B$10)</f>
        <v>32.30017</v>
      </c>
      <c r="G6547" s="21" t="str">
        <f aca="false">IF(F6547&lt;Einstellungen!$B$5,"ja","nein")</f>
        <v>nein</v>
      </c>
      <c r="H6547" s="21" t="s">
        <v>22</v>
      </c>
      <c r="I6547" s="29" t="n">
        <f aca="false">INDEX(Einstellungen!$B$27:$B$50,18)</f>
        <v>1.1</v>
      </c>
      <c r="J6547" s="29" t="n">
        <f aca="false">F6547*I6547</f>
        <v>35.530187</v>
      </c>
    </row>
    <row r="6548" customFormat="false" ht="15" hidden="false" customHeight="false" outlineLevel="0" collapsed="false">
      <c r="A6548" s="28" t="n">
        <v>45853</v>
      </c>
      <c r="B6548" s="21" t="s">
        <v>130</v>
      </c>
      <c r="C6548" s="21" t="s">
        <v>141</v>
      </c>
      <c r="D6548" s="29" t="n">
        <v>101.54</v>
      </c>
      <c r="E6548" s="29" t="n">
        <f aca="false">D6548/10</f>
        <v>10.154</v>
      </c>
      <c r="F6548" s="29" t="n">
        <f aca="false">(E6548+Einstellungen!$B$20)*(1+Einstellungen!$B$10)</f>
        <v>34.2839</v>
      </c>
      <c r="G6548" s="21" t="str">
        <f aca="false">IF(F6548&lt;Einstellungen!$B$5,"ja","nein")</f>
        <v>nein</v>
      </c>
      <c r="H6548" s="21" t="s">
        <v>22</v>
      </c>
      <c r="I6548" s="29" t="n">
        <f aca="false">INDEX(Einstellungen!$B$27:$B$50,19)</f>
        <v>1.35</v>
      </c>
      <c r="J6548" s="29" t="n">
        <f aca="false">F6548*I6548</f>
        <v>46.283265</v>
      </c>
    </row>
    <row r="6549" customFormat="false" ht="15" hidden="false" customHeight="false" outlineLevel="0" collapsed="false">
      <c r="A6549" s="28" t="n">
        <v>45853</v>
      </c>
      <c r="B6549" s="21" t="s">
        <v>131</v>
      </c>
      <c r="C6549" s="21" t="s">
        <v>141</v>
      </c>
      <c r="D6549" s="29" t="n">
        <v>108.15</v>
      </c>
      <c r="E6549" s="29" t="n">
        <f aca="false">D6549/10</f>
        <v>10.815</v>
      </c>
      <c r="F6549" s="29" t="n">
        <f aca="false">(E6549+Einstellungen!$B$20)*(1+Einstellungen!$B$10)</f>
        <v>35.07049</v>
      </c>
      <c r="G6549" s="21" t="str">
        <f aca="false">IF(F6549&lt;Einstellungen!$B$5,"ja","nein")</f>
        <v>nein</v>
      </c>
      <c r="H6549" s="21" t="s">
        <v>22</v>
      </c>
      <c r="I6549" s="29" t="n">
        <f aca="false">INDEX(Einstellungen!$B$27:$B$50,20)</f>
        <v>1.45</v>
      </c>
      <c r="J6549" s="29" t="n">
        <f aca="false">F6549*I6549</f>
        <v>50.8522105</v>
      </c>
    </row>
    <row r="6550" customFormat="false" ht="15" hidden="false" customHeight="false" outlineLevel="0" collapsed="false">
      <c r="A6550" s="28" t="n">
        <v>45853</v>
      </c>
      <c r="B6550" s="21" t="s">
        <v>132</v>
      </c>
      <c r="C6550" s="21" t="s">
        <v>141</v>
      </c>
      <c r="D6550" s="29" t="n">
        <v>119.78</v>
      </c>
      <c r="E6550" s="29" t="n">
        <f aca="false">D6550/10</f>
        <v>11.978</v>
      </c>
      <c r="F6550" s="29" t="n">
        <f aca="false">(E6550+Einstellungen!$B$20)*(1+Einstellungen!$B$10)</f>
        <v>36.45446</v>
      </c>
      <c r="G6550" s="21" t="str">
        <f aca="false">IF(F6550&lt;Einstellungen!$B$5,"ja","nein")</f>
        <v>nein</v>
      </c>
      <c r="H6550" s="21" t="s">
        <v>22</v>
      </c>
      <c r="I6550" s="29" t="n">
        <f aca="false">INDEX(Einstellungen!$B$27:$B$50,21)</f>
        <v>1.4</v>
      </c>
      <c r="J6550" s="29" t="n">
        <f aca="false">F6550*I6550</f>
        <v>51.036244</v>
      </c>
    </row>
    <row r="6551" customFormat="false" ht="15" hidden="false" customHeight="false" outlineLevel="0" collapsed="false">
      <c r="A6551" s="28" t="n">
        <v>45853</v>
      </c>
      <c r="B6551" s="21" t="s">
        <v>133</v>
      </c>
      <c r="C6551" s="21" t="s">
        <v>141</v>
      </c>
      <c r="D6551" s="29" t="n">
        <v>141.99</v>
      </c>
      <c r="E6551" s="29" t="n">
        <f aca="false">D6551/10</f>
        <v>14.199</v>
      </c>
      <c r="F6551" s="29" t="n">
        <f aca="false">(E6551+Einstellungen!$B$20)*(1+Einstellungen!$B$10)</f>
        <v>39.09745</v>
      </c>
      <c r="G6551" s="21" t="str">
        <f aca="false">IF(F6551&lt;Einstellungen!$B$5,"ja","nein")</f>
        <v>nein</v>
      </c>
      <c r="H6551" s="21" t="s">
        <v>22</v>
      </c>
      <c r="I6551" s="29" t="n">
        <f aca="false">INDEX(Einstellungen!$B$27:$B$50,22)</f>
        <v>1.25</v>
      </c>
      <c r="J6551" s="29" t="n">
        <f aca="false">F6551*I6551</f>
        <v>48.8718125</v>
      </c>
    </row>
    <row r="6552" customFormat="false" ht="15" hidden="false" customHeight="false" outlineLevel="0" collapsed="false">
      <c r="A6552" s="28" t="n">
        <v>45853</v>
      </c>
      <c r="B6552" s="21" t="s">
        <v>134</v>
      </c>
      <c r="C6552" s="21" t="s">
        <v>141</v>
      </c>
      <c r="D6552" s="29" t="n">
        <v>121.28</v>
      </c>
      <c r="E6552" s="29" t="n">
        <f aca="false">D6552/10</f>
        <v>12.128</v>
      </c>
      <c r="F6552" s="29" t="n">
        <f aca="false">(E6552+Einstellungen!$B$20)*(1+Einstellungen!$B$10)</f>
        <v>36.63296</v>
      </c>
      <c r="G6552" s="21" t="str">
        <f aca="false">IF(F6552&lt;Einstellungen!$B$5,"ja","nein")</f>
        <v>nein</v>
      </c>
      <c r="H6552" s="21" t="s">
        <v>22</v>
      </c>
      <c r="I6552" s="29" t="n">
        <f aca="false">INDEX(Einstellungen!$B$27:$B$50,23)</f>
        <v>1.05</v>
      </c>
      <c r="J6552" s="29" t="n">
        <f aca="false">F6552*I6552</f>
        <v>38.464608</v>
      </c>
    </row>
    <row r="6553" customFormat="false" ht="15" hidden="false" customHeight="false" outlineLevel="0" collapsed="false">
      <c r="A6553" s="28" t="n">
        <v>45853</v>
      </c>
      <c r="B6553" s="21" t="s">
        <v>135</v>
      </c>
      <c r="C6553" s="21" t="s">
        <v>141</v>
      </c>
      <c r="D6553" s="29" t="n">
        <v>112.45</v>
      </c>
      <c r="E6553" s="29" t="n">
        <f aca="false">D6553/10</f>
        <v>11.245</v>
      </c>
      <c r="F6553" s="29" t="n">
        <f aca="false">(E6553+Einstellungen!$B$20)*(1+Einstellungen!$B$10)</f>
        <v>35.58219</v>
      </c>
      <c r="G6553" s="21" t="str">
        <f aca="false">IF(F6553&lt;Einstellungen!$B$5,"ja","nein")</f>
        <v>nein</v>
      </c>
      <c r="H6553" s="21" t="s">
        <v>22</v>
      </c>
      <c r="I6553" s="29" t="n">
        <f aca="false">INDEX(Einstellungen!$B$27:$B$50,24)</f>
        <v>0.8</v>
      </c>
      <c r="J6553" s="29" t="n">
        <f aca="false">F6553*I6553</f>
        <v>28.465752</v>
      </c>
    </row>
    <row r="6554" customFormat="false" ht="15" hidden="false" customHeight="false" outlineLevel="0" collapsed="false">
      <c r="A6554" s="28" t="n">
        <v>45854</v>
      </c>
      <c r="B6554" s="21" t="s">
        <v>111</v>
      </c>
      <c r="C6554" s="21" t="s">
        <v>112</v>
      </c>
      <c r="D6554" s="29" t="n">
        <v>97.63</v>
      </c>
      <c r="E6554" s="29" t="n">
        <f aca="false">D6554/10</f>
        <v>9.763</v>
      </c>
      <c r="F6554" s="29" t="n">
        <f aca="false">(E6554+Einstellungen!$B$20)*(1+Einstellungen!$B$10)</f>
        <v>33.81861</v>
      </c>
      <c r="G6554" s="21" t="str">
        <f aca="false">IF(F6554&lt;Einstellungen!$B$5,"ja","nein")</f>
        <v>nein</v>
      </c>
      <c r="H6554" s="21" t="s">
        <v>22</v>
      </c>
      <c r="I6554" s="29" t="n">
        <f aca="false">INDEX(Einstellungen!$B$27:$B$50,1)</f>
        <v>0.6</v>
      </c>
      <c r="J6554" s="29" t="n">
        <f aca="false">F6554*I6554</f>
        <v>20.291166</v>
      </c>
    </row>
    <row r="6555" customFormat="false" ht="15" hidden="false" customHeight="false" outlineLevel="0" collapsed="false">
      <c r="A6555" s="28" t="n">
        <v>45854</v>
      </c>
      <c r="B6555" s="21" t="s">
        <v>113</v>
      </c>
      <c r="C6555" s="21" t="s">
        <v>112</v>
      </c>
      <c r="D6555" s="29" t="n">
        <v>93.99</v>
      </c>
      <c r="E6555" s="29" t="n">
        <f aca="false">D6555/10</f>
        <v>9.399</v>
      </c>
      <c r="F6555" s="29" t="n">
        <f aca="false">(E6555+Einstellungen!$B$20)*(1+Einstellungen!$B$10)</f>
        <v>33.38545</v>
      </c>
      <c r="G6555" s="21" t="str">
        <f aca="false">IF(F6555&lt;Einstellungen!$B$5,"ja","nein")</f>
        <v>nein</v>
      </c>
      <c r="H6555" s="21" t="s">
        <v>22</v>
      </c>
      <c r="I6555" s="29" t="n">
        <f aca="false">INDEX(Einstellungen!$B$27:$B$50,2)</f>
        <v>0.5</v>
      </c>
      <c r="J6555" s="29" t="n">
        <f aca="false">F6555*I6555</f>
        <v>16.692725</v>
      </c>
    </row>
    <row r="6556" customFormat="false" ht="15" hidden="false" customHeight="false" outlineLevel="0" collapsed="false">
      <c r="A6556" s="28" t="n">
        <v>45854</v>
      </c>
      <c r="B6556" s="21" t="s">
        <v>114</v>
      </c>
      <c r="C6556" s="21" t="s">
        <v>112</v>
      </c>
      <c r="D6556" s="29" t="n">
        <v>86.67</v>
      </c>
      <c r="E6556" s="29" t="n">
        <f aca="false">D6556/10</f>
        <v>8.667</v>
      </c>
      <c r="F6556" s="29" t="n">
        <f aca="false">(E6556+Einstellungen!$B$20)*(1+Einstellungen!$B$10)</f>
        <v>32.51437</v>
      </c>
      <c r="G6556" s="21" t="str">
        <f aca="false">IF(F6556&lt;Einstellungen!$B$5,"ja","nein")</f>
        <v>nein</v>
      </c>
      <c r="H6556" s="21" t="s">
        <v>22</v>
      </c>
      <c r="I6556" s="29" t="n">
        <f aca="false">INDEX(Einstellungen!$B$27:$B$50,3)</f>
        <v>0.45</v>
      </c>
      <c r="J6556" s="29" t="n">
        <f aca="false">F6556*I6556</f>
        <v>14.6314665</v>
      </c>
    </row>
    <row r="6557" customFormat="false" ht="15" hidden="false" customHeight="false" outlineLevel="0" collapsed="false">
      <c r="A6557" s="28" t="n">
        <v>45854</v>
      </c>
      <c r="B6557" s="21" t="s">
        <v>115</v>
      </c>
      <c r="C6557" s="21" t="s">
        <v>112</v>
      </c>
      <c r="D6557" s="29" t="n">
        <v>83.43</v>
      </c>
      <c r="E6557" s="29" t="n">
        <f aca="false">D6557/10</f>
        <v>8.343</v>
      </c>
      <c r="F6557" s="29" t="n">
        <f aca="false">(E6557+Einstellungen!$B$20)*(1+Einstellungen!$B$10)</f>
        <v>32.12881</v>
      </c>
      <c r="G6557" s="21" t="str">
        <f aca="false">IF(F6557&lt;Einstellungen!$B$5,"ja","nein")</f>
        <v>nein</v>
      </c>
      <c r="H6557" s="21" t="s">
        <v>22</v>
      </c>
      <c r="I6557" s="29" t="n">
        <f aca="false">INDEX(Einstellungen!$B$27:$B$50,4)</f>
        <v>0.45</v>
      </c>
      <c r="J6557" s="29" t="n">
        <f aca="false">F6557*I6557</f>
        <v>14.4579645</v>
      </c>
    </row>
    <row r="6558" customFormat="false" ht="15" hidden="false" customHeight="false" outlineLevel="0" collapsed="false">
      <c r="A6558" s="28" t="n">
        <v>45854</v>
      </c>
      <c r="B6558" s="21" t="s">
        <v>116</v>
      </c>
      <c r="C6558" s="21" t="s">
        <v>112</v>
      </c>
      <c r="D6558" s="29" t="n">
        <v>84.26</v>
      </c>
      <c r="E6558" s="29" t="n">
        <f aca="false">D6558/10</f>
        <v>8.426</v>
      </c>
      <c r="F6558" s="29" t="n">
        <f aca="false">(E6558+Einstellungen!$B$20)*(1+Einstellungen!$B$10)</f>
        <v>32.22758</v>
      </c>
      <c r="G6558" s="21" t="str">
        <f aca="false">IF(F6558&lt;Einstellungen!$B$5,"ja","nein")</f>
        <v>nein</v>
      </c>
      <c r="H6558" s="21" t="s">
        <v>22</v>
      </c>
      <c r="I6558" s="29" t="n">
        <f aca="false">INDEX(Einstellungen!$B$27:$B$50,5)</f>
        <v>0.45</v>
      </c>
      <c r="J6558" s="29" t="n">
        <f aca="false">F6558*I6558</f>
        <v>14.502411</v>
      </c>
    </row>
    <row r="6559" customFormat="false" ht="15" hidden="false" customHeight="false" outlineLevel="0" collapsed="false">
      <c r="A6559" s="28" t="n">
        <v>45854</v>
      </c>
      <c r="B6559" s="21" t="s">
        <v>117</v>
      </c>
      <c r="C6559" s="21" t="s">
        <v>112</v>
      </c>
      <c r="D6559" s="29" t="n">
        <v>90.41</v>
      </c>
      <c r="E6559" s="29" t="n">
        <f aca="false">D6559/10</f>
        <v>9.041</v>
      </c>
      <c r="F6559" s="29" t="n">
        <f aca="false">(E6559+Einstellungen!$B$20)*(1+Einstellungen!$B$10)</f>
        <v>32.95943</v>
      </c>
      <c r="G6559" s="21" t="str">
        <f aca="false">IF(F6559&lt;Einstellungen!$B$5,"ja","nein")</f>
        <v>nein</v>
      </c>
      <c r="H6559" s="21" t="s">
        <v>22</v>
      </c>
      <c r="I6559" s="29" t="n">
        <f aca="false">INDEX(Einstellungen!$B$27:$B$50,6)</f>
        <v>0.5</v>
      </c>
      <c r="J6559" s="29" t="n">
        <f aca="false">F6559*I6559</f>
        <v>16.479715</v>
      </c>
    </row>
    <row r="6560" customFormat="false" ht="15" hidden="false" customHeight="false" outlineLevel="0" collapsed="false">
      <c r="A6560" s="28" t="n">
        <v>45854</v>
      </c>
      <c r="B6560" s="21" t="s">
        <v>118</v>
      </c>
      <c r="C6560" s="21" t="s">
        <v>112</v>
      </c>
      <c r="D6560" s="29" t="n">
        <v>105.74</v>
      </c>
      <c r="E6560" s="29" t="n">
        <f aca="false">D6560/10</f>
        <v>10.574</v>
      </c>
      <c r="F6560" s="29" t="n">
        <f aca="false">(E6560+Einstellungen!$B$20)*(1+Einstellungen!$B$10)</f>
        <v>34.7837</v>
      </c>
      <c r="G6560" s="21" t="str">
        <f aca="false">IF(F6560&lt;Einstellungen!$B$5,"ja","nein")</f>
        <v>nein</v>
      </c>
      <c r="H6560" s="21" t="s">
        <v>22</v>
      </c>
      <c r="I6560" s="29" t="n">
        <f aca="false">INDEX(Einstellungen!$B$27:$B$50,7)</f>
        <v>0.7</v>
      </c>
      <c r="J6560" s="29" t="n">
        <f aca="false">F6560*I6560</f>
        <v>24.34859</v>
      </c>
    </row>
    <row r="6561" customFormat="false" ht="15" hidden="false" customHeight="false" outlineLevel="0" collapsed="false">
      <c r="A6561" s="28" t="n">
        <v>45854</v>
      </c>
      <c r="B6561" s="21" t="s">
        <v>119</v>
      </c>
      <c r="C6561" s="21" t="s">
        <v>112</v>
      </c>
      <c r="D6561" s="29" t="n">
        <v>112.63</v>
      </c>
      <c r="E6561" s="29" t="n">
        <f aca="false">D6561/10</f>
        <v>11.263</v>
      </c>
      <c r="F6561" s="29" t="n">
        <f aca="false">(E6561+Einstellungen!$B$20)*(1+Einstellungen!$B$10)</f>
        <v>35.60361</v>
      </c>
      <c r="G6561" s="21" t="str">
        <f aca="false">IF(F6561&lt;Einstellungen!$B$5,"ja","nein")</f>
        <v>nein</v>
      </c>
      <c r="H6561" s="21" t="s">
        <v>22</v>
      </c>
      <c r="I6561" s="29" t="n">
        <f aca="false">INDEX(Einstellungen!$B$27:$B$50,8)</f>
        <v>0.95</v>
      </c>
      <c r="J6561" s="29" t="n">
        <f aca="false">F6561*I6561</f>
        <v>33.8234295</v>
      </c>
    </row>
    <row r="6562" customFormat="false" ht="15" hidden="false" customHeight="false" outlineLevel="0" collapsed="false">
      <c r="A6562" s="28" t="n">
        <v>45854</v>
      </c>
      <c r="B6562" s="21" t="s">
        <v>120</v>
      </c>
      <c r="C6562" s="21" t="s">
        <v>112</v>
      </c>
      <c r="D6562" s="29" t="n">
        <v>111.92</v>
      </c>
      <c r="E6562" s="29" t="n">
        <f aca="false">D6562/10</f>
        <v>11.192</v>
      </c>
      <c r="F6562" s="29" t="n">
        <f aca="false">(E6562+Einstellungen!$B$20)*(1+Einstellungen!$B$10)</f>
        <v>35.51912</v>
      </c>
      <c r="G6562" s="21" t="str">
        <f aca="false">IF(F6562&lt;Einstellungen!$B$5,"ja","nein")</f>
        <v>nein</v>
      </c>
      <c r="H6562" s="21" t="s">
        <v>22</v>
      </c>
      <c r="I6562" s="29" t="n">
        <f aca="false">INDEX(Einstellungen!$B$27:$B$50,9)</f>
        <v>1.05</v>
      </c>
      <c r="J6562" s="29" t="n">
        <f aca="false">F6562*I6562</f>
        <v>37.295076</v>
      </c>
    </row>
    <row r="6563" customFormat="false" ht="15" hidden="false" customHeight="false" outlineLevel="0" collapsed="false">
      <c r="A6563" s="28" t="n">
        <v>45854</v>
      </c>
      <c r="B6563" s="21" t="s">
        <v>121</v>
      </c>
      <c r="C6563" s="21" t="s">
        <v>112</v>
      </c>
      <c r="D6563" s="29" t="n">
        <v>104.21</v>
      </c>
      <c r="E6563" s="29" t="n">
        <f aca="false">D6563/10</f>
        <v>10.421</v>
      </c>
      <c r="F6563" s="29" t="n">
        <f aca="false">(E6563+Einstellungen!$B$20)*(1+Einstellungen!$B$10)</f>
        <v>34.60163</v>
      </c>
      <c r="G6563" s="21" t="str">
        <f aca="false">IF(F6563&lt;Einstellungen!$B$5,"ja","nein")</f>
        <v>nein</v>
      </c>
      <c r="H6563" s="21" t="s">
        <v>22</v>
      </c>
      <c r="I6563" s="29" t="n">
        <f aca="false">INDEX(Einstellungen!$B$27:$B$50,10)</f>
        <v>1.05</v>
      </c>
      <c r="J6563" s="29" t="n">
        <f aca="false">F6563*I6563</f>
        <v>36.3317115</v>
      </c>
    </row>
    <row r="6564" customFormat="false" ht="15" hidden="false" customHeight="false" outlineLevel="0" collapsed="false">
      <c r="A6564" s="28" t="n">
        <v>45854</v>
      </c>
      <c r="B6564" s="21" t="s">
        <v>122</v>
      </c>
      <c r="C6564" s="21" t="s">
        <v>112</v>
      </c>
      <c r="D6564" s="29" t="n">
        <v>89.8</v>
      </c>
      <c r="E6564" s="29" t="n">
        <f aca="false">D6564/10</f>
        <v>8.98</v>
      </c>
      <c r="F6564" s="29" t="n">
        <f aca="false">(E6564+Einstellungen!$B$20)*(1+Einstellungen!$B$10)</f>
        <v>32.88684</v>
      </c>
      <c r="G6564" s="21" t="str">
        <f aca="false">IF(F6564&lt;Einstellungen!$B$5,"ja","nein")</f>
        <v>nein</v>
      </c>
      <c r="H6564" s="21" t="s">
        <v>22</v>
      </c>
      <c r="I6564" s="29" t="n">
        <f aca="false">INDEX(Einstellungen!$B$27:$B$50,11)</f>
        <v>1.05</v>
      </c>
      <c r="J6564" s="29" t="n">
        <f aca="false">F6564*I6564</f>
        <v>34.531182</v>
      </c>
    </row>
    <row r="6565" customFormat="false" ht="15" hidden="false" customHeight="false" outlineLevel="0" collapsed="false">
      <c r="A6565" s="28" t="n">
        <v>45854</v>
      </c>
      <c r="B6565" s="21" t="s">
        <v>123</v>
      </c>
      <c r="C6565" s="21" t="s">
        <v>112</v>
      </c>
      <c r="D6565" s="29" t="n">
        <v>85.65</v>
      </c>
      <c r="E6565" s="29" t="n">
        <f aca="false">D6565/10</f>
        <v>8.565</v>
      </c>
      <c r="F6565" s="29" t="n">
        <f aca="false">(E6565+Einstellungen!$B$20)*(1+Einstellungen!$B$10)</f>
        <v>32.39299</v>
      </c>
      <c r="G6565" s="21" t="str">
        <f aca="false">IF(F6565&lt;Einstellungen!$B$5,"ja","nein")</f>
        <v>nein</v>
      </c>
      <c r="H6565" s="21" t="s">
        <v>22</v>
      </c>
      <c r="I6565" s="29" t="n">
        <f aca="false">INDEX(Einstellungen!$B$27:$B$50,12)</f>
        <v>1.1</v>
      </c>
      <c r="J6565" s="29" t="n">
        <f aca="false">F6565*I6565</f>
        <v>35.632289</v>
      </c>
    </row>
    <row r="6566" customFormat="false" ht="15" hidden="false" customHeight="false" outlineLevel="0" collapsed="false">
      <c r="A6566" s="28" t="n">
        <v>45854</v>
      </c>
      <c r="B6566" s="21" t="s">
        <v>124</v>
      </c>
      <c r="C6566" s="21" t="s">
        <v>112</v>
      </c>
      <c r="D6566" s="29" t="n">
        <v>81.96</v>
      </c>
      <c r="E6566" s="29" t="n">
        <f aca="false">D6566/10</f>
        <v>8.196</v>
      </c>
      <c r="F6566" s="29" t="n">
        <f aca="false">(E6566+Einstellungen!$B$20)*(1+Einstellungen!$B$10)</f>
        <v>31.95388</v>
      </c>
      <c r="G6566" s="21" t="str">
        <f aca="false">IF(F6566&lt;Einstellungen!$B$5,"ja","nein")</f>
        <v>nein</v>
      </c>
      <c r="H6566" s="21" t="s">
        <v>22</v>
      </c>
      <c r="I6566" s="29" t="n">
        <f aca="false">INDEX(Einstellungen!$B$27:$B$50,13)</f>
        <v>1.2</v>
      </c>
      <c r="J6566" s="29" t="n">
        <f aca="false">F6566*I6566</f>
        <v>38.344656</v>
      </c>
    </row>
    <row r="6567" customFormat="false" ht="15" hidden="false" customHeight="false" outlineLevel="0" collapsed="false">
      <c r="A6567" s="28" t="n">
        <v>45854</v>
      </c>
      <c r="B6567" s="21" t="s">
        <v>125</v>
      </c>
      <c r="C6567" s="21" t="s">
        <v>112</v>
      </c>
      <c r="D6567" s="29" t="n">
        <v>78.62</v>
      </c>
      <c r="E6567" s="29" t="n">
        <f aca="false">D6567/10</f>
        <v>7.862</v>
      </c>
      <c r="F6567" s="29" t="n">
        <f aca="false">(E6567+Einstellungen!$B$20)*(1+Einstellungen!$B$10)</f>
        <v>31.55642</v>
      </c>
      <c r="G6567" s="21" t="str">
        <f aca="false">IF(F6567&lt;Einstellungen!$B$5,"ja","nein")</f>
        <v>nein</v>
      </c>
      <c r="H6567" s="21" t="s">
        <v>22</v>
      </c>
      <c r="I6567" s="29" t="n">
        <f aca="false">INDEX(Einstellungen!$B$27:$B$50,14)</f>
        <v>1.15</v>
      </c>
      <c r="J6567" s="29" t="n">
        <f aca="false">F6567*I6567</f>
        <v>36.289883</v>
      </c>
    </row>
    <row r="6568" customFormat="false" ht="15" hidden="false" customHeight="false" outlineLevel="0" collapsed="false">
      <c r="A6568" s="28" t="n">
        <v>45854</v>
      </c>
      <c r="B6568" s="21" t="s">
        <v>126</v>
      </c>
      <c r="C6568" s="21" t="s">
        <v>112</v>
      </c>
      <c r="D6568" s="29" t="n">
        <v>68.06</v>
      </c>
      <c r="E6568" s="29" t="n">
        <f aca="false">D6568/10</f>
        <v>6.806</v>
      </c>
      <c r="F6568" s="29" t="n">
        <f aca="false">(E6568+Einstellungen!$B$20)*(1+Einstellungen!$B$10)</f>
        <v>30.29978</v>
      </c>
      <c r="G6568" s="21" t="str">
        <f aca="false">IF(F6568&lt;Einstellungen!$B$5,"ja","nein")</f>
        <v>nein</v>
      </c>
      <c r="H6568" s="21" t="s">
        <v>22</v>
      </c>
      <c r="I6568" s="29" t="n">
        <f aca="false">INDEX(Einstellungen!$B$27:$B$50,15)</f>
        <v>1</v>
      </c>
      <c r="J6568" s="29" t="n">
        <f aca="false">F6568*I6568</f>
        <v>30.29978</v>
      </c>
    </row>
    <row r="6569" customFormat="false" ht="15" hidden="false" customHeight="false" outlineLevel="0" collapsed="false">
      <c r="A6569" s="28" t="n">
        <v>45854</v>
      </c>
      <c r="B6569" s="21" t="s">
        <v>127</v>
      </c>
      <c r="C6569" s="21" t="s">
        <v>112</v>
      </c>
      <c r="D6569" s="29" t="n">
        <v>69.2</v>
      </c>
      <c r="E6569" s="29" t="n">
        <f aca="false">D6569/10</f>
        <v>6.92</v>
      </c>
      <c r="F6569" s="29" t="n">
        <f aca="false">(E6569+Einstellungen!$B$20)*(1+Einstellungen!$B$10)</f>
        <v>30.43544</v>
      </c>
      <c r="G6569" s="21" t="str">
        <f aca="false">IF(F6569&lt;Einstellungen!$B$5,"ja","nein")</f>
        <v>nein</v>
      </c>
      <c r="H6569" s="21" t="s">
        <v>22</v>
      </c>
      <c r="I6569" s="29" t="n">
        <f aca="false">INDEX(Einstellungen!$B$27:$B$50,16)</f>
        <v>0.95</v>
      </c>
      <c r="J6569" s="29" t="n">
        <f aca="false">F6569*I6569</f>
        <v>28.913668</v>
      </c>
    </row>
    <row r="6570" customFormat="false" ht="15" hidden="false" customHeight="false" outlineLevel="0" collapsed="false">
      <c r="A6570" s="28" t="n">
        <v>45854</v>
      </c>
      <c r="B6570" s="21" t="s">
        <v>128</v>
      </c>
      <c r="C6570" s="21" t="s">
        <v>112</v>
      </c>
      <c r="D6570" s="29" t="n">
        <v>80.86</v>
      </c>
      <c r="E6570" s="29" t="n">
        <f aca="false">D6570/10</f>
        <v>8.086</v>
      </c>
      <c r="F6570" s="29" t="n">
        <f aca="false">(E6570+Einstellungen!$B$20)*(1+Einstellungen!$B$10)</f>
        <v>31.82298</v>
      </c>
      <c r="G6570" s="21" t="str">
        <f aca="false">IF(F6570&lt;Einstellungen!$B$5,"ja","nein")</f>
        <v>nein</v>
      </c>
      <c r="H6570" s="21" t="s">
        <v>22</v>
      </c>
      <c r="I6570" s="29" t="n">
        <f aca="false">INDEX(Einstellungen!$B$27:$B$50,17)</f>
        <v>0.95</v>
      </c>
      <c r="J6570" s="29" t="n">
        <f aca="false">F6570*I6570</f>
        <v>30.231831</v>
      </c>
    </row>
    <row r="6571" customFormat="false" ht="15" hidden="false" customHeight="false" outlineLevel="0" collapsed="false">
      <c r="A6571" s="28" t="n">
        <v>45854</v>
      </c>
      <c r="B6571" s="21" t="s">
        <v>129</v>
      </c>
      <c r="C6571" s="21" t="s">
        <v>112</v>
      </c>
      <c r="D6571" s="29" t="n">
        <v>89.09</v>
      </c>
      <c r="E6571" s="29" t="n">
        <f aca="false">D6571/10</f>
        <v>8.909</v>
      </c>
      <c r="F6571" s="29" t="n">
        <f aca="false">(E6571+Einstellungen!$B$20)*(1+Einstellungen!$B$10)</f>
        <v>32.80235</v>
      </c>
      <c r="G6571" s="21" t="str">
        <f aca="false">IF(F6571&lt;Einstellungen!$B$5,"ja","nein")</f>
        <v>nein</v>
      </c>
      <c r="H6571" s="21" t="s">
        <v>22</v>
      </c>
      <c r="I6571" s="29" t="n">
        <f aca="false">INDEX(Einstellungen!$B$27:$B$50,18)</f>
        <v>1.1</v>
      </c>
      <c r="J6571" s="29" t="n">
        <f aca="false">F6571*I6571</f>
        <v>36.082585</v>
      </c>
    </row>
    <row r="6572" customFormat="false" ht="15" hidden="false" customHeight="false" outlineLevel="0" collapsed="false">
      <c r="A6572" s="28" t="n">
        <v>45854</v>
      </c>
      <c r="B6572" s="21" t="s">
        <v>130</v>
      </c>
      <c r="C6572" s="21" t="s">
        <v>112</v>
      </c>
      <c r="D6572" s="29" t="n">
        <v>95.49</v>
      </c>
      <c r="E6572" s="29" t="n">
        <f aca="false">D6572/10</f>
        <v>9.549</v>
      </c>
      <c r="F6572" s="29" t="n">
        <f aca="false">(E6572+Einstellungen!$B$20)*(1+Einstellungen!$B$10)</f>
        <v>33.56395</v>
      </c>
      <c r="G6572" s="21" t="str">
        <f aca="false">IF(F6572&lt;Einstellungen!$B$5,"ja","nein")</f>
        <v>nein</v>
      </c>
      <c r="H6572" s="21" t="s">
        <v>22</v>
      </c>
      <c r="I6572" s="29" t="n">
        <f aca="false">INDEX(Einstellungen!$B$27:$B$50,19)</f>
        <v>1.35</v>
      </c>
      <c r="J6572" s="29" t="n">
        <f aca="false">F6572*I6572</f>
        <v>45.3113325</v>
      </c>
    </row>
    <row r="6573" customFormat="false" ht="15" hidden="false" customHeight="false" outlineLevel="0" collapsed="false">
      <c r="A6573" s="28" t="n">
        <v>45854</v>
      </c>
      <c r="B6573" s="21" t="s">
        <v>131</v>
      </c>
      <c r="C6573" s="21" t="s">
        <v>112</v>
      </c>
      <c r="D6573" s="29" t="n">
        <v>108.37</v>
      </c>
      <c r="E6573" s="29" t="n">
        <f aca="false">D6573/10</f>
        <v>10.837</v>
      </c>
      <c r="F6573" s="29" t="n">
        <f aca="false">(E6573+Einstellungen!$B$20)*(1+Einstellungen!$B$10)</f>
        <v>35.09667</v>
      </c>
      <c r="G6573" s="21" t="str">
        <f aca="false">IF(F6573&lt;Einstellungen!$B$5,"ja","nein")</f>
        <v>nein</v>
      </c>
      <c r="H6573" s="21" t="s">
        <v>22</v>
      </c>
      <c r="I6573" s="29" t="n">
        <f aca="false">INDEX(Einstellungen!$B$27:$B$50,20)</f>
        <v>1.45</v>
      </c>
      <c r="J6573" s="29" t="n">
        <f aca="false">F6573*I6573</f>
        <v>50.8901715</v>
      </c>
    </row>
    <row r="6574" customFormat="false" ht="15" hidden="false" customHeight="false" outlineLevel="0" collapsed="false">
      <c r="A6574" s="28" t="n">
        <v>45854</v>
      </c>
      <c r="B6574" s="21" t="s">
        <v>132</v>
      </c>
      <c r="C6574" s="21" t="s">
        <v>112</v>
      </c>
      <c r="D6574" s="29" t="n">
        <v>119.72</v>
      </c>
      <c r="E6574" s="29" t="n">
        <f aca="false">D6574/10</f>
        <v>11.972</v>
      </c>
      <c r="F6574" s="29" t="n">
        <f aca="false">(E6574+Einstellungen!$B$20)*(1+Einstellungen!$B$10)</f>
        <v>36.44732</v>
      </c>
      <c r="G6574" s="21" t="str">
        <f aca="false">IF(F6574&lt;Einstellungen!$B$5,"ja","nein")</f>
        <v>nein</v>
      </c>
      <c r="H6574" s="21" t="s">
        <v>22</v>
      </c>
      <c r="I6574" s="29" t="n">
        <f aca="false">INDEX(Einstellungen!$B$27:$B$50,21)</f>
        <v>1.4</v>
      </c>
      <c r="J6574" s="29" t="n">
        <f aca="false">F6574*I6574</f>
        <v>51.026248</v>
      </c>
    </row>
    <row r="6575" customFormat="false" ht="15" hidden="false" customHeight="false" outlineLevel="0" collapsed="false">
      <c r="A6575" s="28" t="n">
        <v>45854</v>
      </c>
      <c r="B6575" s="21" t="s">
        <v>133</v>
      </c>
      <c r="C6575" s="21" t="s">
        <v>112</v>
      </c>
      <c r="D6575" s="29" t="n">
        <v>129.04</v>
      </c>
      <c r="E6575" s="29" t="n">
        <f aca="false">D6575/10</f>
        <v>12.904</v>
      </c>
      <c r="F6575" s="29" t="n">
        <f aca="false">(E6575+Einstellungen!$B$20)*(1+Einstellungen!$B$10)</f>
        <v>37.5564</v>
      </c>
      <c r="G6575" s="21" t="str">
        <f aca="false">IF(F6575&lt;Einstellungen!$B$5,"ja","nein")</f>
        <v>nein</v>
      </c>
      <c r="H6575" s="21" t="s">
        <v>22</v>
      </c>
      <c r="I6575" s="29" t="n">
        <f aca="false">INDEX(Einstellungen!$B$27:$B$50,22)</f>
        <v>1.25</v>
      </c>
      <c r="J6575" s="29" t="n">
        <f aca="false">F6575*I6575</f>
        <v>46.9455</v>
      </c>
    </row>
    <row r="6576" customFormat="false" ht="15" hidden="false" customHeight="false" outlineLevel="0" collapsed="false">
      <c r="A6576" s="28" t="n">
        <v>45854</v>
      </c>
      <c r="B6576" s="21" t="s">
        <v>134</v>
      </c>
      <c r="C6576" s="21" t="s">
        <v>112</v>
      </c>
      <c r="D6576" s="29" t="n">
        <v>120.71</v>
      </c>
      <c r="E6576" s="29" t="n">
        <f aca="false">D6576/10</f>
        <v>12.071</v>
      </c>
      <c r="F6576" s="29" t="n">
        <f aca="false">(E6576+Einstellungen!$B$20)*(1+Einstellungen!$B$10)</f>
        <v>36.56513</v>
      </c>
      <c r="G6576" s="21" t="str">
        <f aca="false">IF(F6576&lt;Einstellungen!$B$5,"ja","nein")</f>
        <v>nein</v>
      </c>
      <c r="H6576" s="21" t="s">
        <v>22</v>
      </c>
      <c r="I6576" s="29" t="n">
        <f aca="false">INDEX(Einstellungen!$B$27:$B$50,23)</f>
        <v>1.05</v>
      </c>
      <c r="J6576" s="29" t="n">
        <f aca="false">F6576*I6576</f>
        <v>38.3933865</v>
      </c>
    </row>
    <row r="6577" customFormat="false" ht="15" hidden="false" customHeight="false" outlineLevel="0" collapsed="false">
      <c r="A6577" s="28" t="n">
        <v>45854</v>
      </c>
      <c r="B6577" s="21" t="s">
        <v>135</v>
      </c>
      <c r="C6577" s="21" t="s">
        <v>112</v>
      </c>
      <c r="D6577" s="29" t="n">
        <v>110.55</v>
      </c>
      <c r="E6577" s="29" t="n">
        <f aca="false">D6577/10</f>
        <v>11.055</v>
      </c>
      <c r="F6577" s="29" t="n">
        <f aca="false">(E6577+Einstellungen!$B$20)*(1+Einstellungen!$B$10)</f>
        <v>35.35609</v>
      </c>
      <c r="G6577" s="21" t="str">
        <f aca="false">IF(F6577&lt;Einstellungen!$B$5,"ja","nein")</f>
        <v>nein</v>
      </c>
      <c r="H6577" s="21" t="s">
        <v>22</v>
      </c>
      <c r="I6577" s="29" t="n">
        <f aca="false">INDEX(Einstellungen!$B$27:$B$50,24)</f>
        <v>0.8</v>
      </c>
      <c r="J6577" s="29" t="n">
        <f aca="false">F6577*I6577</f>
        <v>28.284872</v>
      </c>
    </row>
    <row r="6578" customFormat="false" ht="15" hidden="false" customHeight="false" outlineLevel="0" collapsed="false">
      <c r="A6578" s="28" t="n">
        <v>45855</v>
      </c>
      <c r="B6578" s="21" t="s">
        <v>111</v>
      </c>
      <c r="C6578" s="21" t="s">
        <v>136</v>
      </c>
      <c r="D6578" s="29" t="n">
        <v>103.76</v>
      </c>
      <c r="E6578" s="29" t="n">
        <f aca="false">D6578/10</f>
        <v>10.376</v>
      </c>
      <c r="F6578" s="29" t="n">
        <f aca="false">(E6578+Einstellungen!$B$20)*(1+Einstellungen!$B$10)</f>
        <v>34.54808</v>
      </c>
      <c r="G6578" s="21" t="str">
        <f aca="false">IF(F6578&lt;Einstellungen!$B$5,"ja","nein")</f>
        <v>nein</v>
      </c>
      <c r="H6578" s="21" t="s">
        <v>22</v>
      </c>
      <c r="I6578" s="29" t="n">
        <f aca="false">INDEX(Einstellungen!$B$27:$B$50,1)</f>
        <v>0.6</v>
      </c>
      <c r="J6578" s="29" t="n">
        <f aca="false">F6578*I6578</f>
        <v>20.728848</v>
      </c>
    </row>
    <row r="6579" customFormat="false" ht="15" hidden="false" customHeight="false" outlineLevel="0" collapsed="false">
      <c r="A6579" s="28" t="n">
        <v>45855</v>
      </c>
      <c r="B6579" s="21" t="s">
        <v>113</v>
      </c>
      <c r="C6579" s="21" t="s">
        <v>136</v>
      </c>
      <c r="D6579" s="29" t="n">
        <v>98.33</v>
      </c>
      <c r="E6579" s="29" t="n">
        <f aca="false">D6579/10</f>
        <v>9.833</v>
      </c>
      <c r="F6579" s="29" t="n">
        <f aca="false">(E6579+Einstellungen!$B$20)*(1+Einstellungen!$B$10)</f>
        <v>33.90191</v>
      </c>
      <c r="G6579" s="21" t="str">
        <f aca="false">IF(F6579&lt;Einstellungen!$B$5,"ja","nein")</f>
        <v>nein</v>
      </c>
      <c r="H6579" s="21" t="s">
        <v>22</v>
      </c>
      <c r="I6579" s="29" t="n">
        <f aca="false">INDEX(Einstellungen!$B$27:$B$50,2)</f>
        <v>0.5</v>
      </c>
      <c r="J6579" s="29" t="n">
        <f aca="false">F6579*I6579</f>
        <v>16.950955</v>
      </c>
    </row>
    <row r="6580" customFormat="false" ht="15" hidden="false" customHeight="false" outlineLevel="0" collapsed="false">
      <c r="A6580" s="28" t="n">
        <v>45855</v>
      </c>
      <c r="B6580" s="21" t="s">
        <v>114</v>
      </c>
      <c r="C6580" s="21" t="s">
        <v>136</v>
      </c>
      <c r="D6580" s="29" t="n">
        <v>89.96</v>
      </c>
      <c r="E6580" s="29" t="n">
        <f aca="false">D6580/10</f>
        <v>8.996</v>
      </c>
      <c r="F6580" s="29" t="n">
        <f aca="false">(E6580+Einstellungen!$B$20)*(1+Einstellungen!$B$10)</f>
        <v>32.90588</v>
      </c>
      <c r="G6580" s="21" t="str">
        <f aca="false">IF(F6580&lt;Einstellungen!$B$5,"ja","nein")</f>
        <v>nein</v>
      </c>
      <c r="H6580" s="21" t="s">
        <v>22</v>
      </c>
      <c r="I6580" s="29" t="n">
        <f aca="false">INDEX(Einstellungen!$B$27:$B$50,3)</f>
        <v>0.45</v>
      </c>
      <c r="J6580" s="29" t="n">
        <f aca="false">F6580*I6580</f>
        <v>14.807646</v>
      </c>
    </row>
    <row r="6581" customFormat="false" ht="15" hidden="false" customHeight="false" outlineLevel="0" collapsed="false">
      <c r="A6581" s="28" t="n">
        <v>45855</v>
      </c>
      <c r="B6581" s="21" t="s">
        <v>115</v>
      </c>
      <c r="C6581" s="21" t="s">
        <v>136</v>
      </c>
      <c r="D6581" s="29" t="n">
        <v>84.81</v>
      </c>
      <c r="E6581" s="29" t="n">
        <f aca="false">D6581/10</f>
        <v>8.481</v>
      </c>
      <c r="F6581" s="29" t="n">
        <f aca="false">(E6581+Einstellungen!$B$20)*(1+Einstellungen!$B$10)</f>
        <v>32.29303</v>
      </c>
      <c r="G6581" s="21" t="str">
        <f aca="false">IF(F6581&lt;Einstellungen!$B$5,"ja","nein")</f>
        <v>nein</v>
      </c>
      <c r="H6581" s="21" t="s">
        <v>22</v>
      </c>
      <c r="I6581" s="29" t="n">
        <f aca="false">INDEX(Einstellungen!$B$27:$B$50,4)</f>
        <v>0.45</v>
      </c>
      <c r="J6581" s="29" t="n">
        <f aca="false">F6581*I6581</f>
        <v>14.5318635</v>
      </c>
    </row>
    <row r="6582" customFormat="false" ht="15" hidden="false" customHeight="false" outlineLevel="0" collapsed="false">
      <c r="A6582" s="28" t="n">
        <v>45855</v>
      </c>
      <c r="B6582" s="21" t="s">
        <v>116</v>
      </c>
      <c r="C6582" s="21" t="s">
        <v>136</v>
      </c>
      <c r="D6582" s="29" t="n">
        <v>85.76</v>
      </c>
      <c r="E6582" s="29" t="n">
        <f aca="false">D6582/10</f>
        <v>8.576</v>
      </c>
      <c r="F6582" s="29" t="n">
        <f aca="false">(E6582+Einstellungen!$B$20)*(1+Einstellungen!$B$10)</f>
        <v>32.40608</v>
      </c>
      <c r="G6582" s="21" t="str">
        <f aca="false">IF(F6582&lt;Einstellungen!$B$5,"ja","nein")</f>
        <v>nein</v>
      </c>
      <c r="H6582" s="21" t="s">
        <v>22</v>
      </c>
      <c r="I6582" s="29" t="n">
        <f aca="false">INDEX(Einstellungen!$B$27:$B$50,5)</f>
        <v>0.45</v>
      </c>
      <c r="J6582" s="29" t="n">
        <f aca="false">F6582*I6582</f>
        <v>14.582736</v>
      </c>
    </row>
    <row r="6583" customFormat="false" ht="15" hidden="false" customHeight="false" outlineLevel="0" collapsed="false">
      <c r="A6583" s="28" t="n">
        <v>45855</v>
      </c>
      <c r="B6583" s="21" t="s">
        <v>117</v>
      </c>
      <c r="C6583" s="21" t="s">
        <v>136</v>
      </c>
      <c r="D6583" s="29" t="n">
        <v>89</v>
      </c>
      <c r="E6583" s="29" t="n">
        <f aca="false">D6583/10</f>
        <v>8.9</v>
      </c>
      <c r="F6583" s="29" t="n">
        <f aca="false">(E6583+Einstellungen!$B$20)*(1+Einstellungen!$B$10)</f>
        <v>32.79164</v>
      </c>
      <c r="G6583" s="21" t="str">
        <f aca="false">IF(F6583&lt;Einstellungen!$B$5,"ja","nein")</f>
        <v>nein</v>
      </c>
      <c r="H6583" s="21" t="s">
        <v>22</v>
      </c>
      <c r="I6583" s="29" t="n">
        <f aca="false">INDEX(Einstellungen!$B$27:$B$50,6)</f>
        <v>0.5</v>
      </c>
      <c r="J6583" s="29" t="n">
        <f aca="false">F6583*I6583</f>
        <v>16.39582</v>
      </c>
    </row>
    <row r="6584" customFormat="false" ht="15" hidden="false" customHeight="false" outlineLevel="0" collapsed="false">
      <c r="A6584" s="28" t="n">
        <v>45855</v>
      </c>
      <c r="B6584" s="21" t="s">
        <v>118</v>
      </c>
      <c r="C6584" s="21" t="s">
        <v>136</v>
      </c>
      <c r="D6584" s="29" t="n">
        <v>104.05</v>
      </c>
      <c r="E6584" s="29" t="n">
        <f aca="false">D6584/10</f>
        <v>10.405</v>
      </c>
      <c r="F6584" s="29" t="n">
        <f aca="false">(E6584+Einstellungen!$B$20)*(1+Einstellungen!$B$10)</f>
        <v>34.58259</v>
      </c>
      <c r="G6584" s="21" t="str">
        <f aca="false">IF(F6584&lt;Einstellungen!$B$5,"ja","nein")</f>
        <v>nein</v>
      </c>
      <c r="H6584" s="21" t="s">
        <v>22</v>
      </c>
      <c r="I6584" s="29" t="n">
        <f aca="false">INDEX(Einstellungen!$B$27:$B$50,7)</f>
        <v>0.7</v>
      </c>
      <c r="J6584" s="29" t="n">
        <f aca="false">F6584*I6584</f>
        <v>24.207813</v>
      </c>
    </row>
    <row r="6585" customFormat="false" ht="15" hidden="false" customHeight="false" outlineLevel="0" collapsed="false">
      <c r="A6585" s="28" t="n">
        <v>45855</v>
      </c>
      <c r="B6585" s="21" t="s">
        <v>119</v>
      </c>
      <c r="C6585" s="21" t="s">
        <v>136</v>
      </c>
      <c r="D6585" s="29" t="n">
        <v>110.33</v>
      </c>
      <c r="E6585" s="29" t="n">
        <f aca="false">D6585/10</f>
        <v>11.033</v>
      </c>
      <c r="F6585" s="29" t="n">
        <f aca="false">(E6585+Einstellungen!$B$20)*(1+Einstellungen!$B$10)</f>
        <v>35.32991</v>
      </c>
      <c r="G6585" s="21" t="str">
        <f aca="false">IF(F6585&lt;Einstellungen!$B$5,"ja","nein")</f>
        <v>nein</v>
      </c>
      <c r="H6585" s="21" t="s">
        <v>22</v>
      </c>
      <c r="I6585" s="29" t="n">
        <f aca="false">INDEX(Einstellungen!$B$27:$B$50,8)</f>
        <v>0.95</v>
      </c>
      <c r="J6585" s="29" t="n">
        <f aca="false">F6585*I6585</f>
        <v>33.5634145</v>
      </c>
    </row>
    <row r="6586" customFormat="false" ht="15" hidden="false" customHeight="false" outlineLevel="0" collapsed="false">
      <c r="A6586" s="28" t="n">
        <v>45855</v>
      </c>
      <c r="B6586" s="21" t="s">
        <v>120</v>
      </c>
      <c r="C6586" s="21" t="s">
        <v>136</v>
      </c>
      <c r="D6586" s="29" t="n">
        <v>105.92</v>
      </c>
      <c r="E6586" s="29" t="n">
        <f aca="false">D6586/10</f>
        <v>10.592</v>
      </c>
      <c r="F6586" s="29" t="n">
        <f aca="false">(E6586+Einstellungen!$B$20)*(1+Einstellungen!$B$10)</f>
        <v>34.80512</v>
      </c>
      <c r="G6586" s="21" t="str">
        <f aca="false">IF(F6586&lt;Einstellungen!$B$5,"ja","nein")</f>
        <v>nein</v>
      </c>
      <c r="H6586" s="21" t="s">
        <v>22</v>
      </c>
      <c r="I6586" s="29" t="n">
        <f aca="false">INDEX(Einstellungen!$B$27:$B$50,9)</f>
        <v>1.05</v>
      </c>
      <c r="J6586" s="29" t="n">
        <f aca="false">F6586*I6586</f>
        <v>36.545376</v>
      </c>
    </row>
    <row r="6587" customFormat="false" ht="15" hidden="false" customHeight="false" outlineLevel="0" collapsed="false">
      <c r="A6587" s="28" t="n">
        <v>45855</v>
      </c>
      <c r="B6587" s="21" t="s">
        <v>121</v>
      </c>
      <c r="C6587" s="21" t="s">
        <v>136</v>
      </c>
      <c r="D6587" s="29" t="n">
        <v>93.1</v>
      </c>
      <c r="E6587" s="29" t="n">
        <f aca="false">D6587/10</f>
        <v>9.31</v>
      </c>
      <c r="F6587" s="29" t="n">
        <f aca="false">(E6587+Einstellungen!$B$20)*(1+Einstellungen!$B$10)</f>
        <v>33.27954</v>
      </c>
      <c r="G6587" s="21" t="str">
        <f aca="false">IF(F6587&lt;Einstellungen!$B$5,"ja","nein")</f>
        <v>nein</v>
      </c>
      <c r="H6587" s="21" t="s">
        <v>22</v>
      </c>
      <c r="I6587" s="29" t="n">
        <f aca="false">INDEX(Einstellungen!$B$27:$B$50,10)</f>
        <v>1.05</v>
      </c>
      <c r="J6587" s="29" t="n">
        <f aca="false">F6587*I6587</f>
        <v>34.943517</v>
      </c>
    </row>
    <row r="6588" customFormat="false" ht="15" hidden="false" customHeight="false" outlineLevel="0" collapsed="false">
      <c r="A6588" s="28" t="n">
        <v>45855</v>
      </c>
      <c r="B6588" s="21" t="s">
        <v>122</v>
      </c>
      <c r="C6588" s="21" t="s">
        <v>136</v>
      </c>
      <c r="D6588" s="29" t="n">
        <v>85</v>
      </c>
      <c r="E6588" s="29" t="n">
        <f aca="false">D6588/10</f>
        <v>8.5</v>
      </c>
      <c r="F6588" s="29" t="n">
        <f aca="false">(E6588+Einstellungen!$B$20)*(1+Einstellungen!$B$10)</f>
        <v>32.31564</v>
      </c>
      <c r="G6588" s="21" t="str">
        <f aca="false">IF(F6588&lt;Einstellungen!$B$5,"ja","nein")</f>
        <v>nein</v>
      </c>
      <c r="H6588" s="21" t="s">
        <v>22</v>
      </c>
      <c r="I6588" s="29" t="n">
        <f aca="false">INDEX(Einstellungen!$B$27:$B$50,11)</f>
        <v>1.05</v>
      </c>
      <c r="J6588" s="29" t="n">
        <f aca="false">F6588*I6588</f>
        <v>33.931422</v>
      </c>
    </row>
    <row r="6589" customFormat="false" ht="15" hidden="false" customHeight="false" outlineLevel="0" collapsed="false">
      <c r="A6589" s="28" t="n">
        <v>45855</v>
      </c>
      <c r="B6589" s="21" t="s">
        <v>123</v>
      </c>
      <c r="C6589" s="21" t="s">
        <v>136</v>
      </c>
      <c r="D6589" s="29" t="n">
        <v>77.07</v>
      </c>
      <c r="E6589" s="29" t="n">
        <f aca="false">D6589/10</f>
        <v>7.707</v>
      </c>
      <c r="F6589" s="29" t="n">
        <f aca="false">(E6589+Einstellungen!$B$20)*(1+Einstellungen!$B$10)</f>
        <v>31.37197</v>
      </c>
      <c r="G6589" s="21" t="str">
        <f aca="false">IF(F6589&lt;Einstellungen!$B$5,"ja","nein")</f>
        <v>nein</v>
      </c>
      <c r="H6589" s="21" t="s">
        <v>22</v>
      </c>
      <c r="I6589" s="29" t="n">
        <f aca="false">INDEX(Einstellungen!$B$27:$B$50,12)</f>
        <v>1.1</v>
      </c>
      <c r="J6589" s="29" t="n">
        <f aca="false">F6589*I6589</f>
        <v>34.509167</v>
      </c>
    </row>
    <row r="6590" customFormat="false" ht="15" hidden="false" customHeight="false" outlineLevel="0" collapsed="false">
      <c r="A6590" s="28" t="n">
        <v>45855</v>
      </c>
      <c r="B6590" s="21" t="s">
        <v>124</v>
      </c>
      <c r="C6590" s="21" t="s">
        <v>136</v>
      </c>
      <c r="D6590" s="29" t="n">
        <v>70.17</v>
      </c>
      <c r="E6590" s="29" t="n">
        <f aca="false">D6590/10</f>
        <v>7.017</v>
      </c>
      <c r="F6590" s="29" t="n">
        <f aca="false">(E6590+Einstellungen!$B$20)*(1+Einstellungen!$B$10)</f>
        <v>30.55087</v>
      </c>
      <c r="G6590" s="21" t="str">
        <f aca="false">IF(F6590&lt;Einstellungen!$B$5,"ja","nein")</f>
        <v>nein</v>
      </c>
      <c r="H6590" s="21" t="s">
        <v>22</v>
      </c>
      <c r="I6590" s="29" t="n">
        <f aca="false">INDEX(Einstellungen!$B$27:$B$50,13)</f>
        <v>1.2</v>
      </c>
      <c r="J6590" s="29" t="n">
        <f aca="false">F6590*I6590</f>
        <v>36.661044</v>
      </c>
    </row>
    <row r="6591" customFormat="false" ht="15" hidden="false" customHeight="false" outlineLevel="0" collapsed="false">
      <c r="A6591" s="28" t="n">
        <v>45855</v>
      </c>
      <c r="B6591" s="21" t="s">
        <v>125</v>
      </c>
      <c r="C6591" s="21" t="s">
        <v>136</v>
      </c>
      <c r="D6591" s="29" t="n">
        <v>55.26</v>
      </c>
      <c r="E6591" s="29" t="n">
        <f aca="false">D6591/10</f>
        <v>5.526</v>
      </c>
      <c r="F6591" s="29" t="n">
        <f aca="false">(E6591+Einstellungen!$B$20)*(1+Einstellungen!$B$10)</f>
        <v>28.77658</v>
      </c>
      <c r="G6591" s="21" t="str">
        <f aca="false">IF(F6591&lt;Einstellungen!$B$5,"ja","nein")</f>
        <v>ja</v>
      </c>
      <c r="H6591" s="21" t="s">
        <v>22</v>
      </c>
      <c r="I6591" s="29" t="n">
        <f aca="false">INDEX(Einstellungen!$B$27:$B$50,14)</f>
        <v>1.15</v>
      </c>
      <c r="J6591" s="29" t="n">
        <f aca="false">F6591*I6591</f>
        <v>33.093067</v>
      </c>
    </row>
    <row r="6592" customFormat="false" ht="15" hidden="false" customHeight="false" outlineLevel="0" collapsed="false">
      <c r="A6592" s="28" t="n">
        <v>45855</v>
      </c>
      <c r="B6592" s="21" t="s">
        <v>126</v>
      </c>
      <c r="C6592" s="21" t="s">
        <v>136</v>
      </c>
      <c r="D6592" s="29" t="n">
        <v>49.78</v>
      </c>
      <c r="E6592" s="29" t="n">
        <f aca="false">D6592/10</f>
        <v>4.978</v>
      </c>
      <c r="F6592" s="29" t="n">
        <f aca="false">(E6592+Einstellungen!$B$20)*(1+Einstellungen!$B$10)</f>
        <v>28.12446</v>
      </c>
      <c r="G6592" s="21" t="str">
        <f aca="false">IF(F6592&lt;Einstellungen!$B$5,"ja","nein")</f>
        <v>ja</v>
      </c>
      <c r="H6592" s="21" t="s">
        <v>22</v>
      </c>
      <c r="I6592" s="29" t="n">
        <f aca="false">INDEX(Einstellungen!$B$27:$B$50,15)</f>
        <v>1</v>
      </c>
      <c r="J6592" s="29" t="n">
        <f aca="false">F6592*I6592</f>
        <v>28.12446</v>
      </c>
    </row>
    <row r="6593" customFormat="false" ht="15" hidden="false" customHeight="false" outlineLevel="0" collapsed="false">
      <c r="A6593" s="28" t="n">
        <v>45855</v>
      </c>
      <c r="B6593" s="21" t="s">
        <v>127</v>
      </c>
      <c r="C6593" s="21" t="s">
        <v>136</v>
      </c>
      <c r="D6593" s="29" t="n">
        <v>66.18</v>
      </c>
      <c r="E6593" s="29" t="n">
        <f aca="false">D6593/10</f>
        <v>6.618</v>
      </c>
      <c r="F6593" s="29" t="n">
        <f aca="false">(E6593+Einstellungen!$B$20)*(1+Einstellungen!$B$10)</f>
        <v>30.07606</v>
      </c>
      <c r="G6593" s="21" t="str">
        <f aca="false">IF(F6593&lt;Einstellungen!$B$5,"ja","nein")</f>
        <v>nein</v>
      </c>
      <c r="H6593" s="21" t="s">
        <v>22</v>
      </c>
      <c r="I6593" s="29" t="n">
        <f aca="false">INDEX(Einstellungen!$B$27:$B$50,16)</f>
        <v>0.95</v>
      </c>
      <c r="J6593" s="29" t="n">
        <f aca="false">F6593*I6593</f>
        <v>28.572257</v>
      </c>
    </row>
    <row r="6594" customFormat="false" ht="15" hidden="false" customHeight="false" outlineLevel="0" collapsed="false">
      <c r="A6594" s="28" t="n">
        <v>45855</v>
      </c>
      <c r="B6594" s="21" t="s">
        <v>128</v>
      </c>
      <c r="C6594" s="21" t="s">
        <v>136</v>
      </c>
      <c r="D6594" s="29" t="n">
        <v>74.79</v>
      </c>
      <c r="E6594" s="29" t="n">
        <f aca="false">D6594/10</f>
        <v>7.479</v>
      </c>
      <c r="F6594" s="29" t="n">
        <f aca="false">(E6594+Einstellungen!$B$20)*(1+Einstellungen!$B$10)</f>
        <v>31.10065</v>
      </c>
      <c r="G6594" s="21" t="str">
        <f aca="false">IF(F6594&lt;Einstellungen!$B$5,"ja","nein")</f>
        <v>nein</v>
      </c>
      <c r="H6594" s="21" t="s">
        <v>22</v>
      </c>
      <c r="I6594" s="29" t="n">
        <f aca="false">INDEX(Einstellungen!$B$27:$B$50,17)</f>
        <v>0.95</v>
      </c>
      <c r="J6594" s="29" t="n">
        <f aca="false">F6594*I6594</f>
        <v>29.5456175</v>
      </c>
    </row>
    <row r="6595" customFormat="false" ht="15" hidden="false" customHeight="false" outlineLevel="0" collapsed="false">
      <c r="A6595" s="28" t="n">
        <v>45855</v>
      </c>
      <c r="B6595" s="21" t="s">
        <v>129</v>
      </c>
      <c r="C6595" s="21" t="s">
        <v>136</v>
      </c>
      <c r="D6595" s="29" t="n">
        <v>82.71</v>
      </c>
      <c r="E6595" s="29" t="n">
        <f aca="false">D6595/10</f>
        <v>8.271</v>
      </c>
      <c r="F6595" s="29" t="n">
        <f aca="false">(E6595+Einstellungen!$B$20)*(1+Einstellungen!$B$10)</f>
        <v>32.04313</v>
      </c>
      <c r="G6595" s="21" t="str">
        <f aca="false">IF(F6595&lt;Einstellungen!$B$5,"ja","nein")</f>
        <v>nein</v>
      </c>
      <c r="H6595" s="21" t="s">
        <v>22</v>
      </c>
      <c r="I6595" s="29" t="n">
        <f aca="false">INDEX(Einstellungen!$B$27:$B$50,18)</f>
        <v>1.1</v>
      </c>
      <c r="J6595" s="29" t="n">
        <f aca="false">F6595*I6595</f>
        <v>35.247443</v>
      </c>
    </row>
    <row r="6596" customFormat="false" ht="15" hidden="false" customHeight="false" outlineLevel="0" collapsed="false">
      <c r="A6596" s="28" t="n">
        <v>45855</v>
      </c>
      <c r="B6596" s="21" t="s">
        <v>130</v>
      </c>
      <c r="C6596" s="21" t="s">
        <v>136</v>
      </c>
      <c r="D6596" s="29" t="n">
        <v>94.98</v>
      </c>
      <c r="E6596" s="29" t="n">
        <f aca="false">D6596/10</f>
        <v>9.498</v>
      </c>
      <c r="F6596" s="29" t="n">
        <f aca="false">(E6596+Einstellungen!$B$20)*(1+Einstellungen!$B$10)</f>
        <v>33.50326</v>
      </c>
      <c r="G6596" s="21" t="str">
        <f aca="false">IF(F6596&lt;Einstellungen!$B$5,"ja","nein")</f>
        <v>nein</v>
      </c>
      <c r="H6596" s="21" t="s">
        <v>22</v>
      </c>
      <c r="I6596" s="29" t="n">
        <f aca="false">INDEX(Einstellungen!$B$27:$B$50,19)</f>
        <v>1.35</v>
      </c>
      <c r="J6596" s="29" t="n">
        <f aca="false">F6596*I6596</f>
        <v>45.229401</v>
      </c>
    </row>
    <row r="6597" customFormat="false" ht="15" hidden="false" customHeight="false" outlineLevel="0" collapsed="false">
      <c r="A6597" s="28" t="n">
        <v>45855</v>
      </c>
      <c r="B6597" s="21" t="s">
        <v>131</v>
      </c>
      <c r="C6597" s="21" t="s">
        <v>136</v>
      </c>
      <c r="D6597" s="29" t="n">
        <v>109.73</v>
      </c>
      <c r="E6597" s="29" t="n">
        <f aca="false">D6597/10</f>
        <v>10.973</v>
      </c>
      <c r="F6597" s="29" t="n">
        <f aca="false">(E6597+Einstellungen!$B$20)*(1+Einstellungen!$B$10)</f>
        <v>35.25851</v>
      </c>
      <c r="G6597" s="21" t="str">
        <f aca="false">IF(F6597&lt;Einstellungen!$B$5,"ja","nein")</f>
        <v>nein</v>
      </c>
      <c r="H6597" s="21" t="s">
        <v>22</v>
      </c>
      <c r="I6597" s="29" t="n">
        <f aca="false">INDEX(Einstellungen!$B$27:$B$50,20)</f>
        <v>1.45</v>
      </c>
      <c r="J6597" s="29" t="n">
        <f aca="false">F6597*I6597</f>
        <v>51.1248395</v>
      </c>
    </row>
    <row r="6598" customFormat="false" ht="15" hidden="false" customHeight="false" outlineLevel="0" collapsed="false">
      <c r="A6598" s="28" t="n">
        <v>45855</v>
      </c>
      <c r="B6598" s="21" t="s">
        <v>132</v>
      </c>
      <c r="C6598" s="21" t="s">
        <v>136</v>
      </c>
      <c r="D6598" s="29" t="n">
        <v>120.75</v>
      </c>
      <c r="E6598" s="29" t="n">
        <f aca="false">D6598/10</f>
        <v>12.075</v>
      </c>
      <c r="F6598" s="29" t="n">
        <f aca="false">(E6598+Einstellungen!$B$20)*(1+Einstellungen!$B$10)</f>
        <v>36.56989</v>
      </c>
      <c r="G6598" s="21" t="str">
        <f aca="false">IF(F6598&lt;Einstellungen!$B$5,"ja","nein")</f>
        <v>nein</v>
      </c>
      <c r="H6598" s="21" t="s">
        <v>22</v>
      </c>
      <c r="I6598" s="29" t="n">
        <f aca="false">INDEX(Einstellungen!$B$27:$B$50,21)</f>
        <v>1.4</v>
      </c>
      <c r="J6598" s="29" t="n">
        <f aca="false">F6598*I6598</f>
        <v>51.197846</v>
      </c>
    </row>
    <row r="6599" customFormat="false" ht="15" hidden="false" customHeight="false" outlineLevel="0" collapsed="false">
      <c r="A6599" s="28" t="n">
        <v>45855</v>
      </c>
      <c r="B6599" s="21" t="s">
        <v>133</v>
      </c>
      <c r="C6599" s="21" t="s">
        <v>136</v>
      </c>
      <c r="D6599" s="29" t="n">
        <v>132</v>
      </c>
      <c r="E6599" s="29" t="n">
        <f aca="false">D6599/10</f>
        <v>13.2</v>
      </c>
      <c r="F6599" s="29" t="n">
        <f aca="false">(E6599+Einstellungen!$B$20)*(1+Einstellungen!$B$10)</f>
        <v>37.90864</v>
      </c>
      <c r="G6599" s="21" t="str">
        <f aca="false">IF(F6599&lt;Einstellungen!$B$5,"ja","nein")</f>
        <v>nein</v>
      </c>
      <c r="H6599" s="21" t="s">
        <v>22</v>
      </c>
      <c r="I6599" s="29" t="n">
        <f aca="false">INDEX(Einstellungen!$B$27:$B$50,22)</f>
        <v>1.25</v>
      </c>
      <c r="J6599" s="29" t="n">
        <f aca="false">F6599*I6599</f>
        <v>47.3858</v>
      </c>
    </row>
    <row r="6600" customFormat="false" ht="15" hidden="false" customHeight="false" outlineLevel="0" collapsed="false">
      <c r="A6600" s="28" t="n">
        <v>45855</v>
      </c>
      <c r="B6600" s="21" t="s">
        <v>134</v>
      </c>
      <c r="C6600" s="21" t="s">
        <v>136</v>
      </c>
      <c r="D6600" s="29" t="n">
        <v>125.07</v>
      </c>
      <c r="E6600" s="29" t="n">
        <f aca="false">D6600/10</f>
        <v>12.507</v>
      </c>
      <c r="F6600" s="29" t="n">
        <f aca="false">(E6600+Einstellungen!$B$20)*(1+Einstellungen!$B$10)</f>
        <v>37.08397</v>
      </c>
      <c r="G6600" s="21" t="str">
        <f aca="false">IF(F6600&lt;Einstellungen!$B$5,"ja","nein")</f>
        <v>nein</v>
      </c>
      <c r="H6600" s="21" t="s">
        <v>22</v>
      </c>
      <c r="I6600" s="29" t="n">
        <f aca="false">INDEX(Einstellungen!$B$27:$B$50,23)</f>
        <v>1.05</v>
      </c>
      <c r="J6600" s="29" t="n">
        <f aca="false">F6600*I6600</f>
        <v>38.9381685</v>
      </c>
    </row>
    <row r="6601" customFormat="false" ht="15" hidden="false" customHeight="false" outlineLevel="0" collapsed="false">
      <c r="A6601" s="28" t="n">
        <v>45855</v>
      </c>
      <c r="B6601" s="21" t="s">
        <v>135</v>
      </c>
      <c r="C6601" s="21" t="s">
        <v>136</v>
      </c>
      <c r="D6601" s="29" t="n">
        <v>114.18</v>
      </c>
      <c r="E6601" s="29" t="n">
        <f aca="false">D6601/10</f>
        <v>11.418</v>
      </c>
      <c r="F6601" s="29" t="n">
        <f aca="false">(E6601+Einstellungen!$B$20)*(1+Einstellungen!$B$10)</f>
        <v>35.78806</v>
      </c>
      <c r="G6601" s="21" t="str">
        <f aca="false">IF(F6601&lt;Einstellungen!$B$5,"ja","nein")</f>
        <v>nein</v>
      </c>
      <c r="H6601" s="21" t="s">
        <v>22</v>
      </c>
      <c r="I6601" s="29" t="n">
        <f aca="false">INDEX(Einstellungen!$B$27:$B$50,24)</f>
        <v>0.8</v>
      </c>
      <c r="J6601" s="29" t="n">
        <f aca="false">F6601*I6601</f>
        <v>28.630448</v>
      </c>
    </row>
    <row r="6602" customFormat="false" ht="15" hidden="false" customHeight="false" outlineLevel="0" collapsed="false">
      <c r="A6602" s="28" t="n">
        <v>45856</v>
      </c>
      <c r="B6602" s="21" t="s">
        <v>111</v>
      </c>
      <c r="C6602" s="21" t="s">
        <v>137</v>
      </c>
      <c r="D6602" s="29" t="n">
        <v>106.8</v>
      </c>
      <c r="E6602" s="29" t="n">
        <f aca="false">D6602/10</f>
        <v>10.68</v>
      </c>
      <c r="F6602" s="29" t="n">
        <f aca="false">(E6602+Einstellungen!$B$20)*(1+Einstellungen!$B$10)</f>
        <v>34.90984</v>
      </c>
      <c r="G6602" s="21" t="str">
        <f aca="false">IF(F6602&lt;Einstellungen!$B$5,"ja","nein")</f>
        <v>nein</v>
      </c>
      <c r="H6602" s="21" t="s">
        <v>22</v>
      </c>
      <c r="I6602" s="29" t="n">
        <f aca="false">INDEX(Einstellungen!$B$27:$B$50,1)</f>
        <v>0.6</v>
      </c>
      <c r="J6602" s="29" t="n">
        <f aca="false">F6602*I6602</f>
        <v>20.945904</v>
      </c>
    </row>
    <row r="6603" customFormat="false" ht="15" hidden="false" customHeight="false" outlineLevel="0" collapsed="false">
      <c r="A6603" s="28" t="n">
        <v>45856</v>
      </c>
      <c r="B6603" s="21" t="s">
        <v>113</v>
      </c>
      <c r="C6603" s="21" t="s">
        <v>137</v>
      </c>
      <c r="D6603" s="29" t="n">
        <v>99.15</v>
      </c>
      <c r="E6603" s="29" t="n">
        <f aca="false">D6603/10</f>
        <v>9.915</v>
      </c>
      <c r="F6603" s="29" t="n">
        <f aca="false">(E6603+Einstellungen!$B$20)*(1+Einstellungen!$B$10)</f>
        <v>33.99949</v>
      </c>
      <c r="G6603" s="21" t="str">
        <f aca="false">IF(F6603&lt;Einstellungen!$B$5,"ja","nein")</f>
        <v>nein</v>
      </c>
      <c r="H6603" s="21" t="s">
        <v>22</v>
      </c>
      <c r="I6603" s="29" t="n">
        <f aca="false">INDEX(Einstellungen!$B$27:$B$50,2)</f>
        <v>0.5</v>
      </c>
      <c r="J6603" s="29" t="n">
        <f aca="false">F6603*I6603</f>
        <v>16.999745</v>
      </c>
    </row>
    <row r="6604" customFormat="false" ht="15" hidden="false" customHeight="false" outlineLevel="0" collapsed="false">
      <c r="A6604" s="28" t="n">
        <v>45856</v>
      </c>
      <c r="B6604" s="21" t="s">
        <v>114</v>
      </c>
      <c r="C6604" s="21" t="s">
        <v>137</v>
      </c>
      <c r="D6604" s="29" t="n">
        <v>95.36</v>
      </c>
      <c r="E6604" s="29" t="n">
        <f aca="false">D6604/10</f>
        <v>9.536</v>
      </c>
      <c r="F6604" s="29" t="n">
        <f aca="false">(E6604+Einstellungen!$B$20)*(1+Einstellungen!$B$10)</f>
        <v>33.54848</v>
      </c>
      <c r="G6604" s="21" t="str">
        <f aca="false">IF(F6604&lt;Einstellungen!$B$5,"ja","nein")</f>
        <v>nein</v>
      </c>
      <c r="H6604" s="21" t="s">
        <v>22</v>
      </c>
      <c r="I6604" s="29" t="n">
        <f aca="false">INDEX(Einstellungen!$B$27:$B$50,3)</f>
        <v>0.45</v>
      </c>
      <c r="J6604" s="29" t="n">
        <f aca="false">F6604*I6604</f>
        <v>15.096816</v>
      </c>
    </row>
    <row r="6605" customFormat="false" ht="15" hidden="false" customHeight="false" outlineLevel="0" collapsed="false">
      <c r="A6605" s="28" t="n">
        <v>45856</v>
      </c>
      <c r="B6605" s="21" t="s">
        <v>115</v>
      </c>
      <c r="C6605" s="21" t="s">
        <v>137</v>
      </c>
      <c r="D6605" s="29" t="n">
        <v>96.37</v>
      </c>
      <c r="E6605" s="29" t="n">
        <f aca="false">D6605/10</f>
        <v>9.637</v>
      </c>
      <c r="F6605" s="29" t="n">
        <f aca="false">(E6605+Einstellungen!$B$20)*(1+Einstellungen!$B$10)</f>
        <v>33.66867</v>
      </c>
      <c r="G6605" s="21" t="str">
        <f aca="false">IF(F6605&lt;Einstellungen!$B$5,"ja","nein")</f>
        <v>nein</v>
      </c>
      <c r="H6605" s="21" t="s">
        <v>22</v>
      </c>
      <c r="I6605" s="29" t="n">
        <f aca="false">INDEX(Einstellungen!$B$27:$B$50,4)</f>
        <v>0.45</v>
      </c>
      <c r="J6605" s="29" t="n">
        <f aca="false">F6605*I6605</f>
        <v>15.1509015</v>
      </c>
    </row>
    <row r="6606" customFormat="false" ht="15" hidden="false" customHeight="false" outlineLevel="0" collapsed="false">
      <c r="A6606" s="28" t="n">
        <v>45856</v>
      </c>
      <c r="B6606" s="21" t="s">
        <v>116</v>
      </c>
      <c r="C6606" s="21" t="s">
        <v>137</v>
      </c>
      <c r="D6606" s="29" t="n">
        <v>98.66</v>
      </c>
      <c r="E6606" s="29" t="n">
        <f aca="false">D6606/10</f>
        <v>9.866</v>
      </c>
      <c r="F6606" s="29" t="n">
        <f aca="false">(E6606+Einstellungen!$B$20)*(1+Einstellungen!$B$10)</f>
        <v>33.94118</v>
      </c>
      <c r="G6606" s="21" t="str">
        <f aca="false">IF(F6606&lt;Einstellungen!$B$5,"ja","nein")</f>
        <v>nein</v>
      </c>
      <c r="H6606" s="21" t="s">
        <v>22</v>
      </c>
      <c r="I6606" s="29" t="n">
        <f aca="false">INDEX(Einstellungen!$B$27:$B$50,5)</f>
        <v>0.45</v>
      </c>
      <c r="J6606" s="29" t="n">
        <f aca="false">F6606*I6606</f>
        <v>15.273531</v>
      </c>
    </row>
    <row r="6607" customFormat="false" ht="15" hidden="false" customHeight="false" outlineLevel="0" collapsed="false">
      <c r="A6607" s="28" t="n">
        <v>45856</v>
      </c>
      <c r="B6607" s="21" t="s">
        <v>117</v>
      </c>
      <c r="C6607" s="21" t="s">
        <v>137</v>
      </c>
      <c r="D6607" s="29" t="n">
        <v>108.23</v>
      </c>
      <c r="E6607" s="29" t="n">
        <f aca="false">D6607/10</f>
        <v>10.823</v>
      </c>
      <c r="F6607" s="29" t="n">
        <f aca="false">(E6607+Einstellungen!$B$20)*(1+Einstellungen!$B$10)</f>
        <v>35.08001</v>
      </c>
      <c r="G6607" s="21" t="str">
        <f aca="false">IF(F6607&lt;Einstellungen!$B$5,"ja","nein")</f>
        <v>nein</v>
      </c>
      <c r="H6607" s="21" t="s">
        <v>22</v>
      </c>
      <c r="I6607" s="29" t="n">
        <f aca="false">INDEX(Einstellungen!$B$27:$B$50,6)</f>
        <v>0.5</v>
      </c>
      <c r="J6607" s="29" t="n">
        <f aca="false">F6607*I6607</f>
        <v>17.540005</v>
      </c>
    </row>
    <row r="6608" customFormat="false" ht="15" hidden="false" customHeight="false" outlineLevel="0" collapsed="false">
      <c r="A6608" s="28" t="n">
        <v>45856</v>
      </c>
      <c r="B6608" s="21" t="s">
        <v>118</v>
      </c>
      <c r="C6608" s="21" t="s">
        <v>137</v>
      </c>
      <c r="D6608" s="29" t="n">
        <v>115.92</v>
      </c>
      <c r="E6608" s="29" t="n">
        <f aca="false">D6608/10</f>
        <v>11.592</v>
      </c>
      <c r="F6608" s="29" t="n">
        <f aca="false">(E6608+Einstellungen!$B$20)*(1+Einstellungen!$B$10)</f>
        <v>35.99512</v>
      </c>
      <c r="G6608" s="21" t="str">
        <f aca="false">IF(F6608&lt;Einstellungen!$B$5,"ja","nein")</f>
        <v>nein</v>
      </c>
      <c r="H6608" s="21" t="s">
        <v>22</v>
      </c>
      <c r="I6608" s="29" t="n">
        <f aca="false">INDEX(Einstellungen!$B$27:$B$50,7)</f>
        <v>0.7</v>
      </c>
      <c r="J6608" s="29" t="n">
        <f aca="false">F6608*I6608</f>
        <v>25.196584</v>
      </c>
    </row>
    <row r="6609" customFormat="false" ht="15" hidden="false" customHeight="false" outlineLevel="0" collapsed="false">
      <c r="A6609" s="28" t="n">
        <v>45856</v>
      </c>
      <c r="B6609" s="21" t="s">
        <v>119</v>
      </c>
      <c r="C6609" s="21" t="s">
        <v>137</v>
      </c>
      <c r="D6609" s="29" t="n">
        <v>116.17</v>
      </c>
      <c r="E6609" s="29" t="n">
        <f aca="false">D6609/10</f>
        <v>11.617</v>
      </c>
      <c r="F6609" s="29" t="n">
        <f aca="false">(E6609+Einstellungen!$B$20)*(1+Einstellungen!$B$10)</f>
        <v>36.02487</v>
      </c>
      <c r="G6609" s="21" t="str">
        <f aca="false">IF(F6609&lt;Einstellungen!$B$5,"ja","nein")</f>
        <v>nein</v>
      </c>
      <c r="H6609" s="21" t="s">
        <v>22</v>
      </c>
      <c r="I6609" s="29" t="n">
        <f aca="false">INDEX(Einstellungen!$B$27:$B$50,8)</f>
        <v>0.95</v>
      </c>
      <c r="J6609" s="29" t="n">
        <f aca="false">F6609*I6609</f>
        <v>34.2236265</v>
      </c>
    </row>
    <row r="6610" customFormat="false" ht="15" hidden="false" customHeight="false" outlineLevel="0" collapsed="false">
      <c r="A6610" s="28" t="n">
        <v>45856</v>
      </c>
      <c r="B6610" s="21" t="s">
        <v>120</v>
      </c>
      <c r="C6610" s="21" t="s">
        <v>137</v>
      </c>
      <c r="D6610" s="29" t="n">
        <v>109.39</v>
      </c>
      <c r="E6610" s="29" t="n">
        <f aca="false">D6610/10</f>
        <v>10.939</v>
      </c>
      <c r="F6610" s="29" t="n">
        <f aca="false">(E6610+Einstellungen!$B$20)*(1+Einstellungen!$B$10)</f>
        <v>35.21805</v>
      </c>
      <c r="G6610" s="21" t="str">
        <f aca="false">IF(F6610&lt;Einstellungen!$B$5,"ja","nein")</f>
        <v>nein</v>
      </c>
      <c r="H6610" s="21" t="s">
        <v>22</v>
      </c>
      <c r="I6610" s="29" t="n">
        <f aca="false">INDEX(Einstellungen!$B$27:$B$50,9)</f>
        <v>1.05</v>
      </c>
      <c r="J6610" s="29" t="n">
        <f aca="false">F6610*I6610</f>
        <v>36.9789525</v>
      </c>
    </row>
    <row r="6611" customFormat="false" ht="15" hidden="false" customHeight="false" outlineLevel="0" collapsed="false">
      <c r="A6611" s="28" t="n">
        <v>45856</v>
      </c>
      <c r="B6611" s="21" t="s">
        <v>121</v>
      </c>
      <c r="C6611" s="21" t="s">
        <v>137</v>
      </c>
      <c r="D6611" s="29" t="n">
        <v>98.13</v>
      </c>
      <c r="E6611" s="29" t="n">
        <f aca="false">D6611/10</f>
        <v>9.813</v>
      </c>
      <c r="F6611" s="29" t="n">
        <f aca="false">(E6611+Einstellungen!$B$20)*(1+Einstellungen!$B$10)</f>
        <v>33.87811</v>
      </c>
      <c r="G6611" s="21" t="str">
        <f aca="false">IF(F6611&lt;Einstellungen!$B$5,"ja","nein")</f>
        <v>nein</v>
      </c>
      <c r="H6611" s="21" t="s">
        <v>22</v>
      </c>
      <c r="I6611" s="29" t="n">
        <f aca="false">INDEX(Einstellungen!$B$27:$B$50,10)</f>
        <v>1.05</v>
      </c>
      <c r="J6611" s="29" t="n">
        <f aca="false">F6611*I6611</f>
        <v>35.5720155</v>
      </c>
    </row>
    <row r="6612" customFormat="false" ht="15" hidden="false" customHeight="false" outlineLevel="0" collapsed="false">
      <c r="A6612" s="28" t="n">
        <v>45856</v>
      </c>
      <c r="B6612" s="21" t="s">
        <v>122</v>
      </c>
      <c r="C6612" s="21" t="s">
        <v>137</v>
      </c>
      <c r="D6612" s="29" t="n">
        <v>84.98</v>
      </c>
      <c r="E6612" s="29" t="n">
        <f aca="false">D6612/10</f>
        <v>8.498</v>
      </c>
      <c r="F6612" s="29" t="n">
        <f aca="false">(E6612+Einstellungen!$B$20)*(1+Einstellungen!$B$10)</f>
        <v>32.31326</v>
      </c>
      <c r="G6612" s="21" t="str">
        <f aca="false">IF(F6612&lt;Einstellungen!$B$5,"ja","nein")</f>
        <v>nein</v>
      </c>
      <c r="H6612" s="21" t="s">
        <v>22</v>
      </c>
      <c r="I6612" s="29" t="n">
        <f aca="false">INDEX(Einstellungen!$B$27:$B$50,11)</f>
        <v>1.05</v>
      </c>
      <c r="J6612" s="29" t="n">
        <f aca="false">F6612*I6612</f>
        <v>33.928923</v>
      </c>
    </row>
    <row r="6613" customFormat="false" ht="15" hidden="false" customHeight="false" outlineLevel="0" collapsed="false">
      <c r="A6613" s="28" t="n">
        <v>45856</v>
      </c>
      <c r="B6613" s="21" t="s">
        <v>123</v>
      </c>
      <c r="C6613" s="21" t="s">
        <v>137</v>
      </c>
      <c r="D6613" s="29" t="n">
        <v>82.02</v>
      </c>
      <c r="E6613" s="29" t="n">
        <f aca="false">D6613/10</f>
        <v>8.202</v>
      </c>
      <c r="F6613" s="29" t="n">
        <f aca="false">(E6613+Einstellungen!$B$20)*(1+Einstellungen!$B$10)</f>
        <v>31.96102</v>
      </c>
      <c r="G6613" s="21" t="str">
        <f aca="false">IF(F6613&lt;Einstellungen!$B$5,"ja","nein")</f>
        <v>nein</v>
      </c>
      <c r="H6613" s="21" t="s">
        <v>22</v>
      </c>
      <c r="I6613" s="29" t="n">
        <f aca="false">INDEX(Einstellungen!$B$27:$B$50,12)</f>
        <v>1.1</v>
      </c>
      <c r="J6613" s="29" t="n">
        <f aca="false">F6613*I6613</f>
        <v>35.157122</v>
      </c>
    </row>
    <row r="6614" customFormat="false" ht="15" hidden="false" customHeight="false" outlineLevel="0" collapsed="false">
      <c r="A6614" s="28" t="n">
        <v>45856</v>
      </c>
      <c r="B6614" s="21" t="s">
        <v>124</v>
      </c>
      <c r="C6614" s="21" t="s">
        <v>137</v>
      </c>
      <c r="D6614" s="29" t="n">
        <v>80</v>
      </c>
      <c r="E6614" s="29" t="n">
        <f aca="false">D6614/10</f>
        <v>8</v>
      </c>
      <c r="F6614" s="29" t="n">
        <f aca="false">(E6614+Einstellungen!$B$20)*(1+Einstellungen!$B$10)</f>
        <v>31.72064</v>
      </c>
      <c r="G6614" s="21" t="str">
        <f aca="false">IF(F6614&lt;Einstellungen!$B$5,"ja","nein")</f>
        <v>nein</v>
      </c>
      <c r="H6614" s="21" t="s">
        <v>22</v>
      </c>
      <c r="I6614" s="29" t="n">
        <f aca="false">INDEX(Einstellungen!$B$27:$B$50,13)</f>
        <v>1.2</v>
      </c>
      <c r="J6614" s="29" t="n">
        <f aca="false">F6614*I6614</f>
        <v>38.064768</v>
      </c>
    </row>
    <row r="6615" customFormat="false" ht="15" hidden="false" customHeight="false" outlineLevel="0" collapsed="false">
      <c r="A6615" s="28" t="n">
        <v>45856</v>
      </c>
      <c r="B6615" s="21" t="s">
        <v>125</v>
      </c>
      <c r="C6615" s="21" t="s">
        <v>137</v>
      </c>
      <c r="D6615" s="29" t="n">
        <v>73.02</v>
      </c>
      <c r="E6615" s="29" t="n">
        <f aca="false">D6615/10</f>
        <v>7.302</v>
      </c>
      <c r="F6615" s="29" t="n">
        <f aca="false">(E6615+Einstellungen!$B$20)*(1+Einstellungen!$B$10)</f>
        <v>30.89002</v>
      </c>
      <c r="G6615" s="21" t="str">
        <f aca="false">IF(F6615&lt;Einstellungen!$B$5,"ja","nein")</f>
        <v>nein</v>
      </c>
      <c r="H6615" s="21" t="s">
        <v>22</v>
      </c>
      <c r="I6615" s="29" t="n">
        <f aca="false">INDEX(Einstellungen!$B$27:$B$50,14)</f>
        <v>1.15</v>
      </c>
      <c r="J6615" s="29" t="n">
        <f aca="false">F6615*I6615</f>
        <v>35.523523</v>
      </c>
    </row>
    <row r="6616" customFormat="false" ht="15" hidden="false" customHeight="false" outlineLevel="0" collapsed="false">
      <c r="A6616" s="28" t="n">
        <v>45856</v>
      </c>
      <c r="B6616" s="21" t="s">
        <v>126</v>
      </c>
      <c r="C6616" s="21" t="s">
        <v>137</v>
      </c>
      <c r="D6616" s="29" t="n">
        <v>71.2</v>
      </c>
      <c r="E6616" s="29" t="n">
        <f aca="false">D6616/10</f>
        <v>7.12</v>
      </c>
      <c r="F6616" s="29" t="n">
        <f aca="false">(E6616+Einstellungen!$B$20)*(1+Einstellungen!$B$10)</f>
        <v>30.67344</v>
      </c>
      <c r="G6616" s="21" t="str">
        <f aca="false">IF(F6616&lt;Einstellungen!$B$5,"ja","nein")</f>
        <v>nein</v>
      </c>
      <c r="H6616" s="21" t="s">
        <v>22</v>
      </c>
      <c r="I6616" s="29" t="n">
        <f aca="false">INDEX(Einstellungen!$B$27:$B$50,15)</f>
        <v>1</v>
      </c>
      <c r="J6616" s="29" t="n">
        <f aca="false">F6616*I6616</f>
        <v>30.67344</v>
      </c>
    </row>
    <row r="6617" customFormat="false" ht="15" hidden="false" customHeight="false" outlineLevel="0" collapsed="false">
      <c r="A6617" s="28" t="n">
        <v>45856</v>
      </c>
      <c r="B6617" s="21" t="s">
        <v>127</v>
      </c>
      <c r="C6617" s="21" t="s">
        <v>137</v>
      </c>
      <c r="D6617" s="29" t="n">
        <v>72.68</v>
      </c>
      <c r="E6617" s="29" t="n">
        <f aca="false">D6617/10</f>
        <v>7.268</v>
      </c>
      <c r="F6617" s="29" t="n">
        <f aca="false">(E6617+Einstellungen!$B$20)*(1+Einstellungen!$B$10)</f>
        <v>30.84956</v>
      </c>
      <c r="G6617" s="21" t="str">
        <f aca="false">IF(F6617&lt;Einstellungen!$B$5,"ja","nein")</f>
        <v>nein</v>
      </c>
      <c r="H6617" s="21" t="s">
        <v>22</v>
      </c>
      <c r="I6617" s="29" t="n">
        <f aca="false">INDEX(Einstellungen!$B$27:$B$50,16)</f>
        <v>0.95</v>
      </c>
      <c r="J6617" s="29" t="n">
        <f aca="false">F6617*I6617</f>
        <v>29.307082</v>
      </c>
    </row>
    <row r="6618" customFormat="false" ht="15" hidden="false" customHeight="false" outlineLevel="0" collapsed="false">
      <c r="A6618" s="28" t="n">
        <v>45856</v>
      </c>
      <c r="B6618" s="21" t="s">
        <v>128</v>
      </c>
      <c r="C6618" s="21" t="s">
        <v>137</v>
      </c>
      <c r="D6618" s="29" t="n">
        <v>79.99</v>
      </c>
      <c r="E6618" s="29" t="n">
        <f aca="false">D6618/10</f>
        <v>7.999</v>
      </c>
      <c r="F6618" s="29" t="n">
        <f aca="false">(E6618+Einstellungen!$B$20)*(1+Einstellungen!$B$10)</f>
        <v>31.71945</v>
      </c>
      <c r="G6618" s="21" t="str">
        <f aca="false">IF(F6618&lt;Einstellungen!$B$5,"ja","nein")</f>
        <v>nein</v>
      </c>
      <c r="H6618" s="21" t="s">
        <v>22</v>
      </c>
      <c r="I6618" s="29" t="n">
        <f aca="false">INDEX(Einstellungen!$B$27:$B$50,17)</f>
        <v>0.95</v>
      </c>
      <c r="J6618" s="29" t="n">
        <f aca="false">F6618*I6618</f>
        <v>30.1334775</v>
      </c>
    </row>
    <row r="6619" customFormat="false" ht="15" hidden="false" customHeight="false" outlineLevel="0" collapsed="false">
      <c r="A6619" s="28" t="n">
        <v>45856</v>
      </c>
      <c r="B6619" s="21" t="s">
        <v>129</v>
      </c>
      <c r="C6619" s="21" t="s">
        <v>137</v>
      </c>
      <c r="D6619" s="29" t="n">
        <v>84.07</v>
      </c>
      <c r="E6619" s="29" t="n">
        <f aca="false">D6619/10</f>
        <v>8.407</v>
      </c>
      <c r="F6619" s="29" t="n">
        <f aca="false">(E6619+Einstellungen!$B$20)*(1+Einstellungen!$B$10)</f>
        <v>32.20497</v>
      </c>
      <c r="G6619" s="21" t="str">
        <f aca="false">IF(F6619&lt;Einstellungen!$B$5,"ja","nein")</f>
        <v>nein</v>
      </c>
      <c r="H6619" s="21" t="s">
        <v>22</v>
      </c>
      <c r="I6619" s="29" t="n">
        <f aca="false">INDEX(Einstellungen!$B$27:$B$50,18)</f>
        <v>1.1</v>
      </c>
      <c r="J6619" s="29" t="n">
        <f aca="false">F6619*I6619</f>
        <v>35.425467</v>
      </c>
    </row>
    <row r="6620" customFormat="false" ht="15" hidden="false" customHeight="false" outlineLevel="0" collapsed="false">
      <c r="A6620" s="28" t="n">
        <v>45856</v>
      </c>
      <c r="B6620" s="21" t="s">
        <v>130</v>
      </c>
      <c r="C6620" s="21" t="s">
        <v>137</v>
      </c>
      <c r="D6620" s="29" t="n">
        <v>99.92</v>
      </c>
      <c r="E6620" s="29" t="n">
        <f aca="false">D6620/10</f>
        <v>9.992</v>
      </c>
      <c r="F6620" s="29" t="n">
        <f aca="false">(E6620+Einstellungen!$B$20)*(1+Einstellungen!$B$10)</f>
        <v>34.09112</v>
      </c>
      <c r="G6620" s="21" t="str">
        <f aca="false">IF(F6620&lt;Einstellungen!$B$5,"ja","nein")</f>
        <v>nein</v>
      </c>
      <c r="H6620" s="21" t="s">
        <v>22</v>
      </c>
      <c r="I6620" s="29" t="n">
        <f aca="false">INDEX(Einstellungen!$B$27:$B$50,19)</f>
        <v>1.35</v>
      </c>
      <c r="J6620" s="29" t="n">
        <f aca="false">F6620*I6620</f>
        <v>46.023012</v>
      </c>
    </row>
    <row r="6621" customFormat="false" ht="15" hidden="false" customHeight="false" outlineLevel="0" collapsed="false">
      <c r="A6621" s="28" t="n">
        <v>45856</v>
      </c>
      <c r="B6621" s="21" t="s">
        <v>131</v>
      </c>
      <c r="C6621" s="21" t="s">
        <v>137</v>
      </c>
      <c r="D6621" s="29" t="n">
        <v>120</v>
      </c>
      <c r="E6621" s="29" t="n">
        <f aca="false">D6621/10</f>
        <v>12</v>
      </c>
      <c r="F6621" s="29" t="n">
        <f aca="false">(E6621+Einstellungen!$B$20)*(1+Einstellungen!$B$10)</f>
        <v>36.48064</v>
      </c>
      <c r="G6621" s="21" t="str">
        <f aca="false">IF(F6621&lt;Einstellungen!$B$5,"ja","nein")</f>
        <v>nein</v>
      </c>
      <c r="H6621" s="21" t="s">
        <v>22</v>
      </c>
      <c r="I6621" s="29" t="n">
        <f aca="false">INDEX(Einstellungen!$B$27:$B$50,20)</f>
        <v>1.45</v>
      </c>
      <c r="J6621" s="29" t="n">
        <f aca="false">F6621*I6621</f>
        <v>52.896928</v>
      </c>
    </row>
    <row r="6622" customFormat="false" ht="15" hidden="false" customHeight="false" outlineLevel="0" collapsed="false">
      <c r="A6622" s="28" t="n">
        <v>45856</v>
      </c>
      <c r="B6622" s="21" t="s">
        <v>132</v>
      </c>
      <c r="C6622" s="21" t="s">
        <v>137</v>
      </c>
      <c r="D6622" s="29" t="n">
        <v>146.55</v>
      </c>
      <c r="E6622" s="29" t="n">
        <f aca="false">D6622/10</f>
        <v>14.655</v>
      </c>
      <c r="F6622" s="29" t="n">
        <f aca="false">(E6622+Einstellungen!$B$20)*(1+Einstellungen!$B$10)</f>
        <v>39.64009</v>
      </c>
      <c r="G6622" s="21" t="str">
        <f aca="false">IF(F6622&lt;Einstellungen!$B$5,"ja","nein")</f>
        <v>nein</v>
      </c>
      <c r="H6622" s="21" t="s">
        <v>22</v>
      </c>
      <c r="I6622" s="29" t="n">
        <f aca="false">INDEX(Einstellungen!$B$27:$B$50,21)</f>
        <v>1.4</v>
      </c>
      <c r="J6622" s="29" t="n">
        <f aca="false">F6622*I6622</f>
        <v>55.496126</v>
      </c>
    </row>
    <row r="6623" customFormat="false" ht="15" hidden="false" customHeight="false" outlineLevel="0" collapsed="false">
      <c r="A6623" s="28" t="n">
        <v>45856</v>
      </c>
      <c r="B6623" s="21" t="s">
        <v>133</v>
      </c>
      <c r="C6623" s="21" t="s">
        <v>137</v>
      </c>
      <c r="D6623" s="29" t="n">
        <v>144.44</v>
      </c>
      <c r="E6623" s="29" t="n">
        <f aca="false">D6623/10</f>
        <v>14.444</v>
      </c>
      <c r="F6623" s="29" t="n">
        <f aca="false">(E6623+Einstellungen!$B$20)*(1+Einstellungen!$B$10)</f>
        <v>39.389</v>
      </c>
      <c r="G6623" s="21" t="str">
        <f aca="false">IF(F6623&lt;Einstellungen!$B$5,"ja","nein")</f>
        <v>nein</v>
      </c>
      <c r="H6623" s="21" t="s">
        <v>22</v>
      </c>
      <c r="I6623" s="29" t="n">
        <f aca="false">INDEX(Einstellungen!$B$27:$B$50,22)</f>
        <v>1.25</v>
      </c>
      <c r="J6623" s="29" t="n">
        <f aca="false">F6623*I6623</f>
        <v>49.23625</v>
      </c>
    </row>
    <row r="6624" customFormat="false" ht="15" hidden="false" customHeight="false" outlineLevel="0" collapsed="false">
      <c r="A6624" s="28" t="n">
        <v>45856</v>
      </c>
      <c r="B6624" s="21" t="s">
        <v>134</v>
      </c>
      <c r="C6624" s="21" t="s">
        <v>137</v>
      </c>
      <c r="D6624" s="29" t="n">
        <v>125.88</v>
      </c>
      <c r="E6624" s="29" t="n">
        <f aca="false">D6624/10</f>
        <v>12.588</v>
      </c>
      <c r="F6624" s="29" t="n">
        <f aca="false">(E6624+Einstellungen!$B$20)*(1+Einstellungen!$B$10)</f>
        <v>37.18036</v>
      </c>
      <c r="G6624" s="21" t="str">
        <f aca="false">IF(F6624&lt;Einstellungen!$B$5,"ja","nein")</f>
        <v>nein</v>
      </c>
      <c r="H6624" s="21" t="s">
        <v>22</v>
      </c>
      <c r="I6624" s="29" t="n">
        <f aca="false">INDEX(Einstellungen!$B$27:$B$50,23)</f>
        <v>1.05</v>
      </c>
      <c r="J6624" s="29" t="n">
        <f aca="false">F6624*I6624</f>
        <v>39.039378</v>
      </c>
    </row>
    <row r="6625" customFormat="false" ht="15" hidden="false" customHeight="false" outlineLevel="0" collapsed="false">
      <c r="A6625" s="28" t="n">
        <v>45856</v>
      </c>
      <c r="B6625" s="21" t="s">
        <v>135</v>
      </c>
      <c r="C6625" s="21" t="s">
        <v>137</v>
      </c>
      <c r="D6625" s="29" t="n">
        <v>113.48</v>
      </c>
      <c r="E6625" s="29" t="n">
        <f aca="false">D6625/10</f>
        <v>11.348</v>
      </c>
      <c r="F6625" s="29" t="n">
        <f aca="false">(E6625+Einstellungen!$B$20)*(1+Einstellungen!$B$10)</f>
        <v>35.70476</v>
      </c>
      <c r="G6625" s="21" t="str">
        <f aca="false">IF(F6625&lt;Einstellungen!$B$5,"ja","nein")</f>
        <v>nein</v>
      </c>
      <c r="H6625" s="21" t="s">
        <v>22</v>
      </c>
      <c r="I6625" s="29" t="n">
        <f aca="false">INDEX(Einstellungen!$B$27:$B$50,24)</f>
        <v>0.8</v>
      </c>
      <c r="J6625" s="29" t="n">
        <f aca="false">F6625*I6625</f>
        <v>28.563808</v>
      </c>
    </row>
    <row r="6626" customFormat="false" ht="15" hidden="false" customHeight="false" outlineLevel="0" collapsed="false">
      <c r="A6626" s="28" t="n">
        <v>45857</v>
      </c>
      <c r="B6626" s="21" t="s">
        <v>111</v>
      </c>
      <c r="C6626" s="21" t="s">
        <v>138</v>
      </c>
      <c r="D6626" s="29" t="n">
        <v>107.6</v>
      </c>
      <c r="E6626" s="29" t="n">
        <f aca="false">D6626/10</f>
        <v>10.76</v>
      </c>
      <c r="F6626" s="29" t="n">
        <f aca="false">(E6626+Einstellungen!$B$20)*(1+Einstellungen!$B$10)</f>
        <v>35.00504</v>
      </c>
      <c r="G6626" s="21" t="str">
        <f aca="false">IF(F6626&lt;Einstellungen!$B$5,"ja","nein")</f>
        <v>nein</v>
      </c>
      <c r="H6626" s="21" t="s">
        <v>22</v>
      </c>
      <c r="I6626" s="29" t="n">
        <f aca="false">INDEX(Einstellungen!$B$27:$B$50,1)</f>
        <v>0.6</v>
      </c>
      <c r="J6626" s="29" t="n">
        <f aca="false">F6626*I6626</f>
        <v>21.003024</v>
      </c>
    </row>
    <row r="6627" customFormat="false" ht="15" hidden="false" customHeight="false" outlineLevel="0" collapsed="false">
      <c r="A6627" s="28" t="n">
        <v>45857</v>
      </c>
      <c r="B6627" s="21" t="s">
        <v>113</v>
      </c>
      <c r="C6627" s="21" t="s">
        <v>138</v>
      </c>
      <c r="D6627" s="29" t="n">
        <v>105.35</v>
      </c>
      <c r="E6627" s="29" t="n">
        <f aca="false">D6627/10</f>
        <v>10.535</v>
      </c>
      <c r="F6627" s="29" t="n">
        <f aca="false">(E6627+Einstellungen!$B$20)*(1+Einstellungen!$B$10)</f>
        <v>34.73729</v>
      </c>
      <c r="G6627" s="21" t="str">
        <f aca="false">IF(F6627&lt;Einstellungen!$B$5,"ja","nein")</f>
        <v>nein</v>
      </c>
      <c r="H6627" s="21" t="s">
        <v>22</v>
      </c>
      <c r="I6627" s="29" t="n">
        <f aca="false">INDEX(Einstellungen!$B$27:$B$50,2)</f>
        <v>0.5</v>
      </c>
      <c r="J6627" s="29" t="n">
        <f aca="false">F6627*I6627</f>
        <v>17.368645</v>
      </c>
    </row>
    <row r="6628" customFormat="false" ht="15" hidden="false" customHeight="false" outlineLevel="0" collapsed="false">
      <c r="A6628" s="28" t="n">
        <v>45857</v>
      </c>
      <c r="B6628" s="21" t="s">
        <v>114</v>
      </c>
      <c r="C6628" s="21" t="s">
        <v>138</v>
      </c>
      <c r="D6628" s="29" t="n">
        <v>103.19</v>
      </c>
      <c r="E6628" s="29" t="n">
        <f aca="false">D6628/10</f>
        <v>10.319</v>
      </c>
      <c r="F6628" s="29" t="n">
        <f aca="false">(E6628+Einstellungen!$B$20)*(1+Einstellungen!$B$10)</f>
        <v>34.48025</v>
      </c>
      <c r="G6628" s="21" t="str">
        <f aca="false">IF(F6628&lt;Einstellungen!$B$5,"ja","nein")</f>
        <v>nein</v>
      </c>
      <c r="H6628" s="21" t="s">
        <v>22</v>
      </c>
      <c r="I6628" s="29" t="n">
        <f aca="false">INDEX(Einstellungen!$B$27:$B$50,3)</f>
        <v>0.45</v>
      </c>
      <c r="J6628" s="29" t="n">
        <f aca="false">F6628*I6628</f>
        <v>15.5161125</v>
      </c>
    </row>
    <row r="6629" customFormat="false" ht="15" hidden="false" customHeight="false" outlineLevel="0" collapsed="false">
      <c r="A6629" s="28" t="n">
        <v>45857</v>
      </c>
      <c r="B6629" s="21" t="s">
        <v>115</v>
      </c>
      <c r="C6629" s="21" t="s">
        <v>138</v>
      </c>
      <c r="D6629" s="29" t="n">
        <v>101.63</v>
      </c>
      <c r="E6629" s="29" t="n">
        <f aca="false">D6629/10</f>
        <v>10.163</v>
      </c>
      <c r="F6629" s="29" t="n">
        <f aca="false">(E6629+Einstellungen!$B$20)*(1+Einstellungen!$B$10)</f>
        <v>34.29461</v>
      </c>
      <c r="G6629" s="21" t="str">
        <f aca="false">IF(F6629&lt;Einstellungen!$B$5,"ja","nein")</f>
        <v>nein</v>
      </c>
      <c r="H6629" s="21" t="s">
        <v>22</v>
      </c>
      <c r="I6629" s="29" t="n">
        <f aca="false">INDEX(Einstellungen!$B$27:$B$50,4)</f>
        <v>0.45</v>
      </c>
      <c r="J6629" s="29" t="n">
        <f aca="false">F6629*I6629</f>
        <v>15.4325745</v>
      </c>
    </row>
    <row r="6630" customFormat="false" ht="15" hidden="false" customHeight="false" outlineLevel="0" collapsed="false">
      <c r="A6630" s="28" t="n">
        <v>45857</v>
      </c>
      <c r="B6630" s="21" t="s">
        <v>116</v>
      </c>
      <c r="C6630" s="21" t="s">
        <v>138</v>
      </c>
      <c r="D6630" s="29" t="n">
        <v>98.38</v>
      </c>
      <c r="E6630" s="29" t="n">
        <f aca="false">D6630/10</f>
        <v>9.838</v>
      </c>
      <c r="F6630" s="29" t="n">
        <f aca="false">(E6630+Einstellungen!$B$20)*(1+Einstellungen!$B$10)</f>
        <v>33.90786</v>
      </c>
      <c r="G6630" s="21" t="str">
        <f aca="false">IF(F6630&lt;Einstellungen!$B$5,"ja","nein")</f>
        <v>nein</v>
      </c>
      <c r="H6630" s="21" t="s">
        <v>22</v>
      </c>
      <c r="I6630" s="29" t="n">
        <f aca="false">INDEX(Einstellungen!$B$27:$B$50,5)</f>
        <v>0.45</v>
      </c>
      <c r="J6630" s="29" t="n">
        <f aca="false">F6630*I6630</f>
        <v>15.258537</v>
      </c>
    </row>
    <row r="6631" customFormat="false" ht="15" hidden="false" customHeight="false" outlineLevel="0" collapsed="false">
      <c r="A6631" s="28" t="n">
        <v>45857</v>
      </c>
      <c r="B6631" s="21" t="s">
        <v>117</v>
      </c>
      <c r="C6631" s="21" t="s">
        <v>138</v>
      </c>
      <c r="D6631" s="29" t="n">
        <v>93.69</v>
      </c>
      <c r="E6631" s="29" t="n">
        <f aca="false">D6631/10</f>
        <v>9.369</v>
      </c>
      <c r="F6631" s="29" t="n">
        <f aca="false">(E6631+Einstellungen!$B$20)*(1+Einstellungen!$B$10)</f>
        <v>33.34975</v>
      </c>
      <c r="G6631" s="21" t="str">
        <f aca="false">IF(F6631&lt;Einstellungen!$B$5,"ja","nein")</f>
        <v>nein</v>
      </c>
      <c r="H6631" s="21" t="s">
        <v>22</v>
      </c>
      <c r="I6631" s="29" t="n">
        <f aca="false">INDEX(Einstellungen!$B$27:$B$50,6)</f>
        <v>0.5</v>
      </c>
      <c r="J6631" s="29" t="n">
        <f aca="false">F6631*I6631</f>
        <v>16.674875</v>
      </c>
    </row>
    <row r="6632" customFormat="false" ht="15" hidden="false" customHeight="false" outlineLevel="0" collapsed="false">
      <c r="A6632" s="28" t="n">
        <v>45857</v>
      </c>
      <c r="B6632" s="21" t="s">
        <v>118</v>
      </c>
      <c r="C6632" s="21" t="s">
        <v>138</v>
      </c>
      <c r="D6632" s="29" t="n">
        <v>98.39</v>
      </c>
      <c r="E6632" s="29" t="n">
        <f aca="false">D6632/10</f>
        <v>9.839</v>
      </c>
      <c r="F6632" s="29" t="n">
        <f aca="false">(E6632+Einstellungen!$B$20)*(1+Einstellungen!$B$10)</f>
        <v>33.90905</v>
      </c>
      <c r="G6632" s="21" t="str">
        <f aca="false">IF(F6632&lt;Einstellungen!$B$5,"ja","nein")</f>
        <v>nein</v>
      </c>
      <c r="H6632" s="21" t="s">
        <v>22</v>
      </c>
      <c r="I6632" s="29" t="n">
        <f aca="false">INDEX(Einstellungen!$B$27:$B$50,7)</f>
        <v>0.7</v>
      </c>
      <c r="J6632" s="29" t="n">
        <f aca="false">F6632*I6632</f>
        <v>23.736335</v>
      </c>
    </row>
    <row r="6633" customFormat="false" ht="15" hidden="false" customHeight="false" outlineLevel="0" collapsed="false">
      <c r="A6633" s="28" t="n">
        <v>45857</v>
      </c>
      <c r="B6633" s="21" t="s">
        <v>119</v>
      </c>
      <c r="C6633" s="21" t="s">
        <v>138</v>
      </c>
      <c r="D6633" s="29" t="n">
        <v>86.89</v>
      </c>
      <c r="E6633" s="29" t="n">
        <f aca="false">D6633/10</f>
        <v>8.689</v>
      </c>
      <c r="F6633" s="29" t="n">
        <f aca="false">(E6633+Einstellungen!$B$20)*(1+Einstellungen!$B$10)</f>
        <v>32.54055</v>
      </c>
      <c r="G6633" s="21" t="str">
        <f aca="false">IF(F6633&lt;Einstellungen!$B$5,"ja","nein")</f>
        <v>nein</v>
      </c>
      <c r="H6633" s="21" t="s">
        <v>22</v>
      </c>
      <c r="I6633" s="29" t="n">
        <f aca="false">INDEX(Einstellungen!$B$27:$B$50,8)</f>
        <v>0.95</v>
      </c>
      <c r="J6633" s="29" t="n">
        <f aca="false">F6633*I6633</f>
        <v>30.9135225</v>
      </c>
    </row>
    <row r="6634" customFormat="false" ht="15" hidden="false" customHeight="false" outlineLevel="0" collapsed="false">
      <c r="A6634" s="28" t="n">
        <v>45857</v>
      </c>
      <c r="B6634" s="21" t="s">
        <v>120</v>
      </c>
      <c r="C6634" s="21" t="s">
        <v>138</v>
      </c>
      <c r="D6634" s="29" t="n">
        <v>78.89</v>
      </c>
      <c r="E6634" s="29" t="n">
        <f aca="false">D6634/10</f>
        <v>7.889</v>
      </c>
      <c r="F6634" s="29" t="n">
        <f aca="false">(E6634+Einstellungen!$B$20)*(1+Einstellungen!$B$10)</f>
        <v>31.58855</v>
      </c>
      <c r="G6634" s="21" t="str">
        <f aca="false">IF(F6634&lt;Einstellungen!$B$5,"ja","nein")</f>
        <v>nein</v>
      </c>
      <c r="H6634" s="21" t="s">
        <v>22</v>
      </c>
      <c r="I6634" s="29" t="n">
        <f aca="false">INDEX(Einstellungen!$B$27:$B$50,9)</f>
        <v>1.05</v>
      </c>
      <c r="J6634" s="29" t="n">
        <f aca="false">F6634*I6634</f>
        <v>33.1679775</v>
      </c>
    </row>
    <row r="6635" customFormat="false" ht="15" hidden="false" customHeight="false" outlineLevel="0" collapsed="false">
      <c r="A6635" s="28" t="n">
        <v>45857</v>
      </c>
      <c r="B6635" s="21" t="s">
        <v>121</v>
      </c>
      <c r="C6635" s="21" t="s">
        <v>138</v>
      </c>
      <c r="D6635" s="29" t="n">
        <v>52.98</v>
      </c>
      <c r="E6635" s="29" t="n">
        <f aca="false">D6635/10</f>
        <v>5.298</v>
      </c>
      <c r="F6635" s="29" t="n">
        <f aca="false">(E6635+Einstellungen!$B$20)*(1+Einstellungen!$B$10)</f>
        <v>28.50526</v>
      </c>
      <c r="G6635" s="21" t="str">
        <f aca="false">IF(F6635&lt;Einstellungen!$B$5,"ja","nein")</f>
        <v>ja</v>
      </c>
      <c r="H6635" s="21" t="s">
        <v>22</v>
      </c>
      <c r="I6635" s="29" t="n">
        <f aca="false">INDEX(Einstellungen!$B$27:$B$50,10)</f>
        <v>1.05</v>
      </c>
      <c r="J6635" s="29" t="n">
        <f aca="false">F6635*I6635</f>
        <v>29.930523</v>
      </c>
    </row>
    <row r="6636" customFormat="false" ht="15" hidden="false" customHeight="false" outlineLevel="0" collapsed="false">
      <c r="A6636" s="28" t="n">
        <v>45857</v>
      </c>
      <c r="B6636" s="21" t="s">
        <v>122</v>
      </c>
      <c r="C6636" s="21" t="s">
        <v>138</v>
      </c>
      <c r="D6636" s="29" t="n">
        <v>10</v>
      </c>
      <c r="E6636" s="29" t="n">
        <f aca="false">D6636/10</f>
        <v>1</v>
      </c>
      <c r="F6636" s="29" t="n">
        <f aca="false">(E6636+Einstellungen!$B$20)*(1+Einstellungen!$B$10)</f>
        <v>23.39064</v>
      </c>
      <c r="G6636" s="21" t="str">
        <f aca="false">IF(F6636&lt;Einstellungen!$B$5,"ja","nein")</f>
        <v>ja</v>
      </c>
      <c r="H6636" s="21" t="s">
        <v>22</v>
      </c>
      <c r="I6636" s="29" t="n">
        <f aca="false">INDEX(Einstellungen!$B$27:$B$50,11)</f>
        <v>1.05</v>
      </c>
      <c r="J6636" s="29" t="n">
        <f aca="false">F6636*I6636</f>
        <v>24.560172</v>
      </c>
    </row>
    <row r="6637" customFormat="false" ht="15" hidden="false" customHeight="false" outlineLevel="0" collapsed="false">
      <c r="A6637" s="28" t="n">
        <v>45857</v>
      </c>
      <c r="B6637" s="21" t="s">
        <v>123</v>
      </c>
      <c r="C6637" s="21" t="s">
        <v>138</v>
      </c>
      <c r="D6637" s="29" t="n">
        <v>0.65</v>
      </c>
      <c r="E6637" s="29" t="n">
        <f aca="false">D6637/10</f>
        <v>0.065</v>
      </c>
      <c r="F6637" s="29" t="n">
        <f aca="false">(E6637+Einstellungen!$B$20)*(1+Einstellungen!$B$10)</f>
        <v>22.27799</v>
      </c>
      <c r="G6637" s="21" t="str">
        <f aca="false">IF(F6637&lt;Einstellungen!$B$5,"ja","nein")</f>
        <v>ja</v>
      </c>
      <c r="H6637" s="21" t="s">
        <v>22</v>
      </c>
      <c r="I6637" s="29" t="n">
        <f aca="false">INDEX(Einstellungen!$B$27:$B$50,12)</f>
        <v>1.1</v>
      </c>
      <c r="J6637" s="29" t="n">
        <f aca="false">F6637*I6637</f>
        <v>24.505789</v>
      </c>
    </row>
    <row r="6638" customFormat="false" ht="15" hidden="false" customHeight="false" outlineLevel="0" collapsed="false">
      <c r="A6638" s="28" t="n">
        <v>45857</v>
      </c>
      <c r="B6638" s="21" t="s">
        <v>124</v>
      </c>
      <c r="C6638" s="21" t="s">
        <v>138</v>
      </c>
      <c r="D6638" s="29" t="n">
        <v>0</v>
      </c>
      <c r="E6638" s="29" t="n">
        <f aca="false">D6638/10</f>
        <v>0</v>
      </c>
      <c r="F6638" s="29" t="n">
        <f aca="false">(E6638+Einstellungen!$B$20)*(1+Einstellungen!$B$10)</f>
        <v>22.20064</v>
      </c>
      <c r="G6638" s="21" t="str">
        <f aca="false">IF(F6638&lt;Einstellungen!$B$5,"ja","nein")</f>
        <v>ja</v>
      </c>
      <c r="H6638" s="21" t="s">
        <v>22</v>
      </c>
      <c r="I6638" s="29" t="n">
        <f aca="false">INDEX(Einstellungen!$B$27:$B$50,13)</f>
        <v>1.2</v>
      </c>
      <c r="J6638" s="29" t="n">
        <f aca="false">F6638*I6638</f>
        <v>26.640768</v>
      </c>
    </row>
    <row r="6639" customFormat="false" ht="15" hidden="false" customHeight="false" outlineLevel="0" collapsed="false">
      <c r="A6639" s="28" t="n">
        <v>45857</v>
      </c>
      <c r="B6639" s="21" t="s">
        <v>125</v>
      </c>
      <c r="C6639" s="21" t="s">
        <v>138</v>
      </c>
      <c r="D6639" s="29" t="n">
        <v>-0.01</v>
      </c>
      <c r="E6639" s="29" t="n">
        <f aca="false">D6639/10</f>
        <v>-0.001</v>
      </c>
      <c r="F6639" s="29" t="n">
        <f aca="false">(E6639+Einstellungen!$B$20)*(1+Einstellungen!$B$10)</f>
        <v>22.19945</v>
      </c>
      <c r="G6639" s="21" t="str">
        <f aca="false">IF(F6639&lt;Einstellungen!$B$5,"ja","nein")</f>
        <v>ja</v>
      </c>
      <c r="H6639" s="21" t="s">
        <v>22</v>
      </c>
      <c r="I6639" s="29" t="n">
        <f aca="false">INDEX(Einstellungen!$B$27:$B$50,14)</f>
        <v>1.15</v>
      </c>
      <c r="J6639" s="29" t="n">
        <f aca="false">F6639*I6639</f>
        <v>25.5293675</v>
      </c>
    </row>
    <row r="6640" customFormat="false" ht="15" hidden="false" customHeight="false" outlineLevel="0" collapsed="false">
      <c r="A6640" s="28" t="n">
        <v>45857</v>
      </c>
      <c r="B6640" s="21" t="s">
        <v>126</v>
      </c>
      <c r="C6640" s="21" t="s">
        <v>138</v>
      </c>
      <c r="D6640" s="29" t="n">
        <v>0</v>
      </c>
      <c r="E6640" s="29" t="n">
        <f aca="false">D6640/10</f>
        <v>0</v>
      </c>
      <c r="F6640" s="29" t="n">
        <f aca="false">(E6640+Einstellungen!$B$20)*(1+Einstellungen!$B$10)</f>
        <v>22.20064</v>
      </c>
      <c r="G6640" s="21" t="str">
        <f aca="false">IF(F6640&lt;Einstellungen!$B$5,"ja","nein")</f>
        <v>ja</v>
      </c>
      <c r="H6640" s="21" t="s">
        <v>22</v>
      </c>
      <c r="I6640" s="29" t="n">
        <f aca="false">INDEX(Einstellungen!$B$27:$B$50,15)</f>
        <v>1</v>
      </c>
      <c r="J6640" s="29" t="n">
        <f aca="false">F6640*I6640</f>
        <v>22.20064</v>
      </c>
    </row>
    <row r="6641" customFormat="false" ht="15" hidden="false" customHeight="false" outlineLevel="0" collapsed="false">
      <c r="A6641" s="28" t="n">
        <v>45857</v>
      </c>
      <c r="B6641" s="21" t="s">
        <v>127</v>
      </c>
      <c r="C6641" s="21" t="s">
        <v>138</v>
      </c>
      <c r="D6641" s="29" t="n">
        <v>2.08</v>
      </c>
      <c r="E6641" s="29" t="n">
        <f aca="false">D6641/10</f>
        <v>0.208</v>
      </c>
      <c r="F6641" s="29" t="n">
        <f aca="false">(E6641+Einstellungen!$B$20)*(1+Einstellungen!$B$10)</f>
        <v>22.44816</v>
      </c>
      <c r="G6641" s="21" t="str">
        <f aca="false">IF(F6641&lt;Einstellungen!$B$5,"ja","nein")</f>
        <v>ja</v>
      </c>
      <c r="H6641" s="21" t="s">
        <v>22</v>
      </c>
      <c r="I6641" s="29" t="n">
        <f aca="false">INDEX(Einstellungen!$B$27:$B$50,16)</f>
        <v>0.95</v>
      </c>
      <c r="J6641" s="29" t="n">
        <f aca="false">F6641*I6641</f>
        <v>21.325752</v>
      </c>
    </row>
    <row r="6642" customFormat="false" ht="15" hidden="false" customHeight="false" outlineLevel="0" collapsed="false">
      <c r="A6642" s="28" t="n">
        <v>45857</v>
      </c>
      <c r="B6642" s="21" t="s">
        <v>128</v>
      </c>
      <c r="C6642" s="21" t="s">
        <v>138</v>
      </c>
      <c r="D6642" s="29" t="n">
        <v>29.33</v>
      </c>
      <c r="E6642" s="29" t="n">
        <f aca="false">D6642/10</f>
        <v>2.933</v>
      </c>
      <c r="F6642" s="29" t="n">
        <f aca="false">(E6642+Einstellungen!$B$20)*(1+Einstellungen!$B$10)</f>
        <v>25.69091</v>
      </c>
      <c r="G6642" s="21" t="str">
        <f aca="false">IF(F6642&lt;Einstellungen!$B$5,"ja","nein")</f>
        <v>ja</v>
      </c>
      <c r="H6642" s="21" t="s">
        <v>22</v>
      </c>
      <c r="I6642" s="29" t="n">
        <f aca="false">INDEX(Einstellungen!$B$27:$B$50,17)</f>
        <v>0.95</v>
      </c>
      <c r="J6642" s="29" t="n">
        <f aca="false">F6642*I6642</f>
        <v>24.4063645</v>
      </c>
    </row>
    <row r="6643" customFormat="false" ht="15" hidden="false" customHeight="false" outlineLevel="0" collapsed="false">
      <c r="A6643" s="28" t="n">
        <v>45857</v>
      </c>
      <c r="B6643" s="21" t="s">
        <v>129</v>
      </c>
      <c r="C6643" s="21" t="s">
        <v>138</v>
      </c>
      <c r="D6643" s="29" t="n">
        <v>76.85</v>
      </c>
      <c r="E6643" s="29" t="n">
        <f aca="false">D6643/10</f>
        <v>7.685</v>
      </c>
      <c r="F6643" s="29" t="n">
        <f aca="false">(E6643+Einstellungen!$B$20)*(1+Einstellungen!$B$10)</f>
        <v>31.34579</v>
      </c>
      <c r="G6643" s="21" t="str">
        <f aca="false">IF(F6643&lt;Einstellungen!$B$5,"ja","nein")</f>
        <v>nein</v>
      </c>
      <c r="H6643" s="21" t="s">
        <v>22</v>
      </c>
      <c r="I6643" s="29" t="n">
        <f aca="false">INDEX(Einstellungen!$B$27:$B$50,18)</f>
        <v>1.1</v>
      </c>
      <c r="J6643" s="29" t="n">
        <f aca="false">F6643*I6643</f>
        <v>34.480369</v>
      </c>
    </row>
    <row r="6644" customFormat="false" ht="15" hidden="false" customHeight="false" outlineLevel="0" collapsed="false">
      <c r="A6644" s="28" t="n">
        <v>45857</v>
      </c>
      <c r="B6644" s="21" t="s">
        <v>130</v>
      </c>
      <c r="C6644" s="21" t="s">
        <v>138</v>
      </c>
      <c r="D6644" s="29" t="n">
        <v>98.4</v>
      </c>
      <c r="E6644" s="29" t="n">
        <f aca="false">D6644/10</f>
        <v>9.84</v>
      </c>
      <c r="F6644" s="29" t="n">
        <f aca="false">(E6644+Einstellungen!$B$20)*(1+Einstellungen!$B$10)</f>
        <v>33.91024</v>
      </c>
      <c r="G6644" s="21" t="str">
        <f aca="false">IF(F6644&lt;Einstellungen!$B$5,"ja","nein")</f>
        <v>nein</v>
      </c>
      <c r="H6644" s="21" t="s">
        <v>22</v>
      </c>
      <c r="I6644" s="29" t="n">
        <f aca="false">INDEX(Einstellungen!$B$27:$B$50,19)</f>
        <v>1.35</v>
      </c>
      <c r="J6644" s="29" t="n">
        <f aca="false">F6644*I6644</f>
        <v>45.778824</v>
      </c>
    </row>
    <row r="6645" customFormat="false" ht="15" hidden="false" customHeight="false" outlineLevel="0" collapsed="false">
      <c r="A6645" s="28" t="n">
        <v>45857</v>
      </c>
      <c r="B6645" s="21" t="s">
        <v>131</v>
      </c>
      <c r="C6645" s="21" t="s">
        <v>138</v>
      </c>
      <c r="D6645" s="29" t="n">
        <v>114.47</v>
      </c>
      <c r="E6645" s="29" t="n">
        <f aca="false">D6645/10</f>
        <v>11.447</v>
      </c>
      <c r="F6645" s="29" t="n">
        <f aca="false">(E6645+Einstellungen!$B$20)*(1+Einstellungen!$B$10)</f>
        <v>35.82257</v>
      </c>
      <c r="G6645" s="21" t="str">
        <f aca="false">IF(F6645&lt;Einstellungen!$B$5,"ja","nein")</f>
        <v>nein</v>
      </c>
      <c r="H6645" s="21" t="s">
        <v>22</v>
      </c>
      <c r="I6645" s="29" t="n">
        <f aca="false">INDEX(Einstellungen!$B$27:$B$50,20)</f>
        <v>1.45</v>
      </c>
      <c r="J6645" s="29" t="n">
        <f aca="false">F6645*I6645</f>
        <v>51.9427265</v>
      </c>
    </row>
    <row r="6646" customFormat="false" ht="15" hidden="false" customHeight="false" outlineLevel="0" collapsed="false">
      <c r="A6646" s="28" t="n">
        <v>45857</v>
      </c>
      <c r="B6646" s="21" t="s">
        <v>132</v>
      </c>
      <c r="C6646" s="21" t="s">
        <v>138</v>
      </c>
      <c r="D6646" s="29" t="n">
        <v>112.87</v>
      </c>
      <c r="E6646" s="29" t="n">
        <f aca="false">D6646/10</f>
        <v>11.287</v>
      </c>
      <c r="F6646" s="29" t="n">
        <f aca="false">(E6646+Einstellungen!$B$20)*(1+Einstellungen!$B$10)</f>
        <v>35.63217</v>
      </c>
      <c r="G6646" s="21" t="str">
        <f aca="false">IF(F6646&lt;Einstellungen!$B$5,"ja","nein")</f>
        <v>nein</v>
      </c>
      <c r="H6646" s="21" t="s">
        <v>22</v>
      </c>
      <c r="I6646" s="29" t="n">
        <f aca="false">INDEX(Einstellungen!$B$27:$B$50,21)</f>
        <v>1.4</v>
      </c>
      <c r="J6646" s="29" t="n">
        <f aca="false">F6646*I6646</f>
        <v>49.885038</v>
      </c>
    </row>
    <row r="6647" customFormat="false" ht="15" hidden="false" customHeight="false" outlineLevel="0" collapsed="false">
      <c r="A6647" s="28" t="n">
        <v>45857</v>
      </c>
      <c r="B6647" s="21" t="s">
        <v>133</v>
      </c>
      <c r="C6647" s="21" t="s">
        <v>138</v>
      </c>
      <c r="D6647" s="29" t="n">
        <v>108.08</v>
      </c>
      <c r="E6647" s="29" t="n">
        <f aca="false">D6647/10</f>
        <v>10.808</v>
      </c>
      <c r="F6647" s="29" t="n">
        <f aca="false">(E6647+Einstellungen!$B$20)*(1+Einstellungen!$B$10)</f>
        <v>35.06216</v>
      </c>
      <c r="G6647" s="21" t="str">
        <f aca="false">IF(F6647&lt;Einstellungen!$B$5,"ja","nein")</f>
        <v>nein</v>
      </c>
      <c r="H6647" s="21" t="s">
        <v>22</v>
      </c>
      <c r="I6647" s="29" t="n">
        <f aca="false">INDEX(Einstellungen!$B$27:$B$50,22)</f>
        <v>1.25</v>
      </c>
      <c r="J6647" s="29" t="n">
        <f aca="false">F6647*I6647</f>
        <v>43.8277</v>
      </c>
    </row>
    <row r="6648" customFormat="false" ht="15" hidden="false" customHeight="false" outlineLevel="0" collapsed="false">
      <c r="A6648" s="28" t="n">
        <v>45857</v>
      </c>
      <c r="B6648" s="21" t="s">
        <v>134</v>
      </c>
      <c r="C6648" s="21" t="s">
        <v>138</v>
      </c>
      <c r="D6648" s="29" t="n">
        <v>105.63</v>
      </c>
      <c r="E6648" s="29" t="n">
        <f aca="false">D6648/10</f>
        <v>10.563</v>
      </c>
      <c r="F6648" s="29" t="n">
        <f aca="false">(E6648+Einstellungen!$B$20)*(1+Einstellungen!$B$10)</f>
        <v>34.77061</v>
      </c>
      <c r="G6648" s="21" t="str">
        <f aca="false">IF(F6648&lt;Einstellungen!$B$5,"ja","nein")</f>
        <v>nein</v>
      </c>
      <c r="H6648" s="21" t="s">
        <v>22</v>
      </c>
      <c r="I6648" s="29" t="n">
        <f aca="false">INDEX(Einstellungen!$B$27:$B$50,23)</f>
        <v>1.05</v>
      </c>
      <c r="J6648" s="29" t="n">
        <f aca="false">F6648*I6648</f>
        <v>36.5091405</v>
      </c>
    </row>
    <row r="6649" customFormat="false" ht="15" hidden="false" customHeight="false" outlineLevel="0" collapsed="false">
      <c r="A6649" s="28" t="n">
        <v>45857</v>
      </c>
      <c r="B6649" s="21" t="s">
        <v>135</v>
      </c>
      <c r="C6649" s="21" t="s">
        <v>138</v>
      </c>
      <c r="D6649" s="29" t="n">
        <v>98.07</v>
      </c>
      <c r="E6649" s="29" t="n">
        <f aca="false">D6649/10</f>
        <v>9.807</v>
      </c>
      <c r="F6649" s="29" t="n">
        <f aca="false">(E6649+Einstellungen!$B$20)*(1+Einstellungen!$B$10)</f>
        <v>33.87097</v>
      </c>
      <c r="G6649" s="21" t="str">
        <f aca="false">IF(F6649&lt;Einstellungen!$B$5,"ja","nein")</f>
        <v>nein</v>
      </c>
      <c r="H6649" s="21" t="s">
        <v>22</v>
      </c>
      <c r="I6649" s="29" t="n">
        <f aca="false">INDEX(Einstellungen!$B$27:$B$50,24)</f>
        <v>0.8</v>
      </c>
      <c r="J6649" s="29" t="n">
        <f aca="false">F6649*I6649</f>
        <v>27.096776</v>
      </c>
    </row>
    <row r="6650" customFormat="false" ht="15" hidden="false" customHeight="false" outlineLevel="0" collapsed="false">
      <c r="A6650" s="28" t="n">
        <v>45858</v>
      </c>
      <c r="B6650" s="21" t="s">
        <v>111</v>
      </c>
      <c r="C6650" s="21" t="s">
        <v>139</v>
      </c>
      <c r="D6650" s="29" t="n">
        <v>91.29</v>
      </c>
      <c r="E6650" s="29" t="n">
        <f aca="false">D6650/10</f>
        <v>9.129</v>
      </c>
      <c r="F6650" s="29" t="n">
        <f aca="false">(E6650+Einstellungen!$B$20)*(1+Einstellungen!$B$10)</f>
        <v>33.06415</v>
      </c>
      <c r="G6650" s="21" t="str">
        <f aca="false">IF(F6650&lt;Einstellungen!$B$5,"ja","nein")</f>
        <v>nein</v>
      </c>
      <c r="H6650" s="21" t="s">
        <v>22</v>
      </c>
      <c r="I6650" s="29" t="n">
        <f aca="false">INDEX(Einstellungen!$B$27:$B$50,1)</f>
        <v>0.6</v>
      </c>
      <c r="J6650" s="29" t="n">
        <f aca="false">F6650*I6650</f>
        <v>19.83849</v>
      </c>
    </row>
    <row r="6651" customFormat="false" ht="15" hidden="false" customHeight="false" outlineLevel="0" collapsed="false">
      <c r="A6651" s="28" t="n">
        <v>45858</v>
      </c>
      <c r="B6651" s="21" t="s">
        <v>113</v>
      </c>
      <c r="C6651" s="21" t="s">
        <v>139</v>
      </c>
      <c r="D6651" s="29" t="n">
        <v>88.94</v>
      </c>
      <c r="E6651" s="29" t="n">
        <f aca="false">D6651/10</f>
        <v>8.894</v>
      </c>
      <c r="F6651" s="29" t="n">
        <f aca="false">(E6651+Einstellungen!$B$20)*(1+Einstellungen!$B$10)</f>
        <v>32.7845</v>
      </c>
      <c r="G6651" s="21" t="str">
        <f aca="false">IF(F6651&lt;Einstellungen!$B$5,"ja","nein")</f>
        <v>nein</v>
      </c>
      <c r="H6651" s="21" t="s">
        <v>22</v>
      </c>
      <c r="I6651" s="29" t="n">
        <f aca="false">INDEX(Einstellungen!$B$27:$B$50,2)</f>
        <v>0.5</v>
      </c>
      <c r="J6651" s="29" t="n">
        <f aca="false">F6651*I6651</f>
        <v>16.39225</v>
      </c>
    </row>
    <row r="6652" customFormat="false" ht="15" hidden="false" customHeight="false" outlineLevel="0" collapsed="false">
      <c r="A6652" s="28" t="n">
        <v>45858</v>
      </c>
      <c r="B6652" s="21" t="s">
        <v>114</v>
      </c>
      <c r="C6652" s="21" t="s">
        <v>139</v>
      </c>
      <c r="D6652" s="29" t="n">
        <v>89.27</v>
      </c>
      <c r="E6652" s="29" t="n">
        <f aca="false">D6652/10</f>
        <v>8.927</v>
      </c>
      <c r="F6652" s="29" t="n">
        <f aca="false">(E6652+Einstellungen!$B$20)*(1+Einstellungen!$B$10)</f>
        <v>32.82377</v>
      </c>
      <c r="G6652" s="21" t="str">
        <f aca="false">IF(F6652&lt;Einstellungen!$B$5,"ja","nein")</f>
        <v>nein</v>
      </c>
      <c r="H6652" s="21" t="s">
        <v>22</v>
      </c>
      <c r="I6652" s="29" t="n">
        <f aca="false">INDEX(Einstellungen!$B$27:$B$50,3)</f>
        <v>0.45</v>
      </c>
      <c r="J6652" s="29" t="n">
        <f aca="false">F6652*I6652</f>
        <v>14.7706965</v>
      </c>
    </row>
    <row r="6653" customFormat="false" ht="15" hidden="false" customHeight="false" outlineLevel="0" collapsed="false">
      <c r="A6653" s="28" t="n">
        <v>45858</v>
      </c>
      <c r="B6653" s="21" t="s">
        <v>115</v>
      </c>
      <c r="C6653" s="21" t="s">
        <v>139</v>
      </c>
      <c r="D6653" s="29" t="n">
        <v>100.41</v>
      </c>
      <c r="E6653" s="29" t="n">
        <f aca="false">D6653/10</f>
        <v>10.041</v>
      </c>
      <c r="F6653" s="29" t="n">
        <f aca="false">(E6653+Einstellungen!$B$20)*(1+Einstellungen!$B$10)</f>
        <v>34.14943</v>
      </c>
      <c r="G6653" s="21" t="str">
        <f aca="false">IF(F6653&lt;Einstellungen!$B$5,"ja","nein")</f>
        <v>nein</v>
      </c>
      <c r="H6653" s="21" t="s">
        <v>22</v>
      </c>
      <c r="I6653" s="29" t="n">
        <f aca="false">INDEX(Einstellungen!$B$27:$B$50,4)</f>
        <v>0.45</v>
      </c>
      <c r="J6653" s="29" t="n">
        <f aca="false">F6653*I6653</f>
        <v>15.3672435</v>
      </c>
    </row>
    <row r="6654" customFormat="false" ht="15" hidden="false" customHeight="false" outlineLevel="0" collapsed="false">
      <c r="A6654" s="28" t="n">
        <v>45858</v>
      </c>
      <c r="B6654" s="21" t="s">
        <v>116</v>
      </c>
      <c r="C6654" s="21" t="s">
        <v>139</v>
      </c>
      <c r="D6654" s="29" t="n">
        <v>101.7</v>
      </c>
      <c r="E6654" s="29" t="n">
        <f aca="false">D6654/10</f>
        <v>10.17</v>
      </c>
      <c r="F6654" s="29" t="n">
        <f aca="false">(E6654+Einstellungen!$B$20)*(1+Einstellungen!$B$10)</f>
        <v>34.30294</v>
      </c>
      <c r="G6654" s="21" t="str">
        <f aca="false">IF(F6654&lt;Einstellungen!$B$5,"ja","nein")</f>
        <v>nein</v>
      </c>
      <c r="H6654" s="21" t="s">
        <v>22</v>
      </c>
      <c r="I6654" s="29" t="n">
        <f aca="false">INDEX(Einstellungen!$B$27:$B$50,5)</f>
        <v>0.45</v>
      </c>
      <c r="J6654" s="29" t="n">
        <f aca="false">F6654*I6654</f>
        <v>15.436323</v>
      </c>
    </row>
    <row r="6655" customFormat="false" ht="15" hidden="false" customHeight="false" outlineLevel="0" collapsed="false">
      <c r="A6655" s="28" t="n">
        <v>45858</v>
      </c>
      <c r="B6655" s="21" t="s">
        <v>117</v>
      </c>
      <c r="C6655" s="21" t="s">
        <v>139</v>
      </c>
      <c r="D6655" s="29" t="n">
        <v>98.27</v>
      </c>
      <c r="E6655" s="29" t="n">
        <f aca="false">D6655/10</f>
        <v>9.827</v>
      </c>
      <c r="F6655" s="29" t="n">
        <f aca="false">(E6655+Einstellungen!$B$20)*(1+Einstellungen!$B$10)</f>
        <v>33.89477</v>
      </c>
      <c r="G6655" s="21" t="str">
        <f aca="false">IF(F6655&lt;Einstellungen!$B$5,"ja","nein")</f>
        <v>nein</v>
      </c>
      <c r="H6655" s="21" t="s">
        <v>22</v>
      </c>
      <c r="I6655" s="29" t="n">
        <f aca="false">INDEX(Einstellungen!$B$27:$B$50,6)</f>
        <v>0.5</v>
      </c>
      <c r="J6655" s="29" t="n">
        <f aca="false">F6655*I6655</f>
        <v>16.947385</v>
      </c>
    </row>
    <row r="6656" customFormat="false" ht="15" hidden="false" customHeight="false" outlineLevel="0" collapsed="false">
      <c r="A6656" s="28" t="n">
        <v>45858</v>
      </c>
      <c r="B6656" s="21" t="s">
        <v>118</v>
      </c>
      <c r="C6656" s="21" t="s">
        <v>139</v>
      </c>
      <c r="D6656" s="29" t="n">
        <v>97.2</v>
      </c>
      <c r="E6656" s="29" t="n">
        <f aca="false">D6656/10</f>
        <v>9.72</v>
      </c>
      <c r="F6656" s="29" t="n">
        <f aca="false">(E6656+Einstellungen!$B$20)*(1+Einstellungen!$B$10)</f>
        <v>33.76744</v>
      </c>
      <c r="G6656" s="21" t="str">
        <f aca="false">IF(F6656&lt;Einstellungen!$B$5,"ja","nein")</f>
        <v>nein</v>
      </c>
      <c r="H6656" s="21" t="s">
        <v>22</v>
      </c>
      <c r="I6656" s="29" t="n">
        <f aca="false">INDEX(Einstellungen!$B$27:$B$50,7)</f>
        <v>0.7</v>
      </c>
      <c r="J6656" s="29" t="n">
        <f aca="false">F6656*I6656</f>
        <v>23.637208</v>
      </c>
    </row>
    <row r="6657" customFormat="false" ht="15" hidden="false" customHeight="false" outlineLevel="0" collapsed="false">
      <c r="A6657" s="28" t="n">
        <v>45858</v>
      </c>
      <c r="B6657" s="21" t="s">
        <v>119</v>
      </c>
      <c r="C6657" s="21" t="s">
        <v>139</v>
      </c>
      <c r="D6657" s="29" t="n">
        <v>80.59</v>
      </c>
      <c r="E6657" s="29" t="n">
        <f aca="false">D6657/10</f>
        <v>8.059</v>
      </c>
      <c r="F6657" s="29" t="n">
        <f aca="false">(E6657+Einstellungen!$B$20)*(1+Einstellungen!$B$10)</f>
        <v>31.79085</v>
      </c>
      <c r="G6657" s="21" t="str">
        <f aca="false">IF(F6657&lt;Einstellungen!$B$5,"ja","nein")</f>
        <v>nein</v>
      </c>
      <c r="H6657" s="21" t="s">
        <v>22</v>
      </c>
      <c r="I6657" s="29" t="n">
        <f aca="false">INDEX(Einstellungen!$B$27:$B$50,8)</f>
        <v>0.95</v>
      </c>
      <c r="J6657" s="29" t="n">
        <f aca="false">F6657*I6657</f>
        <v>30.2013075</v>
      </c>
    </row>
    <row r="6658" customFormat="false" ht="15" hidden="false" customHeight="false" outlineLevel="0" collapsed="false">
      <c r="A6658" s="28" t="n">
        <v>45858</v>
      </c>
      <c r="B6658" s="21" t="s">
        <v>120</v>
      </c>
      <c r="C6658" s="21" t="s">
        <v>139</v>
      </c>
      <c r="D6658" s="29" t="n">
        <v>77.86</v>
      </c>
      <c r="E6658" s="29" t="n">
        <f aca="false">D6658/10</f>
        <v>7.786</v>
      </c>
      <c r="F6658" s="29" t="n">
        <f aca="false">(E6658+Einstellungen!$B$20)*(1+Einstellungen!$B$10)</f>
        <v>31.46598</v>
      </c>
      <c r="G6658" s="21" t="str">
        <f aca="false">IF(F6658&lt;Einstellungen!$B$5,"ja","nein")</f>
        <v>nein</v>
      </c>
      <c r="H6658" s="21" t="s">
        <v>22</v>
      </c>
      <c r="I6658" s="29" t="n">
        <f aca="false">INDEX(Einstellungen!$B$27:$B$50,9)</f>
        <v>1.05</v>
      </c>
      <c r="J6658" s="29" t="n">
        <f aca="false">F6658*I6658</f>
        <v>33.039279</v>
      </c>
    </row>
    <row r="6659" customFormat="false" ht="15" hidden="false" customHeight="false" outlineLevel="0" collapsed="false">
      <c r="A6659" s="28" t="n">
        <v>45858</v>
      </c>
      <c r="B6659" s="21" t="s">
        <v>121</v>
      </c>
      <c r="C6659" s="21" t="s">
        <v>139</v>
      </c>
      <c r="D6659" s="29" t="n">
        <v>44.58</v>
      </c>
      <c r="E6659" s="29" t="n">
        <f aca="false">D6659/10</f>
        <v>4.458</v>
      </c>
      <c r="F6659" s="29" t="n">
        <f aca="false">(E6659+Einstellungen!$B$20)*(1+Einstellungen!$B$10)</f>
        <v>27.50566</v>
      </c>
      <c r="G6659" s="21" t="str">
        <f aca="false">IF(F6659&lt;Einstellungen!$B$5,"ja","nein")</f>
        <v>ja</v>
      </c>
      <c r="H6659" s="21" t="s">
        <v>22</v>
      </c>
      <c r="I6659" s="29" t="n">
        <f aca="false">INDEX(Einstellungen!$B$27:$B$50,10)</f>
        <v>1.05</v>
      </c>
      <c r="J6659" s="29" t="n">
        <f aca="false">F6659*I6659</f>
        <v>28.880943</v>
      </c>
    </row>
    <row r="6660" customFormat="false" ht="15" hidden="false" customHeight="false" outlineLevel="0" collapsed="false">
      <c r="A6660" s="28" t="n">
        <v>45858</v>
      </c>
      <c r="B6660" s="21" t="s">
        <v>122</v>
      </c>
      <c r="C6660" s="21" t="s">
        <v>139</v>
      </c>
      <c r="D6660" s="29" t="n">
        <v>9.04</v>
      </c>
      <c r="E6660" s="29" t="n">
        <f aca="false">D6660/10</f>
        <v>0.904</v>
      </c>
      <c r="F6660" s="29" t="n">
        <f aca="false">(E6660+Einstellungen!$B$20)*(1+Einstellungen!$B$10)</f>
        <v>23.2764</v>
      </c>
      <c r="G6660" s="21" t="str">
        <f aca="false">IF(F6660&lt;Einstellungen!$B$5,"ja","nein")</f>
        <v>ja</v>
      </c>
      <c r="H6660" s="21" t="s">
        <v>22</v>
      </c>
      <c r="I6660" s="29" t="n">
        <f aca="false">INDEX(Einstellungen!$B$27:$B$50,11)</f>
        <v>1.05</v>
      </c>
      <c r="J6660" s="29" t="n">
        <f aca="false">F6660*I6660</f>
        <v>24.44022</v>
      </c>
    </row>
    <row r="6661" customFormat="false" ht="15" hidden="false" customHeight="false" outlineLevel="0" collapsed="false">
      <c r="A6661" s="28" t="n">
        <v>45858</v>
      </c>
      <c r="B6661" s="21" t="s">
        <v>123</v>
      </c>
      <c r="C6661" s="21" t="s">
        <v>139</v>
      </c>
      <c r="D6661" s="29" t="n">
        <v>2.07</v>
      </c>
      <c r="E6661" s="29" t="n">
        <f aca="false">D6661/10</f>
        <v>0.207</v>
      </c>
      <c r="F6661" s="29" t="n">
        <f aca="false">(E6661+Einstellungen!$B$20)*(1+Einstellungen!$B$10)</f>
        <v>22.44697</v>
      </c>
      <c r="G6661" s="21" t="str">
        <f aca="false">IF(F6661&lt;Einstellungen!$B$5,"ja","nein")</f>
        <v>ja</v>
      </c>
      <c r="H6661" s="21" t="s">
        <v>22</v>
      </c>
      <c r="I6661" s="29" t="n">
        <f aca="false">INDEX(Einstellungen!$B$27:$B$50,12)</f>
        <v>1.1</v>
      </c>
      <c r="J6661" s="29" t="n">
        <f aca="false">F6661*I6661</f>
        <v>24.691667</v>
      </c>
    </row>
    <row r="6662" customFormat="false" ht="15" hidden="false" customHeight="false" outlineLevel="0" collapsed="false">
      <c r="A6662" s="28" t="n">
        <v>45858</v>
      </c>
      <c r="B6662" s="21" t="s">
        <v>124</v>
      </c>
      <c r="C6662" s="21" t="s">
        <v>139</v>
      </c>
      <c r="D6662" s="29" t="n">
        <v>0</v>
      </c>
      <c r="E6662" s="29" t="n">
        <f aca="false">D6662/10</f>
        <v>0</v>
      </c>
      <c r="F6662" s="29" t="n">
        <f aca="false">(E6662+Einstellungen!$B$20)*(1+Einstellungen!$B$10)</f>
        <v>22.20064</v>
      </c>
      <c r="G6662" s="21" t="str">
        <f aca="false">IF(F6662&lt;Einstellungen!$B$5,"ja","nein")</f>
        <v>ja</v>
      </c>
      <c r="H6662" s="21" t="s">
        <v>22</v>
      </c>
      <c r="I6662" s="29" t="n">
        <f aca="false">INDEX(Einstellungen!$B$27:$B$50,13)</f>
        <v>1.2</v>
      </c>
      <c r="J6662" s="29" t="n">
        <f aca="false">F6662*I6662</f>
        <v>26.640768</v>
      </c>
    </row>
    <row r="6663" customFormat="false" ht="15" hidden="false" customHeight="false" outlineLevel="0" collapsed="false">
      <c r="A6663" s="28" t="n">
        <v>45858</v>
      </c>
      <c r="B6663" s="21" t="s">
        <v>125</v>
      </c>
      <c r="C6663" s="21" t="s">
        <v>139</v>
      </c>
      <c r="D6663" s="29" t="n">
        <v>-0.01</v>
      </c>
      <c r="E6663" s="29" t="n">
        <f aca="false">D6663/10</f>
        <v>-0.001</v>
      </c>
      <c r="F6663" s="29" t="n">
        <f aca="false">(E6663+Einstellungen!$B$20)*(1+Einstellungen!$B$10)</f>
        <v>22.19945</v>
      </c>
      <c r="G6663" s="21" t="str">
        <f aca="false">IF(F6663&lt;Einstellungen!$B$5,"ja","nein")</f>
        <v>ja</v>
      </c>
      <c r="H6663" s="21" t="s">
        <v>22</v>
      </c>
      <c r="I6663" s="29" t="n">
        <f aca="false">INDEX(Einstellungen!$B$27:$B$50,14)</f>
        <v>1.15</v>
      </c>
      <c r="J6663" s="29" t="n">
        <f aca="false">F6663*I6663</f>
        <v>25.5293675</v>
      </c>
    </row>
    <row r="6664" customFormat="false" ht="15" hidden="false" customHeight="false" outlineLevel="0" collapsed="false">
      <c r="A6664" s="28" t="n">
        <v>45858</v>
      </c>
      <c r="B6664" s="21" t="s">
        <v>126</v>
      </c>
      <c r="C6664" s="21" t="s">
        <v>139</v>
      </c>
      <c r="D6664" s="29" t="n">
        <v>0</v>
      </c>
      <c r="E6664" s="29" t="n">
        <f aca="false">D6664/10</f>
        <v>0</v>
      </c>
      <c r="F6664" s="29" t="n">
        <f aca="false">(E6664+Einstellungen!$B$20)*(1+Einstellungen!$B$10)</f>
        <v>22.20064</v>
      </c>
      <c r="G6664" s="21" t="str">
        <f aca="false">IF(F6664&lt;Einstellungen!$B$5,"ja","nein")</f>
        <v>ja</v>
      </c>
      <c r="H6664" s="21" t="s">
        <v>22</v>
      </c>
      <c r="I6664" s="29" t="n">
        <f aca="false">INDEX(Einstellungen!$B$27:$B$50,15)</f>
        <v>1</v>
      </c>
      <c r="J6664" s="29" t="n">
        <f aca="false">F6664*I6664</f>
        <v>22.20064</v>
      </c>
    </row>
    <row r="6665" customFormat="false" ht="15" hidden="false" customHeight="false" outlineLevel="0" collapsed="false">
      <c r="A6665" s="28" t="n">
        <v>45858</v>
      </c>
      <c r="B6665" s="21" t="s">
        <v>127</v>
      </c>
      <c r="C6665" s="21" t="s">
        <v>139</v>
      </c>
      <c r="D6665" s="29" t="n">
        <v>9.09</v>
      </c>
      <c r="E6665" s="29" t="n">
        <f aca="false">D6665/10</f>
        <v>0.909</v>
      </c>
      <c r="F6665" s="29" t="n">
        <f aca="false">(E6665+Einstellungen!$B$20)*(1+Einstellungen!$B$10)</f>
        <v>23.28235</v>
      </c>
      <c r="G6665" s="21" t="str">
        <f aca="false">IF(F6665&lt;Einstellungen!$B$5,"ja","nein")</f>
        <v>ja</v>
      </c>
      <c r="H6665" s="21" t="s">
        <v>22</v>
      </c>
      <c r="I6665" s="29" t="n">
        <f aca="false">INDEX(Einstellungen!$B$27:$B$50,16)</f>
        <v>0.95</v>
      </c>
      <c r="J6665" s="29" t="n">
        <f aca="false">F6665*I6665</f>
        <v>22.1182325</v>
      </c>
    </row>
    <row r="6666" customFormat="false" ht="15" hidden="false" customHeight="false" outlineLevel="0" collapsed="false">
      <c r="A6666" s="28" t="n">
        <v>45858</v>
      </c>
      <c r="B6666" s="21" t="s">
        <v>128</v>
      </c>
      <c r="C6666" s="21" t="s">
        <v>139</v>
      </c>
      <c r="D6666" s="29" t="n">
        <v>69.33</v>
      </c>
      <c r="E6666" s="29" t="n">
        <f aca="false">D6666/10</f>
        <v>6.933</v>
      </c>
      <c r="F6666" s="29" t="n">
        <f aca="false">(E6666+Einstellungen!$B$20)*(1+Einstellungen!$B$10)</f>
        <v>30.45091</v>
      </c>
      <c r="G6666" s="21" t="str">
        <f aca="false">IF(F6666&lt;Einstellungen!$B$5,"ja","nein")</f>
        <v>nein</v>
      </c>
      <c r="H6666" s="21" t="s">
        <v>22</v>
      </c>
      <c r="I6666" s="29" t="n">
        <f aca="false">INDEX(Einstellungen!$B$27:$B$50,17)</f>
        <v>0.95</v>
      </c>
      <c r="J6666" s="29" t="n">
        <f aca="false">F6666*I6666</f>
        <v>28.9283645</v>
      </c>
    </row>
    <row r="6667" customFormat="false" ht="15" hidden="false" customHeight="false" outlineLevel="0" collapsed="false">
      <c r="A6667" s="28" t="n">
        <v>45858</v>
      </c>
      <c r="B6667" s="21" t="s">
        <v>129</v>
      </c>
      <c r="C6667" s="21" t="s">
        <v>139</v>
      </c>
      <c r="D6667" s="29" t="n">
        <v>92.74</v>
      </c>
      <c r="E6667" s="29" t="n">
        <f aca="false">D6667/10</f>
        <v>9.274</v>
      </c>
      <c r="F6667" s="29" t="n">
        <f aca="false">(E6667+Einstellungen!$B$20)*(1+Einstellungen!$B$10)</f>
        <v>33.2367</v>
      </c>
      <c r="G6667" s="21" t="str">
        <f aca="false">IF(F6667&lt;Einstellungen!$B$5,"ja","nein")</f>
        <v>nein</v>
      </c>
      <c r="H6667" s="21" t="s">
        <v>22</v>
      </c>
      <c r="I6667" s="29" t="n">
        <f aca="false">INDEX(Einstellungen!$B$27:$B$50,18)</f>
        <v>1.1</v>
      </c>
      <c r="J6667" s="29" t="n">
        <f aca="false">F6667*I6667</f>
        <v>36.56037</v>
      </c>
    </row>
    <row r="6668" customFormat="false" ht="15" hidden="false" customHeight="false" outlineLevel="0" collapsed="false">
      <c r="A6668" s="28" t="n">
        <v>45858</v>
      </c>
      <c r="B6668" s="21" t="s">
        <v>130</v>
      </c>
      <c r="C6668" s="21" t="s">
        <v>139</v>
      </c>
      <c r="D6668" s="29" t="n">
        <v>100.26</v>
      </c>
      <c r="E6668" s="29" t="n">
        <f aca="false">D6668/10</f>
        <v>10.026</v>
      </c>
      <c r="F6668" s="29" t="n">
        <f aca="false">(E6668+Einstellungen!$B$20)*(1+Einstellungen!$B$10)</f>
        <v>34.13158</v>
      </c>
      <c r="G6668" s="21" t="str">
        <f aca="false">IF(F6668&lt;Einstellungen!$B$5,"ja","nein")</f>
        <v>nein</v>
      </c>
      <c r="H6668" s="21" t="s">
        <v>22</v>
      </c>
      <c r="I6668" s="29" t="n">
        <f aca="false">INDEX(Einstellungen!$B$27:$B$50,19)</f>
        <v>1.35</v>
      </c>
      <c r="J6668" s="29" t="n">
        <f aca="false">F6668*I6668</f>
        <v>46.077633</v>
      </c>
    </row>
    <row r="6669" customFormat="false" ht="15" hidden="false" customHeight="false" outlineLevel="0" collapsed="false">
      <c r="A6669" s="28" t="n">
        <v>45858</v>
      </c>
      <c r="B6669" s="21" t="s">
        <v>131</v>
      </c>
      <c r="C6669" s="21" t="s">
        <v>139</v>
      </c>
      <c r="D6669" s="29" t="n">
        <v>112</v>
      </c>
      <c r="E6669" s="29" t="n">
        <f aca="false">D6669/10</f>
        <v>11.2</v>
      </c>
      <c r="F6669" s="29" t="n">
        <f aca="false">(E6669+Einstellungen!$B$20)*(1+Einstellungen!$B$10)</f>
        <v>35.52864</v>
      </c>
      <c r="G6669" s="21" t="str">
        <f aca="false">IF(F6669&lt;Einstellungen!$B$5,"ja","nein")</f>
        <v>nein</v>
      </c>
      <c r="H6669" s="21" t="s">
        <v>22</v>
      </c>
      <c r="I6669" s="29" t="n">
        <f aca="false">INDEX(Einstellungen!$B$27:$B$50,20)</f>
        <v>1.45</v>
      </c>
      <c r="J6669" s="29" t="n">
        <f aca="false">F6669*I6669</f>
        <v>51.516528</v>
      </c>
    </row>
    <row r="6670" customFormat="false" ht="15" hidden="false" customHeight="false" outlineLevel="0" collapsed="false">
      <c r="A6670" s="28" t="n">
        <v>45858</v>
      </c>
      <c r="B6670" s="21" t="s">
        <v>132</v>
      </c>
      <c r="C6670" s="21" t="s">
        <v>139</v>
      </c>
      <c r="D6670" s="29" t="n">
        <v>116</v>
      </c>
      <c r="E6670" s="29" t="n">
        <f aca="false">D6670/10</f>
        <v>11.6</v>
      </c>
      <c r="F6670" s="29" t="n">
        <f aca="false">(E6670+Einstellungen!$B$20)*(1+Einstellungen!$B$10)</f>
        <v>36.00464</v>
      </c>
      <c r="G6670" s="21" t="str">
        <f aca="false">IF(F6670&lt;Einstellungen!$B$5,"ja","nein")</f>
        <v>nein</v>
      </c>
      <c r="H6670" s="21" t="s">
        <v>22</v>
      </c>
      <c r="I6670" s="29" t="n">
        <f aca="false">INDEX(Einstellungen!$B$27:$B$50,21)</f>
        <v>1.4</v>
      </c>
      <c r="J6670" s="29" t="n">
        <f aca="false">F6670*I6670</f>
        <v>50.406496</v>
      </c>
    </row>
    <row r="6671" customFormat="false" ht="15" hidden="false" customHeight="false" outlineLevel="0" collapsed="false">
      <c r="A6671" s="28" t="n">
        <v>45858</v>
      </c>
      <c r="B6671" s="21" t="s">
        <v>133</v>
      </c>
      <c r="C6671" s="21" t="s">
        <v>139</v>
      </c>
      <c r="D6671" s="29" t="n">
        <v>115.01</v>
      </c>
      <c r="E6671" s="29" t="n">
        <f aca="false">D6671/10</f>
        <v>11.501</v>
      </c>
      <c r="F6671" s="29" t="n">
        <f aca="false">(E6671+Einstellungen!$B$20)*(1+Einstellungen!$B$10)</f>
        <v>35.88683</v>
      </c>
      <c r="G6671" s="21" t="str">
        <f aca="false">IF(F6671&lt;Einstellungen!$B$5,"ja","nein")</f>
        <v>nein</v>
      </c>
      <c r="H6671" s="21" t="s">
        <v>22</v>
      </c>
      <c r="I6671" s="29" t="n">
        <f aca="false">INDEX(Einstellungen!$B$27:$B$50,22)</f>
        <v>1.25</v>
      </c>
      <c r="J6671" s="29" t="n">
        <f aca="false">F6671*I6671</f>
        <v>44.8585375</v>
      </c>
    </row>
    <row r="6672" customFormat="false" ht="15" hidden="false" customHeight="false" outlineLevel="0" collapsed="false">
      <c r="A6672" s="28" t="n">
        <v>45858</v>
      </c>
      <c r="B6672" s="21" t="s">
        <v>134</v>
      </c>
      <c r="C6672" s="21" t="s">
        <v>139</v>
      </c>
      <c r="D6672" s="29" t="n">
        <v>114.85</v>
      </c>
      <c r="E6672" s="29" t="n">
        <f aca="false">D6672/10</f>
        <v>11.485</v>
      </c>
      <c r="F6672" s="29" t="n">
        <f aca="false">(E6672+Einstellungen!$B$20)*(1+Einstellungen!$B$10)</f>
        <v>35.86779</v>
      </c>
      <c r="G6672" s="21" t="str">
        <f aca="false">IF(F6672&lt;Einstellungen!$B$5,"ja","nein")</f>
        <v>nein</v>
      </c>
      <c r="H6672" s="21" t="s">
        <v>22</v>
      </c>
      <c r="I6672" s="29" t="n">
        <f aca="false">INDEX(Einstellungen!$B$27:$B$50,23)</f>
        <v>1.05</v>
      </c>
      <c r="J6672" s="29" t="n">
        <f aca="false">F6672*I6672</f>
        <v>37.6611795</v>
      </c>
    </row>
    <row r="6673" customFormat="false" ht="15" hidden="false" customHeight="false" outlineLevel="0" collapsed="false">
      <c r="A6673" s="28" t="n">
        <v>45858</v>
      </c>
      <c r="B6673" s="21" t="s">
        <v>135</v>
      </c>
      <c r="C6673" s="21" t="s">
        <v>139</v>
      </c>
      <c r="D6673" s="29" t="n">
        <v>105.05</v>
      </c>
      <c r="E6673" s="29" t="n">
        <f aca="false">D6673/10</f>
        <v>10.505</v>
      </c>
      <c r="F6673" s="29" t="n">
        <f aca="false">(E6673+Einstellungen!$B$20)*(1+Einstellungen!$B$10)</f>
        <v>34.70159</v>
      </c>
      <c r="G6673" s="21" t="str">
        <f aca="false">IF(F6673&lt;Einstellungen!$B$5,"ja","nein")</f>
        <v>nein</v>
      </c>
      <c r="H6673" s="21" t="s">
        <v>22</v>
      </c>
      <c r="I6673" s="29" t="n">
        <f aca="false">INDEX(Einstellungen!$B$27:$B$50,24)</f>
        <v>0.8</v>
      </c>
      <c r="J6673" s="29" t="n">
        <f aca="false">F6673*I6673</f>
        <v>27.761272</v>
      </c>
    </row>
    <row r="6674" customFormat="false" ht="15" hidden="false" customHeight="false" outlineLevel="0" collapsed="false">
      <c r="A6674" s="28" t="n">
        <v>45859</v>
      </c>
      <c r="B6674" s="21" t="s">
        <v>111</v>
      </c>
      <c r="C6674" s="21" t="s">
        <v>140</v>
      </c>
      <c r="D6674" s="29" t="n">
        <v>87.08</v>
      </c>
      <c r="E6674" s="29" t="n">
        <f aca="false">D6674/10</f>
        <v>8.708</v>
      </c>
      <c r="F6674" s="29" t="n">
        <f aca="false">(E6674+Einstellungen!$B$20)*(1+Einstellungen!$B$10)</f>
        <v>32.56316</v>
      </c>
      <c r="G6674" s="21" t="str">
        <f aca="false">IF(F6674&lt;Einstellungen!$B$5,"ja","nein")</f>
        <v>nein</v>
      </c>
      <c r="H6674" s="21" t="s">
        <v>22</v>
      </c>
      <c r="I6674" s="29" t="n">
        <f aca="false">INDEX(Einstellungen!$B$27:$B$50,1)</f>
        <v>0.6</v>
      </c>
      <c r="J6674" s="29" t="n">
        <f aca="false">F6674*I6674</f>
        <v>19.537896</v>
      </c>
    </row>
    <row r="6675" customFormat="false" ht="15" hidden="false" customHeight="false" outlineLevel="0" collapsed="false">
      <c r="A6675" s="28" t="n">
        <v>45859</v>
      </c>
      <c r="B6675" s="21" t="s">
        <v>113</v>
      </c>
      <c r="C6675" s="21" t="s">
        <v>140</v>
      </c>
      <c r="D6675" s="29" t="n">
        <v>79.73</v>
      </c>
      <c r="E6675" s="29" t="n">
        <f aca="false">D6675/10</f>
        <v>7.973</v>
      </c>
      <c r="F6675" s="29" t="n">
        <f aca="false">(E6675+Einstellungen!$B$20)*(1+Einstellungen!$B$10)</f>
        <v>31.68851</v>
      </c>
      <c r="G6675" s="21" t="str">
        <f aca="false">IF(F6675&lt;Einstellungen!$B$5,"ja","nein")</f>
        <v>nein</v>
      </c>
      <c r="H6675" s="21" t="s">
        <v>22</v>
      </c>
      <c r="I6675" s="29" t="n">
        <f aca="false">INDEX(Einstellungen!$B$27:$B$50,2)</f>
        <v>0.5</v>
      </c>
      <c r="J6675" s="29" t="n">
        <f aca="false">F6675*I6675</f>
        <v>15.844255</v>
      </c>
    </row>
    <row r="6676" customFormat="false" ht="15" hidden="false" customHeight="false" outlineLevel="0" collapsed="false">
      <c r="A6676" s="28" t="n">
        <v>45859</v>
      </c>
      <c r="B6676" s="21" t="s">
        <v>114</v>
      </c>
      <c r="C6676" s="21" t="s">
        <v>140</v>
      </c>
      <c r="D6676" s="29" t="n">
        <v>83.48</v>
      </c>
      <c r="E6676" s="29" t="n">
        <f aca="false">D6676/10</f>
        <v>8.348</v>
      </c>
      <c r="F6676" s="29" t="n">
        <f aca="false">(E6676+Einstellungen!$B$20)*(1+Einstellungen!$B$10)</f>
        <v>32.13476</v>
      </c>
      <c r="G6676" s="21" t="str">
        <f aca="false">IF(F6676&lt;Einstellungen!$B$5,"ja","nein")</f>
        <v>nein</v>
      </c>
      <c r="H6676" s="21" t="s">
        <v>22</v>
      </c>
      <c r="I6676" s="29" t="n">
        <f aca="false">INDEX(Einstellungen!$B$27:$B$50,3)</f>
        <v>0.45</v>
      </c>
      <c r="J6676" s="29" t="n">
        <f aca="false">F6676*I6676</f>
        <v>14.460642</v>
      </c>
    </row>
    <row r="6677" customFormat="false" ht="15" hidden="false" customHeight="false" outlineLevel="0" collapsed="false">
      <c r="A6677" s="28" t="n">
        <v>45859</v>
      </c>
      <c r="B6677" s="21" t="s">
        <v>115</v>
      </c>
      <c r="C6677" s="21" t="s">
        <v>140</v>
      </c>
      <c r="D6677" s="29" t="n">
        <v>83.3</v>
      </c>
      <c r="E6677" s="29" t="n">
        <f aca="false">D6677/10</f>
        <v>8.33</v>
      </c>
      <c r="F6677" s="29" t="n">
        <f aca="false">(E6677+Einstellungen!$B$20)*(1+Einstellungen!$B$10)</f>
        <v>32.11334</v>
      </c>
      <c r="G6677" s="21" t="str">
        <f aca="false">IF(F6677&lt;Einstellungen!$B$5,"ja","nein")</f>
        <v>nein</v>
      </c>
      <c r="H6677" s="21" t="s">
        <v>22</v>
      </c>
      <c r="I6677" s="29" t="n">
        <f aca="false">INDEX(Einstellungen!$B$27:$B$50,4)</f>
        <v>0.45</v>
      </c>
      <c r="J6677" s="29" t="n">
        <f aca="false">F6677*I6677</f>
        <v>14.451003</v>
      </c>
    </row>
    <row r="6678" customFormat="false" ht="15" hidden="false" customHeight="false" outlineLevel="0" collapsed="false">
      <c r="A6678" s="28" t="n">
        <v>45859</v>
      </c>
      <c r="B6678" s="21" t="s">
        <v>116</v>
      </c>
      <c r="C6678" s="21" t="s">
        <v>140</v>
      </c>
      <c r="D6678" s="29" t="n">
        <v>83.49</v>
      </c>
      <c r="E6678" s="29" t="n">
        <f aca="false">D6678/10</f>
        <v>8.349</v>
      </c>
      <c r="F6678" s="29" t="n">
        <f aca="false">(E6678+Einstellungen!$B$20)*(1+Einstellungen!$B$10)</f>
        <v>32.13595</v>
      </c>
      <c r="G6678" s="21" t="str">
        <f aca="false">IF(F6678&lt;Einstellungen!$B$5,"ja","nein")</f>
        <v>nein</v>
      </c>
      <c r="H6678" s="21" t="s">
        <v>22</v>
      </c>
      <c r="I6678" s="29" t="n">
        <f aca="false">INDEX(Einstellungen!$B$27:$B$50,5)</f>
        <v>0.45</v>
      </c>
      <c r="J6678" s="29" t="n">
        <f aca="false">F6678*I6678</f>
        <v>14.4611775</v>
      </c>
    </row>
    <row r="6679" customFormat="false" ht="15" hidden="false" customHeight="false" outlineLevel="0" collapsed="false">
      <c r="A6679" s="28" t="n">
        <v>45859</v>
      </c>
      <c r="B6679" s="21" t="s">
        <v>117</v>
      </c>
      <c r="C6679" s="21" t="s">
        <v>140</v>
      </c>
      <c r="D6679" s="29" t="n">
        <v>96.22</v>
      </c>
      <c r="E6679" s="29" t="n">
        <f aca="false">D6679/10</f>
        <v>9.622</v>
      </c>
      <c r="F6679" s="29" t="n">
        <f aca="false">(E6679+Einstellungen!$B$20)*(1+Einstellungen!$B$10)</f>
        <v>33.65082</v>
      </c>
      <c r="G6679" s="21" t="str">
        <f aca="false">IF(F6679&lt;Einstellungen!$B$5,"ja","nein")</f>
        <v>nein</v>
      </c>
      <c r="H6679" s="21" t="s">
        <v>22</v>
      </c>
      <c r="I6679" s="29" t="n">
        <f aca="false">INDEX(Einstellungen!$B$27:$B$50,6)</f>
        <v>0.5</v>
      </c>
      <c r="J6679" s="29" t="n">
        <f aca="false">F6679*I6679</f>
        <v>16.82541</v>
      </c>
    </row>
    <row r="6680" customFormat="false" ht="15" hidden="false" customHeight="false" outlineLevel="0" collapsed="false">
      <c r="A6680" s="28" t="n">
        <v>45859</v>
      </c>
      <c r="B6680" s="21" t="s">
        <v>118</v>
      </c>
      <c r="C6680" s="21" t="s">
        <v>140</v>
      </c>
      <c r="D6680" s="29" t="n">
        <v>113.96</v>
      </c>
      <c r="E6680" s="29" t="n">
        <f aca="false">D6680/10</f>
        <v>11.396</v>
      </c>
      <c r="F6680" s="29" t="n">
        <f aca="false">(E6680+Einstellungen!$B$20)*(1+Einstellungen!$B$10)</f>
        <v>35.76188</v>
      </c>
      <c r="G6680" s="21" t="str">
        <f aca="false">IF(F6680&lt;Einstellungen!$B$5,"ja","nein")</f>
        <v>nein</v>
      </c>
      <c r="H6680" s="21" t="s">
        <v>22</v>
      </c>
      <c r="I6680" s="29" t="n">
        <f aca="false">INDEX(Einstellungen!$B$27:$B$50,7)</f>
        <v>0.7</v>
      </c>
      <c r="J6680" s="29" t="n">
        <f aca="false">F6680*I6680</f>
        <v>25.033316</v>
      </c>
    </row>
    <row r="6681" customFormat="false" ht="15" hidden="false" customHeight="false" outlineLevel="0" collapsed="false">
      <c r="A6681" s="28" t="n">
        <v>45859</v>
      </c>
      <c r="B6681" s="21" t="s">
        <v>119</v>
      </c>
      <c r="C6681" s="21" t="s">
        <v>140</v>
      </c>
      <c r="D6681" s="29" t="n">
        <v>126.56</v>
      </c>
      <c r="E6681" s="29" t="n">
        <f aca="false">D6681/10</f>
        <v>12.656</v>
      </c>
      <c r="F6681" s="29" t="n">
        <f aca="false">(E6681+Einstellungen!$B$20)*(1+Einstellungen!$B$10)</f>
        <v>37.26128</v>
      </c>
      <c r="G6681" s="21" t="str">
        <f aca="false">IF(F6681&lt;Einstellungen!$B$5,"ja","nein")</f>
        <v>nein</v>
      </c>
      <c r="H6681" s="21" t="s">
        <v>22</v>
      </c>
      <c r="I6681" s="29" t="n">
        <f aca="false">INDEX(Einstellungen!$B$27:$B$50,8)</f>
        <v>0.95</v>
      </c>
      <c r="J6681" s="29" t="n">
        <f aca="false">F6681*I6681</f>
        <v>35.398216</v>
      </c>
    </row>
    <row r="6682" customFormat="false" ht="15" hidden="false" customHeight="false" outlineLevel="0" collapsed="false">
      <c r="A6682" s="28" t="n">
        <v>45859</v>
      </c>
      <c r="B6682" s="21" t="s">
        <v>120</v>
      </c>
      <c r="C6682" s="21" t="s">
        <v>140</v>
      </c>
      <c r="D6682" s="29" t="n">
        <v>123.91</v>
      </c>
      <c r="E6682" s="29" t="n">
        <f aca="false">D6682/10</f>
        <v>12.391</v>
      </c>
      <c r="F6682" s="29" t="n">
        <f aca="false">(E6682+Einstellungen!$B$20)*(1+Einstellungen!$B$10)</f>
        <v>36.94593</v>
      </c>
      <c r="G6682" s="21" t="str">
        <f aca="false">IF(F6682&lt;Einstellungen!$B$5,"ja","nein")</f>
        <v>nein</v>
      </c>
      <c r="H6682" s="21" t="s">
        <v>22</v>
      </c>
      <c r="I6682" s="29" t="n">
        <f aca="false">INDEX(Einstellungen!$B$27:$B$50,9)</f>
        <v>1.05</v>
      </c>
      <c r="J6682" s="29" t="n">
        <f aca="false">F6682*I6682</f>
        <v>38.7932265</v>
      </c>
    </row>
    <row r="6683" customFormat="false" ht="15" hidden="false" customHeight="false" outlineLevel="0" collapsed="false">
      <c r="A6683" s="28" t="n">
        <v>45859</v>
      </c>
      <c r="B6683" s="21" t="s">
        <v>121</v>
      </c>
      <c r="C6683" s="21" t="s">
        <v>140</v>
      </c>
      <c r="D6683" s="29" t="n">
        <v>109.64</v>
      </c>
      <c r="E6683" s="29" t="n">
        <f aca="false">D6683/10</f>
        <v>10.964</v>
      </c>
      <c r="F6683" s="29" t="n">
        <f aca="false">(E6683+Einstellungen!$B$20)*(1+Einstellungen!$B$10)</f>
        <v>35.2478</v>
      </c>
      <c r="G6683" s="21" t="str">
        <f aca="false">IF(F6683&lt;Einstellungen!$B$5,"ja","nein")</f>
        <v>nein</v>
      </c>
      <c r="H6683" s="21" t="s">
        <v>22</v>
      </c>
      <c r="I6683" s="29" t="n">
        <f aca="false">INDEX(Einstellungen!$B$27:$B$50,10)</f>
        <v>1.05</v>
      </c>
      <c r="J6683" s="29" t="n">
        <f aca="false">F6683*I6683</f>
        <v>37.01019</v>
      </c>
    </row>
    <row r="6684" customFormat="false" ht="15" hidden="false" customHeight="false" outlineLevel="0" collapsed="false">
      <c r="A6684" s="28" t="n">
        <v>45859</v>
      </c>
      <c r="B6684" s="21" t="s">
        <v>122</v>
      </c>
      <c r="C6684" s="21" t="s">
        <v>140</v>
      </c>
      <c r="D6684" s="29" t="n">
        <v>105.99</v>
      </c>
      <c r="E6684" s="29" t="n">
        <f aca="false">D6684/10</f>
        <v>10.599</v>
      </c>
      <c r="F6684" s="29" t="n">
        <f aca="false">(E6684+Einstellungen!$B$20)*(1+Einstellungen!$B$10)</f>
        <v>34.81345</v>
      </c>
      <c r="G6684" s="21" t="str">
        <f aca="false">IF(F6684&lt;Einstellungen!$B$5,"ja","nein")</f>
        <v>nein</v>
      </c>
      <c r="H6684" s="21" t="s">
        <v>22</v>
      </c>
      <c r="I6684" s="29" t="n">
        <f aca="false">INDEX(Einstellungen!$B$27:$B$50,11)</f>
        <v>1.05</v>
      </c>
      <c r="J6684" s="29" t="n">
        <f aca="false">F6684*I6684</f>
        <v>36.5541225</v>
      </c>
    </row>
    <row r="6685" customFormat="false" ht="15" hidden="false" customHeight="false" outlineLevel="0" collapsed="false">
      <c r="A6685" s="28" t="n">
        <v>45859</v>
      </c>
      <c r="B6685" s="21" t="s">
        <v>123</v>
      </c>
      <c r="C6685" s="21" t="s">
        <v>140</v>
      </c>
      <c r="D6685" s="29" t="n">
        <v>98.88</v>
      </c>
      <c r="E6685" s="29" t="n">
        <f aca="false">D6685/10</f>
        <v>9.888</v>
      </c>
      <c r="F6685" s="29" t="n">
        <f aca="false">(E6685+Einstellungen!$B$20)*(1+Einstellungen!$B$10)</f>
        <v>33.96736</v>
      </c>
      <c r="G6685" s="21" t="str">
        <f aca="false">IF(F6685&lt;Einstellungen!$B$5,"ja","nein")</f>
        <v>nein</v>
      </c>
      <c r="H6685" s="21" t="s">
        <v>22</v>
      </c>
      <c r="I6685" s="29" t="n">
        <f aca="false">INDEX(Einstellungen!$B$27:$B$50,12)</f>
        <v>1.1</v>
      </c>
      <c r="J6685" s="29" t="n">
        <f aca="false">F6685*I6685</f>
        <v>37.364096</v>
      </c>
    </row>
    <row r="6686" customFormat="false" ht="15" hidden="false" customHeight="false" outlineLevel="0" collapsed="false">
      <c r="A6686" s="28" t="n">
        <v>45859</v>
      </c>
      <c r="B6686" s="21" t="s">
        <v>124</v>
      </c>
      <c r="C6686" s="21" t="s">
        <v>140</v>
      </c>
      <c r="D6686" s="29" t="n">
        <v>84.9</v>
      </c>
      <c r="E6686" s="29" t="n">
        <f aca="false">D6686/10</f>
        <v>8.49</v>
      </c>
      <c r="F6686" s="29" t="n">
        <f aca="false">(E6686+Einstellungen!$B$20)*(1+Einstellungen!$B$10)</f>
        <v>32.30374</v>
      </c>
      <c r="G6686" s="21" t="str">
        <f aca="false">IF(F6686&lt;Einstellungen!$B$5,"ja","nein")</f>
        <v>nein</v>
      </c>
      <c r="H6686" s="21" t="s">
        <v>22</v>
      </c>
      <c r="I6686" s="29" t="n">
        <f aca="false">INDEX(Einstellungen!$B$27:$B$50,13)</f>
        <v>1.2</v>
      </c>
      <c r="J6686" s="29" t="n">
        <f aca="false">F6686*I6686</f>
        <v>38.764488</v>
      </c>
    </row>
    <row r="6687" customFormat="false" ht="15" hidden="false" customHeight="false" outlineLevel="0" collapsed="false">
      <c r="A6687" s="28" t="n">
        <v>45859</v>
      </c>
      <c r="B6687" s="21" t="s">
        <v>125</v>
      </c>
      <c r="C6687" s="21" t="s">
        <v>140</v>
      </c>
      <c r="D6687" s="29" t="n">
        <v>81.73</v>
      </c>
      <c r="E6687" s="29" t="n">
        <f aca="false">D6687/10</f>
        <v>8.173</v>
      </c>
      <c r="F6687" s="29" t="n">
        <f aca="false">(E6687+Einstellungen!$B$20)*(1+Einstellungen!$B$10)</f>
        <v>31.92651</v>
      </c>
      <c r="G6687" s="21" t="str">
        <f aca="false">IF(F6687&lt;Einstellungen!$B$5,"ja","nein")</f>
        <v>nein</v>
      </c>
      <c r="H6687" s="21" t="s">
        <v>22</v>
      </c>
      <c r="I6687" s="29" t="n">
        <f aca="false">INDEX(Einstellungen!$B$27:$B$50,14)</f>
        <v>1.15</v>
      </c>
      <c r="J6687" s="29" t="n">
        <f aca="false">F6687*I6687</f>
        <v>36.7154865</v>
      </c>
    </row>
    <row r="6688" customFormat="false" ht="15" hidden="false" customHeight="false" outlineLevel="0" collapsed="false">
      <c r="A6688" s="28" t="n">
        <v>45859</v>
      </c>
      <c r="B6688" s="21" t="s">
        <v>126</v>
      </c>
      <c r="C6688" s="21" t="s">
        <v>140</v>
      </c>
      <c r="D6688" s="29" t="n">
        <v>85.79</v>
      </c>
      <c r="E6688" s="29" t="n">
        <f aca="false">D6688/10</f>
        <v>8.579</v>
      </c>
      <c r="F6688" s="29" t="n">
        <f aca="false">(E6688+Einstellungen!$B$20)*(1+Einstellungen!$B$10)</f>
        <v>32.40965</v>
      </c>
      <c r="G6688" s="21" t="str">
        <f aca="false">IF(F6688&lt;Einstellungen!$B$5,"ja","nein")</f>
        <v>nein</v>
      </c>
      <c r="H6688" s="21" t="s">
        <v>22</v>
      </c>
      <c r="I6688" s="29" t="n">
        <f aca="false">INDEX(Einstellungen!$B$27:$B$50,15)</f>
        <v>1</v>
      </c>
      <c r="J6688" s="29" t="n">
        <f aca="false">F6688*I6688</f>
        <v>32.40965</v>
      </c>
    </row>
    <row r="6689" customFormat="false" ht="15" hidden="false" customHeight="false" outlineLevel="0" collapsed="false">
      <c r="A6689" s="28" t="n">
        <v>45859</v>
      </c>
      <c r="B6689" s="21" t="s">
        <v>127</v>
      </c>
      <c r="C6689" s="21" t="s">
        <v>140</v>
      </c>
      <c r="D6689" s="29" t="n">
        <v>87.96</v>
      </c>
      <c r="E6689" s="29" t="n">
        <f aca="false">D6689/10</f>
        <v>8.796</v>
      </c>
      <c r="F6689" s="29" t="n">
        <f aca="false">(E6689+Einstellungen!$B$20)*(1+Einstellungen!$B$10)</f>
        <v>32.66788</v>
      </c>
      <c r="G6689" s="21" t="str">
        <f aca="false">IF(F6689&lt;Einstellungen!$B$5,"ja","nein")</f>
        <v>nein</v>
      </c>
      <c r="H6689" s="21" t="s">
        <v>22</v>
      </c>
      <c r="I6689" s="29" t="n">
        <f aca="false">INDEX(Einstellungen!$B$27:$B$50,16)</f>
        <v>0.95</v>
      </c>
      <c r="J6689" s="29" t="n">
        <f aca="false">F6689*I6689</f>
        <v>31.034486</v>
      </c>
    </row>
    <row r="6690" customFormat="false" ht="15" hidden="false" customHeight="false" outlineLevel="0" collapsed="false">
      <c r="A6690" s="28" t="n">
        <v>45859</v>
      </c>
      <c r="B6690" s="21" t="s">
        <v>128</v>
      </c>
      <c r="C6690" s="21" t="s">
        <v>140</v>
      </c>
      <c r="D6690" s="29" t="n">
        <v>90.95</v>
      </c>
      <c r="E6690" s="29" t="n">
        <f aca="false">D6690/10</f>
        <v>9.095</v>
      </c>
      <c r="F6690" s="29" t="n">
        <f aca="false">(E6690+Einstellungen!$B$20)*(1+Einstellungen!$B$10)</f>
        <v>33.02369</v>
      </c>
      <c r="G6690" s="21" t="str">
        <f aca="false">IF(F6690&lt;Einstellungen!$B$5,"ja","nein")</f>
        <v>nein</v>
      </c>
      <c r="H6690" s="21" t="s">
        <v>22</v>
      </c>
      <c r="I6690" s="29" t="n">
        <f aca="false">INDEX(Einstellungen!$B$27:$B$50,17)</f>
        <v>0.95</v>
      </c>
      <c r="J6690" s="29" t="n">
        <f aca="false">F6690*I6690</f>
        <v>31.3725055</v>
      </c>
    </row>
    <row r="6691" customFormat="false" ht="15" hidden="false" customHeight="false" outlineLevel="0" collapsed="false">
      <c r="A6691" s="28" t="n">
        <v>45859</v>
      </c>
      <c r="B6691" s="21" t="s">
        <v>129</v>
      </c>
      <c r="C6691" s="21" t="s">
        <v>140</v>
      </c>
      <c r="D6691" s="29" t="n">
        <v>104.3</v>
      </c>
      <c r="E6691" s="29" t="n">
        <f aca="false">D6691/10</f>
        <v>10.43</v>
      </c>
      <c r="F6691" s="29" t="n">
        <f aca="false">(E6691+Einstellungen!$B$20)*(1+Einstellungen!$B$10)</f>
        <v>34.61234</v>
      </c>
      <c r="G6691" s="21" t="str">
        <f aca="false">IF(F6691&lt;Einstellungen!$B$5,"ja","nein")</f>
        <v>nein</v>
      </c>
      <c r="H6691" s="21" t="s">
        <v>22</v>
      </c>
      <c r="I6691" s="29" t="n">
        <f aca="false">INDEX(Einstellungen!$B$27:$B$50,18)</f>
        <v>1.1</v>
      </c>
      <c r="J6691" s="29" t="n">
        <f aca="false">F6691*I6691</f>
        <v>38.073574</v>
      </c>
    </row>
    <row r="6692" customFormat="false" ht="15" hidden="false" customHeight="false" outlineLevel="0" collapsed="false">
      <c r="A6692" s="28" t="n">
        <v>45859</v>
      </c>
      <c r="B6692" s="21" t="s">
        <v>130</v>
      </c>
      <c r="C6692" s="21" t="s">
        <v>140</v>
      </c>
      <c r="D6692" s="29" t="n">
        <v>105.82</v>
      </c>
      <c r="E6692" s="29" t="n">
        <f aca="false">D6692/10</f>
        <v>10.582</v>
      </c>
      <c r="F6692" s="29" t="n">
        <f aca="false">(E6692+Einstellungen!$B$20)*(1+Einstellungen!$B$10)</f>
        <v>34.79322</v>
      </c>
      <c r="G6692" s="21" t="str">
        <f aca="false">IF(F6692&lt;Einstellungen!$B$5,"ja","nein")</f>
        <v>nein</v>
      </c>
      <c r="H6692" s="21" t="s">
        <v>22</v>
      </c>
      <c r="I6692" s="29" t="n">
        <f aca="false">INDEX(Einstellungen!$B$27:$B$50,19)</f>
        <v>1.35</v>
      </c>
      <c r="J6692" s="29" t="n">
        <f aca="false">F6692*I6692</f>
        <v>46.970847</v>
      </c>
    </row>
    <row r="6693" customFormat="false" ht="15" hidden="false" customHeight="false" outlineLevel="0" collapsed="false">
      <c r="A6693" s="28" t="n">
        <v>45859</v>
      </c>
      <c r="B6693" s="21" t="s">
        <v>131</v>
      </c>
      <c r="C6693" s="21" t="s">
        <v>140</v>
      </c>
      <c r="D6693" s="29" t="n">
        <v>119.69</v>
      </c>
      <c r="E6693" s="29" t="n">
        <f aca="false">D6693/10</f>
        <v>11.969</v>
      </c>
      <c r="F6693" s="29" t="n">
        <f aca="false">(E6693+Einstellungen!$B$20)*(1+Einstellungen!$B$10)</f>
        <v>36.44375</v>
      </c>
      <c r="G6693" s="21" t="str">
        <f aca="false">IF(F6693&lt;Einstellungen!$B$5,"ja","nein")</f>
        <v>nein</v>
      </c>
      <c r="H6693" s="21" t="s">
        <v>22</v>
      </c>
      <c r="I6693" s="29" t="n">
        <f aca="false">INDEX(Einstellungen!$B$27:$B$50,20)</f>
        <v>1.45</v>
      </c>
      <c r="J6693" s="29" t="n">
        <f aca="false">F6693*I6693</f>
        <v>52.8434375</v>
      </c>
    </row>
    <row r="6694" customFormat="false" ht="15" hidden="false" customHeight="false" outlineLevel="0" collapsed="false">
      <c r="A6694" s="28" t="n">
        <v>45859</v>
      </c>
      <c r="B6694" s="21" t="s">
        <v>132</v>
      </c>
      <c r="C6694" s="21" t="s">
        <v>140</v>
      </c>
      <c r="D6694" s="29" t="n">
        <v>123.25</v>
      </c>
      <c r="E6694" s="29" t="n">
        <f aca="false">D6694/10</f>
        <v>12.325</v>
      </c>
      <c r="F6694" s="29" t="n">
        <f aca="false">(E6694+Einstellungen!$B$20)*(1+Einstellungen!$B$10)</f>
        <v>36.86739</v>
      </c>
      <c r="G6694" s="21" t="str">
        <f aca="false">IF(F6694&lt;Einstellungen!$B$5,"ja","nein")</f>
        <v>nein</v>
      </c>
      <c r="H6694" s="21" t="s">
        <v>22</v>
      </c>
      <c r="I6694" s="29" t="n">
        <f aca="false">INDEX(Einstellungen!$B$27:$B$50,21)</f>
        <v>1.4</v>
      </c>
      <c r="J6694" s="29" t="n">
        <f aca="false">F6694*I6694</f>
        <v>51.614346</v>
      </c>
    </row>
    <row r="6695" customFormat="false" ht="15" hidden="false" customHeight="false" outlineLevel="0" collapsed="false">
      <c r="A6695" s="28" t="n">
        <v>45859</v>
      </c>
      <c r="B6695" s="21" t="s">
        <v>133</v>
      </c>
      <c r="C6695" s="21" t="s">
        <v>140</v>
      </c>
      <c r="D6695" s="29" t="n">
        <v>120.09</v>
      </c>
      <c r="E6695" s="29" t="n">
        <f aca="false">D6695/10</f>
        <v>12.009</v>
      </c>
      <c r="F6695" s="29" t="n">
        <f aca="false">(E6695+Einstellungen!$B$20)*(1+Einstellungen!$B$10)</f>
        <v>36.49135</v>
      </c>
      <c r="G6695" s="21" t="str">
        <f aca="false">IF(F6695&lt;Einstellungen!$B$5,"ja","nein")</f>
        <v>nein</v>
      </c>
      <c r="H6695" s="21" t="s">
        <v>22</v>
      </c>
      <c r="I6695" s="29" t="n">
        <f aca="false">INDEX(Einstellungen!$B$27:$B$50,22)</f>
        <v>1.25</v>
      </c>
      <c r="J6695" s="29" t="n">
        <f aca="false">F6695*I6695</f>
        <v>45.6141875</v>
      </c>
    </row>
    <row r="6696" customFormat="false" ht="15" hidden="false" customHeight="false" outlineLevel="0" collapsed="false">
      <c r="A6696" s="28" t="n">
        <v>45859</v>
      </c>
      <c r="B6696" s="21" t="s">
        <v>134</v>
      </c>
      <c r="C6696" s="21" t="s">
        <v>140</v>
      </c>
      <c r="D6696" s="29" t="n">
        <v>108.76</v>
      </c>
      <c r="E6696" s="29" t="n">
        <f aca="false">D6696/10</f>
        <v>10.876</v>
      </c>
      <c r="F6696" s="29" t="n">
        <f aca="false">(E6696+Einstellungen!$B$20)*(1+Einstellungen!$B$10)</f>
        <v>35.14308</v>
      </c>
      <c r="G6696" s="21" t="str">
        <f aca="false">IF(F6696&lt;Einstellungen!$B$5,"ja","nein")</f>
        <v>nein</v>
      </c>
      <c r="H6696" s="21" t="s">
        <v>22</v>
      </c>
      <c r="I6696" s="29" t="n">
        <f aca="false">INDEX(Einstellungen!$B$27:$B$50,23)</f>
        <v>1.05</v>
      </c>
      <c r="J6696" s="29" t="n">
        <f aca="false">F6696*I6696</f>
        <v>36.900234</v>
      </c>
    </row>
    <row r="6697" customFormat="false" ht="15" hidden="false" customHeight="false" outlineLevel="0" collapsed="false">
      <c r="A6697" s="28" t="n">
        <v>45859</v>
      </c>
      <c r="B6697" s="21" t="s">
        <v>135</v>
      </c>
      <c r="C6697" s="21" t="s">
        <v>140</v>
      </c>
      <c r="D6697" s="29" t="n">
        <v>100.04</v>
      </c>
      <c r="E6697" s="29" t="n">
        <f aca="false">D6697/10</f>
        <v>10.004</v>
      </c>
      <c r="F6697" s="29" t="n">
        <f aca="false">(E6697+Einstellungen!$B$20)*(1+Einstellungen!$B$10)</f>
        <v>34.1054</v>
      </c>
      <c r="G6697" s="21" t="str">
        <f aca="false">IF(F6697&lt;Einstellungen!$B$5,"ja","nein")</f>
        <v>nein</v>
      </c>
      <c r="H6697" s="21" t="s">
        <v>22</v>
      </c>
      <c r="I6697" s="29" t="n">
        <f aca="false">INDEX(Einstellungen!$B$27:$B$50,24)</f>
        <v>0.8</v>
      </c>
      <c r="J6697" s="29" t="n">
        <f aca="false">F6697*I6697</f>
        <v>27.28432</v>
      </c>
    </row>
    <row r="6698" customFormat="false" ht="15" hidden="false" customHeight="false" outlineLevel="0" collapsed="false">
      <c r="A6698" s="28" t="n">
        <v>45860</v>
      </c>
      <c r="B6698" s="21" t="s">
        <v>111</v>
      </c>
      <c r="C6698" s="21" t="s">
        <v>141</v>
      </c>
      <c r="D6698" s="29" t="n">
        <v>92.79</v>
      </c>
      <c r="E6698" s="29" t="n">
        <f aca="false">D6698/10</f>
        <v>9.279</v>
      </c>
      <c r="F6698" s="29" t="n">
        <f aca="false">(E6698+Einstellungen!$B$20)*(1+Einstellungen!$B$10)</f>
        <v>33.24265</v>
      </c>
      <c r="G6698" s="21" t="str">
        <f aca="false">IF(F6698&lt;Einstellungen!$B$5,"ja","nein")</f>
        <v>nein</v>
      </c>
      <c r="H6698" s="21" t="s">
        <v>22</v>
      </c>
      <c r="I6698" s="29" t="n">
        <f aca="false">INDEX(Einstellungen!$B$27:$B$50,1)</f>
        <v>0.6</v>
      </c>
      <c r="J6698" s="29" t="n">
        <f aca="false">F6698*I6698</f>
        <v>19.94559</v>
      </c>
    </row>
    <row r="6699" customFormat="false" ht="15" hidden="false" customHeight="false" outlineLevel="0" collapsed="false">
      <c r="A6699" s="28" t="n">
        <v>45860</v>
      </c>
      <c r="B6699" s="21" t="s">
        <v>113</v>
      </c>
      <c r="C6699" s="21" t="s">
        <v>141</v>
      </c>
      <c r="D6699" s="29" t="n">
        <v>87.2</v>
      </c>
      <c r="E6699" s="29" t="n">
        <f aca="false">D6699/10</f>
        <v>8.72</v>
      </c>
      <c r="F6699" s="29" t="n">
        <f aca="false">(E6699+Einstellungen!$B$20)*(1+Einstellungen!$B$10)</f>
        <v>32.57744</v>
      </c>
      <c r="G6699" s="21" t="str">
        <f aca="false">IF(F6699&lt;Einstellungen!$B$5,"ja","nein")</f>
        <v>nein</v>
      </c>
      <c r="H6699" s="21" t="s">
        <v>22</v>
      </c>
      <c r="I6699" s="29" t="n">
        <f aca="false">INDEX(Einstellungen!$B$27:$B$50,2)</f>
        <v>0.5</v>
      </c>
      <c r="J6699" s="29" t="n">
        <f aca="false">F6699*I6699</f>
        <v>16.28872</v>
      </c>
    </row>
    <row r="6700" customFormat="false" ht="15" hidden="false" customHeight="false" outlineLevel="0" collapsed="false">
      <c r="A6700" s="28" t="n">
        <v>45860</v>
      </c>
      <c r="B6700" s="21" t="s">
        <v>114</v>
      </c>
      <c r="C6700" s="21" t="s">
        <v>141</v>
      </c>
      <c r="D6700" s="29" t="n">
        <v>85.48</v>
      </c>
      <c r="E6700" s="29" t="n">
        <f aca="false">D6700/10</f>
        <v>8.548</v>
      </c>
      <c r="F6700" s="29" t="n">
        <f aca="false">(E6700+Einstellungen!$B$20)*(1+Einstellungen!$B$10)</f>
        <v>32.37276</v>
      </c>
      <c r="G6700" s="21" t="str">
        <f aca="false">IF(F6700&lt;Einstellungen!$B$5,"ja","nein")</f>
        <v>nein</v>
      </c>
      <c r="H6700" s="21" t="s">
        <v>22</v>
      </c>
      <c r="I6700" s="29" t="n">
        <f aca="false">INDEX(Einstellungen!$B$27:$B$50,3)</f>
        <v>0.45</v>
      </c>
      <c r="J6700" s="29" t="n">
        <f aca="false">F6700*I6700</f>
        <v>14.567742</v>
      </c>
    </row>
    <row r="6701" customFormat="false" ht="15" hidden="false" customHeight="false" outlineLevel="0" collapsed="false">
      <c r="A6701" s="28" t="n">
        <v>45860</v>
      </c>
      <c r="B6701" s="21" t="s">
        <v>115</v>
      </c>
      <c r="C6701" s="21" t="s">
        <v>141</v>
      </c>
      <c r="D6701" s="29" t="n">
        <v>82</v>
      </c>
      <c r="E6701" s="29" t="n">
        <f aca="false">D6701/10</f>
        <v>8.2</v>
      </c>
      <c r="F6701" s="29" t="n">
        <f aca="false">(E6701+Einstellungen!$B$20)*(1+Einstellungen!$B$10)</f>
        <v>31.95864</v>
      </c>
      <c r="G6701" s="21" t="str">
        <f aca="false">IF(F6701&lt;Einstellungen!$B$5,"ja","nein")</f>
        <v>nein</v>
      </c>
      <c r="H6701" s="21" t="s">
        <v>22</v>
      </c>
      <c r="I6701" s="29" t="n">
        <f aca="false">INDEX(Einstellungen!$B$27:$B$50,4)</f>
        <v>0.45</v>
      </c>
      <c r="J6701" s="29" t="n">
        <f aca="false">F6701*I6701</f>
        <v>14.381388</v>
      </c>
    </row>
    <row r="6702" customFormat="false" ht="15" hidden="false" customHeight="false" outlineLevel="0" collapsed="false">
      <c r="A6702" s="28" t="n">
        <v>45860</v>
      </c>
      <c r="B6702" s="21" t="s">
        <v>116</v>
      </c>
      <c r="C6702" s="21" t="s">
        <v>141</v>
      </c>
      <c r="D6702" s="29" t="n">
        <v>81</v>
      </c>
      <c r="E6702" s="29" t="n">
        <f aca="false">D6702/10</f>
        <v>8.1</v>
      </c>
      <c r="F6702" s="29" t="n">
        <f aca="false">(E6702+Einstellungen!$B$20)*(1+Einstellungen!$B$10)</f>
        <v>31.83964</v>
      </c>
      <c r="G6702" s="21" t="str">
        <f aca="false">IF(F6702&lt;Einstellungen!$B$5,"ja","nein")</f>
        <v>nein</v>
      </c>
      <c r="H6702" s="21" t="s">
        <v>22</v>
      </c>
      <c r="I6702" s="29" t="n">
        <f aca="false">INDEX(Einstellungen!$B$27:$B$50,5)</f>
        <v>0.45</v>
      </c>
      <c r="J6702" s="29" t="n">
        <f aca="false">F6702*I6702</f>
        <v>14.327838</v>
      </c>
    </row>
    <row r="6703" customFormat="false" ht="15" hidden="false" customHeight="false" outlineLevel="0" collapsed="false">
      <c r="A6703" s="28" t="n">
        <v>45860</v>
      </c>
      <c r="B6703" s="21" t="s">
        <v>117</v>
      </c>
      <c r="C6703" s="21" t="s">
        <v>141</v>
      </c>
      <c r="D6703" s="29" t="n">
        <v>89.28</v>
      </c>
      <c r="E6703" s="29" t="n">
        <f aca="false">D6703/10</f>
        <v>8.928</v>
      </c>
      <c r="F6703" s="29" t="n">
        <f aca="false">(E6703+Einstellungen!$B$20)*(1+Einstellungen!$B$10)</f>
        <v>32.82496</v>
      </c>
      <c r="G6703" s="21" t="str">
        <f aca="false">IF(F6703&lt;Einstellungen!$B$5,"ja","nein")</f>
        <v>nein</v>
      </c>
      <c r="H6703" s="21" t="s">
        <v>22</v>
      </c>
      <c r="I6703" s="29" t="n">
        <f aca="false">INDEX(Einstellungen!$B$27:$B$50,6)</f>
        <v>0.5</v>
      </c>
      <c r="J6703" s="29" t="n">
        <f aca="false">F6703*I6703</f>
        <v>16.41248</v>
      </c>
    </row>
    <row r="6704" customFormat="false" ht="15" hidden="false" customHeight="false" outlineLevel="0" collapsed="false">
      <c r="A6704" s="28" t="n">
        <v>45860</v>
      </c>
      <c r="B6704" s="21" t="s">
        <v>118</v>
      </c>
      <c r="C6704" s="21" t="s">
        <v>141</v>
      </c>
      <c r="D6704" s="29" t="n">
        <v>108.8</v>
      </c>
      <c r="E6704" s="29" t="n">
        <f aca="false">D6704/10</f>
        <v>10.88</v>
      </c>
      <c r="F6704" s="29" t="n">
        <f aca="false">(E6704+Einstellungen!$B$20)*(1+Einstellungen!$B$10)</f>
        <v>35.14784</v>
      </c>
      <c r="G6704" s="21" t="str">
        <f aca="false">IF(F6704&lt;Einstellungen!$B$5,"ja","nein")</f>
        <v>nein</v>
      </c>
      <c r="H6704" s="21" t="s">
        <v>22</v>
      </c>
      <c r="I6704" s="29" t="n">
        <f aca="false">INDEX(Einstellungen!$B$27:$B$50,7)</f>
        <v>0.7</v>
      </c>
      <c r="J6704" s="29" t="n">
        <f aca="false">F6704*I6704</f>
        <v>24.603488</v>
      </c>
    </row>
    <row r="6705" customFormat="false" ht="15" hidden="false" customHeight="false" outlineLevel="0" collapsed="false">
      <c r="A6705" s="28" t="n">
        <v>45860</v>
      </c>
      <c r="B6705" s="21" t="s">
        <v>119</v>
      </c>
      <c r="C6705" s="21" t="s">
        <v>141</v>
      </c>
      <c r="D6705" s="29" t="n">
        <v>109.28</v>
      </c>
      <c r="E6705" s="29" t="n">
        <f aca="false">D6705/10</f>
        <v>10.928</v>
      </c>
      <c r="F6705" s="29" t="n">
        <f aca="false">(E6705+Einstellungen!$B$20)*(1+Einstellungen!$B$10)</f>
        <v>35.20496</v>
      </c>
      <c r="G6705" s="21" t="str">
        <f aca="false">IF(F6705&lt;Einstellungen!$B$5,"ja","nein")</f>
        <v>nein</v>
      </c>
      <c r="H6705" s="21" t="s">
        <v>22</v>
      </c>
      <c r="I6705" s="29" t="n">
        <f aca="false">INDEX(Einstellungen!$B$27:$B$50,8)</f>
        <v>0.95</v>
      </c>
      <c r="J6705" s="29" t="n">
        <f aca="false">F6705*I6705</f>
        <v>33.444712</v>
      </c>
    </row>
    <row r="6706" customFormat="false" ht="15" hidden="false" customHeight="false" outlineLevel="0" collapsed="false">
      <c r="A6706" s="28" t="n">
        <v>45860</v>
      </c>
      <c r="B6706" s="21" t="s">
        <v>120</v>
      </c>
      <c r="C6706" s="21" t="s">
        <v>141</v>
      </c>
      <c r="D6706" s="29" t="n">
        <v>102.49</v>
      </c>
      <c r="E6706" s="29" t="n">
        <f aca="false">D6706/10</f>
        <v>10.249</v>
      </c>
      <c r="F6706" s="29" t="n">
        <f aca="false">(E6706+Einstellungen!$B$20)*(1+Einstellungen!$B$10)</f>
        <v>34.39695</v>
      </c>
      <c r="G6706" s="21" t="str">
        <f aca="false">IF(F6706&lt;Einstellungen!$B$5,"ja","nein")</f>
        <v>nein</v>
      </c>
      <c r="H6706" s="21" t="s">
        <v>22</v>
      </c>
      <c r="I6706" s="29" t="n">
        <f aca="false">INDEX(Einstellungen!$B$27:$B$50,9)</f>
        <v>1.05</v>
      </c>
      <c r="J6706" s="29" t="n">
        <f aca="false">F6706*I6706</f>
        <v>36.1167975</v>
      </c>
    </row>
    <row r="6707" customFormat="false" ht="15" hidden="false" customHeight="false" outlineLevel="0" collapsed="false">
      <c r="A6707" s="28" t="n">
        <v>45860</v>
      </c>
      <c r="B6707" s="21" t="s">
        <v>121</v>
      </c>
      <c r="C6707" s="21" t="s">
        <v>141</v>
      </c>
      <c r="D6707" s="29" t="n">
        <v>91.29</v>
      </c>
      <c r="E6707" s="29" t="n">
        <f aca="false">D6707/10</f>
        <v>9.129</v>
      </c>
      <c r="F6707" s="29" t="n">
        <f aca="false">(E6707+Einstellungen!$B$20)*(1+Einstellungen!$B$10)</f>
        <v>33.06415</v>
      </c>
      <c r="G6707" s="21" t="str">
        <f aca="false">IF(F6707&lt;Einstellungen!$B$5,"ja","nein")</f>
        <v>nein</v>
      </c>
      <c r="H6707" s="21" t="s">
        <v>22</v>
      </c>
      <c r="I6707" s="29" t="n">
        <f aca="false">INDEX(Einstellungen!$B$27:$B$50,10)</f>
        <v>1.05</v>
      </c>
      <c r="J6707" s="29" t="n">
        <f aca="false">F6707*I6707</f>
        <v>34.7173575</v>
      </c>
    </row>
    <row r="6708" customFormat="false" ht="15" hidden="false" customHeight="false" outlineLevel="0" collapsed="false">
      <c r="A6708" s="28" t="n">
        <v>45860</v>
      </c>
      <c r="B6708" s="21" t="s">
        <v>122</v>
      </c>
      <c r="C6708" s="21" t="s">
        <v>141</v>
      </c>
      <c r="D6708" s="29" t="n">
        <v>81.73</v>
      </c>
      <c r="E6708" s="29" t="n">
        <f aca="false">D6708/10</f>
        <v>8.173</v>
      </c>
      <c r="F6708" s="29" t="n">
        <f aca="false">(E6708+Einstellungen!$B$20)*(1+Einstellungen!$B$10)</f>
        <v>31.92651</v>
      </c>
      <c r="G6708" s="21" t="str">
        <f aca="false">IF(F6708&lt;Einstellungen!$B$5,"ja","nein")</f>
        <v>nein</v>
      </c>
      <c r="H6708" s="21" t="s">
        <v>22</v>
      </c>
      <c r="I6708" s="29" t="n">
        <f aca="false">INDEX(Einstellungen!$B$27:$B$50,11)</f>
        <v>1.05</v>
      </c>
      <c r="J6708" s="29" t="n">
        <f aca="false">F6708*I6708</f>
        <v>33.5228355</v>
      </c>
    </row>
    <row r="6709" customFormat="false" ht="15" hidden="false" customHeight="false" outlineLevel="0" collapsed="false">
      <c r="A6709" s="28" t="n">
        <v>45860</v>
      </c>
      <c r="B6709" s="21" t="s">
        <v>123</v>
      </c>
      <c r="C6709" s="21" t="s">
        <v>141</v>
      </c>
      <c r="D6709" s="29" t="n">
        <v>68.41</v>
      </c>
      <c r="E6709" s="29" t="n">
        <f aca="false">D6709/10</f>
        <v>6.841</v>
      </c>
      <c r="F6709" s="29" t="n">
        <f aca="false">(E6709+Einstellungen!$B$20)*(1+Einstellungen!$B$10)</f>
        <v>30.34143</v>
      </c>
      <c r="G6709" s="21" t="str">
        <f aca="false">IF(F6709&lt;Einstellungen!$B$5,"ja","nein")</f>
        <v>nein</v>
      </c>
      <c r="H6709" s="21" t="s">
        <v>22</v>
      </c>
      <c r="I6709" s="29" t="n">
        <f aca="false">INDEX(Einstellungen!$B$27:$B$50,12)</f>
        <v>1.1</v>
      </c>
      <c r="J6709" s="29" t="n">
        <f aca="false">F6709*I6709</f>
        <v>33.375573</v>
      </c>
    </row>
    <row r="6710" customFormat="false" ht="15" hidden="false" customHeight="false" outlineLevel="0" collapsed="false">
      <c r="A6710" s="28" t="n">
        <v>45860</v>
      </c>
      <c r="B6710" s="21" t="s">
        <v>124</v>
      </c>
      <c r="C6710" s="21" t="s">
        <v>141</v>
      </c>
      <c r="D6710" s="29" t="n">
        <v>39.63</v>
      </c>
      <c r="E6710" s="29" t="n">
        <f aca="false">D6710/10</f>
        <v>3.963</v>
      </c>
      <c r="F6710" s="29" t="n">
        <f aca="false">(E6710+Einstellungen!$B$20)*(1+Einstellungen!$B$10)</f>
        <v>26.91661</v>
      </c>
      <c r="G6710" s="21" t="str">
        <f aca="false">IF(F6710&lt;Einstellungen!$B$5,"ja","nein")</f>
        <v>ja</v>
      </c>
      <c r="H6710" s="21" t="s">
        <v>22</v>
      </c>
      <c r="I6710" s="29" t="n">
        <f aca="false">INDEX(Einstellungen!$B$27:$B$50,13)</f>
        <v>1.2</v>
      </c>
      <c r="J6710" s="29" t="n">
        <f aca="false">F6710*I6710</f>
        <v>32.299932</v>
      </c>
    </row>
    <row r="6711" customFormat="false" ht="15" hidden="false" customHeight="false" outlineLevel="0" collapsed="false">
      <c r="A6711" s="28" t="n">
        <v>45860</v>
      </c>
      <c r="B6711" s="21" t="s">
        <v>125</v>
      </c>
      <c r="C6711" s="21" t="s">
        <v>141</v>
      </c>
      <c r="D6711" s="29" t="n">
        <v>10</v>
      </c>
      <c r="E6711" s="29" t="n">
        <f aca="false">D6711/10</f>
        <v>1</v>
      </c>
      <c r="F6711" s="29" t="n">
        <f aca="false">(E6711+Einstellungen!$B$20)*(1+Einstellungen!$B$10)</f>
        <v>23.39064</v>
      </c>
      <c r="G6711" s="21" t="str">
        <f aca="false">IF(F6711&lt;Einstellungen!$B$5,"ja","nein")</f>
        <v>ja</v>
      </c>
      <c r="H6711" s="21" t="s">
        <v>22</v>
      </c>
      <c r="I6711" s="29" t="n">
        <f aca="false">INDEX(Einstellungen!$B$27:$B$50,14)</f>
        <v>1.15</v>
      </c>
      <c r="J6711" s="29" t="n">
        <f aca="false">F6711*I6711</f>
        <v>26.899236</v>
      </c>
    </row>
    <row r="6712" customFormat="false" ht="15" hidden="false" customHeight="false" outlineLevel="0" collapsed="false">
      <c r="A6712" s="28" t="n">
        <v>45860</v>
      </c>
      <c r="B6712" s="21" t="s">
        <v>126</v>
      </c>
      <c r="C6712" s="21" t="s">
        <v>141</v>
      </c>
      <c r="D6712" s="29" t="n">
        <v>0.17</v>
      </c>
      <c r="E6712" s="29" t="n">
        <f aca="false">D6712/10</f>
        <v>0.017</v>
      </c>
      <c r="F6712" s="29" t="n">
        <f aca="false">(E6712+Einstellungen!$B$20)*(1+Einstellungen!$B$10)</f>
        <v>22.22087</v>
      </c>
      <c r="G6712" s="21" t="str">
        <f aca="false">IF(F6712&lt;Einstellungen!$B$5,"ja","nein")</f>
        <v>ja</v>
      </c>
      <c r="H6712" s="21" t="s">
        <v>22</v>
      </c>
      <c r="I6712" s="29" t="n">
        <f aca="false">INDEX(Einstellungen!$B$27:$B$50,15)</f>
        <v>1</v>
      </c>
      <c r="J6712" s="29" t="n">
        <f aca="false">F6712*I6712</f>
        <v>22.22087</v>
      </c>
    </row>
    <row r="6713" customFormat="false" ht="15" hidden="false" customHeight="false" outlineLevel="0" collapsed="false">
      <c r="A6713" s="28" t="n">
        <v>45860</v>
      </c>
      <c r="B6713" s="21" t="s">
        <v>127</v>
      </c>
      <c r="C6713" s="21" t="s">
        <v>141</v>
      </c>
      <c r="D6713" s="29" t="n">
        <v>4.16</v>
      </c>
      <c r="E6713" s="29" t="n">
        <f aca="false">D6713/10</f>
        <v>0.416</v>
      </c>
      <c r="F6713" s="29" t="n">
        <f aca="false">(E6713+Einstellungen!$B$20)*(1+Einstellungen!$B$10)</f>
        <v>22.69568</v>
      </c>
      <c r="G6713" s="21" t="str">
        <f aca="false">IF(F6713&lt;Einstellungen!$B$5,"ja","nein")</f>
        <v>ja</v>
      </c>
      <c r="H6713" s="21" t="s">
        <v>22</v>
      </c>
      <c r="I6713" s="29" t="n">
        <f aca="false">INDEX(Einstellungen!$B$27:$B$50,16)</f>
        <v>0.95</v>
      </c>
      <c r="J6713" s="29" t="n">
        <f aca="false">F6713*I6713</f>
        <v>21.560896</v>
      </c>
    </row>
    <row r="6714" customFormat="false" ht="15" hidden="false" customHeight="false" outlineLevel="0" collapsed="false">
      <c r="A6714" s="28" t="n">
        <v>45860</v>
      </c>
      <c r="B6714" s="21" t="s">
        <v>128</v>
      </c>
      <c r="C6714" s="21" t="s">
        <v>141</v>
      </c>
      <c r="D6714" s="29" t="n">
        <v>36.9</v>
      </c>
      <c r="E6714" s="29" t="n">
        <f aca="false">D6714/10</f>
        <v>3.69</v>
      </c>
      <c r="F6714" s="29" t="n">
        <f aca="false">(E6714+Einstellungen!$B$20)*(1+Einstellungen!$B$10)</f>
        <v>26.59174</v>
      </c>
      <c r="G6714" s="21" t="str">
        <f aca="false">IF(F6714&lt;Einstellungen!$B$5,"ja","nein")</f>
        <v>ja</v>
      </c>
      <c r="H6714" s="21" t="s">
        <v>22</v>
      </c>
      <c r="I6714" s="29" t="n">
        <f aca="false">INDEX(Einstellungen!$B$27:$B$50,17)</f>
        <v>0.95</v>
      </c>
      <c r="J6714" s="29" t="n">
        <f aca="false">F6714*I6714</f>
        <v>25.262153</v>
      </c>
    </row>
    <row r="6715" customFormat="false" ht="15" hidden="false" customHeight="false" outlineLevel="0" collapsed="false">
      <c r="A6715" s="28" t="n">
        <v>45860</v>
      </c>
      <c r="B6715" s="21" t="s">
        <v>129</v>
      </c>
      <c r="C6715" s="21" t="s">
        <v>141</v>
      </c>
      <c r="D6715" s="29" t="n">
        <v>75.79</v>
      </c>
      <c r="E6715" s="29" t="n">
        <f aca="false">D6715/10</f>
        <v>7.579</v>
      </c>
      <c r="F6715" s="29" t="n">
        <f aca="false">(E6715+Einstellungen!$B$20)*(1+Einstellungen!$B$10)</f>
        <v>31.21965</v>
      </c>
      <c r="G6715" s="21" t="str">
        <f aca="false">IF(F6715&lt;Einstellungen!$B$5,"ja","nein")</f>
        <v>nein</v>
      </c>
      <c r="H6715" s="21" t="s">
        <v>22</v>
      </c>
      <c r="I6715" s="29" t="n">
        <f aca="false">INDEX(Einstellungen!$B$27:$B$50,18)</f>
        <v>1.1</v>
      </c>
      <c r="J6715" s="29" t="n">
        <f aca="false">F6715*I6715</f>
        <v>34.341615</v>
      </c>
    </row>
    <row r="6716" customFormat="false" ht="15" hidden="false" customHeight="false" outlineLevel="0" collapsed="false">
      <c r="A6716" s="28" t="n">
        <v>45860</v>
      </c>
      <c r="B6716" s="21" t="s">
        <v>130</v>
      </c>
      <c r="C6716" s="21" t="s">
        <v>141</v>
      </c>
      <c r="D6716" s="29" t="n">
        <v>88.98</v>
      </c>
      <c r="E6716" s="29" t="n">
        <f aca="false">D6716/10</f>
        <v>8.898</v>
      </c>
      <c r="F6716" s="29" t="n">
        <f aca="false">(E6716+Einstellungen!$B$20)*(1+Einstellungen!$B$10)</f>
        <v>32.78926</v>
      </c>
      <c r="G6716" s="21" t="str">
        <f aca="false">IF(F6716&lt;Einstellungen!$B$5,"ja","nein")</f>
        <v>nein</v>
      </c>
      <c r="H6716" s="21" t="s">
        <v>22</v>
      </c>
      <c r="I6716" s="29" t="n">
        <f aca="false">INDEX(Einstellungen!$B$27:$B$50,19)</f>
        <v>1.35</v>
      </c>
      <c r="J6716" s="29" t="n">
        <f aca="false">F6716*I6716</f>
        <v>44.265501</v>
      </c>
    </row>
    <row r="6717" customFormat="false" ht="15" hidden="false" customHeight="false" outlineLevel="0" collapsed="false">
      <c r="A6717" s="28" t="n">
        <v>45860</v>
      </c>
      <c r="B6717" s="21" t="s">
        <v>131</v>
      </c>
      <c r="C6717" s="21" t="s">
        <v>141</v>
      </c>
      <c r="D6717" s="29" t="n">
        <v>108.57</v>
      </c>
      <c r="E6717" s="29" t="n">
        <f aca="false">D6717/10</f>
        <v>10.857</v>
      </c>
      <c r="F6717" s="29" t="n">
        <f aca="false">(E6717+Einstellungen!$B$20)*(1+Einstellungen!$B$10)</f>
        <v>35.12047</v>
      </c>
      <c r="G6717" s="21" t="str">
        <f aca="false">IF(F6717&lt;Einstellungen!$B$5,"ja","nein")</f>
        <v>nein</v>
      </c>
      <c r="H6717" s="21" t="s">
        <v>22</v>
      </c>
      <c r="I6717" s="29" t="n">
        <f aca="false">INDEX(Einstellungen!$B$27:$B$50,20)</f>
        <v>1.45</v>
      </c>
      <c r="J6717" s="29" t="n">
        <f aca="false">F6717*I6717</f>
        <v>50.9246815</v>
      </c>
    </row>
    <row r="6718" customFormat="false" ht="15" hidden="false" customHeight="false" outlineLevel="0" collapsed="false">
      <c r="A6718" s="28" t="n">
        <v>45860</v>
      </c>
      <c r="B6718" s="21" t="s">
        <v>132</v>
      </c>
      <c r="C6718" s="21" t="s">
        <v>141</v>
      </c>
      <c r="D6718" s="29" t="n">
        <v>112.56</v>
      </c>
      <c r="E6718" s="29" t="n">
        <f aca="false">D6718/10</f>
        <v>11.256</v>
      </c>
      <c r="F6718" s="29" t="n">
        <f aca="false">(E6718+Einstellungen!$B$20)*(1+Einstellungen!$B$10)</f>
        <v>35.59528</v>
      </c>
      <c r="G6718" s="21" t="str">
        <f aca="false">IF(F6718&lt;Einstellungen!$B$5,"ja","nein")</f>
        <v>nein</v>
      </c>
      <c r="H6718" s="21" t="s">
        <v>22</v>
      </c>
      <c r="I6718" s="29" t="n">
        <f aca="false">INDEX(Einstellungen!$B$27:$B$50,21)</f>
        <v>1.4</v>
      </c>
      <c r="J6718" s="29" t="n">
        <f aca="false">F6718*I6718</f>
        <v>49.833392</v>
      </c>
    </row>
    <row r="6719" customFormat="false" ht="15" hidden="false" customHeight="false" outlineLevel="0" collapsed="false">
      <c r="A6719" s="28" t="n">
        <v>45860</v>
      </c>
      <c r="B6719" s="21" t="s">
        <v>133</v>
      </c>
      <c r="C6719" s="21" t="s">
        <v>141</v>
      </c>
      <c r="D6719" s="29" t="n">
        <v>113.22</v>
      </c>
      <c r="E6719" s="29" t="n">
        <f aca="false">D6719/10</f>
        <v>11.322</v>
      </c>
      <c r="F6719" s="29" t="n">
        <f aca="false">(E6719+Einstellungen!$B$20)*(1+Einstellungen!$B$10)</f>
        <v>35.67382</v>
      </c>
      <c r="G6719" s="21" t="str">
        <f aca="false">IF(F6719&lt;Einstellungen!$B$5,"ja","nein")</f>
        <v>nein</v>
      </c>
      <c r="H6719" s="21" t="s">
        <v>22</v>
      </c>
      <c r="I6719" s="29" t="n">
        <f aca="false">INDEX(Einstellungen!$B$27:$B$50,22)</f>
        <v>1.25</v>
      </c>
      <c r="J6719" s="29" t="n">
        <f aca="false">F6719*I6719</f>
        <v>44.592275</v>
      </c>
    </row>
    <row r="6720" customFormat="false" ht="15" hidden="false" customHeight="false" outlineLevel="0" collapsed="false">
      <c r="A6720" s="28" t="n">
        <v>45860</v>
      </c>
      <c r="B6720" s="21" t="s">
        <v>134</v>
      </c>
      <c r="C6720" s="21" t="s">
        <v>141</v>
      </c>
      <c r="D6720" s="29" t="n">
        <v>108.48</v>
      </c>
      <c r="E6720" s="29" t="n">
        <f aca="false">D6720/10</f>
        <v>10.848</v>
      </c>
      <c r="F6720" s="29" t="n">
        <f aca="false">(E6720+Einstellungen!$B$20)*(1+Einstellungen!$B$10)</f>
        <v>35.10976</v>
      </c>
      <c r="G6720" s="21" t="str">
        <f aca="false">IF(F6720&lt;Einstellungen!$B$5,"ja","nein")</f>
        <v>nein</v>
      </c>
      <c r="H6720" s="21" t="s">
        <v>22</v>
      </c>
      <c r="I6720" s="29" t="n">
        <f aca="false">INDEX(Einstellungen!$B$27:$B$50,23)</f>
        <v>1.05</v>
      </c>
      <c r="J6720" s="29" t="n">
        <f aca="false">F6720*I6720</f>
        <v>36.865248</v>
      </c>
    </row>
    <row r="6721" customFormat="false" ht="15" hidden="false" customHeight="false" outlineLevel="0" collapsed="false">
      <c r="A6721" s="28" t="n">
        <v>45860</v>
      </c>
      <c r="B6721" s="21" t="s">
        <v>135</v>
      </c>
      <c r="C6721" s="21" t="s">
        <v>141</v>
      </c>
      <c r="D6721" s="29" t="n">
        <v>102.93</v>
      </c>
      <c r="E6721" s="29" t="n">
        <f aca="false">D6721/10</f>
        <v>10.293</v>
      </c>
      <c r="F6721" s="29" t="n">
        <f aca="false">(E6721+Einstellungen!$B$20)*(1+Einstellungen!$B$10)</f>
        <v>34.44931</v>
      </c>
      <c r="G6721" s="21" t="str">
        <f aca="false">IF(F6721&lt;Einstellungen!$B$5,"ja","nein")</f>
        <v>nein</v>
      </c>
      <c r="H6721" s="21" t="s">
        <v>22</v>
      </c>
      <c r="I6721" s="29" t="n">
        <f aca="false">INDEX(Einstellungen!$B$27:$B$50,24)</f>
        <v>0.8</v>
      </c>
      <c r="J6721" s="29" t="n">
        <f aca="false">F6721*I6721</f>
        <v>27.559448</v>
      </c>
    </row>
    <row r="6722" customFormat="false" ht="15" hidden="false" customHeight="false" outlineLevel="0" collapsed="false">
      <c r="A6722" s="28" t="n">
        <v>45861</v>
      </c>
      <c r="B6722" s="21" t="s">
        <v>111</v>
      </c>
      <c r="C6722" s="21" t="s">
        <v>112</v>
      </c>
      <c r="D6722" s="29" t="n">
        <v>87.65</v>
      </c>
      <c r="E6722" s="29" t="n">
        <f aca="false">D6722/10</f>
        <v>8.765</v>
      </c>
      <c r="F6722" s="29" t="n">
        <f aca="false">(E6722+Einstellungen!$B$20)*(1+Einstellungen!$B$10)</f>
        <v>32.63099</v>
      </c>
      <c r="G6722" s="21" t="str">
        <f aca="false">IF(F6722&lt;Einstellungen!$B$5,"ja","nein")</f>
        <v>nein</v>
      </c>
      <c r="H6722" s="21" t="s">
        <v>22</v>
      </c>
      <c r="I6722" s="29" t="n">
        <f aca="false">INDEX(Einstellungen!$B$27:$B$50,1)</f>
        <v>0.6</v>
      </c>
      <c r="J6722" s="29" t="n">
        <f aca="false">F6722*I6722</f>
        <v>19.578594</v>
      </c>
    </row>
    <row r="6723" customFormat="false" ht="15" hidden="false" customHeight="false" outlineLevel="0" collapsed="false">
      <c r="A6723" s="28" t="n">
        <v>45861</v>
      </c>
      <c r="B6723" s="21" t="s">
        <v>113</v>
      </c>
      <c r="C6723" s="21" t="s">
        <v>112</v>
      </c>
      <c r="D6723" s="29" t="n">
        <v>79.47</v>
      </c>
      <c r="E6723" s="29" t="n">
        <f aca="false">D6723/10</f>
        <v>7.947</v>
      </c>
      <c r="F6723" s="29" t="n">
        <f aca="false">(E6723+Einstellungen!$B$20)*(1+Einstellungen!$B$10)</f>
        <v>31.65757</v>
      </c>
      <c r="G6723" s="21" t="str">
        <f aca="false">IF(F6723&lt;Einstellungen!$B$5,"ja","nein")</f>
        <v>nein</v>
      </c>
      <c r="H6723" s="21" t="s">
        <v>22</v>
      </c>
      <c r="I6723" s="29" t="n">
        <f aca="false">INDEX(Einstellungen!$B$27:$B$50,2)</f>
        <v>0.5</v>
      </c>
      <c r="J6723" s="29" t="n">
        <f aca="false">F6723*I6723</f>
        <v>15.828785</v>
      </c>
    </row>
    <row r="6724" customFormat="false" ht="15" hidden="false" customHeight="false" outlineLevel="0" collapsed="false">
      <c r="A6724" s="28" t="n">
        <v>45861</v>
      </c>
      <c r="B6724" s="21" t="s">
        <v>114</v>
      </c>
      <c r="C6724" s="21" t="s">
        <v>112</v>
      </c>
      <c r="D6724" s="29" t="n">
        <v>78.5</v>
      </c>
      <c r="E6724" s="29" t="n">
        <f aca="false">D6724/10</f>
        <v>7.85</v>
      </c>
      <c r="F6724" s="29" t="n">
        <f aca="false">(E6724+Einstellungen!$B$20)*(1+Einstellungen!$B$10)</f>
        <v>31.54214</v>
      </c>
      <c r="G6724" s="21" t="str">
        <f aca="false">IF(F6724&lt;Einstellungen!$B$5,"ja","nein")</f>
        <v>nein</v>
      </c>
      <c r="H6724" s="21" t="s">
        <v>22</v>
      </c>
      <c r="I6724" s="29" t="n">
        <f aca="false">INDEX(Einstellungen!$B$27:$B$50,3)</f>
        <v>0.45</v>
      </c>
      <c r="J6724" s="29" t="n">
        <f aca="false">F6724*I6724</f>
        <v>14.193963</v>
      </c>
    </row>
    <row r="6725" customFormat="false" ht="15" hidden="false" customHeight="false" outlineLevel="0" collapsed="false">
      <c r="A6725" s="28" t="n">
        <v>45861</v>
      </c>
      <c r="B6725" s="21" t="s">
        <v>115</v>
      </c>
      <c r="C6725" s="21" t="s">
        <v>112</v>
      </c>
      <c r="D6725" s="29" t="n">
        <v>76.04</v>
      </c>
      <c r="E6725" s="29" t="n">
        <f aca="false">D6725/10</f>
        <v>7.604</v>
      </c>
      <c r="F6725" s="29" t="n">
        <f aca="false">(E6725+Einstellungen!$B$20)*(1+Einstellungen!$B$10)</f>
        <v>31.2494</v>
      </c>
      <c r="G6725" s="21" t="str">
        <f aca="false">IF(F6725&lt;Einstellungen!$B$5,"ja","nein")</f>
        <v>nein</v>
      </c>
      <c r="H6725" s="21" t="s">
        <v>22</v>
      </c>
      <c r="I6725" s="29" t="n">
        <f aca="false">INDEX(Einstellungen!$B$27:$B$50,4)</f>
        <v>0.45</v>
      </c>
      <c r="J6725" s="29" t="n">
        <f aca="false">F6725*I6725</f>
        <v>14.06223</v>
      </c>
    </row>
    <row r="6726" customFormat="false" ht="15" hidden="false" customHeight="false" outlineLevel="0" collapsed="false">
      <c r="A6726" s="28" t="n">
        <v>45861</v>
      </c>
      <c r="B6726" s="21" t="s">
        <v>116</v>
      </c>
      <c r="C6726" s="21" t="s">
        <v>112</v>
      </c>
      <c r="D6726" s="29" t="n">
        <v>77.69</v>
      </c>
      <c r="E6726" s="29" t="n">
        <f aca="false">D6726/10</f>
        <v>7.769</v>
      </c>
      <c r="F6726" s="29" t="n">
        <f aca="false">(E6726+Einstellungen!$B$20)*(1+Einstellungen!$B$10)</f>
        <v>31.44575</v>
      </c>
      <c r="G6726" s="21" t="str">
        <f aca="false">IF(F6726&lt;Einstellungen!$B$5,"ja","nein")</f>
        <v>nein</v>
      </c>
      <c r="H6726" s="21" t="s">
        <v>22</v>
      </c>
      <c r="I6726" s="29" t="n">
        <f aca="false">INDEX(Einstellungen!$B$27:$B$50,5)</f>
        <v>0.45</v>
      </c>
      <c r="J6726" s="29" t="n">
        <f aca="false">F6726*I6726</f>
        <v>14.1505875</v>
      </c>
    </row>
    <row r="6727" customFormat="false" ht="15" hidden="false" customHeight="false" outlineLevel="0" collapsed="false">
      <c r="A6727" s="28" t="n">
        <v>45861</v>
      </c>
      <c r="B6727" s="21" t="s">
        <v>117</v>
      </c>
      <c r="C6727" s="21" t="s">
        <v>112</v>
      </c>
      <c r="D6727" s="29" t="n">
        <v>80.64</v>
      </c>
      <c r="E6727" s="29" t="n">
        <f aca="false">D6727/10</f>
        <v>8.064</v>
      </c>
      <c r="F6727" s="29" t="n">
        <f aca="false">(E6727+Einstellungen!$B$20)*(1+Einstellungen!$B$10)</f>
        <v>31.7968</v>
      </c>
      <c r="G6727" s="21" t="str">
        <f aca="false">IF(F6727&lt;Einstellungen!$B$5,"ja","nein")</f>
        <v>nein</v>
      </c>
      <c r="H6727" s="21" t="s">
        <v>22</v>
      </c>
      <c r="I6727" s="29" t="n">
        <f aca="false">INDEX(Einstellungen!$B$27:$B$50,6)</f>
        <v>0.5</v>
      </c>
      <c r="J6727" s="29" t="n">
        <f aca="false">F6727*I6727</f>
        <v>15.8984</v>
      </c>
    </row>
    <row r="6728" customFormat="false" ht="15" hidden="false" customHeight="false" outlineLevel="0" collapsed="false">
      <c r="A6728" s="28" t="n">
        <v>45861</v>
      </c>
      <c r="B6728" s="21" t="s">
        <v>118</v>
      </c>
      <c r="C6728" s="21" t="s">
        <v>112</v>
      </c>
      <c r="D6728" s="29" t="n">
        <v>91.35</v>
      </c>
      <c r="E6728" s="29" t="n">
        <f aca="false">D6728/10</f>
        <v>9.135</v>
      </c>
      <c r="F6728" s="29" t="n">
        <f aca="false">(E6728+Einstellungen!$B$20)*(1+Einstellungen!$B$10)</f>
        <v>33.07129</v>
      </c>
      <c r="G6728" s="21" t="str">
        <f aca="false">IF(F6728&lt;Einstellungen!$B$5,"ja","nein")</f>
        <v>nein</v>
      </c>
      <c r="H6728" s="21" t="s">
        <v>22</v>
      </c>
      <c r="I6728" s="29" t="n">
        <f aca="false">INDEX(Einstellungen!$B$27:$B$50,7)</f>
        <v>0.7</v>
      </c>
      <c r="J6728" s="29" t="n">
        <f aca="false">F6728*I6728</f>
        <v>23.149903</v>
      </c>
    </row>
    <row r="6729" customFormat="false" ht="15" hidden="false" customHeight="false" outlineLevel="0" collapsed="false">
      <c r="A6729" s="28" t="n">
        <v>45861</v>
      </c>
      <c r="B6729" s="21" t="s">
        <v>119</v>
      </c>
      <c r="C6729" s="21" t="s">
        <v>112</v>
      </c>
      <c r="D6729" s="29" t="n">
        <v>99.87</v>
      </c>
      <c r="E6729" s="29" t="n">
        <f aca="false">D6729/10</f>
        <v>9.987</v>
      </c>
      <c r="F6729" s="29" t="n">
        <f aca="false">(E6729+Einstellungen!$B$20)*(1+Einstellungen!$B$10)</f>
        <v>34.08517</v>
      </c>
      <c r="G6729" s="21" t="str">
        <f aca="false">IF(F6729&lt;Einstellungen!$B$5,"ja","nein")</f>
        <v>nein</v>
      </c>
      <c r="H6729" s="21" t="s">
        <v>22</v>
      </c>
      <c r="I6729" s="29" t="n">
        <f aca="false">INDEX(Einstellungen!$B$27:$B$50,8)</f>
        <v>0.95</v>
      </c>
      <c r="J6729" s="29" t="n">
        <f aca="false">F6729*I6729</f>
        <v>32.3809115</v>
      </c>
    </row>
    <row r="6730" customFormat="false" ht="15" hidden="false" customHeight="false" outlineLevel="0" collapsed="false">
      <c r="A6730" s="28" t="n">
        <v>45861</v>
      </c>
      <c r="B6730" s="21" t="s">
        <v>120</v>
      </c>
      <c r="C6730" s="21" t="s">
        <v>112</v>
      </c>
      <c r="D6730" s="29" t="n">
        <v>96.5</v>
      </c>
      <c r="E6730" s="29" t="n">
        <f aca="false">D6730/10</f>
        <v>9.65</v>
      </c>
      <c r="F6730" s="29" t="n">
        <f aca="false">(E6730+Einstellungen!$B$20)*(1+Einstellungen!$B$10)</f>
        <v>33.68414</v>
      </c>
      <c r="G6730" s="21" t="str">
        <f aca="false">IF(F6730&lt;Einstellungen!$B$5,"ja","nein")</f>
        <v>nein</v>
      </c>
      <c r="H6730" s="21" t="s">
        <v>22</v>
      </c>
      <c r="I6730" s="29" t="n">
        <f aca="false">INDEX(Einstellungen!$B$27:$B$50,9)</f>
        <v>1.05</v>
      </c>
      <c r="J6730" s="29" t="n">
        <f aca="false">F6730*I6730</f>
        <v>35.368347</v>
      </c>
    </row>
    <row r="6731" customFormat="false" ht="15" hidden="false" customHeight="false" outlineLevel="0" collapsed="false">
      <c r="A6731" s="28" t="n">
        <v>45861</v>
      </c>
      <c r="B6731" s="21" t="s">
        <v>121</v>
      </c>
      <c r="C6731" s="21" t="s">
        <v>112</v>
      </c>
      <c r="D6731" s="29" t="n">
        <v>81.69</v>
      </c>
      <c r="E6731" s="29" t="n">
        <f aca="false">D6731/10</f>
        <v>8.169</v>
      </c>
      <c r="F6731" s="29" t="n">
        <f aca="false">(E6731+Einstellungen!$B$20)*(1+Einstellungen!$B$10)</f>
        <v>31.92175</v>
      </c>
      <c r="G6731" s="21" t="str">
        <f aca="false">IF(F6731&lt;Einstellungen!$B$5,"ja","nein")</f>
        <v>nein</v>
      </c>
      <c r="H6731" s="21" t="s">
        <v>22</v>
      </c>
      <c r="I6731" s="29" t="n">
        <f aca="false">INDEX(Einstellungen!$B$27:$B$50,10)</f>
        <v>1.05</v>
      </c>
      <c r="J6731" s="29" t="n">
        <f aca="false">F6731*I6731</f>
        <v>33.5178375</v>
      </c>
    </row>
    <row r="6732" customFormat="false" ht="15" hidden="false" customHeight="false" outlineLevel="0" collapsed="false">
      <c r="A6732" s="28" t="n">
        <v>45861</v>
      </c>
      <c r="B6732" s="21" t="s">
        <v>122</v>
      </c>
      <c r="C6732" s="21" t="s">
        <v>112</v>
      </c>
      <c r="D6732" s="29" t="n">
        <v>67.3</v>
      </c>
      <c r="E6732" s="29" t="n">
        <f aca="false">D6732/10</f>
        <v>6.73</v>
      </c>
      <c r="F6732" s="29" t="n">
        <f aca="false">(E6732+Einstellungen!$B$20)*(1+Einstellungen!$B$10)</f>
        <v>30.20934</v>
      </c>
      <c r="G6732" s="21" t="str">
        <f aca="false">IF(F6732&lt;Einstellungen!$B$5,"ja","nein")</f>
        <v>nein</v>
      </c>
      <c r="H6732" s="21" t="s">
        <v>22</v>
      </c>
      <c r="I6732" s="29" t="n">
        <f aca="false">INDEX(Einstellungen!$B$27:$B$50,11)</f>
        <v>1.05</v>
      </c>
      <c r="J6732" s="29" t="n">
        <f aca="false">F6732*I6732</f>
        <v>31.719807</v>
      </c>
    </row>
    <row r="6733" customFormat="false" ht="15" hidden="false" customHeight="false" outlineLevel="0" collapsed="false">
      <c r="A6733" s="28" t="n">
        <v>45861</v>
      </c>
      <c r="B6733" s="21" t="s">
        <v>123</v>
      </c>
      <c r="C6733" s="21" t="s">
        <v>112</v>
      </c>
      <c r="D6733" s="29" t="n">
        <v>53.5</v>
      </c>
      <c r="E6733" s="29" t="n">
        <f aca="false">D6733/10</f>
        <v>5.35</v>
      </c>
      <c r="F6733" s="29" t="n">
        <f aca="false">(E6733+Einstellungen!$B$20)*(1+Einstellungen!$B$10)</f>
        <v>28.56714</v>
      </c>
      <c r="G6733" s="21" t="str">
        <f aca="false">IF(F6733&lt;Einstellungen!$B$5,"ja","nein")</f>
        <v>ja</v>
      </c>
      <c r="H6733" s="21" t="s">
        <v>22</v>
      </c>
      <c r="I6733" s="29" t="n">
        <f aca="false">INDEX(Einstellungen!$B$27:$B$50,12)</f>
        <v>1.1</v>
      </c>
      <c r="J6733" s="29" t="n">
        <f aca="false">F6733*I6733</f>
        <v>31.423854</v>
      </c>
    </row>
    <row r="6734" customFormat="false" ht="15" hidden="false" customHeight="false" outlineLevel="0" collapsed="false">
      <c r="A6734" s="28" t="n">
        <v>45861</v>
      </c>
      <c r="B6734" s="21" t="s">
        <v>124</v>
      </c>
      <c r="C6734" s="21" t="s">
        <v>112</v>
      </c>
      <c r="D6734" s="29" t="n">
        <v>33.72</v>
      </c>
      <c r="E6734" s="29" t="n">
        <f aca="false">D6734/10</f>
        <v>3.372</v>
      </c>
      <c r="F6734" s="29" t="n">
        <f aca="false">(E6734+Einstellungen!$B$20)*(1+Einstellungen!$B$10)</f>
        <v>26.21332</v>
      </c>
      <c r="G6734" s="21" t="str">
        <f aca="false">IF(F6734&lt;Einstellungen!$B$5,"ja","nein")</f>
        <v>ja</v>
      </c>
      <c r="H6734" s="21" t="s">
        <v>22</v>
      </c>
      <c r="I6734" s="29" t="n">
        <f aca="false">INDEX(Einstellungen!$B$27:$B$50,13)</f>
        <v>1.2</v>
      </c>
      <c r="J6734" s="29" t="n">
        <f aca="false">F6734*I6734</f>
        <v>31.455984</v>
      </c>
    </row>
    <row r="6735" customFormat="false" ht="15" hidden="false" customHeight="false" outlineLevel="0" collapsed="false">
      <c r="A6735" s="28" t="n">
        <v>45861</v>
      </c>
      <c r="B6735" s="21" t="s">
        <v>125</v>
      </c>
      <c r="C6735" s="21" t="s">
        <v>112</v>
      </c>
      <c r="D6735" s="29" t="n">
        <v>23.73</v>
      </c>
      <c r="E6735" s="29" t="n">
        <f aca="false">D6735/10</f>
        <v>2.373</v>
      </c>
      <c r="F6735" s="29" t="n">
        <f aca="false">(E6735+Einstellungen!$B$20)*(1+Einstellungen!$B$10)</f>
        <v>25.02451</v>
      </c>
      <c r="G6735" s="21" t="str">
        <f aca="false">IF(F6735&lt;Einstellungen!$B$5,"ja","nein")</f>
        <v>ja</v>
      </c>
      <c r="H6735" s="21" t="s">
        <v>22</v>
      </c>
      <c r="I6735" s="29" t="n">
        <f aca="false">INDEX(Einstellungen!$B$27:$B$50,14)</f>
        <v>1.15</v>
      </c>
      <c r="J6735" s="29" t="n">
        <f aca="false">F6735*I6735</f>
        <v>28.7781865</v>
      </c>
    </row>
    <row r="6736" customFormat="false" ht="15" hidden="false" customHeight="false" outlineLevel="0" collapsed="false">
      <c r="A6736" s="28" t="n">
        <v>45861</v>
      </c>
      <c r="B6736" s="21" t="s">
        <v>126</v>
      </c>
      <c r="C6736" s="21" t="s">
        <v>112</v>
      </c>
      <c r="D6736" s="29" t="n">
        <v>26.82</v>
      </c>
      <c r="E6736" s="29" t="n">
        <f aca="false">D6736/10</f>
        <v>2.682</v>
      </c>
      <c r="F6736" s="29" t="n">
        <f aca="false">(E6736+Einstellungen!$B$20)*(1+Einstellungen!$B$10)</f>
        <v>25.39222</v>
      </c>
      <c r="G6736" s="21" t="str">
        <f aca="false">IF(F6736&lt;Einstellungen!$B$5,"ja","nein")</f>
        <v>ja</v>
      </c>
      <c r="H6736" s="21" t="s">
        <v>22</v>
      </c>
      <c r="I6736" s="29" t="n">
        <f aca="false">INDEX(Einstellungen!$B$27:$B$50,15)</f>
        <v>1</v>
      </c>
      <c r="J6736" s="29" t="n">
        <f aca="false">F6736*I6736</f>
        <v>25.39222</v>
      </c>
    </row>
    <row r="6737" customFormat="false" ht="15" hidden="false" customHeight="false" outlineLevel="0" collapsed="false">
      <c r="A6737" s="28" t="n">
        <v>45861</v>
      </c>
      <c r="B6737" s="21" t="s">
        <v>127</v>
      </c>
      <c r="C6737" s="21" t="s">
        <v>112</v>
      </c>
      <c r="D6737" s="29" t="n">
        <v>40.3</v>
      </c>
      <c r="E6737" s="29" t="n">
        <f aca="false">D6737/10</f>
        <v>4.03</v>
      </c>
      <c r="F6737" s="29" t="n">
        <f aca="false">(E6737+Einstellungen!$B$20)*(1+Einstellungen!$B$10)</f>
        <v>26.99634</v>
      </c>
      <c r="G6737" s="21" t="str">
        <f aca="false">IF(F6737&lt;Einstellungen!$B$5,"ja","nein")</f>
        <v>ja</v>
      </c>
      <c r="H6737" s="21" t="s">
        <v>22</v>
      </c>
      <c r="I6737" s="29" t="n">
        <f aca="false">INDEX(Einstellungen!$B$27:$B$50,16)</f>
        <v>0.95</v>
      </c>
      <c r="J6737" s="29" t="n">
        <f aca="false">F6737*I6737</f>
        <v>25.646523</v>
      </c>
    </row>
    <row r="6738" customFormat="false" ht="15" hidden="false" customHeight="false" outlineLevel="0" collapsed="false">
      <c r="A6738" s="28" t="n">
        <v>45861</v>
      </c>
      <c r="B6738" s="21" t="s">
        <v>128</v>
      </c>
      <c r="C6738" s="21" t="s">
        <v>112</v>
      </c>
      <c r="D6738" s="29" t="n">
        <v>67.81</v>
      </c>
      <c r="E6738" s="29" t="n">
        <f aca="false">D6738/10</f>
        <v>6.781</v>
      </c>
      <c r="F6738" s="29" t="n">
        <f aca="false">(E6738+Einstellungen!$B$20)*(1+Einstellungen!$B$10)</f>
        <v>30.27003</v>
      </c>
      <c r="G6738" s="21" t="str">
        <f aca="false">IF(F6738&lt;Einstellungen!$B$5,"ja","nein")</f>
        <v>nein</v>
      </c>
      <c r="H6738" s="21" t="s">
        <v>22</v>
      </c>
      <c r="I6738" s="29" t="n">
        <f aca="false">INDEX(Einstellungen!$B$27:$B$50,17)</f>
        <v>0.95</v>
      </c>
      <c r="J6738" s="29" t="n">
        <f aca="false">F6738*I6738</f>
        <v>28.7565285</v>
      </c>
    </row>
    <row r="6739" customFormat="false" ht="15" hidden="false" customHeight="false" outlineLevel="0" collapsed="false">
      <c r="A6739" s="28" t="n">
        <v>45861</v>
      </c>
      <c r="B6739" s="21" t="s">
        <v>129</v>
      </c>
      <c r="C6739" s="21" t="s">
        <v>112</v>
      </c>
      <c r="D6739" s="29" t="n">
        <v>78.05</v>
      </c>
      <c r="E6739" s="29" t="n">
        <f aca="false">D6739/10</f>
        <v>7.805</v>
      </c>
      <c r="F6739" s="29" t="n">
        <f aca="false">(E6739+Einstellungen!$B$20)*(1+Einstellungen!$B$10)</f>
        <v>31.48859</v>
      </c>
      <c r="G6739" s="21" t="str">
        <f aca="false">IF(F6739&lt;Einstellungen!$B$5,"ja","nein")</f>
        <v>nein</v>
      </c>
      <c r="H6739" s="21" t="s">
        <v>22</v>
      </c>
      <c r="I6739" s="29" t="n">
        <f aca="false">INDEX(Einstellungen!$B$27:$B$50,18)</f>
        <v>1.1</v>
      </c>
      <c r="J6739" s="29" t="n">
        <f aca="false">F6739*I6739</f>
        <v>34.637449</v>
      </c>
    </row>
    <row r="6740" customFormat="false" ht="15" hidden="false" customHeight="false" outlineLevel="0" collapsed="false">
      <c r="A6740" s="28" t="n">
        <v>45861</v>
      </c>
      <c r="B6740" s="21" t="s">
        <v>130</v>
      </c>
      <c r="C6740" s="21" t="s">
        <v>112</v>
      </c>
      <c r="D6740" s="29" t="n">
        <v>86.07</v>
      </c>
      <c r="E6740" s="29" t="n">
        <f aca="false">D6740/10</f>
        <v>8.607</v>
      </c>
      <c r="F6740" s="29" t="n">
        <f aca="false">(E6740+Einstellungen!$B$20)*(1+Einstellungen!$B$10)</f>
        <v>32.44297</v>
      </c>
      <c r="G6740" s="21" t="str">
        <f aca="false">IF(F6740&lt;Einstellungen!$B$5,"ja","nein")</f>
        <v>nein</v>
      </c>
      <c r="H6740" s="21" t="s">
        <v>22</v>
      </c>
      <c r="I6740" s="29" t="n">
        <f aca="false">INDEX(Einstellungen!$B$27:$B$50,19)</f>
        <v>1.35</v>
      </c>
      <c r="J6740" s="29" t="n">
        <f aca="false">F6740*I6740</f>
        <v>43.7980095</v>
      </c>
    </row>
    <row r="6741" customFormat="false" ht="15" hidden="false" customHeight="false" outlineLevel="0" collapsed="false">
      <c r="A6741" s="28" t="n">
        <v>45861</v>
      </c>
      <c r="B6741" s="21" t="s">
        <v>131</v>
      </c>
      <c r="C6741" s="21" t="s">
        <v>112</v>
      </c>
      <c r="D6741" s="29" t="n">
        <v>105</v>
      </c>
      <c r="E6741" s="29" t="n">
        <f aca="false">D6741/10</f>
        <v>10.5</v>
      </c>
      <c r="F6741" s="29" t="n">
        <f aca="false">(E6741+Einstellungen!$B$20)*(1+Einstellungen!$B$10)</f>
        <v>34.69564</v>
      </c>
      <c r="G6741" s="21" t="str">
        <f aca="false">IF(F6741&lt;Einstellungen!$B$5,"ja","nein")</f>
        <v>nein</v>
      </c>
      <c r="H6741" s="21" t="s">
        <v>22</v>
      </c>
      <c r="I6741" s="29" t="n">
        <f aca="false">INDEX(Einstellungen!$B$27:$B$50,20)</f>
        <v>1.45</v>
      </c>
      <c r="J6741" s="29" t="n">
        <f aca="false">F6741*I6741</f>
        <v>50.308678</v>
      </c>
    </row>
    <row r="6742" customFormat="false" ht="15" hidden="false" customHeight="false" outlineLevel="0" collapsed="false">
      <c r="A6742" s="28" t="n">
        <v>45861</v>
      </c>
      <c r="B6742" s="21" t="s">
        <v>132</v>
      </c>
      <c r="C6742" s="21" t="s">
        <v>112</v>
      </c>
      <c r="D6742" s="29" t="n">
        <v>112.98</v>
      </c>
      <c r="E6742" s="29" t="n">
        <f aca="false">D6742/10</f>
        <v>11.298</v>
      </c>
      <c r="F6742" s="29" t="n">
        <f aca="false">(E6742+Einstellungen!$B$20)*(1+Einstellungen!$B$10)</f>
        <v>35.64526</v>
      </c>
      <c r="G6742" s="21" t="str">
        <f aca="false">IF(F6742&lt;Einstellungen!$B$5,"ja","nein")</f>
        <v>nein</v>
      </c>
      <c r="H6742" s="21" t="s">
        <v>22</v>
      </c>
      <c r="I6742" s="29" t="n">
        <f aca="false">INDEX(Einstellungen!$B$27:$B$50,21)</f>
        <v>1.4</v>
      </c>
      <c r="J6742" s="29" t="n">
        <f aca="false">F6742*I6742</f>
        <v>49.903364</v>
      </c>
    </row>
    <row r="6743" customFormat="false" ht="15" hidden="false" customHeight="false" outlineLevel="0" collapsed="false">
      <c r="A6743" s="28" t="n">
        <v>45861</v>
      </c>
      <c r="B6743" s="21" t="s">
        <v>133</v>
      </c>
      <c r="C6743" s="21" t="s">
        <v>112</v>
      </c>
      <c r="D6743" s="29" t="n">
        <v>119.74</v>
      </c>
      <c r="E6743" s="29" t="n">
        <f aca="false">D6743/10</f>
        <v>11.974</v>
      </c>
      <c r="F6743" s="29" t="n">
        <f aca="false">(E6743+Einstellungen!$B$20)*(1+Einstellungen!$B$10)</f>
        <v>36.4497</v>
      </c>
      <c r="G6743" s="21" t="str">
        <f aca="false">IF(F6743&lt;Einstellungen!$B$5,"ja","nein")</f>
        <v>nein</v>
      </c>
      <c r="H6743" s="21" t="s">
        <v>22</v>
      </c>
      <c r="I6743" s="29" t="n">
        <f aca="false">INDEX(Einstellungen!$B$27:$B$50,22)</f>
        <v>1.25</v>
      </c>
      <c r="J6743" s="29" t="n">
        <f aca="false">F6743*I6743</f>
        <v>45.562125</v>
      </c>
    </row>
    <row r="6744" customFormat="false" ht="15" hidden="false" customHeight="false" outlineLevel="0" collapsed="false">
      <c r="A6744" s="28" t="n">
        <v>45861</v>
      </c>
      <c r="B6744" s="21" t="s">
        <v>134</v>
      </c>
      <c r="C6744" s="21" t="s">
        <v>112</v>
      </c>
      <c r="D6744" s="29" t="n">
        <v>110.54</v>
      </c>
      <c r="E6744" s="29" t="n">
        <f aca="false">D6744/10</f>
        <v>11.054</v>
      </c>
      <c r="F6744" s="29" t="n">
        <f aca="false">(E6744+Einstellungen!$B$20)*(1+Einstellungen!$B$10)</f>
        <v>35.3549</v>
      </c>
      <c r="G6744" s="21" t="str">
        <f aca="false">IF(F6744&lt;Einstellungen!$B$5,"ja","nein")</f>
        <v>nein</v>
      </c>
      <c r="H6744" s="21" t="s">
        <v>22</v>
      </c>
      <c r="I6744" s="29" t="n">
        <f aca="false">INDEX(Einstellungen!$B$27:$B$50,23)</f>
        <v>1.05</v>
      </c>
      <c r="J6744" s="29" t="n">
        <f aca="false">F6744*I6744</f>
        <v>37.122645</v>
      </c>
    </row>
    <row r="6745" customFormat="false" ht="15" hidden="false" customHeight="false" outlineLevel="0" collapsed="false">
      <c r="A6745" s="28" t="n">
        <v>45861</v>
      </c>
      <c r="B6745" s="21" t="s">
        <v>135</v>
      </c>
      <c r="C6745" s="21" t="s">
        <v>112</v>
      </c>
      <c r="D6745" s="29" t="n">
        <v>103.06</v>
      </c>
      <c r="E6745" s="29" t="n">
        <f aca="false">D6745/10</f>
        <v>10.306</v>
      </c>
      <c r="F6745" s="29" t="n">
        <f aca="false">(E6745+Einstellungen!$B$20)*(1+Einstellungen!$B$10)</f>
        <v>34.46478</v>
      </c>
      <c r="G6745" s="21" t="str">
        <f aca="false">IF(F6745&lt;Einstellungen!$B$5,"ja","nein")</f>
        <v>nein</v>
      </c>
      <c r="H6745" s="21" t="s">
        <v>22</v>
      </c>
      <c r="I6745" s="29" t="n">
        <f aca="false">INDEX(Einstellungen!$B$27:$B$50,24)</f>
        <v>0.8</v>
      </c>
      <c r="J6745" s="29" t="n">
        <f aca="false">F6745*I6745</f>
        <v>27.571824</v>
      </c>
    </row>
    <row r="6746" customFormat="false" ht="15" hidden="false" customHeight="false" outlineLevel="0" collapsed="false">
      <c r="A6746" s="28" t="n">
        <v>45862</v>
      </c>
      <c r="B6746" s="21" t="s">
        <v>111</v>
      </c>
      <c r="C6746" s="21" t="s">
        <v>136</v>
      </c>
      <c r="D6746" s="29" t="n">
        <v>97.82</v>
      </c>
      <c r="E6746" s="29" t="n">
        <f aca="false">D6746/10</f>
        <v>9.782</v>
      </c>
      <c r="F6746" s="29" t="n">
        <f aca="false">(E6746+Einstellungen!$B$20)*(1+Einstellungen!$B$10)</f>
        <v>33.84122</v>
      </c>
      <c r="G6746" s="21" t="str">
        <f aca="false">IF(F6746&lt;Einstellungen!$B$5,"ja","nein")</f>
        <v>nein</v>
      </c>
      <c r="H6746" s="21" t="s">
        <v>22</v>
      </c>
      <c r="I6746" s="29" t="n">
        <f aca="false">INDEX(Einstellungen!$B$27:$B$50,1)</f>
        <v>0.6</v>
      </c>
      <c r="J6746" s="29" t="n">
        <f aca="false">F6746*I6746</f>
        <v>20.304732</v>
      </c>
    </row>
    <row r="6747" customFormat="false" ht="15" hidden="false" customHeight="false" outlineLevel="0" collapsed="false">
      <c r="A6747" s="28" t="n">
        <v>45862</v>
      </c>
      <c r="B6747" s="21" t="s">
        <v>113</v>
      </c>
      <c r="C6747" s="21" t="s">
        <v>136</v>
      </c>
      <c r="D6747" s="29" t="n">
        <v>94.08</v>
      </c>
      <c r="E6747" s="29" t="n">
        <f aca="false">D6747/10</f>
        <v>9.408</v>
      </c>
      <c r="F6747" s="29" t="n">
        <f aca="false">(E6747+Einstellungen!$B$20)*(1+Einstellungen!$B$10)</f>
        <v>33.39616</v>
      </c>
      <c r="G6747" s="21" t="str">
        <f aca="false">IF(F6747&lt;Einstellungen!$B$5,"ja","nein")</f>
        <v>nein</v>
      </c>
      <c r="H6747" s="21" t="s">
        <v>22</v>
      </c>
      <c r="I6747" s="29" t="n">
        <f aca="false">INDEX(Einstellungen!$B$27:$B$50,2)</f>
        <v>0.5</v>
      </c>
      <c r="J6747" s="29" t="n">
        <f aca="false">F6747*I6747</f>
        <v>16.69808</v>
      </c>
    </row>
    <row r="6748" customFormat="false" ht="15" hidden="false" customHeight="false" outlineLevel="0" collapsed="false">
      <c r="A6748" s="28" t="n">
        <v>45862</v>
      </c>
      <c r="B6748" s="21" t="s">
        <v>114</v>
      </c>
      <c r="C6748" s="21" t="s">
        <v>136</v>
      </c>
      <c r="D6748" s="29" t="n">
        <v>89.29</v>
      </c>
      <c r="E6748" s="29" t="n">
        <f aca="false">D6748/10</f>
        <v>8.929</v>
      </c>
      <c r="F6748" s="29" t="n">
        <f aca="false">(E6748+Einstellungen!$B$20)*(1+Einstellungen!$B$10)</f>
        <v>32.82615</v>
      </c>
      <c r="G6748" s="21" t="str">
        <f aca="false">IF(F6748&lt;Einstellungen!$B$5,"ja","nein")</f>
        <v>nein</v>
      </c>
      <c r="H6748" s="21" t="s">
        <v>22</v>
      </c>
      <c r="I6748" s="29" t="n">
        <f aca="false">INDEX(Einstellungen!$B$27:$B$50,3)</f>
        <v>0.45</v>
      </c>
      <c r="J6748" s="29" t="n">
        <f aca="false">F6748*I6748</f>
        <v>14.7717675</v>
      </c>
    </row>
    <row r="6749" customFormat="false" ht="15" hidden="false" customHeight="false" outlineLevel="0" collapsed="false">
      <c r="A6749" s="28" t="n">
        <v>45862</v>
      </c>
      <c r="B6749" s="21" t="s">
        <v>115</v>
      </c>
      <c r="C6749" s="21" t="s">
        <v>136</v>
      </c>
      <c r="D6749" s="29" t="n">
        <v>89.29</v>
      </c>
      <c r="E6749" s="29" t="n">
        <f aca="false">D6749/10</f>
        <v>8.929</v>
      </c>
      <c r="F6749" s="29" t="n">
        <f aca="false">(E6749+Einstellungen!$B$20)*(1+Einstellungen!$B$10)</f>
        <v>32.82615</v>
      </c>
      <c r="G6749" s="21" t="str">
        <f aca="false">IF(F6749&lt;Einstellungen!$B$5,"ja","nein")</f>
        <v>nein</v>
      </c>
      <c r="H6749" s="21" t="s">
        <v>22</v>
      </c>
      <c r="I6749" s="29" t="n">
        <f aca="false">INDEX(Einstellungen!$B$27:$B$50,4)</f>
        <v>0.45</v>
      </c>
      <c r="J6749" s="29" t="n">
        <f aca="false">F6749*I6749</f>
        <v>14.7717675</v>
      </c>
    </row>
    <row r="6750" customFormat="false" ht="15" hidden="false" customHeight="false" outlineLevel="0" collapsed="false">
      <c r="A6750" s="28" t="n">
        <v>45862</v>
      </c>
      <c r="B6750" s="21" t="s">
        <v>116</v>
      </c>
      <c r="C6750" s="21" t="s">
        <v>136</v>
      </c>
      <c r="D6750" s="29" t="n">
        <v>93.45</v>
      </c>
      <c r="E6750" s="29" t="n">
        <f aca="false">D6750/10</f>
        <v>9.345</v>
      </c>
      <c r="F6750" s="29" t="n">
        <f aca="false">(E6750+Einstellungen!$B$20)*(1+Einstellungen!$B$10)</f>
        <v>33.32119</v>
      </c>
      <c r="G6750" s="21" t="str">
        <f aca="false">IF(F6750&lt;Einstellungen!$B$5,"ja","nein")</f>
        <v>nein</v>
      </c>
      <c r="H6750" s="21" t="s">
        <v>22</v>
      </c>
      <c r="I6750" s="29" t="n">
        <f aca="false">INDEX(Einstellungen!$B$27:$B$50,5)</f>
        <v>0.45</v>
      </c>
      <c r="J6750" s="29" t="n">
        <f aca="false">F6750*I6750</f>
        <v>14.9945355</v>
      </c>
    </row>
    <row r="6751" customFormat="false" ht="15" hidden="false" customHeight="false" outlineLevel="0" collapsed="false">
      <c r="A6751" s="28" t="n">
        <v>45862</v>
      </c>
      <c r="B6751" s="21" t="s">
        <v>117</v>
      </c>
      <c r="C6751" s="21" t="s">
        <v>136</v>
      </c>
      <c r="D6751" s="29" t="n">
        <v>102.65</v>
      </c>
      <c r="E6751" s="29" t="n">
        <f aca="false">D6751/10</f>
        <v>10.265</v>
      </c>
      <c r="F6751" s="29" t="n">
        <f aca="false">(E6751+Einstellungen!$B$20)*(1+Einstellungen!$B$10)</f>
        <v>34.41599</v>
      </c>
      <c r="G6751" s="21" t="str">
        <f aca="false">IF(F6751&lt;Einstellungen!$B$5,"ja","nein")</f>
        <v>nein</v>
      </c>
      <c r="H6751" s="21" t="s">
        <v>22</v>
      </c>
      <c r="I6751" s="29" t="n">
        <f aca="false">INDEX(Einstellungen!$B$27:$B$50,6)</f>
        <v>0.5</v>
      </c>
      <c r="J6751" s="29" t="n">
        <f aca="false">F6751*I6751</f>
        <v>17.207995</v>
      </c>
    </row>
    <row r="6752" customFormat="false" ht="15" hidden="false" customHeight="false" outlineLevel="0" collapsed="false">
      <c r="A6752" s="28" t="n">
        <v>45862</v>
      </c>
      <c r="B6752" s="21" t="s">
        <v>118</v>
      </c>
      <c r="C6752" s="21" t="s">
        <v>136</v>
      </c>
      <c r="D6752" s="29" t="n">
        <v>112.05</v>
      </c>
      <c r="E6752" s="29" t="n">
        <f aca="false">D6752/10</f>
        <v>11.205</v>
      </c>
      <c r="F6752" s="29" t="n">
        <f aca="false">(E6752+Einstellungen!$B$20)*(1+Einstellungen!$B$10)</f>
        <v>35.53459</v>
      </c>
      <c r="G6752" s="21" t="str">
        <f aca="false">IF(F6752&lt;Einstellungen!$B$5,"ja","nein")</f>
        <v>nein</v>
      </c>
      <c r="H6752" s="21" t="s">
        <v>22</v>
      </c>
      <c r="I6752" s="29" t="n">
        <f aca="false">INDEX(Einstellungen!$B$27:$B$50,7)</f>
        <v>0.7</v>
      </c>
      <c r="J6752" s="29" t="n">
        <f aca="false">F6752*I6752</f>
        <v>24.874213</v>
      </c>
    </row>
    <row r="6753" customFormat="false" ht="15" hidden="false" customHeight="false" outlineLevel="0" collapsed="false">
      <c r="A6753" s="28" t="n">
        <v>45862</v>
      </c>
      <c r="B6753" s="21" t="s">
        <v>119</v>
      </c>
      <c r="C6753" s="21" t="s">
        <v>136</v>
      </c>
      <c r="D6753" s="29" t="n">
        <v>117.22</v>
      </c>
      <c r="E6753" s="29" t="n">
        <f aca="false">D6753/10</f>
        <v>11.722</v>
      </c>
      <c r="F6753" s="29" t="n">
        <f aca="false">(E6753+Einstellungen!$B$20)*(1+Einstellungen!$B$10)</f>
        <v>36.14982</v>
      </c>
      <c r="G6753" s="21" t="str">
        <f aca="false">IF(F6753&lt;Einstellungen!$B$5,"ja","nein")</f>
        <v>nein</v>
      </c>
      <c r="H6753" s="21" t="s">
        <v>22</v>
      </c>
      <c r="I6753" s="29" t="n">
        <f aca="false">INDEX(Einstellungen!$B$27:$B$50,8)</f>
        <v>0.95</v>
      </c>
      <c r="J6753" s="29" t="n">
        <f aca="false">F6753*I6753</f>
        <v>34.342329</v>
      </c>
    </row>
    <row r="6754" customFormat="false" ht="15" hidden="false" customHeight="false" outlineLevel="0" collapsed="false">
      <c r="A6754" s="28" t="n">
        <v>45862</v>
      </c>
      <c r="B6754" s="21" t="s">
        <v>120</v>
      </c>
      <c r="C6754" s="21" t="s">
        <v>136</v>
      </c>
      <c r="D6754" s="29" t="n">
        <v>110.4</v>
      </c>
      <c r="E6754" s="29" t="n">
        <f aca="false">D6754/10</f>
        <v>11.04</v>
      </c>
      <c r="F6754" s="29" t="n">
        <f aca="false">(E6754+Einstellungen!$B$20)*(1+Einstellungen!$B$10)</f>
        <v>35.33824</v>
      </c>
      <c r="G6754" s="21" t="str">
        <f aca="false">IF(F6754&lt;Einstellungen!$B$5,"ja","nein")</f>
        <v>nein</v>
      </c>
      <c r="H6754" s="21" t="s">
        <v>22</v>
      </c>
      <c r="I6754" s="29" t="n">
        <f aca="false">INDEX(Einstellungen!$B$27:$B$50,9)</f>
        <v>1.05</v>
      </c>
      <c r="J6754" s="29" t="n">
        <f aca="false">F6754*I6754</f>
        <v>37.105152</v>
      </c>
    </row>
    <row r="6755" customFormat="false" ht="15" hidden="false" customHeight="false" outlineLevel="0" collapsed="false">
      <c r="A6755" s="28" t="n">
        <v>45862</v>
      </c>
      <c r="B6755" s="21" t="s">
        <v>121</v>
      </c>
      <c r="C6755" s="21" t="s">
        <v>136</v>
      </c>
      <c r="D6755" s="29" t="n">
        <v>96.22</v>
      </c>
      <c r="E6755" s="29" t="n">
        <f aca="false">D6755/10</f>
        <v>9.622</v>
      </c>
      <c r="F6755" s="29" t="n">
        <f aca="false">(E6755+Einstellungen!$B$20)*(1+Einstellungen!$B$10)</f>
        <v>33.65082</v>
      </c>
      <c r="G6755" s="21" t="str">
        <f aca="false">IF(F6755&lt;Einstellungen!$B$5,"ja","nein")</f>
        <v>nein</v>
      </c>
      <c r="H6755" s="21" t="s">
        <v>22</v>
      </c>
      <c r="I6755" s="29" t="n">
        <f aca="false">INDEX(Einstellungen!$B$27:$B$50,10)</f>
        <v>1.05</v>
      </c>
      <c r="J6755" s="29" t="n">
        <f aca="false">F6755*I6755</f>
        <v>35.333361</v>
      </c>
    </row>
    <row r="6756" customFormat="false" ht="15" hidden="false" customHeight="false" outlineLevel="0" collapsed="false">
      <c r="A6756" s="28" t="n">
        <v>45862</v>
      </c>
      <c r="B6756" s="21" t="s">
        <v>122</v>
      </c>
      <c r="C6756" s="21" t="s">
        <v>136</v>
      </c>
      <c r="D6756" s="29" t="n">
        <v>89.17</v>
      </c>
      <c r="E6756" s="29" t="n">
        <f aca="false">D6756/10</f>
        <v>8.917</v>
      </c>
      <c r="F6756" s="29" t="n">
        <f aca="false">(E6756+Einstellungen!$B$20)*(1+Einstellungen!$B$10)</f>
        <v>32.81187</v>
      </c>
      <c r="G6756" s="21" t="str">
        <f aca="false">IF(F6756&lt;Einstellungen!$B$5,"ja","nein")</f>
        <v>nein</v>
      </c>
      <c r="H6756" s="21" t="s">
        <v>22</v>
      </c>
      <c r="I6756" s="29" t="n">
        <f aca="false">INDEX(Einstellungen!$B$27:$B$50,11)</f>
        <v>1.05</v>
      </c>
      <c r="J6756" s="29" t="n">
        <f aca="false">F6756*I6756</f>
        <v>34.4524635</v>
      </c>
    </row>
    <row r="6757" customFormat="false" ht="15" hidden="false" customHeight="false" outlineLevel="0" collapsed="false">
      <c r="A6757" s="28" t="n">
        <v>45862</v>
      </c>
      <c r="B6757" s="21" t="s">
        <v>123</v>
      </c>
      <c r="C6757" s="21" t="s">
        <v>136</v>
      </c>
      <c r="D6757" s="29" t="n">
        <v>84.39</v>
      </c>
      <c r="E6757" s="29" t="n">
        <f aca="false">D6757/10</f>
        <v>8.439</v>
      </c>
      <c r="F6757" s="29" t="n">
        <f aca="false">(E6757+Einstellungen!$B$20)*(1+Einstellungen!$B$10)</f>
        <v>32.24305</v>
      </c>
      <c r="G6757" s="21" t="str">
        <f aca="false">IF(F6757&lt;Einstellungen!$B$5,"ja","nein")</f>
        <v>nein</v>
      </c>
      <c r="H6757" s="21" t="s">
        <v>22</v>
      </c>
      <c r="I6757" s="29" t="n">
        <f aca="false">INDEX(Einstellungen!$B$27:$B$50,12)</f>
        <v>1.1</v>
      </c>
      <c r="J6757" s="29" t="n">
        <f aca="false">F6757*I6757</f>
        <v>35.467355</v>
      </c>
    </row>
    <row r="6758" customFormat="false" ht="15" hidden="false" customHeight="false" outlineLevel="0" collapsed="false">
      <c r="A6758" s="28" t="n">
        <v>45862</v>
      </c>
      <c r="B6758" s="21" t="s">
        <v>124</v>
      </c>
      <c r="C6758" s="21" t="s">
        <v>136</v>
      </c>
      <c r="D6758" s="29" t="n">
        <v>82.17</v>
      </c>
      <c r="E6758" s="29" t="n">
        <f aca="false">D6758/10</f>
        <v>8.217</v>
      </c>
      <c r="F6758" s="29" t="n">
        <f aca="false">(E6758+Einstellungen!$B$20)*(1+Einstellungen!$B$10)</f>
        <v>31.97887</v>
      </c>
      <c r="G6758" s="21" t="str">
        <f aca="false">IF(F6758&lt;Einstellungen!$B$5,"ja","nein")</f>
        <v>nein</v>
      </c>
      <c r="H6758" s="21" t="s">
        <v>22</v>
      </c>
      <c r="I6758" s="29" t="n">
        <f aca="false">INDEX(Einstellungen!$B$27:$B$50,13)</f>
        <v>1.2</v>
      </c>
      <c r="J6758" s="29" t="n">
        <f aca="false">F6758*I6758</f>
        <v>38.374644</v>
      </c>
    </row>
    <row r="6759" customFormat="false" ht="15" hidden="false" customHeight="false" outlineLevel="0" collapsed="false">
      <c r="A6759" s="28" t="n">
        <v>45862</v>
      </c>
      <c r="B6759" s="21" t="s">
        <v>125</v>
      </c>
      <c r="C6759" s="21" t="s">
        <v>136</v>
      </c>
      <c r="D6759" s="29" t="n">
        <v>80.43</v>
      </c>
      <c r="E6759" s="29" t="n">
        <f aca="false">D6759/10</f>
        <v>8.043</v>
      </c>
      <c r="F6759" s="29" t="n">
        <f aca="false">(E6759+Einstellungen!$B$20)*(1+Einstellungen!$B$10)</f>
        <v>31.77181</v>
      </c>
      <c r="G6759" s="21" t="str">
        <f aca="false">IF(F6759&lt;Einstellungen!$B$5,"ja","nein")</f>
        <v>nein</v>
      </c>
      <c r="H6759" s="21" t="s">
        <v>22</v>
      </c>
      <c r="I6759" s="29" t="n">
        <f aca="false">INDEX(Einstellungen!$B$27:$B$50,14)</f>
        <v>1.15</v>
      </c>
      <c r="J6759" s="29" t="n">
        <f aca="false">F6759*I6759</f>
        <v>36.5375815</v>
      </c>
    </row>
    <row r="6760" customFormat="false" ht="15" hidden="false" customHeight="false" outlineLevel="0" collapsed="false">
      <c r="A6760" s="28" t="n">
        <v>45862</v>
      </c>
      <c r="B6760" s="21" t="s">
        <v>126</v>
      </c>
      <c r="C6760" s="21" t="s">
        <v>136</v>
      </c>
      <c r="D6760" s="29" t="n">
        <v>82.05</v>
      </c>
      <c r="E6760" s="29" t="n">
        <f aca="false">D6760/10</f>
        <v>8.205</v>
      </c>
      <c r="F6760" s="29" t="n">
        <f aca="false">(E6760+Einstellungen!$B$20)*(1+Einstellungen!$B$10)</f>
        <v>31.96459</v>
      </c>
      <c r="G6760" s="21" t="str">
        <f aca="false">IF(F6760&lt;Einstellungen!$B$5,"ja","nein")</f>
        <v>nein</v>
      </c>
      <c r="H6760" s="21" t="s">
        <v>22</v>
      </c>
      <c r="I6760" s="29" t="n">
        <f aca="false">INDEX(Einstellungen!$B$27:$B$50,15)</f>
        <v>1</v>
      </c>
      <c r="J6760" s="29" t="n">
        <f aca="false">F6760*I6760</f>
        <v>31.96459</v>
      </c>
    </row>
    <row r="6761" customFormat="false" ht="15" hidden="false" customHeight="false" outlineLevel="0" collapsed="false">
      <c r="A6761" s="28" t="n">
        <v>45862</v>
      </c>
      <c r="B6761" s="21" t="s">
        <v>127</v>
      </c>
      <c r="C6761" s="21" t="s">
        <v>136</v>
      </c>
      <c r="D6761" s="29" t="n">
        <v>84.77</v>
      </c>
      <c r="E6761" s="29" t="n">
        <f aca="false">D6761/10</f>
        <v>8.477</v>
      </c>
      <c r="F6761" s="29" t="n">
        <f aca="false">(E6761+Einstellungen!$B$20)*(1+Einstellungen!$B$10)</f>
        <v>32.28827</v>
      </c>
      <c r="G6761" s="21" t="str">
        <f aca="false">IF(F6761&lt;Einstellungen!$B$5,"ja","nein")</f>
        <v>nein</v>
      </c>
      <c r="H6761" s="21" t="s">
        <v>22</v>
      </c>
      <c r="I6761" s="29" t="n">
        <f aca="false">INDEX(Einstellungen!$B$27:$B$50,16)</f>
        <v>0.95</v>
      </c>
      <c r="J6761" s="29" t="n">
        <f aca="false">F6761*I6761</f>
        <v>30.6738565</v>
      </c>
    </row>
    <row r="6762" customFormat="false" ht="15" hidden="false" customHeight="false" outlineLevel="0" collapsed="false">
      <c r="A6762" s="28" t="n">
        <v>45862</v>
      </c>
      <c r="B6762" s="21" t="s">
        <v>128</v>
      </c>
      <c r="C6762" s="21" t="s">
        <v>136</v>
      </c>
      <c r="D6762" s="29" t="n">
        <v>93.34</v>
      </c>
      <c r="E6762" s="29" t="n">
        <f aca="false">D6762/10</f>
        <v>9.334</v>
      </c>
      <c r="F6762" s="29" t="n">
        <f aca="false">(E6762+Einstellungen!$B$20)*(1+Einstellungen!$B$10)</f>
        <v>33.3081</v>
      </c>
      <c r="G6762" s="21" t="str">
        <f aca="false">IF(F6762&lt;Einstellungen!$B$5,"ja","nein")</f>
        <v>nein</v>
      </c>
      <c r="H6762" s="21" t="s">
        <v>22</v>
      </c>
      <c r="I6762" s="29" t="n">
        <f aca="false">INDEX(Einstellungen!$B$27:$B$50,17)</f>
        <v>0.95</v>
      </c>
      <c r="J6762" s="29" t="n">
        <f aca="false">F6762*I6762</f>
        <v>31.642695</v>
      </c>
    </row>
    <row r="6763" customFormat="false" ht="15" hidden="false" customHeight="false" outlineLevel="0" collapsed="false">
      <c r="A6763" s="28" t="n">
        <v>45862</v>
      </c>
      <c r="B6763" s="21" t="s">
        <v>129</v>
      </c>
      <c r="C6763" s="21" t="s">
        <v>136</v>
      </c>
      <c r="D6763" s="29" t="n">
        <v>100.6</v>
      </c>
      <c r="E6763" s="29" t="n">
        <f aca="false">D6763/10</f>
        <v>10.06</v>
      </c>
      <c r="F6763" s="29" t="n">
        <f aca="false">(E6763+Einstellungen!$B$20)*(1+Einstellungen!$B$10)</f>
        <v>34.17204</v>
      </c>
      <c r="G6763" s="21" t="str">
        <f aca="false">IF(F6763&lt;Einstellungen!$B$5,"ja","nein")</f>
        <v>nein</v>
      </c>
      <c r="H6763" s="21" t="s">
        <v>22</v>
      </c>
      <c r="I6763" s="29" t="n">
        <f aca="false">INDEX(Einstellungen!$B$27:$B$50,18)</f>
        <v>1.1</v>
      </c>
      <c r="J6763" s="29" t="n">
        <f aca="false">F6763*I6763</f>
        <v>37.589244</v>
      </c>
    </row>
    <row r="6764" customFormat="false" ht="15" hidden="false" customHeight="false" outlineLevel="0" collapsed="false">
      <c r="A6764" s="28" t="n">
        <v>45862</v>
      </c>
      <c r="B6764" s="21" t="s">
        <v>130</v>
      </c>
      <c r="C6764" s="21" t="s">
        <v>136</v>
      </c>
      <c r="D6764" s="29" t="n">
        <v>109.2</v>
      </c>
      <c r="E6764" s="29" t="n">
        <f aca="false">D6764/10</f>
        <v>10.92</v>
      </c>
      <c r="F6764" s="29" t="n">
        <f aca="false">(E6764+Einstellungen!$B$20)*(1+Einstellungen!$B$10)</f>
        <v>35.19544</v>
      </c>
      <c r="G6764" s="21" t="str">
        <f aca="false">IF(F6764&lt;Einstellungen!$B$5,"ja","nein")</f>
        <v>nein</v>
      </c>
      <c r="H6764" s="21" t="s">
        <v>22</v>
      </c>
      <c r="I6764" s="29" t="n">
        <f aca="false">INDEX(Einstellungen!$B$27:$B$50,19)</f>
        <v>1.35</v>
      </c>
      <c r="J6764" s="29" t="n">
        <f aca="false">F6764*I6764</f>
        <v>47.513844</v>
      </c>
    </row>
    <row r="6765" customFormat="false" ht="15" hidden="false" customHeight="false" outlineLevel="0" collapsed="false">
      <c r="A6765" s="28" t="n">
        <v>45862</v>
      </c>
      <c r="B6765" s="21" t="s">
        <v>131</v>
      </c>
      <c r="C6765" s="21" t="s">
        <v>136</v>
      </c>
      <c r="D6765" s="29" t="n">
        <v>130</v>
      </c>
      <c r="E6765" s="29" t="n">
        <f aca="false">D6765/10</f>
        <v>13</v>
      </c>
      <c r="F6765" s="29" t="n">
        <f aca="false">(E6765+Einstellungen!$B$20)*(1+Einstellungen!$B$10)</f>
        <v>37.67064</v>
      </c>
      <c r="G6765" s="21" t="str">
        <f aca="false">IF(F6765&lt;Einstellungen!$B$5,"ja","nein")</f>
        <v>nein</v>
      </c>
      <c r="H6765" s="21" t="s">
        <v>22</v>
      </c>
      <c r="I6765" s="29" t="n">
        <f aca="false">INDEX(Einstellungen!$B$27:$B$50,20)</f>
        <v>1.45</v>
      </c>
      <c r="J6765" s="29" t="n">
        <f aca="false">F6765*I6765</f>
        <v>54.622428</v>
      </c>
    </row>
    <row r="6766" customFormat="false" ht="15" hidden="false" customHeight="false" outlineLevel="0" collapsed="false">
      <c r="A6766" s="28" t="n">
        <v>45862</v>
      </c>
      <c r="B6766" s="21" t="s">
        <v>132</v>
      </c>
      <c r="C6766" s="21" t="s">
        <v>136</v>
      </c>
      <c r="D6766" s="29" t="n">
        <v>154.16</v>
      </c>
      <c r="E6766" s="29" t="n">
        <f aca="false">D6766/10</f>
        <v>15.416</v>
      </c>
      <c r="F6766" s="29" t="n">
        <f aca="false">(E6766+Einstellungen!$B$20)*(1+Einstellungen!$B$10)</f>
        <v>40.54568</v>
      </c>
      <c r="G6766" s="21" t="str">
        <f aca="false">IF(F6766&lt;Einstellungen!$B$5,"ja","nein")</f>
        <v>nein</v>
      </c>
      <c r="H6766" s="21" t="s">
        <v>22</v>
      </c>
      <c r="I6766" s="29" t="n">
        <f aca="false">INDEX(Einstellungen!$B$27:$B$50,21)</f>
        <v>1.4</v>
      </c>
      <c r="J6766" s="29" t="n">
        <f aca="false">F6766*I6766</f>
        <v>56.763952</v>
      </c>
    </row>
    <row r="6767" customFormat="false" ht="15" hidden="false" customHeight="false" outlineLevel="0" collapsed="false">
      <c r="A6767" s="28" t="n">
        <v>45862</v>
      </c>
      <c r="B6767" s="21" t="s">
        <v>133</v>
      </c>
      <c r="C6767" s="21" t="s">
        <v>136</v>
      </c>
      <c r="D6767" s="29" t="n">
        <v>140.64</v>
      </c>
      <c r="E6767" s="29" t="n">
        <f aca="false">D6767/10</f>
        <v>14.064</v>
      </c>
      <c r="F6767" s="29" t="n">
        <f aca="false">(E6767+Einstellungen!$B$20)*(1+Einstellungen!$B$10)</f>
        <v>38.9368</v>
      </c>
      <c r="G6767" s="21" t="str">
        <f aca="false">IF(F6767&lt;Einstellungen!$B$5,"ja","nein")</f>
        <v>nein</v>
      </c>
      <c r="H6767" s="21" t="s">
        <v>22</v>
      </c>
      <c r="I6767" s="29" t="n">
        <f aca="false">INDEX(Einstellungen!$B$27:$B$50,22)</f>
        <v>1.25</v>
      </c>
      <c r="J6767" s="29" t="n">
        <f aca="false">F6767*I6767</f>
        <v>48.671</v>
      </c>
    </row>
    <row r="6768" customFormat="false" ht="15" hidden="false" customHeight="false" outlineLevel="0" collapsed="false">
      <c r="A6768" s="28" t="n">
        <v>45862</v>
      </c>
      <c r="B6768" s="21" t="s">
        <v>134</v>
      </c>
      <c r="C6768" s="21" t="s">
        <v>136</v>
      </c>
      <c r="D6768" s="29" t="n">
        <v>118.38</v>
      </c>
      <c r="E6768" s="29" t="n">
        <f aca="false">D6768/10</f>
        <v>11.838</v>
      </c>
      <c r="F6768" s="29" t="n">
        <f aca="false">(E6768+Einstellungen!$B$20)*(1+Einstellungen!$B$10)</f>
        <v>36.28786</v>
      </c>
      <c r="G6768" s="21" t="str">
        <f aca="false">IF(F6768&lt;Einstellungen!$B$5,"ja","nein")</f>
        <v>nein</v>
      </c>
      <c r="H6768" s="21" t="s">
        <v>22</v>
      </c>
      <c r="I6768" s="29" t="n">
        <f aca="false">INDEX(Einstellungen!$B$27:$B$50,23)</f>
        <v>1.05</v>
      </c>
      <c r="J6768" s="29" t="n">
        <f aca="false">F6768*I6768</f>
        <v>38.102253</v>
      </c>
    </row>
    <row r="6769" customFormat="false" ht="15" hidden="false" customHeight="false" outlineLevel="0" collapsed="false">
      <c r="A6769" s="28" t="n">
        <v>45862</v>
      </c>
      <c r="B6769" s="21" t="s">
        <v>135</v>
      </c>
      <c r="C6769" s="21" t="s">
        <v>136</v>
      </c>
      <c r="D6769" s="29" t="n">
        <v>109.39</v>
      </c>
      <c r="E6769" s="29" t="n">
        <f aca="false">D6769/10</f>
        <v>10.939</v>
      </c>
      <c r="F6769" s="29" t="n">
        <f aca="false">(E6769+Einstellungen!$B$20)*(1+Einstellungen!$B$10)</f>
        <v>35.21805</v>
      </c>
      <c r="G6769" s="21" t="str">
        <f aca="false">IF(F6769&lt;Einstellungen!$B$5,"ja","nein")</f>
        <v>nein</v>
      </c>
      <c r="H6769" s="21" t="s">
        <v>22</v>
      </c>
      <c r="I6769" s="29" t="n">
        <f aca="false">INDEX(Einstellungen!$B$27:$B$50,24)</f>
        <v>0.8</v>
      </c>
      <c r="J6769" s="29" t="n">
        <f aca="false">F6769*I6769</f>
        <v>28.17444</v>
      </c>
    </row>
    <row r="6770" customFormat="false" ht="15" hidden="false" customHeight="false" outlineLevel="0" collapsed="false">
      <c r="A6770" s="28" t="n">
        <v>45863</v>
      </c>
      <c r="B6770" s="21" t="s">
        <v>111</v>
      </c>
      <c r="C6770" s="21" t="s">
        <v>137</v>
      </c>
      <c r="D6770" s="29" t="n">
        <v>111.27</v>
      </c>
      <c r="E6770" s="29" t="n">
        <f aca="false">D6770/10</f>
        <v>11.127</v>
      </c>
      <c r="F6770" s="29" t="n">
        <f aca="false">(E6770+Einstellungen!$B$20)*(1+Einstellungen!$B$10)</f>
        <v>35.44177</v>
      </c>
      <c r="G6770" s="21" t="str">
        <f aca="false">IF(F6770&lt;Einstellungen!$B$5,"ja","nein")</f>
        <v>nein</v>
      </c>
      <c r="H6770" s="21" t="s">
        <v>22</v>
      </c>
      <c r="I6770" s="29" t="n">
        <f aca="false">INDEX(Einstellungen!$B$27:$B$50,1)</f>
        <v>0.6</v>
      </c>
      <c r="J6770" s="29" t="n">
        <f aca="false">F6770*I6770</f>
        <v>21.265062</v>
      </c>
    </row>
    <row r="6771" customFormat="false" ht="15" hidden="false" customHeight="false" outlineLevel="0" collapsed="false">
      <c r="A6771" s="28" t="n">
        <v>45863</v>
      </c>
      <c r="B6771" s="21" t="s">
        <v>113</v>
      </c>
      <c r="C6771" s="21" t="s">
        <v>137</v>
      </c>
      <c r="D6771" s="29" t="n">
        <v>103.67</v>
      </c>
      <c r="E6771" s="29" t="n">
        <f aca="false">D6771/10</f>
        <v>10.367</v>
      </c>
      <c r="F6771" s="29" t="n">
        <f aca="false">(E6771+Einstellungen!$B$20)*(1+Einstellungen!$B$10)</f>
        <v>34.53737</v>
      </c>
      <c r="G6771" s="21" t="str">
        <f aca="false">IF(F6771&lt;Einstellungen!$B$5,"ja","nein")</f>
        <v>nein</v>
      </c>
      <c r="H6771" s="21" t="s">
        <v>22</v>
      </c>
      <c r="I6771" s="29" t="n">
        <f aca="false">INDEX(Einstellungen!$B$27:$B$50,2)</f>
        <v>0.5</v>
      </c>
      <c r="J6771" s="29" t="n">
        <f aca="false">F6771*I6771</f>
        <v>17.268685</v>
      </c>
    </row>
    <row r="6772" customFormat="false" ht="15" hidden="false" customHeight="false" outlineLevel="0" collapsed="false">
      <c r="A6772" s="28" t="n">
        <v>45863</v>
      </c>
      <c r="B6772" s="21" t="s">
        <v>114</v>
      </c>
      <c r="C6772" s="21" t="s">
        <v>137</v>
      </c>
      <c r="D6772" s="29" t="n">
        <v>97.05</v>
      </c>
      <c r="E6772" s="29" t="n">
        <f aca="false">D6772/10</f>
        <v>9.705</v>
      </c>
      <c r="F6772" s="29" t="n">
        <f aca="false">(E6772+Einstellungen!$B$20)*(1+Einstellungen!$B$10)</f>
        <v>33.74959</v>
      </c>
      <c r="G6772" s="21" t="str">
        <f aca="false">IF(F6772&lt;Einstellungen!$B$5,"ja","nein")</f>
        <v>nein</v>
      </c>
      <c r="H6772" s="21" t="s">
        <v>22</v>
      </c>
      <c r="I6772" s="29" t="n">
        <f aca="false">INDEX(Einstellungen!$B$27:$B$50,3)</f>
        <v>0.45</v>
      </c>
      <c r="J6772" s="29" t="n">
        <f aca="false">F6772*I6772</f>
        <v>15.1873155</v>
      </c>
    </row>
    <row r="6773" customFormat="false" ht="15" hidden="false" customHeight="false" outlineLevel="0" collapsed="false">
      <c r="A6773" s="28" t="n">
        <v>45863</v>
      </c>
      <c r="B6773" s="21" t="s">
        <v>115</v>
      </c>
      <c r="C6773" s="21" t="s">
        <v>137</v>
      </c>
      <c r="D6773" s="29" t="n">
        <v>92.94</v>
      </c>
      <c r="E6773" s="29" t="n">
        <f aca="false">D6773/10</f>
        <v>9.294</v>
      </c>
      <c r="F6773" s="29" t="n">
        <f aca="false">(E6773+Einstellungen!$B$20)*(1+Einstellungen!$B$10)</f>
        <v>33.2605</v>
      </c>
      <c r="G6773" s="21" t="str">
        <f aca="false">IF(F6773&lt;Einstellungen!$B$5,"ja","nein")</f>
        <v>nein</v>
      </c>
      <c r="H6773" s="21" t="s">
        <v>22</v>
      </c>
      <c r="I6773" s="29" t="n">
        <f aca="false">INDEX(Einstellungen!$B$27:$B$50,4)</f>
        <v>0.45</v>
      </c>
      <c r="J6773" s="29" t="n">
        <f aca="false">F6773*I6773</f>
        <v>14.967225</v>
      </c>
    </row>
    <row r="6774" customFormat="false" ht="15" hidden="false" customHeight="false" outlineLevel="0" collapsed="false">
      <c r="A6774" s="28" t="n">
        <v>45863</v>
      </c>
      <c r="B6774" s="21" t="s">
        <v>116</v>
      </c>
      <c r="C6774" s="21" t="s">
        <v>137</v>
      </c>
      <c r="D6774" s="29" t="n">
        <v>96.97</v>
      </c>
      <c r="E6774" s="29" t="n">
        <f aca="false">D6774/10</f>
        <v>9.697</v>
      </c>
      <c r="F6774" s="29" t="n">
        <f aca="false">(E6774+Einstellungen!$B$20)*(1+Einstellungen!$B$10)</f>
        <v>33.74007</v>
      </c>
      <c r="G6774" s="21" t="str">
        <f aca="false">IF(F6774&lt;Einstellungen!$B$5,"ja","nein")</f>
        <v>nein</v>
      </c>
      <c r="H6774" s="21" t="s">
        <v>22</v>
      </c>
      <c r="I6774" s="29" t="n">
        <f aca="false">INDEX(Einstellungen!$B$27:$B$50,5)</f>
        <v>0.45</v>
      </c>
      <c r="J6774" s="29" t="n">
        <f aca="false">F6774*I6774</f>
        <v>15.1830315</v>
      </c>
    </row>
    <row r="6775" customFormat="false" ht="15" hidden="false" customHeight="false" outlineLevel="0" collapsed="false">
      <c r="A6775" s="28" t="n">
        <v>45863</v>
      </c>
      <c r="B6775" s="21" t="s">
        <v>117</v>
      </c>
      <c r="C6775" s="21" t="s">
        <v>137</v>
      </c>
      <c r="D6775" s="29" t="n">
        <v>98.2</v>
      </c>
      <c r="E6775" s="29" t="n">
        <f aca="false">D6775/10</f>
        <v>9.82</v>
      </c>
      <c r="F6775" s="29" t="n">
        <f aca="false">(E6775+Einstellungen!$B$20)*(1+Einstellungen!$B$10)</f>
        <v>33.88644</v>
      </c>
      <c r="G6775" s="21" t="str">
        <f aca="false">IF(F6775&lt;Einstellungen!$B$5,"ja","nein")</f>
        <v>nein</v>
      </c>
      <c r="H6775" s="21" t="s">
        <v>22</v>
      </c>
      <c r="I6775" s="29" t="n">
        <f aca="false">INDEX(Einstellungen!$B$27:$B$50,6)</f>
        <v>0.5</v>
      </c>
      <c r="J6775" s="29" t="n">
        <f aca="false">F6775*I6775</f>
        <v>16.94322</v>
      </c>
    </row>
    <row r="6776" customFormat="false" ht="15" hidden="false" customHeight="false" outlineLevel="0" collapsed="false">
      <c r="A6776" s="28" t="n">
        <v>45863</v>
      </c>
      <c r="B6776" s="21" t="s">
        <v>118</v>
      </c>
      <c r="C6776" s="21" t="s">
        <v>137</v>
      </c>
      <c r="D6776" s="29" t="n">
        <v>108.87</v>
      </c>
      <c r="E6776" s="29" t="n">
        <f aca="false">D6776/10</f>
        <v>10.887</v>
      </c>
      <c r="F6776" s="29" t="n">
        <f aca="false">(E6776+Einstellungen!$B$20)*(1+Einstellungen!$B$10)</f>
        <v>35.15617</v>
      </c>
      <c r="G6776" s="21" t="str">
        <f aca="false">IF(F6776&lt;Einstellungen!$B$5,"ja","nein")</f>
        <v>nein</v>
      </c>
      <c r="H6776" s="21" t="s">
        <v>22</v>
      </c>
      <c r="I6776" s="29" t="n">
        <f aca="false">INDEX(Einstellungen!$B$27:$B$50,7)</f>
        <v>0.7</v>
      </c>
      <c r="J6776" s="29" t="n">
        <f aca="false">F6776*I6776</f>
        <v>24.609319</v>
      </c>
    </row>
    <row r="6777" customFormat="false" ht="15" hidden="false" customHeight="false" outlineLevel="0" collapsed="false">
      <c r="A6777" s="28" t="n">
        <v>45863</v>
      </c>
      <c r="B6777" s="21" t="s">
        <v>119</v>
      </c>
      <c r="C6777" s="21" t="s">
        <v>137</v>
      </c>
      <c r="D6777" s="29" t="n">
        <v>112.95</v>
      </c>
      <c r="E6777" s="29" t="n">
        <f aca="false">D6777/10</f>
        <v>11.295</v>
      </c>
      <c r="F6777" s="29" t="n">
        <f aca="false">(E6777+Einstellungen!$B$20)*(1+Einstellungen!$B$10)</f>
        <v>35.64169</v>
      </c>
      <c r="G6777" s="21" t="str">
        <f aca="false">IF(F6777&lt;Einstellungen!$B$5,"ja","nein")</f>
        <v>nein</v>
      </c>
      <c r="H6777" s="21" t="s">
        <v>22</v>
      </c>
      <c r="I6777" s="29" t="n">
        <f aca="false">INDEX(Einstellungen!$B$27:$B$50,8)</f>
        <v>0.95</v>
      </c>
      <c r="J6777" s="29" t="n">
        <f aca="false">F6777*I6777</f>
        <v>33.8596055</v>
      </c>
    </row>
    <row r="6778" customFormat="false" ht="15" hidden="false" customHeight="false" outlineLevel="0" collapsed="false">
      <c r="A6778" s="28" t="n">
        <v>45863</v>
      </c>
      <c r="B6778" s="21" t="s">
        <v>120</v>
      </c>
      <c r="C6778" s="21" t="s">
        <v>137</v>
      </c>
      <c r="D6778" s="29" t="n">
        <v>110.85</v>
      </c>
      <c r="E6778" s="29" t="n">
        <f aca="false">D6778/10</f>
        <v>11.085</v>
      </c>
      <c r="F6778" s="29" t="n">
        <f aca="false">(E6778+Einstellungen!$B$20)*(1+Einstellungen!$B$10)</f>
        <v>35.39179</v>
      </c>
      <c r="G6778" s="21" t="str">
        <f aca="false">IF(F6778&lt;Einstellungen!$B$5,"ja","nein")</f>
        <v>nein</v>
      </c>
      <c r="H6778" s="21" t="s">
        <v>22</v>
      </c>
      <c r="I6778" s="29" t="n">
        <f aca="false">INDEX(Einstellungen!$B$27:$B$50,9)</f>
        <v>1.05</v>
      </c>
      <c r="J6778" s="29" t="n">
        <f aca="false">F6778*I6778</f>
        <v>37.1613795</v>
      </c>
    </row>
    <row r="6779" customFormat="false" ht="15" hidden="false" customHeight="false" outlineLevel="0" collapsed="false">
      <c r="A6779" s="28" t="n">
        <v>45863</v>
      </c>
      <c r="B6779" s="21" t="s">
        <v>121</v>
      </c>
      <c r="C6779" s="21" t="s">
        <v>137</v>
      </c>
      <c r="D6779" s="29" t="n">
        <v>98.2</v>
      </c>
      <c r="E6779" s="29" t="n">
        <f aca="false">D6779/10</f>
        <v>9.82</v>
      </c>
      <c r="F6779" s="29" t="n">
        <f aca="false">(E6779+Einstellungen!$B$20)*(1+Einstellungen!$B$10)</f>
        <v>33.88644</v>
      </c>
      <c r="G6779" s="21" t="str">
        <f aca="false">IF(F6779&lt;Einstellungen!$B$5,"ja","nein")</f>
        <v>nein</v>
      </c>
      <c r="H6779" s="21" t="s">
        <v>22</v>
      </c>
      <c r="I6779" s="29" t="n">
        <f aca="false">INDEX(Einstellungen!$B$27:$B$50,10)</f>
        <v>1.05</v>
      </c>
      <c r="J6779" s="29" t="n">
        <f aca="false">F6779*I6779</f>
        <v>35.580762</v>
      </c>
    </row>
    <row r="6780" customFormat="false" ht="15" hidden="false" customHeight="false" outlineLevel="0" collapsed="false">
      <c r="A6780" s="28" t="n">
        <v>45863</v>
      </c>
      <c r="B6780" s="21" t="s">
        <v>122</v>
      </c>
      <c r="C6780" s="21" t="s">
        <v>137</v>
      </c>
      <c r="D6780" s="29" t="n">
        <v>94.08</v>
      </c>
      <c r="E6780" s="29" t="n">
        <f aca="false">D6780/10</f>
        <v>9.408</v>
      </c>
      <c r="F6780" s="29" t="n">
        <f aca="false">(E6780+Einstellungen!$B$20)*(1+Einstellungen!$B$10)</f>
        <v>33.39616</v>
      </c>
      <c r="G6780" s="21" t="str">
        <f aca="false">IF(F6780&lt;Einstellungen!$B$5,"ja","nein")</f>
        <v>nein</v>
      </c>
      <c r="H6780" s="21" t="s">
        <v>22</v>
      </c>
      <c r="I6780" s="29" t="n">
        <f aca="false">INDEX(Einstellungen!$B$27:$B$50,11)</f>
        <v>1.05</v>
      </c>
      <c r="J6780" s="29" t="n">
        <f aca="false">F6780*I6780</f>
        <v>35.065968</v>
      </c>
    </row>
    <row r="6781" customFormat="false" ht="15" hidden="false" customHeight="false" outlineLevel="0" collapsed="false">
      <c r="A6781" s="28" t="n">
        <v>45863</v>
      </c>
      <c r="B6781" s="21" t="s">
        <v>123</v>
      </c>
      <c r="C6781" s="21" t="s">
        <v>137</v>
      </c>
      <c r="D6781" s="29" t="n">
        <v>85.15</v>
      </c>
      <c r="E6781" s="29" t="n">
        <f aca="false">D6781/10</f>
        <v>8.515</v>
      </c>
      <c r="F6781" s="29" t="n">
        <f aca="false">(E6781+Einstellungen!$B$20)*(1+Einstellungen!$B$10)</f>
        <v>32.33349</v>
      </c>
      <c r="G6781" s="21" t="str">
        <f aca="false">IF(F6781&lt;Einstellungen!$B$5,"ja","nein")</f>
        <v>nein</v>
      </c>
      <c r="H6781" s="21" t="s">
        <v>22</v>
      </c>
      <c r="I6781" s="29" t="n">
        <f aca="false">INDEX(Einstellungen!$B$27:$B$50,12)</f>
        <v>1.1</v>
      </c>
      <c r="J6781" s="29" t="n">
        <f aca="false">F6781*I6781</f>
        <v>35.566839</v>
      </c>
    </row>
    <row r="6782" customFormat="false" ht="15" hidden="false" customHeight="false" outlineLevel="0" collapsed="false">
      <c r="A6782" s="28" t="n">
        <v>45863</v>
      </c>
      <c r="B6782" s="21" t="s">
        <v>124</v>
      </c>
      <c r="C6782" s="21" t="s">
        <v>137</v>
      </c>
      <c r="D6782" s="29" t="n">
        <v>83.09</v>
      </c>
      <c r="E6782" s="29" t="n">
        <f aca="false">D6782/10</f>
        <v>8.309</v>
      </c>
      <c r="F6782" s="29" t="n">
        <f aca="false">(E6782+Einstellungen!$B$20)*(1+Einstellungen!$B$10)</f>
        <v>32.08835</v>
      </c>
      <c r="G6782" s="21" t="str">
        <f aca="false">IF(F6782&lt;Einstellungen!$B$5,"ja","nein")</f>
        <v>nein</v>
      </c>
      <c r="H6782" s="21" t="s">
        <v>22</v>
      </c>
      <c r="I6782" s="29" t="n">
        <f aca="false">INDEX(Einstellungen!$B$27:$B$50,13)</f>
        <v>1.2</v>
      </c>
      <c r="J6782" s="29" t="n">
        <f aca="false">F6782*I6782</f>
        <v>38.50602</v>
      </c>
    </row>
    <row r="6783" customFormat="false" ht="15" hidden="false" customHeight="false" outlineLevel="0" collapsed="false">
      <c r="A6783" s="28" t="n">
        <v>45863</v>
      </c>
      <c r="B6783" s="21" t="s">
        <v>125</v>
      </c>
      <c r="C6783" s="21" t="s">
        <v>137</v>
      </c>
      <c r="D6783" s="29" t="n">
        <v>78.7</v>
      </c>
      <c r="E6783" s="29" t="n">
        <f aca="false">D6783/10</f>
        <v>7.87</v>
      </c>
      <c r="F6783" s="29" t="n">
        <f aca="false">(E6783+Einstellungen!$B$20)*(1+Einstellungen!$B$10)</f>
        <v>31.56594</v>
      </c>
      <c r="G6783" s="21" t="str">
        <f aca="false">IF(F6783&lt;Einstellungen!$B$5,"ja","nein")</f>
        <v>nein</v>
      </c>
      <c r="H6783" s="21" t="s">
        <v>22</v>
      </c>
      <c r="I6783" s="29" t="n">
        <f aca="false">INDEX(Einstellungen!$B$27:$B$50,14)</f>
        <v>1.15</v>
      </c>
      <c r="J6783" s="29" t="n">
        <f aca="false">F6783*I6783</f>
        <v>36.300831</v>
      </c>
    </row>
    <row r="6784" customFormat="false" ht="15" hidden="false" customHeight="false" outlineLevel="0" collapsed="false">
      <c r="A6784" s="28" t="n">
        <v>45863</v>
      </c>
      <c r="B6784" s="21" t="s">
        <v>126</v>
      </c>
      <c r="C6784" s="21" t="s">
        <v>137</v>
      </c>
      <c r="D6784" s="29" t="n">
        <v>76.31</v>
      </c>
      <c r="E6784" s="29" t="n">
        <f aca="false">D6784/10</f>
        <v>7.631</v>
      </c>
      <c r="F6784" s="29" t="n">
        <f aca="false">(E6784+Einstellungen!$B$20)*(1+Einstellungen!$B$10)</f>
        <v>31.28153</v>
      </c>
      <c r="G6784" s="21" t="str">
        <f aca="false">IF(F6784&lt;Einstellungen!$B$5,"ja","nein")</f>
        <v>nein</v>
      </c>
      <c r="H6784" s="21" t="s">
        <v>22</v>
      </c>
      <c r="I6784" s="29" t="n">
        <f aca="false">INDEX(Einstellungen!$B$27:$B$50,15)</f>
        <v>1</v>
      </c>
      <c r="J6784" s="29" t="n">
        <f aca="false">F6784*I6784</f>
        <v>31.28153</v>
      </c>
    </row>
    <row r="6785" customFormat="false" ht="15" hidden="false" customHeight="false" outlineLevel="0" collapsed="false">
      <c r="A6785" s="28" t="n">
        <v>45863</v>
      </c>
      <c r="B6785" s="21" t="s">
        <v>127</v>
      </c>
      <c r="C6785" s="21" t="s">
        <v>137</v>
      </c>
      <c r="D6785" s="29" t="n">
        <v>79.27</v>
      </c>
      <c r="E6785" s="29" t="n">
        <f aca="false">D6785/10</f>
        <v>7.927</v>
      </c>
      <c r="F6785" s="29" t="n">
        <f aca="false">(E6785+Einstellungen!$B$20)*(1+Einstellungen!$B$10)</f>
        <v>31.63377</v>
      </c>
      <c r="G6785" s="21" t="str">
        <f aca="false">IF(F6785&lt;Einstellungen!$B$5,"ja","nein")</f>
        <v>nein</v>
      </c>
      <c r="H6785" s="21" t="s">
        <v>22</v>
      </c>
      <c r="I6785" s="29" t="n">
        <f aca="false">INDEX(Einstellungen!$B$27:$B$50,16)</f>
        <v>0.95</v>
      </c>
      <c r="J6785" s="29" t="n">
        <f aca="false">F6785*I6785</f>
        <v>30.0520815</v>
      </c>
    </row>
    <row r="6786" customFormat="false" ht="15" hidden="false" customHeight="false" outlineLevel="0" collapsed="false">
      <c r="A6786" s="28" t="n">
        <v>45863</v>
      </c>
      <c r="B6786" s="21" t="s">
        <v>128</v>
      </c>
      <c r="C6786" s="21" t="s">
        <v>137</v>
      </c>
      <c r="D6786" s="29" t="n">
        <v>81.09</v>
      </c>
      <c r="E6786" s="29" t="n">
        <f aca="false">D6786/10</f>
        <v>8.109</v>
      </c>
      <c r="F6786" s="29" t="n">
        <f aca="false">(E6786+Einstellungen!$B$20)*(1+Einstellungen!$B$10)</f>
        <v>31.85035</v>
      </c>
      <c r="G6786" s="21" t="str">
        <f aca="false">IF(F6786&lt;Einstellungen!$B$5,"ja","nein")</f>
        <v>nein</v>
      </c>
      <c r="H6786" s="21" t="s">
        <v>22</v>
      </c>
      <c r="I6786" s="29" t="n">
        <f aca="false">INDEX(Einstellungen!$B$27:$B$50,17)</f>
        <v>0.95</v>
      </c>
      <c r="J6786" s="29" t="n">
        <f aca="false">F6786*I6786</f>
        <v>30.2578325</v>
      </c>
    </row>
    <row r="6787" customFormat="false" ht="15" hidden="false" customHeight="false" outlineLevel="0" collapsed="false">
      <c r="A6787" s="28" t="n">
        <v>45863</v>
      </c>
      <c r="B6787" s="21" t="s">
        <v>129</v>
      </c>
      <c r="C6787" s="21" t="s">
        <v>137</v>
      </c>
      <c r="D6787" s="29" t="n">
        <v>84.02</v>
      </c>
      <c r="E6787" s="29" t="n">
        <f aca="false">D6787/10</f>
        <v>8.402</v>
      </c>
      <c r="F6787" s="29" t="n">
        <f aca="false">(E6787+Einstellungen!$B$20)*(1+Einstellungen!$B$10)</f>
        <v>32.19902</v>
      </c>
      <c r="G6787" s="21" t="str">
        <f aca="false">IF(F6787&lt;Einstellungen!$B$5,"ja","nein")</f>
        <v>nein</v>
      </c>
      <c r="H6787" s="21" t="s">
        <v>22</v>
      </c>
      <c r="I6787" s="29" t="n">
        <f aca="false">INDEX(Einstellungen!$B$27:$B$50,18)</f>
        <v>1.1</v>
      </c>
      <c r="J6787" s="29" t="n">
        <f aca="false">F6787*I6787</f>
        <v>35.418922</v>
      </c>
    </row>
    <row r="6788" customFormat="false" ht="15" hidden="false" customHeight="false" outlineLevel="0" collapsed="false">
      <c r="A6788" s="28" t="n">
        <v>45863</v>
      </c>
      <c r="B6788" s="21" t="s">
        <v>130</v>
      </c>
      <c r="C6788" s="21" t="s">
        <v>137</v>
      </c>
      <c r="D6788" s="29" t="n">
        <v>90.45</v>
      </c>
      <c r="E6788" s="29" t="n">
        <f aca="false">D6788/10</f>
        <v>9.045</v>
      </c>
      <c r="F6788" s="29" t="n">
        <f aca="false">(E6788+Einstellungen!$B$20)*(1+Einstellungen!$B$10)</f>
        <v>32.96419</v>
      </c>
      <c r="G6788" s="21" t="str">
        <f aca="false">IF(F6788&lt;Einstellungen!$B$5,"ja","nein")</f>
        <v>nein</v>
      </c>
      <c r="H6788" s="21" t="s">
        <v>22</v>
      </c>
      <c r="I6788" s="29" t="n">
        <f aca="false">INDEX(Einstellungen!$B$27:$B$50,19)</f>
        <v>1.35</v>
      </c>
      <c r="J6788" s="29" t="n">
        <f aca="false">F6788*I6788</f>
        <v>44.5016565</v>
      </c>
    </row>
    <row r="6789" customFormat="false" ht="15" hidden="false" customHeight="false" outlineLevel="0" collapsed="false">
      <c r="A6789" s="28" t="n">
        <v>45863</v>
      </c>
      <c r="B6789" s="21" t="s">
        <v>131</v>
      </c>
      <c r="C6789" s="21" t="s">
        <v>137</v>
      </c>
      <c r="D6789" s="29" t="n">
        <v>101.81</v>
      </c>
      <c r="E6789" s="29" t="n">
        <f aca="false">D6789/10</f>
        <v>10.181</v>
      </c>
      <c r="F6789" s="29" t="n">
        <f aca="false">(E6789+Einstellungen!$B$20)*(1+Einstellungen!$B$10)</f>
        <v>34.31603</v>
      </c>
      <c r="G6789" s="21" t="str">
        <f aca="false">IF(F6789&lt;Einstellungen!$B$5,"ja","nein")</f>
        <v>nein</v>
      </c>
      <c r="H6789" s="21" t="s">
        <v>22</v>
      </c>
      <c r="I6789" s="29" t="n">
        <f aca="false">INDEX(Einstellungen!$B$27:$B$50,20)</f>
        <v>1.45</v>
      </c>
      <c r="J6789" s="29" t="n">
        <f aca="false">F6789*I6789</f>
        <v>49.7582435</v>
      </c>
    </row>
    <row r="6790" customFormat="false" ht="15" hidden="false" customHeight="false" outlineLevel="0" collapsed="false">
      <c r="A6790" s="28" t="n">
        <v>45863</v>
      </c>
      <c r="B6790" s="21" t="s">
        <v>132</v>
      </c>
      <c r="C6790" s="21" t="s">
        <v>137</v>
      </c>
      <c r="D6790" s="29" t="n">
        <v>109.28</v>
      </c>
      <c r="E6790" s="29" t="n">
        <f aca="false">D6790/10</f>
        <v>10.928</v>
      </c>
      <c r="F6790" s="29" t="n">
        <f aca="false">(E6790+Einstellungen!$B$20)*(1+Einstellungen!$B$10)</f>
        <v>35.20496</v>
      </c>
      <c r="G6790" s="21" t="str">
        <f aca="false">IF(F6790&lt;Einstellungen!$B$5,"ja","nein")</f>
        <v>nein</v>
      </c>
      <c r="H6790" s="21" t="s">
        <v>22</v>
      </c>
      <c r="I6790" s="29" t="n">
        <f aca="false">INDEX(Einstellungen!$B$27:$B$50,21)</f>
        <v>1.4</v>
      </c>
      <c r="J6790" s="29" t="n">
        <f aca="false">F6790*I6790</f>
        <v>49.286944</v>
      </c>
    </row>
    <row r="6791" customFormat="false" ht="15" hidden="false" customHeight="false" outlineLevel="0" collapsed="false">
      <c r="A6791" s="28" t="n">
        <v>45863</v>
      </c>
      <c r="B6791" s="21" t="s">
        <v>133</v>
      </c>
      <c r="C6791" s="21" t="s">
        <v>137</v>
      </c>
      <c r="D6791" s="29" t="n">
        <v>121.21</v>
      </c>
      <c r="E6791" s="29" t="n">
        <f aca="false">D6791/10</f>
        <v>12.121</v>
      </c>
      <c r="F6791" s="29" t="n">
        <f aca="false">(E6791+Einstellungen!$B$20)*(1+Einstellungen!$B$10)</f>
        <v>36.62463</v>
      </c>
      <c r="G6791" s="21" t="str">
        <f aca="false">IF(F6791&lt;Einstellungen!$B$5,"ja","nein")</f>
        <v>nein</v>
      </c>
      <c r="H6791" s="21" t="s">
        <v>22</v>
      </c>
      <c r="I6791" s="29" t="n">
        <f aca="false">INDEX(Einstellungen!$B$27:$B$50,22)</f>
        <v>1.25</v>
      </c>
      <c r="J6791" s="29" t="n">
        <f aca="false">F6791*I6791</f>
        <v>45.7807875</v>
      </c>
    </row>
    <row r="6792" customFormat="false" ht="15" hidden="false" customHeight="false" outlineLevel="0" collapsed="false">
      <c r="A6792" s="28" t="n">
        <v>45863</v>
      </c>
      <c r="B6792" s="21" t="s">
        <v>134</v>
      </c>
      <c r="C6792" s="21" t="s">
        <v>137</v>
      </c>
      <c r="D6792" s="29" t="n">
        <v>112.6</v>
      </c>
      <c r="E6792" s="29" t="n">
        <f aca="false">D6792/10</f>
        <v>11.26</v>
      </c>
      <c r="F6792" s="29" t="n">
        <f aca="false">(E6792+Einstellungen!$B$20)*(1+Einstellungen!$B$10)</f>
        <v>35.60004</v>
      </c>
      <c r="G6792" s="21" t="str">
        <f aca="false">IF(F6792&lt;Einstellungen!$B$5,"ja","nein")</f>
        <v>nein</v>
      </c>
      <c r="H6792" s="21" t="s">
        <v>22</v>
      </c>
      <c r="I6792" s="29" t="n">
        <f aca="false">INDEX(Einstellungen!$B$27:$B$50,23)</f>
        <v>1.05</v>
      </c>
      <c r="J6792" s="29" t="n">
        <f aca="false">F6792*I6792</f>
        <v>37.380042</v>
      </c>
    </row>
    <row r="6793" customFormat="false" ht="15" hidden="false" customHeight="false" outlineLevel="0" collapsed="false">
      <c r="A6793" s="28" t="n">
        <v>45863</v>
      </c>
      <c r="B6793" s="21" t="s">
        <v>135</v>
      </c>
      <c r="C6793" s="21" t="s">
        <v>137</v>
      </c>
      <c r="D6793" s="29" t="n">
        <v>110.25</v>
      </c>
      <c r="E6793" s="29" t="n">
        <f aca="false">D6793/10</f>
        <v>11.025</v>
      </c>
      <c r="F6793" s="29" t="n">
        <f aca="false">(E6793+Einstellungen!$B$20)*(1+Einstellungen!$B$10)</f>
        <v>35.32039</v>
      </c>
      <c r="G6793" s="21" t="str">
        <f aca="false">IF(F6793&lt;Einstellungen!$B$5,"ja","nein")</f>
        <v>nein</v>
      </c>
      <c r="H6793" s="21" t="s">
        <v>22</v>
      </c>
      <c r="I6793" s="29" t="n">
        <f aca="false">INDEX(Einstellungen!$B$27:$B$50,24)</f>
        <v>0.8</v>
      </c>
      <c r="J6793" s="29" t="n">
        <f aca="false">F6793*I6793</f>
        <v>28.256312</v>
      </c>
    </row>
    <row r="6794" customFormat="false" ht="15" hidden="false" customHeight="false" outlineLevel="0" collapsed="false">
      <c r="A6794" s="28" t="n">
        <v>45864</v>
      </c>
      <c r="B6794" s="21" t="s">
        <v>111</v>
      </c>
      <c r="C6794" s="21" t="s">
        <v>138</v>
      </c>
      <c r="D6794" s="29" t="n">
        <v>106.76</v>
      </c>
      <c r="E6794" s="29" t="n">
        <f aca="false">D6794/10</f>
        <v>10.676</v>
      </c>
      <c r="F6794" s="29" t="n">
        <f aca="false">(E6794+Einstellungen!$B$20)*(1+Einstellungen!$B$10)</f>
        <v>34.90508</v>
      </c>
      <c r="G6794" s="21" t="str">
        <f aca="false">IF(F6794&lt;Einstellungen!$B$5,"ja","nein")</f>
        <v>nein</v>
      </c>
      <c r="H6794" s="21" t="s">
        <v>22</v>
      </c>
      <c r="I6794" s="29" t="n">
        <f aca="false">INDEX(Einstellungen!$B$27:$B$50,1)</f>
        <v>0.6</v>
      </c>
      <c r="J6794" s="29" t="n">
        <f aca="false">F6794*I6794</f>
        <v>20.943048</v>
      </c>
    </row>
    <row r="6795" customFormat="false" ht="15" hidden="false" customHeight="false" outlineLevel="0" collapsed="false">
      <c r="A6795" s="28" t="n">
        <v>45864</v>
      </c>
      <c r="B6795" s="21" t="s">
        <v>113</v>
      </c>
      <c r="C6795" s="21" t="s">
        <v>138</v>
      </c>
      <c r="D6795" s="29" t="n">
        <v>100.7</v>
      </c>
      <c r="E6795" s="29" t="n">
        <f aca="false">D6795/10</f>
        <v>10.07</v>
      </c>
      <c r="F6795" s="29" t="n">
        <f aca="false">(E6795+Einstellungen!$B$20)*(1+Einstellungen!$B$10)</f>
        <v>34.18394</v>
      </c>
      <c r="G6795" s="21" t="str">
        <f aca="false">IF(F6795&lt;Einstellungen!$B$5,"ja","nein")</f>
        <v>nein</v>
      </c>
      <c r="H6795" s="21" t="s">
        <v>22</v>
      </c>
      <c r="I6795" s="29" t="n">
        <f aca="false">INDEX(Einstellungen!$B$27:$B$50,2)</f>
        <v>0.5</v>
      </c>
      <c r="J6795" s="29" t="n">
        <f aca="false">F6795*I6795</f>
        <v>17.09197</v>
      </c>
    </row>
    <row r="6796" customFormat="false" ht="15" hidden="false" customHeight="false" outlineLevel="0" collapsed="false">
      <c r="A6796" s="28" t="n">
        <v>45864</v>
      </c>
      <c r="B6796" s="21" t="s">
        <v>114</v>
      </c>
      <c r="C6796" s="21" t="s">
        <v>138</v>
      </c>
      <c r="D6796" s="29" t="n">
        <v>97.73</v>
      </c>
      <c r="E6796" s="29" t="n">
        <f aca="false">D6796/10</f>
        <v>9.773</v>
      </c>
      <c r="F6796" s="29" t="n">
        <f aca="false">(E6796+Einstellungen!$B$20)*(1+Einstellungen!$B$10)</f>
        <v>33.83051</v>
      </c>
      <c r="G6796" s="21" t="str">
        <f aca="false">IF(F6796&lt;Einstellungen!$B$5,"ja","nein")</f>
        <v>nein</v>
      </c>
      <c r="H6796" s="21" t="s">
        <v>22</v>
      </c>
      <c r="I6796" s="29" t="n">
        <f aca="false">INDEX(Einstellungen!$B$27:$B$50,3)</f>
        <v>0.45</v>
      </c>
      <c r="J6796" s="29" t="n">
        <f aca="false">F6796*I6796</f>
        <v>15.2237295</v>
      </c>
    </row>
    <row r="6797" customFormat="false" ht="15" hidden="false" customHeight="false" outlineLevel="0" collapsed="false">
      <c r="A6797" s="28" t="n">
        <v>45864</v>
      </c>
      <c r="B6797" s="21" t="s">
        <v>115</v>
      </c>
      <c r="C6797" s="21" t="s">
        <v>138</v>
      </c>
      <c r="D6797" s="29" t="n">
        <v>96.65</v>
      </c>
      <c r="E6797" s="29" t="n">
        <f aca="false">D6797/10</f>
        <v>9.665</v>
      </c>
      <c r="F6797" s="29" t="n">
        <f aca="false">(E6797+Einstellungen!$B$20)*(1+Einstellungen!$B$10)</f>
        <v>33.70199</v>
      </c>
      <c r="G6797" s="21" t="str">
        <f aca="false">IF(F6797&lt;Einstellungen!$B$5,"ja","nein")</f>
        <v>nein</v>
      </c>
      <c r="H6797" s="21" t="s">
        <v>22</v>
      </c>
      <c r="I6797" s="29" t="n">
        <f aca="false">INDEX(Einstellungen!$B$27:$B$50,4)</f>
        <v>0.45</v>
      </c>
      <c r="J6797" s="29" t="n">
        <f aca="false">F6797*I6797</f>
        <v>15.1658955</v>
      </c>
    </row>
    <row r="6798" customFormat="false" ht="15" hidden="false" customHeight="false" outlineLevel="0" collapsed="false">
      <c r="A6798" s="28" t="n">
        <v>45864</v>
      </c>
      <c r="B6798" s="21" t="s">
        <v>116</v>
      </c>
      <c r="C6798" s="21" t="s">
        <v>138</v>
      </c>
      <c r="D6798" s="29" t="n">
        <v>96.45</v>
      </c>
      <c r="E6798" s="29" t="n">
        <f aca="false">D6798/10</f>
        <v>9.645</v>
      </c>
      <c r="F6798" s="29" t="n">
        <f aca="false">(E6798+Einstellungen!$B$20)*(1+Einstellungen!$B$10)</f>
        <v>33.67819</v>
      </c>
      <c r="G6798" s="21" t="str">
        <f aca="false">IF(F6798&lt;Einstellungen!$B$5,"ja","nein")</f>
        <v>nein</v>
      </c>
      <c r="H6798" s="21" t="s">
        <v>22</v>
      </c>
      <c r="I6798" s="29" t="n">
        <f aca="false">INDEX(Einstellungen!$B$27:$B$50,5)</f>
        <v>0.45</v>
      </c>
      <c r="J6798" s="29" t="n">
        <f aca="false">F6798*I6798</f>
        <v>15.1551855</v>
      </c>
    </row>
    <row r="6799" customFormat="false" ht="15" hidden="false" customHeight="false" outlineLevel="0" collapsed="false">
      <c r="A6799" s="28" t="n">
        <v>45864</v>
      </c>
      <c r="B6799" s="21" t="s">
        <v>117</v>
      </c>
      <c r="C6799" s="21" t="s">
        <v>138</v>
      </c>
      <c r="D6799" s="29" t="n">
        <v>94.89</v>
      </c>
      <c r="E6799" s="29" t="n">
        <f aca="false">D6799/10</f>
        <v>9.489</v>
      </c>
      <c r="F6799" s="29" t="n">
        <f aca="false">(E6799+Einstellungen!$B$20)*(1+Einstellungen!$B$10)</f>
        <v>33.49255</v>
      </c>
      <c r="G6799" s="21" t="str">
        <f aca="false">IF(F6799&lt;Einstellungen!$B$5,"ja","nein")</f>
        <v>nein</v>
      </c>
      <c r="H6799" s="21" t="s">
        <v>22</v>
      </c>
      <c r="I6799" s="29" t="n">
        <f aca="false">INDEX(Einstellungen!$B$27:$B$50,6)</f>
        <v>0.5</v>
      </c>
      <c r="J6799" s="29" t="n">
        <f aca="false">F6799*I6799</f>
        <v>16.746275</v>
      </c>
    </row>
    <row r="6800" customFormat="false" ht="15" hidden="false" customHeight="false" outlineLevel="0" collapsed="false">
      <c r="A6800" s="28" t="n">
        <v>45864</v>
      </c>
      <c r="B6800" s="21" t="s">
        <v>118</v>
      </c>
      <c r="C6800" s="21" t="s">
        <v>138</v>
      </c>
      <c r="D6800" s="29" t="n">
        <v>97.13</v>
      </c>
      <c r="E6800" s="29" t="n">
        <f aca="false">D6800/10</f>
        <v>9.713</v>
      </c>
      <c r="F6800" s="29" t="n">
        <f aca="false">(E6800+Einstellungen!$B$20)*(1+Einstellungen!$B$10)</f>
        <v>33.75911</v>
      </c>
      <c r="G6800" s="21" t="str">
        <f aca="false">IF(F6800&lt;Einstellungen!$B$5,"ja","nein")</f>
        <v>nein</v>
      </c>
      <c r="H6800" s="21" t="s">
        <v>22</v>
      </c>
      <c r="I6800" s="29" t="n">
        <f aca="false">INDEX(Einstellungen!$B$27:$B$50,7)</f>
        <v>0.7</v>
      </c>
      <c r="J6800" s="29" t="n">
        <f aca="false">F6800*I6800</f>
        <v>23.631377</v>
      </c>
    </row>
    <row r="6801" customFormat="false" ht="15" hidden="false" customHeight="false" outlineLevel="0" collapsed="false">
      <c r="A6801" s="28" t="n">
        <v>45864</v>
      </c>
      <c r="B6801" s="21" t="s">
        <v>119</v>
      </c>
      <c r="C6801" s="21" t="s">
        <v>138</v>
      </c>
      <c r="D6801" s="29" t="n">
        <v>96.1</v>
      </c>
      <c r="E6801" s="29" t="n">
        <f aca="false">D6801/10</f>
        <v>9.61</v>
      </c>
      <c r="F6801" s="29" t="n">
        <f aca="false">(E6801+Einstellungen!$B$20)*(1+Einstellungen!$B$10)</f>
        <v>33.63654</v>
      </c>
      <c r="G6801" s="21" t="str">
        <f aca="false">IF(F6801&lt;Einstellungen!$B$5,"ja","nein")</f>
        <v>nein</v>
      </c>
      <c r="H6801" s="21" t="s">
        <v>22</v>
      </c>
      <c r="I6801" s="29" t="n">
        <f aca="false">INDEX(Einstellungen!$B$27:$B$50,8)</f>
        <v>0.95</v>
      </c>
      <c r="J6801" s="29" t="n">
        <f aca="false">F6801*I6801</f>
        <v>31.954713</v>
      </c>
    </row>
    <row r="6802" customFormat="false" ht="15" hidden="false" customHeight="false" outlineLevel="0" collapsed="false">
      <c r="A6802" s="28" t="n">
        <v>45864</v>
      </c>
      <c r="B6802" s="21" t="s">
        <v>120</v>
      </c>
      <c r="C6802" s="21" t="s">
        <v>138</v>
      </c>
      <c r="D6802" s="29" t="n">
        <v>87.96</v>
      </c>
      <c r="E6802" s="29" t="n">
        <f aca="false">D6802/10</f>
        <v>8.796</v>
      </c>
      <c r="F6802" s="29" t="n">
        <f aca="false">(E6802+Einstellungen!$B$20)*(1+Einstellungen!$B$10)</f>
        <v>32.66788</v>
      </c>
      <c r="G6802" s="21" t="str">
        <f aca="false">IF(F6802&lt;Einstellungen!$B$5,"ja","nein")</f>
        <v>nein</v>
      </c>
      <c r="H6802" s="21" t="s">
        <v>22</v>
      </c>
      <c r="I6802" s="29" t="n">
        <f aca="false">INDEX(Einstellungen!$B$27:$B$50,9)</f>
        <v>1.05</v>
      </c>
      <c r="J6802" s="29" t="n">
        <f aca="false">F6802*I6802</f>
        <v>34.301274</v>
      </c>
    </row>
    <row r="6803" customFormat="false" ht="15" hidden="false" customHeight="false" outlineLevel="0" collapsed="false">
      <c r="A6803" s="28" t="n">
        <v>45864</v>
      </c>
      <c r="B6803" s="21" t="s">
        <v>121</v>
      </c>
      <c r="C6803" s="21" t="s">
        <v>138</v>
      </c>
      <c r="D6803" s="29" t="n">
        <v>85.85</v>
      </c>
      <c r="E6803" s="29" t="n">
        <f aca="false">D6803/10</f>
        <v>8.585</v>
      </c>
      <c r="F6803" s="29" t="n">
        <f aca="false">(E6803+Einstellungen!$B$20)*(1+Einstellungen!$B$10)</f>
        <v>32.41679</v>
      </c>
      <c r="G6803" s="21" t="str">
        <f aca="false">IF(F6803&lt;Einstellungen!$B$5,"ja","nein")</f>
        <v>nein</v>
      </c>
      <c r="H6803" s="21" t="s">
        <v>22</v>
      </c>
      <c r="I6803" s="29" t="n">
        <f aca="false">INDEX(Einstellungen!$B$27:$B$50,10)</f>
        <v>1.05</v>
      </c>
      <c r="J6803" s="29" t="n">
        <f aca="false">F6803*I6803</f>
        <v>34.0376295</v>
      </c>
    </row>
    <row r="6804" customFormat="false" ht="15" hidden="false" customHeight="false" outlineLevel="0" collapsed="false">
      <c r="A6804" s="28" t="n">
        <v>45864</v>
      </c>
      <c r="B6804" s="21" t="s">
        <v>122</v>
      </c>
      <c r="C6804" s="21" t="s">
        <v>138</v>
      </c>
      <c r="D6804" s="29" t="n">
        <v>79.59</v>
      </c>
      <c r="E6804" s="29" t="n">
        <f aca="false">D6804/10</f>
        <v>7.959</v>
      </c>
      <c r="F6804" s="29" t="n">
        <f aca="false">(E6804+Einstellungen!$B$20)*(1+Einstellungen!$B$10)</f>
        <v>31.67185</v>
      </c>
      <c r="G6804" s="21" t="str">
        <f aca="false">IF(F6804&lt;Einstellungen!$B$5,"ja","nein")</f>
        <v>nein</v>
      </c>
      <c r="H6804" s="21" t="s">
        <v>22</v>
      </c>
      <c r="I6804" s="29" t="n">
        <f aca="false">INDEX(Einstellungen!$B$27:$B$50,11)</f>
        <v>1.05</v>
      </c>
      <c r="J6804" s="29" t="n">
        <f aca="false">F6804*I6804</f>
        <v>33.2554425</v>
      </c>
    </row>
    <row r="6805" customFormat="false" ht="15" hidden="false" customHeight="false" outlineLevel="0" collapsed="false">
      <c r="A6805" s="28" t="n">
        <v>45864</v>
      </c>
      <c r="B6805" s="21" t="s">
        <v>123</v>
      </c>
      <c r="C6805" s="21" t="s">
        <v>138</v>
      </c>
      <c r="D6805" s="29" t="n">
        <v>75.2</v>
      </c>
      <c r="E6805" s="29" t="n">
        <f aca="false">D6805/10</f>
        <v>7.52</v>
      </c>
      <c r="F6805" s="29" t="n">
        <f aca="false">(E6805+Einstellungen!$B$20)*(1+Einstellungen!$B$10)</f>
        <v>31.14944</v>
      </c>
      <c r="G6805" s="21" t="str">
        <f aca="false">IF(F6805&lt;Einstellungen!$B$5,"ja","nein")</f>
        <v>nein</v>
      </c>
      <c r="H6805" s="21" t="s">
        <v>22</v>
      </c>
      <c r="I6805" s="29" t="n">
        <f aca="false">INDEX(Einstellungen!$B$27:$B$50,12)</f>
        <v>1.1</v>
      </c>
      <c r="J6805" s="29" t="n">
        <f aca="false">F6805*I6805</f>
        <v>34.264384</v>
      </c>
    </row>
    <row r="6806" customFormat="false" ht="15" hidden="false" customHeight="false" outlineLevel="0" collapsed="false">
      <c r="A6806" s="28" t="n">
        <v>45864</v>
      </c>
      <c r="B6806" s="21" t="s">
        <v>124</v>
      </c>
      <c r="C6806" s="21" t="s">
        <v>138</v>
      </c>
      <c r="D6806" s="29" t="n">
        <v>66.42</v>
      </c>
      <c r="E6806" s="29" t="n">
        <f aca="false">D6806/10</f>
        <v>6.642</v>
      </c>
      <c r="F6806" s="29" t="n">
        <f aca="false">(E6806+Einstellungen!$B$20)*(1+Einstellungen!$B$10)</f>
        <v>30.10462</v>
      </c>
      <c r="G6806" s="21" t="str">
        <f aca="false">IF(F6806&lt;Einstellungen!$B$5,"ja","nein")</f>
        <v>nein</v>
      </c>
      <c r="H6806" s="21" t="s">
        <v>22</v>
      </c>
      <c r="I6806" s="29" t="n">
        <f aca="false">INDEX(Einstellungen!$B$27:$B$50,13)</f>
        <v>1.2</v>
      </c>
      <c r="J6806" s="29" t="n">
        <f aca="false">F6806*I6806</f>
        <v>36.125544</v>
      </c>
    </row>
    <row r="6807" customFormat="false" ht="15" hidden="false" customHeight="false" outlineLevel="0" collapsed="false">
      <c r="A6807" s="28" t="n">
        <v>45864</v>
      </c>
      <c r="B6807" s="21" t="s">
        <v>125</v>
      </c>
      <c r="C6807" s="21" t="s">
        <v>138</v>
      </c>
      <c r="D6807" s="29" t="n">
        <v>49.87</v>
      </c>
      <c r="E6807" s="29" t="n">
        <f aca="false">D6807/10</f>
        <v>4.987</v>
      </c>
      <c r="F6807" s="29" t="n">
        <f aca="false">(E6807+Einstellungen!$B$20)*(1+Einstellungen!$B$10)</f>
        <v>28.13517</v>
      </c>
      <c r="G6807" s="21" t="str">
        <f aca="false">IF(F6807&lt;Einstellungen!$B$5,"ja","nein")</f>
        <v>ja</v>
      </c>
      <c r="H6807" s="21" t="s">
        <v>22</v>
      </c>
      <c r="I6807" s="29" t="n">
        <f aca="false">INDEX(Einstellungen!$B$27:$B$50,14)</f>
        <v>1.15</v>
      </c>
      <c r="J6807" s="29" t="n">
        <f aca="false">F6807*I6807</f>
        <v>32.3554455</v>
      </c>
    </row>
    <row r="6808" customFormat="false" ht="15" hidden="false" customHeight="false" outlineLevel="0" collapsed="false">
      <c r="A6808" s="28" t="n">
        <v>45864</v>
      </c>
      <c r="B6808" s="21" t="s">
        <v>126</v>
      </c>
      <c r="C6808" s="21" t="s">
        <v>138</v>
      </c>
      <c r="D6808" s="29" t="n">
        <v>50.09</v>
      </c>
      <c r="E6808" s="29" t="n">
        <f aca="false">D6808/10</f>
        <v>5.009</v>
      </c>
      <c r="F6808" s="29" t="n">
        <f aca="false">(E6808+Einstellungen!$B$20)*(1+Einstellungen!$B$10)</f>
        <v>28.16135</v>
      </c>
      <c r="G6808" s="21" t="str">
        <f aca="false">IF(F6808&lt;Einstellungen!$B$5,"ja","nein")</f>
        <v>ja</v>
      </c>
      <c r="H6808" s="21" t="s">
        <v>22</v>
      </c>
      <c r="I6808" s="29" t="n">
        <f aca="false">INDEX(Einstellungen!$B$27:$B$50,15)</f>
        <v>1</v>
      </c>
      <c r="J6808" s="29" t="n">
        <f aca="false">F6808*I6808</f>
        <v>28.16135</v>
      </c>
    </row>
    <row r="6809" customFormat="false" ht="15" hidden="false" customHeight="false" outlineLevel="0" collapsed="false">
      <c r="A6809" s="28" t="n">
        <v>45864</v>
      </c>
      <c r="B6809" s="21" t="s">
        <v>127</v>
      </c>
      <c r="C6809" s="21" t="s">
        <v>138</v>
      </c>
      <c r="D6809" s="29" t="n">
        <v>68.07</v>
      </c>
      <c r="E6809" s="29" t="n">
        <f aca="false">D6809/10</f>
        <v>6.807</v>
      </c>
      <c r="F6809" s="29" t="n">
        <f aca="false">(E6809+Einstellungen!$B$20)*(1+Einstellungen!$B$10)</f>
        <v>30.30097</v>
      </c>
      <c r="G6809" s="21" t="str">
        <f aca="false">IF(F6809&lt;Einstellungen!$B$5,"ja","nein")</f>
        <v>nein</v>
      </c>
      <c r="H6809" s="21" t="s">
        <v>22</v>
      </c>
      <c r="I6809" s="29" t="n">
        <f aca="false">INDEX(Einstellungen!$B$27:$B$50,16)</f>
        <v>0.95</v>
      </c>
      <c r="J6809" s="29" t="n">
        <f aca="false">F6809*I6809</f>
        <v>28.7859215</v>
      </c>
    </row>
    <row r="6810" customFormat="false" ht="15" hidden="false" customHeight="false" outlineLevel="0" collapsed="false">
      <c r="A6810" s="28" t="n">
        <v>45864</v>
      </c>
      <c r="B6810" s="21" t="s">
        <v>128</v>
      </c>
      <c r="C6810" s="21" t="s">
        <v>138</v>
      </c>
      <c r="D6810" s="29" t="n">
        <v>74.81</v>
      </c>
      <c r="E6810" s="29" t="n">
        <f aca="false">D6810/10</f>
        <v>7.481</v>
      </c>
      <c r="F6810" s="29" t="n">
        <f aca="false">(E6810+Einstellungen!$B$20)*(1+Einstellungen!$B$10)</f>
        <v>31.10303</v>
      </c>
      <c r="G6810" s="21" t="str">
        <f aca="false">IF(F6810&lt;Einstellungen!$B$5,"ja","nein")</f>
        <v>nein</v>
      </c>
      <c r="H6810" s="21" t="s">
        <v>22</v>
      </c>
      <c r="I6810" s="29" t="n">
        <f aca="false">INDEX(Einstellungen!$B$27:$B$50,17)</f>
        <v>0.95</v>
      </c>
      <c r="J6810" s="29" t="n">
        <f aca="false">F6810*I6810</f>
        <v>29.5478785</v>
      </c>
    </row>
    <row r="6811" customFormat="false" ht="15" hidden="false" customHeight="false" outlineLevel="0" collapsed="false">
      <c r="A6811" s="28" t="n">
        <v>45864</v>
      </c>
      <c r="B6811" s="21" t="s">
        <v>129</v>
      </c>
      <c r="C6811" s="21" t="s">
        <v>138</v>
      </c>
      <c r="D6811" s="29" t="n">
        <v>84.2</v>
      </c>
      <c r="E6811" s="29" t="n">
        <f aca="false">D6811/10</f>
        <v>8.42</v>
      </c>
      <c r="F6811" s="29" t="n">
        <f aca="false">(E6811+Einstellungen!$B$20)*(1+Einstellungen!$B$10)</f>
        <v>32.22044</v>
      </c>
      <c r="G6811" s="21" t="str">
        <f aca="false">IF(F6811&lt;Einstellungen!$B$5,"ja","nein")</f>
        <v>nein</v>
      </c>
      <c r="H6811" s="21" t="s">
        <v>22</v>
      </c>
      <c r="I6811" s="29" t="n">
        <f aca="false">INDEX(Einstellungen!$B$27:$B$50,18)</f>
        <v>1.1</v>
      </c>
      <c r="J6811" s="29" t="n">
        <f aca="false">F6811*I6811</f>
        <v>35.442484</v>
      </c>
    </row>
    <row r="6812" customFormat="false" ht="15" hidden="false" customHeight="false" outlineLevel="0" collapsed="false">
      <c r="A6812" s="28" t="n">
        <v>45864</v>
      </c>
      <c r="B6812" s="21" t="s">
        <v>130</v>
      </c>
      <c r="C6812" s="21" t="s">
        <v>138</v>
      </c>
      <c r="D6812" s="29" t="n">
        <v>98.2</v>
      </c>
      <c r="E6812" s="29" t="n">
        <f aca="false">D6812/10</f>
        <v>9.82</v>
      </c>
      <c r="F6812" s="29" t="n">
        <f aca="false">(E6812+Einstellungen!$B$20)*(1+Einstellungen!$B$10)</f>
        <v>33.88644</v>
      </c>
      <c r="G6812" s="21" t="str">
        <f aca="false">IF(F6812&lt;Einstellungen!$B$5,"ja","nein")</f>
        <v>nein</v>
      </c>
      <c r="H6812" s="21" t="s">
        <v>22</v>
      </c>
      <c r="I6812" s="29" t="n">
        <f aca="false">INDEX(Einstellungen!$B$27:$B$50,19)</f>
        <v>1.35</v>
      </c>
      <c r="J6812" s="29" t="n">
        <f aca="false">F6812*I6812</f>
        <v>45.746694</v>
      </c>
    </row>
    <row r="6813" customFormat="false" ht="15" hidden="false" customHeight="false" outlineLevel="0" collapsed="false">
      <c r="A6813" s="28" t="n">
        <v>45864</v>
      </c>
      <c r="B6813" s="21" t="s">
        <v>131</v>
      </c>
      <c r="C6813" s="21" t="s">
        <v>138</v>
      </c>
      <c r="D6813" s="29" t="n">
        <v>106.6</v>
      </c>
      <c r="E6813" s="29" t="n">
        <f aca="false">D6813/10</f>
        <v>10.66</v>
      </c>
      <c r="F6813" s="29" t="n">
        <f aca="false">(E6813+Einstellungen!$B$20)*(1+Einstellungen!$B$10)</f>
        <v>34.88604</v>
      </c>
      <c r="G6813" s="21" t="str">
        <f aca="false">IF(F6813&lt;Einstellungen!$B$5,"ja","nein")</f>
        <v>nein</v>
      </c>
      <c r="H6813" s="21" t="s">
        <v>22</v>
      </c>
      <c r="I6813" s="29" t="n">
        <f aca="false">INDEX(Einstellungen!$B$27:$B$50,20)</f>
        <v>1.45</v>
      </c>
      <c r="J6813" s="29" t="n">
        <f aca="false">F6813*I6813</f>
        <v>50.584758</v>
      </c>
    </row>
    <row r="6814" customFormat="false" ht="15" hidden="false" customHeight="false" outlineLevel="0" collapsed="false">
      <c r="A6814" s="28" t="n">
        <v>45864</v>
      </c>
      <c r="B6814" s="21" t="s">
        <v>132</v>
      </c>
      <c r="C6814" s="21" t="s">
        <v>138</v>
      </c>
      <c r="D6814" s="29" t="n">
        <v>121.95</v>
      </c>
      <c r="E6814" s="29" t="n">
        <f aca="false">D6814/10</f>
        <v>12.195</v>
      </c>
      <c r="F6814" s="29" t="n">
        <f aca="false">(E6814+Einstellungen!$B$20)*(1+Einstellungen!$B$10)</f>
        <v>36.71269</v>
      </c>
      <c r="G6814" s="21" t="str">
        <f aca="false">IF(F6814&lt;Einstellungen!$B$5,"ja","nein")</f>
        <v>nein</v>
      </c>
      <c r="H6814" s="21" t="s">
        <v>22</v>
      </c>
      <c r="I6814" s="29" t="n">
        <f aca="false">INDEX(Einstellungen!$B$27:$B$50,21)</f>
        <v>1.4</v>
      </c>
      <c r="J6814" s="29" t="n">
        <f aca="false">F6814*I6814</f>
        <v>51.397766</v>
      </c>
    </row>
    <row r="6815" customFormat="false" ht="15" hidden="false" customHeight="false" outlineLevel="0" collapsed="false">
      <c r="A6815" s="28" t="n">
        <v>45864</v>
      </c>
      <c r="B6815" s="21" t="s">
        <v>133</v>
      </c>
      <c r="C6815" s="21" t="s">
        <v>138</v>
      </c>
      <c r="D6815" s="29" t="n">
        <v>127.07</v>
      </c>
      <c r="E6815" s="29" t="n">
        <f aca="false">D6815/10</f>
        <v>12.707</v>
      </c>
      <c r="F6815" s="29" t="n">
        <f aca="false">(E6815+Einstellungen!$B$20)*(1+Einstellungen!$B$10)</f>
        <v>37.32197</v>
      </c>
      <c r="G6815" s="21" t="str">
        <f aca="false">IF(F6815&lt;Einstellungen!$B$5,"ja","nein")</f>
        <v>nein</v>
      </c>
      <c r="H6815" s="21" t="s">
        <v>22</v>
      </c>
      <c r="I6815" s="29" t="n">
        <f aca="false">INDEX(Einstellungen!$B$27:$B$50,22)</f>
        <v>1.25</v>
      </c>
      <c r="J6815" s="29" t="n">
        <f aca="false">F6815*I6815</f>
        <v>46.6524625</v>
      </c>
    </row>
    <row r="6816" customFormat="false" ht="15" hidden="false" customHeight="false" outlineLevel="0" collapsed="false">
      <c r="A6816" s="28" t="n">
        <v>45864</v>
      </c>
      <c r="B6816" s="21" t="s">
        <v>134</v>
      </c>
      <c r="C6816" s="21" t="s">
        <v>138</v>
      </c>
      <c r="D6816" s="29" t="n">
        <v>116.72</v>
      </c>
      <c r="E6816" s="29" t="n">
        <f aca="false">D6816/10</f>
        <v>11.672</v>
      </c>
      <c r="F6816" s="29" t="n">
        <f aca="false">(E6816+Einstellungen!$B$20)*(1+Einstellungen!$B$10)</f>
        <v>36.09032</v>
      </c>
      <c r="G6816" s="21" t="str">
        <f aca="false">IF(F6816&lt;Einstellungen!$B$5,"ja","nein")</f>
        <v>nein</v>
      </c>
      <c r="H6816" s="21" t="s">
        <v>22</v>
      </c>
      <c r="I6816" s="29" t="n">
        <f aca="false">INDEX(Einstellungen!$B$27:$B$50,23)</f>
        <v>1.05</v>
      </c>
      <c r="J6816" s="29" t="n">
        <f aca="false">F6816*I6816</f>
        <v>37.894836</v>
      </c>
    </row>
    <row r="6817" customFormat="false" ht="15" hidden="false" customHeight="false" outlineLevel="0" collapsed="false">
      <c r="A6817" s="28" t="n">
        <v>45864</v>
      </c>
      <c r="B6817" s="21" t="s">
        <v>135</v>
      </c>
      <c r="C6817" s="21" t="s">
        <v>138</v>
      </c>
      <c r="D6817" s="29" t="n">
        <v>108.8</v>
      </c>
      <c r="E6817" s="29" t="n">
        <f aca="false">D6817/10</f>
        <v>10.88</v>
      </c>
      <c r="F6817" s="29" t="n">
        <f aca="false">(E6817+Einstellungen!$B$20)*(1+Einstellungen!$B$10)</f>
        <v>35.14784</v>
      </c>
      <c r="G6817" s="21" t="str">
        <f aca="false">IF(F6817&lt;Einstellungen!$B$5,"ja","nein")</f>
        <v>nein</v>
      </c>
      <c r="H6817" s="21" t="s">
        <v>22</v>
      </c>
      <c r="I6817" s="29" t="n">
        <f aca="false">INDEX(Einstellungen!$B$27:$B$50,24)</f>
        <v>0.8</v>
      </c>
      <c r="J6817" s="29" t="n">
        <f aca="false">F6817*I6817</f>
        <v>28.118272</v>
      </c>
    </row>
    <row r="6818" customFormat="false" ht="15" hidden="false" customHeight="false" outlineLevel="0" collapsed="false">
      <c r="A6818" s="28" t="n">
        <v>45865</v>
      </c>
      <c r="B6818" s="21" t="s">
        <v>111</v>
      </c>
      <c r="C6818" s="21" t="s">
        <v>139</v>
      </c>
      <c r="D6818" s="29" t="n">
        <v>104.64</v>
      </c>
      <c r="E6818" s="29" t="n">
        <f aca="false">D6818/10</f>
        <v>10.464</v>
      </c>
      <c r="F6818" s="29" t="n">
        <f aca="false">(E6818+Einstellungen!$B$20)*(1+Einstellungen!$B$10)</f>
        <v>34.6528</v>
      </c>
      <c r="G6818" s="21" t="str">
        <f aca="false">IF(F6818&lt;Einstellungen!$B$5,"ja","nein")</f>
        <v>nein</v>
      </c>
      <c r="H6818" s="21" t="s">
        <v>22</v>
      </c>
      <c r="I6818" s="29" t="n">
        <f aca="false">INDEX(Einstellungen!$B$27:$B$50,1)</f>
        <v>0.6</v>
      </c>
      <c r="J6818" s="29" t="n">
        <f aca="false">F6818*I6818</f>
        <v>20.79168</v>
      </c>
    </row>
    <row r="6819" customFormat="false" ht="15" hidden="false" customHeight="false" outlineLevel="0" collapsed="false">
      <c r="A6819" s="28" t="n">
        <v>45865</v>
      </c>
      <c r="B6819" s="21" t="s">
        <v>113</v>
      </c>
      <c r="C6819" s="21" t="s">
        <v>139</v>
      </c>
      <c r="D6819" s="29" t="n">
        <v>99.47</v>
      </c>
      <c r="E6819" s="29" t="n">
        <f aca="false">D6819/10</f>
        <v>9.947</v>
      </c>
      <c r="F6819" s="29" t="n">
        <f aca="false">(E6819+Einstellungen!$B$20)*(1+Einstellungen!$B$10)</f>
        <v>34.03757</v>
      </c>
      <c r="G6819" s="21" t="str">
        <f aca="false">IF(F6819&lt;Einstellungen!$B$5,"ja","nein")</f>
        <v>nein</v>
      </c>
      <c r="H6819" s="21" t="s">
        <v>22</v>
      </c>
      <c r="I6819" s="29" t="n">
        <f aca="false">INDEX(Einstellungen!$B$27:$B$50,2)</f>
        <v>0.5</v>
      </c>
      <c r="J6819" s="29" t="n">
        <f aca="false">F6819*I6819</f>
        <v>17.018785</v>
      </c>
    </row>
    <row r="6820" customFormat="false" ht="15" hidden="false" customHeight="false" outlineLevel="0" collapsed="false">
      <c r="A6820" s="28" t="n">
        <v>45865</v>
      </c>
      <c r="B6820" s="21" t="s">
        <v>114</v>
      </c>
      <c r="C6820" s="21" t="s">
        <v>139</v>
      </c>
      <c r="D6820" s="29" t="n">
        <v>95.01</v>
      </c>
      <c r="E6820" s="29" t="n">
        <f aca="false">D6820/10</f>
        <v>9.501</v>
      </c>
      <c r="F6820" s="29" t="n">
        <f aca="false">(E6820+Einstellungen!$B$20)*(1+Einstellungen!$B$10)</f>
        <v>33.50683</v>
      </c>
      <c r="G6820" s="21" t="str">
        <f aca="false">IF(F6820&lt;Einstellungen!$B$5,"ja","nein")</f>
        <v>nein</v>
      </c>
      <c r="H6820" s="21" t="s">
        <v>22</v>
      </c>
      <c r="I6820" s="29" t="n">
        <f aca="false">INDEX(Einstellungen!$B$27:$B$50,3)</f>
        <v>0.45</v>
      </c>
      <c r="J6820" s="29" t="n">
        <f aca="false">F6820*I6820</f>
        <v>15.0780735</v>
      </c>
    </row>
    <row r="6821" customFormat="false" ht="15" hidden="false" customHeight="false" outlineLevel="0" collapsed="false">
      <c r="A6821" s="28" t="n">
        <v>45865</v>
      </c>
      <c r="B6821" s="21" t="s">
        <v>115</v>
      </c>
      <c r="C6821" s="21" t="s">
        <v>139</v>
      </c>
      <c r="D6821" s="29" t="n">
        <v>92.07</v>
      </c>
      <c r="E6821" s="29" t="n">
        <f aca="false">D6821/10</f>
        <v>9.207</v>
      </c>
      <c r="F6821" s="29" t="n">
        <f aca="false">(E6821+Einstellungen!$B$20)*(1+Einstellungen!$B$10)</f>
        <v>33.15697</v>
      </c>
      <c r="G6821" s="21" t="str">
        <f aca="false">IF(F6821&lt;Einstellungen!$B$5,"ja","nein")</f>
        <v>nein</v>
      </c>
      <c r="H6821" s="21" t="s">
        <v>22</v>
      </c>
      <c r="I6821" s="29" t="n">
        <f aca="false">INDEX(Einstellungen!$B$27:$B$50,4)</f>
        <v>0.45</v>
      </c>
      <c r="J6821" s="29" t="n">
        <f aca="false">F6821*I6821</f>
        <v>14.9206365</v>
      </c>
    </row>
    <row r="6822" customFormat="false" ht="15" hidden="false" customHeight="false" outlineLevel="0" collapsed="false">
      <c r="A6822" s="28" t="n">
        <v>45865</v>
      </c>
      <c r="B6822" s="21" t="s">
        <v>116</v>
      </c>
      <c r="C6822" s="21" t="s">
        <v>139</v>
      </c>
      <c r="D6822" s="29" t="n">
        <v>91.99</v>
      </c>
      <c r="E6822" s="29" t="n">
        <f aca="false">D6822/10</f>
        <v>9.199</v>
      </c>
      <c r="F6822" s="29" t="n">
        <f aca="false">(E6822+Einstellungen!$B$20)*(1+Einstellungen!$B$10)</f>
        <v>33.14745</v>
      </c>
      <c r="G6822" s="21" t="str">
        <f aca="false">IF(F6822&lt;Einstellungen!$B$5,"ja","nein")</f>
        <v>nein</v>
      </c>
      <c r="H6822" s="21" t="s">
        <v>22</v>
      </c>
      <c r="I6822" s="29" t="n">
        <f aca="false">INDEX(Einstellungen!$B$27:$B$50,5)</f>
        <v>0.45</v>
      </c>
      <c r="J6822" s="29" t="n">
        <f aca="false">F6822*I6822</f>
        <v>14.9163525</v>
      </c>
    </row>
    <row r="6823" customFormat="false" ht="15" hidden="false" customHeight="false" outlineLevel="0" collapsed="false">
      <c r="A6823" s="28" t="n">
        <v>45865</v>
      </c>
      <c r="B6823" s="21" t="s">
        <v>117</v>
      </c>
      <c r="C6823" s="21" t="s">
        <v>139</v>
      </c>
      <c r="D6823" s="29" t="n">
        <v>89.88</v>
      </c>
      <c r="E6823" s="29" t="n">
        <f aca="false">D6823/10</f>
        <v>8.988</v>
      </c>
      <c r="F6823" s="29" t="n">
        <f aca="false">(E6823+Einstellungen!$B$20)*(1+Einstellungen!$B$10)</f>
        <v>32.89636</v>
      </c>
      <c r="G6823" s="21" t="str">
        <f aca="false">IF(F6823&lt;Einstellungen!$B$5,"ja","nein")</f>
        <v>nein</v>
      </c>
      <c r="H6823" s="21" t="s">
        <v>22</v>
      </c>
      <c r="I6823" s="29" t="n">
        <f aca="false">INDEX(Einstellungen!$B$27:$B$50,6)</f>
        <v>0.5</v>
      </c>
      <c r="J6823" s="29" t="n">
        <f aca="false">F6823*I6823</f>
        <v>16.44818</v>
      </c>
    </row>
    <row r="6824" customFormat="false" ht="15" hidden="false" customHeight="false" outlineLevel="0" collapsed="false">
      <c r="A6824" s="28" t="n">
        <v>45865</v>
      </c>
      <c r="B6824" s="21" t="s">
        <v>118</v>
      </c>
      <c r="C6824" s="21" t="s">
        <v>139</v>
      </c>
      <c r="D6824" s="29" t="n">
        <v>88.79</v>
      </c>
      <c r="E6824" s="29" t="n">
        <f aca="false">D6824/10</f>
        <v>8.879</v>
      </c>
      <c r="F6824" s="29" t="n">
        <f aca="false">(E6824+Einstellungen!$B$20)*(1+Einstellungen!$B$10)</f>
        <v>32.76665</v>
      </c>
      <c r="G6824" s="21" t="str">
        <f aca="false">IF(F6824&lt;Einstellungen!$B$5,"ja","nein")</f>
        <v>nein</v>
      </c>
      <c r="H6824" s="21" t="s">
        <v>22</v>
      </c>
      <c r="I6824" s="29" t="n">
        <f aca="false">INDEX(Einstellungen!$B$27:$B$50,7)</f>
        <v>0.7</v>
      </c>
      <c r="J6824" s="29" t="n">
        <f aca="false">F6824*I6824</f>
        <v>22.936655</v>
      </c>
    </row>
    <row r="6825" customFormat="false" ht="15" hidden="false" customHeight="false" outlineLevel="0" collapsed="false">
      <c r="A6825" s="28" t="n">
        <v>45865</v>
      </c>
      <c r="B6825" s="21" t="s">
        <v>119</v>
      </c>
      <c r="C6825" s="21" t="s">
        <v>139</v>
      </c>
      <c r="D6825" s="29" t="n">
        <v>86.58</v>
      </c>
      <c r="E6825" s="29" t="n">
        <f aca="false">D6825/10</f>
        <v>8.658</v>
      </c>
      <c r="F6825" s="29" t="n">
        <f aca="false">(E6825+Einstellungen!$B$20)*(1+Einstellungen!$B$10)</f>
        <v>32.50366</v>
      </c>
      <c r="G6825" s="21" t="str">
        <f aca="false">IF(F6825&lt;Einstellungen!$B$5,"ja","nein")</f>
        <v>nein</v>
      </c>
      <c r="H6825" s="21" t="s">
        <v>22</v>
      </c>
      <c r="I6825" s="29" t="n">
        <f aca="false">INDEX(Einstellungen!$B$27:$B$50,8)</f>
        <v>0.95</v>
      </c>
      <c r="J6825" s="29" t="n">
        <f aca="false">F6825*I6825</f>
        <v>30.878477</v>
      </c>
    </row>
    <row r="6826" customFormat="false" ht="15" hidden="false" customHeight="false" outlineLevel="0" collapsed="false">
      <c r="A6826" s="28" t="n">
        <v>45865</v>
      </c>
      <c r="B6826" s="21" t="s">
        <v>120</v>
      </c>
      <c r="C6826" s="21" t="s">
        <v>139</v>
      </c>
      <c r="D6826" s="29" t="n">
        <v>83.76</v>
      </c>
      <c r="E6826" s="29" t="n">
        <f aca="false">D6826/10</f>
        <v>8.376</v>
      </c>
      <c r="F6826" s="29" t="n">
        <f aca="false">(E6826+Einstellungen!$B$20)*(1+Einstellungen!$B$10)</f>
        <v>32.16808</v>
      </c>
      <c r="G6826" s="21" t="str">
        <f aca="false">IF(F6826&lt;Einstellungen!$B$5,"ja","nein")</f>
        <v>nein</v>
      </c>
      <c r="H6826" s="21" t="s">
        <v>22</v>
      </c>
      <c r="I6826" s="29" t="n">
        <f aca="false">INDEX(Einstellungen!$B$27:$B$50,9)</f>
        <v>1.05</v>
      </c>
      <c r="J6826" s="29" t="n">
        <f aca="false">F6826*I6826</f>
        <v>33.776484</v>
      </c>
    </row>
    <row r="6827" customFormat="false" ht="15" hidden="false" customHeight="false" outlineLevel="0" collapsed="false">
      <c r="A6827" s="28" t="n">
        <v>45865</v>
      </c>
      <c r="B6827" s="21" t="s">
        <v>121</v>
      </c>
      <c r="C6827" s="21" t="s">
        <v>139</v>
      </c>
      <c r="D6827" s="29" t="n">
        <v>81.71</v>
      </c>
      <c r="E6827" s="29" t="n">
        <f aca="false">D6827/10</f>
        <v>8.171</v>
      </c>
      <c r="F6827" s="29" t="n">
        <f aca="false">(E6827+Einstellungen!$B$20)*(1+Einstellungen!$B$10)</f>
        <v>31.92413</v>
      </c>
      <c r="G6827" s="21" t="str">
        <f aca="false">IF(F6827&lt;Einstellungen!$B$5,"ja","nein")</f>
        <v>nein</v>
      </c>
      <c r="H6827" s="21" t="s">
        <v>22</v>
      </c>
      <c r="I6827" s="29" t="n">
        <f aca="false">INDEX(Einstellungen!$B$27:$B$50,10)</f>
        <v>1.05</v>
      </c>
      <c r="J6827" s="29" t="n">
        <f aca="false">F6827*I6827</f>
        <v>33.5203365</v>
      </c>
    </row>
    <row r="6828" customFormat="false" ht="15" hidden="false" customHeight="false" outlineLevel="0" collapsed="false">
      <c r="A6828" s="28" t="n">
        <v>45865</v>
      </c>
      <c r="B6828" s="21" t="s">
        <v>122</v>
      </c>
      <c r="C6828" s="21" t="s">
        <v>139</v>
      </c>
      <c r="D6828" s="29" t="n">
        <v>75.91</v>
      </c>
      <c r="E6828" s="29" t="n">
        <f aca="false">D6828/10</f>
        <v>7.591</v>
      </c>
      <c r="F6828" s="29" t="n">
        <f aca="false">(E6828+Einstellungen!$B$20)*(1+Einstellungen!$B$10)</f>
        <v>31.23393</v>
      </c>
      <c r="G6828" s="21" t="str">
        <f aca="false">IF(F6828&lt;Einstellungen!$B$5,"ja","nein")</f>
        <v>nein</v>
      </c>
      <c r="H6828" s="21" t="s">
        <v>22</v>
      </c>
      <c r="I6828" s="29" t="n">
        <f aca="false">INDEX(Einstellungen!$B$27:$B$50,11)</f>
        <v>1.05</v>
      </c>
      <c r="J6828" s="29" t="n">
        <f aca="false">F6828*I6828</f>
        <v>32.7956265</v>
      </c>
    </row>
    <row r="6829" customFormat="false" ht="15" hidden="false" customHeight="false" outlineLevel="0" collapsed="false">
      <c r="A6829" s="28" t="n">
        <v>45865</v>
      </c>
      <c r="B6829" s="21" t="s">
        <v>123</v>
      </c>
      <c r="C6829" s="21" t="s">
        <v>139</v>
      </c>
      <c r="D6829" s="29" t="n">
        <v>70.52</v>
      </c>
      <c r="E6829" s="29" t="n">
        <f aca="false">D6829/10</f>
        <v>7.052</v>
      </c>
      <c r="F6829" s="29" t="n">
        <f aca="false">(E6829+Einstellungen!$B$20)*(1+Einstellungen!$B$10)</f>
        <v>30.59252</v>
      </c>
      <c r="G6829" s="21" t="str">
        <f aca="false">IF(F6829&lt;Einstellungen!$B$5,"ja","nein")</f>
        <v>nein</v>
      </c>
      <c r="H6829" s="21" t="s">
        <v>22</v>
      </c>
      <c r="I6829" s="29" t="n">
        <f aca="false">INDEX(Einstellungen!$B$27:$B$50,12)</f>
        <v>1.1</v>
      </c>
      <c r="J6829" s="29" t="n">
        <f aca="false">F6829*I6829</f>
        <v>33.651772</v>
      </c>
    </row>
    <row r="6830" customFormat="false" ht="15" hidden="false" customHeight="false" outlineLevel="0" collapsed="false">
      <c r="A6830" s="28" t="n">
        <v>45865</v>
      </c>
      <c r="B6830" s="21" t="s">
        <v>124</v>
      </c>
      <c r="C6830" s="21" t="s">
        <v>139</v>
      </c>
      <c r="D6830" s="29" t="n">
        <v>45.93</v>
      </c>
      <c r="E6830" s="29" t="n">
        <f aca="false">D6830/10</f>
        <v>4.593</v>
      </c>
      <c r="F6830" s="29" t="n">
        <f aca="false">(E6830+Einstellungen!$B$20)*(1+Einstellungen!$B$10)</f>
        <v>27.66631</v>
      </c>
      <c r="G6830" s="21" t="str">
        <f aca="false">IF(F6830&lt;Einstellungen!$B$5,"ja","nein")</f>
        <v>ja</v>
      </c>
      <c r="H6830" s="21" t="s">
        <v>22</v>
      </c>
      <c r="I6830" s="29" t="n">
        <f aca="false">INDEX(Einstellungen!$B$27:$B$50,13)</f>
        <v>1.2</v>
      </c>
      <c r="J6830" s="29" t="n">
        <f aca="false">F6830*I6830</f>
        <v>33.199572</v>
      </c>
    </row>
    <row r="6831" customFormat="false" ht="15" hidden="false" customHeight="false" outlineLevel="0" collapsed="false">
      <c r="A6831" s="28" t="n">
        <v>45865</v>
      </c>
      <c r="B6831" s="21" t="s">
        <v>125</v>
      </c>
      <c r="C6831" s="21" t="s">
        <v>139</v>
      </c>
      <c r="D6831" s="29" t="n">
        <v>15.04</v>
      </c>
      <c r="E6831" s="29" t="n">
        <f aca="false">D6831/10</f>
        <v>1.504</v>
      </c>
      <c r="F6831" s="29" t="n">
        <f aca="false">(E6831+Einstellungen!$B$20)*(1+Einstellungen!$B$10)</f>
        <v>23.9904</v>
      </c>
      <c r="G6831" s="21" t="str">
        <f aca="false">IF(F6831&lt;Einstellungen!$B$5,"ja","nein")</f>
        <v>ja</v>
      </c>
      <c r="H6831" s="21" t="s">
        <v>22</v>
      </c>
      <c r="I6831" s="29" t="n">
        <f aca="false">INDEX(Einstellungen!$B$27:$B$50,14)</f>
        <v>1.15</v>
      </c>
      <c r="J6831" s="29" t="n">
        <f aca="false">F6831*I6831</f>
        <v>27.58896</v>
      </c>
    </row>
    <row r="6832" customFormat="false" ht="15" hidden="false" customHeight="false" outlineLevel="0" collapsed="false">
      <c r="A6832" s="28" t="n">
        <v>45865</v>
      </c>
      <c r="B6832" s="21" t="s">
        <v>126</v>
      </c>
      <c r="C6832" s="21" t="s">
        <v>139</v>
      </c>
      <c r="D6832" s="29" t="n">
        <v>8.85</v>
      </c>
      <c r="E6832" s="29" t="n">
        <f aca="false">D6832/10</f>
        <v>0.885</v>
      </c>
      <c r="F6832" s="29" t="n">
        <f aca="false">(E6832+Einstellungen!$B$20)*(1+Einstellungen!$B$10)</f>
        <v>23.25379</v>
      </c>
      <c r="G6832" s="21" t="str">
        <f aca="false">IF(F6832&lt;Einstellungen!$B$5,"ja","nein")</f>
        <v>ja</v>
      </c>
      <c r="H6832" s="21" t="s">
        <v>22</v>
      </c>
      <c r="I6832" s="29" t="n">
        <f aca="false">INDEX(Einstellungen!$B$27:$B$50,15)</f>
        <v>1</v>
      </c>
      <c r="J6832" s="29" t="n">
        <f aca="false">F6832*I6832</f>
        <v>23.25379</v>
      </c>
    </row>
    <row r="6833" customFormat="false" ht="15" hidden="false" customHeight="false" outlineLevel="0" collapsed="false">
      <c r="A6833" s="28" t="n">
        <v>45865</v>
      </c>
      <c r="B6833" s="21" t="s">
        <v>127</v>
      </c>
      <c r="C6833" s="21" t="s">
        <v>139</v>
      </c>
      <c r="D6833" s="29" t="n">
        <v>17.3</v>
      </c>
      <c r="E6833" s="29" t="n">
        <f aca="false">D6833/10</f>
        <v>1.73</v>
      </c>
      <c r="F6833" s="29" t="n">
        <f aca="false">(E6833+Einstellungen!$B$20)*(1+Einstellungen!$B$10)</f>
        <v>24.25934</v>
      </c>
      <c r="G6833" s="21" t="str">
        <f aca="false">IF(F6833&lt;Einstellungen!$B$5,"ja","nein")</f>
        <v>ja</v>
      </c>
      <c r="H6833" s="21" t="s">
        <v>22</v>
      </c>
      <c r="I6833" s="29" t="n">
        <f aca="false">INDEX(Einstellungen!$B$27:$B$50,16)</f>
        <v>0.95</v>
      </c>
      <c r="J6833" s="29" t="n">
        <f aca="false">F6833*I6833</f>
        <v>23.046373</v>
      </c>
    </row>
    <row r="6834" customFormat="false" ht="15" hidden="false" customHeight="false" outlineLevel="0" collapsed="false">
      <c r="A6834" s="28" t="n">
        <v>45865</v>
      </c>
      <c r="B6834" s="21" t="s">
        <v>128</v>
      </c>
      <c r="C6834" s="21" t="s">
        <v>139</v>
      </c>
      <c r="D6834" s="29" t="n">
        <v>45.74</v>
      </c>
      <c r="E6834" s="29" t="n">
        <f aca="false">D6834/10</f>
        <v>4.574</v>
      </c>
      <c r="F6834" s="29" t="n">
        <f aca="false">(E6834+Einstellungen!$B$20)*(1+Einstellungen!$B$10)</f>
        <v>27.6437</v>
      </c>
      <c r="G6834" s="21" t="str">
        <f aca="false">IF(F6834&lt;Einstellungen!$B$5,"ja","nein")</f>
        <v>ja</v>
      </c>
      <c r="H6834" s="21" t="s">
        <v>22</v>
      </c>
      <c r="I6834" s="29" t="n">
        <f aca="false">INDEX(Einstellungen!$B$27:$B$50,17)</f>
        <v>0.95</v>
      </c>
      <c r="J6834" s="29" t="n">
        <f aca="false">F6834*I6834</f>
        <v>26.261515</v>
      </c>
    </row>
    <row r="6835" customFormat="false" ht="15" hidden="false" customHeight="false" outlineLevel="0" collapsed="false">
      <c r="A6835" s="28" t="n">
        <v>45865</v>
      </c>
      <c r="B6835" s="21" t="s">
        <v>129</v>
      </c>
      <c r="C6835" s="21" t="s">
        <v>139</v>
      </c>
      <c r="D6835" s="29" t="n">
        <v>82.36</v>
      </c>
      <c r="E6835" s="29" t="n">
        <f aca="false">D6835/10</f>
        <v>8.236</v>
      </c>
      <c r="F6835" s="29" t="n">
        <f aca="false">(E6835+Einstellungen!$B$20)*(1+Einstellungen!$B$10)</f>
        <v>32.00148</v>
      </c>
      <c r="G6835" s="21" t="str">
        <f aca="false">IF(F6835&lt;Einstellungen!$B$5,"ja","nein")</f>
        <v>nein</v>
      </c>
      <c r="H6835" s="21" t="s">
        <v>22</v>
      </c>
      <c r="I6835" s="29" t="n">
        <f aca="false">INDEX(Einstellungen!$B$27:$B$50,18)</f>
        <v>1.1</v>
      </c>
      <c r="J6835" s="29" t="n">
        <f aca="false">F6835*I6835</f>
        <v>35.201628</v>
      </c>
    </row>
    <row r="6836" customFormat="false" ht="15" hidden="false" customHeight="false" outlineLevel="0" collapsed="false">
      <c r="A6836" s="28" t="n">
        <v>45865</v>
      </c>
      <c r="B6836" s="21" t="s">
        <v>130</v>
      </c>
      <c r="C6836" s="21" t="s">
        <v>139</v>
      </c>
      <c r="D6836" s="29" t="n">
        <v>95.66</v>
      </c>
      <c r="E6836" s="29" t="n">
        <f aca="false">D6836/10</f>
        <v>9.566</v>
      </c>
      <c r="F6836" s="29" t="n">
        <f aca="false">(E6836+Einstellungen!$B$20)*(1+Einstellungen!$B$10)</f>
        <v>33.58418</v>
      </c>
      <c r="G6836" s="21" t="str">
        <f aca="false">IF(F6836&lt;Einstellungen!$B$5,"ja","nein")</f>
        <v>nein</v>
      </c>
      <c r="H6836" s="21" t="s">
        <v>22</v>
      </c>
      <c r="I6836" s="29" t="n">
        <f aca="false">INDEX(Einstellungen!$B$27:$B$50,19)</f>
        <v>1.35</v>
      </c>
      <c r="J6836" s="29" t="n">
        <f aca="false">F6836*I6836</f>
        <v>45.338643</v>
      </c>
    </row>
    <row r="6837" customFormat="false" ht="15" hidden="false" customHeight="false" outlineLevel="0" collapsed="false">
      <c r="A6837" s="28" t="n">
        <v>45865</v>
      </c>
      <c r="B6837" s="21" t="s">
        <v>131</v>
      </c>
      <c r="C6837" s="21" t="s">
        <v>139</v>
      </c>
      <c r="D6837" s="29" t="n">
        <v>102.47</v>
      </c>
      <c r="E6837" s="29" t="n">
        <f aca="false">D6837/10</f>
        <v>10.247</v>
      </c>
      <c r="F6837" s="29" t="n">
        <f aca="false">(E6837+Einstellungen!$B$20)*(1+Einstellungen!$B$10)</f>
        <v>34.39457</v>
      </c>
      <c r="G6837" s="21" t="str">
        <f aca="false">IF(F6837&lt;Einstellungen!$B$5,"ja","nein")</f>
        <v>nein</v>
      </c>
      <c r="H6837" s="21" t="s">
        <v>22</v>
      </c>
      <c r="I6837" s="29" t="n">
        <f aca="false">INDEX(Einstellungen!$B$27:$B$50,20)</f>
        <v>1.45</v>
      </c>
      <c r="J6837" s="29" t="n">
        <f aca="false">F6837*I6837</f>
        <v>49.8721265</v>
      </c>
    </row>
    <row r="6838" customFormat="false" ht="15" hidden="false" customHeight="false" outlineLevel="0" collapsed="false">
      <c r="A6838" s="28" t="n">
        <v>45865</v>
      </c>
      <c r="B6838" s="21" t="s">
        <v>132</v>
      </c>
      <c r="C6838" s="21" t="s">
        <v>139</v>
      </c>
      <c r="D6838" s="29" t="n">
        <v>107.95</v>
      </c>
      <c r="E6838" s="29" t="n">
        <f aca="false">D6838/10</f>
        <v>10.795</v>
      </c>
      <c r="F6838" s="29" t="n">
        <f aca="false">(E6838+Einstellungen!$B$20)*(1+Einstellungen!$B$10)</f>
        <v>35.04669</v>
      </c>
      <c r="G6838" s="21" t="str">
        <f aca="false">IF(F6838&lt;Einstellungen!$B$5,"ja","nein")</f>
        <v>nein</v>
      </c>
      <c r="H6838" s="21" t="s">
        <v>22</v>
      </c>
      <c r="I6838" s="29" t="n">
        <f aca="false">INDEX(Einstellungen!$B$27:$B$50,21)</f>
        <v>1.4</v>
      </c>
      <c r="J6838" s="29" t="n">
        <f aca="false">F6838*I6838</f>
        <v>49.065366</v>
      </c>
    </row>
    <row r="6839" customFormat="false" ht="15" hidden="false" customHeight="false" outlineLevel="0" collapsed="false">
      <c r="A6839" s="28" t="n">
        <v>45865</v>
      </c>
      <c r="B6839" s="21" t="s">
        <v>133</v>
      </c>
      <c r="C6839" s="21" t="s">
        <v>139</v>
      </c>
      <c r="D6839" s="29" t="n">
        <v>114.71</v>
      </c>
      <c r="E6839" s="29" t="n">
        <f aca="false">D6839/10</f>
        <v>11.471</v>
      </c>
      <c r="F6839" s="29" t="n">
        <f aca="false">(E6839+Einstellungen!$B$20)*(1+Einstellungen!$B$10)</f>
        <v>35.85113</v>
      </c>
      <c r="G6839" s="21" t="str">
        <f aca="false">IF(F6839&lt;Einstellungen!$B$5,"ja","nein")</f>
        <v>nein</v>
      </c>
      <c r="H6839" s="21" t="s">
        <v>22</v>
      </c>
      <c r="I6839" s="29" t="n">
        <f aca="false">INDEX(Einstellungen!$B$27:$B$50,22)</f>
        <v>1.25</v>
      </c>
      <c r="J6839" s="29" t="n">
        <f aca="false">F6839*I6839</f>
        <v>44.8139125</v>
      </c>
    </row>
    <row r="6840" customFormat="false" ht="15" hidden="false" customHeight="false" outlineLevel="0" collapsed="false">
      <c r="A6840" s="28" t="n">
        <v>45865</v>
      </c>
      <c r="B6840" s="21" t="s">
        <v>134</v>
      </c>
      <c r="C6840" s="21" t="s">
        <v>139</v>
      </c>
      <c r="D6840" s="29" t="n">
        <v>107.33</v>
      </c>
      <c r="E6840" s="29" t="n">
        <f aca="false">D6840/10</f>
        <v>10.733</v>
      </c>
      <c r="F6840" s="29" t="n">
        <f aca="false">(E6840+Einstellungen!$B$20)*(1+Einstellungen!$B$10)</f>
        <v>34.97291</v>
      </c>
      <c r="G6840" s="21" t="str">
        <f aca="false">IF(F6840&lt;Einstellungen!$B$5,"ja","nein")</f>
        <v>nein</v>
      </c>
      <c r="H6840" s="21" t="s">
        <v>22</v>
      </c>
      <c r="I6840" s="29" t="n">
        <f aca="false">INDEX(Einstellungen!$B$27:$B$50,23)</f>
        <v>1.05</v>
      </c>
      <c r="J6840" s="29" t="n">
        <f aca="false">F6840*I6840</f>
        <v>36.7215555</v>
      </c>
    </row>
    <row r="6841" customFormat="false" ht="15" hidden="false" customHeight="false" outlineLevel="0" collapsed="false">
      <c r="A6841" s="28" t="n">
        <v>45865</v>
      </c>
      <c r="B6841" s="21" t="s">
        <v>135</v>
      </c>
      <c r="C6841" s="21" t="s">
        <v>139</v>
      </c>
      <c r="D6841" s="29" t="n">
        <v>102.69</v>
      </c>
      <c r="E6841" s="29" t="n">
        <f aca="false">D6841/10</f>
        <v>10.269</v>
      </c>
      <c r="F6841" s="29" t="n">
        <f aca="false">(E6841+Einstellungen!$B$20)*(1+Einstellungen!$B$10)</f>
        <v>34.42075</v>
      </c>
      <c r="G6841" s="21" t="str">
        <f aca="false">IF(F6841&lt;Einstellungen!$B$5,"ja","nein")</f>
        <v>nein</v>
      </c>
      <c r="H6841" s="21" t="s">
        <v>22</v>
      </c>
      <c r="I6841" s="29" t="n">
        <f aca="false">INDEX(Einstellungen!$B$27:$B$50,24)</f>
        <v>0.8</v>
      </c>
      <c r="J6841" s="29" t="n">
        <f aca="false">F6841*I6841</f>
        <v>27.5366</v>
      </c>
    </row>
    <row r="6842" customFormat="false" ht="15" hidden="false" customHeight="false" outlineLevel="0" collapsed="false">
      <c r="A6842" s="28" t="n">
        <v>45866</v>
      </c>
      <c r="B6842" s="21" t="s">
        <v>111</v>
      </c>
      <c r="C6842" s="21" t="s">
        <v>140</v>
      </c>
      <c r="D6842" s="29" t="n">
        <v>100</v>
      </c>
      <c r="E6842" s="29" t="n">
        <f aca="false">D6842/10</f>
        <v>10</v>
      </c>
      <c r="F6842" s="29" t="n">
        <f aca="false">(E6842+Einstellungen!$B$20)*(1+Einstellungen!$B$10)</f>
        <v>34.10064</v>
      </c>
      <c r="G6842" s="21" t="str">
        <f aca="false">IF(F6842&lt;Einstellungen!$B$5,"ja","nein")</f>
        <v>nein</v>
      </c>
      <c r="H6842" s="21" t="s">
        <v>22</v>
      </c>
      <c r="I6842" s="29" t="n">
        <f aca="false">INDEX(Einstellungen!$B$27:$B$50,1)</f>
        <v>0.6</v>
      </c>
      <c r="J6842" s="29" t="n">
        <f aca="false">F6842*I6842</f>
        <v>20.460384</v>
      </c>
    </row>
    <row r="6843" customFormat="false" ht="15" hidden="false" customHeight="false" outlineLevel="0" collapsed="false">
      <c r="A6843" s="28" t="n">
        <v>45866</v>
      </c>
      <c r="B6843" s="21" t="s">
        <v>113</v>
      </c>
      <c r="C6843" s="21" t="s">
        <v>140</v>
      </c>
      <c r="D6843" s="29" t="n">
        <v>88.77</v>
      </c>
      <c r="E6843" s="29" t="n">
        <f aca="false">D6843/10</f>
        <v>8.877</v>
      </c>
      <c r="F6843" s="29" t="n">
        <f aca="false">(E6843+Einstellungen!$B$20)*(1+Einstellungen!$B$10)</f>
        <v>32.76427</v>
      </c>
      <c r="G6843" s="21" t="str">
        <f aca="false">IF(F6843&lt;Einstellungen!$B$5,"ja","nein")</f>
        <v>nein</v>
      </c>
      <c r="H6843" s="21" t="s">
        <v>22</v>
      </c>
      <c r="I6843" s="29" t="n">
        <f aca="false">INDEX(Einstellungen!$B$27:$B$50,2)</f>
        <v>0.5</v>
      </c>
      <c r="J6843" s="29" t="n">
        <f aca="false">F6843*I6843</f>
        <v>16.382135</v>
      </c>
    </row>
    <row r="6844" customFormat="false" ht="15" hidden="false" customHeight="false" outlineLevel="0" collapsed="false">
      <c r="A6844" s="28" t="n">
        <v>45866</v>
      </c>
      <c r="B6844" s="21" t="s">
        <v>114</v>
      </c>
      <c r="C6844" s="21" t="s">
        <v>140</v>
      </c>
      <c r="D6844" s="29" t="n">
        <v>83.5</v>
      </c>
      <c r="E6844" s="29" t="n">
        <f aca="false">D6844/10</f>
        <v>8.35</v>
      </c>
      <c r="F6844" s="29" t="n">
        <f aca="false">(E6844+Einstellungen!$B$20)*(1+Einstellungen!$B$10)</f>
        <v>32.13714</v>
      </c>
      <c r="G6844" s="21" t="str">
        <f aca="false">IF(F6844&lt;Einstellungen!$B$5,"ja","nein")</f>
        <v>nein</v>
      </c>
      <c r="H6844" s="21" t="s">
        <v>22</v>
      </c>
      <c r="I6844" s="29" t="n">
        <f aca="false">INDEX(Einstellungen!$B$27:$B$50,3)</f>
        <v>0.45</v>
      </c>
      <c r="J6844" s="29" t="n">
        <f aca="false">F6844*I6844</f>
        <v>14.461713</v>
      </c>
    </row>
    <row r="6845" customFormat="false" ht="15" hidden="false" customHeight="false" outlineLevel="0" collapsed="false">
      <c r="A6845" s="28" t="n">
        <v>45866</v>
      </c>
      <c r="B6845" s="21" t="s">
        <v>115</v>
      </c>
      <c r="C6845" s="21" t="s">
        <v>140</v>
      </c>
      <c r="D6845" s="29" t="n">
        <v>79.67</v>
      </c>
      <c r="E6845" s="29" t="n">
        <f aca="false">D6845/10</f>
        <v>7.967</v>
      </c>
      <c r="F6845" s="29" t="n">
        <f aca="false">(E6845+Einstellungen!$B$20)*(1+Einstellungen!$B$10)</f>
        <v>31.68137</v>
      </c>
      <c r="G6845" s="21" t="str">
        <f aca="false">IF(F6845&lt;Einstellungen!$B$5,"ja","nein")</f>
        <v>nein</v>
      </c>
      <c r="H6845" s="21" t="s">
        <v>22</v>
      </c>
      <c r="I6845" s="29" t="n">
        <f aca="false">INDEX(Einstellungen!$B$27:$B$50,4)</f>
        <v>0.45</v>
      </c>
      <c r="J6845" s="29" t="n">
        <f aca="false">F6845*I6845</f>
        <v>14.2566165</v>
      </c>
    </row>
    <row r="6846" customFormat="false" ht="15" hidden="false" customHeight="false" outlineLevel="0" collapsed="false">
      <c r="A6846" s="28" t="n">
        <v>45866</v>
      </c>
      <c r="B6846" s="21" t="s">
        <v>116</v>
      </c>
      <c r="C6846" s="21" t="s">
        <v>140</v>
      </c>
      <c r="D6846" s="29" t="n">
        <v>79.51</v>
      </c>
      <c r="E6846" s="29" t="n">
        <f aca="false">D6846/10</f>
        <v>7.951</v>
      </c>
      <c r="F6846" s="29" t="n">
        <f aca="false">(E6846+Einstellungen!$B$20)*(1+Einstellungen!$B$10)</f>
        <v>31.66233</v>
      </c>
      <c r="G6846" s="21" t="str">
        <f aca="false">IF(F6846&lt;Einstellungen!$B$5,"ja","nein")</f>
        <v>nein</v>
      </c>
      <c r="H6846" s="21" t="s">
        <v>22</v>
      </c>
      <c r="I6846" s="29" t="n">
        <f aca="false">INDEX(Einstellungen!$B$27:$B$50,5)</f>
        <v>0.45</v>
      </c>
      <c r="J6846" s="29" t="n">
        <f aca="false">F6846*I6846</f>
        <v>14.2480485</v>
      </c>
    </row>
    <row r="6847" customFormat="false" ht="15" hidden="false" customHeight="false" outlineLevel="0" collapsed="false">
      <c r="A6847" s="28" t="n">
        <v>45866</v>
      </c>
      <c r="B6847" s="21" t="s">
        <v>117</v>
      </c>
      <c r="C6847" s="21" t="s">
        <v>140</v>
      </c>
      <c r="D6847" s="29" t="n">
        <v>89.52</v>
      </c>
      <c r="E6847" s="29" t="n">
        <f aca="false">D6847/10</f>
        <v>8.952</v>
      </c>
      <c r="F6847" s="29" t="n">
        <f aca="false">(E6847+Einstellungen!$B$20)*(1+Einstellungen!$B$10)</f>
        <v>32.85352</v>
      </c>
      <c r="G6847" s="21" t="str">
        <f aca="false">IF(F6847&lt;Einstellungen!$B$5,"ja","nein")</f>
        <v>nein</v>
      </c>
      <c r="H6847" s="21" t="s">
        <v>22</v>
      </c>
      <c r="I6847" s="29" t="n">
        <f aca="false">INDEX(Einstellungen!$B$27:$B$50,6)</f>
        <v>0.5</v>
      </c>
      <c r="J6847" s="29" t="n">
        <f aca="false">F6847*I6847</f>
        <v>16.42676</v>
      </c>
    </row>
    <row r="6848" customFormat="false" ht="15" hidden="false" customHeight="false" outlineLevel="0" collapsed="false">
      <c r="A6848" s="28" t="n">
        <v>45866</v>
      </c>
      <c r="B6848" s="21" t="s">
        <v>118</v>
      </c>
      <c r="C6848" s="21" t="s">
        <v>140</v>
      </c>
      <c r="D6848" s="29" t="n">
        <v>108.88</v>
      </c>
      <c r="E6848" s="29" t="n">
        <f aca="false">D6848/10</f>
        <v>10.888</v>
      </c>
      <c r="F6848" s="29" t="n">
        <f aca="false">(E6848+Einstellungen!$B$20)*(1+Einstellungen!$B$10)</f>
        <v>35.15736</v>
      </c>
      <c r="G6848" s="21" t="str">
        <f aca="false">IF(F6848&lt;Einstellungen!$B$5,"ja","nein")</f>
        <v>nein</v>
      </c>
      <c r="H6848" s="21" t="s">
        <v>22</v>
      </c>
      <c r="I6848" s="29" t="n">
        <f aca="false">INDEX(Einstellungen!$B$27:$B$50,7)</f>
        <v>0.7</v>
      </c>
      <c r="J6848" s="29" t="n">
        <f aca="false">F6848*I6848</f>
        <v>24.610152</v>
      </c>
    </row>
    <row r="6849" customFormat="false" ht="15" hidden="false" customHeight="false" outlineLevel="0" collapsed="false">
      <c r="A6849" s="28" t="n">
        <v>45866</v>
      </c>
      <c r="B6849" s="21" t="s">
        <v>119</v>
      </c>
      <c r="C6849" s="21" t="s">
        <v>140</v>
      </c>
      <c r="D6849" s="29" t="n">
        <v>121.97</v>
      </c>
      <c r="E6849" s="29" t="n">
        <f aca="false">D6849/10</f>
        <v>12.197</v>
      </c>
      <c r="F6849" s="29" t="n">
        <f aca="false">(E6849+Einstellungen!$B$20)*(1+Einstellungen!$B$10)</f>
        <v>36.71507</v>
      </c>
      <c r="G6849" s="21" t="str">
        <f aca="false">IF(F6849&lt;Einstellungen!$B$5,"ja","nein")</f>
        <v>nein</v>
      </c>
      <c r="H6849" s="21" t="s">
        <v>22</v>
      </c>
      <c r="I6849" s="29" t="n">
        <f aca="false">INDEX(Einstellungen!$B$27:$B$50,8)</f>
        <v>0.95</v>
      </c>
      <c r="J6849" s="29" t="n">
        <f aca="false">F6849*I6849</f>
        <v>34.8793165</v>
      </c>
    </row>
    <row r="6850" customFormat="false" ht="15" hidden="false" customHeight="false" outlineLevel="0" collapsed="false">
      <c r="A6850" s="28" t="n">
        <v>45866</v>
      </c>
      <c r="B6850" s="21" t="s">
        <v>120</v>
      </c>
      <c r="C6850" s="21" t="s">
        <v>140</v>
      </c>
      <c r="D6850" s="29" t="n">
        <v>118.37</v>
      </c>
      <c r="E6850" s="29" t="n">
        <f aca="false">D6850/10</f>
        <v>11.837</v>
      </c>
      <c r="F6850" s="29" t="n">
        <f aca="false">(E6850+Einstellungen!$B$20)*(1+Einstellungen!$B$10)</f>
        <v>36.28667</v>
      </c>
      <c r="G6850" s="21" t="str">
        <f aca="false">IF(F6850&lt;Einstellungen!$B$5,"ja","nein")</f>
        <v>nein</v>
      </c>
      <c r="H6850" s="21" t="s">
        <v>22</v>
      </c>
      <c r="I6850" s="29" t="n">
        <f aca="false">INDEX(Einstellungen!$B$27:$B$50,9)</f>
        <v>1.05</v>
      </c>
      <c r="J6850" s="29" t="n">
        <f aca="false">F6850*I6850</f>
        <v>38.1010035</v>
      </c>
    </row>
    <row r="6851" customFormat="false" ht="15" hidden="false" customHeight="false" outlineLevel="0" collapsed="false">
      <c r="A6851" s="28" t="n">
        <v>45866</v>
      </c>
      <c r="B6851" s="21" t="s">
        <v>121</v>
      </c>
      <c r="C6851" s="21" t="s">
        <v>140</v>
      </c>
      <c r="D6851" s="29" t="n">
        <v>105.45</v>
      </c>
      <c r="E6851" s="29" t="n">
        <f aca="false">D6851/10</f>
        <v>10.545</v>
      </c>
      <c r="F6851" s="29" t="n">
        <f aca="false">(E6851+Einstellungen!$B$20)*(1+Einstellungen!$B$10)</f>
        <v>34.74919</v>
      </c>
      <c r="G6851" s="21" t="str">
        <f aca="false">IF(F6851&lt;Einstellungen!$B$5,"ja","nein")</f>
        <v>nein</v>
      </c>
      <c r="H6851" s="21" t="s">
        <v>22</v>
      </c>
      <c r="I6851" s="29" t="n">
        <f aca="false">INDEX(Einstellungen!$B$27:$B$50,10)</f>
        <v>1.05</v>
      </c>
      <c r="J6851" s="29" t="n">
        <f aca="false">F6851*I6851</f>
        <v>36.4866495</v>
      </c>
    </row>
    <row r="6852" customFormat="false" ht="15" hidden="false" customHeight="false" outlineLevel="0" collapsed="false">
      <c r="A6852" s="28" t="n">
        <v>45866</v>
      </c>
      <c r="B6852" s="21" t="s">
        <v>122</v>
      </c>
      <c r="C6852" s="21" t="s">
        <v>140</v>
      </c>
      <c r="D6852" s="29" t="n">
        <v>97.25</v>
      </c>
      <c r="E6852" s="29" t="n">
        <f aca="false">D6852/10</f>
        <v>9.725</v>
      </c>
      <c r="F6852" s="29" t="n">
        <f aca="false">(E6852+Einstellungen!$B$20)*(1+Einstellungen!$B$10)</f>
        <v>33.77339</v>
      </c>
      <c r="G6852" s="21" t="str">
        <f aca="false">IF(F6852&lt;Einstellungen!$B$5,"ja","nein")</f>
        <v>nein</v>
      </c>
      <c r="H6852" s="21" t="s">
        <v>22</v>
      </c>
      <c r="I6852" s="29" t="n">
        <f aca="false">INDEX(Einstellungen!$B$27:$B$50,11)</f>
        <v>1.05</v>
      </c>
      <c r="J6852" s="29" t="n">
        <f aca="false">F6852*I6852</f>
        <v>35.4620595</v>
      </c>
    </row>
    <row r="6853" customFormat="false" ht="15" hidden="false" customHeight="false" outlineLevel="0" collapsed="false">
      <c r="A6853" s="28" t="n">
        <v>45866</v>
      </c>
      <c r="B6853" s="21" t="s">
        <v>123</v>
      </c>
      <c r="C6853" s="21" t="s">
        <v>140</v>
      </c>
      <c r="D6853" s="29" t="n">
        <v>90.96</v>
      </c>
      <c r="E6853" s="29" t="n">
        <f aca="false">D6853/10</f>
        <v>9.096</v>
      </c>
      <c r="F6853" s="29" t="n">
        <f aca="false">(E6853+Einstellungen!$B$20)*(1+Einstellungen!$B$10)</f>
        <v>33.02488</v>
      </c>
      <c r="G6853" s="21" t="str">
        <f aca="false">IF(F6853&lt;Einstellungen!$B$5,"ja","nein")</f>
        <v>nein</v>
      </c>
      <c r="H6853" s="21" t="s">
        <v>22</v>
      </c>
      <c r="I6853" s="29" t="n">
        <f aca="false">INDEX(Einstellungen!$B$27:$B$50,12)</f>
        <v>1.1</v>
      </c>
      <c r="J6853" s="29" t="n">
        <f aca="false">F6853*I6853</f>
        <v>36.327368</v>
      </c>
    </row>
    <row r="6854" customFormat="false" ht="15" hidden="false" customHeight="false" outlineLevel="0" collapsed="false">
      <c r="A6854" s="28" t="n">
        <v>45866</v>
      </c>
      <c r="B6854" s="21" t="s">
        <v>124</v>
      </c>
      <c r="C6854" s="21" t="s">
        <v>140</v>
      </c>
      <c r="D6854" s="29" t="n">
        <v>81.79</v>
      </c>
      <c r="E6854" s="29" t="n">
        <f aca="false">D6854/10</f>
        <v>8.179</v>
      </c>
      <c r="F6854" s="29" t="n">
        <f aca="false">(E6854+Einstellungen!$B$20)*(1+Einstellungen!$B$10)</f>
        <v>31.93365</v>
      </c>
      <c r="G6854" s="21" t="str">
        <f aca="false">IF(F6854&lt;Einstellungen!$B$5,"ja","nein")</f>
        <v>nein</v>
      </c>
      <c r="H6854" s="21" t="s">
        <v>22</v>
      </c>
      <c r="I6854" s="29" t="n">
        <f aca="false">INDEX(Einstellungen!$B$27:$B$50,13)</f>
        <v>1.2</v>
      </c>
      <c r="J6854" s="29" t="n">
        <f aca="false">F6854*I6854</f>
        <v>38.32038</v>
      </c>
    </row>
    <row r="6855" customFormat="false" ht="15" hidden="false" customHeight="false" outlineLevel="0" collapsed="false">
      <c r="A6855" s="28" t="n">
        <v>45866</v>
      </c>
      <c r="B6855" s="21" t="s">
        <v>125</v>
      </c>
      <c r="C6855" s="21" t="s">
        <v>140</v>
      </c>
      <c r="D6855" s="29" t="n">
        <v>77.52</v>
      </c>
      <c r="E6855" s="29" t="n">
        <f aca="false">D6855/10</f>
        <v>7.752</v>
      </c>
      <c r="F6855" s="29" t="n">
        <f aca="false">(E6855+Einstellungen!$B$20)*(1+Einstellungen!$B$10)</f>
        <v>31.42552</v>
      </c>
      <c r="G6855" s="21" t="str">
        <f aca="false">IF(F6855&lt;Einstellungen!$B$5,"ja","nein")</f>
        <v>nein</v>
      </c>
      <c r="H6855" s="21" t="s">
        <v>22</v>
      </c>
      <c r="I6855" s="29" t="n">
        <f aca="false">INDEX(Einstellungen!$B$27:$B$50,14)</f>
        <v>1.15</v>
      </c>
      <c r="J6855" s="29" t="n">
        <f aca="false">F6855*I6855</f>
        <v>36.139348</v>
      </c>
    </row>
    <row r="6856" customFormat="false" ht="15" hidden="false" customHeight="false" outlineLevel="0" collapsed="false">
      <c r="A6856" s="28" t="n">
        <v>45866</v>
      </c>
      <c r="B6856" s="21" t="s">
        <v>126</v>
      </c>
      <c r="C6856" s="21" t="s">
        <v>140</v>
      </c>
      <c r="D6856" s="29" t="n">
        <v>68.33</v>
      </c>
      <c r="E6856" s="29" t="n">
        <f aca="false">D6856/10</f>
        <v>6.833</v>
      </c>
      <c r="F6856" s="29" t="n">
        <f aca="false">(E6856+Einstellungen!$B$20)*(1+Einstellungen!$B$10)</f>
        <v>30.33191</v>
      </c>
      <c r="G6856" s="21" t="str">
        <f aca="false">IF(F6856&lt;Einstellungen!$B$5,"ja","nein")</f>
        <v>nein</v>
      </c>
      <c r="H6856" s="21" t="s">
        <v>22</v>
      </c>
      <c r="I6856" s="29" t="n">
        <f aca="false">INDEX(Einstellungen!$B$27:$B$50,15)</f>
        <v>1</v>
      </c>
      <c r="J6856" s="29" t="n">
        <f aca="false">F6856*I6856</f>
        <v>30.33191</v>
      </c>
    </row>
    <row r="6857" customFormat="false" ht="15" hidden="false" customHeight="false" outlineLevel="0" collapsed="false">
      <c r="A6857" s="28" t="n">
        <v>45866</v>
      </c>
      <c r="B6857" s="21" t="s">
        <v>127</v>
      </c>
      <c r="C6857" s="21" t="s">
        <v>140</v>
      </c>
      <c r="D6857" s="29" t="n">
        <v>73.97</v>
      </c>
      <c r="E6857" s="29" t="n">
        <f aca="false">D6857/10</f>
        <v>7.397</v>
      </c>
      <c r="F6857" s="29" t="n">
        <f aca="false">(E6857+Einstellungen!$B$20)*(1+Einstellungen!$B$10)</f>
        <v>31.00307</v>
      </c>
      <c r="G6857" s="21" t="str">
        <f aca="false">IF(F6857&lt;Einstellungen!$B$5,"ja","nein")</f>
        <v>nein</v>
      </c>
      <c r="H6857" s="21" t="s">
        <v>22</v>
      </c>
      <c r="I6857" s="29" t="n">
        <f aca="false">INDEX(Einstellungen!$B$27:$B$50,16)</f>
        <v>0.95</v>
      </c>
      <c r="J6857" s="29" t="n">
        <f aca="false">F6857*I6857</f>
        <v>29.4529165</v>
      </c>
    </row>
    <row r="6858" customFormat="false" ht="15" hidden="false" customHeight="false" outlineLevel="0" collapsed="false">
      <c r="A6858" s="28" t="n">
        <v>45866</v>
      </c>
      <c r="B6858" s="21" t="s">
        <v>128</v>
      </c>
      <c r="C6858" s="21" t="s">
        <v>140</v>
      </c>
      <c r="D6858" s="29" t="n">
        <v>77.28</v>
      </c>
      <c r="E6858" s="29" t="n">
        <f aca="false">D6858/10</f>
        <v>7.728</v>
      </c>
      <c r="F6858" s="29" t="n">
        <f aca="false">(E6858+Einstellungen!$B$20)*(1+Einstellungen!$B$10)</f>
        <v>31.39696</v>
      </c>
      <c r="G6858" s="21" t="str">
        <f aca="false">IF(F6858&lt;Einstellungen!$B$5,"ja","nein")</f>
        <v>nein</v>
      </c>
      <c r="H6858" s="21" t="s">
        <v>22</v>
      </c>
      <c r="I6858" s="29" t="n">
        <f aca="false">INDEX(Einstellungen!$B$27:$B$50,17)</f>
        <v>0.95</v>
      </c>
      <c r="J6858" s="29" t="n">
        <f aca="false">F6858*I6858</f>
        <v>29.827112</v>
      </c>
    </row>
    <row r="6859" customFormat="false" ht="15" hidden="false" customHeight="false" outlineLevel="0" collapsed="false">
      <c r="A6859" s="28" t="n">
        <v>45866</v>
      </c>
      <c r="B6859" s="21" t="s">
        <v>129</v>
      </c>
      <c r="C6859" s="21" t="s">
        <v>140</v>
      </c>
      <c r="D6859" s="29" t="n">
        <v>88.12</v>
      </c>
      <c r="E6859" s="29" t="n">
        <f aca="false">D6859/10</f>
        <v>8.812</v>
      </c>
      <c r="F6859" s="29" t="n">
        <f aca="false">(E6859+Einstellungen!$B$20)*(1+Einstellungen!$B$10)</f>
        <v>32.68692</v>
      </c>
      <c r="G6859" s="21" t="str">
        <f aca="false">IF(F6859&lt;Einstellungen!$B$5,"ja","nein")</f>
        <v>nein</v>
      </c>
      <c r="H6859" s="21" t="s">
        <v>22</v>
      </c>
      <c r="I6859" s="29" t="n">
        <f aca="false">INDEX(Einstellungen!$B$27:$B$50,18)</f>
        <v>1.1</v>
      </c>
      <c r="J6859" s="29" t="n">
        <f aca="false">F6859*I6859</f>
        <v>35.955612</v>
      </c>
    </row>
    <row r="6860" customFormat="false" ht="15" hidden="false" customHeight="false" outlineLevel="0" collapsed="false">
      <c r="A6860" s="28" t="n">
        <v>45866</v>
      </c>
      <c r="B6860" s="21" t="s">
        <v>130</v>
      </c>
      <c r="C6860" s="21" t="s">
        <v>140</v>
      </c>
      <c r="D6860" s="29" t="n">
        <v>97.2</v>
      </c>
      <c r="E6860" s="29" t="n">
        <f aca="false">D6860/10</f>
        <v>9.72</v>
      </c>
      <c r="F6860" s="29" t="n">
        <f aca="false">(E6860+Einstellungen!$B$20)*(1+Einstellungen!$B$10)</f>
        <v>33.76744</v>
      </c>
      <c r="G6860" s="21" t="str">
        <f aca="false">IF(F6860&lt;Einstellungen!$B$5,"ja","nein")</f>
        <v>nein</v>
      </c>
      <c r="H6860" s="21" t="s">
        <v>22</v>
      </c>
      <c r="I6860" s="29" t="n">
        <f aca="false">INDEX(Einstellungen!$B$27:$B$50,19)</f>
        <v>1.35</v>
      </c>
      <c r="J6860" s="29" t="n">
        <f aca="false">F6860*I6860</f>
        <v>45.586044</v>
      </c>
    </row>
    <row r="6861" customFormat="false" ht="15" hidden="false" customHeight="false" outlineLevel="0" collapsed="false">
      <c r="A6861" s="28" t="n">
        <v>45866</v>
      </c>
      <c r="B6861" s="21" t="s">
        <v>131</v>
      </c>
      <c r="C6861" s="21" t="s">
        <v>140</v>
      </c>
      <c r="D6861" s="29" t="n">
        <v>103.59</v>
      </c>
      <c r="E6861" s="29" t="n">
        <f aca="false">D6861/10</f>
        <v>10.359</v>
      </c>
      <c r="F6861" s="29" t="n">
        <f aca="false">(E6861+Einstellungen!$B$20)*(1+Einstellungen!$B$10)</f>
        <v>34.52785</v>
      </c>
      <c r="G6861" s="21" t="str">
        <f aca="false">IF(F6861&lt;Einstellungen!$B$5,"ja","nein")</f>
        <v>nein</v>
      </c>
      <c r="H6861" s="21" t="s">
        <v>22</v>
      </c>
      <c r="I6861" s="29" t="n">
        <f aca="false">INDEX(Einstellungen!$B$27:$B$50,20)</f>
        <v>1.45</v>
      </c>
      <c r="J6861" s="29" t="n">
        <f aca="false">F6861*I6861</f>
        <v>50.0653825</v>
      </c>
    </row>
    <row r="6862" customFormat="false" ht="15" hidden="false" customHeight="false" outlineLevel="0" collapsed="false">
      <c r="A6862" s="28" t="n">
        <v>45866</v>
      </c>
      <c r="B6862" s="21" t="s">
        <v>132</v>
      </c>
      <c r="C6862" s="21" t="s">
        <v>140</v>
      </c>
      <c r="D6862" s="29" t="n">
        <v>114.14</v>
      </c>
      <c r="E6862" s="29" t="n">
        <f aca="false">D6862/10</f>
        <v>11.414</v>
      </c>
      <c r="F6862" s="29" t="n">
        <f aca="false">(E6862+Einstellungen!$B$20)*(1+Einstellungen!$B$10)</f>
        <v>35.7833</v>
      </c>
      <c r="G6862" s="21" t="str">
        <f aca="false">IF(F6862&lt;Einstellungen!$B$5,"ja","nein")</f>
        <v>nein</v>
      </c>
      <c r="H6862" s="21" t="s">
        <v>22</v>
      </c>
      <c r="I6862" s="29" t="n">
        <f aca="false">INDEX(Einstellungen!$B$27:$B$50,21)</f>
        <v>1.4</v>
      </c>
      <c r="J6862" s="29" t="n">
        <f aca="false">F6862*I6862</f>
        <v>50.09662</v>
      </c>
    </row>
    <row r="6863" customFormat="false" ht="15" hidden="false" customHeight="false" outlineLevel="0" collapsed="false">
      <c r="A6863" s="28" t="n">
        <v>45866</v>
      </c>
      <c r="B6863" s="21" t="s">
        <v>133</v>
      </c>
      <c r="C6863" s="21" t="s">
        <v>140</v>
      </c>
      <c r="D6863" s="29" t="n">
        <v>114.34</v>
      </c>
      <c r="E6863" s="29" t="n">
        <f aca="false">D6863/10</f>
        <v>11.434</v>
      </c>
      <c r="F6863" s="29" t="n">
        <f aca="false">(E6863+Einstellungen!$B$20)*(1+Einstellungen!$B$10)</f>
        <v>35.8071</v>
      </c>
      <c r="G6863" s="21" t="str">
        <f aca="false">IF(F6863&lt;Einstellungen!$B$5,"ja","nein")</f>
        <v>nein</v>
      </c>
      <c r="H6863" s="21" t="s">
        <v>22</v>
      </c>
      <c r="I6863" s="29" t="n">
        <f aca="false">INDEX(Einstellungen!$B$27:$B$50,22)</f>
        <v>1.25</v>
      </c>
      <c r="J6863" s="29" t="n">
        <f aca="false">F6863*I6863</f>
        <v>44.758875</v>
      </c>
    </row>
    <row r="6864" customFormat="false" ht="15" hidden="false" customHeight="false" outlineLevel="0" collapsed="false">
      <c r="A6864" s="28" t="n">
        <v>45866</v>
      </c>
      <c r="B6864" s="21" t="s">
        <v>134</v>
      </c>
      <c r="C6864" s="21" t="s">
        <v>140</v>
      </c>
      <c r="D6864" s="29" t="n">
        <v>105.26</v>
      </c>
      <c r="E6864" s="29" t="n">
        <f aca="false">D6864/10</f>
        <v>10.526</v>
      </c>
      <c r="F6864" s="29" t="n">
        <f aca="false">(E6864+Einstellungen!$B$20)*(1+Einstellungen!$B$10)</f>
        <v>34.72658</v>
      </c>
      <c r="G6864" s="21" t="str">
        <f aca="false">IF(F6864&lt;Einstellungen!$B$5,"ja","nein")</f>
        <v>nein</v>
      </c>
      <c r="H6864" s="21" t="s">
        <v>22</v>
      </c>
      <c r="I6864" s="29" t="n">
        <f aca="false">INDEX(Einstellungen!$B$27:$B$50,23)</f>
        <v>1.05</v>
      </c>
      <c r="J6864" s="29" t="n">
        <f aca="false">F6864*I6864</f>
        <v>36.462909</v>
      </c>
    </row>
    <row r="6865" customFormat="false" ht="15" hidden="false" customHeight="false" outlineLevel="0" collapsed="false">
      <c r="A6865" s="28" t="n">
        <v>45866</v>
      </c>
      <c r="B6865" s="21" t="s">
        <v>135</v>
      </c>
      <c r="C6865" s="21" t="s">
        <v>140</v>
      </c>
      <c r="D6865" s="29" t="n">
        <v>92.43</v>
      </c>
      <c r="E6865" s="29" t="n">
        <f aca="false">D6865/10</f>
        <v>9.243</v>
      </c>
      <c r="F6865" s="29" t="n">
        <f aca="false">(E6865+Einstellungen!$B$20)*(1+Einstellungen!$B$10)</f>
        <v>33.19981</v>
      </c>
      <c r="G6865" s="21" t="str">
        <f aca="false">IF(F6865&lt;Einstellungen!$B$5,"ja","nein")</f>
        <v>nein</v>
      </c>
      <c r="H6865" s="21" t="s">
        <v>22</v>
      </c>
      <c r="I6865" s="29" t="n">
        <f aca="false">INDEX(Einstellungen!$B$27:$B$50,24)</f>
        <v>0.8</v>
      </c>
      <c r="J6865" s="29" t="n">
        <f aca="false">F6865*I6865</f>
        <v>26.559848</v>
      </c>
    </row>
    <row r="6866" customFormat="false" ht="15" hidden="false" customHeight="false" outlineLevel="0" collapsed="false">
      <c r="A6866" s="28" t="n">
        <v>45867</v>
      </c>
      <c r="B6866" s="21" t="s">
        <v>111</v>
      </c>
      <c r="C6866" s="21" t="s">
        <v>141</v>
      </c>
      <c r="D6866" s="29" t="n">
        <v>87.51</v>
      </c>
      <c r="E6866" s="29" t="n">
        <f aca="false">D6866/10</f>
        <v>8.751</v>
      </c>
      <c r="F6866" s="29" t="n">
        <f aca="false">(E6866+Einstellungen!$B$20)*(1+Einstellungen!$B$10)</f>
        <v>32.61433</v>
      </c>
      <c r="G6866" s="21" t="str">
        <f aca="false">IF(F6866&lt;Einstellungen!$B$5,"ja","nein")</f>
        <v>nein</v>
      </c>
      <c r="H6866" s="21" t="s">
        <v>22</v>
      </c>
      <c r="I6866" s="29" t="n">
        <f aca="false">INDEX(Einstellungen!$B$27:$B$50,1)</f>
        <v>0.6</v>
      </c>
      <c r="J6866" s="29" t="n">
        <f aca="false">F6866*I6866</f>
        <v>19.568598</v>
      </c>
    </row>
    <row r="6867" customFormat="false" ht="15" hidden="false" customHeight="false" outlineLevel="0" collapsed="false">
      <c r="A6867" s="28" t="n">
        <v>45867</v>
      </c>
      <c r="B6867" s="21" t="s">
        <v>113</v>
      </c>
      <c r="C6867" s="21" t="s">
        <v>141</v>
      </c>
      <c r="D6867" s="29" t="n">
        <v>84.1</v>
      </c>
      <c r="E6867" s="29" t="n">
        <f aca="false">D6867/10</f>
        <v>8.41</v>
      </c>
      <c r="F6867" s="29" t="n">
        <f aca="false">(E6867+Einstellungen!$B$20)*(1+Einstellungen!$B$10)</f>
        <v>32.20854</v>
      </c>
      <c r="G6867" s="21" t="str">
        <f aca="false">IF(F6867&lt;Einstellungen!$B$5,"ja","nein")</f>
        <v>nein</v>
      </c>
      <c r="H6867" s="21" t="s">
        <v>22</v>
      </c>
      <c r="I6867" s="29" t="n">
        <f aca="false">INDEX(Einstellungen!$B$27:$B$50,2)</f>
        <v>0.5</v>
      </c>
      <c r="J6867" s="29" t="n">
        <f aca="false">F6867*I6867</f>
        <v>16.10427</v>
      </c>
    </row>
    <row r="6868" customFormat="false" ht="15" hidden="false" customHeight="false" outlineLevel="0" collapsed="false">
      <c r="A6868" s="28" t="n">
        <v>45867</v>
      </c>
      <c r="B6868" s="21" t="s">
        <v>114</v>
      </c>
      <c r="C6868" s="21" t="s">
        <v>141</v>
      </c>
      <c r="D6868" s="29" t="n">
        <v>82.9</v>
      </c>
      <c r="E6868" s="29" t="n">
        <f aca="false">D6868/10</f>
        <v>8.29</v>
      </c>
      <c r="F6868" s="29" t="n">
        <f aca="false">(E6868+Einstellungen!$B$20)*(1+Einstellungen!$B$10)</f>
        <v>32.06574</v>
      </c>
      <c r="G6868" s="21" t="str">
        <f aca="false">IF(F6868&lt;Einstellungen!$B$5,"ja","nein")</f>
        <v>nein</v>
      </c>
      <c r="H6868" s="21" t="s">
        <v>22</v>
      </c>
      <c r="I6868" s="29" t="n">
        <f aca="false">INDEX(Einstellungen!$B$27:$B$50,3)</f>
        <v>0.45</v>
      </c>
      <c r="J6868" s="29" t="n">
        <f aca="false">F6868*I6868</f>
        <v>14.429583</v>
      </c>
    </row>
    <row r="6869" customFormat="false" ht="15" hidden="false" customHeight="false" outlineLevel="0" collapsed="false">
      <c r="A6869" s="28" t="n">
        <v>45867</v>
      </c>
      <c r="B6869" s="21" t="s">
        <v>115</v>
      </c>
      <c r="C6869" s="21" t="s">
        <v>141</v>
      </c>
      <c r="D6869" s="29" t="n">
        <v>82.1</v>
      </c>
      <c r="E6869" s="29" t="n">
        <f aca="false">D6869/10</f>
        <v>8.21</v>
      </c>
      <c r="F6869" s="29" t="n">
        <f aca="false">(E6869+Einstellungen!$B$20)*(1+Einstellungen!$B$10)</f>
        <v>31.97054</v>
      </c>
      <c r="G6869" s="21" t="str">
        <f aca="false">IF(F6869&lt;Einstellungen!$B$5,"ja","nein")</f>
        <v>nein</v>
      </c>
      <c r="H6869" s="21" t="s">
        <v>22</v>
      </c>
      <c r="I6869" s="29" t="n">
        <f aca="false">INDEX(Einstellungen!$B$27:$B$50,4)</f>
        <v>0.45</v>
      </c>
      <c r="J6869" s="29" t="n">
        <f aca="false">F6869*I6869</f>
        <v>14.386743</v>
      </c>
    </row>
    <row r="6870" customFormat="false" ht="15" hidden="false" customHeight="false" outlineLevel="0" collapsed="false">
      <c r="A6870" s="28" t="n">
        <v>45867</v>
      </c>
      <c r="B6870" s="21" t="s">
        <v>116</v>
      </c>
      <c r="C6870" s="21" t="s">
        <v>141</v>
      </c>
      <c r="D6870" s="29" t="n">
        <v>83.89</v>
      </c>
      <c r="E6870" s="29" t="n">
        <f aca="false">D6870/10</f>
        <v>8.389</v>
      </c>
      <c r="F6870" s="29" t="n">
        <f aca="false">(E6870+Einstellungen!$B$20)*(1+Einstellungen!$B$10)</f>
        <v>32.18355</v>
      </c>
      <c r="G6870" s="21" t="str">
        <f aca="false">IF(F6870&lt;Einstellungen!$B$5,"ja","nein")</f>
        <v>nein</v>
      </c>
      <c r="H6870" s="21" t="s">
        <v>22</v>
      </c>
      <c r="I6870" s="29" t="n">
        <f aca="false">INDEX(Einstellungen!$B$27:$B$50,5)</f>
        <v>0.45</v>
      </c>
      <c r="J6870" s="29" t="n">
        <f aca="false">F6870*I6870</f>
        <v>14.4825975</v>
      </c>
    </row>
    <row r="6871" customFormat="false" ht="15" hidden="false" customHeight="false" outlineLevel="0" collapsed="false">
      <c r="A6871" s="28" t="n">
        <v>45867</v>
      </c>
      <c r="B6871" s="21" t="s">
        <v>117</v>
      </c>
      <c r="C6871" s="21" t="s">
        <v>141</v>
      </c>
      <c r="D6871" s="29" t="n">
        <v>92.88</v>
      </c>
      <c r="E6871" s="29" t="n">
        <f aca="false">D6871/10</f>
        <v>9.288</v>
      </c>
      <c r="F6871" s="29" t="n">
        <f aca="false">(E6871+Einstellungen!$B$20)*(1+Einstellungen!$B$10)</f>
        <v>33.25336</v>
      </c>
      <c r="G6871" s="21" t="str">
        <f aca="false">IF(F6871&lt;Einstellungen!$B$5,"ja","nein")</f>
        <v>nein</v>
      </c>
      <c r="H6871" s="21" t="s">
        <v>22</v>
      </c>
      <c r="I6871" s="29" t="n">
        <f aca="false">INDEX(Einstellungen!$B$27:$B$50,6)</f>
        <v>0.5</v>
      </c>
      <c r="J6871" s="29" t="n">
        <f aca="false">F6871*I6871</f>
        <v>16.62668</v>
      </c>
    </row>
    <row r="6872" customFormat="false" ht="15" hidden="false" customHeight="false" outlineLevel="0" collapsed="false">
      <c r="A6872" s="28" t="n">
        <v>45867</v>
      </c>
      <c r="B6872" s="21" t="s">
        <v>118</v>
      </c>
      <c r="C6872" s="21" t="s">
        <v>141</v>
      </c>
      <c r="D6872" s="29" t="n">
        <v>101.07</v>
      </c>
      <c r="E6872" s="29" t="n">
        <f aca="false">D6872/10</f>
        <v>10.107</v>
      </c>
      <c r="F6872" s="29" t="n">
        <f aca="false">(E6872+Einstellungen!$B$20)*(1+Einstellungen!$B$10)</f>
        <v>34.22797</v>
      </c>
      <c r="G6872" s="21" t="str">
        <f aca="false">IF(F6872&lt;Einstellungen!$B$5,"ja","nein")</f>
        <v>nein</v>
      </c>
      <c r="H6872" s="21" t="s">
        <v>22</v>
      </c>
      <c r="I6872" s="29" t="n">
        <f aca="false">INDEX(Einstellungen!$B$27:$B$50,7)</f>
        <v>0.7</v>
      </c>
      <c r="J6872" s="29" t="n">
        <f aca="false">F6872*I6872</f>
        <v>23.959579</v>
      </c>
    </row>
    <row r="6873" customFormat="false" ht="15" hidden="false" customHeight="false" outlineLevel="0" collapsed="false">
      <c r="A6873" s="28" t="n">
        <v>45867</v>
      </c>
      <c r="B6873" s="21" t="s">
        <v>119</v>
      </c>
      <c r="C6873" s="21" t="s">
        <v>141</v>
      </c>
      <c r="D6873" s="29" t="n">
        <v>109.25</v>
      </c>
      <c r="E6873" s="29" t="n">
        <f aca="false">D6873/10</f>
        <v>10.925</v>
      </c>
      <c r="F6873" s="29" t="n">
        <f aca="false">(E6873+Einstellungen!$B$20)*(1+Einstellungen!$B$10)</f>
        <v>35.20139</v>
      </c>
      <c r="G6873" s="21" t="str">
        <f aca="false">IF(F6873&lt;Einstellungen!$B$5,"ja","nein")</f>
        <v>nein</v>
      </c>
      <c r="H6873" s="21" t="s">
        <v>22</v>
      </c>
      <c r="I6873" s="29" t="n">
        <f aca="false">INDEX(Einstellungen!$B$27:$B$50,8)</f>
        <v>0.95</v>
      </c>
      <c r="J6873" s="29" t="n">
        <f aca="false">F6873*I6873</f>
        <v>33.4413205</v>
      </c>
    </row>
    <row r="6874" customFormat="false" ht="15" hidden="false" customHeight="false" outlineLevel="0" collapsed="false">
      <c r="A6874" s="28" t="n">
        <v>45867</v>
      </c>
      <c r="B6874" s="21" t="s">
        <v>120</v>
      </c>
      <c r="C6874" s="21" t="s">
        <v>141</v>
      </c>
      <c r="D6874" s="29" t="n">
        <v>99.02</v>
      </c>
      <c r="E6874" s="29" t="n">
        <f aca="false">D6874/10</f>
        <v>9.902</v>
      </c>
      <c r="F6874" s="29" t="n">
        <f aca="false">(E6874+Einstellungen!$B$20)*(1+Einstellungen!$B$10)</f>
        <v>33.98402</v>
      </c>
      <c r="G6874" s="21" t="str">
        <f aca="false">IF(F6874&lt;Einstellungen!$B$5,"ja","nein")</f>
        <v>nein</v>
      </c>
      <c r="H6874" s="21" t="s">
        <v>22</v>
      </c>
      <c r="I6874" s="29" t="n">
        <f aca="false">INDEX(Einstellungen!$B$27:$B$50,9)</f>
        <v>1.05</v>
      </c>
      <c r="J6874" s="29" t="n">
        <f aca="false">F6874*I6874</f>
        <v>35.683221</v>
      </c>
    </row>
    <row r="6875" customFormat="false" ht="15" hidden="false" customHeight="false" outlineLevel="0" collapsed="false">
      <c r="A6875" s="28" t="n">
        <v>45867</v>
      </c>
      <c r="B6875" s="21" t="s">
        <v>121</v>
      </c>
      <c r="C6875" s="21" t="s">
        <v>141</v>
      </c>
      <c r="D6875" s="29" t="n">
        <v>80.2</v>
      </c>
      <c r="E6875" s="29" t="n">
        <f aca="false">D6875/10</f>
        <v>8.02</v>
      </c>
      <c r="F6875" s="29" t="n">
        <f aca="false">(E6875+Einstellungen!$B$20)*(1+Einstellungen!$B$10)</f>
        <v>31.74444</v>
      </c>
      <c r="G6875" s="21" t="str">
        <f aca="false">IF(F6875&lt;Einstellungen!$B$5,"ja","nein")</f>
        <v>nein</v>
      </c>
      <c r="H6875" s="21" t="s">
        <v>22</v>
      </c>
      <c r="I6875" s="29" t="n">
        <f aca="false">INDEX(Einstellungen!$B$27:$B$50,10)</f>
        <v>1.05</v>
      </c>
      <c r="J6875" s="29" t="n">
        <f aca="false">F6875*I6875</f>
        <v>33.331662</v>
      </c>
    </row>
    <row r="6876" customFormat="false" ht="15" hidden="false" customHeight="false" outlineLevel="0" collapsed="false">
      <c r="A6876" s="28" t="n">
        <v>45867</v>
      </c>
      <c r="B6876" s="21" t="s">
        <v>122</v>
      </c>
      <c r="C6876" s="21" t="s">
        <v>141</v>
      </c>
      <c r="D6876" s="29" t="n">
        <v>66.37</v>
      </c>
      <c r="E6876" s="29" t="n">
        <f aca="false">D6876/10</f>
        <v>6.637</v>
      </c>
      <c r="F6876" s="29" t="n">
        <f aca="false">(E6876+Einstellungen!$B$20)*(1+Einstellungen!$B$10)</f>
        <v>30.09867</v>
      </c>
      <c r="G6876" s="21" t="str">
        <f aca="false">IF(F6876&lt;Einstellungen!$B$5,"ja","nein")</f>
        <v>nein</v>
      </c>
      <c r="H6876" s="21" t="s">
        <v>22</v>
      </c>
      <c r="I6876" s="29" t="n">
        <f aca="false">INDEX(Einstellungen!$B$27:$B$50,11)</f>
        <v>1.05</v>
      </c>
      <c r="J6876" s="29" t="n">
        <f aca="false">F6876*I6876</f>
        <v>31.6036035</v>
      </c>
    </row>
    <row r="6877" customFormat="false" ht="15" hidden="false" customHeight="false" outlineLevel="0" collapsed="false">
      <c r="A6877" s="28" t="n">
        <v>45867</v>
      </c>
      <c r="B6877" s="21" t="s">
        <v>123</v>
      </c>
      <c r="C6877" s="21" t="s">
        <v>141</v>
      </c>
      <c r="D6877" s="29" t="n">
        <v>54</v>
      </c>
      <c r="E6877" s="29" t="n">
        <f aca="false">D6877/10</f>
        <v>5.4</v>
      </c>
      <c r="F6877" s="29" t="n">
        <f aca="false">(E6877+Einstellungen!$B$20)*(1+Einstellungen!$B$10)</f>
        <v>28.62664</v>
      </c>
      <c r="G6877" s="21" t="str">
        <f aca="false">IF(F6877&lt;Einstellungen!$B$5,"ja","nein")</f>
        <v>ja</v>
      </c>
      <c r="H6877" s="21" t="s">
        <v>22</v>
      </c>
      <c r="I6877" s="29" t="n">
        <f aca="false">INDEX(Einstellungen!$B$27:$B$50,12)</f>
        <v>1.1</v>
      </c>
      <c r="J6877" s="29" t="n">
        <f aca="false">F6877*I6877</f>
        <v>31.489304</v>
      </c>
    </row>
    <row r="6878" customFormat="false" ht="15" hidden="false" customHeight="false" outlineLevel="0" collapsed="false">
      <c r="A6878" s="28" t="n">
        <v>45867</v>
      </c>
      <c r="B6878" s="21" t="s">
        <v>124</v>
      </c>
      <c r="C6878" s="21" t="s">
        <v>141</v>
      </c>
      <c r="D6878" s="29" t="n">
        <v>25.6</v>
      </c>
      <c r="E6878" s="29" t="n">
        <f aca="false">D6878/10</f>
        <v>2.56</v>
      </c>
      <c r="F6878" s="29" t="n">
        <f aca="false">(E6878+Einstellungen!$B$20)*(1+Einstellungen!$B$10)</f>
        <v>25.24704</v>
      </c>
      <c r="G6878" s="21" t="str">
        <f aca="false">IF(F6878&lt;Einstellungen!$B$5,"ja","nein")</f>
        <v>ja</v>
      </c>
      <c r="H6878" s="21" t="s">
        <v>22</v>
      </c>
      <c r="I6878" s="29" t="n">
        <f aca="false">INDEX(Einstellungen!$B$27:$B$50,13)</f>
        <v>1.2</v>
      </c>
      <c r="J6878" s="29" t="n">
        <f aca="false">F6878*I6878</f>
        <v>30.296448</v>
      </c>
    </row>
    <row r="6879" customFormat="false" ht="15" hidden="false" customHeight="false" outlineLevel="0" collapsed="false">
      <c r="A6879" s="28" t="n">
        <v>45867</v>
      </c>
      <c r="B6879" s="21" t="s">
        <v>125</v>
      </c>
      <c r="C6879" s="21" t="s">
        <v>141</v>
      </c>
      <c r="D6879" s="29" t="n">
        <v>4.34</v>
      </c>
      <c r="E6879" s="29" t="n">
        <f aca="false">D6879/10</f>
        <v>0.434</v>
      </c>
      <c r="F6879" s="29" t="n">
        <f aca="false">(E6879+Einstellungen!$B$20)*(1+Einstellungen!$B$10)</f>
        <v>22.7171</v>
      </c>
      <c r="G6879" s="21" t="str">
        <f aca="false">IF(F6879&lt;Einstellungen!$B$5,"ja","nein")</f>
        <v>ja</v>
      </c>
      <c r="H6879" s="21" t="s">
        <v>22</v>
      </c>
      <c r="I6879" s="29" t="n">
        <f aca="false">INDEX(Einstellungen!$B$27:$B$50,14)</f>
        <v>1.15</v>
      </c>
      <c r="J6879" s="29" t="n">
        <f aca="false">F6879*I6879</f>
        <v>26.124665</v>
      </c>
    </row>
    <row r="6880" customFormat="false" ht="15" hidden="false" customHeight="false" outlineLevel="0" collapsed="false">
      <c r="A6880" s="28" t="n">
        <v>45867</v>
      </c>
      <c r="B6880" s="21" t="s">
        <v>126</v>
      </c>
      <c r="C6880" s="21" t="s">
        <v>141</v>
      </c>
      <c r="D6880" s="29" t="n">
        <v>1.07</v>
      </c>
      <c r="E6880" s="29" t="n">
        <f aca="false">D6880/10</f>
        <v>0.107</v>
      </c>
      <c r="F6880" s="29" t="n">
        <f aca="false">(E6880+Einstellungen!$B$20)*(1+Einstellungen!$B$10)</f>
        <v>22.32797</v>
      </c>
      <c r="G6880" s="21" t="str">
        <f aca="false">IF(F6880&lt;Einstellungen!$B$5,"ja","nein")</f>
        <v>ja</v>
      </c>
      <c r="H6880" s="21" t="s">
        <v>22</v>
      </c>
      <c r="I6880" s="29" t="n">
        <f aca="false">INDEX(Einstellungen!$B$27:$B$50,15)</f>
        <v>1</v>
      </c>
      <c r="J6880" s="29" t="n">
        <f aca="false">F6880*I6880</f>
        <v>22.32797</v>
      </c>
    </row>
    <row r="6881" customFormat="false" ht="15" hidden="false" customHeight="false" outlineLevel="0" collapsed="false">
      <c r="A6881" s="28" t="n">
        <v>45867</v>
      </c>
      <c r="B6881" s="21" t="s">
        <v>127</v>
      </c>
      <c r="C6881" s="21" t="s">
        <v>141</v>
      </c>
      <c r="D6881" s="29" t="n">
        <v>6.2</v>
      </c>
      <c r="E6881" s="29" t="n">
        <f aca="false">D6881/10</f>
        <v>0.62</v>
      </c>
      <c r="F6881" s="29" t="n">
        <f aca="false">(E6881+Einstellungen!$B$20)*(1+Einstellungen!$B$10)</f>
        <v>22.93844</v>
      </c>
      <c r="G6881" s="21" t="str">
        <f aca="false">IF(F6881&lt;Einstellungen!$B$5,"ja","nein")</f>
        <v>ja</v>
      </c>
      <c r="H6881" s="21" t="s">
        <v>22</v>
      </c>
      <c r="I6881" s="29" t="n">
        <f aca="false">INDEX(Einstellungen!$B$27:$B$50,16)</f>
        <v>0.95</v>
      </c>
      <c r="J6881" s="29" t="n">
        <f aca="false">F6881*I6881</f>
        <v>21.791518</v>
      </c>
    </row>
    <row r="6882" customFormat="false" ht="15" hidden="false" customHeight="false" outlineLevel="0" collapsed="false">
      <c r="A6882" s="28" t="n">
        <v>45867</v>
      </c>
      <c r="B6882" s="21" t="s">
        <v>128</v>
      </c>
      <c r="C6882" s="21" t="s">
        <v>141</v>
      </c>
      <c r="D6882" s="29" t="n">
        <v>44.41</v>
      </c>
      <c r="E6882" s="29" t="n">
        <f aca="false">D6882/10</f>
        <v>4.441</v>
      </c>
      <c r="F6882" s="29" t="n">
        <f aca="false">(E6882+Einstellungen!$B$20)*(1+Einstellungen!$B$10)</f>
        <v>27.48543</v>
      </c>
      <c r="G6882" s="21" t="str">
        <f aca="false">IF(F6882&lt;Einstellungen!$B$5,"ja","nein")</f>
        <v>ja</v>
      </c>
      <c r="H6882" s="21" t="s">
        <v>22</v>
      </c>
      <c r="I6882" s="29" t="n">
        <f aca="false">INDEX(Einstellungen!$B$27:$B$50,17)</f>
        <v>0.95</v>
      </c>
      <c r="J6882" s="29" t="n">
        <f aca="false">F6882*I6882</f>
        <v>26.1111585</v>
      </c>
    </row>
    <row r="6883" customFormat="false" ht="15" hidden="false" customHeight="false" outlineLevel="0" collapsed="false">
      <c r="A6883" s="28" t="n">
        <v>45867</v>
      </c>
      <c r="B6883" s="21" t="s">
        <v>129</v>
      </c>
      <c r="C6883" s="21" t="s">
        <v>141</v>
      </c>
      <c r="D6883" s="29" t="n">
        <v>78.24</v>
      </c>
      <c r="E6883" s="29" t="n">
        <f aca="false">D6883/10</f>
        <v>7.824</v>
      </c>
      <c r="F6883" s="29" t="n">
        <f aca="false">(E6883+Einstellungen!$B$20)*(1+Einstellungen!$B$10)</f>
        <v>31.5112</v>
      </c>
      <c r="G6883" s="21" t="str">
        <f aca="false">IF(F6883&lt;Einstellungen!$B$5,"ja","nein")</f>
        <v>nein</v>
      </c>
      <c r="H6883" s="21" t="s">
        <v>22</v>
      </c>
      <c r="I6883" s="29" t="n">
        <f aca="false">INDEX(Einstellungen!$B$27:$B$50,18)</f>
        <v>1.1</v>
      </c>
      <c r="J6883" s="29" t="n">
        <f aca="false">F6883*I6883</f>
        <v>34.66232</v>
      </c>
    </row>
    <row r="6884" customFormat="false" ht="15" hidden="false" customHeight="false" outlineLevel="0" collapsed="false">
      <c r="A6884" s="28" t="n">
        <v>45867</v>
      </c>
      <c r="B6884" s="21" t="s">
        <v>130</v>
      </c>
      <c r="C6884" s="21" t="s">
        <v>141</v>
      </c>
      <c r="D6884" s="29" t="n">
        <v>94.81</v>
      </c>
      <c r="E6884" s="29" t="n">
        <f aca="false">D6884/10</f>
        <v>9.481</v>
      </c>
      <c r="F6884" s="29" t="n">
        <f aca="false">(E6884+Einstellungen!$B$20)*(1+Einstellungen!$B$10)</f>
        <v>33.48303</v>
      </c>
      <c r="G6884" s="21" t="str">
        <f aca="false">IF(F6884&lt;Einstellungen!$B$5,"ja","nein")</f>
        <v>nein</v>
      </c>
      <c r="H6884" s="21" t="s">
        <v>22</v>
      </c>
      <c r="I6884" s="29" t="n">
        <f aca="false">INDEX(Einstellungen!$B$27:$B$50,19)</f>
        <v>1.35</v>
      </c>
      <c r="J6884" s="29" t="n">
        <f aca="false">F6884*I6884</f>
        <v>45.2020905</v>
      </c>
    </row>
    <row r="6885" customFormat="false" ht="15" hidden="false" customHeight="false" outlineLevel="0" collapsed="false">
      <c r="A6885" s="28" t="n">
        <v>45867</v>
      </c>
      <c r="B6885" s="21" t="s">
        <v>131</v>
      </c>
      <c r="C6885" s="21" t="s">
        <v>141</v>
      </c>
      <c r="D6885" s="29" t="n">
        <v>105.32</v>
      </c>
      <c r="E6885" s="29" t="n">
        <f aca="false">D6885/10</f>
        <v>10.532</v>
      </c>
      <c r="F6885" s="29" t="n">
        <f aca="false">(E6885+Einstellungen!$B$20)*(1+Einstellungen!$B$10)</f>
        <v>34.73372</v>
      </c>
      <c r="G6885" s="21" t="str">
        <f aca="false">IF(F6885&lt;Einstellungen!$B$5,"ja","nein")</f>
        <v>nein</v>
      </c>
      <c r="H6885" s="21" t="s">
        <v>22</v>
      </c>
      <c r="I6885" s="29" t="n">
        <f aca="false">INDEX(Einstellungen!$B$27:$B$50,20)</f>
        <v>1.45</v>
      </c>
      <c r="J6885" s="29" t="n">
        <f aca="false">F6885*I6885</f>
        <v>50.363894</v>
      </c>
    </row>
    <row r="6886" customFormat="false" ht="15" hidden="false" customHeight="false" outlineLevel="0" collapsed="false">
      <c r="A6886" s="28" t="n">
        <v>45867</v>
      </c>
      <c r="B6886" s="21" t="s">
        <v>132</v>
      </c>
      <c r="C6886" s="21" t="s">
        <v>141</v>
      </c>
      <c r="D6886" s="29" t="n">
        <v>123.56</v>
      </c>
      <c r="E6886" s="29" t="n">
        <f aca="false">D6886/10</f>
        <v>12.356</v>
      </c>
      <c r="F6886" s="29" t="n">
        <f aca="false">(E6886+Einstellungen!$B$20)*(1+Einstellungen!$B$10)</f>
        <v>36.90428</v>
      </c>
      <c r="G6886" s="21" t="str">
        <f aca="false">IF(F6886&lt;Einstellungen!$B$5,"ja","nein")</f>
        <v>nein</v>
      </c>
      <c r="H6886" s="21" t="s">
        <v>22</v>
      </c>
      <c r="I6886" s="29" t="n">
        <f aca="false">INDEX(Einstellungen!$B$27:$B$50,21)</f>
        <v>1.4</v>
      </c>
      <c r="J6886" s="29" t="n">
        <f aca="false">F6886*I6886</f>
        <v>51.665992</v>
      </c>
    </row>
    <row r="6887" customFormat="false" ht="15" hidden="false" customHeight="false" outlineLevel="0" collapsed="false">
      <c r="A6887" s="28" t="n">
        <v>45867</v>
      </c>
      <c r="B6887" s="21" t="s">
        <v>133</v>
      </c>
      <c r="C6887" s="21" t="s">
        <v>141</v>
      </c>
      <c r="D6887" s="29" t="n">
        <v>126.01</v>
      </c>
      <c r="E6887" s="29" t="n">
        <f aca="false">D6887/10</f>
        <v>12.601</v>
      </c>
      <c r="F6887" s="29" t="n">
        <f aca="false">(E6887+Einstellungen!$B$20)*(1+Einstellungen!$B$10)</f>
        <v>37.19583</v>
      </c>
      <c r="G6887" s="21" t="str">
        <f aca="false">IF(F6887&lt;Einstellungen!$B$5,"ja","nein")</f>
        <v>nein</v>
      </c>
      <c r="H6887" s="21" t="s">
        <v>22</v>
      </c>
      <c r="I6887" s="29" t="n">
        <f aca="false">INDEX(Einstellungen!$B$27:$B$50,22)</f>
        <v>1.25</v>
      </c>
      <c r="J6887" s="29" t="n">
        <f aca="false">F6887*I6887</f>
        <v>46.4947875</v>
      </c>
    </row>
    <row r="6888" customFormat="false" ht="15" hidden="false" customHeight="false" outlineLevel="0" collapsed="false">
      <c r="A6888" s="28" t="n">
        <v>45867</v>
      </c>
      <c r="B6888" s="21" t="s">
        <v>134</v>
      </c>
      <c r="C6888" s="21" t="s">
        <v>141</v>
      </c>
      <c r="D6888" s="29" t="n">
        <v>111.94</v>
      </c>
      <c r="E6888" s="29" t="n">
        <f aca="false">D6888/10</f>
        <v>11.194</v>
      </c>
      <c r="F6888" s="29" t="n">
        <f aca="false">(E6888+Einstellungen!$B$20)*(1+Einstellungen!$B$10)</f>
        <v>35.5215</v>
      </c>
      <c r="G6888" s="21" t="str">
        <f aca="false">IF(F6888&lt;Einstellungen!$B$5,"ja","nein")</f>
        <v>nein</v>
      </c>
      <c r="H6888" s="21" t="s">
        <v>22</v>
      </c>
      <c r="I6888" s="29" t="n">
        <f aca="false">INDEX(Einstellungen!$B$27:$B$50,23)</f>
        <v>1.05</v>
      </c>
      <c r="J6888" s="29" t="n">
        <f aca="false">F6888*I6888</f>
        <v>37.297575</v>
      </c>
    </row>
    <row r="6889" customFormat="false" ht="15" hidden="false" customHeight="false" outlineLevel="0" collapsed="false">
      <c r="A6889" s="28" t="n">
        <v>45867</v>
      </c>
      <c r="B6889" s="21" t="s">
        <v>135</v>
      </c>
      <c r="C6889" s="21" t="s">
        <v>141</v>
      </c>
      <c r="D6889" s="29" t="n">
        <v>102.07</v>
      </c>
      <c r="E6889" s="29" t="n">
        <f aca="false">D6889/10</f>
        <v>10.207</v>
      </c>
      <c r="F6889" s="29" t="n">
        <f aca="false">(E6889+Einstellungen!$B$20)*(1+Einstellungen!$B$10)</f>
        <v>34.34697</v>
      </c>
      <c r="G6889" s="21" t="str">
        <f aca="false">IF(F6889&lt;Einstellungen!$B$5,"ja","nein")</f>
        <v>nein</v>
      </c>
      <c r="H6889" s="21" t="s">
        <v>22</v>
      </c>
      <c r="I6889" s="29" t="n">
        <f aca="false">INDEX(Einstellungen!$B$27:$B$50,24)</f>
        <v>0.8</v>
      </c>
      <c r="J6889" s="29" t="n">
        <f aca="false">F6889*I6889</f>
        <v>27.477576</v>
      </c>
    </row>
    <row r="6890" customFormat="false" ht="15" hidden="false" customHeight="false" outlineLevel="0" collapsed="false">
      <c r="A6890" s="28" t="n">
        <v>45868</v>
      </c>
      <c r="B6890" s="21" t="s">
        <v>111</v>
      </c>
      <c r="C6890" s="21" t="s">
        <v>112</v>
      </c>
      <c r="D6890" s="29" t="n">
        <v>94.92</v>
      </c>
      <c r="E6890" s="29" t="n">
        <f aca="false">D6890/10</f>
        <v>9.492</v>
      </c>
      <c r="F6890" s="29" t="n">
        <f aca="false">(E6890+Einstellungen!$B$20)*(1+Einstellungen!$B$10)</f>
        <v>33.49612</v>
      </c>
      <c r="G6890" s="21" t="str">
        <f aca="false">IF(F6890&lt;Einstellungen!$B$5,"ja","nein")</f>
        <v>nein</v>
      </c>
      <c r="H6890" s="21" t="s">
        <v>22</v>
      </c>
      <c r="I6890" s="29" t="n">
        <f aca="false">INDEX(Einstellungen!$B$27:$B$50,1)</f>
        <v>0.6</v>
      </c>
      <c r="J6890" s="29" t="n">
        <f aca="false">F6890*I6890</f>
        <v>20.097672</v>
      </c>
    </row>
    <row r="6891" customFormat="false" ht="15" hidden="false" customHeight="false" outlineLevel="0" collapsed="false">
      <c r="A6891" s="28" t="n">
        <v>45868</v>
      </c>
      <c r="B6891" s="21" t="s">
        <v>113</v>
      </c>
      <c r="C6891" s="21" t="s">
        <v>112</v>
      </c>
      <c r="D6891" s="29" t="n">
        <v>90.88</v>
      </c>
      <c r="E6891" s="29" t="n">
        <f aca="false">D6891/10</f>
        <v>9.088</v>
      </c>
      <c r="F6891" s="29" t="n">
        <f aca="false">(E6891+Einstellungen!$B$20)*(1+Einstellungen!$B$10)</f>
        <v>33.01536</v>
      </c>
      <c r="G6891" s="21" t="str">
        <f aca="false">IF(F6891&lt;Einstellungen!$B$5,"ja","nein")</f>
        <v>nein</v>
      </c>
      <c r="H6891" s="21" t="s">
        <v>22</v>
      </c>
      <c r="I6891" s="29" t="n">
        <f aca="false">INDEX(Einstellungen!$B$27:$B$50,2)</f>
        <v>0.5</v>
      </c>
      <c r="J6891" s="29" t="n">
        <f aca="false">F6891*I6891</f>
        <v>16.50768</v>
      </c>
    </row>
    <row r="6892" customFormat="false" ht="15" hidden="false" customHeight="false" outlineLevel="0" collapsed="false">
      <c r="A6892" s="28" t="n">
        <v>45868</v>
      </c>
      <c r="B6892" s="21" t="s">
        <v>114</v>
      </c>
      <c r="C6892" s="21" t="s">
        <v>112</v>
      </c>
      <c r="D6892" s="29" t="n">
        <v>86.93</v>
      </c>
      <c r="E6892" s="29" t="n">
        <f aca="false">D6892/10</f>
        <v>8.693</v>
      </c>
      <c r="F6892" s="29" t="n">
        <f aca="false">(E6892+Einstellungen!$B$20)*(1+Einstellungen!$B$10)</f>
        <v>32.54531</v>
      </c>
      <c r="G6892" s="21" t="str">
        <f aca="false">IF(F6892&lt;Einstellungen!$B$5,"ja","nein")</f>
        <v>nein</v>
      </c>
      <c r="H6892" s="21" t="s">
        <v>22</v>
      </c>
      <c r="I6892" s="29" t="n">
        <f aca="false">INDEX(Einstellungen!$B$27:$B$50,3)</f>
        <v>0.45</v>
      </c>
      <c r="J6892" s="29" t="n">
        <f aca="false">F6892*I6892</f>
        <v>14.6453895</v>
      </c>
    </row>
    <row r="6893" customFormat="false" ht="15" hidden="false" customHeight="false" outlineLevel="0" collapsed="false">
      <c r="A6893" s="28" t="n">
        <v>45868</v>
      </c>
      <c r="B6893" s="21" t="s">
        <v>115</v>
      </c>
      <c r="C6893" s="21" t="s">
        <v>112</v>
      </c>
      <c r="D6893" s="29" t="n">
        <v>83.24</v>
      </c>
      <c r="E6893" s="29" t="n">
        <f aca="false">D6893/10</f>
        <v>8.324</v>
      </c>
      <c r="F6893" s="29" t="n">
        <f aca="false">(E6893+Einstellungen!$B$20)*(1+Einstellungen!$B$10)</f>
        <v>32.1062</v>
      </c>
      <c r="G6893" s="21" t="str">
        <f aca="false">IF(F6893&lt;Einstellungen!$B$5,"ja","nein")</f>
        <v>nein</v>
      </c>
      <c r="H6893" s="21" t="s">
        <v>22</v>
      </c>
      <c r="I6893" s="29" t="n">
        <f aca="false">INDEX(Einstellungen!$B$27:$B$50,4)</f>
        <v>0.45</v>
      </c>
      <c r="J6893" s="29" t="n">
        <f aca="false">F6893*I6893</f>
        <v>14.44779</v>
      </c>
    </row>
    <row r="6894" customFormat="false" ht="15" hidden="false" customHeight="false" outlineLevel="0" collapsed="false">
      <c r="A6894" s="28" t="n">
        <v>45868</v>
      </c>
      <c r="B6894" s="21" t="s">
        <v>116</v>
      </c>
      <c r="C6894" s="21" t="s">
        <v>112</v>
      </c>
      <c r="D6894" s="29" t="n">
        <v>84.89</v>
      </c>
      <c r="E6894" s="29" t="n">
        <f aca="false">D6894/10</f>
        <v>8.489</v>
      </c>
      <c r="F6894" s="29" t="n">
        <f aca="false">(E6894+Einstellungen!$B$20)*(1+Einstellungen!$B$10)</f>
        <v>32.30255</v>
      </c>
      <c r="G6894" s="21" t="str">
        <f aca="false">IF(F6894&lt;Einstellungen!$B$5,"ja","nein")</f>
        <v>nein</v>
      </c>
      <c r="H6894" s="21" t="s">
        <v>22</v>
      </c>
      <c r="I6894" s="29" t="n">
        <f aca="false">INDEX(Einstellungen!$B$27:$B$50,5)</f>
        <v>0.45</v>
      </c>
      <c r="J6894" s="29" t="n">
        <f aca="false">F6894*I6894</f>
        <v>14.5361475</v>
      </c>
    </row>
    <row r="6895" customFormat="false" ht="15" hidden="false" customHeight="false" outlineLevel="0" collapsed="false">
      <c r="A6895" s="28" t="n">
        <v>45868</v>
      </c>
      <c r="B6895" s="21" t="s">
        <v>117</v>
      </c>
      <c r="C6895" s="21" t="s">
        <v>112</v>
      </c>
      <c r="D6895" s="29" t="n">
        <v>94.72</v>
      </c>
      <c r="E6895" s="29" t="n">
        <f aca="false">D6895/10</f>
        <v>9.472</v>
      </c>
      <c r="F6895" s="29" t="n">
        <f aca="false">(E6895+Einstellungen!$B$20)*(1+Einstellungen!$B$10)</f>
        <v>33.47232</v>
      </c>
      <c r="G6895" s="21" t="str">
        <f aca="false">IF(F6895&lt;Einstellungen!$B$5,"ja","nein")</f>
        <v>nein</v>
      </c>
      <c r="H6895" s="21" t="s">
        <v>22</v>
      </c>
      <c r="I6895" s="29" t="n">
        <f aca="false">INDEX(Einstellungen!$B$27:$B$50,6)</f>
        <v>0.5</v>
      </c>
      <c r="J6895" s="29" t="n">
        <f aca="false">F6895*I6895</f>
        <v>16.73616</v>
      </c>
    </row>
    <row r="6896" customFormat="false" ht="15" hidden="false" customHeight="false" outlineLevel="0" collapsed="false">
      <c r="A6896" s="28" t="n">
        <v>45868</v>
      </c>
      <c r="B6896" s="21" t="s">
        <v>118</v>
      </c>
      <c r="C6896" s="21" t="s">
        <v>112</v>
      </c>
      <c r="D6896" s="29" t="n">
        <v>100.38</v>
      </c>
      <c r="E6896" s="29" t="n">
        <f aca="false">D6896/10</f>
        <v>10.038</v>
      </c>
      <c r="F6896" s="29" t="n">
        <f aca="false">(E6896+Einstellungen!$B$20)*(1+Einstellungen!$B$10)</f>
        <v>34.14586</v>
      </c>
      <c r="G6896" s="21" t="str">
        <f aca="false">IF(F6896&lt;Einstellungen!$B$5,"ja","nein")</f>
        <v>nein</v>
      </c>
      <c r="H6896" s="21" t="s">
        <v>22</v>
      </c>
      <c r="I6896" s="29" t="n">
        <f aca="false">INDEX(Einstellungen!$B$27:$B$50,7)</f>
        <v>0.7</v>
      </c>
      <c r="J6896" s="29" t="n">
        <f aca="false">F6896*I6896</f>
        <v>23.902102</v>
      </c>
    </row>
    <row r="6897" customFormat="false" ht="15" hidden="false" customHeight="false" outlineLevel="0" collapsed="false">
      <c r="A6897" s="28" t="n">
        <v>45868</v>
      </c>
      <c r="B6897" s="21" t="s">
        <v>119</v>
      </c>
      <c r="C6897" s="21" t="s">
        <v>112</v>
      </c>
      <c r="D6897" s="29" t="n">
        <v>97.47</v>
      </c>
      <c r="E6897" s="29" t="n">
        <f aca="false">D6897/10</f>
        <v>9.747</v>
      </c>
      <c r="F6897" s="29" t="n">
        <f aca="false">(E6897+Einstellungen!$B$20)*(1+Einstellungen!$B$10)</f>
        <v>33.79957</v>
      </c>
      <c r="G6897" s="21" t="str">
        <f aca="false">IF(F6897&lt;Einstellungen!$B$5,"ja","nein")</f>
        <v>nein</v>
      </c>
      <c r="H6897" s="21" t="s">
        <v>22</v>
      </c>
      <c r="I6897" s="29" t="n">
        <f aca="false">INDEX(Einstellungen!$B$27:$B$50,8)</f>
        <v>0.95</v>
      </c>
      <c r="J6897" s="29" t="n">
        <f aca="false">F6897*I6897</f>
        <v>32.1095915</v>
      </c>
    </row>
    <row r="6898" customFormat="false" ht="15" hidden="false" customHeight="false" outlineLevel="0" collapsed="false">
      <c r="A6898" s="28" t="n">
        <v>45868</v>
      </c>
      <c r="B6898" s="21" t="s">
        <v>120</v>
      </c>
      <c r="C6898" s="21" t="s">
        <v>112</v>
      </c>
      <c r="D6898" s="29" t="n">
        <v>93.88</v>
      </c>
      <c r="E6898" s="29" t="n">
        <f aca="false">D6898/10</f>
        <v>9.388</v>
      </c>
      <c r="F6898" s="29" t="n">
        <f aca="false">(E6898+Einstellungen!$B$20)*(1+Einstellungen!$B$10)</f>
        <v>33.37236</v>
      </c>
      <c r="G6898" s="21" t="str">
        <f aca="false">IF(F6898&lt;Einstellungen!$B$5,"ja","nein")</f>
        <v>nein</v>
      </c>
      <c r="H6898" s="21" t="s">
        <v>22</v>
      </c>
      <c r="I6898" s="29" t="n">
        <f aca="false">INDEX(Einstellungen!$B$27:$B$50,9)</f>
        <v>1.05</v>
      </c>
      <c r="J6898" s="29" t="n">
        <f aca="false">F6898*I6898</f>
        <v>35.040978</v>
      </c>
    </row>
    <row r="6899" customFormat="false" ht="15" hidden="false" customHeight="false" outlineLevel="0" collapsed="false">
      <c r="A6899" s="28" t="n">
        <v>45868</v>
      </c>
      <c r="B6899" s="21" t="s">
        <v>121</v>
      </c>
      <c r="C6899" s="21" t="s">
        <v>112</v>
      </c>
      <c r="D6899" s="29" t="n">
        <v>79.02</v>
      </c>
      <c r="E6899" s="29" t="n">
        <f aca="false">D6899/10</f>
        <v>7.902</v>
      </c>
      <c r="F6899" s="29" t="n">
        <f aca="false">(E6899+Einstellungen!$B$20)*(1+Einstellungen!$B$10)</f>
        <v>31.60402</v>
      </c>
      <c r="G6899" s="21" t="str">
        <f aca="false">IF(F6899&lt;Einstellungen!$B$5,"ja","nein")</f>
        <v>nein</v>
      </c>
      <c r="H6899" s="21" t="s">
        <v>22</v>
      </c>
      <c r="I6899" s="29" t="n">
        <f aca="false">INDEX(Einstellungen!$B$27:$B$50,10)</f>
        <v>1.05</v>
      </c>
      <c r="J6899" s="29" t="n">
        <f aca="false">F6899*I6899</f>
        <v>33.184221</v>
      </c>
    </row>
    <row r="6900" customFormat="false" ht="15" hidden="false" customHeight="false" outlineLevel="0" collapsed="false">
      <c r="A6900" s="28" t="n">
        <v>45868</v>
      </c>
      <c r="B6900" s="21" t="s">
        <v>122</v>
      </c>
      <c r="C6900" s="21" t="s">
        <v>112</v>
      </c>
      <c r="D6900" s="29" t="n">
        <v>63.29</v>
      </c>
      <c r="E6900" s="29" t="n">
        <f aca="false">D6900/10</f>
        <v>6.329</v>
      </c>
      <c r="F6900" s="29" t="n">
        <f aca="false">(E6900+Einstellungen!$B$20)*(1+Einstellungen!$B$10)</f>
        <v>29.73215</v>
      </c>
      <c r="G6900" s="21" t="str">
        <f aca="false">IF(F6900&lt;Einstellungen!$B$5,"ja","nein")</f>
        <v>nein</v>
      </c>
      <c r="H6900" s="21" t="s">
        <v>22</v>
      </c>
      <c r="I6900" s="29" t="n">
        <f aca="false">INDEX(Einstellungen!$B$27:$B$50,11)</f>
        <v>1.05</v>
      </c>
      <c r="J6900" s="29" t="n">
        <f aca="false">F6900*I6900</f>
        <v>31.2187575</v>
      </c>
    </row>
    <row r="6901" customFormat="false" ht="15" hidden="false" customHeight="false" outlineLevel="0" collapsed="false">
      <c r="A6901" s="28" t="n">
        <v>45868</v>
      </c>
      <c r="B6901" s="21" t="s">
        <v>123</v>
      </c>
      <c r="C6901" s="21" t="s">
        <v>112</v>
      </c>
      <c r="D6901" s="29" t="n">
        <v>40.43</v>
      </c>
      <c r="E6901" s="29" t="n">
        <f aca="false">D6901/10</f>
        <v>4.043</v>
      </c>
      <c r="F6901" s="29" t="n">
        <f aca="false">(E6901+Einstellungen!$B$20)*(1+Einstellungen!$B$10)</f>
        <v>27.01181</v>
      </c>
      <c r="G6901" s="21" t="str">
        <f aca="false">IF(F6901&lt;Einstellungen!$B$5,"ja","nein")</f>
        <v>ja</v>
      </c>
      <c r="H6901" s="21" t="s">
        <v>22</v>
      </c>
      <c r="I6901" s="29" t="n">
        <f aca="false">INDEX(Einstellungen!$B$27:$B$50,12)</f>
        <v>1.1</v>
      </c>
      <c r="J6901" s="29" t="n">
        <f aca="false">F6901*I6901</f>
        <v>29.712991</v>
      </c>
    </row>
    <row r="6902" customFormat="false" ht="15" hidden="false" customHeight="false" outlineLevel="0" collapsed="false">
      <c r="A6902" s="28" t="n">
        <v>45868</v>
      </c>
      <c r="B6902" s="21" t="s">
        <v>124</v>
      </c>
      <c r="C6902" s="21" t="s">
        <v>112</v>
      </c>
      <c r="D6902" s="29" t="n">
        <v>24.79</v>
      </c>
      <c r="E6902" s="29" t="n">
        <f aca="false">D6902/10</f>
        <v>2.479</v>
      </c>
      <c r="F6902" s="29" t="n">
        <f aca="false">(E6902+Einstellungen!$B$20)*(1+Einstellungen!$B$10)</f>
        <v>25.15065</v>
      </c>
      <c r="G6902" s="21" t="str">
        <f aca="false">IF(F6902&lt;Einstellungen!$B$5,"ja","nein")</f>
        <v>ja</v>
      </c>
      <c r="H6902" s="21" t="s">
        <v>22</v>
      </c>
      <c r="I6902" s="29" t="n">
        <f aca="false">INDEX(Einstellungen!$B$27:$B$50,13)</f>
        <v>1.2</v>
      </c>
      <c r="J6902" s="29" t="n">
        <f aca="false">F6902*I6902</f>
        <v>30.18078</v>
      </c>
    </row>
    <row r="6903" customFormat="false" ht="15" hidden="false" customHeight="false" outlineLevel="0" collapsed="false">
      <c r="A6903" s="28" t="n">
        <v>45868</v>
      </c>
      <c r="B6903" s="21" t="s">
        <v>125</v>
      </c>
      <c r="C6903" s="21" t="s">
        <v>112</v>
      </c>
      <c r="D6903" s="29" t="n">
        <v>17.69</v>
      </c>
      <c r="E6903" s="29" t="n">
        <f aca="false">D6903/10</f>
        <v>1.769</v>
      </c>
      <c r="F6903" s="29" t="n">
        <f aca="false">(E6903+Einstellungen!$B$20)*(1+Einstellungen!$B$10)</f>
        <v>24.30575</v>
      </c>
      <c r="G6903" s="21" t="str">
        <f aca="false">IF(F6903&lt;Einstellungen!$B$5,"ja","nein")</f>
        <v>ja</v>
      </c>
      <c r="H6903" s="21" t="s">
        <v>22</v>
      </c>
      <c r="I6903" s="29" t="n">
        <f aca="false">INDEX(Einstellungen!$B$27:$B$50,14)</f>
        <v>1.15</v>
      </c>
      <c r="J6903" s="29" t="n">
        <f aca="false">F6903*I6903</f>
        <v>27.9516125</v>
      </c>
    </row>
    <row r="6904" customFormat="false" ht="15" hidden="false" customHeight="false" outlineLevel="0" collapsed="false">
      <c r="A6904" s="28" t="n">
        <v>45868</v>
      </c>
      <c r="B6904" s="21" t="s">
        <v>126</v>
      </c>
      <c r="C6904" s="21" t="s">
        <v>112</v>
      </c>
      <c r="D6904" s="29" t="n">
        <v>10.7</v>
      </c>
      <c r="E6904" s="29" t="n">
        <f aca="false">D6904/10</f>
        <v>1.07</v>
      </c>
      <c r="F6904" s="29" t="n">
        <f aca="false">(E6904+Einstellungen!$B$20)*(1+Einstellungen!$B$10)</f>
        <v>23.47394</v>
      </c>
      <c r="G6904" s="21" t="str">
        <f aca="false">IF(F6904&lt;Einstellungen!$B$5,"ja","nein")</f>
        <v>ja</v>
      </c>
      <c r="H6904" s="21" t="s">
        <v>22</v>
      </c>
      <c r="I6904" s="29" t="n">
        <f aca="false">INDEX(Einstellungen!$B$27:$B$50,15)</f>
        <v>1</v>
      </c>
      <c r="J6904" s="29" t="n">
        <f aca="false">F6904*I6904</f>
        <v>23.47394</v>
      </c>
    </row>
    <row r="6905" customFormat="false" ht="15" hidden="false" customHeight="false" outlineLevel="0" collapsed="false">
      <c r="A6905" s="28" t="n">
        <v>45868</v>
      </c>
      <c r="B6905" s="21" t="s">
        <v>127</v>
      </c>
      <c r="C6905" s="21" t="s">
        <v>112</v>
      </c>
      <c r="D6905" s="29" t="n">
        <v>28.03</v>
      </c>
      <c r="E6905" s="29" t="n">
        <f aca="false">D6905/10</f>
        <v>2.803</v>
      </c>
      <c r="F6905" s="29" t="n">
        <f aca="false">(E6905+Einstellungen!$B$20)*(1+Einstellungen!$B$10)</f>
        <v>25.53621</v>
      </c>
      <c r="G6905" s="21" t="str">
        <f aca="false">IF(F6905&lt;Einstellungen!$B$5,"ja","nein")</f>
        <v>ja</v>
      </c>
      <c r="H6905" s="21" t="s">
        <v>22</v>
      </c>
      <c r="I6905" s="29" t="n">
        <f aca="false">INDEX(Einstellungen!$B$27:$B$50,16)</f>
        <v>0.95</v>
      </c>
      <c r="J6905" s="29" t="n">
        <f aca="false">F6905*I6905</f>
        <v>24.2593995</v>
      </c>
    </row>
    <row r="6906" customFormat="false" ht="15" hidden="false" customHeight="false" outlineLevel="0" collapsed="false">
      <c r="A6906" s="28" t="n">
        <v>45868</v>
      </c>
      <c r="B6906" s="21" t="s">
        <v>128</v>
      </c>
      <c r="C6906" s="21" t="s">
        <v>112</v>
      </c>
      <c r="D6906" s="29" t="n">
        <v>45.61</v>
      </c>
      <c r="E6906" s="29" t="n">
        <f aca="false">D6906/10</f>
        <v>4.561</v>
      </c>
      <c r="F6906" s="29" t="n">
        <f aca="false">(E6906+Einstellungen!$B$20)*(1+Einstellungen!$B$10)</f>
        <v>27.62823</v>
      </c>
      <c r="G6906" s="21" t="str">
        <f aca="false">IF(F6906&lt;Einstellungen!$B$5,"ja","nein")</f>
        <v>ja</v>
      </c>
      <c r="H6906" s="21" t="s">
        <v>22</v>
      </c>
      <c r="I6906" s="29" t="n">
        <f aca="false">INDEX(Einstellungen!$B$27:$B$50,17)</f>
        <v>0.95</v>
      </c>
      <c r="J6906" s="29" t="n">
        <f aca="false">F6906*I6906</f>
        <v>26.2468185</v>
      </c>
    </row>
    <row r="6907" customFormat="false" ht="15" hidden="false" customHeight="false" outlineLevel="0" collapsed="false">
      <c r="A6907" s="28" t="n">
        <v>45868</v>
      </c>
      <c r="B6907" s="21" t="s">
        <v>129</v>
      </c>
      <c r="C6907" s="21" t="s">
        <v>112</v>
      </c>
      <c r="D6907" s="29" t="n">
        <v>75.68</v>
      </c>
      <c r="E6907" s="29" t="n">
        <f aca="false">D6907/10</f>
        <v>7.568</v>
      </c>
      <c r="F6907" s="29" t="n">
        <f aca="false">(E6907+Einstellungen!$B$20)*(1+Einstellungen!$B$10)</f>
        <v>31.20656</v>
      </c>
      <c r="G6907" s="21" t="str">
        <f aca="false">IF(F6907&lt;Einstellungen!$B$5,"ja","nein")</f>
        <v>nein</v>
      </c>
      <c r="H6907" s="21" t="s">
        <v>22</v>
      </c>
      <c r="I6907" s="29" t="n">
        <f aca="false">INDEX(Einstellungen!$B$27:$B$50,18)</f>
        <v>1.1</v>
      </c>
      <c r="J6907" s="29" t="n">
        <f aca="false">F6907*I6907</f>
        <v>34.327216</v>
      </c>
    </row>
    <row r="6908" customFormat="false" ht="15" hidden="false" customHeight="false" outlineLevel="0" collapsed="false">
      <c r="A6908" s="28" t="n">
        <v>45868</v>
      </c>
      <c r="B6908" s="21" t="s">
        <v>130</v>
      </c>
      <c r="C6908" s="21" t="s">
        <v>112</v>
      </c>
      <c r="D6908" s="29" t="n">
        <v>93.97</v>
      </c>
      <c r="E6908" s="29" t="n">
        <f aca="false">D6908/10</f>
        <v>9.397</v>
      </c>
      <c r="F6908" s="29" t="n">
        <f aca="false">(E6908+Einstellungen!$B$20)*(1+Einstellungen!$B$10)</f>
        <v>33.38307</v>
      </c>
      <c r="G6908" s="21" t="str">
        <f aca="false">IF(F6908&lt;Einstellungen!$B$5,"ja","nein")</f>
        <v>nein</v>
      </c>
      <c r="H6908" s="21" t="s">
        <v>22</v>
      </c>
      <c r="I6908" s="29" t="n">
        <f aca="false">INDEX(Einstellungen!$B$27:$B$50,19)</f>
        <v>1.35</v>
      </c>
      <c r="J6908" s="29" t="n">
        <f aca="false">F6908*I6908</f>
        <v>45.0671445</v>
      </c>
    </row>
    <row r="6909" customFormat="false" ht="15" hidden="false" customHeight="false" outlineLevel="0" collapsed="false">
      <c r="A6909" s="28" t="n">
        <v>45868</v>
      </c>
      <c r="B6909" s="21" t="s">
        <v>131</v>
      </c>
      <c r="C6909" s="21" t="s">
        <v>112</v>
      </c>
      <c r="D6909" s="29" t="n">
        <v>101.86</v>
      </c>
      <c r="E6909" s="29" t="n">
        <f aca="false">D6909/10</f>
        <v>10.186</v>
      </c>
      <c r="F6909" s="29" t="n">
        <f aca="false">(E6909+Einstellungen!$B$20)*(1+Einstellungen!$B$10)</f>
        <v>34.32198</v>
      </c>
      <c r="G6909" s="21" t="str">
        <f aca="false">IF(F6909&lt;Einstellungen!$B$5,"ja","nein")</f>
        <v>nein</v>
      </c>
      <c r="H6909" s="21" t="s">
        <v>22</v>
      </c>
      <c r="I6909" s="29" t="n">
        <f aca="false">INDEX(Einstellungen!$B$27:$B$50,20)</f>
        <v>1.45</v>
      </c>
      <c r="J6909" s="29" t="n">
        <f aca="false">F6909*I6909</f>
        <v>49.766871</v>
      </c>
    </row>
    <row r="6910" customFormat="false" ht="15" hidden="false" customHeight="false" outlineLevel="0" collapsed="false">
      <c r="A6910" s="28" t="n">
        <v>45868</v>
      </c>
      <c r="B6910" s="21" t="s">
        <v>132</v>
      </c>
      <c r="C6910" s="21" t="s">
        <v>112</v>
      </c>
      <c r="D6910" s="29" t="n">
        <v>109.07</v>
      </c>
      <c r="E6910" s="29" t="n">
        <f aca="false">D6910/10</f>
        <v>10.907</v>
      </c>
      <c r="F6910" s="29" t="n">
        <f aca="false">(E6910+Einstellungen!$B$20)*(1+Einstellungen!$B$10)</f>
        <v>35.17997</v>
      </c>
      <c r="G6910" s="21" t="str">
        <f aca="false">IF(F6910&lt;Einstellungen!$B$5,"ja","nein")</f>
        <v>nein</v>
      </c>
      <c r="H6910" s="21" t="s">
        <v>22</v>
      </c>
      <c r="I6910" s="29" t="n">
        <f aca="false">INDEX(Einstellungen!$B$27:$B$50,21)</f>
        <v>1.4</v>
      </c>
      <c r="J6910" s="29" t="n">
        <f aca="false">F6910*I6910</f>
        <v>49.251958</v>
      </c>
    </row>
    <row r="6911" customFormat="false" ht="15" hidden="false" customHeight="false" outlineLevel="0" collapsed="false">
      <c r="A6911" s="28" t="n">
        <v>45868</v>
      </c>
      <c r="B6911" s="21" t="s">
        <v>133</v>
      </c>
      <c r="C6911" s="21" t="s">
        <v>112</v>
      </c>
      <c r="D6911" s="29" t="n">
        <v>109</v>
      </c>
      <c r="E6911" s="29" t="n">
        <f aca="false">D6911/10</f>
        <v>10.9</v>
      </c>
      <c r="F6911" s="29" t="n">
        <f aca="false">(E6911+Einstellungen!$B$20)*(1+Einstellungen!$B$10)</f>
        <v>35.17164</v>
      </c>
      <c r="G6911" s="21" t="str">
        <f aca="false">IF(F6911&lt;Einstellungen!$B$5,"ja","nein")</f>
        <v>nein</v>
      </c>
      <c r="H6911" s="21" t="s">
        <v>22</v>
      </c>
      <c r="I6911" s="29" t="n">
        <f aca="false">INDEX(Einstellungen!$B$27:$B$50,22)</f>
        <v>1.25</v>
      </c>
      <c r="J6911" s="29" t="n">
        <f aca="false">F6911*I6911</f>
        <v>43.96455</v>
      </c>
    </row>
    <row r="6912" customFormat="false" ht="15" hidden="false" customHeight="false" outlineLevel="0" collapsed="false">
      <c r="A6912" s="28" t="n">
        <v>45868</v>
      </c>
      <c r="B6912" s="21" t="s">
        <v>134</v>
      </c>
      <c r="C6912" s="21" t="s">
        <v>112</v>
      </c>
      <c r="D6912" s="29" t="n">
        <v>104</v>
      </c>
      <c r="E6912" s="29" t="n">
        <f aca="false">D6912/10</f>
        <v>10.4</v>
      </c>
      <c r="F6912" s="29" t="n">
        <f aca="false">(E6912+Einstellungen!$B$20)*(1+Einstellungen!$B$10)</f>
        <v>34.57664</v>
      </c>
      <c r="G6912" s="21" t="str">
        <f aca="false">IF(F6912&lt;Einstellungen!$B$5,"ja","nein")</f>
        <v>nein</v>
      </c>
      <c r="H6912" s="21" t="s">
        <v>22</v>
      </c>
      <c r="I6912" s="29" t="n">
        <f aca="false">INDEX(Einstellungen!$B$27:$B$50,23)</f>
        <v>1.05</v>
      </c>
      <c r="J6912" s="29" t="n">
        <f aca="false">F6912*I6912</f>
        <v>36.305472</v>
      </c>
    </row>
    <row r="6913" customFormat="false" ht="15" hidden="false" customHeight="false" outlineLevel="0" collapsed="false">
      <c r="A6913" s="28" t="n">
        <v>45868</v>
      </c>
      <c r="B6913" s="21" t="s">
        <v>135</v>
      </c>
      <c r="C6913" s="21" t="s">
        <v>112</v>
      </c>
      <c r="D6913" s="29" t="n">
        <v>92.41</v>
      </c>
      <c r="E6913" s="29" t="n">
        <f aca="false">D6913/10</f>
        <v>9.241</v>
      </c>
      <c r="F6913" s="29" t="n">
        <f aca="false">(E6913+Einstellungen!$B$20)*(1+Einstellungen!$B$10)</f>
        <v>33.19743</v>
      </c>
      <c r="G6913" s="21" t="str">
        <f aca="false">IF(F6913&lt;Einstellungen!$B$5,"ja","nein")</f>
        <v>nein</v>
      </c>
      <c r="H6913" s="21" t="s">
        <v>22</v>
      </c>
      <c r="I6913" s="29" t="n">
        <f aca="false">INDEX(Einstellungen!$B$27:$B$50,24)</f>
        <v>0.8</v>
      </c>
      <c r="J6913" s="29" t="n">
        <f aca="false">F6913*I6913</f>
        <v>26.557944</v>
      </c>
    </row>
    <row r="6914" customFormat="false" ht="15" hidden="false" customHeight="false" outlineLevel="0" collapsed="false">
      <c r="A6914" s="28" t="n">
        <v>45869</v>
      </c>
      <c r="B6914" s="21" t="s">
        <v>111</v>
      </c>
      <c r="C6914" s="21" t="s">
        <v>136</v>
      </c>
      <c r="D6914" s="29" t="n">
        <v>88.93</v>
      </c>
      <c r="E6914" s="29" t="n">
        <f aca="false">D6914/10</f>
        <v>8.893</v>
      </c>
      <c r="F6914" s="29" t="n">
        <f aca="false">(E6914+Einstellungen!$B$20)*(1+Einstellungen!$B$10)</f>
        <v>32.78331</v>
      </c>
      <c r="G6914" s="21" t="str">
        <f aca="false">IF(F6914&lt;Einstellungen!$B$5,"ja","nein")</f>
        <v>nein</v>
      </c>
      <c r="H6914" s="21" t="s">
        <v>22</v>
      </c>
      <c r="I6914" s="29" t="n">
        <f aca="false">INDEX(Einstellungen!$B$27:$B$50,1)</f>
        <v>0.6</v>
      </c>
      <c r="J6914" s="29" t="n">
        <f aca="false">F6914*I6914</f>
        <v>19.669986</v>
      </c>
    </row>
    <row r="6915" customFormat="false" ht="15" hidden="false" customHeight="false" outlineLevel="0" collapsed="false">
      <c r="A6915" s="28" t="n">
        <v>45869</v>
      </c>
      <c r="B6915" s="21" t="s">
        <v>113</v>
      </c>
      <c r="C6915" s="21" t="s">
        <v>136</v>
      </c>
      <c r="D6915" s="29" t="n">
        <v>82.11</v>
      </c>
      <c r="E6915" s="29" t="n">
        <f aca="false">D6915/10</f>
        <v>8.211</v>
      </c>
      <c r="F6915" s="29" t="n">
        <f aca="false">(E6915+Einstellungen!$B$20)*(1+Einstellungen!$B$10)</f>
        <v>31.97173</v>
      </c>
      <c r="G6915" s="21" t="str">
        <f aca="false">IF(F6915&lt;Einstellungen!$B$5,"ja","nein")</f>
        <v>nein</v>
      </c>
      <c r="H6915" s="21" t="s">
        <v>22</v>
      </c>
      <c r="I6915" s="29" t="n">
        <f aca="false">INDEX(Einstellungen!$B$27:$B$50,2)</f>
        <v>0.5</v>
      </c>
      <c r="J6915" s="29" t="n">
        <f aca="false">F6915*I6915</f>
        <v>15.985865</v>
      </c>
    </row>
    <row r="6916" customFormat="false" ht="15" hidden="false" customHeight="false" outlineLevel="0" collapsed="false">
      <c r="A6916" s="28" t="n">
        <v>45869</v>
      </c>
      <c r="B6916" s="21" t="s">
        <v>114</v>
      </c>
      <c r="C6916" s="21" t="s">
        <v>136</v>
      </c>
      <c r="D6916" s="29" t="n">
        <v>79</v>
      </c>
      <c r="E6916" s="29" t="n">
        <f aca="false">D6916/10</f>
        <v>7.9</v>
      </c>
      <c r="F6916" s="29" t="n">
        <f aca="false">(E6916+Einstellungen!$B$20)*(1+Einstellungen!$B$10)</f>
        <v>31.60164</v>
      </c>
      <c r="G6916" s="21" t="str">
        <f aca="false">IF(F6916&lt;Einstellungen!$B$5,"ja","nein")</f>
        <v>nein</v>
      </c>
      <c r="H6916" s="21" t="s">
        <v>22</v>
      </c>
      <c r="I6916" s="29" t="n">
        <f aca="false">INDEX(Einstellungen!$B$27:$B$50,3)</f>
        <v>0.45</v>
      </c>
      <c r="J6916" s="29" t="n">
        <f aca="false">F6916*I6916</f>
        <v>14.220738</v>
      </c>
    </row>
    <row r="6917" customFormat="false" ht="15" hidden="false" customHeight="false" outlineLevel="0" collapsed="false">
      <c r="A6917" s="28" t="n">
        <v>45869</v>
      </c>
      <c r="B6917" s="21" t="s">
        <v>115</v>
      </c>
      <c r="C6917" s="21" t="s">
        <v>136</v>
      </c>
      <c r="D6917" s="29" t="n">
        <v>77.27</v>
      </c>
      <c r="E6917" s="29" t="n">
        <f aca="false">D6917/10</f>
        <v>7.727</v>
      </c>
      <c r="F6917" s="29" t="n">
        <f aca="false">(E6917+Einstellungen!$B$20)*(1+Einstellungen!$B$10)</f>
        <v>31.39577</v>
      </c>
      <c r="G6917" s="21" t="str">
        <f aca="false">IF(F6917&lt;Einstellungen!$B$5,"ja","nein")</f>
        <v>nein</v>
      </c>
      <c r="H6917" s="21" t="s">
        <v>22</v>
      </c>
      <c r="I6917" s="29" t="n">
        <f aca="false">INDEX(Einstellungen!$B$27:$B$50,4)</f>
        <v>0.45</v>
      </c>
      <c r="J6917" s="29" t="n">
        <f aca="false">F6917*I6917</f>
        <v>14.1280965</v>
      </c>
    </row>
    <row r="6918" customFormat="false" ht="15" hidden="false" customHeight="false" outlineLevel="0" collapsed="false">
      <c r="A6918" s="28" t="n">
        <v>45869</v>
      </c>
      <c r="B6918" s="21" t="s">
        <v>116</v>
      </c>
      <c r="C6918" s="21" t="s">
        <v>136</v>
      </c>
      <c r="D6918" s="29" t="n">
        <v>78.51</v>
      </c>
      <c r="E6918" s="29" t="n">
        <f aca="false">D6918/10</f>
        <v>7.851</v>
      </c>
      <c r="F6918" s="29" t="n">
        <f aca="false">(E6918+Einstellungen!$B$20)*(1+Einstellungen!$B$10)</f>
        <v>31.54333</v>
      </c>
      <c r="G6918" s="21" t="str">
        <f aca="false">IF(F6918&lt;Einstellungen!$B$5,"ja","nein")</f>
        <v>nein</v>
      </c>
      <c r="H6918" s="21" t="s">
        <v>22</v>
      </c>
      <c r="I6918" s="29" t="n">
        <f aca="false">INDEX(Einstellungen!$B$27:$B$50,5)</f>
        <v>0.45</v>
      </c>
      <c r="J6918" s="29" t="n">
        <f aca="false">F6918*I6918</f>
        <v>14.1944985</v>
      </c>
    </row>
    <row r="6919" customFormat="false" ht="15" hidden="false" customHeight="false" outlineLevel="0" collapsed="false">
      <c r="A6919" s="28" t="n">
        <v>45869</v>
      </c>
      <c r="B6919" s="21" t="s">
        <v>117</v>
      </c>
      <c r="C6919" s="21" t="s">
        <v>136</v>
      </c>
      <c r="D6919" s="29" t="n">
        <v>85.43</v>
      </c>
      <c r="E6919" s="29" t="n">
        <f aca="false">D6919/10</f>
        <v>8.543</v>
      </c>
      <c r="F6919" s="29" t="n">
        <f aca="false">(E6919+Einstellungen!$B$20)*(1+Einstellungen!$B$10)</f>
        <v>32.36681</v>
      </c>
      <c r="G6919" s="21" t="str">
        <f aca="false">IF(F6919&lt;Einstellungen!$B$5,"ja","nein")</f>
        <v>nein</v>
      </c>
      <c r="H6919" s="21" t="s">
        <v>22</v>
      </c>
      <c r="I6919" s="29" t="n">
        <f aca="false">INDEX(Einstellungen!$B$27:$B$50,6)</f>
        <v>0.5</v>
      </c>
      <c r="J6919" s="29" t="n">
        <f aca="false">F6919*I6919</f>
        <v>16.183405</v>
      </c>
    </row>
    <row r="6920" customFormat="false" ht="15" hidden="false" customHeight="false" outlineLevel="0" collapsed="false">
      <c r="A6920" s="28" t="n">
        <v>45869</v>
      </c>
      <c r="B6920" s="21" t="s">
        <v>118</v>
      </c>
      <c r="C6920" s="21" t="s">
        <v>136</v>
      </c>
      <c r="D6920" s="29" t="n">
        <v>98.14</v>
      </c>
      <c r="E6920" s="29" t="n">
        <f aca="false">D6920/10</f>
        <v>9.814</v>
      </c>
      <c r="F6920" s="29" t="n">
        <f aca="false">(E6920+Einstellungen!$B$20)*(1+Einstellungen!$B$10)</f>
        <v>33.8793</v>
      </c>
      <c r="G6920" s="21" t="str">
        <f aca="false">IF(F6920&lt;Einstellungen!$B$5,"ja","nein")</f>
        <v>nein</v>
      </c>
      <c r="H6920" s="21" t="s">
        <v>22</v>
      </c>
      <c r="I6920" s="29" t="n">
        <f aca="false">INDEX(Einstellungen!$B$27:$B$50,7)</f>
        <v>0.7</v>
      </c>
      <c r="J6920" s="29" t="n">
        <f aca="false">F6920*I6920</f>
        <v>23.71551</v>
      </c>
    </row>
    <row r="6921" customFormat="false" ht="15" hidden="false" customHeight="false" outlineLevel="0" collapsed="false">
      <c r="A6921" s="28" t="n">
        <v>45869</v>
      </c>
      <c r="B6921" s="21" t="s">
        <v>119</v>
      </c>
      <c r="C6921" s="21" t="s">
        <v>136</v>
      </c>
      <c r="D6921" s="29" t="n">
        <v>100.46</v>
      </c>
      <c r="E6921" s="29" t="n">
        <f aca="false">D6921/10</f>
        <v>10.046</v>
      </c>
      <c r="F6921" s="29" t="n">
        <f aca="false">(E6921+Einstellungen!$B$20)*(1+Einstellungen!$B$10)</f>
        <v>34.15538</v>
      </c>
      <c r="G6921" s="21" t="str">
        <f aca="false">IF(F6921&lt;Einstellungen!$B$5,"ja","nein")</f>
        <v>nein</v>
      </c>
      <c r="H6921" s="21" t="s">
        <v>22</v>
      </c>
      <c r="I6921" s="29" t="n">
        <f aca="false">INDEX(Einstellungen!$B$27:$B$50,8)</f>
        <v>0.95</v>
      </c>
      <c r="J6921" s="29" t="n">
        <f aca="false">F6921*I6921</f>
        <v>32.447611</v>
      </c>
    </row>
    <row r="6922" customFormat="false" ht="15" hidden="false" customHeight="false" outlineLevel="0" collapsed="false">
      <c r="A6922" s="28" t="n">
        <v>45869</v>
      </c>
      <c r="B6922" s="21" t="s">
        <v>120</v>
      </c>
      <c r="C6922" s="21" t="s">
        <v>136</v>
      </c>
      <c r="D6922" s="29" t="n">
        <v>94.09</v>
      </c>
      <c r="E6922" s="29" t="n">
        <f aca="false">D6922/10</f>
        <v>9.409</v>
      </c>
      <c r="F6922" s="29" t="n">
        <f aca="false">(E6922+Einstellungen!$B$20)*(1+Einstellungen!$B$10)</f>
        <v>33.39735</v>
      </c>
      <c r="G6922" s="21" t="str">
        <f aca="false">IF(F6922&lt;Einstellungen!$B$5,"ja","nein")</f>
        <v>nein</v>
      </c>
      <c r="H6922" s="21" t="s">
        <v>22</v>
      </c>
      <c r="I6922" s="29" t="n">
        <f aca="false">INDEX(Einstellungen!$B$27:$B$50,9)</f>
        <v>1.05</v>
      </c>
      <c r="J6922" s="29" t="n">
        <f aca="false">F6922*I6922</f>
        <v>35.0672175</v>
      </c>
    </row>
    <row r="6923" customFormat="false" ht="15" hidden="false" customHeight="false" outlineLevel="0" collapsed="false">
      <c r="A6923" s="28" t="n">
        <v>45869</v>
      </c>
      <c r="B6923" s="21" t="s">
        <v>121</v>
      </c>
      <c r="C6923" s="21" t="s">
        <v>136</v>
      </c>
      <c r="D6923" s="29" t="n">
        <v>88.91</v>
      </c>
      <c r="E6923" s="29" t="n">
        <f aca="false">D6923/10</f>
        <v>8.891</v>
      </c>
      <c r="F6923" s="29" t="n">
        <f aca="false">(E6923+Einstellungen!$B$20)*(1+Einstellungen!$B$10)</f>
        <v>32.78093</v>
      </c>
      <c r="G6923" s="21" t="str">
        <f aca="false">IF(F6923&lt;Einstellungen!$B$5,"ja","nein")</f>
        <v>nein</v>
      </c>
      <c r="H6923" s="21" t="s">
        <v>22</v>
      </c>
      <c r="I6923" s="29" t="n">
        <f aca="false">INDEX(Einstellungen!$B$27:$B$50,10)</f>
        <v>1.05</v>
      </c>
      <c r="J6923" s="29" t="n">
        <f aca="false">F6923*I6923</f>
        <v>34.4199765</v>
      </c>
    </row>
    <row r="6924" customFormat="false" ht="15" hidden="false" customHeight="false" outlineLevel="0" collapsed="false">
      <c r="A6924" s="28" t="n">
        <v>45869</v>
      </c>
      <c r="B6924" s="21" t="s">
        <v>122</v>
      </c>
      <c r="C6924" s="21" t="s">
        <v>136</v>
      </c>
      <c r="D6924" s="29" t="n">
        <v>74.17</v>
      </c>
      <c r="E6924" s="29" t="n">
        <f aca="false">D6924/10</f>
        <v>7.417</v>
      </c>
      <c r="F6924" s="29" t="n">
        <f aca="false">(E6924+Einstellungen!$B$20)*(1+Einstellungen!$B$10)</f>
        <v>31.02687</v>
      </c>
      <c r="G6924" s="21" t="str">
        <f aca="false">IF(F6924&lt;Einstellungen!$B$5,"ja","nein")</f>
        <v>nein</v>
      </c>
      <c r="H6924" s="21" t="s">
        <v>22</v>
      </c>
      <c r="I6924" s="29" t="n">
        <f aca="false">INDEX(Einstellungen!$B$27:$B$50,11)</f>
        <v>1.05</v>
      </c>
      <c r="J6924" s="29" t="n">
        <f aca="false">F6924*I6924</f>
        <v>32.5782135</v>
      </c>
    </row>
    <row r="6925" customFormat="false" ht="15" hidden="false" customHeight="false" outlineLevel="0" collapsed="false">
      <c r="A6925" s="28" t="n">
        <v>45869</v>
      </c>
      <c r="B6925" s="21" t="s">
        <v>123</v>
      </c>
      <c r="C6925" s="21" t="s">
        <v>136</v>
      </c>
      <c r="D6925" s="29" t="n">
        <v>70.04</v>
      </c>
      <c r="E6925" s="29" t="n">
        <f aca="false">D6925/10</f>
        <v>7.004</v>
      </c>
      <c r="F6925" s="29" t="n">
        <f aca="false">(E6925+Einstellungen!$B$20)*(1+Einstellungen!$B$10)</f>
        <v>30.5354</v>
      </c>
      <c r="G6925" s="21" t="str">
        <f aca="false">IF(F6925&lt;Einstellungen!$B$5,"ja","nein")</f>
        <v>nein</v>
      </c>
      <c r="H6925" s="21" t="s">
        <v>22</v>
      </c>
      <c r="I6925" s="29" t="n">
        <f aca="false">INDEX(Einstellungen!$B$27:$B$50,12)</f>
        <v>1.1</v>
      </c>
      <c r="J6925" s="29" t="n">
        <f aca="false">F6925*I6925</f>
        <v>33.58894</v>
      </c>
    </row>
    <row r="6926" customFormat="false" ht="15" hidden="false" customHeight="false" outlineLevel="0" collapsed="false">
      <c r="A6926" s="28" t="n">
        <v>45869</v>
      </c>
      <c r="B6926" s="21" t="s">
        <v>124</v>
      </c>
      <c r="C6926" s="21" t="s">
        <v>136</v>
      </c>
      <c r="D6926" s="29" t="n">
        <v>61.15</v>
      </c>
      <c r="E6926" s="29" t="n">
        <f aca="false">D6926/10</f>
        <v>6.115</v>
      </c>
      <c r="F6926" s="29" t="n">
        <f aca="false">(E6926+Einstellungen!$B$20)*(1+Einstellungen!$B$10)</f>
        <v>29.47749</v>
      </c>
      <c r="G6926" s="21" t="str">
        <f aca="false">IF(F6926&lt;Einstellungen!$B$5,"ja","nein")</f>
        <v>nein</v>
      </c>
      <c r="H6926" s="21" t="s">
        <v>22</v>
      </c>
      <c r="I6926" s="29" t="n">
        <f aca="false">INDEX(Einstellungen!$B$27:$B$50,13)</f>
        <v>1.2</v>
      </c>
      <c r="J6926" s="29" t="n">
        <f aca="false">F6926*I6926</f>
        <v>35.372988</v>
      </c>
    </row>
    <row r="6927" customFormat="false" ht="15" hidden="false" customHeight="false" outlineLevel="0" collapsed="false">
      <c r="A6927" s="28" t="n">
        <v>45869</v>
      </c>
      <c r="B6927" s="21" t="s">
        <v>125</v>
      </c>
      <c r="C6927" s="21" t="s">
        <v>136</v>
      </c>
      <c r="D6927" s="29" t="n">
        <v>48.05</v>
      </c>
      <c r="E6927" s="29" t="n">
        <f aca="false">D6927/10</f>
        <v>4.805</v>
      </c>
      <c r="F6927" s="29" t="n">
        <f aca="false">(E6927+Einstellungen!$B$20)*(1+Einstellungen!$B$10)</f>
        <v>27.91859</v>
      </c>
      <c r="G6927" s="21" t="str">
        <f aca="false">IF(F6927&lt;Einstellungen!$B$5,"ja","nein")</f>
        <v>ja</v>
      </c>
      <c r="H6927" s="21" t="s">
        <v>22</v>
      </c>
      <c r="I6927" s="29" t="n">
        <f aca="false">INDEX(Einstellungen!$B$27:$B$50,14)</f>
        <v>1.15</v>
      </c>
      <c r="J6927" s="29" t="n">
        <f aca="false">F6927*I6927</f>
        <v>32.1063785</v>
      </c>
    </row>
    <row r="6928" customFormat="false" ht="15" hidden="false" customHeight="false" outlineLevel="0" collapsed="false">
      <c r="A6928" s="28" t="n">
        <v>45869</v>
      </c>
      <c r="B6928" s="21" t="s">
        <v>126</v>
      </c>
      <c r="C6928" s="21" t="s">
        <v>136</v>
      </c>
      <c r="D6928" s="29" t="n">
        <v>35.06</v>
      </c>
      <c r="E6928" s="29" t="n">
        <f aca="false">D6928/10</f>
        <v>3.506</v>
      </c>
      <c r="F6928" s="29" t="n">
        <f aca="false">(E6928+Einstellungen!$B$20)*(1+Einstellungen!$B$10)</f>
        <v>26.37278</v>
      </c>
      <c r="G6928" s="21" t="str">
        <f aca="false">IF(F6928&lt;Einstellungen!$B$5,"ja","nein")</f>
        <v>ja</v>
      </c>
      <c r="H6928" s="21" t="s">
        <v>22</v>
      </c>
      <c r="I6928" s="29" t="n">
        <f aca="false">INDEX(Einstellungen!$B$27:$B$50,15)</f>
        <v>1</v>
      </c>
      <c r="J6928" s="29" t="n">
        <f aca="false">F6928*I6928</f>
        <v>26.37278</v>
      </c>
    </row>
    <row r="6929" customFormat="false" ht="15" hidden="false" customHeight="false" outlineLevel="0" collapsed="false">
      <c r="A6929" s="28" t="n">
        <v>45869</v>
      </c>
      <c r="B6929" s="21" t="s">
        <v>127</v>
      </c>
      <c r="C6929" s="21" t="s">
        <v>136</v>
      </c>
      <c r="D6929" s="29" t="n">
        <v>55.07</v>
      </c>
      <c r="E6929" s="29" t="n">
        <f aca="false">D6929/10</f>
        <v>5.507</v>
      </c>
      <c r="F6929" s="29" t="n">
        <f aca="false">(E6929+Einstellungen!$B$20)*(1+Einstellungen!$B$10)</f>
        <v>28.75397</v>
      </c>
      <c r="G6929" s="21" t="str">
        <f aca="false">IF(F6929&lt;Einstellungen!$B$5,"ja","nein")</f>
        <v>ja</v>
      </c>
      <c r="H6929" s="21" t="s">
        <v>22</v>
      </c>
      <c r="I6929" s="29" t="n">
        <f aca="false">INDEX(Einstellungen!$B$27:$B$50,16)</f>
        <v>0.95</v>
      </c>
      <c r="J6929" s="29" t="n">
        <f aca="false">F6929*I6929</f>
        <v>27.3162715</v>
      </c>
    </row>
    <row r="6930" customFormat="false" ht="15" hidden="false" customHeight="false" outlineLevel="0" collapsed="false">
      <c r="A6930" s="28" t="n">
        <v>45869</v>
      </c>
      <c r="B6930" s="21" t="s">
        <v>128</v>
      </c>
      <c r="C6930" s="21" t="s">
        <v>136</v>
      </c>
      <c r="D6930" s="29" t="n">
        <v>72.43</v>
      </c>
      <c r="E6930" s="29" t="n">
        <f aca="false">D6930/10</f>
        <v>7.243</v>
      </c>
      <c r="F6930" s="29" t="n">
        <f aca="false">(E6930+Einstellungen!$B$20)*(1+Einstellungen!$B$10)</f>
        <v>30.81981</v>
      </c>
      <c r="G6930" s="21" t="str">
        <f aca="false">IF(F6930&lt;Einstellungen!$B$5,"ja","nein")</f>
        <v>nein</v>
      </c>
      <c r="H6930" s="21" t="s">
        <v>22</v>
      </c>
      <c r="I6930" s="29" t="n">
        <f aca="false">INDEX(Einstellungen!$B$27:$B$50,17)</f>
        <v>0.95</v>
      </c>
      <c r="J6930" s="29" t="n">
        <f aca="false">F6930*I6930</f>
        <v>29.2788195</v>
      </c>
    </row>
    <row r="6931" customFormat="false" ht="15" hidden="false" customHeight="false" outlineLevel="0" collapsed="false">
      <c r="A6931" s="28" t="n">
        <v>45869</v>
      </c>
      <c r="B6931" s="21" t="s">
        <v>129</v>
      </c>
      <c r="C6931" s="21" t="s">
        <v>136</v>
      </c>
      <c r="D6931" s="29" t="n">
        <v>84.56</v>
      </c>
      <c r="E6931" s="29" t="n">
        <f aca="false">D6931/10</f>
        <v>8.456</v>
      </c>
      <c r="F6931" s="29" t="n">
        <f aca="false">(E6931+Einstellungen!$B$20)*(1+Einstellungen!$B$10)</f>
        <v>32.26328</v>
      </c>
      <c r="G6931" s="21" t="str">
        <f aca="false">IF(F6931&lt;Einstellungen!$B$5,"ja","nein")</f>
        <v>nein</v>
      </c>
      <c r="H6931" s="21" t="s">
        <v>22</v>
      </c>
      <c r="I6931" s="29" t="n">
        <f aca="false">INDEX(Einstellungen!$B$27:$B$50,18)</f>
        <v>1.1</v>
      </c>
      <c r="J6931" s="29" t="n">
        <f aca="false">F6931*I6931</f>
        <v>35.489608</v>
      </c>
    </row>
    <row r="6932" customFormat="false" ht="15" hidden="false" customHeight="false" outlineLevel="0" collapsed="false">
      <c r="A6932" s="28" t="n">
        <v>45869</v>
      </c>
      <c r="B6932" s="21" t="s">
        <v>130</v>
      </c>
      <c r="C6932" s="21" t="s">
        <v>136</v>
      </c>
      <c r="D6932" s="29" t="n">
        <v>96.9</v>
      </c>
      <c r="E6932" s="29" t="n">
        <f aca="false">D6932/10</f>
        <v>9.69</v>
      </c>
      <c r="F6932" s="29" t="n">
        <f aca="false">(E6932+Einstellungen!$B$20)*(1+Einstellungen!$B$10)</f>
        <v>33.73174</v>
      </c>
      <c r="G6932" s="21" t="str">
        <f aca="false">IF(F6932&lt;Einstellungen!$B$5,"ja","nein")</f>
        <v>nein</v>
      </c>
      <c r="H6932" s="21" t="s">
        <v>22</v>
      </c>
      <c r="I6932" s="29" t="n">
        <f aca="false">INDEX(Einstellungen!$B$27:$B$50,19)</f>
        <v>1.35</v>
      </c>
      <c r="J6932" s="29" t="n">
        <f aca="false">F6932*I6932</f>
        <v>45.537849</v>
      </c>
    </row>
    <row r="6933" customFormat="false" ht="15" hidden="false" customHeight="false" outlineLevel="0" collapsed="false">
      <c r="A6933" s="28" t="n">
        <v>45869</v>
      </c>
      <c r="B6933" s="21" t="s">
        <v>131</v>
      </c>
      <c r="C6933" s="21" t="s">
        <v>136</v>
      </c>
      <c r="D6933" s="29" t="n">
        <v>111.92</v>
      </c>
      <c r="E6933" s="29" t="n">
        <f aca="false">D6933/10</f>
        <v>11.192</v>
      </c>
      <c r="F6933" s="29" t="n">
        <f aca="false">(E6933+Einstellungen!$B$20)*(1+Einstellungen!$B$10)</f>
        <v>35.51912</v>
      </c>
      <c r="G6933" s="21" t="str">
        <f aca="false">IF(F6933&lt;Einstellungen!$B$5,"ja","nein")</f>
        <v>nein</v>
      </c>
      <c r="H6933" s="21" t="s">
        <v>22</v>
      </c>
      <c r="I6933" s="29" t="n">
        <f aca="false">INDEX(Einstellungen!$B$27:$B$50,20)</f>
        <v>1.45</v>
      </c>
      <c r="J6933" s="29" t="n">
        <f aca="false">F6933*I6933</f>
        <v>51.502724</v>
      </c>
    </row>
    <row r="6934" customFormat="false" ht="15" hidden="false" customHeight="false" outlineLevel="0" collapsed="false">
      <c r="A6934" s="28" t="n">
        <v>45869</v>
      </c>
      <c r="B6934" s="21" t="s">
        <v>132</v>
      </c>
      <c r="C6934" s="21" t="s">
        <v>136</v>
      </c>
      <c r="D6934" s="29" t="n">
        <v>128.27</v>
      </c>
      <c r="E6934" s="29" t="n">
        <f aca="false">D6934/10</f>
        <v>12.827</v>
      </c>
      <c r="F6934" s="29" t="n">
        <f aca="false">(E6934+Einstellungen!$B$20)*(1+Einstellungen!$B$10)</f>
        <v>37.46477</v>
      </c>
      <c r="G6934" s="21" t="str">
        <f aca="false">IF(F6934&lt;Einstellungen!$B$5,"ja","nein")</f>
        <v>nein</v>
      </c>
      <c r="H6934" s="21" t="s">
        <v>22</v>
      </c>
      <c r="I6934" s="29" t="n">
        <f aca="false">INDEX(Einstellungen!$B$27:$B$50,21)</f>
        <v>1.4</v>
      </c>
      <c r="J6934" s="29" t="n">
        <f aca="false">F6934*I6934</f>
        <v>52.450678</v>
      </c>
    </row>
    <row r="6935" customFormat="false" ht="15" hidden="false" customHeight="false" outlineLevel="0" collapsed="false">
      <c r="A6935" s="28" t="n">
        <v>45869</v>
      </c>
      <c r="B6935" s="21" t="s">
        <v>133</v>
      </c>
      <c r="C6935" s="21" t="s">
        <v>136</v>
      </c>
      <c r="D6935" s="29" t="n">
        <v>125.11</v>
      </c>
      <c r="E6935" s="29" t="n">
        <f aca="false">D6935/10</f>
        <v>12.511</v>
      </c>
      <c r="F6935" s="29" t="n">
        <f aca="false">(E6935+Einstellungen!$B$20)*(1+Einstellungen!$B$10)</f>
        <v>37.08873</v>
      </c>
      <c r="G6935" s="21" t="str">
        <f aca="false">IF(F6935&lt;Einstellungen!$B$5,"ja","nein")</f>
        <v>nein</v>
      </c>
      <c r="H6935" s="21" t="s">
        <v>22</v>
      </c>
      <c r="I6935" s="29" t="n">
        <f aca="false">INDEX(Einstellungen!$B$27:$B$50,22)</f>
        <v>1.25</v>
      </c>
      <c r="J6935" s="29" t="n">
        <f aca="false">F6935*I6935</f>
        <v>46.3609125</v>
      </c>
    </row>
    <row r="6936" customFormat="false" ht="15" hidden="false" customHeight="false" outlineLevel="0" collapsed="false">
      <c r="A6936" s="28" t="n">
        <v>45869</v>
      </c>
      <c r="B6936" s="21" t="s">
        <v>134</v>
      </c>
      <c r="C6936" s="21" t="s">
        <v>136</v>
      </c>
      <c r="D6936" s="29" t="n">
        <v>114.16</v>
      </c>
      <c r="E6936" s="29" t="n">
        <f aca="false">D6936/10</f>
        <v>11.416</v>
      </c>
      <c r="F6936" s="29" t="n">
        <f aca="false">(E6936+Einstellungen!$B$20)*(1+Einstellungen!$B$10)</f>
        <v>35.78568</v>
      </c>
      <c r="G6936" s="21" t="str">
        <f aca="false">IF(F6936&lt;Einstellungen!$B$5,"ja","nein")</f>
        <v>nein</v>
      </c>
      <c r="H6936" s="21" t="s">
        <v>22</v>
      </c>
      <c r="I6936" s="29" t="n">
        <f aca="false">INDEX(Einstellungen!$B$27:$B$50,23)</f>
        <v>1.05</v>
      </c>
      <c r="J6936" s="29" t="n">
        <f aca="false">F6936*I6936</f>
        <v>37.574964</v>
      </c>
    </row>
    <row r="6937" customFormat="false" ht="15" hidden="false" customHeight="false" outlineLevel="0" collapsed="false">
      <c r="A6937" s="28" t="n">
        <v>45869</v>
      </c>
      <c r="B6937" s="21" t="s">
        <v>135</v>
      </c>
      <c r="C6937" s="21" t="s">
        <v>136</v>
      </c>
      <c r="D6937" s="29" t="n">
        <v>102.79</v>
      </c>
      <c r="E6937" s="29" t="n">
        <f aca="false">D6937/10</f>
        <v>10.279</v>
      </c>
      <c r="F6937" s="29" t="n">
        <f aca="false">(E6937+Einstellungen!$B$20)*(1+Einstellungen!$B$10)</f>
        <v>34.43265</v>
      </c>
      <c r="G6937" s="21" t="str">
        <f aca="false">IF(F6937&lt;Einstellungen!$B$5,"ja","nein")</f>
        <v>nein</v>
      </c>
      <c r="H6937" s="21" t="s">
        <v>22</v>
      </c>
      <c r="I6937" s="29" t="n">
        <f aca="false">INDEX(Einstellungen!$B$27:$B$50,24)</f>
        <v>0.8</v>
      </c>
      <c r="J6937" s="29" t="n">
        <f aca="false">F6937*I6937</f>
        <v>27.54612</v>
      </c>
    </row>
    <row r="6938" customFormat="false" ht="15" hidden="false" customHeight="false" outlineLevel="0" collapsed="false">
      <c r="A6938" s="28" t="n">
        <v>45870</v>
      </c>
      <c r="B6938" s="21" t="s">
        <v>111</v>
      </c>
      <c r="C6938" s="21" t="s">
        <v>137</v>
      </c>
      <c r="D6938" s="29" t="n">
        <v>105.31</v>
      </c>
      <c r="E6938" s="29" t="n">
        <f aca="false">D6938/10</f>
        <v>10.531</v>
      </c>
      <c r="F6938" s="29" t="n">
        <f aca="false">(E6938+Einstellungen!$B$20)*(1+Einstellungen!$B$10)</f>
        <v>34.73253</v>
      </c>
      <c r="G6938" s="21" t="str">
        <f aca="false">IF(F6938&lt;Einstellungen!$B$5,"ja","nein")</f>
        <v>nein</v>
      </c>
      <c r="H6938" s="21" t="s">
        <v>23</v>
      </c>
      <c r="I6938" s="29" t="n">
        <f aca="false">INDEX(Einstellungen!$B$27:$B$50,1)</f>
        <v>0.6</v>
      </c>
      <c r="J6938" s="29" t="n">
        <f aca="false">F6938*I6938</f>
        <v>20.839518</v>
      </c>
    </row>
    <row r="6939" customFormat="false" ht="15" hidden="false" customHeight="false" outlineLevel="0" collapsed="false">
      <c r="A6939" s="28" t="n">
        <v>45870</v>
      </c>
      <c r="B6939" s="21" t="s">
        <v>113</v>
      </c>
      <c r="C6939" s="21" t="s">
        <v>137</v>
      </c>
      <c r="D6939" s="29" t="n">
        <v>98.54</v>
      </c>
      <c r="E6939" s="29" t="n">
        <f aca="false">D6939/10</f>
        <v>9.854</v>
      </c>
      <c r="F6939" s="29" t="n">
        <f aca="false">(E6939+Einstellungen!$B$20)*(1+Einstellungen!$B$10)</f>
        <v>33.9269</v>
      </c>
      <c r="G6939" s="21" t="str">
        <f aca="false">IF(F6939&lt;Einstellungen!$B$5,"ja","nein")</f>
        <v>nein</v>
      </c>
      <c r="H6939" s="21" t="s">
        <v>23</v>
      </c>
      <c r="I6939" s="29" t="n">
        <f aca="false">INDEX(Einstellungen!$B$27:$B$50,2)</f>
        <v>0.5</v>
      </c>
      <c r="J6939" s="29" t="n">
        <f aca="false">F6939*I6939</f>
        <v>16.96345</v>
      </c>
    </row>
    <row r="6940" customFormat="false" ht="15" hidden="false" customHeight="false" outlineLevel="0" collapsed="false">
      <c r="A6940" s="28" t="n">
        <v>45870</v>
      </c>
      <c r="B6940" s="21" t="s">
        <v>114</v>
      </c>
      <c r="C6940" s="21" t="s">
        <v>137</v>
      </c>
      <c r="D6940" s="29" t="n">
        <v>92.15</v>
      </c>
      <c r="E6940" s="29" t="n">
        <f aca="false">D6940/10</f>
        <v>9.215</v>
      </c>
      <c r="F6940" s="29" t="n">
        <f aca="false">(E6940+Einstellungen!$B$20)*(1+Einstellungen!$B$10)</f>
        <v>33.16649</v>
      </c>
      <c r="G6940" s="21" t="str">
        <f aca="false">IF(F6940&lt;Einstellungen!$B$5,"ja","nein")</f>
        <v>nein</v>
      </c>
      <c r="H6940" s="21" t="s">
        <v>23</v>
      </c>
      <c r="I6940" s="29" t="n">
        <f aca="false">INDEX(Einstellungen!$B$27:$B$50,3)</f>
        <v>0.45</v>
      </c>
      <c r="J6940" s="29" t="n">
        <f aca="false">F6940*I6940</f>
        <v>14.9249205</v>
      </c>
    </row>
    <row r="6941" customFormat="false" ht="15" hidden="false" customHeight="false" outlineLevel="0" collapsed="false">
      <c r="A6941" s="28" t="n">
        <v>45870</v>
      </c>
      <c r="B6941" s="21" t="s">
        <v>115</v>
      </c>
      <c r="C6941" s="21" t="s">
        <v>137</v>
      </c>
      <c r="D6941" s="29" t="n">
        <v>89.17</v>
      </c>
      <c r="E6941" s="29" t="n">
        <f aca="false">D6941/10</f>
        <v>8.917</v>
      </c>
      <c r="F6941" s="29" t="n">
        <f aca="false">(E6941+Einstellungen!$B$20)*(1+Einstellungen!$B$10)</f>
        <v>32.81187</v>
      </c>
      <c r="G6941" s="21" t="str">
        <f aca="false">IF(F6941&lt;Einstellungen!$B$5,"ja","nein")</f>
        <v>nein</v>
      </c>
      <c r="H6941" s="21" t="s">
        <v>23</v>
      </c>
      <c r="I6941" s="29" t="n">
        <f aca="false">INDEX(Einstellungen!$B$27:$B$50,4)</f>
        <v>0.45</v>
      </c>
      <c r="J6941" s="29" t="n">
        <f aca="false">F6941*I6941</f>
        <v>14.7653415</v>
      </c>
    </row>
    <row r="6942" customFormat="false" ht="15" hidden="false" customHeight="false" outlineLevel="0" collapsed="false">
      <c r="A6942" s="28" t="n">
        <v>45870</v>
      </c>
      <c r="B6942" s="21" t="s">
        <v>116</v>
      </c>
      <c r="C6942" s="21" t="s">
        <v>137</v>
      </c>
      <c r="D6942" s="29" t="n">
        <v>94.21</v>
      </c>
      <c r="E6942" s="29" t="n">
        <f aca="false">D6942/10</f>
        <v>9.421</v>
      </c>
      <c r="F6942" s="29" t="n">
        <f aca="false">(E6942+Einstellungen!$B$20)*(1+Einstellungen!$B$10)</f>
        <v>33.41163</v>
      </c>
      <c r="G6942" s="21" t="str">
        <f aca="false">IF(F6942&lt;Einstellungen!$B$5,"ja","nein")</f>
        <v>nein</v>
      </c>
      <c r="H6942" s="21" t="s">
        <v>23</v>
      </c>
      <c r="I6942" s="29" t="n">
        <f aca="false">INDEX(Einstellungen!$B$27:$B$50,5)</f>
        <v>0.45</v>
      </c>
      <c r="J6942" s="29" t="n">
        <f aca="false">F6942*I6942</f>
        <v>15.0352335</v>
      </c>
    </row>
    <row r="6943" customFormat="false" ht="15" hidden="false" customHeight="false" outlineLevel="0" collapsed="false">
      <c r="A6943" s="28" t="n">
        <v>45870</v>
      </c>
      <c r="B6943" s="21" t="s">
        <v>117</v>
      </c>
      <c r="C6943" s="21" t="s">
        <v>137</v>
      </c>
      <c r="D6943" s="29" t="n">
        <v>100.58</v>
      </c>
      <c r="E6943" s="29" t="n">
        <f aca="false">D6943/10</f>
        <v>10.058</v>
      </c>
      <c r="F6943" s="29" t="n">
        <f aca="false">(E6943+Einstellungen!$B$20)*(1+Einstellungen!$B$10)</f>
        <v>34.16966</v>
      </c>
      <c r="G6943" s="21" t="str">
        <f aca="false">IF(F6943&lt;Einstellungen!$B$5,"ja","nein")</f>
        <v>nein</v>
      </c>
      <c r="H6943" s="21" t="s">
        <v>23</v>
      </c>
      <c r="I6943" s="29" t="n">
        <f aca="false">INDEX(Einstellungen!$B$27:$B$50,6)</f>
        <v>0.5</v>
      </c>
      <c r="J6943" s="29" t="n">
        <f aca="false">F6943*I6943</f>
        <v>17.08483</v>
      </c>
    </row>
    <row r="6944" customFormat="false" ht="15" hidden="false" customHeight="false" outlineLevel="0" collapsed="false">
      <c r="A6944" s="28" t="n">
        <v>45870</v>
      </c>
      <c r="B6944" s="21" t="s">
        <v>118</v>
      </c>
      <c r="C6944" s="21" t="s">
        <v>137</v>
      </c>
      <c r="D6944" s="29" t="n">
        <v>106.69</v>
      </c>
      <c r="E6944" s="29" t="n">
        <f aca="false">D6944/10</f>
        <v>10.669</v>
      </c>
      <c r="F6944" s="29" t="n">
        <f aca="false">(E6944+Einstellungen!$B$20)*(1+Einstellungen!$B$10)</f>
        <v>34.89675</v>
      </c>
      <c r="G6944" s="21" t="str">
        <f aca="false">IF(F6944&lt;Einstellungen!$B$5,"ja","nein")</f>
        <v>nein</v>
      </c>
      <c r="H6944" s="21" t="s">
        <v>23</v>
      </c>
      <c r="I6944" s="29" t="n">
        <f aca="false">INDEX(Einstellungen!$B$27:$B$50,7)</f>
        <v>0.7</v>
      </c>
      <c r="J6944" s="29" t="n">
        <f aca="false">F6944*I6944</f>
        <v>24.427725</v>
      </c>
    </row>
    <row r="6945" customFormat="false" ht="15" hidden="false" customHeight="false" outlineLevel="0" collapsed="false">
      <c r="A6945" s="28" t="n">
        <v>45870</v>
      </c>
      <c r="B6945" s="21" t="s">
        <v>119</v>
      </c>
      <c r="C6945" s="21" t="s">
        <v>137</v>
      </c>
      <c r="D6945" s="29" t="n">
        <v>110.71</v>
      </c>
      <c r="E6945" s="29" t="n">
        <f aca="false">D6945/10</f>
        <v>11.071</v>
      </c>
      <c r="F6945" s="29" t="n">
        <f aca="false">(E6945+Einstellungen!$B$20)*(1+Einstellungen!$B$10)</f>
        <v>35.37513</v>
      </c>
      <c r="G6945" s="21" t="str">
        <f aca="false">IF(F6945&lt;Einstellungen!$B$5,"ja","nein")</f>
        <v>nein</v>
      </c>
      <c r="H6945" s="21" t="s">
        <v>23</v>
      </c>
      <c r="I6945" s="29" t="n">
        <f aca="false">INDEX(Einstellungen!$B$27:$B$50,8)</f>
        <v>0.95</v>
      </c>
      <c r="J6945" s="29" t="n">
        <f aca="false">F6945*I6945</f>
        <v>33.6063735</v>
      </c>
    </row>
    <row r="6946" customFormat="false" ht="15" hidden="false" customHeight="false" outlineLevel="0" collapsed="false">
      <c r="A6946" s="28" t="n">
        <v>45870</v>
      </c>
      <c r="B6946" s="21" t="s">
        <v>120</v>
      </c>
      <c r="C6946" s="21" t="s">
        <v>137</v>
      </c>
      <c r="D6946" s="29" t="n">
        <v>106.64</v>
      </c>
      <c r="E6946" s="29" t="n">
        <f aca="false">D6946/10</f>
        <v>10.664</v>
      </c>
      <c r="F6946" s="29" t="n">
        <f aca="false">(E6946+Einstellungen!$B$20)*(1+Einstellungen!$B$10)</f>
        <v>34.8908</v>
      </c>
      <c r="G6946" s="21" t="str">
        <f aca="false">IF(F6946&lt;Einstellungen!$B$5,"ja","nein")</f>
        <v>nein</v>
      </c>
      <c r="H6946" s="21" t="s">
        <v>23</v>
      </c>
      <c r="I6946" s="29" t="n">
        <f aca="false">INDEX(Einstellungen!$B$27:$B$50,9)</f>
        <v>1.05</v>
      </c>
      <c r="J6946" s="29" t="n">
        <f aca="false">F6946*I6946</f>
        <v>36.63534</v>
      </c>
    </row>
    <row r="6947" customFormat="false" ht="15" hidden="false" customHeight="false" outlineLevel="0" collapsed="false">
      <c r="A6947" s="28" t="n">
        <v>45870</v>
      </c>
      <c r="B6947" s="21" t="s">
        <v>121</v>
      </c>
      <c r="C6947" s="21" t="s">
        <v>137</v>
      </c>
      <c r="D6947" s="29" t="n">
        <v>103.67</v>
      </c>
      <c r="E6947" s="29" t="n">
        <f aca="false">D6947/10</f>
        <v>10.367</v>
      </c>
      <c r="F6947" s="29" t="n">
        <f aca="false">(E6947+Einstellungen!$B$20)*(1+Einstellungen!$B$10)</f>
        <v>34.53737</v>
      </c>
      <c r="G6947" s="21" t="str">
        <f aca="false">IF(F6947&lt;Einstellungen!$B$5,"ja","nein")</f>
        <v>nein</v>
      </c>
      <c r="H6947" s="21" t="s">
        <v>23</v>
      </c>
      <c r="I6947" s="29" t="n">
        <f aca="false">INDEX(Einstellungen!$B$27:$B$50,10)</f>
        <v>1.05</v>
      </c>
      <c r="J6947" s="29" t="n">
        <f aca="false">F6947*I6947</f>
        <v>36.2642385</v>
      </c>
    </row>
    <row r="6948" customFormat="false" ht="15" hidden="false" customHeight="false" outlineLevel="0" collapsed="false">
      <c r="A6948" s="28" t="n">
        <v>45870</v>
      </c>
      <c r="B6948" s="21" t="s">
        <v>122</v>
      </c>
      <c r="C6948" s="21" t="s">
        <v>137</v>
      </c>
      <c r="D6948" s="29" t="n">
        <v>97.95</v>
      </c>
      <c r="E6948" s="29" t="n">
        <f aca="false">D6948/10</f>
        <v>9.795</v>
      </c>
      <c r="F6948" s="29" t="n">
        <f aca="false">(E6948+Einstellungen!$B$20)*(1+Einstellungen!$B$10)</f>
        <v>33.85669</v>
      </c>
      <c r="G6948" s="21" t="str">
        <f aca="false">IF(F6948&lt;Einstellungen!$B$5,"ja","nein")</f>
        <v>nein</v>
      </c>
      <c r="H6948" s="21" t="s">
        <v>23</v>
      </c>
      <c r="I6948" s="29" t="n">
        <f aca="false">INDEX(Einstellungen!$B$27:$B$50,11)</f>
        <v>1.05</v>
      </c>
      <c r="J6948" s="29" t="n">
        <f aca="false">F6948*I6948</f>
        <v>35.5495245</v>
      </c>
    </row>
    <row r="6949" customFormat="false" ht="15" hidden="false" customHeight="false" outlineLevel="0" collapsed="false">
      <c r="A6949" s="28" t="n">
        <v>45870</v>
      </c>
      <c r="B6949" s="21" t="s">
        <v>123</v>
      </c>
      <c r="C6949" s="21" t="s">
        <v>137</v>
      </c>
      <c r="D6949" s="29" t="n">
        <v>84.1</v>
      </c>
      <c r="E6949" s="29" t="n">
        <f aca="false">D6949/10</f>
        <v>8.41</v>
      </c>
      <c r="F6949" s="29" t="n">
        <f aca="false">(E6949+Einstellungen!$B$20)*(1+Einstellungen!$B$10)</f>
        <v>32.20854</v>
      </c>
      <c r="G6949" s="21" t="str">
        <f aca="false">IF(F6949&lt;Einstellungen!$B$5,"ja","nein")</f>
        <v>nein</v>
      </c>
      <c r="H6949" s="21" t="s">
        <v>23</v>
      </c>
      <c r="I6949" s="29" t="n">
        <f aca="false">INDEX(Einstellungen!$B$27:$B$50,12)</f>
        <v>1.1</v>
      </c>
      <c r="J6949" s="29" t="n">
        <f aca="false">F6949*I6949</f>
        <v>35.429394</v>
      </c>
    </row>
    <row r="6950" customFormat="false" ht="15" hidden="false" customHeight="false" outlineLevel="0" collapsed="false">
      <c r="A6950" s="28" t="n">
        <v>45870</v>
      </c>
      <c r="B6950" s="21" t="s">
        <v>124</v>
      </c>
      <c r="C6950" s="21" t="s">
        <v>137</v>
      </c>
      <c r="D6950" s="29" t="n">
        <v>77.05</v>
      </c>
      <c r="E6950" s="29" t="n">
        <f aca="false">D6950/10</f>
        <v>7.705</v>
      </c>
      <c r="F6950" s="29" t="n">
        <f aca="false">(E6950+Einstellungen!$B$20)*(1+Einstellungen!$B$10)</f>
        <v>31.36959</v>
      </c>
      <c r="G6950" s="21" t="str">
        <f aca="false">IF(F6950&lt;Einstellungen!$B$5,"ja","nein")</f>
        <v>nein</v>
      </c>
      <c r="H6950" s="21" t="s">
        <v>23</v>
      </c>
      <c r="I6950" s="29" t="n">
        <f aca="false">INDEX(Einstellungen!$B$27:$B$50,13)</f>
        <v>1.2</v>
      </c>
      <c r="J6950" s="29" t="n">
        <f aca="false">F6950*I6950</f>
        <v>37.643508</v>
      </c>
    </row>
    <row r="6951" customFormat="false" ht="15" hidden="false" customHeight="false" outlineLevel="0" collapsed="false">
      <c r="A6951" s="28" t="n">
        <v>45870</v>
      </c>
      <c r="B6951" s="21" t="s">
        <v>125</v>
      </c>
      <c r="C6951" s="21" t="s">
        <v>137</v>
      </c>
      <c r="D6951" s="29" t="n">
        <v>61.97</v>
      </c>
      <c r="E6951" s="29" t="n">
        <f aca="false">D6951/10</f>
        <v>6.197</v>
      </c>
      <c r="F6951" s="29" t="n">
        <f aca="false">(E6951+Einstellungen!$B$20)*(1+Einstellungen!$B$10)</f>
        <v>29.57507</v>
      </c>
      <c r="G6951" s="21" t="str">
        <f aca="false">IF(F6951&lt;Einstellungen!$B$5,"ja","nein")</f>
        <v>nein</v>
      </c>
      <c r="H6951" s="21" t="s">
        <v>23</v>
      </c>
      <c r="I6951" s="29" t="n">
        <f aca="false">INDEX(Einstellungen!$B$27:$B$50,14)</f>
        <v>1.15</v>
      </c>
      <c r="J6951" s="29" t="n">
        <f aca="false">F6951*I6951</f>
        <v>34.0113305</v>
      </c>
    </row>
    <row r="6952" customFormat="false" ht="15" hidden="false" customHeight="false" outlineLevel="0" collapsed="false">
      <c r="A6952" s="28" t="n">
        <v>45870</v>
      </c>
      <c r="B6952" s="21" t="s">
        <v>126</v>
      </c>
      <c r="C6952" s="21" t="s">
        <v>137</v>
      </c>
      <c r="D6952" s="29" t="n">
        <v>49.06</v>
      </c>
      <c r="E6952" s="29" t="n">
        <f aca="false">D6952/10</f>
        <v>4.906</v>
      </c>
      <c r="F6952" s="29" t="n">
        <f aca="false">(E6952+Einstellungen!$B$20)*(1+Einstellungen!$B$10)</f>
        <v>28.03878</v>
      </c>
      <c r="G6952" s="21" t="str">
        <f aca="false">IF(F6952&lt;Einstellungen!$B$5,"ja","nein")</f>
        <v>ja</v>
      </c>
      <c r="H6952" s="21" t="s">
        <v>23</v>
      </c>
      <c r="I6952" s="29" t="n">
        <f aca="false">INDEX(Einstellungen!$B$27:$B$50,15)</f>
        <v>1</v>
      </c>
      <c r="J6952" s="29" t="n">
        <f aca="false">F6952*I6952</f>
        <v>28.03878</v>
      </c>
    </row>
    <row r="6953" customFormat="false" ht="15" hidden="false" customHeight="false" outlineLevel="0" collapsed="false">
      <c r="A6953" s="28" t="n">
        <v>45870</v>
      </c>
      <c r="B6953" s="21" t="s">
        <v>127</v>
      </c>
      <c r="C6953" s="21" t="s">
        <v>137</v>
      </c>
      <c r="D6953" s="29" t="n">
        <v>49.1</v>
      </c>
      <c r="E6953" s="29" t="n">
        <f aca="false">D6953/10</f>
        <v>4.91</v>
      </c>
      <c r="F6953" s="29" t="n">
        <f aca="false">(E6953+Einstellungen!$B$20)*(1+Einstellungen!$B$10)</f>
        <v>28.04354</v>
      </c>
      <c r="G6953" s="21" t="str">
        <f aca="false">IF(F6953&lt;Einstellungen!$B$5,"ja","nein")</f>
        <v>ja</v>
      </c>
      <c r="H6953" s="21" t="s">
        <v>23</v>
      </c>
      <c r="I6953" s="29" t="n">
        <f aca="false">INDEX(Einstellungen!$B$27:$B$50,16)</f>
        <v>0.95</v>
      </c>
      <c r="J6953" s="29" t="n">
        <f aca="false">F6953*I6953</f>
        <v>26.641363</v>
      </c>
    </row>
    <row r="6954" customFormat="false" ht="15" hidden="false" customHeight="false" outlineLevel="0" collapsed="false">
      <c r="A6954" s="28" t="n">
        <v>45870</v>
      </c>
      <c r="B6954" s="21" t="s">
        <v>128</v>
      </c>
      <c r="C6954" s="21" t="s">
        <v>137</v>
      </c>
      <c r="D6954" s="29" t="n">
        <v>69.93</v>
      </c>
      <c r="E6954" s="29" t="n">
        <f aca="false">D6954/10</f>
        <v>6.993</v>
      </c>
      <c r="F6954" s="29" t="n">
        <f aca="false">(E6954+Einstellungen!$B$20)*(1+Einstellungen!$B$10)</f>
        <v>30.52231</v>
      </c>
      <c r="G6954" s="21" t="str">
        <f aca="false">IF(F6954&lt;Einstellungen!$B$5,"ja","nein")</f>
        <v>nein</v>
      </c>
      <c r="H6954" s="21" t="s">
        <v>23</v>
      </c>
      <c r="I6954" s="29" t="n">
        <f aca="false">INDEX(Einstellungen!$B$27:$B$50,17)</f>
        <v>0.95</v>
      </c>
      <c r="J6954" s="29" t="n">
        <f aca="false">F6954*I6954</f>
        <v>28.9961945</v>
      </c>
    </row>
    <row r="6955" customFormat="false" ht="15" hidden="false" customHeight="false" outlineLevel="0" collapsed="false">
      <c r="A6955" s="28" t="n">
        <v>45870</v>
      </c>
      <c r="B6955" s="21" t="s">
        <v>129</v>
      </c>
      <c r="C6955" s="21" t="s">
        <v>137</v>
      </c>
      <c r="D6955" s="29" t="n">
        <v>83.59</v>
      </c>
      <c r="E6955" s="29" t="n">
        <f aca="false">D6955/10</f>
        <v>8.359</v>
      </c>
      <c r="F6955" s="29" t="n">
        <f aca="false">(E6955+Einstellungen!$B$20)*(1+Einstellungen!$B$10)</f>
        <v>32.14785</v>
      </c>
      <c r="G6955" s="21" t="str">
        <f aca="false">IF(F6955&lt;Einstellungen!$B$5,"ja","nein")</f>
        <v>nein</v>
      </c>
      <c r="H6955" s="21" t="s">
        <v>23</v>
      </c>
      <c r="I6955" s="29" t="n">
        <f aca="false">INDEX(Einstellungen!$B$27:$B$50,18)</f>
        <v>1.1</v>
      </c>
      <c r="J6955" s="29" t="n">
        <f aca="false">F6955*I6955</f>
        <v>35.362635</v>
      </c>
    </row>
    <row r="6956" customFormat="false" ht="15" hidden="false" customHeight="false" outlineLevel="0" collapsed="false">
      <c r="A6956" s="28" t="n">
        <v>45870</v>
      </c>
      <c r="B6956" s="21" t="s">
        <v>130</v>
      </c>
      <c r="C6956" s="21" t="s">
        <v>137</v>
      </c>
      <c r="D6956" s="29" t="n">
        <v>96.45</v>
      </c>
      <c r="E6956" s="29" t="n">
        <f aca="false">D6956/10</f>
        <v>9.645</v>
      </c>
      <c r="F6956" s="29" t="n">
        <f aca="false">(E6956+Einstellungen!$B$20)*(1+Einstellungen!$B$10)</f>
        <v>33.67819</v>
      </c>
      <c r="G6956" s="21" t="str">
        <f aca="false">IF(F6956&lt;Einstellungen!$B$5,"ja","nein")</f>
        <v>nein</v>
      </c>
      <c r="H6956" s="21" t="s">
        <v>23</v>
      </c>
      <c r="I6956" s="29" t="n">
        <f aca="false">INDEX(Einstellungen!$B$27:$B$50,19)</f>
        <v>1.35</v>
      </c>
      <c r="J6956" s="29" t="n">
        <f aca="false">F6956*I6956</f>
        <v>45.4655565</v>
      </c>
    </row>
    <row r="6957" customFormat="false" ht="15" hidden="false" customHeight="false" outlineLevel="0" collapsed="false">
      <c r="A6957" s="28" t="n">
        <v>45870</v>
      </c>
      <c r="B6957" s="21" t="s">
        <v>131</v>
      </c>
      <c r="C6957" s="21" t="s">
        <v>137</v>
      </c>
      <c r="D6957" s="29" t="n">
        <v>109.51</v>
      </c>
      <c r="E6957" s="29" t="n">
        <f aca="false">D6957/10</f>
        <v>10.951</v>
      </c>
      <c r="F6957" s="29" t="n">
        <f aca="false">(E6957+Einstellungen!$B$20)*(1+Einstellungen!$B$10)</f>
        <v>35.23233</v>
      </c>
      <c r="G6957" s="21" t="str">
        <f aca="false">IF(F6957&lt;Einstellungen!$B$5,"ja","nein")</f>
        <v>nein</v>
      </c>
      <c r="H6957" s="21" t="s">
        <v>23</v>
      </c>
      <c r="I6957" s="29" t="n">
        <f aca="false">INDEX(Einstellungen!$B$27:$B$50,20)</f>
        <v>1.45</v>
      </c>
      <c r="J6957" s="29" t="n">
        <f aca="false">F6957*I6957</f>
        <v>51.0868785</v>
      </c>
    </row>
    <row r="6958" customFormat="false" ht="15" hidden="false" customHeight="false" outlineLevel="0" collapsed="false">
      <c r="A6958" s="28" t="n">
        <v>45870</v>
      </c>
      <c r="B6958" s="21" t="s">
        <v>132</v>
      </c>
      <c r="C6958" s="21" t="s">
        <v>137</v>
      </c>
      <c r="D6958" s="29" t="n">
        <v>119.23</v>
      </c>
      <c r="E6958" s="29" t="n">
        <f aca="false">D6958/10</f>
        <v>11.923</v>
      </c>
      <c r="F6958" s="29" t="n">
        <f aca="false">(E6958+Einstellungen!$B$20)*(1+Einstellungen!$B$10)</f>
        <v>36.38901</v>
      </c>
      <c r="G6958" s="21" t="str">
        <f aca="false">IF(F6958&lt;Einstellungen!$B$5,"ja","nein")</f>
        <v>nein</v>
      </c>
      <c r="H6958" s="21" t="s">
        <v>23</v>
      </c>
      <c r="I6958" s="29" t="n">
        <f aca="false">INDEX(Einstellungen!$B$27:$B$50,21)</f>
        <v>1.4</v>
      </c>
      <c r="J6958" s="29" t="n">
        <f aca="false">F6958*I6958</f>
        <v>50.944614</v>
      </c>
    </row>
    <row r="6959" customFormat="false" ht="15" hidden="false" customHeight="false" outlineLevel="0" collapsed="false">
      <c r="A6959" s="28" t="n">
        <v>45870</v>
      </c>
      <c r="B6959" s="21" t="s">
        <v>133</v>
      </c>
      <c r="C6959" s="21" t="s">
        <v>137</v>
      </c>
      <c r="D6959" s="29" t="n">
        <v>117.51</v>
      </c>
      <c r="E6959" s="29" t="n">
        <f aca="false">D6959/10</f>
        <v>11.751</v>
      </c>
      <c r="F6959" s="29" t="n">
        <f aca="false">(E6959+Einstellungen!$B$20)*(1+Einstellungen!$B$10)</f>
        <v>36.18433</v>
      </c>
      <c r="G6959" s="21" t="str">
        <f aca="false">IF(F6959&lt;Einstellungen!$B$5,"ja","nein")</f>
        <v>nein</v>
      </c>
      <c r="H6959" s="21" t="s">
        <v>23</v>
      </c>
      <c r="I6959" s="29" t="n">
        <f aca="false">INDEX(Einstellungen!$B$27:$B$50,22)</f>
        <v>1.25</v>
      </c>
      <c r="J6959" s="29" t="n">
        <f aca="false">F6959*I6959</f>
        <v>45.2304125</v>
      </c>
    </row>
    <row r="6960" customFormat="false" ht="15" hidden="false" customHeight="false" outlineLevel="0" collapsed="false">
      <c r="A6960" s="28" t="n">
        <v>45870</v>
      </c>
      <c r="B6960" s="21" t="s">
        <v>134</v>
      </c>
      <c r="C6960" s="21" t="s">
        <v>137</v>
      </c>
      <c r="D6960" s="29" t="n">
        <v>110.72</v>
      </c>
      <c r="E6960" s="29" t="n">
        <f aca="false">D6960/10</f>
        <v>11.072</v>
      </c>
      <c r="F6960" s="29" t="n">
        <f aca="false">(E6960+Einstellungen!$B$20)*(1+Einstellungen!$B$10)</f>
        <v>35.37632</v>
      </c>
      <c r="G6960" s="21" t="str">
        <f aca="false">IF(F6960&lt;Einstellungen!$B$5,"ja","nein")</f>
        <v>nein</v>
      </c>
      <c r="H6960" s="21" t="s">
        <v>23</v>
      </c>
      <c r="I6960" s="29" t="n">
        <f aca="false">INDEX(Einstellungen!$B$27:$B$50,23)</f>
        <v>1.05</v>
      </c>
      <c r="J6960" s="29" t="n">
        <f aca="false">F6960*I6960</f>
        <v>37.145136</v>
      </c>
    </row>
    <row r="6961" customFormat="false" ht="15" hidden="false" customHeight="false" outlineLevel="0" collapsed="false">
      <c r="A6961" s="28" t="n">
        <v>45870</v>
      </c>
      <c r="B6961" s="21" t="s">
        <v>135</v>
      </c>
      <c r="C6961" s="21" t="s">
        <v>137</v>
      </c>
      <c r="D6961" s="29" t="n">
        <v>102.73</v>
      </c>
      <c r="E6961" s="29" t="n">
        <f aca="false">D6961/10</f>
        <v>10.273</v>
      </c>
      <c r="F6961" s="29" t="n">
        <f aca="false">(E6961+Einstellungen!$B$20)*(1+Einstellungen!$B$10)</f>
        <v>34.42551</v>
      </c>
      <c r="G6961" s="21" t="str">
        <f aca="false">IF(F6961&lt;Einstellungen!$B$5,"ja","nein")</f>
        <v>nein</v>
      </c>
      <c r="H6961" s="21" t="s">
        <v>23</v>
      </c>
      <c r="I6961" s="29" t="n">
        <f aca="false">INDEX(Einstellungen!$B$27:$B$50,24)</f>
        <v>0.8</v>
      </c>
      <c r="J6961" s="29" t="n">
        <f aca="false">F6961*I6961</f>
        <v>27.540408</v>
      </c>
    </row>
    <row r="6962" customFormat="false" ht="15" hidden="false" customHeight="false" outlineLevel="0" collapsed="false">
      <c r="A6962" s="28" t="n">
        <v>45871</v>
      </c>
      <c r="B6962" s="21" t="s">
        <v>111</v>
      </c>
      <c r="C6962" s="21" t="s">
        <v>138</v>
      </c>
      <c r="D6962" s="29" t="n">
        <v>104.47</v>
      </c>
      <c r="E6962" s="29" t="n">
        <f aca="false">D6962/10</f>
        <v>10.447</v>
      </c>
      <c r="F6962" s="29" t="n">
        <f aca="false">(E6962+Einstellungen!$B$20)*(1+Einstellungen!$B$10)</f>
        <v>34.63257</v>
      </c>
      <c r="G6962" s="21" t="str">
        <f aca="false">IF(F6962&lt;Einstellungen!$B$5,"ja","nein")</f>
        <v>nein</v>
      </c>
      <c r="H6962" s="21" t="s">
        <v>23</v>
      </c>
      <c r="I6962" s="29" t="n">
        <f aca="false">INDEX(Einstellungen!$B$27:$B$50,1)</f>
        <v>0.6</v>
      </c>
      <c r="J6962" s="29" t="n">
        <f aca="false">F6962*I6962</f>
        <v>20.779542</v>
      </c>
    </row>
    <row r="6963" customFormat="false" ht="15" hidden="false" customHeight="false" outlineLevel="0" collapsed="false">
      <c r="A6963" s="28" t="n">
        <v>45871</v>
      </c>
      <c r="B6963" s="21" t="s">
        <v>113</v>
      </c>
      <c r="C6963" s="21" t="s">
        <v>138</v>
      </c>
      <c r="D6963" s="29" t="n">
        <v>100.32</v>
      </c>
      <c r="E6963" s="29" t="n">
        <f aca="false">D6963/10</f>
        <v>10.032</v>
      </c>
      <c r="F6963" s="29" t="n">
        <f aca="false">(E6963+Einstellungen!$B$20)*(1+Einstellungen!$B$10)</f>
        <v>34.13872</v>
      </c>
      <c r="G6963" s="21" t="str">
        <f aca="false">IF(F6963&lt;Einstellungen!$B$5,"ja","nein")</f>
        <v>nein</v>
      </c>
      <c r="H6963" s="21" t="s">
        <v>23</v>
      </c>
      <c r="I6963" s="29" t="n">
        <f aca="false">INDEX(Einstellungen!$B$27:$B$50,2)</f>
        <v>0.5</v>
      </c>
      <c r="J6963" s="29" t="n">
        <f aca="false">F6963*I6963</f>
        <v>17.06936</v>
      </c>
    </row>
    <row r="6964" customFormat="false" ht="15" hidden="false" customHeight="false" outlineLevel="0" collapsed="false">
      <c r="A6964" s="28" t="n">
        <v>45871</v>
      </c>
      <c r="B6964" s="21" t="s">
        <v>114</v>
      </c>
      <c r="C6964" s="21" t="s">
        <v>138</v>
      </c>
      <c r="D6964" s="29" t="n">
        <v>97.79</v>
      </c>
      <c r="E6964" s="29" t="n">
        <f aca="false">D6964/10</f>
        <v>9.779</v>
      </c>
      <c r="F6964" s="29" t="n">
        <f aca="false">(E6964+Einstellungen!$B$20)*(1+Einstellungen!$B$10)</f>
        <v>33.83765</v>
      </c>
      <c r="G6964" s="21" t="str">
        <f aca="false">IF(F6964&lt;Einstellungen!$B$5,"ja","nein")</f>
        <v>nein</v>
      </c>
      <c r="H6964" s="21" t="s">
        <v>23</v>
      </c>
      <c r="I6964" s="29" t="n">
        <f aca="false">INDEX(Einstellungen!$B$27:$B$50,3)</f>
        <v>0.45</v>
      </c>
      <c r="J6964" s="29" t="n">
        <f aca="false">F6964*I6964</f>
        <v>15.2269425</v>
      </c>
    </row>
    <row r="6965" customFormat="false" ht="15" hidden="false" customHeight="false" outlineLevel="0" collapsed="false">
      <c r="A6965" s="28" t="n">
        <v>45871</v>
      </c>
      <c r="B6965" s="21" t="s">
        <v>115</v>
      </c>
      <c r="C6965" s="21" t="s">
        <v>138</v>
      </c>
      <c r="D6965" s="29" t="n">
        <v>92.16</v>
      </c>
      <c r="E6965" s="29" t="n">
        <f aca="false">D6965/10</f>
        <v>9.216</v>
      </c>
      <c r="F6965" s="29" t="n">
        <f aca="false">(E6965+Einstellungen!$B$20)*(1+Einstellungen!$B$10)</f>
        <v>33.16768</v>
      </c>
      <c r="G6965" s="21" t="str">
        <f aca="false">IF(F6965&lt;Einstellungen!$B$5,"ja","nein")</f>
        <v>nein</v>
      </c>
      <c r="H6965" s="21" t="s">
        <v>23</v>
      </c>
      <c r="I6965" s="29" t="n">
        <f aca="false">INDEX(Einstellungen!$B$27:$B$50,4)</f>
        <v>0.45</v>
      </c>
      <c r="J6965" s="29" t="n">
        <f aca="false">F6965*I6965</f>
        <v>14.925456</v>
      </c>
    </row>
    <row r="6966" customFormat="false" ht="15" hidden="false" customHeight="false" outlineLevel="0" collapsed="false">
      <c r="A6966" s="28" t="n">
        <v>45871</v>
      </c>
      <c r="B6966" s="21" t="s">
        <v>116</v>
      </c>
      <c r="C6966" s="21" t="s">
        <v>138</v>
      </c>
      <c r="D6966" s="29" t="n">
        <v>91.29</v>
      </c>
      <c r="E6966" s="29" t="n">
        <f aca="false">D6966/10</f>
        <v>9.129</v>
      </c>
      <c r="F6966" s="29" t="n">
        <f aca="false">(E6966+Einstellungen!$B$20)*(1+Einstellungen!$B$10)</f>
        <v>33.06415</v>
      </c>
      <c r="G6966" s="21" t="str">
        <f aca="false">IF(F6966&lt;Einstellungen!$B$5,"ja","nein")</f>
        <v>nein</v>
      </c>
      <c r="H6966" s="21" t="s">
        <v>23</v>
      </c>
      <c r="I6966" s="29" t="n">
        <f aca="false">INDEX(Einstellungen!$B$27:$B$50,5)</f>
        <v>0.45</v>
      </c>
      <c r="J6966" s="29" t="n">
        <f aca="false">F6966*I6966</f>
        <v>14.8788675</v>
      </c>
    </row>
    <row r="6967" customFormat="false" ht="15" hidden="false" customHeight="false" outlineLevel="0" collapsed="false">
      <c r="A6967" s="28" t="n">
        <v>45871</v>
      </c>
      <c r="B6967" s="21" t="s">
        <v>117</v>
      </c>
      <c r="C6967" s="21" t="s">
        <v>138</v>
      </c>
      <c r="D6967" s="29" t="n">
        <v>90.77</v>
      </c>
      <c r="E6967" s="29" t="n">
        <f aca="false">D6967/10</f>
        <v>9.077</v>
      </c>
      <c r="F6967" s="29" t="n">
        <f aca="false">(E6967+Einstellungen!$B$20)*(1+Einstellungen!$B$10)</f>
        <v>33.00227</v>
      </c>
      <c r="G6967" s="21" t="str">
        <f aca="false">IF(F6967&lt;Einstellungen!$B$5,"ja","nein")</f>
        <v>nein</v>
      </c>
      <c r="H6967" s="21" t="s">
        <v>23</v>
      </c>
      <c r="I6967" s="29" t="n">
        <f aca="false">INDEX(Einstellungen!$B$27:$B$50,6)</f>
        <v>0.5</v>
      </c>
      <c r="J6967" s="29" t="n">
        <f aca="false">F6967*I6967</f>
        <v>16.501135</v>
      </c>
    </row>
    <row r="6968" customFormat="false" ht="15" hidden="false" customHeight="false" outlineLevel="0" collapsed="false">
      <c r="A6968" s="28" t="n">
        <v>45871</v>
      </c>
      <c r="B6968" s="21" t="s">
        <v>118</v>
      </c>
      <c r="C6968" s="21" t="s">
        <v>138</v>
      </c>
      <c r="D6968" s="29" t="n">
        <v>89.67</v>
      </c>
      <c r="E6968" s="29" t="n">
        <f aca="false">D6968/10</f>
        <v>8.967</v>
      </c>
      <c r="F6968" s="29" t="n">
        <f aca="false">(E6968+Einstellungen!$B$20)*(1+Einstellungen!$B$10)</f>
        <v>32.87137</v>
      </c>
      <c r="G6968" s="21" t="str">
        <f aca="false">IF(F6968&lt;Einstellungen!$B$5,"ja","nein")</f>
        <v>nein</v>
      </c>
      <c r="H6968" s="21" t="s">
        <v>23</v>
      </c>
      <c r="I6968" s="29" t="n">
        <f aca="false">INDEX(Einstellungen!$B$27:$B$50,7)</f>
        <v>0.7</v>
      </c>
      <c r="J6968" s="29" t="n">
        <f aca="false">F6968*I6968</f>
        <v>23.009959</v>
      </c>
    </row>
    <row r="6969" customFormat="false" ht="15" hidden="false" customHeight="false" outlineLevel="0" collapsed="false">
      <c r="A6969" s="28" t="n">
        <v>45871</v>
      </c>
      <c r="B6969" s="21" t="s">
        <v>119</v>
      </c>
      <c r="C6969" s="21" t="s">
        <v>138</v>
      </c>
      <c r="D6969" s="29" t="n">
        <v>84.7</v>
      </c>
      <c r="E6969" s="29" t="n">
        <f aca="false">D6969/10</f>
        <v>8.47</v>
      </c>
      <c r="F6969" s="29" t="n">
        <f aca="false">(E6969+Einstellungen!$B$20)*(1+Einstellungen!$B$10)</f>
        <v>32.27994</v>
      </c>
      <c r="G6969" s="21" t="str">
        <f aca="false">IF(F6969&lt;Einstellungen!$B$5,"ja","nein")</f>
        <v>nein</v>
      </c>
      <c r="H6969" s="21" t="s">
        <v>23</v>
      </c>
      <c r="I6969" s="29" t="n">
        <f aca="false">INDEX(Einstellungen!$B$27:$B$50,8)</f>
        <v>0.95</v>
      </c>
      <c r="J6969" s="29" t="n">
        <f aca="false">F6969*I6969</f>
        <v>30.665943</v>
      </c>
    </row>
    <row r="6970" customFormat="false" ht="15" hidden="false" customHeight="false" outlineLevel="0" collapsed="false">
      <c r="A6970" s="28" t="n">
        <v>45871</v>
      </c>
      <c r="B6970" s="21" t="s">
        <v>120</v>
      </c>
      <c r="C6970" s="21" t="s">
        <v>138</v>
      </c>
      <c r="D6970" s="29" t="n">
        <v>78.4</v>
      </c>
      <c r="E6970" s="29" t="n">
        <f aca="false">D6970/10</f>
        <v>7.84</v>
      </c>
      <c r="F6970" s="29" t="n">
        <f aca="false">(E6970+Einstellungen!$B$20)*(1+Einstellungen!$B$10)</f>
        <v>31.53024</v>
      </c>
      <c r="G6970" s="21" t="str">
        <f aca="false">IF(F6970&lt;Einstellungen!$B$5,"ja","nein")</f>
        <v>nein</v>
      </c>
      <c r="H6970" s="21" t="s">
        <v>23</v>
      </c>
      <c r="I6970" s="29" t="n">
        <f aca="false">INDEX(Einstellungen!$B$27:$B$50,9)</f>
        <v>1.05</v>
      </c>
      <c r="J6970" s="29" t="n">
        <f aca="false">F6970*I6970</f>
        <v>33.106752</v>
      </c>
    </row>
    <row r="6971" customFormat="false" ht="15" hidden="false" customHeight="false" outlineLevel="0" collapsed="false">
      <c r="A6971" s="28" t="n">
        <v>45871</v>
      </c>
      <c r="B6971" s="21" t="s">
        <v>121</v>
      </c>
      <c r="C6971" s="21" t="s">
        <v>138</v>
      </c>
      <c r="D6971" s="29" t="n">
        <v>65.68</v>
      </c>
      <c r="E6971" s="29" t="n">
        <f aca="false">D6971/10</f>
        <v>6.568</v>
      </c>
      <c r="F6971" s="29" t="n">
        <f aca="false">(E6971+Einstellungen!$B$20)*(1+Einstellungen!$B$10)</f>
        <v>30.01656</v>
      </c>
      <c r="G6971" s="21" t="str">
        <f aca="false">IF(F6971&lt;Einstellungen!$B$5,"ja","nein")</f>
        <v>nein</v>
      </c>
      <c r="H6971" s="21" t="s">
        <v>23</v>
      </c>
      <c r="I6971" s="29" t="n">
        <f aca="false">INDEX(Einstellungen!$B$27:$B$50,10)</f>
        <v>1.05</v>
      </c>
      <c r="J6971" s="29" t="n">
        <f aca="false">F6971*I6971</f>
        <v>31.517388</v>
      </c>
    </row>
    <row r="6972" customFormat="false" ht="15" hidden="false" customHeight="false" outlineLevel="0" collapsed="false">
      <c r="A6972" s="28" t="n">
        <v>45871</v>
      </c>
      <c r="B6972" s="21" t="s">
        <v>122</v>
      </c>
      <c r="C6972" s="21" t="s">
        <v>138</v>
      </c>
      <c r="D6972" s="29" t="n">
        <v>31.09</v>
      </c>
      <c r="E6972" s="29" t="n">
        <f aca="false">D6972/10</f>
        <v>3.109</v>
      </c>
      <c r="F6972" s="29" t="n">
        <f aca="false">(E6972+Einstellungen!$B$20)*(1+Einstellungen!$B$10)</f>
        <v>25.90035</v>
      </c>
      <c r="G6972" s="21" t="str">
        <f aca="false">IF(F6972&lt;Einstellungen!$B$5,"ja","nein")</f>
        <v>ja</v>
      </c>
      <c r="H6972" s="21" t="s">
        <v>23</v>
      </c>
      <c r="I6972" s="29" t="n">
        <f aca="false">INDEX(Einstellungen!$B$27:$B$50,11)</f>
        <v>1.05</v>
      </c>
      <c r="J6972" s="29" t="n">
        <f aca="false">F6972*I6972</f>
        <v>27.1953675</v>
      </c>
    </row>
    <row r="6973" customFormat="false" ht="15" hidden="false" customHeight="false" outlineLevel="0" collapsed="false">
      <c r="A6973" s="28" t="n">
        <v>45871</v>
      </c>
      <c r="B6973" s="21" t="s">
        <v>123</v>
      </c>
      <c r="C6973" s="21" t="s">
        <v>138</v>
      </c>
      <c r="D6973" s="29" t="n">
        <v>5.68</v>
      </c>
      <c r="E6973" s="29" t="n">
        <f aca="false">D6973/10</f>
        <v>0.568</v>
      </c>
      <c r="F6973" s="29" t="n">
        <f aca="false">(E6973+Einstellungen!$B$20)*(1+Einstellungen!$B$10)</f>
        <v>22.87656</v>
      </c>
      <c r="G6973" s="21" t="str">
        <f aca="false">IF(F6973&lt;Einstellungen!$B$5,"ja","nein")</f>
        <v>ja</v>
      </c>
      <c r="H6973" s="21" t="s">
        <v>23</v>
      </c>
      <c r="I6973" s="29" t="n">
        <f aca="false">INDEX(Einstellungen!$B$27:$B$50,12)</f>
        <v>1.1</v>
      </c>
      <c r="J6973" s="29" t="n">
        <f aca="false">F6973*I6973</f>
        <v>25.164216</v>
      </c>
    </row>
    <row r="6974" customFormat="false" ht="15" hidden="false" customHeight="false" outlineLevel="0" collapsed="false">
      <c r="A6974" s="28" t="n">
        <v>45871</v>
      </c>
      <c r="B6974" s="21" t="s">
        <v>124</v>
      </c>
      <c r="C6974" s="21" t="s">
        <v>138</v>
      </c>
      <c r="D6974" s="29" t="n">
        <v>2.95</v>
      </c>
      <c r="E6974" s="29" t="n">
        <f aca="false">D6974/10</f>
        <v>0.295</v>
      </c>
      <c r="F6974" s="29" t="n">
        <f aca="false">(E6974+Einstellungen!$B$20)*(1+Einstellungen!$B$10)</f>
        <v>22.55169</v>
      </c>
      <c r="G6974" s="21" t="str">
        <f aca="false">IF(F6974&lt;Einstellungen!$B$5,"ja","nein")</f>
        <v>ja</v>
      </c>
      <c r="H6974" s="21" t="s">
        <v>23</v>
      </c>
      <c r="I6974" s="29" t="n">
        <f aca="false">INDEX(Einstellungen!$B$27:$B$50,13)</f>
        <v>1.2</v>
      </c>
      <c r="J6974" s="29" t="n">
        <f aca="false">F6974*I6974</f>
        <v>27.062028</v>
      </c>
    </row>
    <row r="6975" customFormat="false" ht="15" hidden="false" customHeight="false" outlineLevel="0" collapsed="false">
      <c r="A6975" s="28" t="n">
        <v>45871</v>
      </c>
      <c r="B6975" s="21" t="s">
        <v>125</v>
      </c>
      <c r="C6975" s="21" t="s">
        <v>138</v>
      </c>
      <c r="D6975" s="29" t="n">
        <v>0</v>
      </c>
      <c r="E6975" s="29" t="n">
        <f aca="false">D6975/10</f>
        <v>0</v>
      </c>
      <c r="F6975" s="29" t="n">
        <f aca="false">(E6975+Einstellungen!$B$20)*(1+Einstellungen!$B$10)</f>
        <v>22.20064</v>
      </c>
      <c r="G6975" s="21" t="str">
        <f aca="false">IF(F6975&lt;Einstellungen!$B$5,"ja","nein")</f>
        <v>ja</v>
      </c>
      <c r="H6975" s="21" t="s">
        <v>23</v>
      </c>
      <c r="I6975" s="29" t="n">
        <f aca="false">INDEX(Einstellungen!$B$27:$B$50,14)</f>
        <v>1.15</v>
      </c>
      <c r="J6975" s="29" t="n">
        <f aca="false">F6975*I6975</f>
        <v>25.530736</v>
      </c>
    </row>
    <row r="6976" customFormat="false" ht="15" hidden="false" customHeight="false" outlineLevel="0" collapsed="false">
      <c r="A6976" s="28" t="n">
        <v>45871</v>
      </c>
      <c r="B6976" s="21" t="s">
        <v>126</v>
      </c>
      <c r="C6976" s="21" t="s">
        <v>138</v>
      </c>
      <c r="D6976" s="29" t="n">
        <v>0</v>
      </c>
      <c r="E6976" s="29" t="n">
        <f aca="false">D6976/10</f>
        <v>0</v>
      </c>
      <c r="F6976" s="29" t="n">
        <f aca="false">(E6976+Einstellungen!$B$20)*(1+Einstellungen!$B$10)</f>
        <v>22.20064</v>
      </c>
      <c r="G6976" s="21" t="str">
        <f aca="false">IF(F6976&lt;Einstellungen!$B$5,"ja","nein")</f>
        <v>ja</v>
      </c>
      <c r="H6976" s="21" t="s">
        <v>23</v>
      </c>
      <c r="I6976" s="29" t="n">
        <f aca="false">INDEX(Einstellungen!$B$27:$B$50,15)</f>
        <v>1</v>
      </c>
      <c r="J6976" s="29" t="n">
        <f aca="false">F6976*I6976</f>
        <v>22.20064</v>
      </c>
    </row>
    <row r="6977" customFormat="false" ht="15" hidden="false" customHeight="false" outlineLevel="0" collapsed="false">
      <c r="A6977" s="28" t="n">
        <v>45871</v>
      </c>
      <c r="B6977" s="21" t="s">
        <v>127</v>
      </c>
      <c r="C6977" s="21" t="s">
        <v>138</v>
      </c>
      <c r="D6977" s="29" t="n">
        <v>0</v>
      </c>
      <c r="E6977" s="29" t="n">
        <f aca="false">D6977/10</f>
        <v>0</v>
      </c>
      <c r="F6977" s="29" t="n">
        <f aca="false">(E6977+Einstellungen!$B$20)*(1+Einstellungen!$B$10)</f>
        <v>22.20064</v>
      </c>
      <c r="G6977" s="21" t="str">
        <f aca="false">IF(F6977&lt;Einstellungen!$B$5,"ja","nein")</f>
        <v>ja</v>
      </c>
      <c r="H6977" s="21" t="s">
        <v>23</v>
      </c>
      <c r="I6977" s="29" t="n">
        <f aca="false">INDEX(Einstellungen!$B$27:$B$50,16)</f>
        <v>0.95</v>
      </c>
      <c r="J6977" s="29" t="n">
        <f aca="false">F6977*I6977</f>
        <v>21.090608</v>
      </c>
    </row>
    <row r="6978" customFormat="false" ht="15" hidden="false" customHeight="false" outlineLevel="0" collapsed="false">
      <c r="A6978" s="28" t="n">
        <v>45871</v>
      </c>
      <c r="B6978" s="21" t="s">
        <v>128</v>
      </c>
      <c r="C6978" s="21" t="s">
        <v>138</v>
      </c>
      <c r="D6978" s="29" t="n">
        <v>5.3</v>
      </c>
      <c r="E6978" s="29" t="n">
        <f aca="false">D6978/10</f>
        <v>0.53</v>
      </c>
      <c r="F6978" s="29" t="n">
        <f aca="false">(E6978+Einstellungen!$B$20)*(1+Einstellungen!$B$10)</f>
        <v>22.83134</v>
      </c>
      <c r="G6978" s="21" t="str">
        <f aca="false">IF(F6978&lt;Einstellungen!$B$5,"ja","nein")</f>
        <v>ja</v>
      </c>
      <c r="H6978" s="21" t="s">
        <v>23</v>
      </c>
      <c r="I6978" s="29" t="n">
        <f aca="false">INDEX(Einstellungen!$B$27:$B$50,17)</f>
        <v>0.95</v>
      </c>
      <c r="J6978" s="29" t="n">
        <f aca="false">F6978*I6978</f>
        <v>21.689773</v>
      </c>
    </row>
    <row r="6979" customFormat="false" ht="15" hidden="false" customHeight="false" outlineLevel="0" collapsed="false">
      <c r="A6979" s="28" t="n">
        <v>45871</v>
      </c>
      <c r="B6979" s="21" t="s">
        <v>129</v>
      </c>
      <c r="C6979" s="21" t="s">
        <v>138</v>
      </c>
      <c r="D6979" s="29" t="n">
        <v>60.69</v>
      </c>
      <c r="E6979" s="29" t="n">
        <f aca="false">D6979/10</f>
        <v>6.069</v>
      </c>
      <c r="F6979" s="29" t="n">
        <f aca="false">(E6979+Einstellungen!$B$20)*(1+Einstellungen!$B$10)</f>
        <v>29.42275</v>
      </c>
      <c r="G6979" s="21" t="str">
        <f aca="false">IF(F6979&lt;Einstellungen!$B$5,"ja","nein")</f>
        <v>nein</v>
      </c>
      <c r="H6979" s="21" t="s">
        <v>23</v>
      </c>
      <c r="I6979" s="29" t="n">
        <f aca="false">INDEX(Einstellungen!$B$27:$B$50,18)</f>
        <v>1.1</v>
      </c>
      <c r="J6979" s="29" t="n">
        <f aca="false">F6979*I6979</f>
        <v>32.365025</v>
      </c>
    </row>
    <row r="6980" customFormat="false" ht="15" hidden="false" customHeight="false" outlineLevel="0" collapsed="false">
      <c r="A6980" s="28" t="n">
        <v>45871</v>
      </c>
      <c r="B6980" s="21" t="s">
        <v>130</v>
      </c>
      <c r="C6980" s="21" t="s">
        <v>138</v>
      </c>
      <c r="D6980" s="29" t="n">
        <v>91.32</v>
      </c>
      <c r="E6980" s="29" t="n">
        <f aca="false">D6980/10</f>
        <v>9.132</v>
      </c>
      <c r="F6980" s="29" t="n">
        <f aca="false">(E6980+Einstellungen!$B$20)*(1+Einstellungen!$B$10)</f>
        <v>33.06772</v>
      </c>
      <c r="G6980" s="21" t="str">
        <f aca="false">IF(F6980&lt;Einstellungen!$B$5,"ja","nein")</f>
        <v>nein</v>
      </c>
      <c r="H6980" s="21" t="s">
        <v>23</v>
      </c>
      <c r="I6980" s="29" t="n">
        <f aca="false">INDEX(Einstellungen!$B$27:$B$50,19)</f>
        <v>1.35</v>
      </c>
      <c r="J6980" s="29" t="n">
        <f aca="false">F6980*I6980</f>
        <v>44.641422</v>
      </c>
    </row>
    <row r="6981" customFormat="false" ht="15" hidden="false" customHeight="false" outlineLevel="0" collapsed="false">
      <c r="A6981" s="28" t="n">
        <v>45871</v>
      </c>
      <c r="B6981" s="21" t="s">
        <v>131</v>
      </c>
      <c r="C6981" s="21" t="s">
        <v>138</v>
      </c>
      <c r="D6981" s="29" t="n">
        <v>102</v>
      </c>
      <c r="E6981" s="29" t="n">
        <f aca="false">D6981/10</f>
        <v>10.2</v>
      </c>
      <c r="F6981" s="29" t="n">
        <f aca="false">(E6981+Einstellungen!$B$20)*(1+Einstellungen!$B$10)</f>
        <v>34.33864</v>
      </c>
      <c r="G6981" s="21" t="str">
        <f aca="false">IF(F6981&lt;Einstellungen!$B$5,"ja","nein")</f>
        <v>nein</v>
      </c>
      <c r="H6981" s="21" t="s">
        <v>23</v>
      </c>
      <c r="I6981" s="29" t="n">
        <f aca="false">INDEX(Einstellungen!$B$27:$B$50,20)</f>
        <v>1.45</v>
      </c>
      <c r="J6981" s="29" t="n">
        <f aca="false">F6981*I6981</f>
        <v>49.791028</v>
      </c>
    </row>
    <row r="6982" customFormat="false" ht="15" hidden="false" customHeight="false" outlineLevel="0" collapsed="false">
      <c r="A6982" s="28" t="n">
        <v>45871</v>
      </c>
      <c r="B6982" s="21" t="s">
        <v>132</v>
      </c>
      <c r="C6982" s="21" t="s">
        <v>138</v>
      </c>
      <c r="D6982" s="29" t="n">
        <v>109.49</v>
      </c>
      <c r="E6982" s="29" t="n">
        <f aca="false">D6982/10</f>
        <v>10.949</v>
      </c>
      <c r="F6982" s="29" t="n">
        <f aca="false">(E6982+Einstellungen!$B$20)*(1+Einstellungen!$B$10)</f>
        <v>35.22995</v>
      </c>
      <c r="G6982" s="21" t="str">
        <f aca="false">IF(F6982&lt;Einstellungen!$B$5,"ja","nein")</f>
        <v>nein</v>
      </c>
      <c r="H6982" s="21" t="s">
        <v>23</v>
      </c>
      <c r="I6982" s="29" t="n">
        <f aca="false">INDEX(Einstellungen!$B$27:$B$50,21)</f>
        <v>1.4</v>
      </c>
      <c r="J6982" s="29" t="n">
        <f aca="false">F6982*I6982</f>
        <v>49.32193</v>
      </c>
    </row>
    <row r="6983" customFormat="false" ht="15" hidden="false" customHeight="false" outlineLevel="0" collapsed="false">
      <c r="A6983" s="28" t="n">
        <v>45871</v>
      </c>
      <c r="B6983" s="21" t="s">
        <v>133</v>
      </c>
      <c r="C6983" s="21" t="s">
        <v>138</v>
      </c>
      <c r="D6983" s="29" t="n">
        <v>108.42</v>
      </c>
      <c r="E6983" s="29" t="n">
        <f aca="false">D6983/10</f>
        <v>10.842</v>
      </c>
      <c r="F6983" s="29" t="n">
        <f aca="false">(E6983+Einstellungen!$B$20)*(1+Einstellungen!$B$10)</f>
        <v>35.10262</v>
      </c>
      <c r="G6983" s="21" t="str">
        <f aca="false">IF(F6983&lt;Einstellungen!$B$5,"ja","nein")</f>
        <v>nein</v>
      </c>
      <c r="H6983" s="21" t="s">
        <v>23</v>
      </c>
      <c r="I6983" s="29" t="n">
        <f aca="false">INDEX(Einstellungen!$B$27:$B$50,22)</f>
        <v>1.25</v>
      </c>
      <c r="J6983" s="29" t="n">
        <f aca="false">F6983*I6983</f>
        <v>43.878275</v>
      </c>
    </row>
    <row r="6984" customFormat="false" ht="15" hidden="false" customHeight="false" outlineLevel="0" collapsed="false">
      <c r="A6984" s="28" t="n">
        <v>45871</v>
      </c>
      <c r="B6984" s="21" t="s">
        <v>134</v>
      </c>
      <c r="C6984" s="21" t="s">
        <v>138</v>
      </c>
      <c r="D6984" s="29" t="n">
        <v>104.34</v>
      </c>
      <c r="E6984" s="29" t="n">
        <f aca="false">D6984/10</f>
        <v>10.434</v>
      </c>
      <c r="F6984" s="29" t="n">
        <f aca="false">(E6984+Einstellungen!$B$20)*(1+Einstellungen!$B$10)</f>
        <v>34.6171</v>
      </c>
      <c r="G6984" s="21" t="str">
        <f aca="false">IF(F6984&lt;Einstellungen!$B$5,"ja","nein")</f>
        <v>nein</v>
      </c>
      <c r="H6984" s="21" t="s">
        <v>23</v>
      </c>
      <c r="I6984" s="29" t="n">
        <f aca="false">INDEX(Einstellungen!$B$27:$B$50,23)</f>
        <v>1.05</v>
      </c>
      <c r="J6984" s="29" t="n">
        <f aca="false">F6984*I6984</f>
        <v>36.347955</v>
      </c>
    </row>
    <row r="6985" customFormat="false" ht="15" hidden="false" customHeight="false" outlineLevel="0" collapsed="false">
      <c r="A6985" s="28" t="n">
        <v>45871</v>
      </c>
      <c r="B6985" s="21" t="s">
        <v>135</v>
      </c>
      <c r="C6985" s="21" t="s">
        <v>138</v>
      </c>
      <c r="D6985" s="29" t="n">
        <v>95</v>
      </c>
      <c r="E6985" s="29" t="n">
        <f aca="false">D6985/10</f>
        <v>9.5</v>
      </c>
      <c r="F6985" s="29" t="n">
        <f aca="false">(E6985+Einstellungen!$B$20)*(1+Einstellungen!$B$10)</f>
        <v>33.50564</v>
      </c>
      <c r="G6985" s="21" t="str">
        <f aca="false">IF(F6985&lt;Einstellungen!$B$5,"ja","nein")</f>
        <v>nein</v>
      </c>
      <c r="H6985" s="21" t="s">
        <v>23</v>
      </c>
      <c r="I6985" s="29" t="n">
        <f aca="false">INDEX(Einstellungen!$B$27:$B$50,24)</f>
        <v>0.8</v>
      </c>
      <c r="J6985" s="29" t="n">
        <f aca="false">F6985*I6985</f>
        <v>26.804512</v>
      </c>
    </row>
    <row r="6986" customFormat="false" ht="15" hidden="false" customHeight="false" outlineLevel="0" collapsed="false">
      <c r="A6986" s="28" t="n">
        <v>45872</v>
      </c>
      <c r="B6986" s="21" t="s">
        <v>111</v>
      </c>
      <c r="C6986" s="21" t="s">
        <v>139</v>
      </c>
      <c r="D6986" s="29" t="n">
        <v>85.09</v>
      </c>
      <c r="E6986" s="29" t="n">
        <f aca="false">D6986/10</f>
        <v>8.509</v>
      </c>
      <c r="F6986" s="29" t="n">
        <f aca="false">(E6986+Einstellungen!$B$20)*(1+Einstellungen!$B$10)</f>
        <v>32.32635</v>
      </c>
      <c r="G6986" s="21" t="str">
        <f aca="false">IF(F6986&lt;Einstellungen!$B$5,"ja","nein")</f>
        <v>nein</v>
      </c>
      <c r="H6986" s="21" t="s">
        <v>23</v>
      </c>
      <c r="I6986" s="29" t="n">
        <f aca="false">INDEX(Einstellungen!$B$27:$B$50,1)</f>
        <v>0.6</v>
      </c>
      <c r="J6986" s="29" t="n">
        <f aca="false">F6986*I6986</f>
        <v>19.39581</v>
      </c>
    </row>
    <row r="6987" customFormat="false" ht="15" hidden="false" customHeight="false" outlineLevel="0" collapsed="false">
      <c r="A6987" s="28" t="n">
        <v>45872</v>
      </c>
      <c r="B6987" s="21" t="s">
        <v>113</v>
      </c>
      <c r="C6987" s="21" t="s">
        <v>139</v>
      </c>
      <c r="D6987" s="29" t="n">
        <v>77.52</v>
      </c>
      <c r="E6987" s="29" t="n">
        <f aca="false">D6987/10</f>
        <v>7.752</v>
      </c>
      <c r="F6987" s="29" t="n">
        <f aca="false">(E6987+Einstellungen!$B$20)*(1+Einstellungen!$B$10)</f>
        <v>31.42552</v>
      </c>
      <c r="G6987" s="21" t="str">
        <f aca="false">IF(F6987&lt;Einstellungen!$B$5,"ja","nein")</f>
        <v>nein</v>
      </c>
      <c r="H6987" s="21" t="s">
        <v>23</v>
      </c>
      <c r="I6987" s="29" t="n">
        <f aca="false">INDEX(Einstellungen!$B$27:$B$50,2)</f>
        <v>0.5</v>
      </c>
      <c r="J6987" s="29" t="n">
        <f aca="false">F6987*I6987</f>
        <v>15.71276</v>
      </c>
    </row>
    <row r="6988" customFormat="false" ht="15" hidden="false" customHeight="false" outlineLevel="0" collapsed="false">
      <c r="A6988" s="28" t="n">
        <v>45872</v>
      </c>
      <c r="B6988" s="21" t="s">
        <v>114</v>
      </c>
      <c r="C6988" s="21" t="s">
        <v>139</v>
      </c>
      <c r="D6988" s="29" t="n">
        <v>71.95</v>
      </c>
      <c r="E6988" s="29" t="n">
        <f aca="false">D6988/10</f>
        <v>7.195</v>
      </c>
      <c r="F6988" s="29" t="n">
        <f aca="false">(E6988+Einstellungen!$B$20)*(1+Einstellungen!$B$10)</f>
        <v>30.76269</v>
      </c>
      <c r="G6988" s="21" t="str">
        <f aca="false">IF(F6988&lt;Einstellungen!$B$5,"ja","nein")</f>
        <v>nein</v>
      </c>
      <c r="H6988" s="21" t="s">
        <v>23</v>
      </c>
      <c r="I6988" s="29" t="n">
        <f aca="false">INDEX(Einstellungen!$B$27:$B$50,3)</f>
        <v>0.45</v>
      </c>
      <c r="J6988" s="29" t="n">
        <f aca="false">F6988*I6988</f>
        <v>13.8432105</v>
      </c>
    </row>
    <row r="6989" customFormat="false" ht="15" hidden="false" customHeight="false" outlineLevel="0" collapsed="false">
      <c r="A6989" s="28" t="n">
        <v>45872</v>
      </c>
      <c r="B6989" s="21" t="s">
        <v>115</v>
      </c>
      <c r="C6989" s="21" t="s">
        <v>139</v>
      </c>
      <c r="D6989" s="29" t="n">
        <v>68.14</v>
      </c>
      <c r="E6989" s="29" t="n">
        <f aca="false">D6989/10</f>
        <v>6.814</v>
      </c>
      <c r="F6989" s="29" t="n">
        <f aca="false">(E6989+Einstellungen!$B$20)*(1+Einstellungen!$B$10)</f>
        <v>30.3093</v>
      </c>
      <c r="G6989" s="21" t="str">
        <f aca="false">IF(F6989&lt;Einstellungen!$B$5,"ja","nein")</f>
        <v>nein</v>
      </c>
      <c r="H6989" s="21" t="s">
        <v>23</v>
      </c>
      <c r="I6989" s="29" t="n">
        <f aca="false">INDEX(Einstellungen!$B$27:$B$50,4)</f>
        <v>0.45</v>
      </c>
      <c r="J6989" s="29" t="n">
        <f aca="false">F6989*I6989</f>
        <v>13.639185</v>
      </c>
    </row>
    <row r="6990" customFormat="false" ht="15" hidden="false" customHeight="false" outlineLevel="0" collapsed="false">
      <c r="A6990" s="28" t="n">
        <v>45872</v>
      </c>
      <c r="B6990" s="21" t="s">
        <v>116</v>
      </c>
      <c r="C6990" s="21" t="s">
        <v>139</v>
      </c>
      <c r="D6990" s="29" t="n">
        <v>65.77</v>
      </c>
      <c r="E6990" s="29" t="n">
        <f aca="false">D6990/10</f>
        <v>6.577</v>
      </c>
      <c r="F6990" s="29" t="n">
        <f aca="false">(E6990+Einstellungen!$B$20)*(1+Einstellungen!$B$10)</f>
        <v>30.02727</v>
      </c>
      <c r="G6990" s="21" t="str">
        <f aca="false">IF(F6990&lt;Einstellungen!$B$5,"ja","nein")</f>
        <v>nein</v>
      </c>
      <c r="H6990" s="21" t="s">
        <v>23</v>
      </c>
      <c r="I6990" s="29" t="n">
        <f aca="false">INDEX(Einstellungen!$B$27:$B$50,5)</f>
        <v>0.45</v>
      </c>
      <c r="J6990" s="29" t="n">
        <f aca="false">F6990*I6990</f>
        <v>13.5122715</v>
      </c>
    </row>
    <row r="6991" customFormat="false" ht="15" hidden="false" customHeight="false" outlineLevel="0" collapsed="false">
      <c r="A6991" s="28" t="n">
        <v>45872</v>
      </c>
      <c r="B6991" s="21" t="s">
        <v>117</v>
      </c>
      <c r="C6991" s="21" t="s">
        <v>139</v>
      </c>
      <c r="D6991" s="29" t="n">
        <v>59.98</v>
      </c>
      <c r="E6991" s="29" t="n">
        <f aca="false">D6991/10</f>
        <v>5.998</v>
      </c>
      <c r="F6991" s="29" t="n">
        <f aca="false">(E6991+Einstellungen!$B$20)*(1+Einstellungen!$B$10)</f>
        <v>29.33826</v>
      </c>
      <c r="G6991" s="21" t="str">
        <f aca="false">IF(F6991&lt;Einstellungen!$B$5,"ja","nein")</f>
        <v>nein</v>
      </c>
      <c r="H6991" s="21" t="s">
        <v>23</v>
      </c>
      <c r="I6991" s="29" t="n">
        <f aca="false">INDEX(Einstellungen!$B$27:$B$50,6)</f>
        <v>0.5</v>
      </c>
      <c r="J6991" s="29" t="n">
        <f aca="false">F6991*I6991</f>
        <v>14.66913</v>
      </c>
    </row>
    <row r="6992" customFormat="false" ht="15" hidden="false" customHeight="false" outlineLevel="0" collapsed="false">
      <c r="A6992" s="28" t="n">
        <v>45872</v>
      </c>
      <c r="B6992" s="21" t="s">
        <v>118</v>
      </c>
      <c r="C6992" s="21" t="s">
        <v>139</v>
      </c>
      <c r="D6992" s="29" t="n">
        <v>46.8</v>
      </c>
      <c r="E6992" s="29" t="n">
        <f aca="false">D6992/10</f>
        <v>4.68</v>
      </c>
      <c r="F6992" s="29" t="n">
        <f aca="false">(E6992+Einstellungen!$B$20)*(1+Einstellungen!$B$10)</f>
        <v>27.76984</v>
      </c>
      <c r="G6992" s="21" t="str">
        <f aca="false">IF(F6992&lt;Einstellungen!$B$5,"ja","nein")</f>
        <v>ja</v>
      </c>
      <c r="H6992" s="21" t="s">
        <v>23</v>
      </c>
      <c r="I6992" s="29" t="n">
        <f aca="false">INDEX(Einstellungen!$B$27:$B$50,7)</f>
        <v>0.7</v>
      </c>
      <c r="J6992" s="29" t="n">
        <f aca="false">F6992*I6992</f>
        <v>19.438888</v>
      </c>
    </row>
    <row r="6993" customFormat="false" ht="15" hidden="false" customHeight="false" outlineLevel="0" collapsed="false">
      <c r="A6993" s="28" t="n">
        <v>45872</v>
      </c>
      <c r="B6993" s="21" t="s">
        <v>119</v>
      </c>
      <c r="C6993" s="21" t="s">
        <v>139</v>
      </c>
      <c r="D6993" s="29" t="n">
        <v>26</v>
      </c>
      <c r="E6993" s="29" t="n">
        <f aca="false">D6993/10</f>
        <v>2.6</v>
      </c>
      <c r="F6993" s="29" t="n">
        <f aca="false">(E6993+Einstellungen!$B$20)*(1+Einstellungen!$B$10)</f>
        <v>25.29464</v>
      </c>
      <c r="G6993" s="21" t="str">
        <f aca="false">IF(F6993&lt;Einstellungen!$B$5,"ja","nein")</f>
        <v>ja</v>
      </c>
      <c r="H6993" s="21" t="s">
        <v>23</v>
      </c>
      <c r="I6993" s="29" t="n">
        <f aca="false">INDEX(Einstellungen!$B$27:$B$50,8)</f>
        <v>0.95</v>
      </c>
      <c r="J6993" s="29" t="n">
        <f aca="false">F6993*I6993</f>
        <v>24.029908</v>
      </c>
    </row>
    <row r="6994" customFormat="false" ht="15" hidden="false" customHeight="false" outlineLevel="0" collapsed="false">
      <c r="A6994" s="28" t="n">
        <v>45872</v>
      </c>
      <c r="B6994" s="21" t="s">
        <v>120</v>
      </c>
      <c r="C6994" s="21" t="s">
        <v>139</v>
      </c>
      <c r="D6994" s="29" t="n">
        <v>6.16</v>
      </c>
      <c r="E6994" s="29" t="n">
        <f aca="false">D6994/10</f>
        <v>0.616</v>
      </c>
      <c r="F6994" s="29" t="n">
        <f aca="false">(E6994+Einstellungen!$B$20)*(1+Einstellungen!$B$10)</f>
        <v>22.93368</v>
      </c>
      <c r="G6994" s="21" t="str">
        <f aca="false">IF(F6994&lt;Einstellungen!$B$5,"ja","nein")</f>
        <v>ja</v>
      </c>
      <c r="H6994" s="21" t="s">
        <v>23</v>
      </c>
      <c r="I6994" s="29" t="n">
        <f aca="false">INDEX(Einstellungen!$B$27:$B$50,9)</f>
        <v>1.05</v>
      </c>
      <c r="J6994" s="29" t="n">
        <f aca="false">F6994*I6994</f>
        <v>24.080364</v>
      </c>
    </row>
    <row r="6995" customFormat="false" ht="15" hidden="false" customHeight="false" outlineLevel="0" collapsed="false">
      <c r="A6995" s="28" t="n">
        <v>45872</v>
      </c>
      <c r="B6995" s="21" t="s">
        <v>121</v>
      </c>
      <c r="C6995" s="21" t="s">
        <v>139</v>
      </c>
      <c r="D6995" s="29" t="n">
        <v>0</v>
      </c>
      <c r="E6995" s="29" t="n">
        <f aca="false">D6995/10</f>
        <v>0</v>
      </c>
      <c r="F6995" s="29" t="n">
        <f aca="false">(E6995+Einstellungen!$B$20)*(1+Einstellungen!$B$10)</f>
        <v>22.20064</v>
      </c>
      <c r="G6995" s="21" t="str">
        <f aca="false">IF(F6995&lt;Einstellungen!$B$5,"ja","nein")</f>
        <v>ja</v>
      </c>
      <c r="H6995" s="21" t="s">
        <v>23</v>
      </c>
      <c r="I6995" s="29" t="n">
        <f aca="false">INDEX(Einstellungen!$B$27:$B$50,10)</f>
        <v>1.05</v>
      </c>
      <c r="J6995" s="29" t="n">
        <f aca="false">F6995*I6995</f>
        <v>23.310672</v>
      </c>
    </row>
    <row r="6996" customFormat="false" ht="15" hidden="false" customHeight="false" outlineLevel="0" collapsed="false">
      <c r="A6996" s="28" t="n">
        <v>45872</v>
      </c>
      <c r="B6996" s="21" t="s">
        <v>122</v>
      </c>
      <c r="C6996" s="21" t="s">
        <v>139</v>
      </c>
      <c r="D6996" s="29" t="n">
        <v>-1.01</v>
      </c>
      <c r="E6996" s="29" t="n">
        <f aca="false">D6996/10</f>
        <v>-0.101</v>
      </c>
      <c r="F6996" s="29" t="n">
        <f aca="false">(E6996+Einstellungen!$B$20)*(1+Einstellungen!$B$10)</f>
        <v>22.08045</v>
      </c>
      <c r="G6996" s="21" t="str">
        <f aca="false">IF(F6996&lt;Einstellungen!$B$5,"ja","nein")</f>
        <v>ja</v>
      </c>
      <c r="H6996" s="21" t="s">
        <v>23</v>
      </c>
      <c r="I6996" s="29" t="n">
        <f aca="false">INDEX(Einstellungen!$B$27:$B$50,11)</f>
        <v>1.05</v>
      </c>
      <c r="J6996" s="29" t="n">
        <f aca="false">F6996*I6996</f>
        <v>23.1844725</v>
      </c>
    </row>
    <row r="6997" customFormat="false" ht="15" hidden="false" customHeight="false" outlineLevel="0" collapsed="false">
      <c r="A6997" s="28" t="n">
        <v>45872</v>
      </c>
      <c r="B6997" s="21" t="s">
        <v>123</v>
      </c>
      <c r="C6997" s="21" t="s">
        <v>139</v>
      </c>
      <c r="D6997" s="29" t="n">
        <v>-2.1</v>
      </c>
      <c r="E6997" s="29" t="n">
        <f aca="false">D6997/10</f>
        <v>-0.21</v>
      </c>
      <c r="F6997" s="29" t="n">
        <f aca="false">(E6997+Einstellungen!$B$20)*(1+Einstellungen!$B$10)</f>
        <v>21.95074</v>
      </c>
      <c r="G6997" s="21" t="str">
        <f aca="false">IF(F6997&lt;Einstellungen!$B$5,"ja","nein")</f>
        <v>ja</v>
      </c>
      <c r="H6997" s="21" t="s">
        <v>23</v>
      </c>
      <c r="I6997" s="29" t="n">
        <f aca="false">INDEX(Einstellungen!$B$27:$B$50,12)</f>
        <v>1.1</v>
      </c>
      <c r="J6997" s="29" t="n">
        <f aca="false">F6997*I6997</f>
        <v>24.145814</v>
      </c>
    </row>
    <row r="6998" customFormat="false" ht="15" hidden="false" customHeight="false" outlineLevel="0" collapsed="false">
      <c r="A6998" s="28" t="n">
        <v>45872</v>
      </c>
      <c r="B6998" s="21" t="s">
        <v>124</v>
      </c>
      <c r="C6998" s="21" t="s">
        <v>139</v>
      </c>
      <c r="D6998" s="29" t="n">
        <v>-3</v>
      </c>
      <c r="E6998" s="29" t="n">
        <f aca="false">D6998/10</f>
        <v>-0.3</v>
      </c>
      <c r="F6998" s="29" t="n">
        <f aca="false">(E6998+Einstellungen!$B$20)*(1+Einstellungen!$B$10)</f>
        <v>21.84364</v>
      </c>
      <c r="G6998" s="21" t="str">
        <f aca="false">IF(F6998&lt;Einstellungen!$B$5,"ja","nein")</f>
        <v>ja</v>
      </c>
      <c r="H6998" s="21" t="s">
        <v>23</v>
      </c>
      <c r="I6998" s="29" t="n">
        <f aca="false">INDEX(Einstellungen!$B$27:$B$50,13)</f>
        <v>1.2</v>
      </c>
      <c r="J6998" s="29" t="n">
        <f aca="false">F6998*I6998</f>
        <v>26.212368</v>
      </c>
    </row>
    <row r="6999" customFormat="false" ht="15" hidden="false" customHeight="false" outlineLevel="0" collapsed="false">
      <c r="A6999" s="28" t="n">
        <v>45872</v>
      </c>
      <c r="B6999" s="21" t="s">
        <v>125</v>
      </c>
      <c r="C6999" s="21" t="s">
        <v>139</v>
      </c>
      <c r="D6999" s="29" t="n">
        <v>-9.9</v>
      </c>
      <c r="E6999" s="29" t="n">
        <f aca="false">D6999/10</f>
        <v>-0.99</v>
      </c>
      <c r="F6999" s="29" t="n">
        <f aca="false">(E6999+Einstellungen!$B$20)*(1+Einstellungen!$B$10)</f>
        <v>21.02254</v>
      </c>
      <c r="G6999" s="21" t="str">
        <f aca="false">IF(F6999&lt;Einstellungen!$B$5,"ja","nein")</f>
        <v>ja</v>
      </c>
      <c r="H6999" s="21" t="s">
        <v>23</v>
      </c>
      <c r="I6999" s="29" t="n">
        <f aca="false">INDEX(Einstellungen!$B$27:$B$50,14)</f>
        <v>1.15</v>
      </c>
      <c r="J6999" s="29" t="n">
        <f aca="false">F6999*I6999</f>
        <v>24.175921</v>
      </c>
    </row>
    <row r="7000" customFormat="false" ht="15" hidden="false" customHeight="false" outlineLevel="0" collapsed="false">
      <c r="A7000" s="28" t="n">
        <v>45872</v>
      </c>
      <c r="B7000" s="21" t="s">
        <v>126</v>
      </c>
      <c r="C7000" s="21" t="s">
        <v>139</v>
      </c>
      <c r="D7000" s="29" t="n">
        <v>-10.08</v>
      </c>
      <c r="E7000" s="29" t="n">
        <f aca="false">D7000/10</f>
        <v>-1.008</v>
      </c>
      <c r="F7000" s="29" t="n">
        <f aca="false">(E7000+Einstellungen!$B$20)*(1+Einstellungen!$B$10)</f>
        <v>21.00112</v>
      </c>
      <c r="G7000" s="21" t="str">
        <f aca="false">IF(F7000&lt;Einstellungen!$B$5,"ja","nein")</f>
        <v>ja</v>
      </c>
      <c r="H7000" s="21" t="s">
        <v>23</v>
      </c>
      <c r="I7000" s="29" t="n">
        <f aca="false">INDEX(Einstellungen!$B$27:$B$50,15)</f>
        <v>1</v>
      </c>
      <c r="J7000" s="29" t="n">
        <f aca="false">F7000*I7000</f>
        <v>21.00112</v>
      </c>
    </row>
    <row r="7001" customFormat="false" ht="15" hidden="false" customHeight="false" outlineLevel="0" collapsed="false">
      <c r="A7001" s="28" t="n">
        <v>45872</v>
      </c>
      <c r="B7001" s="21" t="s">
        <v>127</v>
      </c>
      <c r="C7001" s="21" t="s">
        <v>139</v>
      </c>
      <c r="D7001" s="29" t="n">
        <v>-4.98</v>
      </c>
      <c r="E7001" s="29" t="n">
        <f aca="false">D7001/10</f>
        <v>-0.498</v>
      </c>
      <c r="F7001" s="29" t="n">
        <f aca="false">(E7001+Einstellungen!$B$20)*(1+Einstellungen!$B$10)</f>
        <v>21.60802</v>
      </c>
      <c r="G7001" s="21" t="str">
        <f aca="false">IF(F7001&lt;Einstellungen!$B$5,"ja","nein")</f>
        <v>ja</v>
      </c>
      <c r="H7001" s="21" t="s">
        <v>23</v>
      </c>
      <c r="I7001" s="29" t="n">
        <f aca="false">INDEX(Einstellungen!$B$27:$B$50,16)</f>
        <v>0.95</v>
      </c>
      <c r="J7001" s="29" t="n">
        <f aca="false">F7001*I7001</f>
        <v>20.527619</v>
      </c>
    </row>
    <row r="7002" customFormat="false" ht="15" hidden="false" customHeight="false" outlineLevel="0" collapsed="false">
      <c r="A7002" s="28" t="n">
        <v>45872</v>
      </c>
      <c r="B7002" s="21" t="s">
        <v>128</v>
      </c>
      <c r="C7002" s="21" t="s">
        <v>139</v>
      </c>
      <c r="D7002" s="29" t="n">
        <v>-1.5</v>
      </c>
      <c r="E7002" s="29" t="n">
        <f aca="false">D7002/10</f>
        <v>-0.15</v>
      </c>
      <c r="F7002" s="29" t="n">
        <f aca="false">(E7002+Einstellungen!$B$20)*(1+Einstellungen!$B$10)</f>
        <v>22.02214</v>
      </c>
      <c r="G7002" s="21" t="str">
        <f aca="false">IF(F7002&lt;Einstellungen!$B$5,"ja","nein")</f>
        <v>ja</v>
      </c>
      <c r="H7002" s="21" t="s">
        <v>23</v>
      </c>
      <c r="I7002" s="29" t="n">
        <f aca="false">INDEX(Einstellungen!$B$27:$B$50,17)</f>
        <v>0.95</v>
      </c>
      <c r="J7002" s="29" t="n">
        <f aca="false">F7002*I7002</f>
        <v>20.921033</v>
      </c>
    </row>
    <row r="7003" customFormat="false" ht="15" hidden="false" customHeight="false" outlineLevel="0" collapsed="false">
      <c r="A7003" s="28" t="n">
        <v>45872</v>
      </c>
      <c r="B7003" s="21" t="s">
        <v>129</v>
      </c>
      <c r="C7003" s="21" t="s">
        <v>139</v>
      </c>
      <c r="D7003" s="29" t="n">
        <v>3.61</v>
      </c>
      <c r="E7003" s="29" t="n">
        <f aca="false">D7003/10</f>
        <v>0.361</v>
      </c>
      <c r="F7003" s="29" t="n">
        <f aca="false">(E7003+Einstellungen!$B$20)*(1+Einstellungen!$B$10)</f>
        <v>22.63023</v>
      </c>
      <c r="G7003" s="21" t="str">
        <f aca="false">IF(F7003&lt;Einstellungen!$B$5,"ja","nein")</f>
        <v>ja</v>
      </c>
      <c r="H7003" s="21" t="s">
        <v>23</v>
      </c>
      <c r="I7003" s="29" t="n">
        <f aca="false">INDEX(Einstellungen!$B$27:$B$50,18)</f>
        <v>1.1</v>
      </c>
      <c r="J7003" s="29" t="n">
        <f aca="false">F7003*I7003</f>
        <v>24.893253</v>
      </c>
    </row>
    <row r="7004" customFormat="false" ht="15" hidden="false" customHeight="false" outlineLevel="0" collapsed="false">
      <c r="A7004" s="28" t="n">
        <v>45872</v>
      </c>
      <c r="B7004" s="21" t="s">
        <v>130</v>
      </c>
      <c r="C7004" s="21" t="s">
        <v>139</v>
      </c>
      <c r="D7004" s="29" t="n">
        <v>71.13</v>
      </c>
      <c r="E7004" s="29" t="n">
        <f aca="false">D7004/10</f>
        <v>7.113</v>
      </c>
      <c r="F7004" s="29" t="n">
        <f aca="false">(E7004+Einstellungen!$B$20)*(1+Einstellungen!$B$10)</f>
        <v>30.66511</v>
      </c>
      <c r="G7004" s="21" t="str">
        <f aca="false">IF(F7004&lt;Einstellungen!$B$5,"ja","nein")</f>
        <v>nein</v>
      </c>
      <c r="H7004" s="21" t="s">
        <v>23</v>
      </c>
      <c r="I7004" s="29" t="n">
        <f aca="false">INDEX(Einstellungen!$B$27:$B$50,19)</f>
        <v>1.35</v>
      </c>
      <c r="J7004" s="29" t="n">
        <f aca="false">F7004*I7004</f>
        <v>41.3978985</v>
      </c>
    </row>
    <row r="7005" customFormat="false" ht="15" hidden="false" customHeight="false" outlineLevel="0" collapsed="false">
      <c r="A7005" s="28" t="n">
        <v>45872</v>
      </c>
      <c r="B7005" s="21" t="s">
        <v>131</v>
      </c>
      <c r="C7005" s="21" t="s">
        <v>139</v>
      </c>
      <c r="D7005" s="29" t="n">
        <v>88.13</v>
      </c>
      <c r="E7005" s="29" t="n">
        <f aca="false">D7005/10</f>
        <v>8.813</v>
      </c>
      <c r="F7005" s="29" t="n">
        <f aca="false">(E7005+Einstellungen!$B$20)*(1+Einstellungen!$B$10)</f>
        <v>32.68811</v>
      </c>
      <c r="G7005" s="21" t="str">
        <f aca="false">IF(F7005&lt;Einstellungen!$B$5,"ja","nein")</f>
        <v>nein</v>
      </c>
      <c r="H7005" s="21" t="s">
        <v>23</v>
      </c>
      <c r="I7005" s="29" t="n">
        <f aca="false">INDEX(Einstellungen!$B$27:$B$50,20)</f>
        <v>1.45</v>
      </c>
      <c r="J7005" s="29" t="n">
        <f aca="false">F7005*I7005</f>
        <v>47.3977595</v>
      </c>
    </row>
    <row r="7006" customFormat="false" ht="15" hidden="false" customHeight="false" outlineLevel="0" collapsed="false">
      <c r="A7006" s="28" t="n">
        <v>45872</v>
      </c>
      <c r="B7006" s="21" t="s">
        <v>132</v>
      </c>
      <c r="C7006" s="21" t="s">
        <v>139</v>
      </c>
      <c r="D7006" s="29" t="n">
        <v>97.87</v>
      </c>
      <c r="E7006" s="29" t="n">
        <f aca="false">D7006/10</f>
        <v>9.787</v>
      </c>
      <c r="F7006" s="29" t="n">
        <f aca="false">(E7006+Einstellungen!$B$20)*(1+Einstellungen!$B$10)</f>
        <v>33.84717</v>
      </c>
      <c r="G7006" s="21" t="str">
        <f aca="false">IF(F7006&lt;Einstellungen!$B$5,"ja","nein")</f>
        <v>nein</v>
      </c>
      <c r="H7006" s="21" t="s">
        <v>23</v>
      </c>
      <c r="I7006" s="29" t="n">
        <f aca="false">INDEX(Einstellungen!$B$27:$B$50,21)</f>
        <v>1.4</v>
      </c>
      <c r="J7006" s="29" t="n">
        <f aca="false">F7006*I7006</f>
        <v>47.386038</v>
      </c>
    </row>
    <row r="7007" customFormat="false" ht="15" hidden="false" customHeight="false" outlineLevel="0" collapsed="false">
      <c r="A7007" s="28" t="n">
        <v>45872</v>
      </c>
      <c r="B7007" s="21" t="s">
        <v>133</v>
      </c>
      <c r="C7007" s="21" t="s">
        <v>139</v>
      </c>
      <c r="D7007" s="29" t="n">
        <v>95.99</v>
      </c>
      <c r="E7007" s="29" t="n">
        <f aca="false">D7007/10</f>
        <v>9.599</v>
      </c>
      <c r="F7007" s="29" t="n">
        <f aca="false">(E7007+Einstellungen!$B$20)*(1+Einstellungen!$B$10)</f>
        <v>33.62345</v>
      </c>
      <c r="G7007" s="21" t="str">
        <f aca="false">IF(F7007&lt;Einstellungen!$B$5,"ja","nein")</f>
        <v>nein</v>
      </c>
      <c r="H7007" s="21" t="s">
        <v>23</v>
      </c>
      <c r="I7007" s="29" t="n">
        <f aca="false">INDEX(Einstellungen!$B$27:$B$50,22)</f>
        <v>1.25</v>
      </c>
      <c r="J7007" s="29" t="n">
        <f aca="false">F7007*I7007</f>
        <v>42.0293125</v>
      </c>
    </row>
    <row r="7008" customFormat="false" ht="15" hidden="false" customHeight="false" outlineLevel="0" collapsed="false">
      <c r="A7008" s="28" t="n">
        <v>45872</v>
      </c>
      <c r="B7008" s="21" t="s">
        <v>134</v>
      </c>
      <c r="C7008" s="21" t="s">
        <v>139</v>
      </c>
      <c r="D7008" s="29" t="n">
        <v>97.3</v>
      </c>
      <c r="E7008" s="29" t="n">
        <f aca="false">D7008/10</f>
        <v>9.73</v>
      </c>
      <c r="F7008" s="29" t="n">
        <f aca="false">(E7008+Einstellungen!$B$20)*(1+Einstellungen!$B$10)</f>
        <v>33.77934</v>
      </c>
      <c r="G7008" s="21" t="str">
        <f aca="false">IF(F7008&lt;Einstellungen!$B$5,"ja","nein")</f>
        <v>nein</v>
      </c>
      <c r="H7008" s="21" t="s">
        <v>23</v>
      </c>
      <c r="I7008" s="29" t="n">
        <f aca="false">INDEX(Einstellungen!$B$27:$B$50,23)</f>
        <v>1.05</v>
      </c>
      <c r="J7008" s="29" t="n">
        <f aca="false">F7008*I7008</f>
        <v>35.468307</v>
      </c>
    </row>
    <row r="7009" customFormat="false" ht="15" hidden="false" customHeight="false" outlineLevel="0" collapsed="false">
      <c r="A7009" s="28" t="n">
        <v>45872</v>
      </c>
      <c r="B7009" s="21" t="s">
        <v>135</v>
      </c>
      <c r="C7009" s="21" t="s">
        <v>139</v>
      </c>
      <c r="D7009" s="29" t="n">
        <v>85.09</v>
      </c>
      <c r="E7009" s="29" t="n">
        <f aca="false">D7009/10</f>
        <v>8.509</v>
      </c>
      <c r="F7009" s="29" t="n">
        <f aca="false">(E7009+Einstellungen!$B$20)*(1+Einstellungen!$B$10)</f>
        <v>32.32635</v>
      </c>
      <c r="G7009" s="21" t="str">
        <f aca="false">IF(F7009&lt;Einstellungen!$B$5,"ja","nein")</f>
        <v>nein</v>
      </c>
      <c r="H7009" s="21" t="s">
        <v>23</v>
      </c>
      <c r="I7009" s="29" t="n">
        <f aca="false">INDEX(Einstellungen!$B$27:$B$50,24)</f>
        <v>0.8</v>
      </c>
      <c r="J7009" s="29" t="n">
        <f aca="false">F7009*I7009</f>
        <v>25.86108</v>
      </c>
    </row>
    <row r="7010" customFormat="false" ht="15" hidden="false" customHeight="false" outlineLevel="0" collapsed="false">
      <c r="A7010" s="28" t="n">
        <v>45873</v>
      </c>
      <c r="B7010" s="21" t="s">
        <v>111</v>
      </c>
      <c r="C7010" s="21" t="s">
        <v>140</v>
      </c>
      <c r="D7010" s="29" t="n">
        <v>81.05</v>
      </c>
      <c r="E7010" s="29" t="n">
        <f aca="false">D7010/10</f>
        <v>8.105</v>
      </c>
      <c r="F7010" s="29" t="n">
        <f aca="false">(E7010+Einstellungen!$B$20)*(1+Einstellungen!$B$10)</f>
        <v>31.84559</v>
      </c>
      <c r="G7010" s="21" t="str">
        <f aca="false">IF(F7010&lt;Einstellungen!$B$5,"ja","nein")</f>
        <v>nein</v>
      </c>
      <c r="H7010" s="21" t="s">
        <v>23</v>
      </c>
      <c r="I7010" s="29" t="n">
        <f aca="false">INDEX(Einstellungen!$B$27:$B$50,1)</f>
        <v>0.6</v>
      </c>
      <c r="J7010" s="29" t="n">
        <f aca="false">F7010*I7010</f>
        <v>19.107354</v>
      </c>
    </row>
    <row r="7011" customFormat="false" ht="15" hidden="false" customHeight="false" outlineLevel="0" collapsed="false">
      <c r="A7011" s="28" t="n">
        <v>45873</v>
      </c>
      <c r="B7011" s="21" t="s">
        <v>113</v>
      </c>
      <c r="C7011" s="21" t="s">
        <v>140</v>
      </c>
      <c r="D7011" s="29" t="n">
        <v>70.07</v>
      </c>
      <c r="E7011" s="29" t="n">
        <f aca="false">D7011/10</f>
        <v>7.007</v>
      </c>
      <c r="F7011" s="29" t="n">
        <f aca="false">(E7011+Einstellungen!$B$20)*(1+Einstellungen!$B$10)</f>
        <v>30.53897</v>
      </c>
      <c r="G7011" s="21" t="str">
        <f aca="false">IF(F7011&lt;Einstellungen!$B$5,"ja","nein")</f>
        <v>nein</v>
      </c>
      <c r="H7011" s="21" t="s">
        <v>23</v>
      </c>
      <c r="I7011" s="29" t="n">
        <f aca="false">INDEX(Einstellungen!$B$27:$B$50,2)</f>
        <v>0.5</v>
      </c>
      <c r="J7011" s="29" t="n">
        <f aca="false">F7011*I7011</f>
        <v>15.269485</v>
      </c>
    </row>
    <row r="7012" customFormat="false" ht="15" hidden="false" customHeight="false" outlineLevel="0" collapsed="false">
      <c r="A7012" s="28" t="n">
        <v>45873</v>
      </c>
      <c r="B7012" s="21" t="s">
        <v>114</v>
      </c>
      <c r="C7012" s="21" t="s">
        <v>140</v>
      </c>
      <c r="D7012" s="29" t="n">
        <v>69.97</v>
      </c>
      <c r="E7012" s="29" t="n">
        <f aca="false">D7012/10</f>
        <v>6.997</v>
      </c>
      <c r="F7012" s="29" t="n">
        <f aca="false">(E7012+Einstellungen!$B$20)*(1+Einstellungen!$B$10)</f>
        <v>30.52707</v>
      </c>
      <c r="G7012" s="21" t="str">
        <f aca="false">IF(F7012&lt;Einstellungen!$B$5,"ja","nein")</f>
        <v>nein</v>
      </c>
      <c r="H7012" s="21" t="s">
        <v>23</v>
      </c>
      <c r="I7012" s="29" t="n">
        <f aca="false">INDEX(Einstellungen!$B$27:$B$50,3)</f>
        <v>0.45</v>
      </c>
      <c r="J7012" s="29" t="n">
        <f aca="false">F7012*I7012</f>
        <v>13.7371815</v>
      </c>
    </row>
    <row r="7013" customFormat="false" ht="15" hidden="false" customHeight="false" outlineLevel="0" collapsed="false">
      <c r="A7013" s="28" t="n">
        <v>45873</v>
      </c>
      <c r="B7013" s="21" t="s">
        <v>115</v>
      </c>
      <c r="C7013" s="21" t="s">
        <v>140</v>
      </c>
      <c r="D7013" s="29" t="n">
        <v>70.62</v>
      </c>
      <c r="E7013" s="29" t="n">
        <f aca="false">D7013/10</f>
        <v>7.062</v>
      </c>
      <c r="F7013" s="29" t="n">
        <f aca="false">(E7013+Einstellungen!$B$20)*(1+Einstellungen!$B$10)</f>
        <v>30.60442</v>
      </c>
      <c r="G7013" s="21" t="str">
        <f aca="false">IF(F7013&lt;Einstellungen!$B$5,"ja","nein")</f>
        <v>nein</v>
      </c>
      <c r="H7013" s="21" t="s">
        <v>23</v>
      </c>
      <c r="I7013" s="29" t="n">
        <f aca="false">INDEX(Einstellungen!$B$27:$B$50,4)</f>
        <v>0.45</v>
      </c>
      <c r="J7013" s="29" t="n">
        <f aca="false">F7013*I7013</f>
        <v>13.771989</v>
      </c>
    </row>
    <row r="7014" customFormat="false" ht="15" hidden="false" customHeight="false" outlineLevel="0" collapsed="false">
      <c r="A7014" s="28" t="n">
        <v>45873</v>
      </c>
      <c r="B7014" s="21" t="s">
        <v>116</v>
      </c>
      <c r="C7014" s="21" t="s">
        <v>140</v>
      </c>
      <c r="D7014" s="29" t="n">
        <v>74.03</v>
      </c>
      <c r="E7014" s="29" t="n">
        <f aca="false">D7014/10</f>
        <v>7.403</v>
      </c>
      <c r="F7014" s="29" t="n">
        <f aca="false">(E7014+Einstellungen!$B$20)*(1+Einstellungen!$B$10)</f>
        <v>31.01021</v>
      </c>
      <c r="G7014" s="21" t="str">
        <f aca="false">IF(F7014&lt;Einstellungen!$B$5,"ja","nein")</f>
        <v>nein</v>
      </c>
      <c r="H7014" s="21" t="s">
        <v>23</v>
      </c>
      <c r="I7014" s="29" t="n">
        <f aca="false">INDEX(Einstellungen!$B$27:$B$50,5)</f>
        <v>0.45</v>
      </c>
      <c r="J7014" s="29" t="n">
        <f aca="false">F7014*I7014</f>
        <v>13.9545945</v>
      </c>
    </row>
    <row r="7015" customFormat="false" ht="15" hidden="false" customHeight="false" outlineLevel="0" collapsed="false">
      <c r="A7015" s="28" t="n">
        <v>45873</v>
      </c>
      <c r="B7015" s="21" t="s">
        <v>117</v>
      </c>
      <c r="C7015" s="21" t="s">
        <v>140</v>
      </c>
      <c r="D7015" s="29" t="n">
        <v>82.94</v>
      </c>
      <c r="E7015" s="29" t="n">
        <f aca="false">D7015/10</f>
        <v>8.294</v>
      </c>
      <c r="F7015" s="29" t="n">
        <f aca="false">(E7015+Einstellungen!$B$20)*(1+Einstellungen!$B$10)</f>
        <v>32.0705</v>
      </c>
      <c r="G7015" s="21" t="str">
        <f aca="false">IF(F7015&lt;Einstellungen!$B$5,"ja","nein")</f>
        <v>nein</v>
      </c>
      <c r="H7015" s="21" t="s">
        <v>23</v>
      </c>
      <c r="I7015" s="29" t="n">
        <f aca="false">INDEX(Einstellungen!$B$27:$B$50,6)</f>
        <v>0.5</v>
      </c>
      <c r="J7015" s="29" t="n">
        <f aca="false">F7015*I7015</f>
        <v>16.03525</v>
      </c>
    </row>
    <row r="7016" customFormat="false" ht="15" hidden="false" customHeight="false" outlineLevel="0" collapsed="false">
      <c r="A7016" s="28" t="n">
        <v>45873</v>
      </c>
      <c r="B7016" s="21" t="s">
        <v>118</v>
      </c>
      <c r="C7016" s="21" t="s">
        <v>140</v>
      </c>
      <c r="D7016" s="29" t="n">
        <v>95.12</v>
      </c>
      <c r="E7016" s="29" t="n">
        <f aca="false">D7016/10</f>
        <v>9.512</v>
      </c>
      <c r="F7016" s="29" t="n">
        <f aca="false">(E7016+Einstellungen!$B$20)*(1+Einstellungen!$B$10)</f>
        <v>33.51992</v>
      </c>
      <c r="G7016" s="21" t="str">
        <f aca="false">IF(F7016&lt;Einstellungen!$B$5,"ja","nein")</f>
        <v>nein</v>
      </c>
      <c r="H7016" s="21" t="s">
        <v>23</v>
      </c>
      <c r="I7016" s="29" t="n">
        <f aca="false">INDEX(Einstellungen!$B$27:$B$50,7)</f>
        <v>0.7</v>
      </c>
      <c r="J7016" s="29" t="n">
        <f aca="false">F7016*I7016</f>
        <v>23.463944</v>
      </c>
    </row>
    <row r="7017" customFormat="false" ht="15" hidden="false" customHeight="false" outlineLevel="0" collapsed="false">
      <c r="A7017" s="28" t="n">
        <v>45873</v>
      </c>
      <c r="B7017" s="21" t="s">
        <v>119</v>
      </c>
      <c r="C7017" s="21" t="s">
        <v>140</v>
      </c>
      <c r="D7017" s="29" t="n">
        <v>102.72</v>
      </c>
      <c r="E7017" s="29" t="n">
        <f aca="false">D7017/10</f>
        <v>10.272</v>
      </c>
      <c r="F7017" s="29" t="n">
        <f aca="false">(E7017+Einstellungen!$B$20)*(1+Einstellungen!$B$10)</f>
        <v>34.42432</v>
      </c>
      <c r="G7017" s="21" t="str">
        <f aca="false">IF(F7017&lt;Einstellungen!$B$5,"ja","nein")</f>
        <v>nein</v>
      </c>
      <c r="H7017" s="21" t="s">
        <v>23</v>
      </c>
      <c r="I7017" s="29" t="n">
        <f aca="false">INDEX(Einstellungen!$B$27:$B$50,8)</f>
        <v>0.95</v>
      </c>
      <c r="J7017" s="29" t="n">
        <f aca="false">F7017*I7017</f>
        <v>32.703104</v>
      </c>
    </row>
    <row r="7018" customFormat="false" ht="15" hidden="false" customHeight="false" outlineLevel="0" collapsed="false">
      <c r="A7018" s="28" t="n">
        <v>45873</v>
      </c>
      <c r="B7018" s="21" t="s">
        <v>120</v>
      </c>
      <c r="C7018" s="21" t="s">
        <v>140</v>
      </c>
      <c r="D7018" s="29" t="n">
        <v>101.44</v>
      </c>
      <c r="E7018" s="29" t="n">
        <f aca="false">D7018/10</f>
        <v>10.144</v>
      </c>
      <c r="F7018" s="29" t="n">
        <f aca="false">(E7018+Einstellungen!$B$20)*(1+Einstellungen!$B$10)</f>
        <v>34.272</v>
      </c>
      <c r="G7018" s="21" t="str">
        <f aca="false">IF(F7018&lt;Einstellungen!$B$5,"ja","nein")</f>
        <v>nein</v>
      </c>
      <c r="H7018" s="21" t="s">
        <v>23</v>
      </c>
      <c r="I7018" s="29" t="n">
        <f aca="false">INDEX(Einstellungen!$B$27:$B$50,9)</f>
        <v>1.05</v>
      </c>
      <c r="J7018" s="29" t="n">
        <f aca="false">F7018*I7018</f>
        <v>35.9856</v>
      </c>
    </row>
    <row r="7019" customFormat="false" ht="15" hidden="false" customHeight="false" outlineLevel="0" collapsed="false">
      <c r="A7019" s="28" t="n">
        <v>45873</v>
      </c>
      <c r="B7019" s="21" t="s">
        <v>121</v>
      </c>
      <c r="C7019" s="21" t="s">
        <v>140</v>
      </c>
      <c r="D7019" s="29" t="n">
        <v>97.05</v>
      </c>
      <c r="E7019" s="29" t="n">
        <f aca="false">D7019/10</f>
        <v>9.705</v>
      </c>
      <c r="F7019" s="29" t="n">
        <f aca="false">(E7019+Einstellungen!$B$20)*(1+Einstellungen!$B$10)</f>
        <v>33.74959</v>
      </c>
      <c r="G7019" s="21" t="str">
        <f aca="false">IF(F7019&lt;Einstellungen!$B$5,"ja","nein")</f>
        <v>nein</v>
      </c>
      <c r="H7019" s="21" t="s">
        <v>23</v>
      </c>
      <c r="I7019" s="29" t="n">
        <f aca="false">INDEX(Einstellungen!$B$27:$B$50,10)</f>
        <v>1.05</v>
      </c>
      <c r="J7019" s="29" t="n">
        <f aca="false">F7019*I7019</f>
        <v>35.4370695</v>
      </c>
    </row>
    <row r="7020" customFormat="false" ht="15" hidden="false" customHeight="false" outlineLevel="0" collapsed="false">
      <c r="A7020" s="28" t="n">
        <v>45873</v>
      </c>
      <c r="B7020" s="21" t="s">
        <v>122</v>
      </c>
      <c r="C7020" s="21" t="s">
        <v>140</v>
      </c>
      <c r="D7020" s="29" t="n">
        <v>80.05</v>
      </c>
      <c r="E7020" s="29" t="n">
        <f aca="false">D7020/10</f>
        <v>8.005</v>
      </c>
      <c r="F7020" s="29" t="n">
        <f aca="false">(E7020+Einstellungen!$B$20)*(1+Einstellungen!$B$10)</f>
        <v>31.72659</v>
      </c>
      <c r="G7020" s="21" t="str">
        <f aca="false">IF(F7020&lt;Einstellungen!$B$5,"ja","nein")</f>
        <v>nein</v>
      </c>
      <c r="H7020" s="21" t="s">
        <v>23</v>
      </c>
      <c r="I7020" s="29" t="n">
        <f aca="false">INDEX(Einstellungen!$B$27:$B$50,11)</f>
        <v>1.05</v>
      </c>
      <c r="J7020" s="29" t="n">
        <f aca="false">F7020*I7020</f>
        <v>33.3129195</v>
      </c>
    </row>
    <row r="7021" customFormat="false" ht="15" hidden="false" customHeight="false" outlineLevel="0" collapsed="false">
      <c r="A7021" s="28" t="n">
        <v>45873</v>
      </c>
      <c r="B7021" s="21" t="s">
        <v>123</v>
      </c>
      <c r="C7021" s="21" t="s">
        <v>140</v>
      </c>
      <c r="D7021" s="29" t="n">
        <v>56.33</v>
      </c>
      <c r="E7021" s="29" t="n">
        <f aca="false">D7021/10</f>
        <v>5.633</v>
      </c>
      <c r="F7021" s="29" t="n">
        <f aca="false">(E7021+Einstellungen!$B$20)*(1+Einstellungen!$B$10)</f>
        <v>28.90391</v>
      </c>
      <c r="G7021" s="21" t="str">
        <f aca="false">IF(F7021&lt;Einstellungen!$B$5,"ja","nein")</f>
        <v>ja</v>
      </c>
      <c r="H7021" s="21" t="s">
        <v>23</v>
      </c>
      <c r="I7021" s="29" t="n">
        <f aca="false">INDEX(Einstellungen!$B$27:$B$50,12)</f>
        <v>1.1</v>
      </c>
      <c r="J7021" s="29" t="n">
        <f aca="false">F7021*I7021</f>
        <v>31.794301</v>
      </c>
    </row>
    <row r="7022" customFormat="false" ht="15" hidden="false" customHeight="false" outlineLevel="0" collapsed="false">
      <c r="A7022" s="28" t="n">
        <v>45873</v>
      </c>
      <c r="B7022" s="21" t="s">
        <v>124</v>
      </c>
      <c r="C7022" s="21" t="s">
        <v>140</v>
      </c>
      <c r="D7022" s="29" t="n">
        <v>14.84</v>
      </c>
      <c r="E7022" s="29" t="n">
        <f aca="false">D7022/10</f>
        <v>1.484</v>
      </c>
      <c r="F7022" s="29" t="n">
        <f aca="false">(E7022+Einstellungen!$B$20)*(1+Einstellungen!$B$10)</f>
        <v>23.9666</v>
      </c>
      <c r="G7022" s="21" t="str">
        <f aca="false">IF(F7022&lt;Einstellungen!$B$5,"ja","nein")</f>
        <v>ja</v>
      </c>
      <c r="H7022" s="21" t="s">
        <v>23</v>
      </c>
      <c r="I7022" s="29" t="n">
        <f aca="false">INDEX(Einstellungen!$B$27:$B$50,13)</f>
        <v>1.2</v>
      </c>
      <c r="J7022" s="29" t="n">
        <f aca="false">F7022*I7022</f>
        <v>28.75992</v>
      </c>
    </row>
    <row r="7023" customFormat="false" ht="15" hidden="false" customHeight="false" outlineLevel="0" collapsed="false">
      <c r="A7023" s="28" t="n">
        <v>45873</v>
      </c>
      <c r="B7023" s="21" t="s">
        <v>125</v>
      </c>
      <c r="C7023" s="21" t="s">
        <v>140</v>
      </c>
      <c r="D7023" s="29" t="n">
        <v>4.05</v>
      </c>
      <c r="E7023" s="29" t="n">
        <f aca="false">D7023/10</f>
        <v>0.405</v>
      </c>
      <c r="F7023" s="29" t="n">
        <f aca="false">(E7023+Einstellungen!$B$20)*(1+Einstellungen!$B$10)</f>
        <v>22.68259</v>
      </c>
      <c r="G7023" s="21" t="str">
        <f aca="false">IF(F7023&lt;Einstellungen!$B$5,"ja","nein")</f>
        <v>ja</v>
      </c>
      <c r="H7023" s="21" t="s">
        <v>23</v>
      </c>
      <c r="I7023" s="29" t="n">
        <f aca="false">INDEX(Einstellungen!$B$27:$B$50,14)</f>
        <v>1.15</v>
      </c>
      <c r="J7023" s="29" t="n">
        <f aca="false">F7023*I7023</f>
        <v>26.0849785</v>
      </c>
    </row>
    <row r="7024" customFormat="false" ht="15" hidden="false" customHeight="false" outlineLevel="0" collapsed="false">
      <c r="A7024" s="28" t="n">
        <v>45873</v>
      </c>
      <c r="B7024" s="21" t="s">
        <v>126</v>
      </c>
      <c r="C7024" s="21" t="s">
        <v>140</v>
      </c>
      <c r="D7024" s="29" t="n">
        <v>0.66</v>
      </c>
      <c r="E7024" s="29" t="n">
        <f aca="false">D7024/10</f>
        <v>0.066</v>
      </c>
      <c r="F7024" s="29" t="n">
        <f aca="false">(E7024+Einstellungen!$B$20)*(1+Einstellungen!$B$10)</f>
        <v>22.27918</v>
      </c>
      <c r="G7024" s="21" t="str">
        <f aca="false">IF(F7024&lt;Einstellungen!$B$5,"ja","nein")</f>
        <v>ja</v>
      </c>
      <c r="H7024" s="21" t="s">
        <v>23</v>
      </c>
      <c r="I7024" s="29" t="n">
        <f aca="false">INDEX(Einstellungen!$B$27:$B$50,15)</f>
        <v>1</v>
      </c>
      <c r="J7024" s="29" t="n">
        <f aca="false">F7024*I7024</f>
        <v>22.27918</v>
      </c>
    </row>
    <row r="7025" customFormat="false" ht="15" hidden="false" customHeight="false" outlineLevel="0" collapsed="false">
      <c r="A7025" s="28" t="n">
        <v>45873</v>
      </c>
      <c r="B7025" s="21" t="s">
        <v>127</v>
      </c>
      <c r="C7025" s="21" t="s">
        <v>140</v>
      </c>
      <c r="D7025" s="29" t="n">
        <v>0.02</v>
      </c>
      <c r="E7025" s="29" t="n">
        <f aca="false">D7025/10</f>
        <v>0.002</v>
      </c>
      <c r="F7025" s="29" t="n">
        <f aca="false">(E7025+Einstellungen!$B$20)*(1+Einstellungen!$B$10)</f>
        <v>22.20302</v>
      </c>
      <c r="G7025" s="21" t="str">
        <f aca="false">IF(F7025&lt;Einstellungen!$B$5,"ja","nein")</f>
        <v>ja</v>
      </c>
      <c r="H7025" s="21" t="s">
        <v>23</v>
      </c>
      <c r="I7025" s="29" t="n">
        <f aca="false">INDEX(Einstellungen!$B$27:$B$50,16)</f>
        <v>0.95</v>
      </c>
      <c r="J7025" s="29" t="n">
        <f aca="false">F7025*I7025</f>
        <v>21.092869</v>
      </c>
    </row>
    <row r="7026" customFormat="false" ht="15" hidden="false" customHeight="false" outlineLevel="0" collapsed="false">
      <c r="A7026" s="28" t="n">
        <v>45873</v>
      </c>
      <c r="B7026" s="21" t="s">
        <v>128</v>
      </c>
      <c r="C7026" s="21" t="s">
        <v>140</v>
      </c>
      <c r="D7026" s="29" t="n">
        <v>22.09</v>
      </c>
      <c r="E7026" s="29" t="n">
        <f aca="false">D7026/10</f>
        <v>2.209</v>
      </c>
      <c r="F7026" s="29" t="n">
        <f aca="false">(E7026+Einstellungen!$B$20)*(1+Einstellungen!$B$10)</f>
        <v>24.82935</v>
      </c>
      <c r="G7026" s="21" t="str">
        <f aca="false">IF(F7026&lt;Einstellungen!$B$5,"ja","nein")</f>
        <v>ja</v>
      </c>
      <c r="H7026" s="21" t="s">
        <v>23</v>
      </c>
      <c r="I7026" s="29" t="n">
        <f aca="false">INDEX(Einstellungen!$B$27:$B$50,17)</f>
        <v>0.95</v>
      </c>
      <c r="J7026" s="29" t="n">
        <f aca="false">F7026*I7026</f>
        <v>23.5878825</v>
      </c>
    </row>
    <row r="7027" customFormat="false" ht="15" hidden="false" customHeight="false" outlineLevel="0" collapsed="false">
      <c r="A7027" s="28" t="n">
        <v>45873</v>
      </c>
      <c r="B7027" s="21" t="s">
        <v>129</v>
      </c>
      <c r="C7027" s="21" t="s">
        <v>140</v>
      </c>
      <c r="D7027" s="29" t="n">
        <v>67.24</v>
      </c>
      <c r="E7027" s="29" t="n">
        <f aca="false">D7027/10</f>
        <v>6.724</v>
      </c>
      <c r="F7027" s="29" t="n">
        <f aca="false">(E7027+Einstellungen!$B$20)*(1+Einstellungen!$B$10)</f>
        <v>30.2022</v>
      </c>
      <c r="G7027" s="21" t="str">
        <f aca="false">IF(F7027&lt;Einstellungen!$B$5,"ja","nein")</f>
        <v>nein</v>
      </c>
      <c r="H7027" s="21" t="s">
        <v>23</v>
      </c>
      <c r="I7027" s="29" t="n">
        <f aca="false">INDEX(Einstellungen!$B$27:$B$50,18)</f>
        <v>1.1</v>
      </c>
      <c r="J7027" s="29" t="n">
        <f aca="false">F7027*I7027</f>
        <v>33.22242</v>
      </c>
    </row>
    <row r="7028" customFormat="false" ht="15" hidden="false" customHeight="false" outlineLevel="0" collapsed="false">
      <c r="A7028" s="28" t="n">
        <v>45873</v>
      </c>
      <c r="B7028" s="21" t="s">
        <v>130</v>
      </c>
      <c r="C7028" s="21" t="s">
        <v>140</v>
      </c>
      <c r="D7028" s="29" t="n">
        <v>80.91</v>
      </c>
      <c r="E7028" s="29" t="n">
        <f aca="false">D7028/10</f>
        <v>8.091</v>
      </c>
      <c r="F7028" s="29" t="n">
        <f aca="false">(E7028+Einstellungen!$B$20)*(1+Einstellungen!$B$10)</f>
        <v>31.82893</v>
      </c>
      <c r="G7028" s="21" t="str">
        <f aca="false">IF(F7028&lt;Einstellungen!$B$5,"ja","nein")</f>
        <v>nein</v>
      </c>
      <c r="H7028" s="21" t="s">
        <v>23</v>
      </c>
      <c r="I7028" s="29" t="n">
        <f aca="false">INDEX(Einstellungen!$B$27:$B$50,19)</f>
        <v>1.35</v>
      </c>
      <c r="J7028" s="29" t="n">
        <f aca="false">F7028*I7028</f>
        <v>42.9690555</v>
      </c>
    </row>
    <row r="7029" customFormat="false" ht="15" hidden="false" customHeight="false" outlineLevel="0" collapsed="false">
      <c r="A7029" s="28" t="n">
        <v>45873</v>
      </c>
      <c r="B7029" s="21" t="s">
        <v>131</v>
      </c>
      <c r="C7029" s="21" t="s">
        <v>140</v>
      </c>
      <c r="D7029" s="29" t="n">
        <v>84.54</v>
      </c>
      <c r="E7029" s="29" t="n">
        <f aca="false">D7029/10</f>
        <v>8.454</v>
      </c>
      <c r="F7029" s="29" t="n">
        <f aca="false">(E7029+Einstellungen!$B$20)*(1+Einstellungen!$B$10)</f>
        <v>32.2609</v>
      </c>
      <c r="G7029" s="21" t="str">
        <f aca="false">IF(F7029&lt;Einstellungen!$B$5,"ja","nein")</f>
        <v>nein</v>
      </c>
      <c r="H7029" s="21" t="s">
        <v>23</v>
      </c>
      <c r="I7029" s="29" t="n">
        <f aca="false">INDEX(Einstellungen!$B$27:$B$50,20)</f>
        <v>1.45</v>
      </c>
      <c r="J7029" s="29" t="n">
        <f aca="false">F7029*I7029</f>
        <v>46.778305</v>
      </c>
    </row>
    <row r="7030" customFormat="false" ht="15" hidden="false" customHeight="false" outlineLevel="0" collapsed="false">
      <c r="A7030" s="28" t="n">
        <v>45873</v>
      </c>
      <c r="B7030" s="21" t="s">
        <v>132</v>
      </c>
      <c r="C7030" s="21" t="s">
        <v>140</v>
      </c>
      <c r="D7030" s="29" t="n">
        <v>80.21</v>
      </c>
      <c r="E7030" s="29" t="n">
        <f aca="false">D7030/10</f>
        <v>8.021</v>
      </c>
      <c r="F7030" s="29" t="n">
        <f aca="false">(E7030+Einstellungen!$B$20)*(1+Einstellungen!$B$10)</f>
        <v>31.74563</v>
      </c>
      <c r="G7030" s="21" t="str">
        <f aca="false">IF(F7030&lt;Einstellungen!$B$5,"ja","nein")</f>
        <v>nein</v>
      </c>
      <c r="H7030" s="21" t="s">
        <v>23</v>
      </c>
      <c r="I7030" s="29" t="n">
        <f aca="false">INDEX(Einstellungen!$B$27:$B$50,21)</f>
        <v>1.4</v>
      </c>
      <c r="J7030" s="29" t="n">
        <f aca="false">F7030*I7030</f>
        <v>44.443882</v>
      </c>
    </row>
    <row r="7031" customFormat="false" ht="15" hidden="false" customHeight="false" outlineLevel="0" collapsed="false">
      <c r="A7031" s="28" t="n">
        <v>45873</v>
      </c>
      <c r="B7031" s="21" t="s">
        <v>133</v>
      </c>
      <c r="C7031" s="21" t="s">
        <v>140</v>
      </c>
      <c r="D7031" s="29" t="n">
        <v>72.7</v>
      </c>
      <c r="E7031" s="29" t="n">
        <f aca="false">D7031/10</f>
        <v>7.27</v>
      </c>
      <c r="F7031" s="29" t="n">
        <f aca="false">(E7031+Einstellungen!$B$20)*(1+Einstellungen!$B$10)</f>
        <v>30.85194</v>
      </c>
      <c r="G7031" s="21" t="str">
        <f aca="false">IF(F7031&lt;Einstellungen!$B$5,"ja","nein")</f>
        <v>nein</v>
      </c>
      <c r="H7031" s="21" t="s">
        <v>23</v>
      </c>
      <c r="I7031" s="29" t="n">
        <f aca="false">INDEX(Einstellungen!$B$27:$B$50,22)</f>
        <v>1.25</v>
      </c>
      <c r="J7031" s="29" t="n">
        <f aca="false">F7031*I7031</f>
        <v>38.564925</v>
      </c>
    </row>
    <row r="7032" customFormat="false" ht="15" hidden="false" customHeight="false" outlineLevel="0" collapsed="false">
      <c r="A7032" s="28" t="n">
        <v>45873</v>
      </c>
      <c r="B7032" s="21" t="s">
        <v>134</v>
      </c>
      <c r="C7032" s="21" t="s">
        <v>140</v>
      </c>
      <c r="D7032" s="29" t="n">
        <v>66.63</v>
      </c>
      <c r="E7032" s="29" t="n">
        <f aca="false">D7032/10</f>
        <v>6.663</v>
      </c>
      <c r="F7032" s="29" t="n">
        <f aca="false">(E7032+Einstellungen!$B$20)*(1+Einstellungen!$B$10)</f>
        <v>30.12961</v>
      </c>
      <c r="G7032" s="21" t="str">
        <f aca="false">IF(F7032&lt;Einstellungen!$B$5,"ja","nein")</f>
        <v>nein</v>
      </c>
      <c r="H7032" s="21" t="s">
        <v>23</v>
      </c>
      <c r="I7032" s="29" t="n">
        <f aca="false">INDEX(Einstellungen!$B$27:$B$50,23)</f>
        <v>1.05</v>
      </c>
      <c r="J7032" s="29" t="n">
        <f aca="false">F7032*I7032</f>
        <v>31.6360905</v>
      </c>
    </row>
    <row r="7033" customFormat="false" ht="15" hidden="false" customHeight="false" outlineLevel="0" collapsed="false">
      <c r="A7033" s="28" t="n">
        <v>45873</v>
      </c>
      <c r="B7033" s="21" t="s">
        <v>135</v>
      </c>
      <c r="C7033" s="21" t="s">
        <v>140</v>
      </c>
      <c r="D7033" s="29" t="n">
        <v>47.69</v>
      </c>
      <c r="E7033" s="29" t="n">
        <f aca="false">D7033/10</f>
        <v>4.769</v>
      </c>
      <c r="F7033" s="29" t="n">
        <f aca="false">(E7033+Einstellungen!$B$20)*(1+Einstellungen!$B$10)</f>
        <v>27.87575</v>
      </c>
      <c r="G7033" s="21" t="str">
        <f aca="false">IF(F7033&lt;Einstellungen!$B$5,"ja","nein")</f>
        <v>ja</v>
      </c>
      <c r="H7033" s="21" t="s">
        <v>23</v>
      </c>
      <c r="I7033" s="29" t="n">
        <f aca="false">INDEX(Einstellungen!$B$27:$B$50,24)</f>
        <v>0.8</v>
      </c>
      <c r="J7033" s="29" t="n">
        <f aca="false">F7033*I7033</f>
        <v>22.3006</v>
      </c>
    </row>
    <row r="7034" customFormat="false" ht="15" hidden="false" customHeight="false" outlineLevel="0" collapsed="false">
      <c r="A7034" s="28" t="n">
        <v>45874</v>
      </c>
      <c r="B7034" s="21" t="s">
        <v>111</v>
      </c>
      <c r="C7034" s="21" t="s">
        <v>141</v>
      </c>
      <c r="D7034" s="29" t="n">
        <v>21.52</v>
      </c>
      <c r="E7034" s="29" t="n">
        <f aca="false">D7034/10</f>
        <v>2.152</v>
      </c>
      <c r="F7034" s="29" t="n">
        <f aca="false">(E7034+Einstellungen!$B$20)*(1+Einstellungen!$B$10)</f>
        <v>24.76152</v>
      </c>
      <c r="G7034" s="21" t="str">
        <f aca="false">IF(F7034&lt;Einstellungen!$B$5,"ja","nein")</f>
        <v>ja</v>
      </c>
      <c r="H7034" s="21" t="s">
        <v>23</v>
      </c>
      <c r="I7034" s="29" t="n">
        <f aca="false">INDEX(Einstellungen!$B$27:$B$50,1)</f>
        <v>0.6</v>
      </c>
      <c r="J7034" s="29" t="n">
        <f aca="false">F7034*I7034</f>
        <v>14.856912</v>
      </c>
    </row>
    <row r="7035" customFormat="false" ht="15" hidden="false" customHeight="false" outlineLevel="0" collapsed="false">
      <c r="A7035" s="28" t="n">
        <v>45874</v>
      </c>
      <c r="B7035" s="21" t="s">
        <v>113</v>
      </c>
      <c r="C7035" s="21" t="s">
        <v>141</v>
      </c>
      <c r="D7035" s="29" t="n">
        <v>15.34</v>
      </c>
      <c r="E7035" s="29" t="n">
        <f aca="false">D7035/10</f>
        <v>1.534</v>
      </c>
      <c r="F7035" s="29" t="n">
        <f aca="false">(E7035+Einstellungen!$B$20)*(1+Einstellungen!$B$10)</f>
        <v>24.0261</v>
      </c>
      <c r="G7035" s="21" t="str">
        <f aca="false">IF(F7035&lt;Einstellungen!$B$5,"ja","nein")</f>
        <v>ja</v>
      </c>
      <c r="H7035" s="21" t="s">
        <v>23</v>
      </c>
      <c r="I7035" s="29" t="n">
        <f aca="false">INDEX(Einstellungen!$B$27:$B$50,2)</f>
        <v>0.5</v>
      </c>
      <c r="J7035" s="29" t="n">
        <f aca="false">F7035*I7035</f>
        <v>12.01305</v>
      </c>
    </row>
    <row r="7036" customFormat="false" ht="15" hidden="false" customHeight="false" outlineLevel="0" collapsed="false">
      <c r="A7036" s="28" t="n">
        <v>45874</v>
      </c>
      <c r="B7036" s="21" t="s">
        <v>114</v>
      </c>
      <c r="C7036" s="21" t="s">
        <v>141</v>
      </c>
      <c r="D7036" s="29" t="n">
        <v>15.9</v>
      </c>
      <c r="E7036" s="29" t="n">
        <f aca="false">D7036/10</f>
        <v>1.59</v>
      </c>
      <c r="F7036" s="29" t="n">
        <f aca="false">(E7036+Einstellungen!$B$20)*(1+Einstellungen!$B$10)</f>
        <v>24.09274</v>
      </c>
      <c r="G7036" s="21" t="str">
        <f aca="false">IF(F7036&lt;Einstellungen!$B$5,"ja","nein")</f>
        <v>ja</v>
      </c>
      <c r="H7036" s="21" t="s">
        <v>23</v>
      </c>
      <c r="I7036" s="29" t="n">
        <f aca="false">INDEX(Einstellungen!$B$27:$B$50,3)</f>
        <v>0.45</v>
      </c>
      <c r="J7036" s="29" t="n">
        <f aca="false">F7036*I7036</f>
        <v>10.841733</v>
      </c>
    </row>
    <row r="7037" customFormat="false" ht="15" hidden="false" customHeight="false" outlineLevel="0" collapsed="false">
      <c r="A7037" s="28" t="n">
        <v>45874</v>
      </c>
      <c r="B7037" s="21" t="s">
        <v>115</v>
      </c>
      <c r="C7037" s="21" t="s">
        <v>141</v>
      </c>
      <c r="D7037" s="29" t="n">
        <v>23.96</v>
      </c>
      <c r="E7037" s="29" t="n">
        <f aca="false">D7037/10</f>
        <v>2.396</v>
      </c>
      <c r="F7037" s="29" t="n">
        <f aca="false">(E7037+Einstellungen!$B$20)*(1+Einstellungen!$B$10)</f>
        <v>25.05188</v>
      </c>
      <c r="G7037" s="21" t="str">
        <f aca="false">IF(F7037&lt;Einstellungen!$B$5,"ja","nein")</f>
        <v>ja</v>
      </c>
      <c r="H7037" s="21" t="s">
        <v>23</v>
      </c>
      <c r="I7037" s="29" t="n">
        <f aca="false">INDEX(Einstellungen!$B$27:$B$50,4)</f>
        <v>0.45</v>
      </c>
      <c r="J7037" s="29" t="n">
        <f aca="false">F7037*I7037</f>
        <v>11.273346</v>
      </c>
    </row>
    <row r="7038" customFormat="false" ht="15" hidden="false" customHeight="false" outlineLevel="0" collapsed="false">
      <c r="A7038" s="28" t="n">
        <v>45874</v>
      </c>
      <c r="B7038" s="21" t="s">
        <v>116</v>
      </c>
      <c r="C7038" s="21" t="s">
        <v>141</v>
      </c>
      <c r="D7038" s="29" t="n">
        <v>54.47</v>
      </c>
      <c r="E7038" s="29" t="n">
        <f aca="false">D7038/10</f>
        <v>5.447</v>
      </c>
      <c r="F7038" s="29" t="n">
        <f aca="false">(E7038+Einstellungen!$B$20)*(1+Einstellungen!$B$10)</f>
        <v>28.68257</v>
      </c>
      <c r="G7038" s="21" t="str">
        <f aca="false">IF(F7038&lt;Einstellungen!$B$5,"ja","nein")</f>
        <v>ja</v>
      </c>
      <c r="H7038" s="21" t="s">
        <v>23</v>
      </c>
      <c r="I7038" s="29" t="n">
        <f aca="false">INDEX(Einstellungen!$B$27:$B$50,5)</f>
        <v>0.45</v>
      </c>
      <c r="J7038" s="29" t="n">
        <f aca="false">F7038*I7038</f>
        <v>12.9071565</v>
      </c>
    </row>
    <row r="7039" customFormat="false" ht="15" hidden="false" customHeight="false" outlineLevel="0" collapsed="false">
      <c r="A7039" s="28" t="n">
        <v>45874</v>
      </c>
      <c r="B7039" s="21" t="s">
        <v>117</v>
      </c>
      <c r="C7039" s="21" t="s">
        <v>141</v>
      </c>
      <c r="D7039" s="29" t="n">
        <v>76.19</v>
      </c>
      <c r="E7039" s="29" t="n">
        <f aca="false">D7039/10</f>
        <v>7.619</v>
      </c>
      <c r="F7039" s="29" t="n">
        <f aca="false">(E7039+Einstellungen!$B$20)*(1+Einstellungen!$B$10)</f>
        <v>31.26725</v>
      </c>
      <c r="G7039" s="21" t="str">
        <f aca="false">IF(F7039&lt;Einstellungen!$B$5,"ja","nein")</f>
        <v>nein</v>
      </c>
      <c r="H7039" s="21" t="s">
        <v>23</v>
      </c>
      <c r="I7039" s="29" t="n">
        <f aca="false">INDEX(Einstellungen!$B$27:$B$50,6)</f>
        <v>0.5</v>
      </c>
      <c r="J7039" s="29" t="n">
        <f aca="false">F7039*I7039</f>
        <v>15.633625</v>
      </c>
    </row>
    <row r="7040" customFormat="false" ht="15" hidden="false" customHeight="false" outlineLevel="0" collapsed="false">
      <c r="A7040" s="28" t="n">
        <v>45874</v>
      </c>
      <c r="B7040" s="21" t="s">
        <v>118</v>
      </c>
      <c r="C7040" s="21" t="s">
        <v>141</v>
      </c>
      <c r="D7040" s="29" t="n">
        <v>92.25</v>
      </c>
      <c r="E7040" s="29" t="n">
        <f aca="false">D7040/10</f>
        <v>9.225</v>
      </c>
      <c r="F7040" s="29" t="n">
        <f aca="false">(E7040+Einstellungen!$B$20)*(1+Einstellungen!$B$10)</f>
        <v>33.17839</v>
      </c>
      <c r="G7040" s="21" t="str">
        <f aca="false">IF(F7040&lt;Einstellungen!$B$5,"ja","nein")</f>
        <v>nein</v>
      </c>
      <c r="H7040" s="21" t="s">
        <v>23</v>
      </c>
      <c r="I7040" s="29" t="n">
        <f aca="false">INDEX(Einstellungen!$B$27:$B$50,7)</f>
        <v>0.7</v>
      </c>
      <c r="J7040" s="29" t="n">
        <f aca="false">F7040*I7040</f>
        <v>23.224873</v>
      </c>
    </row>
    <row r="7041" customFormat="false" ht="15" hidden="false" customHeight="false" outlineLevel="0" collapsed="false">
      <c r="A7041" s="28" t="n">
        <v>45874</v>
      </c>
      <c r="B7041" s="21" t="s">
        <v>119</v>
      </c>
      <c r="C7041" s="21" t="s">
        <v>141</v>
      </c>
      <c r="D7041" s="29" t="n">
        <v>92.08</v>
      </c>
      <c r="E7041" s="29" t="n">
        <f aca="false">D7041/10</f>
        <v>9.208</v>
      </c>
      <c r="F7041" s="29" t="n">
        <f aca="false">(E7041+Einstellungen!$B$20)*(1+Einstellungen!$B$10)</f>
        <v>33.15816</v>
      </c>
      <c r="G7041" s="21" t="str">
        <f aca="false">IF(F7041&lt;Einstellungen!$B$5,"ja","nein")</f>
        <v>nein</v>
      </c>
      <c r="H7041" s="21" t="s">
        <v>23</v>
      </c>
      <c r="I7041" s="29" t="n">
        <f aca="false">INDEX(Einstellungen!$B$27:$B$50,8)</f>
        <v>0.95</v>
      </c>
      <c r="J7041" s="29" t="n">
        <f aca="false">F7041*I7041</f>
        <v>31.500252</v>
      </c>
    </row>
    <row r="7042" customFormat="false" ht="15" hidden="false" customHeight="false" outlineLevel="0" collapsed="false">
      <c r="A7042" s="28" t="n">
        <v>45874</v>
      </c>
      <c r="B7042" s="21" t="s">
        <v>120</v>
      </c>
      <c r="C7042" s="21" t="s">
        <v>141</v>
      </c>
      <c r="D7042" s="29" t="n">
        <v>74.74</v>
      </c>
      <c r="E7042" s="29" t="n">
        <f aca="false">D7042/10</f>
        <v>7.474</v>
      </c>
      <c r="F7042" s="29" t="n">
        <f aca="false">(E7042+Einstellungen!$B$20)*(1+Einstellungen!$B$10)</f>
        <v>31.0947</v>
      </c>
      <c r="G7042" s="21" t="str">
        <f aca="false">IF(F7042&lt;Einstellungen!$B$5,"ja","nein")</f>
        <v>nein</v>
      </c>
      <c r="H7042" s="21" t="s">
        <v>23</v>
      </c>
      <c r="I7042" s="29" t="n">
        <f aca="false">INDEX(Einstellungen!$B$27:$B$50,9)</f>
        <v>1.05</v>
      </c>
      <c r="J7042" s="29" t="n">
        <f aca="false">F7042*I7042</f>
        <v>32.649435</v>
      </c>
    </row>
    <row r="7043" customFormat="false" ht="15" hidden="false" customHeight="false" outlineLevel="0" collapsed="false">
      <c r="A7043" s="28" t="n">
        <v>45874</v>
      </c>
      <c r="B7043" s="21" t="s">
        <v>121</v>
      </c>
      <c r="C7043" s="21" t="s">
        <v>141</v>
      </c>
      <c r="D7043" s="29" t="n">
        <v>3.89</v>
      </c>
      <c r="E7043" s="29" t="n">
        <f aca="false">D7043/10</f>
        <v>0.389</v>
      </c>
      <c r="F7043" s="29" t="n">
        <f aca="false">(E7043+Einstellungen!$B$20)*(1+Einstellungen!$B$10)</f>
        <v>22.66355</v>
      </c>
      <c r="G7043" s="21" t="str">
        <f aca="false">IF(F7043&lt;Einstellungen!$B$5,"ja","nein")</f>
        <v>ja</v>
      </c>
      <c r="H7043" s="21" t="s">
        <v>23</v>
      </c>
      <c r="I7043" s="29" t="n">
        <f aca="false">INDEX(Einstellungen!$B$27:$B$50,10)</f>
        <v>1.05</v>
      </c>
      <c r="J7043" s="29" t="n">
        <f aca="false">F7043*I7043</f>
        <v>23.7967275</v>
      </c>
    </row>
    <row r="7044" customFormat="false" ht="15" hidden="false" customHeight="false" outlineLevel="0" collapsed="false">
      <c r="A7044" s="28" t="n">
        <v>45874</v>
      </c>
      <c r="B7044" s="21" t="s">
        <v>122</v>
      </c>
      <c r="C7044" s="21" t="s">
        <v>141</v>
      </c>
      <c r="D7044" s="29" t="n">
        <v>-0.21</v>
      </c>
      <c r="E7044" s="29" t="n">
        <f aca="false">D7044/10</f>
        <v>-0.021</v>
      </c>
      <c r="F7044" s="29" t="n">
        <f aca="false">(E7044+Einstellungen!$B$20)*(1+Einstellungen!$B$10)</f>
        <v>22.17565</v>
      </c>
      <c r="G7044" s="21" t="str">
        <f aca="false">IF(F7044&lt;Einstellungen!$B$5,"ja","nein")</f>
        <v>ja</v>
      </c>
      <c r="H7044" s="21" t="s">
        <v>23</v>
      </c>
      <c r="I7044" s="29" t="n">
        <f aca="false">INDEX(Einstellungen!$B$27:$B$50,11)</f>
        <v>1.05</v>
      </c>
      <c r="J7044" s="29" t="n">
        <f aca="false">F7044*I7044</f>
        <v>23.2844325</v>
      </c>
    </row>
    <row r="7045" customFormat="false" ht="15" hidden="false" customHeight="false" outlineLevel="0" collapsed="false">
      <c r="A7045" s="28" t="n">
        <v>45874</v>
      </c>
      <c r="B7045" s="21" t="s">
        <v>123</v>
      </c>
      <c r="C7045" s="21" t="s">
        <v>141</v>
      </c>
      <c r="D7045" s="29" t="n">
        <v>-2.01</v>
      </c>
      <c r="E7045" s="29" t="n">
        <f aca="false">D7045/10</f>
        <v>-0.201</v>
      </c>
      <c r="F7045" s="29" t="n">
        <f aca="false">(E7045+Einstellungen!$B$20)*(1+Einstellungen!$B$10)</f>
        <v>21.96145</v>
      </c>
      <c r="G7045" s="21" t="str">
        <f aca="false">IF(F7045&lt;Einstellungen!$B$5,"ja","nein")</f>
        <v>ja</v>
      </c>
      <c r="H7045" s="21" t="s">
        <v>23</v>
      </c>
      <c r="I7045" s="29" t="n">
        <f aca="false">INDEX(Einstellungen!$B$27:$B$50,12)</f>
        <v>1.1</v>
      </c>
      <c r="J7045" s="29" t="n">
        <f aca="false">F7045*I7045</f>
        <v>24.157595</v>
      </c>
    </row>
    <row r="7046" customFormat="false" ht="15" hidden="false" customHeight="false" outlineLevel="0" collapsed="false">
      <c r="A7046" s="28" t="n">
        <v>45874</v>
      </c>
      <c r="B7046" s="21" t="s">
        <v>124</v>
      </c>
      <c r="C7046" s="21" t="s">
        <v>141</v>
      </c>
      <c r="D7046" s="29" t="n">
        <v>-4.94</v>
      </c>
      <c r="E7046" s="29" t="n">
        <f aca="false">D7046/10</f>
        <v>-0.494</v>
      </c>
      <c r="F7046" s="29" t="n">
        <f aca="false">(E7046+Einstellungen!$B$20)*(1+Einstellungen!$B$10)</f>
        <v>21.61278</v>
      </c>
      <c r="G7046" s="21" t="str">
        <f aca="false">IF(F7046&lt;Einstellungen!$B$5,"ja","nein")</f>
        <v>ja</v>
      </c>
      <c r="H7046" s="21" t="s">
        <v>23</v>
      </c>
      <c r="I7046" s="29" t="n">
        <f aca="false">INDEX(Einstellungen!$B$27:$B$50,13)</f>
        <v>1.2</v>
      </c>
      <c r="J7046" s="29" t="n">
        <f aca="false">F7046*I7046</f>
        <v>25.935336</v>
      </c>
    </row>
    <row r="7047" customFormat="false" ht="15" hidden="false" customHeight="false" outlineLevel="0" collapsed="false">
      <c r="A7047" s="28" t="n">
        <v>45874</v>
      </c>
      <c r="B7047" s="21" t="s">
        <v>125</v>
      </c>
      <c r="C7047" s="21" t="s">
        <v>141</v>
      </c>
      <c r="D7047" s="29" t="n">
        <v>-9.5</v>
      </c>
      <c r="E7047" s="29" t="n">
        <f aca="false">D7047/10</f>
        <v>-0.95</v>
      </c>
      <c r="F7047" s="29" t="n">
        <f aca="false">(E7047+Einstellungen!$B$20)*(1+Einstellungen!$B$10)</f>
        <v>21.07014</v>
      </c>
      <c r="G7047" s="21" t="str">
        <f aca="false">IF(F7047&lt;Einstellungen!$B$5,"ja","nein")</f>
        <v>ja</v>
      </c>
      <c r="H7047" s="21" t="s">
        <v>23</v>
      </c>
      <c r="I7047" s="29" t="n">
        <f aca="false">INDEX(Einstellungen!$B$27:$B$50,14)</f>
        <v>1.15</v>
      </c>
      <c r="J7047" s="29" t="n">
        <f aca="false">F7047*I7047</f>
        <v>24.230661</v>
      </c>
    </row>
    <row r="7048" customFormat="false" ht="15" hidden="false" customHeight="false" outlineLevel="0" collapsed="false">
      <c r="A7048" s="28" t="n">
        <v>45874</v>
      </c>
      <c r="B7048" s="21" t="s">
        <v>126</v>
      </c>
      <c r="C7048" s="21" t="s">
        <v>141</v>
      </c>
      <c r="D7048" s="29" t="n">
        <v>-11.83</v>
      </c>
      <c r="E7048" s="29" t="n">
        <f aca="false">D7048/10</f>
        <v>-1.183</v>
      </c>
      <c r="F7048" s="29" t="n">
        <f aca="false">(E7048+Einstellungen!$B$20)*(1+Einstellungen!$B$10)</f>
        <v>20.79287</v>
      </c>
      <c r="G7048" s="21" t="str">
        <f aca="false">IF(F7048&lt;Einstellungen!$B$5,"ja","nein")</f>
        <v>ja</v>
      </c>
      <c r="H7048" s="21" t="s">
        <v>23</v>
      </c>
      <c r="I7048" s="29" t="n">
        <f aca="false">INDEX(Einstellungen!$B$27:$B$50,15)</f>
        <v>1</v>
      </c>
      <c r="J7048" s="29" t="n">
        <f aca="false">F7048*I7048</f>
        <v>20.79287</v>
      </c>
    </row>
    <row r="7049" customFormat="false" ht="15" hidden="false" customHeight="false" outlineLevel="0" collapsed="false">
      <c r="A7049" s="28" t="n">
        <v>45874</v>
      </c>
      <c r="B7049" s="21" t="s">
        <v>127</v>
      </c>
      <c r="C7049" s="21" t="s">
        <v>141</v>
      </c>
      <c r="D7049" s="29" t="n">
        <v>-9.92</v>
      </c>
      <c r="E7049" s="29" t="n">
        <f aca="false">D7049/10</f>
        <v>-0.992</v>
      </c>
      <c r="F7049" s="29" t="n">
        <f aca="false">(E7049+Einstellungen!$B$20)*(1+Einstellungen!$B$10)</f>
        <v>21.02016</v>
      </c>
      <c r="G7049" s="21" t="str">
        <f aca="false">IF(F7049&lt;Einstellungen!$B$5,"ja","nein")</f>
        <v>ja</v>
      </c>
      <c r="H7049" s="21" t="s">
        <v>23</v>
      </c>
      <c r="I7049" s="29" t="n">
        <f aca="false">INDEX(Einstellungen!$B$27:$B$50,16)</f>
        <v>0.95</v>
      </c>
      <c r="J7049" s="29" t="n">
        <f aca="false">F7049*I7049</f>
        <v>19.969152</v>
      </c>
    </row>
    <row r="7050" customFormat="false" ht="15" hidden="false" customHeight="false" outlineLevel="0" collapsed="false">
      <c r="A7050" s="28" t="n">
        <v>45874</v>
      </c>
      <c r="B7050" s="21" t="s">
        <v>128</v>
      </c>
      <c r="C7050" s="21" t="s">
        <v>141</v>
      </c>
      <c r="D7050" s="29" t="n">
        <v>-5.07</v>
      </c>
      <c r="E7050" s="29" t="n">
        <f aca="false">D7050/10</f>
        <v>-0.507</v>
      </c>
      <c r="F7050" s="29" t="n">
        <f aca="false">(E7050+Einstellungen!$B$20)*(1+Einstellungen!$B$10)</f>
        <v>21.59731</v>
      </c>
      <c r="G7050" s="21" t="str">
        <f aca="false">IF(F7050&lt;Einstellungen!$B$5,"ja","nein")</f>
        <v>ja</v>
      </c>
      <c r="H7050" s="21" t="s">
        <v>23</v>
      </c>
      <c r="I7050" s="29" t="n">
        <f aca="false">INDEX(Einstellungen!$B$27:$B$50,17)</f>
        <v>0.95</v>
      </c>
      <c r="J7050" s="29" t="n">
        <f aca="false">F7050*I7050</f>
        <v>20.5174445</v>
      </c>
    </row>
    <row r="7051" customFormat="false" ht="15" hidden="false" customHeight="false" outlineLevel="0" collapsed="false">
      <c r="A7051" s="28" t="n">
        <v>45874</v>
      </c>
      <c r="B7051" s="21" t="s">
        <v>129</v>
      </c>
      <c r="C7051" s="21" t="s">
        <v>141</v>
      </c>
      <c r="D7051" s="29" t="n">
        <v>-0.52</v>
      </c>
      <c r="E7051" s="29" t="n">
        <f aca="false">D7051/10</f>
        <v>-0.052</v>
      </c>
      <c r="F7051" s="29" t="n">
        <f aca="false">(E7051+Einstellungen!$B$20)*(1+Einstellungen!$B$10)</f>
        <v>22.13876</v>
      </c>
      <c r="G7051" s="21" t="str">
        <f aca="false">IF(F7051&lt;Einstellungen!$B$5,"ja","nein")</f>
        <v>ja</v>
      </c>
      <c r="H7051" s="21" t="s">
        <v>23</v>
      </c>
      <c r="I7051" s="29" t="n">
        <f aca="false">INDEX(Einstellungen!$B$27:$B$50,18)</f>
        <v>1.1</v>
      </c>
      <c r="J7051" s="29" t="n">
        <f aca="false">F7051*I7051</f>
        <v>24.352636</v>
      </c>
    </row>
    <row r="7052" customFormat="false" ht="15" hidden="false" customHeight="false" outlineLevel="0" collapsed="false">
      <c r="A7052" s="28" t="n">
        <v>45874</v>
      </c>
      <c r="B7052" s="21" t="s">
        <v>130</v>
      </c>
      <c r="C7052" s="21" t="s">
        <v>141</v>
      </c>
      <c r="D7052" s="29" t="n">
        <v>1.07</v>
      </c>
      <c r="E7052" s="29" t="n">
        <f aca="false">D7052/10</f>
        <v>0.107</v>
      </c>
      <c r="F7052" s="29" t="n">
        <f aca="false">(E7052+Einstellungen!$B$20)*(1+Einstellungen!$B$10)</f>
        <v>22.32797</v>
      </c>
      <c r="G7052" s="21" t="str">
        <f aca="false">IF(F7052&lt;Einstellungen!$B$5,"ja","nein")</f>
        <v>ja</v>
      </c>
      <c r="H7052" s="21" t="s">
        <v>23</v>
      </c>
      <c r="I7052" s="29" t="n">
        <f aca="false">INDEX(Einstellungen!$B$27:$B$50,19)</f>
        <v>1.35</v>
      </c>
      <c r="J7052" s="29" t="n">
        <f aca="false">F7052*I7052</f>
        <v>30.1427595</v>
      </c>
    </row>
    <row r="7053" customFormat="false" ht="15" hidden="false" customHeight="false" outlineLevel="0" collapsed="false">
      <c r="A7053" s="28" t="n">
        <v>45874</v>
      </c>
      <c r="B7053" s="21" t="s">
        <v>131</v>
      </c>
      <c r="C7053" s="21" t="s">
        <v>141</v>
      </c>
      <c r="D7053" s="29" t="n">
        <v>72.48</v>
      </c>
      <c r="E7053" s="29" t="n">
        <f aca="false">D7053/10</f>
        <v>7.248</v>
      </c>
      <c r="F7053" s="29" t="n">
        <f aca="false">(E7053+Einstellungen!$B$20)*(1+Einstellungen!$B$10)</f>
        <v>30.82576</v>
      </c>
      <c r="G7053" s="21" t="str">
        <f aca="false">IF(F7053&lt;Einstellungen!$B$5,"ja","nein")</f>
        <v>nein</v>
      </c>
      <c r="H7053" s="21" t="s">
        <v>23</v>
      </c>
      <c r="I7053" s="29" t="n">
        <f aca="false">INDEX(Einstellungen!$B$27:$B$50,20)</f>
        <v>1.45</v>
      </c>
      <c r="J7053" s="29" t="n">
        <f aca="false">F7053*I7053</f>
        <v>44.697352</v>
      </c>
    </row>
    <row r="7054" customFormat="false" ht="15" hidden="false" customHeight="false" outlineLevel="0" collapsed="false">
      <c r="A7054" s="28" t="n">
        <v>45874</v>
      </c>
      <c r="B7054" s="21" t="s">
        <v>132</v>
      </c>
      <c r="C7054" s="21" t="s">
        <v>141</v>
      </c>
      <c r="D7054" s="29" t="n">
        <v>89.97</v>
      </c>
      <c r="E7054" s="29" t="n">
        <f aca="false">D7054/10</f>
        <v>8.997</v>
      </c>
      <c r="F7054" s="29" t="n">
        <f aca="false">(E7054+Einstellungen!$B$20)*(1+Einstellungen!$B$10)</f>
        <v>32.90707</v>
      </c>
      <c r="G7054" s="21" t="str">
        <f aca="false">IF(F7054&lt;Einstellungen!$B$5,"ja","nein")</f>
        <v>nein</v>
      </c>
      <c r="H7054" s="21" t="s">
        <v>23</v>
      </c>
      <c r="I7054" s="29" t="n">
        <f aca="false">INDEX(Einstellungen!$B$27:$B$50,21)</f>
        <v>1.4</v>
      </c>
      <c r="J7054" s="29" t="n">
        <f aca="false">F7054*I7054</f>
        <v>46.069898</v>
      </c>
    </row>
    <row r="7055" customFormat="false" ht="15" hidden="false" customHeight="false" outlineLevel="0" collapsed="false">
      <c r="A7055" s="28" t="n">
        <v>45874</v>
      </c>
      <c r="B7055" s="21" t="s">
        <v>133</v>
      </c>
      <c r="C7055" s="21" t="s">
        <v>141</v>
      </c>
      <c r="D7055" s="29" t="n">
        <v>107.15</v>
      </c>
      <c r="E7055" s="29" t="n">
        <f aca="false">D7055/10</f>
        <v>10.715</v>
      </c>
      <c r="F7055" s="29" t="n">
        <f aca="false">(E7055+Einstellungen!$B$20)*(1+Einstellungen!$B$10)</f>
        <v>34.95149</v>
      </c>
      <c r="G7055" s="21" t="str">
        <f aca="false">IF(F7055&lt;Einstellungen!$B$5,"ja","nein")</f>
        <v>nein</v>
      </c>
      <c r="H7055" s="21" t="s">
        <v>23</v>
      </c>
      <c r="I7055" s="29" t="n">
        <f aca="false">INDEX(Einstellungen!$B$27:$B$50,22)</f>
        <v>1.25</v>
      </c>
      <c r="J7055" s="29" t="n">
        <f aca="false">F7055*I7055</f>
        <v>43.6893625</v>
      </c>
    </row>
    <row r="7056" customFormat="false" ht="15" hidden="false" customHeight="false" outlineLevel="0" collapsed="false">
      <c r="A7056" s="28" t="n">
        <v>45874</v>
      </c>
      <c r="B7056" s="21" t="s">
        <v>134</v>
      </c>
      <c r="C7056" s="21" t="s">
        <v>141</v>
      </c>
      <c r="D7056" s="29" t="n">
        <v>87.18</v>
      </c>
      <c r="E7056" s="29" t="n">
        <f aca="false">D7056/10</f>
        <v>8.718</v>
      </c>
      <c r="F7056" s="29" t="n">
        <f aca="false">(E7056+Einstellungen!$B$20)*(1+Einstellungen!$B$10)</f>
        <v>32.57506</v>
      </c>
      <c r="G7056" s="21" t="str">
        <f aca="false">IF(F7056&lt;Einstellungen!$B$5,"ja","nein")</f>
        <v>nein</v>
      </c>
      <c r="H7056" s="21" t="s">
        <v>23</v>
      </c>
      <c r="I7056" s="29" t="n">
        <f aca="false">INDEX(Einstellungen!$B$27:$B$50,23)</f>
        <v>1.05</v>
      </c>
      <c r="J7056" s="29" t="n">
        <f aca="false">F7056*I7056</f>
        <v>34.203813</v>
      </c>
    </row>
    <row r="7057" customFormat="false" ht="15" hidden="false" customHeight="false" outlineLevel="0" collapsed="false">
      <c r="A7057" s="28" t="n">
        <v>45874</v>
      </c>
      <c r="B7057" s="21" t="s">
        <v>135</v>
      </c>
      <c r="C7057" s="21" t="s">
        <v>141</v>
      </c>
      <c r="D7057" s="29" t="n">
        <v>81</v>
      </c>
      <c r="E7057" s="29" t="n">
        <f aca="false">D7057/10</f>
        <v>8.1</v>
      </c>
      <c r="F7057" s="29" t="n">
        <f aca="false">(E7057+Einstellungen!$B$20)*(1+Einstellungen!$B$10)</f>
        <v>31.83964</v>
      </c>
      <c r="G7057" s="21" t="str">
        <f aca="false">IF(F7057&lt;Einstellungen!$B$5,"ja","nein")</f>
        <v>nein</v>
      </c>
      <c r="H7057" s="21" t="s">
        <v>23</v>
      </c>
      <c r="I7057" s="29" t="n">
        <f aca="false">INDEX(Einstellungen!$B$27:$B$50,24)</f>
        <v>0.8</v>
      </c>
      <c r="J7057" s="29" t="n">
        <f aca="false">F7057*I7057</f>
        <v>25.471712</v>
      </c>
    </row>
    <row r="7058" customFormat="false" ht="15" hidden="false" customHeight="false" outlineLevel="0" collapsed="false">
      <c r="A7058" s="28" t="n">
        <v>45875</v>
      </c>
      <c r="B7058" s="21" t="s">
        <v>111</v>
      </c>
      <c r="C7058" s="21" t="s">
        <v>112</v>
      </c>
      <c r="D7058" s="29" t="n">
        <v>75.13</v>
      </c>
      <c r="E7058" s="29" t="n">
        <f aca="false">D7058/10</f>
        <v>7.513</v>
      </c>
      <c r="F7058" s="29" t="n">
        <f aca="false">(E7058+Einstellungen!$B$20)*(1+Einstellungen!$B$10)</f>
        <v>31.14111</v>
      </c>
      <c r="G7058" s="21" t="str">
        <f aca="false">IF(F7058&lt;Einstellungen!$B$5,"ja","nein")</f>
        <v>nein</v>
      </c>
      <c r="H7058" s="21" t="s">
        <v>23</v>
      </c>
      <c r="I7058" s="29" t="n">
        <f aca="false">INDEX(Einstellungen!$B$27:$B$50,1)</f>
        <v>0.6</v>
      </c>
      <c r="J7058" s="29" t="n">
        <f aca="false">F7058*I7058</f>
        <v>18.684666</v>
      </c>
    </row>
    <row r="7059" customFormat="false" ht="15" hidden="false" customHeight="false" outlineLevel="0" collapsed="false">
      <c r="A7059" s="28" t="n">
        <v>45875</v>
      </c>
      <c r="B7059" s="21" t="s">
        <v>113</v>
      </c>
      <c r="C7059" s="21" t="s">
        <v>112</v>
      </c>
      <c r="D7059" s="29" t="n">
        <v>59.89</v>
      </c>
      <c r="E7059" s="29" t="n">
        <f aca="false">D7059/10</f>
        <v>5.989</v>
      </c>
      <c r="F7059" s="29" t="n">
        <f aca="false">(E7059+Einstellungen!$B$20)*(1+Einstellungen!$B$10)</f>
        <v>29.32755</v>
      </c>
      <c r="G7059" s="21" t="str">
        <f aca="false">IF(F7059&lt;Einstellungen!$B$5,"ja","nein")</f>
        <v>nein</v>
      </c>
      <c r="H7059" s="21" t="s">
        <v>23</v>
      </c>
      <c r="I7059" s="29" t="n">
        <f aca="false">INDEX(Einstellungen!$B$27:$B$50,2)</f>
        <v>0.5</v>
      </c>
      <c r="J7059" s="29" t="n">
        <f aca="false">F7059*I7059</f>
        <v>14.663775</v>
      </c>
    </row>
    <row r="7060" customFormat="false" ht="15" hidden="false" customHeight="false" outlineLevel="0" collapsed="false">
      <c r="A7060" s="28" t="n">
        <v>45875</v>
      </c>
      <c r="B7060" s="21" t="s">
        <v>114</v>
      </c>
      <c r="C7060" s="21" t="s">
        <v>112</v>
      </c>
      <c r="D7060" s="29" t="n">
        <v>60.76</v>
      </c>
      <c r="E7060" s="29" t="n">
        <f aca="false">D7060/10</f>
        <v>6.076</v>
      </c>
      <c r="F7060" s="29" t="n">
        <f aca="false">(E7060+Einstellungen!$B$20)*(1+Einstellungen!$B$10)</f>
        <v>29.43108</v>
      </c>
      <c r="G7060" s="21" t="str">
        <f aca="false">IF(F7060&lt;Einstellungen!$B$5,"ja","nein")</f>
        <v>nein</v>
      </c>
      <c r="H7060" s="21" t="s">
        <v>23</v>
      </c>
      <c r="I7060" s="29" t="n">
        <f aca="false">INDEX(Einstellungen!$B$27:$B$50,3)</f>
        <v>0.45</v>
      </c>
      <c r="J7060" s="29" t="n">
        <f aca="false">F7060*I7060</f>
        <v>13.243986</v>
      </c>
    </row>
    <row r="7061" customFormat="false" ht="15" hidden="false" customHeight="false" outlineLevel="0" collapsed="false">
      <c r="A7061" s="28" t="n">
        <v>45875</v>
      </c>
      <c r="B7061" s="21" t="s">
        <v>115</v>
      </c>
      <c r="C7061" s="21" t="s">
        <v>112</v>
      </c>
      <c r="D7061" s="29" t="n">
        <v>61.01</v>
      </c>
      <c r="E7061" s="29" t="n">
        <f aca="false">D7061/10</f>
        <v>6.101</v>
      </c>
      <c r="F7061" s="29" t="n">
        <f aca="false">(E7061+Einstellungen!$B$20)*(1+Einstellungen!$B$10)</f>
        <v>29.46083</v>
      </c>
      <c r="G7061" s="21" t="str">
        <f aca="false">IF(F7061&lt;Einstellungen!$B$5,"ja","nein")</f>
        <v>nein</v>
      </c>
      <c r="H7061" s="21" t="s">
        <v>23</v>
      </c>
      <c r="I7061" s="29" t="n">
        <f aca="false">INDEX(Einstellungen!$B$27:$B$50,4)</f>
        <v>0.45</v>
      </c>
      <c r="J7061" s="29" t="n">
        <f aca="false">F7061*I7061</f>
        <v>13.2573735</v>
      </c>
    </row>
    <row r="7062" customFormat="false" ht="15" hidden="false" customHeight="false" outlineLevel="0" collapsed="false">
      <c r="A7062" s="28" t="n">
        <v>45875</v>
      </c>
      <c r="B7062" s="21" t="s">
        <v>116</v>
      </c>
      <c r="C7062" s="21" t="s">
        <v>112</v>
      </c>
      <c r="D7062" s="29" t="n">
        <v>60.35</v>
      </c>
      <c r="E7062" s="29" t="n">
        <f aca="false">D7062/10</f>
        <v>6.035</v>
      </c>
      <c r="F7062" s="29" t="n">
        <f aca="false">(E7062+Einstellungen!$B$20)*(1+Einstellungen!$B$10)</f>
        <v>29.38229</v>
      </c>
      <c r="G7062" s="21" t="str">
        <f aca="false">IF(F7062&lt;Einstellungen!$B$5,"ja","nein")</f>
        <v>nein</v>
      </c>
      <c r="H7062" s="21" t="s">
        <v>23</v>
      </c>
      <c r="I7062" s="29" t="n">
        <f aca="false">INDEX(Einstellungen!$B$27:$B$50,5)</f>
        <v>0.45</v>
      </c>
      <c r="J7062" s="29" t="n">
        <f aca="false">F7062*I7062</f>
        <v>13.2220305</v>
      </c>
    </row>
    <row r="7063" customFormat="false" ht="15" hidden="false" customHeight="false" outlineLevel="0" collapsed="false">
      <c r="A7063" s="28" t="n">
        <v>45875</v>
      </c>
      <c r="B7063" s="21" t="s">
        <v>117</v>
      </c>
      <c r="C7063" s="21" t="s">
        <v>112</v>
      </c>
      <c r="D7063" s="29" t="n">
        <v>81.7</v>
      </c>
      <c r="E7063" s="29" t="n">
        <f aca="false">D7063/10</f>
        <v>8.17</v>
      </c>
      <c r="F7063" s="29" t="n">
        <f aca="false">(E7063+Einstellungen!$B$20)*(1+Einstellungen!$B$10)</f>
        <v>31.92294</v>
      </c>
      <c r="G7063" s="21" t="str">
        <f aca="false">IF(F7063&lt;Einstellungen!$B$5,"ja","nein")</f>
        <v>nein</v>
      </c>
      <c r="H7063" s="21" t="s">
        <v>23</v>
      </c>
      <c r="I7063" s="29" t="n">
        <f aca="false">INDEX(Einstellungen!$B$27:$B$50,6)</f>
        <v>0.5</v>
      </c>
      <c r="J7063" s="29" t="n">
        <f aca="false">F7063*I7063</f>
        <v>15.96147</v>
      </c>
    </row>
    <row r="7064" customFormat="false" ht="15" hidden="false" customHeight="false" outlineLevel="0" collapsed="false">
      <c r="A7064" s="28" t="n">
        <v>45875</v>
      </c>
      <c r="B7064" s="21" t="s">
        <v>118</v>
      </c>
      <c r="C7064" s="21" t="s">
        <v>112</v>
      </c>
      <c r="D7064" s="29" t="n">
        <v>103.77</v>
      </c>
      <c r="E7064" s="29" t="n">
        <f aca="false">D7064/10</f>
        <v>10.377</v>
      </c>
      <c r="F7064" s="29" t="n">
        <f aca="false">(E7064+Einstellungen!$B$20)*(1+Einstellungen!$B$10)</f>
        <v>34.54927</v>
      </c>
      <c r="G7064" s="21" t="str">
        <f aca="false">IF(F7064&lt;Einstellungen!$B$5,"ja","nein")</f>
        <v>nein</v>
      </c>
      <c r="H7064" s="21" t="s">
        <v>23</v>
      </c>
      <c r="I7064" s="29" t="n">
        <f aca="false">INDEX(Einstellungen!$B$27:$B$50,7)</f>
        <v>0.7</v>
      </c>
      <c r="J7064" s="29" t="n">
        <f aca="false">F7064*I7064</f>
        <v>24.184489</v>
      </c>
    </row>
    <row r="7065" customFormat="false" ht="15" hidden="false" customHeight="false" outlineLevel="0" collapsed="false">
      <c r="A7065" s="28" t="n">
        <v>45875</v>
      </c>
      <c r="B7065" s="21" t="s">
        <v>119</v>
      </c>
      <c r="C7065" s="21" t="s">
        <v>112</v>
      </c>
      <c r="D7065" s="29" t="n">
        <v>102.94</v>
      </c>
      <c r="E7065" s="29" t="n">
        <f aca="false">D7065/10</f>
        <v>10.294</v>
      </c>
      <c r="F7065" s="29" t="n">
        <f aca="false">(E7065+Einstellungen!$B$20)*(1+Einstellungen!$B$10)</f>
        <v>34.4505</v>
      </c>
      <c r="G7065" s="21" t="str">
        <f aca="false">IF(F7065&lt;Einstellungen!$B$5,"ja","nein")</f>
        <v>nein</v>
      </c>
      <c r="H7065" s="21" t="s">
        <v>23</v>
      </c>
      <c r="I7065" s="29" t="n">
        <f aca="false">INDEX(Einstellungen!$B$27:$B$50,8)</f>
        <v>0.95</v>
      </c>
      <c r="J7065" s="29" t="n">
        <f aca="false">F7065*I7065</f>
        <v>32.727975</v>
      </c>
    </row>
    <row r="7066" customFormat="false" ht="15" hidden="false" customHeight="false" outlineLevel="0" collapsed="false">
      <c r="A7066" s="28" t="n">
        <v>45875</v>
      </c>
      <c r="B7066" s="21" t="s">
        <v>120</v>
      </c>
      <c r="C7066" s="21" t="s">
        <v>112</v>
      </c>
      <c r="D7066" s="29" t="n">
        <v>83.94</v>
      </c>
      <c r="E7066" s="29" t="n">
        <f aca="false">D7066/10</f>
        <v>8.394</v>
      </c>
      <c r="F7066" s="29" t="n">
        <f aca="false">(E7066+Einstellungen!$B$20)*(1+Einstellungen!$B$10)</f>
        <v>32.1895</v>
      </c>
      <c r="G7066" s="21" t="str">
        <f aca="false">IF(F7066&lt;Einstellungen!$B$5,"ja","nein")</f>
        <v>nein</v>
      </c>
      <c r="H7066" s="21" t="s">
        <v>23</v>
      </c>
      <c r="I7066" s="29" t="n">
        <f aca="false">INDEX(Einstellungen!$B$27:$B$50,9)</f>
        <v>1.05</v>
      </c>
      <c r="J7066" s="29" t="n">
        <f aca="false">F7066*I7066</f>
        <v>33.798975</v>
      </c>
    </row>
    <row r="7067" customFormat="false" ht="15" hidden="false" customHeight="false" outlineLevel="0" collapsed="false">
      <c r="A7067" s="28" t="n">
        <v>45875</v>
      </c>
      <c r="B7067" s="21" t="s">
        <v>121</v>
      </c>
      <c r="C7067" s="21" t="s">
        <v>112</v>
      </c>
      <c r="D7067" s="29" t="n">
        <v>27.74</v>
      </c>
      <c r="E7067" s="29" t="n">
        <f aca="false">D7067/10</f>
        <v>2.774</v>
      </c>
      <c r="F7067" s="29" t="n">
        <f aca="false">(E7067+Einstellungen!$B$20)*(1+Einstellungen!$B$10)</f>
        <v>25.5017</v>
      </c>
      <c r="G7067" s="21" t="str">
        <f aca="false">IF(F7067&lt;Einstellungen!$B$5,"ja","nein")</f>
        <v>ja</v>
      </c>
      <c r="H7067" s="21" t="s">
        <v>23</v>
      </c>
      <c r="I7067" s="29" t="n">
        <f aca="false">INDEX(Einstellungen!$B$27:$B$50,10)</f>
        <v>1.05</v>
      </c>
      <c r="J7067" s="29" t="n">
        <f aca="false">F7067*I7067</f>
        <v>26.776785</v>
      </c>
    </row>
    <row r="7068" customFormat="false" ht="15" hidden="false" customHeight="false" outlineLevel="0" collapsed="false">
      <c r="A7068" s="28" t="n">
        <v>45875</v>
      </c>
      <c r="B7068" s="21" t="s">
        <v>122</v>
      </c>
      <c r="C7068" s="21" t="s">
        <v>112</v>
      </c>
      <c r="D7068" s="29" t="n">
        <v>-0.01</v>
      </c>
      <c r="E7068" s="29" t="n">
        <f aca="false">D7068/10</f>
        <v>-0.001</v>
      </c>
      <c r="F7068" s="29" t="n">
        <f aca="false">(E7068+Einstellungen!$B$20)*(1+Einstellungen!$B$10)</f>
        <v>22.19945</v>
      </c>
      <c r="G7068" s="21" t="str">
        <f aca="false">IF(F7068&lt;Einstellungen!$B$5,"ja","nein")</f>
        <v>ja</v>
      </c>
      <c r="H7068" s="21" t="s">
        <v>23</v>
      </c>
      <c r="I7068" s="29" t="n">
        <f aca="false">INDEX(Einstellungen!$B$27:$B$50,11)</f>
        <v>1.05</v>
      </c>
      <c r="J7068" s="29" t="n">
        <f aca="false">F7068*I7068</f>
        <v>23.3094225</v>
      </c>
    </row>
    <row r="7069" customFormat="false" ht="15" hidden="false" customHeight="false" outlineLevel="0" collapsed="false">
      <c r="A7069" s="28" t="n">
        <v>45875</v>
      </c>
      <c r="B7069" s="21" t="s">
        <v>123</v>
      </c>
      <c r="C7069" s="21" t="s">
        <v>112</v>
      </c>
      <c r="D7069" s="29" t="n">
        <v>-2.05</v>
      </c>
      <c r="E7069" s="29" t="n">
        <f aca="false">D7069/10</f>
        <v>-0.205</v>
      </c>
      <c r="F7069" s="29" t="n">
        <f aca="false">(E7069+Einstellungen!$B$20)*(1+Einstellungen!$B$10)</f>
        <v>21.95669</v>
      </c>
      <c r="G7069" s="21" t="str">
        <f aca="false">IF(F7069&lt;Einstellungen!$B$5,"ja","nein")</f>
        <v>ja</v>
      </c>
      <c r="H7069" s="21" t="s">
        <v>23</v>
      </c>
      <c r="I7069" s="29" t="n">
        <f aca="false">INDEX(Einstellungen!$B$27:$B$50,12)</f>
        <v>1.1</v>
      </c>
      <c r="J7069" s="29" t="n">
        <f aca="false">F7069*I7069</f>
        <v>24.152359</v>
      </c>
    </row>
    <row r="7070" customFormat="false" ht="15" hidden="false" customHeight="false" outlineLevel="0" collapsed="false">
      <c r="A7070" s="28" t="n">
        <v>45875</v>
      </c>
      <c r="B7070" s="21" t="s">
        <v>124</v>
      </c>
      <c r="C7070" s="21" t="s">
        <v>112</v>
      </c>
      <c r="D7070" s="29" t="n">
        <v>-8.47</v>
      </c>
      <c r="E7070" s="29" t="n">
        <f aca="false">D7070/10</f>
        <v>-0.847</v>
      </c>
      <c r="F7070" s="29" t="n">
        <f aca="false">(E7070+Einstellungen!$B$20)*(1+Einstellungen!$B$10)</f>
        <v>21.19271</v>
      </c>
      <c r="G7070" s="21" t="str">
        <f aca="false">IF(F7070&lt;Einstellungen!$B$5,"ja","nein")</f>
        <v>ja</v>
      </c>
      <c r="H7070" s="21" t="s">
        <v>23</v>
      </c>
      <c r="I7070" s="29" t="n">
        <f aca="false">INDEX(Einstellungen!$B$27:$B$50,13)</f>
        <v>1.2</v>
      </c>
      <c r="J7070" s="29" t="n">
        <f aca="false">F7070*I7070</f>
        <v>25.431252</v>
      </c>
    </row>
    <row r="7071" customFormat="false" ht="15" hidden="false" customHeight="false" outlineLevel="0" collapsed="false">
      <c r="A7071" s="28" t="n">
        <v>45875</v>
      </c>
      <c r="B7071" s="21" t="s">
        <v>125</v>
      </c>
      <c r="C7071" s="21" t="s">
        <v>112</v>
      </c>
      <c r="D7071" s="29" t="n">
        <v>-11.79</v>
      </c>
      <c r="E7071" s="29" t="n">
        <f aca="false">D7071/10</f>
        <v>-1.179</v>
      </c>
      <c r="F7071" s="29" t="n">
        <f aca="false">(E7071+Einstellungen!$B$20)*(1+Einstellungen!$B$10)</f>
        <v>20.79763</v>
      </c>
      <c r="G7071" s="21" t="str">
        <f aca="false">IF(F7071&lt;Einstellungen!$B$5,"ja","nein")</f>
        <v>ja</v>
      </c>
      <c r="H7071" s="21" t="s">
        <v>23</v>
      </c>
      <c r="I7071" s="29" t="n">
        <f aca="false">INDEX(Einstellungen!$B$27:$B$50,14)</f>
        <v>1.15</v>
      </c>
      <c r="J7071" s="29" t="n">
        <f aca="false">F7071*I7071</f>
        <v>23.9172745</v>
      </c>
    </row>
    <row r="7072" customFormat="false" ht="15" hidden="false" customHeight="false" outlineLevel="0" collapsed="false">
      <c r="A7072" s="28" t="n">
        <v>45875</v>
      </c>
      <c r="B7072" s="21" t="s">
        <v>126</v>
      </c>
      <c r="C7072" s="21" t="s">
        <v>112</v>
      </c>
      <c r="D7072" s="29" t="n">
        <v>-6</v>
      </c>
      <c r="E7072" s="29" t="n">
        <f aca="false">D7072/10</f>
        <v>-0.6</v>
      </c>
      <c r="F7072" s="29" t="n">
        <f aca="false">(E7072+Einstellungen!$B$20)*(1+Einstellungen!$B$10)</f>
        <v>21.48664</v>
      </c>
      <c r="G7072" s="21" t="str">
        <f aca="false">IF(F7072&lt;Einstellungen!$B$5,"ja","nein")</f>
        <v>ja</v>
      </c>
      <c r="H7072" s="21" t="s">
        <v>23</v>
      </c>
      <c r="I7072" s="29" t="n">
        <f aca="false">INDEX(Einstellungen!$B$27:$B$50,15)</f>
        <v>1</v>
      </c>
      <c r="J7072" s="29" t="n">
        <f aca="false">F7072*I7072</f>
        <v>21.48664</v>
      </c>
    </row>
    <row r="7073" customFormat="false" ht="15" hidden="false" customHeight="false" outlineLevel="0" collapsed="false">
      <c r="A7073" s="28" t="n">
        <v>45875</v>
      </c>
      <c r="B7073" s="21" t="s">
        <v>127</v>
      </c>
      <c r="C7073" s="21" t="s">
        <v>112</v>
      </c>
      <c r="D7073" s="29" t="n">
        <v>-3.11</v>
      </c>
      <c r="E7073" s="29" t="n">
        <f aca="false">D7073/10</f>
        <v>-0.311</v>
      </c>
      <c r="F7073" s="29" t="n">
        <f aca="false">(E7073+Einstellungen!$B$20)*(1+Einstellungen!$B$10)</f>
        <v>21.83055</v>
      </c>
      <c r="G7073" s="21" t="str">
        <f aca="false">IF(F7073&lt;Einstellungen!$B$5,"ja","nein")</f>
        <v>ja</v>
      </c>
      <c r="H7073" s="21" t="s">
        <v>23</v>
      </c>
      <c r="I7073" s="29" t="n">
        <f aca="false">INDEX(Einstellungen!$B$27:$B$50,16)</f>
        <v>0.95</v>
      </c>
      <c r="J7073" s="29" t="n">
        <f aca="false">F7073*I7073</f>
        <v>20.7390225</v>
      </c>
    </row>
    <row r="7074" customFormat="false" ht="15" hidden="false" customHeight="false" outlineLevel="0" collapsed="false">
      <c r="A7074" s="28" t="n">
        <v>45875</v>
      </c>
      <c r="B7074" s="21" t="s">
        <v>128</v>
      </c>
      <c r="C7074" s="21" t="s">
        <v>112</v>
      </c>
      <c r="D7074" s="29" t="n">
        <v>-1.01</v>
      </c>
      <c r="E7074" s="29" t="n">
        <f aca="false">D7074/10</f>
        <v>-0.101</v>
      </c>
      <c r="F7074" s="29" t="n">
        <f aca="false">(E7074+Einstellungen!$B$20)*(1+Einstellungen!$B$10)</f>
        <v>22.08045</v>
      </c>
      <c r="G7074" s="21" t="str">
        <f aca="false">IF(F7074&lt;Einstellungen!$B$5,"ja","nein")</f>
        <v>ja</v>
      </c>
      <c r="H7074" s="21" t="s">
        <v>23</v>
      </c>
      <c r="I7074" s="29" t="n">
        <f aca="false">INDEX(Einstellungen!$B$27:$B$50,17)</f>
        <v>0.95</v>
      </c>
      <c r="J7074" s="29" t="n">
        <f aca="false">F7074*I7074</f>
        <v>20.9764275</v>
      </c>
    </row>
    <row r="7075" customFormat="false" ht="15" hidden="false" customHeight="false" outlineLevel="0" collapsed="false">
      <c r="A7075" s="28" t="n">
        <v>45875</v>
      </c>
      <c r="B7075" s="21" t="s">
        <v>129</v>
      </c>
      <c r="C7075" s="21" t="s">
        <v>112</v>
      </c>
      <c r="D7075" s="29" t="n">
        <v>52.15</v>
      </c>
      <c r="E7075" s="29" t="n">
        <f aca="false">D7075/10</f>
        <v>5.215</v>
      </c>
      <c r="F7075" s="29" t="n">
        <f aca="false">(E7075+Einstellungen!$B$20)*(1+Einstellungen!$B$10)</f>
        <v>28.40649</v>
      </c>
      <c r="G7075" s="21" t="str">
        <f aca="false">IF(F7075&lt;Einstellungen!$B$5,"ja","nein")</f>
        <v>ja</v>
      </c>
      <c r="H7075" s="21" t="s">
        <v>23</v>
      </c>
      <c r="I7075" s="29" t="n">
        <f aca="false">INDEX(Einstellungen!$B$27:$B$50,18)</f>
        <v>1.1</v>
      </c>
      <c r="J7075" s="29" t="n">
        <f aca="false">F7075*I7075</f>
        <v>31.247139</v>
      </c>
    </row>
    <row r="7076" customFormat="false" ht="15" hidden="false" customHeight="false" outlineLevel="0" collapsed="false">
      <c r="A7076" s="28" t="n">
        <v>45875</v>
      </c>
      <c r="B7076" s="21" t="s">
        <v>130</v>
      </c>
      <c r="C7076" s="21" t="s">
        <v>112</v>
      </c>
      <c r="D7076" s="29" t="n">
        <v>97.19</v>
      </c>
      <c r="E7076" s="29" t="n">
        <f aca="false">D7076/10</f>
        <v>9.719</v>
      </c>
      <c r="F7076" s="29" t="n">
        <f aca="false">(E7076+Einstellungen!$B$20)*(1+Einstellungen!$B$10)</f>
        <v>33.76625</v>
      </c>
      <c r="G7076" s="21" t="str">
        <f aca="false">IF(F7076&lt;Einstellungen!$B$5,"ja","nein")</f>
        <v>nein</v>
      </c>
      <c r="H7076" s="21" t="s">
        <v>23</v>
      </c>
      <c r="I7076" s="29" t="n">
        <f aca="false">INDEX(Einstellungen!$B$27:$B$50,19)</f>
        <v>1.35</v>
      </c>
      <c r="J7076" s="29" t="n">
        <f aca="false">F7076*I7076</f>
        <v>45.5844375</v>
      </c>
    </row>
    <row r="7077" customFormat="false" ht="15" hidden="false" customHeight="false" outlineLevel="0" collapsed="false">
      <c r="A7077" s="28" t="n">
        <v>45875</v>
      </c>
      <c r="B7077" s="21" t="s">
        <v>131</v>
      </c>
      <c r="C7077" s="21" t="s">
        <v>112</v>
      </c>
      <c r="D7077" s="29" t="n">
        <v>113.7</v>
      </c>
      <c r="E7077" s="29" t="n">
        <f aca="false">D7077/10</f>
        <v>11.37</v>
      </c>
      <c r="F7077" s="29" t="n">
        <f aca="false">(E7077+Einstellungen!$B$20)*(1+Einstellungen!$B$10)</f>
        <v>35.73094</v>
      </c>
      <c r="G7077" s="21" t="str">
        <f aca="false">IF(F7077&lt;Einstellungen!$B$5,"ja","nein")</f>
        <v>nein</v>
      </c>
      <c r="H7077" s="21" t="s">
        <v>23</v>
      </c>
      <c r="I7077" s="29" t="n">
        <f aca="false">INDEX(Einstellungen!$B$27:$B$50,20)</f>
        <v>1.45</v>
      </c>
      <c r="J7077" s="29" t="n">
        <f aca="false">F7077*I7077</f>
        <v>51.809863</v>
      </c>
    </row>
    <row r="7078" customFormat="false" ht="15" hidden="false" customHeight="false" outlineLevel="0" collapsed="false">
      <c r="A7078" s="28" t="n">
        <v>45875</v>
      </c>
      <c r="B7078" s="21" t="s">
        <v>132</v>
      </c>
      <c r="C7078" s="21" t="s">
        <v>112</v>
      </c>
      <c r="D7078" s="29" t="n">
        <v>170.16</v>
      </c>
      <c r="E7078" s="29" t="n">
        <f aca="false">D7078/10</f>
        <v>17.016</v>
      </c>
      <c r="F7078" s="29" t="n">
        <f aca="false">(E7078+Einstellungen!$B$20)*(1+Einstellungen!$B$10)</f>
        <v>42.44968</v>
      </c>
      <c r="G7078" s="21" t="str">
        <f aca="false">IF(F7078&lt;Einstellungen!$B$5,"ja","nein")</f>
        <v>nein</v>
      </c>
      <c r="H7078" s="21" t="s">
        <v>23</v>
      </c>
      <c r="I7078" s="29" t="n">
        <f aca="false">INDEX(Einstellungen!$B$27:$B$50,21)</f>
        <v>1.4</v>
      </c>
      <c r="J7078" s="29" t="n">
        <f aca="false">F7078*I7078</f>
        <v>59.429552</v>
      </c>
    </row>
    <row r="7079" customFormat="false" ht="15" hidden="false" customHeight="false" outlineLevel="0" collapsed="false">
      <c r="A7079" s="28" t="n">
        <v>45875</v>
      </c>
      <c r="B7079" s="21" t="s">
        <v>133</v>
      </c>
      <c r="C7079" s="21" t="s">
        <v>112</v>
      </c>
      <c r="D7079" s="29" t="n">
        <v>157.08</v>
      </c>
      <c r="E7079" s="29" t="n">
        <f aca="false">D7079/10</f>
        <v>15.708</v>
      </c>
      <c r="F7079" s="29" t="n">
        <f aca="false">(E7079+Einstellungen!$B$20)*(1+Einstellungen!$B$10)</f>
        <v>40.89316</v>
      </c>
      <c r="G7079" s="21" t="str">
        <f aca="false">IF(F7079&lt;Einstellungen!$B$5,"ja","nein")</f>
        <v>nein</v>
      </c>
      <c r="H7079" s="21" t="s">
        <v>23</v>
      </c>
      <c r="I7079" s="29" t="n">
        <f aca="false">INDEX(Einstellungen!$B$27:$B$50,22)</f>
        <v>1.25</v>
      </c>
      <c r="J7079" s="29" t="n">
        <f aca="false">F7079*I7079</f>
        <v>51.11645</v>
      </c>
    </row>
    <row r="7080" customFormat="false" ht="15" hidden="false" customHeight="false" outlineLevel="0" collapsed="false">
      <c r="A7080" s="28" t="n">
        <v>45875</v>
      </c>
      <c r="B7080" s="21" t="s">
        <v>134</v>
      </c>
      <c r="C7080" s="21" t="s">
        <v>112</v>
      </c>
      <c r="D7080" s="29" t="n">
        <v>110</v>
      </c>
      <c r="E7080" s="29" t="n">
        <f aca="false">D7080/10</f>
        <v>11</v>
      </c>
      <c r="F7080" s="29" t="n">
        <f aca="false">(E7080+Einstellungen!$B$20)*(1+Einstellungen!$B$10)</f>
        <v>35.29064</v>
      </c>
      <c r="G7080" s="21" t="str">
        <f aca="false">IF(F7080&lt;Einstellungen!$B$5,"ja","nein")</f>
        <v>nein</v>
      </c>
      <c r="H7080" s="21" t="s">
        <v>23</v>
      </c>
      <c r="I7080" s="29" t="n">
        <f aca="false">INDEX(Einstellungen!$B$27:$B$50,23)</f>
        <v>1.05</v>
      </c>
      <c r="J7080" s="29" t="n">
        <f aca="false">F7080*I7080</f>
        <v>37.055172</v>
      </c>
    </row>
    <row r="7081" customFormat="false" ht="15" hidden="false" customHeight="false" outlineLevel="0" collapsed="false">
      <c r="A7081" s="28" t="n">
        <v>45875</v>
      </c>
      <c r="B7081" s="21" t="s">
        <v>135</v>
      </c>
      <c r="C7081" s="21" t="s">
        <v>112</v>
      </c>
      <c r="D7081" s="29" t="n">
        <v>101.6</v>
      </c>
      <c r="E7081" s="29" t="n">
        <f aca="false">D7081/10</f>
        <v>10.16</v>
      </c>
      <c r="F7081" s="29" t="n">
        <f aca="false">(E7081+Einstellungen!$B$20)*(1+Einstellungen!$B$10)</f>
        <v>34.29104</v>
      </c>
      <c r="G7081" s="21" t="str">
        <f aca="false">IF(F7081&lt;Einstellungen!$B$5,"ja","nein")</f>
        <v>nein</v>
      </c>
      <c r="H7081" s="21" t="s">
        <v>23</v>
      </c>
      <c r="I7081" s="29" t="n">
        <f aca="false">INDEX(Einstellungen!$B$27:$B$50,24)</f>
        <v>0.8</v>
      </c>
      <c r="J7081" s="29" t="n">
        <f aca="false">F7081*I7081</f>
        <v>27.432832</v>
      </c>
    </row>
    <row r="7082" customFormat="false" ht="15" hidden="false" customHeight="false" outlineLevel="0" collapsed="false">
      <c r="A7082" s="28" t="n">
        <v>45876</v>
      </c>
      <c r="B7082" s="21" t="s">
        <v>111</v>
      </c>
      <c r="C7082" s="21" t="s">
        <v>136</v>
      </c>
      <c r="D7082" s="29" t="n">
        <v>97.58</v>
      </c>
      <c r="E7082" s="29" t="n">
        <f aca="false">D7082/10</f>
        <v>9.758</v>
      </c>
      <c r="F7082" s="29" t="n">
        <f aca="false">(E7082+Einstellungen!$B$20)*(1+Einstellungen!$B$10)</f>
        <v>33.81266</v>
      </c>
      <c r="G7082" s="21" t="str">
        <f aca="false">IF(F7082&lt;Einstellungen!$B$5,"ja","nein")</f>
        <v>nein</v>
      </c>
      <c r="H7082" s="21" t="s">
        <v>23</v>
      </c>
      <c r="I7082" s="29" t="n">
        <f aca="false">INDEX(Einstellungen!$B$27:$B$50,1)</f>
        <v>0.6</v>
      </c>
      <c r="J7082" s="29" t="n">
        <f aca="false">F7082*I7082</f>
        <v>20.287596</v>
      </c>
    </row>
    <row r="7083" customFormat="false" ht="15" hidden="false" customHeight="false" outlineLevel="0" collapsed="false">
      <c r="A7083" s="28" t="n">
        <v>45876</v>
      </c>
      <c r="B7083" s="21" t="s">
        <v>113</v>
      </c>
      <c r="C7083" s="21" t="s">
        <v>136</v>
      </c>
      <c r="D7083" s="29" t="n">
        <v>97.04</v>
      </c>
      <c r="E7083" s="29" t="n">
        <f aca="false">D7083/10</f>
        <v>9.704</v>
      </c>
      <c r="F7083" s="29" t="n">
        <f aca="false">(E7083+Einstellungen!$B$20)*(1+Einstellungen!$B$10)</f>
        <v>33.7484</v>
      </c>
      <c r="G7083" s="21" t="str">
        <f aca="false">IF(F7083&lt;Einstellungen!$B$5,"ja","nein")</f>
        <v>nein</v>
      </c>
      <c r="H7083" s="21" t="s">
        <v>23</v>
      </c>
      <c r="I7083" s="29" t="n">
        <f aca="false">INDEX(Einstellungen!$B$27:$B$50,2)</f>
        <v>0.5</v>
      </c>
      <c r="J7083" s="29" t="n">
        <f aca="false">F7083*I7083</f>
        <v>16.8742</v>
      </c>
    </row>
    <row r="7084" customFormat="false" ht="15" hidden="false" customHeight="false" outlineLevel="0" collapsed="false">
      <c r="A7084" s="28" t="n">
        <v>45876</v>
      </c>
      <c r="B7084" s="21" t="s">
        <v>114</v>
      </c>
      <c r="C7084" s="21" t="s">
        <v>136</v>
      </c>
      <c r="D7084" s="29" t="n">
        <v>91.44</v>
      </c>
      <c r="E7084" s="29" t="n">
        <f aca="false">D7084/10</f>
        <v>9.144</v>
      </c>
      <c r="F7084" s="29" t="n">
        <f aca="false">(E7084+Einstellungen!$B$20)*(1+Einstellungen!$B$10)</f>
        <v>33.082</v>
      </c>
      <c r="G7084" s="21" t="str">
        <f aca="false">IF(F7084&lt;Einstellungen!$B$5,"ja","nein")</f>
        <v>nein</v>
      </c>
      <c r="H7084" s="21" t="s">
        <v>23</v>
      </c>
      <c r="I7084" s="29" t="n">
        <f aca="false">INDEX(Einstellungen!$B$27:$B$50,3)</f>
        <v>0.45</v>
      </c>
      <c r="J7084" s="29" t="n">
        <f aca="false">F7084*I7084</f>
        <v>14.8869</v>
      </c>
    </row>
    <row r="7085" customFormat="false" ht="15" hidden="false" customHeight="false" outlineLevel="0" collapsed="false">
      <c r="A7085" s="28" t="n">
        <v>45876</v>
      </c>
      <c r="B7085" s="21" t="s">
        <v>115</v>
      </c>
      <c r="C7085" s="21" t="s">
        <v>136</v>
      </c>
      <c r="D7085" s="29" t="n">
        <v>88.79</v>
      </c>
      <c r="E7085" s="29" t="n">
        <f aca="false">D7085/10</f>
        <v>8.879</v>
      </c>
      <c r="F7085" s="29" t="n">
        <f aca="false">(E7085+Einstellungen!$B$20)*(1+Einstellungen!$B$10)</f>
        <v>32.76665</v>
      </c>
      <c r="G7085" s="21" t="str">
        <f aca="false">IF(F7085&lt;Einstellungen!$B$5,"ja","nein")</f>
        <v>nein</v>
      </c>
      <c r="H7085" s="21" t="s">
        <v>23</v>
      </c>
      <c r="I7085" s="29" t="n">
        <f aca="false">INDEX(Einstellungen!$B$27:$B$50,4)</f>
        <v>0.45</v>
      </c>
      <c r="J7085" s="29" t="n">
        <f aca="false">F7085*I7085</f>
        <v>14.7449925</v>
      </c>
    </row>
    <row r="7086" customFormat="false" ht="15" hidden="false" customHeight="false" outlineLevel="0" collapsed="false">
      <c r="A7086" s="28" t="n">
        <v>45876</v>
      </c>
      <c r="B7086" s="21" t="s">
        <v>116</v>
      </c>
      <c r="C7086" s="21" t="s">
        <v>136</v>
      </c>
      <c r="D7086" s="29" t="n">
        <v>88.93</v>
      </c>
      <c r="E7086" s="29" t="n">
        <f aca="false">D7086/10</f>
        <v>8.893</v>
      </c>
      <c r="F7086" s="29" t="n">
        <f aca="false">(E7086+Einstellungen!$B$20)*(1+Einstellungen!$B$10)</f>
        <v>32.78331</v>
      </c>
      <c r="G7086" s="21" t="str">
        <f aca="false">IF(F7086&lt;Einstellungen!$B$5,"ja","nein")</f>
        <v>nein</v>
      </c>
      <c r="H7086" s="21" t="s">
        <v>23</v>
      </c>
      <c r="I7086" s="29" t="n">
        <f aca="false">INDEX(Einstellungen!$B$27:$B$50,5)</f>
        <v>0.45</v>
      </c>
      <c r="J7086" s="29" t="n">
        <f aca="false">F7086*I7086</f>
        <v>14.7524895</v>
      </c>
    </row>
    <row r="7087" customFormat="false" ht="15" hidden="false" customHeight="false" outlineLevel="0" collapsed="false">
      <c r="A7087" s="28" t="n">
        <v>45876</v>
      </c>
      <c r="B7087" s="21" t="s">
        <v>117</v>
      </c>
      <c r="C7087" s="21" t="s">
        <v>136</v>
      </c>
      <c r="D7087" s="29" t="n">
        <v>92.85</v>
      </c>
      <c r="E7087" s="29" t="n">
        <f aca="false">D7087/10</f>
        <v>9.285</v>
      </c>
      <c r="F7087" s="29" t="n">
        <f aca="false">(E7087+Einstellungen!$B$20)*(1+Einstellungen!$B$10)</f>
        <v>33.24979</v>
      </c>
      <c r="G7087" s="21" t="str">
        <f aca="false">IF(F7087&lt;Einstellungen!$B$5,"ja","nein")</f>
        <v>nein</v>
      </c>
      <c r="H7087" s="21" t="s">
        <v>23</v>
      </c>
      <c r="I7087" s="29" t="n">
        <f aca="false">INDEX(Einstellungen!$B$27:$B$50,6)</f>
        <v>0.5</v>
      </c>
      <c r="J7087" s="29" t="n">
        <f aca="false">F7087*I7087</f>
        <v>16.624895</v>
      </c>
    </row>
    <row r="7088" customFormat="false" ht="15" hidden="false" customHeight="false" outlineLevel="0" collapsed="false">
      <c r="A7088" s="28" t="n">
        <v>45876</v>
      </c>
      <c r="B7088" s="21" t="s">
        <v>118</v>
      </c>
      <c r="C7088" s="21" t="s">
        <v>136</v>
      </c>
      <c r="D7088" s="29" t="n">
        <v>107.46</v>
      </c>
      <c r="E7088" s="29" t="n">
        <f aca="false">D7088/10</f>
        <v>10.746</v>
      </c>
      <c r="F7088" s="29" t="n">
        <f aca="false">(E7088+Einstellungen!$B$20)*(1+Einstellungen!$B$10)</f>
        <v>34.98838</v>
      </c>
      <c r="G7088" s="21" t="str">
        <f aca="false">IF(F7088&lt;Einstellungen!$B$5,"ja","nein")</f>
        <v>nein</v>
      </c>
      <c r="H7088" s="21" t="s">
        <v>23</v>
      </c>
      <c r="I7088" s="29" t="n">
        <f aca="false">INDEX(Einstellungen!$B$27:$B$50,7)</f>
        <v>0.7</v>
      </c>
      <c r="J7088" s="29" t="n">
        <f aca="false">F7088*I7088</f>
        <v>24.491866</v>
      </c>
    </row>
    <row r="7089" customFormat="false" ht="15" hidden="false" customHeight="false" outlineLevel="0" collapsed="false">
      <c r="A7089" s="28" t="n">
        <v>45876</v>
      </c>
      <c r="B7089" s="21" t="s">
        <v>119</v>
      </c>
      <c r="C7089" s="21" t="s">
        <v>136</v>
      </c>
      <c r="D7089" s="29" t="n">
        <v>106.5</v>
      </c>
      <c r="E7089" s="29" t="n">
        <f aca="false">D7089/10</f>
        <v>10.65</v>
      </c>
      <c r="F7089" s="29" t="n">
        <f aca="false">(E7089+Einstellungen!$B$20)*(1+Einstellungen!$B$10)</f>
        <v>34.87414</v>
      </c>
      <c r="G7089" s="21" t="str">
        <f aca="false">IF(F7089&lt;Einstellungen!$B$5,"ja","nein")</f>
        <v>nein</v>
      </c>
      <c r="H7089" s="21" t="s">
        <v>23</v>
      </c>
      <c r="I7089" s="29" t="n">
        <f aca="false">INDEX(Einstellungen!$B$27:$B$50,8)</f>
        <v>0.95</v>
      </c>
      <c r="J7089" s="29" t="n">
        <f aca="false">F7089*I7089</f>
        <v>33.130433</v>
      </c>
    </row>
    <row r="7090" customFormat="false" ht="15" hidden="false" customHeight="false" outlineLevel="0" collapsed="false">
      <c r="A7090" s="28" t="n">
        <v>45876</v>
      </c>
      <c r="B7090" s="21" t="s">
        <v>120</v>
      </c>
      <c r="C7090" s="21" t="s">
        <v>136</v>
      </c>
      <c r="D7090" s="29" t="n">
        <v>100.48</v>
      </c>
      <c r="E7090" s="29" t="n">
        <f aca="false">D7090/10</f>
        <v>10.048</v>
      </c>
      <c r="F7090" s="29" t="n">
        <f aca="false">(E7090+Einstellungen!$B$20)*(1+Einstellungen!$B$10)</f>
        <v>34.15776</v>
      </c>
      <c r="G7090" s="21" t="str">
        <f aca="false">IF(F7090&lt;Einstellungen!$B$5,"ja","nein")</f>
        <v>nein</v>
      </c>
      <c r="H7090" s="21" t="s">
        <v>23</v>
      </c>
      <c r="I7090" s="29" t="n">
        <f aca="false">INDEX(Einstellungen!$B$27:$B$50,9)</f>
        <v>1.05</v>
      </c>
      <c r="J7090" s="29" t="n">
        <f aca="false">F7090*I7090</f>
        <v>35.865648</v>
      </c>
    </row>
    <row r="7091" customFormat="false" ht="15" hidden="false" customHeight="false" outlineLevel="0" collapsed="false">
      <c r="A7091" s="28" t="n">
        <v>45876</v>
      </c>
      <c r="B7091" s="21" t="s">
        <v>121</v>
      </c>
      <c r="C7091" s="21" t="s">
        <v>136</v>
      </c>
      <c r="D7091" s="29" t="n">
        <v>77.63</v>
      </c>
      <c r="E7091" s="29" t="n">
        <f aca="false">D7091/10</f>
        <v>7.763</v>
      </c>
      <c r="F7091" s="29" t="n">
        <f aca="false">(E7091+Einstellungen!$B$20)*(1+Einstellungen!$B$10)</f>
        <v>31.43861</v>
      </c>
      <c r="G7091" s="21" t="str">
        <f aca="false">IF(F7091&lt;Einstellungen!$B$5,"ja","nein")</f>
        <v>nein</v>
      </c>
      <c r="H7091" s="21" t="s">
        <v>23</v>
      </c>
      <c r="I7091" s="29" t="n">
        <f aca="false">INDEX(Einstellungen!$B$27:$B$50,10)</f>
        <v>1.05</v>
      </c>
      <c r="J7091" s="29" t="n">
        <f aca="false">F7091*I7091</f>
        <v>33.0105405</v>
      </c>
    </row>
    <row r="7092" customFormat="false" ht="15" hidden="false" customHeight="false" outlineLevel="0" collapsed="false">
      <c r="A7092" s="28" t="n">
        <v>45876</v>
      </c>
      <c r="B7092" s="21" t="s">
        <v>122</v>
      </c>
      <c r="C7092" s="21" t="s">
        <v>136</v>
      </c>
      <c r="D7092" s="29" t="n">
        <v>22.23</v>
      </c>
      <c r="E7092" s="29" t="n">
        <f aca="false">D7092/10</f>
        <v>2.223</v>
      </c>
      <c r="F7092" s="29" t="n">
        <f aca="false">(E7092+Einstellungen!$B$20)*(1+Einstellungen!$B$10)</f>
        <v>24.84601</v>
      </c>
      <c r="G7092" s="21" t="str">
        <f aca="false">IF(F7092&lt;Einstellungen!$B$5,"ja","nein")</f>
        <v>ja</v>
      </c>
      <c r="H7092" s="21" t="s">
        <v>23</v>
      </c>
      <c r="I7092" s="29" t="n">
        <f aca="false">INDEX(Einstellungen!$B$27:$B$50,11)</f>
        <v>1.05</v>
      </c>
      <c r="J7092" s="29" t="n">
        <f aca="false">F7092*I7092</f>
        <v>26.0883105</v>
      </c>
    </row>
    <row r="7093" customFormat="false" ht="15" hidden="false" customHeight="false" outlineLevel="0" collapsed="false">
      <c r="A7093" s="28" t="n">
        <v>45876</v>
      </c>
      <c r="B7093" s="21" t="s">
        <v>123</v>
      </c>
      <c r="C7093" s="21" t="s">
        <v>136</v>
      </c>
      <c r="D7093" s="29" t="n">
        <v>0</v>
      </c>
      <c r="E7093" s="29" t="n">
        <f aca="false">D7093/10</f>
        <v>0</v>
      </c>
      <c r="F7093" s="29" t="n">
        <f aca="false">(E7093+Einstellungen!$B$20)*(1+Einstellungen!$B$10)</f>
        <v>22.20064</v>
      </c>
      <c r="G7093" s="21" t="str">
        <f aca="false">IF(F7093&lt;Einstellungen!$B$5,"ja","nein")</f>
        <v>ja</v>
      </c>
      <c r="H7093" s="21" t="s">
        <v>23</v>
      </c>
      <c r="I7093" s="29" t="n">
        <f aca="false">INDEX(Einstellungen!$B$27:$B$50,12)</f>
        <v>1.1</v>
      </c>
      <c r="J7093" s="29" t="n">
        <f aca="false">F7093*I7093</f>
        <v>24.420704</v>
      </c>
    </row>
    <row r="7094" customFormat="false" ht="15" hidden="false" customHeight="false" outlineLevel="0" collapsed="false">
      <c r="A7094" s="28" t="n">
        <v>45876</v>
      </c>
      <c r="B7094" s="21" t="s">
        <v>124</v>
      </c>
      <c r="C7094" s="21" t="s">
        <v>136</v>
      </c>
      <c r="D7094" s="29" t="n">
        <v>-0.12</v>
      </c>
      <c r="E7094" s="29" t="n">
        <f aca="false">D7094/10</f>
        <v>-0.012</v>
      </c>
      <c r="F7094" s="29" t="n">
        <f aca="false">(E7094+Einstellungen!$B$20)*(1+Einstellungen!$B$10)</f>
        <v>22.18636</v>
      </c>
      <c r="G7094" s="21" t="str">
        <f aca="false">IF(F7094&lt;Einstellungen!$B$5,"ja","nein")</f>
        <v>ja</v>
      </c>
      <c r="H7094" s="21" t="s">
        <v>23</v>
      </c>
      <c r="I7094" s="29" t="n">
        <f aca="false">INDEX(Einstellungen!$B$27:$B$50,13)</f>
        <v>1.2</v>
      </c>
      <c r="J7094" s="29" t="n">
        <f aca="false">F7094*I7094</f>
        <v>26.623632</v>
      </c>
    </row>
    <row r="7095" customFormat="false" ht="15" hidden="false" customHeight="false" outlineLevel="0" collapsed="false">
      <c r="A7095" s="28" t="n">
        <v>45876</v>
      </c>
      <c r="B7095" s="21" t="s">
        <v>125</v>
      </c>
      <c r="C7095" s="21" t="s">
        <v>136</v>
      </c>
      <c r="D7095" s="29" t="n">
        <v>-1.99</v>
      </c>
      <c r="E7095" s="29" t="n">
        <f aca="false">D7095/10</f>
        <v>-0.199</v>
      </c>
      <c r="F7095" s="29" t="n">
        <f aca="false">(E7095+Einstellungen!$B$20)*(1+Einstellungen!$B$10)</f>
        <v>21.96383</v>
      </c>
      <c r="G7095" s="21" t="str">
        <f aca="false">IF(F7095&lt;Einstellungen!$B$5,"ja","nein")</f>
        <v>ja</v>
      </c>
      <c r="H7095" s="21" t="s">
        <v>23</v>
      </c>
      <c r="I7095" s="29" t="n">
        <f aca="false">INDEX(Einstellungen!$B$27:$B$50,14)</f>
        <v>1.15</v>
      </c>
      <c r="J7095" s="29" t="n">
        <f aca="false">F7095*I7095</f>
        <v>25.2584045</v>
      </c>
    </row>
    <row r="7096" customFormat="false" ht="15" hidden="false" customHeight="false" outlineLevel="0" collapsed="false">
      <c r="A7096" s="28" t="n">
        <v>45876</v>
      </c>
      <c r="B7096" s="21" t="s">
        <v>126</v>
      </c>
      <c r="C7096" s="21" t="s">
        <v>136</v>
      </c>
      <c r="D7096" s="29" t="n">
        <v>-0.29</v>
      </c>
      <c r="E7096" s="29" t="n">
        <f aca="false">D7096/10</f>
        <v>-0.029</v>
      </c>
      <c r="F7096" s="29" t="n">
        <f aca="false">(E7096+Einstellungen!$B$20)*(1+Einstellungen!$B$10)</f>
        <v>22.16613</v>
      </c>
      <c r="G7096" s="21" t="str">
        <f aca="false">IF(F7096&lt;Einstellungen!$B$5,"ja","nein")</f>
        <v>ja</v>
      </c>
      <c r="H7096" s="21" t="s">
        <v>23</v>
      </c>
      <c r="I7096" s="29" t="n">
        <f aca="false">INDEX(Einstellungen!$B$27:$B$50,15)</f>
        <v>1</v>
      </c>
      <c r="J7096" s="29" t="n">
        <f aca="false">F7096*I7096</f>
        <v>22.16613</v>
      </c>
    </row>
    <row r="7097" customFormat="false" ht="15" hidden="false" customHeight="false" outlineLevel="0" collapsed="false">
      <c r="A7097" s="28" t="n">
        <v>45876</v>
      </c>
      <c r="B7097" s="21" t="s">
        <v>127</v>
      </c>
      <c r="C7097" s="21" t="s">
        <v>136</v>
      </c>
      <c r="D7097" s="29" t="n">
        <v>-0.01</v>
      </c>
      <c r="E7097" s="29" t="n">
        <f aca="false">D7097/10</f>
        <v>-0.001</v>
      </c>
      <c r="F7097" s="29" t="n">
        <f aca="false">(E7097+Einstellungen!$B$20)*(1+Einstellungen!$B$10)</f>
        <v>22.19945</v>
      </c>
      <c r="G7097" s="21" t="str">
        <f aca="false">IF(F7097&lt;Einstellungen!$B$5,"ja","nein")</f>
        <v>ja</v>
      </c>
      <c r="H7097" s="21" t="s">
        <v>23</v>
      </c>
      <c r="I7097" s="29" t="n">
        <f aca="false">INDEX(Einstellungen!$B$27:$B$50,16)</f>
        <v>0.95</v>
      </c>
      <c r="J7097" s="29" t="n">
        <f aca="false">F7097*I7097</f>
        <v>21.0894775</v>
      </c>
    </row>
    <row r="7098" customFormat="false" ht="15" hidden="false" customHeight="false" outlineLevel="0" collapsed="false">
      <c r="A7098" s="28" t="n">
        <v>45876</v>
      </c>
      <c r="B7098" s="21" t="s">
        <v>128</v>
      </c>
      <c r="C7098" s="21" t="s">
        <v>136</v>
      </c>
      <c r="D7098" s="29" t="n">
        <v>2</v>
      </c>
      <c r="E7098" s="29" t="n">
        <f aca="false">D7098/10</f>
        <v>0.2</v>
      </c>
      <c r="F7098" s="29" t="n">
        <f aca="false">(E7098+Einstellungen!$B$20)*(1+Einstellungen!$B$10)</f>
        <v>22.43864</v>
      </c>
      <c r="G7098" s="21" t="str">
        <f aca="false">IF(F7098&lt;Einstellungen!$B$5,"ja","nein")</f>
        <v>ja</v>
      </c>
      <c r="H7098" s="21" t="s">
        <v>23</v>
      </c>
      <c r="I7098" s="29" t="n">
        <f aca="false">INDEX(Einstellungen!$B$27:$B$50,17)</f>
        <v>0.95</v>
      </c>
      <c r="J7098" s="29" t="n">
        <f aca="false">F7098*I7098</f>
        <v>21.316708</v>
      </c>
    </row>
    <row r="7099" customFormat="false" ht="15" hidden="false" customHeight="false" outlineLevel="0" collapsed="false">
      <c r="A7099" s="28" t="n">
        <v>45876</v>
      </c>
      <c r="B7099" s="21" t="s">
        <v>129</v>
      </c>
      <c r="C7099" s="21" t="s">
        <v>136</v>
      </c>
      <c r="D7099" s="29" t="n">
        <v>65.59</v>
      </c>
      <c r="E7099" s="29" t="n">
        <f aca="false">D7099/10</f>
        <v>6.559</v>
      </c>
      <c r="F7099" s="29" t="n">
        <f aca="false">(E7099+Einstellungen!$B$20)*(1+Einstellungen!$B$10)</f>
        <v>30.00585</v>
      </c>
      <c r="G7099" s="21" t="str">
        <f aca="false">IF(F7099&lt;Einstellungen!$B$5,"ja","nein")</f>
        <v>nein</v>
      </c>
      <c r="H7099" s="21" t="s">
        <v>23</v>
      </c>
      <c r="I7099" s="29" t="n">
        <f aca="false">INDEX(Einstellungen!$B$27:$B$50,18)</f>
        <v>1.1</v>
      </c>
      <c r="J7099" s="29" t="n">
        <f aca="false">F7099*I7099</f>
        <v>33.006435</v>
      </c>
    </row>
    <row r="7100" customFormat="false" ht="15" hidden="false" customHeight="false" outlineLevel="0" collapsed="false">
      <c r="A7100" s="28" t="n">
        <v>45876</v>
      </c>
      <c r="B7100" s="21" t="s">
        <v>130</v>
      </c>
      <c r="C7100" s="21" t="s">
        <v>136</v>
      </c>
      <c r="D7100" s="29" t="n">
        <v>94.23</v>
      </c>
      <c r="E7100" s="29" t="n">
        <f aca="false">D7100/10</f>
        <v>9.423</v>
      </c>
      <c r="F7100" s="29" t="n">
        <f aca="false">(E7100+Einstellungen!$B$20)*(1+Einstellungen!$B$10)</f>
        <v>33.41401</v>
      </c>
      <c r="G7100" s="21" t="str">
        <f aca="false">IF(F7100&lt;Einstellungen!$B$5,"ja","nein")</f>
        <v>nein</v>
      </c>
      <c r="H7100" s="21" t="s">
        <v>23</v>
      </c>
      <c r="I7100" s="29" t="n">
        <f aca="false">INDEX(Einstellungen!$B$27:$B$50,19)</f>
        <v>1.35</v>
      </c>
      <c r="J7100" s="29" t="n">
        <f aca="false">F7100*I7100</f>
        <v>45.1089135</v>
      </c>
    </row>
    <row r="7101" customFormat="false" ht="15" hidden="false" customHeight="false" outlineLevel="0" collapsed="false">
      <c r="A7101" s="28" t="n">
        <v>45876</v>
      </c>
      <c r="B7101" s="21" t="s">
        <v>131</v>
      </c>
      <c r="C7101" s="21" t="s">
        <v>136</v>
      </c>
      <c r="D7101" s="29" t="n">
        <v>111.95</v>
      </c>
      <c r="E7101" s="29" t="n">
        <f aca="false">D7101/10</f>
        <v>11.195</v>
      </c>
      <c r="F7101" s="29" t="n">
        <f aca="false">(E7101+Einstellungen!$B$20)*(1+Einstellungen!$B$10)</f>
        <v>35.52269</v>
      </c>
      <c r="G7101" s="21" t="str">
        <f aca="false">IF(F7101&lt;Einstellungen!$B$5,"ja","nein")</f>
        <v>nein</v>
      </c>
      <c r="H7101" s="21" t="s">
        <v>23</v>
      </c>
      <c r="I7101" s="29" t="n">
        <f aca="false">INDEX(Einstellungen!$B$27:$B$50,20)</f>
        <v>1.45</v>
      </c>
      <c r="J7101" s="29" t="n">
        <f aca="false">F7101*I7101</f>
        <v>51.5079005</v>
      </c>
    </row>
    <row r="7102" customFormat="false" ht="15" hidden="false" customHeight="false" outlineLevel="0" collapsed="false">
      <c r="A7102" s="28" t="n">
        <v>45876</v>
      </c>
      <c r="B7102" s="21" t="s">
        <v>132</v>
      </c>
      <c r="C7102" s="21" t="s">
        <v>136</v>
      </c>
      <c r="D7102" s="29" t="n">
        <v>141.94</v>
      </c>
      <c r="E7102" s="29" t="n">
        <f aca="false">D7102/10</f>
        <v>14.194</v>
      </c>
      <c r="F7102" s="29" t="n">
        <f aca="false">(E7102+Einstellungen!$B$20)*(1+Einstellungen!$B$10)</f>
        <v>39.0915</v>
      </c>
      <c r="G7102" s="21" t="str">
        <f aca="false">IF(F7102&lt;Einstellungen!$B$5,"ja","nein")</f>
        <v>nein</v>
      </c>
      <c r="H7102" s="21" t="s">
        <v>23</v>
      </c>
      <c r="I7102" s="29" t="n">
        <f aca="false">INDEX(Einstellungen!$B$27:$B$50,21)</f>
        <v>1.4</v>
      </c>
      <c r="J7102" s="29" t="n">
        <f aca="false">F7102*I7102</f>
        <v>54.7281</v>
      </c>
    </row>
    <row r="7103" customFormat="false" ht="15" hidden="false" customHeight="false" outlineLevel="0" collapsed="false">
      <c r="A7103" s="28" t="n">
        <v>45876</v>
      </c>
      <c r="B7103" s="21" t="s">
        <v>133</v>
      </c>
      <c r="C7103" s="21" t="s">
        <v>136</v>
      </c>
      <c r="D7103" s="29" t="n">
        <v>127.5</v>
      </c>
      <c r="E7103" s="29" t="n">
        <f aca="false">D7103/10</f>
        <v>12.75</v>
      </c>
      <c r="F7103" s="29" t="n">
        <f aca="false">(E7103+Einstellungen!$B$20)*(1+Einstellungen!$B$10)</f>
        <v>37.37314</v>
      </c>
      <c r="G7103" s="21" t="str">
        <f aca="false">IF(F7103&lt;Einstellungen!$B$5,"ja","nein")</f>
        <v>nein</v>
      </c>
      <c r="H7103" s="21" t="s">
        <v>23</v>
      </c>
      <c r="I7103" s="29" t="n">
        <f aca="false">INDEX(Einstellungen!$B$27:$B$50,22)</f>
        <v>1.25</v>
      </c>
      <c r="J7103" s="29" t="n">
        <f aca="false">F7103*I7103</f>
        <v>46.716425</v>
      </c>
    </row>
    <row r="7104" customFormat="false" ht="15" hidden="false" customHeight="false" outlineLevel="0" collapsed="false">
      <c r="A7104" s="28" t="n">
        <v>45876</v>
      </c>
      <c r="B7104" s="21" t="s">
        <v>134</v>
      </c>
      <c r="C7104" s="21" t="s">
        <v>136</v>
      </c>
      <c r="D7104" s="29" t="n">
        <v>110</v>
      </c>
      <c r="E7104" s="29" t="n">
        <f aca="false">D7104/10</f>
        <v>11</v>
      </c>
      <c r="F7104" s="29" t="n">
        <f aca="false">(E7104+Einstellungen!$B$20)*(1+Einstellungen!$B$10)</f>
        <v>35.29064</v>
      </c>
      <c r="G7104" s="21" t="str">
        <f aca="false">IF(F7104&lt;Einstellungen!$B$5,"ja","nein")</f>
        <v>nein</v>
      </c>
      <c r="H7104" s="21" t="s">
        <v>23</v>
      </c>
      <c r="I7104" s="29" t="n">
        <f aca="false">INDEX(Einstellungen!$B$27:$B$50,23)</f>
        <v>1.05</v>
      </c>
      <c r="J7104" s="29" t="n">
        <f aca="false">F7104*I7104</f>
        <v>37.055172</v>
      </c>
    </row>
    <row r="7105" customFormat="false" ht="15" hidden="false" customHeight="false" outlineLevel="0" collapsed="false">
      <c r="A7105" s="28" t="n">
        <v>45876</v>
      </c>
      <c r="B7105" s="21" t="s">
        <v>135</v>
      </c>
      <c r="C7105" s="21" t="s">
        <v>136</v>
      </c>
      <c r="D7105" s="29" t="n">
        <v>101.28</v>
      </c>
      <c r="E7105" s="29" t="n">
        <f aca="false">D7105/10</f>
        <v>10.128</v>
      </c>
      <c r="F7105" s="29" t="n">
        <f aca="false">(E7105+Einstellungen!$B$20)*(1+Einstellungen!$B$10)</f>
        <v>34.25296</v>
      </c>
      <c r="G7105" s="21" t="str">
        <f aca="false">IF(F7105&lt;Einstellungen!$B$5,"ja","nein")</f>
        <v>nein</v>
      </c>
      <c r="H7105" s="21" t="s">
        <v>23</v>
      </c>
      <c r="I7105" s="29" t="n">
        <f aca="false">INDEX(Einstellungen!$B$27:$B$50,24)</f>
        <v>0.8</v>
      </c>
      <c r="J7105" s="29" t="n">
        <f aca="false">F7105*I7105</f>
        <v>27.402368</v>
      </c>
    </row>
    <row r="7106" customFormat="false" ht="15" hidden="false" customHeight="false" outlineLevel="0" collapsed="false">
      <c r="A7106" s="28" t="n">
        <v>45877</v>
      </c>
      <c r="B7106" s="21" t="s">
        <v>111</v>
      </c>
      <c r="C7106" s="21" t="s">
        <v>137</v>
      </c>
      <c r="D7106" s="29" t="n">
        <v>93.9</v>
      </c>
      <c r="E7106" s="29" t="n">
        <f aca="false">D7106/10</f>
        <v>9.39</v>
      </c>
      <c r="F7106" s="29" t="n">
        <f aca="false">(E7106+Einstellungen!$B$20)*(1+Einstellungen!$B$10)</f>
        <v>33.37474</v>
      </c>
      <c r="G7106" s="21" t="str">
        <f aca="false">IF(F7106&lt;Einstellungen!$B$5,"ja","nein")</f>
        <v>nein</v>
      </c>
      <c r="H7106" s="21" t="s">
        <v>23</v>
      </c>
      <c r="I7106" s="29" t="n">
        <f aca="false">INDEX(Einstellungen!$B$27:$B$50,1)</f>
        <v>0.6</v>
      </c>
      <c r="J7106" s="29" t="n">
        <f aca="false">F7106*I7106</f>
        <v>20.024844</v>
      </c>
    </row>
    <row r="7107" customFormat="false" ht="15" hidden="false" customHeight="false" outlineLevel="0" collapsed="false">
      <c r="A7107" s="28" t="n">
        <v>45877</v>
      </c>
      <c r="B7107" s="21" t="s">
        <v>113</v>
      </c>
      <c r="C7107" s="21" t="s">
        <v>137</v>
      </c>
      <c r="D7107" s="29" t="n">
        <v>89.49</v>
      </c>
      <c r="E7107" s="29" t="n">
        <f aca="false">D7107/10</f>
        <v>8.949</v>
      </c>
      <c r="F7107" s="29" t="n">
        <f aca="false">(E7107+Einstellungen!$B$20)*(1+Einstellungen!$B$10)</f>
        <v>32.84995</v>
      </c>
      <c r="G7107" s="21" t="str">
        <f aca="false">IF(F7107&lt;Einstellungen!$B$5,"ja","nein")</f>
        <v>nein</v>
      </c>
      <c r="H7107" s="21" t="s">
        <v>23</v>
      </c>
      <c r="I7107" s="29" t="n">
        <f aca="false">INDEX(Einstellungen!$B$27:$B$50,2)</f>
        <v>0.5</v>
      </c>
      <c r="J7107" s="29" t="n">
        <f aca="false">F7107*I7107</f>
        <v>16.424975</v>
      </c>
    </row>
    <row r="7108" customFormat="false" ht="15" hidden="false" customHeight="false" outlineLevel="0" collapsed="false">
      <c r="A7108" s="28" t="n">
        <v>45877</v>
      </c>
      <c r="B7108" s="21" t="s">
        <v>114</v>
      </c>
      <c r="C7108" s="21" t="s">
        <v>137</v>
      </c>
      <c r="D7108" s="29" t="n">
        <v>86.13</v>
      </c>
      <c r="E7108" s="29" t="n">
        <f aca="false">D7108/10</f>
        <v>8.613</v>
      </c>
      <c r="F7108" s="29" t="n">
        <f aca="false">(E7108+Einstellungen!$B$20)*(1+Einstellungen!$B$10)</f>
        <v>32.45011</v>
      </c>
      <c r="G7108" s="21" t="str">
        <f aca="false">IF(F7108&lt;Einstellungen!$B$5,"ja","nein")</f>
        <v>nein</v>
      </c>
      <c r="H7108" s="21" t="s">
        <v>23</v>
      </c>
      <c r="I7108" s="29" t="n">
        <f aca="false">INDEX(Einstellungen!$B$27:$B$50,3)</f>
        <v>0.45</v>
      </c>
      <c r="J7108" s="29" t="n">
        <f aca="false">F7108*I7108</f>
        <v>14.6025495</v>
      </c>
    </row>
    <row r="7109" customFormat="false" ht="15" hidden="false" customHeight="false" outlineLevel="0" collapsed="false">
      <c r="A7109" s="28" t="n">
        <v>45877</v>
      </c>
      <c r="B7109" s="21" t="s">
        <v>115</v>
      </c>
      <c r="C7109" s="21" t="s">
        <v>137</v>
      </c>
      <c r="D7109" s="29" t="n">
        <v>82.66</v>
      </c>
      <c r="E7109" s="29" t="n">
        <f aca="false">D7109/10</f>
        <v>8.266</v>
      </c>
      <c r="F7109" s="29" t="n">
        <f aca="false">(E7109+Einstellungen!$B$20)*(1+Einstellungen!$B$10)</f>
        <v>32.03718</v>
      </c>
      <c r="G7109" s="21" t="str">
        <f aca="false">IF(F7109&lt;Einstellungen!$B$5,"ja","nein")</f>
        <v>nein</v>
      </c>
      <c r="H7109" s="21" t="s">
        <v>23</v>
      </c>
      <c r="I7109" s="29" t="n">
        <f aca="false">INDEX(Einstellungen!$B$27:$B$50,4)</f>
        <v>0.45</v>
      </c>
      <c r="J7109" s="29" t="n">
        <f aca="false">F7109*I7109</f>
        <v>14.416731</v>
      </c>
    </row>
    <row r="7110" customFormat="false" ht="15" hidden="false" customHeight="false" outlineLevel="0" collapsed="false">
      <c r="A7110" s="28" t="n">
        <v>45877</v>
      </c>
      <c r="B7110" s="21" t="s">
        <v>116</v>
      </c>
      <c r="C7110" s="21" t="s">
        <v>137</v>
      </c>
      <c r="D7110" s="29" t="n">
        <v>81.45</v>
      </c>
      <c r="E7110" s="29" t="n">
        <f aca="false">D7110/10</f>
        <v>8.145</v>
      </c>
      <c r="F7110" s="29" t="n">
        <f aca="false">(E7110+Einstellungen!$B$20)*(1+Einstellungen!$B$10)</f>
        <v>31.89319</v>
      </c>
      <c r="G7110" s="21" t="str">
        <f aca="false">IF(F7110&lt;Einstellungen!$B$5,"ja","nein")</f>
        <v>nein</v>
      </c>
      <c r="H7110" s="21" t="s">
        <v>23</v>
      </c>
      <c r="I7110" s="29" t="n">
        <f aca="false">INDEX(Einstellungen!$B$27:$B$50,5)</f>
        <v>0.45</v>
      </c>
      <c r="J7110" s="29" t="n">
        <f aca="false">F7110*I7110</f>
        <v>14.3519355</v>
      </c>
    </row>
    <row r="7111" customFormat="false" ht="15" hidden="false" customHeight="false" outlineLevel="0" collapsed="false">
      <c r="A7111" s="28" t="n">
        <v>45877</v>
      </c>
      <c r="B7111" s="21" t="s">
        <v>117</v>
      </c>
      <c r="C7111" s="21" t="s">
        <v>137</v>
      </c>
      <c r="D7111" s="29" t="n">
        <v>91.14</v>
      </c>
      <c r="E7111" s="29" t="n">
        <f aca="false">D7111/10</f>
        <v>9.114</v>
      </c>
      <c r="F7111" s="29" t="n">
        <f aca="false">(E7111+Einstellungen!$B$20)*(1+Einstellungen!$B$10)</f>
        <v>33.0463</v>
      </c>
      <c r="G7111" s="21" t="str">
        <f aca="false">IF(F7111&lt;Einstellungen!$B$5,"ja","nein")</f>
        <v>nein</v>
      </c>
      <c r="H7111" s="21" t="s">
        <v>23</v>
      </c>
      <c r="I7111" s="29" t="n">
        <f aca="false">INDEX(Einstellungen!$B$27:$B$50,6)</f>
        <v>0.5</v>
      </c>
      <c r="J7111" s="29" t="n">
        <f aca="false">F7111*I7111</f>
        <v>16.52315</v>
      </c>
    </row>
    <row r="7112" customFormat="false" ht="15" hidden="false" customHeight="false" outlineLevel="0" collapsed="false">
      <c r="A7112" s="28" t="n">
        <v>45877</v>
      </c>
      <c r="B7112" s="21" t="s">
        <v>118</v>
      </c>
      <c r="C7112" s="21" t="s">
        <v>137</v>
      </c>
      <c r="D7112" s="29" t="n">
        <v>100.43</v>
      </c>
      <c r="E7112" s="29" t="n">
        <f aca="false">D7112/10</f>
        <v>10.043</v>
      </c>
      <c r="F7112" s="29" t="n">
        <f aca="false">(E7112+Einstellungen!$B$20)*(1+Einstellungen!$B$10)</f>
        <v>34.15181</v>
      </c>
      <c r="G7112" s="21" t="str">
        <f aca="false">IF(F7112&lt;Einstellungen!$B$5,"ja","nein")</f>
        <v>nein</v>
      </c>
      <c r="H7112" s="21" t="s">
        <v>23</v>
      </c>
      <c r="I7112" s="29" t="n">
        <f aca="false">INDEX(Einstellungen!$B$27:$B$50,7)</f>
        <v>0.7</v>
      </c>
      <c r="J7112" s="29" t="n">
        <f aca="false">F7112*I7112</f>
        <v>23.906267</v>
      </c>
    </row>
    <row r="7113" customFormat="false" ht="15" hidden="false" customHeight="false" outlineLevel="0" collapsed="false">
      <c r="A7113" s="28" t="n">
        <v>45877</v>
      </c>
      <c r="B7113" s="21" t="s">
        <v>119</v>
      </c>
      <c r="C7113" s="21" t="s">
        <v>137</v>
      </c>
      <c r="D7113" s="29" t="n">
        <v>103.05</v>
      </c>
      <c r="E7113" s="29" t="n">
        <f aca="false">D7113/10</f>
        <v>10.305</v>
      </c>
      <c r="F7113" s="29" t="n">
        <f aca="false">(E7113+Einstellungen!$B$20)*(1+Einstellungen!$B$10)</f>
        <v>34.46359</v>
      </c>
      <c r="G7113" s="21" t="str">
        <f aca="false">IF(F7113&lt;Einstellungen!$B$5,"ja","nein")</f>
        <v>nein</v>
      </c>
      <c r="H7113" s="21" t="s">
        <v>23</v>
      </c>
      <c r="I7113" s="29" t="n">
        <f aca="false">INDEX(Einstellungen!$B$27:$B$50,8)</f>
        <v>0.95</v>
      </c>
      <c r="J7113" s="29" t="n">
        <f aca="false">F7113*I7113</f>
        <v>32.7404105</v>
      </c>
    </row>
    <row r="7114" customFormat="false" ht="15" hidden="false" customHeight="false" outlineLevel="0" collapsed="false">
      <c r="A7114" s="28" t="n">
        <v>45877</v>
      </c>
      <c r="B7114" s="21" t="s">
        <v>120</v>
      </c>
      <c r="C7114" s="21" t="s">
        <v>137</v>
      </c>
      <c r="D7114" s="29" t="n">
        <v>109.14</v>
      </c>
      <c r="E7114" s="29" t="n">
        <f aca="false">D7114/10</f>
        <v>10.914</v>
      </c>
      <c r="F7114" s="29" t="n">
        <f aca="false">(E7114+Einstellungen!$B$20)*(1+Einstellungen!$B$10)</f>
        <v>35.1883</v>
      </c>
      <c r="G7114" s="21" t="str">
        <f aca="false">IF(F7114&lt;Einstellungen!$B$5,"ja","nein")</f>
        <v>nein</v>
      </c>
      <c r="H7114" s="21" t="s">
        <v>23</v>
      </c>
      <c r="I7114" s="29" t="n">
        <f aca="false">INDEX(Einstellungen!$B$27:$B$50,9)</f>
        <v>1.05</v>
      </c>
      <c r="J7114" s="29" t="n">
        <f aca="false">F7114*I7114</f>
        <v>36.947715</v>
      </c>
    </row>
    <row r="7115" customFormat="false" ht="15" hidden="false" customHeight="false" outlineLevel="0" collapsed="false">
      <c r="A7115" s="28" t="n">
        <v>45877</v>
      </c>
      <c r="B7115" s="21" t="s">
        <v>121</v>
      </c>
      <c r="C7115" s="21" t="s">
        <v>137</v>
      </c>
      <c r="D7115" s="29" t="n">
        <v>89.9</v>
      </c>
      <c r="E7115" s="29" t="n">
        <f aca="false">D7115/10</f>
        <v>8.99</v>
      </c>
      <c r="F7115" s="29" t="n">
        <f aca="false">(E7115+Einstellungen!$B$20)*(1+Einstellungen!$B$10)</f>
        <v>32.89874</v>
      </c>
      <c r="G7115" s="21" t="str">
        <f aca="false">IF(F7115&lt;Einstellungen!$B$5,"ja","nein")</f>
        <v>nein</v>
      </c>
      <c r="H7115" s="21" t="s">
        <v>23</v>
      </c>
      <c r="I7115" s="29" t="n">
        <f aca="false">INDEX(Einstellungen!$B$27:$B$50,10)</f>
        <v>1.05</v>
      </c>
      <c r="J7115" s="29" t="n">
        <f aca="false">F7115*I7115</f>
        <v>34.543677</v>
      </c>
    </row>
    <row r="7116" customFormat="false" ht="15" hidden="false" customHeight="false" outlineLevel="0" collapsed="false">
      <c r="A7116" s="28" t="n">
        <v>45877</v>
      </c>
      <c r="B7116" s="21" t="s">
        <v>122</v>
      </c>
      <c r="C7116" s="21" t="s">
        <v>137</v>
      </c>
      <c r="D7116" s="29" t="n">
        <v>66</v>
      </c>
      <c r="E7116" s="29" t="n">
        <f aca="false">D7116/10</f>
        <v>6.6</v>
      </c>
      <c r="F7116" s="29" t="n">
        <f aca="false">(E7116+Einstellungen!$B$20)*(1+Einstellungen!$B$10)</f>
        <v>30.05464</v>
      </c>
      <c r="G7116" s="21" t="str">
        <f aca="false">IF(F7116&lt;Einstellungen!$B$5,"ja","nein")</f>
        <v>nein</v>
      </c>
      <c r="H7116" s="21" t="s">
        <v>23</v>
      </c>
      <c r="I7116" s="29" t="n">
        <f aca="false">INDEX(Einstellungen!$B$27:$B$50,11)</f>
        <v>1.05</v>
      </c>
      <c r="J7116" s="29" t="n">
        <f aca="false">F7116*I7116</f>
        <v>31.557372</v>
      </c>
    </row>
    <row r="7117" customFormat="false" ht="15" hidden="false" customHeight="false" outlineLevel="0" collapsed="false">
      <c r="A7117" s="28" t="n">
        <v>45877</v>
      </c>
      <c r="B7117" s="21" t="s">
        <v>123</v>
      </c>
      <c r="C7117" s="21" t="s">
        <v>137</v>
      </c>
      <c r="D7117" s="29" t="n">
        <v>8.39</v>
      </c>
      <c r="E7117" s="29" t="n">
        <f aca="false">D7117/10</f>
        <v>0.839</v>
      </c>
      <c r="F7117" s="29" t="n">
        <f aca="false">(E7117+Einstellungen!$B$20)*(1+Einstellungen!$B$10)</f>
        <v>23.19905</v>
      </c>
      <c r="G7117" s="21" t="str">
        <f aca="false">IF(F7117&lt;Einstellungen!$B$5,"ja","nein")</f>
        <v>ja</v>
      </c>
      <c r="H7117" s="21" t="s">
        <v>23</v>
      </c>
      <c r="I7117" s="29" t="n">
        <f aca="false">INDEX(Einstellungen!$B$27:$B$50,12)</f>
        <v>1.1</v>
      </c>
      <c r="J7117" s="29" t="n">
        <f aca="false">F7117*I7117</f>
        <v>25.518955</v>
      </c>
    </row>
    <row r="7118" customFormat="false" ht="15" hidden="false" customHeight="false" outlineLevel="0" collapsed="false">
      <c r="A7118" s="28" t="n">
        <v>45877</v>
      </c>
      <c r="B7118" s="21" t="s">
        <v>124</v>
      </c>
      <c r="C7118" s="21" t="s">
        <v>137</v>
      </c>
      <c r="D7118" s="29" t="n">
        <v>0</v>
      </c>
      <c r="E7118" s="29" t="n">
        <f aca="false">D7118/10</f>
        <v>0</v>
      </c>
      <c r="F7118" s="29" t="n">
        <f aca="false">(E7118+Einstellungen!$B$20)*(1+Einstellungen!$B$10)</f>
        <v>22.20064</v>
      </c>
      <c r="G7118" s="21" t="str">
        <f aca="false">IF(F7118&lt;Einstellungen!$B$5,"ja","nein")</f>
        <v>ja</v>
      </c>
      <c r="H7118" s="21" t="s">
        <v>23</v>
      </c>
      <c r="I7118" s="29" t="n">
        <f aca="false">INDEX(Einstellungen!$B$27:$B$50,13)</f>
        <v>1.2</v>
      </c>
      <c r="J7118" s="29" t="n">
        <f aca="false">F7118*I7118</f>
        <v>26.640768</v>
      </c>
    </row>
    <row r="7119" customFormat="false" ht="15" hidden="false" customHeight="false" outlineLevel="0" collapsed="false">
      <c r="A7119" s="28" t="n">
        <v>45877</v>
      </c>
      <c r="B7119" s="21" t="s">
        <v>125</v>
      </c>
      <c r="C7119" s="21" t="s">
        <v>137</v>
      </c>
      <c r="D7119" s="29" t="n">
        <v>-0.01</v>
      </c>
      <c r="E7119" s="29" t="n">
        <f aca="false">D7119/10</f>
        <v>-0.001</v>
      </c>
      <c r="F7119" s="29" t="n">
        <f aca="false">(E7119+Einstellungen!$B$20)*(1+Einstellungen!$B$10)</f>
        <v>22.19945</v>
      </c>
      <c r="G7119" s="21" t="str">
        <f aca="false">IF(F7119&lt;Einstellungen!$B$5,"ja","nein")</f>
        <v>ja</v>
      </c>
      <c r="H7119" s="21" t="s">
        <v>23</v>
      </c>
      <c r="I7119" s="29" t="n">
        <f aca="false">INDEX(Einstellungen!$B$27:$B$50,14)</f>
        <v>1.15</v>
      </c>
      <c r="J7119" s="29" t="n">
        <f aca="false">F7119*I7119</f>
        <v>25.5293675</v>
      </c>
    </row>
    <row r="7120" customFormat="false" ht="15" hidden="false" customHeight="false" outlineLevel="0" collapsed="false">
      <c r="A7120" s="28" t="n">
        <v>45877</v>
      </c>
      <c r="B7120" s="21" t="s">
        <v>126</v>
      </c>
      <c r="C7120" s="21" t="s">
        <v>137</v>
      </c>
      <c r="D7120" s="29" t="n">
        <v>-0.02</v>
      </c>
      <c r="E7120" s="29" t="n">
        <f aca="false">D7120/10</f>
        <v>-0.002</v>
      </c>
      <c r="F7120" s="29" t="n">
        <f aca="false">(E7120+Einstellungen!$B$20)*(1+Einstellungen!$B$10)</f>
        <v>22.19826</v>
      </c>
      <c r="G7120" s="21" t="str">
        <f aca="false">IF(F7120&lt;Einstellungen!$B$5,"ja","nein")</f>
        <v>ja</v>
      </c>
      <c r="H7120" s="21" t="s">
        <v>23</v>
      </c>
      <c r="I7120" s="29" t="n">
        <f aca="false">INDEX(Einstellungen!$B$27:$B$50,15)</f>
        <v>1</v>
      </c>
      <c r="J7120" s="29" t="n">
        <f aca="false">F7120*I7120</f>
        <v>22.19826</v>
      </c>
    </row>
    <row r="7121" customFormat="false" ht="15" hidden="false" customHeight="false" outlineLevel="0" collapsed="false">
      <c r="A7121" s="28" t="n">
        <v>45877</v>
      </c>
      <c r="B7121" s="21" t="s">
        <v>127</v>
      </c>
      <c r="C7121" s="21" t="s">
        <v>137</v>
      </c>
      <c r="D7121" s="29" t="n">
        <v>-0.01</v>
      </c>
      <c r="E7121" s="29" t="n">
        <f aca="false">D7121/10</f>
        <v>-0.001</v>
      </c>
      <c r="F7121" s="29" t="n">
        <f aca="false">(E7121+Einstellungen!$B$20)*(1+Einstellungen!$B$10)</f>
        <v>22.19945</v>
      </c>
      <c r="G7121" s="21" t="str">
        <f aca="false">IF(F7121&lt;Einstellungen!$B$5,"ja","nein")</f>
        <v>ja</v>
      </c>
      <c r="H7121" s="21" t="s">
        <v>23</v>
      </c>
      <c r="I7121" s="29" t="n">
        <f aca="false">INDEX(Einstellungen!$B$27:$B$50,16)</f>
        <v>0.95</v>
      </c>
      <c r="J7121" s="29" t="n">
        <f aca="false">F7121*I7121</f>
        <v>21.0894775</v>
      </c>
    </row>
    <row r="7122" customFormat="false" ht="15" hidden="false" customHeight="false" outlineLevel="0" collapsed="false">
      <c r="A7122" s="28" t="n">
        <v>45877</v>
      </c>
      <c r="B7122" s="21" t="s">
        <v>128</v>
      </c>
      <c r="C7122" s="21" t="s">
        <v>137</v>
      </c>
      <c r="D7122" s="29" t="n">
        <v>10.49</v>
      </c>
      <c r="E7122" s="29" t="n">
        <f aca="false">D7122/10</f>
        <v>1.049</v>
      </c>
      <c r="F7122" s="29" t="n">
        <f aca="false">(E7122+Einstellungen!$B$20)*(1+Einstellungen!$B$10)</f>
        <v>23.44895</v>
      </c>
      <c r="G7122" s="21" t="str">
        <f aca="false">IF(F7122&lt;Einstellungen!$B$5,"ja","nein")</f>
        <v>ja</v>
      </c>
      <c r="H7122" s="21" t="s">
        <v>23</v>
      </c>
      <c r="I7122" s="29" t="n">
        <f aca="false">INDEX(Einstellungen!$B$27:$B$50,17)</f>
        <v>0.95</v>
      </c>
      <c r="J7122" s="29" t="n">
        <f aca="false">F7122*I7122</f>
        <v>22.2765025</v>
      </c>
    </row>
    <row r="7123" customFormat="false" ht="15" hidden="false" customHeight="false" outlineLevel="0" collapsed="false">
      <c r="A7123" s="28" t="n">
        <v>45877</v>
      </c>
      <c r="B7123" s="21" t="s">
        <v>129</v>
      </c>
      <c r="C7123" s="21" t="s">
        <v>137</v>
      </c>
      <c r="D7123" s="29" t="n">
        <v>71.74</v>
      </c>
      <c r="E7123" s="29" t="n">
        <f aca="false">D7123/10</f>
        <v>7.174</v>
      </c>
      <c r="F7123" s="29" t="n">
        <f aca="false">(E7123+Einstellungen!$B$20)*(1+Einstellungen!$B$10)</f>
        <v>30.7377</v>
      </c>
      <c r="G7123" s="21" t="str">
        <f aca="false">IF(F7123&lt;Einstellungen!$B$5,"ja","nein")</f>
        <v>nein</v>
      </c>
      <c r="H7123" s="21" t="s">
        <v>23</v>
      </c>
      <c r="I7123" s="29" t="n">
        <f aca="false">INDEX(Einstellungen!$B$27:$B$50,18)</f>
        <v>1.1</v>
      </c>
      <c r="J7123" s="29" t="n">
        <f aca="false">F7123*I7123</f>
        <v>33.81147</v>
      </c>
    </row>
    <row r="7124" customFormat="false" ht="15" hidden="false" customHeight="false" outlineLevel="0" collapsed="false">
      <c r="A7124" s="28" t="n">
        <v>45877</v>
      </c>
      <c r="B7124" s="21" t="s">
        <v>130</v>
      </c>
      <c r="C7124" s="21" t="s">
        <v>137</v>
      </c>
      <c r="D7124" s="29" t="n">
        <v>103.86</v>
      </c>
      <c r="E7124" s="29" t="n">
        <f aca="false">D7124/10</f>
        <v>10.386</v>
      </c>
      <c r="F7124" s="29" t="n">
        <f aca="false">(E7124+Einstellungen!$B$20)*(1+Einstellungen!$B$10)</f>
        <v>34.55998</v>
      </c>
      <c r="G7124" s="21" t="str">
        <f aca="false">IF(F7124&lt;Einstellungen!$B$5,"ja","nein")</f>
        <v>nein</v>
      </c>
      <c r="H7124" s="21" t="s">
        <v>23</v>
      </c>
      <c r="I7124" s="29" t="n">
        <f aca="false">INDEX(Einstellungen!$B$27:$B$50,19)</f>
        <v>1.35</v>
      </c>
      <c r="J7124" s="29" t="n">
        <f aca="false">F7124*I7124</f>
        <v>46.655973</v>
      </c>
    </row>
    <row r="7125" customFormat="false" ht="15" hidden="false" customHeight="false" outlineLevel="0" collapsed="false">
      <c r="A7125" s="28" t="n">
        <v>45877</v>
      </c>
      <c r="B7125" s="21" t="s">
        <v>131</v>
      </c>
      <c r="C7125" s="21" t="s">
        <v>137</v>
      </c>
      <c r="D7125" s="29" t="n">
        <v>113.97</v>
      </c>
      <c r="E7125" s="29" t="n">
        <f aca="false">D7125/10</f>
        <v>11.397</v>
      </c>
      <c r="F7125" s="29" t="n">
        <f aca="false">(E7125+Einstellungen!$B$20)*(1+Einstellungen!$B$10)</f>
        <v>35.76307</v>
      </c>
      <c r="G7125" s="21" t="str">
        <f aca="false">IF(F7125&lt;Einstellungen!$B$5,"ja","nein")</f>
        <v>nein</v>
      </c>
      <c r="H7125" s="21" t="s">
        <v>23</v>
      </c>
      <c r="I7125" s="29" t="n">
        <f aca="false">INDEX(Einstellungen!$B$27:$B$50,20)</f>
        <v>1.45</v>
      </c>
      <c r="J7125" s="29" t="n">
        <f aca="false">F7125*I7125</f>
        <v>51.8564515</v>
      </c>
    </row>
    <row r="7126" customFormat="false" ht="15" hidden="false" customHeight="false" outlineLevel="0" collapsed="false">
      <c r="A7126" s="28" t="n">
        <v>45877</v>
      </c>
      <c r="B7126" s="21" t="s">
        <v>132</v>
      </c>
      <c r="C7126" s="21" t="s">
        <v>137</v>
      </c>
      <c r="D7126" s="29" t="n">
        <v>144.62</v>
      </c>
      <c r="E7126" s="29" t="n">
        <f aca="false">D7126/10</f>
        <v>14.462</v>
      </c>
      <c r="F7126" s="29" t="n">
        <f aca="false">(E7126+Einstellungen!$B$20)*(1+Einstellungen!$B$10)</f>
        <v>39.41042</v>
      </c>
      <c r="G7126" s="21" t="str">
        <f aca="false">IF(F7126&lt;Einstellungen!$B$5,"ja","nein")</f>
        <v>nein</v>
      </c>
      <c r="H7126" s="21" t="s">
        <v>23</v>
      </c>
      <c r="I7126" s="29" t="n">
        <f aca="false">INDEX(Einstellungen!$B$27:$B$50,21)</f>
        <v>1.4</v>
      </c>
      <c r="J7126" s="29" t="n">
        <f aca="false">F7126*I7126</f>
        <v>55.174588</v>
      </c>
    </row>
    <row r="7127" customFormat="false" ht="15" hidden="false" customHeight="false" outlineLevel="0" collapsed="false">
      <c r="A7127" s="28" t="n">
        <v>45877</v>
      </c>
      <c r="B7127" s="21" t="s">
        <v>133</v>
      </c>
      <c r="C7127" s="21" t="s">
        <v>137</v>
      </c>
      <c r="D7127" s="29" t="n">
        <v>151.51</v>
      </c>
      <c r="E7127" s="29" t="n">
        <f aca="false">D7127/10</f>
        <v>15.151</v>
      </c>
      <c r="F7127" s="29" t="n">
        <f aca="false">(E7127+Einstellungen!$B$20)*(1+Einstellungen!$B$10)</f>
        <v>40.23033</v>
      </c>
      <c r="G7127" s="21" t="str">
        <f aca="false">IF(F7127&lt;Einstellungen!$B$5,"ja","nein")</f>
        <v>nein</v>
      </c>
      <c r="H7127" s="21" t="s">
        <v>23</v>
      </c>
      <c r="I7127" s="29" t="n">
        <f aca="false">INDEX(Einstellungen!$B$27:$B$50,22)</f>
        <v>1.25</v>
      </c>
      <c r="J7127" s="29" t="n">
        <f aca="false">F7127*I7127</f>
        <v>50.2879125</v>
      </c>
    </row>
    <row r="7128" customFormat="false" ht="15" hidden="false" customHeight="false" outlineLevel="0" collapsed="false">
      <c r="A7128" s="28" t="n">
        <v>45877</v>
      </c>
      <c r="B7128" s="21" t="s">
        <v>134</v>
      </c>
      <c r="C7128" s="21" t="s">
        <v>137</v>
      </c>
      <c r="D7128" s="29" t="n">
        <v>121.59</v>
      </c>
      <c r="E7128" s="29" t="n">
        <f aca="false">D7128/10</f>
        <v>12.159</v>
      </c>
      <c r="F7128" s="29" t="n">
        <f aca="false">(E7128+Einstellungen!$B$20)*(1+Einstellungen!$B$10)</f>
        <v>36.66985</v>
      </c>
      <c r="G7128" s="21" t="str">
        <f aca="false">IF(F7128&lt;Einstellungen!$B$5,"ja","nein")</f>
        <v>nein</v>
      </c>
      <c r="H7128" s="21" t="s">
        <v>23</v>
      </c>
      <c r="I7128" s="29" t="n">
        <f aca="false">INDEX(Einstellungen!$B$27:$B$50,23)</f>
        <v>1.05</v>
      </c>
      <c r="J7128" s="29" t="n">
        <f aca="false">F7128*I7128</f>
        <v>38.5033425</v>
      </c>
    </row>
    <row r="7129" customFormat="false" ht="15" hidden="false" customHeight="false" outlineLevel="0" collapsed="false">
      <c r="A7129" s="28" t="n">
        <v>45877</v>
      </c>
      <c r="B7129" s="21" t="s">
        <v>135</v>
      </c>
      <c r="C7129" s="21" t="s">
        <v>137</v>
      </c>
      <c r="D7129" s="29" t="n">
        <v>108.46</v>
      </c>
      <c r="E7129" s="29" t="n">
        <f aca="false">D7129/10</f>
        <v>10.846</v>
      </c>
      <c r="F7129" s="29" t="n">
        <f aca="false">(E7129+Einstellungen!$B$20)*(1+Einstellungen!$B$10)</f>
        <v>35.10738</v>
      </c>
      <c r="G7129" s="21" t="str">
        <f aca="false">IF(F7129&lt;Einstellungen!$B$5,"ja","nein")</f>
        <v>nein</v>
      </c>
      <c r="H7129" s="21" t="s">
        <v>23</v>
      </c>
      <c r="I7129" s="29" t="n">
        <f aca="false">INDEX(Einstellungen!$B$27:$B$50,24)</f>
        <v>0.8</v>
      </c>
      <c r="J7129" s="29" t="n">
        <f aca="false">F7129*I7129</f>
        <v>28.085904</v>
      </c>
    </row>
    <row r="7130" customFormat="false" ht="15" hidden="false" customHeight="false" outlineLevel="0" collapsed="false">
      <c r="A7130" s="28" t="n">
        <v>45878</v>
      </c>
      <c r="B7130" s="21" t="s">
        <v>111</v>
      </c>
      <c r="C7130" s="21" t="s">
        <v>138</v>
      </c>
      <c r="D7130" s="29" t="n">
        <v>101.93</v>
      </c>
      <c r="E7130" s="29" t="n">
        <f aca="false">D7130/10</f>
        <v>10.193</v>
      </c>
      <c r="F7130" s="29" t="n">
        <f aca="false">(E7130+Einstellungen!$B$20)*(1+Einstellungen!$B$10)</f>
        <v>34.33031</v>
      </c>
      <c r="G7130" s="21" t="str">
        <f aca="false">IF(F7130&lt;Einstellungen!$B$5,"ja","nein")</f>
        <v>nein</v>
      </c>
      <c r="H7130" s="21" t="s">
        <v>23</v>
      </c>
      <c r="I7130" s="29" t="n">
        <f aca="false">INDEX(Einstellungen!$B$27:$B$50,1)</f>
        <v>0.6</v>
      </c>
      <c r="J7130" s="29" t="n">
        <f aca="false">F7130*I7130</f>
        <v>20.598186</v>
      </c>
    </row>
    <row r="7131" customFormat="false" ht="15" hidden="false" customHeight="false" outlineLevel="0" collapsed="false">
      <c r="A7131" s="28" t="n">
        <v>45878</v>
      </c>
      <c r="B7131" s="21" t="s">
        <v>113</v>
      </c>
      <c r="C7131" s="21" t="s">
        <v>138</v>
      </c>
      <c r="D7131" s="29" t="n">
        <v>100.43</v>
      </c>
      <c r="E7131" s="29" t="n">
        <f aca="false">D7131/10</f>
        <v>10.043</v>
      </c>
      <c r="F7131" s="29" t="n">
        <f aca="false">(E7131+Einstellungen!$B$20)*(1+Einstellungen!$B$10)</f>
        <v>34.15181</v>
      </c>
      <c r="G7131" s="21" t="str">
        <f aca="false">IF(F7131&lt;Einstellungen!$B$5,"ja","nein")</f>
        <v>nein</v>
      </c>
      <c r="H7131" s="21" t="s">
        <v>23</v>
      </c>
      <c r="I7131" s="29" t="n">
        <f aca="false">INDEX(Einstellungen!$B$27:$B$50,2)</f>
        <v>0.5</v>
      </c>
      <c r="J7131" s="29" t="n">
        <f aca="false">F7131*I7131</f>
        <v>17.075905</v>
      </c>
    </row>
    <row r="7132" customFormat="false" ht="15" hidden="false" customHeight="false" outlineLevel="0" collapsed="false">
      <c r="A7132" s="28" t="n">
        <v>45878</v>
      </c>
      <c r="B7132" s="21" t="s">
        <v>114</v>
      </c>
      <c r="C7132" s="21" t="s">
        <v>138</v>
      </c>
      <c r="D7132" s="29" t="n">
        <v>99.94</v>
      </c>
      <c r="E7132" s="29" t="n">
        <f aca="false">D7132/10</f>
        <v>9.994</v>
      </c>
      <c r="F7132" s="29" t="n">
        <f aca="false">(E7132+Einstellungen!$B$20)*(1+Einstellungen!$B$10)</f>
        <v>34.0935</v>
      </c>
      <c r="G7132" s="21" t="str">
        <f aca="false">IF(F7132&lt;Einstellungen!$B$5,"ja","nein")</f>
        <v>nein</v>
      </c>
      <c r="H7132" s="21" t="s">
        <v>23</v>
      </c>
      <c r="I7132" s="29" t="n">
        <f aca="false">INDEX(Einstellungen!$B$27:$B$50,3)</f>
        <v>0.45</v>
      </c>
      <c r="J7132" s="29" t="n">
        <f aca="false">F7132*I7132</f>
        <v>15.342075</v>
      </c>
    </row>
    <row r="7133" customFormat="false" ht="15" hidden="false" customHeight="false" outlineLevel="0" collapsed="false">
      <c r="A7133" s="28" t="n">
        <v>45878</v>
      </c>
      <c r="B7133" s="21" t="s">
        <v>115</v>
      </c>
      <c r="C7133" s="21" t="s">
        <v>138</v>
      </c>
      <c r="D7133" s="29" t="n">
        <v>97.8</v>
      </c>
      <c r="E7133" s="29" t="n">
        <f aca="false">D7133/10</f>
        <v>9.78</v>
      </c>
      <c r="F7133" s="29" t="n">
        <f aca="false">(E7133+Einstellungen!$B$20)*(1+Einstellungen!$B$10)</f>
        <v>33.83884</v>
      </c>
      <c r="G7133" s="21" t="str">
        <f aca="false">IF(F7133&lt;Einstellungen!$B$5,"ja","nein")</f>
        <v>nein</v>
      </c>
      <c r="H7133" s="21" t="s">
        <v>23</v>
      </c>
      <c r="I7133" s="29" t="n">
        <f aca="false">INDEX(Einstellungen!$B$27:$B$50,4)</f>
        <v>0.45</v>
      </c>
      <c r="J7133" s="29" t="n">
        <f aca="false">F7133*I7133</f>
        <v>15.227478</v>
      </c>
    </row>
    <row r="7134" customFormat="false" ht="15" hidden="false" customHeight="false" outlineLevel="0" collapsed="false">
      <c r="A7134" s="28" t="n">
        <v>45878</v>
      </c>
      <c r="B7134" s="21" t="s">
        <v>116</v>
      </c>
      <c r="C7134" s="21" t="s">
        <v>138</v>
      </c>
      <c r="D7134" s="29" t="n">
        <v>96.87</v>
      </c>
      <c r="E7134" s="29" t="n">
        <f aca="false">D7134/10</f>
        <v>9.687</v>
      </c>
      <c r="F7134" s="29" t="n">
        <f aca="false">(E7134+Einstellungen!$B$20)*(1+Einstellungen!$B$10)</f>
        <v>33.72817</v>
      </c>
      <c r="G7134" s="21" t="str">
        <f aca="false">IF(F7134&lt;Einstellungen!$B$5,"ja","nein")</f>
        <v>nein</v>
      </c>
      <c r="H7134" s="21" t="s">
        <v>23</v>
      </c>
      <c r="I7134" s="29" t="n">
        <f aca="false">INDEX(Einstellungen!$B$27:$B$50,5)</f>
        <v>0.45</v>
      </c>
      <c r="J7134" s="29" t="n">
        <f aca="false">F7134*I7134</f>
        <v>15.1776765</v>
      </c>
    </row>
    <row r="7135" customFormat="false" ht="15" hidden="false" customHeight="false" outlineLevel="0" collapsed="false">
      <c r="A7135" s="28" t="n">
        <v>45878</v>
      </c>
      <c r="B7135" s="21" t="s">
        <v>117</v>
      </c>
      <c r="C7135" s="21" t="s">
        <v>138</v>
      </c>
      <c r="D7135" s="29" t="n">
        <v>97.01</v>
      </c>
      <c r="E7135" s="29" t="n">
        <f aca="false">D7135/10</f>
        <v>9.701</v>
      </c>
      <c r="F7135" s="29" t="n">
        <f aca="false">(E7135+Einstellungen!$B$20)*(1+Einstellungen!$B$10)</f>
        <v>33.74483</v>
      </c>
      <c r="G7135" s="21" t="str">
        <f aca="false">IF(F7135&lt;Einstellungen!$B$5,"ja","nein")</f>
        <v>nein</v>
      </c>
      <c r="H7135" s="21" t="s">
        <v>23</v>
      </c>
      <c r="I7135" s="29" t="n">
        <f aca="false">INDEX(Einstellungen!$B$27:$B$50,6)</f>
        <v>0.5</v>
      </c>
      <c r="J7135" s="29" t="n">
        <f aca="false">F7135*I7135</f>
        <v>16.872415</v>
      </c>
    </row>
    <row r="7136" customFormat="false" ht="15" hidden="false" customHeight="false" outlineLevel="0" collapsed="false">
      <c r="A7136" s="28" t="n">
        <v>45878</v>
      </c>
      <c r="B7136" s="21" t="s">
        <v>118</v>
      </c>
      <c r="C7136" s="21" t="s">
        <v>138</v>
      </c>
      <c r="D7136" s="29" t="n">
        <v>97.26</v>
      </c>
      <c r="E7136" s="29" t="n">
        <f aca="false">D7136/10</f>
        <v>9.726</v>
      </c>
      <c r="F7136" s="29" t="n">
        <f aca="false">(E7136+Einstellungen!$B$20)*(1+Einstellungen!$B$10)</f>
        <v>33.77458</v>
      </c>
      <c r="G7136" s="21" t="str">
        <f aca="false">IF(F7136&lt;Einstellungen!$B$5,"ja","nein")</f>
        <v>nein</v>
      </c>
      <c r="H7136" s="21" t="s">
        <v>23</v>
      </c>
      <c r="I7136" s="29" t="n">
        <f aca="false">INDEX(Einstellungen!$B$27:$B$50,7)</f>
        <v>0.7</v>
      </c>
      <c r="J7136" s="29" t="n">
        <f aca="false">F7136*I7136</f>
        <v>23.642206</v>
      </c>
    </row>
    <row r="7137" customFormat="false" ht="15" hidden="false" customHeight="false" outlineLevel="0" collapsed="false">
      <c r="A7137" s="28" t="n">
        <v>45878</v>
      </c>
      <c r="B7137" s="21" t="s">
        <v>119</v>
      </c>
      <c r="C7137" s="21" t="s">
        <v>138</v>
      </c>
      <c r="D7137" s="29" t="n">
        <v>93.45</v>
      </c>
      <c r="E7137" s="29" t="n">
        <f aca="false">D7137/10</f>
        <v>9.345</v>
      </c>
      <c r="F7137" s="29" t="n">
        <f aca="false">(E7137+Einstellungen!$B$20)*(1+Einstellungen!$B$10)</f>
        <v>33.32119</v>
      </c>
      <c r="G7137" s="21" t="str">
        <f aca="false">IF(F7137&lt;Einstellungen!$B$5,"ja","nein")</f>
        <v>nein</v>
      </c>
      <c r="H7137" s="21" t="s">
        <v>23</v>
      </c>
      <c r="I7137" s="29" t="n">
        <f aca="false">INDEX(Einstellungen!$B$27:$B$50,8)</f>
        <v>0.95</v>
      </c>
      <c r="J7137" s="29" t="n">
        <f aca="false">F7137*I7137</f>
        <v>31.6551305</v>
      </c>
    </row>
    <row r="7138" customFormat="false" ht="15" hidden="false" customHeight="false" outlineLevel="0" collapsed="false">
      <c r="A7138" s="28" t="n">
        <v>45878</v>
      </c>
      <c r="B7138" s="21" t="s">
        <v>120</v>
      </c>
      <c r="C7138" s="21" t="s">
        <v>138</v>
      </c>
      <c r="D7138" s="29" t="n">
        <v>70.19</v>
      </c>
      <c r="E7138" s="29" t="n">
        <f aca="false">D7138/10</f>
        <v>7.019</v>
      </c>
      <c r="F7138" s="29" t="n">
        <f aca="false">(E7138+Einstellungen!$B$20)*(1+Einstellungen!$B$10)</f>
        <v>30.55325</v>
      </c>
      <c r="G7138" s="21" t="str">
        <f aca="false">IF(F7138&lt;Einstellungen!$B$5,"ja","nein")</f>
        <v>nein</v>
      </c>
      <c r="H7138" s="21" t="s">
        <v>23</v>
      </c>
      <c r="I7138" s="29" t="n">
        <f aca="false">INDEX(Einstellungen!$B$27:$B$50,9)</f>
        <v>1.05</v>
      </c>
      <c r="J7138" s="29" t="n">
        <f aca="false">F7138*I7138</f>
        <v>32.0809125</v>
      </c>
    </row>
    <row r="7139" customFormat="false" ht="15" hidden="false" customHeight="false" outlineLevel="0" collapsed="false">
      <c r="A7139" s="28" t="n">
        <v>45878</v>
      </c>
      <c r="B7139" s="21" t="s">
        <v>121</v>
      </c>
      <c r="C7139" s="21" t="s">
        <v>138</v>
      </c>
      <c r="D7139" s="29" t="n">
        <v>15.34</v>
      </c>
      <c r="E7139" s="29" t="n">
        <f aca="false">D7139/10</f>
        <v>1.534</v>
      </c>
      <c r="F7139" s="29" t="n">
        <f aca="false">(E7139+Einstellungen!$B$20)*(1+Einstellungen!$B$10)</f>
        <v>24.0261</v>
      </c>
      <c r="G7139" s="21" t="str">
        <f aca="false">IF(F7139&lt;Einstellungen!$B$5,"ja","nein")</f>
        <v>ja</v>
      </c>
      <c r="H7139" s="21" t="s">
        <v>23</v>
      </c>
      <c r="I7139" s="29" t="n">
        <f aca="false">INDEX(Einstellungen!$B$27:$B$50,10)</f>
        <v>1.05</v>
      </c>
      <c r="J7139" s="29" t="n">
        <f aca="false">F7139*I7139</f>
        <v>25.227405</v>
      </c>
    </row>
    <row r="7140" customFormat="false" ht="15" hidden="false" customHeight="false" outlineLevel="0" collapsed="false">
      <c r="A7140" s="28" t="n">
        <v>45878</v>
      </c>
      <c r="B7140" s="21" t="s">
        <v>122</v>
      </c>
      <c r="C7140" s="21" t="s">
        <v>138</v>
      </c>
      <c r="D7140" s="29" t="n">
        <v>-0.02</v>
      </c>
      <c r="E7140" s="29" t="n">
        <f aca="false">D7140/10</f>
        <v>-0.002</v>
      </c>
      <c r="F7140" s="29" t="n">
        <f aca="false">(E7140+Einstellungen!$B$20)*(1+Einstellungen!$B$10)</f>
        <v>22.19826</v>
      </c>
      <c r="G7140" s="21" t="str">
        <f aca="false">IF(F7140&lt;Einstellungen!$B$5,"ja","nein")</f>
        <v>ja</v>
      </c>
      <c r="H7140" s="21" t="s">
        <v>23</v>
      </c>
      <c r="I7140" s="29" t="n">
        <f aca="false">INDEX(Einstellungen!$B$27:$B$50,11)</f>
        <v>1.05</v>
      </c>
      <c r="J7140" s="29" t="n">
        <f aca="false">F7140*I7140</f>
        <v>23.308173</v>
      </c>
    </row>
    <row r="7141" customFormat="false" ht="15" hidden="false" customHeight="false" outlineLevel="0" collapsed="false">
      <c r="A7141" s="28" t="n">
        <v>45878</v>
      </c>
      <c r="B7141" s="21" t="s">
        <v>123</v>
      </c>
      <c r="C7141" s="21" t="s">
        <v>138</v>
      </c>
      <c r="D7141" s="29" t="n">
        <v>-1</v>
      </c>
      <c r="E7141" s="29" t="n">
        <f aca="false">D7141/10</f>
        <v>-0.1</v>
      </c>
      <c r="F7141" s="29" t="n">
        <f aca="false">(E7141+Einstellungen!$B$20)*(1+Einstellungen!$B$10)</f>
        <v>22.08164</v>
      </c>
      <c r="G7141" s="21" t="str">
        <f aca="false">IF(F7141&lt;Einstellungen!$B$5,"ja","nein")</f>
        <v>ja</v>
      </c>
      <c r="H7141" s="21" t="s">
        <v>23</v>
      </c>
      <c r="I7141" s="29" t="n">
        <f aca="false">INDEX(Einstellungen!$B$27:$B$50,12)</f>
        <v>1.1</v>
      </c>
      <c r="J7141" s="29" t="n">
        <f aca="false">F7141*I7141</f>
        <v>24.289804</v>
      </c>
    </row>
    <row r="7142" customFormat="false" ht="15" hidden="false" customHeight="false" outlineLevel="0" collapsed="false">
      <c r="A7142" s="28" t="n">
        <v>45878</v>
      </c>
      <c r="B7142" s="21" t="s">
        <v>124</v>
      </c>
      <c r="C7142" s="21" t="s">
        <v>138</v>
      </c>
      <c r="D7142" s="29" t="n">
        <v>-6.63</v>
      </c>
      <c r="E7142" s="29" t="n">
        <f aca="false">D7142/10</f>
        <v>-0.663</v>
      </c>
      <c r="F7142" s="29" t="n">
        <f aca="false">(E7142+Einstellungen!$B$20)*(1+Einstellungen!$B$10)</f>
        <v>21.41167</v>
      </c>
      <c r="G7142" s="21" t="str">
        <f aca="false">IF(F7142&lt;Einstellungen!$B$5,"ja","nein")</f>
        <v>ja</v>
      </c>
      <c r="H7142" s="21" t="s">
        <v>23</v>
      </c>
      <c r="I7142" s="29" t="n">
        <f aca="false">INDEX(Einstellungen!$B$27:$B$50,13)</f>
        <v>1.2</v>
      </c>
      <c r="J7142" s="29" t="n">
        <f aca="false">F7142*I7142</f>
        <v>25.694004</v>
      </c>
    </row>
    <row r="7143" customFormat="false" ht="15" hidden="false" customHeight="false" outlineLevel="0" collapsed="false">
      <c r="A7143" s="28" t="n">
        <v>45878</v>
      </c>
      <c r="B7143" s="21" t="s">
        <v>125</v>
      </c>
      <c r="C7143" s="21" t="s">
        <v>138</v>
      </c>
      <c r="D7143" s="29" t="n">
        <v>-15.14</v>
      </c>
      <c r="E7143" s="29" t="n">
        <f aca="false">D7143/10</f>
        <v>-1.514</v>
      </c>
      <c r="F7143" s="29" t="n">
        <f aca="false">(E7143+Einstellungen!$B$20)*(1+Einstellungen!$B$10)</f>
        <v>20.39898</v>
      </c>
      <c r="G7143" s="21" t="str">
        <f aca="false">IF(F7143&lt;Einstellungen!$B$5,"ja","nein")</f>
        <v>ja</v>
      </c>
      <c r="H7143" s="21" t="s">
        <v>23</v>
      </c>
      <c r="I7143" s="29" t="n">
        <f aca="false">INDEX(Einstellungen!$B$27:$B$50,14)</f>
        <v>1.15</v>
      </c>
      <c r="J7143" s="29" t="n">
        <f aca="false">F7143*I7143</f>
        <v>23.458827</v>
      </c>
    </row>
    <row r="7144" customFormat="false" ht="15" hidden="false" customHeight="false" outlineLevel="0" collapsed="false">
      <c r="A7144" s="28" t="n">
        <v>45878</v>
      </c>
      <c r="B7144" s="21" t="s">
        <v>126</v>
      </c>
      <c r="C7144" s="21" t="s">
        <v>138</v>
      </c>
      <c r="D7144" s="29" t="n">
        <v>-15.37</v>
      </c>
      <c r="E7144" s="29" t="n">
        <f aca="false">D7144/10</f>
        <v>-1.537</v>
      </c>
      <c r="F7144" s="29" t="n">
        <f aca="false">(E7144+Einstellungen!$B$20)*(1+Einstellungen!$B$10)</f>
        <v>20.37161</v>
      </c>
      <c r="G7144" s="21" t="str">
        <f aca="false">IF(F7144&lt;Einstellungen!$B$5,"ja","nein")</f>
        <v>ja</v>
      </c>
      <c r="H7144" s="21" t="s">
        <v>23</v>
      </c>
      <c r="I7144" s="29" t="n">
        <f aca="false">INDEX(Einstellungen!$B$27:$B$50,15)</f>
        <v>1</v>
      </c>
      <c r="J7144" s="29" t="n">
        <f aca="false">F7144*I7144</f>
        <v>20.37161</v>
      </c>
    </row>
    <row r="7145" customFormat="false" ht="15" hidden="false" customHeight="false" outlineLevel="0" collapsed="false">
      <c r="A7145" s="28" t="n">
        <v>45878</v>
      </c>
      <c r="B7145" s="21" t="s">
        <v>127</v>
      </c>
      <c r="C7145" s="21" t="s">
        <v>138</v>
      </c>
      <c r="D7145" s="29" t="n">
        <v>-4.1</v>
      </c>
      <c r="E7145" s="29" t="n">
        <f aca="false">D7145/10</f>
        <v>-0.41</v>
      </c>
      <c r="F7145" s="29" t="n">
        <f aca="false">(E7145+Einstellungen!$B$20)*(1+Einstellungen!$B$10)</f>
        <v>21.71274</v>
      </c>
      <c r="G7145" s="21" t="str">
        <f aca="false">IF(F7145&lt;Einstellungen!$B$5,"ja","nein")</f>
        <v>ja</v>
      </c>
      <c r="H7145" s="21" t="s">
        <v>23</v>
      </c>
      <c r="I7145" s="29" t="n">
        <f aca="false">INDEX(Einstellungen!$B$27:$B$50,16)</f>
        <v>0.95</v>
      </c>
      <c r="J7145" s="29" t="n">
        <f aca="false">F7145*I7145</f>
        <v>20.627103</v>
      </c>
    </row>
    <row r="7146" customFormat="false" ht="15" hidden="false" customHeight="false" outlineLevel="0" collapsed="false">
      <c r="A7146" s="28" t="n">
        <v>45878</v>
      </c>
      <c r="B7146" s="21" t="s">
        <v>128</v>
      </c>
      <c r="C7146" s="21" t="s">
        <v>138</v>
      </c>
      <c r="D7146" s="29" t="n">
        <v>-0.04</v>
      </c>
      <c r="E7146" s="29" t="n">
        <f aca="false">D7146/10</f>
        <v>-0.004</v>
      </c>
      <c r="F7146" s="29" t="n">
        <f aca="false">(E7146+Einstellungen!$B$20)*(1+Einstellungen!$B$10)</f>
        <v>22.19588</v>
      </c>
      <c r="G7146" s="21" t="str">
        <f aca="false">IF(F7146&lt;Einstellungen!$B$5,"ja","nein")</f>
        <v>ja</v>
      </c>
      <c r="H7146" s="21" t="s">
        <v>23</v>
      </c>
      <c r="I7146" s="29" t="n">
        <f aca="false">INDEX(Einstellungen!$B$27:$B$50,17)</f>
        <v>0.95</v>
      </c>
      <c r="J7146" s="29" t="n">
        <f aca="false">F7146*I7146</f>
        <v>21.086086</v>
      </c>
    </row>
    <row r="7147" customFormat="false" ht="15" hidden="false" customHeight="false" outlineLevel="0" collapsed="false">
      <c r="A7147" s="28" t="n">
        <v>45878</v>
      </c>
      <c r="B7147" s="21" t="s">
        <v>129</v>
      </c>
      <c r="C7147" s="21" t="s">
        <v>138</v>
      </c>
      <c r="D7147" s="29" t="n">
        <v>6.29</v>
      </c>
      <c r="E7147" s="29" t="n">
        <f aca="false">D7147/10</f>
        <v>0.629</v>
      </c>
      <c r="F7147" s="29" t="n">
        <f aca="false">(E7147+Einstellungen!$B$20)*(1+Einstellungen!$B$10)</f>
        <v>22.94915</v>
      </c>
      <c r="G7147" s="21" t="str">
        <f aca="false">IF(F7147&lt;Einstellungen!$B$5,"ja","nein")</f>
        <v>ja</v>
      </c>
      <c r="H7147" s="21" t="s">
        <v>23</v>
      </c>
      <c r="I7147" s="29" t="n">
        <f aca="false">INDEX(Einstellungen!$B$27:$B$50,18)</f>
        <v>1.1</v>
      </c>
      <c r="J7147" s="29" t="n">
        <f aca="false">F7147*I7147</f>
        <v>25.244065</v>
      </c>
    </row>
    <row r="7148" customFormat="false" ht="15" hidden="false" customHeight="false" outlineLevel="0" collapsed="false">
      <c r="A7148" s="28" t="n">
        <v>45878</v>
      </c>
      <c r="B7148" s="21" t="s">
        <v>130</v>
      </c>
      <c r="C7148" s="21" t="s">
        <v>138</v>
      </c>
      <c r="D7148" s="29" t="n">
        <v>85.9</v>
      </c>
      <c r="E7148" s="29" t="n">
        <f aca="false">D7148/10</f>
        <v>8.59</v>
      </c>
      <c r="F7148" s="29" t="n">
        <f aca="false">(E7148+Einstellungen!$B$20)*(1+Einstellungen!$B$10)</f>
        <v>32.42274</v>
      </c>
      <c r="G7148" s="21" t="str">
        <f aca="false">IF(F7148&lt;Einstellungen!$B$5,"ja","nein")</f>
        <v>nein</v>
      </c>
      <c r="H7148" s="21" t="s">
        <v>23</v>
      </c>
      <c r="I7148" s="29" t="n">
        <f aca="false">INDEX(Einstellungen!$B$27:$B$50,19)</f>
        <v>1.35</v>
      </c>
      <c r="J7148" s="29" t="n">
        <f aca="false">F7148*I7148</f>
        <v>43.770699</v>
      </c>
    </row>
    <row r="7149" customFormat="false" ht="15" hidden="false" customHeight="false" outlineLevel="0" collapsed="false">
      <c r="A7149" s="28" t="n">
        <v>45878</v>
      </c>
      <c r="B7149" s="21" t="s">
        <v>131</v>
      </c>
      <c r="C7149" s="21" t="s">
        <v>138</v>
      </c>
      <c r="D7149" s="29" t="n">
        <v>104.2</v>
      </c>
      <c r="E7149" s="29" t="n">
        <f aca="false">D7149/10</f>
        <v>10.42</v>
      </c>
      <c r="F7149" s="29" t="n">
        <f aca="false">(E7149+Einstellungen!$B$20)*(1+Einstellungen!$B$10)</f>
        <v>34.60044</v>
      </c>
      <c r="G7149" s="21" t="str">
        <f aca="false">IF(F7149&lt;Einstellungen!$B$5,"ja","nein")</f>
        <v>nein</v>
      </c>
      <c r="H7149" s="21" t="s">
        <v>23</v>
      </c>
      <c r="I7149" s="29" t="n">
        <f aca="false">INDEX(Einstellungen!$B$27:$B$50,20)</f>
        <v>1.45</v>
      </c>
      <c r="J7149" s="29" t="n">
        <f aca="false">F7149*I7149</f>
        <v>50.170638</v>
      </c>
    </row>
    <row r="7150" customFormat="false" ht="15" hidden="false" customHeight="false" outlineLevel="0" collapsed="false">
      <c r="A7150" s="28" t="n">
        <v>45878</v>
      </c>
      <c r="B7150" s="21" t="s">
        <v>132</v>
      </c>
      <c r="C7150" s="21" t="s">
        <v>138</v>
      </c>
      <c r="D7150" s="29" t="n">
        <v>127.62</v>
      </c>
      <c r="E7150" s="29" t="n">
        <f aca="false">D7150/10</f>
        <v>12.762</v>
      </c>
      <c r="F7150" s="29" t="n">
        <f aca="false">(E7150+Einstellungen!$B$20)*(1+Einstellungen!$B$10)</f>
        <v>37.38742</v>
      </c>
      <c r="G7150" s="21" t="str">
        <f aca="false">IF(F7150&lt;Einstellungen!$B$5,"ja","nein")</f>
        <v>nein</v>
      </c>
      <c r="H7150" s="21" t="s">
        <v>23</v>
      </c>
      <c r="I7150" s="29" t="n">
        <f aca="false">INDEX(Einstellungen!$B$27:$B$50,21)</f>
        <v>1.4</v>
      </c>
      <c r="J7150" s="29" t="n">
        <f aca="false">F7150*I7150</f>
        <v>52.342388</v>
      </c>
    </row>
    <row r="7151" customFormat="false" ht="15" hidden="false" customHeight="false" outlineLevel="0" collapsed="false">
      <c r="A7151" s="28" t="n">
        <v>45878</v>
      </c>
      <c r="B7151" s="21" t="s">
        <v>133</v>
      </c>
      <c r="C7151" s="21" t="s">
        <v>138</v>
      </c>
      <c r="D7151" s="29" t="n">
        <v>119.31</v>
      </c>
      <c r="E7151" s="29" t="n">
        <f aca="false">D7151/10</f>
        <v>11.931</v>
      </c>
      <c r="F7151" s="29" t="n">
        <f aca="false">(E7151+Einstellungen!$B$20)*(1+Einstellungen!$B$10)</f>
        <v>36.39853</v>
      </c>
      <c r="G7151" s="21" t="str">
        <f aca="false">IF(F7151&lt;Einstellungen!$B$5,"ja","nein")</f>
        <v>nein</v>
      </c>
      <c r="H7151" s="21" t="s">
        <v>23</v>
      </c>
      <c r="I7151" s="29" t="n">
        <f aca="false">INDEX(Einstellungen!$B$27:$B$50,22)</f>
        <v>1.25</v>
      </c>
      <c r="J7151" s="29" t="n">
        <f aca="false">F7151*I7151</f>
        <v>45.4981625</v>
      </c>
    </row>
    <row r="7152" customFormat="false" ht="15" hidden="false" customHeight="false" outlineLevel="0" collapsed="false">
      <c r="A7152" s="28" t="n">
        <v>45878</v>
      </c>
      <c r="B7152" s="21" t="s">
        <v>134</v>
      </c>
      <c r="C7152" s="21" t="s">
        <v>138</v>
      </c>
      <c r="D7152" s="29" t="n">
        <v>107.89</v>
      </c>
      <c r="E7152" s="29" t="n">
        <f aca="false">D7152/10</f>
        <v>10.789</v>
      </c>
      <c r="F7152" s="29" t="n">
        <f aca="false">(E7152+Einstellungen!$B$20)*(1+Einstellungen!$B$10)</f>
        <v>35.03955</v>
      </c>
      <c r="G7152" s="21" t="str">
        <f aca="false">IF(F7152&lt;Einstellungen!$B$5,"ja","nein")</f>
        <v>nein</v>
      </c>
      <c r="H7152" s="21" t="s">
        <v>23</v>
      </c>
      <c r="I7152" s="29" t="n">
        <f aca="false">INDEX(Einstellungen!$B$27:$B$50,23)</f>
        <v>1.05</v>
      </c>
      <c r="J7152" s="29" t="n">
        <f aca="false">F7152*I7152</f>
        <v>36.7915275</v>
      </c>
    </row>
    <row r="7153" customFormat="false" ht="15" hidden="false" customHeight="false" outlineLevel="0" collapsed="false">
      <c r="A7153" s="28" t="n">
        <v>45878</v>
      </c>
      <c r="B7153" s="21" t="s">
        <v>135</v>
      </c>
      <c r="C7153" s="21" t="s">
        <v>138</v>
      </c>
      <c r="D7153" s="29" t="n">
        <v>94.97</v>
      </c>
      <c r="E7153" s="29" t="n">
        <f aca="false">D7153/10</f>
        <v>9.497</v>
      </c>
      <c r="F7153" s="29" t="n">
        <f aca="false">(E7153+Einstellungen!$B$20)*(1+Einstellungen!$B$10)</f>
        <v>33.50207</v>
      </c>
      <c r="G7153" s="21" t="str">
        <f aca="false">IF(F7153&lt;Einstellungen!$B$5,"ja","nein")</f>
        <v>nein</v>
      </c>
      <c r="H7153" s="21" t="s">
        <v>23</v>
      </c>
      <c r="I7153" s="29" t="n">
        <f aca="false">INDEX(Einstellungen!$B$27:$B$50,24)</f>
        <v>0.8</v>
      </c>
      <c r="J7153" s="29" t="n">
        <f aca="false">F7153*I7153</f>
        <v>26.801656</v>
      </c>
    </row>
    <row r="7154" customFormat="false" ht="15" hidden="false" customHeight="false" outlineLevel="0" collapsed="false">
      <c r="A7154" s="28" t="n">
        <v>45879</v>
      </c>
      <c r="B7154" s="21" t="s">
        <v>111</v>
      </c>
      <c r="C7154" s="21" t="s">
        <v>139</v>
      </c>
      <c r="D7154" s="29" t="n">
        <v>84.79</v>
      </c>
      <c r="E7154" s="29" t="n">
        <f aca="false">D7154/10</f>
        <v>8.479</v>
      </c>
      <c r="F7154" s="29" t="n">
        <f aca="false">(E7154+Einstellungen!$B$20)*(1+Einstellungen!$B$10)</f>
        <v>32.29065</v>
      </c>
      <c r="G7154" s="21" t="str">
        <f aca="false">IF(F7154&lt;Einstellungen!$B$5,"ja","nein")</f>
        <v>nein</v>
      </c>
      <c r="H7154" s="21" t="s">
        <v>23</v>
      </c>
      <c r="I7154" s="29" t="n">
        <f aca="false">INDEX(Einstellungen!$B$27:$B$50,1)</f>
        <v>0.6</v>
      </c>
      <c r="J7154" s="29" t="n">
        <f aca="false">F7154*I7154</f>
        <v>19.37439</v>
      </c>
    </row>
    <row r="7155" customFormat="false" ht="15" hidden="false" customHeight="false" outlineLevel="0" collapsed="false">
      <c r="A7155" s="28" t="n">
        <v>45879</v>
      </c>
      <c r="B7155" s="21" t="s">
        <v>113</v>
      </c>
      <c r="C7155" s="21" t="s">
        <v>139</v>
      </c>
      <c r="D7155" s="29" t="n">
        <v>83.23</v>
      </c>
      <c r="E7155" s="29" t="n">
        <f aca="false">D7155/10</f>
        <v>8.323</v>
      </c>
      <c r="F7155" s="29" t="n">
        <f aca="false">(E7155+Einstellungen!$B$20)*(1+Einstellungen!$B$10)</f>
        <v>32.10501</v>
      </c>
      <c r="G7155" s="21" t="str">
        <f aca="false">IF(F7155&lt;Einstellungen!$B$5,"ja","nein")</f>
        <v>nein</v>
      </c>
      <c r="H7155" s="21" t="s">
        <v>23</v>
      </c>
      <c r="I7155" s="29" t="n">
        <f aca="false">INDEX(Einstellungen!$B$27:$B$50,2)</f>
        <v>0.5</v>
      </c>
      <c r="J7155" s="29" t="n">
        <f aca="false">F7155*I7155</f>
        <v>16.052505</v>
      </c>
    </row>
    <row r="7156" customFormat="false" ht="15" hidden="false" customHeight="false" outlineLevel="0" collapsed="false">
      <c r="A7156" s="28" t="n">
        <v>45879</v>
      </c>
      <c r="B7156" s="21" t="s">
        <v>114</v>
      </c>
      <c r="C7156" s="21" t="s">
        <v>139</v>
      </c>
      <c r="D7156" s="29" t="n">
        <v>83.1</v>
      </c>
      <c r="E7156" s="29" t="n">
        <f aca="false">D7156/10</f>
        <v>8.31</v>
      </c>
      <c r="F7156" s="29" t="n">
        <f aca="false">(E7156+Einstellungen!$B$20)*(1+Einstellungen!$B$10)</f>
        <v>32.08954</v>
      </c>
      <c r="G7156" s="21" t="str">
        <f aca="false">IF(F7156&lt;Einstellungen!$B$5,"ja","nein")</f>
        <v>nein</v>
      </c>
      <c r="H7156" s="21" t="s">
        <v>23</v>
      </c>
      <c r="I7156" s="29" t="n">
        <f aca="false">INDEX(Einstellungen!$B$27:$B$50,3)</f>
        <v>0.45</v>
      </c>
      <c r="J7156" s="29" t="n">
        <f aca="false">F7156*I7156</f>
        <v>14.440293</v>
      </c>
    </row>
    <row r="7157" customFormat="false" ht="15" hidden="false" customHeight="false" outlineLevel="0" collapsed="false">
      <c r="A7157" s="28" t="n">
        <v>45879</v>
      </c>
      <c r="B7157" s="21" t="s">
        <v>115</v>
      </c>
      <c r="C7157" s="21" t="s">
        <v>139</v>
      </c>
      <c r="D7157" s="29" t="n">
        <v>77.95</v>
      </c>
      <c r="E7157" s="29" t="n">
        <f aca="false">D7157/10</f>
        <v>7.795</v>
      </c>
      <c r="F7157" s="29" t="n">
        <f aca="false">(E7157+Einstellungen!$B$20)*(1+Einstellungen!$B$10)</f>
        <v>31.47669</v>
      </c>
      <c r="G7157" s="21" t="str">
        <f aca="false">IF(F7157&lt;Einstellungen!$B$5,"ja","nein")</f>
        <v>nein</v>
      </c>
      <c r="H7157" s="21" t="s">
        <v>23</v>
      </c>
      <c r="I7157" s="29" t="n">
        <f aca="false">INDEX(Einstellungen!$B$27:$B$50,4)</f>
        <v>0.45</v>
      </c>
      <c r="J7157" s="29" t="n">
        <f aca="false">F7157*I7157</f>
        <v>14.1645105</v>
      </c>
    </row>
    <row r="7158" customFormat="false" ht="15" hidden="false" customHeight="false" outlineLevel="0" collapsed="false">
      <c r="A7158" s="28" t="n">
        <v>45879</v>
      </c>
      <c r="B7158" s="21" t="s">
        <v>116</v>
      </c>
      <c r="C7158" s="21" t="s">
        <v>139</v>
      </c>
      <c r="D7158" s="29" t="n">
        <v>80.68</v>
      </c>
      <c r="E7158" s="29" t="n">
        <f aca="false">D7158/10</f>
        <v>8.068</v>
      </c>
      <c r="F7158" s="29" t="n">
        <f aca="false">(E7158+Einstellungen!$B$20)*(1+Einstellungen!$B$10)</f>
        <v>31.80156</v>
      </c>
      <c r="G7158" s="21" t="str">
        <f aca="false">IF(F7158&lt;Einstellungen!$B$5,"ja","nein")</f>
        <v>nein</v>
      </c>
      <c r="H7158" s="21" t="s">
        <v>23</v>
      </c>
      <c r="I7158" s="29" t="n">
        <f aca="false">INDEX(Einstellungen!$B$27:$B$50,5)</f>
        <v>0.45</v>
      </c>
      <c r="J7158" s="29" t="n">
        <f aca="false">F7158*I7158</f>
        <v>14.310702</v>
      </c>
    </row>
    <row r="7159" customFormat="false" ht="15" hidden="false" customHeight="false" outlineLevel="0" collapsed="false">
      <c r="A7159" s="28" t="n">
        <v>45879</v>
      </c>
      <c r="B7159" s="21" t="s">
        <v>117</v>
      </c>
      <c r="C7159" s="21" t="s">
        <v>139</v>
      </c>
      <c r="D7159" s="29" t="n">
        <v>83.69</v>
      </c>
      <c r="E7159" s="29" t="n">
        <f aca="false">D7159/10</f>
        <v>8.369</v>
      </c>
      <c r="F7159" s="29" t="n">
        <f aca="false">(E7159+Einstellungen!$B$20)*(1+Einstellungen!$B$10)</f>
        <v>32.15975</v>
      </c>
      <c r="G7159" s="21" t="str">
        <f aca="false">IF(F7159&lt;Einstellungen!$B$5,"ja","nein")</f>
        <v>nein</v>
      </c>
      <c r="H7159" s="21" t="s">
        <v>23</v>
      </c>
      <c r="I7159" s="29" t="n">
        <f aca="false">INDEX(Einstellungen!$B$27:$B$50,6)</f>
        <v>0.5</v>
      </c>
      <c r="J7159" s="29" t="n">
        <f aca="false">F7159*I7159</f>
        <v>16.079875</v>
      </c>
    </row>
    <row r="7160" customFormat="false" ht="15" hidden="false" customHeight="false" outlineLevel="0" collapsed="false">
      <c r="A7160" s="28" t="n">
        <v>45879</v>
      </c>
      <c r="B7160" s="21" t="s">
        <v>118</v>
      </c>
      <c r="C7160" s="21" t="s">
        <v>139</v>
      </c>
      <c r="D7160" s="29" t="n">
        <v>82.27</v>
      </c>
      <c r="E7160" s="29" t="n">
        <f aca="false">D7160/10</f>
        <v>8.227</v>
      </c>
      <c r="F7160" s="29" t="n">
        <f aca="false">(E7160+Einstellungen!$B$20)*(1+Einstellungen!$B$10)</f>
        <v>31.99077</v>
      </c>
      <c r="G7160" s="21" t="str">
        <f aca="false">IF(F7160&lt;Einstellungen!$B$5,"ja","nein")</f>
        <v>nein</v>
      </c>
      <c r="H7160" s="21" t="s">
        <v>23</v>
      </c>
      <c r="I7160" s="29" t="n">
        <f aca="false">INDEX(Einstellungen!$B$27:$B$50,7)</f>
        <v>0.7</v>
      </c>
      <c r="J7160" s="29" t="n">
        <f aca="false">F7160*I7160</f>
        <v>22.393539</v>
      </c>
    </row>
    <row r="7161" customFormat="false" ht="15" hidden="false" customHeight="false" outlineLevel="0" collapsed="false">
      <c r="A7161" s="28" t="n">
        <v>45879</v>
      </c>
      <c r="B7161" s="21" t="s">
        <v>119</v>
      </c>
      <c r="C7161" s="21" t="s">
        <v>139</v>
      </c>
      <c r="D7161" s="29" t="n">
        <v>74.7</v>
      </c>
      <c r="E7161" s="29" t="n">
        <f aca="false">D7161/10</f>
        <v>7.47</v>
      </c>
      <c r="F7161" s="29" t="n">
        <f aca="false">(E7161+Einstellungen!$B$20)*(1+Einstellungen!$B$10)</f>
        <v>31.08994</v>
      </c>
      <c r="G7161" s="21" t="str">
        <f aca="false">IF(F7161&lt;Einstellungen!$B$5,"ja","nein")</f>
        <v>nein</v>
      </c>
      <c r="H7161" s="21" t="s">
        <v>23</v>
      </c>
      <c r="I7161" s="29" t="n">
        <f aca="false">INDEX(Einstellungen!$B$27:$B$50,8)</f>
        <v>0.95</v>
      </c>
      <c r="J7161" s="29" t="n">
        <f aca="false">F7161*I7161</f>
        <v>29.535443</v>
      </c>
    </row>
    <row r="7162" customFormat="false" ht="15" hidden="false" customHeight="false" outlineLevel="0" collapsed="false">
      <c r="A7162" s="28" t="n">
        <v>45879</v>
      </c>
      <c r="B7162" s="21" t="s">
        <v>120</v>
      </c>
      <c r="C7162" s="21" t="s">
        <v>139</v>
      </c>
      <c r="D7162" s="29" t="n">
        <v>26.36</v>
      </c>
      <c r="E7162" s="29" t="n">
        <f aca="false">D7162/10</f>
        <v>2.636</v>
      </c>
      <c r="F7162" s="29" t="n">
        <f aca="false">(E7162+Einstellungen!$B$20)*(1+Einstellungen!$B$10)</f>
        <v>25.33748</v>
      </c>
      <c r="G7162" s="21" t="str">
        <f aca="false">IF(F7162&lt;Einstellungen!$B$5,"ja","nein")</f>
        <v>ja</v>
      </c>
      <c r="H7162" s="21" t="s">
        <v>23</v>
      </c>
      <c r="I7162" s="29" t="n">
        <f aca="false">INDEX(Einstellungen!$B$27:$B$50,9)</f>
        <v>1.05</v>
      </c>
      <c r="J7162" s="29" t="n">
        <f aca="false">F7162*I7162</f>
        <v>26.604354</v>
      </c>
    </row>
    <row r="7163" customFormat="false" ht="15" hidden="false" customHeight="false" outlineLevel="0" collapsed="false">
      <c r="A7163" s="28" t="n">
        <v>45879</v>
      </c>
      <c r="B7163" s="21" t="s">
        <v>121</v>
      </c>
      <c r="C7163" s="21" t="s">
        <v>139</v>
      </c>
      <c r="D7163" s="29" t="n">
        <v>-0.01</v>
      </c>
      <c r="E7163" s="29" t="n">
        <f aca="false">D7163/10</f>
        <v>-0.001</v>
      </c>
      <c r="F7163" s="29" t="n">
        <f aca="false">(E7163+Einstellungen!$B$20)*(1+Einstellungen!$B$10)</f>
        <v>22.19945</v>
      </c>
      <c r="G7163" s="21" t="str">
        <f aca="false">IF(F7163&lt;Einstellungen!$B$5,"ja","nein")</f>
        <v>ja</v>
      </c>
      <c r="H7163" s="21" t="s">
        <v>23</v>
      </c>
      <c r="I7163" s="29" t="n">
        <f aca="false">INDEX(Einstellungen!$B$27:$B$50,10)</f>
        <v>1.05</v>
      </c>
      <c r="J7163" s="29" t="n">
        <f aca="false">F7163*I7163</f>
        <v>23.3094225</v>
      </c>
    </row>
    <row r="7164" customFormat="false" ht="15" hidden="false" customHeight="false" outlineLevel="0" collapsed="false">
      <c r="A7164" s="28" t="n">
        <v>45879</v>
      </c>
      <c r="B7164" s="21" t="s">
        <v>122</v>
      </c>
      <c r="C7164" s="21" t="s">
        <v>139</v>
      </c>
      <c r="D7164" s="29" t="n">
        <v>-3.11</v>
      </c>
      <c r="E7164" s="29" t="n">
        <f aca="false">D7164/10</f>
        <v>-0.311</v>
      </c>
      <c r="F7164" s="29" t="n">
        <f aca="false">(E7164+Einstellungen!$B$20)*(1+Einstellungen!$B$10)</f>
        <v>21.83055</v>
      </c>
      <c r="G7164" s="21" t="str">
        <f aca="false">IF(F7164&lt;Einstellungen!$B$5,"ja","nein")</f>
        <v>ja</v>
      </c>
      <c r="H7164" s="21" t="s">
        <v>23</v>
      </c>
      <c r="I7164" s="29" t="n">
        <f aca="false">INDEX(Einstellungen!$B$27:$B$50,11)</f>
        <v>1.05</v>
      </c>
      <c r="J7164" s="29" t="n">
        <f aca="false">F7164*I7164</f>
        <v>22.9220775</v>
      </c>
    </row>
    <row r="7165" customFormat="false" ht="15" hidden="false" customHeight="false" outlineLevel="0" collapsed="false">
      <c r="A7165" s="28" t="n">
        <v>45879</v>
      </c>
      <c r="B7165" s="21" t="s">
        <v>123</v>
      </c>
      <c r="C7165" s="21" t="s">
        <v>139</v>
      </c>
      <c r="D7165" s="29" t="n">
        <v>-15.6</v>
      </c>
      <c r="E7165" s="29" t="n">
        <f aca="false">D7165/10</f>
        <v>-1.56</v>
      </c>
      <c r="F7165" s="29" t="n">
        <f aca="false">(E7165+Einstellungen!$B$20)*(1+Einstellungen!$B$10)</f>
        <v>20.34424</v>
      </c>
      <c r="G7165" s="21" t="str">
        <f aca="false">IF(F7165&lt;Einstellungen!$B$5,"ja","nein")</f>
        <v>ja</v>
      </c>
      <c r="H7165" s="21" t="s">
        <v>23</v>
      </c>
      <c r="I7165" s="29" t="n">
        <f aca="false">INDEX(Einstellungen!$B$27:$B$50,12)</f>
        <v>1.1</v>
      </c>
      <c r="J7165" s="29" t="n">
        <f aca="false">F7165*I7165</f>
        <v>22.378664</v>
      </c>
    </row>
    <row r="7166" customFormat="false" ht="15" hidden="false" customHeight="false" outlineLevel="0" collapsed="false">
      <c r="A7166" s="28" t="n">
        <v>45879</v>
      </c>
      <c r="B7166" s="21" t="s">
        <v>124</v>
      </c>
      <c r="C7166" s="21" t="s">
        <v>139</v>
      </c>
      <c r="D7166" s="29" t="n">
        <v>-40.03</v>
      </c>
      <c r="E7166" s="29" t="n">
        <f aca="false">D7166/10</f>
        <v>-4.003</v>
      </c>
      <c r="F7166" s="29" t="n">
        <f aca="false">(E7166+Einstellungen!$B$20)*(1+Einstellungen!$B$10)</f>
        <v>17.43707</v>
      </c>
      <c r="G7166" s="21" t="str">
        <f aca="false">IF(F7166&lt;Einstellungen!$B$5,"ja","nein")</f>
        <v>ja</v>
      </c>
      <c r="H7166" s="21" t="s">
        <v>23</v>
      </c>
      <c r="I7166" s="29" t="n">
        <f aca="false">INDEX(Einstellungen!$B$27:$B$50,13)</f>
        <v>1.2</v>
      </c>
      <c r="J7166" s="29" t="n">
        <f aca="false">F7166*I7166</f>
        <v>20.924484</v>
      </c>
    </row>
    <row r="7167" customFormat="false" ht="15" hidden="false" customHeight="false" outlineLevel="0" collapsed="false">
      <c r="A7167" s="28" t="n">
        <v>45879</v>
      </c>
      <c r="B7167" s="21" t="s">
        <v>125</v>
      </c>
      <c r="C7167" s="21" t="s">
        <v>139</v>
      </c>
      <c r="D7167" s="29" t="n">
        <v>-61.08</v>
      </c>
      <c r="E7167" s="29" t="n">
        <f aca="false">D7167/10</f>
        <v>-6.108</v>
      </c>
      <c r="F7167" s="29" t="n">
        <f aca="false">(E7167+Einstellungen!$B$20)*(1+Einstellungen!$B$10)</f>
        <v>14.93212</v>
      </c>
      <c r="G7167" s="21" t="str">
        <f aca="false">IF(F7167&lt;Einstellungen!$B$5,"ja","nein")</f>
        <v>ja</v>
      </c>
      <c r="H7167" s="21" t="s">
        <v>23</v>
      </c>
      <c r="I7167" s="29" t="n">
        <f aca="false">INDEX(Einstellungen!$B$27:$B$50,14)</f>
        <v>1.15</v>
      </c>
      <c r="J7167" s="29" t="n">
        <f aca="false">F7167*I7167</f>
        <v>17.171938</v>
      </c>
    </row>
    <row r="7168" customFormat="false" ht="15" hidden="false" customHeight="false" outlineLevel="0" collapsed="false">
      <c r="A7168" s="28" t="n">
        <v>45879</v>
      </c>
      <c r="B7168" s="21" t="s">
        <v>126</v>
      </c>
      <c r="C7168" s="21" t="s">
        <v>139</v>
      </c>
      <c r="D7168" s="29" t="n">
        <v>-50.94</v>
      </c>
      <c r="E7168" s="29" t="n">
        <f aca="false">D7168/10</f>
        <v>-5.094</v>
      </c>
      <c r="F7168" s="29" t="n">
        <f aca="false">(E7168+Einstellungen!$B$20)*(1+Einstellungen!$B$10)</f>
        <v>16.13878</v>
      </c>
      <c r="G7168" s="21" t="str">
        <f aca="false">IF(F7168&lt;Einstellungen!$B$5,"ja","nein")</f>
        <v>ja</v>
      </c>
      <c r="H7168" s="21" t="s">
        <v>23</v>
      </c>
      <c r="I7168" s="29" t="n">
        <f aca="false">INDEX(Einstellungen!$B$27:$B$50,15)</f>
        <v>1</v>
      </c>
      <c r="J7168" s="29" t="n">
        <f aca="false">F7168*I7168</f>
        <v>16.13878</v>
      </c>
    </row>
    <row r="7169" customFormat="false" ht="15" hidden="false" customHeight="false" outlineLevel="0" collapsed="false">
      <c r="A7169" s="28" t="n">
        <v>45879</v>
      </c>
      <c r="B7169" s="21" t="s">
        <v>127</v>
      </c>
      <c r="C7169" s="21" t="s">
        <v>139</v>
      </c>
      <c r="D7169" s="29" t="n">
        <v>-22.12</v>
      </c>
      <c r="E7169" s="29" t="n">
        <f aca="false">D7169/10</f>
        <v>-2.212</v>
      </c>
      <c r="F7169" s="29" t="n">
        <f aca="false">(E7169+Einstellungen!$B$20)*(1+Einstellungen!$B$10)</f>
        <v>19.56836</v>
      </c>
      <c r="G7169" s="21" t="str">
        <f aca="false">IF(F7169&lt;Einstellungen!$B$5,"ja","nein")</f>
        <v>ja</v>
      </c>
      <c r="H7169" s="21" t="s">
        <v>23</v>
      </c>
      <c r="I7169" s="29" t="n">
        <f aca="false">INDEX(Einstellungen!$B$27:$B$50,16)</f>
        <v>0.95</v>
      </c>
      <c r="J7169" s="29" t="n">
        <f aca="false">F7169*I7169</f>
        <v>18.589942</v>
      </c>
    </row>
    <row r="7170" customFormat="false" ht="15" hidden="false" customHeight="false" outlineLevel="0" collapsed="false">
      <c r="A7170" s="28" t="n">
        <v>45879</v>
      </c>
      <c r="B7170" s="21" t="s">
        <v>128</v>
      </c>
      <c r="C7170" s="21" t="s">
        <v>139</v>
      </c>
      <c r="D7170" s="29" t="n">
        <v>-1.21</v>
      </c>
      <c r="E7170" s="29" t="n">
        <f aca="false">D7170/10</f>
        <v>-0.121</v>
      </c>
      <c r="F7170" s="29" t="n">
        <f aca="false">(E7170+Einstellungen!$B$20)*(1+Einstellungen!$B$10)</f>
        <v>22.05665</v>
      </c>
      <c r="G7170" s="21" t="str">
        <f aca="false">IF(F7170&lt;Einstellungen!$B$5,"ja","nein")</f>
        <v>ja</v>
      </c>
      <c r="H7170" s="21" t="s">
        <v>23</v>
      </c>
      <c r="I7170" s="29" t="n">
        <f aca="false">INDEX(Einstellungen!$B$27:$B$50,17)</f>
        <v>0.95</v>
      </c>
      <c r="J7170" s="29" t="n">
        <f aca="false">F7170*I7170</f>
        <v>20.9538175</v>
      </c>
    </row>
    <row r="7171" customFormat="false" ht="15" hidden="false" customHeight="false" outlineLevel="0" collapsed="false">
      <c r="A7171" s="28" t="n">
        <v>45879</v>
      </c>
      <c r="B7171" s="21" t="s">
        <v>129</v>
      </c>
      <c r="C7171" s="21" t="s">
        <v>139</v>
      </c>
      <c r="D7171" s="29" t="n">
        <v>2.13</v>
      </c>
      <c r="E7171" s="29" t="n">
        <f aca="false">D7171/10</f>
        <v>0.213</v>
      </c>
      <c r="F7171" s="29" t="n">
        <f aca="false">(E7171+Einstellungen!$B$20)*(1+Einstellungen!$B$10)</f>
        <v>22.45411</v>
      </c>
      <c r="G7171" s="21" t="str">
        <f aca="false">IF(F7171&lt;Einstellungen!$B$5,"ja","nein")</f>
        <v>ja</v>
      </c>
      <c r="H7171" s="21" t="s">
        <v>23</v>
      </c>
      <c r="I7171" s="29" t="n">
        <f aca="false">INDEX(Einstellungen!$B$27:$B$50,18)</f>
        <v>1.1</v>
      </c>
      <c r="J7171" s="29" t="n">
        <f aca="false">F7171*I7171</f>
        <v>24.699521</v>
      </c>
    </row>
    <row r="7172" customFormat="false" ht="15" hidden="false" customHeight="false" outlineLevel="0" collapsed="false">
      <c r="A7172" s="28" t="n">
        <v>45879</v>
      </c>
      <c r="B7172" s="21" t="s">
        <v>130</v>
      </c>
      <c r="C7172" s="21" t="s">
        <v>139</v>
      </c>
      <c r="D7172" s="29" t="n">
        <v>82.64</v>
      </c>
      <c r="E7172" s="29" t="n">
        <f aca="false">D7172/10</f>
        <v>8.264</v>
      </c>
      <c r="F7172" s="29" t="n">
        <f aca="false">(E7172+Einstellungen!$B$20)*(1+Einstellungen!$B$10)</f>
        <v>32.0348</v>
      </c>
      <c r="G7172" s="21" t="str">
        <f aca="false">IF(F7172&lt;Einstellungen!$B$5,"ja","nein")</f>
        <v>nein</v>
      </c>
      <c r="H7172" s="21" t="s">
        <v>23</v>
      </c>
      <c r="I7172" s="29" t="n">
        <f aca="false">INDEX(Einstellungen!$B$27:$B$50,19)</f>
        <v>1.35</v>
      </c>
      <c r="J7172" s="29" t="n">
        <f aca="false">F7172*I7172</f>
        <v>43.24698</v>
      </c>
    </row>
    <row r="7173" customFormat="false" ht="15" hidden="false" customHeight="false" outlineLevel="0" collapsed="false">
      <c r="A7173" s="28" t="n">
        <v>45879</v>
      </c>
      <c r="B7173" s="21" t="s">
        <v>131</v>
      </c>
      <c r="C7173" s="21" t="s">
        <v>139</v>
      </c>
      <c r="D7173" s="29" t="n">
        <v>108.55</v>
      </c>
      <c r="E7173" s="29" t="n">
        <f aca="false">D7173/10</f>
        <v>10.855</v>
      </c>
      <c r="F7173" s="29" t="n">
        <f aca="false">(E7173+Einstellungen!$B$20)*(1+Einstellungen!$B$10)</f>
        <v>35.11809</v>
      </c>
      <c r="G7173" s="21" t="str">
        <f aca="false">IF(F7173&lt;Einstellungen!$B$5,"ja","nein")</f>
        <v>nein</v>
      </c>
      <c r="H7173" s="21" t="s">
        <v>23</v>
      </c>
      <c r="I7173" s="29" t="n">
        <f aca="false">INDEX(Einstellungen!$B$27:$B$50,20)</f>
        <v>1.45</v>
      </c>
      <c r="J7173" s="29" t="n">
        <f aca="false">F7173*I7173</f>
        <v>50.9212305</v>
      </c>
    </row>
    <row r="7174" customFormat="false" ht="15" hidden="false" customHeight="false" outlineLevel="0" collapsed="false">
      <c r="A7174" s="28" t="n">
        <v>45879</v>
      </c>
      <c r="B7174" s="21" t="s">
        <v>132</v>
      </c>
      <c r="C7174" s="21" t="s">
        <v>139</v>
      </c>
      <c r="D7174" s="29" t="n">
        <v>118.95</v>
      </c>
      <c r="E7174" s="29" t="n">
        <f aca="false">D7174/10</f>
        <v>11.895</v>
      </c>
      <c r="F7174" s="29" t="n">
        <f aca="false">(E7174+Einstellungen!$B$20)*(1+Einstellungen!$B$10)</f>
        <v>36.35569</v>
      </c>
      <c r="G7174" s="21" t="str">
        <f aca="false">IF(F7174&lt;Einstellungen!$B$5,"ja","nein")</f>
        <v>nein</v>
      </c>
      <c r="H7174" s="21" t="s">
        <v>23</v>
      </c>
      <c r="I7174" s="29" t="n">
        <f aca="false">INDEX(Einstellungen!$B$27:$B$50,21)</f>
        <v>1.4</v>
      </c>
      <c r="J7174" s="29" t="n">
        <f aca="false">F7174*I7174</f>
        <v>50.897966</v>
      </c>
    </row>
    <row r="7175" customFormat="false" ht="15" hidden="false" customHeight="false" outlineLevel="0" collapsed="false">
      <c r="A7175" s="28" t="n">
        <v>45879</v>
      </c>
      <c r="B7175" s="21" t="s">
        <v>133</v>
      </c>
      <c r="C7175" s="21" t="s">
        <v>139</v>
      </c>
      <c r="D7175" s="29" t="n">
        <v>122.45</v>
      </c>
      <c r="E7175" s="29" t="n">
        <f aca="false">D7175/10</f>
        <v>12.245</v>
      </c>
      <c r="F7175" s="29" t="n">
        <f aca="false">(E7175+Einstellungen!$B$20)*(1+Einstellungen!$B$10)</f>
        <v>36.77219</v>
      </c>
      <c r="G7175" s="21" t="str">
        <f aca="false">IF(F7175&lt;Einstellungen!$B$5,"ja","nein")</f>
        <v>nein</v>
      </c>
      <c r="H7175" s="21" t="s">
        <v>23</v>
      </c>
      <c r="I7175" s="29" t="n">
        <f aca="false">INDEX(Einstellungen!$B$27:$B$50,22)</f>
        <v>1.25</v>
      </c>
      <c r="J7175" s="29" t="n">
        <f aca="false">F7175*I7175</f>
        <v>45.9652375</v>
      </c>
    </row>
    <row r="7176" customFormat="false" ht="15" hidden="false" customHeight="false" outlineLevel="0" collapsed="false">
      <c r="A7176" s="28" t="n">
        <v>45879</v>
      </c>
      <c r="B7176" s="21" t="s">
        <v>134</v>
      </c>
      <c r="C7176" s="21" t="s">
        <v>139</v>
      </c>
      <c r="D7176" s="29" t="n">
        <v>106.98</v>
      </c>
      <c r="E7176" s="29" t="n">
        <f aca="false">D7176/10</f>
        <v>10.698</v>
      </c>
      <c r="F7176" s="29" t="n">
        <f aca="false">(E7176+Einstellungen!$B$20)*(1+Einstellungen!$B$10)</f>
        <v>34.93126</v>
      </c>
      <c r="G7176" s="21" t="str">
        <f aca="false">IF(F7176&lt;Einstellungen!$B$5,"ja","nein")</f>
        <v>nein</v>
      </c>
      <c r="H7176" s="21" t="s">
        <v>23</v>
      </c>
      <c r="I7176" s="29" t="n">
        <f aca="false">INDEX(Einstellungen!$B$27:$B$50,23)</f>
        <v>1.05</v>
      </c>
      <c r="J7176" s="29" t="n">
        <f aca="false">F7176*I7176</f>
        <v>36.677823</v>
      </c>
    </row>
    <row r="7177" customFormat="false" ht="15" hidden="false" customHeight="false" outlineLevel="0" collapsed="false">
      <c r="A7177" s="28" t="n">
        <v>45879</v>
      </c>
      <c r="B7177" s="21" t="s">
        <v>135</v>
      </c>
      <c r="C7177" s="21" t="s">
        <v>139</v>
      </c>
      <c r="D7177" s="29" t="n">
        <v>98.9</v>
      </c>
      <c r="E7177" s="29" t="n">
        <f aca="false">D7177/10</f>
        <v>9.89</v>
      </c>
      <c r="F7177" s="29" t="n">
        <f aca="false">(E7177+Einstellungen!$B$20)*(1+Einstellungen!$B$10)</f>
        <v>33.96974</v>
      </c>
      <c r="G7177" s="21" t="str">
        <f aca="false">IF(F7177&lt;Einstellungen!$B$5,"ja","nein")</f>
        <v>nein</v>
      </c>
      <c r="H7177" s="21" t="s">
        <v>23</v>
      </c>
      <c r="I7177" s="29" t="n">
        <f aca="false">INDEX(Einstellungen!$B$27:$B$50,24)</f>
        <v>0.8</v>
      </c>
      <c r="J7177" s="29" t="n">
        <f aca="false">F7177*I7177</f>
        <v>27.175792</v>
      </c>
    </row>
    <row r="7178" customFormat="false" ht="15" hidden="false" customHeight="false" outlineLevel="0" collapsed="false">
      <c r="A7178" s="28" t="n">
        <v>45880</v>
      </c>
      <c r="B7178" s="21" t="s">
        <v>111</v>
      </c>
      <c r="C7178" s="21" t="s">
        <v>140</v>
      </c>
      <c r="D7178" s="29" t="n">
        <v>99.82</v>
      </c>
      <c r="E7178" s="29" t="n">
        <f aca="false">D7178/10</f>
        <v>9.982</v>
      </c>
      <c r="F7178" s="29" t="n">
        <f aca="false">(E7178+Einstellungen!$B$20)*(1+Einstellungen!$B$10)</f>
        <v>34.07922</v>
      </c>
      <c r="G7178" s="21" t="str">
        <f aca="false">IF(F7178&lt;Einstellungen!$B$5,"ja","nein")</f>
        <v>nein</v>
      </c>
      <c r="H7178" s="21" t="s">
        <v>23</v>
      </c>
      <c r="I7178" s="29" t="n">
        <f aca="false">INDEX(Einstellungen!$B$27:$B$50,1)</f>
        <v>0.6</v>
      </c>
      <c r="J7178" s="29" t="n">
        <f aca="false">F7178*I7178</f>
        <v>20.447532</v>
      </c>
    </row>
    <row r="7179" customFormat="false" ht="15" hidden="false" customHeight="false" outlineLevel="0" collapsed="false">
      <c r="A7179" s="28" t="n">
        <v>45880</v>
      </c>
      <c r="B7179" s="21" t="s">
        <v>113</v>
      </c>
      <c r="C7179" s="21" t="s">
        <v>140</v>
      </c>
      <c r="D7179" s="29" t="n">
        <v>91.97</v>
      </c>
      <c r="E7179" s="29" t="n">
        <f aca="false">D7179/10</f>
        <v>9.197</v>
      </c>
      <c r="F7179" s="29" t="n">
        <f aca="false">(E7179+Einstellungen!$B$20)*(1+Einstellungen!$B$10)</f>
        <v>33.14507</v>
      </c>
      <c r="G7179" s="21" t="str">
        <f aca="false">IF(F7179&lt;Einstellungen!$B$5,"ja","nein")</f>
        <v>nein</v>
      </c>
      <c r="H7179" s="21" t="s">
        <v>23</v>
      </c>
      <c r="I7179" s="29" t="n">
        <f aca="false">INDEX(Einstellungen!$B$27:$B$50,2)</f>
        <v>0.5</v>
      </c>
      <c r="J7179" s="29" t="n">
        <f aca="false">F7179*I7179</f>
        <v>16.572535</v>
      </c>
    </row>
    <row r="7180" customFormat="false" ht="15" hidden="false" customHeight="false" outlineLevel="0" collapsed="false">
      <c r="A7180" s="28" t="n">
        <v>45880</v>
      </c>
      <c r="B7180" s="21" t="s">
        <v>114</v>
      </c>
      <c r="C7180" s="21" t="s">
        <v>140</v>
      </c>
      <c r="D7180" s="29" t="n">
        <v>87.44</v>
      </c>
      <c r="E7180" s="29" t="n">
        <f aca="false">D7180/10</f>
        <v>8.744</v>
      </c>
      <c r="F7180" s="29" t="n">
        <f aca="false">(E7180+Einstellungen!$B$20)*(1+Einstellungen!$B$10)</f>
        <v>32.606</v>
      </c>
      <c r="G7180" s="21" t="str">
        <f aca="false">IF(F7180&lt;Einstellungen!$B$5,"ja","nein")</f>
        <v>nein</v>
      </c>
      <c r="H7180" s="21" t="s">
        <v>23</v>
      </c>
      <c r="I7180" s="29" t="n">
        <f aca="false">INDEX(Einstellungen!$B$27:$B$50,3)</f>
        <v>0.45</v>
      </c>
      <c r="J7180" s="29" t="n">
        <f aca="false">F7180*I7180</f>
        <v>14.6727</v>
      </c>
    </row>
    <row r="7181" customFormat="false" ht="15" hidden="false" customHeight="false" outlineLevel="0" collapsed="false">
      <c r="A7181" s="28" t="n">
        <v>45880</v>
      </c>
      <c r="B7181" s="21" t="s">
        <v>115</v>
      </c>
      <c r="C7181" s="21" t="s">
        <v>140</v>
      </c>
      <c r="D7181" s="29" t="n">
        <v>85.19</v>
      </c>
      <c r="E7181" s="29" t="n">
        <f aca="false">D7181/10</f>
        <v>8.519</v>
      </c>
      <c r="F7181" s="29" t="n">
        <f aca="false">(E7181+Einstellungen!$B$20)*(1+Einstellungen!$B$10)</f>
        <v>32.33825</v>
      </c>
      <c r="G7181" s="21" t="str">
        <f aca="false">IF(F7181&lt;Einstellungen!$B$5,"ja","nein")</f>
        <v>nein</v>
      </c>
      <c r="H7181" s="21" t="s">
        <v>23</v>
      </c>
      <c r="I7181" s="29" t="n">
        <f aca="false">INDEX(Einstellungen!$B$27:$B$50,4)</f>
        <v>0.45</v>
      </c>
      <c r="J7181" s="29" t="n">
        <f aca="false">F7181*I7181</f>
        <v>14.5522125</v>
      </c>
    </row>
    <row r="7182" customFormat="false" ht="15" hidden="false" customHeight="false" outlineLevel="0" collapsed="false">
      <c r="A7182" s="28" t="n">
        <v>45880</v>
      </c>
      <c r="B7182" s="21" t="s">
        <v>116</v>
      </c>
      <c r="C7182" s="21" t="s">
        <v>140</v>
      </c>
      <c r="D7182" s="29" t="n">
        <v>92.85</v>
      </c>
      <c r="E7182" s="29" t="n">
        <f aca="false">D7182/10</f>
        <v>9.285</v>
      </c>
      <c r="F7182" s="29" t="n">
        <f aca="false">(E7182+Einstellungen!$B$20)*(1+Einstellungen!$B$10)</f>
        <v>33.24979</v>
      </c>
      <c r="G7182" s="21" t="str">
        <f aca="false">IF(F7182&lt;Einstellungen!$B$5,"ja","nein")</f>
        <v>nein</v>
      </c>
      <c r="H7182" s="21" t="s">
        <v>23</v>
      </c>
      <c r="I7182" s="29" t="n">
        <f aca="false">INDEX(Einstellungen!$B$27:$B$50,5)</f>
        <v>0.45</v>
      </c>
      <c r="J7182" s="29" t="n">
        <f aca="false">F7182*I7182</f>
        <v>14.9624055</v>
      </c>
    </row>
    <row r="7183" customFormat="false" ht="15" hidden="false" customHeight="false" outlineLevel="0" collapsed="false">
      <c r="A7183" s="28" t="n">
        <v>45880</v>
      </c>
      <c r="B7183" s="21" t="s">
        <v>117</v>
      </c>
      <c r="C7183" s="21" t="s">
        <v>140</v>
      </c>
      <c r="D7183" s="29" t="n">
        <v>103.51</v>
      </c>
      <c r="E7183" s="29" t="n">
        <f aca="false">D7183/10</f>
        <v>10.351</v>
      </c>
      <c r="F7183" s="29" t="n">
        <f aca="false">(E7183+Einstellungen!$B$20)*(1+Einstellungen!$B$10)</f>
        <v>34.51833</v>
      </c>
      <c r="G7183" s="21" t="str">
        <f aca="false">IF(F7183&lt;Einstellungen!$B$5,"ja","nein")</f>
        <v>nein</v>
      </c>
      <c r="H7183" s="21" t="s">
        <v>23</v>
      </c>
      <c r="I7183" s="29" t="n">
        <f aca="false">INDEX(Einstellungen!$B$27:$B$50,6)</f>
        <v>0.5</v>
      </c>
      <c r="J7183" s="29" t="n">
        <f aca="false">F7183*I7183</f>
        <v>17.259165</v>
      </c>
    </row>
    <row r="7184" customFormat="false" ht="15" hidden="false" customHeight="false" outlineLevel="0" collapsed="false">
      <c r="A7184" s="28" t="n">
        <v>45880</v>
      </c>
      <c r="B7184" s="21" t="s">
        <v>118</v>
      </c>
      <c r="C7184" s="21" t="s">
        <v>140</v>
      </c>
      <c r="D7184" s="29" t="n">
        <v>129.22</v>
      </c>
      <c r="E7184" s="29" t="n">
        <f aca="false">D7184/10</f>
        <v>12.922</v>
      </c>
      <c r="F7184" s="29" t="n">
        <f aca="false">(E7184+Einstellungen!$B$20)*(1+Einstellungen!$B$10)</f>
        <v>37.57782</v>
      </c>
      <c r="G7184" s="21" t="str">
        <f aca="false">IF(F7184&lt;Einstellungen!$B$5,"ja","nein")</f>
        <v>nein</v>
      </c>
      <c r="H7184" s="21" t="s">
        <v>23</v>
      </c>
      <c r="I7184" s="29" t="n">
        <f aca="false">INDEX(Einstellungen!$B$27:$B$50,7)</f>
        <v>0.7</v>
      </c>
      <c r="J7184" s="29" t="n">
        <f aca="false">F7184*I7184</f>
        <v>26.304474</v>
      </c>
    </row>
    <row r="7185" customFormat="false" ht="15" hidden="false" customHeight="false" outlineLevel="0" collapsed="false">
      <c r="A7185" s="28" t="n">
        <v>45880</v>
      </c>
      <c r="B7185" s="21" t="s">
        <v>119</v>
      </c>
      <c r="C7185" s="21" t="s">
        <v>140</v>
      </c>
      <c r="D7185" s="29" t="n">
        <v>133.49</v>
      </c>
      <c r="E7185" s="29" t="n">
        <f aca="false">D7185/10</f>
        <v>13.349</v>
      </c>
      <c r="F7185" s="29" t="n">
        <f aca="false">(E7185+Einstellungen!$B$20)*(1+Einstellungen!$B$10)</f>
        <v>38.08595</v>
      </c>
      <c r="G7185" s="21" t="str">
        <f aca="false">IF(F7185&lt;Einstellungen!$B$5,"ja","nein")</f>
        <v>nein</v>
      </c>
      <c r="H7185" s="21" t="s">
        <v>23</v>
      </c>
      <c r="I7185" s="29" t="n">
        <f aca="false">INDEX(Einstellungen!$B$27:$B$50,8)</f>
        <v>0.95</v>
      </c>
      <c r="J7185" s="29" t="n">
        <f aca="false">F7185*I7185</f>
        <v>36.1816525</v>
      </c>
    </row>
    <row r="7186" customFormat="false" ht="15" hidden="false" customHeight="false" outlineLevel="0" collapsed="false">
      <c r="A7186" s="28" t="n">
        <v>45880</v>
      </c>
      <c r="B7186" s="21" t="s">
        <v>120</v>
      </c>
      <c r="C7186" s="21" t="s">
        <v>140</v>
      </c>
      <c r="D7186" s="29" t="n">
        <v>105.35</v>
      </c>
      <c r="E7186" s="29" t="n">
        <f aca="false">D7186/10</f>
        <v>10.535</v>
      </c>
      <c r="F7186" s="29" t="n">
        <f aca="false">(E7186+Einstellungen!$B$20)*(1+Einstellungen!$B$10)</f>
        <v>34.73729</v>
      </c>
      <c r="G7186" s="21" t="str">
        <f aca="false">IF(F7186&lt;Einstellungen!$B$5,"ja","nein")</f>
        <v>nein</v>
      </c>
      <c r="H7186" s="21" t="s">
        <v>23</v>
      </c>
      <c r="I7186" s="29" t="n">
        <f aca="false">INDEX(Einstellungen!$B$27:$B$50,9)</f>
        <v>1.05</v>
      </c>
      <c r="J7186" s="29" t="n">
        <f aca="false">F7186*I7186</f>
        <v>36.4741545</v>
      </c>
    </row>
    <row r="7187" customFormat="false" ht="15" hidden="false" customHeight="false" outlineLevel="0" collapsed="false">
      <c r="A7187" s="28" t="n">
        <v>45880</v>
      </c>
      <c r="B7187" s="21" t="s">
        <v>121</v>
      </c>
      <c r="C7187" s="21" t="s">
        <v>140</v>
      </c>
      <c r="D7187" s="29" t="n">
        <v>90.75</v>
      </c>
      <c r="E7187" s="29" t="n">
        <f aca="false">D7187/10</f>
        <v>9.075</v>
      </c>
      <c r="F7187" s="29" t="n">
        <f aca="false">(E7187+Einstellungen!$B$20)*(1+Einstellungen!$B$10)</f>
        <v>32.99989</v>
      </c>
      <c r="G7187" s="21" t="str">
        <f aca="false">IF(F7187&lt;Einstellungen!$B$5,"ja","nein")</f>
        <v>nein</v>
      </c>
      <c r="H7187" s="21" t="s">
        <v>23</v>
      </c>
      <c r="I7187" s="29" t="n">
        <f aca="false">INDEX(Einstellungen!$B$27:$B$50,10)</f>
        <v>1.05</v>
      </c>
      <c r="J7187" s="29" t="n">
        <f aca="false">F7187*I7187</f>
        <v>34.6498845</v>
      </c>
    </row>
    <row r="7188" customFormat="false" ht="15" hidden="false" customHeight="false" outlineLevel="0" collapsed="false">
      <c r="A7188" s="28" t="n">
        <v>45880</v>
      </c>
      <c r="B7188" s="21" t="s">
        <v>122</v>
      </c>
      <c r="C7188" s="21" t="s">
        <v>140</v>
      </c>
      <c r="D7188" s="29" t="n">
        <v>50</v>
      </c>
      <c r="E7188" s="29" t="n">
        <f aca="false">D7188/10</f>
        <v>5</v>
      </c>
      <c r="F7188" s="29" t="n">
        <f aca="false">(E7188+Einstellungen!$B$20)*(1+Einstellungen!$B$10)</f>
        <v>28.15064</v>
      </c>
      <c r="G7188" s="21" t="str">
        <f aca="false">IF(F7188&lt;Einstellungen!$B$5,"ja","nein")</f>
        <v>ja</v>
      </c>
      <c r="H7188" s="21" t="s">
        <v>23</v>
      </c>
      <c r="I7188" s="29" t="n">
        <f aca="false">INDEX(Einstellungen!$B$27:$B$50,11)</f>
        <v>1.05</v>
      </c>
      <c r="J7188" s="29" t="n">
        <f aca="false">F7188*I7188</f>
        <v>29.558172</v>
      </c>
    </row>
    <row r="7189" customFormat="false" ht="15" hidden="false" customHeight="false" outlineLevel="0" collapsed="false">
      <c r="A7189" s="28" t="n">
        <v>45880</v>
      </c>
      <c r="B7189" s="21" t="s">
        <v>123</v>
      </c>
      <c r="C7189" s="21" t="s">
        <v>140</v>
      </c>
      <c r="D7189" s="29" t="n">
        <v>2.54</v>
      </c>
      <c r="E7189" s="29" t="n">
        <f aca="false">D7189/10</f>
        <v>0.254</v>
      </c>
      <c r="F7189" s="29" t="n">
        <f aca="false">(E7189+Einstellungen!$B$20)*(1+Einstellungen!$B$10)</f>
        <v>22.5029</v>
      </c>
      <c r="G7189" s="21" t="str">
        <f aca="false">IF(F7189&lt;Einstellungen!$B$5,"ja","nein")</f>
        <v>ja</v>
      </c>
      <c r="H7189" s="21" t="s">
        <v>23</v>
      </c>
      <c r="I7189" s="29" t="n">
        <f aca="false">INDEX(Einstellungen!$B$27:$B$50,12)</f>
        <v>1.1</v>
      </c>
      <c r="J7189" s="29" t="n">
        <f aca="false">F7189*I7189</f>
        <v>24.75319</v>
      </c>
    </row>
    <row r="7190" customFormat="false" ht="15" hidden="false" customHeight="false" outlineLevel="0" collapsed="false">
      <c r="A7190" s="28" t="n">
        <v>45880</v>
      </c>
      <c r="B7190" s="21" t="s">
        <v>124</v>
      </c>
      <c r="C7190" s="21" t="s">
        <v>140</v>
      </c>
      <c r="D7190" s="29" t="n">
        <v>0</v>
      </c>
      <c r="E7190" s="29" t="n">
        <f aca="false">D7190/10</f>
        <v>0</v>
      </c>
      <c r="F7190" s="29" t="n">
        <f aca="false">(E7190+Einstellungen!$B$20)*(1+Einstellungen!$B$10)</f>
        <v>22.20064</v>
      </c>
      <c r="G7190" s="21" t="str">
        <f aca="false">IF(F7190&lt;Einstellungen!$B$5,"ja","nein")</f>
        <v>ja</v>
      </c>
      <c r="H7190" s="21" t="s">
        <v>23</v>
      </c>
      <c r="I7190" s="29" t="n">
        <f aca="false">INDEX(Einstellungen!$B$27:$B$50,13)</f>
        <v>1.2</v>
      </c>
      <c r="J7190" s="29" t="n">
        <f aca="false">F7190*I7190</f>
        <v>26.640768</v>
      </c>
    </row>
    <row r="7191" customFormat="false" ht="15" hidden="false" customHeight="false" outlineLevel="0" collapsed="false">
      <c r="A7191" s="28" t="n">
        <v>45880</v>
      </c>
      <c r="B7191" s="21" t="s">
        <v>125</v>
      </c>
      <c r="C7191" s="21" t="s">
        <v>140</v>
      </c>
      <c r="D7191" s="29" t="n">
        <v>0</v>
      </c>
      <c r="E7191" s="29" t="n">
        <f aca="false">D7191/10</f>
        <v>0</v>
      </c>
      <c r="F7191" s="29" t="n">
        <f aca="false">(E7191+Einstellungen!$B$20)*(1+Einstellungen!$B$10)</f>
        <v>22.20064</v>
      </c>
      <c r="G7191" s="21" t="str">
        <f aca="false">IF(F7191&lt;Einstellungen!$B$5,"ja","nein")</f>
        <v>ja</v>
      </c>
      <c r="H7191" s="21" t="s">
        <v>23</v>
      </c>
      <c r="I7191" s="29" t="n">
        <f aca="false">INDEX(Einstellungen!$B$27:$B$50,14)</f>
        <v>1.15</v>
      </c>
      <c r="J7191" s="29" t="n">
        <f aca="false">F7191*I7191</f>
        <v>25.530736</v>
      </c>
    </row>
    <row r="7192" customFormat="false" ht="15" hidden="false" customHeight="false" outlineLevel="0" collapsed="false">
      <c r="A7192" s="28" t="n">
        <v>45880</v>
      </c>
      <c r="B7192" s="21" t="s">
        <v>126</v>
      </c>
      <c r="C7192" s="21" t="s">
        <v>140</v>
      </c>
      <c r="D7192" s="29" t="n">
        <v>0</v>
      </c>
      <c r="E7192" s="29" t="n">
        <f aca="false">D7192/10</f>
        <v>0</v>
      </c>
      <c r="F7192" s="29" t="n">
        <f aca="false">(E7192+Einstellungen!$B$20)*(1+Einstellungen!$B$10)</f>
        <v>22.20064</v>
      </c>
      <c r="G7192" s="21" t="str">
        <f aca="false">IF(F7192&lt;Einstellungen!$B$5,"ja","nein")</f>
        <v>ja</v>
      </c>
      <c r="H7192" s="21" t="s">
        <v>23</v>
      </c>
      <c r="I7192" s="29" t="n">
        <f aca="false">INDEX(Einstellungen!$B$27:$B$50,15)</f>
        <v>1</v>
      </c>
      <c r="J7192" s="29" t="n">
        <f aca="false">F7192*I7192</f>
        <v>22.20064</v>
      </c>
    </row>
    <row r="7193" customFormat="false" ht="15" hidden="false" customHeight="false" outlineLevel="0" collapsed="false">
      <c r="A7193" s="28" t="n">
        <v>45880</v>
      </c>
      <c r="B7193" s="21" t="s">
        <v>127</v>
      </c>
      <c r="C7193" s="21" t="s">
        <v>140</v>
      </c>
      <c r="D7193" s="29" t="n">
        <v>9</v>
      </c>
      <c r="E7193" s="29" t="n">
        <f aca="false">D7193/10</f>
        <v>0.9</v>
      </c>
      <c r="F7193" s="29" t="n">
        <f aca="false">(E7193+Einstellungen!$B$20)*(1+Einstellungen!$B$10)</f>
        <v>23.27164</v>
      </c>
      <c r="G7193" s="21" t="str">
        <f aca="false">IF(F7193&lt;Einstellungen!$B$5,"ja","nein")</f>
        <v>ja</v>
      </c>
      <c r="H7193" s="21" t="s">
        <v>23</v>
      </c>
      <c r="I7193" s="29" t="n">
        <f aca="false">INDEX(Einstellungen!$B$27:$B$50,16)</f>
        <v>0.95</v>
      </c>
      <c r="J7193" s="29" t="n">
        <f aca="false">F7193*I7193</f>
        <v>22.108058</v>
      </c>
    </row>
    <row r="7194" customFormat="false" ht="15" hidden="false" customHeight="false" outlineLevel="0" collapsed="false">
      <c r="A7194" s="28" t="n">
        <v>45880</v>
      </c>
      <c r="B7194" s="21" t="s">
        <v>128</v>
      </c>
      <c r="C7194" s="21" t="s">
        <v>140</v>
      </c>
      <c r="D7194" s="29" t="n">
        <v>56.14</v>
      </c>
      <c r="E7194" s="29" t="n">
        <f aca="false">D7194/10</f>
        <v>5.614</v>
      </c>
      <c r="F7194" s="29" t="n">
        <f aca="false">(E7194+Einstellungen!$B$20)*(1+Einstellungen!$B$10)</f>
        <v>28.8813</v>
      </c>
      <c r="G7194" s="21" t="str">
        <f aca="false">IF(F7194&lt;Einstellungen!$B$5,"ja","nein")</f>
        <v>ja</v>
      </c>
      <c r="H7194" s="21" t="s">
        <v>23</v>
      </c>
      <c r="I7194" s="29" t="n">
        <f aca="false">INDEX(Einstellungen!$B$27:$B$50,17)</f>
        <v>0.95</v>
      </c>
      <c r="J7194" s="29" t="n">
        <f aca="false">F7194*I7194</f>
        <v>27.437235</v>
      </c>
    </row>
    <row r="7195" customFormat="false" ht="15" hidden="false" customHeight="false" outlineLevel="0" collapsed="false">
      <c r="A7195" s="28" t="n">
        <v>45880</v>
      </c>
      <c r="B7195" s="21" t="s">
        <v>129</v>
      </c>
      <c r="C7195" s="21" t="s">
        <v>140</v>
      </c>
      <c r="D7195" s="29" t="n">
        <v>92.25</v>
      </c>
      <c r="E7195" s="29" t="n">
        <f aca="false">D7195/10</f>
        <v>9.225</v>
      </c>
      <c r="F7195" s="29" t="n">
        <f aca="false">(E7195+Einstellungen!$B$20)*(1+Einstellungen!$B$10)</f>
        <v>33.17839</v>
      </c>
      <c r="G7195" s="21" t="str">
        <f aca="false">IF(F7195&lt;Einstellungen!$B$5,"ja","nein")</f>
        <v>nein</v>
      </c>
      <c r="H7195" s="21" t="s">
        <v>23</v>
      </c>
      <c r="I7195" s="29" t="n">
        <f aca="false">INDEX(Einstellungen!$B$27:$B$50,18)</f>
        <v>1.1</v>
      </c>
      <c r="J7195" s="29" t="n">
        <f aca="false">F7195*I7195</f>
        <v>36.496229</v>
      </c>
    </row>
    <row r="7196" customFormat="false" ht="15" hidden="false" customHeight="false" outlineLevel="0" collapsed="false">
      <c r="A7196" s="28" t="n">
        <v>45880</v>
      </c>
      <c r="B7196" s="21" t="s">
        <v>130</v>
      </c>
      <c r="C7196" s="21" t="s">
        <v>140</v>
      </c>
      <c r="D7196" s="29" t="n">
        <v>108.26</v>
      </c>
      <c r="E7196" s="29" t="n">
        <f aca="false">D7196/10</f>
        <v>10.826</v>
      </c>
      <c r="F7196" s="29" t="n">
        <f aca="false">(E7196+Einstellungen!$B$20)*(1+Einstellungen!$B$10)</f>
        <v>35.08358</v>
      </c>
      <c r="G7196" s="21" t="str">
        <f aca="false">IF(F7196&lt;Einstellungen!$B$5,"ja","nein")</f>
        <v>nein</v>
      </c>
      <c r="H7196" s="21" t="s">
        <v>23</v>
      </c>
      <c r="I7196" s="29" t="n">
        <f aca="false">INDEX(Einstellungen!$B$27:$B$50,19)</f>
        <v>1.35</v>
      </c>
      <c r="J7196" s="29" t="n">
        <f aca="false">F7196*I7196</f>
        <v>47.362833</v>
      </c>
    </row>
    <row r="7197" customFormat="false" ht="15" hidden="false" customHeight="false" outlineLevel="0" collapsed="false">
      <c r="A7197" s="28" t="n">
        <v>45880</v>
      </c>
      <c r="B7197" s="21" t="s">
        <v>131</v>
      </c>
      <c r="C7197" s="21" t="s">
        <v>140</v>
      </c>
      <c r="D7197" s="29" t="n">
        <v>154</v>
      </c>
      <c r="E7197" s="29" t="n">
        <f aca="false">D7197/10</f>
        <v>15.4</v>
      </c>
      <c r="F7197" s="29" t="n">
        <f aca="false">(E7197+Einstellungen!$B$20)*(1+Einstellungen!$B$10)</f>
        <v>40.52664</v>
      </c>
      <c r="G7197" s="21" t="str">
        <f aca="false">IF(F7197&lt;Einstellungen!$B$5,"ja","nein")</f>
        <v>nein</v>
      </c>
      <c r="H7197" s="21" t="s">
        <v>23</v>
      </c>
      <c r="I7197" s="29" t="n">
        <f aca="false">INDEX(Einstellungen!$B$27:$B$50,20)</f>
        <v>1.45</v>
      </c>
      <c r="J7197" s="29" t="n">
        <f aca="false">F7197*I7197</f>
        <v>58.763628</v>
      </c>
    </row>
    <row r="7198" customFormat="false" ht="15" hidden="false" customHeight="false" outlineLevel="0" collapsed="false">
      <c r="A7198" s="28" t="n">
        <v>45880</v>
      </c>
      <c r="B7198" s="21" t="s">
        <v>132</v>
      </c>
      <c r="C7198" s="21" t="s">
        <v>140</v>
      </c>
      <c r="D7198" s="29" t="n">
        <v>191.95</v>
      </c>
      <c r="E7198" s="29" t="n">
        <f aca="false">D7198/10</f>
        <v>19.195</v>
      </c>
      <c r="F7198" s="29" t="n">
        <f aca="false">(E7198+Einstellungen!$B$20)*(1+Einstellungen!$B$10)</f>
        <v>45.04269</v>
      </c>
      <c r="G7198" s="21" t="str">
        <f aca="false">IF(F7198&lt;Einstellungen!$B$5,"ja","nein")</f>
        <v>nein</v>
      </c>
      <c r="H7198" s="21" t="s">
        <v>23</v>
      </c>
      <c r="I7198" s="29" t="n">
        <f aca="false">INDEX(Einstellungen!$B$27:$B$50,21)</f>
        <v>1.4</v>
      </c>
      <c r="J7198" s="29" t="n">
        <f aca="false">F7198*I7198</f>
        <v>63.059766</v>
      </c>
    </row>
    <row r="7199" customFormat="false" ht="15" hidden="false" customHeight="false" outlineLevel="0" collapsed="false">
      <c r="A7199" s="28" t="n">
        <v>45880</v>
      </c>
      <c r="B7199" s="21" t="s">
        <v>133</v>
      </c>
      <c r="C7199" s="21" t="s">
        <v>140</v>
      </c>
      <c r="D7199" s="29" t="n">
        <v>138.88</v>
      </c>
      <c r="E7199" s="29" t="n">
        <f aca="false">D7199/10</f>
        <v>13.888</v>
      </c>
      <c r="F7199" s="29" t="n">
        <f aca="false">(E7199+Einstellungen!$B$20)*(1+Einstellungen!$B$10)</f>
        <v>38.72736</v>
      </c>
      <c r="G7199" s="21" t="str">
        <f aca="false">IF(F7199&lt;Einstellungen!$B$5,"ja","nein")</f>
        <v>nein</v>
      </c>
      <c r="H7199" s="21" t="s">
        <v>23</v>
      </c>
      <c r="I7199" s="29" t="n">
        <f aca="false">INDEX(Einstellungen!$B$27:$B$50,22)</f>
        <v>1.25</v>
      </c>
      <c r="J7199" s="29" t="n">
        <f aca="false">F7199*I7199</f>
        <v>48.4092</v>
      </c>
    </row>
    <row r="7200" customFormat="false" ht="15" hidden="false" customHeight="false" outlineLevel="0" collapsed="false">
      <c r="A7200" s="28" t="n">
        <v>45880</v>
      </c>
      <c r="B7200" s="21" t="s">
        <v>134</v>
      </c>
      <c r="C7200" s="21" t="s">
        <v>140</v>
      </c>
      <c r="D7200" s="29" t="n">
        <v>108.87</v>
      </c>
      <c r="E7200" s="29" t="n">
        <f aca="false">D7200/10</f>
        <v>10.887</v>
      </c>
      <c r="F7200" s="29" t="n">
        <f aca="false">(E7200+Einstellungen!$B$20)*(1+Einstellungen!$B$10)</f>
        <v>35.15617</v>
      </c>
      <c r="G7200" s="21" t="str">
        <f aca="false">IF(F7200&lt;Einstellungen!$B$5,"ja","nein")</f>
        <v>nein</v>
      </c>
      <c r="H7200" s="21" t="s">
        <v>23</v>
      </c>
      <c r="I7200" s="29" t="n">
        <f aca="false">INDEX(Einstellungen!$B$27:$B$50,23)</f>
        <v>1.05</v>
      </c>
      <c r="J7200" s="29" t="n">
        <f aca="false">F7200*I7200</f>
        <v>36.9139785</v>
      </c>
    </row>
    <row r="7201" customFormat="false" ht="15" hidden="false" customHeight="false" outlineLevel="0" collapsed="false">
      <c r="A7201" s="28" t="n">
        <v>45880</v>
      </c>
      <c r="B7201" s="21" t="s">
        <v>135</v>
      </c>
      <c r="C7201" s="21" t="s">
        <v>140</v>
      </c>
      <c r="D7201" s="29" t="n">
        <v>96</v>
      </c>
      <c r="E7201" s="29" t="n">
        <f aca="false">D7201/10</f>
        <v>9.6</v>
      </c>
      <c r="F7201" s="29" t="n">
        <f aca="false">(E7201+Einstellungen!$B$20)*(1+Einstellungen!$B$10)</f>
        <v>33.62464</v>
      </c>
      <c r="G7201" s="21" t="str">
        <f aca="false">IF(F7201&lt;Einstellungen!$B$5,"ja","nein")</f>
        <v>nein</v>
      </c>
      <c r="H7201" s="21" t="s">
        <v>23</v>
      </c>
      <c r="I7201" s="29" t="n">
        <f aca="false">INDEX(Einstellungen!$B$27:$B$50,24)</f>
        <v>0.8</v>
      </c>
      <c r="J7201" s="29" t="n">
        <f aca="false">F7201*I7201</f>
        <v>26.899712</v>
      </c>
    </row>
    <row r="7202" customFormat="false" ht="15" hidden="false" customHeight="false" outlineLevel="0" collapsed="false">
      <c r="A7202" s="28" t="n">
        <v>45881</v>
      </c>
      <c r="B7202" s="21" t="s">
        <v>111</v>
      </c>
      <c r="C7202" s="21" t="s">
        <v>141</v>
      </c>
      <c r="D7202" s="29" t="n">
        <v>93</v>
      </c>
      <c r="E7202" s="29" t="n">
        <f aca="false">D7202/10</f>
        <v>9.3</v>
      </c>
      <c r="F7202" s="29" t="n">
        <f aca="false">(E7202+Einstellungen!$B$20)*(1+Einstellungen!$B$10)</f>
        <v>33.26764</v>
      </c>
      <c r="G7202" s="21" t="str">
        <f aca="false">IF(F7202&lt;Einstellungen!$B$5,"ja","nein")</f>
        <v>nein</v>
      </c>
      <c r="H7202" s="21" t="s">
        <v>23</v>
      </c>
      <c r="I7202" s="29" t="n">
        <f aca="false">INDEX(Einstellungen!$B$27:$B$50,1)</f>
        <v>0.6</v>
      </c>
      <c r="J7202" s="29" t="n">
        <f aca="false">F7202*I7202</f>
        <v>19.960584</v>
      </c>
    </row>
    <row r="7203" customFormat="false" ht="15" hidden="false" customHeight="false" outlineLevel="0" collapsed="false">
      <c r="A7203" s="28" t="n">
        <v>45881</v>
      </c>
      <c r="B7203" s="21" t="s">
        <v>113</v>
      </c>
      <c r="C7203" s="21" t="s">
        <v>141</v>
      </c>
      <c r="D7203" s="29" t="n">
        <v>89.67</v>
      </c>
      <c r="E7203" s="29" t="n">
        <f aca="false">D7203/10</f>
        <v>8.967</v>
      </c>
      <c r="F7203" s="29" t="n">
        <f aca="false">(E7203+Einstellungen!$B$20)*(1+Einstellungen!$B$10)</f>
        <v>32.87137</v>
      </c>
      <c r="G7203" s="21" t="str">
        <f aca="false">IF(F7203&lt;Einstellungen!$B$5,"ja","nein")</f>
        <v>nein</v>
      </c>
      <c r="H7203" s="21" t="s">
        <v>23</v>
      </c>
      <c r="I7203" s="29" t="n">
        <f aca="false">INDEX(Einstellungen!$B$27:$B$50,2)</f>
        <v>0.5</v>
      </c>
      <c r="J7203" s="29" t="n">
        <f aca="false">F7203*I7203</f>
        <v>16.435685</v>
      </c>
    </row>
    <row r="7204" customFormat="false" ht="15" hidden="false" customHeight="false" outlineLevel="0" collapsed="false">
      <c r="A7204" s="28" t="n">
        <v>45881</v>
      </c>
      <c r="B7204" s="21" t="s">
        <v>114</v>
      </c>
      <c r="C7204" s="21" t="s">
        <v>141</v>
      </c>
      <c r="D7204" s="29" t="n">
        <v>85.41</v>
      </c>
      <c r="E7204" s="29" t="n">
        <f aca="false">D7204/10</f>
        <v>8.541</v>
      </c>
      <c r="F7204" s="29" t="n">
        <f aca="false">(E7204+Einstellungen!$B$20)*(1+Einstellungen!$B$10)</f>
        <v>32.36443</v>
      </c>
      <c r="G7204" s="21" t="str">
        <f aca="false">IF(F7204&lt;Einstellungen!$B$5,"ja","nein")</f>
        <v>nein</v>
      </c>
      <c r="H7204" s="21" t="s">
        <v>23</v>
      </c>
      <c r="I7204" s="29" t="n">
        <f aca="false">INDEX(Einstellungen!$B$27:$B$50,3)</f>
        <v>0.45</v>
      </c>
      <c r="J7204" s="29" t="n">
        <f aca="false">F7204*I7204</f>
        <v>14.5639935</v>
      </c>
    </row>
    <row r="7205" customFormat="false" ht="15" hidden="false" customHeight="false" outlineLevel="0" collapsed="false">
      <c r="A7205" s="28" t="n">
        <v>45881</v>
      </c>
      <c r="B7205" s="21" t="s">
        <v>115</v>
      </c>
      <c r="C7205" s="21" t="s">
        <v>141</v>
      </c>
      <c r="D7205" s="29" t="n">
        <v>85.13</v>
      </c>
      <c r="E7205" s="29" t="n">
        <f aca="false">D7205/10</f>
        <v>8.513</v>
      </c>
      <c r="F7205" s="29" t="n">
        <f aca="false">(E7205+Einstellungen!$B$20)*(1+Einstellungen!$B$10)</f>
        <v>32.33111</v>
      </c>
      <c r="G7205" s="21" t="str">
        <f aca="false">IF(F7205&lt;Einstellungen!$B$5,"ja","nein")</f>
        <v>nein</v>
      </c>
      <c r="H7205" s="21" t="s">
        <v>23</v>
      </c>
      <c r="I7205" s="29" t="n">
        <f aca="false">INDEX(Einstellungen!$B$27:$B$50,4)</f>
        <v>0.45</v>
      </c>
      <c r="J7205" s="29" t="n">
        <f aca="false">F7205*I7205</f>
        <v>14.5489995</v>
      </c>
    </row>
    <row r="7206" customFormat="false" ht="15" hidden="false" customHeight="false" outlineLevel="0" collapsed="false">
      <c r="A7206" s="28" t="n">
        <v>45881</v>
      </c>
      <c r="B7206" s="21" t="s">
        <v>116</v>
      </c>
      <c r="C7206" s="21" t="s">
        <v>141</v>
      </c>
      <c r="D7206" s="29" t="n">
        <v>86.48</v>
      </c>
      <c r="E7206" s="29" t="n">
        <f aca="false">D7206/10</f>
        <v>8.648</v>
      </c>
      <c r="F7206" s="29" t="n">
        <f aca="false">(E7206+Einstellungen!$B$20)*(1+Einstellungen!$B$10)</f>
        <v>32.49176</v>
      </c>
      <c r="G7206" s="21" t="str">
        <f aca="false">IF(F7206&lt;Einstellungen!$B$5,"ja","nein")</f>
        <v>nein</v>
      </c>
      <c r="H7206" s="21" t="s">
        <v>23</v>
      </c>
      <c r="I7206" s="29" t="n">
        <f aca="false">INDEX(Einstellungen!$B$27:$B$50,5)</f>
        <v>0.45</v>
      </c>
      <c r="J7206" s="29" t="n">
        <f aca="false">F7206*I7206</f>
        <v>14.621292</v>
      </c>
    </row>
    <row r="7207" customFormat="false" ht="15" hidden="false" customHeight="false" outlineLevel="0" collapsed="false">
      <c r="A7207" s="28" t="n">
        <v>45881</v>
      </c>
      <c r="B7207" s="21" t="s">
        <v>117</v>
      </c>
      <c r="C7207" s="21" t="s">
        <v>141</v>
      </c>
      <c r="D7207" s="29" t="n">
        <v>93.97</v>
      </c>
      <c r="E7207" s="29" t="n">
        <f aca="false">D7207/10</f>
        <v>9.397</v>
      </c>
      <c r="F7207" s="29" t="n">
        <f aca="false">(E7207+Einstellungen!$B$20)*(1+Einstellungen!$B$10)</f>
        <v>33.38307</v>
      </c>
      <c r="G7207" s="21" t="str">
        <f aca="false">IF(F7207&lt;Einstellungen!$B$5,"ja","nein")</f>
        <v>nein</v>
      </c>
      <c r="H7207" s="21" t="s">
        <v>23</v>
      </c>
      <c r="I7207" s="29" t="n">
        <f aca="false">INDEX(Einstellungen!$B$27:$B$50,6)</f>
        <v>0.5</v>
      </c>
      <c r="J7207" s="29" t="n">
        <f aca="false">F7207*I7207</f>
        <v>16.691535</v>
      </c>
    </row>
    <row r="7208" customFormat="false" ht="15" hidden="false" customHeight="false" outlineLevel="0" collapsed="false">
      <c r="A7208" s="28" t="n">
        <v>45881</v>
      </c>
      <c r="B7208" s="21" t="s">
        <v>118</v>
      </c>
      <c r="C7208" s="21" t="s">
        <v>141</v>
      </c>
      <c r="D7208" s="29" t="n">
        <v>106.91</v>
      </c>
      <c r="E7208" s="29" t="n">
        <f aca="false">D7208/10</f>
        <v>10.691</v>
      </c>
      <c r="F7208" s="29" t="n">
        <f aca="false">(E7208+Einstellungen!$B$20)*(1+Einstellungen!$B$10)</f>
        <v>34.92293</v>
      </c>
      <c r="G7208" s="21" t="str">
        <f aca="false">IF(F7208&lt;Einstellungen!$B$5,"ja","nein")</f>
        <v>nein</v>
      </c>
      <c r="H7208" s="21" t="s">
        <v>23</v>
      </c>
      <c r="I7208" s="29" t="n">
        <f aca="false">INDEX(Einstellungen!$B$27:$B$50,7)</f>
        <v>0.7</v>
      </c>
      <c r="J7208" s="29" t="n">
        <f aca="false">F7208*I7208</f>
        <v>24.446051</v>
      </c>
    </row>
    <row r="7209" customFormat="false" ht="15" hidden="false" customHeight="false" outlineLevel="0" collapsed="false">
      <c r="A7209" s="28" t="n">
        <v>45881</v>
      </c>
      <c r="B7209" s="21" t="s">
        <v>119</v>
      </c>
      <c r="C7209" s="21" t="s">
        <v>141</v>
      </c>
      <c r="D7209" s="29" t="n">
        <v>104.63</v>
      </c>
      <c r="E7209" s="29" t="n">
        <f aca="false">D7209/10</f>
        <v>10.463</v>
      </c>
      <c r="F7209" s="29" t="n">
        <f aca="false">(E7209+Einstellungen!$B$20)*(1+Einstellungen!$B$10)</f>
        <v>34.65161</v>
      </c>
      <c r="G7209" s="21" t="str">
        <f aca="false">IF(F7209&lt;Einstellungen!$B$5,"ja","nein")</f>
        <v>nein</v>
      </c>
      <c r="H7209" s="21" t="s">
        <v>23</v>
      </c>
      <c r="I7209" s="29" t="n">
        <f aca="false">INDEX(Einstellungen!$B$27:$B$50,8)</f>
        <v>0.95</v>
      </c>
      <c r="J7209" s="29" t="n">
        <f aca="false">F7209*I7209</f>
        <v>32.9190295</v>
      </c>
    </row>
    <row r="7210" customFormat="false" ht="15" hidden="false" customHeight="false" outlineLevel="0" collapsed="false">
      <c r="A7210" s="28" t="n">
        <v>45881</v>
      </c>
      <c r="B7210" s="21" t="s">
        <v>120</v>
      </c>
      <c r="C7210" s="21" t="s">
        <v>141</v>
      </c>
      <c r="D7210" s="29" t="n">
        <v>98.71</v>
      </c>
      <c r="E7210" s="29" t="n">
        <f aca="false">D7210/10</f>
        <v>9.871</v>
      </c>
      <c r="F7210" s="29" t="n">
        <f aca="false">(E7210+Einstellungen!$B$20)*(1+Einstellungen!$B$10)</f>
        <v>33.94713</v>
      </c>
      <c r="G7210" s="21" t="str">
        <f aca="false">IF(F7210&lt;Einstellungen!$B$5,"ja","nein")</f>
        <v>nein</v>
      </c>
      <c r="H7210" s="21" t="s">
        <v>23</v>
      </c>
      <c r="I7210" s="29" t="n">
        <f aca="false">INDEX(Einstellungen!$B$27:$B$50,9)</f>
        <v>1.05</v>
      </c>
      <c r="J7210" s="29" t="n">
        <f aca="false">F7210*I7210</f>
        <v>35.6444865</v>
      </c>
    </row>
    <row r="7211" customFormat="false" ht="15" hidden="false" customHeight="false" outlineLevel="0" collapsed="false">
      <c r="A7211" s="28" t="n">
        <v>45881</v>
      </c>
      <c r="B7211" s="21" t="s">
        <v>121</v>
      </c>
      <c r="C7211" s="21" t="s">
        <v>141</v>
      </c>
      <c r="D7211" s="29" t="n">
        <v>92.49</v>
      </c>
      <c r="E7211" s="29" t="n">
        <f aca="false">D7211/10</f>
        <v>9.249</v>
      </c>
      <c r="F7211" s="29" t="n">
        <f aca="false">(E7211+Einstellungen!$B$20)*(1+Einstellungen!$B$10)</f>
        <v>33.20695</v>
      </c>
      <c r="G7211" s="21" t="str">
        <f aca="false">IF(F7211&lt;Einstellungen!$B$5,"ja","nein")</f>
        <v>nein</v>
      </c>
      <c r="H7211" s="21" t="s">
        <v>23</v>
      </c>
      <c r="I7211" s="29" t="n">
        <f aca="false">INDEX(Einstellungen!$B$27:$B$50,10)</f>
        <v>1.05</v>
      </c>
      <c r="J7211" s="29" t="n">
        <f aca="false">F7211*I7211</f>
        <v>34.8672975</v>
      </c>
    </row>
    <row r="7212" customFormat="false" ht="15" hidden="false" customHeight="false" outlineLevel="0" collapsed="false">
      <c r="A7212" s="28" t="n">
        <v>45881</v>
      </c>
      <c r="B7212" s="21" t="s">
        <v>122</v>
      </c>
      <c r="C7212" s="21" t="s">
        <v>141</v>
      </c>
      <c r="D7212" s="29" t="n">
        <v>79.53</v>
      </c>
      <c r="E7212" s="29" t="n">
        <f aca="false">D7212/10</f>
        <v>7.953</v>
      </c>
      <c r="F7212" s="29" t="n">
        <f aca="false">(E7212+Einstellungen!$B$20)*(1+Einstellungen!$B$10)</f>
        <v>31.66471</v>
      </c>
      <c r="G7212" s="21" t="str">
        <f aca="false">IF(F7212&lt;Einstellungen!$B$5,"ja","nein")</f>
        <v>nein</v>
      </c>
      <c r="H7212" s="21" t="s">
        <v>23</v>
      </c>
      <c r="I7212" s="29" t="n">
        <f aca="false">INDEX(Einstellungen!$B$27:$B$50,11)</f>
        <v>1.05</v>
      </c>
      <c r="J7212" s="29" t="n">
        <f aca="false">F7212*I7212</f>
        <v>33.2479455</v>
      </c>
    </row>
    <row r="7213" customFormat="false" ht="15" hidden="false" customHeight="false" outlineLevel="0" collapsed="false">
      <c r="A7213" s="28" t="n">
        <v>45881</v>
      </c>
      <c r="B7213" s="21" t="s">
        <v>123</v>
      </c>
      <c r="C7213" s="21" t="s">
        <v>141</v>
      </c>
      <c r="D7213" s="29" t="n">
        <v>40.41</v>
      </c>
      <c r="E7213" s="29" t="n">
        <f aca="false">D7213/10</f>
        <v>4.041</v>
      </c>
      <c r="F7213" s="29" t="n">
        <f aca="false">(E7213+Einstellungen!$B$20)*(1+Einstellungen!$B$10)</f>
        <v>27.00943</v>
      </c>
      <c r="G7213" s="21" t="str">
        <f aca="false">IF(F7213&lt;Einstellungen!$B$5,"ja","nein")</f>
        <v>ja</v>
      </c>
      <c r="H7213" s="21" t="s">
        <v>23</v>
      </c>
      <c r="I7213" s="29" t="n">
        <f aca="false">INDEX(Einstellungen!$B$27:$B$50,12)</f>
        <v>1.1</v>
      </c>
      <c r="J7213" s="29" t="n">
        <f aca="false">F7213*I7213</f>
        <v>29.710373</v>
      </c>
    </row>
    <row r="7214" customFormat="false" ht="15" hidden="false" customHeight="false" outlineLevel="0" collapsed="false">
      <c r="A7214" s="28" t="n">
        <v>45881</v>
      </c>
      <c r="B7214" s="21" t="s">
        <v>124</v>
      </c>
      <c r="C7214" s="21" t="s">
        <v>141</v>
      </c>
      <c r="D7214" s="29" t="n">
        <v>8.38</v>
      </c>
      <c r="E7214" s="29" t="n">
        <f aca="false">D7214/10</f>
        <v>0.838</v>
      </c>
      <c r="F7214" s="29" t="n">
        <f aca="false">(E7214+Einstellungen!$B$20)*(1+Einstellungen!$B$10)</f>
        <v>23.19786</v>
      </c>
      <c r="G7214" s="21" t="str">
        <f aca="false">IF(F7214&lt;Einstellungen!$B$5,"ja","nein")</f>
        <v>ja</v>
      </c>
      <c r="H7214" s="21" t="s">
        <v>23</v>
      </c>
      <c r="I7214" s="29" t="n">
        <f aca="false">INDEX(Einstellungen!$B$27:$B$50,13)</f>
        <v>1.2</v>
      </c>
      <c r="J7214" s="29" t="n">
        <f aca="false">F7214*I7214</f>
        <v>27.837432</v>
      </c>
    </row>
    <row r="7215" customFormat="false" ht="15" hidden="false" customHeight="false" outlineLevel="0" collapsed="false">
      <c r="A7215" s="28" t="n">
        <v>45881</v>
      </c>
      <c r="B7215" s="21" t="s">
        <v>125</v>
      </c>
      <c r="C7215" s="21" t="s">
        <v>141</v>
      </c>
      <c r="D7215" s="29" t="n">
        <v>3</v>
      </c>
      <c r="E7215" s="29" t="n">
        <f aca="false">D7215/10</f>
        <v>0.3</v>
      </c>
      <c r="F7215" s="29" t="n">
        <f aca="false">(E7215+Einstellungen!$B$20)*(1+Einstellungen!$B$10)</f>
        <v>22.55764</v>
      </c>
      <c r="G7215" s="21" t="str">
        <f aca="false">IF(F7215&lt;Einstellungen!$B$5,"ja","nein")</f>
        <v>ja</v>
      </c>
      <c r="H7215" s="21" t="s">
        <v>23</v>
      </c>
      <c r="I7215" s="29" t="n">
        <f aca="false">INDEX(Einstellungen!$B$27:$B$50,14)</f>
        <v>1.15</v>
      </c>
      <c r="J7215" s="29" t="n">
        <f aca="false">F7215*I7215</f>
        <v>25.941286</v>
      </c>
    </row>
    <row r="7216" customFormat="false" ht="15" hidden="false" customHeight="false" outlineLevel="0" collapsed="false">
      <c r="A7216" s="28" t="n">
        <v>45881</v>
      </c>
      <c r="B7216" s="21" t="s">
        <v>126</v>
      </c>
      <c r="C7216" s="21" t="s">
        <v>141</v>
      </c>
      <c r="D7216" s="29" t="n">
        <v>5.15</v>
      </c>
      <c r="E7216" s="29" t="n">
        <f aca="false">D7216/10</f>
        <v>0.515</v>
      </c>
      <c r="F7216" s="29" t="n">
        <f aca="false">(E7216+Einstellungen!$B$20)*(1+Einstellungen!$B$10)</f>
        <v>22.81349</v>
      </c>
      <c r="G7216" s="21" t="str">
        <f aca="false">IF(F7216&lt;Einstellungen!$B$5,"ja","nein")</f>
        <v>ja</v>
      </c>
      <c r="H7216" s="21" t="s">
        <v>23</v>
      </c>
      <c r="I7216" s="29" t="n">
        <f aca="false">INDEX(Einstellungen!$B$27:$B$50,15)</f>
        <v>1</v>
      </c>
      <c r="J7216" s="29" t="n">
        <f aca="false">F7216*I7216</f>
        <v>22.81349</v>
      </c>
    </row>
    <row r="7217" customFormat="false" ht="15" hidden="false" customHeight="false" outlineLevel="0" collapsed="false">
      <c r="A7217" s="28" t="n">
        <v>45881</v>
      </c>
      <c r="B7217" s="21" t="s">
        <v>127</v>
      </c>
      <c r="C7217" s="21" t="s">
        <v>141</v>
      </c>
      <c r="D7217" s="29" t="n">
        <v>35.05</v>
      </c>
      <c r="E7217" s="29" t="n">
        <f aca="false">D7217/10</f>
        <v>3.505</v>
      </c>
      <c r="F7217" s="29" t="n">
        <f aca="false">(E7217+Einstellungen!$B$20)*(1+Einstellungen!$B$10)</f>
        <v>26.37159</v>
      </c>
      <c r="G7217" s="21" t="str">
        <f aca="false">IF(F7217&lt;Einstellungen!$B$5,"ja","nein")</f>
        <v>ja</v>
      </c>
      <c r="H7217" s="21" t="s">
        <v>23</v>
      </c>
      <c r="I7217" s="29" t="n">
        <f aca="false">INDEX(Einstellungen!$B$27:$B$50,16)</f>
        <v>0.95</v>
      </c>
      <c r="J7217" s="29" t="n">
        <f aca="false">F7217*I7217</f>
        <v>25.0530105</v>
      </c>
    </row>
    <row r="7218" customFormat="false" ht="15" hidden="false" customHeight="false" outlineLevel="0" collapsed="false">
      <c r="A7218" s="28" t="n">
        <v>45881</v>
      </c>
      <c r="B7218" s="21" t="s">
        <v>128</v>
      </c>
      <c r="C7218" s="21" t="s">
        <v>141</v>
      </c>
      <c r="D7218" s="29" t="n">
        <v>73.12</v>
      </c>
      <c r="E7218" s="29" t="n">
        <f aca="false">D7218/10</f>
        <v>7.312</v>
      </c>
      <c r="F7218" s="29" t="n">
        <f aca="false">(E7218+Einstellungen!$B$20)*(1+Einstellungen!$B$10)</f>
        <v>30.90192</v>
      </c>
      <c r="G7218" s="21" t="str">
        <f aca="false">IF(F7218&lt;Einstellungen!$B$5,"ja","nein")</f>
        <v>nein</v>
      </c>
      <c r="H7218" s="21" t="s">
        <v>23</v>
      </c>
      <c r="I7218" s="29" t="n">
        <f aca="false">INDEX(Einstellungen!$B$27:$B$50,17)</f>
        <v>0.95</v>
      </c>
      <c r="J7218" s="29" t="n">
        <f aca="false">F7218*I7218</f>
        <v>29.356824</v>
      </c>
    </row>
    <row r="7219" customFormat="false" ht="15" hidden="false" customHeight="false" outlineLevel="0" collapsed="false">
      <c r="A7219" s="28" t="n">
        <v>45881</v>
      </c>
      <c r="B7219" s="21" t="s">
        <v>129</v>
      </c>
      <c r="C7219" s="21" t="s">
        <v>141</v>
      </c>
      <c r="D7219" s="29" t="n">
        <v>94.06</v>
      </c>
      <c r="E7219" s="29" t="n">
        <f aca="false">D7219/10</f>
        <v>9.406</v>
      </c>
      <c r="F7219" s="29" t="n">
        <f aca="false">(E7219+Einstellungen!$B$20)*(1+Einstellungen!$B$10)</f>
        <v>33.39378</v>
      </c>
      <c r="G7219" s="21" t="str">
        <f aca="false">IF(F7219&lt;Einstellungen!$B$5,"ja","nein")</f>
        <v>nein</v>
      </c>
      <c r="H7219" s="21" t="s">
        <v>23</v>
      </c>
      <c r="I7219" s="29" t="n">
        <f aca="false">INDEX(Einstellungen!$B$27:$B$50,18)</f>
        <v>1.1</v>
      </c>
      <c r="J7219" s="29" t="n">
        <f aca="false">F7219*I7219</f>
        <v>36.733158</v>
      </c>
    </row>
    <row r="7220" customFormat="false" ht="15" hidden="false" customHeight="false" outlineLevel="0" collapsed="false">
      <c r="A7220" s="28" t="n">
        <v>45881</v>
      </c>
      <c r="B7220" s="21" t="s">
        <v>130</v>
      </c>
      <c r="C7220" s="21" t="s">
        <v>141</v>
      </c>
      <c r="D7220" s="29" t="n">
        <v>106.1</v>
      </c>
      <c r="E7220" s="29" t="n">
        <f aca="false">D7220/10</f>
        <v>10.61</v>
      </c>
      <c r="F7220" s="29" t="n">
        <f aca="false">(E7220+Einstellungen!$B$20)*(1+Einstellungen!$B$10)</f>
        <v>34.82654</v>
      </c>
      <c r="G7220" s="21" t="str">
        <f aca="false">IF(F7220&lt;Einstellungen!$B$5,"ja","nein")</f>
        <v>nein</v>
      </c>
      <c r="H7220" s="21" t="s">
        <v>23</v>
      </c>
      <c r="I7220" s="29" t="n">
        <f aca="false">INDEX(Einstellungen!$B$27:$B$50,19)</f>
        <v>1.35</v>
      </c>
      <c r="J7220" s="29" t="n">
        <f aca="false">F7220*I7220</f>
        <v>47.015829</v>
      </c>
    </row>
    <row r="7221" customFormat="false" ht="15" hidden="false" customHeight="false" outlineLevel="0" collapsed="false">
      <c r="A7221" s="28" t="n">
        <v>45881</v>
      </c>
      <c r="B7221" s="21" t="s">
        <v>131</v>
      </c>
      <c r="C7221" s="21" t="s">
        <v>141</v>
      </c>
      <c r="D7221" s="29" t="n">
        <v>149.31</v>
      </c>
      <c r="E7221" s="29" t="n">
        <f aca="false">D7221/10</f>
        <v>14.931</v>
      </c>
      <c r="F7221" s="29" t="n">
        <f aca="false">(E7221+Einstellungen!$B$20)*(1+Einstellungen!$B$10)</f>
        <v>39.96853</v>
      </c>
      <c r="G7221" s="21" t="str">
        <f aca="false">IF(F7221&lt;Einstellungen!$B$5,"ja","nein")</f>
        <v>nein</v>
      </c>
      <c r="H7221" s="21" t="s">
        <v>23</v>
      </c>
      <c r="I7221" s="29" t="n">
        <f aca="false">INDEX(Einstellungen!$B$27:$B$50,20)</f>
        <v>1.45</v>
      </c>
      <c r="J7221" s="29" t="n">
        <f aca="false">F7221*I7221</f>
        <v>57.9543685</v>
      </c>
    </row>
    <row r="7222" customFormat="false" ht="15" hidden="false" customHeight="false" outlineLevel="0" collapsed="false">
      <c r="A7222" s="28" t="n">
        <v>45881</v>
      </c>
      <c r="B7222" s="21" t="s">
        <v>132</v>
      </c>
      <c r="C7222" s="21" t="s">
        <v>141</v>
      </c>
      <c r="D7222" s="29" t="n">
        <v>156.16</v>
      </c>
      <c r="E7222" s="29" t="n">
        <f aca="false">D7222/10</f>
        <v>15.616</v>
      </c>
      <c r="F7222" s="29" t="n">
        <f aca="false">(E7222+Einstellungen!$B$20)*(1+Einstellungen!$B$10)</f>
        <v>40.78368</v>
      </c>
      <c r="G7222" s="21" t="str">
        <f aca="false">IF(F7222&lt;Einstellungen!$B$5,"ja","nein")</f>
        <v>nein</v>
      </c>
      <c r="H7222" s="21" t="s">
        <v>23</v>
      </c>
      <c r="I7222" s="29" t="n">
        <f aca="false">INDEX(Einstellungen!$B$27:$B$50,21)</f>
        <v>1.4</v>
      </c>
      <c r="J7222" s="29" t="n">
        <f aca="false">F7222*I7222</f>
        <v>57.097152</v>
      </c>
    </row>
    <row r="7223" customFormat="false" ht="15" hidden="false" customHeight="false" outlineLevel="0" collapsed="false">
      <c r="A7223" s="28" t="n">
        <v>45881</v>
      </c>
      <c r="B7223" s="21" t="s">
        <v>133</v>
      </c>
      <c r="C7223" s="21" t="s">
        <v>141</v>
      </c>
      <c r="D7223" s="29" t="n">
        <v>140.4</v>
      </c>
      <c r="E7223" s="29" t="n">
        <f aca="false">D7223/10</f>
        <v>14.04</v>
      </c>
      <c r="F7223" s="29" t="n">
        <f aca="false">(E7223+Einstellungen!$B$20)*(1+Einstellungen!$B$10)</f>
        <v>38.90824</v>
      </c>
      <c r="G7223" s="21" t="str">
        <f aca="false">IF(F7223&lt;Einstellungen!$B$5,"ja","nein")</f>
        <v>nein</v>
      </c>
      <c r="H7223" s="21" t="s">
        <v>23</v>
      </c>
      <c r="I7223" s="29" t="n">
        <f aca="false">INDEX(Einstellungen!$B$27:$B$50,22)</f>
        <v>1.25</v>
      </c>
      <c r="J7223" s="29" t="n">
        <f aca="false">F7223*I7223</f>
        <v>48.6353</v>
      </c>
    </row>
    <row r="7224" customFormat="false" ht="15" hidden="false" customHeight="false" outlineLevel="0" collapsed="false">
      <c r="A7224" s="28" t="n">
        <v>45881</v>
      </c>
      <c r="B7224" s="21" t="s">
        <v>134</v>
      </c>
      <c r="C7224" s="21" t="s">
        <v>141</v>
      </c>
      <c r="D7224" s="29" t="n">
        <v>114.07</v>
      </c>
      <c r="E7224" s="29" t="n">
        <f aca="false">D7224/10</f>
        <v>11.407</v>
      </c>
      <c r="F7224" s="29" t="n">
        <f aca="false">(E7224+Einstellungen!$B$20)*(1+Einstellungen!$B$10)</f>
        <v>35.77497</v>
      </c>
      <c r="G7224" s="21" t="str">
        <f aca="false">IF(F7224&lt;Einstellungen!$B$5,"ja","nein")</f>
        <v>nein</v>
      </c>
      <c r="H7224" s="21" t="s">
        <v>23</v>
      </c>
      <c r="I7224" s="29" t="n">
        <f aca="false">INDEX(Einstellungen!$B$27:$B$50,23)</f>
        <v>1.05</v>
      </c>
      <c r="J7224" s="29" t="n">
        <f aca="false">F7224*I7224</f>
        <v>37.5637185</v>
      </c>
    </row>
    <row r="7225" customFormat="false" ht="15" hidden="false" customHeight="false" outlineLevel="0" collapsed="false">
      <c r="A7225" s="28" t="n">
        <v>45881</v>
      </c>
      <c r="B7225" s="21" t="s">
        <v>135</v>
      </c>
      <c r="C7225" s="21" t="s">
        <v>141</v>
      </c>
      <c r="D7225" s="29" t="n">
        <v>97.73</v>
      </c>
      <c r="E7225" s="29" t="n">
        <f aca="false">D7225/10</f>
        <v>9.773</v>
      </c>
      <c r="F7225" s="29" t="n">
        <f aca="false">(E7225+Einstellungen!$B$20)*(1+Einstellungen!$B$10)</f>
        <v>33.83051</v>
      </c>
      <c r="G7225" s="21" t="str">
        <f aca="false">IF(F7225&lt;Einstellungen!$B$5,"ja","nein")</f>
        <v>nein</v>
      </c>
      <c r="H7225" s="21" t="s">
        <v>23</v>
      </c>
      <c r="I7225" s="29" t="n">
        <f aca="false">INDEX(Einstellungen!$B$27:$B$50,24)</f>
        <v>0.8</v>
      </c>
      <c r="J7225" s="29" t="n">
        <f aca="false">F7225*I7225</f>
        <v>27.064408</v>
      </c>
    </row>
    <row r="7226" customFormat="false" ht="15" hidden="false" customHeight="false" outlineLevel="0" collapsed="false">
      <c r="A7226" s="28" t="n">
        <v>45882</v>
      </c>
      <c r="B7226" s="21" t="s">
        <v>111</v>
      </c>
      <c r="C7226" s="21" t="s">
        <v>112</v>
      </c>
      <c r="D7226" s="29" t="n">
        <v>95.72</v>
      </c>
      <c r="E7226" s="29" t="n">
        <f aca="false">D7226/10</f>
        <v>9.572</v>
      </c>
      <c r="F7226" s="29" t="n">
        <f aca="false">(E7226+Einstellungen!$B$20)*(1+Einstellungen!$B$10)</f>
        <v>33.59132</v>
      </c>
      <c r="G7226" s="21" t="str">
        <f aca="false">IF(F7226&lt;Einstellungen!$B$5,"ja","nein")</f>
        <v>nein</v>
      </c>
      <c r="H7226" s="21" t="s">
        <v>23</v>
      </c>
      <c r="I7226" s="29" t="n">
        <f aca="false">INDEX(Einstellungen!$B$27:$B$50,1)</f>
        <v>0.6</v>
      </c>
      <c r="J7226" s="29" t="n">
        <f aca="false">F7226*I7226</f>
        <v>20.154792</v>
      </c>
    </row>
    <row r="7227" customFormat="false" ht="15" hidden="false" customHeight="false" outlineLevel="0" collapsed="false">
      <c r="A7227" s="28" t="n">
        <v>45882</v>
      </c>
      <c r="B7227" s="21" t="s">
        <v>113</v>
      </c>
      <c r="C7227" s="21" t="s">
        <v>112</v>
      </c>
      <c r="D7227" s="29" t="n">
        <v>90</v>
      </c>
      <c r="E7227" s="29" t="n">
        <f aca="false">D7227/10</f>
        <v>9</v>
      </c>
      <c r="F7227" s="29" t="n">
        <f aca="false">(E7227+Einstellungen!$B$20)*(1+Einstellungen!$B$10)</f>
        <v>32.91064</v>
      </c>
      <c r="G7227" s="21" t="str">
        <f aca="false">IF(F7227&lt;Einstellungen!$B$5,"ja","nein")</f>
        <v>nein</v>
      </c>
      <c r="H7227" s="21" t="s">
        <v>23</v>
      </c>
      <c r="I7227" s="29" t="n">
        <f aca="false">INDEX(Einstellungen!$B$27:$B$50,2)</f>
        <v>0.5</v>
      </c>
      <c r="J7227" s="29" t="n">
        <f aca="false">F7227*I7227</f>
        <v>16.45532</v>
      </c>
    </row>
    <row r="7228" customFormat="false" ht="15" hidden="false" customHeight="false" outlineLevel="0" collapsed="false">
      <c r="A7228" s="28" t="n">
        <v>45882</v>
      </c>
      <c r="B7228" s="21" t="s">
        <v>114</v>
      </c>
      <c r="C7228" s="21" t="s">
        <v>112</v>
      </c>
      <c r="D7228" s="29" t="n">
        <v>86.89</v>
      </c>
      <c r="E7228" s="29" t="n">
        <f aca="false">D7228/10</f>
        <v>8.689</v>
      </c>
      <c r="F7228" s="29" t="n">
        <f aca="false">(E7228+Einstellungen!$B$20)*(1+Einstellungen!$B$10)</f>
        <v>32.54055</v>
      </c>
      <c r="G7228" s="21" t="str">
        <f aca="false">IF(F7228&lt;Einstellungen!$B$5,"ja","nein")</f>
        <v>nein</v>
      </c>
      <c r="H7228" s="21" t="s">
        <v>23</v>
      </c>
      <c r="I7228" s="29" t="n">
        <f aca="false">INDEX(Einstellungen!$B$27:$B$50,3)</f>
        <v>0.45</v>
      </c>
      <c r="J7228" s="29" t="n">
        <f aca="false">F7228*I7228</f>
        <v>14.6432475</v>
      </c>
    </row>
    <row r="7229" customFormat="false" ht="15" hidden="false" customHeight="false" outlineLevel="0" collapsed="false">
      <c r="A7229" s="28" t="n">
        <v>45882</v>
      </c>
      <c r="B7229" s="21" t="s">
        <v>115</v>
      </c>
      <c r="C7229" s="21" t="s">
        <v>112</v>
      </c>
      <c r="D7229" s="29" t="n">
        <v>84.71</v>
      </c>
      <c r="E7229" s="29" t="n">
        <f aca="false">D7229/10</f>
        <v>8.471</v>
      </c>
      <c r="F7229" s="29" t="n">
        <f aca="false">(E7229+Einstellungen!$B$20)*(1+Einstellungen!$B$10)</f>
        <v>32.28113</v>
      </c>
      <c r="G7229" s="21" t="str">
        <f aca="false">IF(F7229&lt;Einstellungen!$B$5,"ja","nein")</f>
        <v>nein</v>
      </c>
      <c r="H7229" s="21" t="s">
        <v>23</v>
      </c>
      <c r="I7229" s="29" t="n">
        <f aca="false">INDEX(Einstellungen!$B$27:$B$50,4)</f>
        <v>0.45</v>
      </c>
      <c r="J7229" s="29" t="n">
        <f aca="false">F7229*I7229</f>
        <v>14.5265085</v>
      </c>
    </row>
    <row r="7230" customFormat="false" ht="15" hidden="false" customHeight="false" outlineLevel="0" collapsed="false">
      <c r="A7230" s="28" t="n">
        <v>45882</v>
      </c>
      <c r="B7230" s="21" t="s">
        <v>116</v>
      </c>
      <c r="C7230" s="21" t="s">
        <v>112</v>
      </c>
      <c r="D7230" s="29" t="n">
        <v>87.07</v>
      </c>
      <c r="E7230" s="29" t="n">
        <f aca="false">D7230/10</f>
        <v>8.707</v>
      </c>
      <c r="F7230" s="29" t="n">
        <f aca="false">(E7230+Einstellungen!$B$20)*(1+Einstellungen!$B$10)</f>
        <v>32.56197</v>
      </c>
      <c r="G7230" s="21" t="str">
        <f aca="false">IF(F7230&lt;Einstellungen!$B$5,"ja","nein")</f>
        <v>nein</v>
      </c>
      <c r="H7230" s="21" t="s">
        <v>23</v>
      </c>
      <c r="I7230" s="29" t="n">
        <f aca="false">INDEX(Einstellungen!$B$27:$B$50,5)</f>
        <v>0.45</v>
      </c>
      <c r="J7230" s="29" t="n">
        <f aca="false">F7230*I7230</f>
        <v>14.6528865</v>
      </c>
    </row>
    <row r="7231" customFormat="false" ht="15" hidden="false" customHeight="false" outlineLevel="0" collapsed="false">
      <c r="A7231" s="28" t="n">
        <v>45882</v>
      </c>
      <c r="B7231" s="21" t="s">
        <v>117</v>
      </c>
      <c r="C7231" s="21" t="s">
        <v>112</v>
      </c>
      <c r="D7231" s="29" t="n">
        <v>93.3</v>
      </c>
      <c r="E7231" s="29" t="n">
        <f aca="false">D7231/10</f>
        <v>9.33</v>
      </c>
      <c r="F7231" s="29" t="n">
        <f aca="false">(E7231+Einstellungen!$B$20)*(1+Einstellungen!$B$10)</f>
        <v>33.30334</v>
      </c>
      <c r="G7231" s="21" t="str">
        <f aca="false">IF(F7231&lt;Einstellungen!$B$5,"ja","nein")</f>
        <v>nein</v>
      </c>
      <c r="H7231" s="21" t="s">
        <v>23</v>
      </c>
      <c r="I7231" s="29" t="n">
        <f aca="false">INDEX(Einstellungen!$B$27:$B$50,6)</f>
        <v>0.5</v>
      </c>
      <c r="J7231" s="29" t="n">
        <f aca="false">F7231*I7231</f>
        <v>16.65167</v>
      </c>
    </row>
    <row r="7232" customFormat="false" ht="15" hidden="false" customHeight="false" outlineLevel="0" collapsed="false">
      <c r="A7232" s="28" t="n">
        <v>45882</v>
      </c>
      <c r="B7232" s="21" t="s">
        <v>118</v>
      </c>
      <c r="C7232" s="21" t="s">
        <v>112</v>
      </c>
      <c r="D7232" s="29" t="n">
        <v>108.87</v>
      </c>
      <c r="E7232" s="29" t="n">
        <f aca="false">D7232/10</f>
        <v>10.887</v>
      </c>
      <c r="F7232" s="29" t="n">
        <f aca="false">(E7232+Einstellungen!$B$20)*(1+Einstellungen!$B$10)</f>
        <v>35.15617</v>
      </c>
      <c r="G7232" s="21" t="str">
        <f aca="false">IF(F7232&lt;Einstellungen!$B$5,"ja","nein")</f>
        <v>nein</v>
      </c>
      <c r="H7232" s="21" t="s">
        <v>23</v>
      </c>
      <c r="I7232" s="29" t="n">
        <f aca="false">INDEX(Einstellungen!$B$27:$B$50,7)</f>
        <v>0.7</v>
      </c>
      <c r="J7232" s="29" t="n">
        <f aca="false">F7232*I7232</f>
        <v>24.609319</v>
      </c>
    </row>
    <row r="7233" customFormat="false" ht="15" hidden="false" customHeight="false" outlineLevel="0" collapsed="false">
      <c r="A7233" s="28" t="n">
        <v>45882</v>
      </c>
      <c r="B7233" s="21" t="s">
        <v>119</v>
      </c>
      <c r="C7233" s="21" t="s">
        <v>112</v>
      </c>
      <c r="D7233" s="29" t="n">
        <v>107.52</v>
      </c>
      <c r="E7233" s="29" t="n">
        <f aca="false">D7233/10</f>
        <v>10.752</v>
      </c>
      <c r="F7233" s="29" t="n">
        <f aca="false">(E7233+Einstellungen!$B$20)*(1+Einstellungen!$B$10)</f>
        <v>34.99552</v>
      </c>
      <c r="G7233" s="21" t="str">
        <f aca="false">IF(F7233&lt;Einstellungen!$B$5,"ja","nein")</f>
        <v>nein</v>
      </c>
      <c r="H7233" s="21" t="s">
        <v>23</v>
      </c>
      <c r="I7233" s="29" t="n">
        <f aca="false">INDEX(Einstellungen!$B$27:$B$50,8)</f>
        <v>0.95</v>
      </c>
      <c r="J7233" s="29" t="n">
        <f aca="false">F7233*I7233</f>
        <v>33.245744</v>
      </c>
    </row>
    <row r="7234" customFormat="false" ht="15" hidden="false" customHeight="false" outlineLevel="0" collapsed="false">
      <c r="A7234" s="28" t="n">
        <v>45882</v>
      </c>
      <c r="B7234" s="21" t="s">
        <v>120</v>
      </c>
      <c r="C7234" s="21" t="s">
        <v>112</v>
      </c>
      <c r="D7234" s="29" t="n">
        <v>105.87</v>
      </c>
      <c r="E7234" s="29" t="n">
        <f aca="false">D7234/10</f>
        <v>10.587</v>
      </c>
      <c r="F7234" s="29" t="n">
        <f aca="false">(E7234+Einstellungen!$B$20)*(1+Einstellungen!$B$10)</f>
        <v>34.79917</v>
      </c>
      <c r="G7234" s="21" t="str">
        <f aca="false">IF(F7234&lt;Einstellungen!$B$5,"ja","nein")</f>
        <v>nein</v>
      </c>
      <c r="H7234" s="21" t="s">
        <v>23</v>
      </c>
      <c r="I7234" s="29" t="n">
        <f aca="false">INDEX(Einstellungen!$B$27:$B$50,9)</f>
        <v>1.05</v>
      </c>
      <c r="J7234" s="29" t="n">
        <f aca="false">F7234*I7234</f>
        <v>36.5391285</v>
      </c>
    </row>
    <row r="7235" customFormat="false" ht="15" hidden="false" customHeight="false" outlineLevel="0" collapsed="false">
      <c r="A7235" s="28" t="n">
        <v>45882</v>
      </c>
      <c r="B7235" s="21" t="s">
        <v>121</v>
      </c>
      <c r="C7235" s="21" t="s">
        <v>112</v>
      </c>
      <c r="D7235" s="29" t="n">
        <v>93.6</v>
      </c>
      <c r="E7235" s="29" t="n">
        <f aca="false">D7235/10</f>
        <v>9.36</v>
      </c>
      <c r="F7235" s="29" t="n">
        <f aca="false">(E7235+Einstellungen!$B$20)*(1+Einstellungen!$B$10)</f>
        <v>33.33904</v>
      </c>
      <c r="G7235" s="21" t="str">
        <f aca="false">IF(F7235&lt;Einstellungen!$B$5,"ja","nein")</f>
        <v>nein</v>
      </c>
      <c r="H7235" s="21" t="s">
        <v>23</v>
      </c>
      <c r="I7235" s="29" t="n">
        <f aca="false">INDEX(Einstellungen!$B$27:$B$50,10)</f>
        <v>1.05</v>
      </c>
      <c r="J7235" s="29" t="n">
        <f aca="false">F7235*I7235</f>
        <v>35.005992</v>
      </c>
    </row>
    <row r="7236" customFormat="false" ht="15" hidden="false" customHeight="false" outlineLevel="0" collapsed="false">
      <c r="A7236" s="28" t="n">
        <v>45882</v>
      </c>
      <c r="B7236" s="21" t="s">
        <v>122</v>
      </c>
      <c r="C7236" s="21" t="s">
        <v>112</v>
      </c>
      <c r="D7236" s="29" t="n">
        <v>89.26</v>
      </c>
      <c r="E7236" s="29" t="n">
        <f aca="false">D7236/10</f>
        <v>8.926</v>
      </c>
      <c r="F7236" s="29" t="n">
        <f aca="false">(E7236+Einstellungen!$B$20)*(1+Einstellungen!$B$10)</f>
        <v>32.82258</v>
      </c>
      <c r="G7236" s="21" t="str">
        <f aca="false">IF(F7236&lt;Einstellungen!$B$5,"ja","nein")</f>
        <v>nein</v>
      </c>
      <c r="H7236" s="21" t="s">
        <v>23</v>
      </c>
      <c r="I7236" s="29" t="n">
        <f aca="false">INDEX(Einstellungen!$B$27:$B$50,11)</f>
        <v>1.05</v>
      </c>
      <c r="J7236" s="29" t="n">
        <f aca="false">F7236*I7236</f>
        <v>34.463709</v>
      </c>
    </row>
    <row r="7237" customFormat="false" ht="15" hidden="false" customHeight="false" outlineLevel="0" collapsed="false">
      <c r="A7237" s="28" t="n">
        <v>45882</v>
      </c>
      <c r="B7237" s="21" t="s">
        <v>123</v>
      </c>
      <c r="C7237" s="21" t="s">
        <v>112</v>
      </c>
      <c r="D7237" s="29" t="n">
        <v>68.2</v>
      </c>
      <c r="E7237" s="29" t="n">
        <f aca="false">D7237/10</f>
        <v>6.82</v>
      </c>
      <c r="F7237" s="29" t="n">
        <f aca="false">(E7237+Einstellungen!$B$20)*(1+Einstellungen!$B$10)</f>
        <v>30.31644</v>
      </c>
      <c r="G7237" s="21" t="str">
        <f aca="false">IF(F7237&lt;Einstellungen!$B$5,"ja","nein")</f>
        <v>nein</v>
      </c>
      <c r="H7237" s="21" t="s">
        <v>23</v>
      </c>
      <c r="I7237" s="29" t="n">
        <f aca="false">INDEX(Einstellungen!$B$27:$B$50,12)</f>
        <v>1.1</v>
      </c>
      <c r="J7237" s="29" t="n">
        <f aca="false">F7237*I7237</f>
        <v>33.348084</v>
      </c>
    </row>
    <row r="7238" customFormat="false" ht="15" hidden="false" customHeight="false" outlineLevel="0" collapsed="false">
      <c r="A7238" s="28" t="n">
        <v>45882</v>
      </c>
      <c r="B7238" s="21" t="s">
        <v>124</v>
      </c>
      <c r="C7238" s="21" t="s">
        <v>112</v>
      </c>
      <c r="D7238" s="29" t="n">
        <v>44.29</v>
      </c>
      <c r="E7238" s="29" t="n">
        <f aca="false">D7238/10</f>
        <v>4.429</v>
      </c>
      <c r="F7238" s="29" t="n">
        <f aca="false">(E7238+Einstellungen!$B$20)*(1+Einstellungen!$B$10)</f>
        <v>27.47115</v>
      </c>
      <c r="G7238" s="21" t="str">
        <f aca="false">IF(F7238&lt;Einstellungen!$B$5,"ja","nein")</f>
        <v>ja</v>
      </c>
      <c r="H7238" s="21" t="s">
        <v>23</v>
      </c>
      <c r="I7238" s="29" t="n">
        <f aca="false">INDEX(Einstellungen!$B$27:$B$50,13)</f>
        <v>1.2</v>
      </c>
      <c r="J7238" s="29" t="n">
        <f aca="false">F7238*I7238</f>
        <v>32.96538</v>
      </c>
    </row>
    <row r="7239" customFormat="false" ht="15" hidden="false" customHeight="false" outlineLevel="0" collapsed="false">
      <c r="A7239" s="28" t="n">
        <v>45882</v>
      </c>
      <c r="B7239" s="21" t="s">
        <v>125</v>
      </c>
      <c r="C7239" s="21" t="s">
        <v>112</v>
      </c>
      <c r="D7239" s="29" t="n">
        <v>27.89</v>
      </c>
      <c r="E7239" s="29" t="n">
        <f aca="false">D7239/10</f>
        <v>2.789</v>
      </c>
      <c r="F7239" s="29" t="n">
        <f aca="false">(E7239+Einstellungen!$B$20)*(1+Einstellungen!$B$10)</f>
        <v>25.51955</v>
      </c>
      <c r="G7239" s="21" t="str">
        <f aca="false">IF(F7239&lt;Einstellungen!$B$5,"ja","nein")</f>
        <v>ja</v>
      </c>
      <c r="H7239" s="21" t="s">
        <v>23</v>
      </c>
      <c r="I7239" s="29" t="n">
        <f aca="false">INDEX(Einstellungen!$B$27:$B$50,14)</f>
        <v>1.15</v>
      </c>
      <c r="J7239" s="29" t="n">
        <f aca="false">F7239*I7239</f>
        <v>29.3474825</v>
      </c>
    </row>
    <row r="7240" customFormat="false" ht="15" hidden="false" customHeight="false" outlineLevel="0" collapsed="false">
      <c r="A7240" s="28" t="n">
        <v>45882</v>
      </c>
      <c r="B7240" s="21" t="s">
        <v>126</v>
      </c>
      <c r="C7240" s="21" t="s">
        <v>112</v>
      </c>
      <c r="D7240" s="29" t="n">
        <v>41.66</v>
      </c>
      <c r="E7240" s="29" t="n">
        <f aca="false">D7240/10</f>
        <v>4.166</v>
      </c>
      <c r="F7240" s="29" t="n">
        <f aca="false">(E7240+Einstellungen!$B$20)*(1+Einstellungen!$B$10)</f>
        <v>27.15818</v>
      </c>
      <c r="G7240" s="21" t="str">
        <f aca="false">IF(F7240&lt;Einstellungen!$B$5,"ja","nein")</f>
        <v>ja</v>
      </c>
      <c r="H7240" s="21" t="s">
        <v>23</v>
      </c>
      <c r="I7240" s="29" t="n">
        <f aca="false">INDEX(Einstellungen!$B$27:$B$50,15)</f>
        <v>1</v>
      </c>
      <c r="J7240" s="29" t="n">
        <f aca="false">F7240*I7240</f>
        <v>27.15818</v>
      </c>
    </row>
    <row r="7241" customFormat="false" ht="15" hidden="false" customHeight="false" outlineLevel="0" collapsed="false">
      <c r="A7241" s="28" t="n">
        <v>45882</v>
      </c>
      <c r="B7241" s="21" t="s">
        <v>127</v>
      </c>
      <c r="C7241" s="21" t="s">
        <v>112</v>
      </c>
      <c r="D7241" s="29" t="n">
        <v>70.9</v>
      </c>
      <c r="E7241" s="29" t="n">
        <f aca="false">D7241/10</f>
        <v>7.09</v>
      </c>
      <c r="F7241" s="29" t="n">
        <f aca="false">(E7241+Einstellungen!$B$20)*(1+Einstellungen!$B$10)</f>
        <v>30.63774</v>
      </c>
      <c r="G7241" s="21" t="str">
        <f aca="false">IF(F7241&lt;Einstellungen!$B$5,"ja","nein")</f>
        <v>nein</v>
      </c>
      <c r="H7241" s="21" t="s">
        <v>23</v>
      </c>
      <c r="I7241" s="29" t="n">
        <f aca="false">INDEX(Einstellungen!$B$27:$B$50,16)</f>
        <v>0.95</v>
      </c>
      <c r="J7241" s="29" t="n">
        <f aca="false">F7241*I7241</f>
        <v>29.105853</v>
      </c>
    </row>
    <row r="7242" customFormat="false" ht="15" hidden="false" customHeight="false" outlineLevel="0" collapsed="false">
      <c r="A7242" s="28" t="n">
        <v>45882</v>
      </c>
      <c r="B7242" s="21" t="s">
        <v>128</v>
      </c>
      <c r="C7242" s="21" t="s">
        <v>112</v>
      </c>
      <c r="D7242" s="29" t="n">
        <v>84.3</v>
      </c>
      <c r="E7242" s="29" t="n">
        <f aca="false">D7242/10</f>
        <v>8.43</v>
      </c>
      <c r="F7242" s="29" t="n">
        <f aca="false">(E7242+Einstellungen!$B$20)*(1+Einstellungen!$B$10)</f>
        <v>32.23234</v>
      </c>
      <c r="G7242" s="21" t="str">
        <f aca="false">IF(F7242&lt;Einstellungen!$B$5,"ja","nein")</f>
        <v>nein</v>
      </c>
      <c r="H7242" s="21" t="s">
        <v>23</v>
      </c>
      <c r="I7242" s="29" t="n">
        <f aca="false">INDEX(Einstellungen!$B$27:$B$50,17)</f>
        <v>0.95</v>
      </c>
      <c r="J7242" s="29" t="n">
        <f aca="false">F7242*I7242</f>
        <v>30.620723</v>
      </c>
    </row>
    <row r="7243" customFormat="false" ht="15" hidden="false" customHeight="false" outlineLevel="0" collapsed="false">
      <c r="A7243" s="28" t="n">
        <v>45882</v>
      </c>
      <c r="B7243" s="21" t="s">
        <v>129</v>
      </c>
      <c r="C7243" s="21" t="s">
        <v>112</v>
      </c>
      <c r="D7243" s="29" t="n">
        <v>96.64</v>
      </c>
      <c r="E7243" s="29" t="n">
        <f aca="false">D7243/10</f>
        <v>9.664</v>
      </c>
      <c r="F7243" s="29" t="n">
        <f aca="false">(E7243+Einstellungen!$B$20)*(1+Einstellungen!$B$10)</f>
        <v>33.7008</v>
      </c>
      <c r="G7243" s="21" t="str">
        <f aca="false">IF(F7243&lt;Einstellungen!$B$5,"ja","nein")</f>
        <v>nein</v>
      </c>
      <c r="H7243" s="21" t="s">
        <v>23</v>
      </c>
      <c r="I7243" s="29" t="n">
        <f aca="false">INDEX(Einstellungen!$B$27:$B$50,18)</f>
        <v>1.1</v>
      </c>
      <c r="J7243" s="29" t="n">
        <f aca="false">F7243*I7243</f>
        <v>37.07088</v>
      </c>
    </row>
    <row r="7244" customFormat="false" ht="15" hidden="false" customHeight="false" outlineLevel="0" collapsed="false">
      <c r="A7244" s="28" t="n">
        <v>45882</v>
      </c>
      <c r="B7244" s="21" t="s">
        <v>130</v>
      </c>
      <c r="C7244" s="21" t="s">
        <v>112</v>
      </c>
      <c r="D7244" s="29" t="n">
        <v>115.34</v>
      </c>
      <c r="E7244" s="29" t="n">
        <f aca="false">D7244/10</f>
        <v>11.534</v>
      </c>
      <c r="F7244" s="29" t="n">
        <f aca="false">(E7244+Einstellungen!$B$20)*(1+Einstellungen!$B$10)</f>
        <v>35.9261</v>
      </c>
      <c r="G7244" s="21" t="str">
        <f aca="false">IF(F7244&lt;Einstellungen!$B$5,"ja","nein")</f>
        <v>nein</v>
      </c>
      <c r="H7244" s="21" t="s">
        <v>23</v>
      </c>
      <c r="I7244" s="29" t="n">
        <f aca="false">INDEX(Einstellungen!$B$27:$B$50,19)</f>
        <v>1.35</v>
      </c>
      <c r="J7244" s="29" t="n">
        <f aca="false">F7244*I7244</f>
        <v>48.500235</v>
      </c>
    </row>
    <row r="7245" customFormat="false" ht="15" hidden="false" customHeight="false" outlineLevel="0" collapsed="false">
      <c r="A7245" s="28" t="n">
        <v>45882</v>
      </c>
      <c r="B7245" s="21" t="s">
        <v>131</v>
      </c>
      <c r="C7245" s="21" t="s">
        <v>112</v>
      </c>
      <c r="D7245" s="29" t="n">
        <v>193.3</v>
      </c>
      <c r="E7245" s="29" t="n">
        <f aca="false">D7245/10</f>
        <v>19.33</v>
      </c>
      <c r="F7245" s="29" t="n">
        <f aca="false">(E7245+Einstellungen!$B$20)*(1+Einstellungen!$B$10)</f>
        <v>45.20334</v>
      </c>
      <c r="G7245" s="21" t="str">
        <f aca="false">IF(F7245&lt;Einstellungen!$B$5,"ja","nein")</f>
        <v>nein</v>
      </c>
      <c r="H7245" s="21" t="s">
        <v>23</v>
      </c>
      <c r="I7245" s="29" t="n">
        <f aca="false">INDEX(Einstellungen!$B$27:$B$50,20)</f>
        <v>1.45</v>
      </c>
      <c r="J7245" s="29" t="n">
        <f aca="false">F7245*I7245</f>
        <v>65.544843</v>
      </c>
    </row>
    <row r="7246" customFormat="false" ht="15" hidden="false" customHeight="false" outlineLevel="0" collapsed="false">
      <c r="A7246" s="28" t="n">
        <v>45882</v>
      </c>
      <c r="B7246" s="21" t="s">
        <v>132</v>
      </c>
      <c r="C7246" s="21" t="s">
        <v>112</v>
      </c>
      <c r="D7246" s="29" t="n">
        <v>226.64</v>
      </c>
      <c r="E7246" s="29" t="n">
        <f aca="false">D7246/10</f>
        <v>22.664</v>
      </c>
      <c r="F7246" s="29" t="n">
        <f aca="false">(E7246+Einstellungen!$B$20)*(1+Einstellungen!$B$10)</f>
        <v>49.1708</v>
      </c>
      <c r="G7246" s="21" t="str">
        <f aca="false">IF(F7246&lt;Einstellungen!$B$5,"ja","nein")</f>
        <v>nein</v>
      </c>
      <c r="H7246" s="21" t="s">
        <v>23</v>
      </c>
      <c r="I7246" s="29" t="n">
        <f aca="false">INDEX(Einstellungen!$B$27:$B$50,21)</f>
        <v>1.4</v>
      </c>
      <c r="J7246" s="29" t="n">
        <f aca="false">F7246*I7246</f>
        <v>68.83912</v>
      </c>
    </row>
    <row r="7247" customFormat="false" ht="15" hidden="false" customHeight="false" outlineLevel="0" collapsed="false">
      <c r="A7247" s="28" t="n">
        <v>45882</v>
      </c>
      <c r="B7247" s="21" t="s">
        <v>133</v>
      </c>
      <c r="C7247" s="21" t="s">
        <v>112</v>
      </c>
      <c r="D7247" s="29" t="n">
        <v>154.52</v>
      </c>
      <c r="E7247" s="29" t="n">
        <f aca="false">D7247/10</f>
        <v>15.452</v>
      </c>
      <c r="F7247" s="29" t="n">
        <f aca="false">(E7247+Einstellungen!$B$20)*(1+Einstellungen!$B$10)</f>
        <v>40.58852</v>
      </c>
      <c r="G7247" s="21" t="str">
        <f aca="false">IF(F7247&lt;Einstellungen!$B$5,"ja","nein")</f>
        <v>nein</v>
      </c>
      <c r="H7247" s="21" t="s">
        <v>23</v>
      </c>
      <c r="I7247" s="29" t="n">
        <f aca="false">INDEX(Einstellungen!$B$27:$B$50,22)</f>
        <v>1.25</v>
      </c>
      <c r="J7247" s="29" t="n">
        <f aca="false">F7247*I7247</f>
        <v>50.73565</v>
      </c>
    </row>
    <row r="7248" customFormat="false" ht="15" hidden="false" customHeight="false" outlineLevel="0" collapsed="false">
      <c r="A7248" s="28" t="n">
        <v>45882</v>
      </c>
      <c r="B7248" s="21" t="s">
        <v>134</v>
      </c>
      <c r="C7248" s="21" t="s">
        <v>112</v>
      </c>
      <c r="D7248" s="29" t="n">
        <v>123.21</v>
      </c>
      <c r="E7248" s="29" t="n">
        <f aca="false">D7248/10</f>
        <v>12.321</v>
      </c>
      <c r="F7248" s="29" t="n">
        <f aca="false">(E7248+Einstellungen!$B$20)*(1+Einstellungen!$B$10)</f>
        <v>36.86263</v>
      </c>
      <c r="G7248" s="21" t="str">
        <f aca="false">IF(F7248&lt;Einstellungen!$B$5,"ja","nein")</f>
        <v>nein</v>
      </c>
      <c r="H7248" s="21" t="s">
        <v>23</v>
      </c>
      <c r="I7248" s="29" t="n">
        <f aca="false">INDEX(Einstellungen!$B$27:$B$50,23)</f>
        <v>1.05</v>
      </c>
      <c r="J7248" s="29" t="n">
        <f aca="false">F7248*I7248</f>
        <v>38.7057615</v>
      </c>
    </row>
    <row r="7249" customFormat="false" ht="15" hidden="false" customHeight="false" outlineLevel="0" collapsed="false">
      <c r="A7249" s="28" t="n">
        <v>45882</v>
      </c>
      <c r="B7249" s="21" t="s">
        <v>135</v>
      </c>
      <c r="C7249" s="21" t="s">
        <v>112</v>
      </c>
      <c r="D7249" s="29" t="n">
        <v>106.27</v>
      </c>
      <c r="E7249" s="29" t="n">
        <f aca="false">D7249/10</f>
        <v>10.627</v>
      </c>
      <c r="F7249" s="29" t="n">
        <f aca="false">(E7249+Einstellungen!$B$20)*(1+Einstellungen!$B$10)</f>
        <v>34.84677</v>
      </c>
      <c r="G7249" s="21" t="str">
        <f aca="false">IF(F7249&lt;Einstellungen!$B$5,"ja","nein")</f>
        <v>nein</v>
      </c>
      <c r="H7249" s="21" t="s">
        <v>23</v>
      </c>
      <c r="I7249" s="29" t="n">
        <f aca="false">INDEX(Einstellungen!$B$27:$B$50,24)</f>
        <v>0.8</v>
      </c>
      <c r="J7249" s="29" t="n">
        <f aca="false">F7249*I7249</f>
        <v>27.877416</v>
      </c>
    </row>
    <row r="7250" customFormat="false" ht="15" hidden="false" customHeight="false" outlineLevel="0" collapsed="false">
      <c r="A7250" s="28" t="n">
        <v>45883</v>
      </c>
      <c r="B7250" s="21" t="s">
        <v>111</v>
      </c>
      <c r="C7250" s="21" t="s">
        <v>136</v>
      </c>
      <c r="D7250" s="29" t="n">
        <v>98.1</v>
      </c>
      <c r="E7250" s="29" t="n">
        <f aca="false">D7250/10</f>
        <v>9.81</v>
      </c>
      <c r="F7250" s="29" t="n">
        <f aca="false">(E7250+Einstellungen!$B$20)*(1+Einstellungen!$B$10)</f>
        <v>33.87454</v>
      </c>
      <c r="G7250" s="21" t="str">
        <f aca="false">IF(F7250&lt;Einstellungen!$B$5,"ja","nein")</f>
        <v>nein</v>
      </c>
      <c r="H7250" s="21" t="s">
        <v>23</v>
      </c>
      <c r="I7250" s="29" t="n">
        <f aca="false">INDEX(Einstellungen!$B$27:$B$50,1)</f>
        <v>0.6</v>
      </c>
      <c r="J7250" s="29" t="n">
        <f aca="false">F7250*I7250</f>
        <v>20.324724</v>
      </c>
    </row>
    <row r="7251" customFormat="false" ht="15" hidden="false" customHeight="false" outlineLevel="0" collapsed="false">
      <c r="A7251" s="28" t="n">
        <v>45883</v>
      </c>
      <c r="B7251" s="21" t="s">
        <v>113</v>
      </c>
      <c r="C7251" s="21" t="s">
        <v>136</v>
      </c>
      <c r="D7251" s="29" t="n">
        <v>92</v>
      </c>
      <c r="E7251" s="29" t="n">
        <f aca="false">D7251/10</f>
        <v>9.2</v>
      </c>
      <c r="F7251" s="29" t="n">
        <f aca="false">(E7251+Einstellungen!$B$20)*(1+Einstellungen!$B$10)</f>
        <v>33.14864</v>
      </c>
      <c r="G7251" s="21" t="str">
        <f aca="false">IF(F7251&lt;Einstellungen!$B$5,"ja","nein")</f>
        <v>nein</v>
      </c>
      <c r="H7251" s="21" t="s">
        <v>23</v>
      </c>
      <c r="I7251" s="29" t="n">
        <f aca="false">INDEX(Einstellungen!$B$27:$B$50,2)</f>
        <v>0.5</v>
      </c>
      <c r="J7251" s="29" t="n">
        <f aca="false">F7251*I7251</f>
        <v>16.57432</v>
      </c>
    </row>
    <row r="7252" customFormat="false" ht="15" hidden="false" customHeight="false" outlineLevel="0" collapsed="false">
      <c r="A7252" s="28" t="n">
        <v>45883</v>
      </c>
      <c r="B7252" s="21" t="s">
        <v>114</v>
      </c>
      <c r="C7252" s="21" t="s">
        <v>136</v>
      </c>
      <c r="D7252" s="29" t="n">
        <v>88.45</v>
      </c>
      <c r="E7252" s="29" t="n">
        <f aca="false">D7252/10</f>
        <v>8.845</v>
      </c>
      <c r="F7252" s="29" t="n">
        <f aca="false">(E7252+Einstellungen!$B$20)*(1+Einstellungen!$B$10)</f>
        <v>32.72619</v>
      </c>
      <c r="G7252" s="21" t="str">
        <f aca="false">IF(F7252&lt;Einstellungen!$B$5,"ja","nein")</f>
        <v>nein</v>
      </c>
      <c r="H7252" s="21" t="s">
        <v>23</v>
      </c>
      <c r="I7252" s="29" t="n">
        <f aca="false">INDEX(Einstellungen!$B$27:$B$50,3)</f>
        <v>0.45</v>
      </c>
      <c r="J7252" s="29" t="n">
        <f aca="false">F7252*I7252</f>
        <v>14.7267855</v>
      </c>
    </row>
    <row r="7253" customFormat="false" ht="15" hidden="false" customHeight="false" outlineLevel="0" collapsed="false">
      <c r="A7253" s="28" t="n">
        <v>45883</v>
      </c>
      <c r="B7253" s="21" t="s">
        <v>115</v>
      </c>
      <c r="C7253" s="21" t="s">
        <v>136</v>
      </c>
      <c r="D7253" s="29" t="n">
        <v>88.2</v>
      </c>
      <c r="E7253" s="29" t="n">
        <f aca="false">D7253/10</f>
        <v>8.82</v>
      </c>
      <c r="F7253" s="29" t="n">
        <f aca="false">(E7253+Einstellungen!$B$20)*(1+Einstellungen!$B$10)</f>
        <v>32.69644</v>
      </c>
      <c r="G7253" s="21" t="str">
        <f aca="false">IF(F7253&lt;Einstellungen!$B$5,"ja","nein")</f>
        <v>nein</v>
      </c>
      <c r="H7253" s="21" t="s">
        <v>23</v>
      </c>
      <c r="I7253" s="29" t="n">
        <f aca="false">INDEX(Einstellungen!$B$27:$B$50,4)</f>
        <v>0.45</v>
      </c>
      <c r="J7253" s="29" t="n">
        <f aca="false">F7253*I7253</f>
        <v>14.713398</v>
      </c>
    </row>
    <row r="7254" customFormat="false" ht="15" hidden="false" customHeight="false" outlineLevel="0" collapsed="false">
      <c r="A7254" s="28" t="n">
        <v>45883</v>
      </c>
      <c r="B7254" s="21" t="s">
        <v>116</v>
      </c>
      <c r="C7254" s="21" t="s">
        <v>136</v>
      </c>
      <c r="D7254" s="29" t="n">
        <v>88.53</v>
      </c>
      <c r="E7254" s="29" t="n">
        <f aca="false">D7254/10</f>
        <v>8.853</v>
      </c>
      <c r="F7254" s="29" t="n">
        <f aca="false">(E7254+Einstellungen!$B$20)*(1+Einstellungen!$B$10)</f>
        <v>32.73571</v>
      </c>
      <c r="G7254" s="21" t="str">
        <f aca="false">IF(F7254&lt;Einstellungen!$B$5,"ja","nein")</f>
        <v>nein</v>
      </c>
      <c r="H7254" s="21" t="s">
        <v>23</v>
      </c>
      <c r="I7254" s="29" t="n">
        <f aca="false">INDEX(Einstellungen!$B$27:$B$50,5)</f>
        <v>0.45</v>
      </c>
      <c r="J7254" s="29" t="n">
        <f aca="false">F7254*I7254</f>
        <v>14.7310695</v>
      </c>
    </row>
    <row r="7255" customFormat="false" ht="15" hidden="false" customHeight="false" outlineLevel="0" collapsed="false">
      <c r="A7255" s="28" t="n">
        <v>45883</v>
      </c>
      <c r="B7255" s="21" t="s">
        <v>117</v>
      </c>
      <c r="C7255" s="21" t="s">
        <v>136</v>
      </c>
      <c r="D7255" s="29" t="n">
        <v>97.52</v>
      </c>
      <c r="E7255" s="29" t="n">
        <f aca="false">D7255/10</f>
        <v>9.752</v>
      </c>
      <c r="F7255" s="29" t="n">
        <f aca="false">(E7255+Einstellungen!$B$20)*(1+Einstellungen!$B$10)</f>
        <v>33.80552</v>
      </c>
      <c r="G7255" s="21" t="str">
        <f aca="false">IF(F7255&lt;Einstellungen!$B$5,"ja","nein")</f>
        <v>nein</v>
      </c>
      <c r="H7255" s="21" t="s">
        <v>23</v>
      </c>
      <c r="I7255" s="29" t="n">
        <f aca="false">INDEX(Einstellungen!$B$27:$B$50,6)</f>
        <v>0.5</v>
      </c>
      <c r="J7255" s="29" t="n">
        <f aca="false">F7255*I7255</f>
        <v>16.90276</v>
      </c>
    </row>
    <row r="7256" customFormat="false" ht="15" hidden="false" customHeight="false" outlineLevel="0" collapsed="false">
      <c r="A7256" s="28" t="n">
        <v>45883</v>
      </c>
      <c r="B7256" s="21" t="s">
        <v>118</v>
      </c>
      <c r="C7256" s="21" t="s">
        <v>136</v>
      </c>
      <c r="D7256" s="29" t="n">
        <v>107.94</v>
      </c>
      <c r="E7256" s="29" t="n">
        <f aca="false">D7256/10</f>
        <v>10.794</v>
      </c>
      <c r="F7256" s="29" t="n">
        <f aca="false">(E7256+Einstellungen!$B$20)*(1+Einstellungen!$B$10)</f>
        <v>35.0455</v>
      </c>
      <c r="G7256" s="21" t="str">
        <f aca="false">IF(F7256&lt;Einstellungen!$B$5,"ja","nein")</f>
        <v>nein</v>
      </c>
      <c r="H7256" s="21" t="s">
        <v>23</v>
      </c>
      <c r="I7256" s="29" t="n">
        <f aca="false">INDEX(Einstellungen!$B$27:$B$50,7)</f>
        <v>0.7</v>
      </c>
      <c r="J7256" s="29" t="n">
        <f aca="false">F7256*I7256</f>
        <v>24.53185</v>
      </c>
    </row>
    <row r="7257" customFormat="false" ht="15" hidden="false" customHeight="false" outlineLevel="0" collapsed="false">
      <c r="A7257" s="28" t="n">
        <v>45883</v>
      </c>
      <c r="B7257" s="21" t="s">
        <v>119</v>
      </c>
      <c r="C7257" s="21" t="s">
        <v>136</v>
      </c>
      <c r="D7257" s="29" t="n">
        <v>109.92</v>
      </c>
      <c r="E7257" s="29" t="n">
        <f aca="false">D7257/10</f>
        <v>10.992</v>
      </c>
      <c r="F7257" s="29" t="n">
        <f aca="false">(E7257+Einstellungen!$B$20)*(1+Einstellungen!$B$10)</f>
        <v>35.28112</v>
      </c>
      <c r="G7257" s="21" t="str">
        <f aca="false">IF(F7257&lt;Einstellungen!$B$5,"ja","nein")</f>
        <v>nein</v>
      </c>
      <c r="H7257" s="21" t="s">
        <v>23</v>
      </c>
      <c r="I7257" s="29" t="n">
        <f aca="false">INDEX(Einstellungen!$B$27:$B$50,8)</f>
        <v>0.95</v>
      </c>
      <c r="J7257" s="29" t="n">
        <f aca="false">F7257*I7257</f>
        <v>33.517064</v>
      </c>
    </row>
    <row r="7258" customFormat="false" ht="15" hidden="false" customHeight="false" outlineLevel="0" collapsed="false">
      <c r="A7258" s="28" t="n">
        <v>45883</v>
      </c>
      <c r="B7258" s="21" t="s">
        <v>120</v>
      </c>
      <c r="C7258" s="21" t="s">
        <v>136</v>
      </c>
      <c r="D7258" s="29" t="n">
        <v>99.51</v>
      </c>
      <c r="E7258" s="29" t="n">
        <f aca="false">D7258/10</f>
        <v>9.951</v>
      </c>
      <c r="F7258" s="29" t="n">
        <f aca="false">(E7258+Einstellungen!$B$20)*(1+Einstellungen!$B$10)</f>
        <v>34.04233</v>
      </c>
      <c r="G7258" s="21" t="str">
        <f aca="false">IF(F7258&lt;Einstellungen!$B$5,"ja","nein")</f>
        <v>nein</v>
      </c>
      <c r="H7258" s="21" t="s">
        <v>23</v>
      </c>
      <c r="I7258" s="29" t="n">
        <f aca="false">INDEX(Einstellungen!$B$27:$B$50,9)</f>
        <v>1.05</v>
      </c>
      <c r="J7258" s="29" t="n">
        <f aca="false">F7258*I7258</f>
        <v>35.7444465</v>
      </c>
    </row>
    <row r="7259" customFormat="false" ht="15" hidden="false" customHeight="false" outlineLevel="0" collapsed="false">
      <c r="A7259" s="28" t="n">
        <v>45883</v>
      </c>
      <c r="B7259" s="21" t="s">
        <v>121</v>
      </c>
      <c r="C7259" s="21" t="s">
        <v>136</v>
      </c>
      <c r="D7259" s="29" t="n">
        <v>91.1</v>
      </c>
      <c r="E7259" s="29" t="n">
        <f aca="false">D7259/10</f>
        <v>9.11</v>
      </c>
      <c r="F7259" s="29" t="n">
        <f aca="false">(E7259+Einstellungen!$B$20)*(1+Einstellungen!$B$10)</f>
        <v>33.04154</v>
      </c>
      <c r="G7259" s="21" t="str">
        <f aca="false">IF(F7259&lt;Einstellungen!$B$5,"ja","nein")</f>
        <v>nein</v>
      </c>
      <c r="H7259" s="21" t="s">
        <v>23</v>
      </c>
      <c r="I7259" s="29" t="n">
        <f aca="false">INDEX(Einstellungen!$B$27:$B$50,10)</f>
        <v>1.05</v>
      </c>
      <c r="J7259" s="29" t="n">
        <f aca="false">F7259*I7259</f>
        <v>34.693617</v>
      </c>
    </row>
    <row r="7260" customFormat="false" ht="15" hidden="false" customHeight="false" outlineLevel="0" collapsed="false">
      <c r="A7260" s="28" t="n">
        <v>45883</v>
      </c>
      <c r="B7260" s="21" t="s">
        <v>122</v>
      </c>
      <c r="C7260" s="21" t="s">
        <v>136</v>
      </c>
      <c r="D7260" s="29" t="n">
        <v>81.26</v>
      </c>
      <c r="E7260" s="29" t="n">
        <f aca="false">D7260/10</f>
        <v>8.126</v>
      </c>
      <c r="F7260" s="29" t="n">
        <f aca="false">(E7260+Einstellungen!$B$20)*(1+Einstellungen!$B$10)</f>
        <v>31.87058</v>
      </c>
      <c r="G7260" s="21" t="str">
        <f aca="false">IF(F7260&lt;Einstellungen!$B$5,"ja","nein")</f>
        <v>nein</v>
      </c>
      <c r="H7260" s="21" t="s">
        <v>23</v>
      </c>
      <c r="I7260" s="29" t="n">
        <f aca="false">INDEX(Einstellungen!$B$27:$B$50,11)</f>
        <v>1.05</v>
      </c>
      <c r="J7260" s="29" t="n">
        <f aca="false">F7260*I7260</f>
        <v>33.464109</v>
      </c>
    </row>
    <row r="7261" customFormat="false" ht="15" hidden="false" customHeight="false" outlineLevel="0" collapsed="false">
      <c r="A7261" s="28" t="n">
        <v>45883</v>
      </c>
      <c r="B7261" s="21" t="s">
        <v>123</v>
      </c>
      <c r="C7261" s="21" t="s">
        <v>136</v>
      </c>
      <c r="D7261" s="29" t="n">
        <v>67.57</v>
      </c>
      <c r="E7261" s="29" t="n">
        <f aca="false">D7261/10</f>
        <v>6.757</v>
      </c>
      <c r="F7261" s="29" t="n">
        <f aca="false">(E7261+Einstellungen!$B$20)*(1+Einstellungen!$B$10)</f>
        <v>30.24147</v>
      </c>
      <c r="G7261" s="21" t="str">
        <f aca="false">IF(F7261&lt;Einstellungen!$B$5,"ja","nein")</f>
        <v>nein</v>
      </c>
      <c r="H7261" s="21" t="s">
        <v>23</v>
      </c>
      <c r="I7261" s="29" t="n">
        <f aca="false">INDEX(Einstellungen!$B$27:$B$50,12)</f>
        <v>1.1</v>
      </c>
      <c r="J7261" s="29" t="n">
        <f aca="false">F7261*I7261</f>
        <v>33.265617</v>
      </c>
    </row>
    <row r="7262" customFormat="false" ht="15" hidden="false" customHeight="false" outlineLevel="0" collapsed="false">
      <c r="A7262" s="28" t="n">
        <v>45883</v>
      </c>
      <c r="B7262" s="21" t="s">
        <v>124</v>
      </c>
      <c r="C7262" s="21" t="s">
        <v>136</v>
      </c>
      <c r="D7262" s="29" t="n">
        <v>54.09</v>
      </c>
      <c r="E7262" s="29" t="n">
        <f aca="false">D7262/10</f>
        <v>5.409</v>
      </c>
      <c r="F7262" s="29" t="n">
        <f aca="false">(E7262+Einstellungen!$B$20)*(1+Einstellungen!$B$10)</f>
        <v>28.63735</v>
      </c>
      <c r="G7262" s="21" t="str">
        <f aca="false">IF(F7262&lt;Einstellungen!$B$5,"ja","nein")</f>
        <v>ja</v>
      </c>
      <c r="H7262" s="21" t="s">
        <v>23</v>
      </c>
      <c r="I7262" s="29" t="n">
        <f aca="false">INDEX(Einstellungen!$B$27:$B$50,13)</f>
        <v>1.2</v>
      </c>
      <c r="J7262" s="29" t="n">
        <f aca="false">F7262*I7262</f>
        <v>34.36482</v>
      </c>
    </row>
    <row r="7263" customFormat="false" ht="15" hidden="false" customHeight="false" outlineLevel="0" collapsed="false">
      <c r="A7263" s="28" t="n">
        <v>45883</v>
      </c>
      <c r="B7263" s="21" t="s">
        <v>125</v>
      </c>
      <c r="C7263" s="21" t="s">
        <v>136</v>
      </c>
      <c r="D7263" s="29" t="n">
        <v>41.02</v>
      </c>
      <c r="E7263" s="29" t="n">
        <f aca="false">D7263/10</f>
        <v>4.102</v>
      </c>
      <c r="F7263" s="29" t="n">
        <f aca="false">(E7263+Einstellungen!$B$20)*(1+Einstellungen!$B$10)</f>
        <v>27.08202</v>
      </c>
      <c r="G7263" s="21" t="str">
        <f aca="false">IF(F7263&lt;Einstellungen!$B$5,"ja","nein")</f>
        <v>ja</v>
      </c>
      <c r="H7263" s="21" t="s">
        <v>23</v>
      </c>
      <c r="I7263" s="29" t="n">
        <f aca="false">INDEX(Einstellungen!$B$27:$B$50,14)</f>
        <v>1.15</v>
      </c>
      <c r="J7263" s="29" t="n">
        <f aca="false">F7263*I7263</f>
        <v>31.144323</v>
      </c>
    </row>
    <row r="7264" customFormat="false" ht="15" hidden="false" customHeight="false" outlineLevel="0" collapsed="false">
      <c r="A7264" s="28" t="n">
        <v>45883</v>
      </c>
      <c r="B7264" s="21" t="s">
        <v>126</v>
      </c>
      <c r="C7264" s="21" t="s">
        <v>136</v>
      </c>
      <c r="D7264" s="29" t="n">
        <v>54.9</v>
      </c>
      <c r="E7264" s="29" t="n">
        <f aca="false">D7264/10</f>
        <v>5.49</v>
      </c>
      <c r="F7264" s="29" t="n">
        <f aca="false">(E7264+Einstellungen!$B$20)*(1+Einstellungen!$B$10)</f>
        <v>28.73374</v>
      </c>
      <c r="G7264" s="21" t="str">
        <f aca="false">IF(F7264&lt;Einstellungen!$B$5,"ja","nein")</f>
        <v>ja</v>
      </c>
      <c r="H7264" s="21" t="s">
        <v>23</v>
      </c>
      <c r="I7264" s="29" t="n">
        <f aca="false">INDEX(Einstellungen!$B$27:$B$50,15)</f>
        <v>1</v>
      </c>
      <c r="J7264" s="29" t="n">
        <f aca="false">F7264*I7264</f>
        <v>28.73374</v>
      </c>
    </row>
    <row r="7265" customFormat="false" ht="15" hidden="false" customHeight="false" outlineLevel="0" collapsed="false">
      <c r="A7265" s="28" t="n">
        <v>45883</v>
      </c>
      <c r="B7265" s="21" t="s">
        <v>127</v>
      </c>
      <c r="C7265" s="21" t="s">
        <v>136</v>
      </c>
      <c r="D7265" s="29" t="n">
        <v>69.43</v>
      </c>
      <c r="E7265" s="29" t="n">
        <f aca="false">D7265/10</f>
        <v>6.943</v>
      </c>
      <c r="F7265" s="29" t="n">
        <f aca="false">(E7265+Einstellungen!$B$20)*(1+Einstellungen!$B$10)</f>
        <v>30.46281</v>
      </c>
      <c r="G7265" s="21" t="str">
        <f aca="false">IF(F7265&lt;Einstellungen!$B$5,"ja","nein")</f>
        <v>nein</v>
      </c>
      <c r="H7265" s="21" t="s">
        <v>23</v>
      </c>
      <c r="I7265" s="29" t="n">
        <f aca="false">INDEX(Einstellungen!$B$27:$B$50,16)</f>
        <v>0.95</v>
      </c>
      <c r="J7265" s="29" t="n">
        <f aca="false">F7265*I7265</f>
        <v>28.9396695</v>
      </c>
    </row>
    <row r="7266" customFormat="false" ht="15" hidden="false" customHeight="false" outlineLevel="0" collapsed="false">
      <c r="A7266" s="28" t="n">
        <v>45883</v>
      </c>
      <c r="B7266" s="21" t="s">
        <v>128</v>
      </c>
      <c r="C7266" s="21" t="s">
        <v>136</v>
      </c>
      <c r="D7266" s="29" t="n">
        <v>78.99</v>
      </c>
      <c r="E7266" s="29" t="n">
        <f aca="false">D7266/10</f>
        <v>7.899</v>
      </c>
      <c r="F7266" s="29" t="n">
        <f aca="false">(E7266+Einstellungen!$B$20)*(1+Einstellungen!$B$10)</f>
        <v>31.60045</v>
      </c>
      <c r="G7266" s="21" t="str">
        <f aca="false">IF(F7266&lt;Einstellungen!$B$5,"ja","nein")</f>
        <v>nein</v>
      </c>
      <c r="H7266" s="21" t="s">
        <v>23</v>
      </c>
      <c r="I7266" s="29" t="n">
        <f aca="false">INDEX(Einstellungen!$B$27:$B$50,17)</f>
        <v>0.95</v>
      </c>
      <c r="J7266" s="29" t="n">
        <f aca="false">F7266*I7266</f>
        <v>30.0204275</v>
      </c>
    </row>
    <row r="7267" customFormat="false" ht="15" hidden="false" customHeight="false" outlineLevel="0" collapsed="false">
      <c r="A7267" s="28" t="n">
        <v>45883</v>
      </c>
      <c r="B7267" s="21" t="s">
        <v>129</v>
      </c>
      <c r="C7267" s="21" t="s">
        <v>136</v>
      </c>
      <c r="D7267" s="29" t="n">
        <v>97.22</v>
      </c>
      <c r="E7267" s="29" t="n">
        <f aca="false">D7267/10</f>
        <v>9.722</v>
      </c>
      <c r="F7267" s="29" t="n">
        <f aca="false">(E7267+Einstellungen!$B$20)*(1+Einstellungen!$B$10)</f>
        <v>33.76982</v>
      </c>
      <c r="G7267" s="21" t="str">
        <f aca="false">IF(F7267&lt;Einstellungen!$B$5,"ja","nein")</f>
        <v>nein</v>
      </c>
      <c r="H7267" s="21" t="s">
        <v>23</v>
      </c>
      <c r="I7267" s="29" t="n">
        <f aca="false">INDEX(Einstellungen!$B$27:$B$50,18)</f>
        <v>1.1</v>
      </c>
      <c r="J7267" s="29" t="n">
        <f aca="false">F7267*I7267</f>
        <v>37.146802</v>
      </c>
    </row>
    <row r="7268" customFormat="false" ht="15" hidden="false" customHeight="false" outlineLevel="0" collapsed="false">
      <c r="A7268" s="28" t="n">
        <v>45883</v>
      </c>
      <c r="B7268" s="21" t="s">
        <v>130</v>
      </c>
      <c r="C7268" s="21" t="s">
        <v>136</v>
      </c>
      <c r="D7268" s="29" t="n">
        <v>115.54</v>
      </c>
      <c r="E7268" s="29" t="n">
        <f aca="false">D7268/10</f>
        <v>11.554</v>
      </c>
      <c r="F7268" s="29" t="n">
        <f aca="false">(E7268+Einstellungen!$B$20)*(1+Einstellungen!$B$10)</f>
        <v>35.9499</v>
      </c>
      <c r="G7268" s="21" t="str">
        <f aca="false">IF(F7268&lt;Einstellungen!$B$5,"ja","nein")</f>
        <v>nein</v>
      </c>
      <c r="H7268" s="21" t="s">
        <v>23</v>
      </c>
      <c r="I7268" s="29" t="n">
        <f aca="false">INDEX(Einstellungen!$B$27:$B$50,19)</f>
        <v>1.35</v>
      </c>
      <c r="J7268" s="29" t="n">
        <f aca="false">F7268*I7268</f>
        <v>48.532365</v>
      </c>
    </row>
    <row r="7269" customFormat="false" ht="15" hidden="false" customHeight="false" outlineLevel="0" collapsed="false">
      <c r="A7269" s="28" t="n">
        <v>45883</v>
      </c>
      <c r="B7269" s="21" t="s">
        <v>131</v>
      </c>
      <c r="C7269" s="21" t="s">
        <v>136</v>
      </c>
      <c r="D7269" s="29" t="n">
        <v>233.8</v>
      </c>
      <c r="E7269" s="29" t="n">
        <f aca="false">D7269/10</f>
        <v>23.38</v>
      </c>
      <c r="F7269" s="29" t="n">
        <f aca="false">(E7269+Einstellungen!$B$20)*(1+Einstellungen!$B$10)</f>
        <v>50.02284</v>
      </c>
      <c r="G7269" s="21" t="str">
        <f aca="false">IF(F7269&lt;Einstellungen!$B$5,"ja","nein")</f>
        <v>nein</v>
      </c>
      <c r="H7269" s="21" t="s">
        <v>23</v>
      </c>
      <c r="I7269" s="29" t="n">
        <f aca="false">INDEX(Einstellungen!$B$27:$B$50,20)</f>
        <v>1.45</v>
      </c>
      <c r="J7269" s="29" t="n">
        <f aca="false">F7269*I7269</f>
        <v>72.533118</v>
      </c>
    </row>
    <row r="7270" customFormat="false" ht="15" hidden="false" customHeight="false" outlineLevel="0" collapsed="false">
      <c r="A7270" s="28" t="n">
        <v>45883</v>
      </c>
      <c r="B7270" s="21" t="s">
        <v>132</v>
      </c>
      <c r="C7270" s="21" t="s">
        <v>136</v>
      </c>
      <c r="D7270" s="29" t="n">
        <v>283.89</v>
      </c>
      <c r="E7270" s="29" t="n">
        <f aca="false">D7270/10</f>
        <v>28.389</v>
      </c>
      <c r="F7270" s="29" t="n">
        <f aca="false">(E7270+Einstellungen!$B$20)*(1+Einstellungen!$B$10)</f>
        <v>55.98355</v>
      </c>
      <c r="G7270" s="21" t="str">
        <f aca="false">IF(F7270&lt;Einstellungen!$B$5,"ja","nein")</f>
        <v>nein</v>
      </c>
      <c r="H7270" s="21" t="s">
        <v>23</v>
      </c>
      <c r="I7270" s="29" t="n">
        <f aca="false">INDEX(Einstellungen!$B$27:$B$50,21)</f>
        <v>1.4</v>
      </c>
      <c r="J7270" s="29" t="n">
        <f aca="false">F7270*I7270</f>
        <v>78.37697</v>
      </c>
    </row>
    <row r="7271" customFormat="false" ht="15" hidden="false" customHeight="false" outlineLevel="0" collapsed="false">
      <c r="A7271" s="28" t="n">
        <v>45883</v>
      </c>
      <c r="B7271" s="21" t="s">
        <v>133</v>
      </c>
      <c r="C7271" s="21" t="s">
        <v>136</v>
      </c>
      <c r="D7271" s="29" t="n">
        <v>155.84</v>
      </c>
      <c r="E7271" s="29" t="n">
        <f aca="false">D7271/10</f>
        <v>15.584</v>
      </c>
      <c r="F7271" s="29" t="n">
        <f aca="false">(E7271+Einstellungen!$B$20)*(1+Einstellungen!$B$10)</f>
        <v>40.7456</v>
      </c>
      <c r="G7271" s="21" t="str">
        <f aca="false">IF(F7271&lt;Einstellungen!$B$5,"ja","nein")</f>
        <v>nein</v>
      </c>
      <c r="H7271" s="21" t="s">
        <v>23</v>
      </c>
      <c r="I7271" s="29" t="n">
        <f aca="false">INDEX(Einstellungen!$B$27:$B$50,22)</f>
        <v>1.25</v>
      </c>
      <c r="J7271" s="29" t="n">
        <f aca="false">F7271*I7271</f>
        <v>50.932</v>
      </c>
    </row>
    <row r="7272" customFormat="false" ht="15" hidden="false" customHeight="false" outlineLevel="0" collapsed="false">
      <c r="A7272" s="28" t="n">
        <v>45883</v>
      </c>
      <c r="B7272" s="21" t="s">
        <v>134</v>
      </c>
      <c r="C7272" s="21" t="s">
        <v>136</v>
      </c>
      <c r="D7272" s="29" t="n">
        <v>120.71</v>
      </c>
      <c r="E7272" s="29" t="n">
        <f aca="false">D7272/10</f>
        <v>12.071</v>
      </c>
      <c r="F7272" s="29" t="n">
        <f aca="false">(E7272+Einstellungen!$B$20)*(1+Einstellungen!$B$10)</f>
        <v>36.56513</v>
      </c>
      <c r="G7272" s="21" t="str">
        <f aca="false">IF(F7272&lt;Einstellungen!$B$5,"ja","nein")</f>
        <v>nein</v>
      </c>
      <c r="H7272" s="21" t="s">
        <v>23</v>
      </c>
      <c r="I7272" s="29" t="n">
        <f aca="false">INDEX(Einstellungen!$B$27:$B$50,23)</f>
        <v>1.05</v>
      </c>
      <c r="J7272" s="29" t="n">
        <f aca="false">F7272*I7272</f>
        <v>38.3933865</v>
      </c>
    </row>
    <row r="7273" customFormat="false" ht="15" hidden="false" customHeight="false" outlineLevel="0" collapsed="false">
      <c r="A7273" s="28" t="n">
        <v>45883</v>
      </c>
      <c r="B7273" s="21" t="s">
        <v>135</v>
      </c>
      <c r="C7273" s="21" t="s">
        <v>136</v>
      </c>
      <c r="D7273" s="29" t="n">
        <v>105.95</v>
      </c>
      <c r="E7273" s="29" t="n">
        <f aca="false">D7273/10</f>
        <v>10.595</v>
      </c>
      <c r="F7273" s="29" t="n">
        <f aca="false">(E7273+Einstellungen!$B$20)*(1+Einstellungen!$B$10)</f>
        <v>34.80869</v>
      </c>
      <c r="G7273" s="21" t="str">
        <f aca="false">IF(F7273&lt;Einstellungen!$B$5,"ja","nein")</f>
        <v>nein</v>
      </c>
      <c r="H7273" s="21" t="s">
        <v>23</v>
      </c>
      <c r="I7273" s="29" t="n">
        <f aca="false">INDEX(Einstellungen!$B$27:$B$50,24)</f>
        <v>0.8</v>
      </c>
      <c r="J7273" s="29" t="n">
        <f aca="false">F7273*I7273</f>
        <v>27.846952</v>
      </c>
    </row>
    <row r="7274" customFormat="false" ht="15" hidden="false" customHeight="false" outlineLevel="0" collapsed="false">
      <c r="A7274" s="28" t="n">
        <v>45884</v>
      </c>
      <c r="B7274" s="21" t="s">
        <v>111</v>
      </c>
      <c r="C7274" s="21" t="s">
        <v>137</v>
      </c>
      <c r="D7274" s="29" t="n">
        <v>99.59</v>
      </c>
      <c r="E7274" s="29" t="n">
        <f aca="false">D7274/10</f>
        <v>9.959</v>
      </c>
      <c r="F7274" s="29" t="n">
        <f aca="false">(E7274+Einstellungen!$B$20)*(1+Einstellungen!$B$10)</f>
        <v>34.05185</v>
      </c>
      <c r="G7274" s="21" t="str">
        <f aca="false">IF(F7274&lt;Einstellungen!$B$5,"ja","nein")</f>
        <v>nein</v>
      </c>
      <c r="H7274" s="21" t="s">
        <v>23</v>
      </c>
      <c r="I7274" s="29" t="n">
        <f aca="false">INDEX(Einstellungen!$B$27:$B$50,1)</f>
        <v>0.6</v>
      </c>
      <c r="J7274" s="29" t="n">
        <f aca="false">F7274*I7274</f>
        <v>20.43111</v>
      </c>
    </row>
    <row r="7275" customFormat="false" ht="15" hidden="false" customHeight="false" outlineLevel="0" collapsed="false">
      <c r="A7275" s="28" t="n">
        <v>45884</v>
      </c>
      <c r="B7275" s="21" t="s">
        <v>113</v>
      </c>
      <c r="C7275" s="21" t="s">
        <v>137</v>
      </c>
      <c r="D7275" s="29" t="n">
        <v>98.97</v>
      </c>
      <c r="E7275" s="29" t="n">
        <f aca="false">D7275/10</f>
        <v>9.897</v>
      </c>
      <c r="F7275" s="29" t="n">
        <f aca="false">(E7275+Einstellungen!$B$20)*(1+Einstellungen!$B$10)</f>
        <v>33.97807</v>
      </c>
      <c r="G7275" s="21" t="str">
        <f aca="false">IF(F7275&lt;Einstellungen!$B$5,"ja","nein")</f>
        <v>nein</v>
      </c>
      <c r="H7275" s="21" t="s">
        <v>23</v>
      </c>
      <c r="I7275" s="29" t="n">
        <f aca="false">INDEX(Einstellungen!$B$27:$B$50,2)</f>
        <v>0.5</v>
      </c>
      <c r="J7275" s="29" t="n">
        <f aca="false">F7275*I7275</f>
        <v>16.989035</v>
      </c>
    </row>
    <row r="7276" customFormat="false" ht="15" hidden="false" customHeight="false" outlineLevel="0" collapsed="false">
      <c r="A7276" s="28" t="n">
        <v>45884</v>
      </c>
      <c r="B7276" s="21" t="s">
        <v>114</v>
      </c>
      <c r="C7276" s="21" t="s">
        <v>137</v>
      </c>
      <c r="D7276" s="29" t="n">
        <v>93.9</v>
      </c>
      <c r="E7276" s="29" t="n">
        <f aca="false">D7276/10</f>
        <v>9.39</v>
      </c>
      <c r="F7276" s="29" t="n">
        <f aca="false">(E7276+Einstellungen!$B$20)*(1+Einstellungen!$B$10)</f>
        <v>33.37474</v>
      </c>
      <c r="G7276" s="21" t="str">
        <f aca="false">IF(F7276&lt;Einstellungen!$B$5,"ja","nein")</f>
        <v>nein</v>
      </c>
      <c r="H7276" s="21" t="s">
        <v>23</v>
      </c>
      <c r="I7276" s="29" t="n">
        <f aca="false">INDEX(Einstellungen!$B$27:$B$50,3)</f>
        <v>0.45</v>
      </c>
      <c r="J7276" s="29" t="n">
        <f aca="false">F7276*I7276</f>
        <v>15.018633</v>
      </c>
    </row>
    <row r="7277" customFormat="false" ht="15" hidden="false" customHeight="false" outlineLevel="0" collapsed="false">
      <c r="A7277" s="28" t="n">
        <v>45884</v>
      </c>
      <c r="B7277" s="21" t="s">
        <v>115</v>
      </c>
      <c r="C7277" s="21" t="s">
        <v>137</v>
      </c>
      <c r="D7277" s="29" t="n">
        <v>90.33</v>
      </c>
      <c r="E7277" s="29" t="n">
        <f aca="false">D7277/10</f>
        <v>9.033</v>
      </c>
      <c r="F7277" s="29" t="n">
        <f aca="false">(E7277+Einstellungen!$B$20)*(1+Einstellungen!$B$10)</f>
        <v>32.94991</v>
      </c>
      <c r="G7277" s="21" t="str">
        <f aca="false">IF(F7277&lt;Einstellungen!$B$5,"ja","nein")</f>
        <v>nein</v>
      </c>
      <c r="H7277" s="21" t="s">
        <v>23</v>
      </c>
      <c r="I7277" s="29" t="n">
        <f aca="false">INDEX(Einstellungen!$B$27:$B$50,4)</f>
        <v>0.45</v>
      </c>
      <c r="J7277" s="29" t="n">
        <f aca="false">F7277*I7277</f>
        <v>14.8274595</v>
      </c>
    </row>
    <row r="7278" customFormat="false" ht="15" hidden="false" customHeight="false" outlineLevel="0" collapsed="false">
      <c r="A7278" s="28" t="n">
        <v>45884</v>
      </c>
      <c r="B7278" s="21" t="s">
        <v>116</v>
      </c>
      <c r="C7278" s="21" t="s">
        <v>137</v>
      </c>
      <c r="D7278" s="29" t="n">
        <v>92</v>
      </c>
      <c r="E7278" s="29" t="n">
        <f aca="false">D7278/10</f>
        <v>9.2</v>
      </c>
      <c r="F7278" s="29" t="n">
        <f aca="false">(E7278+Einstellungen!$B$20)*(1+Einstellungen!$B$10)</f>
        <v>33.14864</v>
      </c>
      <c r="G7278" s="21" t="str">
        <f aca="false">IF(F7278&lt;Einstellungen!$B$5,"ja","nein")</f>
        <v>nein</v>
      </c>
      <c r="H7278" s="21" t="s">
        <v>23</v>
      </c>
      <c r="I7278" s="29" t="n">
        <f aca="false">INDEX(Einstellungen!$B$27:$B$50,5)</f>
        <v>0.45</v>
      </c>
      <c r="J7278" s="29" t="n">
        <f aca="false">F7278*I7278</f>
        <v>14.916888</v>
      </c>
    </row>
    <row r="7279" customFormat="false" ht="15" hidden="false" customHeight="false" outlineLevel="0" collapsed="false">
      <c r="A7279" s="28" t="n">
        <v>45884</v>
      </c>
      <c r="B7279" s="21" t="s">
        <v>117</v>
      </c>
      <c r="C7279" s="21" t="s">
        <v>137</v>
      </c>
      <c r="D7279" s="29" t="n">
        <v>96.91</v>
      </c>
      <c r="E7279" s="29" t="n">
        <f aca="false">D7279/10</f>
        <v>9.691</v>
      </c>
      <c r="F7279" s="29" t="n">
        <f aca="false">(E7279+Einstellungen!$B$20)*(1+Einstellungen!$B$10)</f>
        <v>33.73293</v>
      </c>
      <c r="G7279" s="21" t="str">
        <f aca="false">IF(F7279&lt;Einstellungen!$B$5,"ja","nein")</f>
        <v>nein</v>
      </c>
      <c r="H7279" s="21" t="s">
        <v>23</v>
      </c>
      <c r="I7279" s="29" t="n">
        <f aca="false">INDEX(Einstellungen!$B$27:$B$50,6)</f>
        <v>0.5</v>
      </c>
      <c r="J7279" s="29" t="n">
        <f aca="false">F7279*I7279</f>
        <v>16.866465</v>
      </c>
    </row>
    <row r="7280" customFormat="false" ht="15" hidden="false" customHeight="false" outlineLevel="0" collapsed="false">
      <c r="A7280" s="28" t="n">
        <v>45884</v>
      </c>
      <c r="B7280" s="21" t="s">
        <v>118</v>
      </c>
      <c r="C7280" s="21" t="s">
        <v>137</v>
      </c>
      <c r="D7280" s="29" t="n">
        <v>101.66</v>
      </c>
      <c r="E7280" s="29" t="n">
        <f aca="false">D7280/10</f>
        <v>10.166</v>
      </c>
      <c r="F7280" s="29" t="n">
        <f aca="false">(E7280+Einstellungen!$B$20)*(1+Einstellungen!$B$10)</f>
        <v>34.29818</v>
      </c>
      <c r="G7280" s="21" t="str">
        <f aca="false">IF(F7280&lt;Einstellungen!$B$5,"ja","nein")</f>
        <v>nein</v>
      </c>
      <c r="H7280" s="21" t="s">
        <v>23</v>
      </c>
      <c r="I7280" s="29" t="n">
        <f aca="false">INDEX(Einstellungen!$B$27:$B$50,7)</f>
        <v>0.7</v>
      </c>
      <c r="J7280" s="29" t="n">
        <f aca="false">F7280*I7280</f>
        <v>24.008726</v>
      </c>
    </row>
    <row r="7281" customFormat="false" ht="15" hidden="false" customHeight="false" outlineLevel="0" collapsed="false">
      <c r="A7281" s="28" t="n">
        <v>45884</v>
      </c>
      <c r="B7281" s="21" t="s">
        <v>119</v>
      </c>
      <c r="C7281" s="21" t="s">
        <v>137</v>
      </c>
      <c r="D7281" s="29" t="n">
        <v>101.31</v>
      </c>
      <c r="E7281" s="29" t="n">
        <f aca="false">D7281/10</f>
        <v>10.131</v>
      </c>
      <c r="F7281" s="29" t="n">
        <f aca="false">(E7281+Einstellungen!$B$20)*(1+Einstellungen!$B$10)</f>
        <v>34.25653</v>
      </c>
      <c r="G7281" s="21" t="str">
        <f aca="false">IF(F7281&lt;Einstellungen!$B$5,"ja","nein")</f>
        <v>nein</v>
      </c>
      <c r="H7281" s="21" t="s">
        <v>23</v>
      </c>
      <c r="I7281" s="29" t="n">
        <f aca="false">INDEX(Einstellungen!$B$27:$B$50,8)</f>
        <v>0.95</v>
      </c>
      <c r="J7281" s="29" t="n">
        <f aca="false">F7281*I7281</f>
        <v>32.5437035</v>
      </c>
    </row>
    <row r="7282" customFormat="false" ht="15" hidden="false" customHeight="false" outlineLevel="0" collapsed="false">
      <c r="A7282" s="28" t="n">
        <v>45884</v>
      </c>
      <c r="B7282" s="21" t="s">
        <v>120</v>
      </c>
      <c r="C7282" s="21" t="s">
        <v>137</v>
      </c>
      <c r="D7282" s="29" t="n">
        <v>96.6</v>
      </c>
      <c r="E7282" s="29" t="n">
        <f aca="false">D7282/10</f>
        <v>9.66</v>
      </c>
      <c r="F7282" s="29" t="n">
        <f aca="false">(E7282+Einstellungen!$B$20)*(1+Einstellungen!$B$10)</f>
        <v>33.69604</v>
      </c>
      <c r="G7282" s="21" t="str">
        <f aca="false">IF(F7282&lt;Einstellungen!$B$5,"ja","nein")</f>
        <v>nein</v>
      </c>
      <c r="H7282" s="21" t="s">
        <v>23</v>
      </c>
      <c r="I7282" s="29" t="n">
        <f aca="false">INDEX(Einstellungen!$B$27:$B$50,9)</f>
        <v>1.05</v>
      </c>
      <c r="J7282" s="29" t="n">
        <f aca="false">F7282*I7282</f>
        <v>35.380842</v>
      </c>
    </row>
    <row r="7283" customFormat="false" ht="15" hidden="false" customHeight="false" outlineLevel="0" collapsed="false">
      <c r="A7283" s="28" t="n">
        <v>45884</v>
      </c>
      <c r="B7283" s="21" t="s">
        <v>121</v>
      </c>
      <c r="C7283" s="21" t="s">
        <v>137</v>
      </c>
      <c r="D7283" s="29" t="n">
        <v>83.47</v>
      </c>
      <c r="E7283" s="29" t="n">
        <f aca="false">D7283/10</f>
        <v>8.347</v>
      </c>
      <c r="F7283" s="29" t="n">
        <f aca="false">(E7283+Einstellungen!$B$20)*(1+Einstellungen!$B$10)</f>
        <v>32.13357</v>
      </c>
      <c r="G7283" s="21" t="str">
        <f aca="false">IF(F7283&lt;Einstellungen!$B$5,"ja","nein")</f>
        <v>nein</v>
      </c>
      <c r="H7283" s="21" t="s">
        <v>23</v>
      </c>
      <c r="I7283" s="29" t="n">
        <f aca="false">INDEX(Einstellungen!$B$27:$B$50,10)</f>
        <v>1.05</v>
      </c>
      <c r="J7283" s="29" t="n">
        <f aca="false">F7283*I7283</f>
        <v>33.7402485</v>
      </c>
    </row>
    <row r="7284" customFormat="false" ht="15" hidden="false" customHeight="false" outlineLevel="0" collapsed="false">
      <c r="A7284" s="28" t="n">
        <v>45884</v>
      </c>
      <c r="B7284" s="21" t="s">
        <v>122</v>
      </c>
      <c r="C7284" s="21" t="s">
        <v>137</v>
      </c>
      <c r="D7284" s="29" t="n">
        <v>43.9</v>
      </c>
      <c r="E7284" s="29" t="n">
        <f aca="false">D7284/10</f>
        <v>4.39</v>
      </c>
      <c r="F7284" s="29" t="n">
        <f aca="false">(E7284+Einstellungen!$B$20)*(1+Einstellungen!$B$10)</f>
        <v>27.42474</v>
      </c>
      <c r="G7284" s="21" t="str">
        <f aca="false">IF(F7284&lt;Einstellungen!$B$5,"ja","nein")</f>
        <v>ja</v>
      </c>
      <c r="H7284" s="21" t="s">
        <v>23</v>
      </c>
      <c r="I7284" s="29" t="n">
        <f aca="false">INDEX(Einstellungen!$B$27:$B$50,11)</f>
        <v>1.05</v>
      </c>
      <c r="J7284" s="29" t="n">
        <f aca="false">F7284*I7284</f>
        <v>28.795977</v>
      </c>
    </row>
    <row r="7285" customFormat="false" ht="15" hidden="false" customHeight="false" outlineLevel="0" collapsed="false">
      <c r="A7285" s="28" t="n">
        <v>45884</v>
      </c>
      <c r="B7285" s="21" t="s">
        <v>123</v>
      </c>
      <c r="C7285" s="21" t="s">
        <v>137</v>
      </c>
      <c r="D7285" s="29" t="n">
        <v>3</v>
      </c>
      <c r="E7285" s="29" t="n">
        <f aca="false">D7285/10</f>
        <v>0.3</v>
      </c>
      <c r="F7285" s="29" t="n">
        <f aca="false">(E7285+Einstellungen!$B$20)*(1+Einstellungen!$B$10)</f>
        <v>22.55764</v>
      </c>
      <c r="G7285" s="21" t="str">
        <f aca="false">IF(F7285&lt;Einstellungen!$B$5,"ja","nein")</f>
        <v>ja</v>
      </c>
      <c r="H7285" s="21" t="s">
        <v>23</v>
      </c>
      <c r="I7285" s="29" t="n">
        <f aca="false">INDEX(Einstellungen!$B$27:$B$50,12)</f>
        <v>1.1</v>
      </c>
      <c r="J7285" s="29" t="n">
        <f aca="false">F7285*I7285</f>
        <v>24.813404</v>
      </c>
    </row>
    <row r="7286" customFormat="false" ht="15" hidden="false" customHeight="false" outlineLevel="0" collapsed="false">
      <c r="A7286" s="28" t="n">
        <v>45884</v>
      </c>
      <c r="B7286" s="21" t="s">
        <v>124</v>
      </c>
      <c r="C7286" s="21" t="s">
        <v>137</v>
      </c>
      <c r="D7286" s="29" t="n">
        <v>0.08</v>
      </c>
      <c r="E7286" s="29" t="n">
        <f aca="false">D7286/10</f>
        <v>0.008</v>
      </c>
      <c r="F7286" s="29" t="n">
        <f aca="false">(E7286+Einstellungen!$B$20)*(1+Einstellungen!$B$10)</f>
        <v>22.21016</v>
      </c>
      <c r="G7286" s="21" t="str">
        <f aca="false">IF(F7286&lt;Einstellungen!$B$5,"ja","nein")</f>
        <v>ja</v>
      </c>
      <c r="H7286" s="21" t="s">
        <v>23</v>
      </c>
      <c r="I7286" s="29" t="n">
        <f aca="false">INDEX(Einstellungen!$B$27:$B$50,13)</f>
        <v>1.2</v>
      </c>
      <c r="J7286" s="29" t="n">
        <f aca="false">F7286*I7286</f>
        <v>26.652192</v>
      </c>
    </row>
    <row r="7287" customFormat="false" ht="15" hidden="false" customHeight="false" outlineLevel="0" collapsed="false">
      <c r="A7287" s="28" t="n">
        <v>45884</v>
      </c>
      <c r="B7287" s="21" t="s">
        <v>125</v>
      </c>
      <c r="C7287" s="21" t="s">
        <v>137</v>
      </c>
      <c r="D7287" s="29" t="n">
        <v>0</v>
      </c>
      <c r="E7287" s="29" t="n">
        <f aca="false">D7287/10</f>
        <v>0</v>
      </c>
      <c r="F7287" s="29" t="n">
        <f aca="false">(E7287+Einstellungen!$B$20)*(1+Einstellungen!$B$10)</f>
        <v>22.20064</v>
      </c>
      <c r="G7287" s="21" t="str">
        <f aca="false">IF(F7287&lt;Einstellungen!$B$5,"ja","nein")</f>
        <v>ja</v>
      </c>
      <c r="H7287" s="21" t="s">
        <v>23</v>
      </c>
      <c r="I7287" s="29" t="n">
        <f aca="false">INDEX(Einstellungen!$B$27:$B$50,14)</f>
        <v>1.15</v>
      </c>
      <c r="J7287" s="29" t="n">
        <f aca="false">F7287*I7287</f>
        <v>25.530736</v>
      </c>
    </row>
    <row r="7288" customFormat="false" ht="15" hidden="false" customHeight="false" outlineLevel="0" collapsed="false">
      <c r="A7288" s="28" t="n">
        <v>45884</v>
      </c>
      <c r="B7288" s="21" t="s">
        <v>126</v>
      </c>
      <c r="C7288" s="21" t="s">
        <v>137</v>
      </c>
      <c r="D7288" s="29" t="n">
        <v>0</v>
      </c>
      <c r="E7288" s="29" t="n">
        <f aca="false">D7288/10</f>
        <v>0</v>
      </c>
      <c r="F7288" s="29" t="n">
        <f aca="false">(E7288+Einstellungen!$B$20)*(1+Einstellungen!$B$10)</f>
        <v>22.20064</v>
      </c>
      <c r="G7288" s="21" t="str">
        <f aca="false">IF(F7288&lt;Einstellungen!$B$5,"ja","nein")</f>
        <v>ja</v>
      </c>
      <c r="H7288" s="21" t="s">
        <v>23</v>
      </c>
      <c r="I7288" s="29" t="n">
        <f aca="false">INDEX(Einstellungen!$B$27:$B$50,15)</f>
        <v>1</v>
      </c>
      <c r="J7288" s="29" t="n">
        <f aca="false">F7288*I7288</f>
        <v>22.20064</v>
      </c>
    </row>
    <row r="7289" customFormat="false" ht="15" hidden="false" customHeight="false" outlineLevel="0" collapsed="false">
      <c r="A7289" s="28" t="n">
        <v>45884</v>
      </c>
      <c r="B7289" s="21" t="s">
        <v>127</v>
      </c>
      <c r="C7289" s="21" t="s">
        <v>137</v>
      </c>
      <c r="D7289" s="29" t="n">
        <v>1.72</v>
      </c>
      <c r="E7289" s="29" t="n">
        <f aca="false">D7289/10</f>
        <v>0.172</v>
      </c>
      <c r="F7289" s="29" t="n">
        <f aca="false">(E7289+Einstellungen!$B$20)*(1+Einstellungen!$B$10)</f>
        <v>22.40532</v>
      </c>
      <c r="G7289" s="21" t="str">
        <f aca="false">IF(F7289&lt;Einstellungen!$B$5,"ja","nein")</f>
        <v>ja</v>
      </c>
      <c r="H7289" s="21" t="s">
        <v>23</v>
      </c>
      <c r="I7289" s="29" t="n">
        <f aca="false">INDEX(Einstellungen!$B$27:$B$50,16)</f>
        <v>0.95</v>
      </c>
      <c r="J7289" s="29" t="n">
        <f aca="false">F7289*I7289</f>
        <v>21.285054</v>
      </c>
    </row>
    <row r="7290" customFormat="false" ht="15" hidden="false" customHeight="false" outlineLevel="0" collapsed="false">
      <c r="A7290" s="28" t="n">
        <v>45884</v>
      </c>
      <c r="B7290" s="21" t="s">
        <v>128</v>
      </c>
      <c r="C7290" s="21" t="s">
        <v>137</v>
      </c>
      <c r="D7290" s="29" t="n">
        <v>27.66</v>
      </c>
      <c r="E7290" s="29" t="n">
        <f aca="false">D7290/10</f>
        <v>2.766</v>
      </c>
      <c r="F7290" s="29" t="n">
        <f aca="false">(E7290+Einstellungen!$B$20)*(1+Einstellungen!$B$10)</f>
        <v>25.49218</v>
      </c>
      <c r="G7290" s="21" t="str">
        <f aca="false">IF(F7290&lt;Einstellungen!$B$5,"ja","nein")</f>
        <v>ja</v>
      </c>
      <c r="H7290" s="21" t="s">
        <v>23</v>
      </c>
      <c r="I7290" s="29" t="n">
        <f aca="false">INDEX(Einstellungen!$B$27:$B$50,17)</f>
        <v>0.95</v>
      </c>
      <c r="J7290" s="29" t="n">
        <f aca="false">F7290*I7290</f>
        <v>24.217571</v>
      </c>
    </row>
    <row r="7291" customFormat="false" ht="15" hidden="false" customHeight="false" outlineLevel="0" collapsed="false">
      <c r="A7291" s="28" t="n">
        <v>45884</v>
      </c>
      <c r="B7291" s="21" t="s">
        <v>129</v>
      </c>
      <c r="C7291" s="21" t="s">
        <v>137</v>
      </c>
      <c r="D7291" s="29" t="n">
        <v>77.96</v>
      </c>
      <c r="E7291" s="29" t="n">
        <f aca="false">D7291/10</f>
        <v>7.796</v>
      </c>
      <c r="F7291" s="29" t="n">
        <f aca="false">(E7291+Einstellungen!$B$20)*(1+Einstellungen!$B$10)</f>
        <v>31.47788</v>
      </c>
      <c r="G7291" s="21" t="str">
        <f aca="false">IF(F7291&lt;Einstellungen!$B$5,"ja","nein")</f>
        <v>nein</v>
      </c>
      <c r="H7291" s="21" t="s">
        <v>23</v>
      </c>
      <c r="I7291" s="29" t="n">
        <f aca="false">INDEX(Einstellungen!$B$27:$B$50,18)</f>
        <v>1.1</v>
      </c>
      <c r="J7291" s="29" t="n">
        <f aca="false">F7291*I7291</f>
        <v>34.625668</v>
      </c>
    </row>
    <row r="7292" customFormat="false" ht="15" hidden="false" customHeight="false" outlineLevel="0" collapsed="false">
      <c r="A7292" s="28" t="n">
        <v>45884</v>
      </c>
      <c r="B7292" s="21" t="s">
        <v>130</v>
      </c>
      <c r="C7292" s="21" t="s">
        <v>137</v>
      </c>
      <c r="D7292" s="29" t="n">
        <v>105.89</v>
      </c>
      <c r="E7292" s="29" t="n">
        <f aca="false">D7292/10</f>
        <v>10.589</v>
      </c>
      <c r="F7292" s="29" t="n">
        <f aca="false">(E7292+Einstellungen!$B$20)*(1+Einstellungen!$B$10)</f>
        <v>34.80155</v>
      </c>
      <c r="G7292" s="21" t="str">
        <f aca="false">IF(F7292&lt;Einstellungen!$B$5,"ja","nein")</f>
        <v>nein</v>
      </c>
      <c r="H7292" s="21" t="s">
        <v>23</v>
      </c>
      <c r="I7292" s="29" t="n">
        <f aca="false">INDEX(Einstellungen!$B$27:$B$50,19)</f>
        <v>1.35</v>
      </c>
      <c r="J7292" s="29" t="n">
        <f aca="false">F7292*I7292</f>
        <v>46.9820925</v>
      </c>
    </row>
    <row r="7293" customFormat="false" ht="15" hidden="false" customHeight="false" outlineLevel="0" collapsed="false">
      <c r="A7293" s="28" t="n">
        <v>45884</v>
      </c>
      <c r="B7293" s="21" t="s">
        <v>131</v>
      </c>
      <c r="C7293" s="21" t="s">
        <v>137</v>
      </c>
      <c r="D7293" s="29" t="n">
        <v>114.38</v>
      </c>
      <c r="E7293" s="29" t="n">
        <f aca="false">D7293/10</f>
        <v>11.438</v>
      </c>
      <c r="F7293" s="29" t="n">
        <f aca="false">(E7293+Einstellungen!$B$20)*(1+Einstellungen!$B$10)</f>
        <v>35.81186</v>
      </c>
      <c r="G7293" s="21" t="str">
        <f aca="false">IF(F7293&lt;Einstellungen!$B$5,"ja","nein")</f>
        <v>nein</v>
      </c>
      <c r="H7293" s="21" t="s">
        <v>23</v>
      </c>
      <c r="I7293" s="29" t="n">
        <f aca="false">INDEX(Einstellungen!$B$27:$B$50,20)</f>
        <v>1.45</v>
      </c>
      <c r="J7293" s="29" t="n">
        <f aca="false">F7293*I7293</f>
        <v>51.927197</v>
      </c>
    </row>
    <row r="7294" customFormat="false" ht="15" hidden="false" customHeight="false" outlineLevel="0" collapsed="false">
      <c r="A7294" s="28" t="n">
        <v>45884</v>
      </c>
      <c r="B7294" s="21" t="s">
        <v>132</v>
      </c>
      <c r="C7294" s="21" t="s">
        <v>137</v>
      </c>
      <c r="D7294" s="29" t="n">
        <v>124.01</v>
      </c>
      <c r="E7294" s="29" t="n">
        <f aca="false">D7294/10</f>
        <v>12.401</v>
      </c>
      <c r="F7294" s="29" t="n">
        <f aca="false">(E7294+Einstellungen!$B$20)*(1+Einstellungen!$B$10)</f>
        <v>36.95783</v>
      </c>
      <c r="G7294" s="21" t="str">
        <f aca="false">IF(F7294&lt;Einstellungen!$B$5,"ja","nein")</f>
        <v>nein</v>
      </c>
      <c r="H7294" s="21" t="s">
        <v>23</v>
      </c>
      <c r="I7294" s="29" t="n">
        <f aca="false">INDEX(Einstellungen!$B$27:$B$50,21)</f>
        <v>1.4</v>
      </c>
      <c r="J7294" s="29" t="n">
        <f aca="false">F7294*I7294</f>
        <v>51.740962</v>
      </c>
    </row>
    <row r="7295" customFormat="false" ht="15" hidden="false" customHeight="false" outlineLevel="0" collapsed="false">
      <c r="A7295" s="28" t="n">
        <v>45884</v>
      </c>
      <c r="B7295" s="21" t="s">
        <v>133</v>
      </c>
      <c r="C7295" s="21" t="s">
        <v>137</v>
      </c>
      <c r="D7295" s="29" t="n">
        <v>111.5</v>
      </c>
      <c r="E7295" s="29" t="n">
        <f aca="false">D7295/10</f>
        <v>11.15</v>
      </c>
      <c r="F7295" s="29" t="n">
        <f aca="false">(E7295+Einstellungen!$B$20)*(1+Einstellungen!$B$10)</f>
        <v>35.46914</v>
      </c>
      <c r="G7295" s="21" t="str">
        <f aca="false">IF(F7295&lt;Einstellungen!$B$5,"ja","nein")</f>
        <v>nein</v>
      </c>
      <c r="H7295" s="21" t="s">
        <v>23</v>
      </c>
      <c r="I7295" s="29" t="n">
        <f aca="false">INDEX(Einstellungen!$B$27:$B$50,22)</f>
        <v>1.25</v>
      </c>
      <c r="J7295" s="29" t="n">
        <f aca="false">F7295*I7295</f>
        <v>44.336425</v>
      </c>
    </row>
    <row r="7296" customFormat="false" ht="15" hidden="false" customHeight="false" outlineLevel="0" collapsed="false">
      <c r="A7296" s="28" t="n">
        <v>45884</v>
      </c>
      <c r="B7296" s="21" t="s">
        <v>134</v>
      </c>
      <c r="C7296" s="21" t="s">
        <v>137</v>
      </c>
      <c r="D7296" s="29" t="n">
        <v>105.94</v>
      </c>
      <c r="E7296" s="29" t="n">
        <f aca="false">D7296/10</f>
        <v>10.594</v>
      </c>
      <c r="F7296" s="29" t="n">
        <f aca="false">(E7296+Einstellungen!$B$20)*(1+Einstellungen!$B$10)</f>
        <v>34.8075</v>
      </c>
      <c r="G7296" s="21" t="str">
        <f aca="false">IF(F7296&lt;Einstellungen!$B$5,"ja","nein")</f>
        <v>nein</v>
      </c>
      <c r="H7296" s="21" t="s">
        <v>23</v>
      </c>
      <c r="I7296" s="29" t="n">
        <f aca="false">INDEX(Einstellungen!$B$27:$B$50,23)</f>
        <v>1.05</v>
      </c>
      <c r="J7296" s="29" t="n">
        <f aca="false">F7296*I7296</f>
        <v>36.547875</v>
      </c>
    </row>
    <row r="7297" customFormat="false" ht="15" hidden="false" customHeight="false" outlineLevel="0" collapsed="false">
      <c r="A7297" s="28" t="n">
        <v>45884</v>
      </c>
      <c r="B7297" s="21" t="s">
        <v>135</v>
      </c>
      <c r="C7297" s="21" t="s">
        <v>137</v>
      </c>
      <c r="D7297" s="29" t="n">
        <v>95.96</v>
      </c>
      <c r="E7297" s="29" t="n">
        <f aca="false">D7297/10</f>
        <v>9.596</v>
      </c>
      <c r="F7297" s="29" t="n">
        <f aca="false">(E7297+Einstellungen!$B$20)*(1+Einstellungen!$B$10)</f>
        <v>33.61988</v>
      </c>
      <c r="G7297" s="21" t="str">
        <f aca="false">IF(F7297&lt;Einstellungen!$B$5,"ja","nein")</f>
        <v>nein</v>
      </c>
      <c r="H7297" s="21" t="s">
        <v>23</v>
      </c>
      <c r="I7297" s="29" t="n">
        <f aca="false">INDEX(Einstellungen!$B$27:$B$50,24)</f>
        <v>0.8</v>
      </c>
      <c r="J7297" s="29" t="n">
        <f aca="false">F7297*I7297</f>
        <v>26.895904</v>
      </c>
    </row>
    <row r="7298" customFormat="false" ht="15" hidden="false" customHeight="false" outlineLevel="0" collapsed="false">
      <c r="A7298" s="28" t="n">
        <v>45885</v>
      </c>
      <c r="B7298" s="21" t="s">
        <v>111</v>
      </c>
      <c r="C7298" s="21" t="s">
        <v>138</v>
      </c>
      <c r="D7298" s="29" t="n">
        <v>96.11</v>
      </c>
      <c r="E7298" s="29" t="n">
        <f aca="false">D7298/10</f>
        <v>9.611</v>
      </c>
      <c r="F7298" s="29" t="n">
        <f aca="false">(E7298+Einstellungen!$B$20)*(1+Einstellungen!$B$10)</f>
        <v>33.63773</v>
      </c>
      <c r="G7298" s="21" t="str">
        <f aca="false">IF(F7298&lt;Einstellungen!$B$5,"ja","nein")</f>
        <v>nein</v>
      </c>
      <c r="H7298" s="21" t="s">
        <v>23</v>
      </c>
      <c r="I7298" s="29" t="n">
        <f aca="false">INDEX(Einstellungen!$B$27:$B$50,1)</f>
        <v>0.6</v>
      </c>
      <c r="J7298" s="29" t="n">
        <f aca="false">F7298*I7298</f>
        <v>20.182638</v>
      </c>
    </row>
    <row r="7299" customFormat="false" ht="15" hidden="false" customHeight="false" outlineLevel="0" collapsed="false">
      <c r="A7299" s="28" t="n">
        <v>45885</v>
      </c>
      <c r="B7299" s="21" t="s">
        <v>113</v>
      </c>
      <c r="C7299" s="21" t="s">
        <v>138</v>
      </c>
      <c r="D7299" s="29" t="n">
        <v>90.92</v>
      </c>
      <c r="E7299" s="29" t="n">
        <f aca="false">D7299/10</f>
        <v>9.092</v>
      </c>
      <c r="F7299" s="29" t="n">
        <f aca="false">(E7299+Einstellungen!$B$20)*(1+Einstellungen!$B$10)</f>
        <v>33.02012</v>
      </c>
      <c r="G7299" s="21" t="str">
        <f aca="false">IF(F7299&lt;Einstellungen!$B$5,"ja","nein")</f>
        <v>nein</v>
      </c>
      <c r="H7299" s="21" t="s">
        <v>23</v>
      </c>
      <c r="I7299" s="29" t="n">
        <f aca="false">INDEX(Einstellungen!$B$27:$B$50,2)</f>
        <v>0.5</v>
      </c>
      <c r="J7299" s="29" t="n">
        <f aca="false">F7299*I7299</f>
        <v>16.51006</v>
      </c>
    </row>
    <row r="7300" customFormat="false" ht="15" hidden="false" customHeight="false" outlineLevel="0" collapsed="false">
      <c r="A7300" s="28" t="n">
        <v>45885</v>
      </c>
      <c r="B7300" s="21" t="s">
        <v>114</v>
      </c>
      <c r="C7300" s="21" t="s">
        <v>138</v>
      </c>
      <c r="D7300" s="29" t="n">
        <v>89.78</v>
      </c>
      <c r="E7300" s="29" t="n">
        <f aca="false">D7300/10</f>
        <v>8.978</v>
      </c>
      <c r="F7300" s="29" t="n">
        <f aca="false">(E7300+Einstellungen!$B$20)*(1+Einstellungen!$B$10)</f>
        <v>32.88446</v>
      </c>
      <c r="G7300" s="21" t="str">
        <f aca="false">IF(F7300&lt;Einstellungen!$B$5,"ja","nein")</f>
        <v>nein</v>
      </c>
      <c r="H7300" s="21" t="s">
        <v>23</v>
      </c>
      <c r="I7300" s="29" t="n">
        <f aca="false">INDEX(Einstellungen!$B$27:$B$50,3)</f>
        <v>0.45</v>
      </c>
      <c r="J7300" s="29" t="n">
        <f aca="false">F7300*I7300</f>
        <v>14.798007</v>
      </c>
    </row>
    <row r="7301" customFormat="false" ht="15" hidden="false" customHeight="false" outlineLevel="0" collapsed="false">
      <c r="A7301" s="28" t="n">
        <v>45885</v>
      </c>
      <c r="B7301" s="21" t="s">
        <v>115</v>
      </c>
      <c r="C7301" s="21" t="s">
        <v>138</v>
      </c>
      <c r="D7301" s="29" t="n">
        <v>85.35</v>
      </c>
      <c r="E7301" s="29" t="n">
        <f aca="false">D7301/10</f>
        <v>8.535</v>
      </c>
      <c r="F7301" s="29" t="n">
        <f aca="false">(E7301+Einstellungen!$B$20)*(1+Einstellungen!$B$10)</f>
        <v>32.35729</v>
      </c>
      <c r="G7301" s="21" t="str">
        <f aca="false">IF(F7301&lt;Einstellungen!$B$5,"ja","nein")</f>
        <v>nein</v>
      </c>
      <c r="H7301" s="21" t="s">
        <v>23</v>
      </c>
      <c r="I7301" s="29" t="n">
        <f aca="false">INDEX(Einstellungen!$B$27:$B$50,4)</f>
        <v>0.45</v>
      </c>
      <c r="J7301" s="29" t="n">
        <f aca="false">F7301*I7301</f>
        <v>14.5607805</v>
      </c>
    </row>
    <row r="7302" customFormat="false" ht="15" hidden="false" customHeight="false" outlineLevel="0" collapsed="false">
      <c r="A7302" s="28" t="n">
        <v>45885</v>
      </c>
      <c r="B7302" s="21" t="s">
        <v>116</v>
      </c>
      <c r="C7302" s="21" t="s">
        <v>138</v>
      </c>
      <c r="D7302" s="29" t="n">
        <v>84.05</v>
      </c>
      <c r="E7302" s="29" t="n">
        <f aca="false">D7302/10</f>
        <v>8.405</v>
      </c>
      <c r="F7302" s="29" t="n">
        <f aca="false">(E7302+Einstellungen!$B$20)*(1+Einstellungen!$B$10)</f>
        <v>32.20259</v>
      </c>
      <c r="G7302" s="21" t="str">
        <f aca="false">IF(F7302&lt;Einstellungen!$B$5,"ja","nein")</f>
        <v>nein</v>
      </c>
      <c r="H7302" s="21" t="s">
        <v>23</v>
      </c>
      <c r="I7302" s="29" t="n">
        <f aca="false">INDEX(Einstellungen!$B$27:$B$50,5)</f>
        <v>0.45</v>
      </c>
      <c r="J7302" s="29" t="n">
        <f aca="false">F7302*I7302</f>
        <v>14.4911655</v>
      </c>
    </row>
    <row r="7303" customFormat="false" ht="15" hidden="false" customHeight="false" outlineLevel="0" collapsed="false">
      <c r="A7303" s="28" t="n">
        <v>45885</v>
      </c>
      <c r="B7303" s="21" t="s">
        <v>117</v>
      </c>
      <c r="C7303" s="21" t="s">
        <v>138</v>
      </c>
      <c r="D7303" s="29" t="n">
        <v>87.09</v>
      </c>
      <c r="E7303" s="29" t="n">
        <f aca="false">D7303/10</f>
        <v>8.709</v>
      </c>
      <c r="F7303" s="29" t="n">
        <f aca="false">(E7303+Einstellungen!$B$20)*(1+Einstellungen!$B$10)</f>
        <v>32.56435</v>
      </c>
      <c r="G7303" s="21" t="str">
        <f aca="false">IF(F7303&lt;Einstellungen!$B$5,"ja","nein")</f>
        <v>nein</v>
      </c>
      <c r="H7303" s="21" t="s">
        <v>23</v>
      </c>
      <c r="I7303" s="29" t="n">
        <f aca="false">INDEX(Einstellungen!$B$27:$B$50,6)</f>
        <v>0.5</v>
      </c>
      <c r="J7303" s="29" t="n">
        <f aca="false">F7303*I7303</f>
        <v>16.282175</v>
      </c>
    </row>
    <row r="7304" customFormat="false" ht="15" hidden="false" customHeight="false" outlineLevel="0" collapsed="false">
      <c r="A7304" s="28" t="n">
        <v>45885</v>
      </c>
      <c r="B7304" s="21" t="s">
        <v>118</v>
      </c>
      <c r="C7304" s="21" t="s">
        <v>138</v>
      </c>
      <c r="D7304" s="29" t="n">
        <v>91.01</v>
      </c>
      <c r="E7304" s="29" t="n">
        <f aca="false">D7304/10</f>
        <v>9.101</v>
      </c>
      <c r="F7304" s="29" t="n">
        <f aca="false">(E7304+Einstellungen!$B$20)*(1+Einstellungen!$B$10)</f>
        <v>33.03083</v>
      </c>
      <c r="G7304" s="21" t="str">
        <f aca="false">IF(F7304&lt;Einstellungen!$B$5,"ja","nein")</f>
        <v>nein</v>
      </c>
      <c r="H7304" s="21" t="s">
        <v>23</v>
      </c>
      <c r="I7304" s="29" t="n">
        <f aca="false">INDEX(Einstellungen!$B$27:$B$50,7)</f>
        <v>0.7</v>
      </c>
      <c r="J7304" s="29" t="n">
        <f aca="false">F7304*I7304</f>
        <v>23.121581</v>
      </c>
    </row>
    <row r="7305" customFormat="false" ht="15" hidden="false" customHeight="false" outlineLevel="0" collapsed="false">
      <c r="A7305" s="28" t="n">
        <v>45885</v>
      </c>
      <c r="B7305" s="21" t="s">
        <v>119</v>
      </c>
      <c r="C7305" s="21" t="s">
        <v>138</v>
      </c>
      <c r="D7305" s="29" t="n">
        <v>90.02</v>
      </c>
      <c r="E7305" s="29" t="n">
        <f aca="false">D7305/10</f>
        <v>9.002</v>
      </c>
      <c r="F7305" s="29" t="n">
        <f aca="false">(E7305+Einstellungen!$B$20)*(1+Einstellungen!$B$10)</f>
        <v>32.91302</v>
      </c>
      <c r="G7305" s="21" t="str">
        <f aca="false">IF(F7305&lt;Einstellungen!$B$5,"ja","nein")</f>
        <v>nein</v>
      </c>
      <c r="H7305" s="21" t="s">
        <v>23</v>
      </c>
      <c r="I7305" s="29" t="n">
        <f aca="false">INDEX(Einstellungen!$B$27:$B$50,8)</f>
        <v>0.95</v>
      </c>
      <c r="J7305" s="29" t="n">
        <f aca="false">F7305*I7305</f>
        <v>31.267369</v>
      </c>
    </row>
    <row r="7306" customFormat="false" ht="15" hidden="false" customHeight="false" outlineLevel="0" collapsed="false">
      <c r="A7306" s="28" t="n">
        <v>45885</v>
      </c>
      <c r="B7306" s="21" t="s">
        <v>120</v>
      </c>
      <c r="C7306" s="21" t="s">
        <v>138</v>
      </c>
      <c r="D7306" s="29" t="n">
        <v>80.99</v>
      </c>
      <c r="E7306" s="29" t="n">
        <f aca="false">D7306/10</f>
        <v>8.099</v>
      </c>
      <c r="F7306" s="29" t="n">
        <f aca="false">(E7306+Einstellungen!$B$20)*(1+Einstellungen!$B$10)</f>
        <v>31.83845</v>
      </c>
      <c r="G7306" s="21" t="str">
        <f aca="false">IF(F7306&lt;Einstellungen!$B$5,"ja","nein")</f>
        <v>nein</v>
      </c>
      <c r="H7306" s="21" t="s">
        <v>23</v>
      </c>
      <c r="I7306" s="29" t="n">
        <f aca="false">INDEX(Einstellungen!$B$27:$B$50,9)</f>
        <v>1.05</v>
      </c>
      <c r="J7306" s="29" t="n">
        <f aca="false">F7306*I7306</f>
        <v>33.4303725</v>
      </c>
    </row>
    <row r="7307" customFormat="false" ht="15" hidden="false" customHeight="false" outlineLevel="0" collapsed="false">
      <c r="A7307" s="28" t="n">
        <v>45885</v>
      </c>
      <c r="B7307" s="21" t="s">
        <v>121</v>
      </c>
      <c r="C7307" s="21" t="s">
        <v>138</v>
      </c>
      <c r="D7307" s="29" t="n">
        <v>67.94</v>
      </c>
      <c r="E7307" s="29" t="n">
        <f aca="false">D7307/10</f>
        <v>6.794</v>
      </c>
      <c r="F7307" s="29" t="n">
        <f aca="false">(E7307+Einstellungen!$B$20)*(1+Einstellungen!$B$10)</f>
        <v>30.2855</v>
      </c>
      <c r="G7307" s="21" t="str">
        <f aca="false">IF(F7307&lt;Einstellungen!$B$5,"ja","nein")</f>
        <v>nein</v>
      </c>
      <c r="H7307" s="21" t="s">
        <v>23</v>
      </c>
      <c r="I7307" s="29" t="n">
        <f aca="false">INDEX(Einstellungen!$B$27:$B$50,10)</f>
        <v>1.05</v>
      </c>
      <c r="J7307" s="29" t="n">
        <f aca="false">F7307*I7307</f>
        <v>31.799775</v>
      </c>
    </row>
    <row r="7308" customFormat="false" ht="15" hidden="false" customHeight="false" outlineLevel="0" collapsed="false">
      <c r="A7308" s="28" t="n">
        <v>45885</v>
      </c>
      <c r="B7308" s="21" t="s">
        <v>122</v>
      </c>
      <c r="C7308" s="21" t="s">
        <v>138</v>
      </c>
      <c r="D7308" s="29" t="n">
        <v>25.12</v>
      </c>
      <c r="E7308" s="29" t="n">
        <f aca="false">D7308/10</f>
        <v>2.512</v>
      </c>
      <c r="F7308" s="29" t="n">
        <f aca="false">(E7308+Einstellungen!$B$20)*(1+Einstellungen!$B$10)</f>
        <v>25.18992</v>
      </c>
      <c r="G7308" s="21" t="str">
        <f aca="false">IF(F7308&lt;Einstellungen!$B$5,"ja","nein")</f>
        <v>ja</v>
      </c>
      <c r="H7308" s="21" t="s">
        <v>23</v>
      </c>
      <c r="I7308" s="29" t="n">
        <f aca="false">INDEX(Einstellungen!$B$27:$B$50,11)</f>
        <v>1.05</v>
      </c>
      <c r="J7308" s="29" t="n">
        <f aca="false">F7308*I7308</f>
        <v>26.449416</v>
      </c>
    </row>
    <row r="7309" customFormat="false" ht="15" hidden="false" customHeight="false" outlineLevel="0" collapsed="false">
      <c r="A7309" s="28" t="n">
        <v>45885</v>
      </c>
      <c r="B7309" s="21" t="s">
        <v>123</v>
      </c>
      <c r="C7309" s="21" t="s">
        <v>138</v>
      </c>
      <c r="D7309" s="29" t="n">
        <v>3.8</v>
      </c>
      <c r="E7309" s="29" t="n">
        <f aca="false">D7309/10</f>
        <v>0.38</v>
      </c>
      <c r="F7309" s="29" t="n">
        <f aca="false">(E7309+Einstellungen!$B$20)*(1+Einstellungen!$B$10)</f>
        <v>22.65284</v>
      </c>
      <c r="G7309" s="21" t="str">
        <f aca="false">IF(F7309&lt;Einstellungen!$B$5,"ja","nein")</f>
        <v>ja</v>
      </c>
      <c r="H7309" s="21" t="s">
        <v>23</v>
      </c>
      <c r="I7309" s="29" t="n">
        <f aca="false">INDEX(Einstellungen!$B$27:$B$50,12)</f>
        <v>1.1</v>
      </c>
      <c r="J7309" s="29" t="n">
        <f aca="false">F7309*I7309</f>
        <v>24.918124</v>
      </c>
    </row>
    <row r="7310" customFormat="false" ht="15" hidden="false" customHeight="false" outlineLevel="0" collapsed="false">
      <c r="A7310" s="28" t="n">
        <v>45885</v>
      </c>
      <c r="B7310" s="21" t="s">
        <v>124</v>
      </c>
      <c r="C7310" s="21" t="s">
        <v>138</v>
      </c>
      <c r="D7310" s="29" t="n">
        <v>0.17</v>
      </c>
      <c r="E7310" s="29" t="n">
        <f aca="false">D7310/10</f>
        <v>0.017</v>
      </c>
      <c r="F7310" s="29" t="n">
        <f aca="false">(E7310+Einstellungen!$B$20)*(1+Einstellungen!$B$10)</f>
        <v>22.22087</v>
      </c>
      <c r="G7310" s="21" t="str">
        <f aca="false">IF(F7310&lt;Einstellungen!$B$5,"ja","nein")</f>
        <v>ja</v>
      </c>
      <c r="H7310" s="21" t="s">
        <v>23</v>
      </c>
      <c r="I7310" s="29" t="n">
        <f aca="false">INDEX(Einstellungen!$B$27:$B$50,13)</f>
        <v>1.2</v>
      </c>
      <c r="J7310" s="29" t="n">
        <f aca="false">F7310*I7310</f>
        <v>26.665044</v>
      </c>
    </row>
    <row r="7311" customFormat="false" ht="15" hidden="false" customHeight="false" outlineLevel="0" collapsed="false">
      <c r="A7311" s="28" t="n">
        <v>45885</v>
      </c>
      <c r="B7311" s="21" t="s">
        <v>125</v>
      </c>
      <c r="C7311" s="21" t="s">
        <v>138</v>
      </c>
      <c r="D7311" s="29" t="n">
        <v>-0.01</v>
      </c>
      <c r="E7311" s="29" t="n">
        <f aca="false">D7311/10</f>
        <v>-0.001</v>
      </c>
      <c r="F7311" s="29" t="n">
        <f aca="false">(E7311+Einstellungen!$B$20)*(1+Einstellungen!$B$10)</f>
        <v>22.19945</v>
      </c>
      <c r="G7311" s="21" t="str">
        <f aca="false">IF(F7311&lt;Einstellungen!$B$5,"ja","nein")</f>
        <v>ja</v>
      </c>
      <c r="H7311" s="21" t="s">
        <v>23</v>
      </c>
      <c r="I7311" s="29" t="n">
        <f aca="false">INDEX(Einstellungen!$B$27:$B$50,14)</f>
        <v>1.15</v>
      </c>
      <c r="J7311" s="29" t="n">
        <f aca="false">F7311*I7311</f>
        <v>25.5293675</v>
      </c>
    </row>
    <row r="7312" customFormat="false" ht="15" hidden="false" customHeight="false" outlineLevel="0" collapsed="false">
      <c r="A7312" s="28" t="n">
        <v>45885</v>
      </c>
      <c r="B7312" s="21" t="s">
        <v>126</v>
      </c>
      <c r="C7312" s="21" t="s">
        <v>138</v>
      </c>
      <c r="D7312" s="29" t="n">
        <v>-0.01</v>
      </c>
      <c r="E7312" s="29" t="n">
        <f aca="false">D7312/10</f>
        <v>-0.001</v>
      </c>
      <c r="F7312" s="29" t="n">
        <f aca="false">(E7312+Einstellungen!$B$20)*(1+Einstellungen!$B$10)</f>
        <v>22.19945</v>
      </c>
      <c r="G7312" s="21" t="str">
        <f aca="false">IF(F7312&lt;Einstellungen!$B$5,"ja","nein")</f>
        <v>ja</v>
      </c>
      <c r="H7312" s="21" t="s">
        <v>23</v>
      </c>
      <c r="I7312" s="29" t="n">
        <f aca="false">INDEX(Einstellungen!$B$27:$B$50,15)</f>
        <v>1</v>
      </c>
      <c r="J7312" s="29" t="n">
        <f aca="false">F7312*I7312</f>
        <v>22.19945</v>
      </c>
    </row>
    <row r="7313" customFormat="false" ht="15" hidden="false" customHeight="false" outlineLevel="0" collapsed="false">
      <c r="A7313" s="28" t="n">
        <v>45885</v>
      </c>
      <c r="B7313" s="21" t="s">
        <v>127</v>
      </c>
      <c r="C7313" s="21" t="s">
        <v>138</v>
      </c>
      <c r="D7313" s="29" t="n">
        <v>-0.01</v>
      </c>
      <c r="E7313" s="29" t="n">
        <f aca="false">D7313/10</f>
        <v>-0.001</v>
      </c>
      <c r="F7313" s="29" t="n">
        <f aca="false">(E7313+Einstellungen!$B$20)*(1+Einstellungen!$B$10)</f>
        <v>22.19945</v>
      </c>
      <c r="G7313" s="21" t="str">
        <f aca="false">IF(F7313&lt;Einstellungen!$B$5,"ja","nein")</f>
        <v>ja</v>
      </c>
      <c r="H7313" s="21" t="s">
        <v>23</v>
      </c>
      <c r="I7313" s="29" t="n">
        <f aca="false">INDEX(Einstellungen!$B$27:$B$50,16)</f>
        <v>0.95</v>
      </c>
      <c r="J7313" s="29" t="n">
        <f aca="false">F7313*I7313</f>
        <v>21.0894775</v>
      </c>
    </row>
    <row r="7314" customFormat="false" ht="15" hidden="false" customHeight="false" outlineLevel="0" collapsed="false">
      <c r="A7314" s="28" t="n">
        <v>45885</v>
      </c>
      <c r="B7314" s="21" t="s">
        <v>128</v>
      </c>
      <c r="C7314" s="21" t="s">
        <v>138</v>
      </c>
      <c r="D7314" s="29" t="n">
        <v>0.71</v>
      </c>
      <c r="E7314" s="29" t="n">
        <f aca="false">D7314/10</f>
        <v>0.071</v>
      </c>
      <c r="F7314" s="29" t="n">
        <f aca="false">(E7314+Einstellungen!$B$20)*(1+Einstellungen!$B$10)</f>
        <v>22.28513</v>
      </c>
      <c r="G7314" s="21" t="str">
        <f aca="false">IF(F7314&lt;Einstellungen!$B$5,"ja","nein")</f>
        <v>ja</v>
      </c>
      <c r="H7314" s="21" t="s">
        <v>23</v>
      </c>
      <c r="I7314" s="29" t="n">
        <f aca="false">INDEX(Einstellungen!$B$27:$B$50,17)</f>
        <v>0.95</v>
      </c>
      <c r="J7314" s="29" t="n">
        <f aca="false">F7314*I7314</f>
        <v>21.1708735</v>
      </c>
    </row>
    <row r="7315" customFormat="false" ht="15" hidden="false" customHeight="false" outlineLevel="0" collapsed="false">
      <c r="A7315" s="28" t="n">
        <v>45885</v>
      </c>
      <c r="B7315" s="21" t="s">
        <v>129</v>
      </c>
      <c r="C7315" s="21" t="s">
        <v>138</v>
      </c>
      <c r="D7315" s="29" t="n">
        <v>16.21</v>
      </c>
      <c r="E7315" s="29" t="n">
        <f aca="false">D7315/10</f>
        <v>1.621</v>
      </c>
      <c r="F7315" s="29" t="n">
        <f aca="false">(E7315+Einstellungen!$B$20)*(1+Einstellungen!$B$10)</f>
        <v>24.12963</v>
      </c>
      <c r="G7315" s="21" t="str">
        <f aca="false">IF(F7315&lt;Einstellungen!$B$5,"ja","nein")</f>
        <v>ja</v>
      </c>
      <c r="H7315" s="21" t="s">
        <v>23</v>
      </c>
      <c r="I7315" s="29" t="n">
        <f aca="false">INDEX(Einstellungen!$B$27:$B$50,18)</f>
        <v>1.1</v>
      </c>
      <c r="J7315" s="29" t="n">
        <f aca="false">F7315*I7315</f>
        <v>26.542593</v>
      </c>
    </row>
    <row r="7316" customFormat="false" ht="15" hidden="false" customHeight="false" outlineLevel="0" collapsed="false">
      <c r="A7316" s="28" t="n">
        <v>45885</v>
      </c>
      <c r="B7316" s="21" t="s">
        <v>130</v>
      </c>
      <c r="C7316" s="21" t="s">
        <v>138</v>
      </c>
      <c r="D7316" s="29" t="n">
        <v>69.92</v>
      </c>
      <c r="E7316" s="29" t="n">
        <f aca="false">D7316/10</f>
        <v>6.992</v>
      </c>
      <c r="F7316" s="29" t="n">
        <f aca="false">(E7316+Einstellungen!$B$20)*(1+Einstellungen!$B$10)</f>
        <v>30.52112</v>
      </c>
      <c r="G7316" s="21" t="str">
        <f aca="false">IF(F7316&lt;Einstellungen!$B$5,"ja","nein")</f>
        <v>nein</v>
      </c>
      <c r="H7316" s="21" t="s">
        <v>23</v>
      </c>
      <c r="I7316" s="29" t="n">
        <f aca="false">INDEX(Einstellungen!$B$27:$B$50,19)</f>
        <v>1.35</v>
      </c>
      <c r="J7316" s="29" t="n">
        <f aca="false">F7316*I7316</f>
        <v>41.203512</v>
      </c>
    </row>
    <row r="7317" customFormat="false" ht="15" hidden="false" customHeight="false" outlineLevel="0" collapsed="false">
      <c r="A7317" s="28" t="n">
        <v>45885</v>
      </c>
      <c r="B7317" s="21" t="s">
        <v>131</v>
      </c>
      <c r="C7317" s="21" t="s">
        <v>138</v>
      </c>
      <c r="D7317" s="29" t="n">
        <v>95</v>
      </c>
      <c r="E7317" s="29" t="n">
        <f aca="false">D7317/10</f>
        <v>9.5</v>
      </c>
      <c r="F7317" s="29" t="n">
        <f aca="false">(E7317+Einstellungen!$B$20)*(1+Einstellungen!$B$10)</f>
        <v>33.50564</v>
      </c>
      <c r="G7317" s="21" t="str">
        <f aca="false">IF(F7317&lt;Einstellungen!$B$5,"ja","nein")</f>
        <v>nein</v>
      </c>
      <c r="H7317" s="21" t="s">
        <v>23</v>
      </c>
      <c r="I7317" s="29" t="n">
        <f aca="false">INDEX(Einstellungen!$B$27:$B$50,20)</f>
        <v>1.45</v>
      </c>
      <c r="J7317" s="29" t="n">
        <f aca="false">F7317*I7317</f>
        <v>48.583178</v>
      </c>
    </row>
    <row r="7318" customFormat="false" ht="15" hidden="false" customHeight="false" outlineLevel="0" collapsed="false">
      <c r="A7318" s="28" t="n">
        <v>45885</v>
      </c>
      <c r="B7318" s="21" t="s">
        <v>132</v>
      </c>
      <c r="C7318" s="21" t="s">
        <v>138</v>
      </c>
      <c r="D7318" s="29" t="n">
        <v>102.62</v>
      </c>
      <c r="E7318" s="29" t="n">
        <f aca="false">D7318/10</f>
        <v>10.262</v>
      </c>
      <c r="F7318" s="29" t="n">
        <f aca="false">(E7318+Einstellungen!$B$20)*(1+Einstellungen!$B$10)</f>
        <v>34.41242</v>
      </c>
      <c r="G7318" s="21" t="str">
        <f aca="false">IF(F7318&lt;Einstellungen!$B$5,"ja","nein")</f>
        <v>nein</v>
      </c>
      <c r="H7318" s="21" t="s">
        <v>23</v>
      </c>
      <c r="I7318" s="29" t="n">
        <f aca="false">INDEX(Einstellungen!$B$27:$B$50,21)</f>
        <v>1.4</v>
      </c>
      <c r="J7318" s="29" t="n">
        <f aca="false">F7318*I7318</f>
        <v>48.177388</v>
      </c>
    </row>
    <row r="7319" customFormat="false" ht="15" hidden="false" customHeight="false" outlineLevel="0" collapsed="false">
      <c r="A7319" s="28" t="n">
        <v>45885</v>
      </c>
      <c r="B7319" s="21" t="s">
        <v>133</v>
      </c>
      <c r="C7319" s="21" t="s">
        <v>138</v>
      </c>
      <c r="D7319" s="29" t="n">
        <v>100.61</v>
      </c>
      <c r="E7319" s="29" t="n">
        <f aca="false">D7319/10</f>
        <v>10.061</v>
      </c>
      <c r="F7319" s="29" t="n">
        <f aca="false">(E7319+Einstellungen!$B$20)*(1+Einstellungen!$B$10)</f>
        <v>34.17323</v>
      </c>
      <c r="G7319" s="21" t="str">
        <f aca="false">IF(F7319&lt;Einstellungen!$B$5,"ja","nein")</f>
        <v>nein</v>
      </c>
      <c r="H7319" s="21" t="s">
        <v>23</v>
      </c>
      <c r="I7319" s="29" t="n">
        <f aca="false">INDEX(Einstellungen!$B$27:$B$50,22)</f>
        <v>1.25</v>
      </c>
      <c r="J7319" s="29" t="n">
        <f aca="false">F7319*I7319</f>
        <v>42.7165375</v>
      </c>
    </row>
    <row r="7320" customFormat="false" ht="15" hidden="false" customHeight="false" outlineLevel="0" collapsed="false">
      <c r="A7320" s="28" t="n">
        <v>45885</v>
      </c>
      <c r="B7320" s="21" t="s">
        <v>134</v>
      </c>
      <c r="C7320" s="21" t="s">
        <v>138</v>
      </c>
      <c r="D7320" s="29" t="n">
        <v>95</v>
      </c>
      <c r="E7320" s="29" t="n">
        <f aca="false">D7320/10</f>
        <v>9.5</v>
      </c>
      <c r="F7320" s="29" t="n">
        <f aca="false">(E7320+Einstellungen!$B$20)*(1+Einstellungen!$B$10)</f>
        <v>33.50564</v>
      </c>
      <c r="G7320" s="21" t="str">
        <f aca="false">IF(F7320&lt;Einstellungen!$B$5,"ja","nein")</f>
        <v>nein</v>
      </c>
      <c r="H7320" s="21" t="s">
        <v>23</v>
      </c>
      <c r="I7320" s="29" t="n">
        <f aca="false">INDEX(Einstellungen!$B$27:$B$50,23)</f>
        <v>1.05</v>
      </c>
      <c r="J7320" s="29" t="n">
        <f aca="false">F7320*I7320</f>
        <v>35.180922</v>
      </c>
    </row>
    <row r="7321" customFormat="false" ht="15" hidden="false" customHeight="false" outlineLevel="0" collapsed="false">
      <c r="A7321" s="28" t="n">
        <v>45885</v>
      </c>
      <c r="B7321" s="21" t="s">
        <v>135</v>
      </c>
      <c r="C7321" s="21" t="s">
        <v>138</v>
      </c>
      <c r="D7321" s="29" t="n">
        <v>90</v>
      </c>
      <c r="E7321" s="29" t="n">
        <f aca="false">D7321/10</f>
        <v>9</v>
      </c>
      <c r="F7321" s="29" t="n">
        <f aca="false">(E7321+Einstellungen!$B$20)*(1+Einstellungen!$B$10)</f>
        <v>32.91064</v>
      </c>
      <c r="G7321" s="21" t="str">
        <f aca="false">IF(F7321&lt;Einstellungen!$B$5,"ja","nein")</f>
        <v>nein</v>
      </c>
      <c r="H7321" s="21" t="s">
        <v>23</v>
      </c>
      <c r="I7321" s="29" t="n">
        <f aca="false">INDEX(Einstellungen!$B$27:$B$50,24)</f>
        <v>0.8</v>
      </c>
      <c r="J7321" s="29" t="n">
        <f aca="false">F7321*I7321</f>
        <v>26.328512</v>
      </c>
    </row>
    <row r="7322" customFormat="false" ht="15" hidden="false" customHeight="false" outlineLevel="0" collapsed="false">
      <c r="A7322" s="28" t="n">
        <v>45886</v>
      </c>
      <c r="B7322" s="21" t="s">
        <v>111</v>
      </c>
      <c r="C7322" s="21" t="s">
        <v>139</v>
      </c>
      <c r="D7322" s="29" t="n">
        <v>91.28</v>
      </c>
      <c r="E7322" s="29" t="n">
        <f aca="false">D7322/10</f>
        <v>9.128</v>
      </c>
      <c r="F7322" s="29" t="n">
        <f aca="false">(E7322+Einstellungen!$B$20)*(1+Einstellungen!$B$10)</f>
        <v>33.06296</v>
      </c>
      <c r="G7322" s="21" t="str">
        <f aca="false">IF(F7322&lt;Einstellungen!$B$5,"ja","nein")</f>
        <v>nein</v>
      </c>
      <c r="H7322" s="21" t="s">
        <v>23</v>
      </c>
      <c r="I7322" s="29" t="n">
        <f aca="false">INDEX(Einstellungen!$B$27:$B$50,1)</f>
        <v>0.6</v>
      </c>
      <c r="J7322" s="29" t="n">
        <f aca="false">F7322*I7322</f>
        <v>19.837776</v>
      </c>
    </row>
    <row r="7323" customFormat="false" ht="15" hidden="false" customHeight="false" outlineLevel="0" collapsed="false">
      <c r="A7323" s="28" t="n">
        <v>45886</v>
      </c>
      <c r="B7323" s="21" t="s">
        <v>113</v>
      </c>
      <c r="C7323" s="21" t="s">
        <v>139</v>
      </c>
      <c r="D7323" s="29" t="n">
        <v>85.34</v>
      </c>
      <c r="E7323" s="29" t="n">
        <f aca="false">D7323/10</f>
        <v>8.534</v>
      </c>
      <c r="F7323" s="29" t="n">
        <f aca="false">(E7323+Einstellungen!$B$20)*(1+Einstellungen!$B$10)</f>
        <v>32.3561</v>
      </c>
      <c r="G7323" s="21" t="str">
        <f aca="false">IF(F7323&lt;Einstellungen!$B$5,"ja","nein")</f>
        <v>nein</v>
      </c>
      <c r="H7323" s="21" t="s">
        <v>23</v>
      </c>
      <c r="I7323" s="29" t="n">
        <f aca="false">INDEX(Einstellungen!$B$27:$B$50,2)</f>
        <v>0.5</v>
      </c>
      <c r="J7323" s="29" t="n">
        <f aca="false">F7323*I7323</f>
        <v>16.17805</v>
      </c>
    </row>
    <row r="7324" customFormat="false" ht="15" hidden="false" customHeight="false" outlineLevel="0" collapsed="false">
      <c r="A7324" s="28" t="n">
        <v>45886</v>
      </c>
      <c r="B7324" s="21" t="s">
        <v>114</v>
      </c>
      <c r="C7324" s="21" t="s">
        <v>139</v>
      </c>
      <c r="D7324" s="29" t="n">
        <v>86.86</v>
      </c>
      <c r="E7324" s="29" t="n">
        <f aca="false">D7324/10</f>
        <v>8.686</v>
      </c>
      <c r="F7324" s="29" t="n">
        <f aca="false">(E7324+Einstellungen!$B$20)*(1+Einstellungen!$B$10)</f>
        <v>32.53698</v>
      </c>
      <c r="G7324" s="21" t="str">
        <f aca="false">IF(F7324&lt;Einstellungen!$B$5,"ja","nein")</f>
        <v>nein</v>
      </c>
      <c r="H7324" s="21" t="s">
        <v>23</v>
      </c>
      <c r="I7324" s="29" t="n">
        <f aca="false">INDEX(Einstellungen!$B$27:$B$50,3)</f>
        <v>0.45</v>
      </c>
      <c r="J7324" s="29" t="n">
        <f aca="false">F7324*I7324</f>
        <v>14.641641</v>
      </c>
    </row>
    <row r="7325" customFormat="false" ht="15" hidden="false" customHeight="false" outlineLevel="0" collapsed="false">
      <c r="A7325" s="28" t="n">
        <v>45886</v>
      </c>
      <c r="B7325" s="21" t="s">
        <v>115</v>
      </c>
      <c r="C7325" s="21" t="s">
        <v>139</v>
      </c>
      <c r="D7325" s="29" t="n">
        <v>86.63</v>
      </c>
      <c r="E7325" s="29" t="n">
        <f aca="false">D7325/10</f>
        <v>8.663</v>
      </c>
      <c r="F7325" s="29" t="n">
        <f aca="false">(E7325+Einstellungen!$B$20)*(1+Einstellungen!$B$10)</f>
        <v>32.50961</v>
      </c>
      <c r="G7325" s="21" t="str">
        <f aca="false">IF(F7325&lt;Einstellungen!$B$5,"ja","nein")</f>
        <v>nein</v>
      </c>
      <c r="H7325" s="21" t="s">
        <v>23</v>
      </c>
      <c r="I7325" s="29" t="n">
        <f aca="false">INDEX(Einstellungen!$B$27:$B$50,4)</f>
        <v>0.45</v>
      </c>
      <c r="J7325" s="29" t="n">
        <f aca="false">F7325*I7325</f>
        <v>14.6293245</v>
      </c>
    </row>
    <row r="7326" customFormat="false" ht="15" hidden="false" customHeight="false" outlineLevel="0" collapsed="false">
      <c r="A7326" s="28" t="n">
        <v>45886</v>
      </c>
      <c r="B7326" s="21" t="s">
        <v>116</v>
      </c>
      <c r="C7326" s="21" t="s">
        <v>139</v>
      </c>
      <c r="D7326" s="29" t="n">
        <v>87.73</v>
      </c>
      <c r="E7326" s="29" t="n">
        <f aca="false">D7326/10</f>
        <v>8.773</v>
      </c>
      <c r="F7326" s="29" t="n">
        <f aca="false">(E7326+Einstellungen!$B$20)*(1+Einstellungen!$B$10)</f>
        <v>32.64051</v>
      </c>
      <c r="G7326" s="21" t="str">
        <f aca="false">IF(F7326&lt;Einstellungen!$B$5,"ja","nein")</f>
        <v>nein</v>
      </c>
      <c r="H7326" s="21" t="s">
        <v>23</v>
      </c>
      <c r="I7326" s="29" t="n">
        <f aca="false">INDEX(Einstellungen!$B$27:$B$50,5)</f>
        <v>0.45</v>
      </c>
      <c r="J7326" s="29" t="n">
        <f aca="false">F7326*I7326</f>
        <v>14.6882295</v>
      </c>
    </row>
    <row r="7327" customFormat="false" ht="15" hidden="false" customHeight="false" outlineLevel="0" collapsed="false">
      <c r="A7327" s="28" t="n">
        <v>45886</v>
      </c>
      <c r="B7327" s="21" t="s">
        <v>117</v>
      </c>
      <c r="C7327" s="21" t="s">
        <v>139</v>
      </c>
      <c r="D7327" s="29" t="n">
        <v>89.93</v>
      </c>
      <c r="E7327" s="29" t="n">
        <f aca="false">D7327/10</f>
        <v>8.993</v>
      </c>
      <c r="F7327" s="29" t="n">
        <f aca="false">(E7327+Einstellungen!$B$20)*(1+Einstellungen!$B$10)</f>
        <v>32.90231</v>
      </c>
      <c r="G7327" s="21" t="str">
        <f aca="false">IF(F7327&lt;Einstellungen!$B$5,"ja","nein")</f>
        <v>nein</v>
      </c>
      <c r="H7327" s="21" t="s">
        <v>23</v>
      </c>
      <c r="I7327" s="29" t="n">
        <f aca="false">INDEX(Einstellungen!$B$27:$B$50,6)</f>
        <v>0.5</v>
      </c>
      <c r="J7327" s="29" t="n">
        <f aca="false">F7327*I7327</f>
        <v>16.451155</v>
      </c>
    </row>
    <row r="7328" customFormat="false" ht="15" hidden="false" customHeight="false" outlineLevel="0" collapsed="false">
      <c r="A7328" s="28" t="n">
        <v>45886</v>
      </c>
      <c r="B7328" s="21" t="s">
        <v>118</v>
      </c>
      <c r="C7328" s="21" t="s">
        <v>139</v>
      </c>
      <c r="D7328" s="29" t="n">
        <v>89.89</v>
      </c>
      <c r="E7328" s="29" t="n">
        <f aca="false">D7328/10</f>
        <v>8.989</v>
      </c>
      <c r="F7328" s="29" t="n">
        <f aca="false">(E7328+Einstellungen!$B$20)*(1+Einstellungen!$B$10)</f>
        <v>32.89755</v>
      </c>
      <c r="G7328" s="21" t="str">
        <f aca="false">IF(F7328&lt;Einstellungen!$B$5,"ja","nein")</f>
        <v>nein</v>
      </c>
      <c r="H7328" s="21" t="s">
        <v>23</v>
      </c>
      <c r="I7328" s="29" t="n">
        <f aca="false">INDEX(Einstellungen!$B$27:$B$50,7)</f>
        <v>0.7</v>
      </c>
      <c r="J7328" s="29" t="n">
        <f aca="false">F7328*I7328</f>
        <v>23.028285</v>
      </c>
    </row>
    <row r="7329" customFormat="false" ht="15" hidden="false" customHeight="false" outlineLevel="0" collapsed="false">
      <c r="A7329" s="28" t="n">
        <v>45886</v>
      </c>
      <c r="B7329" s="21" t="s">
        <v>119</v>
      </c>
      <c r="C7329" s="21" t="s">
        <v>139</v>
      </c>
      <c r="D7329" s="29" t="n">
        <v>81.03</v>
      </c>
      <c r="E7329" s="29" t="n">
        <f aca="false">D7329/10</f>
        <v>8.103</v>
      </c>
      <c r="F7329" s="29" t="n">
        <f aca="false">(E7329+Einstellungen!$B$20)*(1+Einstellungen!$B$10)</f>
        <v>31.84321</v>
      </c>
      <c r="G7329" s="21" t="str">
        <f aca="false">IF(F7329&lt;Einstellungen!$B$5,"ja","nein")</f>
        <v>nein</v>
      </c>
      <c r="H7329" s="21" t="s">
        <v>23</v>
      </c>
      <c r="I7329" s="29" t="n">
        <f aca="false">INDEX(Einstellungen!$B$27:$B$50,8)</f>
        <v>0.95</v>
      </c>
      <c r="J7329" s="29" t="n">
        <f aca="false">F7329*I7329</f>
        <v>30.2510495</v>
      </c>
    </row>
    <row r="7330" customFormat="false" ht="15" hidden="false" customHeight="false" outlineLevel="0" collapsed="false">
      <c r="A7330" s="28" t="n">
        <v>45886</v>
      </c>
      <c r="B7330" s="21" t="s">
        <v>120</v>
      </c>
      <c r="C7330" s="21" t="s">
        <v>139</v>
      </c>
      <c r="D7330" s="29" t="n">
        <v>76.24</v>
      </c>
      <c r="E7330" s="29" t="n">
        <f aca="false">D7330/10</f>
        <v>7.624</v>
      </c>
      <c r="F7330" s="29" t="n">
        <f aca="false">(E7330+Einstellungen!$B$20)*(1+Einstellungen!$B$10)</f>
        <v>31.2732</v>
      </c>
      <c r="G7330" s="21" t="str">
        <f aca="false">IF(F7330&lt;Einstellungen!$B$5,"ja","nein")</f>
        <v>nein</v>
      </c>
      <c r="H7330" s="21" t="s">
        <v>23</v>
      </c>
      <c r="I7330" s="29" t="n">
        <f aca="false">INDEX(Einstellungen!$B$27:$B$50,9)</f>
        <v>1.05</v>
      </c>
      <c r="J7330" s="29" t="n">
        <f aca="false">F7330*I7330</f>
        <v>32.83686</v>
      </c>
    </row>
    <row r="7331" customFormat="false" ht="15" hidden="false" customHeight="false" outlineLevel="0" collapsed="false">
      <c r="A7331" s="28" t="n">
        <v>45886</v>
      </c>
      <c r="B7331" s="21" t="s">
        <v>121</v>
      </c>
      <c r="C7331" s="21" t="s">
        <v>139</v>
      </c>
      <c r="D7331" s="29" t="n">
        <v>32.59</v>
      </c>
      <c r="E7331" s="29" t="n">
        <f aca="false">D7331/10</f>
        <v>3.259</v>
      </c>
      <c r="F7331" s="29" t="n">
        <f aca="false">(E7331+Einstellungen!$B$20)*(1+Einstellungen!$B$10)</f>
        <v>26.07885</v>
      </c>
      <c r="G7331" s="21" t="str">
        <f aca="false">IF(F7331&lt;Einstellungen!$B$5,"ja","nein")</f>
        <v>ja</v>
      </c>
      <c r="H7331" s="21" t="s">
        <v>23</v>
      </c>
      <c r="I7331" s="29" t="n">
        <f aca="false">INDEX(Einstellungen!$B$27:$B$50,10)</f>
        <v>1.05</v>
      </c>
      <c r="J7331" s="29" t="n">
        <f aca="false">F7331*I7331</f>
        <v>27.3827925</v>
      </c>
    </row>
    <row r="7332" customFormat="false" ht="15" hidden="false" customHeight="false" outlineLevel="0" collapsed="false">
      <c r="A7332" s="28" t="n">
        <v>45886</v>
      </c>
      <c r="B7332" s="21" t="s">
        <v>122</v>
      </c>
      <c r="C7332" s="21" t="s">
        <v>139</v>
      </c>
      <c r="D7332" s="29" t="n">
        <v>9.96</v>
      </c>
      <c r="E7332" s="29" t="n">
        <f aca="false">D7332/10</f>
        <v>0.996</v>
      </c>
      <c r="F7332" s="29" t="n">
        <f aca="false">(E7332+Einstellungen!$B$20)*(1+Einstellungen!$B$10)</f>
        <v>23.38588</v>
      </c>
      <c r="G7332" s="21" t="str">
        <f aca="false">IF(F7332&lt;Einstellungen!$B$5,"ja","nein")</f>
        <v>ja</v>
      </c>
      <c r="H7332" s="21" t="s">
        <v>23</v>
      </c>
      <c r="I7332" s="29" t="n">
        <f aca="false">INDEX(Einstellungen!$B$27:$B$50,11)</f>
        <v>1.05</v>
      </c>
      <c r="J7332" s="29" t="n">
        <f aca="false">F7332*I7332</f>
        <v>24.555174</v>
      </c>
    </row>
    <row r="7333" customFormat="false" ht="15" hidden="false" customHeight="false" outlineLevel="0" collapsed="false">
      <c r="A7333" s="28" t="n">
        <v>45886</v>
      </c>
      <c r="B7333" s="21" t="s">
        <v>123</v>
      </c>
      <c r="C7333" s="21" t="s">
        <v>139</v>
      </c>
      <c r="D7333" s="29" t="n">
        <v>0.1</v>
      </c>
      <c r="E7333" s="29" t="n">
        <f aca="false">D7333/10</f>
        <v>0.01</v>
      </c>
      <c r="F7333" s="29" t="n">
        <f aca="false">(E7333+Einstellungen!$B$20)*(1+Einstellungen!$B$10)</f>
        <v>22.21254</v>
      </c>
      <c r="G7333" s="21" t="str">
        <f aca="false">IF(F7333&lt;Einstellungen!$B$5,"ja","nein")</f>
        <v>ja</v>
      </c>
      <c r="H7333" s="21" t="s">
        <v>23</v>
      </c>
      <c r="I7333" s="29" t="n">
        <f aca="false">INDEX(Einstellungen!$B$27:$B$50,12)</f>
        <v>1.1</v>
      </c>
      <c r="J7333" s="29" t="n">
        <f aca="false">F7333*I7333</f>
        <v>24.433794</v>
      </c>
    </row>
    <row r="7334" customFormat="false" ht="15" hidden="false" customHeight="false" outlineLevel="0" collapsed="false">
      <c r="A7334" s="28" t="n">
        <v>45886</v>
      </c>
      <c r="B7334" s="21" t="s">
        <v>124</v>
      </c>
      <c r="C7334" s="21" t="s">
        <v>139</v>
      </c>
      <c r="D7334" s="29" t="n">
        <v>-0.2</v>
      </c>
      <c r="E7334" s="29" t="n">
        <f aca="false">D7334/10</f>
        <v>-0.02</v>
      </c>
      <c r="F7334" s="29" t="n">
        <f aca="false">(E7334+Einstellungen!$B$20)*(1+Einstellungen!$B$10)</f>
        <v>22.17684</v>
      </c>
      <c r="G7334" s="21" t="str">
        <f aca="false">IF(F7334&lt;Einstellungen!$B$5,"ja","nein")</f>
        <v>ja</v>
      </c>
      <c r="H7334" s="21" t="s">
        <v>23</v>
      </c>
      <c r="I7334" s="29" t="n">
        <f aca="false">INDEX(Einstellungen!$B$27:$B$50,13)</f>
        <v>1.2</v>
      </c>
      <c r="J7334" s="29" t="n">
        <f aca="false">F7334*I7334</f>
        <v>26.612208</v>
      </c>
    </row>
    <row r="7335" customFormat="false" ht="15" hidden="false" customHeight="false" outlineLevel="0" collapsed="false">
      <c r="A7335" s="28" t="n">
        <v>45886</v>
      </c>
      <c r="B7335" s="21" t="s">
        <v>125</v>
      </c>
      <c r="C7335" s="21" t="s">
        <v>139</v>
      </c>
      <c r="D7335" s="29" t="n">
        <v>-0.93</v>
      </c>
      <c r="E7335" s="29" t="n">
        <f aca="false">D7335/10</f>
        <v>-0.093</v>
      </c>
      <c r="F7335" s="29" t="n">
        <f aca="false">(E7335+Einstellungen!$B$20)*(1+Einstellungen!$B$10)</f>
        <v>22.08997</v>
      </c>
      <c r="G7335" s="21" t="str">
        <f aca="false">IF(F7335&lt;Einstellungen!$B$5,"ja","nein")</f>
        <v>ja</v>
      </c>
      <c r="H7335" s="21" t="s">
        <v>23</v>
      </c>
      <c r="I7335" s="29" t="n">
        <f aca="false">INDEX(Einstellungen!$B$27:$B$50,14)</f>
        <v>1.15</v>
      </c>
      <c r="J7335" s="29" t="n">
        <f aca="false">F7335*I7335</f>
        <v>25.4034655</v>
      </c>
    </row>
    <row r="7336" customFormat="false" ht="15" hidden="false" customHeight="false" outlineLevel="0" collapsed="false">
      <c r="A7336" s="28" t="n">
        <v>45886</v>
      </c>
      <c r="B7336" s="21" t="s">
        <v>126</v>
      </c>
      <c r="C7336" s="21" t="s">
        <v>139</v>
      </c>
      <c r="D7336" s="29" t="n">
        <v>-1.25</v>
      </c>
      <c r="E7336" s="29" t="n">
        <f aca="false">D7336/10</f>
        <v>-0.125</v>
      </c>
      <c r="F7336" s="29" t="n">
        <f aca="false">(E7336+Einstellungen!$B$20)*(1+Einstellungen!$B$10)</f>
        <v>22.05189</v>
      </c>
      <c r="G7336" s="21" t="str">
        <f aca="false">IF(F7336&lt;Einstellungen!$B$5,"ja","nein")</f>
        <v>ja</v>
      </c>
      <c r="H7336" s="21" t="s">
        <v>23</v>
      </c>
      <c r="I7336" s="29" t="n">
        <f aca="false">INDEX(Einstellungen!$B$27:$B$50,15)</f>
        <v>1</v>
      </c>
      <c r="J7336" s="29" t="n">
        <f aca="false">F7336*I7336</f>
        <v>22.05189</v>
      </c>
    </row>
    <row r="7337" customFormat="false" ht="15" hidden="false" customHeight="false" outlineLevel="0" collapsed="false">
      <c r="A7337" s="28" t="n">
        <v>45886</v>
      </c>
      <c r="B7337" s="21" t="s">
        <v>127</v>
      </c>
      <c r="C7337" s="21" t="s">
        <v>139</v>
      </c>
      <c r="D7337" s="29" t="n">
        <v>0.65</v>
      </c>
      <c r="E7337" s="29" t="n">
        <f aca="false">D7337/10</f>
        <v>0.065</v>
      </c>
      <c r="F7337" s="29" t="n">
        <f aca="false">(E7337+Einstellungen!$B$20)*(1+Einstellungen!$B$10)</f>
        <v>22.27799</v>
      </c>
      <c r="G7337" s="21" t="str">
        <f aca="false">IF(F7337&lt;Einstellungen!$B$5,"ja","nein")</f>
        <v>ja</v>
      </c>
      <c r="H7337" s="21" t="s">
        <v>23</v>
      </c>
      <c r="I7337" s="29" t="n">
        <f aca="false">INDEX(Einstellungen!$B$27:$B$50,16)</f>
        <v>0.95</v>
      </c>
      <c r="J7337" s="29" t="n">
        <f aca="false">F7337*I7337</f>
        <v>21.1640905</v>
      </c>
    </row>
    <row r="7338" customFormat="false" ht="15" hidden="false" customHeight="false" outlineLevel="0" collapsed="false">
      <c r="A7338" s="28" t="n">
        <v>45886</v>
      </c>
      <c r="B7338" s="21" t="s">
        <v>128</v>
      </c>
      <c r="C7338" s="21" t="s">
        <v>139</v>
      </c>
      <c r="D7338" s="29" t="n">
        <v>13.81</v>
      </c>
      <c r="E7338" s="29" t="n">
        <f aca="false">D7338/10</f>
        <v>1.381</v>
      </c>
      <c r="F7338" s="29" t="n">
        <f aca="false">(E7338+Einstellungen!$B$20)*(1+Einstellungen!$B$10)</f>
        <v>23.84403</v>
      </c>
      <c r="G7338" s="21" t="str">
        <f aca="false">IF(F7338&lt;Einstellungen!$B$5,"ja","nein")</f>
        <v>ja</v>
      </c>
      <c r="H7338" s="21" t="s">
        <v>23</v>
      </c>
      <c r="I7338" s="29" t="n">
        <f aca="false">INDEX(Einstellungen!$B$27:$B$50,17)</f>
        <v>0.95</v>
      </c>
      <c r="J7338" s="29" t="n">
        <f aca="false">F7338*I7338</f>
        <v>22.6518285</v>
      </c>
    </row>
    <row r="7339" customFormat="false" ht="15" hidden="false" customHeight="false" outlineLevel="0" collapsed="false">
      <c r="A7339" s="28" t="n">
        <v>45886</v>
      </c>
      <c r="B7339" s="21" t="s">
        <v>129</v>
      </c>
      <c r="C7339" s="21" t="s">
        <v>139</v>
      </c>
      <c r="D7339" s="29" t="n">
        <v>72.4</v>
      </c>
      <c r="E7339" s="29" t="n">
        <f aca="false">D7339/10</f>
        <v>7.24</v>
      </c>
      <c r="F7339" s="29" t="n">
        <f aca="false">(E7339+Einstellungen!$B$20)*(1+Einstellungen!$B$10)</f>
        <v>30.81624</v>
      </c>
      <c r="G7339" s="21" t="str">
        <f aca="false">IF(F7339&lt;Einstellungen!$B$5,"ja","nein")</f>
        <v>nein</v>
      </c>
      <c r="H7339" s="21" t="s">
        <v>23</v>
      </c>
      <c r="I7339" s="29" t="n">
        <f aca="false">INDEX(Einstellungen!$B$27:$B$50,18)</f>
        <v>1.1</v>
      </c>
      <c r="J7339" s="29" t="n">
        <f aca="false">F7339*I7339</f>
        <v>33.897864</v>
      </c>
    </row>
    <row r="7340" customFormat="false" ht="15" hidden="false" customHeight="false" outlineLevel="0" collapsed="false">
      <c r="A7340" s="28" t="n">
        <v>45886</v>
      </c>
      <c r="B7340" s="21" t="s">
        <v>130</v>
      </c>
      <c r="C7340" s="21" t="s">
        <v>139</v>
      </c>
      <c r="D7340" s="29" t="n">
        <v>96.69</v>
      </c>
      <c r="E7340" s="29" t="n">
        <f aca="false">D7340/10</f>
        <v>9.669</v>
      </c>
      <c r="F7340" s="29" t="n">
        <f aca="false">(E7340+Einstellungen!$B$20)*(1+Einstellungen!$B$10)</f>
        <v>33.70675</v>
      </c>
      <c r="G7340" s="21" t="str">
        <f aca="false">IF(F7340&lt;Einstellungen!$B$5,"ja","nein")</f>
        <v>nein</v>
      </c>
      <c r="H7340" s="21" t="s">
        <v>23</v>
      </c>
      <c r="I7340" s="29" t="n">
        <f aca="false">INDEX(Einstellungen!$B$27:$B$50,19)</f>
        <v>1.35</v>
      </c>
      <c r="J7340" s="29" t="n">
        <f aca="false">F7340*I7340</f>
        <v>45.5041125</v>
      </c>
    </row>
    <row r="7341" customFormat="false" ht="15" hidden="false" customHeight="false" outlineLevel="0" collapsed="false">
      <c r="A7341" s="28" t="n">
        <v>45886</v>
      </c>
      <c r="B7341" s="21" t="s">
        <v>131</v>
      </c>
      <c r="C7341" s="21" t="s">
        <v>139</v>
      </c>
      <c r="D7341" s="29" t="n">
        <v>110</v>
      </c>
      <c r="E7341" s="29" t="n">
        <f aca="false">D7341/10</f>
        <v>11</v>
      </c>
      <c r="F7341" s="29" t="n">
        <f aca="false">(E7341+Einstellungen!$B$20)*(1+Einstellungen!$B$10)</f>
        <v>35.29064</v>
      </c>
      <c r="G7341" s="21" t="str">
        <f aca="false">IF(F7341&lt;Einstellungen!$B$5,"ja","nein")</f>
        <v>nein</v>
      </c>
      <c r="H7341" s="21" t="s">
        <v>23</v>
      </c>
      <c r="I7341" s="29" t="n">
        <f aca="false">INDEX(Einstellungen!$B$27:$B$50,20)</f>
        <v>1.45</v>
      </c>
      <c r="J7341" s="29" t="n">
        <f aca="false">F7341*I7341</f>
        <v>51.171428</v>
      </c>
    </row>
    <row r="7342" customFormat="false" ht="15" hidden="false" customHeight="false" outlineLevel="0" collapsed="false">
      <c r="A7342" s="28" t="n">
        <v>45886</v>
      </c>
      <c r="B7342" s="21" t="s">
        <v>132</v>
      </c>
      <c r="C7342" s="21" t="s">
        <v>139</v>
      </c>
      <c r="D7342" s="29" t="n">
        <v>110.66</v>
      </c>
      <c r="E7342" s="29" t="n">
        <f aca="false">D7342/10</f>
        <v>11.066</v>
      </c>
      <c r="F7342" s="29" t="n">
        <f aca="false">(E7342+Einstellungen!$B$20)*(1+Einstellungen!$B$10)</f>
        <v>35.36918</v>
      </c>
      <c r="G7342" s="21" t="str">
        <f aca="false">IF(F7342&lt;Einstellungen!$B$5,"ja","nein")</f>
        <v>nein</v>
      </c>
      <c r="H7342" s="21" t="s">
        <v>23</v>
      </c>
      <c r="I7342" s="29" t="n">
        <f aca="false">INDEX(Einstellungen!$B$27:$B$50,21)</f>
        <v>1.4</v>
      </c>
      <c r="J7342" s="29" t="n">
        <f aca="false">F7342*I7342</f>
        <v>49.516852</v>
      </c>
    </row>
    <row r="7343" customFormat="false" ht="15" hidden="false" customHeight="false" outlineLevel="0" collapsed="false">
      <c r="A7343" s="28" t="n">
        <v>45886</v>
      </c>
      <c r="B7343" s="21" t="s">
        <v>133</v>
      </c>
      <c r="C7343" s="21" t="s">
        <v>139</v>
      </c>
      <c r="D7343" s="29" t="n">
        <v>110.14</v>
      </c>
      <c r="E7343" s="29" t="n">
        <f aca="false">D7343/10</f>
        <v>11.014</v>
      </c>
      <c r="F7343" s="29" t="n">
        <f aca="false">(E7343+Einstellungen!$B$20)*(1+Einstellungen!$B$10)</f>
        <v>35.3073</v>
      </c>
      <c r="G7343" s="21" t="str">
        <f aca="false">IF(F7343&lt;Einstellungen!$B$5,"ja","nein")</f>
        <v>nein</v>
      </c>
      <c r="H7343" s="21" t="s">
        <v>23</v>
      </c>
      <c r="I7343" s="29" t="n">
        <f aca="false">INDEX(Einstellungen!$B$27:$B$50,22)</f>
        <v>1.25</v>
      </c>
      <c r="J7343" s="29" t="n">
        <f aca="false">F7343*I7343</f>
        <v>44.134125</v>
      </c>
    </row>
    <row r="7344" customFormat="false" ht="15" hidden="false" customHeight="false" outlineLevel="0" collapsed="false">
      <c r="A7344" s="28" t="n">
        <v>45886</v>
      </c>
      <c r="B7344" s="21" t="s">
        <v>134</v>
      </c>
      <c r="C7344" s="21" t="s">
        <v>139</v>
      </c>
      <c r="D7344" s="29" t="n">
        <v>105.1</v>
      </c>
      <c r="E7344" s="29" t="n">
        <f aca="false">D7344/10</f>
        <v>10.51</v>
      </c>
      <c r="F7344" s="29" t="n">
        <f aca="false">(E7344+Einstellungen!$B$20)*(1+Einstellungen!$B$10)</f>
        <v>34.70754</v>
      </c>
      <c r="G7344" s="21" t="str">
        <f aca="false">IF(F7344&lt;Einstellungen!$B$5,"ja","nein")</f>
        <v>nein</v>
      </c>
      <c r="H7344" s="21" t="s">
        <v>23</v>
      </c>
      <c r="I7344" s="29" t="n">
        <f aca="false">INDEX(Einstellungen!$B$27:$B$50,23)</f>
        <v>1.05</v>
      </c>
      <c r="J7344" s="29" t="n">
        <f aca="false">F7344*I7344</f>
        <v>36.442917</v>
      </c>
    </row>
    <row r="7345" customFormat="false" ht="15" hidden="false" customHeight="false" outlineLevel="0" collapsed="false">
      <c r="A7345" s="28" t="n">
        <v>45886</v>
      </c>
      <c r="B7345" s="21" t="s">
        <v>135</v>
      </c>
      <c r="C7345" s="21" t="s">
        <v>139</v>
      </c>
      <c r="D7345" s="29" t="n">
        <v>102.54</v>
      </c>
      <c r="E7345" s="29" t="n">
        <f aca="false">D7345/10</f>
        <v>10.254</v>
      </c>
      <c r="F7345" s="29" t="n">
        <f aca="false">(E7345+Einstellungen!$B$20)*(1+Einstellungen!$B$10)</f>
        <v>34.4029</v>
      </c>
      <c r="G7345" s="21" t="str">
        <f aca="false">IF(F7345&lt;Einstellungen!$B$5,"ja","nein")</f>
        <v>nein</v>
      </c>
      <c r="H7345" s="21" t="s">
        <v>23</v>
      </c>
      <c r="I7345" s="29" t="n">
        <f aca="false">INDEX(Einstellungen!$B$27:$B$50,24)</f>
        <v>0.8</v>
      </c>
      <c r="J7345" s="29" t="n">
        <f aca="false">F7345*I7345</f>
        <v>27.52232</v>
      </c>
    </row>
    <row r="7346" customFormat="false" ht="15" hidden="false" customHeight="false" outlineLevel="0" collapsed="false">
      <c r="A7346" s="28" t="n">
        <v>45887</v>
      </c>
      <c r="B7346" s="21" t="s">
        <v>111</v>
      </c>
      <c r="C7346" s="21" t="s">
        <v>140</v>
      </c>
      <c r="D7346" s="29" t="n">
        <v>91.99</v>
      </c>
      <c r="E7346" s="29" t="n">
        <f aca="false">D7346/10</f>
        <v>9.199</v>
      </c>
      <c r="F7346" s="29" t="n">
        <f aca="false">(E7346+Einstellungen!$B$20)*(1+Einstellungen!$B$10)</f>
        <v>33.14745</v>
      </c>
      <c r="G7346" s="21" t="str">
        <f aca="false">IF(F7346&lt;Einstellungen!$B$5,"ja","nein")</f>
        <v>nein</v>
      </c>
      <c r="H7346" s="21" t="s">
        <v>23</v>
      </c>
      <c r="I7346" s="29" t="n">
        <f aca="false">INDEX(Einstellungen!$B$27:$B$50,1)</f>
        <v>0.6</v>
      </c>
      <c r="J7346" s="29" t="n">
        <f aca="false">F7346*I7346</f>
        <v>19.88847</v>
      </c>
    </row>
    <row r="7347" customFormat="false" ht="15" hidden="false" customHeight="false" outlineLevel="0" collapsed="false">
      <c r="A7347" s="28" t="n">
        <v>45887</v>
      </c>
      <c r="B7347" s="21" t="s">
        <v>113</v>
      </c>
      <c r="C7347" s="21" t="s">
        <v>140</v>
      </c>
      <c r="D7347" s="29" t="n">
        <v>87.13</v>
      </c>
      <c r="E7347" s="29" t="n">
        <f aca="false">D7347/10</f>
        <v>8.713</v>
      </c>
      <c r="F7347" s="29" t="n">
        <f aca="false">(E7347+Einstellungen!$B$20)*(1+Einstellungen!$B$10)</f>
        <v>32.56911</v>
      </c>
      <c r="G7347" s="21" t="str">
        <f aca="false">IF(F7347&lt;Einstellungen!$B$5,"ja","nein")</f>
        <v>nein</v>
      </c>
      <c r="H7347" s="21" t="s">
        <v>23</v>
      </c>
      <c r="I7347" s="29" t="n">
        <f aca="false">INDEX(Einstellungen!$B$27:$B$50,2)</f>
        <v>0.5</v>
      </c>
      <c r="J7347" s="29" t="n">
        <f aca="false">F7347*I7347</f>
        <v>16.284555</v>
      </c>
    </row>
    <row r="7348" customFormat="false" ht="15" hidden="false" customHeight="false" outlineLevel="0" collapsed="false">
      <c r="A7348" s="28" t="n">
        <v>45887</v>
      </c>
      <c r="B7348" s="21" t="s">
        <v>114</v>
      </c>
      <c r="C7348" s="21" t="s">
        <v>140</v>
      </c>
      <c r="D7348" s="29" t="n">
        <v>84.33</v>
      </c>
      <c r="E7348" s="29" t="n">
        <f aca="false">D7348/10</f>
        <v>8.433</v>
      </c>
      <c r="F7348" s="29" t="n">
        <f aca="false">(E7348+Einstellungen!$B$20)*(1+Einstellungen!$B$10)</f>
        <v>32.23591</v>
      </c>
      <c r="G7348" s="21" t="str">
        <f aca="false">IF(F7348&lt;Einstellungen!$B$5,"ja","nein")</f>
        <v>nein</v>
      </c>
      <c r="H7348" s="21" t="s">
        <v>23</v>
      </c>
      <c r="I7348" s="29" t="n">
        <f aca="false">INDEX(Einstellungen!$B$27:$B$50,3)</f>
        <v>0.45</v>
      </c>
      <c r="J7348" s="29" t="n">
        <f aca="false">F7348*I7348</f>
        <v>14.5061595</v>
      </c>
    </row>
    <row r="7349" customFormat="false" ht="15" hidden="false" customHeight="false" outlineLevel="0" collapsed="false">
      <c r="A7349" s="28" t="n">
        <v>45887</v>
      </c>
      <c r="B7349" s="21" t="s">
        <v>115</v>
      </c>
      <c r="C7349" s="21" t="s">
        <v>140</v>
      </c>
      <c r="D7349" s="29" t="n">
        <v>83.85</v>
      </c>
      <c r="E7349" s="29" t="n">
        <f aca="false">D7349/10</f>
        <v>8.385</v>
      </c>
      <c r="F7349" s="29" t="n">
        <f aca="false">(E7349+Einstellungen!$B$20)*(1+Einstellungen!$B$10)</f>
        <v>32.17879</v>
      </c>
      <c r="G7349" s="21" t="str">
        <f aca="false">IF(F7349&lt;Einstellungen!$B$5,"ja","nein")</f>
        <v>nein</v>
      </c>
      <c r="H7349" s="21" t="s">
        <v>23</v>
      </c>
      <c r="I7349" s="29" t="n">
        <f aca="false">INDEX(Einstellungen!$B$27:$B$50,4)</f>
        <v>0.45</v>
      </c>
      <c r="J7349" s="29" t="n">
        <f aca="false">F7349*I7349</f>
        <v>14.4804555</v>
      </c>
    </row>
    <row r="7350" customFormat="false" ht="15" hidden="false" customHeight="false" outlineLevel="0" collapsed="false">
      <c r="A7350" s="28" t="n">
        <v>45887</v>
      </c>
      <c r="B7350" s="21" t="s">
        <v>116</v>
      </c>
      <c r="C7350" s="21" t="s">
        <v>140</v>
      </c>
      <c r="D7350" s="29" t="n">
        <v>89.46</v>
      </c>
      <c r="E7350" s="29" t="n">
        <f aca="false">D7350/10</f>
        <v>8.946</v>
      </c>
      <c r="F7350" s="29" t="n">
        <f aca="false">(E7350+Einstellungen!$B$20)*(1+Einstellungen!$B$10)</f>
        <v>32.84638</v>
      </c>
      <c r="G7350" s="21" t="str">
        <f aca="false">IF(F7350&lt;Einstellungen!$B$5,"ja","nein")</f>
        <v>nein</v>
      </c>
      <c r="H7350" s="21" t="s">
        <v>23</v>
      </c>
      <c r="I7350" s="29" t="n">
        <f aca="false">INDEX(Einstellungen!$B$27:$B$50,5)</f>
        <v>0.45</v>
      </c>
      <c r="J7350" s="29" t="n">
        <f aca="false">F7350*I7350</f>
        <v>14.780871</v>
      </c>
    </row>
    <row r="7351" customFormat="false" ht="15" hidden="false" customHeight="false" outlineLevel="0" collapsed="false">
      <c r="A7351" s="28" t="n">
        <v>45887</v>
      </c>
      <c r="B7351" s="21" t="s">
        <v>117</v>
      </c>
      <c r="C7351" s="21" t="s">
        <v>140</v>
      </c>
      <c r="D7351" s="29" t="n">
        <v>99.27</v>
      </c>
      <c r="E7351" s="29" t="n">
        <f aca="false">D7351/10</f>
        <v>9.927</v>
      </c>
      <c r="F7351" s="29" t="n">
        <f aca="false">(E7351+Einstellungen!$B$20)*(1+Einstellungen!$B$10)</f>
        <v>34.01377</v>
      </c>
      <c r="G7351" s="21" t="str">
        <f aca="false">IF(F7351&lt;Einstellungen!$B$5,"ja","nein")</f>
        <v>nein</v>
      </c>
      <c r="H7351" s="21" t="s">
        <v>23</v>
      </c>
      <c r="I7351" s="29" t="n">
        <f aca="false">INDEX(Einstellungen!$B$27:$B$50,6)</f>
        <v>0.5</v>
      </c>
      <c r="J7351" s="29" t="n">
        <f aca="false">F7351*I7351</f>
        <v>17.006885</v>
      </c>
    </row>
    <row r="7352" customFormat="false" ht="15" hidden="false" customHeight="false" outlineLevel="0" collapsed="false">
      <c r="A7352" s="28" t="n">
        <v>45887</v>
      </c>
      <c r="B7352" s="21" t="s">
        <v>118</v>
      </c>
      <c r="C7352" s="21" t="s">
        <v>140</v>
      </c>
      <c r="D7352" s="29" t="n">
        <v>118.51</v>
      </c>
      <c r="E7352" s="29" t="n">
        <f aca="false">D7352/10</f>
        <v>11.851</v>
      </c>
      <c r="F7352" s="29" t="n">
        <f aca="false">(E7352+Einstellungen!$B$20)*(1+Einstellungen!$B$10)</f>
        <v>36.30333</v>
      </c>
      <c r="G7352" s="21" t="str">
        <f aca="false">IF(F7352&lt;Einstellungen!$B$5,"ja","nein")</f>
        <v>nein</v>
      </c>
      <c r="H7352" s="21" t="s">
        <v>23</v>
      </c>
      <c r="I7352" s="29" t="n">
        <f aca="false">INDEX(Einstellungen!$B$27:$B$50,7)</f>
        <v>0.7</v>
      </c>
      <c r="J7352" s="29" t="n">
        <f aca="false">F7352*I7352</f>
        <v>25.412331</v>
      </c>
    </row>
    <row r="7353" customFormat="false" ht="15" hidden="false" customHeight="false" outlineLevel="0" collapsed="false">
      <c r="A7353" s="28" t="n">
        <v>45887</v>
      </c>
      <c r="B7353" s="21" t="s">
        <v>119</v>
      </c>
      <c r="C7353" s="21" t="s">
        <v>140</v>
      </c>
      <c r="D7353" s="29" t="n">
        <v>130.13</v>
      </c>
      <c r="E7353" s="29" t="n">
        <f aca="false">D7353/10</f>
        <v>13.013</v>
      </c>
      <c r="F7353" s="29" t="n">
        <f aca="false">(E7353+Einstellungen!$B$20)*(1+Einstellungen!$B$10)</f>
        <v>37.68611</v>
      </c>
      <c r="G7353" s="21" t="str">
        <f aca="false">IF(F7353&lt;Einstellungen!$B$5,"ja","nein")</f>
        <v>nein</v>
      </c>
      <c r="H7353" s="21" t="s">
        <v>23</v>
      </c>
      <c r="I7353" s="29" t="n">
        <f aca="false">INDEX(Einstellungen!$B$27:$B$50,8)</f>
        <v>0.95</v>
      </c>
      <c r="J7353" s="29" t="n">
        <f aca="false">F7353*I7353</f>
        <v>35.8018045</v>
      </c>
    </row>
    <row r="7354" customFormat="false" ht="15" hidden="false" customHeight="false" outlineLevel="0" collapsed="false">
      <c r="A7354" s="28" t="n">
        <v>45887</v>
      </c>
      <c r="B7354" s="21" t="s">
        <v>120</v>
      </c>
      <c r="C7354" s="21" t="s">
        <v>140</v>
      </c>
      <c r="D7354" s="29" t="n">
        <v>109.87</v>
      </c>
      <c r="E7354" s="29" t="n">
        <f aca="false">D7354/10</f>
        <v>10.987</v>
      </c>
      <c r="F7354" s="29" t="n">
        <f aca="false">(E7354+Einstellungen!$B$20)*(1+Einstellungen!$B$10)</f>
        <v>35.27517</v>
      </c>
      <c r="G7354" s="21" t="str">
        <f aca="false">IF(F7354&lt;Einstellungen!$B$5,"ja","nein")</f>
        <v>nein</v>
      </c>
      <c r="H7354" s="21" t="s">
        <v>23</v>
      </c>
      <c r="I7354" s="29" t="n">
        <f aca="false">INDEX(Einstellungen!$B$27:$B$50,9)</f>
        <v>1.05</v>
      </c>
      <c r="J7354" s="29" t="n">
        <f aca="false">F7354*I7354</f>
        <v>37.0389285</v>
      </c>
    </row>
    <row r="7355" customFormat="false" ht="15" hidden="false" customHeight="false" outlineLevel="0" collapsed="false">
      <c r="A7355" s="28" t="n">
        <v>45887</v>
      </c>
      <c r="B7355" s="21" t="s">
        <v>121</v>
      </c>
      <c r="C7355" s="21" t="s">
        <v>140</v>
      </c>
      <c r="D7355" s="29" t="n">
        <v>88.84</v>
      </c>
      <c r="E7355" s="29" t="n">
        <f aca="false">D7355/10</f>
        <v>8.884</v>
      </c>
      <c r="F7355" s="29" t="n">
        <f aca="false">(E7355+Einstellungen!$B$20)*(1+Einstellungen!$B$10)</f>
        <v>32.7726</v>
      </c>
      <c r="G7355" s="21" t="str">
        <f aca="false">IF(F7355&lt;Einstellungen!$B$5,"ja","nein")</f>
        <v>nein</v>
      </c>
      <c r="H7355" s="21" t="s">
        <v>23</v>
      </c>
      <c r="I7355" s="29" t="n">
        <f aca="false">INDEX(Einstellungen!$B$27:$B$50,10)</f>
        <v>1.05</v>
      </c>
      <c r="J7355" s="29" t="n">
        <f aca="false">F7355*I7355</f>
        <v>34.41123</v>
      </c>
    </row>
    <row r="7356" customFormat="false" ht="15" hidden="false" customHeight="false" outlineLevel="0" collapsed="false">
      <c r="A7356" s="28" t="n">
        <v>45887</v>
      </c>
      <c r="B7356" s="21" t="s">
        <v>122</v>
      </c>
      <c r="C7356" s="21" t="s">
        <v>140</v>
      </c>
      <c r="D7356" s="29" t="n">
        <v>72.06</v>
      </c>
      <c r="E7356" s="29" t="n">
        <f aca="false">D7356/10</f>
        <v>7.206</v>
      </c>
      <c r="F7356" s="29" t="n">
        <f aca="false">(E7356+Einstellungen!$B$20)*(1+Einstellungen!$B$10)</f>
        <v>30.77578</v>
      </c>
      <c r="G7356" s="21" t="str">
        <f aca="false">IF(F7356&lt;Einstellungen!$B$5,"ja","nein")</f>
        <v>nein</v>
      </c>
      <c r="H7356" s="21" t="s">
        <v>23</v>
      </c>
      <c r="I7356" s="29" t="n">
        <f aca="false">INDEX(Einstellungen!$B$27:$B$50,11)</f>
        <v>1.05</v>
      </c>
      <c r="J7356" s="29" t="n">
        <f aca="false">F7356*I7356</f>
        <v>32.314569</v>
      </c>
    </row>
    <row r="7357" customFormat="false" ht="15" hidden="false" customHeight="false" outlineLevel="0" collapsed="false">
      <c r="A7357" s="28" t="n">
        <v>45887</v>
      </c>
      <c r="B7357" s="21" t="s">
        <v>123</v>
      </c>
      <c r="C7357" s="21" t="s">
        <v>140</v>
      </c>
      <c r="D7357" s="29" t="n">
        <v>45.93</v>
      </c>
      <c r="E7357" s="29" t="n">
        <f aca="false">D7357/10</f>
        <v>4.593</v>
      </c>
      <c r="F7357" s="29" t="n">
        <f aca="false">(E7357+Einstellungen!$B$20)*(1+Einstellungen!$B$10)</f>
        <v>27.66631</v>
      </c>
      <c r="G7357" s="21" t="str">
        <f aca="false">IF(F7357&lt;Einstellungen!$B$5,"ja","nein")</f>
        <v>ja</v>
      </c>
      <c r="H7357" s="21" t="s">
        <v>23</v>
      </c>
      <c r="I7357" s="29" t="n">
        <f aca="false">INDEX(Einstellungen!$B$27:$B$50,12)</f>
        <v>1.1</v>
      </c>
      <c r="J7357" s="29" t="n">
        <f aca="false">F7357*I7357</f>
        <v>30.432941</v>
      </c>
    </row>
    <row r="7358" customFormat="false" ht="15" hidden="false" customHeight="false" outlineLevel="0" collapsed="false">
      <c r="A7358" s="28" t="n">
        <v>45887</v>
      </c>
      <c r="B7358" s="21" t="s">
        <v>124</v>
      </c>
      <c r="C7358" s="21" t="s">
        <v>140</v>
      </c>
      <c r="D7358" s="29" t="n">
        <v>20.04</v>
      </c>
      <c r="E7358" s="29" t="n">
        <f aca="false">D7358/10</f>
        <v>2.004</v>
      </c>
      <c r="F7358" s="29" t="n">
        <f aca="false">(E7358+Einstellungen!$B$20)*(1+Einstellungen!$B$10)</f>
        <v>24.5854</v>
      </c>
      <c r="G7358" s="21" t="str">
        <f aca="false">IF(F7358&lt;Einstellungen!$B$5,"ja","nein")</f>
        <v>ja</v>
      </c>
      <c r="H7358" s="21" t="s">
        <v>23</v>
      </c>
      <c r="I7358" s="29" t="n">
        <f aca="false">INDEX(Einstellungen!$B$27:$B$50,13)</f>
        <v>1.2</v>
      </c>
      <c r="J7358" s="29" t="n">
        <f aca="false">F7358*I7358</f>
        <v>29.50248</v>
      </c>
    </row>
    <row r="7359" customFormat="false" ht="15" hidden="false" customHeight="false" outlineLevel="0" collapsed="false">
      <c r="A7359" s="28" t="n">
        <v>45887</v>
      </c>
      <c r="B7359" s="21" t="s">
        <v>125</v>
      </c>
      <c r="C7359" s="21" t="s">
        <v>140</v>
      </c>
      <c r="D7359" s="29" t="n">
        <v>14.23</v>
      </c>
      <c r="E7359" s="29" t="n">
        <f aca="false">D7359/10</f>
        <v>1.423</v>
      </c>
      <c r="F7359" s="29" t="n">
        <f aca="false">(E7359+Einstellungen!$B$20)*(1+Einstellungen!$B$10)</f>
        <v>23.89401</v>
      </c>
      <c r="G7359" s="21" t="str">
        <f aca="false">IF(F7359&lt;Einstellungen!$B$5,"ja","nein")</f>
        <v>ja</v>
      </c>
      <c r="H7359" s="21" t="s">
        <v>23</v>
      </c>
      <c r="I7359" s="29" t="n">
        <f aca="false">INDEX(Einstellungen!$B$27:$B$50,14)</f>
        <v>1.15</v>
      </c>
      <c r="J7359" s="29" t="n">
        <f aca="false">F7359*I7359</f>
        <v>27.4781115</v>
      </c>
    </row>
    <row r="7360" customFormat="false" ht="15" hidden="false" customHeight="false" outlineLevel="0" collapsed="false">
      <c r="A7360" s="28" t="n">
        <v>45887</v>
      </c>
      <c r="B7360" s="21" t="s">
        <v>126</v>
      </c>
      <c r="C7360" s="21" t="s">
        <v>140</v>
      </c>
      <c r="D7360" s="29" t="n">
        <v>18.34</v>
      </c>
      <c r="E7360" s="29" t="n">
        <f aca="false">D7360/10</f>
        <v>1.834</v>
      </c>
      <c r="F7360" s="29" t="n">
        <f aca="false">(E7360+Einstellungen!$B$20)*(1+Einstellungen!$B$10)</f>
        <v>24.3831</v>
      </c>
      <c r="G7360" s="21" t="str">
        <f aca="false">IF(F7360&lt;Einstellungen!$B$5,"ja","nein")</f>
        <v>ja</v>
      </c>
      <c r="H7360" s="21" t="s">
        <v>23</v>
      </c>
      <c r="I7360" s="29" t="n">
        <f aca="false">INDEX(Einstellungen!$B$27:$B$50,15)</f>
        <v>1</v>
      </c>
      <c r="J7360" s="29" t="n">
        <f aca="false">F7360*I7360</f>
        <v>24.3831</v>
      </c>
    </row>
    <row r="7361" customFormat="false" ht="15" hidden="false" customHeight="false" outlineLevel="0" collapsed="false">
      <c r="A7361" s="28" t="n">
        <v>45887</v>
      </c>
      <c r="B7361" s="21" t="s">
        <v>127</v>
      </c>
      <c r="C7361" s="21" t="s">
        <v>140</v>
      </c>
      <c r="D7361" s="29" t="n">
        <v>54.56</v>
      </c>
      <c r="E7361" s="29" t="n">
        <f aca="false">D7361/10</f>
        <v>5.456</v>
      </c>
      <c r="F7361" s="29" t="n">
        <f aca="false">(E7361+Einstellungen!$B$20)*(1+Einstellungen!$B$10)</f>
        <v>28.69328</v>
      </c>
      <c r="G7361" s="21" t="str">
        <f aca="false">IF(F7361&lt;Einstellungen!$B$5,"ja","nein")</f>
        <v>ja</v>
      </c>
      <c r="H7361" s="21" t="s">
        <v>23</v>
      </c>
      <c r="I7361" s="29" t="n">
        <f aca="false">INDEX(Einstellungen!$B$27:$B$50,16)</f>
        <v>0.95</v>
      </c>
      <c r="J7361" s="29" t="n">
        <f aca="false">F7361*I7361</f>
        <v>27.258616</v>
      </c>
    </row>
    <row r="7362" customFormat="false" ht="15" hidden="false" customHeight="false" outlineLevel="0" collapsed="false">
      <c r="A7362" s="28" t="n">
        <v>45887</v>
      </c>
      <c r="B7362" s="21" t="s">
        <v>128</v>
      </c>
      <c r="C7362" s="21" t="s">
        <v>140</v>
      </c>
      <c r="D7362" s="29" t="n">
        <v>70.94</v>
      </c>
      <c r="E7362" s="29" t="n">
        <f aca="false">D7362/10</f>
        <v>7.094</v>
      </c>
      <c r="F7362" s="29" t="n">
        <f aca="false">(E7362+Einstellungen!$B$20)*(1+Einstellungen!$B$10)</f>
        <v>30.6425</v>
      </c>
      <c r="G7362" s="21" t="str">
        <f aca="false">IF(F7362&lt;Einstellungen!$B$5,"ja","nein")</f>
        <v>nein</v>
      </c>
      <c r="H7362" s="21" t="s">
        <v>23</v>
      </c>
      <c r="I7362" s="29" t="n">
        <f aca="false">INDEX(Einstellungen!$B$27:$B$50,17)</f>
        <v>0.95</v>
      </c>
      <c r="J7362" s="29" t="n">
        <f aca="false">F7362*I7362</f>
        <v>29.110375</v>
      </c>
    </row>
    <row r="7363" customFormat="false" ht="15" hidden="false" customHeight="false" outlineLevel="0" collapsed="false">
      <c r="A7363" s="28" t="n">
        <v>45887</v>
      </c>
      <c r="B7363" s="21" t="s">
        <v>129</v>
      </c>
      <c r="C7363" s="21" t="s">
        <v>140</v>
      </c>
      <c r="D7363" s="29" t="n">
        <v>90.32</v>
      </c>
      <c r="E7363" s="29" t="n">
        <f aca="false">D7363/10</f>
        <v>9.032</v>
      </c>
      <c r="F7363" s="29" t="n">
        <f aca="false">(E7363+Einstellungen!$B$20)*(1+Einstellungen!$B$10)</f>
        <v>32.94872</v>
      </c>
      <c r="G7363" s="21" t="str">
        <f aca="false">IF(F7363&lt;Einstellungen!$B$5,"ja","nein")</f>
        <v>nein</v>
      </c>
      <c r="H7363" s="21" t="s">
        <v>23</v>
      </c>
      <c r="I7363" s="29" t="n">
        <f aca="false">INDEX(Einstellungen!$B$27:$B$50,18)</f>
        <v>1.1</v>
      </c>
      <c r="J7363" s="29" t="n">
        <f aca="false">F7363*I7363</f>
        <v>36.243592</v>
      </c>
    </row>
    <row r="7364" customFormat="false" ht="15" hidden="false" customHeight="false" outlineLevel="0" collapsed="false">
      <c r="A7364" s="28" t="n">
        <v>45887</v>
      </c>
      <c r="B7364" s="21" t="s">
        <v>130</v>
      </c>
      <c r="C7364" s="21" t="s">
        <v>140</v>
      </c>
      <c r="D7364" s="29" t="n">
        <v>109.87</v>
      </c>
      <c r="E7364" s="29" t="n">
        <f aca="false">D7364/10</f>
        <v>10.987</v>
      </c>
      <c r="F7364" s="29" t="n">
        <f aca="false">(E7364+Einstellungen!$B$20)*(1+Einstellungen!$B$10)</f>
        <v>35.27517</v>
      </c>
      <c r="G7364" s="21" t="str">
        <f aca="false">IF(F7364&lt;Einstellungen!$B$5,"ja","nein")</f>
        <v>nein</v>
      </c>
      <c r="H7364" s="21" t="s">
        <v>23</v>
      </c>
      <c r="I7364" s="29" t="n">
        <f aca="false">INDEX(Einstellungen!$B$27:$B$50,19)</f>
        <v>1.35</v>
      </c>
      <c r="J7364" s="29" t="n">
        <f aca="false">F7364*I7364</f>
        <v>47.6214795</v>
      </c>
    </row>
    <row r="7365" customFormat="false" ht="15" hidden="false" customHeight="false" outlineLevel="0" collapsed="false">
      <c r="A7365" s="28" t="n">
        <v>45887</v>
      </c>
      <c r="B7365" s="21" t="s">
        <v>131</v>
      </c>
      <c r="C7365" s="21" t="s">
        <v>140</v>
      </c>
      <c r="D7365" s="29" t="n">
        <v>185.5</v>
      </c>
      <c r="E7365" s="29" t="n">
        <f aca="false">D7365/10</f>
        <v>18.55</v>
      </c>
      <c r="F7365" s="29" t="n">
        <f aca="false">(E7365+Einstellungen!$B$20)*(1+Einstellungen!$B$10)</f>
        <v>44.27514</v>
      </c>
      <c r="G7365" s="21" t="str">
        <f aca="false">IF(F7365&lt;Einstellungen!$B$5,"ja","nein")</f>
        <v>nein</v>
      </c>
      <c r="H7365" s="21" t="s">
        <v>23</v>
      </c>
      <c r="I7365" s="29" t="n">
        <f aca="false">INDEX(Einstellungen!$B$27:$B$50,20)</f>
        <v>1.45</v>
      </c>
      <c r="J7365" s="29" t="n">
        <f aca="false">F7365*I7365</f>
        <v>64.198953</v>
      </c>
    </row>
    <row r="7366" customFormat="false" ht="15" hidden="false" customHeight="false" outlineLevel="0" collapsed="false">
      <c r="A7366" s="28" t="n">
        <v>45887</v>
      </c>
      <c r="B7366" s="21" t="s">
        <v>132</v>
      </c>
      <c r="C7366" s="21" t="s">
        <v>140</v>
      </c>
      <c r="D7366" s="29" t="n">
        <v>197.42</v>
      </c>
      <c r="E7366" s="29" t="n">
        <f aca="false">D7366/10</f>
        <v>19.742</v>
      </c>
      <c r="F7366" s="29" t="n">
        <f aca="false">(E7366+Einstellungen!$B$20)*(1+Einstellungen!$B$10)</f>
        <v>45.69362</v>
      </c>
      <c r="G7366" s="21" t="str">
        <f aca="false">IF(F7366&lt;Einstellungen!$B$5,"ja","nein")</f>
        <v>nein</v>
      </c>
      <c r="H7366" s="21" t="s">
        <v>23</v>
      </c>
      <c r="I7366" s="29" t="n">
        <f aca="false">INDEX(Einstellungen!$B$27:$B$50,21)</f>
        <v>1.4</v>
      </c>
      <c r="J7366" s="29" t="n">
        <f aca="false">F7366*I7366</f>
        <v>63.971068</v>
      </c>
    </row>
    <row r="7367" customFormat="false" ht="15" hidden="false" customHeight="false" outlineLevel="0" collapsed="false">
      <c r="A7367" s="28" t="n">
        <v>45887</v>
      </c>
      <c r="B7367" s="21" t="s">
        <v>133</v>
      </c>
      <c r="C7367" s="21" t="s">
        <v>140</v>
      </c>
      <c r="D7367" s="29" t="n">
        <v>124.67</v>
      </c>
      <c r="E7367" s="29" t="n">
        <f aca="false">D7367/10</f>
        <v>12.467</v>
      </c>
      <c r="F7367" s="29" t="n">
        <f aca="false">(E7367+Einstellungen!$B$20)*(1+Einstellungen!$B$10)</f>
        <v>37.03637</v>
      </c>
      <c r="G7367" s="21" t="str">
        <f aca="false">IF(F7367&lt;Einstellungen!$B$5,"ja","nein")</f>
        <v>nein</v>
      </c>
      <c r="H7367" s="21" t="s">
        <v>23</v>
      </c>
      <c r="I7367" s="29" t="n">
        <f aca="false">INDEX(Einstellungen!$B$27:$B$50,22)</f>
        <v>1.25</v>
      </c>
      <c r="J7367" s="29" t="n">
        <f aca="false">F7367*I7367</f>
        <v>46.2954625</v>
      </c>
    </row>
    <row r="7368" customFormat="false" ht="15" hidden="false" customHeight="false" outlineLevel="0" collapsed="false">
      <c r="A7368" s="28" t="n">
        <v>45887</v>
      </c>
      <c r="B7368" s="21" t="s">
        <v>134</v>
      </c>
      <c r="C7368" s="21" t="s">
        <v>140</v>
      </c>
      <c r="D7368" s="29" t="n">
        <v>107.49</v>
      </c>
      <c r="E7368" s="29" t="n">
        <f aca="false">D7368/10</f>
        <v>10.749</v>
      </c>
      <c r="F7368" s="29" t="n">
        <f aca="false">(E7368+Einstellungen!$B$20)*(1+Einstellungen!$B$10)</f>
        <v>34.99195</v>
      </c>
      <c r="G7368" s="21" t="str">
        <f aca="false">IF(F7368&lt;Einstellungen!$B$5,"ja","nein")</f>
        <v>nein</v>
      </c>
      <c r="H7368" s="21" t="s">
        <v>23</v>
      </c>
      <c r="I7368" s="29" t="n">
        <f aca="false">INDEX(Einstellungen!$B$27:$B$50,23)</f>
        <v>1.05</v>
      </c>
      <c r="J7368" s="29" t="n">
        <f aca="false">F7368*I7368</f>
        <v>36.7415475</v>
      </c>
    </row>
    <row r="7369" customFormat="false" ht="15" hidden="false" customHeight="false" outlineLevel="0" collapsed="false">
      <c r="A7369" s="28" t="n">
        <v>45887</v>
      </c>
      <c r="B7369" s="21" t="s">
        <v>135</v>
      </c>
      <c r="C7369" s="21" t="s">
        <v>140</v>
      </c>
      <c r="D7369" s="29" t="n">
        <v>102</v>
      </c>
      <c r="E7369" s="29" t="n">
        <f aca="false">D7369/10</f>
        <v>10.2</v>
      </c>
      <c r="F7369" s="29" t="n">
        <f aca="false">(E7369+Einstellungen!$B$20)*(1+Einstellungen!$B$10)</f>
        <v>34.33864</v>
      </c>
      <c r="G7369" s="21" t="str">
        <f aca="false">IF(F7369&lt;Einstellungen!$B$5,"ja","nein")</f>
        <v>nein</v>
      </c>
      <c r="H7369" s="21" t="s">
        <v>23</v>
      </c>
      <c r="I7369" s="29" t="n">
        <f aca="false">INDEX(Einstellungen!$B$27:$B$50,24)</f>
        <v>0.8</v>
      </c>
      <c r="J7369" s="29" t="n">
        <f aca="false">F7369*I7369</f>
        <v>27.470912</v>
      </c>
    </row>
    <row r="7370" customFormat="false" ht="15" hidden="false" customHeight="false" outlineLevel="0" collapsed="false">
      <c r="A7370" s="28" t="n">
        <v>45888</v>
      </c>
      <c r="B7370" s="21" t="s">
        <v>111</v>
      </c>
      <c r="C7370" s="21" t="s">
        <v>141</v>
      </c>
      <c r="D7370" s="29" t="n">
        <v>101.01</v>
      </c>
      <c r="E7370" s="29" t="n">
        <f aca="false">D7370/10</f>
        <v>10.101</v>
      </c>
      <c r="F7370" s="29" t="n">
        <f aca="false">(E7370+Einstellungen!$B$20)*(1+Einstellungen!$B$10)</f>
        <v>34.22083</v>
      </c>
      <c r="G7370" s="21" t="str">
        <f aca="false">IF(F7370&lt;Einstellungen!$B$5,"ja","nein")</f>
        <v>nein</v>
      </c>
      <c r="H7370" s="21" t="s">
        <v>23</v>
      </c>
      <c r="I7370" s="29" t="n">
        <f aca="false">INDEX(Einstellungen!$B$27:$B$50,1)</f>
        <v>0.6</v>
      </c>
      <c r="J7370" s="29" t="n">
        <f aca="false">F7370*I7370</f>
        <v>20.532498</v>
      </c>
    </row>
    <row r="7371" customFormat="false" ht="15" hidden="false" customHeight="false" outlineLevel="0" collapsed="false">
      <c r="A7371" s="28" t="n">
        <v>45888</v>
      </c>
      <c r="B7371" s="21" t="s">
        <v>113</v>
      </c>
      <c r="C7371" s="21" t="s">
        <v>141</v>
      </c>
      <c r="D7371" s="29" t="n">
        <v>94.82</v>
      </c>
      <c r="E7371" s="29" t="n">
        <f aca="false">D7371/10</f>
        <v>9.482</v>
      </c>
      <c r="F7371" s="29" t="n">
        <f aca="false">(E7371+Einstellungen!$B$20)*(1+Einstellungen!$B$10)</f>
        <v>33.48422</v>
      </c>
      <c r="G7371" s="21" t="str">
        <f aca="false">IF(F7371&lt;Einstellungen!$B$5,"ja","nein")</f>
        <v>nein</v>
      </c>
      <c r="H7371" s="21" t="s">
        <v>23</v>
      </c>
      <c r="I7371" s="29" t="n">
        <f aca="false">INDEX(Einstellungen!$B$27:$B$50,2)</f>
        <v>0.5</v>
      </c>
      <c r="J7371" s="29" t="n">
        <f aca="false">F7371*I7371</f>
        <v>16.74211</v>
      </c>
    </row>
    <row r="7372" customFormat="false" ht="15" hidden="false" customHeight="false" outlineLevel="0" collapsed="false">
      <c r="A7372" s="28" t="n">
        <v>45888</v>
      </c>
      <c r="B7372" s="21" t="s">
        <v>114</v>
      </c>
      <c r="C7372" s="21" t="s">
        <v>141</v>
      </c>
      <c r="D7372" s="29" t="n">
        <v>88.2</v>
      </c>
      <c r="E7372" s="29" t="n">
        <f aca="false">D7372/10</f>
        <v>8.82</v>
      </c>
      <c r="F7372" s="29" t="n">
        <f aca="false">(E7372+Einstellungen!$B$20)*(1+Einstellungen!$B$10)</f>
        <v>32.69644</v>
      </c>
      <c r="G7372" s="21" t="str">
        <f aca="false">IF(F7372&lt;Einstellungen!$B$5,"ja","nein")</f>
        <v>nein</v>
      </c>
      <c r="H7372" s="21" t="s">
        <v>23</v>
      </c>
      <c r="I7372" s="29" t="n">
        <f aca="false">INDEX(Einstellungen!$B$27:$B$50,3)</f>
        <v>0.45</v>
      </c>
      <c r="J7372" s="29" t="n">
        <f aca="false">F7372*I7372</f>
        <v>14.713398</v>
      </c>
    </row>
    <row r="7373" customFormat="false" ht="15" hidden="false" customHeight="false" outlineLevel="0" collapsed="false">
      <c r="A7373" s="28" t="n">
        <v>45888</v>
      </c>
      <c r="B7373" s="21" t="s">
        <v>115</v>
      </c>
      <c r="C7373" s="21" t="s">
        <v>141</v>
      </c>
      <c r="D7373" s="29" t="n">
        <v>86.37</v>
      </c>
      <c r="E7373" s="29" t="n">
        <f aca="false">D7373/10</f>
        <v>8.637</v>
      </c>
      <c r="F7373" s="29" t="n">
        <f aca="false">(E7373+Einstellungen!$B$20)*(1+Einstellungen!$B$10)</f>
        <v>32.47867</v>
      </c>
      <c r="G7373" s="21" t="str">
        <f aca="false">IF(F7373&lt;Einstellungen!$B$5,"ja","nein")</f>
        <v>nein</v>
      </c>
      <c r="H7373" s="21" t="s">
        <v>23</v>
      </c>
      <c r="I7373" s="29" t="n">
        <f aca="false">INDEX(Einstellungen!$B$27:$B$50,4)</f>
        <v>0.45</v>
      </c>
      <c r="J7373" s="29" t="n">
        <f aca="false">F7373*I7373</f>
        <v>14.6154015</v>
      </c>
    </row>
    <row r="7374" customFormat="false" ht="15" hidden="false" customHeight="false" outlineLevel="0" collapsed="false">
      <c r="A7374" s="28" t="n">
        <v>45888</v>
      </c>
      <c r="B7374" s="21" t="s">
        <v>116</v>
      </c>
      <c r="C7374" s="21" t="s">
        <v>141</v>
      </c>
      <c r="D7374" s="29" t="n">
        <v>90.09</v>
      </c>
      <c r="E7374" s="29" t="n">
        <f aca="false">D7374/10</f>
        <v>9.009</v>
      </c>
      <c r="F7374" s="29" t="n">
        <f aca="false">(E7374+Einstellungen!$B$20)*(1+Einstellungen!$B$10)</f>
        <v>32.92135</v>
      </c>
      <c r="G7374" s="21" t="str">
        <f aca="false">IF(F7374&lt;Einstellungen!$B$5,"ja","nein")</f>
        <v>nein</v>
      </c>
      <c r="H7374" s="21" t="s">
        <v>23</v>
      </c>
      <c r="I7374" s="29" t="n">
        <f aca="false">INDEX(Einstellungen!$B$27:$B$50,5)</f>
        <v>0.45</v>
      </c>
      <c r="J7374" s="29" t="n">
        <f aca="false">F7374*I7374</f>
        <v>14.8146075</v>
      </c>
    </row>
    <row r="7375" customFormat="false" ht="15" hidden="false" customHeight="false" outlineLevel="0" collapsed="false">
      <c r="A7375" s="28" t="n">
        <v>45888</v>
      </c>
      <c r="B7375" s="21" t="s">
        <v>117</v>
      </c>
      <c r="C7375" s="21" t="s">
        <v>141</v>
      </c>
      <c r="D7375" s="29" t="n">
        <v>102.5</v>
      </c>
      <c r="E7375" s="29" t="n">
        <f aca="false">D7375/10</f>
        <v>10.25</v>
      </c>
      <c r="F7375" s="29" t="n">
        <f aca="false">(E7375+Einstellungen!$B$20)*(1+Einstellungen!$B$10)</f>
        <v>34.39814</v>
      </c>
      <c r="G7375" s="21" t="str">
        <f aca="false">IF(F7375&lt;Einstellungen!$B$5,"ja","nein")</f>
        <v>nein</v>
      </c>
      <c r="H7375" s="21" t="s">
        <v>23</v>
      </c>
      <c r="I7375" s="29" t="n">
        <f aca="false">INDEX(Einstellungen!$B$27:$B$50,6)</f>
        <v>0.5</v>
      </c>
      <c r="J7375" s="29" t="n">
        <f aca="false">F7375*I7375</f>
        <v>17.19907</v>
      </c>
    </row>
    <row r="7376" customFormat="false" ht="15" hidden="false" customHeight="false" outlineLevel="0" collapsed="false">
      <c r="A7376" s="28" t="n">
        <v>45888</v>
      </c>
      <c r="B7376" s="21" t="s">
        <v>118</v>
      </c>
      <c r="C7376" s="21" t="s">
        <v>141</v>
      </c>
      <c r="D7376" s="29" t="n">
        <v>111.1</v>
      </c>
      <c r="E7376" s="29" t="n">
        <f aca="false">D7376/10</f>
        <v>11.11</v>
      </c>
      <c r="F7376" s="29" t="n">
        <f aca="false">(E7376+Einstellungen!$B$20)*(1+Einstellungen!$B$10)</f>
        <v>35.42154</v>
      </c>
      <c r="G7376" s="21" t="str">
        <f aca="false">IF(F7376&lt;Einstellungen!$B$5,"ja","nein")</f>
        <v>nein</v>
      </c>
      <c r="H7376" s="21" t="s">
        <v>23</v>
      </c>
      <c r="I7376" s="29" t="n">
        <f aca="false">INDEX(Einstellungen!$B$27:$B$50,7)</f>
        <v>0.7</v>
      </c>
      <c r="J7376" s="29" t="n">
        <f aca="false">F7376*I7376</f>
        <v>24.795078</v>
      </c>
    </row>
    <row r="7377" customFormat="false" ht="15" hidden="false" customHeight="false" outlineLevel="0" collapsed="false">
      <c r="A7377" s="28" t="n">
        <v>45888</v>
      </c>
      <c r="B7377" s="21" t="s">
        <v>119</v>
      </c>
      <c r="C7377" s="21" t="s">
        <v>141</v>
      </c>
      <c r="D7377" s="29" t="n">
        <v>109.95</v>
      </c>
      <c r="E7377" s="29" t="n">
        <f aca="false">D7377/10</f>
        <v>10.995</v>
      </c>
      <c r="F7377" s="29" t="n">
        <f aca="false">(E7377+Einstellungen!$B$20)*(1+Einstellungen!$B$10)</f>
        <v>35.28469</v>
      </c>
      <c r="G7377" s="21" t="str">
        <f aca="false">IF(F7377&lt;Einstellungen!$B$5,"ja","nein")</f>
        <v>nein</v>
      </c>
      <c r="H7377" s="21" t="s">
        <v>23</v>
      </c>
      <c r="I7377" s="29" t="n">
        <f aca="false">INDEX(Einstellungen!$B$27:$B$50,8)</f>
        <v>0.95</v>
      </c>
      <c r="J7377" s="29" t="n">
        <f aca="false">F7377*I7377</f>
        <v>33.5204555</v>
      </c>
    </row>
    <row r="7378" customFormat="false" ht="15" hidden="false" customHeight="false" outlineLevel="0" collapsed="false">
      <c r="A7378" s="28" t="n">
        <v>45888</v>
      </c>
      <c r="B7378" s="21" t="s">
        <v>120</v>
      </c>
      <c r="C7378" s="21" t="s">
        <v>141</v>
      </c>
      <c r="D7378" s="29" t="n">
        <v>98.05</v>
      </c>
      <c r="E7378" s="29" t="n">
        <f aca="false">D7378/10</f>
        <v>9.805</v>
      </c>
      <c r="F7378" s="29" t="n">
        <f aca="false">(E7378+Einstellungen!$B$20)*(1+Einstellungen!$B$10)</f>
        <v>33.86859</v>
      </c>
      <c r="G7378" s="21" t="str">
        <f aca="false">IF(F7378&lt;Einstellungen!$B$5,"ja","nein")</f>
        <v>nein</v>
      </c>
      <c r="H7378" s="21" t="s">
        <v>23</v>
      </c>
      <c r="I7378" s="29" t="n">
        <f aca="false">INDEX(Einstellungen!$B$27:$B$50,9)</f>
        <v>1.05</v>
      </c>
      <c r="J7378" s="29" t="n">
        <f aca="false">F7378*I7378</f>
        <v>35.5620195</v>
      </c>
    </row>
    <row r="7379" customFormat="false" ht="15" hidden="false" customHeight="false" outlineLevel="0" collapsed="false">
      <c r="A7379" s="28" t="n">
        <v>45888</v>
      </c>
      <c r="B7379" s="21" t="s">
        <v>121</v>
      </c>
      <c r="C7379" s="21" t="s">
        <v>141</v>
      </c>
      <c r="D7379" s="29" t="n">
        <v>88.57</v>
      </c>
      <c r="E7379" s="29" t="n">
        <f aca="false">D7379/10</f>
        <v>8.857</v>
      </c>
      <c r="F7379" s="29" t="n">
        <f aca="false">(E7379+Einstellungen!$B$20)*(1+Einstellungen!$B$10)</f>
        <v>32.74047</v>
      </c>
      <c r="G7379" s="21" t="str">
        <f aca="false">IF(F7379&lt;Einstellungen!$B$5,"ja","nein")</f>
        <v>nein</v>
      </c>
      <c r="H7379" s="21" t="s">
        <v>23</v>
      </c>
      <c r="I7379" s="29" t="n">
        <f aca="false">INDEX(Einstellungen!$B$27:$B$50,10)</f>
        <v>1.05</v>
      </c>
      <c r="J7379" s="29" t="n">
        <f aca="false">F7379*I7379</f>
        <v>34.3774935</v>
      </c>
    </row>
    <row r="7380" customFormat="false" ht="15" hidden="false" customHeight="false" outlineLevel="0" collapsed="false">
      <c r="A7380" s="28" t="n">
        <v>45888</v>
      </c>
      <c r="B7380" s="21" t="s">
        <v>122</v>
      </c>
      <c r="C7380" s="21" t="s">
        <v>141</v>
      </c>
      <c r="D7380" s="29" t="n">
        <v>69.64</v>
      </c>
      <c r="E7380" s="29" t="n">
        <f aca="false">D7380/10</f>
        <v>6.964</v>
      </c>
      <c r="F7380" s="29" t="n">
        <f aca="false">(E7380+Einstellungen!$B$20)*(1+Einstellungen!$B$10)</f>
        <v>30.4878</v>
      </c>
      <c r="G7380" s="21" t="str">
        <f aca="false">IF(F7380&lt;Einstellungen!$B$5,"ja","nein")</f>
        <v>nein</v>
      </c>
      <c r="H7380" s="21" t="s">
        <v>23</v>
      </c>
      <c r="I7380" s="29" t="n">
        <f aca="false">INDEX(Einstellungen!$B$27:$B$50,11)</f>
        <v>1.05</v>
      </c>
      <c r="J7380" s="29" t="n">
        <f aca="false">F7380*I7380</f>
        <v>32.01219</v>
      </c>
    </row>
    <row r="7381" customFormat="false" ht="15" hidden="false" customHeight="false" outlineLevel="0" collapsed="false">
      <c r="A7381" s="28" t="n">
        <v>45888</v>
      </c>
      <c r="B7381" s="21" t="s">
        <v>123</v>
      </c>
      <c r="C7381" s="21" t="s">
        <v>141</v>
      </c>
      <c r="D7381" s="29" t="n">
        <v>43.23</v>
      </c>
      <c r="E7381" s="29" t="n">
        <f aca="false">D7381/10</f>
        <v>4.323</v>
      </c>
      <c r="F7381" s="29" t="n">
        <f aca="false">(E7381+Einstellungen!$B$20)*(1+Einstellungen!$B$10)</f>
        <v>27.34501</v>
      </c>
      <c r="G7381" s="21" t="str">
        <f aca="false">IF(F7381&lt;Einstellungen!$B$5,"ja","nein")</f>
        <v>ja</v>
      </c>
      <c r="H7381" s="21" t="s">
        <v>23</v>
      </c>
      <c r="I7381" s="29" t="n">
        <f aca="false">INDEX(Einstellungen!$B$27:$B$50,12)</f>
        <v>1.1</v>
      </c>
      <c r="J7381" s="29" t="n">
        <f aca="false">F7381*I7381</f>
        <v>30.079511</v>
      </c>
    </row>
    <row r="7382" customFormat="false" ht="15" hidden="false" customHeight="false" outlineLevel="0" collapsed="false">
      <c r="A7382" s="28" t="n">
        <v>45888</v>
      </c>
      <c r="B7382" s="21" t="s">
        <v>124</v>
      </c>
      <c r="C7382" s="21" t="s">
        <v>141</v>
      </c>
      <c r="D7382" s="29" t="n">
        <v>22.85</v>
      </c>
      <c r="E7382" s="29" t="n">
        <f aca="false">D7382/10</f>
        <v>2.285</v>
      </c>
      <c r="F7382" s="29" t="n">
        <f aca="false">(E7382+Einstellungen!$B$20)*(1+Einstellungen!$B$10)</f>
        <v>24.91979</v>
      </c>
      <c r="G7382" s="21" t="str">
        <f aca="false">IF(F7382&lt;Einstellungen!$B$5,"ja","nein")</f>
        <v>ja</v>
      </c>
      <c r="H7382" s="21" t="s">
        <v>23</v>
      </c>
      <c r="I7382" s="29" t="n">
        <f aca="false">INDEX(Einstellungen!$B$27:$B$50,13)</f>
        <v>1.2</v>
      </c>
      <c r="J7382" s="29" t="n">
        <f aca="false">F7382*I7382</f>
        <v>29.903748</v>
      </c>
    </row>
    <row r="7383" customFormat="false" ht="15" hidden="false" customHeight="false" outlineLevel="0" collapsed="false">
      <c r="A7383" s="28" t="n">
        <v>45888</v>
      </c>
      <c r="B7383" s="21" t="s">
        <v>125</v>
      </c>
      <c r="C7383" s="21" t="s">
        <v>141</v>
      </c>
      <c r="D7383" s="29" t="n">
        <v>8.97</v>
      </c>
      <c r="E7383" s="29" t="n">
        <f aca="false">D7383/10</f>
        <v>0.897</v>
      </c>
      <c r="F7383" s="29" t="n">
        <f aca="false">(E7383+Einstellungen!$B$20)*(1+Einstellungen!$B$10)</f>
        <v>23.26807</v>
      </c>
      <c r="G7383" s="21" t="str">
        <f aca="false">IF(F7383&lt;Einstellungen!$B$5,"ja","nein")</f>
        <v>ja</v>
      </c>
      <c r="H7383" s="21" t="s">
        <v>23</v>
      </c>
      <c r="I7383" s="29" t="n">
        <f aca="false">INDEX(Einstellungen!$B$27:$B$50,14)</f>
        <v>1.15</v>
      </c>
      <c r="J7383" s="29" t="n">
        <f aca="false">F7383*I7383</f>
        <v>26.7582805</v>
      </c>
    </row>
    <row r="7384" customFormat="false" ht="15" hidden="false" customHeight="false" outlineLevel="0" collapsed="false">
      <c r="A7384" s="28" t="n">
        <v>45888</v>
      </c>
      <c r="B7384" s="21" t="s">
        <v>126</v>
      </c>
      <c r="C7384" s="21" t="s">
        <v>141</v>
      </c>
      <c r="D7384" s="29" t="n">
        <v>15.26</v>
      </c>
      <c r="E7384" s="29" t="n">
        <f aca="false">D7384/10</f>
        <v>1.526</v>
      </c>
      <c r="F7384" s="29" t="n">
        <f aca="false">(E7384+Einstellungen!$B$20)*(1+Einstellungen!$B$10)</f>
        <v>24.01658</v>
      </c>
      <c r="G7384" s="21" t="str">
        <f aca="false">IF(F7384&lt;Einstellungen!$B$5,"ja","nein")</f>
        <v>ja</v>
      </c>
      <c r="H7384" s="21" t="s">
        <v>23</v>
      </c>
      <c r="I7384" s="29" t="n">
        <f aca="false">INDEX(Einstellungen!$B$27:$B$50,15)</f>
        <v>1</v>
      </c>
      <c r="J7384" s="29" t="n">
        <f aca="false">F7384*I7384</f>
        <v>24.01658</v>
      </c>
    </row>
    <row r="7385" customFormat="false" ht="15" hidden="false" customHeight="false" outlineLevel="0" collapsed="false">
      <c r="A7385" s="28" t="n">
        <v>45888</v>
      </c>
      <c r="B7385" s="21" t="s">
        <v>127</v>
      </c>
      <c r="C7385" s="21" t="s">
        <v>141</v>
      </c>
      <c r="D7385" s="29" t="n">
        <v>30.89</v>
      </c>
      <c r="E7385" s="29" t="n">
        <f aca="false">D7385/10</f>
        <v>3.089</v>
      </c>
      <c r="F7385" s="29" t="n">
        <f aca="false">(E7385+Einstellungen!$B$20)*(1+Einstellungen!$B$10)</f>
        <v>25.87655</v>
      </c>
      <c r="G7385" s="21" t="str">
        <f aca="false">IF(F7385&lt;Einstellungen!$B$5,"ja","nein")</f>
        <v>ja</v>
      </c>
      <c r="H7385" s="21" t="s">
        <v>23</v>
      </c>
      <c r="I7385" s="29" t="n">
        <f aca="false">INDEX(Einstellungen!$B$27:$B$50,16)</f>
        <v>0.95</v>
      </c>
      <c r="J7385" s="29" t="n">
        <f aca="false">F7385*I7385</f>
        <v>24.5827225</v>
      </c>
    </row>
    <row r="7386" customFormat="false" ht="15" hidden="false" customHeight="false" outlineLevel="0" collapsed="false">
      <c r="A7386" s="28" t="n">
        <v>45888</v>
      </c>
      <c r="B7386" s="21" t="s">
        <v>128</v>
      </c>
      <c r="C7386" s="21" t="s">
        <v>141</v>
      </c>
      <c r="D7386" s="29" t="n">
        <v>60.6</v>
      </c>
      <c r="E7386" s="29" t="n">
        <f aca="false">D7386/10</f>
        <v>6.06</v>
      </c>
      <c r="F7386" s="29" t="n">
        <f aca="false">(E7386+Einstellungen!$B$20)*(1+Einstellungen!$B$10)</f>
        <v>29.41204</v>
      </c>
      <c r="G7386" s="21" t="str">
        <f aca="false">IF(F7386&lt;Einstellungen!$B$5,"ja","nein")</f>
        <v>nein</v>
      </c>
      <c r="H7386" s="21" t="s">
        <v>23</v>
      </c>
      <c r="I7386" s="29" t="n">
        <f aca="false">INDEX(Einstellungen!$B$27:$B$50,17)</f>
        <v>0.95</v>
      </c>
      <c r="J7386" s="29" t="n">
        <f aca="false">F7386*I7386</f>
        <v>27.941438</v>
      </c>
    </row>
    <row r="7387" customFormat="false" ht="15" hidden="false" customHeight="false" outlineLevel="0" collapsed="false">
      <c r="A7387" s="28" t="n">
        <v>45888</v>
      </c>
      <c r="B7387" s="21" t="s">
        <v>129</v>
      </c>
      <c r="C7387" s="21" t="s">
        <v>141</v>
      </c>
      <c r="D7387" s="29" t="n">
        <v>91.48</v>
      </c>
      <c r="E7387" s="29" t="n">
        <f aca="false">D7387/10</f>
        <v>9.148</v>
      </c>
      <c r="F7387" s="29" t="n">
        <f aca="false">(E7387+Einstellungen!$B$20)*(1+Einstellungen!$B$10)</f>
        <v>33.08676</v>
      </c>
      <c r="G7387" s="21" t="str">
        <f aca="false">IF(F7387&lt;Einstellungen!$B$5,"ja","nein")</f>
        <v>nein</v>
      </c>
      <c r="H7387" s="21" t="s">
        <v>23</v>
      </c>
      <c r="I7387" s="29" t="n">
        <f aca="false">INDEX(Einstellungen!$B$27:$B$50,18)</f>
        <v>1.1</v>
      </c>
      <c r="J7387" s="29" t="n">
        <f aca="false">F7387*I7387</f>
        <v>36.395436</v>
      </c>
    </row>
    <row r="7388" customFormat="false" ht="15" hidden="false" customHeight="false" outlineLevel="0" collapsed="false">
      <c r="A7388" s="28" t="n">
        <v>45888</v>
      </c>
      <c r="B7388" s="21" t="s">
        <v>130</v>
      </c>
      <c r="C7388" s="21" t="s">
        <v>141</v>
      </c>
      <c r="D7388" s="29" t="n">
        <v>101.91</v>
      </c>
      <c r="E7388" s="29" t="n">
        <f aca="false">D7388/10</f>
        <v>10.191</v>
      </c>
      <c r="F7388" s="29" t="n">
        <f aca="false">(E7388+Einstellungen!$B$20)*(1+Einstellungen!$B$10)</f>
        <v>34.32793</v>
      </c>
      <c r="G7388" s="21" t="str">
        <f aca="false">IF(F7388&lt;Einstellungen!$B$5,"ja","nein")</f>
        <v>nein</v>
      </c>
      <c r="H7388" s="21" t="s">
        <v>23</v>
      </c>
      <c r="I7388" s="29" t="n">
        <f aca="false">INDEX(Einstellungen!$B$27:$B$50,19)</f>
        <v>1.35</v>
      </c>
      <c r="J7388" s="29" t="n">
        <f aca="false">F7388*I7388</f>
        <v>46.3427055</v>
      </c>
    </row>
    <row r="7389" customFormat="false" ht="15" hidden="false" customHeight="false" outlineLevel="0" collapsed="false">
      <c r="A7389" s="28" t="n">
        <v>45888</v>
      </c>
      <c r="B7389" s="21" t="s">
        <v>131</v>
      </c>
      <c r="C7389" s="21" t="s">
        <v>141</v>
      </c>
      <c r="D7389" s="29" t="n">
        <v>120.51</v>
      </c>
      <c r="E7389" s="29" t="n">
        <f aca="false">D7389/10</f>
        <v>12.051</v>
      </c>
      <c r="F7389" s="29" t="n">
        <f aca="false">(E7389+Einstellungen!$B$20)*(1+Einstellungen!$B$10)</f>
        <v>36.54133</v>
      </c>
      <c r="G7389" s="21" t="str">
        <f aca="false">IF(F7389&lt;Einstellungen!$B$5,"ja","nein")</f>
        <v>nein</v>
      </c>
      <c r="H7389" s="21" t="s">
        <v>23</v>
      </c>
      <c r="I7389" s="29" t="n">
        <f aca="false">INDEX(Einstellungen!$B$27:$B$50,20)</f>
        <v>1.45</v>
      </c>
      <c r="J7389" s="29" t="n">
        <f aca="false">F7389*I7389</f>
        <v>52.9849285</v>
      </c>
    </row>
    <row r="7390" customFormat="false" ht="15" hidden="false" customHeight="false" outlineLevel="0" collapsed="false">
      <c r="A7390" s="28" t="n">
        <v>45888</v>
      </c>
      <c r="B7390" s="21" t="s">
        <v>132</v>
      </c>
      <c r="C7390" s="21" t="s">
        <v>141</v>
      </c>
      <c r="D7390" s="29" t="n">
        <v>128.62</v>
      </c>
      <c r="E7390" s="29" t="n">
        <f aca="false">D7390/10</f>
        <v>12.862</v>
      </c>
      <c r="F7390" s="29" t="n">
        <f aca="false">(E7390+Einstellungen!$B$20)*(1+Einstellungen!$B$10)</f>
        <v>37.50642</v>
      </c>
      <c r="G7390" s="21" t="str">
        <f aca="false">IF(F7390&lt;Einstellungen!$B$5,"ja","nein")</f>
        <v>nein</v>
      </c>
      <c r="H7390" s="21" t="s">
        <v>23</v>
      </c>
      <c r="I7390" s="29" t="n">
        <f aca="false">INDEX(Einstellungen!$B$27:$B$50,21)</f>
        <v>1.4</v>
      </c>
      <c r="J7390" s="29" t="n">
        <f aca="false">F7390*I7390</f>
        <v>52.508988</v>
      </c>
    </row>
    <row r="7391" customFormat="false" ht="15" hidden="false" customHeight="false" outlineLevel="0" collapsed="false">
      <c r="A7391" s="28" t="n">
        <v>45888</v>
      </c>
      <c r="B7391" s="21" t="s">
        <v>133</v>
      </c>
      <c r="C7391" s="21" t="s">
        <v>141</v>
      </c>
      <c r="D7391" s="29" t="n">
        <v>111.06</v>
      </c>
      <c r="E7391" s="29" t="n">
        <f aca="false">D7391/10</f>
        <v>11.106</v>
      </c>
      <c r="F7391" s="29" t="n">
        <f aca="false">(E7391+Einstellungen!$B$20)*(1+Einstellungen!$B$10)</f>
        <v>35.41678</v>
      </c>
      <c r="G7391" s="21" t="str">
        <f aca="false">IF(F7391&lt;Einstellungen!$B$5,"ja","nein")</f>
        <v>nein</v>
      </c>
      <c r="H7391" s="21" t="s">
        <v>23</v>
      </c>
      <c r="I7391" s="29" t="n">
        <f aca="false">INDEX(Einstellungen!$B$27:$B$50,22)</f>
        <v>1.25</v>
      </c>
      <c r="J7391" s="29" t="n">
        <f aca="false">F7391*I7391</f>
        <v>44.270975</v>
      </c>
    </row>
    <row r="7392" customFormat="false" ht="15" hidden="false" customHeight="false" outlineLevel="0" collapsed="false">
      <c r="A7392" s="28" t="n">
        <v>45888</v>
      </c>
      <c r="B7392" s="21" t="s">
        <v>134</v>
      </c>
      <c r="C7392" s="21" t="s">
        <v>141</v>
      </c>
      <c r="D7392" s="29" t="n">
        <v>104.41</v>
      </c>
      <c r="E7392" s="29" t="n">
        <f aca="false">D7392/10</f>
        <v>10.441</v>
      </c>
      <c r="F7392" s="29" t="n">
        <f aca="false">(E7392+Einstellungen!$B$20)*(1+Einstellungen!$B$10)</f>
        <v>34.62543</v>
      </c>
      <c r="G7392" s="21" t="str">
        <f aca="false">IF(F7392&lt;Einstellungen!$B$5,"ja","nein")</f>
        <v>nein</v>
      </c>
      <c r="H7392" s="21" t="s">
        <v>23</v>
      </c>
      <c r="I7392" s="29" t="n">
        <f aca="false">INDEX(Einstellungen!$B$27:$B$50,23)</f>
        <v>1.05</v>
      </c>
      <c r="J7392" s="29" t="n">
        <f aca="false">F7392*I7392</f>
        <v>36.3567015</v>
      </c>
    </row>
    <row r="7393" customFormat="false" ht="15" hidden="false" customHeight="false" outlineLevel="0" collapsed="false">
      <c r="A7393" s="28" t="n">
        <v>45888</v>
      </c>
      <c r="B7393" s="21" t="s">
        <v>135</v>
      </c>
      <c r="C7393" s="21" t="s">
        <v>141</v>
      </c>
      <c r="D7393" s="29" t="n">
        <v>97.2</v>
      </c>
      <c r="E7393" s="29" t="n">
        <f aca="false">D7393/10</f>
        <v>9.72</v>
      </c>
      <c r="F7393" s="29" t="n">
        <f aca="false">(E7393+Einstellungen!$B$20)*(1+Einstellungen!$B$10)</f>
        <v>33.76744</v>
      </c>
      <c r="G7393" s="21" t="str">
        <f aca="false">IF(F7393&lt;Einstellungen!$B$5,"ja","nein")</f>
        <v>nein</v>
      </c>
      <c r="H7393" s="21" t="s">
        <v>23</v>
      </c>
      <c r="I7393" s="29" t="n">
        <f aca="false">INDEX(Einstellungen!$B$27:$B$50,24)</f>
        <v>0.8</v>
      </c>
      <c r="J7393" s="29" t="n">
        <f aca="false">F7393*I7393</f>
        <v>27.013952</v>
      </c>
    </row>
    <row r="7394" customFormat="false" ht="15" hidden="false" customHeight="false" outlineLevel="0" collapsed="false">
      <c r="A7394" s="28" t="n">
        <v>45889</v>
      </c>
      <c r="B7394" s="21" t="s">
        <v>111</v>
      </c>
      <c r="C7394" s="21" t="s">
        <v>112</v>
      </c>
      <c r="D7394" s="29" t="n">
        <v>97.7</v>
      </c>
      <c r="E7394" s="29" t="n">
        <f aca="false">D7394/10</f>
        <v>9.77</v>
      </c>
      <c r="F7394" s="29" t="n">
        <f aca="false">(E7394+Einstellungen!$B$20)*(1+Einstellungen!$B$10)</f>
        <v>33.82694</v>
      </c>
      <c r="G7394" s="21" t="str">
        <f aca="false">IF(F7394&lt;Einstellungen!$B$5,"ja","nein")</f>
        <v>nein</v>
      </c>
      <c r="H7394" s="21" t="s">
        <v>23</v>
      </c>
      <c r="I7394" s="29" t="n">
        <f aca="false">INDEX(Einstellungen!$B$27:$B$50,1)</f>
        <v>0.6</v>
      </c>
      <c r="J7394" s="29" t="n">
        <f aca="false">F7394*I7394</f>
        <v>20.296164</v>
      </c>
    </row>
    <row r="7395" customFormat="false" ht="15" hidden="false" customHeight="false" outlineLevel="0" collapsed="false">
      <c r="A7395" s="28" t="n">
        <v>45889</v>
      </c>
      <c r="B7395" s="21" t="s">
        <v>113</v>
      </c>
      <c r="C7395" s="21" t="s">
        <v>112</v>
      </c>
      <c r="D7395" s="29" t="n">
        <v>93.18</v>
      </c>
      <c r="E7395" s="29" t="n">
        <f aca="false">D7395/10</f>
        <v>9.318</v>
      </c>
      <c r="F7395" s="29" t="n">
        <f aca="false">(E7395+Einstellungen!$B$20)*(1+Einstellungen!$B$10)</f>
        <v>33.28906</v>
      </c>
      <c r="G7395" s="21" t="str">
        <f aca="false">IF(F7395&lt;Einstellungen!$B$5,"ja","nein")</f>
        <v>nein</v>
      </c>
      <c r="H7395" s="21" t="s">
        <v>23</v>
      </c>
      <c r="I7395" s="29" t="n">
        <f aca="false">INDEX(Einstellungen!$B$27:$B$50,2)</f>
        <v>0.5</v>
      </c>
      <c r="J7395" s="29" t="n">
        <f aca="false">F7395*I7395</f>
        <v>16.64453</v>
      </c>
    </row>
    <row r="7396" customFormat="false" ht="15" hidden="false" customHeight="false" outlineLevel="0" collapsed="false">
      <c r="A7396" s="28" t="n">
        <v>45889</v>
      </c>
      <c r="B7396" s="21" t="s">
        <v>114</v>
      </c>
      <c r="C7396" s="21" t="s">
        <v>112</v>
      </c>
      <c r="D7396" s="29" t="n">
        <v>87.64</v>
      </c>
      <c r="E7396" s="29" t="n">
        <f aca="false">D7396/10</f>
        <v>8.764</v>
      </c>
      <c r="F7396" s="29" t="n">
        <f aca="false">(E7396+Einstellungen!$B$20)*(1+Einstellungen!$B$10)</f>
        <v>32.6298</v>
      </c>
      <c r="G7396" s="21" t="str">
        <f aca="false">IF(F7396&lt;Einstellungen!$B$5,"ja","nein")</f>
        <v>nein</v>
      </c>
      <c r="H7396" s="21" t="s">
        <v>23</v>
      </c>
      <c r="I7396" s="29" t="n">
        <f aca="false">INDEX(Einstellungen!$B$27:$B$50,3)</f>
        <v>0.45</v>
      </c>
      <c r="J7396" s="29" t="n">
        <f aca="false">F7396*I7396</f>
        <v>14.68341</v>
      </c>
    </row>
    <row r="7397" customFormat="false" ht="15" hidden="false" customHeight="false" outlineLevel="0" collapsed="false">
      <c r="A7397" s="28" t="n">
        <v>45889</v>
      </c>
      <c r="B7397" s="21" t="s">
        <v>115</v>
      </c>
      <c r="C7397" s="21" t="s">
        <v>112</v>
      </c>
      <c r="D7397" s="29" t="n">
        <v>85.78</v>
      </c>
      <c r="E7397" s="29" t="n">
        <f aca="false">D7397/10</f>
        <v>8.578</v>
      </c>
      <c r="F7397" s="29" t="n">
        <f aca="false">(E7397+Einstellungen!$B$20)*(1+Einstellungen!$B$10)</f>
        <v>32.40846</v>
      </c>
      <c r="G7397" s="21" t="str">
        <f aca="false">IF(F7397&lt;Einstellungen!$B$5,"ja","nein")</f>
        <v>nein</v>
      </c>
      <c r="H7397" s="21" t="s">
        <v>23</v>
      </c>
      <c r="I7397" s="29" t="n">
        <f aca="false">INDEX(Einstellungen!$B$27:$B$50,4)</f>
        <v>0.45</v>
      </c>
      <c r="J7397" s="29" t="n">
        <f aca="false">F7397*I7397</f>
        <v>14.583807</v>
      </c>
    </row>
    <row r="7398" customFormat="false" ht="15" hidden="false" customHeight="false" outlineLevel="0" collapsed="false">
      <c r="A7398" s="28" t="n">
        <v>45889</v>
      </c>
      <c r="B7398" s="21" t="s">
        <v>116</v>
      </c>
      <c r="C7398" s="21" t="s">
        <v>112</v>
      </c>
      <c r="D7398" s="29" t="n">
        <v>89.66</v>
      </c>
      <c r="E7398" s="29" t="n">
        <f aca="false">D7398/10</f>
        <v>8.966</v>
      </c>
      <c r="F7398" s="29" t="n">
        <f aca="false">(E7398+Einstellungen!$B$20)*(1+Einstellungen!$B$10)</f>
        <v>32.87018</v>
      </c>
      <c r="G7398" s="21" t="str">
        <f aca="false">IF(F7398&lt;Einstellungen!$B$5,"ja","nein")</f>
        <v>nein</v>
      </c>
      <c r="H7398" s="21" t="s">
        <v>23</v>
      </c>
      <c r="I7398" s="29" t="n">
        <f aca="false">INDEX(Einstellungen!$B$27:$B$50,5)</f>
        <v>0.45</v>
      </c>
      <c r="J7398" s="29" t="n">
        <f aca="false">F7398*I7398</f>
        <v>14.791581</v>
      </c>
    </row>
    <row r="7399" customFormat="false" ht="15" hidden="false" customHeight="false" outlineLevel="0" collapsed="false">
      <c r="A7399" s="28" t="n">
        <v>45889</v>
      </c>
      <c r="B7399" s="21" t="s">
        <v>117</v>
      </c>
      <c r="C7399" s="21" t="s">
        <v>112</v>
      </c>
      <c r="D7399" s="29" t="n">
        <v>98.8</v>
      </c>
      <c r="E7399" s="29" t="n">
        <f aca="false">D7399/10</f>
        <v>9.88</v>
      </c>
      <c r="F7399" s="29" t="n">
        <f aca="false">(E7399+Einstellungen!$B$20)*(1+Einstellungen!$B$10)</f>
        <v>33.95784</v>
      </c>
      <c r="G7399" s="21" t="str">
        <f aca="false">IF(F7399&lt;Einstellungen!$B$5,"ja","nein")</f>
        <v>nein</v>
      </c>
      <c r="H7399" s="21" t="s">
        <v>23</v>
      </c>
      <c r="I7399" s="29" t="n">
        <f aca="false">INDEX(Einstellungen!$B$27:$B$50,6)</f>
        <v>0.5</v>
      </c>
      <c r="J7399" s="29" t="n">
        <f aca="false">F7399*I7399</f>
        <v>16.97892</v>
      </c>
    </row>
    <row r="7400" customFormat="false" ht="15" hidden="false" customHeight="false" outlineLevel="0" collapsed="false">
      <c r="A7400" s="28" t="n">
        <v>45889</v>
      </c>
      <c r="B7400" s="21" t="s">
        <v>118</v>
      </c>
      <c r="C7400" s="21" t="s">
        <v>112</v>
      </c>
      <c r="D7400" s="29" t="n">
        <v>108.84</v>
      </c>
      <c r="E7400" s="29" t="n">
        <f aca="false">D7400/10</f>
        <v>10.884</v>
      </c>
      <c r="F7400" s="29" t="n">
        <f aca="false">(E7400+Einstellungen!$B$20)*(1+Einstellungen!$B$10)</f>
        <v>35.1526</v>
      </c>
      <c r="G7400" s="21" t="str">
        <f aca="false">IF(F7400&lt;Einstellungen!$B$5,"ja","nein")</f>
        <v>nein</v>
      </c>
      <c r="H7400" s="21" t="s">
        <v>23</v>
      </c>
      <c r="I7400" s="29" t="n">
        <f aca="false">INDEX(Einstellungen!$B$27:$B$50,7)</f>
        <v>0.7</v>
      </c>
      <c r="J7400" s="29" t="n">
        <f aca="false">F7400*I7400</f>
        <v>24.60682</v>
      </c>
    </row>
    <row r="7401" customFormat="false" ht="15" hidden="false" customHeight="false" outlineLevel="0" collapsed="false">
      <c r="A7401" s="28" t="n">
        <v>45889</v>
      </c>
      <c r="B7401" s="21" t="s">
        <v>119</v>
      </c>
      <c r="C7401" s="21" t="s">
        <v>112</v>
      </c>
      <c r="D7401" s="29" t="n">
        <v>110.12</v>
      </c>
      <c r="E7401" s="29" t="n">
        <f aca="false">D7401/10</f>
        <v>11.012</v>
      </c>
      <c r="F7401" s="29" t="n">
        <f aca="false">(E7401+Einstellungen!$B$20)*(1+Einstellungen!$B$10)</f>
        <v>35.30492</v>
      </c>
      <c r="G7401" s="21" t="str">
        <f aca="false">IF(F7401&lt;Einstellungen!$B$5,"ja","nein")</f>
        <v>nein</v>
      </c>
      <c r="H7401" s="21" t="s">
        <v>23</v>
      </c>
      <c r="I7401" s="29" t="n">
        <f aca="false">INDEX(Einstellungen!$B$27:$B$50,8)</f>
        <v>0.95</v>
      </c>
      <c r="J7401" s="29" t="n">
        <f aca="false">F7401*I7401</f>
        <v>33.539674</v>
      </c>
    </row>
    <row r="7402" customFormat="false" ht="15" hidden="false" customHeight="false" outlineLevel="0" collapsed="false">
      <c r="A7402" s="28" t="n">
        <v>45889</v>
      </c>
      <c r="B7402" s="21" t="s">
        <v>120</v>
      </c>
      <c r="C7402" s="21" t="s">
        <v>112</v>
      </c>
      <c r="D7402" s="29" t="n">
        <v>103.91</v>
      </c>
      <c r="E7402" s="29" t="n">
        <f aca="false">D7402/10</f>
        <v>10.391</v>
      </c>
      <c r="F7402" s="29" t="n">
        <f aca="false">(E7402+Einstellungen!$B$20)*(1+Einstellungen!$B$10)</f>
        <v>34.56593</v>
      </c>
      <c r="G7402" s="21" t="str">
        <f aca="false">IF(F7402&lt;Einstellungen!$B$5,"ja","nein")</f>
        <v>nein</v>
      </c>
      <c r="H7402" s="21" t="s">
        <v>23</v>
      </c>
      <c r="I7402" s="29" t="n">
        <f aca="false">INDEX(Einstellungen!$B$27:$B$50,9)</f>
        <v>1.05</v>
      </c>
      <c r="J7402" s="29" t="n">
        <f aca="false">F7402*I7402</f>
        <v>36.2942265</v>
      </c>
    </row>
    <row r="7403" customFormat="false" ht="15" hidden="false" customHeight="false" outlineLevel="0" collapsed="false">
      <c r="A7403" s="28" t="n">
        <v>45889</v>
      </c>
      <c r="B7403" s="21" t="s">
        <v>121</v>
      </c>
      <c r="C7403" s="21" t="s">
        <v>112</v>
      </c>
      <c r="D7403" s="29" t="n">
        <v>90.05</v>
      </c>
      <c r="E7403" s="29" t="n">
        <f aca="false">D7403/10</f>
        <v>9.005</v>
      </c>
      <c r="F7403" s="29" t="n">
        <f aca="false">(E7403+Einstellungen!$B$20)*(1+Einstellungen!$B$10)</f>
        <v>32.91659</v>
      </c>
      <c r="G7403" s="21" t="str">
        <f aca="false">IF(F7403&lt;Einstellungen!$B$5,"ja","nein")</f>
        <v>nein</v>
      </c>
      <c r="H7403" s="21" t="s">
        <v>23</v>
      </c>
      <c r="I7403" s="29" t="n">
        <f aca="false">INDEX(Einstellungen!$B$27:$B$50,10)</f>
        <v>1.05</v>
      </c>
      <c r="J7403" s="29" t="n">
        <f aca="false">F7403*I7403</f>
        <v>34.5624195</v>
      </c>
    </row>
    <row r="7404" customFormat="false" ht="15" hidden="false" customHeight="false" outlineLevel="0" collapsed="false">
      <c r="A7404" s="28" t="n">
        <v>45889</v>
      </c>
      <c r="B7404" s="21" t="s">
        <v>122</v>
      </c>
      <c r="C7404" s="21" t="s">
        <v>112</v>
      </c>
      <c r="D7404" s="29" t="n">
        <v>80.98</v>
      </c>
      <c r="E7404" s="29" t="n">
        <f aca="false">D7404/10</f>
        <v>8.098</v>
      </c>
      <c r="F7404" s="29" t="n">
        <f aca="false">(E7404+Einstellungen!$B$20)*(1+Einstellungen!$B$10)</f>
        <v>31.83726</v>
      </c>
      <c r="G7404" s="21" t="str">
        <f aca="false">IF(F7404&lt;Einstellungen!$B$5,"ja","nein")</f>
        <v>nein</v>
      </c>
      <c r="H7404" s="21" t="s">
        <v>23</v>
      </c>
      <c r="I7404" s="29" t="n">
        <f aca="false">INDEX(Einstellungen!$B$27:$B$50,11)</f>
        <v>1.05</v>
      </c>
      <c r="J7404" s="29" t="n">
        <f aca="false">F7404*I7404</f>
        <v>33.429123</v>
      </c>
    </row>
    <row r="7405" customFormat="false" ht="15" hidden="false" customHeight="false" outlineLevel="0" collapsed="false">
      <c r="A7405" s="28" t="n">
        <v>45889</v>
      </c>
      <c r="B7405" s="21" t="s">
        <v>123</v>
      </c>
      <c r="C7405" s="21" t="s">
        <v>112</v>
      </c>
      <c r="D7405" s="29" t="n">
        <v>69.06</v>
      </c>
      <c r="E7405" s="29" t="n">
        <f aca="false">D7405/10</f>
        <v>6.906</v>
      </c>
      <c r="F7405" s="29" t="n">
        <f aca="false">(E7405+Einstellungen!$B$20)*(1+Einstellungen!$B$10)</f>
        <v>30.41878</v>
      </c>
      <c r="G7405" s="21" t="str">
        <f aca="false">IF(F7405&lt;Einstellungen!$B$5,"ja","nein")</f>
        <v>nein</v>
      </c>
      <c r="H7405" s="21" t="s">
        <v>23</v>
      </c>
      <c r="I7405" s="29" t="n">
        <f aca="false">INDEX(Einstellungen!$B$27:$B$50,12)</f>
        <v>1.1</v>
      </c>
      <c r="J7405" s="29" t="n">
        <f aca="false">F7405*I7405</f>
        <v>33.460658</v>
      </c>
    </row>
    <row r="7406" customFormat="false" ht="15" hidden="false" customHeight="false" outlineLevel="0" collapsed="false">
      <c r="A7406" s="28" t="n">
        <v>45889</v>
      </c>
      <c r="B7406" s="21" t="s">
        <v>124</v>
      </c>
      <c r="C7406" s="21" t="s">
        <v>112</v>
      </c>
      <c r="D7406" s="29" t="n">
        <v>49.07</v>
      </c>
      <c r="E7406" s="29" t="n">
        <f aca="false">D7406/10</f>
        <v>4.907</v>
      </c>
      <c r="F7406" s="29" t="n">
        <f aca="false">(E7406+Einstellungen!$B$20)*(1+Einstellungen!$B$10)</f>
        <v>28.03997</v>
      </c>
      <c r="G7406" s="21" t="str">
        <f aca="false">IF(F7406&lt;Einstellungen!$B$5,"ja","nein")</f>
        <v>ja</v>
      </c>
      <c r="H7406" s="21" t="s">
        <v>23</v>
      </c>
      <c r="I7406" s="29" t="n">
        <f aca="false">INDEX(Einstellungen!$B$27:$B$50,13)</f>
        <v>1.2</v>
      </c>
      <c r="J7406" s="29" t="n">
        <f aca="false">F7406*I7406</f>
        <v>33.647964</v>
      </c>
    </row>
    <row r="7407" customFormat="false" ht="15" hidden="false" customHeight="false" outlineLevel="0" collapsed="false">
      <c r="A7407" s="28" t="n">
        <v>45889</v>
      </c>
      <c r="B7407" s="21" t="s">
        <v>125</v>
      </c>
      <c r="C7407" s="21" t="s">
        <v>112</v>
      </c>
      <c r="D7407" s="29" t="n">
        <v>35</v>
      </c>
      <c r="E7407" s="29" t="n">
        <f aca="false">D7407/10</f>
        <v>3.5</v>
      </c>
      <c r="F7407" s="29" t="n">
        <f aca="false">(E7407+Einstellungen!$B$20)*(1+Einstellungen!$B$10)</f>
        <v>26.36564</v>
      </c>
      <c r="G7407" s="21" t="str">
        <f aca="false">IF(F7407&lt;Einstellungen!$B$5,"ja","nein")</f>
        <v>ja</v>
      </c>
      <c r="H7407" s="21" t="s">
        <v>23</v>
      </c>
      <c r="I7407" s="29" t="n">
        <f aca="false">INDEX(Einstellungen!$B$27:$B$50,14)</f>
        <v>1.15</v>
      </c>
      <c r="J7407" s="29" t="n">
        <f aca="false">F7407*I7407</f>
        <v>30.320486</v>
      </c>
    </row>
    <row r="7408" customFormat="false" ht="15" hidden="false" customHeight="false" outlineLevel="0" collapsed="false">
      <c r="A7408" s="28" t="n">
        <v>45889</v>
      </c>
      <c r="B7408" s="21" t="s">
        <v>126</v>
      </c>
      <c r="C7408" s="21" t="s">
        <v>112</v>
      </c>
      <c r="D7408" s="29" t="n">
        <v>42.03</v>
      </c>
      <c r="E7408" s="29" t="n">
        <f aca="false">D7408/10</f>
        <v>4.203</v>
      </c>
      <c r="F7408" s="29" t="n">
        <f aca="false">(E7408+Einstellungen!$B$20)*(1+Einstellungen!$B$10)</f>
        <v>27.20221</v>
      </c>
      <c r="G7408" s="21" t="str">
        <f aca="false">IF(F7408&lt;Einstellungen!$B$5,"ja","nein")</f>
        <v>ja</v>
      </c>
      <c r="H7408" s="21" t="s">
        <v>23</v>
      </c>
      <c r="I7408" s="29" t="n">
        <f aca="false">INDEX(Einstellungen!$B$27:$B$50,15)</f>
        <v>1</v>
      </c>
      <c r="J7408" s="29" t="n">
        <f aca="false">F7408*I7408</f>
        <v>27.20221</v>
      </c>
    </row>
    <row r="7409" customFormat="false" ht="15" hidden="false" customHeight="false" outlineLevel="0" collapsed="false">
      <c r="A7409" s="28" t="n">
        <v>45889</v>
      </c>
      <c r="B7409" s="21" t="s">
        <v>127</v>
      </c>
      <c r="C7409" s="21" t="s">
        <v>112</v>
      </c>
      <c r="D7409" s="29" t="n">
        <v>73.02</v>
      </c>
      <c r="E7409" s="29" t="n">
        <f aca="false">D7409/10</f>
        <v>7.302</v>
      </c>
      <c r="F7409" s="29" t="n">
        <f aca="false">(E7409+Einstellungen!$B$20)*(1+Einstellungen!$B$10)</f>
        <v>30.89002</v>
      </c>
      <c r="G7409" s="21" t="str">
        <f aca="false">IF(F7409&lt;Einstellungen!$B$5,"ja","nein")</f>
        <v>nein</v>
      </c>
      <c r="H7409" s="21" t="s">
        <v>23</v>
      </c>
      <c r="I7409" s="29" t="n">
        <f aca="false">INDEX(Einstellungen!$B$27:$B$50,16)</f>
        <v>0.95</v>
      </c>
      <c r="J7409" s="29" t="n">
        <f aca="false">F7409*I7409</f>
        <v>29.345519</v>
      </c>
    </row>
    <row r="7410" customFormat="false" ht="15" hidden="false" customHeight="false" outlineLevel="0" collapsed="false">
      <c r="A7410" s="28" t="n">
        <v>45889</v>
      </c>
      <c r="B7410" s="21" t="s">
        <v>128</v>
      </c>
      <c r="C7410" s="21" t="s">
        <v>112</v>
      </c>
      <c r="D7410" s="29" t="n">
        <v>81.45</v>
      </c>
      <c r="E7410" s="29" t="n">
        <f aca="false">D7410/10</f>
        <v>8.145</v>
      </c>
      <c r="F7410" s="29" t="n">
        <f aca="false">(E7410+Einstellungen!$B$20)*(1+Einstellungen!$B$10)</f>
        <v>31.89319</v>
      </c>
      <c r="G7410" s="21" t="str">
        <f aca="false">IF(F7410&lt;Einstellungen!$B$5,"ja","nein")</f>
        <v>nein</v>
      </c>
      <c r="H7410" s="21" t="s">
        <v>23</v>
      </c>
      <c r="I7410" s="29" t="n">
        <f aca="false">INDEX(Einstellungen!$B$27:$B$50,17)</f>
        <v>0.95</v>
      </c>
      <c r="J7410" s="29" t="n">
        <f aca="false">F7410*I7410</f>
        <v>30.2985305</v>
      </c>
    </row>
    <row r="7411" customFormat="false" ht="15" hidden="false" customHeight="false" outlineLevel="0" collapsed="false">
      <c r="A7411" s="28" t="n">
        <v>45889</v>
      </c>
      <c r="B7411" s="21" t="s">
        <v>129</v>
      </c>
      <c r="C7411" s="21" t="s">
        <v>112</v>
      </c>
      <c r="D7411" s="29" t="n">
        <v>101.69</v>
      </c>
      <c r="E7411" s="29" t="n">
        <f aca="false">D7411/10</f>
        <v>10.169</v>
      </c>
      <c r="F7411" s="29" t="n">
        <f aca="false">(E7411+Einstellungen!$B$20)*(1+Einstellungen!$B$10)</f>
        <v>34.30175</v>
      </c>
      <c r="G7411" s="21" t="str">
        <f aca="false">IF(F7411&lt;Einstellungen!$B$5,"ja","nein")</f>
        <v>nein</v>
      </c>
      <c r="H7411" s="21" t="s">
        <v>23</v>
      </c>
      <c r="I7411" s="29" t="n">
        <f aca="false">INDEX(Einstellungen!$B$27:$B$50,18)</f>
        <v>1.1</v>
      </c>
      <c r="J7411" s="29" t="n">
        <f aca="false">F7411*I7411</f>
        <v>37.731925</v>
      </c>
    </row>
    <row r="7412" customFormat="false" ht="15" hidden="false" customHeight="false" outlineLevel="0" collapsed="false">
      <c r="A7412" s="28" t="n">
        <v>45889</v>
      </c>
      <c r="B7412" s="21" t="s">
        <v>130</v>
      </c>
      <c r="C7412" s="21" t="s">
        <v>112</v>
      </c>
      <c r="D7412" s="29" t="n">
        <v>109.16</v>
      </c>
      <c r="E7412" s="29" t="n">
        <f aca="false">D7412/10</f>
        <v>10.916</v>
      </c>
      <c r="F7412" s="29" t="n">
        <f aca="false">(E7412+Einstellungen!$B$20)*(1+Einstellungen!$B$10)</f>
        <v>35.19068</v>
      </c>
      <c r="G7412" s="21" t="str">
        <f aca="false">IF(F7412&lt;Einstellungen!$B$5,"ja","nein")</f>
        <v>nein</v>
      </c>
      <c r="H7412" s="21" t="s">
        <v>23</v>
      </c>
      <c r="I7412" s="29" t="n">
        <f aca="false">INDEX(Einstellungen!$B$27:$B$50,19)</f>
        <v>1.35</v>
      </c>
      <c r="J7412" s="29" t="n">
        <f aca="false">F7412*I7412</f>
        <v>47.507418</v>
      </c>
    </row>
    <row r="7413" customFormat="false" ht="15" hidden="false" customHeight="false" outlineLevel="0" collapsed="false">
      <c r="A7413" s="28" t="n">
        <v>45889</v>
      </c>
      <c r="B7413" s="21" t="s">
        <v>131</v>
      </c>
      <c r="C7413" s="21" t="s">
        <v>112</v>
      </c>
      <c r="D7413" s="29" t="n">
        <v>135.15</v>
      </c>
      <c r="E7413" s="29" t="n">
        <f aca="false">D7413/10</f>
        <v>13.515</v>
      </c>
      <c r="F7413" s="29" t="n">
        <f aca="false">(E7413+Einstellungen!$B$20)*(1+Einstellungen!$B$10)</f>
        <v>38.28349</v>
      </c>
      <c r="G7413" s="21" t="str">
        <f aca="false">IF(F7413&lt;Einstellungen!$B$5,"ja","nein")</f>
        <v>nein</v>
      </c>
      <c r="H7413" s="21" t="s">
        <v>23</v>
      </c>
      <c r="I7413" s="29" t="n">
        <f aca="false">INDEX(Einstellungen!$B$27:$B$50,20)</f>
        <v>1.45</v>
      </c>
      <c r="J7413" s="29" t="n">
        <f aca="false">F7413*I7413</f>
        <v>55.5110605</v>
      </c>
    </row>
    <row r="7414" customFormat="false" ht="15" hidden="false" customHeight="false" outlineLevel="0" collapsed="false">
      <c r="A7414" s="28" t="n">
        <v>45889</v>
      </c>
      <c r="B7414" s="21" t="s">
        <v>132</v>
      </c>
      <c r="C7414" s="21" t="s">
        <v>112</v>
      </c>
      <c r="D7414" s="29" t="n">
        <v>126.11</v>
      </c>
      <c r="E7414" s="29" t="n">
        <f aca="false">D7414/10</f>
        <v>12.611</v>
      </c>
      <c r="F7414" s="29" t="n">
        <f aca="false">(E7414+Einstellungen!$B$20)*(1+Einstellungen!$B$10)</f>
        <v>37.20773</v>
      </c>
      <c r="G7414" s="21" t="str">
        <f aca="false">IF(F7414&lt;Einstellungen!$B$5,"ja","nein")</f>
        <v>nein</v>
      </c>
      <c r="H7414" s="21" t="s">
        <v>23</v>
      </c>
      <c r="I7414" s="29" t="n">
        <f aca="false">INDEX(Einstellungen!$B$27:$B$50,21)</f>
        <v>1.4</v>
      </c>
      <c r="J7414" s="29" t="n">
        <f aca="false">F7414*I7414</f>
        <v>52.090822</v>
      </c>
    </row>
    <row r="7415" customFormat="false" ht="15" hidden="false" customHeight="false" outlineLevel="0" collapsed="false">
      <c r="A7415" s="28" t="n">
        <v>45889</v>
      </c>
      <c r="B7415" s="21" t="s">
        <v>133</v>
      </c>
      <c r="C7415" s="21" t="s">
        <v>112</v>
      </c>
      <c r="D7415" s="29" t="n">
        <v>114.95</v>
      </c>
      <c r="E7415" s="29" t="n">
        <f aca="false">D7415/10</f>
        <v>11.495</v>
      </c>
      <c r="F7415" s="29" t="n">
        <f aca="false">(E7415+Einstellungen!$B$20)*(1+Einstellungen!$B$10)</f>
        <v>35.87969</v>
      </c>
      <c r="G7415" s="21" t="str">
        <f aca="false">IF(F7415&lt;Einstellungen!$B$5,"ja","nein")</f>
        <v>nein</v>
      </c>
      <c r="H7415" s="21" t="s">
        <v>23</v>
      </c>
      <c r="I7415" s="29" t="n">
        <f aca="false">INDEX(Einstellungen!$B$27:$B$50,22)</f>
        <v>1.25</v>
      </c>
      <c r="J7415" s="29" t="n">
        <f aca="false">F7415*I7415</f>
        <v>44.8496125</v>
      </c>
    </row>
    <row r="7416" customFormat="false" ht="15" hidden="false" customHeight="false" outlineLevel="0" collapsed="false">
      <c r="A7416" s="28" t="n">
        <v>45889</v>
      </c>
      <c r="B7416" s="21" t="s">
        <v>134</v>
      </c>
      <c r="C7416" s="21" t="s">
        <v>112</v>
      </c>
      <c r="D7416" s="29" t="n">
        <v>103.49</v>
      </c>
      <c r="E7416" s="29" t="n">
        <f aca="false">D7416/10</f>
        <v>10.349</v>
      </c>
      <c r="F7416" s="29" t="n">
        <f aca="false">(E7416+Einstellungen!$B$20)*(1+Einstellungen!$B$10)</f>
        <v>34.51595</v>
      </c>
      <c r="G7416" s="21" t="str">
        <f aca="false">IF(F7416&lt;Einstellungen!$B$5,"ja","nein")</f>
        <v>nein</v>
      </c>
      <c r="H7416" s="21" t="s">
        <v>23</v>
      </c>
      <c r="I7416" s="29" t="n">
        <f aca="false">INDEX(Einstellungen!$B$27:$B$50,23)</f>
        <v>1.05</v>
      </c>
      <c r="J7416" s="29" t="n">
        <f aca="false">F7416*I7416</f>
        <v>36.2417475</v>
      </c>
    </row>
    <row r="7417" customFormat="false" ht="15" hidden="false" customHeight="false" outlineLevel="0" collapsed="false">
      <c r="A7417" s="28" t="n">
        <v>45889</v>
      </c>
      <c r="B7417" s="21" t="s">
        <v>135</v>
      </c>
      <c r="C7417" s="21" t="s">
        <v>112</v>
      </c>
      <c r="D7417" s="29" t="n">
        <v>97.34</v>
      </c>
      <c r="E7417" s="29" t="n">
        <f aca="false">D7417/10</f>
        <v>9.734</v>
      </c>
      <c r="F7417" s="29" t="n">
        <f aca="false">(E7417+Einstellungen!$B$20)*(1+Einstellungen!$B$10)</f>
        <v>33.7841</v>
      </c>
      <c r="G7417" s="21" t="str">
        <f aca="false">IF(F7417&lt;Einstellungen!$B$5,"ja","nein")</f>
        <v>nein</v>
      </c>
      <c r="H7417" s="21" t="s">
        <v>23</v>
      </c>
      <c r="I7417" s="29" t="n">
        <f aca="false">INDEX(Einstellungen!$B$27:$B$50,24)</f>
        <v>0.8</v>
      </c>
      <c r="J7417" s="29" t="n">
        <f aca="false">F7417*I7417</f>
        <v>27.02728</v>
      </c>
    </row>
    <row r="7418" customFormat="false" ht="15" hidden="false" customHeight="false" outlineLevel="0" collapsed="false">
      <c r="A7418" s="28" t="n">
        <v>45890</v>
      </c>
      <c r="B7418" s="21" t="s">
        <v>111</v>
      </c>
      <c r="C7418" s="21" t="s">
        <v>136</v>
      </c>
      <c r="D7418" s="29" t="n">
        <v>96.11</v>
      </c>
      <c r="E7418" s="29" t="n">
        <f aca="false">D7418/10</f>
        <v>9.611</v>
      </c>
      <c r="F7418" s="29" t="n">
        <f aca="false">(E7418+Einstellungen!$B$20)*(1+Einstellungen!$B$10)</f>
        <v>33.63773</v>
      </c>
      <c r="G7418" s="21" t="str">
        <f aca="false">IF(F7418&lt;Einstellungen!$B$5,"ja","nein")</f>
        <v>nein</v>
      </c>
      <c r="H7418" s="21" t="s">
        <v>23</v>
      </c>
      <c r="I7418" s="29" t="n">
        <f aca="false">INDEX(Einstellungen!$B$27:$B$50,1)</f>
        <v>0.6</v>
      </c>
      <c r="J7418" s="29" t="n">
        <f aca="false">F7418*I7418</f>
        <v>20.182638</v>
      </c>
    </row>
    <row r="7419" customFormat="false" ht="15" hidden="false" customHeight="false" outlineLevel="0" collapsed="false">
      <c r="A7419" s="28" t="n">
        <v>45890</v>
      </c>
      <c r="B7419" s="21" t="s">
        <v>113</v>
      </c>
      <c r="C7419" s="21" t="s">
        <v>136</v>
      </c>
      <c r="D7419" s="29" t="n">
        <v>90.73</v>
      </c>
      <c r="E7419" s="29" t="n">
        <f aca="false">D7419/10</f>
        <v>9.073</v>
      </c>
      <c r="F7419" s="29" t="n">
        <f aca="false">(E7419+Einstellungen!$B$20)*(1+Einstellungen!$B$10)</f>
        <v>32.99751</v>
      </c>
      <c r="G7419" s="21" t="str">
        <f aca="false">IF(F7419&lt;Einstellungen!$B$5,"ja","nein")</f>
        <v>nein</v>
      </c>
      <c r="H7419" s="21" t="s">
        <v>23</v>
      </c>
      <c r="I7419" s="29" t="n">
        <f aca="false">INDEX(Einstellungen!$B$27:$B$50,2)</f>
        <v>0.5</v>
      </c>
      <c r="J7419" s="29" t="n">
        <f aca="false">F7419*I7419</f>
        <v>16.498755</v>
      </c>
    </row>
    <row r="7420" customFormat="false" ht="15" hidden="false" customHeight="false" outlineLevel="0" collapsed="false">
      <c r="A7420" s="28" t="n">
        <v>45890</v>
      </c>
      <c r="B7420" s="21" t="s">
        <v>114</v>
      </c>
      <c r="C7420" s="21" t="s">
        <v>136</v>
      </c>
      <c r="D7420" s="29" t="n">
        <v>87.52</v>
      </c>
      <c r="E7420" s="29" t="n">
        <f aca="false">D7420/10</f>
        <v>8.752</v>
      </c>
      <c r="F7420" s="29" t="n">
        <f aca="false">(E7420+Einstellungen!$B$20)*(1+Einstellungen!$B$10)</f>
        <v>32.61552</v>
      </c>
      <c r="G7420" s="21" t="str">
        <f aca="false">IF(F7420&lt;Einstellungen!$B$5,"ja","nein")</f>
        <v>nein</v>
      </c>
      <c r="H7420" s="21" t="s">
        <v>23</v>
      </c>
      <c r="I7420" s="29" t="n">
        <f aca="false">INDEX(Einstellungen!$B$27:$B$50,3)</f>
        <v>0.45</v>
      </c>
      <c r="J7420" s="29" t="n">
        <f aca="false">F7420*I7420</f>
        <v>14.676984</v>
      </c>
    </row>
    <row r="7421" customFormat="false" ht="15" hidden="false" customHeight="false" outlineLevel="0" collapsed="false">
      <c r="A7421" s="28" t="n">
        <v>45890</v>
      </c>
      <c r="B7421" s="21" t="s">
        <v>115</v>
      </c>
      <c r="C7421" s="21" t="s">
        <v>136</v>
      </c>
      <c r="D7421" s="29" t="n">
        <v>90.88</v>
      </c>
      <c r="E7421" s="29" t="n">
        <f aca="false">D7421/10</f>
        <v>9.088</v>
      </c>
      <c r="F7421" s="29" t="n">
        <f aca="false">(E7421+Einstellungen!$B$20)*(1+Einstellungen!$B$10)</f>
        <v>33.01536</v>
      </c>
      <c r="G7421" s="21" t="str">
        <f aca="false">IF(F7421&lt;Einstellungen!$B$5,"ja","nein")</f>
        <v>nein</v>
      </c>
      <c r="H7421" s="21" t="s">
        <v>23</v>
      </c>
      <c r="I7421" s="29" t="n">
        <f aca="false">INDEX(Einstellungen!$B$27:$B$50,4)</f>
        <v>0.45</v>
      </c>
      <c r="J7421" s="29" t="n">
        <f aca="false">F7421*I7421</f>
        <v>14.856912</v>
      </c>
    </row>
    <row r="7422" customFormat="false" ht="15" hidden="false" customHeight="false" outlineLevel="0" collapsed="false">
      <c r="A7422" s="28" t="n">
        <v>45890</v>
      </c>
      <c r="B7422" s="21" t="s">
        <v>116</v>
      </c>
      <c r="C7422" s="21" t="s">
        <v>136</v>
      </c>
      <c r="D7422" s="29" t="n">
        <v>92.37</v>
      </c>
      <c r="E7422" s="29" t="n">
        <f aca="false">D7422/10</f>
        <v>9.237</v>
      </c>
      <c r="F7422" s="29" t="n">
        <f aca="false">(E7422+Einstellungen!$B$20)*(1+Einstellungen!$B$10)</f>
        <v>33.19267</v>
      </c>
      <c r="G7422" s="21" t="str">
        <f aca="false">IF(F7422&lt;Einstellungen!$B$5,"ja","nein")</f>
        <v>nein</v>
      </c>
      <c r="H7422" s="21" t="s">
        <v>23</v>
      </c>
      <c r="I7422" s="29" t="n">
        <f aca="false">INDEX(Einstellungen!$B$27:$B$50,5)</f>
        <v>0.45</v>
      </c>
      <c r="J7422" s="29" t="n">
        <f aca="false">F7422*I7422</f>
        <v>14.9367015</v>
      </c>
    </row>
    <row r="7423" customFormat="false" ht="15" hidden="false" customHeight="false" outlineLevel="0" collapsed="false">
      <c r="A7423" s="28" t="n">
        <v>45890</v>
      </c>
      <c r="B7423" s="21" t="s">
        <v>117</v>
      </c>
      <c r="C7423" s="21" t="s">
        <v>136</v>
      </c>
      <c r="D7423" s="29" t="n">
        <v>108.59</v>
      </c>
      <c r="E7423" s="29" t="n">
        <f aca="false">D7423/10</f>
        <v>10.859</v>
      </c>
      <c r="F7423" s="29" t="n">
        <f aca="false">(E7423+Einstellungen!$B$20)*(1+Einstellungen!$B$10)</f>
        <v>35.12285</v>
      </c>
      <c r="G7423" s="21" t="str">
        <f aca="false">IF(F7423&lt;Einstellungen!$B$5,"ja","nein")</f>
        <v>nein</v>
      </c>
      <c r="H7423" s="21" t="s">
        <v>23</v>
      </c>
      <c r="I7423" s="29" t="n">
        <f aca="false">INDEX(Einstellungen!$B$27:$B$50,6)</f>
        <v>0.5</v>
      </c>
      <c r="J7423" s="29" t="n">
        <f aca="false">F7423*I7423</f>
        <v>17.561425</v>
      </c>
    </row>
    <row r="7424" customFormat="false" ht="15" hidden="false" customHeight="false" outlineLevel="0" collapsed="false">
      <c r="A7424" s="28" t="n">
        <v>45890</v>
      </c>
      <c r="B7424" s="21" t="s">
        <v>118</v>
      </c>
      <c r="C7424" s="21" t="s">
        <v>136</v>
      </c>
      <c r="D7424" s="29" t="n">
        <v>115.6</v>
      </c>
      <c r="E7424" s="29" t="n">
        <f aca="false">D7424/10</f>
        <v>11.56</v>
      </c>
      <c r="F7424" s="29" t="n">
        <f aca="false">(E7424+Einstellungen!$B$20)*(1+Einstellungen!$B$10)</f>
        <v>35.95704</v>
      </c>
      <c r="G7424" s="21" t="str">
        <f aca="false">IF(F7424&lt;Einstellungen!$B$5,"ja","nein")</f>
        <v>nein</v>
      </c>
      <c r="H7424" s="21" t="s">
        <v>23</v>
      </c>
      <c r="I7424" s="29" t="n">
        <f aca="false">INDEX(Einstellungen!$B$27:$B$50,7)</f>
        <v>0.7</v>
      </c>
      <c r="J7424" s="29" t="n">
        <f aca="false">F7424*I7424</f>
        <v>25.169928</v>
      </c>
    </row>
    <row r="7425" customFormat="false" ht="15" hidden="false" customHeight="false" outlineLevel="0" collapsed="false">
      <c r="A7425" s="28" t="n">
        <v>45890</v>
      </c>
      <c r="B7425" s="21" t="s">
        <v>119</v>
      </c>
      <c r="C7425" s="21" t="s">
        <v>136</v>
      </c>
      <c r="D7425" s="29" t="n">
        <v>116.89</v>
      </c>
      <c r="E7425" s="29" t="n">
        <f aca="false">D7425/10</f>
        <v>11.689</v>
      </c>
      <c r="F7425" s="29" t="n">
        <f aca="false">(E7425+Einstellungen!$B$20)*(1+Einstellungen!$B$10)</f>
        <v>36.11055</v>
      </c>
      <c r="G7425" s="21" t="str">
        <f aca="false">IF(F7425&lt;Einstellungen!$B$5,"ja","nein")</f>
        <v>nein</v>
      </c>
      <c r="H7425" s="21" t="s">
        <v>23</v>
      </c>
      <c r="I7425" s="29" t="n">
        <f aca="false">INDEX(Einstellungen!$B$27:$B$50,8)</f>
        <v>0.95</v>
      </c>
      <c r="J7425" s="29" t="n">
        <f aca="false">F7425*I7425</f>
        <v>34.3050225</v>
      </c>
    </row>
    <row r="7426" customFormat="false" ht="15" hidden="false" customHeight="false" outlineLevel="0" collapsed="false">
      <c r="A7426" s="28" t="n">
        <v>45890</v>
      </c>
      <c r="B7426" s="21" t="s">
        <v>120</v>
      </c>
      <c r="C7426" s="21" t="s">
        <v>136</v>
      </c>
      <c r="D7426" s="29" t="n">
        <v>107.79</v>
      </c>
      <c r="E7426" s="29" t="n">
        <f aca="false">D7426/10</f>
        <v>10.779</v>
      </c>
      <c r="F7426" s="29" t="n">
        <f aca="false">(E7426+Einstellungen!$B$20)*(1+Einstellungen!$B$10)</f>
        <v>35.02765</v>
      </c>
      <c r="G7426" s="21" t="str">
        <f aca="false">IF(F7426&lt;Einstellungen!$B$5,"ja","nein")</f>
        <v>nein</v>
      </c>
      <c r="H7426" s="21" t="s">
        <v>23</v>
      </c>
      <c r="I7426" s="29" t="n">
        <f aca="false">INDEX(Einstellungen!$B$27:$B$50,9)</f>
        <v>1.05</v>
      </c>
      <c r="J7426" s="29" t="n">
        <f aca="false">F7426*I7426</f>
        <v>36.7790325</v>
      </c>
    </row>
    <row r="7427" customFormat="false" ht="15" hidden="false" customHeight="false" outlineLevel="0" collapsed="false">
      <c r="A7427" s="28" t="n">
        <v>45890</v>
      </c>
      <c r="B7427" s="21" t="s">
        <v>121</v>
      </c>
      <c r="C7427" s="21" t="s">
        <v>136</v>
      </c>
      <c r="D7427" s="29" t="n">
        <v>97.32</v>
      </c>
      <c r="E7427" s="29" t="n">
        <f aca="false">D7427/10</f>
        <v>9.732</v>
      </c>
      <c r="F7427" s="29" t="n">
        <f aca="false">(E7427+Einstellungen!$B$20)*(1+Einstellungen!$B$10)</f>
        <v>33.78172</v>
      </c>
      <c r="G7427" s="21" t="str">
        <f aca="false">IF(F7427&lt;Einstellungen!$B$5,"ja","nein")</f>
        <v>nein</v>
      </c>
      <c r="H7427" s="21" t="s">
        <v>23</v>
      </c>
      <c r="I7427" s="29" t="n">
        <f aca="false">INDEX(Einstellungen!$B$27:$B$50,10)</f>
        <v>1.05</v>
      </c>
      <c r="J7427" s="29" t="n">
        <f aca="false">F7427*I7427</f>
        <v>35.470806</v>
      </c>
    </row>
    <row r="7428" customFormat="false" ht="15" hidden="false" customHeight="false" outlineLevel="0" collapsed="false">
      <c r="A7428" s="28" t="n">
        <v>45890</v>
      </c>
      <c r="B7428" s="21" t="s">
        <v>122</v>
      </c>
      <c r="C7428" s="21" t="s">
        <v>136</v>
      </c>
      <c r="D7428" s="29" t="n">
        <v>85.85</v>
      </c>
      <c r="E7428" s="29" t="n">
        <f aca="false">D7428/10</f>
        <v>8.585</v>
      </c>
      <c r="F7428" s="29" t="n">
        <f aca="false">(E7428+Einstellungen!$B$20)*(1+Einstellungen!$B$10)</f>
        <v>32.41679</v>
      </c>
      <c r="G7428" s="21" t="str">
        <f aca="false">IF(F7428&lt;Einstellungen!$B$5,"ja","nein")</f>
        <v>nein</v>
      </c>
      <c r="H7428" s="21" t="s">
        <v>23</v>
      </c>
      <c r="I7428" s="29" t="n">
        <f aca="false">INDEX(Einstellungen!$B$27:$B$50,11)</f>
        <v>1.05</v>
      </c>
      <c r="J7428" s="29" t="n">
        <f aca="false">F7428*I7428</f>
        <v>34.0376295</v>
      </c>
    </row>
    <row r="7429" customFormat="false" ht="15" hidden="false" customHeight="false" outlineLevel="0" collapsed="false">
      <c r="A7429" s="28" t="n">
        <v>45890</v>
      </c>
      <c r="B7429" s="21" t="s">
        <v>123</v>
      </c>
      <c r="C7429" s="21" t="s">
        <v>136</v>
      </c>
      <c r="D7429" s="29" t="n">
        <v>77.64</v>
      </c>
      <c r="E7429" s="29" t="n">
        <f aca="false">D7429/10</f>
        <v>7.764</v>
      </c>
      <c r="F7429" s="29" t="n">
        <f aca="false">(E7429+Einstellungen!$B$20)*(1+Einstellungen!$B$10)</f>
        <v>31.4398</v>
      </c>
      <c r="G7429" s="21" t="str">
        <f aca="false">IF(F7429&lt;Einstellungen!$B$5,"ja","nein")</f>
        <v>nein</v>
      </c>
      <c r="H7429" s="21" t="s">
        <v>23</v>
      </c>
      <c r="I7429" s="29" t="n">
        <f aca="false">INDEX(Einstellungen!$B$27:$B$50,12)</f>
        <v>1.1</v>
      </c>
      <c r="J7429" s="29" t="n">
        <f aca="false">F7429*I7429</f>
        <v>34.58378</v>
      </c>
    </row>
    <row r="7430" customFormat="false" ht="15" hidden="false" customHeight="false" outlineLevel="0" collapsed="false">
      <c r="A7430" s="28" t="n">
        <v>45890</v>
      </c>
      <c r="B7430" s="21" t="s">
        <v>124</v>
      </c>
      <c r="C7430" s="21" t="s">
        <v>136</v>
      </c>
      <c r="D7430" s="29" t="n">
        <v>69.49</v>
      </c>
      <c r="E7430" s="29" t="n">
        <f aca="false">D7430/10</f>
        <v>6.949</v>
      </c>
      <c r="F7430" s="29" t="n">
        <f aca="false">(E7430+Einstellungen!$B$20)*(1+Einstellungen!$B$10)</f>
        <v>30.46995</v>
      </c>
      <c r="G7430" s="21" t="str">
        <f aca="false">IF(F7430&lt;Einstellungen!$B$5,"ja","nein")</f>
        <v>nein</v>
      </c>
      <c r="H7430" s="21" t="s">
        <v>23</v>
      </c>
      <c r="I7430" s="29" t="n">
        <f aca="false">INDEX(Einstellungen!$B$27:$B$50,13)</f>
        <v>1.2</v>
      </c>
      <c r="J7430" s="29" t="n">
        <f aca="false">F7430*I7430</f>
        <v>36.56394</v>
      </c>
    </row>
    <row r="7431" customFormat="false" ht="15" hidden="false" customHeight="false" outlineLevel="0" collapsed="false">
      <c r="A7431" s="28" t="n">
        <v>45890</v>
      </c>
      <c r="B7431" s="21" t="s">
        <v>125</v>
      </c>
      <c r="C7431" s="21" t="s">
        <v>136</v>
      </c>
      <c r="D7431" s="29" t="n">
        <v>66.09</v>
      </c>
      <c r="E7431" s="29" t="n">
        <f aca="false">D7431/10</f>
        <v>6.609</v>
      </c>
      <c r="F7431" s="29" t="n">
        <f aca="false">(E7431+Einstellungen!$B$20)*(1+Einstellungen!$B$10)</f>
        <v>30.06535</v>
      </c>
      <c r="G7431" s="21" t="str">
        <f aca="false">IF(F7431&lt;Einstellungen!$B$5,"ja","nein")</f>
        <v>nein</v>
      </c>
      <c r="H7431" s="21" t="s">
        <v>23</v>
      </c>
      <c r="I7431" s="29" t="n">
        <f aca="false">INDEX(Einstellungen!$B$27:$B$50,14)</f>
        <v>1.15</v>
      </c>
      <c r="J7431" s="29" t="n">
        <f aca="false">F7431*I7431</f>
        <v>34.5751525</v>
      </c>
    </row>
    <row r="7432" customFormat="false" ht="15" hidden="false" customHeight="false" outlineLevel="0" collapsed="false">
      <c r="A7432" s="28" t="n">
        <v>45890</v>
      </c>
      <c r="B7432" s="21" t="s">
        <v>126</v>
      </c>
      <c r="C7432" s="21" t="s">
        <v>136</v>
      </c>
      <c r="D7432" s="29" t="n">
        <v>56.26</v>
      </c>
      <c r="E7432" s="29" t="n">
        <f aca="false">D7432/10</f>
        <v>5.626</v>
      </c>
      <c r="F7432" s="29" t="n">
        <f aca="false">(E7432+Einstellungen!$B$20)*(1+Einstellungen!$B$10)</f>
        <v>28.89558</v>
      </c>
      <c r="G7432" s="21" t="str">
        <f aca="false">IF(F7432&lt;Einstellungen!$B$5,"ja","nein")</f>
        <v>ja</v>
      </c>
      <c r="H7432" s="21" t="s">
        <v>23</v>
      </c>
      <c r="I7432" s="29" t="n">
        <f aca="false">INDEX(Einstellungen!$B$27:$B$50,15)</f>
        <v>1</v>
      </c>
      <c r="J7432" s="29" t="n">
        <f aca="false">F7432*I7432</f>
        <v>28.89558</v>
      </c>
    </row>
    <row r="7433" customFormat="false" ht="15" hidden="false" customHeight="false" outlineLevel="0" collapsed="false">
      <c r="A7433" s="28" t="n">
        <v>45890</v>
      </c>
      <c r="B7433" s="21" t="s">
        <v>127</v>
      </c>
      <c r="C7433" s="21" t="s">
        <v>136</v>
      </c>
      <c r="D7433" s="29" t="n">
        <v>68.2</v>
      </c>
      <c r="E7433" s="29" t="n">
        <f aca="false">D7433/10</f>
        <v>6.82</v>
      </c>
      <c r="F7433" s="29" t="n">
        <f aca="false">(E7433+Einstellungen!$B$20)*(1+Einstellungen!$B$10)</f>
        <v>30.31644</v>
      </c>
      <c r="G7433" s="21" t="str">
        <f aca="false">IF(F7433&lt;Einstellungen!$B$5,"ja","nein")</f>
        <v>nein</v>
      </c>
      <c r="H7433" s="21" t="s">
        <v>23</v>
      </c>
      <c r="I7433" s="29" t="n">
        <f aca="false">INDEX(Einstellungen!$B$27:$B$50,16)</f>
        <v>0.95</v>
      </c>
      <c r="J7433" s="29" t="n">
        <f aca="false">F7433*I7433</f>
        <v>28.800618</v>
      </c>
    </row>
    <row r="7434" customFormat="false" ht="15" hidden="false" customHeight="false" outlineLevel="0" collapsed="false">
      <c r="A7434" s="28" t="n">
        <v>45890</v>
      </c>
      <c r="B7434" s="21" t="s">
        <v>128</v>
      </c>
      <c r="C7434" s="21" t="s">
        <v>136</v>
      </c>
      <c r="D7434" s="29" t="n">
        <v>72.39</v>
      </c>
      <c r="E7434" s="29" t="n">
        <f aca="false">D7434/10</f>
        <v>7.239</v>
      </c>
      <c r="F7434" s="29" t="n">
        <f aca="false">(E7434+Einstellungen!$B$20)*(1+Einstellungen!$B$10)</f>
        <v>30.81505</v>
      </c>
      <c r="G7434" s="21" t="str">
        <f aca="false">IF(F7434&lt;Einstellungen!$B$5,"ja","nein")</f>
        <v>nein</v>
      </c>
      <c r="H7434" s="21" t="s">
        <v>23</v>
      </c>
      <c r="I7434" s="29" t="n">
        <f aca="false">INDEX(Einstellungen!$B$27:$B$50,17)</f>
        <v>0.95</v>
      </c>
      <c r="J7434" s="29" t="n">
        <f aca="false">F7434*I7434</f>
        <v>29.2742975</v>
      </c>
    </row>
    <row r="7435" customFormat="false" ht="15" hidden="false" customHeight="false" outlineLevel="0" collapsed="false">
      <c r="A7435" s="28" t="n">
        <v>45890</v>
      </c>
      <c r="B7435" s="21" t="s">
        <v>129</v>
      </c>
      <c r="C7435" s="21" t="s">
        <v>136</v>
      </c>
      <c r="D7435" s="29" t="n">
        <v>92.88</v>
      </c>
      <c r="E7435" s="29" t="n">
        <f aca="false">D7435/10</f>
        <v>9.288</v>
      </c>
      <c r="F7435" s="29" t="n">
        <f aca="false">(E7435+Einstellungen!$B$20)*(1+Einstellungen!$B$10)</f>
        <v>33.25336</v>
      </c>
      <c r="G7435" s="21" t="str">
        <f aca="false">IF(F7435&lt;Einstellungen!$B$5,"ja","nein")</f>
        <v>nein</v>
      </c>
      <c r="H7435" s="21" t="s">
        <v>23</v>
      </c>
      <c r="I7435" s="29" t="n">
        <f aca="false">INDEX(Einstellungen!$B$27:$B$50,18)</f>
        <v>1.1</v>
      </c>
      <c r="J7435" s="29" t="n">
        <f aca="false">F7435*I7435</f>
        <v>36.578696</v>
      </c>
    </row>
    <row r="7436" customFormat="false" ht="15" hidden="false" customHeight="false" outlineLevel="0" collapsed="false">
      <c r="A7436" s="28" t="n">
        <v>45890</v>
      </c>
      <c r="B7436" s="21" t="s">
        <v>130</v>
      </c>
      <c r="C7436" s="21" t="s">
        <v>136</v>
      </c>
      <c r="D7436" s="29" t="n">
        <v>103.2</v>
      </c>
      <c r="E7436" s="29" t="n">
        <f aca="false">D7436/10</f>
        <v>10.32</v>
      </c>
      <c r="F7436" s="29" t="n">
        <f aca="false">(E7436+Einstellungen!$B$20)*(1+Einstellungen!$B$10)</f>
        <v>34.48144</v>
      </c>
      <c r="G7436" s="21" t="str">
        <f aca="false">IF(F7436&lt;Einstellungen!$B$5,"ja","nein")</f>
        <v>nein</v>
      </c>
      <c r="H7436" s="21" t="s">
        <v>23</v>
      </c>
      <c r="I7436" s="29" t="n">
        <f aca="false">INDEX(Einstellungen!$B$27:$B$50,19)</f>
        <v>1.35</v>
      </c>
      <c r="J7436" s="29" t="n">
        <f aca="false">F7436*I7436</f>
        <v>46.549944</v>
      </c>
    </row>
    <row r="7437" customFormat="false" ht="15" hidden="false" customHeight="false" outlineLevel="0" collapsed="false">
      <c r="A7437" s="28" t="n">
        <v>45890</v>
      </c>
      <c r="B7437" s="21" t="s">
        <v>131</v>
      </c>
      <c r="C7437" s="21" t="s">
        <v>136</v>
      </c>
      <c r="D7437" s="29" t="n">
        <v>106.39</v>
      </c>
      <c r="E7437" s="29" t="n">
        <f aca="false">D7437/10</f>
        <v>10.639</v>
      </c>
      <c r="F7437" s="29" t="n">
        <f aca="false">(E7437+Einstellungen!$B$20)*(1+Einstellungen!$B$10)</f>
        <v>34.86105</v>
      </c>
      <c r="G7437" s="21" t="str">
        <f aca="false">IF(F7437&lt;Einstellungen!$B$5,"ja","nein")</f>
        <v>nein</v>
      </c>
      <c r="H7437" s="21" t="s">
        <v>23</v>
      </c>
      <c r="I7437" s="29" t="n">
        <f aca="false">INDEX(Einstellungen!$B$27:$B$50,20)</f>
        <v>1.45</v>
      </c>
      <c r="J7437" s="29" t="n">
        <f aca="false">F7437*I7437</f>
        <v>50.5485225</v>
      </c>
    </row>
    <row r="7438" customFormat="false" ht="15" hidden="false" customHeight="false" outlineLevel="0" collapsed="false">
      <c r="A7438" s="28" t="n">
        <v>45890</v>
      </c>
      <c r="B7438" s="21" t="s">
        <v>132</v>
      </c>
      <c r="C7438" s="21" t="s">
        <v>136</v>
      </c>
      <c r="D7438" s="29" t="n">
        <v>110.73</v>
      </c>
      <c r="E7438" s="29" t="n">
        <f aca="false">D7438/10</f>
        <v>11.073</v>
      </c>
      <c r="F7438" s="29" t="n">
        <f aca="false">(E7438+Einstellungen!$B$20)*(1+Einstellungen!$B$10)</f>
        <v>35.37751</v>
      </c>
      <c r="G7438" s="21" t="str">
        <f aca="false">IF(F7438&lt;Einstellungen!$B$5,"ja","nein")</f>
        <v>nein</v>
      </c>
      <c r="H7438" s="21" t="s">
        <v>23</v>
      </c>
      <c r="I7438" s="29" t="n">
        <f aca="false">INDEX(Einstellungen!$B$27:$B$50,21)</f>
        <v>1.4</v>
      </c>
      <c r="J7438" s="29" t="n">
        <f aca="false">F7438*I7438</f>
        <v>49.528514</v>
      </c>
    </row>
    <row r="7439" customFormat="false" ht="15" hidden="false" customHeight="false" outlineLevel="0" collapsed="false">
      <c r="A7439" s="28" t="n">
        <v>45890</v>
      </c>
      <c r="B7439" s="21" t="s">
        <v>133</v>
      </c>
      <c r="C7439" s="21" t="s">
        <v>136</v>
      </c>
      <c r="D7439" s="29" t="n">
        <v>110.73</v>
      </c>
      <c r="E7439" s="29" t="n">
        <f aca="false">D7439/10</f>
        <v>11.073</v>
      </c>
      <c r="F7439" s="29" t="n">
        <f aca="false">(E7439+Einstellungen!$B$20)*(1+Einstellungen!$B$10)</f>
        <v>35.37751</v>
      </c>
      <c r="G7439" s="21" t="str">
        <f aca="false">IF(F7439&lt;Einstellungen!$B$5,"ja","nein")</f>
        <v>nein</v>
      </c>
      <c r="H7439" s="21" t="s">
        <v>23</v>
      </c>
      <c r="I7439" s="29" t="n">
        <f aca="false">INDEX(Einstellungen!$B$27:$B$50,22)</f>
        <v>1.25</v>
      </c>
      <c r="J7439" s="29" t="n">
        <f aca="false">F7439*I7439</f>
        <v>44.2218875</v>
      </c>
    </row>
    <row r="7440" customFormat="false" ht="15" hidden="false" customHeight="false" outlineLevel="0" collapsed="false">
      <c r="A7440" s="28" t="n">
        <v>45890</v>
      </c>
      <c r="B7440" s="21" t="s">
        <v>134</v>
      </c>
      <c r="C7440" s="21" t="s">
        <v>136</v>
      </c>
      <c r="D7440" s="29" t="n">
        <v>105</v>
      </c>
      <c r="E7440" s="29" t="n">
        <f aca="false">D7440/10</f>
        <v>10.5</v>
      </c>
      <c r="F7440" s="29" t="n">
        <f aca="false">(E7440+Einstellungen!$B$20)*(1+Einstellungen!$B$10)</f>
        <v>34.69564</v>
      </c>
      <c r="G7440" s="21" t="str">
        <f aca="false">IF(F7440&lt;Einstellungen!$B$5,"ja","nein")</f>
        <v>nein</v>
      </c>
      <c r="H7440" s="21" t="s">
        <v>23</v>
      </c>
      <c r="I7440" s="29" t="n">
        <f aca="false">INDEX(Einstellungen!$B$27:$B$50,23)</f>
        <v>1.05</v>
      </c>
      <c r="J7440" s="29" t="n">
        <f aca="false">F7440*I7440</f>
        <v>36.430422</v>
      </c>
    </row>
    <row r="7441" customFormat="false" ht="15" hidden="false" customHeight="false" outlineLevel="0" collapsed="false">
      <c r="A7441" s="28" t="n">
        <v>45890</v>
      </c>
      <c r="B7441" s="21" t="s">
        <v>135</v>
      </c>
      <c r="C7441" s="21" t="s">
        <v>136</v>
      </c>
      <c r="D7441" s="29" t="n">
        <v>95.78</v>
      </c>
      <c r="E7441" s="29" t="n">
        <f aca="false">D7441/10</f>
        <v>9.578</v>
      </c>
      <c r="F7441" s="29" t="n">
        <f aca="false">(E7441+Einstellungen!$B$20)*(1+Einstellungen!$B$10)</f>
        <v>33.59846</v>
      </c>
      <c r="G7441" s="21" t="str">
        <f aca="false">IF(F7441&lt;Einstellungen!$B$5,"ja","nein")</f>
        <v>nein</v>
      </c>
      <c r="H7441" s="21" t="s">
        <v>23</v>
      </c>
      <c r="I7441" s="29" t="n">
        <f aca="false">INDEX(Einstellungen!$B$27:$B$50,24)</f>
        <v>0.8</v>
      </c>
      <c r="J7441" s="29" t="n">
        <f aca="false">F7441*I7441</f>
        <v>26.878768</v>
      </c>
    </row>
    <row r="7442" customFormat="false" ht="15" hidden="false" customHeight="false" outlineLevel="0" collapsed="false">
      <c r="A7442" s="28" t="n">
        <v>45891</v>
      </c>
      <c r="B7442" s="21" t="s">
        <v>111</v>
      </c>
      <c r="C7442" s="21" t="s">
        <v>137</v>
      </c>
      <c r="D7442" s="29" t="n">
        <v>89.27</v>
      </c>
      <c r="E7442" s="29" t="n">
        <f aca="false">D7442/10</f>
        <v>8.927</v>
      </c>
      <c r="F7442" s="29" t="n">
        <f aca="false">(E7442+Einstellungen!$B$20)*(1+Einstellungen!$B$10)</f>
        <v>32.82377</v>
      </c>
      <c r="G7442" s="21" t="str">
        <f aca="false">IF(F7442&lt;Einstellungen!$B$5,"ja","nein")</f>
        <v>nein</v>
      </c>
      <c r="H7442" s="21" t="s">
        <v>23</v>
      </c>
      <c r="I7442" s="29" t="n">
        <f aca="false">INDEX(Einstellungen!$B$27:$B$50,1)</f>
        <v>0.6</v>
      </c>
      <c r="J7442" s="29" t="n">
        <f aca="false">F7442*I7442</f>
        <v>19.694262</v>
      </c>
    </row>
    <row r="7443" customFormat="false" ht="15" hidden="false" customHeight="false" outlineLevel="0" collapsed="false">
      <c r="A7443" s="28" t="n">
        <v>45891</v>
      </c>
      <c r="B7443" s="21" t="s">
        <v>113</v>
      </c>
      <c r="C7443" s="21" t="s">
        <v>137</v>
      </c>
      <c r="D7443" s="29" t="n">
        <v>81.99</v>
      </c>
      <c r="E7443" s="29" t="n">
        <f aca="false">D7443/10</f>
        <v>8.199</v>
      </c>
      <c r="F7443" s="29" t="n">
        <f aca="false">(E7443+Einstellungen!$B$20)*(1+Einstellungen!$B$10)</f>
        <v>31.95745</v>
      </c>
      <c r="G7443" s="21" t="str">
        <f aca="false">IF(F7443&lt;Einstellungen!$B$5,"ja","nein")</f>
        <v>nein</v>
      </c>
      <c r="H7443" s="21" t="s">
        <v>23</v>
      </c>
      <c r="I7443" s="29" t="n">
        <f aca="false">INDEX(Einstellungen!$B$27:$B$50,2)</f>
        <v>0.5</v>
      </c>
      <c r="J7443" s="29" t="n">
        <f aca="false">F7443*I7443</f>
        <v>15.978725</v>
      </c>
    </row>
    <row r="7444" customFormat="false" ht="15" hidden="false" customHeight="false" outlineLevel="0" collapsed="false">
      <c r="A7444" s="28" t="n">
        <v>45891</v>
      </c>
      <c r="B7444" s="21" t="s">
        <v>114</v>
      </c>
      <c r="C7444" s="21" t="s">
        <v>137</v>
      </c>
      <c r="D7444" s="29" t="n">
        <v>78.59</v>
      </c>
      <c r="E7444" s="29" t="n">
        <f aca="false">D7444/10</f>
        <v>7.859</v>
      </c>
      <c r="F7444" s="29" t="n">
        <f aca="false">(E7444+Einstellungen!$B$20)*(1+Einstellungen!$B$10)</f>
        <v>31.55285</v>
      </c>
      <c r="G7444" s="21" t="str">
        <f aca="false">IF(F7444&lt;Einstellungen!$B$5,"ja","nein")</f>
        <v>nein</v>
      </c>
      <c r="H7444" s="21" t="s">
        <v>23</v>
      </c>
      <c r="I7444" s="29" t="n">
        <f aca="false">INDEX(Einstellungen!$B$27:$B$50,3)</f>
        <v>0.45</v>
      </c>
      <c r="J7444" s="29" t="n">
        <f aca="false">F7444*I7444</f>
        <v>14.1987825</v>
      </c>
    </row>
    <row r="7445" customFormat="false" ht="15" hidden="false" customHeight="false" outlineLevel="0" collapsed="false">
      <c r="A7445" s="28" t="n">
        <v>45891</v>
      </c>
      <c r="B7445" s="21" t="s">
        <v>115</v>
      </c>
      <c r="C7445" s="21" t="s">
        <v>137</v>
      </c>
      <c r="D7445" s="29" t="n">
        <v>77.52</v>
      </c>
      <c r="E7445" s="29" t="n">
        <f aca="false">D7445/10</f>
        <v>7.752</v>
      </c>
      <c r="F7445" s="29" t="n">
        <f aca="false">(E7445+Einstellungen!$B$20)*(1+Einstellungen!$B$10)</f>
        <v>31.42552</v>
      </c>
      <c r="G7445" s="21" t="str">
        <f aca="false">IF(F7445&lt;Einstellungen!$B$5,"ja","nein")</f>
        <v>nein</v>
      </c>
      <c r="H7445" s="21" t="s">
        <v>23</v>
      </c>
      <c r="I7445" s="29" t="n">
        <f aca="false">INDEX(Einstellungen!$B$27:$B$50,4)</f>
        <v>0.45</v>
      </c>
      <c r="J7445" s="29" t="n">
        <f aca="false">F7445*I7445</f>
        <v>14.141484</v>
      </c>
    </row>
    <row r="7446" customFormat="false" ht="15" hidden="false" customHeight="false" outlineLevel="0" collapsed="false">
      <c r="A7446" s="28" t="n">
        <v>45891</v>
      </c>
      <c r="B7446" s="21" t="s">
        <v>116</v>
      </c>
      <c r="C7446" s="21" t="s">
        <v>137</v>
      </c>
      <c r="D7446" s="29" t="n">
        <v>77.65</v>
      </c>
      <c r="E7446" s="29" t="n">
        <f aca="false">D7446/10</f>
        <v>7.765</v>
      </c>
      <c r="F7446" s="29" t="n">
        <f aca="false">(E7446+Einstellungen!$B$20)*(1+Einstellungen!$B$10)</f>
        <v>31.44099</v>
      </c>
      <c r="G7446" s="21" t="str">
        <f aca="false">IF(F7446&lt;Einstellungen!$B$5,"ja","nein")</f>
        <v>nein</v>
      </c>
      <c r="H7446" s="21" t="s">
        <v>23</v>
      </c>
      <c r="I7446" s="29" t="n">
        <f aca="false">INDEX(Einstellungen!$B$27:$B$50,5)</f>
        <v>0.45</v>
      </c>
      <c r="J7446" s="29" t="n">
        <f aca="false">F7446*I7446</f>
        <v>14.1484455</v>
      </c>
    </row>
    <row r="7447" customFormat="false" ht="15" hidden="false" customHeight="false" outlineLevel="0" collapsed="false">
      <c r="A7447" s="28" t="n">
        <v>45891</v>
      </c>
      <c r="B7447" s="21" t="s">
        <v>117</v>
      </c>
      <c r="C7447" s="21" t="s">
        <v>137</v>
      </c>
      <c r="D7447" s="29" t="n">
        <v>87.9</v>
      </c>
      <c r="E7447" s="29" t="n">
        <f aca="false">D7447/10</f>
        <v>8.79</v>
      </c>
      <c r="F7447" s="29" t="n">
        <f aca="false">(E7447+Einstellungen!$B$20)*(1+Einstellungen!$B$10)</f>
        <v>32.66074</v>
      </c>
      <c r="G7447" s="21" t="str">
        <f aca="false">IF(F7447&lt;Einstellungen!$B$5,"ja","nein")</f>
        <v>nein</v>
      </c>
      <c r="H7447" s="21" t="s">
        <v>23</v>
      </c>
      <c r="I7447" s="29" t="n">
        <f aca="false">INDEX(Einstellungen!$B$27:$B$50,6)</f>
        <v>0.5</v>
      </c>
      <c r="J7447" s="29" t="n">
        <f aca="false">F7447*I7447</f>
        <v>16.33037</v>
      </c>
    </row>
    <row r="7448" customFormat="false" ht="15" hidden="false" customHeight="false" outlineLevel="0" collapsed="false">
      <c r="A7448" s="28" t="n">
        <v>45891</v>
      </c>
      <c r="B7448" s="21" t="s">
        <v>118</v>
      </c>
      <c r="C7448" s="21" t="s">
        <v>137</v>
      </c>
      <c r="D7448" s="29" t="n">
        <v>105.76</v>
      </c>
      <c r="E7448" s="29" t="n">
        <f aca="false">D7448/10</f>
        <v>10.576</v>
      </c>
      <c r="F7448" s="29" t="n">
        <f aca="false">(E7448+Einstellungen!$B$20)*(1+Einstellungen!$B$10)</f>
        <v>34.78608</v>
      </c>
      <c r="G7448" s="21" t="str">
        <f aca="false">IF(F7448&lt;Einstellungen!$B$5,"ja","nein")</f>
        <v>nein</v>
      </c>
      <c r="H7448" s="21" t="s">
        <v>23</v>
      </c>
      <c r="I7448" s="29" t="n">
        <f aca="false">INDEX(Einstellungen!$B$27:$B$50,7)</f>
        <v>0.7</v>
      </c>
      <c r="J7448" s="29" t="n">
        <f aca="false">F7448*I7448</f>
        <v>24.350256</v>
      </c>
    </row>
    <row r="7449" customFormat="false" ht="15" hidden="false" customHeight="false" outlineLevel="0" collapsed="false">
      <c r="A7449" s="28" t="n">
        <v>45891</v>
      </c>
      <c r="B7449" s="21" t="s">
        <v>119</v>
      </c>
      <c r="C7449" s="21" t="s">
        <v>137</v>
      </c>
      <c r="D7449" s="29" t="n">
        <v>107.45</v>
      </c>
      <c r="E7449" s="29" t="n">
        <f aca="false">D7449/10</f>
        <v>10.745</v>
      </c>
      <c r="F7449" s="29" t="n">
        <f aca="false">(E7449+Einstellungen!$B$20)*(1+Einstellungen!$B$10)</f>
        <v>34.98719</v>
      </c>
      <c r="G7449" s="21" t="str">
        <f aca="false">IF(F7449&lt;Einstellungen!$B$5,"ja","nein")</f>
        <v>nein</v>
      </c>
      <c r="H7449" s="21" t="s">
        <v>23</v>
      </c>
      <c r="I7449" s="29" t="n">
        <f aca="false">INDEX(Einstellungen!$B$27:$B$50,8)</f>
        <v>0.95</v>
      </c>
      <c r="J7449" s="29" t="n">
        <f aca="false">F7449*I7449</f>
        <v>33.2378305</v>
      </c>
    </row>
    <row r="7450" customFormat="false" ht="15" hidden="false" customHeight="false" outlineLevel="0" collapsed="false">
      <c r="A7450" s="28" t="n">
        <v>45891</v>
      </c>
      <c r="B7450" s="21" t="s">
        <v>120</v>
      </c>
      <c r="C7450" s="21" t="s">
        <v>137</v>
      </c>
      <c r="D7450" s="29" t="n">
        <v>102.32</v>
      </c>
      <c r="E7450" s="29" t="n">
        <f aca="false">D7450/10</f>
        <v>10.232</v>
      </c>
      <c r="F7450" s="29" t="n">
        <f aca="false">(E7450+Einstellungen!$B$20)*(1+Einstellungen!$B$10)</f>
        <v>34.37672</v>
      </c>
      <c r="G7450" s="21" t="str">
        <f aca="false">IF(F7450&lt;Einstellungen!$B$5,"ja","nein")</f>
        <v>nein</v>
      </c>
      <c r="H7450" s="21" t="s">
        <v>23</v>
      </c>
      <c r="I7450" s="29" t="n">
        <f aca="false">INDEX(Einstellungen!$B$27:$B$50,9)</f>
        <v>1.05</v>
      </c>
      <c r="J7450" s="29" t="n">
        <f aca="false">F7450*I7450</f>
        <v>36.095556</v>
      </c>
    </row>
    <row r="7451" customFormat="false" ht="15" hidden="false" customHeight="false" outlineLevel="0" collapsed="false">
      <c r="A7451" s="28" t="n">
        <v>45891</v>
      </c>
      <c r="B7451" s="21" t="s">
        <v>121</v>
      </c>
      <c r="C7451" s="21" t="s">
        <v>137</v>
      </c>
      <c r="D7451" s="29" t="n">
        <v>90.02</v>
      </c>
      <c r="E7451" s="29" t="n">
        <f aca="false">D7451/10</f>
        <v>9.002</v>
      </c>
      <c r="F7451" s="29" t="n">
        <f aca="false">(E7451+Einstellungen!$B$20)*(1+Einstellungen!$B$10)</f>
        <v>32.91302</v>
      </c>
      <c r="G7451" s="21" t="str">
        <f aca="false">IF(F7451&lt;Einstellungen!$B$5,"ja","nein")</f>
        <v>nein</v>
      </c>
      <c r="H7451" s="21" t="s">
        <v>23</v>
      </c>
      <c r="I7451" s="29" t="n">
        <f aca="false">INDEX(Einstellungen!$B$27:$B$50,10)</f>
        <v>1.05</v>
      </c>
      <c r="J7451" s="29" t="n">
        <f aca="false">F7451*I7451</f>
        <v>34.558671</v>
      </c>
    </row>
    <row r="7452" customFormat="false" ht="15" hidden="false" customHeight="false" outlineLevel="0" collapsed="false">
      <c r="A7452" s="28" t="n">
        <v>45891</v>
      </c>
      <c r="B7452" s="21" t="s">
        <v>122</v>
      </c>
      <c r="C7452" s="21" t="s">
        <v>137</v>
      </c>
      <c r="D7452" s="29" t="n">
        <v>72.44</v>
      </c>
      <c r="E7452" s="29" t="n">
        <f aca="false">D7452/10</f>
        <v>7.244</v>
      </c>
      <c r="F7452" s="29" t="n">
        <f aca="false">(E7452+Einstellungen!$B$20)*(1+Einstellungen!$B$10)</f>
        <v>30.821</v>
      </c>
      <c r="G7452" s="21" t="str">
        <f aca="false">IF(F7452&lt;Einstellungen!$B$5,"ja","nein")</f>
        <v>nein</v>
      </c>
      <c r="H7452" s="21" t="s">
        <v>23</v>
      </c>
      <c r="I7452" s="29" t="n">
        <f aca="false">INDEX(Einstellungen!$B$27:$B$50,11)</f>
        <v>1.05</v>
      </c>
      <c r="J7452" s="29" t="n">
        <f aca="false">F7452*I7452</f>
        <v>32.36205</v>
      </c>
    </row>
    <row r="7453" customFormat="false" ht="15" hidden="false" customHeight="false" outlineLevel="0" collapsed="false">
      <c r="A7453" s="28" t="n">
        <v>45891</v>
      </c>
      <c r="B7453" s="21" t="s">
        <v>123</v>
      </c>
      <c r="C7453" s="21" t="s">
        <v>137</v>
      </c>
      <c r="D7453" s="29" t="n">
        <v>42.5</v>
      </c>
      <c r="E7453" s="29" t="n">
        <f aca="false">D7453/10</f>
        <v>4.25</v>
      </c>
      <c r="F7453" s="29" t="n">
        <f aca="false">(E7453+Einstellungen!$B$20)*(1+Einstellungen!$B$10)</f>
        <v>27.25814</v>
      </c>
      <c r="G7453" s="21" t="str">
        <f aca="false">IF(F7453&lt;Einstellungen!$B$5,"ja","nein")</f>
        <v>ja</v>
      </c>
      <c r="H7453" s="21" t="s">
        <v>23</v>
      </c>
      <c r="I7453" s="29" t="n">
        <f aca="false">INDEX(Einstellungen!$B$27:$B$50,12)</f>
        <v>1.1</v>
      </c>
      <c r="J7453" s="29" t="n">
        <f aca="false">F7453*I7453</f>
        <v>29.983954</v>
      </c>
    </row>
    <row r="7454" customFormat="false" ht="15" hidden="false" customHeight="false" outlineLevel="0" collapsed="false">
      <c r="A7454" s="28" t="n">
        <v>45891</v>
      </c>
      <c r="B7454" s="21" t="s">
        <v>124</v>
      </c>
      <c r="C7454" s="21" t="s">
        <v>137</v>
      </c>
      <c r="D7454" s="29" t="n">
        <v>14.07</v>
      </c>
      <c r="E7454" s="29" t="n">
        <f aca="false">D7454/10</f>
        <v>1.407</v>
      </c>
      <c r="F7454" s="29" t="n">
        <f aca="false">(E7454+Einstellungen!$B$20)*(1+Einstellungen!$B$10)</f>
        <v>23.87497</v>
      </c>
      <c r="G7454" s="21" t="str">
        <f aca="false">IF(F7454&lt;Einstellungen!$B$5,"ja","nein")</f>
        <v>ja</v>
      </c>
      <c r="H7454" s="21" t="s">
        <v>23</v>
      </c>
      <c r="I7454" s="29" t="n">
        <f aca="false">INDEX(Einstellungen!$B$27:$B$50,13)</f>
        <v>1.2</v>
      </c>
      <c r="J7454" s="29" t="n">
        <f aca="false">F7454*I7454</f>
        <v>28.649964</v>
      </c>
    </row>
    <row r="7455" customFormat="false" ht="15" hidden="false" customHeight="false" outlineLevel="0" collapsed="false">
      <c r="A7455" s="28" t="n">
        <v>45891</v>
      </c>
      <c r="B7455" s="21" t="s">
        <v>125</v>
      </c>
      <c r="C7455" s="21" t="s">
        <v>137</v>
      </c>
      <c r="D7455" s="29" t="n">
        <v>3.84</v>
      </c>
      <c r="E7455" s="29" t="n">
        <f aca="false">D7455/10</f>
        <v>0.384</v>
      </c>
      <c r="F7455" s="29" t="n">
        <f aca="false">(E7455+Einstellungen!$B$20)*(1+Einstellungen!$B$10)</f>
        <v>22.6576</v>
      </c>
      <c r="G7455" s="21" t="str">
        <f aca="false">IF(F7455&lt;Einstellungen!$B$5,"ja","nein")</f>
        <v>ja</v>
      </c>
      <c r="H7455" s="21" t="s">
        <v>23</v>
      </c>
      <c r="I7455" s="29" t="n">
        <f aca="false">INDEX(Einstellungen!$B$27:$B$50,14)</f>
        <v>1.15</v>
      </c>
      <c r="J7455" s="29" t="n">
        <f aca="false">F7455*I7455</f>
        <v>26.05624</v>
      </c>
    </row>
    <row r="7456" customFormat="false" ht="15" hidden="false" customHeight="false" outlineLevel="0" collapsed="false">
      <c r="A7456" s="28" t="n">
        <v>45891</v>
      </c>
      <c r="B7456" s="21" t="s">
        <v>126</v>
      </c>
      <c r="C7456" s="21" t="s">
        <v>137</v>
      </c>
      <c r="D7456" s="29" t="n">
        <v>0.02</v>
      </c>
      <c r="E7456" s="29" t="n">
        <f aca="false">D7456/10</f>
        <v>0.002</v>
      </c>
      <c r="F7456" s="29" t="n">
        <f aca="false">(E7456+Einstellungen!$B$20)*(1+Einstellungen!$B$10)</f>
        <v>22.20302</v>
      </c>
      <c r="G7456" s="21" t="str">
        <f aca="false">IF(F7456&lt;Einstellungen!$B$5,"ja","nein")</f>
        <v>ja</v>
      </c>
      <c r="H7456" s="21" t="s">
        <v>23</v>
      </c>
      <c r="I7456" s="29" t="n">
        <f aca="false">INDEX(Einstellungen!$B$27:$B$50,15)</f>
        <v>1</v>
      </c>
      <c r="J7456" s="29" t="n">
        <f aca="false">F7456*I7456</f>
        <v>22.20302</v>
      </c>
    </row>
    <row r="7457" customFormat="false" ht="15" hidden="false" customHeight="false" outlineLevel="0" collapsed="false">
      <c r="A7457" s="28" t="n">
        <v>45891</v>
      </c>
      <c r="B7457" s="21" t="s">
        <v>127</v>
      </c>
      <c r="C7457" s="21" t="s">
        <v>137</v>
      </c>
      <c r="D7457" s="29" t="n">
        <v>4.01</v>
      </c>
      <c r="E7457" s="29" t="n">
        <f aca="false">D7457/10</f>
        <v>0.401</v>
      </c>
      <c r="F7457" s="29" t="n">
        <f aca="false">(E7457+Einstellungen!$B$20)*(1+Einstellungen!$B$10)</f>
        <v>22.67783</v>
      </c>
      <c r="G7457" s="21" t="str">
        <f aca="false">IF(F7457&lt;Einstellungen!$B$5,"ja","nein")</f>
        <v>ja</v>
      </c>
      <c r="H7457" s="21" t="s">
        <v>23</v>
      </c>
      <c r="I7457" s="29" t="n">
        <f aca="false">INDEX(Einstellungen!$B$27:$B$50,16)</f>
        <v>0.95</v>
      </c>
      <c r="J7457" s="29" t="n">
        <f aca="false">F7457*I7457</f>
        <v>21.5439385</v>
      </c>
    </row>
    <row r="7458" customFormat="false" ht="15" hidden="false" customHeight="false" outlineLevel="0" collapsed="false">
      <c r="A7458" s="28" t="n">
        <v>45891</v>
      </c>
      <c r="B7458" s="21" t="s">
        <v>128</v>
      </c>
      <c r="C7458" s="21" t="s">
        <v>137</v>
      </c>
      <c r="D7458" s="29" t="n">
        <v>40.64</v>
      </c>
      <c r="E7458" s="29" t="n">
        <f aca="false">D7458/10</f>
        <v>4.064</v>
      </c>
      <c r="F7458" s="29" t="n">
        <f aca="false">(E7458+Einstellungen!$B$20)*(1+Einstellungen!$B$10)</f>
        <v>27.0368</v>
      </c>
      <c r="G7458" s="21" t="str">
        <f aca="false">IF(F7458&lt;Einstellungen!$B$5,"ja","nein")</f>
        <v>ja</v>
      </c>
      <c r="H7458" s="21" t="s">
        <v>23</v>
      </c>
      <c r="I7458" s="29" t="n">
        <f aca="false">INDEX(Einstellungen!$B$27:$B$50,17)</f>
        <v>0.95</v>
      </c>
      <c r="J7458" s="29" t="n">
        <f aca="false">F7458*I7458</f>
        <v>25.68496</v>
      </c>
    </row>
    <row r="7459" customFormat="false" ht="15" hidden="false" customHeight="false" outlineLevel="0" collapsed="false">
      <c r="A7459" s="28" t="n">
        <v>45891</v>
      </c>
      <c r="B7459" s="21" t="s">
        <v>129</v>
      </c>
      <c r="C7459" s="21" t="s">
        <v>137</v>
      </c>
      <c r="D7459" s="29" t="n">
        <v>73.14</v>
      </c>
      <c r="E7459" s="29" t="n">
        <f aca="false">D7459/10</f>
        <v>7.314</v>
      </c>
      <c r="F7459" s="29" t="n">
        <f aca="false">(E7459+Einstellungen!$B$20)*(1+Einstellungen!$B$10)</f>
        <v>30.9043</v>
      </c>
      <c r="G7459" s="21" t="str">
        <f aca="false">IF(F7459&lt;Einstellungen!$B$5,"ja","nein")</f>
        <v>nein</v>
      </c>
      <c r="H7459" s="21" t="s">
        <v>23</v>
      </c>
      <c r="I7459" s="29" t="n">
        <f aca="false">INDEX(Einstellungen!$B$27:$B$50,18)</f>
        <v>1.1</v>
      </c>
      <c r="J7459" s="29" t="n">
        <f aca="false">F7459*I7459</f>
        <v>33.99473</v>
      </c>
    </row>
    <row r="7460" customFormat="false" ht="15" hidden="false" customHeight="false" outlineLevel="0" collapsed="false">
      <c r="A7460" s="28" t="n">
        <v>45891</v>
      </c>
      <c r="B7460" s="21" t="s">
        <v>130</v>
      </c>
      <c r="C7460" s="21" t="s">
        <v>137</v>
      </c>
      <c r="D7460" s="29" t="n">
        <v>95.17</v>
      </c>
      <c r="E7460" s="29" t="n">
        <f aca="false">D7460/10</f>
        <v>9.517</v>
      </c>
      <c r="F7460" s="29" t="n">
        <f aca="false">(E7460+Einstellungen!$B$20)*(1+Einstellungen!$B$10)</f>
        <v>33.52587</v>
      </c>
      <c r="G7460" s="21" t="str">
        <f aca="false">IF(F7460&lt;Einstellungen!$B$5,"ja","nein")</f>
        <v>nein</v>
      </c>
      <c r="H7460" s="21" t="s">
        <v>23</v>
      </c>
      <c r="I7460" s="29" t="n">
        <f aca="false">INDEX(Einstellungen!$B$27:$B$50,19)</f>
        <v>1.35</v>
      </c>
      <c r="J7460" s="29" t="n">
        <f aca="false">F7460*I7460</f>
        <v>45.2599245</v>
      </c>
    </row>
    <row r="7461" customFormat="false" ht="15" hidden="false" customHeight="false" outlineLevel="0" collapsed="false">
      <c r="A7461" s="28" t="n">
        <v>45891</v>
      </c>
      <c r="B7461" s="21" t="s">
        <v>131</v>
      </c>
      <c r="C7461" s="21" t="s">
        <v>137</v>
      </c>
      <c r="D7461" s="29" t="n">
        <v>106.07</v>
      </c>
      <c r="E7461" s="29" t="n">
        <f aca="false">D7461/10</f>
        <v>10.607</v>
      </c>
      <c r="F7461" s="29" t="n">
        <f aca="false">(E7461+Einstellungen!$B$20)*(1+Einstellungen!$B$10)</f>
        <v>34.82297</v>
      </c>
      <c r="G7461" s="21" t="str">
        <f aca="false">IF(F7461&lt;Einstellungen!$B$5,"ja","nein")</f>
        <v>nein</v>
      </c>
      <c r="H7461" s="21" t="s">
        <v>23</v>
      </c>
      <c r="I7461" s="29" t="n">
        <f aca="false">INDEX(Einstellungen!$B$27:$B$50,20)</f>
        <v>1.45</v>
      </c>
      <c r="J7461" s="29" t="n">
        <f aca="false">F7461*I7461</f>
        <v>50.4933065</v>
      </c>
    </row>
    <row r="7462" customFormat="false" ht="15" hidden="false" customHeight="false" outlineLevel="0" collapsed="false">
      <c r="A7462" s="28" t="n">
        <v>45891</v>
      </c>
      <c r="B7462" s="21" t="s">
        <v>132</v>
      </c>
      <c r="C7462" s="21" t="s">
        <v>137</v>
      </c>
      <c r="D7462" s="29" t="n">
        <v>113</v>
      </c>
      <c r="E7462" s="29" t="n">
        <f aca="false">D7462/10</f>
        <v>11.3</v>
      </c>
      <c r="F7462" s="29" t="n">
        <f aca="false">(E7462+Einstellungen!$B$20)*(1+Einstellungen!$B$10)</f>
        <v>35.64764</v>
      </c>
      <c r="G7462" s="21" t="str">
        <f aca="false">IF(F7462&lt;Einstellungen!$B$5,"ja","nein")</f>
        <v>nein</v>
      </c>
      <c r="H7462" s="21" t="s">
        <v>23</v>
      </c>
      <c r="I7462" s="29" t="n">
        <f aca="false">INDEX(Einstellungen!$B$27:$B$50,21)</f>
        <v>1.4</v>
      </c>
      <c r="J7462" s="29" t="n">
        <f aca="false">F7462*I7462</f>
        <v>49.906696</v>
      </c>
    </row>
    <row r="7463" customFormat="false" ht="15" hidden="false" customHeight="false" outlineLevel="0" collapsed="false">
      <c r="A7463" s="28" t="n">
        <v>45891</v>
      </c>
      <c r="B7463" s="21" t="s">
        <v>133</v>
      </c>
      <c r="C7463" s="21" t="s">
        <v>137</v>
      </c>
      <c r="D7463" s="29" t="n">
        <v>107.63</v>
      </c>
      <c r="E7463" s="29" t="n">
        <f aca="false">D7463/10</f>
        <v>10.763</v>
      </c>
      <c r="F7463" s="29" t="n">
        <f aca="false">(E7463+Einstellungen!$B$20)*(1+Einstellungen!$B$10)</f>
        <v>35.00861</v>
      </c>
      <c r="G7463" s="21" t="str">
        <f aca="false">IF(F7463&lt;Einstellungen!$B$5,"ja","nein")</f>
        <v>nein</v>
      </c>
      <c r="H7463" s="21" t="s">
        <v>23</v>
      </c>
      <c r="I7463" s="29" t="n">
        <f aca="false">INDEX(Einstellungen!$B$27:$B$50,22)</f>
        <v>1.25</v>
      </c>
      <c r="J7463" s="29" t="n">
        <f aca="false">F7463*I7463</f>
        <v>43.7607625</v>
      </c>
    </row>
    <row r="7464" customFormat="false" ht="15" hidden="false" customHeight="false" outlineLevel="0" collapsed="false">
      <c r="A7464" s="28" t="n">
        <v>45891</v>
      </c>
      <c r="B7464" s="21" t="s">
        <v>134</v>
      </c>
      <c r="C7464" s="21" t="s">
        <v>137</v>
      </c>
      <c r="D7464" s="29" t="n">
        <v>103.09</v>
      </c>
      <c r="E7464" s="29" t="n">
        <f aca="false">D7464/10</f>
        <v>10.309</v>
      </c>
      <c r="F7464" s="29" t="n">
        <f aca="false">(E7464+Einstellungen!$B$20)*(1+Einstellungen!$B$10)</f>
        <v>34.46835</v>
      </c>
      <c r="G7464" s="21" t="str">
        <f aca="false">IF(F7464&lt;Einstellungen!$B$5,"ja","nein")</f>
        <v>nein</v>
      </c>
      <c r="H7464" s="21" t="s">
        <v>23</v>
      </c>
      <c r="I7464" s="29" t="n">
        <f aca="false">INDEX(Einstellungen!$B$27:$B$50,23)</f>
        <v>1.05</v>
      </c>
      <c r="J7464" s="29" t="n">
        <f aca="false">F7464*I7464</f>
        <v>36.1917675</v>
      </c>
    </row>
    <row r="7465" customFormat="false" ht="15" hidden="false" customHeight="false" outlineLevel="0" collapsed="false">
      <c r="A7465" s="28" t="n">
        <v>45891</v>
      </c>
      <c r="B7465" s="21" t="s">
        <v>135</v>
      </c>
      <c r="C7465" s="21" t="s">
        <v>137</v>
      </c>
      <c r="D7465" s="29" t="n">
        <v>94.37</v>
      </c>
      <c r="E7465" s="29" t="n">
        <f aca="false">D7465/10</f>
        <v>9.437</v>
      </c>
      <c r="F7465" s="29" t="n">
        <f aca="false">(E7465+Einstellungen!$B$20)*(1+Einstellungen!$B$10)</f>
        <v>33.43067</v>
      </c>
      <c r="G7465" s="21" t="str">
        <f aca="false">IF(F7465&lt;Einstellungen!$B$5,"ja","nein")</f>
        <v>nein</v>
      </c>
      <c r="H7465" s="21" t="s">
        <v>23</v>
      </c>
      <c r="I7465" s="29" t="n">
        <f aca="false">INDEX(Einstellungen!$B$27:$B$50,24)</f>
        <v>0.8</v>
      </c>
      <c r="J7465" s="29" t="n">
        <f aca="false">F7465*I7465</f>
        <v>26.744536</v>
      </c>
    </row>
    <row r="7466" customFormat="false" ht="15" hidden="false" customHeight="false" outlineLevel="0" collapsed="false">
      <c r="A7466" s="28" t="n">
        <v>45892</v>
      </c>
      <c r="B7466" s="21" t="s">
        <v>111</v>
      </c>
      <c r="C7466" s="21" t="s">
        <v>138</v>
      </c>
      <c r="D7466" s="29" t="n">
        <v>95.33</v>
      </c>
      <c r="E7466" s="29" t="n">
        <f aca="false">D7466/10</f>
        <v>9.533</v>
      </c>
      <c r="F7466" s="29" t="n">
        <f aca="false">(E7466+Einstellungen!$B$20)*(1+Einstellungen!$B$10)</f>
        <v>33.54491</v>
      </c>
      <c r="G7466" s="21" t="str">
        <f aca="false">IF(F7466&lt;Einstellungen!$B$5,"ja","nein")</f>
        <v>nein</v>
      </c>
      <c r="H7466" s="21" t="s">
        <v>23</v>
      </c>
      <c r="I7466" s="29" t="n">
        <f aca="false">INDEX(Einstellungen!$B$27:$B$50,1)</f>
        <v>0.6</v>
      </c>
      <c r="J7466" s="29" t="n">
        <f aca="false">F7466*I7466</f>
        <v>20.126946</v>
      </c>
    </row>
    <row r="7467" customFormat="false" ht="15" hidden="false" customHeight="false" outlineLevel="0" collapsed="false">
      <c r="A7467" s="28" t="n">
        <v>45892</v>
      </c>
      <c r="B7467" s="21" t="s">
        <v>113</v>
      </c>
      <c r="C7467" s="21" t="s">
        <v>138</v>
      </c>
      <c r="D7467" s="29" t="n">
        <v>89.32</v>
      </c>
      <c r="E7467" s="29" t="n">
        <f aca="false">D7467/10</f>
        <v>8.932</v>
      </c>
      <c r="F7467" s="29" t="n">
        <f aca="false">(E7467+Einstellungen!$B$20)*(1+Einstellungen!$B$10)</f>
        <v>32.82972</v>
      </c>
      <c r="G7467" s="21" t="str">
        <f aca="false">IF(F7467&lt;Einstellungen!$B$5,"ja","nein")</f>
        <v>nein</v>
      </c>
      <c r="H7467" s="21" t="s">
        <v>23</v>
      </c>
      <c r="I7467" s="29" t="n">
        <f aca="false">INDEX(Einstellungen!$B$27:$B$50,2)</f>
        <v>0.5</v>
      </c>
      <c r="J7467" s="29" t="n">
        <f aca="false">F7467*I7467</f>
        <v>16.41486</v>
      </c>
    </row>
    <row r="7468" customFormat="false" ht="15" hidden="false" customHeight="false" outlineLevel="0" collapsed="false">
      <c r="A7468" s="28" t="n">
        <v>45892</v>
      </c>
      <c r="B7468" s="21" t="s">
        <v>114</v>
      </c>
      <c r="C7468" s="21" t="s">
        <v>138</v>
      </c>
      <c r="D7468" s="29" t="n">
        <v>87.76</v>
      </c>
      <c r="E7468" s="29" t="n">
        <f aca="false">D7468/10</f>
        <v>8.776</v>
      </c>
      <c r="F7468" s="29" t="n">
        <f aca="false">(E7468+Einstellungen!$B$20)*(1+Einstellungen!$B$10)</f>
        <v>32.64408</v>
      </c>
      <c r="G7468" s="21" t="str">
        <f aca="false">IF(F7468&lt;Einstellungen!$B$5,"ja","nein")</f>
        <v>nein</v>
      </c>
      <c r="H7468" s="21" t="s">
        <v>23</v>
      </c>
      <c r="I7468" s="29" t="n">
        <f aca="false">INDEX(Einstellungen!$B$27:$B$50,3)</f>
        <v>0.45</v>
      </c>
      <c r="J7468" s="29" t="n">
        <f aca="false">F7468*I7468</f>
        <v>14.689836</v>
      </c>
    </row>
    <row r="7469" customFormat="false" ht="15" hidden="false" customHeight="false" outlineLevel="0" collapsed="false">
      <c r="A7469" s="28" t="n">
        <v>45892</v>
      </c>
      <c r="B7469" s="21" t="s">
        <v>115</v>
      </c>
      <c r="C7469" s="21" t="s">
        <v>138</v>
      </c>
      <c r="D7469" s="29" t="n">
        <v>85.21</v>
      </c>
      <c r="E7469" s="29" t="n">
        <f aca="false">D7469/10</f>
        <v>8.521</v>
      </c>
      <c r="F7469" s="29" t="n">
        <f aca="false">(E7469+Einstellungen!$B$20)*(1+Einstellungen!$B$10)</f>
        <v>32.34063</v>
      </c>
      <c r="G7469" s="21" t="str">
        <f aca="false">IF(F7469&lt;Einstellungen!$B$5,"ja","nein")</f>
        <v>nein</v>
      </c>
      <c r="H7469" s="21" t="s">
        <v>23</v>
      </c>
      <c r="I7469" s="29" t="n">
        <f aca="false">INDEX(Einstellungen!$B$27:$B$50,4)</f>
        <v>0.45</v>
      </c>
      <c r="J7469" s="29" t="n">
        <f aca="false">F7469*I7469</f>
        <v>14.5532835</v>
      </c>
    </row>
    <row r="7470" customFormat="false" ht="15" hidden="false" customHeight="false" outlineLevel="0" collapsed="false">
      <c r="A7470" s="28" t="n">
        <v>45892</v>
      </c>
      <c r="B7470" s="21" t="s">
        <v>116</v>
      </c>
      <c r="C7470" s="21" t="s">
        <v>138</v>
      </c>
      <c r="D7470" s="29" t="n">
        <v>85.56</v>
      </c>
      <c r="E7470" s="29" t="n">
        <f aca="false">D7470/10</f>
        <v>8.556</v>
      </c>
      <c r="F7470" s="29" t="n">
        <f aca="false">(E7470+Einstellungen!$B$20)*(1+Einstellungen!$B$10)</f>
        <v>32.38228</v>
      </c>
      <c r="G7470" s="21" t="str">
        <f aca="false">IF(F7470&lt;Einstellungen!$B$5,"ja","nein")</f>
        <v>nein</v>
      </c>
      <c r="H7470" s="21" t="s">
        <v>23</v>
      </c>
      <c r="I7470" s="29" t="n">
        <f aca="false">INDEX(Einstellungen!$B$27:$B$50,5)</f>
        <v>0.45</v>
      </c>
      <c r="J7470" s="29" t="n">
        <f aca="false">F7470*I7470</f>
        <v>14.572026</v>
      </c>
    </row>
    <row r="7471" customFormat="false" ht="15" hidden="false" customHeight="false" outlineLevel="0" collapsed="false">
      <c r="A7471" s="28" t="n">
        <v>45892</v>
      </c>
      <c r="B7471" s="21" t="s">
        <v>117</v>
      </c>
      <c r="C7471" s="21" t="s">
        <v>138</v>
      </c>
      <c r="D7471" s="29" t="n">
        <v>85.6</v>
      </c>
      <c r="E7471" s="29" t="n">
        <f aca="false">D7471/10</f>
        <v>8.56</v>
      </c>
      <c r="F7471" s="29" t="n">
        <f aca="false">(E7471+Einstellungen!$B$20)*(1+Einstellungen!$B$10)</f>
        <v>32.38704</v>
      </c>
      <c r="G7471" s="21" t="str">
        <f aca="false">IF(F7471&lt;Einstellungen!$B$5,"ja","nein")</f>
        <v>nein</v>
      </c>
      <c r="H7471" s="21" t="s">
        <v>23</v>
      </c>
      <c r="I7471" s="29" t="n">
        <f aca="false">INDEX(Einstellungen!$B$27:$B$50,6)</f>
        <v>0.5</v>
      </c>
      <c r="J7471" s="29" t="n">
        <f aca="false">F7471*I7471</f>
        <v>16.19352</v>
      </c>
    </row>
    <row r="7472" customFormat="false" ht="15" hidden="false" customHeight="false" outlineLevel="0" collapsed="false">
      <c r="A7472" s="28" t="n">
        <v>45892</v>
      </c>
      <c r="B7472" s="21" t="s">
        <v>118</v>
      </c>
      <c r="C7472" s="21" t="s">
        <v>138</v>
      </c>
      <c r="D7472" s="29" t="n">
        <v>86.67</v>
      </c>
      <c r="E7472" s="29" t="n">
        <f aca="false">D7472/10</f>
        <v>8.667</v>
      </c>
      <c r="F7472" s="29" t="n">
        <f aca="false">(E7472+Einstellungen!$B$20)*(1+Einstellungen!$B$10)</f>
        <v>32.51437</v>
      </c>
      <c r="G7472" s="21" t="str">
        <f aca="false">IF(F7472&lt;Einstellungen!$B$5,"ja","nein")</f>
        <v>nein</v>
      </c>
      <c r="H7472" s="21" t="s">
        <v>23</v>
      </c>
      <c r="I7472" s="29" t="n">
        <f aca="false">INDEX(Einstellungen!$B$27:$B$50,7)</f>
        <v>0.7</v>
      </c>
      <c r="J7472" s="29" t="n">
        <f aca="false">F7472*I7472</f>
        <v>22.760059</v>
      </c>
    </row>
    <row r="7473" customFormat="false" ht="15" hidden="false" customHeight="false" outlineLevel="0" collapsed="false">
      <c r="A7473" s="28" t="n">
        <v>45892</v>
      </c>
      <c r="B7473" s="21" t="s">
        <v>119</v>
      </c>
      <c r="C7473" s="21" t="s">
        <v>138</v>
      </c>
      <c r="D7473" s="29" t="n">
        <v>86.78</v>
      </c>
      <c r="E7473" s="29" t="n">
        <f aca="false">D7473/10</f>
        <v>8.678</v>
      </c>
      <c r="F7473" s="29" t="n">
        <f aca="false">(E7473+Einstellungen!$B$20)*(1+Einstellungen!$B$10)</f>
        <v>32.52746</v>
      </c>
      <c r="G7473" s="21" t="str">
        <f aca="false">IF(F7473&lt;Einstellungen!$B$5,"ja","nein")</f>
        <v>nein</v>
      </c>
      <c r="H7473" s="21" t="s">
        <v>23</v>
      </c>
      <c r="I7473" s="29" t="n">
        <f aca="false">INDEX(Einstellungen!$B$27:$B$50,8)</f>
        <v>0.95</v>
      </c>
      <c r="J7473" s="29" t="n">
        <f aca="false">F7473*I7473</f>
        <v>30.901087</v>
      </c>
    </row>
    <row r="7474" customFormat="false" ht="15" hidden="false" customHeight="false" outlineLevel="0" collapsed="false">
      <c r="A7474" s="28" t="n">
        <v>45892</v>
      </c>
      <c r="B7474" s="21" t="s">
        <v>120</v>
      </c>
      <c r="C7474" s="21" t="s">
        <v>138</v>
      </c>
      <c r="D7474" s="29" t="n">
        <v>83.57</v>
      </c>
      <c r="E7474" s="29" t="n">
        <f aca="false">D7474/10</f>
        <v>8.357</v>
      </c>
      <c r="F7474" s="29" t="n">
        <f aca="false">(E7474+Einstellungen!$B$20)*(1+Einstellungen!$B$10)</f>
        <v>32.14547</v>
      </c>
      <c r="G7474" s="21" t="str">
        <f aca="false">IF(F7474&lt;Einstellungen!$B$5,"ja","nein")</f>
        <v>nein</v>
      </c>
      <c r="H7474" s="21" t="s">
        <v>23</v>
      </c>
      <c r="I7474" s="29" t="n">
        <f aca="false">INDEX(Einstellungen!$B$27:$B$50,9)</f>
        <v>1.05</v>
      </c>
      <c r="J7474" s="29" t="n">
        <f aca="false">F7474*I7474</f>
        <v>33.7527435</v>
      </c>
    </row>
    <row r="7475" customFormat="false" ht="15" hidden="false" customHeight="false" outlineLevel="0" collapsed="false">
      <c r="A7475" s="28" t="n">
        <v>45892</v>
      </c>
      <c r="B7475" s="21" t="s">
        <v>121</v>
      </c>
      <c r="C7475" s="21" t="s">
        <v>138</v>
      </c>
      <c r="D7475" s="29" t="n">
        <v>62.9</v>
      </c>
      <c r="E7475" s="29" t="n">
        <f aca="false">D7475/10</f>
        <v>6.29</v>
      </c>
      <c r="F7475" s="29" t="n">
        <f aca="false">(E7475+Einstellungen!$B$20)*(1+Einstellungen!$B$10)</f>
        <v>29.68574</v>
      </c>
      <c r="G7475" s="21" t="str">
        <f aca="false">IF(F7475&lt;Einstellungen!$B$5,"ja","nein")</f>
        <v>nein</v>
      </c>
      <c r="H7475" s="21" t="s">
        <v>23</v>
      </c>
      <c r="I7475" s="29" t="n">
        <f aca="false">INDEX(Einstellungen!$B$27:$B$50,10)</f>
        <v>1.05</v>
      </c>
      <c r="J7475" s="29" t="n">
        <f aca="false">F7475*I7475</f>
        <v>31.170027</v>
      </c>
    </row>
    <row r="7476" customFormat="false" ht="15" hidden="false" customHeight="false" outlineLevel="0" collapsed="false">
      <c r="A7476" s="28" t="n">
        <v>45892</v>
      </c>
      <c r="B7476" s="21" t="s">
        <v>122</v>
      </c>
      <c r="C7476" s="21" t="s">
        <v>138</v>
      </c>
      <c r="D7476" s="29" t="n">
        <v>14.69</v>
      </c>
      <c r="E7476" s="29" t="n">
        <f aca="false">D7476/10</f>
        <v>1.469</v>
      </c>
      <c r="F7476" s="29" t="n">
        <f aca="false">(E7476+Einstellungen!$B$20)*(1+Einstellungen!$B$10)</f>
        <v>23.94875</v>
      </c>
      <c r="G7476" s="21" t="str">
        <f aca="false">IF(F7476&lt;Einstellungen!$B$5,"ja","nein")</f>
        <v>ja</v>
      </c>
      <c r="H7476" s="21" t="s">
        <v>23</v>
      </c>
      <c r="I7476" s="29" t="n">
        <f aca="false">INDEX(Einstellungen!$B$27:$B$50,11)</f>
        <v>1.05</v>
      </c>
      <c r="J7476" s="29" t="n">
        <f aca="false">F7476*I7476</f>
        <v>25.1461875</v>
      </c>
    </row>
    <row r="7477" customFormat="false" ht="15" hidden="false" customHeight="false" outlineLevel="0" collapsed="false">
      <c r="A7477" s="28" t="n">
        <v>45892</v>
      </c>
      <c r="B7477" s="21" t="s">
        <v>123</v>
      </c>
      <c r="C7477" s="21" t="s">
        <v>138</v>
      </c>
      <c r="D7477" s="29" t="n">
        <v>3.29</v>
      </c>
      <c r="E7477" s="29" t="n">
        <f aca="false">D7477/10</f>
        <v>0.329</v>
      </c>
      <c r="F7477" s="29" t="n">
        <f aca="false">(E7477+Einstellungen!$B$20)*(1+Einstellungen!$B$10)</f>
        <v>22.59215</v>
      </c>
      <c r="G7477" s="21" t="str">
        <f aca="false">IF(F7477&lt;Einstellungen!$B$5,"ja","nein")</f>
        <v>ja</v>
      </c>
      <c r="H7477" s="21" t="s">
        <v>23</v>
      </c>
      <c r="I7477" s="29" t="n">
        <f aca="false">INDEX(Einstellungen!$B$27:$B$50,12)</f>
        <v>1.1</v>
      </c>
      <c r="J7477" s="29" t="n">
        <f aca="false">F7477*I7477</f>
        <v>24.851365</v>
      </c>
    </row>
    <row r="7478" customFormat="false" ht="15" hidden="false" customHeight="false" outlineLevel="0" collapsed="false">
      <c r="A7478" s="28" t="n">
        <v>45892</v>
      </c>
      <c r="B7478" s="21" t="s">
        <v>124</v>
      </c>
      <c r="C7478" s="21" t="s">
        <v>138</v>
      </c>
      <c r="D7478" s="29" t="n">
        <v>1.32</v>
      </c>
      <c r="E7478" s="29" t="n">
        <f aca="false">D7478/10</f>
        <v>0.132</v>
      </c>
      <c r="F7478" s="29" t="n">
        <f aca="false">(E7478+Einstellungen!$B$20)*(1+Einstellungen!$B$10)</f>
        <v>22.35772</v>
      </c>
      <c r="G7478" s="21" t="str">
        <f aca="false">IF(F7478&lt;Einstellungen!$B$5,"ja","nein")</f>
        <v>ja</v>
      </c>
      <c r="H7478" s="21" t="s">
        <v>23</v>
      </c>
      <c r="I7478" s="29" t="n">
        <f aca="false">INDEX(Einstellungen!$B$27:$B$50,13)</f>
        <v>1.2</v>
      </c>
      <c r="J7478" s="29" t="n">
        <f aca="false">F7478*I7478</f>
        <v>26.829264</v>
      </c>
    </row>
    <row r="7479" customFormat="false" ht="15" hidden="false" customHeight="false" outlineLevel="0" collapsed="false">
      <c r="A7479" s="28" t="n">
        <v>45892</v>
      </c>
      <c r="B7479" s="21" t="s">
        <v>125</v>
      </c>
      <c r="C7479" s="21" t="s">
        <v>138</v>
      </c>
      <c r="D7479" s="29" t="n">
        <v>0.06</v>
      </c>
      <c r="E7479" s="29" t="n">
        <f aca="false">D7479/10</f>
        <v>0.006</v>
      </c>
      <c r="F7479" s="29" t="n">
        <f aca="false">(E7479+Einstellungen!$B$20)*(1+Einstellungen!$B$10)</f>
        <v>22.20778</v>
      </c>
      <c r="G7479" s="21" t="str">
        <f aca="false">IF(F7479&lt;Einstellungen!$B$5,"ja","nein")</f>
        <v>ja</v>
      </c>
      <c r="H7479" s="21" t="s">
        <v>23</v>
      </c>
      <c r="I7479" s="29" t="n">
        <f aca="false">INDEX(Einstellungen!$B$27:$B$50,14)</f>
        <v>1.15</v>
      </c>
      <c r="J7479" s="29" t="n">
        <f aca="false">F7479*I7479</f>
        <v>25.538947</v>
      </c>
    </row>
    <row r="7480" customFormat="false" ht="15" hidden="false" customHeight="false" outlineLevel="0" collapsed="false">
      <c r="A7480" s="28" t="n">
        <v>45892</v>
      </c>
      <c r="B7480" s="21" t="s">
        <v>126</v>
      </c>
      <c r="C7480" s="21" t="s">
        <v>138</v>
      </c>
      <c r="D7480" s="29" t="n">
        <v>0.07</v>
      </c>
      <c r="E7480" s="29" t="n">
        <f aca="false">D7480/10</f>
        <v>0.007</v>
      </c>
      <c r="F7480" s="29" t="n">
        <f aca="false">(E7480+Einstellungen!$B$20)*(1+Einstellungen!$B$10)</f>
        <v>22.20897</v>
      </c>
      <c r="G7480" s="21" t="str">
        <f aca="false">IF(F7480&lt;Einstellungen!$B$5,"ja","nein")</f>
        <v>ja</v>
      </c>
      <c r="H7480" s="21" t="s">
        <v>23</v>
      </c>
      <c r="I7480" s="29" t="n">
        <f aca="false">INDEX(Einstellungen!$B$27:$B$50,15)</f>
        <v>1</v>
      </c>
      <c r="J7480" s="29" t="n">
        <f aca="false">F7480*I7480</f>
        <v>22.20897</v>
      </c>
    </row>
    <row r="7481" customFormat="false" ht="15" hidden="false" customHeight="false" outlineLevel="0" collapsed="false">
      <c r="A7481" s="28" t="n">
        <v>45892</v>
      </c>
      <c r="B7481" s="21" t="s">
        <v>127</v>
      </c>
      <c r="C7481" s="21" t="s">
        <v>138</v>
      </c>
      <c r="D7481" s="29" t="n">
        <v>3.52</v>
      </c>
      <c r="E7481" s="29" t="n">
        <f aca="false">D7481/10</f>
        <v>0.352</v>
      </c>
      <c r="F7481" s="29" t="n">
        <f aca="false">(E7481+Einstellungen!$B$20)*(1+Einstellungen!$B$10)</f>
        <v>22.61952</v>
      </c>
      <c r="G7481" s="21" t="str">
        <f aca="false">IF(F7481&lt;Einstellungen!$B$5,"ja","nein")</f>
        <v>ja</v>
      </c>
      <c r="H7481" s="21" t="s">
        <v>23</v>
      </c>
      <c r="I7481" s="29" t="n">
        <f aca="false">INDEX(Einstellungen!$B$27:$B$50,16)</f>
        <v>0.95</v>
      </c>
      <c r="J7481" s="29" t="n">
        <f aca="false">F7481*I7481</f>
        <v>21.488544</v>
      </c>
    </row>
    <row r="7482" customFormat="false" ht="15" hidden="false" customHeight="false" outlineLevel="0" collapsed="false">
      <c r="A7482" s="28" t="n">
        <v>45892</v>
      </c>
      <c r="B7482" s="21" t="s">
        <v>128</v>
      </c>
      <c r="C7482" s="21" t="s">
        <v>138</v>
      </c>
      <c r="D7482" s="29" t="n">
        <v>12.1</v>
      </c>
      <c r="E7482" s="29" t="n">
        <f aca="false">D7482/10</f>
        <v>1.21</v>
      </c>
      <c r="F7482" s="29" t="n">
        <f aca="false">(E7482+Einstellungen!$B$20)*(1+Einstellungen!$B$10)</f>
        <v>23.64054</v>
      </c>
      <c r="G7482" s="21" t="str">
        <f aca="false">IF(F7482&lt;Einstellungen!$B$5,"ja","nein")</f>
        <v>ja</v>
      </c>
      <c r="H7482" s="21" t="s">
        <v>23</v>
      </c>
      <c r="I7482" s="29" t="n">
        <f aca="false">INDEX(Einstellungen!$B$27:$B$50,17)</f>
        <v>0.95</v>
      </c>
      <c r="J7482" s="29" t="n">
        <f aca="false">F7482*I7482</f>
        <v>22.458513</v>
      </c>
    </row>
    <row r="7483" customFormat="false" ht="15" hidden="false" customHeight="false" outlineLevel="0" collapsed="false">
      <c r="A7483" s="28" t="n">
        <v>45892</v>
      </c>
      <c r="B7483" s="21" t="s">
        <v>129</v>
      </c>
      <c r="C7483" s="21" t="s">
        <v>138</v>
      </c>
      <c r="D7483" s="29" t="n">
        <v>72.19</v>
      </c>
      <c r="E7483" s="29" t="n">
        <f aca="false">D7483/10</f>
        <v>7.219</v>
      </c>
      <c r="F7483" s="29" t="n">
        <f aca="false">(E7483+Einstellungen!$B$20)*(1+Einstellungen!$B$10)</f>
        <v>30.79125</v>
      </c>
      <c r="G7483" s="21" t="str">
        <f aca="false">IF(F7483&lt;Einstellungen!$B$5,"ja","nein")</f>
        <v>nein</v>
      </c>
      <c r="H7483" s="21" t="s">
        <v>23</v>
      </c>
      <c r="I7483" s="29" t="n">
        <f aca="false">INDEX(Einstellungen!$B$27:$B$50,18)</f>
        <v>1.1</v>
      </c>
      <c r="J7483" s="29" t="n">
        <f aca="false">F7483*I7483</f>
        <v>33.870375</v>
      </c>
    </row>
    <row r="7484" customFormat="false" ht="15" hidden="false" customHeight="false" outlineLevel="0" collapsed="false">
      <c r="A7484" s="28" t="n">
        <v>45892</v>
      </c>
      <c r="B7484" s="21" t="s">
        <v>130</v>
      </c>
      <c r="C7484" s="21" t="s">
        <v>138</v>
      </c>
      <c r="D7484" s="29" t="n">
        <v>100.31</v>
      </c>
      <c r="E7484" s="29" t="n">
        <f aca="false">D7484/10</f>
        <v>10.031</v>
      </c>
      <c r="F7484" s="29" t="n">
        <f aca="false">(E7484+Einstellungen!$B$20)*(1+Einstellungen!$B$10)</f>
        <v>34.13753</v>
      </c>
      <c r="G7484" s="21" t="str">
        <f aca="false">IF(F7484&lt;Einstellungen!$B$5,"ja","nein")</f>
        <v>nein</v>
      </c>
      <c r="H7484" s="21" t="s">
        <v>23</v>
      </c>
      <c r="I7484" s="29" t="n">
        <f aca="false">INDEX(Einstellungen!$B$27:$B$50,19)</f>
        <v>1.35</v>
      </c>
      <c r="J7484" s="29" t="n">
        <f aca="false">F7484*I7484</f>
        <v>46.0856655</v>
      </c>
    </row>
    <row r="7485" customFormat="false" ht="15" hidden="false" customHeight="false" outlineLevel="0" collapsed="false">
      <c r="A7485" s="28" t="n">
        <v>45892</v>
      </c>
      <c r="B7485" s="21" t="s">
        <v>131</v>
      </c>
      <c r="C7485" s="21" t="s">
        <v>138</v>
      </c>
      <c r="D7485" s="29" t="n">
        <v>112.22</v>
      </c>
      <c r="E7485" s="29" t="n">
        <f aca="false">D7485/10</f>
        <v>11.222</v>
      </c>
      <c r="F7485" s="29" t="n">
        <f aca="false">(E7485+Einstellungen!$B$20)*(1+Einstellungen!$B$10)</f>
        <v>35.55482</v>
      </c>
      <c r="G7485" s="21" t="str">
        <f aca="false">IF(F7485&lt;Einstellungen!$B$5,"ja","nein")</f>
        <v>nein</v>
      </c>
      <c r="H7485" s="21" t="s">
        <v>23</v>
      </c>
      <c r="I7485" s="29" t="n">
        <f aca="false">INDEX(Einstellungen!$B$27:$B$50,20)</f>
        <v>1.45</v>
      </c>
      <c r="J7485" s="29" t="n">
        <f aca="false">F7485*I7485</f>
        <v>51.554489</v>
      </c>
    </row>
    <row r="7486" customFormat="false" ht="15" hidden="false" customHeight="false" outlineLevel="0" collapsed="false">
      <c r="A7486" s="28" t="n">
        <v>45892</v>
      </c>
      <c r="B7486" s="21" t="s">
        <v>132</v>
      </c>
      <c r="C7486" s="21" t="s">
        <v>138</v>
      </c>
      <c r="D7486" s="29" t="n">
        <v>123.67</v>
      </c>
      <c r="E7486" s="29" t="n">
        <f aca="false">D7486/10</f>
        <v>12.367</v>
      </c>
      <c r="F7486" s="29" t="n">
        <f aca="false">(E7486+Einstellungen!$B$20)*(1+Einstellungen!$B$10)</f>
        <v>36.91737</v>
      </c>
      <c r="G7486" s="21" t="str">
        <f aca="false">IF(F7486&lt;Einstellungen!$B$5,"ja","nein")</f>
        <v>nein</v>
      </c>
      <c r="H7486" s="21" t="s">
        <v>23</v>
      </c>
      <c r="I7486" s="29" t="n">
        <f aca="false">INDEX(Einstellungen!$B$27:$B$50,21)</f>
        <v>1.4</v>
      </c>
      <c r="J7486" s="29" t="n">
        <f aca="false">F7486*I7486</f>
        <v>51.684318</v>
      </c>
    </row>
    <row r="7487" customFormat="false" ht="15" hidden="false" customHeight="false" outlineLevel="0" collapsed="false">
      <c r="A7487" s="28" t="n">
        <v>45892</v>
      </c>
      <c r="B7487" s="21" t="s">
        <v>133</v>
      </c>
      <c r="C7487" s="21" t="s">
        <v>138</v>
      </c>
      <c r="D7487" s="29" t="n">
        <v>120.43</v>
      </c>
      <c r="E7487" s="29" t="n">
        <f aca="false">D7487/10</f>
        <v>12.043</v>
      </c>
      <c r="F7487" s="29" t="n">
        <f aca="false">(E7487+Einstellungen!$B$20)*(1+Einstellungen!$B$10)</f>
        <v>36.53181</v>
      </c>
      <c r="G7487" s="21" t="str">
        <f aca="false">IF(F7487&lt;Einstellungen!$B$5,"ja","nein")</f>
        <v>nein</v>
      </c>
      <c r="H7487" s="21" t="s">
        <v>23</v>
      </c>
      <c r="I7487" s="29" t="n">
        <f aca="false">INDEX(Einstellungen!$B$27:$B$50,22)</f>
        <v>1.25</v>
      </c>
      <c r="J7487" s="29" t="n">
        <f aca="false">F7487*I7487</f>
        <v>45.6647625</v>
      </c>
    </row>
    <row r="7488" customFormat="false" ht="15" hidden="false" customHeight="false" outlineLevel="0" collapsed="false">
      <c r="A7488" s="28" t="n">
        <v>45892</v>
      </c>
      <c r="B7488" s="21" t="s">
        <v>134</v>
      </c>
      <c r="C7488" s="21" t="s">
        <v>138</v>
      </c>
      <c r="D7488" s="29" t="n">
        <v>111.16</v>
      </c>
      <c r="E7488" s="29" t="n">
        <f aca="false">D7488/10</f>
        <v>11.116</v>
      </c>
      <c r="F7488" s="29" t="n">
        <f aca="false">(E7488+Einstellungen!$B$20)*(1+Einstellungen!$B$10)</f>
        <v>35.42868</v>
      </c>
      <c r="G7488" s="21" t="str">
        <f aca="false">IF(F7488&lt;Einstellungen!$B$5,"ja","nein")</f>
        <v>nein</v>
      </c>
      <c r="H7488" s="21" t="s">
        <v>23</v>
      </c>
      <c r="I7488" s="29" t="n">
        <f aca="false">INDEX(Einstellungen!$B$27:$B$50,23)</f>
        <v>1.05</v>
      </c>
      <c r="J7488" s="29" t="n">
        <f aca="false">F7488*I7488</f>
        <v>37.200114</v>
      </c>
    </row>
    <row r="7489" customFormat="false" ht="15" hidden="false" customHeight="false" outlineLevel="0" collapsed="false">
      <c r="A7489" s="28" t="n">
        <v>45892</v>
      </c>
      <c r="B7489" s="21" t="s">
        <v>135</v>
      </c>
      <c r="C7489" s="21" t="s">
        <v>138</v>
      </c>
      <c r="D7489" s="29" t="n">
        <v>105.28</v>
      </c>
      <c r="E7489" s="29" t="n">
        <f aca="false">D7489/10</f>
        <v>10.528</v>
      </c>
      <c r="F7489" s="29" t="n">
        <f aca="false">(E7489+Einstellungen!$B$20)*(1+Einstellungen!$B$10)</f>
        <v>34.72896</v>
      </c>
      <c r="G7489" s="21" t="str">
        <f aca="false">IF(F7489&lt;Einstellungen!$B$5,"ja","nein")</f>
        <v>nein</v>
      </c>
      <c r="H7489" s="21" t="s">
        <v>23</v>
      </c>
      <c r="I7489" s="29" t="n">
        <f aca="false">INDEX(Einstellungen!$B$27:$B$50,24)</f>
        <v>0.8</v>
      </c>
      <c r="J7489" s="29" t="n">
        <f aca="false">F7489*I7489</f>
        <v>27.783168</v>
      </c>
    </row>
    <row r="7490" customFormat="false" ht="15" hidden="false" customHeight="false" outlineLevel="0" collapsed="false">
      <c r="A7490" s="28" t="n">
        <v>45893</v>
      </c>
      <c r="B7490" s="21" t="s">
        <v>111</v>
      </c>
      <c r="C7490" s="21" t="s">
        <v>139</v>
      </c>
      <c r="D7490" s="29" t="n">
        <v>100.5</v>
      </c>
      <c r="E7490" s="29" t="n">
        <f aca="false">D7490/10</f>
        <v>10.05</v>
      </c>
      <c r="F7490" s="29" t="n">
        <f aca="false">(E7490+Einstellungen!$B$20)*(1+Einstellungen!$B$10)</f>
        <v>34.16014</v>
      </c>
      <c r="G7490" s="21" t="str">
        <f aca="false">IF(F7490&lt;Einstellungen!$B$5,"ja","nein")</f>
        <v>nein</v>
      </c>
      <c r="H7490" s="21" t="s">
        <v>23</v>
      </c>
      <c r="I7490" s="29" t="n">
        <f aca="false">INDEX(Einstellungen!$B$27:$B$50,1)</f>
        <v>0.6</v>
      </c>
      <c r="J7490" s="29" t="n">
        <f aca="false">F7490*I7490</f>
        <v>20.496084</v>
      </c>
    </row>
    <row r="7491" customFormat="false" ht="15" hidden="false" customHeight="false" outlineLevel="0" collapsed="false">
      <c r="A7491" s="28" t="n">
        <v>45893</v>
      </c>
      <c r="B7491" s="21" t="s">
        <v>113</v>
      </c>
      <c r="C7491" s="21" t="s">
        <v>139</v>
      </c>
      <c r="D7491" s="29" t="n">
        <v>95.13</v>
      </c>
      <c r="E7491" s="29" t="n">
        <f aca="false">D7491/10</f>
        <v>9.513</v>
      </c>
      <c r="F7491" s="29" t="n">
        <f aca="false">(E7491+Einstellungen!$B$20)*(1+Einstellungen!$B$10)</f>
        <v>33.52111</v>
      </c>
      <c r="G7491" s="21" t="str">
        <f aca="false">IF(F7491&lt;Einstellungen!$B$5,"ja","nein")</f>
        <v>nein</v>
      </c>
      <c r="H7491" s="21" t="s">
        <v>23</v>
      </c>
      <c r="I7491" s="29" t="n">
        <f aca="false">INDEX(Einstellungen!$B$27:$B$50,2)</f>
        <v>0.5</v>
      </c>
      <c r="J7491" s="29" t="n">
        <f aca="false">F7491*I7491</f>
        <v>16.760555</v>
      </c>
    </row>
    <row r="7492" customFormat="false" ht="15" hidden="false" customHeight="false" outlineLevel="0" collapsed="false">
      <c r="A7492" s="28" t="n">
        <v>45893</v>
      </c>
      <c r="B7492" s="21" t="s">
        <v>114</v>
      </c>
      <c r="C7492" s="21" t="s">
        <v>139</v>
      </c>
      <c r="D7492" s="29" t="n">
        <v>94.41</v>
      </c>
      <c r="E7492" s="29" t="n">
        <f aca="false">D7492/10</f>
        <v>9.441</v>
      </c>
      <c r="F7492" s="29" t="n">
        <f aca="false">(E7492+Einstellungen!$B$20)*(1+Einstellungen!$B$10)</f>
        <v>33.43543</v>
      </c>
      <c r="G7492" s="21" t="str">
        <f aca="false">IF(F7492&lt;Einstellungen!$B$5,"ja","nein")</f>
        <v>nein</v>
      </c>
      <c r="H7492" s="21" t="s">
        <v>23</v>
      </c>
      <c r="I7492" s="29" t="n">
        <f aca="false">INDEX(Einstellungen!$B$27:$B$50,3)</f>
        <v>0.45</v>
      </c>
      <c r="J7492" s="29" t="n">
        <f aca="false">F7492*I7492</f>
        <v>15.0459435</v>
      </c>
    </row>
    <row r="7493" customFormat="false" ht="15" hidden="false" customHeight="false" outlineLevel="0" collapsed="false">
      <c r="A7493" s="28" t="n">
        <v>45893</v>
      </c>
      <c r="B7493" s="21" t="s">
        <v>115</v>
      </c>
      <c r="C7493" s="21" t="s">
        <v>139</v>
      </c>
      <c r="D7493" s="29" t="n">
        <v>92.13</v>
      </c>
      <c r="E7493" s="29" t="n">
        <f aca="false">D7493/10</f>
        <v>9.213</v>
      </c>
      <c r="F7493" s="29" t="n">
        <f aca="false">(E7493+Einstellungen!$B$20)*(1+Einstellungen!$B$10)</f>
        <v>33.16411</v>
      </c>
      <c r="G7493" s="21" t="str">
        <f aca="false">IF(F7493&lt;Einstellungen!$B$5,"ja","nein")</f>
        <v>nein</v>
      </c>
      <c r="H7493" s="21" t="s">
        <v>23</v>
      </c>
      <c r="I7493" s="29" t="n">
        <f aca="false">INDEX(Einstellungen!$B$27:$B$50,4)</f>
        <v>0.45</v>
      </c>
      <c r="J7493" s="29" t="n">
        <f aca="false">F7493*I7493</f>
        <v>14.9238495</v>
      </c>
    </row>
    <row r="7494" customFormat="false" ht="15" hidden="false" customHeight="false" outlineLevel="0" collapsed="false">
      <c r="A7494" s="28" t="n">
        <v>45893</v>
      </c>
      <c r="B7494" s="21" t="s">
        <v>116</v>
      </c>
      <c r="C7494" s="21" t="s">
        <v>139</v>
      </c>
      <c r="D7494" s="29" t="n">
        <v>91.2</v>
      </c>
      <c r="E7494" s="29" t="n">
        <f aca="false">D7494/10</f>
        <v>9.12</v>
      </c>
      <c r="F7494" s="29" t="n">
        <f aca="false">(E7494+Einstellungen!$B$20)*(1+Einstellungen!$B$10)</f>
        <v>33.05344</v>
      </c>
      <c r="G7494" s="21" t="str">
        <f aca="false">IF(F7494&lt;Einstellungen!$B$5,"ja","nein")</f>
        <v>nein</v>
      </c>
      <c r="H7494" s="21" t="s">
        <v>23</v>
      </c>
      <c r="I7494" s="29" t="n">
        <f aca="false">INDEX(Einstellungen!$B$27:$B$50,5)</f>
        <v>0.45</v>
      </c>
      <c r="J7494" s="29" t="n">
        <f aca="false">F7494*I7494</f>
        <v>14.874048</v>
      </c>
    </row>
    <row r="7495" customFormat="false" ht="15" hidden="false" customHeight="false" outlineLevel="0" collapsed="false">
      <c r="A7495" s="28" t="n">
        <v>45893</v>
      </c>
      <c r="B7495" s="21" t="s">
        <v>117</v>
      </c>
      <c r="C7495" s="21" t="s">
        <v>139</v>
      </c>
      <c r="D7495" s="29" t="n">
        <v>90.97</v>
      </c>
      <c r="E7495" s="29" t="n">
        <f aca="false">D7495/10</f>
        <v>9.097</v>
      </c>
      <c r="F7495" s="29" t="n">
        <f aca="false">(E7495+Einstellungen!$B$20)*(1+Einstellungen!$B$10)</f>
        <v>33.02607</v>
      </c>
      <c r="G7495" s="21" t="str">
        <f aca="false">IF(F7495&lt;Einstellungen!$B$5,"ja","nein")</f>
        <v>nein</v>
      </c>
      <c r="H7495" s="21" t="s">
        <v>23</v>
      </c>
      <c r="I7495" s="29" t="n">
        <f aca="false">INDEX(Einstellungen!$B$27:$B$50,6)</f>
        <v>0.5</v>
      </c>
      <c r="J7495" s="29" t="n">
        <f aca="false">F7495*I7495</f>
        <v>16.513035</v>
      </c>
    </row>
    <row r="7496" customFormat="false" ht="15" hidden="false" customHeight="false" outlineLevel="0" collapsed="false">
      <c r="A7496" s="28" t="n">
        <v>45893</v>
      </c>
      <c r="B7496" s="21" t="s">
        <v>118</v>
      </c>
      <c r="C7496" s="21" t="s">
        <v>139</v>
      </c>
      <c r="D7496" s="29" t="n">
        <v>90</v>
      </c>
      <c r="E7496" s="29" t="n">
        <f aca="false">D7496/10</f>
        <v>9</v>
      </c>
      <c r="F7496" s="29" t="n">
        <f aca="false">(E7496+Einstellungen!$B$20)*(1+Einstellungen!$B$10)</f>
        <v>32.91064</v>
      </c>
      <c r="G7496" s="21" t="str">
        <f aca="false">IF(F7496&lt;Einstellungen!$B$5,"ja","nein")</f>
        <v>nein</v>
      </c>
      <c r="H7496" s="21" t="s">
        <v>23</v>
      </c>
      <c r="I7496" s="29" t="n">
        <f aca="false">INDEX(Einstellungen!$B$27:$B$50,7)</f>
        <v>0.7</v>
      </c>
      <c r="J7496" s="29" t="n">
        <f aca="false">F7496*I7496</f>
        <v>23.037448</v>
      </c>
    </row>
    <row r="7497" customFormat="false" ht="15" hidden="false" customHeight="false" outlineLevel="0" collapsed="false">
      <c r="A7497" s="28" t="n">
        <v>45893</v>
      </c>
      <c r="B7497" s="21" t="s">
        <v>119</v>
      </c>
      <c r="C7497" s="21" t="s">
        <v>139</v>
      </c>
      <c r="D7497" s="29" t="n">
        <v>85.01</v>
      </c>
      <c r="E7497" s="29" t="n">
        <f aca="false">D7497/10</f>
        <v>8.501</v>
      </c>
      <c r="F7497" s="29" t="n">
        <f aca="false">(E7497+Einstellungen!$B$20)*(1+Einstellungen!$B$10)</f>
        <v>32.31683</v>
      </c>
      <c r="G7497" s="21" t="str">
        <f aca="false">IF(F7497&lt;Einstellungen!$B$5,"ja","nein")</f>
        <v>nein</v>
      </c>
      <c r="H7497" s="21" t="s">
        <v>23</v>
      </c>
      <c r="I7497" s="29" t="n">
        <f aca="false">INDEX(Einstellungen!$B$27:$B$50,8)</f>
        <v>0.95</v>
      </c>
      <c r="J7497" s="29" t="n">
        <f aca="false">F7497*I7497</f>
        <v>30.7009885</v>
      </c>
    </row>
    <row r="7498" customFormat="false" ht="15" hidden="false" customHeight="false" outlineLevel="0" collapsed="false">
      <c r="A7498" s="28" t="n">
        <v>45893</v>
      </c>
      <c r="B7498" s="21" t="s">
        <v>120</v>
      </c>
      <c r="C7498" s="21" t="s">
        <v>139</v>
      </c>
      <c r="D7498" s="29" t="n">
        <v>72.84</v>
      </c>
      <c r="E7498" s="29" t="n">
        <f aca="false">D7498/10</f>
        <v>7.284</v>
      </c>
      <c r="F7498" s="29" t="n">
        <f aca="false">(E7498+Einstellungen!$B$20)*(1+Einstellungen!$B$10)</f>
        <v>30.8686</v>
      </c>
      <c r="G7498" s="21" t="str">
        <f aca="false">IF(F7498&lt;Einstellungen!$B$5,"ja","nein")</f>
        <v>nein</v>
      </c>
      <c r="H7498" s="21" t="s">
        <v>23</v>
      </c>
      <c r="I7498" s="29" t="n">
        <f aca="false">INDEX(Einstellungen!$B$27:$B$50,9)</f>
        <v>1.05</v>
      </c>
      <c r="J7498" s="29" t="n">
        <f aca="false">F7498*I7498</f>
        <v>32.41203</v>
      </c>
    </row>
    <row r="7499" customFormat="false" ht="15" hidden="false" customHeight="false" outlineLevel="0" collapsed="false">
      <c r="A7499" s="28" t="n">
        <v>45893</v>
      </c>
      <c r="B7499" s="21" t="s">
        <v>121</v>
      </c>
      <c r="C7499" s="21" t="s">
        <v>139</v>
      </c>
      <c r="D7499" s="29" t="n">
        <v>4.8</v>
      </c>
      <c r="E7499" s="29" t="n">
        <f aca="false">D7499/10</f>
        <v>0.48</v>
      </c>
      <c r="F7499" s="29" t="n">
        <f aca="false">(E7499+Einstellungen!$B$20)*(1+Einstellungen!$B$10)</f>
        <v>22.77184</v>
      </c>
      <c r="G7499" s="21" t="str">
        <f aca="false">IF(F7499&lt;Einstellungen!$B$5,"ja","nein")</f>
        <v>ja</v>
      </c>
      <c r="H7499" s="21" t="s">
        <v>23</v>
      </c>
      <c r="I7499" s="29" t="n">
        <f aca="false">INDEX(Einstellungen!$B$27:$B$50,10)</f>
        <v>1.05</v>
      </c>
      <c r="J7499" s="29" t="n">
        <f aca="false">F7499*I7499</f>
        <v>23.910432</v>
      </c>
    </row>
    <row r="7500" customFormat="false" ht="15" hidden="false" customHeight="false" outlineLevel="0" collapsed="false">
      <c r="A7500" s="28" t="n">
        <v>45893</v>
      </c>
      <c r="B7500" s="21" t="s">
        <v>122</v>
      </c>
      <c r="C7500" s="21" t="s">
        <v>139</v>
      </c>
      <c r="D7500" s="29" t="n">
        <v>-0.01</v>
      </c>
      <c r="E7500" s="29" t="n">
        <f aca="false">D7500/10</f>
        <v>-0.001</v>
      </c>
      <c r="F7500" s="29" t="n">
        <f aca="false">(E7500+Einstellungen!$B$20)*(1+Einstellungen!$B$10)</f>
        <v>22.19945</v>
      </c>
      <c r="G7500" s="21" t="str">
        <f aca="false">IF(F7500&lt;Einstellungen!$B$5,"ja","nein")</f>
        <v>ja</v>
      </c>
      <c r="H7500" s="21" t="s">
        <v>23</v>
      </c>
      <c r="I7500" s="29" t="n">
        <f aca="false">INDEX(Einstellungen!$B$27:$B$50,11)</f>
        <v>1.05</v>
      </c>
      <c r="J7500" s="29" t="n">
        <f aca="false">F7500*I7500</f>
        <v>23.3094225</v>
      </c>
    </row>
    <row r="7501" customFormat="false" ht="15" hidden="false" customHeight="false" outlineLevel="0" collapsed="false">
      <c r="A7501" s="28" t="n">
        <v>45893</v>
      </c>
      <c r="B7501" s="21" t="s">
        <v>123</v>
      </c>
      <c r="C7501" s="21" t="s">
        <v>139</v>
      </c>
      <c r="D7501" s="29" t="n">
        <v>-0.07</v>
      </c>
      <c r="E7501" s="29" t="n">
        <f aca="false">D7501/10</f>
        <v>-0.007</v>
      </c>
      <c r="F7501" s="29" t="n">
        <f aca="false">(E7501+Einstellungen!$B$20)*(1+Einstellungen!$B$10)</f>
        <v>22.19231</v>
      </c>
      <c r="G7501" s="21" t="str">
        <f aca="false">IF(F7501&lt;Einstellungen!$B$5,"ja","nein")</f>
        <v>ja</v>
      </c>
      <c r="H7501" s="21" t="s">
        <v>23</v>
      </c>
      <c r="I7501" s="29" t="n">
        <f aca="false">INDEX(Einstellungen!$B$27:$B$50,12)</f>
        <v>1.1</v>
      </c>
      <c r="J7501" s="29" t="n">
        <f aca="false">F7501*I7501</f>
        <v>24.411541</v>
      </c>
    </row>
    <row r="7502" customFormat="false" ht="15" hidden="false" customHeight="false" outlineLevel="0" collapsed="false">
      <c r="A7502" s="28" t="n">
        <v>45893</v>
      </c>
      <c r="B7502" s="21" t="s">
        <v>124</v>
      </c>
      <c r="C7502" s="21" t="s">
        <v>139</v>
      </c>
      <c r="D7502" s="29" t="n">
        <v>-1.98</v>
      </c>
      <c r="E7502" s="29" t="n">
        <f aca="false">D7502/10</f>
        <v>-0.198</v>
      </c>
      <c r="F7502" s="29" t="n">
        <f aca="false">(E7502+Einstellungen!$B$20)*(1+Einstellungen!$B$10)</f>
        <v>21.96502</v>
      </c>
      <c r="G7502" s="21" t="str">
        <f aca="false">IF(F7502&lt;Einstellungen!$B$5,"ja","nein")</f>
        <v>ja</v>
      </c>
      <c r="H7502" s="21" t="s">
        <v>23</v>
      </c>
      <c r="I7502" s="29" t="n">
        <f aca="false">INDEX(Einstellungen!$B$27:$B$50,13)</f>
        <v>1.2</v>
      </c>
      <c r="J7502" s="29" t="n">
        <f aca="false">F7502*I7502</f>
        <v>26.358024</v>
      </c>
    </row>
    <row r="7503" customFormat="false" ht="15" hidden="false" customHeight="false" outlineLevel="0" collapsed="false">
      <c r="A7503" s="28" t="n">
        <v>45893</v>
      </c>
      <c r="B7503" s="21" t="s">
        <v>125</v>
      </c>
      <c r="C7503" s="21" t="s">
        <v>139</v>
      </c>
      <c r="D7503" s="29" t="n">
        <v>-7.45</v>
      </c>
      <c r="E7503" s="29" t="n">
        <f aca="false">D7503/10</f>
        <v>-0.745</v>
      </c>
      <c r="F7503" s="29" t="n">
        <f aca="false">(E7503+Einstellungen!$B$20)*(1+Einstellungen!$B$10)</f>
        <v>21.31409</v>
      </c>
      <c r="G7503" s="21" t="str">
        <f aca="false">IF(F7503&lt;Einstellungen!$B$5,"ja","nein")</f>
        <v>ja</v>
      </c>
      <c r="H7503" s="21" t="s">
        <v>23</v>
      </c>
      <c r="I7503" s="29" t="n">
        <f aca="false">INDEX(Einstellungen!$B$27:$B$50,14)</f>
        <v>1.15</v>
      </c>
      <c r="J7503" s="29" t="n">
        <f aca="false">F7503*I7503</f>
        <v>24.5112035</v>
      </c>
    </row>
    <row r="7504" customFormat="false" ht="15" hidden="false" customHeight="false" outlineLevel="0" collapsed="false">
      <c r="A7504" s="28" t="n">
        <v>45893</v>
      </c>
      <c r="B7504" s="21" t="s">
        <v>126</v>
      </c>
      <c r="C7504" s="21" t="s">
        <v>139</v>
      </c>
      <c r="D7504" s="29" t="n">
        <v>-7.4</v>
      </c>
      <c r="E7504" s="29" t="n">
        <f aca="false">D7504/10</f>
        <v>-0.74</v>
      </c>
      <c r="F7504" s="29" t="n">
        <f aca="false">(E7504+Einstellungen!$B$20)*(1+Einstellungen!$B$10)</f>
        <v>21.32004</v>
      </c>
      <c r="G7504" s="21" t="str">
        <f aca="false">IF(F7504&lt;Einstellungen!$B$5,"ja","nein")</f>
        <v>ja</v>
      </c>
      <c r="H7504" s="21" t="s">
        <v>23</v>
      </c>
      <c r="I7504" s="29" t="n">
        <f aca="false">INDEX(Einstellungen!$B$27:$B$50,15)</f>
        <v>1</v>
      </c>
      <c r="J7504" s="29" t="n">
        <f aca="false">F7504*I7504</f>
        <v>21.32004</v>
      </c>
    </row>
    <row r="7505" customFormat="false" ht="15" hidden="false" customHeight="false" outlineLevel="0" collapsed="false">
      <c r="A7505" s="28" t="n">
        <v>45893</v>
      </c>
      <c r="B7505" s="21" t="s">
        <v>127</v>
      </c>
      <c r="C7505" s="21" t="s">
        <v>139</v>
      </c>
      <c r="D7505" s="29" t="n">
        <v>-0.1</v>
      </c>
      <c r="E7505" s="29" t="n">
        <f aca="false">D7505/10</f>
        <v>-0.01</v>
      </c>
      <c r="F7505" s="29" t="n">
        <f aca="false">(E7505+Einstellungen!$B$20)*(1+Einstellungen!$B$10)</f>
        <v>22.18874</v>
      </c>
      <c r="G7505" s="21" t="str">
        <f aca="false">IF(F7505&lt;Einstellungen!$B$5,"ja","nein")</f>
        <v>ja</v>
      </c>
      <c r="H7505" s="21" t="s">
        <v>23</v>
      </c>
      <c r="I7505" s="29" t="n">
        <f aca="false">INDEX(Einstellungen!$B$27:$B$50,16)</f>
        <v>0.95</v>
      </c>
      <c r="J7505" s="29" t="n">
        <f aca="false">F7505*I7505</f>
        <v>21.079303</v>
      </c>
    </row>
    <row r="7506" customFormat="false" ht="15" hidden="false" customHeight="false" outlineLevel="0" collapsed="false">
      <c r="A7506" s="28" t="n">
        <v>45893</v>
      </c>
      <c r="B7506" s="21" t="s">
        <v>128</v>
      </c>
      <c r="C7506" s="21" t="s">
        <v>139</v>
      </c>
      <c r="D7506" s="29" t="n">
        <v>0</v>
      </c>
      <c r="E7506" s="29" t="n">
        <f aca="false">D7506/10</f>
        <v>0</v>
      </c>
      <c r="F7506" s="29" t="n">
        <f aca="false">(E7506+Einstellungen!$B$20)*(1+Einstellungen!$B$10)</f>
        <v>22.20064</v>
      </c>
      <c r="G7506" s="21" t="str">
        <f aca="false">IF(F7506&lt;Einstellungen!$B$5,"ja","nein")</f>
        <v>ja</v>
      </c>
      <c r="H7506" s="21" t="s">
        <v>23</v>
      </c>
      <c r="I7506" s="29" t="n">
        <f aca="false">INDEX(Einstellungen!$B$27:$B$50,17)</f>
        <v>0.95</v>
      </c>
      <c r="J7506" s="29" t="n">
        <f aca="false">F7506*I7506</f>
        <v>21.090608</v>
      </c>
    </row>
    <row r="7507" customFormat="false" ht="15" hidden="false" customHeight="false" outlineLevel="0" collapsed="false">
      <c r="A7507" s="28" t="n">
        <v>45893</v>
      </c>
      <c r="B7507" s="21" t="s">
        <v>129</v>
      </c>
      <c r="C7507" s="21" t="s">
        <v>139</v>
      </c>
      <c r="D7507" s="29" t="n">
        <v>63.36</v>
      </c>
      <c r="E7507" s="29" t="n">
        <f aca="false">D7507/10</f>
        <v>6.336</v>
      </c>
      <c r="F7507" s="29" t="n">
        <f aca="false">(E7507+Einstellungen!$B$20)*(1+Einstellungen!$B$10)</f>
        <v>29.74048</v>
      </c>
      <c r="G7507" s="21" t="str">
        <f aca="false">IF(F7507&lt;Einstellungen!$B$5,"ja","nein")</f>
        <v>nein</v>
      </c>
      <c r="H7507" s="21" t="s">
        <v>23</v>
      </c>
      <c r="I7507" s="29" t="n">
        <f aca="false">INDEX(Einstellungen!$B$27:$B$50,18)</f>
        <v>1.1</v>
      </c>
      <c r="J7507" s="29" t="n">
        <f aca="false">F7507*I7507</f>
        <v>32.714528</v>
      </c>
    </row>
    <row r="7508" customFormat="false" ht="15" hidden="false" customHeight="false" outlineLevel="0" collapsed="false">
      <c r="A7508" s="28" t="n">
        <v>45893</v>
      </c>
      <c r="B7508" s="21" t="s">
        <v>130</v>
      </c>
      <c r="C7508" s="21" t="s">
        <v>139</v>
      </c>
      <c r="D7508" s="29" t="n">
        <v>99.81</v>
      </c>
      <c r="E7508" s="29" t="n">
        <f aca="false">D7508/10</f>
        <v>9.981</v>
      </c>
      <c r="F7508" s="29" t="n">
        <f aca="false">(E7508+Einstellungen!$B$20)*(1+Einstellungen!$B$10)</f>
        <v>34.07803</v>
      </c>
      <c r="G7508" s="21" t="str">
        <f aca="false">IF(F7508&lt;Einstellungen!$B$5,"ja","nein")</f>
        <v>nein</v>
      </c>
      <c r="H7508" s="21" t="s">
        <v>23</v>
      </c>
      <c r="I7508" s="29" t="n">
        <f aca="false">INDEX(Einstellungen!$B$27:$B$50,19)</f>
        <v>1.35</v>
      </c>
      <c r="J7508" s="29" t="n">
        <f aca="false">F7508*I7508</f>
        <v>46.0053405</v>
      </c>
    </row>
    <row r="7509" customFormat="false" ht="15" hidden="false" customHeight="false" outlineLevel="0" collapsed="false">
      <c r="A7509" s="28" t="n">
        <v>45893</v>
      </c>
      <c r="B7509" s="21" t="s">
        <v>131</v>
      </c>
      <c r="C7509" s="21" t="s">
        <v>139</v>
      </c>
      <c r="D7509" s="29" t="n">
        <v>110.5</v>
      </c>
      <c r="E7509" s="29" t="n">
        <f aca="false">D7509/10</f>
        <v>11.05</v>
      </c>
      <c r="F7509" s="29" t="n">
        <f aca="false">(E7509+Einstellungen!$B$20)*(1+Einstellungen!$B$10)</f>
        <v>35.35014</v>
      </c>
      <c r="G7509" s="21" t="str">
        <f aca="false">IF(F7509&lt;Einstellungen!$B$5,"ja","nein")</f>
        <v>nein</v>
      </c>
      <c r="H7509" s="21" t="s">
        <v>23</v>
      </c>
      <c r="I7509" s="29" t="n">
        <f aca="false">INDEX(Einstellungen!$B$27:$B$50,20)</f>
        <v>1.45</v>
      </c>
      <c r="J7509" s="29" t="n">
        <f aca="false">F7509*I7509</f>
        <v>51.257703</v>
      </c>
    </row>
    <row r="7510" customFormat="false" ht="15" hidden="false" customHeight="false" outlineLevel="0" collapsed="false">
      <c r="A7510" s="28" t="n">
        <v>45893</v>
      </c>
      <c r="B7510" s="21" t="s">
        <v>132</v>
      </c>
      <c r="C7510" s="21" t="s">
        <v>139</v>
      </c>
      <c r="D7510" s="29" t="n">
        <v>117.31</v>
      </c>
      <c r="E7510" s="29" t="n">
        <f aca="false">D7510/10</f>
        <v>11.731</v>
      </c>
      <c r="F7510" s="29" t="n">
        <f aca="false">(E7510+Einstellungen!$B$20)*(1+Einstellungen!$B$10)</f>
        <v>36.16053</v>
      </c>
      <c r="G7510" s="21" t="str">
        <f aca="false">IF(F7510&lt;Einstellungen!$B$5,"ja","nein")</f>
        <v>nein</v>
      </c>
      <c r="H7510" s="21" t="s">
        <v>23</v>
      </c>
      <c r="I7510" s="29" t="n">
        <f aca="false">INDEX(Einstellungen!$B$27:$B$50,21)</f>
        <v>1.4</v>
      </c>
      <c r="J7510" s="29" t="n">
        <f aca="false">F7510*I7510</f>
        <v>50.624742</v>
      </c>
    </row>
    <row r="7511" customFormat="false" ht="15" hidden="false" customHeight="false" outlineLevel="0" collapsed="false">
      <c r="A7511" s="28" t="n">
        <v>45893</v>
      </c>
      <c r="B7511" s="21" t="s">
        <v>133</v>
      </c>
      <c r="C7511" s="21" t="s">
        <v>139</v>
      </c>
      <c r="D7511" s="29" t="n">
        <v>114.32</v>
      </c>
      <c r="E7511" s="29" t="n">
        <f aca="false">D7511/10</f>
        <v>11.432</v>
      </c>
      <c r="F7511" s="29" t="n">
        <f aca="false">(E7511+Einstellungen!$B$20)*(1+Einstellungen!$B$10)</f>
        <v>35.80472</v>
      </c>
      <c r="G7511" s="21" t="str">
        <f aca="false">IF(F7511&lt;Einstellungen!$B$5,"ja","nein")</f>
        <v>nein</v>
      </c>
      <c r="H7511" s="21" t="s">
        <v>23</v>
      </c>
      <c r="I7511" s="29" t="n">
        <f aca="false">INDEX(Einstellungen!$B$27:$B$50,22)</f>
        <v>1.25</v>
      </c>
      <c r="J7511" s="29" t="n">
        <f aca="false">F7511*I7511</f>
        <v>44.7559</v>
      </c>
    </row>
    <row r="7512" customFormat="false" ht="15" hidden="false" customHeight="false" outlineLevel="0" collapsed="false">
      <c r="A7512" s="28" t="n">
        <v>45893</v>
      </c>
      <c r="B7512" s="21" t="s">
        <v>134</v>
      </c>
      <c r="C7512" s="21" t="s">
        <v>139</v>
      </c>
      <c r="D7512" s="29" t="n">
        <v>107.5</v>
      </c>
      <c r="E7512" s="29" t="n">
        <f aca="false">D7512/10</f>
        <v>10.75</v>
      </c>
      <c r="F7512" s="29" t="n">
        <f aca="false">(E7512+Einstellungen!$B$20)*(1+Einstellungen!$B$10)</f>
        <v>34.99314</v>
      </c>
      <c r="G7512" s="21" t="str">
        <f aca="false">IF(F7512&lt;Einstellungen!$B$5,"ja","nein")</f>
        <v>nein</v>
      </c>
      <c r="H7512" s="21" t="s">
        <v>23</v>
      </c>
      <c r="I7512" s="29" t="n">
        <f aca="false">INDEX(Einstellungen!$B$27:$B$50,23)</f>
        <v>1.05</v>
      </c>
      <c r="J7512" s="29" t="n">
        <f aca="false">F7512*I7512</f>
        <v>36.742797</v>
      </c>
    </row>
    <row r="7513" customFormat="false" ht="15" hidden="false" customHeight="false" outlineLevel="0" collapsed="false">
      <c r="A7513" s="28" t="n">
        <v>45893</v>
      </c>
      <c r="B7513" s="21" t="s">
        <v>135</v>
      </c>
      <c r="C7513" s="21" t="s">
        <v>139</v>
      </c>
      <c r="D7513" s="29" t="n">
        <v>100.52</v>
      </c>
      <c r="E7513" s="29" t="n">
        <f aca="false">D7513/10</f>
        <v>10.052</v>
      </c>
      <c r="F7513" s="29" t="n">
        <f aca="false">(E7513+Einstellungen!$B$20)*(1+Einstellungen!$B$10)</f>
        <v>34.16252</v>
      </c>
      <c r="G7513" s="21" t="str">
        <f aca="false">IF(F7513&lt;Einstellungen!$B$5,"ja","nein")</f>
        <v>nein</v>
      </c>
      <c r="H7513" s="21" t="s">
        <v>23</v>
      </c>
      <c r="I7513" s="29" t="n">
        <f aca="false">INDEX(Einstellungen!$B$27:$B$50,24)</f>
        <v>0.8</v>
      </c>
      <c r="J7513" s="29" t="n">
        <f aca="false">F7513*I7513</f>
        <v>27.330016</v>
      </c>
    </row>
    <row r="7514" customFormat="false" ht="15" hidden="false" customHeight="false" outlineLevel="0" collapsed="false">
      <c r="A7514" s="28" t="n">
        <v>45894</v>
      </c>
      <c r="B7514" s="21" t="s">
        <v>111</v>
      </c>
      <c r="C7514" s="21" t="s">
        <v>140</v>
      </c>
      <c r="D7514" s="29" t="n">
        <v>95.28</v>
      </c>
      <c r="E7514" s="29" t="n">
        <f aca="false">D7514/10</f>
        <v>9.528</v>
      </c>
      <c r="F7514" s="29" t="n">
        <f aca="false">(E7514+Einstellungen!$B$20)*(1+Einstellungen!$B$10)</f>
        <v>33.53896</v>
      </c>
      <c r="G7514" s="21" t="str">
        <f aca="false">IF(F7514&lt;Einstellungen!$B$5,"ja","nein")</f>
        <v>nein</v>
      </c>
      <c r="H7514" s="21" t="s">
        <v>23</v>
      </c>
      <c r="I7514" s="29" t="n">
        <f aca="false">INDEX(Einstellungen!$B$27:$B$50,1)</f>
        <v>0.6</v>
      </c>
      <c r="J7514" s="29" t="n">
        <f aca="false">F7514*I7514</f>
        <v>20.123376</v>
      </c>
    </row>
    <row r="7515" customFormat="false" ht="15" hidden="false" customHeight="false" outlineLevel="0" collapsed="false">
      <c r="A7515" s="28" t="n">
        <v>45894</v>
      </c>
      <c r="B7515" s="21" t="s">
        <v>113</v>
      </c>
      <c r="C7515" s="21" t="s">
        <v>140</v>
      </c>
      <c r="D7515" s="29" t="n">
        <v>87.03</v>
      </c>
      <c r="E7515" s="29" t="n">
        <f aca="false">D7515/10</f>
        <v>8.703</v>
      </c>
      <c r="F7515" s="29" t="n">
        <f aca="false">(E7515+Einstellungen!$B$20)*(1+Einstellungen!$B$10)</f>
        <v>32.55721</v>
      </c>
      <c r="G7515" s="21" t="str">
        <f aca="false">IF(F7515&lt;Einstellungen!$B$5,"ja","nein")</f>
        <v>nein</v>
      </c>
      <c r="H7515" s="21" t="s">
        <v>23</v>
      </c>
      <c r="I7515" s="29" t="n">
        <f aca="false">INDEX(Einstellungen!$B$27:$B$50,2)</f>
        <v>0.5</v>
      </c>
      <c r="J7515" s="29" t="n">
        <f aca="false">F7515*I7515</f>
        <v>16.278605</v>
      </c>
    </row>
    <row r="7516" customFormat="false" ht="15" hidden="false" customHeight="false" outlineLevel="0" collapsed="false">
      <c r="A7516" s="28" t="n">
        <v>45894</v>
      </c>
      <c r="B7516" s="21" t="s">
        <v>114</v>
      </c>
      <c r="C7516" s="21" t="s">
        <v>140</v>
      </c>
      <c r="D7516" s="29" t="n">
        <v>84.02</v>
      </c>
      <c r="E7516" s="29" t="n">
        <f aca="false">D7516/10</f>
        <v>8.402</v>
      </c>
      <c r="F7516" s="29" t="n">
        <f aca="false">(E7516+Einstellungen!$B$20)*(1+Einstellungen!$B$10)</f>
        <v>32.19902</v>
      </c>
      <c r="G7516" s="21" t="str">
        <f aca="false">IF(F7516&lt;Einstellungen!$B$5,"ja","nein")</f>
        <v>nein</v>
      </c>
      <c r="H7516" s="21" t="s">
        <v>23</v>
      </c>
      <c r="I7516" s="29" t="n">
        <f aca="false">INDEX(Einstellungen!$B$27:$B$50,3)</f>
        <v>0.45</v>
      </c>
      <c r="J7516" s="29" t="n">
        <f aca="false">F7516*I7516</f>
        <v>14.489559</v>
      </c>
    </row>
    <row r="7517" customFormat="false" ht="15" hidden="false" customHeight="false" outlineLevel="0" collapsed="false">
      <c r="A7517" s="28" t="n">
        <v>45894</v>
      </c>
      <c r="B7517" s="21" t="s">
        <v>115</v>
      </c>
      <c r="C7517" s="21" t="s">
        <v>140</v>
      </c>
      <c r="D7517" s="29" t="n">
        <v>82.9</v>
      </c>
      <c r="E7517" s="29" t="n">
        <f aca="false">D7517/10</f>
        <v>8.29</v>
      </c>
      <c r="F7517" s="29" t="n">
        <f aca="false">(E7517+Einstellungen!$B$20)*(1+Einstellungen!$B$10)</f>
        <v>32.06574</v>
      </c>
      <c r="G7517" s="21" t="str">
        <f aca="false">IF(F7517&lt;Einstellungen!$B$5,"ja","nein")</f>
        <v>nein</v>
      </c>
      <c r="H7517" s="21" t="s">
        <v>23</v>
      </c>
      <c r="I7517" s="29" t="n">
        <f aca="false">INDEX(Einstellungen!$B$27:$B$50,4)</f>
        <v>0.45</v>
      </c>
      <c r="J7517" s="29" t="n">
        <f aca="false">F7517*I7517</f>
        <v>14.429583</v>
      </c>
    </row>
    <row r="7518" customFormat="false" ht="15" hidden="false" customHeight="false" outlineLevel="0" collapsed="false">
      <c r="A7518" s="28" t="n">
        <v>45894</v>
      </c>
      <c r="B7518" s="21" t="s">
        <v>116</v>
      </c>
      <c r="C7518" s="21" t="s">
        <v>140</v>
      </c>
      <c r="D7518" s="29" t="n">
        <v>83.46</v>
      </c>
      <c r="E7518" s="29" t="n">
        <f aca="false">D7518/10</f>
        <v>8.346</v>
      </c>
      <c r="F7518" s="29" t="n">
        <f aca="false">(E7518+Einstellungen!$B$20)*(1+Einstellungen!$B$10)</f>
        <v>32.13238</v>
      </c>
      <c r="G7518" s="21" t="str">
        <f aca="false">IF(F7518&lt;Einstellungen!$B$5,"ja","nein")</f>
        <v>nein</v>
      </c>
      <c r="H7518" s="21" t="s">
        <v>23</v>
      </c>
      <c r="I7518" s="29" t="n">
        <f aca="false">INDEX(Einstellungen!$B$27:$B$50,5)</f>
        <v>0.45</v>
      </c>
      <c r="J7518" s="29" t="n">
        <f aca="false">F7518*I7518</f>
        <v>14.459571</v>
      </c>
    </row>
    <row r="7519" customFormat="false" ht="15" hidden="false" customHeight="false" outlineLevel="0" collapsed="false">
      <c r="A7519" s="28" t="n">
        <v>45894</v>
      </c>
      <c r="B7519" s="21" t="s">
        <v>117</v>
      </c>
      <c r="C7519" s="21" t="s">
        <v>140</v>
      </c>
      <c r="D7519" s="29" t="n">
        <v>102.46</v>
      </c>
      <c r="E7519" s="29" t="n">
        <f aca="false">D7519/10</f>
        <v>10.246</v>
      </c>
      <c r="F7519" s="29" t="n">
        <f aca="false">(E7519+Einstellungen!$B$20)*(1+Einstellungen!$B$10)</f>
        <v>34.39338</v>
      </c>
      <c r="G7519" s="21" t="str">
        <f aca="false">IF(F7519&lt;Einstellungen!$B$5,"ja","nein")</f>
        <v>nein</v>
      </c>
      <c r="H7519" s="21" t="s">
        <v>23</v>
      </c>
      <c r="I7519" s="29" t="n">
        <f aca="false">INDEX(Einstellungen!$B$27:$B$50,6)</f>
        <v>0.5</v>
      </c>
      <c r="J7519" s="29" t="n">
        <f aca="false">F7519*I7519</f>
        <v>17.19669</v>
      </c>
    </row>
    <row r="7520" customFormat="false" ht="15" hidden="false" customHeight="false" outlineLevel="0" collapsed="false">
      <c r="A7520" s="28" t="n">
        <v>45894</v>
      </c>
      <c r="B7520" s="21" t="s">
        <v>118</v>
      </c>
      <c r="C7520" s="21" t="s">
        <v>140</v>
      </c>
      <c r="D7520" s="29" t="n">
        <v>115.38</v>
      </c>
      <c r="E7520" s="29" t="n">
        <f aca="false">D7520/10</f>
        <v>11.538</v>
      </c>
      <c r="F7520" s="29" t="n">
        <f aca="false">(E7520+Einstellungen!$B$20)*(1+Einstellungen!$B$10)</f>
        <v>35.93086</v>
      </c>
      <c r="G7520" s="21" t="str">
        <f aca="false">IF(F7520&lt;Einstellungen!$B$5,"ja","nein")</f>
        <v>nein</v>
      </c>
      <c r="H7520" s="21" t="s">
        <v>23</v>
      </c>
      <c r="I7520" s="29" t="n">
        <f aca="false">INDEX(Einstellungen!$B$27:$B$50,7)</f>
        <v>0.7</v>
      </c>
      <c r="J7520" s="29" t="n">
        <f aca="false">F7520*I7520</f>
        <v>25.151602</v>
      </c>
    </row>
    <row r="7521" customFormat="false" ht="15" hidden="false" customHeight="false" outlineLevel="0" collapsed="false">
      <c r="A7521" s="28" t="n">
        <v>45894</v>
      </c>
      <c r="B7521" s="21" t="s">
        <v>119</v>
      </c>
      <c r="C7521" s="21" t="s">
        <v>140</v>
      </c>
      <c r="D7521" s="29" t="n">
        <v>125</v>
      </c>
      <c r="E7521" s="29" t="n">
        <f aca="false">D7521/10</f>
        <v>12.5</v>
      </c>
      <c r="F7521" s="29" t="n">
        <f aca="false">(E7521+Einstellungen!$B$20)*(1+Einstellungen!$B$10)</f>
        <v>37.07564</v>
      </c>
      <c r="G7521" s="21" t="str">
        <f aca="false">IF(F7521&lt;Einstellungen!$B$5,"ja","nein")</f>
        <v>nein</v>
      </c>
      <c r="H7521" s="21" t="s">
        <v>23</v>
      </c>
      <c r="I7521" s="29" t="n">
        <f aca="false">INDEX(Einstellungen!$B$27:$B$50,8)</f>
        <v>0.95</v>
      </c>
      <c r="J7521" s="29" t="n">
        <f aca="false">F7521*I7521</f>
        <v>35.221858</v>
      </c>
    </row>
    <row r="7522" customFormat="false" ht="15" hidden="false" customHeight="false" outlineLevel="0" collapsed="false">
      <c r="A7522" s="28" t="n">
        <v>45894</v>
      </c>
      <c r="B7522" s="21" t="s">
        <v>120</v>
      </c>
      <c r="C7522" s="21" t="s">
        <v>140</v>
      </c>
      <c r="D7522" s="29" t="n">
        <v>110.04</v>
      </c>
      <c r="E7522" s="29" t="n">
        <f aca="false">D7522/10</f>
        <v>11.004</v>
      </c>
      <c r="F7522" s="29" t="n">
        <f aca="false">(E7522+Einstellungen!$B$20)*(1+Einstellungen!$B$10)</f>
        <v>35.2954</v>
      </c>
      <c r="G7522" s="21" t="str">
        <f aca="false">IF(F7522&lt;Einstellungen!$B$5,"ja","nein")</f>
        <v>nein</v>
      </c>
      <c r="H7522" s="21" t="s">
        <v>23</v>
      </c>
      <c r="I7522" s="29" t="n">
        <f aca="false">INDEX(Einstellungen!$B$27:$B$50,9)</f>
        <v>1.05</v>
      </c>
      <c r="J7522" s="29" t="n">
        <f aca="false">F7522*I7522</f>
        <v>37.06017</v>
      </c>
    </row>
    <row r="7523" customFormat="false" ht="15" hidden="false" customHeight="false" outlineLevel="0" collapsed="false">
      <c r="A7523" s="28" t="n">
        <v>45894</v>
      </c>
      <c r="B7523" s="21" t="s">
        <v>121</v>
      </c>
      <c r="C7523" s="21" t="s">
        <v>140</v>
      </c>
      <c r="D7523" s="29" t="n">
        <v>91.97</v>
      </c>
      <c r="E7523" s="29" t="n">
        <f aca="false">D7523/10</f>
        <v>9.197</v>
      </c>
      <c r="F7523" s="29" t="n">
        <f aca="false">(E7523+Einstellungen!$B$20)*(1+Einstellungen!$B$10)</f>
        <v>33.14507</v>
      </c>
      <c r="G7523" s="21" t="str">
        <f aca="false">IF(F7523&lt;Einstellungen!$B$5,"ja","nein")</f>
        <v>nein</v>
      </c>
      <c r="H7523" s="21" t="s">
        <v>23</v>
      </c>
      <c r="I7523" s="29" t="n">
        <f aca="false">INDEX(Einstellungen!$B$27:$B$50,10)</f>
        <v>1.05</v>
      </c>
      <c r="J7523" s="29" t="n">
        <f aca="false">F7523*I7523</f>
        <v>34.8023235</v>
      </c>
    </row>
    <row r="7524" customFormat="false" ht="15" hidden="false" customHeight="false" outlineLevel="0" collapsed="false">
      <c r="A7524" s="28" t="n">
        <v>45894</v>
      </c>
      <c r="B7524" s="21" t="s">
        <v>122</v>
      </c>
      <c r="C7524" s="21" t="s">
        <v>140</v>
      </c>
      <c r="D7524" s="29" t="n">
        <v>72.98</v>
      </c>
      <c r="E7524" s="29" t="n">
        <f aca="false">D7524/10</f>
        <v>7.298</v>
      </c>
      <c r="F7524" s="29" t="n">
        <f aca="false">(E7524+Einstellungen!$B$20)*(1+Einstellungen!$B$10)</f>
        <v>30.88526</v>
      </c>
      <c r="G7524" s="21" t="str">
        <f aca="false">IF(F7524&lt;Einstellungen!$B$5,"ja","nein")</f>
        <v>nein</v>
      </c>
      <c r="H7524" s="21" t="s">
        <v>23</v>
      </c>
      <c r="I7524" s="29" t="n">
        <f aca="false">INDEX(Einstellungen!$B$27:$B$50,11)</f>
        <v>1.05</v>
      </c>
      <c r="J7524" s="29" t="n">
        <f aca="false">F7524*I7524</f>
        <v>32.429523</v>
      </c>
    </row>
    <row r="7525" customFormat="false" ht="15" hidden="false" customHeight="false" outlineLevel="0" collapsed="false">
      <c r="A7525" s="28" t="n">
        <v>45894</v>
      </c>
      <c r="B7525" s="21" t="s">
        <v>123</v>
      </c>
      <c r="C7525" s="21" t="s">
        <v>140</v>
      </c>
      <c r="D7525" s="29" t="n">
        <v>35.02</v>
      </c>
      <c r="E7525" s="29" t="n">
        <f aca="false">D7525/10</f>
        <v>3.502</v>
      </c>
      <c r="F7525" s="29" t="n">
        <f aca="false">(E7525+Einstellungen!$B$20)*(1+Einstellungen!$B$10)</f>
        <v>26.36802</v>
      </c>
      <c r="G7525" s="21" t="str">
        <f aca="false">IF(F7525&lt;Einstellungen!$B$5,"ja","nein")</f>
        <v>ja</v>
      </c>
      <c r="H7525" s="21" t="s">
        <v>23</v>
      </c>
      <c r="I7525" s="29" t="n">
        <f aca="false">INDEX(Einstellungen!$B$27:$B$50,12)</f>
        <v>1.1</v>
      </c>
      <c r="J7525" s="29" t="n">
        <f aca="false">F7525*I7525</f>
        <v>29.004822</v>
      </c>
    </row>
    <row r="7526" customFormat="false" ht="15" hidden="false" customHeight="false" outlineLevel="0" collapsed="false">
      <c r="A7526" s="28" t="n">
        <v>45894</v>
      </c>
      <c r="B7526" s="21" t="s">
        <v>124</v>
      </c>
      <c r="C7526" s="21" t="s">
        <v>140</v>
      </c>
      <c r="D7526" s="29" t="n">
        <v>10</v>
      </c>
      <c r="E7526" s="29" t="n">
        <f aca="false">D7526/10</f>
        <v>1</v>
      </c>
      <c r="F7526" s="29" t="n">
        <f aca="false">(E7526+Einstellungen!$B$20)*(1+Einstellungen!$B$10)</f>
        <v>23.39064</v>
      </c>
      <c r="G7526" s="21" t="str">
        <f aca="false">IF(F7526&lt;Einstellungen!$B$5,"ja","nein")</f>
        <v>ja</v>
      </c>
      <c r="H7526" s="21" t="s">
        <v>23</v>
      </c>
      <c r="I7526" s="29" t="n">
        <f aca="false">INDEX(Einstellungen!$B$27:$B$50,13)</f>
        <v>1.2</v>
      </c>
      <c r="J7526" s="29" t="n">
        <f aca="false">F7526*I7526</f>
        <v>28.068768</v>
      </c>
    </row>
    <row r="7527" customFormat="false" ht="15" hidden="false" customHeight="false" outlineLevel="0" collapsed="false">
      <c r="A7527" s="28" t="n">
        <v>45894</v>
      </c>
      <c r="B7527" s="21" t="s">
        <v>125</v>
      </c>
      <c r="C7527" s="21" t="s">
        <v>140</v>
      </c>
      <c r="D7527" s="29" t="n">
        <v>5.93</v>
      </c>
      <c r="E7527" s="29" t="n">
        <f aca="false">D7527/10</f>
        <v>0.593</v>
      </c>
      <c r="F7527" s="29" t="n">
        <f aca="false">(E7527+Einstellungen!$B$20)*(1+Einstellungen!$B$10)</f>
        <v>22.90631</v>
      </c>
      <c r="G7527" s="21" t="str">
        <f aca="false">IF(F7527&lt;Einstellungen!$B$5,"ja","nein")</f>
        <v>ja</v>
      </c>
      <c r="H7527" s="21" t="s">
        <v>23</v>
      </c>
      <c r="I7527" s="29" t="n">
        <f aca="false">INDEX(Einstellungen!$B$27:$B$50,14)</f>
        <v>1.15</v>
      </c>
      <c r="J7527" s="29" t="n">
        <f aca="false">F7527*I7527</f>
        <v>26.3422565</v>
      </c>
    </row>
    <row r="7528" customFormat="false" ht="15" hidden="false" customHeight="false" outlineLevel="0" collapsed="false">
      <c r="A7528" s="28" t="n">
        <v>45894</v>
      </c>
      <c r="B7528" s="21" t="s">
        <v>126</v>
      </c>
      <c r="C7528" s="21" t="s">
        <v>140</v>
      </c>
      <c r="D7528" s="29" t="n">
        <v>6.78</v>
      </c>
      <c r="E7528" s="29" t="n">
        <f aca="false">D7528/10</f>
        <v>0.678</v>
      </c>
      <c r="F7528" s="29" t="n">
        <f aca="false">(E7528+Einstellungen!$B$20)*(1+Einstellungen!$B$10)</f>
        <v>23.00746</v>
      </c>
      <c r="G7528" s="21" t="str">
        <f aca="false">IF(F7528&lt;Einstellungen!$B$5,"ja","nein")</f>
        <v>ja</v>
      </c>
      <c r="H7528" s="21" t="s">
        <v>23</v>
      </c>
      <c r="I7528" s="29" t="n">
        <f aca="false">INDEX(Einstellungen!$B$27:$B$50,15)</f>
        <v>1</v>
      </c>
      <c r="J7528" s="29" t="n">
        <f aca="false">F7528*I7528</f>
        <v>23.00746</v>
      </c>
    </row>
    <row r="7529" customFormat="false" ht="15" hidden="false" customHeight="false" outlineLevel="0" collapsed="false">
      <c r="A7529" s="28" t="n">
        <v>45894</v>
      </c>
      <c r="B7529" s="21" t="s">
        <v>127</v>
      </c>
      <c r="C7529" s="21" t="s">
        <v>140</v>
      </c>
      <c r="D7529" s="29" t="n">
        <v>25.2</v>
      </c>
      <c r="E7529" s="29" t="n">
        <f aca="false">D7529/10</f>
        <v>2.52</v>
      </c>
      <c r="F7529" s="29" t="n">
        <f aca="false">(E7529+Einstellungen!$B$20)*(1+Einstellungen!$B$10)</f>
        <v>25.19944</v>
      </c>
      <c r="G7529" s="21" t="str">
        <f aca="false">IF(F7529&lt;Einstellungen!$B$5,"ja","nein")</f>
        <v>ja</v>
      </c>
      <c r="H7529" s="21" t="s">
        <v>23</v>
      </c>
      <c r="I7529" s="29" t="n">
        <f aca="false">INDEX(Einstellungen!$B$27:$B$50,16)</f>
        <v>0.95</v>
      </c>
      <c r="J7529" s="29" t="n">
        <f aca="false">F7529*I7529</f>
        <v>23.939468</v>
      </c>
    </row>
    <row r="7530" customFormat="false" ht="15" hidden="false" customHeight="false" outlineLevel="0" collapsed="false">
      <c r="A7530" s="28" t="n">
        <v>45894</v>
      </c>
      <c r="B7530" s="21" t="s">
        <v>128</v>
      </c>
      <c r="C7530" s="21" t="s">
        <v>140</v>
      </c>
      <c r="D7530" s="29" t="n">
        <v>56.43</v>
      </c>
      <c r="E7530" s="29" t="n">
        <f aca="false">D7530/10</f>
        <v>5.643</v>
      </c>
      <c r="F7530" s="29" t="n">
        <f aca="false">(E7530+Einstellungen!$B$20)*(1+Einstellungen!$B$10)</f>
        <v>28.91581</v>
      </c>
      <c r="G7530" s="21" t="str">
        <f aca="false">IF(F7530&lt;Einstellungen!$B$5,"ja","nein")</f>
        <v>ja</v>
      </c>
      <c r="H7530" s="21" t="s">
        <v>23</v>
      </c>
      <c r="I7530" s="29" t="n">
        <f aca="false">INDEX(Einstellungen!$B$27:$B$50,17)</f>
        <v>0.95</v>
      </c>
      <c r="J7530" s="29" t="n">
        <f aca="false">F7530*I7530</f>
        <v>27.4700195</v>
      </c>
    </row>
    <row r="7531" customFormat="false" ht="15" hidden="false" customHeight="false" outlineLevel="0" collapsed="false">
      <c r="A7531" s="28" t="n">
        <v>45894</v>
      </c>
      <c r="B7531" s="21" t="s">
        <v>129</v>
      </c>
      <c r="C7531" s="21" t="s">
        <v>140</v>
      </c>
      <c r="D7531" s="29" t="n">
        <v>86.67</v>
      </c>
      <c r="E7531" s="29" t="n">
        <f aca="false">D7531/10</f>
        <v>8.667</v>
      </c>
      <c r="F7531" s="29" t="n">
        <f aca="false">(E7531+Einstellungen!$B$20)*(1+Einstellungen!$B$10)</f>
        <v>32.51437</v>
      </c>
      <c r="G7531" s="21" t="str">
        <f aca="false">IF(F7531&lt;Einstellungen!$B$5,"ja","nein")</f>
        <v>nein</v>
      </c>
      <c r="H7531" s="21" t="s">
        <v>23</v>
      </c>
      <c r="I7531" s="29" t="n">
        <f aca="false">INDEX(Einstellungen!$B$27:$B$50,18)</f>
        <v>1.1</v>
      </c>
      <c r="J7531" s="29" t="n">
        <f aca="false">F7531*I7531</f>
        <v>35.765807</v>
      </c>
    </row>
    <row r="7532" customFormat="false" ht="15" hidden="false" customHeight="false" outlineLevel="0" collapsed="false">
      <c r="A7532" s="28" t="n">
        <v>45894</v>
      </c>
      <c r="B7532" s="21" t="s">
        <v>130</v>
      </c>
      <c r="C7532" s="21" t="s">
        <v>140</v>
      </c>
      <c r="D7532" s="29" t="n">
        <v>111.54</v>
      </c>
      <c r="E7532" s="29" t="n">
        <f aca="false">D7532/10</f>
        <v>11.154</v>
      </c>
      <c r="F7532" s="29" t="n">
        <f aca="false">(E7532+Einstellungen!$B$20)*(1+Einstellungen!$B$10)</f>
        <v>35.4739</v>
      </c>
      <c r="G7532" s="21" t="str">
        <f aca="false">IF(F7532&lt;Einstellungen!$B$5,"ja","nein")</f>
        <v>nein</v>
      </c>
      <c r="H7532" s="21" t="s">
        <v>23</v>
      </c>
      <c r="I7532" s="29" t="n">
        <f aca="false">INDEX(Einstellungen!$B$27:$B$50,19)</f>
        <v>1.35</v>
      </c>
      <c r="J7532" s="29" t="n">
        <f aca="false">F7532*I7532</f>
        <v>47.889765</v>
      </c>
    </row>
    <row r="7533" customFormat="false" ht="15" hidden="false" customHeight="false" outlineLevel="0" collapsed="false">
      <c r="A7533" s="28" t="n">
        <v>45894</v>
      </c>
      <c r="B7533" s="21" t="s">
        <v>131</v>
      </c>
      <c r="C7533" s="21" t="s">
        <v>140</v>
      </c>
      <c r="D7533" s="29" t="n">
        <v>159.03</v>
      </c>
      <c r="E7533" s="29" t="n">
        <f aca="false">D7533/10</f>
        <v>15.903</v>
      </c>
      <c r="F7533" s="29" t="n">
        <f aca="false">(E7533+Einstellungen!$B$20)*(1+Einstellungen!$B$10)</f>
        <v>41.12521</v>
      </c>
      <c r="G7533" s="21" t="str">
        <f aca="false">IF(F7533&lt;Einstellungen!$B$5,"ja","nein")</f>
        <v>nein</v>
      </c>
      <c r="H7533" s="21" t="s">
        <v>23</v>
      </c>
      <c r="I7533" s="29" t="n">
        <f aca="false">INDEX(Einstellungen!$B$27:$B$50,20)</f>
        <v>1.45</v>
      </c>
      <c r="J7533" s="29" t="n">
        <f aca="false">F7533*I7533</f>
        <v>59.6315545</v>
      </c>
    </row>
    <row r="7534" customFormat="false" ht="15" hidden="false" customHeight="false" outlineLevel="0" collapsed="false">
      <c r="A7534" s="28" t="n">
        <v>45894</v>
      </c>
      <c r="B7534" s="21" t="s">
        <v>132</v>
      </c>
      <c r="C7534" s="21" t="s">
        <v>140</v>
      </c>
      <c r="D7534" s="29" t="n">
        <v>232.82</v>
      </c>
      <c r="E7534" s="29" t="n">
        <f aca="false">D7534/10</f>
        <v>23.282</v>
      </c>
      <c r="F7534" s="29" t="n">
        <f aca="false">(E7534+Einstellungen!$B$20)*(1+Einstellungen!$B$10)</f>
        <v>49.90622</v>
      </c>
      <c r="G7534" s="21" t="str">
        <f aca="false">IF(F7534&lt;Einstellungen!$B$5,"ja","nein")</f>
        <v>nein</v>
      </c>
      <c r="H7534" s="21" t="s">
        <v>23</v>
      </c>
      <c r="I7534" s="29" t="n">
        <f aca="false">INDEX(Einstellungen!$B$27:$B$50,21)</f>
        <v>1.4</v>
      </c>
      <c r="J7534" s="29" t="n">
        <f aca="false">F7534*I7534</f>
        <v>69.868708</v>
      </c>
    </row>
    <row r="7535" customFormat="false" ht="15" hidden="false" customHeight="false" outlineLevel="0" collapsed="false">
      <c r="A7535" s="28" t="n">
        <v>45894</v>
      </c>
      <c r="B7535" s="21" t="s">
        <v>133</v>
      </c>
      <c r="C7535" s="21" t="s">
        <v>140</v>
      </c>
      <c r="D7535" s="29" t="n">
        <v>138.04</v>
      </c>
      <c r="E7535" s="29" t="n">
        <f aca="false">D7535/10</f>
        <v>13.804</v>
      </c>
      <c r="F7535" s="29" t="n">
        <f aca="false">(E7535+Einstellungen!$B$20)*(1+Einstellungen!$B$10)</f>
        <v>38.6274</v>
      </c>
      <c r="G7535" s="21" t="str">
        <f aca="false">IF(F7535&lt;Einstellungen!$B$5,"ja","nein")</f>
        <v>nein</v>
      </c>
      <c r="H7535" s="21" t="s">
        <v>23</v>
      </c>
      <c r="I7535" s="29" t="n">
        <f aca="false">INDEX(Einstellungen!$B$27:$B$50,22)</f>
        <v>1.25</v>
      </c>
      <c r="J7535" s="29" t="n">
        <f aca="false">F7535*I7535</f>
        <v>48.28425</v>
      </c>
    </row>
    <row r="7536" customFormat="false" ht="15" hidden="false" customHeight="false" outlineLevel="0" collapsed="false">
      <c r="A7536" s="28" t="n">
        <v>45894</v>
      </c>
      <c r="B7536" s="21" t="s">
        <v>134</v>
      </c>
      <c r="C7536" s="21" t="s">
        <v>140</v>
      </c>
      <c r="D7536" s="29" t="n">
        <v>115.04</v>
      </c>
      <c r="E7536" s="29" t="n">
        <f aca="false">D7536/10</f>
        <v>11.504</v>
      </c>
      <c r="F7536" s="29" t="n">
        <f aca="false">(E7536+Einstellungen!$B$20)*(1+Einstellungen!$B$10)</f>
        <v>35.8904</v>
      </c>
      <c r="G7536" s="21" t="str">
        <f aca="false">IF(F7536&lt;Einstellungen!$B$5,"ja","nein")</f>
        <v>nein</v>
      </c>
      <c r="H7536" s="21" t="s">
        <v>23</v>
      </c>
      <c r="I7536" s="29" t="n">
        <f aca="false">INDEX(Einstellungen!$B$27:$B$50,23)</f>
        <v>1.05</v>
      </c>
      <c r="J7536" s="29" t="n">
        <f aca="false">F7536*I7536</f>
        <v>37.68492</v>
      </c>
    </row>
    <row r="7537" customFormat="false" ht="15" hidden="false" customHeight="false" outlineLevel="0" collapsed="false">
      <c r="A7537" s="28" t="n">
        <v>45894</v>
      </c>
      <c r="B7537" s="21" t="s">
        <v>135</v>
      </c>
      <c r="C7537" s="21" t="s">
        <v>140</v>
      </c>
      <c r="D7537" s="29" t="n">
        <v>105.15</v>
      </c>
      <c r="E7537" s="29" t="n">
        <f aca="false">D7537/10</f>
        <v>10.515</v>
      </c>
      <c r="F7537" s="29" t="n">
        <f aca="false">(E7537+Einstellungen!$B$20)*(1+Einstellungen!$B$10)</f>
        <v>34.71349</v>
      </c>
      <c r="G7537" s="21" t="str">
        <f aca="false">IF(F7537&lt;Einstellungen!$B$5,"ja","nein")</f>
        <v>nein</v>
      </c>
      <c r="H7537" s="21" t="s">
        <v>23</v>
      </c>
      <c r="I7537" s="29" t="n">
        <f aca="false">INDEX(Einstellungen!$B$27:$B$50,24)</f>
        <v>0.8</v>
      </c>
      <c r="J7537" s="29" t="n">
        <f aca="false">F7537*I7537</f>
        <v>27.770792</v>
      </c>
    </row>
    <row r="7538" customFormat="false" ht="15" hidden="false" customHeight="false" outlineLevel="0" collapsed="false">
      <c r="A7538" s="28" t="n">
        <v>45895</v>
      </c>
      <c r="B7538" s="21" t="s">
        <v>111</v>
      </c>
      <c r="C7538" s="21" t="s">
        <v>141</v>
      </c>
      <c r="D7538" s="29" t="n">
        <v>105.8</v>
      </c>
      <c r="E7538" s="29" t="n">
        <f aca="false">D7538/10</f>
        <v>10.58</v>
      </c>
      <c r="F7538" s="29" t="n">
        <f aca="false">(E7538+Einstellungen!$B$20)*(1+Einstellungen!$B$10)</f>
        <v>34.79084</v>
      </c>
      <c r="G7538" s="21" t="str">
        <f aca="false">IF(F7538&lt;Einstellungen!$B$5,"ja","nein")</f>
        <v>nein</v>
      </c>
      <c r="H7538" s="21" t="s">
        <v>23</v>
      </c>
      <c r="I7538" s="29" t="n">
        <f aca="false">INDEX(Einstellungen!$B$27:$B$50,1)</f>
        <v>0.6</v>
      </c>
      <c r="J7538" s="29" t="n">
        <f aca="false">F7538*I7538</f>
        <v>20.874504</v>
      </c>
    </row>
    <row r="7539" customFormat="false" ht="15" hidden="false" customHeight="false" outlineLevel="0" collapsed="false">
      <c r="A7539" s="28" t="n">
        <v>45895</v>
      </c>
      <c r="B7539" s="21" t="s">
        <v>113</v>
      </c>
      <c r="C7539" s="21" t="s">
        <v>141</v>
      </c>
      <c r="D7539" s="29" t="n">
        <v>100.44</v>
      </c>
      <c r="E7539" s="29" t="n">
        <f aca="false">D7539/10</f>
        <v>10.044</v>
      </c>
      <c r="F7539" s="29" t="n">
        <f aca="false">(E7539+Einstellungen!$B$20)*(1+Einstellungen!$B$10)</f>
        <v>34.153</v>
      </c>
      <c r="G7539" s="21" t="str">
        <f aca="false">IF(F7539&lt;Einstellungen!$B$5,"ja","nein")</f>
        <v>nein</v>
      </c>
      <c r="H7539" s="21" t="s">
        <v>23</v>
      </c>
      <c r="I7539" s="29" t="n">
        <f aca="false">INDEX(Einstellungen!$B$27:$B$50,2)</f>
        <v>0.5</v>
      </c>
      <c r="J7539" s="29" t="n">
        <f aca="false">F7539*I7539</f>
        <v>17.0765</v>
      </c>
    </row>
    <row r="7540" customFormat="false" ht="15" hidden="false" customHeight="false" outlineLevel="0" collapsed="false">
      <c r="A7540" s="28" t="n">
        <v>45895</v>
      </c>
      <c r="B7540" s="21" t="s">
        <v>114</v>
      </c>
      <c r="C7540" s="21" t="s">
        <v>141</v>
      </c>
      <c r="D7540" s="29" t="n">
        <v>96.58</v>
      </c>
      <c r="E7540" s="29" t="n">
        <f aca="false">D7540/10</f>
        <v>9.658</v>
      </c>
      <c r="F7540" s="29" t="n">
        <f aca="false">(E7540+Einstellungen!$B$20)*(1+Einstellungen!$B$10)</f>
        <v>33.69366</v>
      </c>
      <c r="G7540" s="21" t="str">
        <f aca="false">IF(F7540&lt;Einstellungen!$B$5,"ja","nein")</f>
        <v>nein</v>
      </c>
      <c r="H7540" s="21" t="s">
        <v>23</v>
      </c>
      <c r="I7540" s="29" t="n">
        <f aca="false">INDEX(Einstellungen!$B$27:$B$50,3)</f>
        <v>0.45</v>
      </c>
      <c r="J7540" s="29" t="n">
        <f aca="false">F7540*I7540</f>
        <v>15.162147</v>
      </c>
    </row>
    <row r="7541" customFormat="false" ht="15" hidden="false" customHeight="false" outlineLevel="0" collapsed="false">
      <c r="A7541" s="28" t="n">
        <v>45895</v>
      </c>
      <c r="B7541" s="21" t="s">
        <v>115</v>
      </c>
      <c r="C7541" s="21" t="s">
        <v>141</v>
      </c>
      <c r="D7541" s="29" t="n">
        <v>94.79</v>
      </c>
      <c r="E7541" s="29" t="n">
        <f aca="false">D7541/10</f>
        <v>9.479</v>
      </c>
      <c r="F7541" s="29" t="n">
        <f aca="false">(E7541+Einstellungen!$B$20)*(1+Einstellungen!$B$10)</f>
        <v>33.48065</v>
      </c>
      <c r="G7541" s="21" t="str">
        <f aca="false">IF(F7541&lt;Einstellungen!$B$5,"ja","nein")</f>
        <v>nein</v>
      </c>
      <c r="H7541" s="21" t="s">
        <v>23</v>
      </c>
      <c r="I7541" s="29" t="n">
        <f aca="false">INDEX(Einstellungen!$B$27:$B$50,4)</f>
        <v>0.45</v>
      </c>
      <c r="J7541" s="29" t="n">
        <f aca="false">F7541*I7541</f>
        <v>15.0662925</v>
      </c>
    </row>
    <row r="7542" customFormat="false" ht="15" hidden="false" customHeight="false" outlineLevel="0" collapsed="false">
      <c r="A7542" s="28" t="n">
        <v>45895</v>
      </c>
      <c r="B7542" s="21" t="s">
        <v>116</v>
      </c>
      <c r="C7542" s="21" t="s">
        <v>141</v>
      </c>
      <c r="D7542" s="29" t="n">
        <v>96.27</v>
      </c>
      <c r="E7542" s="29" t="n">
        <f aca="false">D7542/10</f>
        <v>9.627</v>
      </c>
      <c r="F7542" s="29" t="n">
        <f aca="false">(E7542+Einstellungen!$B$20)*(1+Einstellungen!$B$10)</f>
        <v>33.65677</v>
      </c>
      <c r="G7542" s="21" t="str">
        <f aca="false">IF(F7542&lt;Einstellungen!$B$5,"ja","nein")</f>
        <v>nein</v>
      </c>
      <c r="H7542" s="21" t="s">
        <v>23</v>
      </c>
      <c r="I7542" s="29" t="n">
        <f aca="false">INDEX(Einstellungen!$B$27:$B$50,5)</f>
        <v>0.45</v>
      </c>
      <c r="J7542" s="29" t="n">
        <f aca="false">F7542*I7542</f>
        <v>15.1455465</v>
      </c>
    </row>
    <row r="7543" customFormat="false" ht="15" hidden="false" customHeight="false" outlineLevel="0" collapsed="false">
      <c r="A7543" s="28" t="n">
        <v>45895</v>
      </c>
      <c r="B7543" s="21" t="s">
        <v>117</v>
      </c>
      <c r="C7543" s="21" t="s">
        <v>141</v>
      </c>
      <c r="D7543" s="29" t="n">
        <v>106.6</v>
      </c>
      <c r="E7543" s="29" t="n">
        <f aca="false">D7543/10</f>
        <v>10.66</v>
      </c>
      <c r="F7543" s="29" t="n">
        <f aca="false">(E7543+Einstellungen!$B$20)*(1+Einstellungen!$B$10)</f>
        <v>34.88604</v>
      </c>
      <c r="G7543" s="21" t="str">
        <f aca="false">IF(F7543&lt;Einstellungen!$B$5,"ja","nein")</f>
        <v>nein</v>
      </c>
      <c r="H7543" s="21" t="s">
        <v>23</v>
      </c>
      <c r="I7543" s="29" t="n">
        <f aca="false">INDEX(Einstellungen!$B$27:$B$50,6)</f>
        <v>0.5</v>
      </c>
      <c r="J7543" s="29" t="n">
        <f aca="false">F7543*I7543</f>
        <v>17.44302</v>
      </c>
    </row>
    <row r="7544" customFormat="false" ht="15" hidden="false" customHeight="false" outlineLevel="0" collapsed="false">
      <c r="A7544" s="28" t="n">
        <v>45895</v>
      </c>
      <c r="B7544" s="21" t="s">
        <v>118</v>
      </c>
      <c r="C7544" s="21" t="s">
        <v>141</v>
      </c>
      <c r="D7544" s="29" t="n">
        <v>124.59</v>
      </c>
      <c r="E7544" s="29" t="n">
        <f aca="false">D7544/10</f>
        <v>12.459</v>
      </c>
      <c r="F7544" s="29" t="n">
        <f aca="false">(E7544+Einstellungen!$B$20)*(1+Einstellungen!$B$10)</f>
        <v>37.02685</v>
      </c>
      <c r="G7544" s="21" t="str">
        <f aca="false">IF(F7544&lt;Einstellungen!$B$5,"ja","nein")</f>
        <v>nein</v>
      </c>
      <c r="H7544" s="21" t="s">
        <v>23</v>
      </c>
      <c r="I7544" s="29" t="n">
        <f aca="false">INDEX(Einstellungen!$B$27:$B$50,7)</f>
        <v>0.7</v>
      </c>
      <c r="J7544" s="29" t="n">
        <f aca="false">F7544*I7544</f>
        <v>25.918795</v>
      </c>
    </row>
    <row r="7545" customFormat="false" ht="15" hidden="false" customHeight="false" outlineLevel="0" collapsed="false">
      <c r="A7545" s="28" t="n">
        <v>45895</v>
      </c>
      <c r="B7545" s="21" t="s">
        <v>119</v>
      </c>
      <c r="C7545" s="21" t="s">
        <v>141</v>
      </c>
      <c r="D7545" s="29" t="n">
        <v>123.45</v>
      </c>
      <c r="E7545" s="29" t="n">
        <f aca="false">D7545/10</f>
        <v>12.345</v>
      </c>
      <c r="F7545" s="29" t="n">
        <f aca="false">(E7545+Einstellungen!$B$20)*(1+Einstellungen!$B$10)</f>
        <v>36.89119</v>
      </c>
      <c r="G7545" s="21" t="str">
        <f aca="false">IF(F7545&lt;Einstellungen!$B$5,"ja","nein")</f>
        <v>nein</v>
      </c>
      <c r="H7545" s="21" t="s">
        <v>23</v>
      </c>
      <c r="I7545" s="29" t="n">
        <f aca="false">INDEX(Einstellungen!$B$27:$B$50,8)</f>
        <v>0.95</v>
      </c>
      <c r="J7545" s="29" t="n">
        <f aca="false">F7545*I7545</f>
        <v>35.0466305</v>
      </c>
    </row>
    <row r="7546" customFormat="false" ht="15" hidden="false" customHeight="false" outlineLevel="0" collapsed="false">
      <c r="A7546" s="28" t="n">
        <v>45895</v>
      </c>
      <c r="B7546" s="21" t="s">
        <v>120</v>
      </c>
      <c r="C7546" s="21" t="s">
        <v>141</v>
      </c>
      <c r="D7546" s="29" t="n">
        <v>106.79</v>
      </c>
      <c r="E7546" s="29" t="n">
        <f aca="false">D7546/10</f>
        <v>10.679</v>
      </c>
      <c r="F7546" s="29" t="n">
        <f aca="false">(E7546+Einstellungen!$B$20)*(1+Einstellungen!$B$10)</f>
        <v>34.90865</v>
      </c>
      <c r="G7546" s="21" t="str">
        <f aca="false">IF(F7546&lt;Einstellungen!$B$5,"ja","nein")</f>
        <v>nein</v>
      </c>
      <c r="H7546" s="21" t="s">
        <v>23</v>
      </c>
      <c r="I7546" s="29" t="n">
        <f aca="false">INDEX(Einstellungen!$B$27:$B$50,9)</f>
        <v>1.05</v>
      </c>
      <c r="J7546" s="29" t="n">
        <f aca="false">F7546*I7546</f>
        <v>36.6540825</v>
      </c>
    </row>
    <row r="7547" customFormat="false" ht="15" hidden="false" customHeight="false" outlineLevel="0" collapsed="false">
      <c r="A7547" s="28" t="n">
        <v>45895</v>
      </c>
      <c r="B7547" s="21" t="s">
        <v>121</v>
      </c>
      <c r="C7547" s="21" t="s">
        <v>141</v>
      </c>
      <c r="D7547" s="29" t="n">
        <v>90</v>
      </c>
      <c r="E7547" s="29" t="n">
        <f aca="false">D7547/10</f>
        <v>9</v>
      </c>
      <c r="F7547" s="29" t="n">
        <f aca="false">(E7547+Einstellungen!$B$20)*(1+Einstellungen!$B$10)</f>
        <v>32.91064</v>
      </c>
      <c r="G7547" s="21" t="str">
        <f aca="false">IF(F7547&lt;Einstellungen!$B$5,"ja","nein")</f>
        <v>nein</v>
      </c>
      <c r="H7547" s="21" t="s">
        <v>23</v>
      </c>
      <c r="I7547" s="29" t="n">
        <f aca="false">INDEX(Einstellungen!$B$27:$B$50,10)</f>
        <v>1.05</v>
      </c>
      <c r="J7547" s="29" t="n">
        <f aca="false">F7547*I7547</f>
        <v>34.556172</v>
      </c>
    </row>
    <row r="7548" customFormat="false" ht="15" hidden="false" customHeight="false" outlineLevel="0" collapsed="false">
      <c r="A7548" s="28" t="n">
        <v>45895</v>
      </c>
      <c r="B7548" s="21" t="s">
        <v>122</v>
      </c>
      <c r="C7548" s="21" t="s">
        <v>141</v>
      </c>
      <c r="D7548" s="29" t="n">
        <v>77.47</v>
      </c>
      <c r="E7548" s="29" t="n">
        <f aca="false">D7548/10</f>
        <v>7.747</v>
      </c>
      <c r="F7548" s="29" t="n">
        <f aca="false">(E7548+Einstellungen!$B$20)*(1+Einstellungen!$B$10)</f>
        <v>31.41957</v>
      </c>
      <c r="G7548" s="21" t="str">
        <f aca="false">IF(F7548&lt;Einstellungen!$B$5,"ja","nein")</f>
        <v>nein</v>
      </c>
      <c r="H7548" s="21" t="s">
        <v>23</v>
      </c>
      <c r="I7548" s="29" t="n">
        <f aca="false">INDEX(Einstellungen!$B$27:$B$50,11)</f>
        <v>1.05</v>
      </c>
      <c r="J7548" s="29" t="n">
        <f aca="false">F7548*I7548</f>
        <v>32.9905485</v>
      </c>
    </row>
    <row r="7549" customFormat="false" ht="15" hidden="false" customHeight="false" outlineLevel="0" collapsed="false">
      <c r="A7549" s="28" t="n">
        <v>45895</v>
      </c>
      <c r="B7549" s="21" t="s">
        <v>123</v>
      </c>
      <c r="C7549" s="21" t="s">
        <v>141</v>
      </c>
      <c r="D7549" s="29" t="n">
        <v>61.6</v>
      </c>
      <c r="E7549" s="29" t="n">
        <f aca="false">D7549/10</f>
        <v>6.16</v>
      </c>
      <c r="F7549" s="29" t="n">
        <f aca="false">(E7549+Einstellungen!$B$20)*(1+Einstellungen!$B$10)</f>
        <v>29.53104</v>
      </c>
      <c r="G7549" s="21" t="str">
        <f aca="false">IF(F7549&lt;Einstellungen!$B$5,"ja","nein")</f>
        <v>nein</v>
      </c>
      <c r="H7549" s="21" t="s">
        <v>23</v>
      </c>
      <c r="I7549" s="29" t="n">
        <f aca="false">INDEX(Einstellungen!$B$27:$B$50,12)</f>
        <v>1.1</v>
      </c>
      <c r="J7549" s="29" t="n">
        <f aca="false">F7549*I7549</f>
        <v>32.484144</v>
      </c>
    </row>
    <row r="7550" customFormat="false" ht="15" hidden="false" customHeight="false" outlineLevel="0" collapsed="false">
      <c r="A7550" s="28" t="n">
        <v>45895</v>
      </c>
      <c r="B7550" s="21" t="s">
        <v>124</v>
      </c>
      <c r="C7550" s="21" t="s">
        <v>141</v>
      </c>
      <c r="D7550" s="29" t="n">
        <v>41.95</v>
      </c>
      <c r="E7550" s="29" t="n">
        <f aca="false">D7550/10</f>
        <v>4.195</v>
      </c>
      <c r="F7550" s="29" t="n">
        <f aca="false">(E7550+Einstellungen!$B$20)*(1+Einstellungen!$B$10)</f>
        <v>27.19269</v>
      </c>
      <c r="G7550" s="21" t="str">
        <f aca="false">IF(F7550&lt;Einstellungen!$B$5,"ja","nein")</f>
        <v>ja</v>
      </c>
      <c r="H7550" s="21" t="s">
        <v>23</v>
      </c>
      <c r="I7550" s="29" t="n">
        <f aca="false">INDEX(Einstellungen!$B$27:$B$50,13)</f>
        <v>1.2</v>
      </c>
      <c r="J7550" s="29" t="n">
        <f aca="false">F7550*I7550</f>
        <v>32.631228</v>
      </c>
    </row>
    <row r="7551" customFormat="false" ht="15" hidden="false" customHeight="false" outlineLevel="0" collapsed="false">
      <c r="A7551" s="28" t="n">
        <v>45895</v>
      </c>
      <c r="B7551" s="21" t="s">
        <v>125</v>
      </c>
      <c r="C7551" s="21" t="s">
        <v>141</v>
      </c>
      <c r="D7551" s="29" t="n">
        <v>26.28</v>
      </c>
      <c r="E7551" s="29" t="n">
        <f aca="false">D7551/10</f>
        <v>2.628</v>
      </c>
      <c r="F7551" s="29" t="n">
        <f aca="false">(E7551+Einstellungen!$B$20)*(1+Einstellungen!$B$10)</f>
        <v>25.32796</v>
      </c>
      <c r="G7551" s="21" t="str">
        <f aca="false">IF(F7551&lt;Einstellungen!$B$5,"ja","nein")</f>
        <v>ja</v>
      </c>
      <c r="H7551" s="21" t="s">
        <v>23</v>
      </c>
      <c r="I7551" s="29" t="n">
        <f aca="false">INDEX(Einstellungen!$B$27:$B$50,14)</f>
        <v>1.15</v>
      </c>
      <c r="J7551" s="29" t="n">
        <f aca="false">F7551*I7551</f>
        <v>29.127154</v>
      </c>
    </row>
    <row r="7552" customFormat="false" ht="15" hidden="false" customHeight="false" outlineLevel="0" collapsed="false">
      <c r="A7552" s="28" t="n">
        <v>45895</v>
      </c>
      <c r="B7552" s="21" t="s">
        <v>126</v>
      </c>
      <c r="C7552" s="21" t="s">
        <v>141</v>
      </c>
      <c r="D7552" s="29" t="n">
        <v>38.05</v>
      </c>
      <c r="E7552" s="29" t="n">
        <f aca="false">D7552/10</f>
        <v>3.805</v>
      </c>
      <c r="F7552" s="29" t="n">
        <f aca="false">(E7552+Einstellungen!$B$20)*(1+Einstellungen!$B$10)</f>
        <v>26.72859</v>
      </c>
      <c r="G7552" s="21" t="str">
        <f aca="false">IF(F7552&lt;Einstellungen!$B$5,"ja","nein")</f>
        <v>ja</v>
      </c>
      <c r="H7552" s="21" t="s">
        <v>23</v>
      </c>
      <c r="I7552" s="29" t="n">
        <f aca="false">INDEX(Einstellungen!$B$27:$B$50,15)</f>
        <v>1</v>
      </c>
      <c r="J7552" s="29" t="n">
        <f aca="false">F7552*I7552</f>
        <v>26.72859</v>
      </c>
    </row>
    <row r="7553" customFormat="false" ht="15" hidden="false" customHeight="false" outlineLevel="0" collapsed="false">
      <c r="A7553" s="28" t="n">
        <v>45895</v>
      </c>
      <c r="B7553" s="21" t="s">
        <v>127</v>
      </c>
      <c r="C7553" s="21" t="s">
        <v>141</v>
      </c>
      <c r="D7553" s="29" t="n">
        <v>72.39</v>
      </c>
      <c r="E7553" s="29" t="n">
        <f aca="false">D7553/10</f>
        <v>7.239</v>
      </c>
      <c r="F7553" s="29" t="n">
        <f aca="false">(E7553+Einstellungen!$B$20)*(1+Einstellungen!$B$10)</f>
        <v>30.81505</v>
      </c>
      <c r="G7553" s="21" t="str">
        <f aca="false">IF(F7553&lt;Einstellungen!$B$5,"ja","nein")</f>
        <v>nein</v>
      </c>
      <c r="H7553" s="21" t="s">
        <v>23</v>
      </c>
      <c r="I7553" s="29" t="n">
        <f aca="false">INDEX(Einstellungen!$B$27:$B$50,16)</f>
        <v>0.95</v>
      </c>
      <c r="J7553" s="29" t="n">
        <f aca="false">F7553*I7553</f>
        <v>29.2742975</v>
      </c>
    </row>
    <row r="7554" customFormat="false" ht="15" hidden="false" customHeight="false" outlineLevel="0" collapsed="false">
      <c r="A7554" s="28" t="n">
        <v>45895</v>
      </c>
      <c r="B7554" s="21" t="s">
        <v>128</v>
      </c>
      <c r="C7554" s="21" t="s">
        <v>141</v>
      </c>
      <c r="D7554" s="29" t="n">
        <v>88.26</v>
      </c>
      <c r="E7554" s="29" t="n">
        <f aca="false">D7554/10</f>
        <v>8.826</v>
      </c>
      <c r="F7554" s="29" t="n">
        <f aca="false">(E7554+Einstellungen!$B$20)*(1+Einstellungen!$B$10)</f>
        <v>32.70358</v>
      </c>
      <c r="G7554" s="21" t="str">
        <f aca="false">IF(F7554&lt;Einstellungen!$B$5,"ja","nein")</f>
        <v>nein</v>
      </c>
      <c r="H7554" s="21" t="s">
        <v>23</v>
      </c>
      <c r="I7554" s="29" t="n">
        <f aca="false">INDEX(Einstellungen!$B$27:$B$50,17)</f>
        <v>0.95</v>
      </c>
      <c r="J7554" s="29" t="n">
        <f aca="false">F7554*I7554</f>
        <v>31.068401</v>
      </c>
    </row>
    <row r="7555" customFormat="false" ht="15" hidden="false" customHeight="false" outlineLevel="0" collapsed="false">
      <c r="A7555" s="28" t="n">
        <v>45895</v>
      </c>
      <c r="B7555" s="21" t="s">
        <v>129</v>
      </c>
      <c r="C7555" s="21" t="s">
        <v>141</v>
      </c>
      <c r="D7555" s="29" t="n">
        <v>105.05</v>
      </c>
      <c r="E7555" s="29" t="n">
        <f aca="false">D7555/10</f>
        <v>10.505</v>
      </c>
      <c r="F7555" s="29" t="n">
        <f aca="false">(E7555+Einstellungen!$B$20)*(1+Einstellungen!$B$10)</f>
        <v>34.70159</v>
      </c>
      <c r="G7555" s="21" t="str">
        <f aca="false">IF(F7555&lt;Einstellungen!$B$5,"ja","nein")</f>
        <v>nein</v>
      </c>
      <c r="H7555" s="21" t="s">
        <v>23</v>
      </c>
      <c r="I7555" s="29" t="n">
        <f aca="false">INDEX(Einstellungen!$B$27:$B$50,18)</f>
        <v>1.1</v>
      </c>
      <c r="J7555" s="29" t="n">
        <f aca="false">F7555*I7555</f>
        <v>38.171749</v>
      </c>
    </row>
    <row r="7556" customFormat="false" ht="15" hidden="false" customHeight="false" outlineLevel="0" collapsed="false">
      <c r="A7556" s="28" t="n">
        <v>45895</v>
      </c>
      <c r="B7556" s="21" t="s">
        <v>130</v>
      </c>
      <c r="C7556" s="21" t="s">
        <v>141</v>
      </c>
      <c r="D7556" s="29" t="n">
        <v>131.09</v>
      </c>
      <c r="E7556" s="29" t="n">
        <f aca="false">D7556/10</f>
        <v>13.109</v>
      </c>
      <c r="F7556" s="29" t="n">
        <f aca="false">(E7556+Einstellungen!$B$20)*(1+Einstellungen!$B$10)</f>
        <v>37.80035</v>
      </c>
      <c r="G7556" s="21" t="str">
        <f aca="false">IF(F7556&lt;Einstellungen!$B$5,"ja","nein")</f>
        <v>nein</v>
      </c>
      <c r="H7556" s="21" t="s">
        <v>23</v>
      </c>
      <c r="I7556" s="29" t="n">
        <f aca="false">INDEX(Einstellungen!$B$27:$B$50,19)</f>
        <v>1.35</v>
      </c>
      <c r="J7556" s="29" t="n">
        <f aca="false">F7556*I7556</f>
        <v>51.0304725</v>
      </c>
    </row>
    <row r="7557" customFormat="false" ht="15" hidden="false" customHeight="false" outlineLevel="0" collapsed="false">
      <c r="A7557" s="28" t="n">
        <v>45895</v>
      </c>
      <c r="B7557" s="21" t="s">
        <v>131</v>
      </c>
      <c r="C7557" s="21" t="s">
        <v>141</v>
      </c>
      <c r="D7557" s="29" t="n">
        <v>196.88</v>
      </c>
      <c r="E7557" s="29" t="n">
        <f aca="false">D7557/10</f>
        <v>19.688</v>
      </c>
      <c r="F7557" s="29" t="n">
        <f aca="false">(E7557+Einstellungen!$B$20)*(1+Einstellungen!$B$10)</f>
        <v>45.62936</v>
      </c>
      <c r="G7557" s="21" t="str">
        <f aca="false">IF(F7557&lt;Einstellungen!$B$5,"ja","nein")</f>
        <v>nein</v>
      </c>
      <c r="H7557" s="21" t="s">
        <v>23</v>
      </c>
      <c r="I7557" s="29" t="n">
        <f aca="false">INDEX(Einstellungen!$B$27:$B$50,20)</f>
        <v>1.45</v>
      </c>
      <c r="J7557" s="29" t="n">
        <f aca="false">F7557*I7557</f>
        <v>66.162572</v>
      </c>
    </row>
    <row r="7558" customFormat="false" ht="15" hidden="false" customHeight="false" outlineLevel="0" collapsed="false">
      <c r="A7558" s="28" t="n">
        <v>45895</v>
      </c>
      <c r="B7558" s="21" t="s">
        <v>132</v>
      </c>
      <c r="C7558" s="21" t="s">
        <v>141</v>
      </c>
      <c r="D7558" s="29" t="n">
        <v>180.17</v>
      </c>
      <c r="E7558" s="29" t="n">
        <f aca="false">D7558/10</f>
        <v>18.017</v>
      </c>
      <c r="F7558" s="29" t="n">
        <f aca="false">(E7558+Einstellungen!$B$20)*(1+Einstellungen!$B$10)</f>
        <v>43.64087</v>
      </c>
      <c r="G7558" s="21" t="str">
        <f aca="false">IF(F7558&lt;Einstellungen!$B$5,"ja","nein")</f>
        <v>nein</v>
      </c>
      <c r="H7558" s="21" t="s">
        <v>23</v>
      </c>
      <c r="I7558" s="29" t="n">
        <f aca="false">INDEX(Einstellungen!$B$27:$B$50,21)</f>
        <v>1.4</v>
      </c>
      <c r="J7558" s="29" t="n">
        <f aca="false">F7558*I7558</f>
        <v>61.097218</v>
      </c>
    </row>
    <row r="7559" customFormat="false" ht="15" hidden="false" customHeight="false" outlineLevel="0" collapsed="false">
      <c r="A7559" s="28" t="n">
        <v>45895</v>
      </c>
      <c r="B7559" s="21" t="s">
        <v>133</v>
      </c>
      <c r="C7559" s="21" t="s">
        <v>141</v>
      </c>
      <c r="D7559" s="29" t="n">
        <v>123.3</v>
      </c>
      <c r="E7559" s="29" t="n">
        <f aca="false">D7559/10</f>
        <v>12.33</v>
      </c>
      <c r="F7559" s="29" t="n">
        <f aca="false">(E7559+Einstellungen!$B$20)*(1+Einstellungen!$B$10)</f>
        <v>36.87334</v>
      </c>
      <c r="G7559" s="21" t="str">
        <f aca="false">IF(F7559&lt;Einstellungen!$B$5,"ja","nein")</f>
        <v>nein</v>
      </c>
      <c r="H7559" s="21" t="s">
        <v>23</v>
      </c>
      <c r="I7559" s="29" t="n">
        <f aca="false">INDEX(Einstellungen!$B$27:$B$50,22)</f>
        <v>1.25</v>
      </c>
      <c r="J7559" s="29" t="n">
        <f aca="false">F7559*I7559</f>
        <v>46.091675</v>
      </c>
    </row>
    <row r="7560" customFormat="false" ht="15" hidden="false" customHeight="false" outlineLevel="0" collapsed="false">
      <c r="A7560" s="28" t="n">
        <v>45895</v>
      </c>
      <c r="B7560" s="21" t="s">
        <v>134</v>
      </c>
      <c r="C7560" s="21" t="s">
        <v>141</v>
      </c>
      <c r="D7560" s="29" t="n">
        <v>109.47</v>
      </c>
      <c r="E7560" s="29" t="n">
        <f aca="false">D7560/10</f>
        <v>10.947</v>
      </c>
      <c r="F7560" s="29" t="n">
        <f aca="false">(E7560+Einstellungen!$B$20)*(1+Einstellungen!$B$10)</f>
        <v>35.22757</v>
      </c>
      <c r="G7560" s="21" t="str">
        <f aca="false">IF(F7560&lt;Einstellungen!$B$5,"ja","nein")</f>
        <v>nein</v>
      </c>
      <c r="H7560" s="21" t="s">
        <v>23</v>
      </c>
      <c r="I7560" s="29" t="n">
        <f aca="false">INDEX(Einstellungen!$B$27:$B$50,23)</f>
        <v>1.05</v>
      </c>
      <c r="J7560" s="29" t="n">
        <f aca="false">F7560*I7560</f>
        <v>36.9889485</v>
      </c>
    </row>
    <row r="7561" customFormat="false" ht="15" hidden="false" customHeight="false" outlineLevel="0" collapsed="false">
      <c r="A7561" s="28" t="n">
        <v>45895</v>
      </c>
      <c r="B7561" s="21" t="s">
        <v>135</v>
      </c>
      <c r="C7561" s="21" t="s">
        <v>141</v>
      </c>
      <c r="D7561" s="29" t="n">
        <v>97.67</v>
      </c>
      <c r="E7561" s="29" t="n">
        <f aca="false">D7561/10</f>
        <v>9.767</v>
      </c>
      <c r="F7561" s="29" t="n">
        <f aca="false">(E7561+Einstellungen!$B$20)*(1+Einstellungen!$B$10)</f>
        <v>33.82337</v>
      </c>
      <c r="G7561" s="21" t="str">
        <f aca="false">IF(F7561&lt;Einstellungen!$B$5,"ja","nein")</f>
        <v>nein</v>
      </c>
      <c r="H7561" s="21" t="s">
        <v>23</v>
      </c>
      <c r="I7561" s="29" t="n">
        <f aca="false">INDEX(Einstellungen!$B$27:$B$50,24)</f>
        <v>0.8</v>
      </c>
      <c r="J7561" s="29" t="n">
        <f aca="false">F7561*I7561</f>
        <v>27.058696</v>
      </c>
    </row>
    <row r="7562" customFormat="false" ht="15" hidden="false" customHeight="false" outlineLevel="0" collapsed="false">
      <c r="A7562" s="28" t="n">
        <v>45896</v>
      </c>
      <c r="B7562" s="21" t="s">
        <v>111</v>
      </c>
      <c r="C7562" s="21" t="s">
        <v>112</v>
      </c>
      <c r="D7562" s="29" t="n">
        <v>96.59</v>
      </c>
      <c r="E7562" s="29" t="n">
        <f aca="false">D7562/10</f>
        <v>9.659</v>
      </c>
      <c r="F7562" s="29" t="n">
        <f aca="false">(E7562+Einstellungen!$B$20)*(1+Einstellungen!$B$10)</f>
        <v>33.69485</v>
      </c>
      <c r="G7562" s="21" t="str">
        <f aca="false">IF(F7562&lt;Einstellungen!$B$5,"ja","nein")</f>
        <v>nein</v>
      </c>
      <c r="H7562" s="21" t="s">
        <v>23</v>
      </c>
      <c r="I7562" s="29" t="n">
        <f aca="false">INDEX(Einstellungen!$B$27:$B$50,1)</f>
        <v>0.6</v>
      </c>
      <c r="J7562" s="29" t="n">
        <f aca="false">F7562*I7562</f>
        <v>20.21691</v>
      </c>
    </row>
    <row r="7563" customFormat="false" ht="15" hidden="false" customHeight="false" outlineLevel="0" collapsed="false">
      <c r="A7563" s="28" t="n">
        <v>45896</v>
      </c>
      <c r="B7563" s="21" t="s">
        <v>113</v>
      </c>
      <c r="C7563" s="21" t="s">
        <v>112</v>
      </c>
      <c r="D7563" s="29" t="n">
        <v>89.98</v>
      </c>
      <c r="E7563" s="29" t="n">
        <f aca="false">D7563/10</f>
        <v>8.998</v>
      </c>
      <c r="F7563" s="29" t="n">
        <f aca="false">(E7563+Einstellungen!$B$20)*(1+Einstellungen!$B$10)</f>
        <v>32.90826</v>
      </c>
      <c r="G7563" s="21" t="str">
        <f aca="false">IF(F7563&lt;Einstellungen!$B$5,"ja","nein")</f>
        <v>nein</v>
      </c>
      <c r="H7563" s="21" t="s">
        <v>23</v>
      </c>
      <c r="I7563" s="29" t="n">
        <f aca="false">INDEX(Einstellungen!$B$27:$B$50,2)</f>
        <v>0.5</v>
      </c>
      <c r="J7563" s="29" t="n">
        <f aca="false">F7563*I7563</f>
        <v>16.45413</v>
      </c>
    </row>
    <row r="7564" customFormat="false" ht="15" hidden="false" customHeight="false" outlineLevel="0" collapsed="false">
      <c r="A7564" s="28" t="n">
        <v>45896</v>
      </c>
      <c r="B7564" s="21" t="s">
        <v>114</v>
      </c>
      <c r="C7564" s="21" t="s">
        <v>112</v>
      </c>
      <c r="D7564" s="29" t="n">
        <v>86.52</v>
      </c>
      <c r="E7564" s="29" t="n">
        <f aca="false">D7564/10</f>
        <v>8.652</v>
      </c>
      <c r="F7564" s="29" t="n">
        <f aca="false">(E7564+Einstellungen!$B$20)*(1+Einstellungen!$B$10)</f>
        <v>32.49652</v>
      </c>
      <c r="G7564" s="21" t="str">
        <f aca="false">IF(F7564&lt;Einstellungen!$B$5,"ja","nein")</f>
        <v>nein</v>
      </c>
      <c r="H7564" s="21" t="s">
        <v>23</v>
      </c>
      <c r="I7564" s="29" t="n">
        <f aca="false">INDEX(Einstellungen!$B$27:$B$50,3)</f>
        <v>0.45</v>
      </c>
      <c r="J7564" s="29" t="n">
        <f aca="false">F7564*I7564</f>
        <v>14.623434</v>
      </c>
    </row>
    <row r="7565" customFormat="false" ht="15" hidden="false" customHeight="false" outlineLevel="0" collapsed="false">
      <c r="A7565" s="28" t="n">
        <v>45896</v>
      </c>
      <c r="B7565" s="21" t="s">
        <v>115</v>
      </c>
      <c r="C7565" s="21" t="s">
        <v>112</v>
      </c>
      <c r="D7565" s="29" t="n">
        <v>87.25</v>
      </c>
      <c r="E7565" s="29" t="n">
        <f aca="false">D7565/10</f>
        <v>8.725</v>
      </c>
      <c r="F7565" s="29" t="n">
        <f aca="false">(E7565+Einstellungen!$B$20)*(1+Einstellungen!$B$10)</f>
        <v>32.58339</v>
      </c>
      <c r="G7565" s="21" t="str">
        <f aca="false">IF(F7565&lt;Einstellungen!$B$5,"ja","nein")</f>
        <v>nein</v>
      </c>
      <c r="H7565" s="21" t="s">
        <v>23</v>
      </c>
      <c r="I7565" s="29" t="n">
        <f aca="false">INDEX(Einstellungen!$B$27:$B$50,4)</f>
        <v>0.45</v>
      </c>
      <c r="J7565" s="29" t="n">
        <f aca="false">F7565*I7565</f>
        <v>14.6625255</v>
      </c>
    </row>
    <row r="7566" customFormat="false" ht="15" hidden="false" customHeight="false" outlineLevel="0" collapsed="false">
      <c r="A7566" s="28" t="n">
        <v>45896</v>
      </c>
      <c r="B7566" s="21" t="s">
        <v>116</v>
      </c>
      <c r="C7566" s="21" t="s">
        <v>112</v>
      </c>
      <c r="D7566" s="29" t="n">
        <v>90</v>
      </c>
      <c r="E7566" s="29" t="n">
        <f aca="false">D7566/10</f>
        <v>9</v>
      </c>
      <c r="F7566" s="29" t="n">
        <f aca="false">(E7566+Einstellungen!$B$20)*(1+Einstellungen!$B$10)</f>
        <v>32.91064</v>
      </c>
      <c r="G7566" s="21" t="str">
        <f aca="false">IF(F7566&lt;Einstellungen!$B$5,"ja","nein")</f>
        <v>nein</v>
      </c>
      <c r="H7566" s="21" t="s">
        <v>23</v>
      </c>
      <c r="I7566" s="29" t="n">
        <f aca="false">INDEX(Einstellungen!$B$27:$B$50,5)</f>
        <v>0.45</v>
      </c>
      <c r="J7566" s="29" t="n">
        <f aca="false">F7566*I7566</f>
        <v>14.809788</v>
      </c>
    </row>
    <row r="7567" customFormat="false" ht="15" hidden="false" customHeight="false" outlineLevel="0" collapsed="false">
      <c r="A7567" s="28" t="n">
        <v>45896</v>
      </c>
      <c r="B7567" s="21" t="s">
        <v>117</v>
      </c>
      <c r="C7567" s="21" t="s">
        <v>112</v>
      </c>
      <c r="D7567" s="29" t="n">
        <v>97.73</v>
      </c>
      <c r="E7567" s="29" t="n">
        <f aca="false">D7567/10</f>
        <v>9.773</v>
      </c>
      <c r="F7567" s="29" t="n">
        <f aca="false">(E7567+Einstellungen!$B$20)*(1+Einstellungen!$B$10)</f>
        <v>33.83051</v>
      </c>
      <c r="G7567" s="21" t="str">
        <f aca="false">IF(F7567&lt;Einstellungen!$B$5,"ja","nein")</f>
        <v>nein</v>
      </c>
      <c r="H7567" s="21" t="s">
        <v>23</v>
      </c>
      <c r="I7567" s="29" t="n">
        <f aca="false">INDEX(Einstellungen!$B$27:$B$50,6)</f>
        <v>0.5</v>
      </c>
      <c r="J7567" s="29" t="n">
        <f aca="false">F7567*I7567</f>
        <v>16.915255</v>
      </c>
    </row>
    <row r="7568" customFormat="false" ht="15" hidden="false" customHeight="false" outlineLevel="0" collapsed="false">
      <c r="A7568" s="28" t="n">
        <v>45896</v>
      </c>
      <c r="B7568" s="21" t="s">
        <v>118</v>
      </c>
      <c r="C7568" s="21" t="s">
        <v>112</v>
      </c>
      <c r="D7568" s="29" t="n">
        <v>110</v>
      </c>
      <c r="E7568" s="29" t="n">
        <f aca="false">D7568/10</f>
        <v>11</v>
      </c>
      <c r="F7568" s="29" t="n">
        <f aca="false">(E7568+Einstellungen!$B$20)*(1+Einstellungen!$B$10)</f>
        <v>35.29064</v>
      </c>
      <c r="G7568" s="21" t="str">
        <f aca="false">IF(F7568&lt;Einstellungen!$B$5,"ja","nein")</f>
        <v>nein</v>
      </c>
      <c r="H7568" s="21" t="s">
        <v>23</v>
      </c>
      <c r="I7568" s="29" t="n">
        <f aca="false">INDEX(Einstellungen!$B$27:$B$50,7)</f>
        <v>0.7</v>
      </c>
      <c r="J7568" s="29" t="n">
        <f aca="false">F7568*I7568</f>
        <v>24.703448</v>
      </c>
    </row>
    <row r="7569" customFormat="false" ht="15" hidden="false" customHeight="false" outlineLevel="0" collapsed="false">
      <c r="A7569" s="28" t="n">
        <v>45896</v>
      </c>
      <c r="B7569" s="21" t="s">
        <v>119</v>
      </c>
      <c r="C7569" s="21" t="s">
        <v>112</v>
      </c>
      <c r="D7569" s="29" t="n">
        <v>115.19</v>
      </c>
      <c r="E7569" s="29" t="n">
        <f aca="false">D7569/10</f>
        <v>11.519</v>
      </c>
      <c r="F7569" s="29" t="n">
        <f aca="false">(E7569+Einstellungen!$B$20)*(1+Einstellungen!$B$10)</f>
        <v>35.90825</v>
      </c>
      <c r="G7569" s="21" t="str">
        <f aca="false">IF(F7569&lt;Einstellungen!$B$5,"ja","nein")</f>
        <v>nein</v>
      </c>
      <c r="H7569" s="21" t="s">
        <v>23</v>
      </c>
      <c r="I7569" s="29" t="n">
        <f aca="false">INDEX(Einstellungen!$B$27:$B$50,8)</f>
        <v>0.95</v>
      </c>
      <c r="J7569" s="29" t="n">
        <f aca="false">F7569*I7569</f>
        <v>34.1128375</v>
      </c>
    </row>
    <row r="7570" customFormat="false" ht="15" hidden="false" customHeight="false" outlineLevel="0" collapsed="false">
      <c r="A7570" s="28" t="n">
        <v>45896</v>
      </c>
      <c r="B7570" s="21" t="s">
        <v>120</v>
      </c>
      <c r="C7570" s="21" t="s">
        <v>112</v>
      </c>
      <c r="D7570" s="29" t="n">
        <v>113.64</v>
      </c>
      <c r="E7570" s="29" t="n">
        <f aca="false">D7570/10</f>
        <v>11.364</v>
      </c>
      <c r="F7570" s="29" t="n">
        <f aca="false">(E7570+Einstellungen!$B$20)*(1+Einstellungen!$B$10)</f>
        <v>35.7238</v>
      </c>
      <c r="G7570" s="21" t="str">
        <f aca="false">IF(F7570&lt;Einstellungen!$B$5,"ja","nein")</f>
        <v>nein</v>
      </c>
      <c r="H7570" s="21" t="s">
        <v>23</v>
      </c>
      <c r="I7570" s="29" t="n">
        <f aca="false">INDEX(Einstellungen!$B$27:$B$50,9)</f>
        <v>1.05</v>
      </c>
      <c r="J7570" s="29" t="n">
        <f aca="false">F7570*I7570</f>
        <v>37.50999</v>
      </c>
    </row>
    <row r="7571" customFormat="false" ht="15" hidden="false" customHeight="false" outlineLevel="0" collapsed="false">
      <c r="A7571" s="28" t="n">
        <v>45896</v>
      </c>
      <c r="B7571" s="21" t="s">
        <v>121</v>
      </c>
      <c r="C7571" s="21" t="s">
        <v>112</v>
      </c>
      <c r="D7571" s="29" t="n">
        <v>101.63</v>
      </c>
      <c r="E7571" s="29" t="n">
        <f aca="false">D7571/10</f>
        <v>10.163</v>
      </c>
      <c r="F7571" s="29" t="n">
        <f aca="false">(E7571+Einstellungen!$B$20)*(1+Einstellungen!$B$10)</f>
        <v>34.29461</v>
      </c>
      <c r="G7571" s="21" t="str">
        <f aca="false">IF(F7571&lt;Einstellungen!$B$5,"ja","nein")</f>
        <v>nein</v>
      </c>
      <c r="H7571" s="21" t="s">
        <v>23</v>
      </c>
      <c r="I7571" s="29" t="n">
        <f aca="false">INDEX(Einstellungen!$B$27:$B$50,10)</f>
        <v>1.05</v>
      </c>
      <c r="J7571" s="29" t="n">
        <f aca="false">F7571*I7571</f>
        <v>36.0093405</v>
      </c>
    </row>
    <row r="7572" customFormat="false" ht="15" hidden="false" customHeight="false" outlineLevel="0" collapsed="false">
      <c r="A7572" s="28" t="n">
        <v>45896</v>
      </c>
      <c r="B7572" s="21" t="s">
        <v>122</v>
      </c>
      <c r="C7572" s="21" t="s">
        <v>112</v>
      </c>
      <c r="D7572" s="29" t="n">
        <v>86</v>
      </c>
      <c r="E7572" s="29" t="n">
        <f aca="false">D7572/10</f>
        <v>8.6</v>
      </c>
      <c r="F7572" s="29" t="n">
        <f aca="false">(E7572+Einstellungen!$B$20)*(1+Einstellungen!$B$10)</f>
        <v>32.43464</v>
      </c>
      <c r="G7572" s="21" t="str">
        <f aca="false">IF(F7572&lt;Einstellungen!$B$5,"ja","nein")</f>
        <v>nein</v>
      </c>
      <c r="H7572" s="21" t="s">
        <v>23</v>
      </c>
      <c r="I7572" s="29" t="n">
        <f aca="false">INDEX(Einstellungen!$B$27:$B$50,11)</f>
        <v>1.05</v>
      </c>
      <c r="J7572" s="29" t="n">
        <f aca="false">F7572*I7572</f>
        <v>34.056372</v>
      </c>
    </row>
    <row r="7573" customFormat="false" ht="15" hidden="false" customHeight="false" outlineLevel="0" collapsed="false">
      <c r="A7573" s="28" t="n">
        <v>45896</v>
      </c>
      <c r="B7573" s="21" t="s">
        <v>123</v>
      </c>
      <c r="C7573" s="21" t="s">
        <v>112</v>
      </c>
      <c r="D7573" s="29" t="n">
        <v>79.29</v>
      </c>
      <c r="E7573" s="29" t="n">
        <f aca="false">D7573/10</f>
        <v>7.929</v>
      </c>
      <c r="F7573" s="29" t="n">
        <f aca="false">(E7573+Einstellungen!$B$20)*(1+Einstellungen!$B$10)</f>
        <v>31.63615</v>
      </c>
      <c r="G7573" s="21" t="str">
        <f aca="false">IF(F7573&lt;Einstellungen!$B$5,"ja","nein")</f>
        <v>nein</v>
      </c>
      <c r="H7573" s="21" t="s">
        <v>23</v>
      </c>
      <c r="I7573" s="29" t="n">
        <f aca="false">INDEX(Einstellungen!$B$27:$B$50,12)</f>
        <v>1.1</v>
      </c>
      <c r="J7573" s="29" t="n">
        <f aca="false">F7573*I7573</f>
        <v>34.799765</v>
      </c>
    </row>
    <row r="7574" customFormat="false" ht="15" hidden="false" customHeight="false" outlineLevel="0" collapsed="false">
      <c r="A7574" s="28" t="n">
        <v>45896</v>
      </c>
      <c r="B7574" s="21" t="s">
        <v>124</v>
      </c>
      <c r="C7574" s="21" t="s">
        <v>112</v>
      </c>
      <c r="D7574" s="29" t="n">
        <v>64.38</v>
      </c>
      <c r="E7574" s="29" t="n">
        <f aca="false">D7574/10</f>
        <v>6.438</v>
      </c>
      <c r="F7574" s="29" t="n">
        <f aca="false">(E7574+Einstellungen!$B$20)*(1+Einstellungen!$B$10)</f>
        <v>29.86186</v>
      </c>
      <c r="G7574" s="21" t="str">
        <f aca="false">IF(F7574&lt;Einstellungen!$B$5,"ja","nein")</f>
        <v>nein</v>
      </c>
      <c r="H7574" s="21" t="s">
        <v>23</v>
      </c>
      <c r="I7574" s="29" t="n">
        <f aca="false">INDEX(Einstellungen!$B$27:$B$50,13)</f>
        <v>1.2</v>
      </c>
      <c r="J7574" s="29" t="n">
        <f aca="false">F7574*I7574</f>
        <v>35.834232</v>
      </c>
    </row>
    <row r="7575" customFormat="false" ht="15" hidden="false" customHeight="false" outlineLevel="0" collapsed="false">
      <c r="A7575" s="28" t="n">
        <v>45896</v>
      </c>
      <c r="B7575" s="21" t="s">
        <v>125</v>
      </c>
      <c r="C7575" s="21" t="s">
        <v>112</v>
      </c>
      <c r="D7575" s="29" t="n">
        <v>50.68</v>
      </c>
      <c r="E7575" s="29" t="n">
        <f aca="false">D7575/10</f>
        <v>5.068</v>
      </c>
      <c r="F7575" s="29" t="n">
        <f aca="false">(E7575+Einstellungen!$B$20)*(1+Einstellungen!$B$10)</f>
        <v>28.23156</v>
      </c>
      <c r="G7575" s="21" t="str">
        <f aca="false">IF(F7575&lt;Einstellungen!$B$5,"ja","nein")</f>
        <v>ja</v>
      </c>
      <c r="H7575" s="21" t="s">
        <v>23</v>
      </c>
      <c r="I7575" s="29" t="n">
        <f aca="false">INDEX(Einstellungen!$B$27:$B$50,14)</f>
        <v>1.15</v>
      </c>
      <c r="J7575" s="29" t="n">
        <f aca="false">F7575*I7575</f>
        <v>32.466294</v>
      </c>
    </row>
    <row r="7576" customFormat="false" ht="15" hidden="false" customHeight="false" outlineLevel="0" collapsed="false">
      <c r="A7576" s="28" t="n">
        <v>45896</v>
      </c>
      <c r="B7576" s="21" t="s">
        <v>126</v>
      </c>
      <c r="C7576" s="21" t="s">
        <v>112</v>
      </c>
      <c r="D7576" s="29" t="n">
        <v>50.94</v>
      </c>
      <c r="E7576" s="29" t="n">
        <f aca="false">D7576/10</f>
        <v>5.094</v>
      </c>
      <c r="F7576" s="29" t="n">
        <f aca="false">(E7576+Einstellungen!$B$20)*(1+Einstellungen!$B$10)</f>
        <v>28.2625</v>
      </c>
      <c r="G7576" s="21" t="str">
        <f aca="false">IF(F7576&lt;Einstellungen!$B$5,"ja","nein")</f>
        <v>ja</v>
      </c>
      <c r="H7576" s="21" t="s">
        <v>23</v>
      </c>
      <c r="I7576" s="29" t="n">
        <f aca="false">INDEX(Einstellungen!$B$27:$B$50,15)</f>
        <v>1</v>
      </c>
      <c r="J7576" s="29" t="n">
        <f aca="false">F7576*I7576</f>
        <v>28.2625</v>
      </c>
    </row>
    <row r="7577" customFormat="false" ht="15" hidden="false" customHeight="false" outlineLevel="0" collapsed="false">
      <c r="A7577" s="28" t="n">
        <v>45896</v>
      </c>
      <c r="B7577" s="21" t="s">
        <v>127</v>
      </c>
      <c r="C7577" s="21" t="s">
        <v>112</v>
      </c>
      <c r="D7577" s="29" t="n">
        <v>76.18</v>
      </c>
      <c r="E7577" s="29" t="n">
        <f aca="false">D7577/10</f>
        <v>7.618</v>
      </c>
      <c r="F7577" s="29" t="n">
        <f aca="false">(E7577+Einstellungen!$B$20)*(1+Einstellungen!$B$10)</f>
        <v>31.26606</v>
      </c>
      <c r="G7577" s="21" t="str">
        <f aca="false">IF(F7577&lt;Einstellungen!$B$5,"ja","nein")</f>
        <v>nein</v>
      </c>
      <c r="H7577" s="21" t="s">
        <v>23</v>
      </c>
      <c r="I7577" s="29" t="n">
        <f aca="false">INDEX(Einstellungen!$B$27:$B$50,16)</f>
        <v>0.95</v>
      </c>
      <c r="J7577" s="29" t="n">
        <f aca="false">F7577*I7577</f>
        <v>29.702757</v>
      </c>
    </row>
    <row r="7578" customFormat="false" ht="15" hidden="false" customHeight="false" outlineLevel="0" collapsed="false">
      <c r="A7578" s="28" t="n">
        <v>45896</v>
      </c>
      <c r="B7578" s="21" t="s">
        <v>128</v>
      </c>
      <c r="C7578" s="21" t="s">
        <v>112</v>
      </c>
      <c r="D7578" s="29" t="n">
        <v>85.1</v>
      </c>
      <c r="E7578" s="29" t="n">
        <f aca="false">D7578/10</f>
        <v>8.51</v>
      </c>
      <c r="F7578" s="29" t="n">
        <f aca="false">(E7578+Einstellungen!$B$20)*(1+Einstellungen!$B$10)</f>
        <v>32.32754</v>
      </c>
      <c r="G7578" s="21" t="str">
        <f aca="false">IF(F7578&lt;Einstellungen!$B$5,"ja","nein")</f>
        <v>nein</v>
      </c>
      <c r="H7578" s="21" t="s">
        <v>23</v>
      </c>
      <c r="I7578" s="29" t="n">
        <f aca="false">INDEX(Einstellungen!$B$27:$B$50,17)</f>
        <v>0.95</v>
      </c>
      <c r="J7578" s="29" t="n">
        <f aca="false">F7578*I7578</f>
        <v>30.711163</v>
      </c>
    </row>
    <row r="7579" customFormat="false" ht="15" hidden="false" customHeight="false" outlineLevel="0" collapsed="false">
      <c r="A7579" s="28" t="n">
        <v>45896</v>
      </c>
      <c r="B7579" s="21" t="s">
        <v>129</v>
      </c>
      <c r="C7579" s="21" t="s">
        <v>112</v>
      </c>
      <c r="D7579" s="29" t="n">
        <v>104.94</v>
      </c>
      <c r="E7579" s="29" t="n">
        <f aca="false">D7579/10</f>
        <v>10.494</v>
      </c>
      <c r="F7579" s="29" t="n">
        <f aca="false">(E7579+Einstellungen!$B$20)*(1+Einstellungen!$B$10)</f>
        <v>34.6885</v>
      </c>
      <c r="G7579" s="21" t="str">
        <f aca="false">IF(F7579&lt;Einstellungen!$B$5,"ja","nein")</f>
        <v>nein</v>
      </c>
      <c r="H7579" s="21" t="s">
        <v>23</v>
      </c>
      <c r="I7579" s="29" t="n">
        <f aca="false">INDEX(Einstellungen!$B$27:$B$50,18)</f>
        <v>1.1</v>
      </c>
      <c r="J7579" s="29" t="n">
        <f aca="false">F7579*I7579</f>
        <v>38.15735</v>
      </c>
    </row>
    <row r="7580" customFormat="false" ht="15" hidden="false" customHeight="false" outlineLevel="0" collapsed="false">
      <c r="A7580" s="28" t="n">
        <v>45896</v>
      </c>
      <c r="B7580" s="21" t="s">
        <v>130</v>
      </c>
      <c r="C7580" s="21" t="s">
        <v>112</v>
      </c>
      <c r="D7580" s="29" t="n">
        <v>134.63</v>
      </c>
      <c r="E7580" s="29" t="n">
        <f aca="false">D7580/10</f>
        <v>13.463</v>
      </c>
      <c r="F7580" s="29" t="n">
        <f aca="false">(E7580+Einstellungen!$B$20)*(1+Einstellungen!$B$10)</f>
        <v>38.22161</v>
      </c>
      <c r="G7580" s="21" t="str">
        <f aca="false">IF(F7580&lt;Einstellungen!$B$5,"ja","nein")</f>
        <v>nein</v>
      </c>
      <c r="H7580" s="21" t="s">
        <v>23</v>
      </c>
      <c r="I7580" s="29" t="n">
        <f aca="false">INDEX(Einstellungen!$B$27:$B$50,19)</f>
        <v>1.35</v>
      </c>
      <c r="J7580" s="29" t="n">
        <f aca="false">F7580*I7580</f>
        <v>51.5991735</v>
      </c>
    </row>
    <row r="7581" customFormat="false" ht="15" hidden="false" customHeight="false" outlineLevel="0" collapsed="false">
      <c r="A7581" s="28" t="n">
        <v>45896</v>
      </c>
      <c r="B7581" s="21" t="s">
        <v>131</v>
      </c>
      <c r="C7581" s="21" t="s">
        <v>112</v>
      </c>
      <c r="D7581" s="29" t="n">
        <v>222.07</v>
      </c>
      <c r="E7581" s="29" t="n">
        <f aca="false">D7581/10</f>
        <v>22.207</v>
      </c>
      <c r="F7581" s="29" t="n">
        <f aca="false">(E7581+Einstellungen!$B$20)*(1+Einstellungen!$B$10)</f>
        <v>48.62697</v>
      </c>
      <c r="G7581" s="21" t="str">
        <f aca="false">IF(F7581&lt;Einstellungen!$B$5,"ja","nein")</f>
        <v>nein</v>
      </c>
      <c r="H7581" s="21" t="s">
        <v>23</v>
      </c>
      <c r="I7581" s="29" t="n">
        <f aca="false">INDEX(Einstellungen!$B$27:$B$50,20)</f>
        <v>1.45</v>
      </c>
      <c r="J7581" s="29" t="n">
        <f aca="false">F7581*I7581</f>
        <v>70.5091065</v>
      </c>
    </row>
    <row r="7582" customFormat="false" ht="15" hidden="false" customHeight="false" outlineLevel="0" collapsed="false">
      <c r="A7582" s="28" t="n">
        <v>45896</v>
      </c>
      <c r="B7582" s="21" t="s">
        <v>132</v>
      </c>
      <c r="C7582" s="21" t="s">
        <v>112</v>
      </c>
      <c r="D7582" s="29" t="n">
        <v>222.04</v>
      </c>
      <c r="E7582" s="29" t="n">
        <f aca="false">D7582/10</f>
        <v>22.204</v>
      </c>
      <c r="F7582" s="29" t="n">
        <f aca="false">(E7582+Einstellungen!$B$20)*(1+Einstellungen!$B$10)</f>
        <v>48.6234</v>
      </c>
      <c r="G7582" s="21" t="str">
        <f aca="false">IF(F7582&lt;Einstellungen!$B$5,"ja","nein")</f>
        <v>nein</v>
      </c>
      <c r="H7582" s="21" t="s">
        <v>23</v>
      </c>
      <c r="I7582" s="29" t="n">
        <f aca="false">INDEX(Einstellungen!$B$27:$B$50,21)</f>
        <v>1.4</v>
      </c>
      <c r="J7582" s="29" t="n">
        <f aca="false">F7582*I7582</f>
        <v>68.07276</v>
      </c>
    </row>
    <row r="7583" customFormat="false" ht="15" hidden="false" customHeight="false" outlineLevel="0" collapsed="false">
      <c r="A7583" s="28" t="n">
        <v>45896</v>
      </c>
      <c r="B7583" s="21" t="s">
        <v>133</v>
      </c>
      <c r="C7583" s="21" t="s">
        <v>112</v>
      </c>
      <c r="D7583" s="29" t="n">
        <v>128.87</v>
      </c>
      <c r="E7583" s="29" t="n">
        <f aca="false">D7583/10</f>
        <v>12.887</v>
      </c>
      <c r="F7583" s="29" t="n">
        <f aca="false">(E7583+Einstellungen!$B$20)*(1+Einstellungen!$B$10)</f>
        <v>37.53617</v>
      </c>
      <c r="G7583" s="21" t="str">
        <f aca="false">IF(F7583&lt;Einstellungen!$B$5,"ja","nein")</f>
        <v>nein</v>
      </c>
      <c r="H7583" s="21" t="s">
        <v>23</v>
      </c>
      <c r="I7583" s="29" t="n">
        <f aca="false">INDEX(Einstellungen!$B$27:$B$50,22)</f>
        <v>1.25</v>
      </c>
      <c r="J7583" s="29" t="n">
        <f aca="false">F7583*I7583</f>
        <v>46.9202125</v>
      </c>
    </row>
    <row r="7584" customFormat="false" ht="15" hidden="false" customHeight="false" outlineLevel="0" collapsed="false">
      <c r="A7584" s="28" t="n">
        <v>45896</v>
      </c>
      <c r="B7584" s="21" t="s">
        <v>134</v>
      </c>
      <c r="C7584" s="21" t="s">
        <v>112</v>
      </c>
      <c r="D7584" s="29" t="n">
        <v>113.63</v>
      </c>
      <c r="E7584" s="29" t="n">
        <f aca="false">D7584/10</f>
        <v>11.363</v>
      </c>
      <c r="F7584" s="29" t="n">
        <f aca="false">(E7584+Einstellungen!$B$20)*(1+Einstellungen!$B$10)</f>
        <v>35.72261</v>
      </c>
      <c r="G7584" s="21" t="str">
        <f aca="false">IF(F7584&lt;Einstellungen!$B$5,"ja","nein")</f>
        <v>nein</v>
      </c>
      <c r="H7584" s="21" t="s">
        <v>23</v>
      </c>
      <c r="I7584" s="29" t="n">
        <f aca="false">INDEX(Einstellungen!$B$27:$B$50,23)</f>
        <v>1.05</v>
      </c>
      <c r="J7584" s="29" t="n">
        <f aca="false">F7584*I7584</f>
        <v>37.5087405</v>
      </c>
    </row>
    <row r="7585" customFormat="false" ht="15" hidden="false" customHeight="false" outlineLevel="0" collapsed="false">
      <c r="A7585" s="28" t="n">
        <v>45896</v>
      </c>
      <c r="B7585" s="21" t="s">
        <v>135</v>
      </c>
      <c r="C7585" s="21" t="s">
        <v>112</v>
      </c>
      <c r="D7585" s="29" t="n">
        <v>103.57</v>
      </c>
      <c r="E7585" s="29" t="n">
        <f aca="false">D7585/10</f>
        <v>10.357</v>
      </c>
      <c r="F7585" s="29" t="n">
        <f aca="false">(E7585+Einstellungen!$B$20)*(1+Einstellungen!$B$10)</f>
        <v>34.52547</v>
      </c>
      <c r="G7585" s="21" t="str">
        <f aca="false">IF(F7585&lt;Einstellungen!$B$5,"ja","nein")</f>
        <v>nein</v>
      </c>
      <c r="H7585" s="21" t="s">
        <v>23</v>
      </c>
      <c r="I7585" s="29" t="n">
        <f aca="false">INDEX(Einstellungen!$B$27:$B$50,24)</f>
        <v>0.8</v>
      </c>
      <c r="J7585" s="29" t="n">
        <f aca="false">F7585*I7585</f>
        <v>27.620376</v>
      </c>
    </row>
    <row r="7586" customFormat="false" ht="15" hidden="false" customHeight="false" outlineLevel="0" collapsed="false">
      <c r="A7586" s="28" t="n">
        <v>45897</v>
      </c>
      <c r="B7586" s="21" t="s">
        <v>111</v>
      </c>
      <c r="C7586" s="21" t="s">
        <v>136</v>
      </c>
      <c r="D7586" s="29" t="n">
        <v>97.15</v>
      </c>
      <c r="E7586" s="29" t="n">
        <f aca="false">D7586/10</f>
        <v>9.715</v>
      </c>
      <c r="F7586" s="29" t="n">
        <f aca="false">(E7586+Einstellungen!$B$20)*(1+Einstellungen!$B$10)</f>
        <v>33.76149</v>
      </c>
      <c r="G7586" s="21" t="str">
        <f aca="false">IF(F7586&lt;Einstellungen!$B$5,"ja","nein")</f>
        <v>nein</v>
      </c>
      <c r="H7586" s="21" t="s">
        <v>23</v>
      </c>
      <c r="I7586" s="29" t="n">
        <f aca="false">INDEX(Einstellungen!$B$27:$B$50,1)</f>
        <v>0.6</v>
      </c>
      <c r="J7586" s="29" t="n">
        <f aca="false">F7586*I7586</f>
        <v>20.256894</v>
      </c>
    </row>
    <row r="7587" customFormat="false" ht="15" hidden="false" customHeight="false" outlineLevel="0" collapsed="false">
      <c r="A7587" s="28" t="n">
        <v>45897</v>
      </c>
      <c r="B7587" s="21" t="s">
        <v>113</v>
      </c>
      <c r="C7587" s="21" t="s">
        <v>136</v>
      </c>
      <c r="D7587" s="29" t="n">
        <v>91.92</v>
      </c>
      <c r="E7587" s="29" t="n">
        <f aca="false">D7587/10</f>
        <v>9.192</v>
      </c>
      <c r="F7587" s="29" t="n">
        <f aca="false">(E7587+Einstellungen!$B$20)*(1+Einstellungen!$B$10)</f>
        <v>33.13912</v>
      </c>
      <c r="G7587" s="21" t="str">
        <f aca="false">IF(F7587&lt;Einstellungen!$B$5,"ja","nein")</f>
        <v>nein</v>
      </c>
      <c r="H7587" s="21" t="s">
        <v>23</v>
      </c>
      <c r="I7587" s="29" t="n">
        <f aca="false">INDEX(Einstellungen!$B$27:$B$50,2)</f>
        <v>0.5</v>
      </c>
      <c r="J7587" s="29" t="n">
        <f aca="false">F7587*I7587</f>
        <v>16.56956</v>
      </c>
    </row>
    <row r="7588" customFormat="false" ht="15" hidden="false" customHeight="false" outlineLevel="0" collapsed="false">
      <c r="A7588" s="28" t="n">
        <v>45897</v>
      </c>
      <c r="B7588" s="21" t="s">
        <v>114</v>
      </c>
      <c r="C7588" s="21" t="s">
        <v>136</v>
      </c>
      <c r="D7588" s="29" t="n">
        <v>87.89</v>
      </c>
      <c r="E7588" s="29" t="n">
        <f aca="false">D7588/10</f>
        <v>8.789</v>
      </c>
      <c r="F7588" s="29" t="n">
        <f aca="false">(E7588+Einstellungen!$B$20)*(1+Einstellungen!$B$10)</f>
        <v>32.65955</v>
      </c>
      <c r="G7588" s="21" t="str">
        <f aca="false">IF(F7588&lt;Einstellungen!$B$5,"ja","nein")</f>
        <v>nein</v>
      </c>
      <c r="H7588" s="21" t="s">
        <v>23</v>
      </c>
      <c r="I7588" s="29" t="n">
        <f aca="false">INDEX(Einstellungen!$B$27:$B$50,3)</f>
        <v>0.45</v>
      </c>
      <c r="J7588" s="29" t="n">
        <f aca="false">F7588*I7588</f>
        <v>14.6967975</v>
      </c>
    </row>
    <row r="7589" customFormat="false" ht="15" hidden="false" customHeight="false" outlineLevel="0" collapsed="false">
      <c r="A7589" s="28" t="n">
        <v>45897</v>
      </c>
      <c r="B7589" s="21" t="s">
        <v>115</v>
      </c>
      <c r="C7589" s="21" t="s">
        <v>136</v>
      </c>
      <c r="D7589" s="29" t="n">
        <v>87.09</v>
      </c>
      <c r="E7589" s="29" t="n">
        <f aca="false">D7589/10</f>
        <v>8.709</v>
      </c>
      <c r="F7589" s="29" t="n">
        <f aca="false">(E7589+Einstellungen!$B$20)*(1+Einstellungen!$B$10)</f>
        <v>32.56435</v>
      </c>
      <c r="G7589" s="21" t="str">
        <f aca="false">IF(F7589&lt;Einstellungen!$B$5,"ja","nein")</f>
        <v>nein</v>
      </c>
      <c r="H7589" s="21" t="s">
        <v>23</v>
      </c>
      <c r="I7589" s="29" t="n">
        <f aca="false">INDEX(Einstellungen!$B$27:$B$50,4)</f>
        <v>0.45</v>
      </c>
      <c r="J7589" s="29" t="n">
        <f aca="false">F7589*I7589</f>
        <v>14.6539575</v>
      </c>
    </row>
    <row r="7590" customFormat="false" ht="15" hidden="false" customHeight="false" outlineLevel="0" collapsed="false">
      <c r="A7590" s="28" t="n">
        <v>45897</v>
      </c>
      <c r="B7590" s="21" t="s">
        <v>116</v>
      </c>
      <c r="C7590" s="21" t="s">
        <v>136</v>
      </c>
      <c r="D7590" s="29" t="n">
        <v>90.23</v>
      </c>
      <c r="E7590" s="29" t="n">
        <f aca="false">D7590/10</f>
        <v>9.023</v>
      </c>
      <c r="F7590" s="29" t="n">
        <f aca="false">(E7590+Einstellungen!$B$20)*(1+Einstellungen!$B$10)</f>
        <v>32.93801</v>
      </c>
      <c r="G7590" s="21" t="str">
        <f aca="false">IF(F7590&lt;Einstellungen!$B$5,"ja","nein")</f>
        <v>nein</v>
      </c>
      <c r="H7590" s="21" t="s">
        <v>23</v>
      </c>
      <c r="I7590" s="29" t="n">
        <f aca="false">INDEX(Einstellungen!$B$27:$B$50,5)</f>
        <v>0.45</v>
      </c>
      <c r="J7590" s="29" t="n">
        <f aca="false">F7590*I7590</f>
        <v>14.8221045</v>
      </c>
    </row>
    <row r="7591" customFormat="false" ht="15" hidden="false" customHeight="false" outlineLevel="0" collapsed="false">
      <c r="A7591" s="28" t="n">
        <v>45897</v>
      </c>
      <c r="B7591" s="21" t="s">
        <v>117</v>
      </c>
      <c r="C7591" s="21" t="s">
        <v>136</v>
      </c>
      <c r="D7591" s="29" t="n">
        <v>98.72</v>
      </c>
      <c r="E7591" s="29" t="n">
        <f aca="false">D7591/10</f>
        <v>9.872</v>
      </c>
      <c r="F7591" s="29" t="n">
        <f aca="false">(E7591+Einstellungen!$B$20)*(1+Einstellungen!$B$10)</f>
        <v>33.94832</v>
      </c>
      <c r="G7591" s="21" t="str">
        <f aca="false">IF(F7591&lt;Einstellungen!$B$5,"ja","nein")</f>
        <v>nein</v>
      </c>
      <c r="H7591" s="21" t="s">
        <v>23</v>
      </c>
      <c r="I7591" s="29" t="n">
        <f aca="false">INDEX(Einstellungen!$B$27:$B$50,6)</f>
        <v>0.5</v>
      </c>
      <c r="J7591" s="29" t="n">
        <f aca="false">F7591*I7591</f>
        <v>16.97416</v>
      </c>
    </row>
    <row r="7592" customFormat="false" ht="15" hidden="false" customHeight="false" outlineLevel="0" collapsed="false">
      <c r="A7592" s="28" t="n">
        <v>45897</v>
      </c>
      <c r="B7592" s="21" t="s">
        <v>118</v>
      </c>
      <c r="C7592" s="21" t="s">
        <v>136</v>
      </c>
      <c r="D7592" s="29" t="n">
        <v>121.63</v>
      </c>
      <c r="E7592" s="29" t="n">
        <f aca="false">D7592/10</f>
        <v>12.163</v>
      </c>
      <c r="F7592" s="29" t="n">
        <f aca="false">(E7592+Einstellungen!$B$20)*(1+Einstellungen!$B$10)</f>
        <v>36.67461</v>
      </c>
      <c r="G7592" s="21" t="str">
        <f aca="false">IF(F7592&lt;Einstellungen!$B$5,"ja","nein")</f>
        <v>nein</v>
      </c>
      <c r="H7592" s="21" t="s">
        <v>23</v>
      </c>
      <c r="I7592" s="29" t="n">
        <f aca="false">INDEX(Einstellungen!$B$27:$B$50,7)</f>
        <v>0.7</v>
      </c>
      <c r="J7592" s="29" t="n">
        <f aca="false">F7592*I7592</f>
        <v>25.672227</v>
      </c>
    </row>
    <row r="7593" customFormat="false" ht="15" hidden="false" customHeight="false" outlineLevel="0" collapsed="false">
      <c r="A7593" s="28" t="n">
        <v>45897</v>
      </c>
      <c r="B7593" s="21" t="s">
        <v>119</v>
      </c>
      <c r="C7593" s="21" t="s">
        <v>136</v>
      </c>
      <c r="D7593" s="29" t="n">
        <v>143.79</v>
      </c>
      <c r="E7593" s="29" t="n">
        <f aca="false">D7593/10</f>
        <v>14.379</v>
      </c>
      <c r="F7593" s="29" t="n">
        <f aca="false">(E7593+Einstellungen!$B$20)*(1+Einstellungen!$B$10)</f>
        <v>39.31165</v>
      </c>
      <c r="G7593" s="21" t="str">
        <f aca="false">IF(F7593&lt;Einstellungen!$B$5,"ja","nein")</f>
        <v>nein</v>
      </c>
      <c r="H7593" s="21" t="s">
        <v>23</v>
      </c>
      <c r="I7593" s="29" t="n">
        <f aca="false">INDEX(Einstellungen!$B$27:$B$50,8)</f>
        <v>0.95</v>
      </c>
      <c r="J7593" s="29" t="n">
        <f aca="false">F7593*I7593</f>
        <v>37.3460675</v>
      </c>
    </row>
    <row r="7594" customFormat="false" ht="15" hidden="false" customHeight="false" outlineLevel="0" collapsed="false">
      <c r="A7594" s="28" t="n">
        <v>45897</v>
      </c>
      <c r="B7594" s="21" t="s">
        <v>120</v>
      </c>
      <c r="C7594" s="21" t="s">
        <v>136</v>
      </c>
      <c r="D7594" s="29" t="n">
        <v>143.95</v>
      </c>
      <c r="E7594" s="29" t="n">
        <f aca="false">D7594/10</f>
        <v>14.395</v>
      </c>
      <c r="F7594" s="29" t="n">
        <f aca="false">(E7594+Einstellungen!$B$20)*(1+Einstellungen!$B$10)</f>
        <v>39.33069</v>
      </c>
      <c r="G7594" s="21" t="str">
        <f aca="false">IF(F7594&lt;Einstellungen!$B$5,"ja","nein")</f>
        <v>nein</v>
      </c>
      <c r="H7594" s="21" t="s">
        <v>23</v>
      </c>
      <c r="I7594" s="29" t="n">
        <f aca="false">INDEX(Einstellungen!$B$27:$B$50,9)</f>
        <v>1.05</v>
      </c>
      <c r="J7594" s="29" t="n">
        <f aca="false">F7594*I7594</f>
        <v>41.2972245</v>
      </c>
    </row>
    <row r="7595" customFormat="false" ht="15" hidden="false" customHeight="false" outlineLevel="0" collapsed="false">
      <c r="A7595" s="28" t="n">
        <v>45897</v>
      </c>
      <c r="B7595" s="21" t="s">
        <v>121</v>
      </c>
      <c r="C7595" s="21" t="s">
        <v>136</v>
      </c>
      <c r="D7595" s="29" t="n">
        <v>121.84</v>
      </c>
      <c r="E7595" s="29" t="n">
        <f aca="false">D7595/10</f>
        <v>12.184</v>
      </c>
      <c r="F7595" s="29" t="n">
        <f aca="false">(E7595+Einstellungen!$B$20)*(1+Einstellungen!$B$10)</f>
        <v>36.6996</v>
      </c>
      <c r="G7595" s="21" t="str">
        <f aca="false">IF(F7595&lt;Einstellungen!$B$5,"ja","nein")</f>
        <v>nein</v>
      </c>
      <c r="H7595" s="21" t="s">
        <v>23</v>
      </c>
      <c r="I7595" s="29" t="n">
        <f aca="false">INDEX(Einstellungen!$B$27:$B$50,10)</f>
        <v>1.05</v>
      </c>
      <c r="J7595" s="29" t="n">
        <f aca="false">F7595*I7595</f>
        <v>38.53458</v>
      </c>
    </row>
    <row r="7596" customFormat="false" ht="15" hidden="false" customHeight="false" outlineLevel="0" collapsed="false">
      <c r="A7596" s="28" t="n">
        <v>45897</v>
      </c>
      <c r="B7596" s="21" t="s">
        <v>122</v>
      </c>
      <c r="C7596" s="21" t="s">
        <v>136</v>
      </c>
      <c r="D7596" s="29" t="n">
        <v>112.27</v>
      </c>
      <c r="E7596" s="29" t="n">
        <f aca="false">D7596/10</f>
        <v>11.227</v>
      </c>
      <c r="F7596" s="29" t="n">
        <f aca="false">(E7596+Einstellungen!$B$20)*(1+Einstellungen!$B$10)</f>
        <v>35.56077</v>
      </c>
      <c r="G7596" s="21" t="str">
        <f aca="false">IF(F7596&lt;Einstellungen!$B$5,"ja","nein")</f>
        <v>nein</v>
      </c>
      <c r="H7596" s="21" t="s">
        <v>23</v>
      </c>
      <c r="I7596" s="29" t="n">
        <f aca="false">INDEX(Einstellungen!$B$27:$B$50,11)</f>
        <v>1.05</v>
      </c>
      <c r="J7596" s="29" t="n">
        <f aca="false">F7596*I7596</f>
        <v>37.3388085</v>
      </c>
    </row>
    <row r="7597" customFormat="false" ht="15" hidden="false" customHeight="false" outlineLevel="0" collapsed="false">
      <c r="A7597" s="28" t="n">
        <v>45897</v>
      </c>
      <c r="B7597" s="21" t="s">
        <v>123</v>
      </c>
      <c r="C7597" s="21" t="s">
        <v>136</v>
      </c>
      <c r="D7597" s="29" t="n">
        <v>108.13</v>
      </c>
      <c r="E7597" s="29" t="n">
        <f aca="false">D7597/10</f>
        <v>10.813</v>
      </c>
      <c r="F7597" s="29" t="n">
        <f aca="false">(E7597+Einstellungen!$B$20)*(1+Einstellungen!$B$10)</f>
        <v>35.06811</v>
      </c>
      <c r="G7597" s="21" t="str">
        <f aca="false">IF(F7597&lt;Einstellungen!$B$5,"ja","nein")</f>
        <v>nein</v>
      </c>
      <c r="H7597" s="21" t="s">
        <v>23</v>
      </c>
      <c r="I7597" s="29" t="n">
        <f aca="false">INDEX(Einstellungen!$B$27:$B$50,12)</f>
        <v>1.1</v>
      </c>
      <c r="J7597" s="29" t="n">
        <f aca="false">F7597*I7597</f>
        <v>38.574921</v>
      </c>
    </row>
    <row r="7598" customFormat="false" ht="15" hidden="false" customHeight="false" outlineLevel="0" collapsed="false">
      <c r="A7598" s="28" t="n">
        <v>45897</v>
      </c>
      <c r="B7598" s="21" t="s">
        <v>124</v>
      </c>
      <c r="C7598" s="21" t="s">
        <v>136</v>
      </c>
      <c r="D7598" s="29" t="n">
        <v>100.89</v>
      </c>
      <c r="E7598" s="29" t="n">
        <f aca="false">D7598/10</f>
        <v>10.089</v>
      </c>
      <c r="F7598" s="29" t="n">
        <f aca="false">(E7598+Einstellungen!$B$20)*(1+Einstellungen!$B$10)</f>
        <v>34.20655</v>
      </c>
      <c r="G7598" s="21" t="str">
        <f aca="false">IF(F7598&lt;Einstellungen!$B$5,"ja","nein")</f>
        <v>nein</v>
      </c>
      <c r="H7598" s="21" t="s">
        <v>23</v>
      </c>
      <c r="I7598" s="29" t="n">
        <f aca="false">INDEX(Einstellungen!$B$27:$B$50,13)</f>
        <v>1.2</v>
      </c>
      <c r="J7598" s="29" t="n">
        <f aca="false">F7598*I7598</f>
        <v>41.04786</v>
      </c>
    </row>
    <row r="7599" customFormat="false" ht="15" hidden="false" customHeight="false" outlineLevel="0" collapsed="false">
      <c r="A7599" s="28" t="n">
        <v>45897</v>
      </c>
      <c r="B7599" s="21" t="s">
        <v>125</v>
      </c>
      <c r="C7599" s="21" t="s">
        <v>136</v>
      </c>
      <c r="D7599" s="29" t="n">
        <v>100.96</v>
      </c>
      <c r="E7599" s="29" t="n">
        <f aca="false">D7599/10</f>
        <v>10.096</v>
      </c>
      <c r="F7599" s="29" t="n">
        <f aca="false">(E7599+Einstellungen!$B$20)*(1+Einstellungen!$B$10)</f>
        <v>34.21488</v>
      </c>
      <c r="G7599" s="21" t="str">
        <f aca="false">IF(F7599&lt;Einstellungen!$B$5,"ja","nein")</f>
        <v>nein</v>
      </c>
      <c r="H7599" s="21" t="s">
        <v>23</v>
      </c>
      <c r="I7599" s="29" t="n">
        <f aca="false">INDEX(Einstellungen!$B$27:$B$50,14)</f>
        <v>1.15</v>
      </c>
      <c r="J7599" s="29" t="n">
        <f aca="false">F7599*I7599</f>
        <v>39.347112</v>
      </c>
    </row>
    <row r="7600" customFormat="false" ht="15" hidden="false" customHeight="false" outlineLevel="0" collapsed="false">
      <c r="A7600" s="28" t="n">
        <v>45897</v>
      </c>
      <c r="B7600" s="21" t="s">
        <v>126</v>
      </c>
      <c r="C7600" s="21" t="s">
        <v>136</v>
      </c>
      <c r="D7600" s="29" t="n">
        <v>100.89</v>
      </c>
      <c r="E7600" s="29" t="n">
        <f aca="false">D7600/10</f>
        <v>10.089</v>
      </c>
      <c r="F7600" s="29" t="n">
        <f aca="false">(E7600+Einstellungen!$B$20)*(1+Einstellungen!$B$10)</f>
        <v>34.20655</v>
      </c>
      <c r="G7600" s="21" t="str">
        <f aca="false">IF(F7600&lt;Einstellungen!$B$5,"ja","nein")</f>
        <v>nein</v>
      </c>
      <c r="H7600" s="21" t="s">
        <v>23</v>
      </c>
      <c r="I7600" s="29" t="n">
        <f aca="false">INDEX(Einstellungen!$B$27:$B$50,15)</f>
        <v>1</v>
      </c>
      <c r="J7600" s="29" t="n">
        <f aca="false">F7600*I7600</f>
        <v>34.20655</v>
      </c>
    </row>
    <row r="7601" customFormat="false" ht="15" hidden="false" customHeight="false" outlineLevel="0" collapsed="false">
      <c r="A7601" s="28" t="n">
        <v>45897</v>
      </c>
      <c r="B7601" s="21" t="s">
        <v>127</v>
      </c>
      <c r="C7601" s="21" t="s">
        <v>136</v>
      </c>
      <c r="D7601" s="29" t="n">
        <v>100.66</v>
      </c>
      <c r="E7601" s="29" t="n">
        <f aca="false">D7601/10</f>
        <v>10.066</v>
      </c>
      <c r="F7601" s="29" t="n">
        <f aca="false">(E7601+Einstellungen!$B$20)*(1+Einstellungen!$B$10)</f>
        <v>34.17918</v>
      </c>
      <c r="G7601" s="21" t="str">
        <f aca="false">IF(F7601&lt;Einstellungen!$B$5,"ja","nein")</f>
        <v>nein</v>
      </c>
      <c r="H7601" s="21" t="s">
        <v>23</v>
      </c>
      <c r="I7601" s="29" t="n">
        <f aca="false">INDEX(Einstellungen!$B$27:$B$50,16)</f>
        <v>0.95</v>
      </c>
      <c r="J7601" s="29" t="n">
        <f aca="false">F7601*I7601</f>
        <v>32.470221</v>
      </c>
    </row>
    <row r="7602" customFormat="false" ht="15" hidden="false" customHeight="false" outlineLevel="0" collapsed="false">
      <c r="A7602" s="28" t="n">
        <v>45897</v>
      </c>
      <c r="B7602" s="21" t="s">
        <v>128</v>
      </c>
      <c r="C7602" s="21" t="s">
        <v>136</v>
      </c>
      <c r="D7602" s="29" t="n">
        <v>96.1</v>
      </c>
      <c r="E7602" s="29" t="n">
        <f aca="false">D7602/10</f>
        <v>9.61</v>
      </c>
      <c r="F7602" s="29" t="n">
        <f aca="false">(E7602+Einstellungen!$B$20)*(1+Einstellungen!$B$10)</f>
        <v>33.63654</v>
      </c>
      <c r="G7602" s="21" t="str">
        <f aca="false">IF(F7602&lt;Einstellungen!$B$5,"ja","nein")</f>
        <v>nein</v>
      </c>
      <c r="H7602" s="21" t="s">
        <v>23</v>
      </c>
      <c r="I7602" s="29" t="n">
        <f aca="false">INDEX(Einstellungen!$B$27:$B$50,17)</f>
        <v>0.95</v>
      </c>
      <c r="J7602" s="29" t="n">
        <f aca="false">F7602*I7602</f>
        <v>31.954713</v>
      </c>
    </row>
    <row r="7603" customFormat="false" ht="15" hidden="false" customHeight="false" outlineLevel="0" collapsed="false">
      <c r="A7603" s="28" t="n">
        <v>45897</v>
      </c>
      <c r="B7603" s="21" t="s">
        <v>129</v>
      </c>
      <c r="C7603" s="21" t="s">
        <v>136</v>
      </c>
      <c r="D7603" s="29" t="n">
        <v>129.84</v>
      </c>
      <c r="E7603" s="29" t="n">
        <f aca="false">D7603/10</f>
        <v>12.984</v>
      </c>
      <c r="F7603" s="29" t="n">
        <f aca="false">(E7603+Einstellungen!$B$20)*(1+Einstellungen!$B$10)</f>
        <v>37.6516</v>
      </c>
      <c r="G7603" s="21" t="str">
        <f aca="false">IF(F7603&lt;Einstellungen!$B$5,"ja","nein")</f>
        <v>nein</v>
      </c>
      <c r="H7603" s="21" t="s">
        <v>23</v>
      </c>
      <c r="I7603" s="29" t="n">
        <f aca="false">INDEX(Einstellungen!$B$27:$B$50,18)</f>
        <v>1.1</v>
      </c>
      <c r="J7603" s="29" t="n">
        <f aca="false">F7603*I7603</f>
        <v>41.41676</v>
      </c>
    </row>
    <row r="7604" customFormat="false" ht="15" hidden="false" customHeight="false" outlineLevel="0" collapsed="false">
      <c r="A7604" s="28" t="n">
        <v>45897</v>
      </c>
      <c r="B7604" s="21" t="s">
        <v>130</v>
      </c>
      <c r="C7604" s="21" t="s">
        <v>136</v>
      </c>
      <c r="D7604" s="29" t="n">
        <v>160.85</v>
      </c>
      <c r="E7604" s="29" t="n">
        <f aca="false">D7604/10</f>
        <v>16.085</v>
      </c>
      <c r="F7604" s="29" t="n">
        <f aca="false">(E7604+Einstellungen!$B$20)*(1+Einstellungen!$B$10)</f>
        <v>41.34179</v>
      </c>
      <c r="G7604" s="21" t="str">
        <f aca="false">IF(F7604&lt;Einstellungen!$B$5,"ja","nein")</f>
        <v>nein</v>
      </c>
      <c r="H7604" s="21" t="s">
        <v>23</v>
      </c>
      <c r="I7604" s="29" t="n">
        <f aca="false">INDEX(Einstellungen!$B$27:$B$50,19)</f>
        <v>1.35</v>
      </c>
      <c r="J7604" s="29" t="n">
        <f aca="false">F7604*I7604</f>
        <v>55.8114165</v>
      </c>
    </row>
    <row r="7605" customFormat="false" ht="15" hidden="false" customHeight="false" outlineLevel="0" collapsed="false">
      <c r="A7605" s="28" t="n">
        <v>45897</v>
      </c>
      <c r="B7605" s="21" t="s">
        <v>131</v>
      </c>
      <c r="C7605" s="21" t="s">
        <v>136</v>
      </c>
      <c r="D7605" s="29" t="n">
        <v>210</v>
      </c>
      <c r="E7605" s="29" t="n">
        <f aca="false">D7605/10</f>
        <v>21</v>
      </c>
      <c r="F7605" s="29" t="n">
        <f aca="false">(E7605+Einstellungen!$B$20)*(1+Einstellungen!$B$10)</f>
        <v>47.19064</v>
      </c>
      <c r="G7605" s="21" t="str">
        <f aca="false">IF(F7605&lt;Einstellungen!$B$5,"ja","nein")</f>
        <v>nein</v>
      </c>
      <c r="H7605" s="21" t="s">
        <v>23</v>
      </c>
      <c r="I7605" s="29" t="n">
        <f aca="false">INDEX(Einstellungen!$B$27:$B$50,20)</f>
        <v>1.45</v>
      </c>
      <c r="J7605" s="29" t="n">
        <f aca="false">F7605*I7605</f>
        <v>68.426428</v>
      </c>
    </row>
    <row r="7606" customFormat="false" ht="15" hidden="false" customHeight="false" outlineLevel="0" collapsed="false">
      <c r="A7606" s="28" t="n">
        <v>45897</v>
      </c>
      <c r="B7606" s="21" t="s">
        <v>132</v>
      </c>
      <c r="C7606" s="21" t="s">
        <v>136</v>
      </c>
      <c r="D7606" s="29" t="n">
        <v>153.16</v>
      </c>
      <c r="E7606" s="29" t="n">
        <f aca="false">D7606/10</f>
        <v>15.316</v>
      </c>
      <c r="F7606" s="29" t="n">
        <f aca="false">(E7606+Einstellungen!$B$20)*(1+Einstellungen!$B$10)</f>
        <v>40.42668</v>
      </c>
      <c r="G7606" s="21" t="str">
        <f aca="false">IF(F7606&lt;Einstellungen!$B$5,"ja","nein")</f>
        <v>nein</v>
      </c>
      <c r="H7606" s="21" t="s">
        <v>23</v>
      </c>
      <c r="I7606" s="29" t="n">
        <f aca="false">INDEX(Einstellungen!$B$27:$B$50,21)</f>
        <v>1.4</v>
      </c>
      <c r="J7606" s="29" t="n">
        <f aca="false">F7606*I7606</f>
        <v>56.597352</v>
      </c>
    </row>
    <row r="7607" customFormat="false" ht="15" hidden="false" customHeight="false" outlineLevel="0" collapsed="false">
      <c r="A7607" s="28" t="n">
        <v>45897</v>
      </c>
      <c r="B7607" s="21" t="s">
        <v>133</v>
      </c>
      <c r="C7607" s="21" t="s">
        <v>136</v>
      </c>
      <c r="D7607" s="29" t="n">
        <v>124.18</v>
      </c>
      <c r="E7607" s="29" t="n">
        <f aca="false">D7607/10</f>
        <v>12.418</v>
      </c>
      <c r="F7607" s="29" t="n">
        <f aca="false">(E7607+Einstellungen!$B$20)*(1+Einstellungen!$B$10)</f>
        <v>36.97806</v>
      </c>
      <c r="G7607" s="21" t="str">
        <f aca="false">IF(F7607&lt;Einstellungen!$B$5,"ja","nein")</f>
        <v>nein</v>
      </c>
      <c r="H7607" s="21" t="s">
        <v>23</v>
      </c>
      <c r="I7607" s="29" t="n">
        <f aca="false">INDEX(Einstellungen!$B$27:$B$50,22)</f>
        <v>1.25</v>
      </c>
      <c r="J7607" s="29" t="n">
        <f aca="false">F7607*I7607</f>
        <v>46.222575</v>
      </c>
    </row>
    <row r="7608" customFormat="false" ht="15" hidden="false" customHeight="false" outlineLevel="0" collapsed="false">
      <c r="A7608" s="28" t="n">
        <v>45897</v>
      </c>
      <c r="B7608" s="21" t="s">
        <v>134</v>
      </c>
      <c r="C7608" s="21" t="s">
        <v>136</v>
      </c>
      <c r="D7608" s="29" t="n">
        <v>107.11</v>
      </c>
      <c r="E7608" s="29" t="n">
        <f aca="false">D7608/10</f>
        <v>10.711</v>
      </c>
      <c r="F7608" s="29" t="n">
        <f aca="false">(E7608+Einstellungen!$B$20)*(1+Einstellungen!$B$10)</f>
        <v>34.94673</v>
      </c>
      <c r="G7608" s="21" t="str">
        <f aca="false">IF(F7608&lt;Einstellungen!$B$5,"ja","nein")</f>
        <v>nein</v>
      </c>
      <c r="H7608" s="21" t="s">
        <v>23</v>
      </c>
      <c r="I7608" s="29" t="n">
        <f aca="false">INDEX(Einstellungen!$B$27:$B$50,23)</f>
        <v>1.05</v>
      </c>
      <c r="J7608" s="29" t="n">
        <f aca="false">F7608*I7608</f>
        <v>36.6940665</v>
      </c>
    </row>
    <row r="7609" customFormat="false" ht="15" hidden="false" customHeight="false" outlineLevel="0" collapsed="false">
      <c r="A7609" s="28" t="n">
        <v>45897</v>
      </c>
      <c r="B7609" s="21" t="s">
        <v>135</v>
      </c>
      <c r="C7609" s="21" t="s">
        <v>136</v>
      </c>
      <c r="D7609" s="29" t="n">
        <v>92.15</v>
      </c>
      <c r="E7609" s="29" t="n">
        <f aca="false">D7609/10</f>
        <v>9.215</v>
      </c>
      <c r="F7609" s="29" t="n">
        <f aca="false">(E7609+Einstellungen!$B$20)*(1+Einstellungen!$B$10)</f>
        <v>33.16649</v>
      </c>
      <c r="G7609" s="21" t="str">
        <f aca="false">IF(F7609&lt;Einstellungen!$B$5,"ja","nein")</f>
        <v>nein</v>
      </c>
      <c r="H7609" s="21" t="s">
        <v>23</v>
      </c>
      <c r="I7609" s="29" t="n">
        <f aca="false">INDEX(Einstellungen!$B$27:$B$50,24)</f>
        <v>0.8</v>
      </c>
      <c r="J7609" s="29" t="n">
        <f aca="false">F7609*I7609</f>
        <v>26.533192</v>
      </c>
    </row>
    <row r="7610" customFormat="false" ht="15" hidden="false" customHeight="false" outlineLevel="0" collapsed="false">
      <c r="A7610" s="28" t="n">
        <v>45898</v>
      </c>
      <c r="B7610" s="21" t="s">
        <v>111</v>
      </c>
      <c r="C7610" s="21" t="s">
        <v>137</v>
      </c>
      <c r="D7610" s="29" t="n">
        <v>85.04</v>
      </c>
      <c r="E7610" s="29" t="n">
        <f aca="false">D7610/10</f>
        <v>8.504</v>
      </c>
      <c r="F7610" s="29" t="n">
        <f aca="false">(E7610+Einstellungen!$B$20)*(1+Einstellungen!$B$10)</f>
        <v>32.3204</v>
      </c>
      <c r="G7610" s="21" t="str">
        <f aca="false">IF(F7610&lt;Einstellungen!$B$5,"ja","nein")</f>
        <v>nein</v>
      </c>
      <c r="H7610" s="21" t="s">
        <v>23</v>
      </c>
      <c r="I7610" s="29" t="n">
        <f aca="false">INDEX(Einstellungen!$B$27:$B$50,1)</f>
        <v>0.6</v>
      </c>
      <c r="J7610" s="29" t="n">
        <f aca="false">F7610*I7610</f>
        <v>19.39224</v>
      </c>
    </row>
    <row r="7611" customFormat="false" ht="15" hidden="false" customHeight="false" outlineLevel="0" collapsed="false">
      <c r="A7611" s="28" t="n">
        <v>45898</v>
      </c>
      <c r="B7611" s="21" t="s">
        <v>113</v>
      </c>
      <c r="C7611" s="21" t="s">
        <v>137</v>
      </c>
      <c r="D7611" s="29" t="n">
        <v>83.27</v>
      </c>
      <c r="E7611" s="29" t="n">
        <f aca="false">D7611/10</f>
        <v>8.327</v>
      </c>
      <c r="F7611" s="29" t="n">
        <f aca="false">(E7611+Einstellungen!$B$20)*(1+Einstellungen!$B$10)</f>
        <v>32.10977</v>
      </c>
      <c r="G7611" s="21" t="str">
        <f aca="false">IF(F7611&lt;Einstellungen!$B$5,"ja","nein")</f>
        <v>nein</v>
      </c>
      <c r="H7611" s="21" t="s">
        <v>23</v>
      </c>
      <c r="I7611" s="29" t="n">
        <f aca="false">INDEX(Einstellungen!$B$27:$B$50,2)</f>
        <v>0.5</v>
      </c>
      <c r="J7611" s="29" t="n">
        <f aca="false">F7611*I7611</f>
        <v>16.054885</v>
      </c>
    </row>
    <row r="7612" customFormat="false" ht="15" hidden="false" customHeight="false" outlineLevel="0" collapsed="false">
      <c r="A7612" s="28" t="n">
        <v>45898</v>
      </c>
      <c r="B7612" s="21" t="s">
        <v>114</v>
      </c>
      <c r="C7612" s="21" t="s">
        <v>137</v>
      </c>
      <c r="D7612" s="29" t="n">
        <v>83.1</v>
      </c>
      <c r="E7612" s="29" t="n">
        <f aca="false">D7612/10</f>
        <v>8.31</v>
      </c>
      <c r="F7612" s="29" t="n">
        <f aca="false">(E7612+Einstellungen!$B$20)*(1+Einstellungen!$B$10)</f>
        <v>32.08954</v>
      </c>
      <c r="G7612" s="21" t="str">
        <f aca="false">IF(F7612&lt;Einstellungen!$B$5,"ja","nein")</f>
        <v>nein</v>
      </c>
      <c r="H7612" s="21" t="s">
        <v>23</v>
      </c>
      <c r="I7612" s="29" t="n">
        <f aca="false">INDEX(Einstellungen!$B$27:$B$50,3)</f>
        <v>0.45</v>
      </c>
      <c r="J7612" s="29" t="n">
        <f aca="false">F7612*I7612</f>
        <v>14.440293</v>
      </c>
    </row>
    <row r="7613" customFormat="false" ht="15" hidden="false" customHeight="false" outlineLevel="0" collapsed="false">
      <c r="A7613" s="28" t="n">
        <v>45898</v>
      </c>
      <c r="B7613" s="21" t="s">
        <v>115</v>
      </c>
      <c r="C7613" s="21" t="s">
        <v>137</v>
      </c>
      <c r="D7613" s="29" t="n">
        <v>81.59</v>
      </c>
      <c r="E7613" s="29" t="n">
        <f aca="false">D7613/10</f>
        <v>8.159</v>
      </c>
      <c r="F7613" s="29" t="n">
        <f aca="false">(E7613+Einstellungen!$B$20)*(1+Einstellungen!$B$10)</f>
        <v>31.90985</v>
      </c>
      <c r="G7613" s="21" t="str">
        <f aca="false">IF(F7613&lt;Einstellungen!$B$5,"ja","nein")</f>
        <v>nein</v>
      </c>
      <c r="H7613" s="21" t="s">
        <v>23</v>
      </c>
      <c r="I7613" s="29" t="n">
        <f aca="false">INDEX(Einstellungen!$B$27:$B$50,4)</f>
        <v>0.45</v>
      </c>
      <c r="J7613" s="29" t="n">
        <f aca="false">F7613*I7613</f>
        <v>14.3594325</v>
      </c>
    </row>
    <row r="7614" customFormat="false" ht="15" hidden="false" customHeight="false" outlineLevel="0" collapsed="false">
      <c r="A7614" s="28" t="n">
        <v>45898</v>
      </c>
      <c r="B7614" s="21" t="s">
        <v>116</v>
      </c>
      <c r="C7614" s="21" t="s">
        <v>137</v>
      </c>
      <c r="D7614" s="29" t="n">
        <v>83.01</v>
      </c>
      <c r="E7614" s="29" t="n">
        <f aca="false">D7614/10</f>
        <v>8.301</v>
      </c>
      <c r="F7614" s="29" t="n">
        <f aca="false">(E7614+Einstellungen!$B$20)*(1+Einstellungen!$B$10)</f>
        <v>32.07883</v>
      </c>
      <c r="G7614" s="21" t="str">
        <f aca="false">IF(F7614&lt;Einstellungen!$B$5,"ja","nein")</f>
        <v>nein</v>
      </c>
      <c r="H7614" s="21" t="s">
        <v>23</v>
      </c>
      <c r="I7614" s="29" t="n">
        <f aca="false">INDEX(Einstellungen!$B$27:$B$50,5)</f>
        <v>0.45</v>
      </c>
      <c r="J7614" s="29" t="n">
        <f aca="false">F7614*I7614</f>
        <v>14.4354735</v>
      </c>
    </row>
    <row r="7615" customFormat="false" ht="15" hidden="false" customHeight="false" outlineLevel="0" collapsed="false">
      <c r="A7615" s="28" t="n">
        <v>45898</v>
      </c>
      <c r="B7615" s="21" t="s">
        <v>117</v>
      </c>
      <c r="C7615" s="21" t="s">
        <v>137</v>
      </c>
      <c r="D7615" s="29" t="n">
        <v>91</v>
      </c>
      <c r="E7615" s="29" t="n">
        <f aca="false">D7615/10</f>
        <v>9.1</v>
      </c>
      <c r="F7615" s="29" t="n">
        <f aca="false">(E7615+Einstellungen!$B$20)*(1+Einstellungen!$B$10)</f>
        <v>33.02964</v>
      </c>
      <c r="G7615" s="21" t="str">
        <f aca="false">IF(F7615&lt;Einstellungen!$B$5,"ja","nein")</f>
        <v>nein</v>
      </c>
      <c r="H7615" s="21" t="s">
        <v>23</v>
      </c>
      <c r="I7615" s="29" t="n">
        <f aca="false">INDEX(Einstellungen!$B$27:$B$50,6)</f>
        <v>0.5</v>
      </c>
      <c r="J7615" s="29" t="n">
        <f aca="false">F7615*I7615</f>
        <v>16.51482</v>
      </c>
    </row>
    <row r="7616" customFormat="false" ht="15" hidden="false" customHeight="false" outlineLevel="0" collapsed="false">
      <c r="A7616" s="28" t="n">
        <v>45898</v>
      </c>
      <c r="B7616" s="21" t="s">
        <v>118</v>
      </c>
      <c r="C7616" s="21" t="s">
        <v>137</v>
      </c>
      <c r="D7616" s="29" t="n">
        <v>117.55</v>
      </c>
      <c r="E7616" s="29" t="n">
        <f aca="false">D7616/10</f>
        <v>11.755</v>
      </c>
      <c r="F7616" s="29" t="n">
        <f aca="false">(E7616+Einstellungen!$B$20)*(1+Einstellungen!$B$10)</f>
        <v>36.18909</v>
      </c>
      <c r="G7616" s="21" t="str">
        <f aca="false">IF(F7616&lt;Einstellungen!$B$5,"ja","nein")</f>
        <v>nein</v>
      </c>
      <c r="H7616" s="21" t="s">
        <v>23</v>
      </c>
      <c r="I7616" s="29" t="n">
        <f aca="false">INDEX(Einstellungen!$B$27:$B$50,7)</f>
        <v>0.7</v>
      </c>
      <c r="J7616" s="29" t="n">
        <f aca="false">F7616*I7616</f>
        <v>25.332363</v>
      </c>
    </row>
    <row r="7617" customFormat="false" ht="15" hidden="false" customHeight="false" outlineLevel="0" collapsed="false">
      <c r="A7617" s="28" t="n">
        <v>45898</v>
      </c>
      <c r="B7617" s="21" t="s">
        <v>119</v>
      </c>
      <c r="C7617" s="21" t="s">
        <v>137</v>
      </c>
      <c r="D7617" s="29" t="n">
        <v>121.39</v>
      </c>
      <c r="E7617" s="29" t="n">
        <f aca="false">D7617/10</f>
        <v>12.139</v>
      </c>
      <c r="F7617" s="29" t="n">
        <f aca="false">(E7617+Einstellungen!$B$20)*(1+Einstellungen!$B$10)</f>
        <v>36.64605</v>
      </c>
      <c r="G7617" s="21" t="str">
        <f aca="false">IF(F7617&lt;Einstellungen!$B$5,"ja","nein")</f>
        <v>nein</v>
      </c>
      <c r="H7617" s="21" t="s">
        <v>23</v>
      </c>
      <c r="I7617" s="29" t="n">
        <f aca="false">INDEX(Einstellungen!$B$27:$B$50,8)</f>
        <v>0.95</v>
      </c>
      <c r="J7617" s="29" t="n">
        <f aca="false">F7617*I7617</f>
        <v>34.8137475</v>
      </c>
    </row>
    <row r="7618" customFormat="false" ht="15" hidden="false" customHeight="false" outlineLevel="0" collapsed="false">
      <c r="A7618" s="28" t="n">
        <v>45898</v>
      </c>
      <c r="B7618" s="21" t="s">
        <v>120</v>
      </c>
      <c r="C7618" s="21" t="s">
        <v>137</v>
      </c>
      <c r="D7618" s="29" t="n">
        <v>120</v>
      </c>
      <c r="E7618" s="29" t="n">
        <f aca="false">D7618/10</f>
        <v>12</v>
      </c>
      <c r="F7618" s="29" t="n">
        <f aca="false">(E7618+Einstellungen!$B$20)*(1+Einstellungen!$B$10)</f>
        <v>36.48064</v>
      </c>
      <c r="G7618" s="21" t="str">
        <f aca="false">IF(F7618&lt;Einstellungen!$B$5,"ja","nein")</f>
        <v>nein</v>
      </c>
      <c r="H7618" s="21" t="s">
        <v>23</v>
      </c>
      <c r="I7618" s="29" t="n">
        <f aca="false">INDEX(Einstellungen!$B$27:$B$50,9)</f>
        <v>1.05</v>
      </c>
      <c r="J7618" s="29" t="n">
        <f aca="false">F7618*I7618</f>
        <v>38.304672</v>
      </c>
    </row>
    <row r="7619" customFormat="false" ht="15" hidden="false" customHeight="false" outlineLevel="0" collapsed="false">
      <c r="A7619" s="28" t="n">
        <v>45898</v>
      </c>
      <c r="B7619" s="21" t="s">
        <v>121</v>
      </c>
      <c r="C7619" s="21" t="s">
        <v>137</v>
      </c>
      <c r="D7619" s="29" t="n">
        <v>110.36</v>
      </c>
      <c r="E7619" s="29" t="n">
        <f aca="false">D7619/10</f>
        <v>11.036</v>
      </c>
      <c r="F7619" s="29" t="n">
        <f aca="false">(E7619+Einstellungen!$B$20)*(1+Einstellungen!$B$10)</f>
        <v>35.33348</v>
      </c>
      <c r="G7619" s="21" t="str">
        <f aca="false">IF(F7619&lt;Einstellungen!$B$5,"ja","nein")</f>
        <v>nein</v>
      </c>
      <c r="H7619" s="21" t="s">
        <v>23</v>
      </c>
      <c r="I7619" s="29" t="n">
        <f aca="false">INDEX(Einstellungen!$B$27:$B$50,10)</f>
        <v>1.05</v>
      </c>
      <c r="J7619" s="29" t="n">
        <f aca="false">F7619*I7619</f>
        <v>37.100154</v>
      </c>
    </row>
    <row r="7620" customFormat="false" ht="15" hidden="false" customHeight="false" outlineLevel="0" collapsed="false">
      <c r="A7620" s="28" t="n">
        <v>45898</v>
      </c>
      <c r="B7620" s="21" t="s">
        <v>122</v>
      </c>
      <c r="C7620" s="21" t="s">
        <v>137</v>
      </c>
      <c r="D7620" s="29" t="n">
        <v>84.25</v>
      </c>
      <c r="E7620" s="29" t="n">
        <f aca="false">D7620/10</f>
        <v>8.425</v>
      </c>
      <c r="F7620" s="29" t="n">
        <f aca="false">(E7620+Einstellungen!$B$20)*(1+Einstellungen!$B$10)</f>
        <v>32.22639</v>
      </c>
      <c r="G7620" s="21" t="str">
        <f aca="false">IF(F7620&lt;Einstellungen!$B$5,"ja","nein")</f>
        <v>nein</v>
      </c>
      <c r="H7620" s="21" t="s">
        <v>23</v>
      </c>
      <c r="I7620" s="29" t="n">
        <f aca="false">INDEX(Einstellungen!$B$27:$B$50,11)</f>
        <v>1.05</v>
      </c>
      <c r="J7620" s="29" t="n">
        <f aca="false">F7620*I7620</f>
        <v>33.8377095</v>
      </c>
    </row>
    <row r="7621" customFormat="false" ht="15" hidden="false" customHeight="false" outlineLevel="0" collapsed="false">
      <c r="A7621" s="28" t="n">
        <v>45898</v>
      </c>
      <c r="B7621" s="21" t="s">
        <v>123</v>
      </c>
      <c r="C7621" s="21" t="s">
        <v>137</v>
      </c>
      <c r="D7621" s="29" t="n">
        <v>78.08</v>
      </c>
      <c r="E7621" s="29" t="n">
        <f aca="false">D7621/10</f>
        <v>7.808</v>
      </c>
      <c r="F7621" s="29" t="n">
        <f aca="false">(E7621+Einstellungen!$B$20)*(1+Einstellungen!$B$10)</f>
        <v>31.49216</v>
      </c>
      <c r="G7621" s="21" t="str">
        <f aca="false">IF(F7621&lt;Einstellungen!$B$5,"ja","nein")</f>
        <v>nein</v>
      </c>
      <c r="H7621" s="21" t="s">
        <v>23</v>
      </c>
      <c r="I7621" s="29" t="n">
        <f aca="false">INDEX(Einstellungen!$B$27:$B$50,12)</f>
        <v>1.1</v>
      </c>
      <c r="J7621" s="29" t="n">
        <f aca="false">F7621*I7621</f>
        <v>34.641376</v>
      </c>
    </row>
    <row r="7622" customFormat="false" ht="15" hidden="false" customHeight="false" outlineLevel="0" collapsed="false">
      <c r="A7622" s="28" t="n">
        <v>45898</v>
      </c>
      <c r="B7622" s="21" t="s">
        <v>124</v>
      </c>
      <c r="C7622" s="21" t="s">
        <v>137</v>
      </c>
      <c r="D7622" s="29" t="n">
        <v>67.44</v>
      </c>
      <c r="E7622" s="29" t="n">
        <f aca="false">D7622/10</f>
        <v>6.744</v>
      </c>
      <c r="F7622" s="29" t="n">
        <f aca="false">(E7622+Einstellungen!$B$20)*(1+Einstellungen!$B$10)</f>
        <v>30.226</v>
      </c>
      <c r="G7622" s="21" t="str">
        <f aca="false">IF(F7622&lt;Einstellungen!$B$5,"ja","nein")</f>
        <v>nein</v>
      </c>
      <c r="H7622" s="21" t="s">
        <v>23</v>
      </c>
      <c r="I7622" s="29" t="n">
        <f aca="false">INDEX(Einstellungen!$B$27:$B$50,13)</f>
        <v>1.2</v>
      </c>
      <c r="J7622" s="29" t="n">
        <f aca="false">F7622*I7622</f>
        <v>36.2712</v>
      </c>
    </row>
    <row r="7623" customFormat="false" ht="15" hidden="false" customHeight="false" outlineLevel="0" collapsed="false">
      <c r="A7623" s="28" t="n">
        <v>45898</v>
      </c>
      <c r="B7623" s="21" t="s">
        <v>125</v>
      </c>
      <c r="C7623" s="21" t="s">
        <v>137</v>
      </c>
      <c r="D7623" s="29" t="n">
        <v>53.96</v>
      </c>
      <c r="E7623" s="29" t="n">
        <f aca="false">D7623/10</f>
        <v>5.396</v>
      </c>
      <c r="F7623" s="29" t="n">
        <f aca="false">(E7623+Einstellungen!$B$20)*(1+Einstellungen!$B$10)</f>
        <v>28.62188</v>
      </c>
      <c r="G7623" s="21" t="str">
        <f aca="false">IF(F7623&lt;Einstellungen!$B$5,"ja","nein")</f>
        <v>ja</v>
      </c>
      <c r="H7623" s="21" t="s">
        <v>23</v>
      </c>
      <c r="I7623" s="29" t="n">
        <f aca="false">INDEX(Einstellungen!$B$27:$B$50,14)</f>
        <v>1.15</v>
      </c>
      <c r="J7623" s="29" t="n">
        <f aca="false">F7623*I7623</f>
        <v>32.915162</v>
      </c>
    </row>
    <row r="7624" customFormat="false" ht="15" hidden="false" customHeight="false" outlineLevel="0" collapsed="false">
      <c r="A7624" s="28" t="n">
        <v>45898</v>
      </c>
      <c r="B7624" s="21" t="s">
        <v>126</v>
      </c>
      <c r="C7624" s="21" t="s">
        <v>137</v>
      </c>
      <c r="D7624" s="29" t="n">
        <v>59.64</v>
      </c>
      <c r="E7624" s="29" t="n">
        <f aca="false">D7624/10</f>
        <v>5.964</v>
      </c>
      <c r="F7624" s="29" t="n">
        <f aca="false">(E7624+Einstellungen!$B$20)*(1+Einstellungen!$B$10)</f>
        <v>29.2978</v>
      </c>
      <c r="G7624" s="21" t="str">
        <f aca="false">IF(F7624&lt;Einstellungen!$B$5,"ja","nein")</f>
        <v>nein</v>
      </c>
      <c r="H7624" s="21" t="s">
        <v>23</v>
      </c>
      <c r="I7624" s="29" t="n">
        <f aca="false">INDEX(Einstellungen!$B$27:$B$50,15)</f>
        <v>1</v>
      </c>
      <c r="J7624" s="29" t="n">
        <f aca="false">F7624*I7624</f>
        <v>29.2978</v>
      </c>
    </row>
    <row r="7625" customFormat="false" ht="15" hidden="false" customHeight="false" outlineLevel="0" collapsed="false">
      <c r="A7625" s="28" t="n">
        <v>45898</v>
      </c>
      <c r="B7625" s="21" t="s">
        <v>127</v>
      </c>
      <c r="C7625" s="21" t="s">
        <v>137</v>
      </c>
      <c r="D7625" s="29" t="n">
        <v>73.06</v>
      </c>
      <c r="E7625" s="29" t="n">
        <f aca="false">D7625/10</f>
        <v>7.306</v>
      </c>
      <c r="F7625" s="29" t="n">
        <f aca="false">(E7625+Einstellungen!$B$20)*(1+Einstellungen!$B$10)</f>
        <v>30.89478</v>
      </c>
      <c r="G7625" s="21" t="str">
        <f aca="false">IF(F7625&lt;Einstellungen!$B$5,"ja","nein")</f>
        <v>nein</v>
      </c>
      <c r="H7625" s="21" t="s">
        <v>23</v>
      </c>
      <c r="I7625" s="29" t="n">
        <f aca="false">INDEX(Einstellungen!$B$27:$B$50,16)</f>
        <v>0.95</v>
      </c>
      <c r="J7625" s="29" t="n">
        <f aca="false">F7625*I7625</f>
        <v>29.350041</v>
      </c>
    </row>
    <row r="7626" customFormat="false" ht="15" hidden="false" customHeight="false" outlineLevel="0" collapsed="false">
      <c r="A7626" s="28" t="n">
        <v>45898</v>
      </c>
      <c r="B7626" s="21" t="s">
        <v>128</v>
      </c>
      <c r="C7626" s="21" t="s">
        <v>137</v>
      </c>
      <c r="D7626" s="29" t="n">
        <v>85</v>
      </c>
      <c r="E7626" s="29" t="n">
        <f aca="false">D7626/10</f>
        <v>8.5</v>
      </c>
      <c r="F7626" s="29" t="n">
        <f aca="false">(E7626+Einstellungen!$B$20)*(1+Einstellungen!$B$10)</f>
        <v>32.31564</v>
      </c>
      <c r="G7626" s="21" t="str">
        <f aca="false">IF(F7626&lt;Einstellungen!$B$5,"ja","nein")</f>
        <v>nein</v>
      </c>
      <c r="H7626" s="21" t="s">
        <v>23</v>
      </c>
      <c r="I7626" s="29" t="n">
        <f aca="false">INDEX(Einstellungen!$B$27:$B$50,17)</f>
        <v>0.95</v>
      </c>
      <c r="J7626" s="29" t="n">
        <f aca="false">F7626*I7626</f>
        <v>30.699858</v>
      </c>
    </row>
    <row r="7627" customFormat="false" ht="15" hidden="false" customHeight="false" outlineLevel="0" collapsed="false">
      <c r="A7627" s="28" t="n">
        <v>45898</v>
      </c>
      <c r="B7627" s="21" t="s">
        <v>129</v>
      </c>
      <c r="C7627" s="21" t="s">
        <v>137</v>
      </c>
      <c r="D7627" s="29" t="n">
        <v>104.82</v>
      </c>
      <c r="E7627" s="29" t="n">
        <f aca="false">D7627/10</f>
        <v>10.482</v>
      </c>
      <c r="F7627" s="29" t="n">
        <f aca="false">(E7627+Einstellungen!$B$20)*(1+Einstellungen!$B$10)</f>
        <v>34.67422</v>
      </c>
      <c r="G7627" s="21" t="str">
        <f aca="false">IF(F7627&lt;Einstellungen!$B$5,"ja","nein")</f>
        <v>nein</v>
      </c>
      <c r="H7627" s="21" t="s">
        <v>23</v>
      </c>
      <c r="I7627" s="29" t="n">
        <f aca="false">INDEX(Einstellungen!$B$27:$B$50,18)</f>
        <v>1.1</v>
      </c>
      <c r="J7627" s="29" t="n">
        <f aca="false">F7627*I7627</f>
        <v>38.141642</v>
      </c>
    </row>
    <row r="7628" customFormat="false" ht="15" hidden="false" customHeight="false" outlineLevel="0" collapsed="false">
      <c r="A7628" s="28" t="n">
        <v>45898</v>
      </c>
      <c r="B7628" s="21" t="s">
        <v>130</v>
      </c>
      <c r="C7628" s="21" t="s">
        <v>137</v>
      </c>
      <c r="D7628" s="29" t="n">
        <v>118.51</v>
      </c>
      <c r="E7628" s="29" t="n">
        <f aca="false">D7628/10</f>
        <v>11.851</v>
      </c>
      <c r="F7628" s="29" t="n">
        <f aca="false">(E7628+Einstellungen!$B$20)*(1+Einstellungen!$B$10)</f>
        <v>36.30333</v>
      </c>
      <c r="G7628" s="21" t="str">
        <f aca="false">IF(F7628&lt;Einstellungen!$B$5,"ja","nein")</f>
        <v>nein</v>
      </c>
      <c r="H7628" s="21" t="s">
        <v>23</v>
      </c>
      <c r="I7628" s="29" t="n">
        <f aca="false">INDEX(Einstellungen!$B$27:$B$50,19)</f>
        <v>1.35</v>
      </c>
      <c r="J7628" s="29" t="n">
        <f aca="false">F7628*I7628</f>
        <v>49.0094955</v>
      </c>
    </row>
    <row r="7629" customFormat="false" ht="15" hidden="false" customHeight="false" outlineLevel="0" collapsed="false">
      <c r="A7629" s="28" t="n">
        <v>45898</v>
      </c>
      <c r="B7629" s="21" t="s">
        <v>131</v>
      </c>
      <c r="C7629" s="21" t="s">
        <v>137</v>
      </c>
      <c r="D7629" s="29" t="n">
        <v>147.68</v>
      </c>
      <c r="E7629" s="29" t="n">
        <f aca="false">D7629/10</f>
        <v>14.768</v>
      </c>
      <c r="F7629" s="29" t="n">
        <f aca="false">(E7629+Einstellungen!$B$20)*(1+Einstellungen!$B$10)</f>
        <v>39.77456</v>
      </c>
      <c r="G7629" s="21" t="str">
        <f aca="false">IF(F7629&lt;Einstellungen!$B$5,"ja","nein")</f>
        <v>nein</v>
      </c>
      <c r="H7629" s="21" t="s">
        <v>23</v>
      </c>
      <c r="I7629" s="29" t="n">
        <f aca="false">INDEX(Einstellungen!$B$27:$B$50,20)</f>
        <v>1.45</v>
      </c>
      <c r="J7629" s="29" t="n">
        <f aca="false">F7629*I7629</f>
        <v>57.673112</v>
      </c>
    </row>
    <row r="7630" customFormat="false" ht="15" hidden="false" customHeight="false" outlineLevel="0" collapsed="false">
      <c r="A7630" s="28" t="n">
        <v>45898</v>
      </c>
      <c r="B7630" s="21" t="s">
        <v>132</v>
      </c>
      <c r="C7630" s="21" t="s">
        <v>137</v>
      </c>
      <c r="D7630" s="29" t="n">
        <v>116.5</v>
      </c>
      <c r="E7630" s="29" t="n">
        <f aca="false">D7630/10</f>
        <v>11.65</v>
      </c>
      <c r="F7630" s="29" t="n">
        <f aca="false">(E7630+Einstellungen!$B$20)*(1+Einstellungen!$B$10)</f>
        <v>36.06414</v>
      </c>
      <c r="G7630" s="21" t="str">
        <f aca="false">IF(F7630&lt;Einstellungen!$B$5,"ja","nein")</f>
        <v>nein</v>
      </c>
      <c r="H7630" s="21" t="s">
        <v>23</v>
      </c>
      <c r="I7630" s="29" t="n">
        <f aca="false">INDEX(Einstellungen!$B$27:$B$50,21)</f>
        <v>1.4</v>
      </c>
      <c r="J7630" s="29" t="n">
        <f aca="false">F7630*I7630</f>
        <v>50.489796</v>
      </c>
    </row>
    <row r="7631" customFormat="false" ht="15" hidden="false" customHeight="false" outlineLevel="0" collapsed="false">
      <c r="A7631" s="28" t="n">
        <v>45898</v>
      </c>
      <c r="B7631" s="21" t="s">
        <v>133</v>
      </c>
      <c r="C7631" s="21" t="s">
        <v>137</v>
      </c>
      <c r="D7631" s="29" t="n">
        <v>111.96</v>
      </c>
      <c r="E7631" s="29" t="n">
        <f aca="false">D7631/10</f>
        <v>11.196</v>
      </c>
      <c r="F7631" s="29" t="n">
        <f aca="false">(E7631+Einstellungen!$B$20)*(1+Einstellungen!$B$10)</f>
        <v>35.52388</v>
      </c>
      <c r="G7631" s="21" t="str">
        <f aca="false">IF(F7631&lt;Einstellungen!$B$5,"ja","nein")</f>
        <v>nein</v>
      </c>
      <c r="H7631" s="21" t="s">
        <v>23</v>
      </c>
      <c r="I7631" s="29" t="n">
        <f aca="false">INDEX(Einstellungen!$B$27:$B$50,22)</f>
        <v>1.25</v>
      </c>
      <c r="J7631" s="29" t="n">
        <f aca="false">F7631*I7631</f>
        <v>44.40485</v>
      </c>
    </row>
    <row r="7632" customFormat="false" ht="15" hidden="false" customHeight="false" outlineLevel="0" collapsed="false">
      <c r="A7632" s="28" t="n">
        <v>45898</v>
      </c>
      <c r="B7632" s="21" t="s">
        <v>134</v>
      </c>
      <c r="C7632" s="21" t="s">
        <v>137</v>
      </c>
      <c r="D7632" s="29" t="n">
        <v>95.7</v>
      </c>
      <c r="E7632" s="29" t="n">
        <f aca="false">D7632/10</f>
        <v>9.57</v>
      </c>
      <c r="F7632" s="29" t="n">
        <f aca="false">(E7632+Einstellungen!$B$20)*(1+Einstellungen!$B$10)</f>
        <v>33.58894</v>
      </c>
      <c r="G7632" s="21" t="str">
        <f aca="false">IF(F7632&lt;Einstellungen!$B$5,"ja","nein")</f>
        <v>nein</v>
      </c>
      <c r="H7632" s="21" t="s">
        <v>23</v>
      </c>
      <c r="I7632" s="29" t="n">
        <f aca="false">INDEX(Einstellungen!$B$27:$B$50,23)</f>
        <v>1.05</v>
      </c>
      <c r="J7632" s="29" t="n">
        <f aca="false">F7632*I7632</f>
        <v>35.268387</v>
      </c>
    </row>
    <row r="7633" customFormat="false" ht="15" hidden="false" customHeight="false" outlineLevel="0" collapsed="false">
      <c r="A7633" s="28" t="n">
        <v>45898</v>
      </c>
      <c r="B7633" s="21" t="s">
        <v>135</v>
      </c>
      <c r="C7633" s="21" t="s">
        <v>137</v>
      </c>
      <c r="D7633" s="29" t="n">
        <v>86.07</v>
      </c>
      <c r="E7633" s="29" t="n">
        <f aca="false">D7633/10</f>
        <v>8.607</v>
      </c>
      <c r="F7633" s="29" t="n">
        <f aca="false">(E7633+Einstellungen!$B$20)*(1+Einstellungen!$B$10)</f>
        <v>32.44297</v>
      </c>
      <c r="G7633" s="21" t="str">
        <f aca="false">IF(F7633&lt;Einstellungen!$B$5,"ja","nein")</f>
        <v>nein</v>
      </c>
      <c r="H7633" s="21" t="s">
        <v>23</v>
      </c>
      <c r="I7633" s="29" t="n">
        <f aca="false">INDEX(Einstellungen!$B$27:$B$50,24)</f>
        <v>0.8</v>
      </c>
      <c r="J7633" s="29" t="n">
        <f aca="false">F7633*I7633</f>
        <v>25.954376</v>
      </c>
    </row>
    <row r="7634" customFormat="false" ht="15" hidden="false" customHeight="false" outlineLevel="0" collapsed="false">
      <c r="A7634" s="28" t="n">
        <v>45899</v>
      </c>
      <c r="B7634" s="21" t="s">
        <v>111</v>
      </c>
      <c r="C7634" s="21" t="s">
        <v>138</v>
      </c>
      <c r="D7634" s="29" t="n">
        <v>92.5</v>
      </c>
      <c r="E7634" s="29" t="n">
        <f aca="false">D7634/10</f>
        <v>9.25</v>
      </c>
      <c r="F7634" s="29" t="n">
        <f aca="false">(E7634+Einstellungen!$B$20)*(1+Einstellungen!$B$10)</f>
        <v>33.20814</v>
      </c>
      <c r="G7634" s="21" t="str">
        <f aca="false">IF(F7634&lt;Einstellungen!$B$5,"ja","nein")</f>
        <v>nein</v>
      </c>
      <c r="H7634" s="21" t="s">
        <v>23</v>
      </c>
      <c r="I7634" s="29" t="n">
        <f aca="false">INDEX(Einstellungen!$B$27:$B$50,1)</f>
        <v>0.6</v>
      </c>
      <c r="J7634" s="29" t="n">
        <f aca="false">F7634*I7634</f>
        <v>19.924884</v>
      </c>
    </row>
    <row r="7635" customFormat="false" ht="15" hidden="false" customHeight="false" outlineLevel="0" collapsed="false">
      <c r="A7635" s="28" t="n">
        <v>45899</v>
      </c>
      <c r="B7635" s="21" t="s">
        <v>113</v>
      </c>
      <c r="C7635" s="21" t="s">
        <v>138</v>
      </c>
      <c r="D7635" s="29" t="n">
        <v>86.56</v>
      </c>
      <c r="E7635" s="29" t="n">
        <f aca="false">D7635/10</f>
        <v>8.656</v>
      </c>
      <c r="F7635" s="29" t="n">
        <f aca="false">(E7635+Einstellungen!$B$20)*(1+Einstellungen!$B$10)</f>
        <v>32.50128</v>
      </c>
      <c r="G7635" s="21" t="str">
        <f aca="false">IF(F7635&lt;Einstellungen!$B$5,"ja","nein")</f>
        <v>nein</v>
      </c>
      <c r="H7635" s="21" t="s">
        <v>23</v>
      </c>
      <c r="I7635" s="29" t="n">
        <f aca="false">INDEX(Einstellungen!$B$27:$B$50,2)</f>
        <v>0.5</v>
      </c>
      <c r="J7635" s="29" t="n">
        <f aca="false">F7635*I7635</f>
        <v>16.25064</v>
      </c>
    </row>
    <row r="7636" customFormat="false" ht="15" hidden="false" customHeight="false" outlineLevel="0" collapsed="false">
      <c r="A7636" s="28" t="n">
        <v>45899</v>
      </c>
      <c r="B7636" s="21" t="s">
        <v>114</v>
      </c>
      <c r="C7636" s="21" t="s">
        <v>138</v>
      </c>
      <c r="D7636" s="29" t="n">
        <v>83.3</v>
      </c>
      <c r="E7636" s="29" t="n">
        <f aca="false">D7636/10</f>
        <v>8.33</v>
      </c>
      <c r="F7636" s="29" t="n">
        <f aca="false">(E7636+Einstellungen!$B$20)*(1+Einstellungen!$B$10)</f>
        <v>32.11334</v>
      </c>
      <c r="G7636" s="21" t="str">
        <f aca="false">IF(F7636&lt;Einstellungen!$B$5,"ja","nein")</f>
        <v>nein</v>
      </c>
      <c r="H7636" s="21" t="s">
        <v>23</v>
      </c>
      <c r="I7636" s="29" t="n">
        <f aca="false">INDEX(Einstellungen!$B$27:$B$50,3)</f>
        <v>0.45</v>
      </c>
      <c r="J7636" s="29" t="n">
        <f aca="false">F7636*I7636</f>
        <v>14.451003</v>
      </c>
    </row>
    <row r="7637" customFormat="false" ht="15" hidden="false" customHeight="false" outlineLevel="0" collapsed="false">
      <c r="A7637" s="28" t="n">
        <v>45899</v>
      </c>
      <c r="B7637" s="21" t="s">
        <v>115</v>
      </c>
      <c r="C7637" s="21" t="s">
        <v>138</v>
      </c>
      <c r="D7637" s="29" t="n">
        <v>81.51</v>
      </c>
      <c r="E7637" s="29" t="n">
        <f aca="false">D7637/10</f>
        <v>8.151</v>
      </c>
      <c r="F7637" s="29" t="n">
        <f aca="false">(E7637+Einstellungen!$B$20)*(1+Einstellungen!$B$10)</f>
        <v>31.90033</v>
      </c>
      <c r="G7637" s="21" t="str">
        <f aca="false">IF(F7637&lt;Einstellungen!$B$5,"ja","nein")</f>
        <v>nein</v>
      </c>
      <c r="H7637" s="21" t="s">
        <v>23</v>
      </c>
      <c r="I7637" s="29" t="n">
        <f aca="false">INDEX(Einstellungen!$B$27:$B$50,4)</f>
        <v>0.45</v>
      </c>
      <c r="J7637" s="29" t="n">
        <f aca="false">F7637*I7637</f>
        <v>14.3551485</v>
      </c>
    </row>
    <row r="7638" customFormat="false" ht="15" hidden="false" customHeight="false" outlineLevel="0" collapsed="false">
      <c r="A7638" s="28" t="n">
        <v>45899</v>
      </c>
      <c r="B7638" s="21" t="s">
        <v>116</v>
      </c>
      <c r="C7638" s="21" t="s">
        <v>138</v>
      </c>
      <c r="D7638" s="29" t="n">
        <v>83.39</v>
      </c>
      <c r="E7638" s="29" t="n">
        <f aca="false">D7638/10</f>
        <v>8.339</v>
      </c>
      <c r="F7638" s="29" t="n">
        <f aca="false">(E7638+Einstellungen!$B$20)*(1+Einstellungen!$B$10)</f>
        <v>32.12405</v>
      </c>
      <c r="G7638" s="21" t="str">
        <f aca="false">IF(F7638&lt;Einstellungen!$B$5,"ja","nein")</f>
        <v>nein</v>
      </c>
      <c r="H7638" s="21" t="s">
        <v>23</v>
      </c>
      <c r="I7638" s="29" t="n">
        <f aca="false">INDEX(Einstellungen!$B$27:$B$50,5)</f>
        <v>0.45</v>
      </c>
      <c r="J7638" s="29" t="n">
        <f aca="false">F7638*I7638</f>
        <v>14.4558225</v>
      </c>
    </row>
    <row r="7639" customFormat="false" ht="15" hidden="false" customHeight="false" outlineLevel="0" collapsed="false">
      <c r="A7639" s="28" t="n">
        <v>45899</v>
      </c>
      <c r="B7639" s="21" t="s">
        <v>117</v>
      </c>
      <c r="C7639" s="21" t="s">
        <v>138</v>
      </c>
      <c r="D7639" s="29" t="n">
        <v>87.72</v>
      </c>
      <c r="E7639" s="29" t="n">
        <f aca="false">D7639/10</f>
        <v>8.772</v>
      </c>
      <c r="F7639" s="29" t="n">
        <f aca="false">(E7639+Einstellungen!$B$20)*(1+Einstellungen!$B$10)</f>
        <v>32.63932</v>
      </c>
      <c r="G7639" s="21" t="str">
        <f aca="false">IF(F7639&lt;Einstellungen!$B$5,"ja","nein")</f>
        <v>nein</v>
      </c>
      <c r="H7639" s="21" t="s">
        <v>23</v>
      </c>
      <c r="I7639" s="29" t="n">
        <f aca="false">INDEX(Einstellungen!$B$27:$B$50,6)</f>
        <v>0.5</v>
      </c>
      <c r="J7639" s="29" t="n">
        <f aca="false">F7639*I7639</f>
        <v>16.31966</v>
      </c>
    </row>
    <row r="7640" customFormat="false" ht="15" hidden="false" customHeight="false" outlineLevel="0" collapsed="false">
      <c r="A7640" s="28" t="n">
        <v>45899</v>
      </c>
      <c r="B7640" s="21" t="s">
        <v>118</v>
      </c>
      <c r="C7640" s="21" t="s">
        <v>138</v>
      </c>
      <c r="D7640" s="29" t="n">
        <v>95.02</v>
      </c>
      <c r="E7640" s="29" t="n">
        <f aca="false">D7640/10</f>
        <v>9.502</v>
      </c>
      <c r="F7640" s="29" t="n">
        <f aca="false">(E7640+Einstellungen!$B$20)*(1+Einstellungen!$B$10)</f>
        <v>33.50802</v>
      </c>
      <c r="G7640" s="21" t="str">
        <f aca="false">IF(F7640&lt;Einstellungen!$B$5,"ja","nein")</f>
        <v>nein</v>
      </c>
      <c r="H7640" s="21" t="s">
        <v>23</v>
      </c>
      <c r="I7640" s="29" t="n">
        <f aca="false">INDEX(Einstellungen!$B$27:$B$50,7)</f>
        <v>0.7</v>
      </c>
      <c r="J7640" s="29" t="n">
        <f aca="false">F7640*I7640</f>
        <v>23.455614</v>
      </c>
    </row>
    <row r="7641" customFormat="false" ht="15" hidden="false" customHeight="false" outlineLevel="0" collapsed="false">
      <c r="A7641" s="28" t="n">
        <v>45899</v>
      </c>
      <c r="B7641" s="21" t="s">
        <v>119</v>
      </c>
      <c r="C7641" s="21" t="s">
        <v>138</v>
      </c>
      <c r="D7641" s="29" t="n">
        <v>98.09</v>
      </c>
      <c r="E7641" s="29" t="n">
        <f aca="false">D7641/10</f>
        <v>9.809</v>
      </c>
      <c r="F7641" s="29" t="n">
        <f aca="false">(E7641+Einstellungen!$B$20)*(1+Einstellungen!$B$10)</f>
        <v>33.87335</v>
      </c>
      <c r="G7641" s="21" t="str">
        <f aca="false">IF(F7641&lt;Einstellungen!$B$5,"ja","nein")</f>
        <v>nein</v>
      </c>
      <c r="H7641" s="21" t="s">
        <v>23</v>
      </c>
      <c r="I7641" s="29" t="n">
        <f aca="false">INDEX(Einstellungen!$B$27:$B$50,8)</f>
        <v>0.95</v>
      </c>
      <c r="J7641" s="29" t="n">
        <f aca="false">F7641*I7641</f>
        <v>32.1796825</v>
      </c>
    </row>
    <row r="7642" customFormat="false" ht="15" hidden="false" customHeight="false" outlineLevel="0" collapsed="false">
      <c r="A7642" s="28" t="n">
        <v>45899</v>
      </c>
      <c r="B7642" s="21" t="s">
        <v>120</v>
      </c>
      <c r="C7642" s="21" t="s">
        <v>138</v>
      </c>
      <c r="D7642" s="29" t="n">
        <v>89.64</v>
      </c>
      <c r="E7642" s="29" t="n">
        <f aca="false">D7642/10</f>
        <v>8.964</v>
      </c>
      <c r="F7642" s="29" t="n">
        <f aca="false">(E7642+Einstellungen!$B$20)*(1+Einstellungen!$B$10)</f>
        <v>32.8678</v>
      </c>
      <c r="G7642" s="21" t="str">
        <f aca="false">IF(F7642&lt;Einstellungen!$B$5,"ja","nein")</f>
        <v>nein</v>
      </c>
      <c r="H7642" s="21" t="s">
        <v>23</v>
      </c>
      <c r="I7642" s="29" t="n">
        <f aca="false">INDEX(Einstellungen!$B$27:$B$50,9)</f>
        <v>1.05</v>
      </c>
      <c r="J7642" s="29" t="n">
        <f aca="false">F7642*I7642</f>
        <v>34.51119</v>
      </c>
    </row>
    <row r="7643" customFormat="false" ht="15" hidden="false" customHeight="false" outlineLevel="0" collapsed="false">
      <c r="A7643" s="28" t="n">
        <v>45899</v>
      </c>
      <c r="B7643" s="21" t="s">
        <v>121</v>
      </c>
      <c r="C7643" s="21" t="s">
        <v>138</v>
      </c>
      <c r="D7643" s="29" t="n">
        <v>78.6</v>
      </c>
      <c r="E7643" s="29" t="n">
        <f aca="false">D7643/10</f>
        <v>7.86</v>
      </c>
      <c r="F7643" s="29" t="n">
        <f aca="false">(E7643+Einstellungen!$B$20)*(1+Einstellungen!$B$10)</f>
        <v>31.55404</v>
      </c>
      <c r="G7643" s="21" t="str">
        <f aca="false">IF(F7643&lt;Einstellungen!$B$5,"ja","nein")</f>
        <v>nein</v>
      </c>
      <c r="H7643" s="21" t="s">
        <v>23</v>
      </c>
      <c r="I7643" s="29" t="n">
        <f aca="false">INDEX(Einstellungen!$B$27:$B$50,10)</f>
        <v>1.05</v>
      </c>
      <c r="J7643" s="29" t="n">
        <f aca="false">F7643*I7643</f>
        <v>33.131742</v>
      </c>
    </row>
    <row r="7644" customFormat="false" ht="15" hidden="false" customHeight="false" outlineLevel="0" collapsed="false">
      <c r="A7644" s="28" t="n">
        <v>45899</v>
      </c>
      <c r="B7644" s="21" t="s">
        <v>122</v>
      </c>
      <c r="C7644" s="21" t="s">
        <v>138</v>
      </c>
      <c r="D7644" s="29" t="n">
        <v>36.46</v>
      </c>
      <c r="E7644" s="29" t="n">
        <f aca="false">D7644/10</f>
        <v>3.646</v>
      </c>
      <c r="F7644" s="29" t="n">
        <f aca="false">(E7644+Einstellungen!$B$20)*(1+Einstellungen!$B$10)</f>
        <v>26.53938</v>
      </c>
      <c r="G7644" s="21" t="str">
        <f aca="false">IF(F7644&lt;Einstellungen!$B$5,"ja","nein")</f>
        <v>ja</v>
      </c>
      <c r="H7644" s="21" t="s">
        <v>23</v>
      </c>
      <c r="I7644" s="29" t="n">
        <f aca="false">INDEX(Einstellungen!$B$27:$B$50,11)</f>
        <v>1.05</v>
      </c>
      <c r="J7644" s="29" t="n">
        <f aca="false">F7644*I7644</f>
        <v>27.866349</v>
      </c>
    </row>
    <row r="7645" customFormat="false" ht="15" hidden="false" customHeight="false" outlineLevel="0" collapsed="false">
      <c r="A7645" s="28" t="n">
        <v>45899</v>
      </c>
      <c r="B7645" s="21" t="s">
        <v>123</v>
      </c>
      <c r="C7645" s="21" t="s">
        <v>138</v>
      </c>
      <c r="D7645" s="29" t="n">
        <v>5.23</v>
      </c>
      <c r="E7645" s="29" t="n">
        <f aca="false">D7645/10</f>
        <v>0.523</v>
      </c>
      <c r="F7645" s="29" t="n">
        <f aca="false">(E7645+Einstellungen!$B$20)*(1+Einstellungen!$B$10)</f>
        <v>22.82301</v>
      </c>
      <c r="G7645" s="21" t="str">
        <f aca="false">IF(F7645&lt;Einstellungen!$B$5,"ja","nein")</f>
        <v>ja</v>
      </c>
      <c r="H7645" s="21" t="s">
        <v>23</v>
      </c>
      <c r="I7645" s="29" t="n">
        <f aca="false">INDEX(Einstellungen!$B$27:$B$50,12)</f>
        <v>1.1</v>
      </c>
      <c r="J7645" s="29" t="n">
        <f aca="false">F7645*I7645</f>
        <v>25.105311</v>
      </c>
    </row>
    <row r="7646" customFormat="false" ht="15" hidden="false" customHeight="false" outlineLevel="0" collapsed="false">
      <c r="A7646" s="28" t="n">
        <v>45899</v>
      </c>
      <c r="B7646" s="21" t="s">
        <v>124</v>
      </c>
      <c r="C7646" s="21" t="s">
        <v>138</v>
      </c>
      <c r="D7646" s="29" t="n">
        <v>0</v>
      </c>
      <c r="E7646" s="29" t="n">
        <f aca="false">D7646/10</f>
        <v>0</v>
      </c>
      <c r="F7646" s="29" t="n">
        <f aca="false">(E7646+Einstellungen!$B$20)*(1+Einstellungen!$B$10)</f>
        <v>22.20064</v>
      </c>
      <c r="G7646" s="21" t="str">
        <f aca="false">IF(F7646&lt;Einstellungen!$B$5,"ja","nein")</f>
        <v>ja</v>
      </c>
      <c r="H7646" s="21" t="s">
        <v>23</v>
      </c>
      <c r="I7646" s="29" t="n">
        <f aca="false">INDEX(Einstellungen!$B$27:$B$50,13)</f>
        <v>1.2</v>
      </c>
      <c r="J7646" s="29" t="n">
        <f aca="false">F7646*I7646</f>
        <v>26.640768</v>
      </c>
    </row>
    <row r="7647" customFormat="false" ht="15" hidden="false" customHeight="false" outlineLevel="0" collapsed="false">
      <c r="A7647" s="28" t="n">
        <v>45899</v>
      </c>
      <c r="B7647" s="21" t="s">
        <v>125</v>
      </c>
      <c r="C7647" s="21" t="s">
        <v>138</v>
      </c>
      <c r="D7647" s="29" t="n">
        <v>-0.01</v>
      </c>
      <c r="E7647" s="29" t="n">
        <f aca="false">D7647/10</f>
        <v>-0.001</v>
      </c>
      <c r="F7647" s="29" t="n">
        <f aca="false">(E7647+Einstellungen!$B$20)*(1+Einstellungen!$B$10)</f>
        <v>22.19945</v>
      </c>
      <c r="G7647" s="21" t="str">
        <f aca="false">IF(F7647&lt;Einstellungen!$B$5,"ja","nein")</f>
        <v>ja</v>
      </c>
      <c r="H7647" s="21" t="s">
        <v>23</v>
      </c>
      <c r="I7647" s="29" t="n">
        <f aca="false">INDEX(Einstellungen!$B$27:$B$50,14)</f>
        <v>1.15</v>
      </c>
      <c r="J7647" s="29" t="n">
        <f aca="false">F7647*I7647</f>
        <v>25.5293675</v>
      </c>
    </row>
    <row r="7648" customFormat="false" ht="15" hidden="false" customHeight="false" outlineLevel="0" collapsed="false">
      <c r="A7648" s="28" t="n">
        <v>45899</v>
      </c>
      <c r="B7648" s="21" t="s">
        <v>126</v>
      </c>
      <c r="C7648" s="21" t="s">
        <v>138</v>
      </c>
      <c r="D7648" s="29" t="n">
        <v>-0.01</v>
      </c>
      <c r="E7648" s="29" t="n">
        <f aca="false">D7648/10</f>
        <v>-0.001</v>
      </c>
      <c r="F7648" s="29" t="n">
        <f aca="false">(E7648+Einstellungen!$B$20)*(1+Einstellungen!$B$10)</f>
        <v>22.19945</v>
      </c>
      <c r="G7648" s="21" t="str">
        <f aca="false">IF(F7648&lt;Einstellungen!$B$5,"ja","nein")</f>
        <v>ja</v>
      </c>
      <c r="H7648" s="21" t="s">
        <v>23</v>
      </c>
      <c r="I7648" s="29" t="n">
        <f aca="false">INDEX(Einstellungen!$B$27:$B$50,15)</f>
        <v>1</v>
      </c>
      <c r="J7648" s="29" t="n">
        <f aca="false">F7648*I7648</f>
        <v>22.19945</v>
      </c>
    </row>
    <row r="7649" customFormat="false" ht="15" hidden="false" customHeight="false" outlineLevel="0" collapsed="false">
      <c r="A7649" s="28" t="n">
        <v>45899</v>
      </c>
      <c r="B7649" s="21" t="s">
        <v>127</v>
      </c>
      <c r="C7649" s="21" t="s">
        <v>138</v>
      </c>
      <c r="D7649" s="29" t="n">
        <v>-0.38</v>
      </c>
      <c r="E7649" s="29" t="n">
        <f aca="false">D7649/10</f>
        <v>-0.038</v>
      </c>
      <c r="F7649" s="29" t="n">
        <f aca="false">(E7649+Einstellungen!$B$20)*(1+Einstellungen!$B$10)</f>
        <v>22.15542</v>
      </c>
      <c r="G7649" s="21" t="str">
        <f aca="false">IF(F7649&lt;Einstellungen!$B$5,"ja","nein")</f>
        <v>ja</v>
      </c>
      <c r="H7649" s="21" t="s">
        <v>23</v>
      </c>
      <c r="I7649" s="29" t="n">
        <f aca="false">INDEX(Einstellungen!$B$27:$B$50,16)</f>
        <v>0.95</v>
      </c>
      <c r="J7649" s="29" t="n">
        <f aca="false">F7649*I7649</f>
        <v>21.047649</v>
      </c>
    </row>
    <row r="7650" customFormat="false" ht="15" hidden="false" customHeight="false" outlineLevel="0" collapsed="false">
      <c r="A7650" s="28" t="n">
        <v>45899</v>
      </c>
      <c r="B7650" s="21" t="s">
        <v>128</v>
      </c>
      <c r="C7650" s="21" t="s">
        <v>138</v>
      </c>
      <c r="D7650" s="29" t="n">
        <v>9.48</v>
      </c>
      <c r="E7650" s="29" t="n">
        <f aca="false">D7650/10</f>
        <v>0.948</v>
      </c>
      <c r="F7650" s="29" t="n">
        <f aca="false">(E7650+Einstellungen!$B$20)*(1+Einstellungen!$B$10)</f>
        <v>23.32876</v>
      </c>
      <c r="G7650" s="21" t="str">
        <f aca="false">IF(F7650&lt;Einstellungen!$B$5,"ja","nein")</f>
        <v>ja</v>
      </c>
      <c r="H7650" s="21" t="s">
        <v>23</v>
      </c>
      <c r="I7650" s="29" t="n">
        <f aca="false">INDEX(Einstellungen!$B$27:$B$50,17)</f>
        <v>0.95</v>
      </c>
      <c r="J7650" s="29" t="n">
        <f aca="false">F7650*I7650</f>
        <v>22.162322</v>
      </c>
    </row>
    <row r="7651" customFormat="false" ht="15" hidden="false" customHeight="false" outlineLevel="0" collapsed="false">
      <c r="A7651" s="28" t="n">
        <v>45899</v>
      </c>
      <c r="B7651" s="21" t="s">
        <v>129</v>
      </c>
      <c r="C7651" s="21" t="s">
        <v>138</v>
      </c>
      <c r="D7651" s="29" t="n">
        <v>81.1</v>
      </c>
      <c r="E7651" s="29" t="n">
        <f aca="false">D7651/10</f>
        <v>8.11</v>
      </c>
      <c r="F7651" s="29" t="n">
        <f aca="false">(E7651+Einstellungen!$B$20)*(1+Einstellungen!$B$10)</f>
        <v>31.85154</v>
      </c>
      <c r="G7651" s="21" t="str">
        <f aca="false">IF(F7651&lt;Einstellungen!$B$5,"ja","nein")</f>
        <v>nein</v>
      </c>
      <c r="H7651" s="21" t="s">
        <v>23</v>
      </c>
      <c r="I7651" s="29" t="n">
        <f aca="false">INDEX(Einstellungen!$B$27:$B$50,18)</f>
        <v>1.1</v>
      </c>
      <c r="J7651" s="29" t="n">
        <f aca="false">F7651*I7651</f>
        <v>35.036694</v>
      </c>
    </row>
    <row r="7652" customFormat="false" ht="15" hidden="false" customHeight="false" outlineLevel="0" collapsed="false">
      <c r="A7652" s="28" t="n">
        <v>45899</v>
      </c>
      <c r="B7652" s="21" t="s">
        <v>130</v>
      </c>
      <c r="C7652" s="21" t="s">
        <v>138</v>
      </c>
      <c r="D7652" s="29" t="n">
        <v>103.9</v>
      </c>
      <c r="E7652" s="29" t="n">
        <f aca="false">D7652/10</f>
        <v>10.39</v>
      </c>
      <c r="F7652" s="29" t="n">
        <f aca="false">(E7652+Einstellungen!$B$20)*(1+Einstellungen!$B$10)</f>
        <v>34.56474</v>
      </c>
      <c r="G7652" s="21" t="str">
        <f aca="false">IF(F7652&lt;Einstellungen!$B$5,"ja","nein")</f>
        <v>nein</v>
      </c>
      <c r="H7652" s="21" t="s">
        <v>23</v>
      </c>
      <c r="I7652" s="29" t="n">
        <f aca="false">INDEX(Einstellungen!$B$27:$B$50,19)</f>
        <v>1.35</v>
      </c>
      <c r="J7652" s="29" t="n">
        <f aca="false">F7652*I7652</f>
        <v>46.662399</v>
      </c>
    </row>
    <row r="7653" customFormat="false" ht="15" hidden="false" customHeight="false" outlineLevel="0" collapsed="false">
      <c r="A7653" s="28" t="n">
        <v>45899</v>
      </c>
      <c r="B7653" s="21" t="s">
        <v>131</v>
      </c>
      <c r="C7653" s="21" t="s">
        <v>138</v>
      </c>
      <c r="D7653" s="29" t="n">
        <v>127.07</v>
      </c>
      <c r="E7653" s="29" t="n">
        <f aca="false">D7653/10</f>
        <v>12.707</v>
      </c>
      <c r="F7653" s="29" t="n">
        <f aca="false">(E7653+Einstellungen!$B$20)*(1+Einstellungen!$B$10)</f>
        <v>37.32197</v>
      </c>
      <c r="G7653" s="21" t="str">
        <f aca="false">IF(F7653&lt;Einstellungen!$B$5,"ja","nein")</f>
        <v>nein</v>
      </c>
      <c r="H7653" s="21" t="s">
        <v>23</v>
      </c>
      <c r="I7653" s="29" t="n">
        <f aca="false">INDEX(Einstellungen!$B$27:$B$50,20)</f>
        <v>1.45</v>
      </c>
      <c r="J7653" s="29" t="n">
        <f aca="false">F7653*I7653</f>
        <v>54.1168565</v>
      </c>
    </row>
    <row r="7654" customFormat="false" ht="15" hidden="false" customHeight="false" outlineLevel="0" collapsed="false">
      <c r="A7654" s="28" t="n">
        <v>45899</v>
      </c>
      <c r="B7654" s="21" t="s">
        <v>132</v>
      </c>
      <c r="C7654" s="21" t="s">
        <v>138</v>
      </c>
      <c r="D7654" s="29" t="n">
        <v>129.98</v>
      </c>
      <c r="E7654" s="29" t="n">
        <f aca="false">D7654/10</f>
        <v>12.998</v>
      </c>
      <c r="F7654" s="29" t="n">
        <f aca="false">(E7654+Einstellungen!$B$20)*(1+Einstellungen!$B$10)</f>
        <v>37.66826</v>
      </c>
      <c r="G7654" s="21" t="str">
        <f aca="false">IF(F7654&lt;Einstellungen!$B$5,"ja","nein")</f>
        <v>nein</v>
      </c>
      <c r="H7654" s="21" t="s">
        <v>23</v>
      </c>
      <c r="I7654" s="29" t="n">
        <f aca="false">INDEX(Einstellungen!$B$27:$B$50,21)</f>
        <v>1.4</v>
      </c>
      <c r="J7654" s="29" t="n">
        <f aca="false">F7654*I7654</f>
        <v>52.735564</v>
      </c>
    </row>
    <row r="7655" customFormat="false" ht="15" hidden="false" customHeight="false" outlineLevel="0" collapsed="false">
      <c r="A7655" s="28" t="n">
        <v>45899</v>
      </c>
      <c r="B7655" s="21" t="s">
        <v>133</v>
      </c>
      <c r="C7655" s="21" t="s">
        <v>138</v>
      </c>
      <c r="D7655" s="29" t="n">
        <v>120.39</v>
      </c>
      <c r="E7655" s="29" t="n">
        <f aca="false">D7655/10</f>
        <v>12.039</v>
      </c>
      <c r="F7655" s="29" t="n">
        <f aca="false">(E7655+Einstellungen!$B$20)*(1+Einstellungen!$B$10)</f>
        <v>36.52705</v>
      </c>
      <c r="G7655" s="21" t="str">
        <f aca="false">IF(F7655&lt;Einstellungen!$B$5,"ja","nein")</f>
        <v>nein</v>
      </c>
      <c r="H7655" s="21" t="s">
        <v>23</v>
      </c>
      <c r="I7655" s="29" t="n">
        <f aca="false">INDEX(Einstellungen!$B$27:$B$50,22)</f>
        <v>1.25</v>
      </c>
      <c r="J7655" s="29" t="n">
        <f aca="false">F7655*I7655</f>
        <v>45.6588125</v>
      </c>
    </row>
    <row r="7656" customFormat="false" ht="15" hidden="false" customHeight="false" outlineLevel="0" collapsed="false">
      <c r="A7656" s="28" t="n">
        <v>45899</v>
      </c>
      <c r="B7656" s="21" t="s">
        <v>134</v>
      </c>
      <c r="C7656" s="21" t="s">
        <v>138</v>
      </c>
      <c r="D7656" s="29" t="n">
        <v>104.94</v>
      </c>
      <c r="E7656" s="29" t="n">
        <f aca="false">D7656/10</f>
        <v>10.494</v>
      </c>
      <c r="F7656" s="29" t="n">
        <f aca="false">(E7656+Einstellungen!$B$20)*(1+Einstellungen!$B$10)</f>
        <v>34.6885</v>
      </c>
      <c r="G7656" s="21" t="str">
        <f aca="false">IF(F7656&lt;Einstellungen!$B$5,"ja","nein")</f>
        <v>nein</v>
      </c>
      <c r="H7656" s="21" t="s">
        <v>23</v>
      </c>
      <c r="I7656" s="29" t="n">
        <f aca="false">INDEX(Einstellungen!$B$27:$B$50,23)</f>
        <v>1.05</v>
      </c>
      <c r="J7656" s="29" t="n">
        <f aca="false">F7656*I7656</f>
        <v>36.422925</v>
      </c>
    </row>
    <row r="7657" customFormat="false" ht="15" hidden="false" customHeight="false" outlineLevel="0" collapsed="false">
      <c r="A7657" s="28" t="n">
        <v>45899</v>
      </c>
      <c r="B7657" s="21" t="s">
        <v>135</v>
      </c>
      <c r="C7657" s="21" t="s">
        <v>138</v>
      </c>
      <c r="D7657" s="29" t="n">
        <v>90.3</v>
      </c>
      <c r="E7657" s="29" t="n">
        <f aca="false">D7657/10</f>
        <v>9.03</v>
      </c>
      <c r="F7657" s="29" t="n">
        <f aca="false">(E7657+Einstellungen!$B$20)*(1+Einstellungen!$B$10)</f>
        <v>32.94634</v>
      </c>
      <c r="G7657" s="21" t="str">
        <f aca="false">IF(F7657&lt;Einstellungen!$B$5,"ja","nein")</f>
        <v>nein</v>
      </c>
      <c r="H7657" s="21" t="s">
        <v>23</v>
      </c>
      <c r="I7657" s="29" t="n">
        <f aca="false">INDEX(Einstellungen!$B$27:$B$50,24)</f>
        <v>0.8</v>
      </c>
      <c r="J7657" s="29" t="n">
        <f aca="false">F7657*I7657</f>
        <v>26.357072</v>
      </c>
    </row>
    <row r="7658" customFormat="false" ht="15" hidden="false" customHeight="false" outlineLevel="0" collapsed="false">
      <c r="A7658" s="28" t="n">
        <v>45900</v>
      </c>
      <c r="B7658" s="21" t="s">
        <v>111</v>
      </c>
      <c r="C7658" s="21" t="s">
        <v>139</v>
      </c>
      <c r="D7658" s="29" t="n">
        <v>88.74</v>
      </c>
      <c r="E7658" s="29" t="n">
        <f aca="false">D7658/10</f>
        <v>8.874</v>
      </c>
      <c r="F7658" s="29" t="n">
        <f aca="false">(E7658+Einstellungen!$B$20)*(1+Einstellungen!$B$10)</f>
        <v>32.7607</v>
      </c>
      <c r="G7658" s="21" t="str">
        <f aca="false">IF(F7658&lt;Einstellungen!$B$5,"ja","nein")</f>
        <v>nein</v>
      </c>
      <c r="H7658" s="21" t="s">
        <v>23</v>
      </c>
      <c r="I7658" s="29" t="n">
        <f aca="false">INDEX(Einstellungen!$B$27:$B$50,1)</f>
        <v>0.6</v>
      </c>
      <c r="J7658" s="29" t="n">
        <f aca="false">F7658*I7658</f>
        <v>19.65642</v>
      </c>
    </row>
    <row r="7659" customFormat="false" ht="15" hidden="false" customHeight="false" outlineLevel="0" collapsed="false">
      <c r="A7659" s="28" t="n">
        <v>45900</v>
      </c>
      <c r="B7659" s="21" t="s">
        <v>113</v>
      </c>
      <c r="C7659" s="21" t="s">
        <v>139</v>
      </c>
      <c r="D7659" s="29" t="n">
        <v>78.91</v>
      </c>
      <c r="E7659" s="29" t="n">
        <f aca="false">D7659/10</f>
        <v>7.891</v>
      </c>
      <c r="F7659" s="29" t="n">
        <f aca="false">(E7659+Einstellungen!$B$20)*(1+Einstellungen!$B$10)</f>
        <v>31.59093</v>
      </c>
      <c r="G7659" s="21" t="str">
        <f aca="false">IF(F7659&lt;Einstellungen!$B$5,"ja","nein")</f>
        <v>nein</v>
      </c>
      <c r="H7659" s="21" t="s">
        <v>23</v>
      </c>
      <c r="I7659" s="29" t="n">
        <f aca="false">INDEX(Einstellungen!$B$27:$B$50,2)</f>
        <v>0.5</v>
      </c>
      <c r="J7659" s="29" t="n">
        <f aca="false">F7659*I7659</f>
        <v>15.795465</v>
      </c>
    </row>
    <row r="7660" customFormat="false" ht="15" hidden="false" customHeight="false" outlineLevel="0" collapsed="false">
      <c r="A7660" s="28" t="n">
        <v>45900</v>
      </c>
      <c r="B7660" s="21" t="s">
        <v>114</v>
      </c>
      <c r="C7660" s="21" t="s">
        <v>139</v>
      </c>
      <c r="D7660" s="29" t="n">
        <v>70.53</v>
      </c>
      <c r="E7660" s="29" t="n">
        <f aca="false">D7660/10</f>
        <v>7.053</v>
      </c>
      <c r="F7660" s="29" t="n">
        <f aca="false">(E7660+Einstellungen!$B$20)*(1+Einstellungen!$B$10)</f>
        <v>30.59371</v>
      </c>
      <c r="G7660" s="21" t="str">
        <f aca="false">IF(F7660&lt;Einstellungen!$B$5,"ja","nein")</f>
        <v>nein</v>
      </c>
      <c r="H7660" s="21" t="s">
        <v>23</v>
      </c>
      <c r="I7660" s="29" t="n">
        <f aca="false">INDEX(Einstellungen!$B$27:$B$50,3)</f>
        <v>0.45</v>
      </c>
      <c r="J7660" s="29" t="n">
        <f aca="false">F7660*I7660</f>
        <v>13.7671695</v>
      </c>
    </row>
    <row r="7661" customFormat="false" ht="15" hidden="false" customHeight="false" outlineLevel="0" collapsed="false">
      <c r="A7661" s="28" t="n">
        <v>45900</v>
      </c>
      <c r="B7661" s="21" t="s">
        <v>115</v>
      </c>
      <c r="C7661" s="21" t="s">
        <v>139</v>
      </c>
      <c r="D7661" s="29" t="n">
        <v>67.02</v>
      </c>
      <c r="E7661" s="29" t="n">
        <f aca="false">D7661/10</f>
        <v>6.702</v>
      </c>
      <c r="F7661" s="29" t="n">
        <f aca="false">(E7661+Einstellungen!$B$20)*(1+Einstellungen!$B$10)</f>
        <v>30.17602</v>
      </c>
      <c r="G7661" s="21" t="str">
        <f aca="false">IF(F7661&lt;Einstellungen!$B$5,"ja","nein")</f>
        <v>nein</v>
      </c>
      <c r="H7661" s="21" t="s">
        <v>23</v>
      </c>
      <c r="I7661" s="29" t="n">
        <f aca="false">INDEX(Einstellungen!$B$27:$B$50,4)</f>
        <v>0.45</v>
      </c>
      <c r="J7661" s="29" t="n">
        <f aca="false">F7661*I7661</f>
        <v>13.579209</v>
      </c>
    </row>
    <row r="7662" customFormat="false" ht="15" hidden="false" customHeight="false" outlineLevel="0" collapsed="false">
      <c r="A7662" s="28" t="n">
        <v>45900</v>
      </c>
      <c r="B7662" s="21" t="s">
        <v>116</v>
      </c>
      <c r="C7662" s="21" t="s">
        <v>139</v>
      </c>
      <c r="D7662" s="29" t="n">
        <v>63.79</v>
      </c>
      <c r="E7662" s="29" t="n">
        <f aca="false">D7662/10</f>
        <v>6.379</v>
      </c>
      <c r="F7662" s="29" t="n">
        <f aca="false">(E7662+Einstellungen!$B$20)*(1+Einstellungen!$B$10)</f>
        <v>29.79165</v>
      </c>
      <c r="G7662" s="21" t="str">
        <f aca="false">IF(F7662&lt;Einstellungen!$B$5,"ja","nein")</f>
        <v>nein</v>
      </c>
      <c r="H7662" s="21" t="s">
        <v>23</v>
      </c>
      <c r="I7662" s="29" t="n">
        <f aca="false">INDEX(Einstellungen!$B$27:$B$50,5)</f>
        <v>0.45</v>
      </c>
      <c r="J7662" s="29" t="n">
        <f aca="false">F7662*I7662</f>
        <v>13.4062425</v>
      </c>
    </row>
    <row r="7663" customFormat="false" ht="15" hidden="false" customHeight="false" outlineLevel="0" collapsed="false">
      <c r="A7663" s="28" t="n">
        <v>45900</v>
      </c>
      <c r="B7663" s="21" t="s">
        <v>117</v>
      </c>
      <c r="C7663" s="21" t="s">
        <v>139</v>
      </c>
      <c r="D7663" s="29" t="n">
        <v>64.56</v>
      </c>
      <c r="E7663" s="29" t="n">
        <f aca="false">D7663/10</f>
        <v>6.456</v>
      </c>
      <c r="F7663" s="29" t="n">
        <f aca="false">(E7663+Einstellungen!$B$20)*(1+Einstellungen!$B$10)</f>
        <v>29.88328</v>
      </c>
      <c r="G7663" s="21" t="str">
        <f aca="false">IF(F7663&lt;Einstellungen!$B$5,"ja","nein")</f>
        <v>nein</v>
      </c>
      <c r="H7663" s="21" t="s">
        <v>23</v>
      </c>
      <c r="I7663" s="29" t="n">
        <f aca="false">INDEX(Einstellungen!$B$27:$B$50,6)</f>
        <v>0.5</v>
      </c>
      <c r="J7663" s="29" t="n">
        <f aca="false">F7663*I7663</f>
        <v>14.94164</v>
      </c>
    </row>
    <row r="7664" customFormat="false" ht="15" hidden="false" customHeight="false" outlineLevel="0" collapsed="false">
      <c r="A7664" s="28" t="n">
        <v>45900</v>
      </c>
      <c r="B7664" s="21" t="s">
        <v>118</v>
      </c>
      <c r="C7664" s="21" t="s">
        <v>139</v>
      </c>
      <c r="D7664" s="29" t="n">
        <v>65</v>
      </c>
      <c r="E7664" s="29" t="n">
        <f aca="false">D7664/10</f>
        <v>6.5</v>
      </c>
      <c r="F7664" s="29" t="n">
        <f aca="false">(E7664+Einstellungen!$B$20)*(1+Einstellungen!$B$10)</f>
        <v>29.93564</v>
      </c>
      <c r="G7664" s="21" t="str">
        <f aca="false">IF(F7664&lt;Einstellungen!$B$5,"ja","nein")</f>
        <v>nein</v>
      </c>
      <c r="H7664" s="21" t="s">
        <v>23</v>
      </c>
      <c r="I7664" s="29" t="n">
        <f aca="false">INDEX(Einstellungen!$B$27:$B$50,7)</f>
        <v>0.7</v>
      </c>
      <c r="J7664" s="29" t="n">
        <f aca="false">F7664*I7664</f>
        <v>20.954948</v>
      </c>
    </row>
    <row r="7665" customFormat="false" ht="15" hidden="false" customHeight="false" outlineLevel="0" collapsed="false">
      <c r="A7665" s="28" t="n">
        <v>45900</v>
      </c>
      <c r="B7665" s="21" t="s">
        <v>119</v>
      </c>
      <c r="C7665" s="21" t="s">
        <v>139</v>
      </c>
      <c r="D7665" s="29" t="n">
        <v>62.13</v>
      </c>
      <c r="E7665" s="29" t="n">
        <f aca="false">D7665/10</f>
        <v>6.213</v>
      </c>
      <c r="F7665" s="29" t="n">
        <f aca="false">(E7665+Einstellungen!$B$20)*(1+Einstellungen!$B$10)</f>
        <v>29.59411</v>
      </c>
      <c r="G7665" s="21" t="str">
        <f aca="false">IF(F7665&lt;Einstellungen!$B$5,"ja","nein")</f>
        <v>nein</v>
      </c>
      <c r="H7665" s="21" t="s">
        <v>23</v>
      </c>
      <c r="I7665" s="29" t="n">
        <f aca="false">INDEX(Einstellungen!$B$27:$B$50,8)</f>
        <v>0.95</v>
      </c>
      <c r="J7665" s="29" t="n">
        <f aca="false">F7665*I7665</f>
        <v>28.1144045</v>
      </c>
    </row>
    <row r="7666" customFormat="false" ht="15" hidden="false" customHeight="false" outlineLevel="0" collapsed="false">
      <c r="A7666" s="28" t="n">
        <v>45900</v>
      </c>
      <c r="B7666" s="21" t="s">
        <v>120</v>
      </c>
      <c r="C7666" s="21" t="s">
        <v>139</v>
      </c>
      <c r="D7666" s="29" t="n">
        <v>22.3</v>
      </c>
      <c r="E7666" s="29" t="n">
        <f aca="false">D7666/10</f>
        <v>2.23</v>
      </c>
      <c r="F7666" s="29" t="n">
        <f aca="false">(E7666+Einstellungen!$B$20)*(1+Einstellungen!$B$10)</f>
        <v>24.85434</v>
      </c>
      <c r="G7666" s="21" t="str">
        <f aca="false">IF(F7666&lt;Einstellungen!$B$5,"ja","nein")</f>
        <v>ja</v>
      </c>
      <c r="H7666" s="21" t="s">
        <v>23</v>
      </c>
      <c r="I7666" s="29" t="n">
        <f aca="false">INDEX(Einstellungen!$B$27:$B$50,9)</f>
        <v>1.05</v>
      </c>
      <c r="J7666" s="29" t="n">
        <f aca="false">F7666*I7666</f>
        <v>26.097057</v>
      </c>
    </row>
    <row r="7667" customFormat="false" ht="15" hidden="false" customHeight="false" outlineLevel="0" collapsed="false">
      <c r="A7667" s="28" t="n">
        <v>45900</v>
      </c>
      <c r="B7667" s="21" t="s">
        <v>121</v>
      </c>
      <c r="C7667" s="21" t="s">
        <v>139</v>
      </c>
      <c r="D7667" s="29" t="n">
        <v>5.2</v>
      </c>
      <c r="E7667" s="29" t="n">
        <f aca="false">D7667/10</f>
        <v>0.52</v>
      </c>
      <c r="F7667" s="29" t="n">
        <f aca="false">(E7667+Einstellungen!$B$20)*(1+Einstellungen!$B$10)</f>
        <v>22.81944</v>
      </c>
      <c r="G7667" s="21" t="str">
        <f aca="false">IF(F7667&lt;Einstellungen!$B$5,"ja","nein")</f>
        <v>ja</v>
      </c>
      <c r="H7667" s="21" t="s">
        <v>23</v>
      </c>
      <c r="I7667" s="29" t="n">
        <f aca="false">INDEX(Einstellungen!$B$27:$B$50,10)</f>
        <v>1.05</v>
      </c>
      <c r="J7667" s="29" t="n">
        <f aca="false">F7667*I7667</f>
        <v>23.960412</v>
      </c>
    </row>
    <row r="7668" customFormat="false" ht="15" hidden="false" customHeight="false" outlineLevel="0" collapsed="false">
      <c r="A7668" s="28" t="n">
        <v>45900</v>
      </c>
      <c r="B7668" s="21" t="s">
        <v>122</v>
      </c>
      <c r="C7668" s="21" t="s">
        <v>139</v>
      </c>
      <c r="D7668" s="29" t="n">
        <v>-0.01</v>
      </c>
      <c r="E7668" s="29" t="n">
        <f aca="false">D7668/10</f>
        <v>-0.001</v>
      </c>
      <c r="F7668" s="29" t="n">
        <f aca="false">(E7668+Einstellungen!$B$20)*(1+Einstellungen!$B$10)</f>
        <v>22.19945</v>
      </c>
      <c r="G7668" s="21" t="str">
        <f aca="false">IF(F7668&lt;Einstellungen!$B$5,"ja","nein")</f>
        <v>ja</v>
      </c>
      <c r="H7668" s="21" t="s">
        <v>23</v>
      </c>
      <c r="I7668" s="29" t="n">
        <f aca="false">INDEX(Einstellungen!$B$27:$B$50,11)</f>
        <v>1.05</v>
      </c>
      <c r="J7668" s="29" t="n">
        <f aca="false">F7668*I7668</f>
        <v>23.3094225</v>
      </c>
    </row>
    <row r="7669" customFormat="false" ht="15" hidden="false" customHeight="false" outlineLevel="0" collapsed="false">
      <c r="A7669" s="28" t="n">
        <v>45900</v>
      </c>
      <c r="B7669" s="21" t="s">
        <v>123</v>
      </c>
      <c r="C7669" s="21" t="s">
        <v>139</v>
      </c>
      <c r="D7669" s="29" t="n">
        <v>-0.02</v>
      </c>
      <c r="E7669" s="29" t="n">
        <f aca="false">D7669/10</f>
        <v>-0.002</v>
      </c>
      <c r="F7669" s="29" t="n">
        <f aca="false">(E7669+Einstellungen!$B$20)*(1+Einstellungen!$B$10)</f>
        <v>22.19826</v>
      </c>
      <c r="G7669" s="21" t="str">
        <f aca="false">IF(F7669&lt;Einstellungen!$B$5,"ja","nein")</f>
        <v>ja</v>
      </c>
      <c r="H7669" s="21" t="s">
        <v>23</v>
      </c>
      <c r="I7669" s="29" t="n">
        <f aca="false">INDEX(Einstellungen!$B$27:$B$50,12)</f>
        <v>1.1</v>
      </c>
      <c r="J7669" s="29" t="n">
        <f aca="false">F7669*I7669</f>
        <v>24.418086</v>
      </c>
    </row>
    <row r="7670" customFormat="false" ht="15" hidden="false" customHeight="false" outlineLevel="0" collapsed="false">
      <c r="A7670" s="28" t="n">
        <v>45900</v>
      </c>
      <c r="B7670" s="21" t="s">
        <v>124</v>
      </c>
      <c r="C7670" s="21" t="s">
        <v>139</v>
      </c>
      <c r="D7670" s="29" t="n">
        <v>-0.11</v>
      </c>
      <c r="E7670" s="29" t="n">
        <f aca="false">D7670/10</f>
        <v>-0.011</v>
      </c>
      <c r="F7670" s="29" t="n">
        <f aca="false">(E7670+Einstellungen!$B$20)*(1+Einstellungen!$B$10)</f>
        <v>22.18755</v>
      </c>
      <c r="G7670" s="21" t="str">
        <f aca="false">IF(F7670&lt;Einstellungen!$B$5,"ja","nein")</f>
        <v>ja</v>
      </c>
      <c r="H7670" s="21" t="s">
        <v>23</v>
      </c>
      <c r="I7670" s="29" t="n">
        <f aca="false">INDEX(Einstellungen!$B$27:$B$50,13)</f>
        <v>1.2</v>
      </c>
      <c r="J7670" s="29" t="n">
        <f aca="false">F7670*I7670</f>
        <v>26.62506</v>
      </c>
    </row>
    <row r="7671" customFormat="false" ht="15" hidden="false" customHeight="false" outlineLevel="0" collapsed="false">
      <c r="A7671" s="28" t="n">
        <v>45900</v>
      </c>
      <c r="B7671" s="21" t="s">
        <v>125</v>
      </c>
      <c r="C7671" s="21" t="s">
        <v>139</v>
      </c>
      <c r="D7671" s="29" t="n">
        <v>-1</v>
      </c>
      <c r="E7671" s="29" t="n">
        <f aca="false">D7671/10</f>
        <v>-0.1</v>
      </c>
      <c r="F7671" s="29" t="n">
        <f aca="false">(E7671+Einstellungen!$B$20)*(1+Einstellungen!$B$10)</f>
        <v>22.08164</v>
      </c>
      <c r="G7671" s="21" t="str">
        <f aca="false">IF(F7671&lt;Einstellungen!$B$5,"ja","nein")</f>
        <v>ja</v>
      </c>
      <c r="H7671" s="21" t="s">
        <v>23</v>
      </c>
      <c r="I7671" s="29" t="n">
        <f aca="false">INDEX(Einstellungen!$B$27:$B$50,14)</f>
        <v>1.15</v>
      </c>
      <c r="J7671" s="29" t="n">
        <f aca="false">F7671*I7671</f>
        <v>25.393886</v>
      </c>
    </row>
    <row r="7672" customFormat="false" ht="15" hidden="false" customHeight="false" outlineLevel="0" collapsed="false">
      <c r="A7672" s="28" t="n">
        <v>45900</v>
      </c>
      <c r="B7672" s="21" t="s">
        <v>126</v>
      </c>
      <c r="C7672" s="21" t="s">
        <v>139</v>
      </c>
      <c r="D7672" s="29" t="n">
        <v>-0.61</v>
      </c>
      <c r="E7672" s="29" t="n">
        <f aca="false">D7672/10</f>
        <v>-0.061</v>
      </c>
      <c r="F7672" s="29" t="n">
        <f aca="false">(E7672+Einstellungen!$B$20)*(1+Einstellungen!$B$10)</f>
        <v>22.12805</v>
      </c>
      <c r="G7672" s="21" t="str">
        <f aca="false">IF(F7672&lt;Einstellungen!$B$5,"ja","nein")</f>
        <v>ja</v>
      </c>
      <c r="H7672" s="21" t="s">
        <v>23</v>
      </c>
      <c r="I7672" s="29" t="n">
        <f aca="false">INDEX(Einstellungen!$B$27:$B$50,15)</f>
        <v>1</v>
      </c>
      <c r="J7672" s="29" t="n">
        <f aca="false">F7672*I7672</f>
        <v>22.12805</v>
      </c>
    </row>
    <row r="7673" customFormat="false" ht="15" hidden="false" customHeight="false" outlineLevel="0" collapsed="false">
      <c r="A7673" s="28" t="n">
        <v>45900</v>
      </c>
      <c r="B7673" s="21" t="s">
        <v>127</v>
      </c>
      <c r="C7673" s="21" t="s">
        <v>139</v>
      </c>
      <c r="D7673" s="29" t="n">
        <v>0</v>
      </c>
      <c r="E7673" s="29" t="n">
        <f aca="false">D7673/10</f>
        <v>0</v>
      </c>
      <c r="F7673" s="29" t="n">
        <f aca="false">(E7673+Einstellungen!$B$20)*(1+Einstellungen!$B$10)</f>
        <v>22.20064</v>
      </c>
      <c r="G7673" s="21" t="str">
        <f aca="false">IF(F7673&lt;Einstellungen!$B$5,"ja","nein")</f>
        <v>ja</v>
      </c>
      <c r="H7673" s="21" t="s">
        <v>23</v>
      </c>
      <c r="I7673" s="29" t="n">
        <f aca="false">INDEX(Einstellungen!$B$27:$B$50,16)</f>
        <v>0.95</v>
      </c>
      <c r="J7673" s="29" t="n">
        <f aca="false">F7673*I7673</f>
        <v>21.090608</v>
      </c>
    </row>
    <row r="7674" customFormat="false" ht="15" hidden="false" customHeight="false" outlineLevel="0" collapsed="false">
      <c r="A7674" s="28" t="n">
        <v>45900</v>
      </c>
      <c r="B7674" s="21" t="s">
        <v>128</v>
      </c>
      <c r="C7674" s="21" t="s">
        <v>139</v>
      </c>
      <c r="D7674" s="29" t="n">
        <v>25.47</v>
      </c>
      <c r="E7674" s="29" t="n">
        <f aca="false">D7674/10</f>
        <v>2.547</v>
      </c>
      <c r="F7674" s="29" t="n">
        <f aca="false">(E7674+Einstellungen!$B$20)*(1+Einstellungen!$B$10)</f>
        <v>25.23157</v>
      </c>
      <c r="G7674" s="21" t="str">
        <f aca="false">IF(F7674&lt;Einstellungen!$B$5,"ja","nein")</f>
        <v>ja</v>
      </c>
      <c r="H7674" s="21" t="s">
        <v>23</v>
      </c>
      <c r="I7674" s="29" t="n">
        <f aca="false">INDEX(Einstellungen!$B$27:$B$50,17)</f>
        <v>0.95</v>
      </c>
      <c r="J7674" s="29" t="n">
        <f aca="false">F7674*I7674</f>
        <v>23.9699915</v>
      </c>
    </row>
    <row r="7675" customFormat="false" ht="15" hidden="false" customHeight="false" outlineLevel="0" collapsed="false">
      <c r="A7675" s="28" t="n">
        <v>45900</v>
      </c>
      <c r="B7675" s="21" t="s">
        <v>129</v>
      </c>
      <c r="C7675" s="21" t="s">
        <v>139</v>
      </c>
      <c r="D7675" s="29" t="n">
        <v>79.74</v>
      </c>
      <c r="E7675" s="29" t="n">
        <f aca="false">D7675/10</f>
        <v>7.974</v>
      </c>
      <c r="F7675" s="29" t="n">
        <f aca="false">(E7675+Einstellungen!$B$20)*(1+Einstellungen!$B$10)</f>
        <v>31.6897</v>
      </c>
      <c r="G7675" s="21" t="str">
        <f aca="false">IF(F7675&lt;Einstellungen!$B$5,"ja","nein")</f>
        <v>nein</v>
      </c>
      <c r="H7675" s="21" t="s">
        <v>23</v>
      </c>
      <c r="I7675" s="29" t="n">
        <f aca="false">INDEX(Einstellungen!$B$27:$B$50,18)</f>
        <v>1.1</v>
      </c>
      <c r="J7675" s="29" t="n">
        <f aca="false">F7675*I7675</f>
        <v>34.85867</v>
      </c>
    </row>
    <row r="7676" customFormat="false" ht="15" hidden="false" customHeight="false" outlineLevel="0" collapsed="false">
      <c r="A7676" s="28" t="n">
        <v>45900</v>
      </c>
      <c r="B7676" s="21" t="s">
        <v>130</v>
      </c>
      <c r="C7676" s="21" t="s">
        <v>139</v>
      </c>
      <c r="D7676" s="29" t="n">
        <v>117.59</v>
      </c>
      <c r="E7676" s="29" t="n">
        <f aca="false">D7676/10</f>
        <v>11.759</v>
      </c>
      <c r="F7676" s="29" t="n">
        <f aca="false">(E7676+Einstellungen!$B$20)*(1+Einstellungen!$B$10)</f>
        <v>36.19385</v>
      </c>
      <c r="G7676" s="21" t="str">
        <f aca="false">IF(F7676&lt;Einstellungen!$B$5,"ja","nein")</f>
        <v>nein</v>
      </c>
      <c r="H7676" s="21" t="s">
        <v>23</v>
      </c>
      <c r="I7676" s="29" t="n">
        <f aca="false">INDEX(Einstellungen!$B$27:$B$50,19)</f>
        <v>1.35</v>
      </c>
      <c r="J7676" s="29" t="n">
        <f aca="false">F7676*I7676</f>
        <v>48.8616975</v>
      </c>
    </row>
    <row r="7677" customFormat="false" ht="15" hidden="false" customHeight="false" outlineLevel="0" collapsed="false">
      <c r="A7677" s="28" t="n">
        <v>45900</v>
      </c>
      <c r="B7677" s="21" t="s">
        <v>131</v>
      </c>
      <c r="C7677" s="21" t="s">
        <v>139</v>
      </c>
      <c r="D7677" s="29" t="n">
        <v>135.1</v>
      </c>
      <c r="E7677" s="29" t="n">
        <f aca="false">D7677/10</f>
        <v>13.51</v>
      </c>
      <c r="F7677" s="29" t="n">
        <f aca="false">(E7677+Einstellungen!$B$20)*(1+Einstellungen!$B$10)</f>
        <v>38.27754</v>
      </c>
      <c r="G7677" s="21" t="str">
        <f aca="false">IF(F7677&lt;Einstellungen!$B$5,"ja","nein")</f>
        <v>nein</v>
      </c>
      <c r="H7677" s="21" t="s">
        <v>23</v>
      </c>
      <c r="I7677" s="29" t="n">
        <f aca="false">INDEX(Einstellungen!$B$27:$B$50,20)</f>
        <v>1.45</v>
      </c>
      <c r="J7677" s="29" t="n">
        <f aca="false">F7677*I7677</f>
        <v>55.502433</v>
      </c>
    </row>
    <row r="7678" customFormat="false" ht="15" hidden="false" customHeight="false" outlineLevel="0" collapsed="false">
      <c r="A7678" s="28" t="n">
        <v>45900</v>
      </c>
      <c r="B7678" s="21" t="s">
        <v>132</v>
      </c>
      <c r="C7678" s="21" t="s">
        <v>139</v>
      </c>
      <c r="D7678" s="29" t="n">
        <v>132.07</v>
      </c>
      <c r="E7678" s="29" t="n">
        <f aca="false">D7678/10</f>
        <v>13.207</v>
      </c>
      <c r="F7678" s="29" t="n">
        <f aca="false">(E7678+Einstellungen!$B$20)*(1+Einstellungen!$B$10)</f>
        <v>37.91697</v>
      </c>
      <c r="G7678" s="21" t="str">
        <f aca="false">IF(F7678&lt;Einstellungen!$B$5,"ja","nein")</f>
        <v>nein</v>
      </c>
      <c r="H7678" s="21" t="s">
        <v>23</v>
      </c>
      <c r="I7678" s="29" t="n">
        <f aca="false">INDEX(Einstellungen!$B$27:$B$50,21)</f>
        <v>1.4</v>
      </c>
      <c r="J7678" s="29" t="n">
        <f aca="false">F7678*I7678</f>
        <v>53.083758</v>
      </c>
    </row>
    <row r="7679" customFormat="false" ht="15" hidden="false" customHeight="false" outlineLevel="0" collapsed="false">
      <c r="A7679" s="28" t="n">
        <v>45900</v>
      </c>
      <c r="B7679" s="21" t="s">
        <v>133</v>
      </c>
      <c r="C7679" s="21" t="s">
        <v>139</v>
      </c>
      <c r="D7679" s="29" t="n">
        <v>114.15</v>
      </c>
      <c r="E7679" s="29" t="n">
        <f aca="false">D7679/10</f>
        <v>11.415</v>
      </c>
      <c r="F7679" s="29" t="n">
        <f aca="false">(E7679+Einstellungen!$B$20)*(1+Einstellungen!$B$10)</f>
        <v>35.78449</v>
      </c>
      <c r="G7679" s="21" t="str">
        <f aca="false">IF(F7679&lt;Einstellungen!$B$5,"ja","nein")</f>
        <v>nein</v>
      </c>
      <c r="H7679" s="21" t="s">
        <v>23</v>
      </c>
      <c r="I7679" s="29" t="n">
        <f aca="false">INDEX(Einstellungen!$B$27:$B$50,22)</f>
        <v>1.25</v>
      </c>
      <c r="J7679" s="29" t="n">
        <f aca="false">F7679*I7679</f>
        <v>44.7306125</v>
      </c>
    </row>
    <row r="7680" customFormat="false" ht="15" hidden="false" customHeight="false" outlineLevel="0" collapsed="false">
      <c r="A7680" s="28" t="n">
        <v>45900</v>
      </c>
      <c r="B7680" s="21" t="s">
        <v>134</v>
      </c>
      <c r="C7680" s="21" t="s">
        <v>139</v>
      </c>
      <c r="D7680" s="29" t="n">
        <v>102.63</v>
      </c>
      <c r="E7680" s="29" t="n">
        <f aca="false">D7680/10</f>
        <v>10.263</v>
      </c>
      <c r="F7680" s="29" t="n">
        <f aca="false">(E7680+Einstellungen!$B$20)*(1+Einstellungen!$B$10)</f>
        <v>34.41361</v>
      </c>
      <c r="G7680" s="21" t="str">
        <f aca="false">IF(F7680&lt;Einstellungen!$B$5,"ja","nein")</f>
        <v>nein</v>
      </c>
      <c r="H7680" s="21" t="s">
        <v>23</v>
      </c>
      <c r="I7680" s="29" t="n">
        <f aca="false">INDEX(Einstellungen!$B$27:$B$50,23)</f>
        <v>1.05</v>
      </c>
      <c r="J7680" s="29" t="n">
        <f aca="false">F7680*I7680</f>
        <v>36.1342905</v>
      </c>
    </row>
    <row r="7681" customFormat="false" ht="15" hidden="false" customHeight="false" outlineLevel="0" collapsed="false">
      <c r="A7681" s="28" t="n">
        <v>45900</v>
      </c>
      <c r="B7681" s="21" t="s">
        <v>135</v>
      </c>
      <c r="C7681" s="21" t="s">
        <v>139</v>
      </c>
      <c r="D7681" s="29" t="n">
        <v>89.76</v>
      </c>
      <c r="E7681" s="29" t="n">
        <f aca="false">D7681/10</f>
        <v>8.976</v>
      </c>
      <c r="F7681" s="29" t="n">
        <f aca="false">(E7681+Einstellungen!$B$20)*(1+Einstellungen!$B$10)</f>
        <v>32.88208</v>
      </c>
      <c r="G7681" s="21" t="str">
        <f aca="false">IF(F7681&lt;Einstellungen!$B$5,"ja","nein")</f>
        <v>nein</v>
      </c>
      <c r="H7681" s="21" t="s">
        <v>23</v>
      </c>
      <c r="I7681" s="29" t="n">
        <f aca="false">INDEX(Einstellungen!$B$27:$B$50,24)</f>
        <v>0.8</v>
      </c>
      <c r="J7681" s="29" t="n">
        <f aca="false">F7681*I7681</f>
        <v>26.305664</v>
      </c>
    </row>
    <row r="7682" customFormat="false" ht="15" hidden="false" customHeight="false" outlineLevel="0" collapsed="false">
      <c r="A7682" s="28" t="n">
        <v>45901</v>
      </c>
      <c r="B7682" s="21" t="s">
        <v>111</v>
      </c>
      <c r="C7682" s="21" t="s">
        <v>140</v>
      </c>
      <c r="D7682" s="29" t="n">
        <v>84.08</v>
      </c>
      <c r="E7682" s="29" t="n">
        <f aca="false">D7682/10</f>
        <v>8.408</v>
      </c>
      <c r="F7682" s="29" t="n">
        <f aca="false">(E7682+Einstellungen!$B$20)*(1+Einstellungen!$B$10)</f>
        <v>32.20616</v>
      </c>
      <c r="G7682" s="21" t="str">
        <f aca="false">IF(F7682&lt;Einstellungen!$B$5,"ja","nein")</f>
        <v>nein</v>
      </c>
      <c r="H7682" s="21" t="s">
        <v>24</v>
      </c>
      <c r="I7682" s="29" t="n">
        <f aca="false">INDEX(Einstellungen!$B$27:$B$50,1)</f>
        <v>0.6</v>
      </c>
      <c r="J7682" s="29" t="n">
        <f aca="false">F7682*I7682</f>
        <v>19.323696</v>
      </c>
    </row>
    <row r="7683" customFormat="false" ht="15" hidden="false" customHeight="false" outlineLevel="0" collapsed="false">
      <c r="A7683" s="28" t="n">
        <v>45901</v>
      </c>
      <c r="B7683" s="21" t="s">
        <v>113</v>
      </c>
      <c r="C7683" s="21" t="s">
        <v>140</v>
      </c>
      <c r="D7683" s="29" t="n">
        <v>81.43</v>
      </c>
      <c r="E7683" s="29" t="n">
        <f aca="false">D7683/10</f>
        <v>8.143</v>
      </c>
      <c r="F7683" s="29" t="n">
        <f aca="false">(E7683+Einstellungen!$B$20)*(1+Einstellungen!$B$10)</f>
        <v>31.89081</v>
      </c>
      <c r="G7683" s="21" t="str">
        <f aca="false">IF(F7683&lt;Einstellungen!$B$5,"ja","nein")</f>
        <v>nein</v>
      </c>
      <c r="H7683" s="21" t="s">
        <v>24</v>
      </c>
      <c r="I7683" s="29" t="n">
        <f aca="false">INDEX(Einstellungen!$B$27:$B$50,2)</f>
        <v>0.5</v>
      </c>
      <c r="J7683" s="29" t="n">
        <f aca="false">F7683*I7683</f>
        <v>15.945405</v>
      </c>
    </row>
    <row r="7684" customFormat="false" ht="15" hidden="false" customHeight="false" outlineLevel="0" collapsed="false">
      <c r="A7684" s="28" t="n">
        <v>45901</v>
      </c>
      <c r="B7684" s="21" t="s">
        <v>114</v>
      </c>
      <c r="C7684" s="21" t="s">
        <v>140</v>
      </c>
      <c r="D7684" s="29" t="n">
        <v>80.97</v>
      </c>
      <c r="E7684" s="29" t="n">
        <f aca="false">D7684/10</f>
        <v>8.097</v>
      </c>
      <c r="F7684" s="29" t="n">
        <f aca="false">(E7684+Einstellungen!$B$20)*(1+Einstellungen!$B$10)</f>
        <v>31.83607</v>
      </c>
      <c r="G7684" s="21" t="str">
        <f aca="false">IF(F7684&lt;Einstellungen!$B$5,"ja","nein")</f>
        <v>nein</v>
      </c>
      <c r="H7684" s="21" t="s">
        <v>24</v>
      </c>
      <c r="I7684" s="29" t="n">
        <f aca="false">INDEX(Einstellungen!$B$27:$B$50,3)</f>
        <v>0.45</v>
      </c>
      <c r="J7684" s="29" t="n">
        <f aca="false">F7684*I7684</f>
        <v>14.3262315</v>
      </c>
    </row>
    <row r="7685" customFormat="false" ht="15" hidden="false" customHeight="false" outlineLevel="0" collapsed="false">
      <c r="A7685" s="28" t="n">
        <v>45901</v>
      </c>
      <c r="B7685" s="21" t="s">
        <v>115</v>
      </c>
      <c r="C7685" s="21" t="s">
        <v>140</v>
      </c>
      <c r="D7685" s="29" t="n">
        <v>80.03</v>
      </c>
      <c r="E7685" s="29" t="n">
        <f aca="false">D7685/10</f>
        <v>8.003</v>
      </c>
      <c r="F7685" s="29" t="n">
        <f aca="false">(E7685+Einstellungen!$B$20)*(1+Einstellungen!$B$10)</f>
        <v>31.72421</v>
      </c>
      <c r="G7685" s="21" t="str">
        <f aca="false">IF(F7685&lt;Einstellungen!$B$5,"ja","nein")</f>
        <v>nein</v>
      </c>
      <c r="H7685" s="21" t="s">
        <v>24</v>
      </c>
      <c r="I7685" s="29" t="n">
        <f aca="false">INDEX(Einstellungen!$B$27:$B$50,4)</f>
        <v>0.45</v>
      </c>
      <c r="J7685" s="29" t="n">
        <f aca="false">F7685*I7685</f>
        <v>14.2758945</v>
      </c>
    </row>
    <row r="7686" customFormat="false" ht="15" hidden="false" customHeight="false" outlineLevel="0" collapsed="false">
      <c r="A7686" s="28" t="n">
        <v>45901</v>
      </c>
      <c r="B7686" s="21" t="s">
        <v>116</v>
      </c>
      <c r="C7686" s="21" t="s">
        <v>140</v>
      </c>
      <c r="D7686" s="29" t="n">
        <v>81.37</v>
      </c>
      <c r="E7686" s="29" t="n">
        <f aca="false">D7686/10</f>
        <v>8.137</v>
      </c>
      <c r="F7686" s="29" t="n">
        <f aca="false">(E7686+Einstellungen!$B$20)*(1+Einstellungen!$B$10)</f>
        <v>31.88367</v>
      </c>
      <c r="G7686" s="21" t="str">
        <f aca="false">IF(F7686&lt;Einstellungen!$B$5,"ja","nein")</f>
        <v>nein</v>
      </c>
      <c r="H7686" s="21" t="s">
        <v>24</v>
      </c>
      <c r="I7686" s="29" t="n">
        <f aca="false">INDEX(Einstellungen!$B$27:$B$50,5)</f>
        <v>0.45</v>
      </c>
      <c r="J7686" s="29" t="n">
        <f aca="false">F7686*I7686</f>
        <v>14.3476515</v>
      </c>
    </row>
    <row r="7687" customFormat="false" ht="15" hidden="false" customHeight="false" outlineLevel="0" collapsed="false">
      <c r="A7687" s="28" t="n">
        <v>45901</v>
      </c>
      <c r="B7687" s="21" t="s">
        <v>117</v>
      </c>
      <c r="C7687" s="21" t="s">
        <v>140</v>
      </c>
      <c r="D7687" s="29" t="n">
        <v>92.58</v>
      </c>
      <c r="E7687" s="29" t="n">
        <f aca="false">D7687/10</f>
        <v>9.258</v>
      </c>
      <c r="F7687" s="29" t="n">
        <f aca="false">(E7687+Einstellungen!$B$20)*(1+Einstellungen!$B$10)</f>
        <v>33.21766</v>
      </c>
      <c r="G7687" s="21" t="str">
        <f aca="false">IF(F7687&lt;Einstellungen!$B$5,"ja","nein")</f>
        <v>nein</v>
      </c>
      <c r="H7687" s="21" t="s">
        <v>24</v>
      </c>
      <c r="I7687" s="29" t="n">
        <f aca="false">INDEX(Einstellungen!$B$27:$B$50,6)</f>
        <v>0.5</v>
      </c>
      <c r="J7687" s="29" t="n">
        <f aca="false">F7687*I7687</f>
        <v>16.60883</v>
      </c>
    </row>
    <row r="7688" customFormat="false" ht="15" hidden="false" customHeight="false" outlineLevel="0" collapsed="false">
      <c r="A7688" s="28" t="n">
        <v>45901</v>
      </c>
      <c r="B7688" s="21" t="s">
        <v>118</v>
      </c>
      <c r="C7688" s="21" t="s">
        <v>140</v>
      </c>
      <c r="D7688" s="29" t="n">
        <v>120.43</v>
      </c>
      <c r="E7688" s="29" t="n">
        <f aca="false">D7688/10</f>
        <v>12.043</v>
      </c>
      <c r="F7688" s="29" t="n">
        <f aca="false">(E7688+Einstellungen!$B$20)*(1+Einstellungen!$B$10)</f>
        <v>36.53181</v>
      </c>
      <c r="G7688" s="21" t="str">
        <f aca="false">IF(F7688&lt;Einstellungen!$B$5,"ja","nein")</f>
        <v>nein</v>
      </c>
      <c r="H7688" s="21" t="s">
        <v>24</v>
      </c>
      <c r="I7688" s="29" t="n">
        <f aca="false">INDEX(Einstellungen!$B$27:$B$50,7)</f>
        <v>0.7</v>
      </c>
      <c r="J7688" s="29" t="n">
        <f aca="false">F7688*I7688</f>
        <v>25.572267</v>
      </c>
    </row>
    <row r="7689" customFormat="false" ht="15" hidden="false" customHeight="false" outlineLevel="0" collapsed="false">
      <c r="A7689" s="28" t="n">
        <v>45901</v>
      </c>
      <c r="B7689" s="21" t="s">
        <v>119</v>
      </c>
      <c r="C7689" s="21" t="s">
        <v>140</v>
      </c>
      <c r="D7689" s="29" t="n">
        <v>125.67</v>
      </c>
      <c r="E7689" s="29" t="n">
        <f aca="false">D7689/10</f>
        <v>12.567</v>
      </c>
      <c r="F7689" s="29" t="n">
        <f aca="false">(E7689+Einstellungen!$B$20)*(1+Einstellungen!$B$10)</f>
        <v>37.15537</v>
      </c>
      <c r="G7689" s="21" t="str">
        <f aca="false">IF(F7689&lt;Einstellungen!$B$5,"ja","nein")</f>
        <v>nein</v>
      </c>
      <c r="H7689" s="21" t="s">
        <v>24</v>
      </c>
      <c r="I7689" s="29" t="n">
        <f aca="false">INDEX(Einstellungen!$B$27:$B$50,8)</f>
        <v>0.95</v>
      </c>
      <c r="J7689" s="29" t="n">
        <f aca="false">F7689*I7689</f>
        <v>35.2976015</v>
      </c>
    </row>
    <row r="7690" customFormat="false" ht="15" hidden="false" customHeight="false" outlineLevel="0" collapsed="false">
      <c r="A7690" s="28" t="n">
        <v>45901</v>
      </c>
      <c r="B7690" s="21" t="s">
        <v>120</v>
      </c>
      <c r="C7690" s="21" t="s">
        <v>140</v>
      </c>
      <c r="D7690" s="29" t="n">
        <v>116.1</v>
      </c>
      <c r="E7690" s="29" t="n">
        <f aca="false">D7690/10</f>
        <v>11.61</v>
      </c>
      <c r="F7690" s="29" t="n">
        <f aca="false">(E7690+Einstellungen!$B$20)*(1+Einstellungen!$B$10)</f>
        <v>36.01654</v>
      </c>
      <c r="G7690" s="21" t="str">
        <f aca="false">IF(F7690&lt;Einstellungen!$B$5,"ja","nein")</f>
        <v>nein</v>
      </c>
      <c r="H7690" s="21" t="s">
        <v>24</v>
      </c>
      <c r="I7690" s="29" t="n">
        <f aca="false">INDEX(Einstellungen!$B$27:$B$50,9)</f>
        <v>1.05</v>
      </c>
      <c r="J7690" s="29" t="n">
        <f aca="false">F7690*I7690</f>
        <v>37.817367</v>
      </c>
    </row>
    <row r="7691" customFormat="false" ht="15" hidden="false" customHeight="false" outlineLevel="0" collapsed="false">
      <c r="A7691" s="28" t="n">
        <v>45901</v>
      </c>
      <c r="B7691" s="21" t="s">
        <v>121</v>
      </c>
      <c r="C7691" s="21" t="s">
        <v>140</v>
      </c>
      <c r="D7691" s="29" t="n">
        <v>98.19</v>
      </c>
      <c r="E7691" s="29" t="n">
        <f aca="false">D7691/10</f>
        <v>9.819</v>
      </c>
      <c r="F7691" s="29" t="n">
        <f aca="false">(E7691+Einstellungen!$B$20)*(1+Einstellungen!$B$10)</f>
        <v>33.88525</v>
      </c>
      <c r="G7691" s="21" t="str">
        <f aca="false">IF(F7691&lt;Einstellungen!$B$5,"ja","nein")</f>
        <v>nein</v>
      </c>
      <c r="H7691" s="21" t="s">
        <v>24</v>
      </c>
      <c r="I7691" s="29" t="n">
        <f aca="false">INDEX(Einstellungen!$B$27:$B$50,10)</f>
        <v>1.05</v>
      </c>
      <c r="J7691" s="29" t="n">
        <f aca="false">F7691*I7691</f>
        <v>35.5795125</v>
      </c>
    </row>
    <row r="7692" customFormat="false" ht="15" hidden="false" customHeight="false" outlineLevel="0" collapsed="false">
      <c r="A7692" s="28" t="n">
        <v>45901</v>
      </c>
      <c r="B7692" s="21" t="s">
        <v>122</v>
      </c>
      <c r="C7692" s="21" t="s">
        <v>140</v>
      </c>
      <c r="D7692" s="29" t="n">
        <v>82</v>
      </c>
      <c r="E7692" s="29" t="n">
        <f aca="false">D7692/10</f>
        <v>8.2</v>
      </c>
      <c r="F7692" s="29" t="n">
        <f aca="false">(E7692+Einstellungen!$B$20)*(1+Einstellungen!$B$10)</f>
        <v>31.95864</v>
      </c>
      <c r="G7692" s="21" t="str">
        <f aca="false">IF(F7692&lt;Einstellungen!$B$5,"ja","nein")</f>
        <v>nein</v>
      </c>
      <c r="H7692" s="21" t="s">
        <v>24</v>
      </c>
      <c r="I7692" s="29" t="n">
        <f aca="false">INDEX(Einstellungen!$B$27:$B$50,11)</f>
        <v>1.05</v>
      </c>
      <c r="J7692" s="29" t="n">
        <f aca="false">F7692*I7692</f>
        <v>33.556572</v>
      </c>
    </row>
    <row r="7693" customFormat="false" ht="15" hidden="false" customHeight="false" outlineLevel="0" collapsed="false">
      <c r="A7693" s="28" t="n">
        <v>45901</v>
      </c>
      <c r="B7693" s="21" t="s">
        <v>123</v>
      </c>
      <c r="C7693" s="21" t="s">
        <v>140</v>
      </c>
      <c r="D7693" s="29" t="n">
        <v>69.4</v>
      </c>
      <c r="E7693" s="29" t="n">
        <f aca="false">D7693/10</f>
        <v>6.94</v>
      </c>
      <c r="F7693" s="29" t="n">
        <f aca="false">(E7693+Einstellungen!$B$20)*(1+Einstellungen!$B$10)</f>
        <v>30.45924</v>
      </c>
      <c r="G7693" s="21" t="str">
        <f aca="false">IF(F7693&lt;Einstellungen!$B$5,"ja","nein")</f>
        <v>nein</v>
      </c>
      <c r="H7693" s="21" t="s">
        <v>24</v>
      </c>
      <c r="I7693" s="29" t="n">
        <f aca="false">INDEX(Einstellungen!$B$27:$B$50,12)</f>
        <v>1.1</v>
      </c>
      <c r="J7693" s="29" t="n">
        <f aca="false">F7693*I7693</f>
        <v>33.505164</v>
      </c>
    </row>
    <row r="7694" customFormat="false" ht="15" hidden="false" customHeight="false" outlineLevel="0" collapsed="false">
      <c r="A7694" s="28" t="n">
        <v>45901</v>
      </c>
      <c r="B7694" s="21" t="s">
        <v>124</v>
      </c>
      <c r="C7694" s="21" t="s">
        <v>140</v>
      </c>
      <c r="D7694" s="29" t="n">
        <v>38.27</v>
      </c>
      <c r="E7694" s="29" t="n">
        <f aca="false">D7694/10</f>
        <v>3.827</v>
      </c>
      <c r="F7694" s="29" t="n">
        <f aca="false">(E7694+Einstellungen!$B$20)*(1+Einstellungen!$B$10)</f>
        <v>26.75477</v>
      </c>
      <c r="G7694" s="21" t="str">
        <f aca="false">IF(F7694&lt;Einstellungen!$B$5,"ja","nein")</f>
        <v>ja</v>
      </c>
      <c r="H7694" s="21" t="s">
        <v>24</v>
      </c>
      <c r="I7694" s="29" t="n">
        <f aca="false">INDEX(Einstellungen!$B$27:$B$50,13)</f>
        <v>1.2</v>
      </c>
      <c r="J7694" s="29" t="n">
        <f aca="false">F7694*I7694</f>
        <v>32.105724</v>
      </c>
    </row>
    <row r="7695" customFormat="false" ht="15" hidden="false" customHeight="false" outlineLevel="0" collapsed="false">
      <c r="A7695" s="28" t="n">
        <v>45901</v>
      </c>
      <c r="B7695" s="21" t="s">
        <v>125</v>
      </c>
      <c r="C7695" s="21" t="s">
        <v>140</v>
      </c>
      <c r="D7695" s="29" t="n">
        <v>25.03</v>
      </c>
      <c r="E7695" s="29" t="n">
        <f aca="false">D7695/10</f>
        <v>2.503</v>
      </c>
      <c r="F7695" s="29" t="n">
        <f aca="false">(E7695+Einstellungen!$B$20)*(1+Einstellungen!$B$10)</f>
        <v>25.17921</v>
      </c>
      <c r="G7695" s="21" t="str">
        <f aca="false">IF(F7695&lt;Einstellungen!$B$5,"ja","nein")</f>
        <v>ja</v>
      </c>
      <c r="H7695" s="21" t="s">
        <v>24</v>
      </c>
      <c r="I7695" s="29" t="n">
        <f aca="false">INDEX(Einstellungen!$B$27:$B$50,14)</f>
        <v>1.15</v>
      </c>
      <c r="J7695" s="29" t="n">
        <f aca="false">F7695*I7695</f>
        <v>28.9560915</v>
      </c>
    </row>
    <row r="7696" customFormat="false" ht="15" hidden="false" customHeight="false" outlineLevel="0" collapsed="false">
      <c r="A7696" s="28" t="n">
        <v>45901</v>
      </c>
      <c r="B7696" s="21" t="s">
        <v>126</v>
      </c>
      <c r="C7696" s="21" t="s">
        <v>140</v>
      </c>
      <c r="D7696" s="29" t="n">
        <v>42.73</v>
      </c>
      <c r="E7696" s="29" t="n">
        <f aca="false">D7696/10</f>
        <v>4.273</v>
      </c>
      <c r="F7696" s="29" t="n">
        <f aca="false">(E7696+Einstellungen!$B$20)*(1+Einstellungen!$B$10)</f>
        <v>27.28551</v>
      </c>
      <c r="G7696" s="21" t="str">
        <f aca="false">IF(F7696&lt;Einstellungen!$B$5,"ja","nein")</f>
        <v>ja</v>
      </c>
      <c r="H7696" s="21" t="s">
        <v>24</v>
      </c>
      <c r="I7696" s="29" t="n">
        <f aca="false">INDEX(Einstellungen!$B$27:$B$50,15)</f>
        <v>1</v>
      </c>
      <c r="J7696" s="29" t="n">
        <f aca="false">F7696*I7696</f>
        <v>27.28551</v>
      </c>
    </row>
    <row r="7697" customFormat="false" ht="15" hidden="false" customHeight="false" outlineLevel="0" collapsed="false">
      <c r="A7697" s="28" t="n">
        <v>45901</v>
      </c>
      <c r="B7697" s="21" t="s">
        <v>127</v>
      </c>
      <c r="C7697" s="21" t="s">
        <v>140</v>
      </c>
      <c r="D7697" s="29" t="n">
        <v>67.76</v>
      </c>
      <c r="E7697" s="29" t="n">
        <f aca="false">D7697/10</f>
        <v>6.776</v>
      </c>
      <c r="F7697" s="29" t="n">
        <f aca="false">(E7697+Einstellungen!$B$20)*(1+Einstellungen!$B$10)</f>
        <v>30.26408</v>
      </c>
      <c r="G7697" s="21" t="str">
        <f aca="false">IF(F7697&lt;Einstellungen!$B$5,"ja","nein")</f>
        <v>nein</v>
      </c>
      <c r="H7697" s="21" t="s">
        <v>24</v>
      </c>
      <c r="I7697" s="29" t="n">
        <f aca="false">INDEX(Einstellungen!$B$27:$B$50,16)</f>
        <v>0.95</v>
      </c>
      <c r="J7697" s="29" t="n">
        <f aca="false">F7697*I7697</f>
        <v>28.750876</v>
      </c>
    </row>
    <row r="7698" customFormat="false" ht="15" hidden="false" customHeight="false" outlineLevel="0" collapsed="false">
      <c r="A7698" s="28" t="n">
        <v>45901</v>
      </c>
      <c r="B7698" s="21" t="s">
        <v>128</v>
      </c>
      <c r="C7698" s="21" t="s">
        <v>140</v>
      </c>
      <c r="D7698" s="29" t="n">
        <v>84.67</v>
      </c>
      <c r="E7698" s="29" t="n">
        <f aca="false">D7698/10</f>
        <v>8.467</v>
      </c>
      <c r="F7698" s="29" t="n">
        <f aca="false">(E7698+Einstellungen!$B$20)*(1+Einstellungen!$B$10)</f>
        <v>32.27637</v>
      </c>
      <c r="G7698" s="21" t="str">
        <f aca="false">IF(F7698&lt;Einstellungen!$B$5,"ja","nein")</f>
        <v>nein</v>
      </c>
      <c r="H7698" s="21" t="s">
        <v>24</v>
      </c>
      <c r="I7698" s="29" t="n">
        <f aca="false">INDEX(Einstellungen!$B$27:$B$50,17)</f>
        <v>0.95</v>
      </c>
      <c r="J7698" s="29" t="n">
        <f aca="false">F7698*I7698</f>
        <v>30.6625515</v>
      </c>
    </row>
    <row r="7699" customFormat="false" ht="15" hidden="false" customHeight="false" outlineLevel="0" collapsed="false">
      <c r="A7699" s="28" t="n">
        <v>45901</v>
      </c>
      <c r="B7699" s="21" t="s">
        <v>129</v>
      </c>
      <c r="C7699" s="21" t="s">
        <v>140</v>
      </c>
      <c r="D7699" s="29" t="n">
        <v>109.7</v>
      </c>
      <c r="E7699" s="29" t="n">
        <f aca="false">D7699/10</f>
        <v>10.97</v>
      </c>
      <c r="F7699" s="29" t="n">
        <f aca="false">(E7699+Einstellungen!$B$20)*(1+Einstellungen!$B$10)</f>
        <v>35.25494</v>
      </c>
      <c r="G7699" s="21" t="str">
        <f aca="false">IF(F7699&lt;Einstellungen!$B$5,"ja","nein")</f>
        <v>nein</v>
      </c>
      <c r="H7699" s="21" t="s">
        <v>24</v>
      </c>
      <c r="I7699" s="29" t="n">
        <f aca="false">INDEX(Einstellungen!$B$27:$B$50,18)</f>
        <v>1.1</v>
      </c>
      <c r="J7699" s="29" t="n">
        <f aca="false">F7699*I7699</f>
        <v>38.780434</v>
      </c>
    </row>
    <row r="7700" customFormat="false" ht="15" hidden="false" customHeight="false" outlineLevel="0" collapsed="false">
      <c r="A7700" s="28" t="n">
        <v>45901</v>
      </c>
      <c r="B7700" s="21" t="s">
        <v>130</v>
      </c>
      <c r="C7700" s="21" t="s">
        <v>140</v>
      </c>
      <c r="D7700" s="29" t="n">
        <v>155.32</v>
      </c>
      <c r="E7700" s="29" t="n">
        <f aca="false">D7700/10</f>
        <v>15.532</v>
      </c>
      <c r="F7700" s="29" t="n">
        <f aca="false">(E7700+Einstellungen!$B$20)*(1+Einstellungen!$B$10)</f>
        <v>40.68372</v>
      </c>
      <c r="G7700" s="21" t="str">
        <f aca="false">IF(F7700&lt;Einstellungen!$B$5,"ja","nein")</f>
        <v>nein</v>
      </c>
      <c r="H7700" s="21" t="s">
        <v>24</v>
      </c>
      <c r="I7700" s="29" t="n">
        <f aca="false">INDEX(Einstellungen!$B$27:$B$50,19)</f>
        <v>1.35</v>
      </c>
      <c r="J7700" s="29" t="n">
        <f aca="false">F7700*I7700</f>
        <v>54.923022</v>
      </c>
    </row>
    <row r="7701" customFormat="false" ht="15" hidden="false" customHeight="false" outlineLevel="0" collapsed="false">
      <c r="A7701" s="28" t="n">
        <v>45901</v>
      </c>
      <c r="B7701" s="21" t="s">
        <v>131</v>
      </c>
      <c r="C7701" s="21" t="s">
        <v>140</v>
      </c>
      <c r="D7701" s="29" t="n">
        <v>250.65</v>
      </c>
      <c r="E7701" s="29" t="n">
        <f aca="false">D7701/10</f>
        <v>25.065</v>
      </c>
      <c r="F7701" s="29" t="n">
        <f aca="false">(E7701+Einstellungen!$B$20)*(1+Einstellungen!$B$10)</f>
        <v>52.02799</v>
      </c>
      <c r="G7701" s="21" t="str">
        <f aca="false">IF(F7701&lt;Einstellungen!$B$5,"ja","nein")</f>
        <v>nein</v>
      </c>
      <c r="H7701" s="21" t="s">
        <v>24</v>
      </c>
      <c r="I7701" s="29" t="n">
        <f aca="false">INDEX(Einstellungen!$B$27:$B$50,20)</f>
        <v>1.45</v>
      </c>
      <c r="J7701" s="29" t="n">
        <f aca="false">F7701*I7701</f>
        <v>75.4405855</v>
      </c>
    </row>
    <row r="7702" customFormat="false" ht="15" hidden="false" customHeight="false" outlineLevel="0" collapsed="false">
      <c r="A7702" s="28" t="n">
        <v>45901</v>
      </c>
      <c r="B7702" s="21" t="s">
        <v>132</v>
      </c>
      <c r="C7702" s="21" t="s">
        <v>140</v>
      </c>
      <c r="D7702" s="29" t="n">
        <v>210.56</v>
      </c>
      <c r="E7702" s="29" t="n">
        <f aca="false">D7702/10</f>
        <v>21.056</v>
      </c>
      <c r="F7702" s="29" t="n">
        <f aca="false">(E7702+Einstellungen!$B$20)*(1+Einstellungen!$B$10)</f>
        <v>47.25728</v>
      </c>
      <c r="G7702" s="21" t="str">
        <f aca="false">IF(F7702&lt;Einstellungen!$B$5,"ja","nein")</f>
        <v>nein</v>
      </c>
      <c r="H7702" s="21" t="s">
        <v>24</v>
      </c>
      <c r="I7702" s="29" t="n">
        <f aca="false">INDEX(Einstellungen!$B$27:$B$50,21)</f>
        <v>1.4</v>
      </c>
      <c r="J7702" s="29" t="n">
        <f aca="false">F7702*I7702</f>
        <v>66.160192</v>
      </c>
    </row>
    <row r="7703" customFormat="false" ht="15" hidden="false" customHeight="false" outlineLevel="0" collapsed="false">
      <c r="A7703" s="28" t="n">
        <v>45901</v>
      </c>
      <c r="B7703" s="21" t="s">
        <v>133</v>
      </c>
      <c r="C7703" s="21" t="s">
        <v>140</v>
      </c>
      <c r="D7703" s="29" t="n">
        <v>125.2</v>
      </c>
      <c r="E7703" s="29" t="n">
        <f aca="false">D7703/10</f>
        <v>12.52</v>
      </c>
      <c r="F7703" s="29" t="n">
        <f aca="false">(E7703+Einstellungen!$B$20)*(1+Einstellungen!$B$10)</f>
        <v>37.09944</v>
      </c>
      <c r="G7703" s="21" t="str">
        <f aca="false">IF(F7703&lt;Einstellungen!$B$5,"ja","nein")</f>
        <v>nein</v>
      </c>
      <c r="H7703" s="21" t="s">
        <v>24</v>
      </c>
      <c r="I7703" s="29" t="n">
        <f aca="false">INDEX(Einstellungen!$B$27:$B$50,22)</f>
        <v>1.25</v>
      </c>
      <c r="J7703" s="29" t="n">
        <f aca="false">F7703*I7703</f>
        <v>46.3743</v>
      </c>
    </row>
    <row r="7704" customFormat="false" ht="15" hidden="false" customHeight="false" outlineLevel="0" collapsed="false">
      <c r="A7704" s="28" t="n">
        <v>45901</v>
      </c>
      <c r="B7704" s="21" t="s">
        <v>134</v>
      </c>
      <c r="C7704" s="21" t="s">
        <v>140</v>
      </c>
      <c r="D7704" s="29" t="n">
        <v>112.4</v>
      </c>
      <c r="E7704" s="29" t="n">
        <f aca="false">D7704/10</f>
        <v>11.24</v>
      </c>
      <c r="F7704" s="29" t="n">
        <f aca="false">(E7704+Einstellungen!$B$20)*(1+Einstellungen!$B$10)</f>
        <v>35.57624</v>
      </c>
      <c r="G7704" s="21" t="str">
        <f aca="false">IF(F7704&lt;Einstellungen!$B$5,"ja","nein")</f>
        <v>nein</v>
      </c>
      <c r="H7704" s="21" t="s">
        <v>24</v>
      </c>
      <c r="I7704" s="29" t="n">
        <f aca="false">INDEX(Einstellungen!$B$27:$B$50,23)</f>
        <v>1.05</v>
      </c>
      <c r="J7704" s="29" t="n">
        <f aca="false">F7704*I7704</f>
        <v>37.355052</v>
      </c>
    </row>
    <row r="7705" customFormat="false" ht="15" hidden="false" customHeight="false" outlineLevel="0" collapsed="false">
      <c r="A7705" s="28" t="n">
        <v>45901</v>
      </c>
      <c r="B7705" s="21" t="s">
        <v>135</v>
      </c>
      <c r="C7705" s="21" t="s">
        <v>140</v>
      </c>
      <c r="D7705" s="29" t="n">
        <v>100.53</v>
      </c>
      <c r="E7705" s="29" t="n">
        <f aca="false">D7705/10</f>
        <v>10.053</v>
      </c>
      <c r="F7705" s="29" t="n">
        <f aca="false">(E7705+Einstellungen!$B$20)*(1+Einstellungen!$B$10)</f>
        <v>34.16371</v>
      </c>
      <c r="G7705" s="21" t="str">
        <f aca="false">IF(F7705&lt;Einstellungen!$B$5,"ja","nein")</f>
        <v>nein</v>
      </c>
      <c r="H7705" s="21" t="s">
        <v>24</v>
      </c>
      <c r="I7705" s="29" t="n">
        <f aca="false">INDEX(Einstellungen!$B$27:$B$50,24)</f>
        <v>0.8</v>
      </c>
      <c r="J7705" s="29" t="n">
        <f aca="false">F7705*I7705</f>
        <v>27.330968</v>
      </c>
    </row>
    <row r="7706" customFormat="false" ht="15" hidden="false" customHeight="false" outlineLevel="0" collapsed="false">
      <c r="A7706" s="28" t="n">
        <v>45902</v>
      </c>
      <c r="B7706" s="21" t="s">
        <v>111</v>
      </c>
      <c r="C7706" s="21" t="s">
        <v>141</v>
      </c>
      <c r="D7706" s="29" t="n">
        <v>95.01</v>
      </c>
      <c r="E7706" s="29" t="n">
        <f aca="false">D7706/10</f>
        <v>9.501</v>
      </c>
      <c r="F7706" s="29" t="n">
        <f aca="false">(E7706+Einstellungen!$B$20)*(1+Einstellungen!$B$10)</f>
        <v>33.50683</v>
      </c>
      <c r="G7706" s="21" t="str">
        <f aca="false">IF(F7706&lt;Einstellungen!$B$5,"ja","nein")</f>
        <v>nein</v>
      </c>
      <c r="H7706" s="21" t="s">
        <v>24</v>
      </c>
      <c r="I7706" s="29" t="n">
        <f aca="false">INDEX(Einstellungen!$B$27:$B$50,1)</f>
        <v>0.6</v>
      </c>
      <c r="J7706" s="29" t="n">
        <f aca="false">F7706*I7706</f>
        <v>20.104098</v>
      </c>
    </row>
    <row r="7707" customFormat="false" ht="15" hidden="false" customHeight="false" outlineLevel="0" collapsed="false">
      <c r="A7707" s="28" t="n">
        <v>45902</v>
      </c>
      <c r="B7707" s="21" t="s">
        <v>113</v>
      </c>
      <c r="C7707" s="21" t="s">
        <v>141</v>
      </c>
      <c r="D7707" s="29" t="n">
        <v>90.11</v>
      </c>
      <c r="E7707" s="29" t="n">
        <f aca="false">D7707/10</f>
        <v>9.011</v>
      </c>
      <c r="F7707" s="29" t="n">
        <f aca="false">(E7707+Einstellungen!$B$20)*(1+Einstellungen!$B$10)</f>
        <v>32.92373</v>
      </c>
      <c r="G7707" s="21" t="str">
        <f aca="false">IF(F7707&lt;Einstellungen!$B$5,"ja","nein")</f>
        <v>nein</v>
      </c>
      <c r="H7707" s="21" t="s">
        <v>24</v>
      </c>
      <c r="I7707" s="29" t="n">
        <f aca="false">INDEX(Einstellungen!$B$27:$B$50,2)</f>
        <v>0.5</v>
      </c>
      <c r="J7707" s="29" t="n">
        <f aca="false">F7707*I7707</f>
        <v>16.461865</v>
      </c>
    </row>
    <row r="7708" customFormat="false" ht="15" hidden="false" customHeight="false" outlineLevel="0" collapsed="false">
      <c r="A7708" s="28" t="n">
        <v>45902</v>
      </c>
      <c r="B7708" s="21" t="s">
        <v>114</v>
      </c>
      <c r="C7708" s="21" t="s">
        <v>141</v>
      </c>
      <c r="D7708" s="29" t="n">
        <v>90.84</v>
      </c>
      <c r="E7708" s="29" t="n">
        <f aca="false">D7708/10</f>
        <v>9.084</v>
      </c>
      <c r="F7708" s="29" t="n">
        <f aca="false">(E7708+Einstellungen!$B$20)*(1+Einstellungen!$B$10)</f>
        <v>33.0106</v>
      </c>
      <c r="G7708" s="21" t="str">
        <f aca="false">IF(F7708&lt;Einstellungen!$B$5,"ja","nein")</f>
        <v>nein</v>
      </c>
      <c r="H7708" s="21" t="s">
        <v>24</v>
      </c>
      <c r="I7708" s="29" t="n">
        <f aca="false">INDEX(Einstellungen!$B$27:$B$50,3)</f>
        <v>0.45</v>
      </c>
      <c r="J7708" s="29" t="n">
        <f aca="false">F7708*I7708</f>
        <v>14.85477</v>
      </c>
    </row>
    <row r="7709" customFormat="false" ht="15" hidden="false" customHeight="false" outlineLevel="0" collapsed="false">
      <c r="A7709" s="28" t="n">
        <v>45902</v>
      </c>
      <c r="B7709" s="21" t="s">
        <v>115</v>
      </c>
      <c r="C7709" s="21" t="s">
        <v>141</v>
      </c>
      <c r="D7709" s="29" t="n">
        <v>92.5</v>
      </c>
      <c r="E7709" s="29" t="n">
        <f aca="false">D7709/10</f>
        <v>9.25</v>
      </c>
      <c r="F7709" s="29" t="n">
        <f aca="false">(E7709+Einstellungen!$B$20)*(1+Einstellungen!$B$10)</f>
        <v>33.20814</v>
      </c>
      <c r="G7709" s="21" t="str">
        <f aca="false">IF(F7709&lt;Einstellungen!$B$5,"ja","nein")</f>
        <v>nein</v>
      </c>
      <c r="H7709" s="21" t="s">
        <v>24</v>
      </c>
      <c r="I7709" s="29" t="n">
        <f aca="false">INDEX(Einstellungen!$B$27:$B$50,4)</f>
        <v>0.45</v>
      </c>
      <c r="J7709" s="29" t="n">
        <f aca="false">F7709*I7709</f>
        <v>14.943663</v>
      </c>
    </row>
    <row r="7710" customFormat="false" ht="15" hidden="false" customHeight="false" outlineLevel="0" collapsed="false">
      <c r="A7710" s="28" t="n">
        <v>45902</v>
      </c>
      <c r="B7710" s="21" t="s">
        <v>116</v>
      </c>
      <c r="C7710" s="21" t="s">
        <v>141</v>
      </c>
      <c r="D7710" s="29" t="n">
        <v>94.8</v>
      </c>
      <c r="E7710" s="29" t="n">
        <f aca="false">D7710/10</f>
        <v>9.48</v>
      </c>
      <c r="F7710" s="29" t="n">
        <f aca="false">(E7710+Einstellungen!$B$20)*(1+Einstellungen!$B$10)</f>
        <v>33.48184</v>
      </c>
      <c r="G7710" s="21" t="str">
        <f aca="false">IF(F7710&lt;Einstellungen!$B$5,"ja","nein")</f>
        <v>nein</v>
      </c>
      <c r="H7710" s="21" t="s">
        <v>24</v>
      </c>
      <c r="I7710" s="29" t="n">
        <f aca="false">INDEX(Einstellungen!$B$27:$B$50,5)</f>
        <v>0.45</v>
      </c>
      <c r="J7710" s="29" t="n">
        <f aca="false">F7710*I7710</f>
        <v>15.066828</v>
      </c>
    </row>
    <row r="7711" customFormat="false" ht="15" hidden="false" customHeight="false" outlineLevel="0" collapsed="false">
      <c r="A7711" s="28" t="n">
        <v>45902</v>
      </c>
      <c r="B7711" s="21" t="s">
        <v>117</v>
      </c>
      <c r="C7711" s="21" t="s">
        <v>141</v>
      </c>
      <c r="D7711" s="29" t="n">
        <v>106.85</v>
      </c>
      <c r="E7711" s="29" t="n">
        <f aca="false">D7711/10</f>
        <v>10.685</v>
      </c>
      <c r="F7711" s="29" t="n">
        <f aca="false">(E7711+Einstellungen!$B$20)*(1+Einstellungen!$B$10)</f>
        <v>34.91579</v>
      </c>
      <c r="G7711" s="21" t="str">
        <f aca="false">IF(F7711&lt;Einstellungen!$B$5,"ja","nein")</f>
        <v>nein</v>
      </c>
      <c r="H7711" s="21" t="s">
        <v>24</v>
      </c>
      <c r="I7711" s="29" t="n">
        <f aca="false">INDEX(Einstellungen!$B$27:$B$50,6)</f>
        <v>0.5</v>
      </c>
      <c r="J7711" s="29" t="n">
        <f aca="false">F7711*I7711</f>
        <v>17.457895</v>
      </c>
    </row>
    <row r="7712" customFormat="false" ht="15" hidden="false" customHeight="false" outlineLevel="0" collapsed="false">
      <c r="A7712" s="28" t="n">
        <v>45902</v>
      </c>
      <c r="B7712" s="21" t="s">
        <v>118</v>
      </c>
      <c r="C7712" s="21" t="s">
        <v>141</v>
      </c>
      <c r="D7712" s="29" t="n">
        <v>134.39</v>
      </c>
      <c r="E7712" s="29" t="n">
        <f aca="false">D7712/10</f>
        <v>13.439</v>
      </c>
      <c r="F7712" s="29" t="n">
        <f aca="false">(E7712+Einstellungen!$B$20)*(1+Einstellungen!$B$10)</f>
        <v>38.19305</v>
      </c>
      <c r="G7712" s="21" t="str">
        <f aca="false">IF(F7712&lt;Einstellungen!$B$5,"ja","nein")</f>
        <v>nein</v>
      </c>
      <c r="H7712" s="21" t="s">
        <v>24</v>
      </c>
      <c r="I7712" s="29" t="n">
        <f aca="false">INDEX(Einstellungen!$B$27:$B$50,7)</f>
        <v>0.7</v>
      </c>
      <c r="J7712" s="29" t="n">
        <f aca="false">F7712*I7712</f>
        <v>26.735135</v>
      </c>
    </row>
    <row r="7713" customFormat="false" ht="15" hidden="false" customHeight="false" outlineLevel="0" collapsed="false">
      <c r="A7713" s="28" t="n">
        <v>45902</v>
      </c>
      <c r="B7713" s="21" t="s">
        <v>119</v>
      </c>
      <c r="C7713" s="21" t="s">
        <v>141</v>
      </c>
      <c r="D7713" s="29" t="n">
        <v>153.67</v>
      </c>
      <c r="E7713" s="29" t="n">
        <f aca="false">D7713/10</f>
        <v>15.367</v>
      </c>
      <c r="F7713" s="29" t="n">
        <f aca="false">(E7713+Einstellungen!$B$20)*(1+Einstellungen!$B$10)</f>
        <v>40.48737</v>
      </c>
      <c r="G7713" s="21" t="str">
        <f aca="false">IF(F7713&lt;Einstellungen!$B$5,"ja","nein")</f>
        <v>nein</v>
      </c>
      <c r="H7713" s="21" t="s">
        <v>24</v>
      </c>
      <c r="I7713" s="29" t="n">
        <f aca="false">INDEX(Einstellungen!$B$27:$B$50,8)</f>
        <v>0.95</v>
      </c>
      <c r="J7713" s="29" t="n">
        <f aca="false">F7713*I7713</f>
        <v>38.4630015</v>
      </c>
    </row>
    <row r="7714" customFormat="false" ht="15" hidden="false" customHeight="false" outlineLevel="0" collapsed="false">
      <c r="A7714" s="28" t="n">
        <v>45902</v>
      </c>
      <c r="B7714" s="21" t="s">
        <v>120</v>
      </c>
      <c r="C7714" s="21" t="s">
        <v>141</v>
      </c>
      <c r="D7714" s="29" t="n">
        <v>147.48</v>
      </c>
      <c r="E7714" s="29" t="n">
        <f aca="false">D7714/10</f>
        <v>14.748</v>
      </c>
      <c r="F7714" s="29" t="n">
        <f aca="false">(E7714+Einstellungen!$B$20)*(1+Einstellungen!$B$10)</f>
        <v>39.75076</v>
      </c>
      <c r="G7714" s="21" t="str">
        <f aca="false">IF(F7714&lt;Einstellungen!$B$5,"ja","nein")</f>
        <v>nein</v>
      </c>
      <c r="H7714" s="21" t="s">
        <v>24</v>
      </c>
      <c r="I7714" s="29" t="n">
        <f aca="false">INDEX(Einstellungen!$B$27:$B$50,9)</f>
        <v>1.05</v>
      </c>
      <c r="J7714" s="29" t="n">
        <f aca="false">F7714*I7714</f>
        <v>41.738298</v>
      </c>
    </row>
    <row r="7715" customFormat="false" ht="15" hidden="false" customHeight="false" outlineLevel="0" collapsed="false">
      <c r="A7715" s="28" t="n">
        <v>45902</v>
      </c>
      <c r="B7715" s="21" t="s">
        <v>121</v>
      </c>
      <c r="C7715" s="21" t="s">
        <v>141</v>
      </c>
      <c r="D7715" s="29" t="n">
        <v>121.05</v>
      </c>
      <c r="E7715" s="29" t="n">
        <f aca="false">D7715/10</f>
        <v>12.105</v>
      </c>
      <c r="F7715" s="29" t="n">
        <f aca="false">(E7715+Einstellungen!$B$20)*(1+Einstellungen!$B$10)</f>
        <v>36.60559</v>
      </c>
      <c r="G7715" s="21" t="str">
        <f aca="false">IF(F7715&lt;Einstellungen!$B$5,"ja","nein")</f>
        <v>nein</v>
      </c>
      <c r="H7715" s="21" t="s">
        <v>24</v>
      </c>
      <c r="I7715" s="29" t="n">
        <f aca="false">INDEX(Einstellungen!$B$27:$B$50,10)</f>
        <v>1.05</v>
      </c>
      <c r="J7715" s="29" t="n">
        <f aca="false">F7715*I7715</f>
        <v>38.4358695</v>
      </c>
    </row>
    <row r="7716" customFormat="false" ht="15" hidden="false" customHeight="false" outlineLevel="0" collapsed="false">
      <c r="A7716" s="28" t="n">
        <v>45902</v>
      </c>
      <c r="B7716" s="21" t="s">
        <v>122</v>
      </c>
      <c r="C7716" s="21" t="s">
        <v>141</v>
      </c>
      <c r="D7716" s="29" t="n">
        <v>102.14</v>
      </c>
      <c r="E7716" s="29" t="n">
        <f aca="false">D7716/10</f>
        <v>10.214</v>
      </c>
      <c r="F7716" s="29" t="n">
        <f aca="false">(E7716+Einstellungen!$B$20)*(1+Einstellungen!$B$10)</f>
        <v>34.3553</v>
      </c>
      <c r="G7716" s="21" t="str">
        <f aca="false">IF(F7716&lt;Einstellungen!$B$5,"ja","nein")</f>
        <v>nein</v>
      </c>
      <c r="H7716" s="21" t="s">
        <v>24</v>
      </c>
      <c r="I7716" s="29" t="n">
        <f aca="false">INDEX(Einstellungen!$B$27:$B$50,11)</f>
        <v>1.05</v>
      </c>
      <c r="J7716" s="29" t="n">
        <f aca="false">F7716*I7716</f>
        <v>36.073065</v>
      </c>
    </row>
    <row r="7717" customFormat="false" ht="15" hidden="false" customHeight="false" outlineLevel="0" collapsed="false">
      <c r="A7717" s="28" t="n">
        <v>45902</v>
      </c>
      <c r="B7717" s="21" t="s">
        <v>123</v>
      </c>
      <c r="C7717" s="21" t="s">
        <v>141</v>
      </c>
      <c r="D7717" s="29" t="n">
        <v>84.66</v>
      </c>
      <c r="E7717" s="29" t="n">
        <f aca="false">D7717/10</f>
        <v>8.466</v>
      </c>
      <c r="F7717" s="29" t="n">
        <f aca="false">(E7717+Einstellungen!$B$20)*(1+Einstellungen!$B$10)</f>
        <v>32.27518</v>
      </c>
      <c r="G7717" s="21" t="str">
        <f aca="false">IF(F7717&lt;Einstellungen!$B$5,"ja","nein")</f>
        <v>nein</v>
      </c>
      <c r="H7717" s="21" t="s">
        <v>24</v>
      </c>
      <c r="I7717" s="29" t="n">
        <f aca="false">INDEX(Einstellungen!$B$27:$B$50,12)</f>
        <v>1.1</v>
      </c>
      <c r="J7717" s="29" t="n">
        <f aca="false">F7717*I7717</f>
        <v>35.502698</v>
      </c>
    </row>
    <row r="7718" customFormat="false" ht="15" hidden="false" customHeight="false" outlineLevel="0" collapsed="false">
      <c r="A7718" s="28" t="n">
        <v>45902</v>
      </c>
      <c r="B7718" s="21" t="s">
        <v>124</v>
      </c>
      <c r="C7718" s="21" t="s">
        <v>141</v>
      </c>
      <c r="D7718" s="29" t="n">
        <v>78.94</v>
      </c>
      <c r="E7718" s="29" t="n">
        <f aca="false">D7718/10</f>
        <v>7.894</v>
      </c>
      <c r="F7718" s="29" t="n">
        <f aca="false">(E7718+Einstellungen!$B$20)*(1+Einstellungen!$B$10)</f>
        <v>31.5945</v>
      </c>
      <c r="G7718" s="21" t="str">
        <f aca="false">IF(F7718&lt;Einstellungen!$B$5,"ja","nein")</f>
        <v>nein</v>
      </c>
      <c r="H7718" s="21" t="s">
        <v>24</v>
      </c>
      <c r="I7718" s="29" t="n">
        <f aca="false">INDEX(Einstellungen!$B$27:$B$50,13)</f>
        <v>1.2</v>
      </c>
      <c r="J7718" s="29" t="n">
        <f aca="false">F7718*I7718</f>
        <v>37.9134</v>
      </c>
    </row>
    <row r="7719" customFormat="false" ht="15" hidden="false" customHeight="false" outlineLevel="0" collapsed="false">
      <c r="A7719" s="28" t="n">
        <v>45902</v>
      </c>
      <c r="B7719" s="21" t="s">
        <v>125</v>
      </c>
      <c r="C7719" s="21" t="s">
        <v>141</v>
      </c>
      <c r="D7719" s="29" t="n">
        <v>79.73</v>
      </c>
      <c r="E7719" s="29" t="n">
        <f aca="false">D7719/10</f>
        <v>7.973</v>
      </c>
      <c r="F7719" s="29" t="n">
        <f aca="false">(E7719+Einstellungen!$B$20)*(1+Einstellungen!$B$10)</f>
        <v>31.68851</v>
      </c>
      <c r="G7719" s="21" t="str">
        <f aca="false">IF(F7719&lt;Einstellungen!$B$5,"ja","nein")</f>
        <v>nein</v>
      </c>
      <c r="H7719" s="21" t="s">
        <v>24</v>
      </c>
      <c r="I7719" s="29" t="n">
        <f aca="false">INDEX(Einstellungen!$B$27:$B$50,14)</f>
        <v>1.15</v>
      </c>
      <c r="J7719" s="29" t="n">
        <f aca="false">F7719*I7719</f>
        <v>36.4417865</v>
      </c>
    </row>
    <row r="7720" customFormat="false" ht="15" hidden="false" customHeight="false" outlineLevel="0" collapsed="false">
      <c r="A7720" s="28" t="n">
        <v>45902</v>
      </c>
      <c r="B7720" s="21" t="s">
        <v>126</v>
      </c>
      <c r="C7720" s="21" t="s">
        <v>141</v>
      </c>
      <c r="D7720" s="29" t="n">
        <v>78.54</v>
      </c>
      <c r="E7720" s="29" t="n">
        <f aca="false">D7720/10</f>
        <v>7.854</v>
      </c>
      <c r="F7720" s="29" t="n">
        <f aca="false">(E7720+Einstellungen!$B$20)*(1+Einstellungen!$B$10)</f>
        <v>31.5469</v>
      </c>
      <c r="G7720" s="21" t="str">
        <f aca="false">IF(F7720&lt;Einstellungen!$B$5,"ja","nein")</f>
        <v>nein</v>
      </c>
      <c r="H7720" s="21" t="s">
        <v>24</v>
      </c>
      <c r="I7720" s="29" t="n">
        <f aca="false">INDEX(Einstellungen!$B$27:$B$50,15)</f>
        <v>1</v>
      </c>
      <c r="J7720" s="29" t="n">
        <f aca="false">F7720*I7720</f>
        <v>31.5469</v>
      </c>
    </row>
    <row r="7721" customFormat="false" ht="15" hidden="false" customHeight="false" outlineLevel="0" collapsed="false">
      <c r="A7721" s="28" t="n">
        <v>45902</v>
      </c>
      <c r="B7721" s="21" t="s">
        <v>127</v>
      </c>
      <c r="C7721" s="21" t="s">
        <v>141</v>
      </c>
      <c r="D7721" s="29" t="n">
        <v>84.37</v>
      </c>
      <c r="E7721" s="29" t="n">
        <f aca="false">D7721/10</f>
        <v>8.437</v>
      </c>
      <c r="F7721" s="29" t="n">
        <f aca="false">(E7721+Einstellungen!$B$20)*(1+Einstellungen!$B$10)</f>
        <v>32.24067</v>
      </c>
      <c r="G7721" s="21" t="str">
        <f aca="false">IF(F7721&lt;Einstellungen!$B$5,"ja","nein")</f>
        <v>nein</v>
      </c>
      <c r="H7721" s="21" t="s">
        <v>24</v>
      </c>
      <c r="I7721" s="29" t="n">
        <f aca="false">INDEX(Einstellungen!$B$27:$B$50,16)</f>
        <v>0.95</v>
      </c>
      <c r="J7721" s="29" t="n">
        <f aca="false">F7721*I7721</f>
        <v>30.6286365</v>
      </c>
    </row>
    <row r="7722" customFormat="false" ht="15" hidden="false" customHeight="false" outlineLevel="0" collapsed="false">
      <c r="A7722" s="28" t="n">
        <v>45902</v>
      </c>
      <c r="B7722" s="21" t="s">
        <v>128</v>
      </c>
      <c r="C7722" s="21" t="s">
        <v>141</v>
      </c>
      <c r="D7722" s="29" t="n">
        <v>95</v>
      </c>
      <c r="E7722" s="29" t="n">
        <f aca="false">D7722/10</f>
        <v>9.5</v>
      </c>
      <c r="F7722" s="29" t="n">
        <f aca="false">(E7722+Einstellungen!$B$20)*(1+Einstellungen!$B$10)</f>
        <v>33.50564</v>
      </c>
      <c r="G7722" s="21" t="str">
        <f aca="false">IF(F7722&lt;Einstellungen!$B$5,"ja","nein")</f>
        <v>nein</v>
      </c>
      <c r="H7722" s="21" t="s">
        <v>24</v>
      </c>
      <c r="I7722" s="29" t="n">
        <f aca="false">INDEX(Einstellungen!$B$27:$B$50,17)</f>
        <v>0.95</v>
      </c>
      <c r="J7722" s="29" t="n">
        <f aca="false">F7722*I7722</f>
        <v>31.830358</v>
      </c>
    </row>
    <row r="7723" customFormat="false" ht="15" hidden="false" customHeight="false" outlineLevel="0" collapsed="false">
      <c r="A7723" s="28" t="n">
        <v>45902</v>
      </c>
      <c r="B7723" s="21" t="s">
        <v>129</v>
      </c>
      <c r="C7723" s="21" t="s">
        <v>141</v>
      </c>
      <c r="D7723" s="29" t="n">
        <v>108.97</v>
      </c>
      <c r="E7723" s="29" t="n">
        <f aca="false">D7723/10</f>
        <v>10.897</v>
      </c>
      <c r="F7723" s="29" t="n">
        <f aca="false">(E7723+Einstellungen!$B$20)*(1+Einstellungen!$B$10)</f>
        <v>35.16807</v>
      </c>
      <c r="G7723" s="21" t="str">
        <f aca="false">IF(F7723&lt;Einstellungen!$B$5,"ja","nein")</f>
        <v>nein</v>
      </c>
      <c r="H7723" s="21" t="s">
        <v>24</v>
      </c>
      <c r="I7723" s="29" t="n">
        <f aca="false">INDEX(Einstellungen!$B$27:$B$50,18)</f>
        <v>1.1</v>
      </c>
      <c r="J7723" s="29" t="n">
        <f aca="false">F7723*I7723</f>
        <v>38.684877</v>
      </c>
    </row>
    <row r="7724" customFormat="false" ht="15" hidden="false" customHeight="false" outlineLevel="0" collapsed="false">
      <c r="A7724" s="28" t="n">
        <v>45902</v>
      </c>
      <c r="B7724" s="21" t="s">
        <v>130</v>
      </c>
      <c r="C7724" s="21" t="s">
        <v>141</v>
      </c>
      <c r="D7724" s="29" t="n">
        <v>173.16</v>
      </c>
      <c r="E7724" s="29" t="n">
        <f aca="false">D7724/10</f>
        <v>17.316</v>
      </c>
      <c r="F7724" s="29" t="n">
        <f aca="false">(E7724+Einstellungen!$B$20)*(1+Einstellungen!$B$10)</f>
        <v>42.80668</v>
      </c>
      <c r="G7724" s="21" t="str">
        <f aca="false">IF(F7724&lt;Einstellungen!$B$5,"ja","nein")</f>
        <v>nein</v>
      </c>
      <c r="H7724" s="21" t="s">
        <v>24</v>
      </c>
      <c r="I7724" s="29" t="n">
        <f aca="false">INDEX(Einstellungen!$B$27:$B$50,19)</f>
        <v>1.35</v>
      </c>
      <c r="J7724" s="29" t="n">
        <f aca="false">F7724*I7724</f>
        <v>57.789018</v>
      </c>
    </row>
    <row r="7725" customFormat="false" ht="15" hidden="false" customHeight="false" outlineLevel="0" collapsed="false">
      <c r="A7725" s="28" t="n">
        <v>45902</v>
      </c>
      <c r="B7725" s="21" t="s">
        <v>131</v>
      </c>
      <c r="C7725" s="21" t="s">
        <v>141</v>
      </c>
      <c r="D7725" s="29" t="n">
        <v>311.51</v>
      </c>
      <c r="E7725" s="29" t="n">
        <f aca="false">D7725/10</f>
        <v>31.151</v>
      </c>
      <c r="F7725" s="29" t="n">
        <f aca="false">(E7725+Einstellungen!$B$20)*(1+Einstellungen!$B$10)</f>
        <v>59.27033</v>
      </c>
      <c r="G7725" s="21" t="str">
        <f aca="false">IF(F7725&lt;Einstellungen!$B$5,"ja","nein")</f>
        <v>nein</v>
      </c>
      <c r="H7725" s="21" t="s">
        <v>24</v>
      </c>
      <c r="I7725" s="29" t="n">
        <f aca="false">INDEX(Einstellungen!$B$27:$B$50,20)</f>
        <v>1.45</v>
      </c>
      <c r="J7725" s="29" t="n">
        <f aca="false">F7725*I7725</f>
        <v>85.9419785</v>
      </c>
    </row>
    <row r="7726" customFormat="false" ht="15" hidden="false" customHeight="false" outlineLevel="0" collapsed="false">
      <c r="A7726" s="28" t="n">
        <v>45902</v>
      </c>
      <c r="B7726" s="21" t="s">
        <v>132</v>
      </c>
      <c r="C7726" s="21" t="s">
        <v>141</v>
      </c>
      <c r="D7726" s="29" t="n">
        <v>263.79</v>
      </c>
      <c r="E7726" s="29" t="n">
        <f aca="false">D7726/10</f>
        <v>26.379</v>
      </c>
      <c r="F7726" s="29" t="n">
        <f aca="false">(E7726+Einstellungen!$B$20)*(1+Einstellungen!$B$10)</f>
        <v>53.59165</v>
      </c>
      <c r="G7726" s="21" t="str">
        <f aca="false">IF(F7726&lt;Einstellungen!$B$5,"ja","nein")</f>
        <v>nein</v>
      </c>
      <c r="H7726" s="21" t="s">
        <v>24</v>
      </c>
      <c r="I7726" s="29" t="n">
        <f aca="false">INDEX(Einstellungen!$B$27:$B$50,21)</f>
        <v>1.4</v>
      </c>
      <c r="J7726" s="29" t="n">
        <f aca="false">F7726*I7726</f>
        <v>75.02831</v>
      </c>
    </row>
    <row r="7727" customFormat="false" ht="15" hidden="false" customHeight="false" outlineLevel="0" collapsed="false">
      <c r="A7727" s="28" t="n">
        <v>45902</v>
      </c>
      <c r="B7727" s="21" t="s">
        <v>133</v>
      </c>
      <c r="C7727" s="21" t="s">
        <v>141</v>
      </c>
      <c r="D7727" s="29" t="n">
        <v>140.92</v>
      </c>
      <c r="E7727" s="29" t="n">
        <f aca="false">D7727/10</f>
        <v>14.092</v>
      </c>
      <c r="F7727" s="29" t="n">
        <f aca="false">(E7727+Einstellungen!$B$20)*(1+Einstellungen!$B$10)</f>
        <v>38.97012</v>
      </c>
      <c r="G7727" s="21" t="str">
        <f aca="false">IF(F7727&lt;Einstellungen!$B$5,"ja","nein")</f>
        <v>nein</v>
      </c>
      <c r="H7727" s="21" t="s">
        <v>24</v>
      </c>
      <c r="I7727" s="29" t="n">
        <f aca="false">INDEX(Einstellungen!$B$27:$B$50,22)</f>
        <v>1.25</v>
      </c>
      <c r="J7727" s="29" t="n">
        <f aca="false">F7727*I7727</f>
        <v>48.71265</v>
      </c>
    </row>
    <row r="7728" customFormat="false" ht="15" hidden="false" customHeight="false" outlineLevel="0" collapsed="false">
      <c r="A7728" s="28" t="n">
        <v>45902</v>
      </c>
      <c r="B7728" s="21" t="s">
        <v>134</v>
      </c>
      <c r="C7728" s="21" t="s">
        <v>141</v>
      </c>
      <c r="D7728" s="29" t="n">
        <v>110.47</v>
      </c>
      <c r="E7728" s="29" t="n">
        <f aca="false">D7728/10</f>
        <v>11.047</v>
      </c>
      <c r="F7728" s="29" t="n">
        <f aca="false">(E7728+Einstellungen!$B$20)*(1+Einstellungen!$B$10)</f>
        <v>35.34657</v>
      </c>
      <c r="G7728" s="21" t="str">
        <f aca="false">IF(F7728&lt;Einstellungen!$B$5,"ja","nein")</f>
        <v>nein</v>
      </c>
      <c r="H7728" s="21" t="s">
        <v>24</v>
      </c>
      <c r="I7728" s="29" t="n">
        <f aca="false">INDEX(Einstellungen!$B$27:$B$50,23)</f>
        <v>1.05</v>
      </c>
      <c r="J7728" s="29" t="n">
        <f aca="false">F7728*I7728</f>
        <v>37.1138985</v>
      </c>
    </row>
    <row r="7729" customFormat="false" ht="15" hidden="false" customHeight="false" outlineLevel="0" collapsed="false">
      <c r="A7729" s="28" t="n">
        <v>45902</v>
      </c>
      <c r="B7729" s="21" t="s">
        <v>135</v>
      </c>
      <c r="C7729" s="21" t="s">
        <v>141</v>
      </c>
      <c r="D7729" s="29" t="n">
        <v>91.21</v>
      </c>
      <c r="E7729" s="29" t="n">
        <f aca="false">D7729/10</f>
        <v>9.121</v>
      </c>
      <c r="F7729" s="29" t="n">
        <f aca="false">(E7729+Einstellungen!$B$20)*(1+Einstellungen!$B$10)</f>
        <v>33.05463</v>
      </c>
      <c r="G7729" s="21" t="str">
        <f aca="false">IF(F7729&lt;Einstellungen!$B$5,"ja","nein")</f>
        <v>nein</v>
      </c>
      <c r="H7729" s="21" t="s">
        <v>24</v>
      </c>
      <c r="I7729" s="29" t="n">
        <f aca="false">INDEX(Einstellungen!$B$27:$B$50,24)</f>
        <v>0.8</v>
      </c>
      <c r="J7729" s="29" t="n">
        <f aca="false">F7729*I7729</f>
        <v>26.443704</v>
      </c>
    </row>
    <row r="7730" customFormat="false" ht="15" hidden="false" customHeight="false" outlineLevel="0" collapsed="false">
      <c r="A7730" s="28" t="n">
        <v>45903</v>
      </c>
      <c r="B7730" s="21" t="s">
        <v>111</v>
      </c>
      <c r="C7730" s="21" t="s">
        <v>112</v>
      </c>
      <c r="D7730" s="29" t="n">
        <v>97.25</v>
      </c>
      <c r="E7730" s="29" t="n">
        <f aca="false">D7730/10</f>
        <v>9.725</v>
      </c>
      <c r="F7730" s="29" t="n">
        <f aca="false">(E7730+Einstellungen!$B$20)*(1+Einstellungen!$B$10)</f>
        <v>33.77339</v>
      </c>
      <c r="G7730" s="21" t="str">
        <f aca="false">IF(F7730&lt;Einstellungen!$B$5,"ja","nein")</f>
        <v>nein</v>
      </c>
      <c r="H7730" s="21" t="s">
        <v>24</v>
      </c>
      <c r="I7730" s="29" t="n">
        <f aca="false">INDEX(Einstellungen!$B$27:$B$50,1)</f>
        <v>0.6</v>
      </c>
      <c r="J7730" s="29" t="n">
        <f aca="false">F7730*I7730</f>
        <v>20.264034</v>
      </c>
    </row>
    <row r="7731" customFormat="false" ht="15" hidden="false" customHeight="false" outlineLevel="0" collapsed="false">
      <c r="A7731" s="28" t="n">
        <v>45903</v>
      </c>
      <c r="B7731" s="21" t="s">
        <v>113</v>
      </c>
      <c r="C7731" s="21" t="s">
        <v>112</v>
      </c>
      <c r="D7731" s="29" t="n">
        <v>90.74</v>
      </c>
      <c r="E7731" s="29" t="n">
        <f aca="false">D7731/10</f>
        <v>9.074</v>
      </c>
      <c r="F7731" s="29" t="n">
        <f aca="false">(E7731+Einstellungen!$B$20)*(1+Einstellungen!$B$10)</f>
        <v>32.9987</v>
      </c>
      <c r="G7731" s="21" t="str">
        <f aca="false">IF(F7731&lt;Einstellungen!$B$5,"ja","nein")</f>
        <v>nein</v>
      </c>
      <c r="H7731" s="21" t="s">
        <v>24</v>
      </c>
      <c r="I7731" s="29" t="n">
        <f aca="false">INDEX(Einstellungen!$B$27:$B$50,2)</f>
        <v>0.5</v>
      </c>
      <c r="J7731" s="29" t="n">
        <f aca="false">F7731*I7731</f>
        <v>16.49935</v>
      </c>
    </row>
    <row r="7732" customFormat="false" ht="15" hidden="false" customHeight="false" outlineLevel="0" collapsed="false">
      <c r="A7732" s="28" t="n">
        <v>45903</v>
      </c>
      <c r="B7732" s="21" t="s">
        <v>114</v>
      </c>
      <c r="C7732" s="21" t="s">
        <v>112</v>
      </c>
      <c r="D7732" s="29" t="n">
        <v>85.95</v>
      </c>
      <c r="E7732" s="29" t="n">
        <f aca="false">D7732/10</f>
        <v>8.595</v>
      </c>
      <c r="F7732" s="29" t="n">
        <f aca="false">(E7732+Einstellungen!$B$20)*(1+Einstellungen!$B$10)</f>
        <v>32.42869</v>
      </c>
      <c r="G7732" s="21" t="str">
        <f aca="false">IF(F7732&lt;Einstellungen!$B$5,"ja","nein")</f>
        <v>nein</v>
      </c>
      <c r="H7732" s="21" t="s">
        <v>24</v>
      </c>
      <c r="I7732" s="29" t="n">
        <f aca="false">INDEX(Einstellungen!$B$27:$B$50,3)</f>
        <v>0.45</v>
      </c>
      <c r="J7732" s="29" t="n">
        <f aca="false">F7732*I7732</f>
        <v>14.5929105</v>
      </c>
    </row>
    <row r="7733" customFormat="false" ht="15" hidden="false" customHeight="false" outlineLevel="0" collapsed="false">
      <c r="A7733" s="28" t="n">
        <v>45903</v>
      </c>
      <c r="B7733" s="21" t="s">
        <v>115</v>
      </c>
      <c r="C7733" s="21" t="s">
        <v>112</v>
      </c>
      <c r="D7733" s="29" t="n">
        <v>81.72</v>
      </c>
      <c r="E7733" s="29" t="n">
        <f aca="false">D7733/10</f>
        <v>8.172</v>
      </c>
      <c r="F7733" s="29" t="n">
        <f aca="false">(E7733+Einstellungen!$B$20)*(1+Einstellungen!$B$10)</f>
        <v>31.92532</v>
      </c>
      <c r="G7733" s="21" t="str">
        <f aca="false">IF(F7733&lt;Einstellungen!$B$5,"ja","nein")</f>
        <v>nein</v>
      </c>
      <c r="H7733" s="21" t="s">
        <v>24</v>
      </c>
      <c r="I7733" s="29" t="n">
        <f aca="false">INDEX(Einstellungen!$B$27:$B$50,4)</f>
        <v>0.45</v>
      </c>
      <c r="J7733" s="29" t="n">
        <f aca="false">F7733*I7733</f>
        <v>14.366394</v>
      </c>
    </row>
    <row r="7734" customFormat="false" ht="15" hidden="false" customHeight="false" outlineLevel="0" collapsed="false">
      <c r="A7734" s="28" t="n">
        <v>45903</v>
      </c>
      <c r="B7734" s="21" t="s">
        <v>116</v>
      </c>
      <c r="C7734" s="21" t="s">
        <v>112</v>
      </c>
      <c r="D7734" s="29" t="n">
        <v>81.23</v>
      </c>
      <c r="E7734" s="29" t="n">
        <f aca="false">D7734/10</f>
        <v>8.123</v>
      </c>
      <c r="F7734" s="29" t="n">
        <f aca="false">(E7734+Einstellungen!$B$20)*(1+Einstellungen!$B$10)</f>
        <v>31.86701</v>
      </c>
      <c r="G7734" s="21" t="str">
        <f aca="false">IF(F7734&lt;Einstellungen!$B$5,"ja","nein")</f>
        <v>nein</v>
      </c>
      <c r="H7734" s="21" t="s">
        <v>24</v>
      </c>
      <c r="I7734" s="29" t="n">
        <f aca="false">INDEX(Einstellungen!$B$27:$B$50,5)</f>
        <v>0.45</v>
      </c>
      <c r="J7734" s="29" t="n">
        <f aca="false">F7734*I7734</f>
        <v>14.3401545</v>
      </c>
    </row>
    <row r="7735" customFormat="false" ht="15" hidden="false" customHeight="false" outlineLevel="0" collapsed="false">
      <c r="A7735" s="28" t="n">
        <v>45903</v>
      </c>
      <c r="B7735" s="21" t="s">
        <v>117</v>
      </c>
      <c r="C7735" s="21" t="s">
        <v>112</v>
      </c>
      <c r="D7735" s="29" t="n">
        <v>86.97</v>
      </c>
      <c r="E7735" s="29" t="n">
        <f aca="false">D7735/10</f>
        <v>8.697</v>
      </c>
      <c r="F7735" s="29" t="n">
        <f aca="false">(E7735+Einstellungen!$B$20)*(1+Einstellungen!$B$10)</f>
        <v>32.55007</v>
      </c>
      <c r="G7735" s="21" t="str">
        <f aca="false">IF(F7735&lt;Einstellungen!$B$5,"ja","nein")</f>
        <v>nein</v>
      </c>
      <c r="H7735" s="21" t="s">
        <v>24</v>
      </c>
      <c r="I7735" s="29" t="n">
        <f aca="false">INDEX(Einstellungen!$B$27:$B$50,6)</f>
        <v>0.5</v>
      </c>
      <c r="J7735" s="29" t="n">
        <f aca="false">F7735*I7735</f>
        <v>16.275035</v>
      </c>
    </row>
    <row r="7736" customFormat="false" ht="15" hidden="false" customHeight="false" outlineLevel="0" collapsed="false">
      <c r="A7736" s="28" t="n">
        <v>45903</v>
      </c>
      <c r="B7736" s="21" t="s">
        <v>118</v>
      </c>
      <c r="C7736" s="21" t="s">
        <v>112</v>
      </c>
      <c r="D7736" s="29" t="n">
        <v>103.2</v>
      </c>
      <c r="E7736" s="29" t="n">
        <f aca="false">D7736/10</f>
        <v>10.32</v>
      </c>
      <c r="F7736" s="29" t="n">
        <f aca="false">(E7736+Einstellungen!$B$20)*(1+Einstellungen!$B$10)</f>
        <v>34.48144</v>
      </c>
      <c r="G7736" s="21" t="str">
        <f aca="false">IF(F7736&lt;Einstellungen!$B$5,"ja","nein")</f>
        <v>nein</v>
      </c>
      <c r="H7736" s="21" t="s">
        <v>24</v>
      </c>
      <c r="I7736" s="29" t="n">
        <f aca="false">INDEX(Einstellungen!$B$27:$B$50,7)</f>
        <v>0.7</v>
      </c>
      <c r="J7736" s="29" t="n">
        <f aca="false">F7736*I7736</f>
        <v>24.137008</v>
      </c>
    </row>
    <row r="7737" customFormat="false" ht="15" hidden="false" customHeight="false" outlineLevel="0" collapsed="false">
      <c r="A7737" s="28" t="n">
        <v>45903</v>
      </c>
      <c r="B7737" s="21" t="s">
        <v>119</v>
      </c>
      <c r="C7737" s="21" t="s">
        <v>112</v>
      </c>
      <c r="D7737" s="29" t="n">
        <v>112.34</v>
      </c>
      <c r="E7737" s="29" t="n">
        <f aca="false">D7737/10</f>
        <v>11.234</v>
      </c>
      <c r="F7737" s="29" t="n">
        <f aca="false">(E7737+Einstellungen!$B$20)*(1+Einstellungen!$B$10)</f>
        <v>35.5691</v>
      </c>
      <c r="G7737" s="21" t="str">
        <f aca="false">IF(F7737&lt;Einstellungen!$B$5,"ja","nein")</f>
        <v>nein</v>
      </c>
      <c r="H7737" s="21" t="s">
        <v>24</v>
      </c>
      <c r="I7737" s="29" t="n">
        <f aca="false">INDEX(Einstellungen!$B$27:$B$50,8)</f>
        <v>0.95</v>
      </c>
      <c r="J7737" s="29" t="n">
        <f aca="false">F7737*I7737</f>
        <v>33.790645</v>
      </c>
    </row>
    <row r="7738" customFormat="false" ht="15" hidden="false" customHeight="false" outlineLevel="0" collapsed="false">
      <c r="A7738" s="28" t="n">
        <v>45903</v>
      </c>
      <c r="B7738" s="21" t="s">
        <v>120</v>
      </c>
      <c r="C7738" s="21" t="s">
        <v>112</v>
      </c>
      <c r="D7738" s="29" t="n">
        <v>109.13</v>
      </c>
      <c r="E7738" s="29" t="n">
        <f aca="false">D7738/10</f>
        <v>10.913</v>
      </c>
      <c r="F7738" s="29" t="n">
        <f aca="false">(E7738+Einstellungen!$B$20)*(1+Einstellungen!$B$10)</f>
        <v>35.18711</v>
      </c>
      <c r="G7738" s="21" t="str">
        <f aca="false">IF(F7738&lt;Einstellungen!$B$5,"ja","nein")</f>
        <v>nein</v>
      </c>
      <c r="H7738" s="21" t="s">
        <v>24</v>
      </c>
      <c r="I7738" s="29" t="n">
        <f aca="false">INDEX(Einstellungen!$B$27:$B$50,9)</f>
        <v>1.05</v>
      </c>
      <c r="J7738" s="29" t="n">
        <f aca="false">F7738*I7738</f>
        <v>36.9464655</v>
      </c>
    </row>
    <row r="7739" customFormat="false" ht="15" hidden="false" customHeight="false" outlineLevel="0" collapsed="false">
      <c r="A7739" s="28" t="n">
        <v>45903</v>
      </c>
      <c r="B7739" s="21" t="s">
        <v>121</v>
      </c>
      <c r="C7739" s="21" t="s">
        <v>112</v>
      </c>
      <c r="D7739" s="29" t="n">
        <v>85.3</v>
      </c>
      <c r="E7739" s="29" t="n">
        <f aca="false">D7739/10</f>
        <v>8.53</v>
      </c>
      <c r="F7739" s="29" t="n">
        <f aca="false">(E7739+Einstellungen!$B$20)*(1+Einstellungen!$B$10)</f>
        <v>32.35134</v>
      </c>
      <c r="G7739" s="21" t="str">
        <f aca="false">IF(F7739&lt;Einstellungen!$B$5,"ja","nein")</f>
        <v>nein</v>
      </c>
      <c r="H7739" s="21" t="s">
        <v>24</v>
      </c>
      <c r="I7739" s="29" t="n">
        <f aca="false">INDEX(Einstellungen!$B$27:$B$50,10)</f>
        <v>1.05</v>
      </c>
      <c r="J7739" s="29" t="n">
        <f aca="false">F7739*I7739</f>
        <v>33.968907</v>
      </c>
    </row>
    <row r="7740" customFormat="false" ht="15" hidden="false" customHeight="false" outlineLevel="0" collapsed="false">
      <c r="A7740" s="28" t="n">
        <v>45903</v>
      </c>
      <c r="B7740" s="21" t="s">
        <v>122</v>
      </c>
      <c r="C7740" s="21" t="s">
        <v>112</v>
      </c>
      <c r="D7740" s="29" t="n">
        <v>29.04</v>
      </c>
      <c r="E7740" s="29" t="n">
        <f aca="false">D7740/10</f>
        <v>2.904</v>
      </c>
      <c r="F7740" s="29" t="n">
        <f aca="false">(E7740+Einstellungen!$B$20)*(1+Einstellungen!$B$10)</f>
        <v>25.6564</v>
      </c>
      <c r="G7740" s="21" t="str">
        <f aca="false">IF(F7740&lt;Einstellungen!$B$5,"ja","nein")</f>
        <v>ja</v>
      </c>
      <c r="H7740" s="21" t="s">
        <v>24</v>
      </c>
      <c r="I7740" s="29" t="n">
        <f aca="false">INDEX(Einstellungen!$B$27:$B$50,11)</f>
        <v>1.05</v>
      </c>
      <c r="J7740" s="29" t="n">
        <f aca="false">F7740*I7740</f>
        <v>26.93922</v>
      </c>
    </row>
    <row r="7741" customFormat="false" ht="15" hidden="false" customHeight="false" outlineLevel="0" collapsed="false">
      <c r="A7741" s="28" t="n">
        <v>45903</v>
      </c>
      <c r="B7741" s="21" t="s">
        <v>123</v>
      </c>
      <c r="C7741" s="21" t="s">
        <v>112</v>
      </c>
      <c r="D7741" s="29" t="n">
        <v>0.03</v>
      </c>
      <c r="E7741" s="29" t="n">
        <f aca="false">D7741/10</f>
        <v>0.003</v>
      </c>
      <c r="F7741" s="29" t="n">
        <f aca="false">(E7741+Einstellungen!$B$20)*(1+Einstellungen!$B$10)</f>
        <v>22.20421</v>
      </c>
      <c r="G7741" s="21" t="str">
        <f aca="false">IF(F7741&lt;Einstellungen!$B$5,"ja","nein")</f>
        <v>ja</v>
      </c>
      <c r="H7741" s="21" t="s">
        <v>24</v>
      </c>
      <c r="I7741" s="29" t="n">
        <f aca="false">INDEX(Einstellungen!$B$27:$B$50,12)</f>
        <v>1.1</v>
      </c>
      <c r="J7741" s="29" t="n">
        <f aca="false">F7741*I7741</f>
        <v>24.424631</v>
      </c>
    </row>
    <row r="7742" customFormat="false" ht="15" hidden="false" customHeight="false" outlineLevel="0" collapsed="false">
      <c r="A7742" s="28" t="n">
        <v>45903</v>
      </c>
      <c r="B7742" s="21" t="s">
        <v>124</v>
      </c>
      <c r="C7742" s="21" t="s">
        <v>112</v>
      </c>
      <c r="D7742" s="29" t="n">
        <v>-0.1</v>
      </c>
      <c r="E7742" s="29" t="n">
        <f aca="false">D7742/10</f>
        <v>-0.01</v>
      </c>
      <c r="F7742" s="29" t="n">
        <f aca="false">(E7742+Einstellungen!$B$20)*(1+Einstellungen!$B$10)</f>
        <v>22.18874</v>
      </c>
      <c r="G7742" s="21" t="str">
        <f aca="false">IF(F7742&lt;Einstellungen!$B$5,"ja","nein")</f>
        <v>ja</v>
      </c>
      <c r="H7742" s="21" t="s">
        <v>24</v>
      </c>
      <c r="I7742" s="29" t="n">
        <f aca="false">INDEX(Einstellungen!$B$27:$B$50,13)</f>
        <v>1.2</v>
      </c>
      <c r="J7742" s="29" t="n">
        <f aca="false">F7742*I7742</f>
        <v>26.626488</v>
      </c>
    </row>
    <row r="7743" customFormat="false" ht="15" hidden="false" customHeight="false" outlineLevel="0" collapsed="false">
      <c r="A7743" s="28" t="n">
        <v>45903</v>
      </c>
      <c r="B7743" s="21" t="s">
        <v>125</v>
      </c>
      <c r="C7743" s="21" t="s">
        <v>112</v>
      </c>
      <c r="D7743" s="29" t="n">
        <v>-0.1</v>
      </c>
      <c r="E7743" s="29" t="n">
        <f aca="false">D7743/10</f>
        <v>-0.01</v>
      </c>
      <c r="F7743" s="29" t="n">
        <f aca="false">(E7743+Einstellungen!$B$20)*(1+Einstellungen!$B$10)</f>
        <v>22.18874</v>
      </c>
      <c r="G7743" s="21" t="str">
        <f aca="false">IF(F7743&lt;Einstellungen!$B$5,"ja","nein")</f>
        <v>ja</v>
      </c>
      <c r="H7743" s="21" t="s">
        <v>24</v>
      </c>
      <c r="I7743" s="29" t="n">
        <f aca="false">INDEX(Einstellungen!$B$27:$B$50,14)</f>
        <v>1.15</v>
      </c>
      <c r="J7743" s="29" t="n">
        <f aca="false">F7743*I7743</f>
        <v>25.517051</v>
      </c>
    </row>
    <row r="7744" customFormat="false" ht="15" hidden="false" customHeight="false" outlineLevel="0" collapsed="false">
      <c r="A7744" s="28" t="n">
        <v>45903</v>
      </c>
      <c r="B7744" s="21" t="s">
        <v>126</v>
      </c>
      <c r="C7744" s="21" t="s">
        <v>112</v>
      </c>
      <c r="D7744" s="29" t="n">
        <v>-0.28</v>
      </c>
      <c r="E7744" s="29" t="n">
        <f aca="false">D7744/10</f>
        <v>-0.028</v>
      </c>
      <c r="F7744" s="29" t="n">
        <f aca="false">(E7744+Einstellungen!$B$20)*(1+Einstellungen!$B$10)</f>
        <v>22.16732</v>
      </c>
      <c r="G7744" s="21" t="str">
        <f aca="false">IF(F7744&lt;Einstellungen!$B$5,"ja","nein")</f>
        <v>ja</v>
      </c>
      <c r="H7744" s="21" t="s">
        <v>24</v>
      </c>
      <c r="I7744" s="29" t="n">
        <f aca="false">INDEX(Einstellungen!$B$27:$B$50,15)</f>
        <v>1</v>
      </c>
      <c r="J7744" s="29" t="n">
        <f aca="false">F7744*I7744</f>
        <v>22.16732</v>
      </c>
    </row>
    <row r="7745" customFormat="false" ht="15" hidden="false" customHeight="false" outlineLevel="0" collapsed="false">
      <c r="A7745" s="28" t="n">
        <v>45903</v>
      </c>
      <c r="B7745" s="21" t="s">
        <v>127</v>
      </c>
      <c r="C7745" s="21" t="s">
        <v>112</v>
      </c>
      <c r="D7745" s="29" t="n">
        <v>0</v>
      </c>
      <c r="E7745" s="29" t="n">
        <f aca="false">D7745/10</f>
        <v>0</v>
      </c>
      <c r="F7745" s="29" t="n">
        <f aca="false">(E7745+Einstellungen!$B$20)*(1+Einstellungen!$B$10)</f>
        <v>22.20064</v>
      </c>
      <c r="G7745" s="21" t="str">
        <f aca="false">IF(F7745&lt;Einstellungen!$B$5,"ja","nein")</f>
        <v>ja</v>
      </c>
      <c r="H7745" s="21" t="s">
        <v>24</v>
      </c>
      <c r="I7745" s="29" t="n">
        <f aca="false">INDEX(Einstellungen!$B$27:$B$50,16)</f>
        <v>0.95</v>
      </c>
      <c r="J7745" s="29" t="n">
        <f aca="false">F7745*I7745</f>
        <v>21.090608</v>
      </c>
    </row>
    <row r="7746" customFormat="false" ht="15" hidden="false" customHeight="false" outlineLevel="0" collapsed="false">
      <c r="A7746" s="28" t="n">
        <v>45903</v>
      </c>
      <c r="B7746" s="21" t="s">
        <v>128</v>
      </c>
      <c r="C7746" s="21" t="s">
        <v>112</v>
      </c>
      <c r="D7746" s="29" t="n">
        <v>3.89</v>
      </c>
      <c r="E7746" s="29" t="n">
        <f aca="false">D7746/10</f>
        <v>0.389</v>
      </c>
      <c r="F7746" s="29" t="n">
        <f aca="false">(E7746+Einstellungen!$B$20)*(1+Einstellungen!$B$10)</f>
        <v>22.66355</v>
      </c>
      <c r="G7746" s="21" t="str">
        <f aca="false">IF(F7746&lt;Einstellungen!$B$5,"ja","nein")</f>
        <v>ja</v>
      </c>
      <c r="H7746" s="21" t="s">
        <v>24</v>
      </c>
      <c r="I7746" s="29" t="n">
        <f aca="false">INDEX(Einstellungen!$B$27:$B$50,17)</f>
        <v>0.95</v>
      </c>
      <c r="J7746" s="29" t="n">
        <f aca="false">F7746*I7746</f>
        <v>21.5303725</v>
      </c>
    </row>
    <row r="7747" customFormat="false" ht="15" hidden="false" customHeight="false" outlineLevel="0" collapsed="false">
      <c r="A7747" s="28" t="n">
        <v>45903</v>
      </c>
      <c r="B7747" s="21" t="s">
        <v>129</v>
      </c>
      <c r="C7747" s="21" t="s">
        <v>112</v>
      </c>
      <c r="D7747" s="29" t="n">
        <v>63.46</v>
      </c>
      <c r="E7747" s="29" t="n">
        <f aca="false">D7747/10</f>
        <v>6.346</v>
      </c>
      <c r="F7747" s="29" t="n">
        <f aca="false">(E7747+Einstellungen!$B$20)*(1+Einstellungen!$B$10)</f>
        <v>29.75238</v>
      </c>
      <c r="G7747" s="21" t="str">
        <f aca="false">IF(F7747&lt;Einstellungen!$B$5,"ja","nein")</f>
        <v>nein</v>
      </c>
      <c r="H7747" s="21" t="s">
        <v>24</v>
      </c>
      <c r="I7747" s="29" t="n">
        <f aca="false">INDEX(Einstellungen!$B$27:$B$50,18)</f>
        <v>1.1</v>
      </c>
      <c r="J7747" s="29" t="n">
        <f aca="false">F7747*I7747</f>
        <v>32.727618</v>
      </c>
    </row>
    <row r="7748" customFormat="false" ht="15" hidden="false" customHeight="false" outlineLevel="0" collapsed="false">
      <c r="A7748" s="28" t="n">
        <v>45903</v>
      </c>
      <c r="B7748" s="21" t="s">
        <v>130</v>
      </c>
      <c r="C7748" s="21" t="s">
        <v>112</v>
      </c>
      <c r="D7748" s="29" t="n">
        <v>102.35</v>
      </c>
      <c r="E7748" s="29" t="n">
        <f aca="false">D7748/10</f>
        <v>10.235</v>
      </c>
      <c r="F7748" s="29" t="n">
        <f aca="false">(E7748+Einstellungen!$B$20)*(1+Einstellungen!$B$10)</f>
        <v>34.38029</v>
      </c>
      <c r="G7748" s="21" t="str">
        <f aca="false">IF(F7748&lt;Einstellungen!$B$5,"ja","nein")</f>
        <v>nein</v>
      </c>
      <c r="H7748" s="21" t="s">
        <v>24</v>
      </c>
      <c r="I7748" s="29" t="n">
        <f aca="false">INDEX(Einstellungen!$B$27:$B$50,19)</f>
        <v>1.35</v>
      </c>
      <c r="J7748" s="29" t="n">
        <f aca="false">F7748*I7748</f>
        <v>46.4133915</v>
      </c>
    </row>
    <row r="7749" customFormat="false" ht="15" hidden="false" customHeight="false" outlineLevel="0" collapsed="false">
      <c r="A7749" s="28" t="n">
        <v>45903</v>
      </c>
      <c r="B7749" s="21" t="s">
        <v>131</v>
      </c>
      <c r="C7749" s="21" t="s">
        <v>112</v>
      </c>
      <c r="D7749" s="29" t="n">
        <v>110.92</v>
      </c>
      <c r="E7749" s="29" t="n">
        <f aca="false">D7749/10</f>
        <v>11.092</v>
      </c>
      <c r="F7749" s="29" t="n">
        <f aca="false">(E7749+Einstellungen!$B$20)*(1+Einstellungen!$B$10)</f>
        <v>35.40012</v>
      </c>
      <c r="G7749" s="21" t="str">
        <f aca="false">IF(F7749&lt;Einstellungen!$B$5,"ja","nein")</f>
        <v>nein</v>
      </c>
      <c r="H7749" s="21" t="s">
        <v>24</v>
      </c>
      <c r="I7749" s="29" t="n">
        <f aca="false">INDEX(Einstellungen!$B$27:$B$50,20)</f>
        <v>1.45</v>
      </c>
      <c r="J7749" s="29" t="n">
        <f aca="false">F7749*I7749</f>
        <v>51.330174</v>
      </c>
    </row>
    <row r="7750" customFormat="false" ht="15" hidden="false" customHeight="false" outlineLevel="0" collapsed="false">
      <c r="A7750" s="28" t="n">
        <v>45903</v>
      </c>
      <c r="B7750" s="21" t="s">
        <v>132</v>
      </c>
      <c r="C7750" s="21" t="s">
        <v>112</v>
      </c>
      <c r="D7750" s="29" t="n">
        <v>104</v>
      </c>
      <c r="E7750" s="29" t="n">
        <f aca="false">D7750/10</f>
        <v>10.4</v>
      </c>
      <c r="F7750" s="29" t="n">
        <f aca="false">(E7750+Einstellungen!$B$20)*(1+Einstellungen!$B$10)</f>
        <v>34.57664</v>
      </c>
      <c r="G7750" s="21" t="str">
        <f aca="false">IF(F7750&lt;Einstellungen!$B$5,"ja","nein")</f>
        <v>nein</v>
      </c>
      <c r="H7750" s="21" t="s">
        <v>24</v>
      </c>
      <c r="I7750" s="29" t="n">
        <f aca="false">INDEX(Einstellungen!$B$27:$B$50,21)</f>
        <v>1.4</v>
      </c>
      <c r="J7750" s="29" t="n">
        <f aca="false">F7750*I7750</f>
        <v>48.407296</v>
      </c>
    </row>
    <row r="7751" customFormat="false" ht="15" hidden="false" customHeight="false" outlineLevel="0" collapsed="false">
      <c r="A7751" s="28" t="n">
        <v>45903</v>
      </c>
      <c r="B7751" s="21" t="s">
        <v>133</v>
      </c>
      <c r="C7751" s="21" t="s">
        <v>112</v>
      </c>
      <c r="D7751" s="29" t="n">
        <v>94.17</v>
      </c>
      <c r="E7751" s="29" t="n">
        <f aca="false">D7751/10</f>
        <v>9.417</v>
      </c>
      <c r="F7751" s="29" t="n">
        <f aca="false">(E7751+Einstellungen!$B$20)*(1+Einstellungen!$B$10)</f>
        <v>33.40687</v>
      </c>
      <c r="G7751" s="21" t="str">
        <f aca="false">IF(F7751&lt;Einstellungen!$B$5,"ja","nein")</f>
        <v>nein</v>
      </c>
      <c r="H7751" s="21" t="s">
        <v>24</v>
      </c>
      <c r="I7751" s="29" t="n">
        <f aca="false">INDEX(Einstellungen!$B$27:$B$50,22)</f>
        <v>1.25</v>
      </c>
      <c r="J7751" s="29" t="n">
        <f aca="false">F7751*I7751</f>
        <v>41.7585875</v>
      </c>
    </row>
    <row r="7752" customFormat="false" ht="15" hidden="false" customHeight="false" outlineLevel="0" collapsed="false">
      <c r="A7752" s="28" t="n">
        <v>45903</v>
      </c>
      <c r="B7752" s="21" t="s">
        <v>134</v>
      </c>
      <c r="C7752" s="21" t="s">
        <v>112</v>
      </c>
      <c r="D7752" s="29" t="n">
        <v>80.68</v>
      </c>
      <c r="E7752" s="29" t="n">
        <f aca="false">D7752/10</f>
        <v>8.068</v>
      </c>
      <c r="F7752" s="29" t="n">
        <f aca="false">(E7752+Einstellungen!$B$20)*(1+Einstellungen!$B$10)</f>
        <v>31.80156</v>
      </c>
      <c r="G7752" s="21" t="str">
        <f aca="false">IF(F7752&lt;Einstellungen!$B$5,"ja","nein")</f>
        <v>nein</v>
      </c>
      <c r="H7752" s="21" t="s">
        <v>24</v>
      </c>
      <c r="I7752" s="29" t="n">
        <f aca="false">INDEX(Einstellungen!$B$27:$B$50,23)</f>
        <v>1.05</v>
      </c>
      <c r="J7752" s="29" t="n">
        <f aca="false">F7752*I7752</f>
        <v>33.391638</v>
      </c>
    </row>
    <row r="7753" customFormat="false" ht="15" hidden="false" customHeight="false" outlineLevel="0" collapsed="false">
      <c r="A7753" s="28" t="n">
        <v>45903</v>
      </c>
      <c r="B7753" s="21" t="s">
        <v>135</v>
      </c>
      <c r="C7753" s="21" t="s">
        <v>112</v>
      </c>
      <c r="D7753" s="29" t="n">
        <v>54.25</v>
      </c>
      <c r="E7753" s="29" t="n">
        <f aca="false">D7753/10</f>
        <v>5.425</v>
      </c>
      <c r="F7753" s="29" t="n">
        <f aca="false">(E7753+Einstellungen!$B$20)*(1+Einstellungen!$B$10)</f>
        <v>28.65639</v>
      </c>
      <c r="G7753" s="21" t="str">
        <f aca="false">IF(F7753&lt;Einstellungen!$B$5,"ja","nein")</f>
        <v>ja</v>
      </c>
      <c r="H7753" s="21" t="s">
        <v>24</v>
      </c>
      <c r="I7753" s="29" t="n">
        <f aca="false">INDEX(Einstellungen!$B$27:$B$50,24)</f>
        <v>0.8</v>
      </c>
      <c r="J7753" s="29" t="n">
        <f aca="false">F7753*I7753</f>
        <v>22.925112</v>
      </c>
    </row>
    <row r="7754" customFormat="false" ht="15" hidden="false" customHeight="false" outlineLevel="0" collapsed="false">
      <c r="A7754" s="28" t="n">
        <v>45904</v>
      </c>
      <c r="B7754" s="21" t="s">
        <v>111</v>
      </c>
      <c r="C7754" s="21" t="s">
        <v>136</v>
      </c>
      <c r="D7754" s="29" t="n">
        <v>21.65</v>
      </c>
      <c r="E7754" s="29" t="n">
        <f aca="false">D7754/10</f>
        <v>2.165</v>
      </c>
      <c r="F7754" s="29" t="n">
        <f aca="false">(E7754+Einstellungen!$B$20)*(1+Einstellungen!$B$10)</f>
        <v>24.77699</v>
      </c>
      <c r="G7754" s="21" t="str">
        <f aca="false">IF(F7754&lt;Einstellungen!$B$5,"ja","nein")</f>
        <v>ja</v>
      </c>
      <c r="H7754" s="21" t="s">
        <v>24</v>
      </c>
      <c r="I7754" s="29" t="n">
        <f aca="false">INDEX(Einstellungen!$B$27:$B$50,1)</f>
        <v>0.6</v>
      </c>
      <c r="J7754" s="29" t="n">
        <f aca="false">F7754*I7754</f>
        <v>14.866194</v>
      </c>
    </row>
    <row r="7755" customFormat="false" ht="15" hidden="false" customHeight="false" outlineLevel="0" collapsed="false">
      <c r="A7755" s="28" t="n">
        <v>45904</v>
      </c>
      <c r="B7755" s="21" t="s">
        <v>113</v>
      </c>
      <c r="C7755" s="21" t="s">
        <v>136</v>
      </c>
      <c r="D7755" s="29" t="n">
        <v>17.7</v>
      </c>
      <c r="E7755" s="29" t="n">
        <f aca="false">D7755/10</f>
        <v>1.77</v>
      </c>
      <c r="F7755" s="29" t="n">
        <f aca="false">(E7755+Einstellungen!$B$20)*(1+Einstellungen!$B$10)</f>
        <v>24.30694</v>
      </c>
      <c r="G7755" s="21" t="str">
        <f aca="false">IF(F7755&lt;Einstellungen!$B$5,"ja","nein")</f>
        <v>ja</v>
      </c>
      <c r="H7755" s="21" t="s">
        <v>24</v>
      </c>
      <c r="I7755" s="29" t="n">
        <f aca="false">INDEX(Einstellungen!$B$27:$B$50,2)</f>
        <v>0.5</v>
      </c>
      <c r="J7755" s="29" t="n">
        <f aca="false">F7755*I7755</f>
        <v>12.15347</v>
      </c>
    </row>
    <row r="7756" customFormat="false" ht="15" hidden="false" customHeight="false" outlineLevel="0" collapsed="false">
      <c r="A7756" s="28" t="n">
        <v>45904</v>
      </c>
      <c r="B7756" s="21" t="s">
        <v>114</v>
      </c>
      <c r="C7756" s="21" t="s">
        <v>136</v>
      </c>
      <c r="D7756" s="29" t="n">
        <v>17.87</v>
      </c>
      <c r="E7756" s="29" t="n">
        <f aca="false">D7756/10</f>
        <v>1.787</v>
      </c>
      <c r="F7756" s="29" t="n">
        <f aca="false">(E7756+Einstellungen!$B$20)*(1+Einstellungen!$B$10)</f>
        <v>24.32717</v>
      </c>
      <c r="G7756" s="21" t="str">
        <f aca="false">IF(F7756&lt;Einstellungen!$B$5,"ja","nein")</f>
        <v>ja</v>
      </c>
      <c r="H7756" s="21" t="s">
        <v>24</v>
      </c>
      <c r="I7756" s="29" t="n">
        <f aca="false">INDEX(Einstellungen!$B$27:$B$50,3)</f>
        <v>0.45</v>
      </c>
      <c r="J7756" s="29" t="n">
        <f aca="false">F7756*I7756</f>
        <v>10.9472265</v>
      </c>
    </row>
    <row r="7757" customFormat="false" ht="15" hidden="false" customHeight="false" outlineLevel="0" collapsed="false">
      <c r="A7757" s="28" t="n">
        <v>45904</v>
      </c>
      <c r="B7757" s="21" t="s">
        <v>115</v>
      </c>
      <c r="C7757" s="21" t="s">
        <v>136</v>
      </c>
      <c r="D7757" s="29" t="n">
        <v>30.02</v>
      </c>
      <c r="E7757" s="29" t="n">
        <f aca="false">D7757/10</f>
        <v>3.002</v>
      </c>
      <c r="F7757" s="29" t="n">
        <f aca="false">(E7757+Einstellungen!$B$20)*(1+Einstellungen!$B$10)</f>
        <v>25.77302</v>
      </c>
      <c r="G7757" s="21" t="str">
        <f aca="false">IF(F7757&lt;Einstellungen!$B$5,"ja","nein")</f>
        <v>ja</v>
      </c>
      <c r="H7757" s="21" t="s">
        <v>24</v>
      </c>
      <c r="I7757" s="29" t="n">
        <f aca="false">INDEX(Einstellungen!$B$27:$B$50,4)</f>
        <v>0.45</v>
      </c>
      <c r="J7757" s="29" t="n">
        <f aca="false">F7757*I7757</f>
        <v>11.597859</v>
      </c>
    </row>
    <row r="7758" customFormat="false" ht="15" hidden="false" customHeight="false" outlineLevel="0" collapsed="false">
      <c r="A7758" s="28" t="n">
        <v>45904</v>
      </c>
      <c r="B7758" s="21" t="s">
        <v>116</v>
      </c>
      <c r="C7758" s="21" t="s">
        <v>136</v>
      </c>
      <c r="D7758" s="29" t="n">
        <v>59.92</v>
      </c>
      <c r="E7758" s="29" t="n">
        <f aca="false">D7758/10</f>
        <v>5.992</v>
      </c>
      <c r="F7758" s="29" t="n">
        <f aca="false">(E7758+Einstellungen!$B$20)*(1+Einstellungen!$B$10)</f>
        <v>29.33112</v>
      </c>
      <c r="G7758" s="21" t="str">
        <f aca="false">IF(F7758&lt;Einstellungen!$B$5,"ja","nein")</f>
        <v>nein</v>
      </c>
      <c r="H7758" s="21" t="s">
        <v>24</v>
      </c>
      <c r="I7758" s="29" t="n">
        <f aca="false">INDEX(Einstellungen!$B$27:$B$50,5)</f>
        <v>0.45</v>
      </c>
      <c r="J7758" s="29" t="n">
        <f aca="false">F7758*I7758</f>
        <v>13.199004</v>
      </c>
    </row>
    <row r="7759" customFormat="false" ht="15" hidden="false" customHeight="false" outlineLevel="0" collapsed="false">
      <c r="A7759" s="28" t="n">
        <v>45904</v>
      </c>
      <c r="B7759" s="21" t="s">
        <v>117</v>
      </c>
      <c r="C7759" s="21" t="s">
        <v>136</v>
      </c>
      <c r="D7759" s="29" t="n">
        <v>83.89</v>
      </c>
      <c r="E7759" s="29" t="n">
        <f aca="false">D7759/10</f>
        <v>8.389</v>
      </c>
      <c r="F7759" s="29" t="n">
        <f aca="false">(E7759+Einstellungen!$B$20)*(1+Einstellungen!$B$10)</f>
        <v>32.18355</v>
      </c>
      <c r="G7759" s="21" t="str">
        <f aca="false">IF(F7759&lt;Einstellungen!$B$5,"ja","nein")</f>
        <v>nein</v>
      </c>
      <c r="H7759" s="21" t="s">
        <v>24</v>
      </c>
      <c r="I7759" s="29" t="n">
        <f aca="false">INDEX(Einstellungen!$B$27:$B$50,6)</f>
        <v>0.5</v>
      </c>
      <c r="J7759" s="29" t="n">
        <f aca="false">F7759*I7759</f>
        <v>16.091775</v>
      </c>
    </row>
    <row r="7760" customFormat="false" ht="15" hidden="false" customHeight="false" outlineLevel="0" collapsed="false">
      <c r="A7760" s="28" t="n">
        <v>45904</v>
      </c>
      <c r="B7760" s="21" t="s">
        <v>118</v>
      </c>
      <c r="C7760" s="21" t="s">
        <v>136</v>
      </c>
      <c r="D7760" s="29" t="n">
        <v>107.87</v>
      </c>
      <c r="E7760" s="29" t="n">
        <f aca="false">D7760/10</f>
        <v>10.787</v>
      </c>
      <c r="F7760" s="29" t="n">
        <f aca="false">(E7760+Einstellungen!$B$20)*(1+Einstellungen!$B$10)</f>
        <v>35.03717</v>
      </c>
      <c r="G7760" s="21" t="str">
        <f aca="false">IF(F7760&lt;Einstellungen!$B$5,"ja","nein")</f>
        <v>nein</v>
      </c>
      <c r="H7760" s="21" t="s">
        <v>24</v>
      </c>
      <c r="I7760" s="29" t="n">
        <f aca="false">INDEX(Einstellungen!$B$27:$B$50,7)</f>
        <v>0.7</v>
      </c>
      <c r="J7760" s="29" t="n">
        <f aca="false">F7760*I7760</f>
        <v>24.526019</v>
      </c>
    </row>
    <row r="7761" customFormat="false" ht="15" hidden="false" customHeight="false" outlineLevel="0" collapsed="false">
      <c r="A7761" s="28" t="n">
        <v>45904</v>
      </c>
      <c r="B7761" s="21" t="s">
        <v>119</v>
      </c>
      <c r="C7761" s="21" t="s">
        <v>136</v>
      </c>
      <c r="D7761" s="29" t="n">
        <v>120</v>
      </c>
      <c r="E7761" s="29" t="n">
        <f aca="false">D7761/10</f>
        <v>12</v>
      </c>
      <c r="F7761" s="29" t="n">
        <f aca="false">(E7761+Einstellungen!$B$20)*(1+Einstellungen!$B$10)</f>
        <v>36.48064</v>
      </c>
      <c r="G7761" s="21" t="str">
        <f aca="false">IF(F7761&lt;Einstellungen!$B$5,"ja","nein")</f>
        <v>nein</v>
      </c>
      <c r="H7761" s="21" t="s">
        <v>24</v>
      </c>
      <c r="I7761" s="29" t="n">
        <f aca="false">INDEX(Einstellungen!$B$27:$B$50,8)</f>
        <v>0.95</v>
      </c>
      <c r="J7761" s="29" t="n">
        <f aca="false">F7761*I7761</f>
        <v>34.656608</v>
      </c>
    </row>
    <row r="7762" customFormat="false" ht="15" hidden="false" customHeight="false" outlineLevel="0" collapsed="false">
      <c r="A7762" s="28" t="n">
        <v>45904</v>
      </c>
      <c r="B7762" s="21" t="s">
        <v>120</v>
      </c>
      <c r="C7762" s="21" t="s">
        <v>136</v>
      </c>
      <c r="D7762" s="29" t="n">
        <v>108.09</v>
      </c>
      <c r="E7762" s="29" t="n">
        <f aca="false">D7762/10</f>
        <v>10.809</v>
      </c>
      <c r="F7762" s="29" t="n">
        <f aca="false">(E7762+Einstellungen!$B$20)*(1+Einstellungen!$B$10)</f>
        <v>35.06335</v>
      </c>
      <c r="G7762" s="21" t="str">
        <f aca="false">IF(F7762&lt;Einstellungen!$B$5,"ja","nein")</f>
        <v>nein</v>
      </c>
      <c r="H7762" s="21" t="s">
        <v>24</v>
      </c>
      <c r="I7762" s="29" t="n">
        <f aca="false">INDEX(Einstellungen!$B$27:$B$50,9)</f>
        <v>1.05</v>
      </c>
      <c r="J7762" s="29" t="n">
        <f aca="false">F7762*I7762</f>
        <v>36.8165175</v>
      </c>
    </row>
    <row r="7763" customFormat="false" ht="15" hidden="false" customHeight="false" outlineLevel="0" collapsed="false">
      <c r="A7763" s="28" t="n">
        <v>45904</v>
      </c>
      <c r="B7763" s="21" t="s">
        <v>121</v>
      </c>
      <c r="C7763" s="21" t="s">
        <v>136</v>
      </c>
      <c r="D7763" s="29" t="n">
        <v>77.81</v>
      </c>
      <c r="E7763" s="29" t="n">
        <f aca="false">D7763/10</f>
        <v>7.781</v>
      </c>
      <c r="F7763" s="29" t="n">
        <f aca="false">(E7763+Einstellungen!$B$20)*(1+Einstellungen!$B$10)</f>
        <v>31.46003</v>
      </c>
      <c r="G7763" s="21" t="str">
        <f aca="false">IF(F7763&lt;Einstellungen!$B$5,"ja","nein")</f>
        <v>nein</v>
      </c>
      <c r="H7763" s="21" t="s">
        <v>24</v>
      </c>
      <c r="I7763" s="29" t="n">
        <f aca="false">INDEX(Einstellungen!$B$27:$B$50,10)</f>
        <v>1.05</v>
      </c>
      <c r="J7763" s="29" t="n">
        <f aca="false">F7763*I7763</f>
        <v>33.0330315</v>
      </c>
    </row>
    <row r="7764" customFormat="false" ht="15" hidden="false" customHeight="false" outlineLevel="0" collapsed="false">
      <c r="A7764" s="28" t="n">
        <v>45904</v>
      </c>
      <c r="B7764" s="21" t="s">
        <v>122</v>
      </c>
      <c r="C7764" s="21" t="s">
        <v>136</v>
      </c>
      <c r="D7764" s="29" t="n">
        <v>41.45</v>
      </c>
      <c r="E7764" s="29" t="n">
        <f aca="false">D7764/10</f>
        <v>4.145</v>
      </c>
      <c r="F7764" s="29" t="n">
        <f aca="false">(E7764+Einstellungen!$B$20)*(1+Einstellungen!$B$10)</f>
        <v>27.13319</v>
      </c>
      <c r="G7764" s="21" t="str">
        <f aca="false">IF(F7764&lt;Einstellungen!$B$5,"ja","nein")</f>
        <v>ja</v>
      </c>
      <c r="H7764" s="21" t="s">
        <v>24</v>
      </c>
      <c r="I7764" s="29" t="n">
        <f aca="false">INDEX(Einstellungen!$B$27:$B$50,11)</f>
        <v>1.05</v>
      </c>
      <c r="J7764" s="29" t="n">
        <f aca="false">F7764*I7764</f>
        <v>28.4898495</v>
      </c>
    </row>
    <row r="7765" customFormat="false" ht="15" hidden="false" customHeight="false" outlineLevel="0" collapsed="false">
      <c r="A7765" s="28" t="n">
        <v>45904</v>
      </c>
      <c r="B7765" s="21" t="s">
        <v>123</v>
      </c>
      <c r="C7765" s="21" t="s">
        <v>136</v>
      </c>
      <c r="D7765" s="29" t="n">
        <v>5.79</v>
      </c>
      <c r="E7765" s="29" t="n">
        <f aca="false">D7765/10</f>
        <v>0.579</v>
      </c>
      <c r="F7765" s="29" t="n">
        <f aca="false">(E7765+Einstellungen!$B$20)*(1+Einstellungen!$B$10)</f>
        <v>22.88965</v>
      </c>
      <c r="G7765" s="21" t="str">
        <f aca="false">IF(F7765&lt;Einstellungen!$B$5,"ja","nein")</f>
        <v>ja</v>
      </c>
      <c r="H7765" s="21" t="s">
        <v>24</v>
      </c>
      <c r="I7765" s="29" t="n">
        <f aca="false">INDEX(Einstellungen!$B$27:$B$50,12)</f>
        <v>1.1</v>
      </c>
      <c r="J7765" s="29" t="n">
        <f aca="false">F7765*I7765</f>
        <v>25.178615</v>
      </c>
    </row>
    <row r="7766" customFormat="false" ht="15" hidden="false" customHeight="false" outlineLevel="0" collapsed="false">
      <c r="A7766" s="28" t="n">
        <v>45904</v>
      </c>
      <c r="B7766" s="21" t="s">
        <v>124</v>
      </c>
      <c r="C7766" s="21" t="s">
        <v>136</v>
      </c>
      <c r="D7766" s="29" t="n">
        <v>3.2</v>
      </c>
      <c r="E7766" s="29" t="n">
        <f aca="false">D7766/10</f>
        <v>0.32</v>
      </c>
      <c r="F7766" s="29" t="n">
        <f aca="false">(E7766+Einstellungen!$B$20)*(1+Einstellungen!$B$10)</f>
        <v>22.58144</v>
      </c>
      <c r="G7766" s="21" t="str">
        <f aca="false">IF(F7766&lt;Einstellungen!$B$5,"ja","nein")</f>
        <v>ja</v>
      </c>
      <c r="H7766" s="21" t="s">
        <v>24</v>
      </c>
      <c r="I7766" s="29" t="n">
        <f aca="false">INDEX(Einstellungen!$B$27:$B$50,13)</f>
        <v>1.2</v>
      </c>
      <c r="J7766" s="29" t="n">
        <f aca="false">F7766*I7766</f>
        <v>27.097728</v>
      </c>
    </row>
    <row r="7767" customFormat="false" ht="15" hidden="false" customHeight="false" outlineLevel="0" collapsed="false">
      <c r="A7767" s="28" t="n">
        <v>45904</v>
      </c>
      <c r="B7767" s="21" t="s">
        <v>125</v>
      </c>
      <c r="C7767" s="21" t="s">
        <v>136</v>
      </c>
      <c r="D7767" s="29" t="n">
        <v>3.36</v>
      </c>
      <c r="E7767" s="29" t="n">
        <f aca="false">D7767/10</f>
        <v>0.336</v>
      </c>
      <c r="F7767" s="29" t="n">
        <f aca="false">(E7767+Einstellungen!$B$20)*(1+Einstellungen!$B$10)</f>
        <v>22.60048</v>
      </c>
      <c r="G7767" s="21" t="str">
        <f aca="false">IF(F7767&lt;Einstellungen!$B$5,"ja","nein")</f>
        <v>ja</v>
      </c>
      <c r="H7767" s="21" t="s">
        <v>24</v>
      </c>
      <c r="I7767" s="29" t="n">
        <f aca="false">INDEX(Einstellungen!$B$27:$B$50,14)</f>
        <v>1.15</v>
      </c>
      <c r="J7767" s="29" t="n">
        <f aca="false">F7767*I7767</f>
        <v>25.990552</v>
      </c>
    </row>
    <row r="7768" customFormat="false" ht="15" hidden="false" customHeight="false" outlineLevel="0" collapsed="false">
      <c r="A7768" s="28" t="n">
        <v>45904</v>
      </c>
      <c r="B7768" s="21" t="s">
        <v>126</v>
      </c>
      <c r="C7768" s="21" t="s">
        <v>136</v>
      </c>
      <c r="D7768" s="29" t="n">
        <v>34.89</v>
      </c>
      <c r="E7768" s="29" t="n">
        <f aca="false">D7768/10</f>
        <v>3.489</v>
      </c>
      <c r="F7768" s="29" t="n">
        <f aca="false">(E7768+Einstellungen!$B$20)*(1+Einstellungen!$B$10)</f>
        <v>26.35255</v>
      </c>
      <c r="G7768" s="21" t="str">
        <f aca="false">IF(F7768&lt;Einstellungen!$B$5,"ja","nein")</f>
        <v>ja</v>
      </c>
      <c r="H7768" s="21" t="s">
        <v>24</v>
      </c>
      <c r="I7768" s="29" t="n">
        <f aca="false">INDEX(Einstellungen!$B$27:$B$50,15)</f>
        <v>1</v>
      </c>
      <c r="J7768" s="29" t="n">
        <f aca="false">F7768*I7768</f>
        <v>26.35255</v>
      </c>
    </row>
    <row r="7769" customFormat="false" ht="15" hidden="false" customHeight="false" outlineLevel="0" collapsed="false">
      <c r="A7769" s="28" t="n">
        <v>45904</v>
      </c>
      <c r="B7769" s="21" t="s">
        <v>127</v>
      </c>
      <c r="C7769" s="21" t="s">
        <v>136</v>
      </c>
      <c r="D7769" s="29" t="n">
        <v>71</v>
      </c>
      <c r="E7769" s="29" t="n">
        <f aca="false">D7769/10</f>
        <v>7.1</v>
      </c>
      <c r="F7769" s="29" t="n">
        <f aca="false">(E7769+Einstellungen!$B$20)*(1+Einstellungen!$B$10)</f>
        <v>30.64964</v>
      </c>
      <c r="G7769" s="21" t="str">
        <f aca="false">IF(F7769&lt;Einstellungen!$B$5,"ja","nein")</f>
        <v>nein</v>
      </c>
      <c r="H7769" s="21" t="s">
        <v>24</v>
      </c>
      <c r="I7769" s="29" t="n">
        <f aca="false">INDEX(Einstellungen!$B$27:$B$50,16)</f>
        <v>0.95</v>
      </c>
      <c r="J7769" s="29" t="n">
        <f aca="false">F7769*I7769</f>
        <v>29.117158</v>
      </c>
    </row>
    <row r="7770" customFormat="false" ht="15" hidden="false" customHeight="false" outlineLevel="0" collapsed="false">
      <c r="A7770" s="28" t="n">
        <v>45904</v>
      </c>
      <c r="B7770" s="21" t="s">
        <v>128</v>
      </c>
      <c r="C7770" s="21" t="s">
        <v>136</v>
      </c>
      <c r="D7770" s="29" t="n">
        <v>90.05</v>
      </c>
      <c r="E7770" s="29" t="n">
        <f aca="false">D7770/10</f>
        <v>9.005</v>
      </c>
      <c r="F7770" s="29" t="n">
        <f aca="false">(E7770+Einstellungen!$B$20)*(1+Einstellungen!$B$10)</f>
        <v>32.91659</v>
      </c>
      <c r="G7770" s="21" t="str">
        <f aca="false">IF(F7770&lt;Einstellungen!$B$5,"ja","nein")</f>
        <v>nein</v>
      </c>
      <c r="H7770" s="21" t="s">
        <v>24</v>
      </c>
      <c r="I7770" s="29" t="n">
        <f aca="false">INDEX(Einstellungen!$B$27:$B$50,17)</f>
        <v>0.95</v>
      </c>
      <c r="J7770" s="29" t="n">
        <f aca="false">F7770*I7770</f>
        <v>31.2707605</v>
      </c>
    </row>
    <row r="7771" customFormat="false" ht="15" hidden="false" customHeight="false" outlineLevel="0" collapsed="false">
      <c r="A7771" s="28" t="n">
        <v>45904</v>
      </c>
      <c r="B7771" s="21" t="s">
        <v>129</v>
      </c>
      <c r="C7771" s="21" t="s">
        <v>136</v>
      </c>
      <c r="D7771" s="29" t="n">
        <v>109.13</v>
      </c>
      <c r="E7771" s="29" t="n">
        <f aca="false">D7771/10</f>
        <v>10.913</v>
      </c>
      <c r="F7771" s="29" t="n">
        <f aca="false">(E7771+Einstellungen!$B$20)*(1+Einstellungen!$B$10)</f>
        <v>35.18711</v>
      </c>
      <c r="G7771" s="21" t="str">
        <f aca="false">IF(F7771&lt;Einstellungen!$B$5,"ja","nein")</f>
        <v>nein</v>
      </c>
      <c r="H7771" s="21" t="s">
        <v>24</v>
      </c>
      <c r="I7771" s="29" t="n">
        <f aca="false">INDEX(Einstellungen!$B$27:$B$50,18)</f>
        <v>1.1</v>
      </c>
      <c r="J7771" s="29" t="n">
        <f aca="false">F7771*I7771</f>
        <v>38.705821</v>
      </c>
    </row>
    <row r="7772" customFormat="false" ht="15" hidden="false" customHeight="false" outlineLevel="0" collapsed="false">
      <c r="A7772" s="28" t="n">
        <v>45904</v>
      </c>
      <c r="B7772" s="21" t="s">
        <v>130</v>
      </c>
      <c r="C7772" s="21" t="s">
        <v>136</v>
      </c>
      <c r="D7772" s="29" t="n">
        <v>191.8</v>
      </c>
      <c r="E7772" s="29" t="n">
        <f aca="false">D7772/10</f>
        <v>19.18</v>
      </c>
      <c r="F7772" s="29" t="n">
        <f aca="false">(E7772+Einstellungen!$B$20)*(1+Einstellungen!$B$10)</f>
        <v>45.02484</v>
      </c>
      <c r="G7772" s="21" t="str">
        <f aca="false">IF(F7772&lt;Einstellungen!$B$5,"ja","nein")</f>
        <v>nein</v>
      </c>
      <c r="H7772" s="21" t="s">
        <v>24</v>
      </c>
      <c r="I7772" s="29" t="n">
        <f aca="false">INDEX(Einstellungen!$B$27:$B$50,19)</f>
        <v>1.35</v>
      </c>
      <c r="J7772" s="29" t="n">
        <f aca="false">F7772*I7772</f>
        <v>60.783534</v>
      </c>
    </row>
    <row r="7773" customFormat="false" ht="15" hidden="false" customHeight="false" outlineLevel="0" collapsed="false">
      <c r="A7773" s="28" t="n">
        <v>45904</v>
      </c>
      <c r="B7773" s="21" t="s">
        <v>131</v>
      </c>
      <c r="C7773" s="21" t="s">
        <v>136</v>
      </c>
      <c r="D7773" s="29" t="n">
        <v>350</v>
      </c>
      <c r="E7773" s="29" t="n">
        <f aca="false">D7773/10</f>
        <v>35</v>
      </c>
      <c r="F7773" s="29" t="n">
        <f aca="false">(E7773+Einstellungen!$B$20)*(1+Einstellungen!$B$10)</f>
        <v>63.85064</v>
      </c>
      <c r="G7773" s="21" t="str">
        <f aca="false">IF(F7773&lt;Einstellungen!$B$5,"ja","nein")</f>
        <v>nein</v>
      </c>
      <c r="H7773" s="21" t="s">
        <v>24</v>
      </c>
      <c r="I7773" s="29" t="n">
        <f aca="false">INDEX(Einstellungen!$B$27:$B$50,20)</f>
        <v>1.45</v>
      </c>
      <c r="J7773" s="29" t="n">
        <f aca="false">F7773*I7773</f>
        <v>92.583428</v>
      </c>
    </row>
    <row r="7774" customFormat="false" ht="15" hidden="false" customHeight="false" outlineLevel="0" collapsed="false">
      <c r="A7774" s="28" t="n">
        <v>45904</v>
      </c>
      <c r="B7774" s="21" t="s">
        <v>132</v>
      </c>
      <c r="C7774" s="21" t="s">
        <v>136</v>
      </c>
      <c r="D7774" s="29" t="n">
        <v>218.82</v>
      </c>
      <c r="E7774" s="29" t="n">
        <f aca="false">D7774/10</f>
        <v>21.882</v>
      </c>
      <c r="F7774" s="29" t="n">
        <f aca="false">(E7774+Einstellungen!$B$20)*(1+Einstellungen!$B$10)</f>
        <v>48.24022</v>
      </c>
      <c r="G7774" s="21" t="str">
        <f aca="false">IF(F7774&lt;Einstellungen!$B$5,"ja","nein")</f>
        <v>nein</v>
      </c>
      <c r="H7774" s="21" t="s">
        <v>24</v>
      </c>
      <c r="I7774" s="29" t="n">
        <f aca="false">INDEX(Einstellungen!$B$27:$B$50,21)</f>
        <v>1.4</v>
      </c>
      <c r="J7774" s="29" t="n">
        <f aca="false">F7774*I7774</f>
        <v>67.536308</v>
      </c>
    </row>
    <row r="7775" customFormat="false" ht="15" hidden="false" customHeight="false" outlineLevel="0" collapsed="false">
      <c r="A7775" s="28" t="n">
        <v>45904</v>
      </c>
      <c r="B7775" s="21" t="s">
        <v>133</v>
      </c>
      <c r="C7775" s="21" t="s">
        <v>136</v>
      </c>
      <c r="D7775" s="29" t="n">
        <v>124.93</v>
      </c>
      <c r="E7775" s="29" t="n">
        <f aca="false">D7775/10</f>
        <v>12.493</v>
      </c>
      <c r="F7775" s="29" t="n">
        <f aca="false">(E7775+Einstellungen!$B$20)*(1+Einstellungen!$B$10)</f>
        <v>37.06731</v>
      </c>
      <c r="G7775" s="21" t="str">
        <f aca="false">IF(F7775&lt;Einstellungen!$B$5,"ja","nein")</f>
        <v>nein</v>
      </c>
      <c r="H7775" s="21" t="s">
        <v>24</v>
      </c>
      <c r="I7775" s="29" t="n">
        <f aca="false">INDEX(Einstellungen!$B$27:$B$50,22)</f>
        <v>1.25</v>
      </c>
      <c r="J7775" s="29" t="n">
        <f aca="false">F7775*I7775</f>
        <v>46.3341375</v>
      </c>
    </row>
    <row r="7776" customFormat="false" ht="15" hidden="false" customHeight="false" outlineLevel="0" collapsed="false">
      <c r="A7776" s="28" t="n">
        <v>45904</v>
      </c>
      <c r="B7776" s="21" t="s">
        <v>134</v>
      </c>
      <c r="C7776" s="21" t="s">
        <v>136</v>
      </c>
      <c r="D7776" s="29" t="n">
        <v>112.14</v>
      </c>
      <c r="E7776" s="29" t="n">
        <f aca="false">D7776/10</f>
        <v>11.214</v>
      </c>
      <c r="F7776" s="29" t="n">
        <f aca="false">(E7776+Einstellungen!$B$20)*(1+Einstellungen!$B$10)</f>
        <v>35.5453</v>
      </c>
      <c r="G7776" s="21" t="str">
        <f aca="false">IF(F7776&lt;Einstellungen!$B$5,"ja","nein")</f>
        <v>nein</v>
      </c>
      <c r="H7776" s="21" t="s">
        <v>24</v>
      </c>
      <c r="I7776" s="29" t="n">
        <f aca="false">INDEX(Einstellungen!$B$27:$B$50,23)</f>
        <v>1.05</v>
      </c>
      <c r="J7776" s="29" t="n">
        <f aca="false">F7776*I7776</f>
        <v>37.322565</v>
      </c>
    </row>
    <row r="7777" customFormat="false" ht="15" hidden="false" customHeight="false" outlineLevel="0" collapsed="false">
      <c r="A7777" s="28" t="n">
        <v>45904</v>
      </c>
      <c r="B7777" s="21" t="s">
        <v>135</v>
      </c>
      <c r="C7777" s="21" t="s">
        <v>136</v>
      </c>
      <c r="D7777" s="29" t="n">
        <v>101.3</v>
      </c>
      <c r="E7777" s="29" t="n">
        <f aca="false">D7777/10</f>
        <v>10.13</v>
      </c>
      <c r="F7777" s="29" t="n">
        <f aca="false">(E7777+Einstellungen!$B$20)*(1+Einstellungen!$B$10)</f>
        <v>34.25534</v>
      </c>
      <c r="G7777" s="21" t="str">
        <f aca="false">IF(F7777&lt;Einstellungen!$B$5,"ja","nein")</f>
        <v>nein</v>
      </c>
      <c r="H7777" s="21" t="s">
        <v>24</v>
      </c>
      <c r="I7777" s="29" t="n">
        <f aca="false">INDEX(Einstellungen!$B$27:$B$50,24)</f>
        <v>0.8</v>
      </c>
      <c r="J7777" s="29" t="n">
        <f aca="false">F7777*I7777</f>
        <v>27.404272</v>
      </c>
    </row>
    <row r="7778" customFormat="false" ht="15" hidden="false" customHeight="false" outlineLevel="0" collapsed="false">
      <c r="A7778" s="28" t="n">
        <v>45905</v>
      </c>
      <c r="B7778" s="21" t="s">
        <v>111</v>
      </c>
      <c r="C7778" s="21" t="s">
        <v>137</v>
      </c>
      <c r="D7778" s="29" t="n">
        <v>95.25</v>
      </c>
      <c r="E7778" s="29" t="n">
        <f aca="false">D7778/10</f>
        <v>9.525</v>
      </c>
      <c r="F7778" s="29" t="n">
        <f aca="false">(E7778+Einstellungen!$B$20)*(1+Einstellungen!$B$10)</f>
        <v>33.53539</v>
      </c>
      <c r="G7778" s="21" t="str">
        <f aca="false">IF(F7778&lt;Einstellungen!$B$5,"ja","nein")</f>
        <v>nein</v>
      </c>
      <c r="H7778" s="21" t="s">
        <v>24</v>
      </c>
      <c r="I7778" s="29" t="n">
        <f aca="false">INDEX(Einstellungen!$B$27:$B$50,1)</f>
        <v>0.6</v>
      </c>
      <c r="J7778" s="29" t="n">
        <f aca="false">F7778*I7778</f>
        <v>20.121234</v>
      </c>
    </row>
    <row r="7779" customFormat="false" ht="15" hidden="false" customHeight="false" outlineLevel="0" collapsed="false">
      <c r="A7779" s="28" t="n">
        <v>45905</v>
      </c>
      <c r="B7779" s="21" t="s">
        <v>113</v>
      </c>
      <c r="C7779" s="21" t="s">
        <v>137</v>
      </c>
      <c r="D7779" s="29" t="n">
        <v>86.1</v>
      </c>
      <c r="E7779" s="29" t="n">
        <f aca="false">D7779/10</f>
        <v>8.61</v>
      </c>
      <c r="F7779" s="29" t="n">
        <f aca="false">(E7779+Einstellungen!$B$20)*(1+Einstellungen!$B$10)</f>
        <v>32.44654</v>
      </c>
      <c r="G7779" s="21" t="str">
        <f aca="false">IF(F7779&lt;Einstellungen!$B$5,"ja","nein")</f>
        <v>nein</v>
      </c>
      <c r="H7779" s="21" t="s">
        <v>24</v>
      </c>
      <c r="I7779" s="29" t="n">
        <f aca="false">INDEX(Einstellungen!$B$27:$B$50,2)</f>
        <v>0.5</v>
      </c>
      <c r="J7779" s="29" t="n">
        <f aca="false">F7779*I7779</f>
        <v>16.22327</v>
      </c>
    </row>
    <row r="7780" customFormat="false" ht="15" hidden="false" customHeight="false" outlineLevel="0" collapsed="false">
      <c r="A7780" s="28" t="n">
        <v>45905</v>
      </c>
      <c r="B7780" s="21" t="s">
        <v>114</v>
      </c>
      <c r="C7780" s="21" t="s">
        <v>137</v>
      </c>
      <c r="D7780" s="29" t="n">
        <v>85.26</v>
      </c>
      <c r="E7780" s="29" t="n">
        <f aca="false">D7780/10</f>
        <v>8.526</v>
      </c>
      <c r="F7780" s="29" t="n">
        <f aca="false">(E7780+Einstellungen!$B$20)*(1+Einstellungen!$B$10)</f>
        <v>32.34658</v>
      </c>
      <c r="G7780" s="21" t="str">
        <f aca="false">IF(F7780&lt;Einstellungen!$B$5,"ja","nein")</f>
        <v>nein</v>
      </c>
      <c r="H7780" s="21" t="s">
        <v>24</v>
      </c>
      <c r="I7780" s="29" t="n">
        <f aca="false">INDEX(Einstellungen!$B$27:$B$50,3)</f>
        <v>0.45</v>
      </c>
      <c r="J7780" s="29" t="n">
        <f aca="false">F7780*I7780</f>
        <v>14.555961</v>
      </c>
    </row>
    <row r="7781" customFormat="false" ht="15" hidden="false" customHeight="false" outlineLevel="0" collapsed="false">
      <c r="A7781" s="28" t="n">
        <v>45905</v>
      </c>
      <c r="B7781" s="21" t="s">
        <v>115</v>
      </c>
      <c r="C7781" s="21" t="s">
        <v>137</v>
      </c>
      <c r="D7781" s="29" t="n">
        <v>85.2</v>
      </c>
      <c r="E7781" s="29" t="n">
        <f aca="false">D7781/10</f>
        <v>8.52</v>
      </c>
      <c r="F7781" s="29" t="n">
        <f aca="false">(E7781+Einstellungen!$B$20)*(1+Einstellungen!$B$10)</f>
        <v>32.33944</v>
      </c>
      <c r="G7781" s="21" t="str">
        <f aca="false">IF(F7781&lt;Einstellungen!$B$5,"ja","nein")</f>
        <v>nein</v>
      </c>
      <c r="H7781" s="21" t="s">
        <v>24</v>
      </c>
      <c r="I7781" s="29" t="n">
        <f aca="false">INDEX(Einstellungen!$B$27:$B$50,4)</f>
        <v>0.45</v>
      </c>
      <c r="J7781" s="29" t="n">
        <f aca="false">F7781*I7781</f>
        <v>14.552748</v>
      </c>
    </row>
    <row r="7782" customFormat="false" ht="15" hidden="false" customHeight="false" outlineLevel="0" collapsed="false">
      <c r="A7782" s="28" t="n">
        <v>45905</v>
      </c>
      <c r="B7782" s="21" t="s">
        <v>116</v>
      </c>
      <c r="C7782" s="21" t="s">
        <v>137</v>
      </c>
      <c r="D7782" s="29" t="n">
        <v>85.6</v>
      </c>
      <c r="E7782" s="29" t="n">
        <f aca="false">D7782/10</f>
        <v>8.56</v>
      </c>
      <c r="F7782" s="29" t="n">
        <f aca="false">(E7782+Einstellungen!$B$20)*(1+Einstellungen!$B$10)</f>
        <v>32.38704</v>
      </c>
      <c r="G7782" s="21" t="str">
        <f aca="false">IF(F7782&lt;Einstellungen!$B$5,"ja","nein")</f>
        <v>nein</v>
      </c>
      <c r="H7782" s="21" t="s">
        <v>24</v>
      </c>
      <c r="I7782" s="29" t="n">
        <f aca="false">INDEX(Einstellungen!$B$27:$B$50,5)</f>
        <v>0.45</v>
      </c>
      <c r="J7782" s="29" t="n">
        <f aca="false">F7782*I7782</f>
        <v>14.574168</v>
      </c>
    </row>
    <row r="7783" customFormat="false" ht="15" hidden="false" customHeight="false" outlineLevel="0" collapsed="false">
      <c r="A7783" s="28" t="n">
        <v>45905</v>
      </c>
      <c r="B7783" s="21" t="s">
        <v>117</v>
      </c>
      <c r="C7783" s="21" t="s">
        <v>137</v>
      </c>
      <c r="D7783" s="29" t="n">
        <v>97.36</v>
      </c>
      <c r="E7783" s="29" t="n">
        <f aca="false">D7783/10</f>
        <v>9.736</v>
      </c>
      <c r="F7783" s="29" t="n">
        <f aca="false">(E7783+Einstellungen!$B$20)*(1+Einstellungen!$B$10)</f>
        <v>33.78648</v>
      </c>
      <c r="G7783" s="21" t="str">
        <f aca="false">IF(F7783&lt;Einstellungen!$B$5,"ja","nein")</f>
        <v>nein</v>
      </c>
      <c r="H7783" s="21" t="s">
        <v>24</v>
      </c>
      <c r="I7783" s="29" t="n">
        <f aca="false">INDEX(Einstellungen!$B$27:$B$50,6)</f>
        <v>0.5</v>
      </c>
      <c r="J7783" s="29" t="n">
        <f aca="false">F7783*I7783</f>
        <v>16.89324</v>
      </c>
    </row>
    <row r="7784" customFormat="false" ht="15" hidden="false" customHeight="false" outlineLevel="0" collapsed="false">
      <c r="A7784" s="28" t="n">
        <v>45905</v>
      </c>
      <c r="B7784" s="21" t="s">
        <v>118</v>
      </c>
      <c r="C7784" s="21" t="s">
        <v>137</v>
      </c>
      <c r="D7784" s="29" t="n">
        <v>119.16</v>
      </c>
      <c r="E7784" s="29" t="n">
        <f aca="false">D7784/10</f>
        <v>11.916</v>
      </c>
      <c r="F7784" s="29" t="n">
        <f aca="false">(E7784+Einstellungen!$B$20)*(1+Einstellungen!$B$10)</f>
        <v>36.38068</v>
      </c>
      <c r="G7784" s="21" t="str">
        <f aca="false">IF(F7784&lt;Einstellungen!$B$5,"ja","nein")</f>
        <v>nein</v>
      </c>
      <c r="H7784" s="21" t="s">
        <v>24</v>
      </c>
      <c r="I7784" s="29" t="n">
        <f aca="false">INDEX(Einstellungen!$B$27:$B$50,7)</f>
        <v>0.7</v>
      </c>
      <c r="J7784" s="29" t="n">
        <f aca="false">F7784*I7784</f>
        <v>25.466476</v>
      </c>
    </row>
    <row r="7785" customFormat="false" ht="15" hidden="false" customHeight="false" outlineLevel="0" collapsed="false">
      <c r="A7785" s="28" t="n">
        <v>45905</v>
      </c>
      <c r="B7785" s="21" t="s">
        <v>119</v>
      </c>
      <c r="C7785" s="21" t="s">
        <v>137</v>
      </c>
      <c r="D7785" s="29" t="n">
        <v>132.13</v>
      </c>
      <c r="E7785" s="29" t="n">
        <f aca="false">D7785/10</f>
        <v>13.213</v>
      </c>
      <c r="F7785" s="29" t="n">
        <f aca="false">(E7785+Einstellungen!$B$20)*(1+Einstellungen!$B$10)</f>
        <v>37.92411</v>
      </c>
      <c r="G7785" s="21" t="str">
        <f aca="false">IF(F7785&lt;Einstellungen!$B$5,"ja","nein")</f>
        <v>nein</v>
      </c>
      <c r="H7785" s="21" t="s">
        <v>24</v>
      </c>
      <c r="I7785" s="29" t="n">
        <f aca="false">INDEX(Einstellungen!$B$27:$B$50,8)</f>
        <v>0.95</v>
      </c>
      <c r="J7785" s="29" t="n">
        <f aca="false">F7785*I7785</f>
        <v>36.0279045</v>
      </c>
    </row>
    <row r="7786" customFormat="false" ht="15" hidden="false" customHeight="false" outlineLevel="0" collapsed="false">
      <c r="A7786" s="28" t="n">
        <v>45905</v>
      </c>
      <c r="B7786" s="21" t="s">
        <v>120</v>
      </c>
      <c r="C7786" s="21" t="s">
        <v>137</v>
      </c>
      <c r="D7786" s="29" t="n">
        <v>125.75</v>
      </c>
      <c r="E7786" s="29" t="n">
        <f aca="false">D7786/10</f>
        <v>12.575</v>
      </c>
      <c r="F7786" s="29" t="n">
        <f aca="false">(E7786+Einstellungen!$B$20)*(1+Einstellungen!$B$10)</f>
        <v>37.16489</v>
      </c>
      <c r="G7786" s="21" t="str">
        <f aca="false">IF(F7786&lt;Einstellungen!$B$5,"ja","nein")</f>
        <v>nein</v>
      </c>
      <c r="H7786" s="21" t="s">
        <v>24</v>
      </c>
      <c r="I7786" s="29" t="n">
        <f aca="false">INDEX(Einstellungen!$B$27:$B$50,9)</f>
        <v>1.05</v>
      </c>
      <c r="J7786" s="29" t="n">
        <f aca="false">F7786*I7786</f>
        <v>39.0231345</v>
      </c>
    </row>
    <row r="7787" customFormat="false" ht="15" hidden="false" customHeight="false" outlineLevel="0" collapsed="false">
      <c r="A7787" s="28" t="n">
        <v>45905</v>
      </c>
      <c r="B7787" s="21" t="s">
        <v>121</v>
      </c>
      <c r="C7787" s="21" t="s">
        <v>137</v>
      </c>
      <c r="D7787" s="29" t="n">
        <v>100.4</v>
      </c>
      <c r="E7787" s="29" t="n">
        <f aca="false">D7787/10</f>
        <v>10.04</v>
      </c>
      <c r="F7787" s="29" t="n">
        <f aca="false">(E7787+Einstellungen!$B$20)*(1+Einstellungen!$B$10)</f>
        <v>34.14824</v>
      </c>
      <c r="G7787" s="21" t="str">
        <f aca="false">IF(F7787&lt;Einstellungen!$B$5,"ja","nein")</f>
        <v>nein</v>
      </c>
      <c r="H7787" s="21" t="s">
        <v>24</v>
      </c>
      <c r="I7787" s="29" t="n">
        <f aca="false">INDEX(Einstellungen!$B$27:$B$50,10)</f>
        <v>1.05</v>
      </c>
      <c r="J7787" s="29" t="n">
        <f aca="false">F7787*I7787</f>
        <v>35.855652</v>
      </c>
    </row>
    <row r="7788" customFormat="false" ht="15" hidden="false" customHeight="false" outlineLevel="0" collapsed="false">
      <c r="A7788" s="28" t="n">
        <v>45905</v>
      </c>
      <c r="B7788" s="21" t="s">
        <v>122</v>
      </c>
      <c r="C7788" s="21" t="s">
        <v>137</v>
      </c>
      <c r="D7788" s="29" t="n">
        <v>87.83</v>
      </c>
      <c r="E7788" s="29" t="n">
        <f aca="false">D7788/10</f>
        <v>8.783</v>
      </c>
      <c r="F7788" s="29" t="n">
        <f aca="false">(E7788+Einstellungen!$B$20)*(1+Einstellungen!$B$10)</f>
        <v>32.65241</v>
      </c>
      <c r="G7788" s="21" t="str">
        <f aca="false">IF(F7788&lt;Einstellungen!$B$5,"ja","nein")</f>
        <v>nein</v>
      </c>
      <c r="H7788" s="21" t="s">
        <v>24</v>
      </c>
      <c r="I7788" s="29" t="n">
        <f aca="false">INDEX(Einstellungen!$B$27:$B$50,11)</f>
        <v>1.05</v>
      </c>
      <c r="J7788" s="29" t="n">
        <f aca="false">F7788*I7788</f>
        <v>34.2850305</v>
      </c>
    </row>
    <row r="7789" customFormat="false" ht="15" hidden="false" customHeight="false" outlineLevel="0" collapsed="false">
      <c r="A7789" s="28" t="n">
        <v>45905</v>
      </c>
      <c r="B7789" s="21" t="s">
        <v>123</v>
      </c>
      <c r="C7789" s="21" t="s">
        <v>137</v>
      </c>
      <c r="D7789" s="29" t="n">
        <v>84.15</v>
      </c>
      <c r="E7789" s="29" t="n">
        <f aca="false">D7789/10</f>
        <v>8.415</v>
      </c>
      <c r="F7789" s="29" t="n">
        <f aca="false">(E7789+Einstellungen!$B$20)*(1+Einstellungen!$B$10)</f>
        <v>32.21449</v>
      </c>
      <c r="G7789" s="21" t="str">
        <f aca="false">IF(F7789&lt;Einstellungen!$B$5,"ja","nein")</f>
        <v>nein</v>
      </c>
      <c r="H7789" s="21" t="s">
        <v>24</v>
      </c>
      <c r="I7789" s="29" t="n">
        <f aca="false">INDEX(Einstellungen!$B$27:$B$50,12)</f>
        <v>1.1</v>
      </c>
      <c r="J7789" s="29" t="n">
        <f aca="false">F7789*I7789</f>
        <v>35.435939</v>
      </c>
    </row>
    <row r="7790" customFormat="false" ht="15" hidden="false" customHeight="false" outlineLevel="0" collapsed="false">
      <c r="A7790" s="28" t="n">
        <v>45905</v>
      </c>
      <c r="B7790" s="21" t="s">
        <v>124</v>
      </c>
      <c r="C7790" s="21" t="s">
        <v>137</v>
      </c>
      <c r="D7790" s="29" t="n">
        <v>78.25</v>
      </c>
      <c r="E7790" s="29" t="n">
        <f aca="false">D7790/10</f>
        <v>7.825</v>
      </c>
      <c r="F7790" s="29" t="n">
        <f aca="false">(E7790+Einstellungen!$B$20)*(1+Einstellungen!$B$10)</f>
        <v>31.51239</v>
      </c>
      <c r="G7790" s="21" t="str">
        <f aca="false">IF(F7790&lt;Einstellungen!$B$5,"ja","nein")</f>
        <v>nein</v>
      </c>
      <c r="H7790" s="21" t="s">
        <v>24</v>
      </c>
      <c r="I7790" s="29" t="n">
        <f aca="false">INDEX(Einstellungen!$B$27:$B$50,13)</f>
        <v>1.2</v>
      </c>
      <c r="J7790" s="29" t="n">
        <f aca="false">F7790*I7790</f>
        <v>37.814868</v>
      </c>
    </row>
    <row r="7791" customFormat="false" ht="15" hidden="false" customHeight="false" outlineLevel="0" collapsed="false">
      <c r="A7791" s="28" t="n">
        <v>45905</v>
      </c>
      <c r="B7791" s="21" t="s">
        <v>125</v>
      </c>
      <c r="C7791" s="21" t="s">
        <v>137</v>
      </c>
      <c r="D7791" s="29" t="n">
        <v>72.19</v>
      </c>
      <c r="E7791" s="29" t="n">
        <f aca="false">D7791/10</f>
        <v>7.219</v>
      </c>
      <c r="F7791" s="29" t="n">
        <f aca="false">(E7791+Einstellungen!$B$20)*(1+Einstellungen!$B$10)</f>
        <v>30.79125</v>
      </c>
      <c r="G7791" s="21" t="str">
        <f aca="false">IF(F7791&lt;Einstellungen!$B$5,"ja","nein")</f>
        <v>nein</v>
      </c>
      <c r="H7791" s="21" t="s">
        <v>24</v>
      </c>
      <c r="I7791" s="29" t="n">
        <f aca="false">INDEX(Einstellungen!$B$27:$B$50,14)</f>
        <v>1.15</v>
      </c>
      <c r="J7791" s="29" t="n">
        <f aca="false">F7791*I7791</f>
        <v>35.4099375</v>
      </c>
    </row>
    <row r="7792" customFormat="false" ht="15" hidden="false" customHeight="false" outlineLevel="0" collapsed="false">
      <c r="A7792" s="28" t="n">
        <v>45905</v>
      </c>
      <c r="B7792" s="21" t="s">
        <v>126</v>
      </c>
      <c r="C7792" s="21" t="s">
        <v>137</v>
      </c>
      <c r="D7792" s="29" t="n">
        <v>70.17</v>
      </c>
      <c r="E7792" s="29" t="n">
        <f aca="false">D7792/10</f>
        <v>7.017</v>
      </c>
      <c r="F7792" s="29" t="n">
        <f aca="false">(E7792+Einstellungen!$B$20)*(1+Einstellungen!$B$10)</f>
        <v>30.55087</v>
      </c>
      <c r="G7792" s="21" t="str">
        <f aca="false">IF(F7792&lt;Einstellungen!$B$5,"ja","nein")</f>
        <v>nein</v>
      </c>
      <c r="H7792" s="21" t="s">
        <v>24</v>
      </c>
      <c r="I7792" s="29" t="n">
        <f aca="false">INDEX(Einstellungen!$B$27:$B$50,15)</f>
        <v>1</v>
      </c>
      <c r="J7792" s="29" t="n">
        <f aca="false">F7792*I7792</f>
        <v>30.55087</v>
      </c>
    </row>
    <row r="7793" customFormat="false" ht="15" hidden="false" customHeight="false" outlineLevel="0" collapsed="false">
      <c r="A7793" s="28" t="n">
        <v>45905</v>
      </c>
      <c r="B7793" s="21" t="s">
        <v>127</v>
      </c>
      <c r="C7793" s="21" t="s">
        <v>137</v>
      </c>
      <c r="D7793" s="29" t="n">
        <v>77.53</v>
      </c>
      <c r="E7793" s="29" t="n">
        <f aca="false">D7793/10</f>
        <v>7.753</v>
      </c>
      <c r="F7793" s="29" t="n">
        <f aca="false">(E7793+Einstellungen!$B$20)*(1+Einstellungen!$B$10)</f>
        <v>31.42671</v>
      </c>
      <c r="G7793" s="21" t="str">
        <f aca="false">IF(F7793&lt;Einstellungen!$B$5,"ja","nein")</f>
        <v>nein</v>
      </c>
      <c r="H7793" s="21" t="s">
        <v>24</v>
      </c>
      <c r="I7793" s="29" t="n">
        <f aca="false">INDEX(Einstellungen!$B$27:$B$50,16)</f>
        <v>0.95</v>
      </c>
      <c r="J7793" s="29" t="n">
        <f aca="false">F7793*I7793</f>
        <v>29.8553745</v>
      </c>
    </row>
    <row r="7794" customFormat="false" ht="15" hidden="false" customHeight="false" outlineLevel="0" collapsed="false">
      <c r="A7794" s="28" t="n">
        <v>45905</v>
      </c>
      <c r="B7794" s="21" t="s">
        <v>128</v>
      </c>
      <c r="C7794" s="21" t="s">
        <v>137</v>
      </c>
      <c r="D7794" s="29" t="n">
        <v>85</v>
      </c>
      <c r="E7794" s="29" t="n">
        <f aca="false">D7794/10</f>
        <v>8.5</v>
      </c>
      <c r="F7794" s="29" t="n">
        <f aca="false">(E7794+Einstellungen!$B$20)*(1+Einstellungen!$B$10)</f>
        <v>32.31564</v>
      </c>
      <c r="G7794" s="21" t="str">
        <f aca="false">IF(F7794&lt;Einstellungen!$B$5,"ja","nein")</f>
        <v>nein</v>
      </c>
      <c r="H7794" s="21" t="s">
        <v>24</v>
      </c>
      <c r="I7794" s="29" t="n">
        <f aca="false">INDEX(Einstellungen!$B$27:$B$50,17)</f>
        <v>0.95</v>
      </c>
      <c r="J7794" s="29" t="n">
        <f aca="false">F7794*I7794</f>
        <v>30.699858</v>
      </c>
    </row>
    <row r="7795" customFormat="false" ht="15" hidden="false" customHeight="false" outlineLevel="0" collapsed="false">
      <c r="A7795" s="28" t="n">
        <v>45905</v>
      </c>
      <c r="B7795" s="21" t="s">
        <v>129</v>
      </c>
      <c r="C7795" s="21" t="s">
        <v>137</v>
      </c>
      <c r="D7795" s="29" t="n">
        <v>90.96</v>
      </c>
      <c r="E7795" s="29" t="n">
        <f aca="false">D7795/10</f>
        <v>9.096</v>
      </c>
      <c r="F7795" s="29" t="n">
        <f aca="false">(E7795+Einstellungen!$B$20)*(1+Einstellungen!$B$10)</f>
        <v>33.02488</v>
      </c>
      <c r="G7795" s="21" t="str">
        <f aca="false">IF(F7795&lt;Einstellungen!$B$5,"ja","nein")</f>
        <v>nein</v>
      </c>
      <c r="H7795" s="21" t="s">
        <v>24</v>
      </c>
      <c r="I7795" s="29" t="n">
        <f aca="false">INDEX(Einstellungen!$B$27:$B$50,18)</f>
        <v>1.1</v>
      </c>
      <c r="J7795" s="29" t="n">
        <f aca="false">F7795*I7795</f>
        <v>36.327368</v>
      </c>
    </row>
    <row r="7796" customFormat="false" ht="15" hidden="false" customHeight="false" outlineLevel="0" collapsed="false">
      <c r="A7796" s="28" t="n">
        <v>45905</v>
      </c>
      <c r="B7796" s="21" t="s">
        <v>130</v>
      </c>
      <c r="C7796" s="21" t="s">
        <v>137</v>
      </c>
      <c r="D7796" s="29" t="n">
        <v>108.95</v>
      </c>
      <c r="E7796" s="29" t="n">
        <f aca="false">D7796/10</f>
        <v>10.895</v>
      </c>
      <c r="F7796" s="29" t="n">
        <f aca="false">(E7796+Einstellungen!$B$20)*(1+Einstellungen!$B$10)</f>
        <v>35.16569</v>
      </c>
      <c r="G7796" s="21" t="str">
        <f aca="false">IF(F7796&lt;Einstellungen!$B$5,"ja","nein")</f>
        <v>nein</v>
      </c>
      <c r="H7796" s="21" t="s">
        <v>24</v>
      </c>
      <c r="I7796" s="29" t="n">
        <f aca="false">INDEX(Einstellungen!$B$27:$B$50,19)</f>
        <v>1.35</v>
      </c>
      <c r="J7796" s="29" t="n">
        <f aca="false">F7796*I7796</f>
        <v>47.4736815</v>
      </c>
    </row>
    <row r="7797" customFormat="false" ht="15" hidden="false" customHeight="false" outlineLevel="0" collapsed="false">
      <c r="A7797" s="28" t="n">
        <v>45905</v>
      </c>
      <c r="B7797" s="21" t="s">
        <v>131</v>
      </c>
      <c r="C7797" s="21" t="s">
        <v>137</v>
      </c>
      <c r="D7797" s="29" t="n">
        <v>154.53</v>
      </c>
      <c r="E7797" s="29" t="n">
        <f aca="false">D7797/10</f>
        <v>15.453</v>
      </c>
      <c r="F7797" s="29" t="n">
        <f aca="false">(E7797+Einstellungen!$B$20)*(1+Einstellungen!$B$10)</f>
        <v>40.58971</v>
      </c>
      <c r="G7797" s="21" t="str">
        <f aca="false">IF(F7797&lt;Einstellungen!$B$5,"ja","nein")</f>
        <v>nein</v>
      </c>
      <c r="H7797" s="21" t="s">
        <v>24</v>
      </c>
      <c r="I7797" s="29" t="n">
        <f aca="false">INDEX(Einstellungen!$B$27:$B$50,20)</f>
        <v>1.45</v>
      </c>
      <c r="J7797" s="29" t="n">
        <f aca="false">F7797*I7797</f>
        <v>58.8550795</v>
      </c>
    </row>
    <row r="7798" customFormat="false" ht="15" hidden="false" customHeight="false" outlineLevel="0" collapsed="false">
      <c r="A7798" s="28" t="n">
        <v>45905</v>
      </c>
      <c r="B7798" s="21" t="s">
        <v>132</v>
      </c>
      <c r="C7798" s="21" t="s">
        <v>137</v>
      </c>
      <c r="D7798" s="29" t="n">
        <v>150.75</v>
      </c>
      <c r="E7798" s="29" t="n">
        <f aca="false">D7798/10</f>
        <v>15.075</v>
      </c>
      <c r="F7798" s="29" t="n">
        <f aca="false">(E7798+Einstellungen!$B$20)*(1+Einstellungen!$B$10)</f>
        <v>40.13989</v>
      </c>
      <c r="G7798" s="21" t="str">
        <f aca="false">IF(F7798&lt;Einstellungen!$B$5,"ja","nein")</f>
        <v>nein</v>
      </c>
      <c r="H7798" s="21" t="s">
        <v>24</v>
      </c>
      <c r="I7798" s="29" t="n">
        <f aca="false">INDEX(Einstellungen!$B$27:$B$50,21)</f>
        <v>1.4</v>
      </c>
      <c r="J7798" s="29" t="n">
        <f aca="false">F7798*I7798</f>
        <v>56.195846</v>
      </c>
    </row>
    <row r="7799" customFormat="false" ht="15" hidden="false" customHeight="false" outlineLevel="0" collapsed="false">
      <c r="A7799" s="28" t="n">
        <v>45905</v>
      </c>
      <c r="B7799" s="21" t="s">
        <v>133</v>
      </c>
      <c r="C7799" s="21" t="s">
        <v>137</v>
      </c>
      <c r="D7799" s="29" t="n">
        <v>117.1</v>
      </c>
      <c r="E7799" s="29" t="n">
        <f aca="false">D7799/10</f>
        <v>11.71</v>
      </c>
      <c r="F7799" s="29" t="n">
        <f aca="false">(E7799+Einstellungen!$B$20)*(1+Einstellungen!$B$10)</f>
        <v>36.13554</v>
      </c>
      <c r="G7799" s="21" t="str">
        <f aca="false">IF(F7799&lt;Einstellungen!$B$5,"ja","nein")</f>
        <v>nein</v>
      </c>
      <c r="H7799" s="21" t="s">
        <v>24</v>
      </c>
      <c r="I7799" s="29" t="n">
        <f aca="false">INDEX(Einstellungen!$B$27:$B$50,22)</f>
        <v>1.25</v>
      </c>
      <c r="J7799" s="29" t="n">
        <f aca="false">F7799*I7799</f>
        <v>45.169425</v>
      </c>
    </row>
    <row r="7800" customFormat="false" ht="15" hidden="false" customHeight="false" outlineLevel="0" collapsed="false">
      <c r="A7800" s="28" t="n">
        <v>45905</v>
      </c>
      <c r="B7800" s="21" t="s">
        <v>134</v>
      </c>
      <c r="C7800" s="21" t="s">
        <v>137</v>
      </c>
      <c r="D7800" s="29" t="n">
        <v>107.71</v>
      </c>
      <c r="E7800" s="29" t="n">
        <f aca="false">D7800/10</f>
        <v>10.771</v>
      </c>
      <c r="F7800" s="29" t="n">
        <f aca="false">(E7800+Einstellungen!$B$20)*(1+Einstellungen!$B$10)</f>
        <v>35.01813</v>
      </c>
      <c r="G7800" s="21" t="str">
        <f aca="false">IF(F7800&lt;Einstellungen!$B$5,"ja","nein")</f>
        <v>nein</v>
      </c>
      <c r="H7800" s="21" t="s">
        <v>24</v>
      </c>
      <c r="I7800" s="29" t="n">
        <f aca="false">INDEX(Einstellungen!$B$27:$B$50,23)</f>
        <v>1.05</v>
      </c>
      <c r="J7800" s="29" t="n">
        <f aca="false">F7800*I7800</f>
        <v>36.7690365</v>
      </c>
    </row>
    <row r="7801" customFormat="false" ht="15" hidden="false" customHeight="false" outlineLevel="0" collapsed="false">
      <c r="A7801" s="28" t="n">
        <v>45905</v>
      </c>
      <c r="B7801" s="21" t="s">
        <v>135</v>
      </c>
      <c r="C7801" s="21" t="s">
        <v>137</v>
      </c>
      <c r="D7801" s="29" t="n">
        <v>100.7</v>
      </c>
      <c r="E7801" s="29" t="n">
        <f aca="false">D7801/10</f>
        <v>10.07</v>
      </c>
      <c r="F7801" s="29" t="n">
        <f aca="false">(E7801+Einstellungen!$B$20)*(1+Einstellungen!$B$10)</f>
        <v>34.18394</v>
      </c>
      <c r="G7801" s="21" t="str">
        <f aca="false">IF(F7801&lt;Einstellungen!$B$5,"ja","nein")</f>
        <v>nein</v>
      </c>
      <c r="H7801" s="21" t="s">
        <v>24</v>
      </c>
      <c r="I7801" s="29" t="n">
        <f aca="false">INDEX(Einstellungen!$B$27:$B$50,24)</f>
        <v>0.8</v>
      </c>
      <c r="J7801" s="29" t="n">
        <f aca="false">F7801*I7801</f>
        <v>27.347152</v>
      </c>
    </row>
    <row r="7802" customFormat="false" ht="15" hidden="false" customHeight="false" outlineLevel="0" collapsed="false">
      <c r="A7802" s="28" t="n">
        <v>45906</v>
      </c>
      <c r="B7802" s="21" t="s">
        <v>111</v>
      </c>
      <c r="C7802" s="21" t="s">
        <v>138</v>
      </c>
      <c r="D7802" s="29" t="n">
        <v>101.21</v>
      </c>
      <c r="E7802" s="29" t="n">
        <f aca="false">D7802/10</f>
        <v>10.121</v>
      </c>
      <c r="F7802" s="29" t="n">
        <f aca="false">(E7802+Einstellungen!$B$20)*(1+Einstellungen!$B$10)</f>
        <v>34.24463</v>
      </c>
      <c r="G7802" s="21" t="str">
        <f aca="false">IF(F7802&lt;Einstellungen!$B$5,"ja","nein")</f>
        <v>nein</v>
      </c>
      <c r="H7802" s="21" t="s">
        <v>24</v>
      </c>
      <c r="I7802" s="29" t="n">
        <f aca="false">INDEX(Einstellungen!$B$27:$B$50,1)</f>
        <v>0.6</v>
      </c>
      <c r="J7802" s="29" t="n">
        <f aca="false">F7802*I7802</f>
        <v>20.546778</v>
      </c>
    </row>
    <row r="7803" customFormat="false" ht="15" hidden="false" customHeight="false" outlineLevel="0" collapsed="false">
      <c r="A7803" s="28" t="n">
        <v>45906</v>
      </c>
      <c r="B7803" s="21" t="s">
        <v>113</v>
      </c>
      <c r="C7803" s="21" t="s">
        <v>138</v>
      </c>
      <c r="D7803" s="29" t="n">
        <v>100.59</v>
      </c>
      <c r="E7803" s="29" t="n">
        <f aca="false">D7803/10</f>
        <v>10.059</v>
      </c>
      <c r="F7803" s="29" t="n">
        <f aca="false">(E7803+Einstellungen!$B$20)*(1+Einstellungen!$B$10)</f>
        <v>34.17085</v>
      </c>
      <c r="G7803" s="21" t="str">
        <f aca="false">IF(F7803&lt;Einstellungen!$B$5,"ja","nein")</f>
        <v>nein</v>
      </c>
      <c r="H7803" s="21" t="s">
        <v>24</v>
      </c>
      <c r="I7803" s="29" t="n">
        <f aca="false">INDEX(Einstellungen!$B$27:$B$50,2)</f>
        <v>0.5</v>
      </c>
      <c r="J7803" s="29" t="n">
        <f aca="false">F7803*I7803</f>
        <v>17.085425</v>
      </c>
    </row>
    <row r="7804" customFormat="false" ht="15" hidden="false" customHeight="false" outlineLevel="0" collapsed="false">
      <c r="A7804" s="28" t="n">
        <v>45906</v>
      </c>
      <c r="B7804" s="21" t="s">
        <v>114</v>
      </c>
      <c r="C7804" s="21" t="s">
        <v>138</v>
      </c>
      <c r="D7804" s="29" t="n">
        <v>99.57</v>
      </c>
      <c r="E7804" s="29" t="n">
        <f aca="false">D7804/10</f>
        <v>9.957</v>
      </c>
      <c r="F7804" s="29" t="n">
        <f aca="false">(E7804+Einstellungen!$B$20)*(1+Einstellungen!$B$10)</f>
        <v>34.04947</v>
      </c>
      <c r="G7804" s="21" t="str">
        <f aca="false">IF(F7804&lt;Einstellungen!$B$5,"ja","nein")</f>
        <v>nein</v>
      </c>
      <c r="H7804" s="21" t="s">
        <v>24</v>
      </c>
      <c r="I7804" s="29" t="n">
        <f aca="false">INDEX(Einstellungen!$B$27:$B$50,3)</f>
        <v>0.45</v>
      </c>
      <c r="J7804" s="29" t="n">
        <f aca="false">F7804*I7804</f>
        <v>15.3222615</v>
      </c>
    </row>
    <row r="7805" customFormat="false" ht="15" hidden="false" customHeight="false" outlineLevel="0" collapsed="false">
      <c r="A7805" s="28" t="n">
        <v>45906</v>
      </c>
      <c r="B7805" s="21" t="s">
        <v>115</v>
      </c>
      <c r="C7805" s="21" t="s">
        <v>138</v>
      </c>
      <c r="D7805" s="29" t="n">
        <v>97.84</v>
      </c>
      <c r="E7805" s="29" t="n">
        <f aca="false">D7805/10</f>
        <v>9.784</v>
      </c>
      <c r="F7805" s="29" t="n">
        <f aca="false">(E7805+Einstellungen!$B$20)*(1+Einstellungen!$B$10)</f>
        <v>33.8436</v>
      </c>
      <c r="G7805" s="21" t="str">
        <f aca="false">IF(F7805&lt;Einstellungen!$B$5,"ja","nein")</f>
        <v>nein</v>
      </c>
      <c r="H7805" s="21" t="s">
        <v>24</v>
      </c>
      <c r="I7805" s="29" t="n">
        <f aca="false">INDEX(Einstellungen!$B$27:$B$50,4)</f>
        <v>0.45</v>
      </c>
      <c r="J7805" s="29" t="n">
        <f aca="false">F7805*I7805</f>
        <v>15.22962</v>
      </c>
    </row>
    <row r="7806" customFormat="false" ht="15" hidden="false" customHeight="false" outlineLevel="0" collapsed="false">
      <c r="A7806" s="28" t="n">
        <v>45906</v>
      </c>
      <c r="B7806" s="21" t="s">
        <v>116</v>
      </c>
      <c r="C7806" s="21" t="s">
        <v>138</v>
      </c>
      <c r="D7806" s="29" t="n">
        <v>96.96</v>
      </c>
      <c r="E7806" s="29" t="n">
        <f aca="false">D7806/10</f>
        <v>9.696</v>
      </c>
      <c r="F7806" s="29" t="n">
        <f aca="false">(E7806+Einstellungen!$B$20)*(1+Einstellungen!$B$10)</f>
        <v>33.73888</v>
      </c>
      <c r="G7806" s="21" t="str">
        <f aca="false">IF(F7806&lt;Einstellungen!$B$5,"ja","nein")</f>
        <v>nein</v>
      </c>
      <c r="H7806" s="21" t="s">
        <v>24</v>
      </c>
      <c r="I7806" s="29" t="n">
        <f aca="false">INDEX(Einstellungen!$B$27:$B$50,5)</f>
        <v>0.45</v>
      </c>
      <c r="J7806" s="29" t="n">
        <f aca="false">F7806*I7806</f>
        <v>15.182496</v>
      </c>
    </row>
    <row r="7807" customFormat="false" ht="15" hidden="false" customHeight="false" outlineLevel="0" collapsed="false">
      <c r="A7807" s="28" t="n">
        <v>45906</v>
      </c>
      <c r="B7807" s="21" t="s">
        <v>117</v>
      </c>
      <c r="C7807" s="21" t="s">
        <v>138</v>
      </c>
      <c r="D7807" s="29" t="n">
        <v>98.01</v>
      </c>
      <c r="E7807" s="29" t="n">
        <f aca="false">D7807/10</f>
        <v>9.801</v>
      </c>
      <c r="F7807" s="29" t="n">
        <f aca="false">(E7807+Einstellungen!$B$20)*(1+Einstellungen!$B$10)</f>
        <v>33.86383</v>
      </c>
      <c r="G7807" s="21" t="str">
        <f aca="false">IF(F7807&lt;Einstellungen!$B$5,"ja","nein")</f>
        <v>nein</v>
      </c>
      <c r="H7807" s="21" t="s">
        <v>24</v>
      </c>
      <c r="I7807" s="29" t="n">
        <f aca="false">INDEX(Einstellungen!$B$27:$B$50,6)</f>
        <v>0.5</v>
      </c>
      <c r="J7807" s="29" t="n">
        <f aca="false">F7807*I7807</f>
        <v>16.931915</v>
      </c>
    </row>
    <row r="7808" customFormat="false" ht="15" hidden="false" customHeight="false" outlineLevel="0" collapsed="false">
      <c r="A7808" s="28" t="n">
        <v>45906</v>
      </c>
      <c r="B7808" s="21" t="s">
        <v>118</v>
      </c>
      <c r="C7808" s="21" t="s">
        <v>138</v>
      </c>
      <c r="D7808" s="29" t="n">
        <v>102.6</v>
      </c>
      <c r="E7808" s="29" t="n">
        <f aca="false">D7808/10</f>
        <v>10.26</v>
      </c>
      <c r="F7808" s="29" t="n">
        <f aca="false">(E7808+Einstellungen!$B$20)*(1+Einstellungen!$B$10)</f>
        <v>34.41004</v>
      </c>
      <c r="G7808" s="21" t="str">
        <f aca="false">IF(F7808&lt;Einstellungen!$B$5,"ja","nein")</f>
        <v>nein</v>
      </c>
      <c r="H7808" s="21" t="s">
        <v>24</v>
      </c>
      <c r="I7808" s="29" t="n">
        <f aca="false">INDEX(Einstellungen!$B$27:$B$50,7)</f>
        <v>0.7</v>
      </c>
      <c r="J7808" s="29" t="n">
        <f aca="false">F7808*I7808</f>
        <v>24.087028</v>
      </c>
    </row>
    <row r="7809" customFormat="false" ht="15" hidden="false" customHeight="false" outlineLevel="0" collapsed="false">
      <c r="A7809" s="28" t="n">
        <v>45906</v>
      </c>
      <c r="B7809" s="21" t="s">
        <v>119</v>
      </c>
      <c r="C7809" s="21" t="s">
        <v>138</v>
      </c>
      <c r="D7809" s="29" t="n">
        <v>100.91</v>
      </c>
      <c r="E7809" s="29" t="n">
        <f aca="false">D7809/10</f>
        <v>10.091</v>
      </c>
      <c r="F7809" s="29" t="n">
        <f aca="false">(E7809+Einstellungen!$B$20)*(1+Einstellungen!$B$10)</f>
        <v>34.20893</v>
      </c>
      <c r="G7809" s="21" t="str">
        <f aca="false">IF(F7809&lt;Einstellungen!$B$5,"ja","nein")</f>
        <v>nein</v>
      </c>
      <c r="H7809" s="21" t="s">
        <v>24</v>
      </c>
      <c r="I7809" s="29" t="n">
        <f aca="false">INDEX(Einstellungen!$B$27:$B$50,8)</f>
        <v>0.95</v>
      </c>
      <c r="J7809" s="29" t="n">
        <f aca="false">F7809*I7809</f>
        <v>32.4984835</v>
      </c>
    </row>
    <row r="7810" customFormat="false" ht="15" hidden="false" customHeight="false" outlineLevel="0" collapsed="false">
      <c r="A7810" s="28" t="n">
        <v>45906</v>
      </c>
      <c r="B7810" s="21" t="s">
        <v>120</v>
      </c>
      <c r="C7810" s="21" t="s">
        <v>138</v>
      </c>
      <c r="D7810" s="29" t="n">
        <v>95.98</v>
      </c>
      <c r="E7810" s="29" t="n">
        <f aca="false">D7810/10</f>
        <v>9.598</v>
      </c>
      <c r="F7810" s="29" t="n">
        <f aca="false">(E7810+Einstellungen!$B$20)*(1+Einstellungen!$B$10)</f>
        <v>33.62226</v>
      </c>
      <c r="G7810" s="21" t="str">
        <f aca="false">IF(F7810&lt;Einstellungen!$B$5,"ja","nein")</f>
        <v>nein</v>
      </c>
      <c r="H7810" s="21" t="s">
        <v>24</v>
      </c>
      <c r="I7810" s="29" t="n">
        <f aca="false">INDEX(Einstellungen!$B$27:$B$50,9)</f>
        <v>1.05</v>
      </c>
      <c r="J7810" s="29" t="n">
        <f aca="false">F7810*I7810</f>
        <v>35.303373</v>
      </c>
    </row>
    <row r="7811" customFormat="false" ht="15" hidden="false" customHeight="false" outlineLevel="0" collapsed="false">
      <c r="A7811" s="28" t="n">
        <v>45906</v>
      </c>
      <c r="B7811" s="21" t="s">
        <v>121</v>
      </c>
      <c r="C7811" s="21" t="s">
        <v>138</v>
      </c>
      <c r="D7811" s="29" t="n">
        <v>79.11</v>
      </c>
      <c r="E7811" s="29" t="n">
        <f aca="false">D7811/10</f>
        <v>7.911</v>
      </c>
      <c r="F7811" s="29" t="n">
        <f aca="false">(E7811+Einstellungen!$B$20)*(1+Einstellungen!$B$10)</f>
        <v>31.61473</v>
      </c>
      <c r="G7811" s="21" t="str">
        <f aca="false">IF(F7811&lt;Einstellungen!$B$5,"ja","nein")</f>
        <v>nein</v>
      </c>
      <c r="H7811" s="21" t="s">
        <v>24</v>
      </c>
      <c r="I7811" s="29" t="n">
        <f aca="false">INDEX(Einstellungen!$B$27:$B$50,10)</f>
        <v>1.05</v>
      </c>
      <c r="J7811" s="29" t="n">
        <f aca="false">F7811*I7811</f>
        <v>33.1954665</v>
      </c>
    </row>
    <row r="7812" customFormat="false" ht="15" hidden="false" customHeight="false" outlineLevel="0" collapsed="false">
      <c r="A7812" s="28" t="n">
        <v>45906</v>
      </c>
      <c r="B7812" s="21" t="s">
        <v>122</v>
      </c>
      <c r="C7812" s="21" t="s">
        <v>138</v>
      </c>
      <c r="D7812" s="29" t="n">
        <v>11.35</v>
      </c>
      <c r="E7812" s="29" t="n">
        <f aca="false">D7812/10</f>
        <v>1.135</v>
      </c>
      <c r="F7812" s="29" t="n">
        <f aca="false">(E7812+Einstellungen!$B$20)*(1+Einstellungen!$B$10)</f>
        <v>23.55129</v>
      </c>
      <c r="G7812" s="21" t="str">
        <f aca="false">IF(F7812&lt;Einstellungen!$B$5,"ja","nein")</f>
        <v>ja</v>
      </c>
      <c r="H7812" s="21" t="s">
        <v>24</v>
      </c>
      <c r="I7812" s="29" t="n">
        <f aca="false">INDEX(Einstellungen!$B$27:$B$50,11)</f>
        <v>1.05</v>
      </c>
      <c r="J7812" s="29" t="n">
        <f aca="false">F7812*I7812</f>
        <v>24.7288545</v>
      </c>
    </row>
    <row r="7813" customFormat="false" ht="15" hidden="false" customHeight="false" outlineLevel="0" collapsed="false">
      <c r="A7813" s="28" t="n">
        <v>45906</v>
      </c>
      <c r="B7813" s="21" t="s">
        <v>123</v>
      </c>
      <c r="C7813" s="21" t="s">
        <v>138</v>
      </c>
      <c r="D7813" s="29" t="n">
        <v>0</v>
      </c>
      <c r="E7813" s="29" t="n">
        <f aca="false">D7813/10</f>
        <v>0</v>
      </c>
      <c r="F7813" s="29" t="n">
        <f aca="false">(E7813+Einstellungen!$B$20)*(1+Einstellungen!$B$10)</f>
        <v>22.20064</v>
      </c>
      <c r="G7813" s="21" t="str">
        <f aca="false">IF(F7813&lt;Einstellungen!$B$5,"ja","nein")</f>
        <v>ja</v>
      </c>
      <c r="H7813" s="21" t="s">
        <v>24</v>
      </c>
      <c r="I7813" s="29" t="n">
        <f aca="false">INDEX(Einstellungen!$B$27:$B$50,12)</f>
        <v>1.1</v>
      </c>
      <c r="J7813" s="29" t="n">
        <f aca="false">F7813*I7813</f>
        <v>24.420704</v>
      </c>
    </row>
    <row r="7814" customFormat="false" ht="15" hidden="false" customHeight="false" outlineLevel="0" collapsed="false">
      <c r="A7814" s="28" t="n">
        <v>45906</v>
      </c>
      <c r="B7814" s="21" t="s">
        <v>124</v>
      </c>
      <c r="C7814" s="21" t="s">
        <v>138</v>
      </c>
      <c r="D7814" s="29" t="n">
        <v>-0.02</v>
      </c>
      <c r="E7814" s="29" t="n">
        <f aca="false">D7814/10</f>
        <v>-0.002</v>
      </c>
      <c r="F7814" s="29" t="n">
        <f aca="false">(E7814+Einstellungen!$B$20)*(1+Einstellungen!$B$10)</f>
        <v>22.19826</v>
      </c>
      <c r="G7814" s="21" t="str">
        <f aca="false">IF(F7814&lt;Einstellungen!$B$5,"ja","nein")</f>
        <v>ja</v>
      </c>
      <c r="H7814" s="21" t="s">
        <v>24</v>
      </c>
      <c r="I7814" s="29" t="n">
        <f aca="false">INDEX(Einstellungen!$B$27:$B$50,13)</f>
        <v>1.2</v>
      </c>
      <c r="J7814" s="29" t="n">
        <f aca="false">F7814*I7814</f>
        <v>26.637912</v>
      </c>
    </row>
    <row r="7815" customFormat="false" ht="15" hidden="false" customHeight="false" outlineLevel="0" collapsed="false">
      <c r="A7815" s="28" t="n">
        <v>45906</v>
      </c>
      <c r="B7815" s="21" t="s">
        <v>125</v>
      </c>
      <c r="C7815" s="21" t="s">
        <v>138</v>
      </c>
      <c r="D7815" s="29" t="n">
        <v>-0.86</v>
      </c>
      <c r="E7815" s="29" t="n">
        <f aca="false">D7815/10</f>
        <v>-0.086</v>
      </c>
      <c r="F7815" s="29" t="n">
        <f aca="false">(E7815+Einstellungen!$B$20)*(1+Einstellungen!$B$10)</f>
        <v>22.0983</v>
      </c>
      <c r="G7815" s="21" t="str">
        <f aca="false">IF(F7815&lt;Einstellungen!$B$5,"ja","nein")</f>
        <v>ja</v>
      </c>
      <c r="H7815" s="21" t="s">
        <v>24</v>
      </c>
      <c r="I7815" s="29" t="n">
        <f aca="false">INDEX(Einstellungen!$B$27:$B$50,14)</f>
        <v>1.15</v>
      </c>
      <c r="J7815" s="29" t="n">
        <f aca="false">F7815*I7815</f>
        <v>25.413045</v>
      </c>
    </row>
    <row r="7816" customFormat="false" ht="15" hidden="false" customHeight="false" outlineLevel="0" collapsed="false">
      <c r="A7816" s="28" t="n">
        <v>45906</v>
      </c>
      <c r="B7816" s="21" t="s">
        <v>126</v>
      </c>
      <c r="C7816" s="21" t="s">
        <v>138</v>
      </c>
      <c r="D7816" s="29" t="n">
        <v>-0.99</v>
      </c>
      <c r="E7816" s="29" t="n">
        <f aca="false">D7816/10</f>
        <v>-0.099</v>
      </c>
      <c r="F7816" s="29" t="n">
        <f aca="false">(E7816+Einstellungen!$B$20)*(1+Einstellungen!$B$10)</f>
        <v>22.08283</v>
      </c>
      <c r="G7816" s="21" t="str">
        <f aca="false">IF(F7816&lt;Einstellungen!$B$5,"ja","nein")</f>
        <v>ja</v>
      </c>
      <c r="H7816" s="21" t="s">
        <v>24</v>
      </c>
      <c r="I7816" s="29" t="n">
        <f aca="false">INDEX(Einstellungen!$B$27:$B$50,15)</f>
        <v>1</v>
      </c>
      <c r="J7816" s="29" t="n">
        <f aca="false">F7816*I7816</f>
        <v>22.08283</v>
      </c>
    </row>
    <row r="7817" customFormat="false" ht="15" hidden="false" customHeight="false" outlineLevel="0" collapsed="false">
      <c r="A7817" s="28" t="n">
        <v>45906</v>
      </c>
      <c r="B7817" s="21" t="s">
        <v>127</v>
      </c>
      <c r="C7817" s="21" t="s">
        <v>138</v>
      </c>
      <c r="D7817" s="29" t="n">
        <v>-0.01</v>
      </c>
      <c r="E7817" s="29" t="n">
        <f aca="false">D7817/10</f>
        <v>-0.001</v>
      </c>
      <c r="F7817" s="29" t="n">
        <f aca="false">(E7817+Einstellungen!$B$20)*(1+Einstellungen!$B$10)</f>
        <v>22.19945</v>
      </c>
      <c r="G7817" s="21" t="str">
        <f aca="false">IF(F7817&lt;Einstellungen!$B$5,"ja","nein")</f>
        <v>ja</v>
      </c>
      <c r="H7817" s="21" t="s">
        <v>24</v>
      </c>
      <c r="I7817" s="29" t="n">
        <f aca="false">INDEX(Einstellungen!$B$27:$B$50,16)</f>
        <v>0.95</v>
      </c>
      <c r="J7817" s="29" t="n">
        <f aca="false">F7817*I7817</f>
        <v>21.0894775</v>
      </c>
    </row>
    <row r="7818" customFormat="false" ht="15" hidden="false" customHeight="false" outlineLevel="0" collapsed="false">
      <c r="A7818" s="28" t="n">
        <v>45906</v>
      </c>
      <c r="B7818" s="21" t="s">
        <v>128</v>
      </c>
      <c r="C7818" s="21" t="s">
        <v>138</v>
      </c>
      <c r="D7818" s="29" t="n">
        <v>40.99</v>
      </c>
      <c r="E7818" s="29" t="n">
        <f aca="false">D7818/10</f>
        <v>4.099</v>
      </c>
      <c r="F7818" s="29" t="n">
        <f aca="false">(E7818+Einstellungen!$B$20)*(1+Einstellungen!$B$10)</f>
        <v>27.07845</v>
      </c>
      <c r="G7818" s="21" t="str">
        <f aca="false">IF(F7818&lt;Einstellungen!$B$5,"ja","nein")</f>
        <v>ja</v>
      </c>
      <c r="H7818" s="21" t="s">
        <v>24</v>
      </c>
      <c r="I7818" s="29" t="n">
        <f aca="false">INDEX(Einstellungen!$B$27:$B$50,17)</f>
        <v>0.95</v>
      </c>
      <c r="J7818" s="29" t="n">
        <f aca="false">F7818*I7818</f>
        <v>25.7245275</v>
      </c>
    </row>
    <row r="7819" customFormat="false" ht="15" hidden="false" customHeight="false" outlineLevel="0" collapsed="false">
      <c r="A7819" s="28" t="n">
        <v>45906</v>
      </c>
      <c r="B7819" s="21" t="s">
        <v>129</v>
      </c>
      <c r="C7819" s="21" t="s">
        <v>138</v>
      </c>
      <c r="D7819" s="29" t="n">
        <v>87.6</v>
      </c>
      <c r="E7819" s="29" t="n">
        <f aca="false">D7819/10</f>
        <v>8.76</v>
      </c>
      <c r="F7819" s="29" t="n">
        <f aca="false">(E7819+Einstellungen!$B$20)*(1+Einstellungen!$B$10)</f>
        <v>32.62504</v>
      </c>
      <c r="G7819" s="21" t="str">
        <f aca="false">IF(F7819&lt;Einstellungen!$B$5,"ja","nein")</f>
        <v>nein</v>
      </c>
      <c r="H7819" s="21" t="s">
        <v>24</v>
      </c>
      <c r="I7819" s="29" t="n">
        <f aca="false">INDEX(Einstellungen!$B$27:$B$50,18)</f>
        <v>1.1</v>
      </c>
      <c r="J7819" s="29" t="n">
        <f aca="false">F7819*I7819</f>
        <v>35.887544</v>
      </c>
    </row>
    <row r="7820" customFormat="false" ht="15" hidden="false" customHeight="false" outlineLevel="0" collapsed="false">
      <c r="A7820" s="28" t="n">
        <v>45906</v>
      </c>
      <c r="B7820" s="21" t="s">
        <v>130</v>
      </c>
      <c r="C7820" s="21" t="s">
        <v>138</v>
      </c>
      <c r="D7820" s="29" t="n">
        <v>116.47</v>
      </c>
      <c r="E7820" s="29" t="n">
        <f aca="false">D7820/10</f>
        <v>11.647</v>
      </c>
      <c r="F7820" s="29" t="n">
        <f aca="false">(E7820+Einstellungen!$B$20)*(1+Einstellungen!$B$10)</f>
        <v>36.06057</v>
      </c>
      <c r="G7820" s="21" t="str">
        <f aca="false">IF(F7820&lt;Einstellungen!$B$5,"ja","nein")</f>
        <v>nein</v>
      </c>
      <c r="H7820" s="21" t="s">
        <v>24</v>
      </c>
      <c r="I7820" s="29" t="n">
        <f aca="false">INDEX(Einstellungen!$B$27:$B$50,19)</f>
        <v>1.35</v>
      </c>
      <c r="J7820" s="29" t="n">
        <f aca="false">F7820*I7820</f>
        <v>48.6817695</v>
      </c>
    </row>
    <row r="7821" customFormat="false" ht="15" hidden="false" customHeight="false" outlineLevel="0" collapsed="false">
      <c r="A7821" s="28" t="n">
        <v>45906</v>
      </c>
      <c r="B7821" s="21" t="s">
        <v>131</v>
      </c>
      <c r="C7821" s="21" t="s">
        <v>138</v>
      </c>
      <c r="D7821" s="29" t="n">
        <v>158.39</v>
      </c>
      <c r="E7821" s="29" t="n">
        <f aca="false">D7821/10</f>
        <v>15.839</v>
      </c>
      <c r="F7821" s="29" t="n">
        <f aca="false">(E7821+Einstellungen!$B$20)*(1+Einstellungen!$B$10)</f>
        <v>41.04905</v>
      </c>
      <c r="G7821" s="21" t="str">
        <f aca="false">IF(F7821&lt;Einstellungen!$B$5,"ja","nein")</f>
        <v>nein</v>
      </c>
      <c r="H7821" s="21" t="s">
        <v>24</v>
      </c>
      <c r="I7821" s="29" t="n">
        <f aca="false">INDEX(Einstellungen!$B$27:$B$50,20)</f>
        <v>1.45</v>
      </c>
      <c r="J7821" s="29" t="n">
        <f aca="false">F7821*I7821</f>
        <v>59.5211225</v>
      </c>
    </row>
    <row r="7822" customFormat="false" ht="15" hidden="false" customHeight="false" outlineLevel="0" collapsed="false">
      <c r="A7822" s="28" t="n">
        <v>45906</v>
      </c>
      <c r="B7822" s="21" t="s">
        <v>132</v>
      </c>
      <c r="C7822" s="21" t="s">
        <v>138</v>
      </c>
      <c r="D7822" s="29" t="n">
        <v>139.54</v>
      </c>
      <c r="E7822" s="29" t="n">
        <f aca="false">D7822/10</f>
        <v>13.954</v>
      </c>
      <c r="F7822" s="29" t="n">
        <f aca="false">(E7822+Einstellungen!$B$20)*(1+Einstellungen!$B$10)</f>
        <v>38.8059</v>
      </c>
      <c r="G7822" s="21" t="str">
        <f aca="false">IF(F7822&lt;Einstellungen!$B$5,"ja","nein")</f>
        <v>nein</v>
      </c>
      <c r="H7822" s="21" t="s">
        <v>24</v>
      </c>
      <c r="I7822" s="29" t="n">
        <f aca="false">INDEX(Einstellungen!$B$27:$B$50,21)</f>
        <v>1.4</v>
      </c>
      <c r="J7822" s="29" t="n">
        <f aca="false">F7822*I7822</f>
        <v>54.32826</v>
      </c>
    </row>
    <row r="7823" customFormat="false" ht="15" hidden="false" customHeight="false" outlineLevel="0" collapsed="false">
      <c r="A7823" s="28" t="n">
        <v>45906</v>
      </c>
      <c r="B7823" s="21" t="s">
        <v>133</v>
      </c>
      <c r="C7823" s="21" t="s">
        <v>138</v>
      </c>
      <c r="D7823" s="29" t="n">
        <v>109.95</v>
      </c>
      <c r="E7823" s="29" t="n">
        <f aca="false">D7823/10</f>
        <v>10.995</v>
      </c>
      <c r="F7823" s="29" t="n">
        <f aca="false">(E7823+Einstellungen!$B$20)*(1+Einstellungen!$B$10)</f>
        <v>35.28469</v>
      </c>
      <c r="G7823" s="21" t="str">
        <f aca="false">IF(F7823&lt;Einstellungen!$B$5,"ja","nein")</f>
        <v>nein</v>
      </c>
      <c r="H7823" s="21" t="s">
        <v>24</v>
      </c>
      <c r="I7823" s="29" t="n">
        <f aca="false">INDEX(Einstellungen!$B$27:$B$50,22)</f>
        <v>1.25</v>
      </c>
      <c r="J7823" s="29" t="n">
        <f aca="false">F7823*I7823</f>
        <v>44.1058625</v>
      </c>
    </row>
    <row r="7824" customFormat="false" ht="15" hidden="false" customHeight="false" outlineLevel="0" collapsed="false">
      <c r="A7824" s="28" t="n">
        <v>45906</v>
      </c>
      <c r="B7824" s="21" t="s">
        <v>134</v>
      </c>
      <c r="C7824" s="21" t="s">
        <v>138</v>
      </c>
      <c r="D7824" s="29" t="n">
        <v>92.95</v>
      </c>
      <c r="E7824" s="29" t="n">
        <f aca="false">D7824/10</f>
        <v>9.295</v>
      </c>
      <c r="F7824" s="29" t="n">
        <f aca="false">(E7824+Einstellungen!$B$20)*(1+Einstellungen!$B$10)</f>
        <v>33.26169</v>
      </c>
      <c r="G7824" s="21" t="str">
        <f aca="false">IF(F7824&lt;Einstellungen!$B$5,"ja","nein")</f>
        <v>nein</v>
      </c>
      <c r="H7824" s="21" t="s">
        <v>24</v>
      </c>
      <c r="I7824" s="29" t="n">
        <f aca="false">INDEX(Einstellungen!$B$27:$B$50,23)</f>
        <v>1.05</v>
      </c>
      <c r="J7824" s="29" t="n">
        <f aca="false">F7824*I7824</f>
        <v>34.9247745</v>
      </c>
    </row>
    <row r="7825" customFormat="false" ht="15" hidden="false" customHeight="false" outlineLevel="0" collapsed="false">
      <c r="A7825" s="28" t="n">
        <v>45906</v>
      </c>
      <c r="B7825" s="21" t="s">
        <v>135</v>
      </c>
      <c r="C7825" s="21" t="s">
        <v>138</v>
      </c>
      <c r="D7825" s="29" t="n">
        <v>82.56</v>
      </c>
      <c r="E7825" s="29" t="n">
        <f aca="false">D7825/10</f>
        <v>8.256</v>
      </c>
      <c r="F7825" s="29" t="n">
        <f aca="false">(E7825+Einstellungen!$B$20)*(1+Einstellungen!$B$10)</f>
        <v>32.02528</v>
      </c>
      <c r="G7825" s="21" t="str">
        <f aca="false">IF(F7825&lt;Einstellungen!$B$5,"ja","nein")</f>
        <v>nein</v>
      </c>
      <c r="H7825" s="21" t="s">
        <v>24</v>
      </c>
      <c r="I7825" s="29" t="n">
        <f aca="false">INDEX(Einstellungen!$B$27:$B$50,24)</f>
        <v>0.8</v>
      </c>
      <c r="J7825" s="29" t="n">
        <f aca="false">F7825*I7825</f>
        <v>25.620224</v>
      </c>
    </row>
    <row r="7826" customFormat="false" ht="15" hidden="false" customHeight="false" outlineLevel="0" collapsed="false">
      <c r="A7826" s="28" t="n">
        <v>45907</v>
      </c>
      <c r="B7826" s="21" t="s">
        <v>111</v>
      </c>
      <c r="C7826" s="21" t="s">
        <v>139</v>
      </c>
      <c r="D7826" s="29" t="n">
        <v>89.72</v>
      </c>
      <c r="E7826" s="29" t="n">
        <f aca="false">D7826/10</f>
        <v>8.972</v>
      </c>
      <c r="F7826" s="29" t="n">
        <f aca="false">(E7826+Einstellungen!$B$20)*(1+Einstellungen!$B$10)</f>
        <v>32.87732</v>
      </c>
      <c r="G7826" s="21" t="str">
        <f aca="false">IF(F7826&lt;Einstellungen!$B$5,"ja","nein")</f>
        <v>nein</v>
      </c>
      <c r="H7826" s="21" t="s">
        <v>24</v>
      </c>
      <c r="I7826" s="29" t="n">
        <f aca="false">INDEX(Einstellungen!$B$27:$B$50,1)</f>
        <v>0.6</v>
      </c>
      <c r="J7826" s="29" t="n">
        <f aca="false">F7826*I7826</f>
        <v>19.726392</v>
      </c>
    </row>
    <row r="7827" customFormat="false" ht="15" hidden="false" customHeight="false" outlineLevel="0" collapsed="false">
      <c r="A7827" s="28" t="n">
        <v>45907</v>
      </c>
      <c r="B7827" s="21" t="s">
        <v>113</v>
      </c>
      <c r="C7827" s="21" t="s">
        <v>139</v>
      </c>
      <c r="D7827" s="29" t="n">
        <v>85.02</v>
      </c>
      <c r="E7827" s="29" t="n">
        <f aca="false">D7827/10</f>
        <v>8.502</v>
      </c>
      <c r="F7827" s="29" t="n">
        <f aca="false">(E7827+Einstellungen!$B$20)*(1+Einstellungen!$B$10)</f>
        <v>32.31802</v>
      </c>
      <c r="G7827" s="21" t="str">
        <f aca="false">IF(F7827&lt;Einstellungen!$B$5,"ja","nein")</f>
        <v>nein</v>
      </c>
      <c r="H7827" s="21" t="s">
        <v>24</v>
      </c>
      <c r="I7827" s="29" t="n">
        <f aca="false">INDEX(Einstellungen!$B$27:$B$50,2)</f>
        <v>0.5</v>
      </c>
      <c r="J7827" s="29" t="n">
        <f aca="false">F7827*I7827</f>
        <v>16.15901</v>
      </c>
    </row>
    <row r="7828" customFormat="false" ht="15" hidden="false" customHeight="false" outlineLevel="0" collapsed="false">
      <c r="A7828" s="28" t="n">
        <v>45907</v>
      </c>
      <c r="B7828" s="21" t="s">
        <v>114</v>
      </c>
      <c r="C7828" s="21" t="s">
        <v>139</v>
      </c>
      <c r="D7828" s="29" t="n">
        <v>80.77</v>
      </c>
      <c r="E7828" s="29" t="n">
        <f aca="false">D7828/10</f>
        <v>8.077</v>
      </c>
      <c r="F7828" s="29" t="n">
        <f aca="false">(E7828+Einstellungen!$B$20)*(1+Einstellungen!$B$10)</f>
        <v>31.81227</v>
      </c>
      <c r="G7828" s="21" t="str">
        <f aca="false">IF(F7828&lt;Einstellungen!$B$5,"ja","nein")</f>
        <v>nein</v>
      </c>
      <c r="H7828" s="21" t="s">
        <v>24</v>
      </c>
      <c r="I7828" s="29" t="n">
        <f aca="false">INDEX(Einstellungen!$B$27:$B$50,3)</f>
        <v>0.45</v>
      </c>
      <c r="J7828" s="29" t="n">
        <f aca="false">F7828*I7828</f>
        <v>14.3155215</v>
      </c>
    </row>
    <row r="7829" customFormat="false" ht="15" hidden="false" customHeight="false" outlineLevel="0" collapsed="false">
      <c r="A7829" s="28" t="n">
        <v>45907</v>
      </c>
      <c r="B7829" s="21" t="s">
        <v>115</v>
      </c>
      <c r="C7829" s="21" t="s">
        <v>139</v>
      </c>
      <c r="D7829" s="29" t="n">
        <v>83.4</v>
      </c>
      <c r="E7829" s="29" t="n">
        <f aca="false">D7829/10</f>
        <v>8.34</v>
      </c>
      <c r="F7829" s="29" t="n">
        <f aca="false">(E7829+Einstellungen!$B$20)*(1+Einstellungen!$B$10)</f>
        <v>32.12524</v>
      </c>
      <c r="G7829" s="21" t="str">
        <f aca="false">IF(F7829&lt;Einstellungen!$B$5,"ja","nein")</f>
        <v>nein</v>
      </c>
      <c r="H7829" s="21" t="s">
        <v>24</v>
      </c>
      <c r="I7829" s="29" t="n">
        <f aca="false">INDEX(Einstellungen!$B$27:$B$50,4)</f>
        <v>0.45</v>
      </c>
      <c r="J7829" s="29" t="n">
        <f aca="false">F7829*I7829</f>
        <v>14.456358</v>
      </c>
    </row>
    <row r="7830" customFormat="false" ht="15" hidden="false" customHeight="false" outlineLevel="0" collapsed="false">
      <c r="A7830" s="28" t="n">
        <v>45907</v>
      </c>
      <c r="B7830" s="21" t="s">
        <v>116</v>
      </c>
      <c r="C7830" s="21" t="s">
        <v>139</v>
      </c>
      <c r="D7830" s="29" t="n">
        <v>82.92</v>
      </c>
      <c r="E7830" s="29" t="n">
        <f aca="false">D7830/10</f>
        <v>8.292</v>
      </c>
      <c r="F7830" s="29" t="n">
        <f aca="false">(E7830+Einstellungen!$B$20)*(1+Einstellungen!$B$10)</f>
        <v>32.06812</v>
      </c>
      <c r="G7830" s="21" t="str">
        <f aca="false">IF(F7830&lt;Einstellungen!$B$5,"ja","nein")</f>
        <v>nein</v>
      </c>
      <c r="H7830" s="21" t="s">
        <v>24</v>
      </c>
      <c r="I7830" s="29" t="n">
        <f aca="false">INDEX(Einstellungen!$B$27:$B$50,5)</f>
        <v>0.45</v>
      </c>
      <c r="J7830" s="29" t="n">
        <f aca="false">F7830*I7830</f>
        <v>14.430654</v>
      </c>
    </row>
    <row r="7831" customFormat="false" ht="15" hidden="false" customHeight="false" outlineLevel="0" collapsed="false">
      <c r="A7831" s="28" t="n">
        <v>45907</v>
      </c>
      <c r="B7831" s="21" t="s">
        <v>117</v>
      </c>
      <c r="C7831" s="21" t="s">
        <v>139</v>
      </c>
      <c r="D7831" s="29" t="n">
        <v>82.67</v>
      </c>
      <c r="E7831" s="29" t="n">
        <f aca="false">D7831/10</f>
        <v>8.267</v>
      </c>
      <c r="F7831" s="29" t="n">
        <f aca="false">(E7831+Einstellungen!$B$20)*(1+Einstellungen!$B$10)</f>
        <v>32.03837</v>
      </c>
      <c r="G7831" s="21" t="str">
        <f aca="false">IF(F7831&lt;Einstellungen!$B$5,"ja","nein")</f>
        <v>nein</v>
      </c>
      <c r="H7831" s="21" t="s">
        <v>24</v>
      </c>
      <c r="I7831" s="29" t="n">
        <f aca="false">INDEX(Einstellungen!$B$27:$B$50,6)</f>
        <v>0.5</v>
      </c>
      <c r="J7831" s="29" t="n">
        <f aca="false">F7831*I7831</f>
        <v>16.019185</v>
      </c>
    </row>
    <row r="7832" customFormat="false" ht="15" hidden="false" customHeight="false" outlineLevel="0" collapsed="false">
      <c r="A7832" s="28" t="n">
        <v>45907</v>
      </c>
      <c r="B7832" s="21" t="s">
        <v>118</v>
      </c>
      <c r="C7832" s="21" t="s">
        <v>139</v>
      </c>
      <c r="D7832" s="29" t="n">
        <v>81.5</v>
      </c>
      <c r="E7832" s="29" t="n">
        <f aca="false">D7832/10</f>
        <v>8.15</v>
      </c>
      <c r="F7832" s="29" t="n">
        <f aca="false">(E7832+Einstellungen!$B$20)*(1+Einstellungen!$B$10)</f>
        <v>31.89914</v>
      </c>
      <c r="G7832" s="21" t="str">
        <f aca="false">IF(F7832&lt;Einstellungen!$B$5,"ja","nein")</f>
        <v>nein</v>
      </c>
      <c r="H7832" s="21" t="s">
        <v>24</v>
      </c>
      <c r="I7832" s="29" t="n">
        <f aca="false">INDEX(Einstellungen!$B$27:$B$50,7)</f>
        <v>0.7</v>
      </c>
      <c r="J7832" s="29" t="n">
        <f aca="false">F7832*I7832</f>
        <v>22.329398</v>
      </c>
    </row>
    <row r="7833" customFormat="false" ht="15" hidden="false" customHeight="false" outlineLevel="0" collapsed="false">
      <c r="A7833" s="28" t="n">
        <v>45907</v>
      </c>
      <c r="B7833" s="21" t="s">
        <v>119</v>
      </c>
      <c r="C7833" s="21" t="s">
        <v>139</v>
      </c>
      <c r="D7833" s="29" t="n">
        <v>55.48</v>
      </c>
      <c r="E7833" s="29" t="n">
        <f aca="false">D7833/10</f>
        <v>5.548</v>
      </c>
      <c r="F7833" s="29" t="n">
        <f aca="false">(E7833+Einstellungen!$B$20)*(1+Einstellungen!$B$10)</f>
        <v>28.80276</v>
      </c>
      <c r="G7833" s="21" t="str">
        <f aca="false">IF(F7833&lt;Einstellungen!$B$5,"ja","nein")</f>
        <v>ja</v>
      </c>
      <c r="H7833" s="21" t="s">
        <v>24</v>
      </c>
      <c r="I7833" s="29" t="n">
        <f aca="false">INDEX(Einstellungen!$B$27:$B$50,8)</f>
        <v>0.95</v>
      </c>
      <c r="J7833" s="29" t="n">
        <f aca="false">F7833*I7833</f>
        <v>27.362622</v>
      </c>
    </row>
    <row r="7834" customFormat="false" ht="15" hidden="false" customHeight="false" outlineLevel="0" collapsed="false">
      <c r="A7834" s="28" t="n">
        <v>45907</v>
      </c>
      <c r="B7834" s="21" t="s">
        <v>120</v>
      </c>
      <c r="C7834" s="21" t="s">
        <v>139</v>
      </c>
      <c r="D7834" s="29" t="n">
        <v>0</v>
      </c>
      <c r="E7834" s="29" t="n">
        <f aca="false">D7834/10</f>
        <v>0</v>
      </c>
      <c r="F7834" s="29" t="n">
        <f aca="false">(E7834+Einstellungen!$B$20)*(1+Einstellungen!$B$10)</f>
        <v>22.20064</v>
      </c>
      <c r="G7834" s="21" t="str">
        <f aca="false">IF(F7834&lt;Einstellungen!$B$5,"ja","nein")</f>
        <v>ja</v>
      </c>
      <c r="H7834" s="21" t="s">
        <v>24</v>
      </c>
      <c r="I7834" s="29" t="n">
        <f aca="false">INDEX(Einstellungen!$B$27:$B$50,9)</f>
        <v>1.05</v>
      </c>
      <c r="J7834" s="29" t="n">
        <f aca="false">F7834*I7834</f>
        <v>23.310672</v>
      </c>
    </row>
    <row r="7835" customFormat="false" ht="15" hidden="false" customHeight="false" outlineLevel="0" collapsed="false">
      <c r="A7835" s="28" t="n">
        <v>45907</v>
      </c>
      <c r="B7835" s="21" t="s">
        <v>121</v>
      </c>
      <c r="C7835" s="21" t="s">
        <v>139</v>
      </c>
      <c r="D7835" s="29" t="n">
        <v>-0.09</v>
      </c>
      <c r="E7835" s="29" t="n">
        <f aca="false">D7835/10</f>
        <v>-0.009</v>
      </c>
      <c r="F7835" s="29" t="n">
        <f aca="false">(E7835+Einstellungen!$B$20)*(1+Einstellungen!$B$10)</f>
        <v>22.18993</v>
      </c>
      <c r="G7835" s="21" t="str">
        <f aca="false">IF(F7835&lt;Einstellungen!$B$5,"ja","nein")</f>
        <v>ja</v>
      </c>
      <c r="H7835" s="21" t="s">
        <v>24</v>
      </c>
      <c r="I7835" s="29" t="n">
        <f aca="false">INDEX(Einstellungen!$B$27:$B$50,10)</f>
        <v>1.05</v>
      </c>
      <c r="J7835" s="29" t="n">
        <f aca="false">F7835*I7835</f>
        <v>23.2994265</v>
      </c>
    </row>
    <row r="7836" customFormat="false" ht="15" hidden="false" customHeight="false" outlineLevel="0" collapsed="false">
      <c r="A7836" s="28" t="n">
        <v>45907</v>
      </c>
      <c r="B7836" s="21" t="s">
        <v>122</v>
      </c>
      <c r="C7836" s="21" t="s">
        <v>139</v>
      </c>
      <c r="D7836" s="29" t="n">
        <v>-4</v>
      </c>
      <c r="E7836" s="29" t="n">
        <f aca="false">D7836/10</f>
        <v>-0.4</v>
      </c>
      <c r="F7836" s="29" t="n">
        <f aca="false">(E7836+Einstellungen!$B$20)*(1+Einstellungen!$B$10)</f>
        <v>21.72464</v>
      </c>
      <c r="G7836" s="21" t="str">
        <f aca="false">IF(F7836&lt;Einstellungen!$B$5,"ja","nein")</f>
        <v>ja</v>
      </c>
      <c r="H7836" s="21" t="s">
        <v>24</v>
      </c>
      <c r="I7836" s="29" t="n">
        <f aca="false">INDEX(Einstellungen!$B$27:$B$50,11)</f>
        <v>1.05</v>
      </c>
      <c r="J7836" s="29" t="n">
        <f aca="false">F7836*I7836</f>
        <v>22.810872</v>
      </c>
    </row>
    <row r="7837" customFormat="false" ht="15" hidden="false" customHeight="false" outlineLevel="0" collapsed="false">
      <c r="A7837" s="28" t="n">
        <v>45907</v>
      </c>
      <c r="B7837" s="21" t="s">
        <v>123</v>
      </c>
      <c r="C7837" s="21" t="s">
        <v>139</v>
      </c>
      <c r="D7837" s="29" t="n">
        <v>-20.09</v>
      </c>
      <c r="E7837" s="29" t="n">
        <f aca="false">D7837/10</f>
        <v>-2.009</v>
      </c>
      <c r="F7837" s="29" t="n">
        <f aca="false">(E7837+Einstellungen!$B$20)*(1+Einstellungen!$B$10)</f>
        <v>19.80993</v>
      </c>
      <c r="G7837" s="21" t="str">
        <f aca="false">IF(F7837&lt;Einstellungen!$B$5,"ja","nein")</f>
        <v>ja</v>
      </c>
      <c r="H7837" s="21" t="s">
        <v>24</v>
      </c>
      <c r="I7837" s="29" t="n">
        <f aca="false">INDEX(Einstellungen!$B$27:$B$50,12)</f>
        <v>1.1</v>
      </c>
      <c r="J7837" s="29" t="n">
        <f aca="false">F7837*I7837</f>
        <v>21.790923</v>
      </c>
    </row>
    <row r="7838" customFormat="false" ht="15" hidden="false" customHeight="false" outlineLevel="0" collapsed="false">
      <c r="A7838" s="28" t="n">
        <v>45907</v>
      </c>
      <c r="B7838" s="21" t="s">
        <v>124</v>
      </c>
      <c r="C7838" s="21" t="s">
        <v>139</v>
      </c>
      <c r="D7838" s="29" t="n">
        <v>-40.02</v>
      </c>
      <c r="E7838" s="29" t="n">
        <f aca="false">D7838/10</f>
        <v>-4.002</v>
      </c>
      <c r="F7838" s="29" t="n">
        <f aca="false">(E7838+Einstellungen!$B$20)*(1+Einstellungen!$B$10)</f>
        <v>17.43826</v>
      </c>
      <c r="G7838" s="21" t="str">
        <f aca="false">IF(F7838&lt;Einstellungen!$B$5,"ja","nein")</f>
        <v>ja</v>
      </c>
      <c r="H7838" s="21" t="s">
        <v>24</v>
      </c>
      <c r="I7838" s="29" t="n">
        <f aca="false">INDEX(Einstellungen!$B$27:$B$50,13)</f>
        <v>1.2</v>
      </c>
      <c r="J7838" s="29" t="n">
        <f aca="false">F7838*I7838</f>
        <v>20.925912</v>
      </c>
    </row>
    <row r="7839" customFormat="false" ht="15" hidden="false" customHeight="false" outlineLevel="0" collapsed="false">
      <c r="A7839" s="28" t="n">
        <v>45907</v>
      </c>
      <c r="B7839" s="21" t="s">
        <v>125</v>
      </c>
      <c r="C7839" s="21" t="s">
        <v>139</v>
      </c>
      <c r="D7839" s="29" t="n">
        <v>-53.4</v>
      </c>
      <c r="E7839" s="29" t="n">
        <f aca="false">D7839/10</f>
        <v>-5.34</v>
      </c>
      <c r="F7839" s="29" t="n">
        <f aca="false">(E7839+Einstellungen!$B$20)*(1+Einstellungen!$B$10)</f>
        <v>15.84604</v>
      </c>
      <c r="G7839" s="21" t="str">
        <f aca="false">IF(F7839&lt;Einstellungen!$B$5,"ja","nein")</f>
        <v>ja</v>
      </c>
      <c r="H7839" s="21" t="s">
        <v>24</v>
      </c>
      <c r="I7839" s="29" t="n">
        <f aca="false">INDEX(Einstellungen!$B$27:$B$50,14)</f>
        <v>1.15</v>
      </c>
      <c r="J7839" s="29" t="n">
        <f aca="false">F7839*I7839</f>
        <v>18.222946</v>
      </c>
    </row>
    <row r="7840" customFormat="false" ht="15" hidden="false" customHeight="false" outlineLevel="0" collapsed="false">
      <c r="A7840" s="28" t="n">
        <v>45907</v>
      </c>
      <c r="B7840" s="21" t="s">
        <v>126</v>
      </c>
      <c r="C7840" s="21" t="s">
        <v>139</v>
      </c>
      <c r="D7840" s="29" t="n">
        <v>-49.99</v>
      </c>
      <c r="E7840" s="29" t="n">
        <f aca="false">D7840/10</f>
        <v>-4.999</v>
      </c>
      <c r="F7840" s="29" t="n">
        <f aca="false">(E7840+Einstellungen!$B$20)*(1+Einstellungen!$B$10)</f>
        <v>16.25183</v>
      </c>
      <c r="G7840" s="21" t="str">
        <f aca="false">IF(F7840&lt;Einstellungen!$B$5,"ja","nein")</f>
        <v>ja</v>
      </c>
      <c r="H7840" s="21" t="s">
        <v>24</v>
      </c>
      <c r="I7840" s="29" t="n">
        <f aca="false">INDEX(Einstellungen!$B$27:$B$50,15)</f>
        <v>1</v>
      </c>
      <c r="J7840" s="29" t="n">
        <f aca="false">F7840*I7840</f>
        <v>16.25183</v>
      </c>
    </row>
    <row r="7841" customFormat="false" ht="15" hidden="false" customHeight="false" outlineLevel="0" collapsed="false">
      <c r="A7841" s="28" t="n">
        <v>45907</v>
      </c>
      <c r="B7841" s="21" t="s">
        <v>127</v>
      </c>
      <c r="C7841" s="21" t="s">
        <v>139</v>
      </c>
      <c r="D7841" s="29" t="n">
        <v>-21.21</v>
      </c>
      <c r="E7841" s="29" t="n">
        <f aca="false">D7841/10</f>
        <v>-2.121</v>
      </c>
      <c r="F7841" s="29" t="n">
        <f aca="false">(E7841+Einstellungen!$B$20)*(1+Einstellungen!$B$10)</f>
        <v>19.67665</v>
      </c>
      <c r="G7841" s="21" t="str">
        <f aca="false">IF(F7841&lt;Einstellungen!$B$5,"ja","nein")</f>
        <v>ja</v>
      </c>
      <c r="H7841" s="21" t="s">
        <v>24</v>
      </c>
      <c r="I7841" s="29" t="n">
        <f aca="false">INDEX(Einstellungen!$B$27:$B$50,16)</f>
        <v>0.95</v>
      </c>
      <c r="J7841" s="29" t="n">
        <f aca="false">F7841*I7841</f>
        <v>18.6928175</v>
      </c>
    </row>
    <row r="7842" customFormat="false" ht="15" hidden="false" customHeight="false" outlineLevel="0" collapsed="false">
      <c r="A7842" s="28" t="n">
        <v>45907</v>
      </c>
      <c r="B7842" s="21" t="s">
        <v>128</v>
      </c>
      <c r="C7842" s="21" t="s">
        <v>139</v>
      </c>
      <c r="D7842" s="29" t="n">
        <v>-2.47</v>
      </c>
      <c r="E7842" s="29" t="n">
        <f aca="false">D7842/10</f>
        <v>-0.247</v>
      </c>
      <c r="F7842" s="29" t="n">
        <f aca="false">(E7842+Einstellungen!$B$20)*(1+Einstellungen!$B$10)</f>
        <v>21.90671</v>
      </c>
      <c r="G7842" s="21" t="str">
        <f aca="false">IF(F7842&lt;Einstellungen!$B$5,"ja","nein")</f>
        <v>ja</v>
      </c>
      <c r="H7842" s="21" t="s">
        <v>24</v>
      </c>
      <c r="I7842" s="29" t="n">
        <f aca="false">INDEX(Einstellungen!$B$27:$B$50,17)</f>
        <v>0.95</v>
      </c>
      <c r="J7842" s="29" t="n">
        <f aca="false">F7842*I7842</f>
        <v>20.8113745</v>
      </c>
    </row>
    <row r="7843" customFormat="false" ht="15" hidden="false" customHeight="false" outlineLevel="0" collapsed="false">
      <c r="A7843" s="28" t="n">
        <v>45907</v>
      </c>
      <c r="B7843" s="21" t="s">
        <v>129</v>
      </c>
      <c r="C7843" s="21" t="s">
        <v>139</v>
      </c>
      <c r="D7843" s="29" t="n">
        <v>3.36</v>
      </c>
      <c r="E7843" s="29" t="n">
        <f aca="false">D7843/10</f>
        <v>0.336</v>
      </c>
      <c r="F7843" s="29" t="n">
        <f aca="false">(E7843+Einstellungen!$B$20)*(1+Einstellungen!$B$10)</f>
        <v>22.60048</v>
      </c>
      <c r="G7843" s="21" t="str">
        <f aca="false">IF(F7843&lt;Einstellungen!$B$5,"ja","nein")</f>
        <v>ja</v>
      </c>
      <c r="H7843" s="21" t="s">
        <v>24</v>
      </c>
      <c r="I7843" s="29" t="n">
        <f aca="false">INDEX(Einstellungen!$B$27:$B$50,18)</f>
        <v>1.1</v>
      </c>
      <c r="J7843" s="29" t="n">
        <f aca="false">F7843*I7843</f>
        <v>24.860528</v>
      </c>
    </row>
    <row r="7844" customFormat="false" ht="15" hidden="false" customHeight="false" outlineLevel="0" collapsed="false">
      <c r="A7844" s="28" t="n">
        <v>45907</v>
      </c>
      <c r="B7844" s="21" t="s">
        <v>130</v>
      </c>
      <c r="C7844" s="21" t="s">
        <v>139</v>
      </c>
      <c r="D7844" s="29" t="n">
        <v>95.91</v>
      </c>
      <c r="E7844" s="29" t="n">
        <f aca="false">D7844/10</f>
        <v>9.591</v>
      </c>
      <c r="F7844" s="29" t="n">
        <f aca="false">(E7844+Einstellungen!$B$20)*(1+Einstellungen!$B$10)</f>
        <v>33.61393</v>
      </c>
      <c r="G7844" s="21" t="str">
        <f aca="false">IF(F7844&lt;Einstellungen!$B$5,"ja","nein")</f>
        <v>nein</v>
      </c>
      <c r="H7844" s="21" t="s">
        <v>24</v>
      </c>
      <c r="I7844" s="29" t="n">
        <f aca="false">INDEX(Einstellungen!$B$27:$B$50,19)</f>
        <v>1.35</v>
      </c>
      <c r="J7844" s="29" t="n">
        <f aca="false">F7844*I7844</f>
        <v>45.3788055</v>
      </c>
    </row>
    <row r="7845" customFormat="false" ht="15" hidden="false" customHeight="false" outlineLevel="0" collapsed="false">
      <c r="A7845" s="28" t="n">
        <v>45907</v>
      </c>
      <c r="B7845" s="21" t="s">
        <v>131</v>
      </c>
      <c r="C7845" s="21" t="s">
        <v>139</v>
      </c>
      <c r="D7845" s="29" t="n">
        <v>108.3</v>
      </c>
      <c r="E7845" s="29" t="n">
        <f aca="false">D7845/10</f>
        <v>10.83</v>
      </c>
      <c r="F7845" s="29" t="n">
        <f aca="false">(E7845+Einstellungen!$B$20)*(1+Einstellungen!$B$10)</f>
        <v>35.08834</v>
      </c>
      <c r="G7845" s="21" t="str">
        <f aca="false">IF(F7845&lt;Einstellungen!$B$5,"ja","nein")</f>
        <v>nein</v>
      </c>
      <c r="H7845" s="21" t="s">
        <v>24</v>
      </c>
      <c r="I7845" s="29" t="n">
        <f aca="false">INDEX(Einstellungen!$B$27:$B$50,20)</f>
        <v>1.45</v>
      </c>
      <c r="J7845" s="29" t="n">
        <f aca="false">F7845*I7845</f>
        <v>50.878093</v>
      </c>
    </row>
    <row r="7846" customFormat="false" ht="15" hidden="false" customHeight="false" outlineLevel="0" collapsed="false">
      <c r="A7846" s="28" t="n">
        <v>45907</v>
      </c>
      <c r="B7846" s="21" t="s">
        <v>132</v>
      </c>
      <c r="C7846" s="21" t="s">
        <v>139</v>
      </c>
      <c r="D7846" s="29" t="n">
        <v>96.25</v>
      </c>
      <c r="E7846" s="29" t="n">
        <f aca="false">D7846/10</f>
        <v>9.625</v>
      </c>
      <c r="F7846" s="29" t="n">
        <f aca="false">(E7846+Einstellungen!$B$20)*(1+Einstellungen!$B$10)</f>
        <v>33.65439</v>
      </c>
      <c r="G7846" s="21" t="str">
        <f aca="false">IF(F7846&lt;Einstellungen!$B$5,"ja","nein")</f>
        <v>nein</v>
      </c>
      <c r="H7846" s="21" t="s">
        <v>24</v>
      </c>
      <c r="I7846" s="29" t="n">
        <f aca="false">INDEX(Einstellungen!$B$27:$B$50,21)</f>
        <v>1.4</v>
      </c>
      <c r="J7846" s="29" t="n">
        <f aca="false">F7846*I7846</f>
        <v>47.116146</v>
      </c>
    </row>
    <row r="7847" customFormat="false" ht="15" hidden="false" customHeight="false" outlineLevel="0" collapsed="false">
      <c r="A7847" s="28" t="n">
        <v>45907</v>
      </c>
      <c r="B7847" s="21" t="s">
        <v>133</v>
      </c>
      <c r="C7847" s="21" t="s">
        <v>139</v>
      </c>
      <c r="D7847" s="29" t="n">
        <v>86.02</v>
      </c>
      <c r="E7847" s="29" t="n">
        <f aca="false">D7847/10</f>
        <v>8.602</v>
      </c>
      <c r="F7847" s="29" t="n">
        <f aca="false">(E7847+Einstellungen!$B$20)*(1+Einstellungen!$B$10)</f>
        <v>32.43702</v>
      </c>
      <c r="G7847" s="21" t="str">
        <f aca="false">IF(F7847&lt;Einstellungen!$B$5,"ja","nein")</f>
        <v>nein</v>
      </c>
      <c r="H7847" s="21" t="s">
        <v>24</v>
      </c>
      <c r="I7847" s="29" t="n">
        <f aca="false">INDEX(Einstellungen!$B$27:$B$50,22)</f>
        <v>1.25</v>
      </c>
      <c r="J7847" s="29" t="n">
        <f aca="false">F7847*I7847</f>
        <v>40.546275</v>
      </c>
    </row>
    <row r="7848" customFormat="false" ht="15" hidden="false" customHeight="false" outlineLevel="0" collapsed="false">
      <c r="A7848" s="28" t="n">
        <v>45907</v>
      </c>
      <c r="B7848" s="21" t="s">
        <v>134</v>
      </c>
      <c r="C7848" s="21" t="s">
        <v>139</v>
      </c>
      <c r="D7848" s="29" t="n">
        <v>85.01</v>
      </c>
      <c r="E7848" s="29" t="n">
        <f aca="false">D7848/10</f>
        <v>8.501</v>
      </c>
      <c r="F7848" s="29" t="n">
        <f aca="false">(E7848+Einstellungen!$B$20)*(1+Einstellungen!$B$10)</f>
        <v>32.31683</v>
      </c>
      <c r="G7848" s="21" t="str">
        <f aca="false">IF(F7848&lt;Einstellungen!$B$5,"ja","nein")</f>
        <v>nein</v>
      </c>
      <c r="H7848" s="21" t="s">
        <v>24</v>
      </c>
      <c r="I7848" s="29" t="n">
        <f aca="false">INDEX(Einstellungen!$B$27:$B$50,23)</f>
        <v>1.05</v>
      </c>
      <c r="J7848" s="29" t="n">
        <f aca="false">F7848*I7848</f>
        <v>33.9326715</v>
      </c>
    </row>
    <row r="7849" customFormat="false" ht="15" hidden="false" customHeight="false" outlineLevel="0" collapsed="false">
      <c r="A7849" s="28" t="n">
        <v>45907</v>
      </c>
      <c r="B7849" s="21" t="s">
        <v>135</v>
      </c>
      <c r="C7849" s="21" t="s">
        <v>139</v>
      </c>
      <c r="D7849" s="29" t="n">
        <v>86.06</v>
      </c>
      <c r="E7849" s="29" t="n">
        <f aca="false">D7849/10</f>
        <v>8.606</v>
      </c>
      <c r="F7849" s="29" t="n">
        <f aca="false">(E7849+Einstellungen!$B$20)*(1+Einstellungen!$B$10)</f>
        <v>32.44178</v>
      </c>
      <c r="G7849" s="21" t="str">
        <f aca="false">IF(F7849&lt;Einstellungen!$B$5,"ja","nein")</f>
        <v>nein</v>
      </c>
      <c r="H7849" s="21" t="s">
        <v>24</v>
      </c>
      <c r="I7849" s="29" t="n">
        <f aca="false">INDEX(Einstellungen!$B$27:$B$50,24)</f>
        <v>0.8</v>
      </c>
      <c r="J7849" s="29" t="n">
        <f aca="false">F7849*I7849</f>
        <v>25.953424</v>
      </c>
    </row>
    <row r="7850" customFormat="false" ht="15" hidden="false" customHeight="false" outlineLevel="0" collapsed="false">
      <c r="A7850" s="28" t="n">
        <v>45908</v>
      </c>
      <c r="B7850" s="21" t="s">
        <v>111</v>
      </c>
      <c r="C7850" s="21" t="s">
        <v>140</v>
      </c>
      <c r="D7850" s="29" t="n">
        <v>79.66</v>
      </c>
      <c r="E7850" s="29" t="n">
        <f aca="false">D7850/10</f>
        <v>7.966</v>
      </c>
      <c r="F7850" s="29" t="n">
        <f aca="false">(E7850+Einstellungen!$B$20)*(1+Einstellungen!$B$10)</f>
        <v>31.68018</v>
      </c>
      <c r="G7850" s="21" t="str">
        <f aca="false">IF(F7850&lt;Einstellungen!$B$5,"ja","nein")</f>
        <v>nein</v>
      </c>
      <c r="H7850" s="21" t="s">
        <v>24</v>
      </c>
      <c r="I7850" s="29" t="n">
        <f aca="false">INDEX(Einstellungen!$B$27:$B$50,1)</f>
        <v>0.6</v>
      </c>
      <c r="J7850" s="29" t="n">
        <f aca="false">F7850*I7850</f>
        <v>19.008108</v>
      </c>
    </row>
    <row r="7851" customFormat="false" ht="15" hidden="false" customHeight="false" outlineLevel="0" collapsed="false">
      <c r="A7851" s="28" t="n">
        <v>45908</v>
      </c>
      <c r="B7851" s="21" t="s">
        <v>113</v>
      </c>
      <c r="C7851" s="21" t="s">
        <v>140</v>
      </c>
      <c r="D7851" s="29" t="n">
        <v>85.74</v>
      </c>
      <c r="E7851" s="29" t="n">
        <f aca="false">D7851/10</f>
        <v>8.574</v>
      </c>
      <c r="F7851" s="29" t="n">
        <f aca="false">(E7851+Einstellungen!$B$20)*(1+Einstellungen!$B$10)</f>
        <v>32.4037</v>
      </c>
      <c r="G7851" s="21" t="str">
        <f aca="false">IF(F7851&lt;Einstellungen!$B$5,"ja","nein")</f>
        <v>nein</v>
      </c>
      <c r="H7851" s="21" t="s">
        <v>24</v>
      </c>
      <c r="I7851" s="29" t="n">
        <f aca="false">INDEX(Einstellungen!$B$27:$B$50,2)</f>
        <v>0.5</v>
      </c>
      <c r="J7851" s="29" t="n">
        <f aca="false">F7851*I7851</f>
        <v>16.20185</v>
      </c>
    </row>
    <row r="7852" customFormat="false" ht="15" hidden="false" customHeight="false" outlineLevel="0" collapsed="false">
      <c r="A7852" s="28" t="n">
        <v>45908</v>
      </c>
      <c r="B7852" s="21" t="s">
        <v>114</v>
      </c>
      <c r="C7852" s="21" t="s">
        <v>140</v>
      </c>
      <c r="D7852" s="29" t="n">
        <v>84.7</v>
      </c>
      <c r="E7852" s="29" t="n">
        <f aca="false">D7852/10</f>
        <v>8.47</v>
      </c>
      <c r="F7852" s="29" t="n">
        <f aca="false">(E7852+Einstellungen!$B$20)*(1+Einstellungen!$B$10)</f>
        <v>32.27994</v>
      </c>
      <c r="G7852" s="21" t="str">
        <f aca="false">IF(F7852&lt;Einstellungen!$B$5,"ja","nein")</f>
        <v>nein</v>
      </c>
      <c r="H7852" s="21" t="s">
        <v>24</v>
      </c>
      <c r="I7852" s="29" t="n">
        <f aca="false">INDEX(Einstellungen!$B$27:$B$50,3)</f>
        <v>0.45</v>
      </c>
      <c r="J7852" s="29" t="n">
        <f aca="false">F7852*I7852</f>
        <v>14.525973</v>
      </c>
    </row>
    <row r="7853" customFormat="false" ht="15" hidden="false" customHeight="false" outlineLevel="0" collapsed="false">
      <c r="A7853" s="28" t="n">
        <v>45908</v>
      </c>
      <c r="B7853" s="21" t="s">
        <v>115</v>
      </c>
      <c r="C7853" s="21" t="s">
        <v>140</v>
      </c>
      <c r="D7853" s="29" t="n">
        <v>82.27</v>
      </c>
      <c r="E7853" s="29" t="n">
        <f aca="false">D7853/10</f>
        <v>8.227</v>
      </c>
      <c r="F7853" s="29" t="n">
        <f aca="false">(E7853+Einstellungen!$B$20)*(1+Einstellungen!$B$10)</f>
        <v>31.99077</v>
      </c>
      <c r="G7853" s="21" t="str">
        <f aca="false">IF(F7853&lt;Einstellungen!$B$5,"ja","nein")</f>
        <v>nein</v>
      </c>
      <c r="H7853" s="21" t="s">
        <v>24</v>
      </c>
      <c r="I7853" s="29" t="n">
        <f aca="false">INDEX(Einstellungen!$B$27:$B$50,4)</f>
        <v>0.45</v>
      </c>
      <c r="J7853" s="29" t="n">
        <f aca="false">F7853*I7853</f>
        <v>14.3958465</v>
      </c>
    </row>
    <row r="7854" customFormat="false" ht="15" hidden="false" customHeight="false" outlineLevel="0" collapsed="false">
      <c r="A7854" s="28" t="n">
        <v>45908</v>
      </c>
      <c r="B7854" s="21" t="s">
        <v>116</v>
      </c>
      <c r="C7854" s="21" t="s">
        <v>140</v>
      </c>
      <c r="D7854" s="29" t="n">
        <v>83.79</v>
      </c>
      <c r="E7854" s="29" t="n">
        <f aca="false">D7854/10</f>
        <v>8.379</v>
      </c>
      <c r="F7854" s="29" t="n">
        <f aca="false">(E7854+Einstellungen!$B$20)*(1+Einstellungen!$B$10)</f>
        <v>32.17165</v>
      </c>
      <c r="G7854" s="21" t="str">
        <f aca="false">IF(F7854&lt;Einstellungen!$B$5,"ja","nein")</f>
        <v>nein</v>
      </c>
      <c r="H7854" s="21" t="s">
        <v>24</v>
      </c>
      <c r="I7854" s="29" t="n">
        <f aca="false">INDEX(Einstellungen!$B$27:$B$50,5)</f>
        <v>0.45</v>
      </c>
      <c r="J7854" s="29" t="n">
        <f aca="false">F7854*I7854</f>
        <v>14.4772425</v>
      </c>
    </row>
    <row r="7855" customFormat="false" ht="15" hidden="false" customHeight="false" outlineLevel="0" collapsed="false">
      <c r="A7855" s="28" t="n">
        <v>45908</v>
      </c>
      <c r="B7855" s="21" t="s">
        <v>117</v>
      </c>
      <c r="C7855" s="21" t="s">
        <v>140</v>
      </c>
      <c r="D7855" s="29" t="n">
        <v>95.6</v>
      </c>
      <c r="E7855" s="29" t="n">
        <f aca="false">D7855/10</f>
        <v>9.56</v>
      </c>
      <c r="F7855" s="29" t="n">
        <f aca="false">(E7855+Einstellungen!$B$20)*(1+Einstellungen!$B$10)</f>
        <v>33.57704</v>
      </c>
      <c r="G7855" s="21" t="str">
        <f aca="false">IF(F7855&lt;Einstellungen!$B$5,"ja","nein")</f>
        <v>nein</v>
      </c>
      <c r="H7855" s="21" t="s">
        <v>24</v>
      </c>
      <c r="I7855" s="29" t="n">
        <f aca="false">INDEX(Einstellungen!$B$27:$B$50,6)</f>
        <v>0.5</v>
      </c>
      <c r="J7855" s="29" t="n">
        <f aca="false">F7855*I7855</f>
        <v>16.78852</v>
      </c>
    </row>
    <row r="7856" customFormat="false" ht="15" hidden="false" customHeight="false" outlineLevel="0" collapsed="false">
      <c r="A7856" s="28" t="n">
        <v>45908</v>
      </c>
      <c r="B7856" s="21" t="s">
        <v>118</v>
      </c>
      <c r="C7856" s="21" t="s">
        <v>140</v>
      </c>
      <c r="D7856" s="29" t="n">
        <v>109.9</v>
      </c>
      <c r="E7856" s="29" t="n">
        <f aca="false">D7856/10</f>
        <v>10.99</v>
      </c>
      <c r="F7856" s="29" t="n">
        <f aca="false">(E7856+Einstellungen!$B$20)*(1+Einstellungen!$B$10)</f>
        <v>35.27874</v>
      </c>
      <c r="G7856" s="21" t="str">
        <f aca="false">IF(F7856&lt;Einstellungen!$B$5,"ja","nein")</f>
        <v>nein</v>
      </c>
      <c r="H7856" s="21" t="s">
        <v>24</v>
      </c>
      <c r="I7856" s="29" t="n">
        <f aca="false">INDEX(Einstellungen!$B$27:$B$50,7)</f>
        <v>0.7</v>
      </c>
      <c r="J7856" s="29" t="n">
        <f aca="false">F7856*I7856</f>
        <v>24.695118</v>
      </c>
    </row>
    <row r="7857" customFormat="false" ht="15" hidden="false" customHeight="false" outlineLevel="0" collapsed="false">
      <c r="A7857" s="28" t="n">
        <v>45908</v>
      </c>
      <c r="B7857" s="21" t="s">
        <v>119</v>
      </c>
      <c r="C7857" s="21" t="s">
        <v>140</v>
      </c>
      <c r="D7857" s="29" t="n">
        <v>148.14</v>
      </c>
      <c r="E7857" s="29" t="n">
        <f aca="false">D7857/10</f>
        <v>14.814</v>
      </c>
      <c r="F7857" s="29" t="n">
        <f aca="false">(E7857+Einstellungen!$B$20)*(1+Einstellungen!$B$10)</f>
        <v>39.8293</v>
      </c>
      <c r="G7857" s="21" t="str">
        <f aca="false">IF(F7857&lt;Einstellungen!$B$5,"ja","nein")</f>
        <v>nein</v>
      </c>
      <c r="H7857" s="21" t="s">
        <v>24</v>
      </c>
      <c r="I7857" s="29" t="n">
        <f aca="false">INDEX(Einstellungen!$B$27:$B$50,8)</f>
        <v>0.95</v>
      </c>
      <c r="J7857" s="29" t="n">
        <f aca="false">F7857*I7857</f>
        <v>37.837835</v>
      </c>
    </row>
    <row r="7858" customFormat="false" ht="15" hidden="false" customHeight="false" outlineLevel="0" collapsed="false">
      <c r="A7858" s="28" t="n">
        <v>45908</v>
      </c>
      <c r="B7858" s="21" t="s">
        <v>120</v>
      </c>
      <c r="C7858" s="21" t="s">
        <v>140</v>
      </c>
      <c r="D7858" s="29" t="n">
        <v>125.53</v>
      </c>
      <c r="E7858" s="29" t="n">
        <f aca="false">D7858/10</f>
        <v>12.553</v>
      </c>
      <c r="F7858" s="29" t="n">
        <f aca="false">(E7858+Einstellungen!$B$20)*(1+Einstellungen!$B$10)</f>
        <v>37.13871</v>
      </c>
      <c r="G7858" s="21" t="str">
        <f aca="false">IF(F7858&lt;Einstellungen!$B$5,"ja","nein")</f>
        <v>nein</v>
      </c>
      <c r="H7858" s="21" t="s">
        <v>24</v>
      </c>
      <c r="I7858" s="29" t="n">
        <f aca="false">INDEX(Einstellungen!$B$27:$B$50,9)</f>
        <v>1.05</v>
      </c>
      <c r="J7858" s="29" t="n">
        <f aca="false">F7858*I7858</f>
        <v>38.9956455</v>
      </c>
    </row>
    <row r="7859" customFormat="false" ht="15" hidden="false" customHeight="false" outlineLevel="0" collapsed="false">
      <c r="A7859" s="28" t="n">
        <v>45908</v>
      </c>
      <c r="B7859" s="21" t="s">
        <v>121</v>
      </c>
      <c r="C7859" s="21" t="s">
        <v>140</v>
      </c>
      <c r="D7859" s="29" t="n">
        <v>102.05</v>
      </c>
      <c r="E7859" s="29" t="n">
        <f aca="false">D7859/10</f>
        <v>10.205</v>
      </c>
      <c r="F7859" s="29" t="n">
        <f aca="false">(E7859+Einstellungen!$B$20)*(1+Einstellungen!$B$10)</f>
        <v>34.34459</v>
      </c>
      <c r="G7859" s="21" t="str">
        <f aca="false">IF(F7859&lt;Einstellungen!$B$5,"ja","nein")</f>
        <v>nein</v>
      </c>
      <c r="H7859" s="21" t="s">
        <v>24</v>
      </c>
      <c r="I7859" s="29" t="n">
        <f aca="false">INDEX(Einstellungen!$B$27:$B$50,10)</f>
        <v>1.05</v>
      </c>
      <c r="J7859" s="29" t="n">
        <f aca="false">F7859*I7859</f>
        <v>36.0618195</v>
      </c>
    </row>
    <row r="7860" customFormat="false" ht="15" hidden="false" customHeight="false" outlineLevel="0" collapsed="false">
      <c r="A7860" s="28" t="n">
        <v>45908</v>
      </c>
      <c r="B7860" s="21" t="s">
        <v>122</v>
      </c>
      <c r="C7860" s="21" t="s">
        <v>140</v>
      </c>
      <c r="D7860" s="29" t="n">
        <v>85.83</v>
      </c>
      <c r="E7860" s="29" t="n">
        <f aca="false">D7860/10</f>
        <v>8.583</v>
      </c>
      <c r="F7860" s="29" t="n">
        <f aca="false">(E7860+Einstellungen!$B$20)*(1+Einstellungen!$B$10)</f>
        <v>32.41441</v>
      </c>
      <c r="G7860" s="21" t="str">
        <f aca="false">IF(F7860&lt;Einstellungen!$B$5,"ja","nein")</f>
        <v>nein</v>
      </c>
      <c r="H7860" s="21" t="s">
        <v>24</v>
      </c>
      <c r="I7860" s="29" t="n">
        <f aca="false">INDEX(Einstellungen!$B$27:$B$50,11)</f>
        <v>1.05</v>
      </c>
      <c r="J7860" s="29" t="n">
        <f aca="false">F7860*I7860</f>
        <v>34.0351305</v>
      </c>
    </row>
    <row r="7861" customFormat="false" ht="15" hidden="false" customHeight="false" outlineLevel="0" collapsed="false">
      <c r="A7861" s="28" t="n">
        <v>45908</v>
      </c>
      <c r="B7861" s="21" t="s">
        <v>123</v>
      </c>
      <c r="C7861" s="21" t="s">
        <v>140</v>
      </c>
      <c r="D7861" s="29" t="n">
        <v>76.14</v>
      </c>
      <c r="E7861" s="29" t="n">
        <f aca="false">D7861/10</f>
        <v>7.614</v>
      </c>
      <c r="F7861" s="29" t="n">
        <f aca="false">(E7861+Einstellungen!$B$20)*(1+Einstellungen!$B$10)</f>
        <v>31.2613</v>
      </c>
      <c r="G7861" s="21" t="str">
        <f aca="false">IF(F7861&lt;Einstellungen!$B$5,"ja","nein")</f>
        <v>nein</v>
      </c>
      <c r="H7861" s="21" t="s">
        <v>24</v>
      </c>
      <c r="I7861" s="29" t="n">
        <f aca="false">INDEX(Einstellungen!$B$27:$B$50,12)</f>
        <v>1.1</v>
      </c>
      <c r="J7861" s="29" t="n">
        <f aca="false">F7861*I7861</f>
        <v>34.38743</v>
      </c>
    </row>
    <row r="7862" customFormat="false" ht="15" hidden="false" customHeight="false" outlineLevel="0" collapsed="false">
      <c r="A7862" s="28" t="n">
        <v>45908</v>
      </c>
      <c r="B7862" s="21" t="s">
        <v>124</v>
      </c>
      <c r="C7862" s="21" t="s">
        <v>140</v>
      </c>
      <c r="D7862" s="29" t="n">
        <v>65.35</v>
      </c>
      <c r="E7862" s="29" t="n">
        <f aca="false">D7862/10</f>
        <v>6.535</v>
      </c>
      <c r="F7862" s="29" t="n">
        <f aca="false">(E7862+Einstellungen!$B$20)*(1+Einstellungen!$B$10)</f>
        <v>29.97729</v>
      </c>
      <c r="G7862" s="21" t="str">
        <f aca="false">IF(F7862&lt;Einstellungen!$B$5,"ja","nein")</f>
        <v>nein</v>
      </c>
      <c r="H7862" s="21" t="s">
        <v>24</v>
      </c>
      <c r="I7862" s="29" t="n">
        <f aca="false">INDEX(Einstellungen!$B$27:$B$50,13)</f>
        <v>1.2</v>
      </c>
      <c r="J7862" s="29" t="n">
        <f aca="false">F7862*I7862</f>
        <v>35.972748</v>
      </c>
    </row>
    <row r="7863" customFormat="false" ht="15" hidden="false" customHeight="false" outlineLevel="0" collapsed="false">
      <c r="A7863" s="28" t="n">
        <v>45908</v>
      </c>
      <c r="B7863" s="21" t="s">
        <v>125</v>
      </c>
      <c r="C7863" s="21" t="s">
        <v>140</v>
      </c>
      <c r="D7863" s="29" t="n">
        <v>60.84</v>
      </c>
      <c r="E7863" s="29" t="n">
        <f aca="false">D7863/10</f>
        <v>6.084</v>
      </c>
      <c r="F7863" s="29" t="n">
        <f aca="false">(E7863+Einstellungen!$B$20)*(1+Einstellungen!$B$10)</f>
        <v>29.4406</v>
      </c>
      <c r="G7863" s="21" t="str">
        <f aca="false">IF(F7863&lt;Einstellungen!$B$5,"ja","nein")</f>
        <v>nein</v>
      </c>
      <c r="H7863" s="21" t="s">
        <v>24</v>
      </c>
      <c r="I7863" s="29" t="n">
        <f aca="false">INDEX(Einstellungen!$B$27:$B$50,14)</f>
        <v>1.15</v>
      </c>
      <c r="J7863" s="29" t="n">
        <f aca="false">F7863*I7863</f>
        <v>33.85669</v>
      </c>
    </row>
    <row r="7864" customFormat="false" ht="15" hidden="false" customHeight="false" outlineLevel="0" collapsed="false">
      <c r="A7864" s="28" t="n">
        <v>45908</v>
      </c>
      <c r="B7864" s="21" t="s">
        <v>126</v>
      </c>
      <c r="C7864" s="21" t="s">
        <v>140</v>
      </c>
      <c r="D7864" s="29" t="n">
        <v>69.65</v>
      </c>
      <c r="E7864" s="29" t="n">
        <f aca="false">D7864/10</f>
        <v>6.965</v>
      </c>
      <c r="F7864" s="29" t="n">
        <f aca="false">(E7864+Einstellungen!$B$20)*(1+Einstellungen!$B$10)</f>
        <v>30.48899</v>
      </c>
      <c r="G7864" s="21" t="str">
        <f aca="false">IF(F7864&lt;Einstellungen!$B$5,"ja","nein")</f>
        <v>nein</v>
      </c>
      <c r="H7864" s="21" t="s">
        <v>24</v>
      </c>
      <c r="I7864" s="29" t="n">
        <f aca="false">INDEX(Einstellungen!$B$27:$B$50,15)</f>
        <v>1</v>
      </c>
      <c r="J7864" s="29" t="n">
        <f aca="false">F7864*I7864</f>
        <v>30.48899</v>
      </c>
    </row>
    <row r="7865" customFormat="false" ht="15" hidden="false" customHeight="false" outlineLevel="0" collapsed="false">
      <c r="A7865" s="28" t="n">
        <v>45908</v>
      </c>
      <c r="B7865" s="21" t="s">
        <v>127</v>
      </c>
      <c r="C7865" s="21" t="s">
        <v>140</v>
      </c>
      <c r="D7865" s="29" t="n">
        <v>78.46</v>
      </c>
      <c r="E7865" s="29" t="n">
        <f aca="false">D7865/10</f>
        <v>7.846</v>
      </c>
      <c r="F7865" s="29" t="n">
        <f aca="false">(E7865+Einstellungen!$B$20)*(1+Einstellungen!$B$10)</f>
        <v>31.53738</v>
      </c>
      <c r="G7865" s="21" t="str">
        <f aca="false">IF(F7865&lt;Einstellungen!$B$5,"ja","nein")</f>
        <v>nein</v>
      </c>
      <c r="H7865" s="21" t="s">
        <v>24</v>
      </c>
      <c r="I7865" s="29" t="n">
        <f aca="false">INDEX(Einstellungen!$B$27:$B$50,16)</f>
        <v>0.95</v>
      </c>
      <c r="J7865" s="29" t="n">
        <f aca="false">F7865*I7865</f>
        <v>29.960511</v>
      </c>
    </row>
    <row r="7866" customFormat="false" ht="15" hidden="false" customHeight="false" outlineLevel="0" collapsed="false">
      <c r="A7866" s="28" t="n">
        <v>45908</v>
      </c>
      <c r="B7866" s="21" t="s">
        <v>128</v>
      </c>
      <c r="C7866" s="21" t="s">
        <v>140</v>
      </c>
      <c r="D7866" s="29" t="n">
        <v>99.72</v>
      </c>
      <c r="E7866" s="29" t="n">
        <f aca="false">D7866/10</f>
        <v>9.972</v>
      </c>
      <c r="F7866" s="29" t="n">
        <f aca="false">(E7866+Einstellungen!$B$20)*(1+Einstellungen!$B$10)</f>
        <v>34.06732</v>
      </c>
      <c r="G7866" s="21" t="str">
        <f aca="false">IF(F7866&lt;Einstellungen!$B$5,"ja","nein")</f>
        <v>nein</v>
      </c>
      <c r="H7866" s="21" t="s">
        <v>24</v>
      </c>
      <c r="I7866" s="29" t="n">
        <f aca="false">INDEX(Einstellungen!$B$27:$B$50,17)</f>
        <v>0.95</v>
      </c>
      <c r="J7866" s="29" t="n">
        <f aca="false">F7866*I7866</f>
        <v>32.363954</v>
      </c>
    </row>
    <row r="7867" customFormat="false" ht="15" hidden="false" customHeight="false" outlineLevel="0" collapsed="false">
      <c r="A7867" s="28" t="n">
        <v>45908</v>
      </c>
      <c r="B7867" s="21" t="s">
        <v>129</v>
      </c>
      <c r="C7867" s="21" t="s">
        <v>140</v>
      </c>
      <c r="D7867" s="29" t="n">
        <v>124.28</v>
      </c>
      <c r="E7867" s="29" t="n">
        <f aca="false">D7867/10</f>
        <v>12.428</v>
      </c>
      <c r="F7867" s="29" t="n">
        <f aca="false">(E7867+Einstellungen!$B$20)*(1+Einstellungen!$B$10)</f>
        <v>36.98996</v>
      </c>
      <c r="G7867" s="21" t="str">
        <f aca="false">IF(F7867&lt;Einstellungen!$B$5,"ja","nein")</f>
        <v>nein</v>
      </c>
      <c r="H7867" s="21" t="s">
        <v>24</v>
      </c>
      <c r="I7867" s="29" t="n">
        <f aca="false">INDEX(Einstellungen!$B$27:$B$50,18)</f>
        <v>1.1</v>
      </c>
      <c r="J7867" s="29" t="n">
        <f aca="false">F7867*I7867</f>
        <v>40.688956</v>
      </c>
    </row>
    <row r="7868" customFormat="false" ht="15" hidden="false" customHeight="false" outlineLevel="0" collapsed="false">
      <c r="A7868" s="28" t="n">
        <v>45908</v>
      </c>
      <c r="B7868" s="21" t="s">
        <v>130</v>
      </c>
      <c r="C7868" s="21" t="s">
        <v>140</v>
      </c>
      <c r="D7868" s="29" t="n">
        <v>196.61</v>
      </c>
      <c r="E7868" s="29" t="n">
        <f aca="false">D7868/10</f>
        <v>19.661</v>
      </c>
      <c r="F7868" s="29" t="n">
        <f aca="false">(E7868+Einstellungen!$B$20)*(1+Einstellungen!$B$10)</f>
        <v>45.59723</v>
      </c>
      <c r="G7868" s="21" t="str">
        <f aca="false">IF(F7868&lt;Einstellungen!$B$5,"ja","nein")</f>
        <v>nein</v>
      </c>
      <c r="H7868" s="21" t="s">
        <v>24</v>
      </c>
      <c r="I7868" s="29" t="n">
        <f aca="false">INDEX(Einstellungen!$B$27:$B$50,19)</f>
        <v>1.35</v>
      </c>
      <c r="J7868" s="29" t="n">
        <f aca="false">F7868*I7868</f>
        <v>61.5562605</v>
      </c>
    </row>
    <row r="7869" customFormat="false" ht="15" hidden="false" customHeight="false" outlineLevel="0" collapsed="false">
      <c r="A7869" s="28" t="n">
        <v>45908</v>
      </c>
      <c r="B7869" s="21" t="s">
        <v>131</v>
      </c>
      <c r="C7869" s="21" t="s">
        <v>140</v>
      </c>
      <c r="D7869" s="29" t="n">
        <v>413.66</v>
      </c>
      <c r="E7869" s="29" t="n">
        <f aca="false">D7869/10</f>
        <v>41.366</v>
      </c>
      <c r="F7869" s="29" t="n">
        <f aca="false">(E7869+Einstellungen!$B$20)*(1+Einstellungen!$B$10)</f>
        <v>71.42618</v>
      </c>
      <c r="G7869" s="21" t="str">
        <f aca="false">IF(F7869&lt;Einstellungen!$B$5,"ja","nein")</f>
        <v>nein</v>
      </c>
      <c r="H7869" s="21" t="s">
        <v>24</v>
      </c>
      <c r="I7869" s="29" t="n">
        <f aca="false">INDEX(Einstellungen!$B$27:$B$50,20)</f>
        <v>1.45</v>
      </c>
      <c r="J7869" s="29" t="n">
        <f aca="false">F7869*I7869</f>
        <v>103.567961</v>
      </c>
    </row>
    <row r="7870" customFormat="false" ht="15" hidden="false" customHeight="false" outlineLevel="0" collapsed="false">
      <c r="A7870" s="28" t="n">
        <v>45908</v>
      </c>
      <c r="B7870" s="21" t="s">
        <v>132</v>
      </c>
      <c r="C7870" s="21" t="s">
        <v>140</v>
      </c>
      <c r="D7870" s="29" t="n">
        <v>308.52</v>
      </c>
      <c r="E7870" s="29" t="n">
        <f aca="false">D7870/10</f>
        <v>30.852</v>
      </c>
      <c r="F7870" s="29" t="n">
        <f aca="false">(E7870+Einstellungen!$B$20)*(1+Einstellungen!$B$10)</f>
        <v>58.91452</v>
      </c>
      <c r="G7870" s="21" t="str">
        <f aca="false">IF(F7870&lt;Einstellungen!$B$5,"ja","nein")</f>
        <v>nein</v>
      </c>
      <c r="H7870" s="21" t="s">
        <v>24</v>
      </c>
      <c r="I7870" s="29" t="n">
        <f aca="false">INDEX(Einstellungen!$B$27:$B$50,21)</f>
        <v>1.4</v>
      </c>
      <c r="J7870" s="29" t="n">
        <f aca="false">F7870*I7870</f>
        <v>82.480328</v>
      </c>
    </row>
    <row r="7871" customFormat="false" ht="15" hidden="false" customHeight="false" outlineLevel="0" collapsed="false">
      <c r="A7871" s="28" t="n">
        <v>45908</v>
      </c>
      <c r="B7871" s="21" t="s">
        <v>133</v>
      </c>
      <c r="C7871" s="21" t="s">
        <v>140</v>
      </c>
      <c r="D7871" s="29" t="n">
        <v>152</v>
      </c>
      <c r="E7871" s="29" t="n">
        <f aca="false">D7871/10</f>
        <v>15.2</v>
      </c>
      <c r="F7871" s="29" t="n">
        <f aca="false">(E7871+Einstellungen!$B$20)*(1+Einstellungen!$B$10)</f>
        <v>40.28864</v>
      </c>
      <c r="G7871" s="21" t="str">
        <f aca="false">IF(F7871&lt;Einstellungen!$B$5,"ja","nein")</f>
        <v>nein</v>
      </c>
      <c r="H7871" s="21" t="s">
        <v>24</v>
      </c>
      <c r="I7871" s="29" t="n">
        <f aca="false">INDEX(Einstellungen!$B$27:$B$50,22)</f>
        <v>1.25</v>
      </c>
      <c r="J7871" s="29" t="n">
        <f aca="false">F7871*I7871</f>
        <v>50.3608</v>
      </c>
    </row>
    <row r="7872" customFormat="false" ht="15" hidden="false" customHeight="false" outlineLevel="0" collapsed="false">
      <c r="A7872" s="28" t="n">
        <v>45908</v>
      </c>
      <c r="B7872" s="21" t="s">
        <v>134</v>
      </c>
      <c r="C7872" s="21" t="s">
        <v>140</v>
      </c>
      <c r="D7872" s="29" t="n">
        <v>123.93</v>
      </c>
      <c r="E7872" s="29" t="n">
        <f aca="false">D7872/10</f>
        <v>12.393</v>
      </c>
      <c r="F7872" s="29" t="n">
        <f aca="false">(E7872+Einstellungen!$B$20)*(1+Einstellungen!$B$10)</f>
        <v>36.94831</v>
      </c>
      <c r="G7872" s="21" t="str">
        <f aca="false">IF(F7872&lt;Einstellungen!$B$5,"ja","nein")</f>
        <v>nein</v>
      </c>
      <c r="H7872" s="21" t="s">
        <v>24</v>
      </c>
      <c r="I7872" s="29" t="n">
        <f aca="false">INDEX(Einstellungen!$B$27:$B$50,23)</f>
        <v>1.05</v>
      </c>
      <c r="J7872" s="29" t="n">
        <f aca="false">F7872*I7872</f>
        <v>38.7957255</v>
      </c>
    </row>
    <row r="7873" customFormat="false" ht="15" hidden="false" customHeight="false" outlineLevel="0" collapsed="false">
      <c r="A7873" s="28" t="n">
        <v>45908</v>
      </c>
      <c r="B7873" s="21" t="s">
        <v>135</v>
      </c>
      <c r="C7873" s="21" t="s">
        <v>140</v>
      </c>
      <c r="D7873" s="29" t="n">
        <v>113.12</v>
      </c>
      <c r="E7873" s="29" t="n">
        <f aca="false">D7873/10</f>
        <v>11.312</v>
      </c>
      <c r="F7873" s="29" t="n">
        <f aca="false">(E7873+Einstellungen!$B$20)*(1+Einstellungen!$B$10)</f>
        <v>35.66192</v>
      </c>
      <c r="G7873" s="21" t="str">
        <f aca="false">IF(F7873&lt;Einstellungen!$B$5,"ja","nein")</f>
        <v>nein</v>
      </c>
      <c r="H7873" s="21" t="s">
        <v>24</v>
      </c>
      <c r="I7873" s="29" t="n">
        <f aca="false">INDEX(Einstellungen!$B$27:$B$50,24)</f>
        <v>0.8</v>
      </c>
      <c r="J7873" s="29" t="n">
        <f aca="false">F7873*I7873</f>
        <v>28.529536</v>
      </c>
    </row>
    <row r="7874" customFormat="false" ht="15" hidden="false" customHeight="false" outlineLevel="0" collapsed="false">
      <c r="A7874" s="28" t="n">
        <v>45909</v>
      </c>
      <c r="B7874" s="21" t="s">
        <v>111</v>
      </c>
      <c r="C7874" s="21" t="s">
        <v>141</v>
      </c>
      <c r="D7874" s="29" t="n">
        <v>114.52</v>
      </c>
      <c r="E7874" s="29" t="n">
        <f aca="false">D7874/10</f>
        <v>11.452</v>
      </c>
      <c r="F7874" s="29" t="n">
        <f aca="false">(E7874+Einstellungen!$B$20)*(1+Einstellungen!$B$10)</f>
        <v>35.82852</v>
      </c>
      <c r="G7874" s="21" t="str">
        <f aca="false">IF(F7874&lt;Einstellungen!$B$5,"ja","nein")</f>
        <v>nein</v>
      </c>
      <c r="H7874" s="21" t="s">
        <v>24</v>
      </c>
      <c r="I7874" s="29" t="n">
        <f aca="false">INDEX(Einstellungen!$B$27:$B$50,1)</f>
        <v>0.6</v>
      </c>
      <c r="J7874" s="29" t="n">
        <f aca="false">F7874*I7874</f>
        <v>21.497112</v>
      </c>
    </row>
    <row r="7875" customFormat="false" ht="15" hidden="false" customHeight="false" outlineLevel="0" collapsed="false">
      <c r="A7875" s="28" t="n">
        <v>45909</v>
      </c>
      <c r="B7875" s="21" t="s">
        <v>113</v>
      </c>
      <c r="C7875" s="21" t="s">
        <v>141</v>
      </c>
      <c r="D7875" s="29" t="n">
        <v>112.46</v>
      </c>
      <c r="E7875" s="29" t="n">
        <f aca="false">D7875/10</f>
        <v>11.246</v>
      </c>
      <c r="F7875" s="29" t="n">
        <f aca="false">(E7875+Einstellungen!$B$20)*(1+Einstellungen!$B$10)</f>
        <v>35.58338</v>
      </c>
      <c r="G7875" s="21" t="str">
        <f aca="false">IF(F7875&lt;Einstellungen!$B$5,"ja","nein")</f>
        <v>nein</v>
      </c>
      <c r="H7875" s="21" t="s">
        <v>24</v>
      </c>
      <c r="I7875" s="29" t="n">
        <f aca="false">INDEX(Einstellungen!$B$27:$B$50,2)</f>
        <v>0.5</v>
      </c>
      <c r="J7875" s="29" t="n">
        <f aca="false">F7875*I7875</f>
        <v>17.79169</v>
      </c>
    </row>
    <row r="7876" customFormat="false" ht="15" hidden="false" customHeight="false" outlineLevel="0" collapsed="false">
      <c r="A7876" s="28" t="n">
        <v>45909</v>
      </c>
      <c r="B7876" s="21" t="s">
        <v>114</v>
      </c>
      <c r="C7876" s="21" t="s">
        <v>141</v>
      </c>
      <c r="D7876" s="29" t="n">
        <v>110.35</v>
      </c>
      <c r="E7876" s="29" t="n">
        <f aca="false">D7876/10</f>
        <v>11.035</v>
      </c>
      <c r="F7876" s="29" t="n">
        <f aca="false">(E7876+Einstellungen!$B$20)*(1+Einstellungen!$B$10)</f>
        <v>35.33229</v>
      </c>
      <c r="G7876" s="21" t="str">
        <f aca="false">IF(F7876&lt;Einstellungen!$B$5,"ja","nein")</f>
        <v>nein</v>
      </c>
      <c r="H7876" s="21" t="s">
        <v>24</v>
      </c>
      <c r="I7876" s="29" t="n">
        <f aca="false">INDEX(Einstellungen!$B$27:$B$50,3)</f>
        <v>0.45</v>
      </c>
      <c r="J7876" s="29" t="n">
        <f aca="false">F7876*I7876</f>
        <v>15.8995305</v>
      </c>
    </row>
    <row r="7877" customFormat="false" ht="15" hidden="false" customHeight="false" outlineLevel="0" collapsed="false">
      <c r="A7877" s="28" t="n">
        <v>45909</v>
      </c>
      <c r="B7877" s="21" t="s">
        <v>115</v>
      </c>
      <c r="C7877" s="21" t="s">
        <v>141</v>
      </c>
      <c r="D7877" s="29" t="n">
        <v>109.8</v>
      </c>
      <c r="E7877" s="29" t="n">
        <f aca="false">D7877/10</f>
        <v>10.98</v>
      </c>
      <c r="F7877" s="29" t="n">
        <f aca="false">(E7877+Einstellungen!$B$20)*(1+Einstellungen!$B$10)</f>
        <v>35.26684</v>
      </c>
      <c r="G7877" s="21" t="str">
        <f aca="false">IF(F7877&lt;Einstellungen!$B$5,"ja","nein")</f>
        <v>nein</v>
      </c>
      <c r="H7877" s="21" t="s">
        <v>24</v>
      </c>
      <c r="I7877" s="29" t="n">
        <f aca="false">INDEX(Einstellungen!$B$27:$B$50,4)</f>
        <v>0.45</v>
      </c>
      <c r="J7877" s="29" t="n">
        <f aca="false">F7877*I7877</f>
        <v>15.870078</v>
      </c>
    </row>
    <row r="7878" customFormat="false" ht="15" hidden="false" customHeight="false" outlineLevel="0" collapsed="false">
      <c r="A7878" s="28" t="n">
        <v>45909</v>
      </c>
      <c r="B7878" s="21" t="s">
        <v>116</v>
      </c>
      <c r="C7878" s="21" t="s">
        <v>141</v>
      </c>
      <c r="D7878" s="29" t="n">
        <v>110.86</v>
      </c>
      <c r="E7878" s="29" t="n">
        <f aca="false">D7878/10</f>
        <v>11.086</v>
      </c>
      <c r="F7878" s="29" t="n">
        <f aca="false">(E7878+Einstellungen!$B$20)*(1+Einstellungen!$B$10)</f>
        <v>35.39298</v>
      </c>
      <c r="G7878" s="21" t="str">
        <f aca="false">IF(F7878&lt;Einstellungen!$B$5,"ja","nein")</f>
        <v>nein</v>
      </c>
      <c r="H7878" s="21" t="s">
        <v>24</v>
      </c>
      <c r="I7878" s="29" t="n">
        <f aca="false">INDEX(Einstellungen!$B$27:$B$50,5)</f>
        <v>0.45</v>
      </c>
      <c r="J7878" s="29" t="n">
        <f aca="false">F7878*I7878</f>
        <v>15.926841</v>
      </c>
    </row>
    <row r="7879" customFormat="false" ht="15" hidden="false" customHeight="false" outlineLevel="0" collapsed="false">
      <c r="A7879" s="28" t="n">
        <v>45909</v>
      </c>
      <c r="B7879" s="21" t="s">
        <v>117</v>
      </c>
      <c r="C7879" s="21" t="s">
        <v>141</v>
      </c>
      <c r="D7879" s="29" t="n">
        <v>118.18</v>
      </c>
      <c r="E7879" s="29" t="n">
        <f aca="false">D7879/10</f>
        <v>11.818</v>
      </c>
      <c r="F7879" s="29" t="n">
        <f aca="false">(E7879+Einstellungen!$B$20)*(1+Einstellungen!$B$10)</f>
        <v>36.26406</v>
      </c>
      <c r="G7879" s="21" t="str">
        <f aca="false">IF(F7879&lt;Einstellungen!$B$5,"ja","nein")</f>
        <v>nein</v>
      </c>
      <c r="H7879" s="21" t="s">
        <v>24</v>
      </c>
      <c r="I7879" s="29" t="n">
        <f aca="false">INDEX(Einstellungen!$B$27:$B$50,6)</f>
        <v>0.5</v>
      </c>
      <c r="J7879" s="29" t="n">
        <f aca="false">F7879*I7879</f>
        <v>18.13203</v>
      </c>
    </row>
    <row r="7880" customFormat="false" ht="15" hidden="false" customHeight="false" outlineLevel="0" collapsed="false">
      <c r="A7880" s="28" t="n">
        <v>45909</v>
      </c>
      <c r="B7880" s="21" t="s">
        <v>118</v>
      </c>
      <c r="C7880" s="21" t="s">
        <v>141</v>
      </c>
      <c r="D7880" s="29" t="n">
        <v>182.39</v>
      </c>
      <c r="E7880" s="29" t="n">
        <f aca="false">D7880/10</f>
        <v>18.239</v>
      </c>
      <c r="F7880" s="29" t="n">
        <f aca="false">(E7880+Einstellungen!$B$20)*(1+Einstellungen!$B$10)</f>
        <v>43.90505</v>
      </c>
      <c r="G7880" s="21" t="str">
        <f aca="false">IF(F7880&lt;Einstellungen!$B$5,"ja","nein")</f>
        <v>nein</v>
      </c>
      <c r="H7880" s="21" t="s">
        <v>24</v>
      </c>
      <c r="I7880" s="29" t="n">
        <f aca="false">INDEX(Einstellungen!$B$27:$B$50,7)</f>
        <v>0.7</v>
      </c>
      <c r="J7880" s="29" t="n">
        <f aca="false">F7880*I7880</f>
        <v>30.733535</v>
      </c>
    </row>
    <row r="7881" customFormat="false" ht="15" hidden="false" customHeight="false" outlineLevel="0" collapsed="false">
      <c r="A7881" s="28" t="n">
        <v>45909</v>
      </c>
      <c r="B7881" s="21" t="s">
        <v>119</v>
      </c>
      <c r="C7881" s="21" t="s">
        <v>141</v>
      </c>
      <c r="D7881" s="29" t="n">
        <v>300</v>
      </c>
      <c r="E7881" s="29" t="n">
        <f aca="false">D7881/10</f>
        <v>30</v>
      </c>
      <c r="F7881" s="29" t="n">
        <f aca="false">(E7881+Einstellungen!$B$20)*(1+Einstellungen!$B$10)</f>
        <v>57.90064</v>
      </c>
      <c r="G7881" s="21" t="str">
        <f aca="false">IF(F7881&lt;Einstellungen!$B$5,"ja","nein")</f>
        <v>nein</v>
      </c>
      <c r="H7881" s="21" t="s">
        <v>24</v>
      </c>
      <c r="I7881" s="29" t="n">
        <f aca="false">INDEX(Einstellungen!$B$27:$B$50,8)</f>
        <v>0.95</v>
      </c>
      <c r="J7881" s="29" t="n">
        <f aca="false">F7881*I7881</f>
        <v>55.005608</v>
      </c>
    </row>
    <row r="7882" customFormat="false" ht="15" hidden="false" customHeight="false" outlineLevel="0" collapsed="false">
      <c r="A7882" s="28" t="n">
        <v>45909</v>
      </c>
      <c r="B7882" s="21" t="s">
        <v>120</v>
      </c>
      <c r="C7882" s="21" t="s">
        <v>141</v>
      </c>
      <c r="D7882" s="29" t="n">
        <v>196.98</v>
      </c>
      <c r="E7882" s="29" t="n">
        <f aca="false">D7882/10</f>
        <v>19.698</v>
      </c>
      <c r="F7882" s="29" t="n">
        <f aca="false">(E7882+Einstellungen!$B$20)*(1+Einstellungen!$B$10)</f>
        <v>45.64126</v>
      </c>
      <c r="G7882" s="21" t="str">
        <f aca="false">IF(F7882&lt;Einstellungen!$B$5,"ja","nein")</f>
        <v>nein</v>
      </c>
      <c r="H7882" s="21" t="s">
        <v>24</v>
      </c>
      <c r="I7882" s="29" t="n">
        <f aca="false">INDEX(Einstellungen!$B$27:$B$50,9)</f>
        <v>1.05</v>
      </c>
      <c r="J7882" s="29" t="n">
        <f aca="false">F7882*I7882</f>
        <v>47.923323</v>
      </c>
    </row>
    <row r="7883" customFormat="false" ht="15" hidden="false" customHeight="false" outlineLevel="0" collapsed="false">
      <c r="A7883" s="28" t="n">
        <v>45909</v>
      </c>
      <c r="B7883" s="21" t="s">
        <v>121</v>
      </c>
      <c r="C7883" s="21" t="s">
        <v>141</v>
      </c>
      <c r="D7883" s="29" t="n">
        <v>127.59</v>
      </c>
      <c r="E7883" s="29" t="n">
        <f aca="false">D7883/10</f>
        <v>12.759</v>
      </c>
      <c r="F7883" s="29" t="n">
        <f aca="false">(E7883+Einstellungen!$B$20)*(1+Einstellungen!$B$10)</f>
        <v>37.38385</v>
      </c>
      <c r="G7883" s="21" t="str">
        <f aca="false">IF(F7883&lt;Einstellungen!$B$5,"ja","nein")</f>
        <v>nein</v>
      </c>
      <c r="H7883" s="21" t="s">
        <v>24</v>
      </c>
      <c r="I7883" s="29" t="n">
        <f aca="false">INDEX(Einstellungen!$B$27:$B$50,10)</f>
        <v>1.05</v>
      </c>
      <c r="J7883" s="29" t="n">
        <f aca="false">F7883*I7883</f>
        <v>39.2530425</v>
      </c>
    </row>
    <row r="7884" customFormat="false" ht="15" hidden="false" customHeight="false" outlineLevel="0" collapsed="false">
      <c r="A7884" s="28" t="n">
        <v>45909</v>
      </c>
      <c r="B7884" s="21" t="s">
        <v>122</v>
      </c>
      <c r="C7884" s="21" t="s">
        <v>141</v>
      </c>
      <c r="D7884" s="29" t="n">
        <v>101.73</v>
      </c>
      <c r="E7884" s="29" t="n">
        <f aca="false">D7884/10</f>
        <v>10.173</v>
      </c>
      <c r="F7884" s="29" t="n">
        <f aca="false">(E7884+Einstellungen!$B$20)*(1+Einstellungen!$B$10)</f>
        <v>34.30651</v>
      </c>
      <c r="G7884" s="21" t="str">
        <f aca="false">IF(F7884&lt;Einstellungen!$B$5,"ja","nein")</f>
        <v>nein</v>
      </c>
      <c r="H7884" s="21" t="s">
        <v>24</v>
      </c>
      <c r="I7884" s="29" t="n">
        <f aca="false">INDEX(Einstellungen!$B$27:$B$50,11)</f>
        <v>1.05</v>
      </c>
      <c r="J7884" s="29" t="n">
        <f aca="false">F7884*I7884</f>
        <v>36.0218355</v>
      </c>
    </row>
    <row r="7885" customFormat="false" ht="15" hidden="false" customHeight="false" outlineLevel="0" collapsed="false">
      <c r="A7885" s="28" t="n">
        <v>45909</v>
      </c>
      <c r="B7885" s="21" t="s">
        <v>123</v>
      </c>
      <c r="C7885" s="21" t="s">
        <v>141</v>
      </c>
      <c r="D7885" s="29" t="n">
        <v>99.25</v>
      </c>
      <c r="E7885" s="29" t="n">
        <f aca="false">D7885/10</f>
        <v>9.925</v>
      </c>
      <c r="F7885" s="29" t="n">
        <f aca="false">(E7885+Einstellungen!$B$20)*(1+Einstellungen!$B$10)</f>
        <v>34.01139</v>
      </c>
      <c r="G7885" s="21" t="str">
        <f aca="false">IF(F7885&lt;Einstellungen!$B$5,"ja","nein")</f>
        <v>nein</v>
      </c>
      <c r="H7885" s="21" t="s">
        <v>24</v>
      </c>
      <c r="I7885" s="29" t="n">
        <f aca="false">INDEX(Einstellungen!$B$27:$B$50,12)</f>
        <v>1.1</v>
      </c>
      <c r="J7885" s="29" t="n">
        <f aca="false">F7885*I7885</f>
        <v>37.412529</v>
      </c>
    </row>
    <row r="7886" customFormat="false" ht="15" hidden="false" customHeight="false" outlineLevel="0" collapsed="false">
      <c r="A7886" s="28" t="n">
        <v>45909</v>
      </c>
      <c r="B7886" s="21" t="s">
        <v>124</v>
      </c>
      <c r="C7886" s="21" t="s">
        <v>141</v>
      </c>
      <c r="D7886" s="29" t="n">
        <v>87.18</v>
      </c>
      <c r="E7886" s="29" t="n">
        <f aca="false">D7886/10</f>
        <v>8.718</v>
      </c>
      <c r="F7886" s="29" t="n">
        <f aca="false">(E7886+Einstellungen!$B$20)*(1+Einstellungen!$B$10)</f>
        <v>32.57506</v>
      </c>
      <c r="G7886" s="21" t="str">
        <f aca="false">IF(F7886&lt;Einstellungen!$B$5,"ja","nein")</f>
        <v>nein</v>
      </c>
      <c r="H7886" s="21" t="s">
        <v>24</v>
      </c>
      <c r="I7886" s="29" t="n">
        <f aca="false">INDEX(Einstellungen!$B$27:$B$50,13)</f>
        <v>1.2</v>
      </c>
      <c r="J7886" s="29" t="n">
        <f aca="false">F7886*I7886</f>
        <v>39.090072</v>
      </c>
    </row>
    <row r="7887" customFormat="false" ht="15" hidden="false" customHeight="false" outlineLevel="0" collapsed="false">
      <c r="A7887" s="28" t="n">
        <v>45909</v>
      </c>
      <c r="B7887" s="21" t="s">
        <v>125</v>
      </c>
      <c r="C7887" s="21" t="s">
        <v>141</v>
      </c>
      <c r="D7887" s="29" t="n">
        <v>85.69</v>
      </c>
      <c r="E7887" s="29" t="n">
        <f aca="false">D7887/10</f>
        <v>8.569</v>
      </c>
      <c r="F7887" s="29" t="n">
        <f aca="false">(E7887+Einstellungen!$B$20)*(1+Einstellungen!$B$10)</f>
        <v>32.39775</v>
      </c>
      <c r="G7887" s="21" t="str">
        <f aca="false">IF(F7887&lt;Einstellungen!$B$5,"ja","nein")</f>
        <v>nein</v>
      </c>
      <c r="H7887" s="21" t="s">
        <v>24</v>
      </c>
      <c r="I7887" s="29" t="n">
        <f aca="false">INDEX(Einstellungen!$B$27:$B$50,14)</f>
        <v>1.15</v>
      </c>
      <c r="J7887" s="29" t="n">
        <f aca="false">F7887*I7887</f>
        <v>37.2574125</v>
      </c>
    </row>
    <row r="7888" customFormat="false" ht="15" hidden="false" customHeight="false" outlineLevel="0" collapsed="false">
      <c r="A7888" s="28" t="n">
        <v>45909</v>
      </c>
      <c r="B7888" s="21" t="s">
        <v>126</v>
      </c>
      <c r="C7888" s="21" t="s">
        <v>141</v>
      </c>
      <c r="D7888" s="29" t="n">
        <v>85.51</v>
      </c>
      <c r="E7888" s="29" t="n">
        <f aca="false">D7888/10</f>
        <v>8.551</v>
      </c>
      <c r="F7888" s="29" t="n">
        <f aca="false">(E7888+Einstellungen!$B$20)*(1+Einstellungen!$B$10)</f>
        <v>32.37633</v>
      </c>
      <c r="G7888" s="21" t="str">
        <f aca="false">IF(F7888&lt;Einstellungen!$B$5,"ja","nein")</f>
        <v>nein</v>
      </c>
      <c r="H7888" s="21" t="s">
        <v>24</v>
      </c>
      <c r="I7888" s="29" t="n">
        <f aca="false">INDEX(Einstellungen!$B$27:$B$50,15)</f>
        <v>1</v>
      </c>
      <c r="J7888" s="29" t="n">
        <f aca="false">F7888*I7888</f>
        <v>32.37633</v>
      </c>
    </row>
    <row r="7889" customFormat="false" ht="15" hidden="false" customHeight="false" outlineLevel="0" collapsed="false">
      <c r="A7889" s="28" t="n">
        <v>45909</v>
      </c>
      <c r="B7889" s="21" t="s">
        <v>127</v>
      </c>
      <c r="C7889" s="21" t="s">
        <v>141</v>
      </c>
      <c r="D7889" s="29" t="n">
        <v>92.49</v>
      </c>
      <c r="E7889" s="29" t="n">
        <f aca="false">D7889/10</f>
        <v>9.249</v>
      </c>
      <c r="F7889" s="29" t="n">
        <f aca="false">(E7889+Einstellungen!$B$20)*(1+Einstellungen!$B$10)</f>
        <v>33.20695</v>
      </c>
      <c r="G7889" s="21" t="str">
        <f aca="false">IF(F7889&lt;Einstellungen!$B$5,"ja","nein")</f>
        <v>nein</v>
      </c>
      <c r="H7889" s="21" t="s">
        <v>24</v>
      </c>
      <c r="I7889" s="29" t="n">
        <f aca="false">INDEX(Einstellungen!$B$27:$B$50,16)</f>
        <v>0.95</v>
      </c>
      <c r="J7889" s="29" t="n">
        <f aca="false">F7889*I7889</f>
        <v>31.5466025</v>
      </c>
    </row>
    <row r="7890" customFormat="false" ht="15" hidden="false" customHeight="false" outlineLevel="0" collapsed="false">
      <c r="A7890" s="28" t="n">
        <v>45909</v>
      </c>
      <c r="B7890" s="21" t="s">
        <v>128</v>
      </c>
      <c r="C7890" s="21" t="s">
        <v>141</v>
      </c>
      <c r="D7890" s="29" t="n">
        <v>103.35</v>
      </c>
      <c r="E7890" s="29" t="n">
        <f aca="false">D7890/10</f>
        <v>10.335</v>
      </c>
      <c r="F7890" s="29" t="n">
        <f aca="false">(E7890+Einstellungen!$B$20)*(1+Einstellungen!$B$10)</f>
        <v>34.49929</v>
      </c>
      <c r="G7890" s="21" t="str">
        <f aca="false">IF(F7890&lt;Einstellungen!$B$5,"ja","nein")</f>
        <v>nein</v>
      </c>
      <c r="H7890" s="21" t="s">
        <v>24</v>
      </c>
      <c r="I7890" s="29" t="n">
        <f aca="false">INDEX(Einstellungen!$B$27:$B$50,17)</f>
        <v>0.95</v>
      </c>
      <c r="J7890" s="29" t="n">
        <f aca="false">F7890*I7890</f>
        <v>32.7743255</v>
      </c>
    </row>
    <row r="7891" customFormat="false" ht="15" hidden="false" customHeight="false" outlineLevel="0" collapsed="false">
      <c r="A7891" s="28" t="n">
        <v>45909</v>
      </c>
      <c r="B7891" s="21" t="s">
        <v>129</v>
      </c>
      <c r="C7891" s="21" t="s">
        <v>141</v>
      </c>
      <c r="D7891" s="29" t="n">
        <v>127.41</v>
      </c>
      <c r="E7891" s="29" t="n">
        <f aca="false">D7891/10</f>
        <v>12.741</v>
      </c>
      <c r="F7891" s="29" t="n">
        <f aca="false">(E7891+Einstellungen!$B$20)*(1+Einstellungen!$B$10)</f>
        <v>37.36243</v>
      </c>
      <c r="G7891" s="21" t="str">
        <f aca="false">IF(F7891&lt;Einstellungen!$B$5,"ja","nein")</f>
        <v>nein</v>
      </c>
      <c r="H7891" s="21" t="s">
        <v>24</v>
      </c>
      <c r="I7891" s="29" t="n">
        <f aca="false">INDEX(Einstellungen!$B$27:$B$50,18)</f>
        <v>1.1</v>
      </c>
      <c r="J7891" s="29" t="n">
        <f aca="false">F7891*I7891</f>
        <v>41.098673</v>
      </c>
    </row>
    <row r="7892" customFormat="false" ht="15" hidden="false" customHeight="false" outlineLevel="0" collapsed="false">
      <c r="A7892" s="28" t="n">
        <v>45909</v>
      </c>
      <c r="B7892" s="21" t="s">
        <v>130</v>
      </c>
      <c r="C7892" s="21" t="s">
        <v>141</v>
      </c>
      <c r="D7892" s="29" t="n">
        <v>192.68</v>
      </c>
      <c r="E7892" s="29" t="n">
        <f aca="false">D7892/10</f>
        <v>19.268</v>
      </c>
      <c r="F7892" s="29" t="n">
        <f aca="false">(E7892+Einstellungen!$B$20)*(1+Einstellungen!$B$10)</f>
        <v>45.12956</v>
      </c>
      <c r="G7892" s="21" t="str">
        <f aca="false">IF(F7892&lt;Einstellungen!$B$5,"ja","nein")</f>
        <v>nein</v>
      </c>
      <c r="H7892" s="21" t="s">
        <v>24</v>
      </c>
      <c r="I7892" s="29" t="n">
        <f aca="false">INDEX(Einstellungen!$B$27:$B$50,19)</f>
        <v>1.35</v>
      </c>
      <c r="J7892" s="29" t="n">
        <f aca="false">F7892*I7892</f>
        <v>60.924906</v>
      </c>
    </row>
    <row r="7893" customFormat="false" ht="15" hidden="false" customHeight="false" outlineLevel="0" collapsed="false">
      <c r="A7893" s="28" t="n">
        <v>45909</v>
      </c>
      <c r="B7893" s="21" t="s">
        <v>131</v>
      </c>
      <c r="C7893" s="21" t="s">
        <v>141</v>
      </c>
      <c r="D7893" s="29" t="n">
        <v>386.4</v>
      </c>
      <c r="E7893" s="29" t="n">
        <f aca="false">D7893/10</f>
        <v>38.64</v>
      </c>
      <c r="F7893" s="29" t="n">
        <f aca="false">(E7893+Einstellungen!$B$20)*(1+Einstellungen!$B$10)</f>
        <v>68.18224</v>
      </c>
      <c r="G7893" s="21" t="str">
        <f aca="false">IF(F7893&lt;Einstellungen!$B$5,"ja","nein")</f>
        <v>nein</v>
      </c>
      <c r="H7893" s="21" t="s">
        <v>24</v>
      </c>
      <c r="I7893" s="29" t="n">
        <f aca="false">INDEX(Einstellungen!$B$27:$B$50,20)</f>
        <v>1.45</v>
      </c>
      <c r="J7893" s="29" t="n">
        <f aca="false">F7893*I7893</f>
        <v>98.864248</v>
      </c>
    </row>
    <row r="7894" customFormat="false" ht="15" hidden="false" customHeight="false" outlineLevel="0" collapsed="false">
      <c r="A7894" s="28" t="n">
        <v>45909</v>
      </c>
      <c r="B7894" s="21" t="s">
        <v>132</v>
      </c>
      <c r="C7894" s="21" t="s">
        <v>141</v>
      </c>
      <c r="D7894" s="29" t="n">
        <v>215.59</v>
      </c>
      <c r="E7894" s="29" t="n">
        <f aca="false">D7894/10</f>
        <v>21.559</v>
      </c>
      <c r="F7894" s="29" t="n">
        <f aca="false">(E7894+Einstellungen!$B$20)*(1+Einstellungen!$B$10)</f>
        <v>47.85585</v>
      </c>
      <c r="G7894" s="21" t="str">
        <f aca="false">IF(F7894&lt;Einstellungen!$B$5,"ja","nein")</f>
        <v>nein</v>
      </c>
      <c r="H7894" s="21" t="s">
        <v>24</v>
      </c>
      <c r="I7894" s="29" t="n">
        <f aca="false">INDEX(Einstellungen!$B$27:$B$50,21)</f>
        <v>1.4</v>
      </c>
      <c r="J7894" s="29" t="n">
        <f aca="false">F7894*I7894</f>
        <v>66.99819</v>
      </c>
    </row>
    <row r="7895" customFormat="false" ht="15" hidden="false" customHeight="false" outlineLevel="0" collapsed="false">
      <c r="A7895" s="28" t="n">
        <v>45909</v>
      </c>
      <c r="B7895" s="21" t="s">
        <v>133</v>
      </c>
      <c r="C7895" s="21" t="s">
        <v>141</v>
      </c>
      <c r="D7895" s="29" t="n">
        <v>133.37</v>
      </c>
      <c r="E7895" s="29" t="n">
        <f aca="false">D7895/10</f>
        <v>13.337</v>
      </c>
      <c r="F7895" s="29" t="n">
        <f aca="false">(E7895+Einstellungen!$B$20)*(1+Einstellungen!$B$10)</f>
        <v>38.07167</v>
      </c>
      <c r="G7895" s="21" t="str">
        <f aca="false">IF(F7895&lt;Einstellungen!$B$5,"ja","nein")</f>
        <v>nein</v>
      </c>
      <c r="H7895" s="21" t="s">
        <v>24</v>
      </c>
      <c r="I7895" s="29" t="n">
        <f aca="false">INDEX(Einstellungen!$B$27:$B$50,22)</f>
        <v>1.25</v>
      </c>
      <c r="J7895" s="29" t="n">
        <f aca="false">F7895*I7895</f>
        <v>47.5895875</v>
      </c>
    </row>
    <row r="7896" customFormat="false" ht="15" hidden="false" customHeight="false" outlineLevel="0" collapsed="false">
      <c r="A7896" s="28" t="n">
        <v>45909</v>
      </c>
      <c r="B7896" s="21" t="s">
        <v>134</v>
      </c>
      <c r="C7896" s="21" t="s">
        <v>141</v>
      </c>
      <c r="D7896" s="29" t="n">
        <v>115.79</v>
      </c>
      <c r="E7896" s="29" t="n">
        <f aca="false">D7896/10</f>
        <v>11.579</v>
      </c>
      <c r="F7896" s="29" t="n">
        <f aca="false">(E7896+Einstellungen!$B$20)*(1+Einstellungen!$B$10)</f>
        <v>35.97965</v>
      </c>
      <c r="G7896" s="21" t="str">
        <f aca="false">IF(F7896&lt;Einstellungen!$B$5,"ja","nein")</f>
        <v>nein</v>
      </c>
      <c r="H7896" s="21" t="s">
        <v>24</v>
      </c>
      <c r="I7896" s="29" t="n">
        <f aca="false">INDEX(Einstellungen!$B$27:$B$50,23)</f>
        <v>1.05</v>
      </c>
      <c r="J7896" s="29" t="n">
        <f aca="false">F7896*I7896</f>
        <v>37.7786325</v>
      </c>
    </row>
    <row r="7897" customFormat="false" ht="15" hidden="false" customHeight="false" outlineLevel="0" collapsed="false">
      <c r="A7897" s="28" t="n">
        <v>45909</v>
      </c>
      <c r="B7897" s="21" t="s">
        <v>135</v>
      </c>
      <c r="C7897" s="21" t="s">
        <v>141</v>
      </c>
      <c r="D7897" s="29" t="n">
        <v>109.3</v>
      </c>
      <c r="E7897" s="29" t="n">
        <f aca="false">D7897/10</f>
        <v>10.93</v>
      </c>
      <c r="F7897" s="29" t="n">
        <f aca="false">(E7897+Einstellungen!$B$20)*(1+Einstellungen!$B$10)</f>
        <v>35.20734</v>
      </c>
      <c r="G7897" s="21" t="str">
        <f aca="false">IF(F7897&lt;Einstellungen!$B$5,"ja","nein")</f>
        <v>nein</v>
      </c>
      <c r="H7897" s="21" t="s">
        <v>24</v>
      </c>
      <c r="I7897" s="29" t="n">
        <f aca="false">INDEX(Einstellungen!$B$27:$B$50,24)</f>
        <v>0.8</v>
      </c>
      <c r="J7897" s="29" t="n">
        <f aca="false">F7897*I7897</f>
        <v>28.165872</v>
      </c>
    </row>
    <row r="7898" customFormat="false" ht="15" hidden="false" customHeight="false" outlineLevel="0" collapsed="false">
      <c r="A7898" s="28" t="n">
        <v>45910</v>
      </c>
      <c r="B7898" s="21" t="s">
        <v>111</v>
      </c>
      <c r="C7898" s="21" t="s">
        <v>112</v>
      </c>
      <c r="D7898" s="29" t="n">
        <v>106.93</v>
      </c>
      <c r="E7898" s="29" t="n">
        <f aca="false">D7898/10</f>
        <v>10.693</v>
      </c>
      <c r="F7898" s="29" t="n">
        <f aca="false">(E7898+Einstellungen!$B$20)*(1+Einstellungen!$B$10)</f>
        <v>34.92531</v>
      </c>
      <c r="G7898" s="21" t="str">
        <f aca="false">IF(F7898&lt;Einstellungen!$B$5,"ja","nein")</f>
        <v>nein</v>
      </c>
      <c r="H7898" s="21" t="s">
        <v>24</v>
      </c>
      <c r="I7898" s="29" t="n">
        <f aca="false">INDEX(Einstellungen!$B$27:$B$50,1)</f>
        <v>0.6</v>
      </c>
      <c r="J7898" s="29" t="n">
        <f aca="false">F7898*I7898</f>
        <v>20.955186</v>
      </c>
    </row>
    <row r="7899" customFormat="false" ht="15" hidden="false" customHeight="false" outlineLevel="0" collapsed="false">
      <c r="A7899" s="28" t="n">
        <v>45910</v>
      </c>
      <c r="B7899" s="21" t="s">
        <v>113</v>
      </c>
      <c r="C7899" s="21" t="s">
        <v>112</v>
      </c>
      <c r="D7899" s="29" t="n">
        <v>107.29</v>
      </c>
      <c r="E7899" s="29" t="n">
        <f aca="false">D7899/10</f>
        <v>10.729</v>
      </c>
      <c r="F7899" s="29" t="n">
        <f aca="false">(E7899+Einstellungen!$B$20)*(1+Einstellungen!$B$10)</f>
        <v>34.96815</v>
      </c>
      <c r="G7899" s="21" t="str">
        <f aca="false">IF(F7899&lt;Einstellungen!$B$5,"ja","nein")</f>
        <v>nein</v>
      </c>
      <c r="H7899" s="21" t="s">
        <v>24</v>
      </c>
      <c r="I7899" s="29" t="n">
        <f aca="false">INDEX(Einstellungen!$B$27:$B$50,2)</f>
        <v>0.5</v>
      </c>
      <c r="J7899" s="29" t="n">
        <f aca="false">F7899*I7899</f>
        <v>17.484075</v>
      </c>
    </row>
    <row r="7900" customFormat="false" ht="15" hidden="false" customHeight="false" outlineLevel="0" collapsed="false">
      <c r="A7900" s="28" t="n">
        <v>45910</v>
      </c>
      <c r="B7900" s="21" t="s">
        <v>114</v>
      </c>
      <c r="C7900" s="21" t="s">
        <v>112</v>
      </c>
      <c r="D7900" s="29" t="n">
        <v>103.73</v>
      </c>
      <c r="E7900" s="29" t="n">
        <f aca="false">D7900/10</f>
        <v>10.373</v>
      </c>
      <c r="F7900" s="29" t="n">
        <f aca="false">(E7900+Einstellungen!$B$20)*(1+Einstellungen!$B$10)</f>
        <v>34.54451</v>
      </c>
      <c r="G7900" s="21" t="str">
        <f aca="false">IF(F7900&lt;Einstellungen!$B$5,"ja","nein")</f>
        <v>nein</v>
      </c>
      <c r="H7900" s="21" t="s">
        <v>24</v>
      </c>
      <c r="I7900" s="29" t="n">
        <f aca="false">INDEX(Einstellungen!$B$27:$B$50,3)</f>
        <v>0.45</v>
      </c>
      <c r="J7900" s="29" t="n">
        <f aca="false">F7900*I7900</f>
        <v>15.5450295</v>
      </c>
    </row>
    <row r="7901" customFormat="false" ht="15" hidden="false" customHeight="false" outlineLevel="0" collapsed="false">
      <c r="A7901" s="28" t="n">
        <v>45910</v>
      </c>
      <c r="B7901" s="21" t="s">
        <v>115</v>
      </c>
      <c r="C7901" s="21" t="s">
        <v>112</v>
      </c>
      <c r="D7901" s="29" t="n">
        <v>104.81</v>
      </c>
      <c r="E7901" s="29" t="n">
        <f aca="false">D7901/10</f>
        <v>10.481</v>
      </c>
      <c r="F7901" s="29" t="n">
        <f aca="false">(E7901+Einstellungen!$B$20)*(1+Einstellungen!$B$10)</f>
        <v>34.67303</v>
      </c>
      <c r="G7901" s="21" t="str">
        <f aca="false">IF(F7901&lt;Einstellungen!$B$5,"ja","nein")</f>
        <v>nein</v>
      </c>
      <c r="H7901" s="21" t="s">
        <v>24</v>
      </c>
      <c r="I7901" s="29" t="n">
        <f aca="false">INDEX(Einstellungen!$B$27:$B$50,4)</f>
        <v>0.45</v>
      </c>
      <c r="J7901" s="29" t="n">
        <f aca="false">F7901*I7901</f>
        <v>15.6028635</v>
      </c>
    </row>
    <row r="7902" customFormat="false" ht="15" hidden="false" customHeight="false" outlineLevel="0" collapsed="false">
      <c r="A7902" s="28" t="n">
        <v>45910</v>
      </c>
      <c r="B7902" s="21" t="s">
        <v>116</v>
      </c>
      <c r="C7902" s="21" t="s">
        <v>112</v>
      </c>
      <c r="D7902" s="29" t="n">
        <v>104.55</v>
      </c>
      <c r="E7902" s="29" t="n">
        <f aca="false">D7902/10</f>
        <v>10.455</v>
      </c>
      <c r="F7902" s="29" t="n">
        <f aca="false">(E7902+Einstellungen!$B$20)*(1+Einstellungen!$B$10)</f>
        <v>34.64209</v>
      </c>
      <c r="G7902" s="21" t="str">
        <f aca="false">IF(F7902&lt;Einstellungen!$B$5,"ja","nein")</f>
        <v>nein</v>
      </c>
      <c r="H7902" s="21" t="s">
        <v>24</v>
      </c>
      <c r="I7902" s="29" t="n">
        <f aca="false">INDEX(Einstellungen!$B$27:$B$50,5)</f>
        <v>0.45</v>
      </c>
      <c r="J7902" s="29" t="n">
        <f aca="false">F7902*I7902</f>
        <v>15.5889405</v>
      </c>
    </row>
    <row r="7903" customFormat="false" ht="15" hidden="false" customHeight="false" outlineLevel="0" collapsed="false">
      <c r="A7903" s="28" t="n">
        <v>45910</v>
      </c>
      <c r="B7903" s="21" t="s">
        <v>117</v>
      </c>
      <c r="C7903" s="21" t="s">
        <v>112</v>
      </c>
      <c r="D7903" s="29" t="n">
        <v>114.28</v>
      </c>
      <c r="E7903" s="29" t="n">
        <f aca="false">D7903/10</f>
        <v>11.428</v>
      </c>
      <c r="F7903" s="29" t="n">
        <f aca="false">(E7903+Einstellungen!$B$20)*(1+Einstellungen!$B$10)</f>
        <v>35.79996</v>
      </c>
      <c r="G7903" s="21" t="str">
        <f aca="false">IF(F7903&lt;Einstellungen!$B$5,"ja","nein")</f>
        <v>nein</v>
      </c>
      <c r="H7903" s="21" t="s">
        <v>24</v>
      </c>
      <c r="I7903" s="29" t="n">
        <f aca="false">INDEX(Einstellungen!$B$27:$B$50,6)</f>
        <v>0.5</v>
      </c>
      <c r="J7903" s="29" t="n">
        <f aca="false">F7903*I7903</f>
        <v>17.89998</v>
      </c>
    </row>
    <row r="7904" customFormat="false" ht="15" hidden="false" customHeight="false" outlineLevel="0" collapsed="false">
      <c r="A7904" s="28" t="n">
        <v>45910</v>
      </c>
      <c r="B7904" s="21" t="s">
        <v>118</v>
      </c>
      <c r="C7904" s="21" t="s">
        <v>112</v>
      </c>
      <c r="D7904" s="29" t="n">
        <v>133.35</v>
      </c>
      <c r="E7904" s="29" t="n">
        <f aca="false">D7904/10</f>
        <v>13.335</v>
      </c>
      <c r="F7904" s="29" t="n">
        <f aca="false">(E7904+Einstellungen!$B$20)*(1+Einstellungen!$B$10)</f>
        <v>38.06929</v>
      </c>
      <c r="G7904" s="21" t="str">
        <f aca="false">IF(F7904&lt;Einstellungen!$B$5,"ja","nein")</f>
        <v>nein</v>
      </c>
      <c r="H7904" s="21" t="s">
        <v>24</v>
      </c>
      <c r="I7904" s="29" t="n">
        <f aca="false">INDEX(Einstellungen!$B$27:$B$50,7)</f>
        <v>0.7</v>
      </c>
      <c r="J7904" s="29" t="n">
        <f aca="false">F7904*I7904</f>
        <v>26.648503</v>
      </c>
    </row>
    <row r="7905" customFormat="false" ht="15" hidden="false" customHeight="false" outlineLevel="0" collapsed="false">
      <c r="A7905" s="28" t="n">
        <v>45910</v>
      </c>
      <c r="B7905" s="21" t="s">
        <v>119</v>
      </c>
      <c r="C7905" s="21" t="s">
        <v>112</v>
      </c>
      <c r="D7905" s="29" t="n">
        <v>223.39</v>
      </c>
      <c r="E7905" s="29" t="n">
        <f aca="false">D7905/10</f>
        <v>22.339</v>
      </c>
      <c r="F7905" s="29" t="n">
        <f aca="false">(E7905+Einstellungen!$B$20)*(1+Einstellungen!$B$10)</f>
        <v>48.78405</v>
      </c>
      <c r="G7905" s="21" t="str">
        <f aca="false">IF(F7905&lt;Einstellungen!$B$5,"ja","nein")</f>
        <v>nein</v>
      </c>
      <c r="H7905" s="21" t="s">
        <v>24</v>
      </c>
      <c r="I7905" s="29" t="n">
        <f aca="false">INDEX(Einstellungen!$B$27:$B$50,8)</f>
        <v>0.95</v>
      </c>
      <c r="J7905" s="29" t="n">
        <f aca="false">F7905*I7905</f>
        <v>46.3448475</v>
      </c>
    </row>
    <row r="7906" customFormat="false" ht="15" hidden="false" customHeight="false" outlineLevel="0" collapsed="false">
      <c r="A7906" s="28" t="n">
        <v>45910</v>
      </c>
      <c r="B7906" s="21" t="s">
        <v>120</v>
      </c>
      <c r="C7906" s="21" t="s">
        <v>112</v>
      </c>
      <c r="D7906" s="29" t="n">
        <v>171.94</v>
      </c>
      <c r="E7906" s="29" t="n">
        <f aca="false">D7906/10</f>
        <v>17.194</v>
      </c>
      <c r="F7906" s="29" t="n">
        <f aca="false">(E7906+Einstellungen!$B$20)*(1+Einstellungen!$B$10)</f>
        <v>42.6615</v>
      </c>
      <c r="G7906" s="21" t="str">
        <f aca="false">IF(F7906&lt;Einstellungen!$B$5,"ja","nein")</f>
        <v>nein</v>
      </c>
      <c r="H7906" s="21" t="s">
        <v>24</v>
      </c>
      <c r="I7906" s="29" t="n">
        <f aca="false">INDEX(Einstellungen!$B$27:$B$50,9)</f>
        <v>1.05</v>
      </c>
      <c r="J7906" s="29" t="n">
        <f aca="false">F7906*I7906</f>
        <v>44.794575</v>
      </c>
    </row>
    <row r="7907" customFormat="false" ht="15" hidden="false" customHeight="false" outlineLevel="0" collapsed="false">
      <c r="A7907" s="28" t="n">
        <v>45910</v>
      </c>
      <c r="B7907" s="21" t="s">
        <v>121</v>
      </c>
      <c r="C7907" s="21" t="s">
        <v>112</v>
      </c>
      <c r="D7907" s="29" t="n">
        <v>129.46</v>
      </c>
      <c r="E7907" s="29" t="n">
        <f aca="false">D7907/10</f>
        <v>12.946</v>
      </c>
      <c r="F7907" s="29" t="n">
        <f aca="false">(E7907+Einstellungen!$B$20)*(1+Einstellungen!$B$10)</f>
        <v>37.60638</v>
      </c>
      <c r="G7907" s="21" t="str">
        <f aca="false">IF(F7907&lt;Einstellungen!$B$5,"ja","nein")</f>
        <v>nein</v>
      </c>
      <c r="H7907" s="21" t="s">
        <v>24</v>
      </c>
      <c r="I7907" s="29" t="n">
        <f aca="false">INDEX(Einstellungen!$B$27:$B$50,10)</f>
        <v>1.05</v>
      </c>
      <c r="J7907" s="29" t="n">
        <f aca="false">F7907*I7907</f>
        <v>39.486699</v>
      </c>
    </row>
    <row r="7908" customFormat="false" ht="15" hidden="false" customHeight="false" outlineLevel="0" collapsed="false">
      <c r="A7908" s="28" t="n">
        <v>45910</v>
      </c>
      <c r="B7908" s="21" t="s">
        <v>122</v>
      </c>
      <c r="C7908" s="21" t="s">
        <v>112</v>
      </c>
      <c r="D7908" s="29" t="n">
        <v>107.33</v>
      </c>
      <c r="E7908" s="29" t="n">
        <f aca="false">D7908/10</f>
        <v>10.733</v>
      </c>
      <c r="F7908" s="29" t="n">
        <f aca="false">(E7908+Einstellungen!$B$20)*(1+Einstellungen!$B$10)</f>
        <v>34.97291</v>
      </c>
      <c r="G7908" s="21" t="str">
        <f aca="false">IF(F7908&lt;Einstellungen!$B$5,"ja","nein")</f>
        <v>nein</v>
      </c>
      <c r="H7908" s="21" t="s">
        <v>24</v>
      </c>
      <c r="I7908" s="29" t="n">
        <f aca="false">INDEX(Einstellungen!$B$27:$B$50,11)</f>
        <v>1.05</v>
      </c>
      <c r="J7908" s="29" t="n">
        <f aca="false">F7908*I7908</f>
        <v>36.7215555</v>
      </c>
    </row>
    <row r="7909" customFormat="false" ht="15" hidden="false" customHeight="false" outlineLevel="0" collapsed="false">
      <c r="A7909" s="28" t="n">
        <v>45910</v>
      </c>
      <c r="B7909" s="21" t="s">
        <v>123</v>
      </c>
      <c r="C7909" s="21" t="s">
        <v>112</v>
      </c>
      <c r="D7909" s="29" t="n">
        <v>102.39</v>
      </c>
      <c r="E7909" s="29" t="n">
        <f aca="false">D7909/10</f>
        <v>10.239</v>
      </c>
      <c r="F7909" s="29" t="n">
        <f aca="false">(E7909+Einstellungen!$B$20)*(1+Einstellungen!$B$10)</f>
        <v>34.38505</v>
      </c>
      <c r="G7909" s="21" t="str">
        <f aca="false">IF(F7909&lt;Einstellungen!$B$5,"ja","nein")</f>
        <v>nein</v>
      </c>
      <c r="H7909" s="21" t="s">
        <v>24</v>
      </c>
      <c r="I7909" s="29" t="n">
        <f aca="false">INDEX(Einstellungen!$B$27:$B$50,12)</f>
        <v>1.1</v>
      </c>
      <c r="J7909" s="29" t="n">
        <f aca="false">F7909*I7909</f>
        <v>37.823555</v>
      </c>
    </row>
    <row r="7910" customFormat="false" ht="15" hidden="false" customHeight="false" outlineLevel="0" collapsed="false">
      <c r="A7910" s="28" t="n">
        <v>45910</v>
      </c>
      <c r="B7910" s="21" t="s">
        <v>124</v>
      </c>
      <c r="C7910" s="21" t="s">
        <v>112</v>
      </c>
      <c r="D7910" s="29" t="n">
        <v>88.85</v>
      </c>
      <c r="E7910" s="29" t="n">
        <f aca="false">D7910/10</f>
        <v>8.885</v>
      </c>
      <c r="F7910" s="29" t="n">
        <f aca="false">(E7910+Einstellungen!$B$20)*(1+Einstellungen!$B$10)</f>
        <v>32.77379</v>
      </c>
      <c r="G7910" s="21" t="str">
        <f aca="false">IF(F7910&lt;Einstellungen!$B$5,"ja","nein")</f>
        <v>nein</v>
      </c>
      <c r="H7910" s="21" t="s">
        <v>24</v>
      </c>
      <c r="I7910" s="29" t="n">
        <f aca="false">INDEX(Einstellungen!$B$27:$B$50,13)</f>
        <v>1.2</v>
      </c>
      <c r="J7910" s="29" t="n">
        <f aca="false">F7910*I7910</f>
        <v>39.328548</v>
      </c>
    </row>
    <row r="7911" customFormat="false" ht="15" hidden="false" customHeight="false" outlineLevel="0" collapsed="false">
      <c r="A7911" s="28" t="n">
        <v>45910</v>
      </c>
      <c r="B7911" s="21" t="s">
        <v>125</v>
      </c>
      <c r="C7911" s="21" t="s">
        <v>112</v>
      </c>
      <c r="D7911" s="29" t="n">
        <v>86.09</v>
      </c>
      <c r="E7911" s="29" t="n">
        <f aca="false">D7911/10</f>
        <v>8.609</v>
      </c>
      <c r="F7911" s="29" t="n">
        <f aca="false">(E7911+Einstellungen!$B$20)*(1+Einstellungen!$B$10)</f>
        <v>32.44535</v>
      </c>
      <c r="G7911" s="21" t="str">
        <f aca="false">IF(F7911&lt;Einstellungen!$B$5,"ja","nein")</f>
        <v>nein</v>
      </c>
      <c r="H7911" s="21" t="s">
        <v>24</v>
      </c>
      <c r="I7911" s="29" t="n">
        <f aca="false">INDEX(Einstellungen!$B$27:$B$50,14)</f>
        <v>1.15</v>
      </c>
      <c r="J7911" s="29" t="n">
        <f aca="false">F7911*I7911</f>
        <v>37.3121525</v>
      </c>
    </row>
    <row r="7912" customFormat="false" ht="15" hidden="false" customHeight="false" outlineLevel="0" collapsed="false">
      <c r="A7912" s="28" t="n">
        <v>45910</v>
      </c>
      <c r="B7912" s="21" t="s">
        <v>126</v>
      </c>
      <c r="C7912" s="21" t="s">
        <v>112</v>
      </c>
      <c r="D7912" s="29" t="n">
        <v>87.8</v>
      </c>
      <c r="E7912" s="29" t="n">
        <f aca="false">D7912/10</f>
        <v>8.78</v>
      </c>
      <c r="F7912" s="29" t="n">
        <f aca="false">(E7912+Einstellungen!$B$20)*(1+Einstellungen!$B$10)</f>
        <v>32.64884</v>
      </c>
      <c r="G7912" s="21" t="str">
        <f aca="false">IF(F7912&lt;Einstellungen!$B$5,"ja","nein")</f>
        <v>nein</v>
      </c>
      <c r="H7912" s="21" t="s">
        <v>24</v>
      </c>
      <c r="I7912" s="29" t="n">
        <f aca="false">INDEX(Einstellungen!$B$27:$B$50,15)</f>
        <v>1</v>
      </c>
      <c r="J7912" s="29" t="n">
        <f aca="false">F7912*I7912</f>
        <v>32.64884</v>
      </c>
    </row>
    <row r="7913" customFormat="false" ht="15" hidden="false" customHeight="false" outlineLevel="0" collapsed="false">
      <c r="A7913" s="28" t="n">
        <v>45910</v>
      </c>
      <c r="B7913" s="21" t="s">
        <v>127</v>
      </c>
      <c r="C7913" s="21" t="s">
        <v>112</v>
      </c>
      <c r="D7913" s="29" t="n">
        <v>90.8</v>
      </c>
      <c r="E7913" s="29" t="n">
        <f aca="false">D7913/10</f>
        <v>9.08</v>
      </c>
      <c r="F7913" s="29" t="n">
        <f aca="false">(E7913+Einstellungen!$B$20)*(1+Einstellungen!$B$10)</f>
        <v>33.00584</v>
      </c>
      <c r="G7913" s="21" t="str">
        <f aca="false">IF(F7913&lt;Einstellungen!$B$5,"ja","nein")</f>
        <v>nein</v>
      </c>
      <c r="H7913" s="21" t="s">
        <v>24</v>
      </c>
      <c r="I7913" s="29" t="n">
        <f aca="false">INDEX(Einstellungen!$B$27:$B$50,16)</f>
        <v>0.95</v>
      </c>
      <c r="J7913" s="29" t="n">
        <f aca="false">F7913*I7913</f>
        <v>31.355548</v>
      </c>
    </row>
    <row r="7914" customFormat="false" ht="15" hidden="false" customHeight="false" outlineLevel="0" collapsed="false">
      <c r="A7914" s="28" t="n">
        <v>45910</v>
      </c>
      <c r="B7914" s="21" t="s">
        <v>128</v>
      </c>
      <c r="C7914" s="21" t="s">
        <v>112</v>
      </c>
      <c r="D7914" s="29" t="n">
        <v>105.07</v>
      </c>
      <c r="E7914" s="29" t="n">
        <f aca="false">D7914/10</f>
        <v>10.507</v>
      </c>
      <c r="F7914" s="29" t="n">
        <f aca="false">(E7914+Einstellungen!$B$20)*(1+Einstellungen!$B$10)</f>
        <v>34.70397</v>
      </c>
      <c r="G7914" s="21" t="str">
        <f aca="false">IF(F7914&lt;Einstellungen!$B$5,"ja","nein")</f>
        <v>nein</v>
      </c>
      <c r="H7914" s="21" t="s">
        <v>24</v>
      </c>
      <c r="I7914" s="29" t="n">
        <f aca="false">INDEX(Einstellungen!$B$27:$B$50,17)</f>
        <v>0.95</v>
      </c>
      <c r="J7914" s="29" t="n">
        <f aca="false">F7914*I7914</f>
        <v>32.9687715</v>
      </c>
    </row>
    <row r="7915" customFormat="false" ht="15" hidden="false" customHeight="false" outlineLevel="0" collapsed="false">
      <c r="A7915" s="28" t="n">
        <v>45910</v>
      </c>
      <c r="B7915" s="21" t="s">
        <v>129</v>
      </c>
      <c r="C7915" s="21" t="s">
        <v>112</v>
      </c>
      <c r="D7915" s="29" t="n">
        <v>127.78</v>
      </c>
      <c r="E7915" s="29" t="n">
        <f aca="false">D7915/10</f>
        <v>12.778</v>
      </c>
      <c r="F7915" s="29" t="n">
        <f aca="false">(E7915+Einstellungen!$B$20)*(1+Einstellungen!$B$10)</f>
        <v>37.40646</v>
      </c>
      <c r="G7915" s="21" t="str">
        <f aca="false">IF(F7915&lt;Einstellungen!$B$5,"ja","nein")</f>
        <v>nein</v>
      </c>
      <c r="H7915" s="21" t="s">
        <v>24</v>
      </c>
      <c r="I7915" s="29" t="n">
        <f aca="false">INDEX(Einstellungen!$B$27:$B$50,18)</f>
        <v>1.1</v>
      </c>
      <c r="J7915" s="29" t="n">
        <f aca="false">F7915*I7915</f>
        <v>41.147106</v>
      </c>
    </row>
    <row r="7916" customFormat="false" ht="15" hidden="false" customHeight="false" outlineLevel="0" collapsed="false">
      <c r="A7916" s="28" t="n">
        <v>45910</v>
      </c>
      <c r="B7916" s="21" t="s">
        <v>130</v>
      </c>
      <c r="C7916" s="21" t="s">
        <v>112</v>
      </c>
      <c r="D7916" s="29" t="n">
        <v>170.59</v>
      </c>
      <c r="E7916" s="29" t="n">
        <f aca="false">D7916/10</f>
        <v>17.059</v>
      </c>
      <c r="F7916" s="29" t="n">
        <f aca="false">(E7916+Einstellungen!$B$20)*(1+Einstellungen!$B$10)</f>
        <v>42.50085</v>
      </c>
      <c r="G7916" s="21" t="str">
        <f aca="false">IF(F7916&lt;Einstellungen!$B$5,"ja","nein")</f>
        <v>nein</v>
      </c>
      <c r="H7916" s="21" t="s">
        <v>24</v>
      </c>
      <c r="I7916" s="29" t="n">
        <f aca="false">INDEX(Einstellungen!$B$27:$B$50,19)</f>
        <v>1.35</v>
      </c>
      <c r="J7916" s="29" t="n">
        <f aca="false">F7916*I7916</f>
        <v>57.3761475</v>
      </c>
    </row>
    <row r="7917" customFormat="false" ht="15" hidden="false" customHeight="false" outlineLevel="0" collapsed="false">
      <c r="A7917" s="28" t="n">
        <v>45910</v>
      </c>
      <c r="B7917" s="21" t="s">
        <v>131</v>
      </c>
      <c r="C7917" s="21" t="s">
        <v>112</v>
      </c>
      <c r="D7917" s="29" t="n">
        <v>275.19</v>
      </c>
      <c r="E7917" s="29" t="n">
        <f aca="false">D7917/10</f>
        <v>27.519</v>
      </c>
      <c r="F7917" s="29" t="n">
        <f aca="false">(E7917+Einstellungen!$B$20)*(1+Einstellungen!$B$10)</f>
        <v>54.94825</v>
      </c>
      <c r="G7917" s="21" t="str">
        <f aca="false">IF(F7917&lt;Einstellungen!$B$5,"ja","nein")</f>
        <v>nein</v>
      </c>
      <c r="H7917" s="21" t="s">
        <v>24</v>
      </c>
      <c r="I7917" s="29" t="n">
        <f aca="false">INDEX(Einstellungen!$B$27:$B$50,20)</f>
        <v>1.45</v>
      </c>
      <c r="J7917" s="29" t="n">
        <f aca="false">F7917*I7917</f>
        <v>79.6749625</v>
      </c>
    </row>
    <row r="7918" customFormat="false" ht="15" hidden="false" customHeight="false" outlineLevel="0" collapsed="false">
      <c r="A7918" s="28" t="n">
        <v>45910</v>
      </c>
      <c r="B7918" s="21" t="s">
        <v>132</v>
      </c>
      <c r="C7918" s="21" t="s">
        <v>112</v>
      </c>
      <c r="D7918" s="29" t="n">
        <v>169.07</v>
      </c>
      <c r="E7918" s="29" t="n">
        <f aca="false">D7918/10</f>
        <v>16.907</v>
      </c>
      <c r="F7918" s="29" t="n">
        <f aca="false">(E7918+Einstellungen!$B$20)*(1+Einstellungen!$B$10)</f>
        <v>42.31997</v>
      </c>
      <c r="G7918" s="21" t="str">
        <f aca="false">IF(F7918&lt;Einstellungen!$B$5,"ja","nein")</f>
        <v>nein</v>
      </c>
      <c r="H7918" s="21" t="s">
        <v>24</v>
      </c>
      <c r="I7918" s="29" t="n">
        <f aca="false">INDEX(Einstellungen!$B$27:$B$50,21)</f>
        <v>1.4</v>
      </c>
      <c r="J7918" s="29" t="n">
        <f aca="false">F7918*I7918</f>
        <v>59.247958</v>
      </c>
    </row>
    <row r="7919" customFormat="false" ht="15" hidden="false" customHeight="false" outlineLevel="0" collapsed="false">
      <c r="A7919" s="28" t="n">
        <v>45910</v>
      </c>
      <c r="B7919" s="21" t="s">
        <v>133</v>
      </c>
      <c r="C7919" s="21" t="s">
        <v>112</v>
      </c>
      <c r="D7919" s="29" t="n">
        <v>122.94</v>
      </c>
      <c r="E7919" s="29" t="n">
        <f aca="false">D7919/10</f>
        <v>12.294</v>
      </c>
      <c r="F7919" s="29" t="n">
        <f aca="false">(E7919+Einstellungen!$B$20)*(1+Einstellungen!$B$10)</f>
        <v>36.8305</v>
      </c>
      <c r="G7919" s="21" t="str">
        <f aca="false">IF(F7919&lt;Einstellungen!$B$5,"ja","nein")</f>
        <v>nein</v>
      </c>
      <c r="H7919" s="21" t="s">
        <v>24</v>
      </c>
      <c r="I7919" s="29" t="n">
        <f aca="false">INDEX(Einstellungen!$B$27:$B$50,22)</f>
        <v>1.25</v>
      </c>
      <c r="J7919" s="29" t="n">
        <f aca="false">F7919*I7919</f>
        <v>46.038125</v>
      </c>
    </row>
    <row r="7920" customFormat="false" ht="15" hidden="false" customHeight="false" outlineLevel="0" collapsed="false">
      <c r="A7920" s="28" t="n">
        <v>45910</v>
      </c>
      <c r="B7920" s="21" t="s">
        <v>134</v>
      </c>
      <c r="C7920" s="21" t="s">
        <v>112</v>
      </c>
      <c r="D7920" s="29" t="n">
        <v>101.58</v>
      </c>
      <c r="E7920" s="29" t="n">
        <f aca="false">D7920/10</f>
        <v>10.158</v>
      </c>
      <c r="F7920" s="29" t="n">
        <f aca="false">(E7920+Einstellungen!$B$20)*(1+Einstellungen!$B$10)</f>
        <v>34.28866</v>
      </c>
      <c r="G7920" s="21" t="str">
        <f aca="false">IF(F7920&lt;Einstellungen!$B$5,"ja","nein")</f>
        <v>nein</v>
      </c>
      <c r="H7920" s="21" t="s">
        <v>24</v>
      </c>
      <c r="I7920" s="29" t="n">
        <f aca="false">INDEX(Einstellungen!$B$27:$B$50,23)</f>
        <v>1.05</v>
      </c>
      <c r="J7920" s="29" t="n">
        <f aca="false">F7920*I7920</f>
        <v>36.003093</v>
      </c>
    </row>
    <row r="7921" customFormat="false" ht="15" hidden="false" customHeight="false" outlineLevel="0" collapsed="false">
      <c r="A7921" s="28" t="n">
        <v>45910</v>
      </c>
      <c r="B7921" s="21" t="s">
        <v>135</v>
      </c>
      <c r="C7921" s="21" t="s">
        <v>112</v>
      </c>
      <c r="D7921" s="29" t="n">
        <v>87.63</v>
      </c>
      <c r="E7921" s="29" t="n">
        <f aca="false">D7921/10</f>
        <v>8.763</v>
      </c>
      <c r="F7921" s="29" t="n">
        <f aca="false">(E7921+Einstellungen!$B$20)*(1+Einstellungen!$B$10)</f>
        <v>32.62861</v>
      </c>
      <c r="G7921" s="21" t="str">
        <f aca="false">IF(F7921&lt;Einstellungen!$B$5,"ja","nein")</f>
        <v>nein</v>
      </c>
      <c r="H7921" s="21" t="s">
        <v>24</v>
      </c>
      <c r="I7921" s="29" t="n">
        <f aca="false">INDEX(Einstellungen!$B$27:$B$50,24)</f>
        <v>0.8</v>
      </c>
      <c r="J7921" s="29" t="n">
        <f aca="false">F7921*I7921</f>
        <v>26.102888</v>
      </c>
    </row>
    <row r="7922" customFormat="false" ht="15" hidden="false" customHeight="false" outlineLevel="0" collapsed="false">
      <c r="A7922" s="28" t="n">
        <v>45911</v>
      </c>
      <c r="B7922" s="21" t="s">
        <v>111</v>
      </c>
      <c r="C7922" s="21" t="s">
        <v>136</v>
      </c>
      <c r="D7922" s="29" t="n">
        <v>88.21</v>
      </c>
      <c r="E7922" s="29" t="n">
        <f aca="false">D7922/10</f>
        <v>8.821</v>
      </c>
      <c r="F7922" s="29" t="n">
        <f aca="false">(E7922+Einstellungen!$B$20)*(1+Einstellungen!$B$10)</f>
        <v>32.69763</v>
      </c>
      <c r="G7922" s="21" t="str">
        <f aca="false">IF(F7922&lt;Einstellungen!$B$5,"ja","nein")</f>
        <v>nein</v>
      </c>
      <c r="H7922" s="21" t="s">
        <v>24</v>
      </c>
      <c r="I7922" s="29" t="n">
        <f aca="false">INDEX(Einstellungen!$B$27:$B$50,1)</f>
        <v>0.6</v>
      </c>
      <c r="J7922" s="29" t="n">
        <f aca="false">F7922*I7922</f>
        <v>19.618578</v>
      </c>
    </row>
    <row r="7923" customFormat="false" ht="15" hidden="false" customHeight="false" outlineLevel="0" collapsed="false">
      <c r="A7923" s="28" t="n">
        <v>45911</v>
      </c>
      <c r="B7923" s="21" t="s">
        <v>113</v>
      </c>
      <c r="C7923" s="21" t="s">
        <v>136</v>
      </c>
      <c r="D7923" s="29" t="n">
        <v>85</v>
      </c>
      <c r="E7923" s="29" t="n">
        <f aca="false">D7923/10</f>
        <v>8.5</v>
      </c>
      <c r="F7923" s="29" t="n">
        <f aca="false">(E7923+Einstellungen!$B$20)*(1+Einstellungen!$B$10)</f>
        <v>32.31564</v>
      </c>
      <c r="G7923" s="21" t="str">
        <f aca="false">IF(F7923&lt;Einstellungen!$B$5,"ja","nein")</f>
        <v>nein</v>
      </c>
      <c r="H7923" s="21" t="s">
        <v>24</v>
      </c>
      <c r="I7923" s="29" t="n">
        <f aca="false">INDEX(Einstellungen!$B$27:$B$50,2)</f>
        <v>0.5</v>
      </c>
      <c r="J7923" s="29" t="n">
        <f aca="false">F7923*I7923</f>
        <v>16.15782</v>
      </c>
    </row>
    <row r="7924" customFormat="false" ht="15" hidden="false" customHeight="false" outlineLevel="0" collapsed="false">
      <c r="A7924" s="28" t="n">
        <v>45911</v>
      </c>
      <c r="B7924" s="21" t="s">
        <v>114</v>
      </c>
      <c r="C7924" s="21" t="s">
        <v>136</v>
      </c>
      <c r="D7924" s="29" t="n">
        <v>77.13</v>
      </c>
      <c r="E7924" s="29" t="n">
        <f aca="false">D7924/10</f>
        <v>7.713</v>
      </c>
      <c r="F7924" s="29" t="n">
        <f aca="false">(E7924+Einstellungen!$B$20)*(1+Einstellungen!$B$10)</f>
        <v>31.37911</v>
      </c>
      <c r="G7924" s="21" t="str">
        <f aca="false">IF(F7924&lt;Einstellungen!$B$5,"ja","nein")</f>
        <v>nein</v>
      </c>
      <c r="H7924" s="21" t="s">
        <v>24</v>
      </c>
      <c r="I7924" s="29" t="n">
        <f aca="false">INDEX(Einstellungen!$B$27:$B$50,3)</f>
        <v>0.45</v>
      </c>
      <c r="J7924" s="29" t="n">
        <f aca="false">F7924*I7924</f>
        <v>14.1205995</v>
      </c>
    </row>
    <row r="7925" customFormat="false" ht="15" hidden="false" customHeight="false" outlineLevel="0" collapsed="false">
      <c r="A7925" s="28" t="n">
        <v>45911</v>
      </c>
      <c r="B7925" s="21" t="s">
        <v>115</v>
      </c>
      <c r="C7925" s="21" t="s">
        <v>136</v>
      </c>
      <c r="D7925" s="29" t="n">
        <v>70.67</v>
      </c>
      <c r="E7925" s="29" t="n">
        <f aca="false">D7925/10</f>
        <v>7.067</v>
      </c>
      <c r="F7925" s="29" t="n">
        <f aca="false">(E7925+Einstellungen!$B$20)*(1+Einstellungen!$B$10)</f>
        <v>30.61037</v>
      </c>
      <c r="G7925" s="21" t="str">
        <f aca="false">IF(F7925&lt;Einstellungen!$B$5,"ja","nein")</f>
        <v>nein</v>
      </c>
      <c r="H7925" s="21" t="s">
        <v>24</v>
      </c>
      <c r="I7925" s="29" t="n">
        <f aca="false">INDEX(Einstellungen!$B$27:$B$50,4)</f>
        <v>0.45</v>
      </c>
      <c r="J7925" s="29" t="n">
        <f aca="false">F7925*I7925</f>
        <v>13.7746665</v>
      </c>
    </row>
    <row r="7926" customFormat="false" ht="15" hidden="false" customHeight="false" outlineLevel="0" collapsed="false">
      <c r="A7926" s="28" t="n">
        <v>45911</v>
      </c>
      <c r="B7926" s="21" t="s">
        <v>116</v>
      </c>
      <c r="C7926" s="21" t="s">
        <v>136</v>
      </c>
      <c r="D7926" s="29" t="n">
        <v>70.67</v>
      </c>
      <c r="E7926" s="29" t="n">
        <f aca="false">D7926/10</f>
        <v>7.067</v>
      </c>
      <c r="F7926" s="29" t="n">
        <f aca="false">(E7926+Einstellungen!$B$20)*(1+Einstellungen!$B$10)</f>
        <v>30.61037</v>
      </c>
      <c r="G7926" s="21" t="str">
        <f aca="false">IF(F7926&lt;Einstellungen!$B$5,"ja","nein")</f>
        <v>nein</v>
      </c>
      <c r="H7926" s="21" t="s">
        <v>24</v>
      </c>
      <c r="I7926" s="29" t="n">
        <f aca="false">INDEX(Einstellungen!$B$27:$B$50,5)</f>
        <v>0.45</v>
      </c>
      <c r="J7926" s="29" t="n">
        <f aca="false">F7926*I7926</f>
        <v>13.7746665</v>
      </c>
    </row>
    <row r="7927" customFormat="false" ht="15" hidden="false" customHeight="false" outlineLevel="0" collapsed="false">
      <c r="A7927" s="28" t="n">
        <v>45911</v>
      </c>
      <c r="B7927" s="21" t="s">
        <v>117</v>
      </c>
      <c r="C7927" s="21" t="s">
        <v>136</v>
      </c>
      <c r="D7927" s="29" t="n">
        <v>79.05</v>
      </c>
      <c r="E7927" s="29" t="n">
        <f aca="false">D7927/10</f>
        <v>7.905</v>
      </c>
      <c r="F7927" s="29" t="n">
        <f aca="false">(E7927+Einstellungen!$B$20)*(1+Einstellungen!$B$10)</f>
        <v>31.60759</v>
      </c>
      <c r="G7927" s="21" t="str">
        <f aca="false">IF(F7927&lt;Einstellungen!$B$5,"ja","nein")</f>
        <v>nein</v>
      </c>
      <c r="H7927" s="21" t="s">
        <v>24</v>
      </c>
      <c r="I7927" s="29" t="n">
        <f aca="false">INDEX(Einstellungen!$B$27:$B$50,6)</f>
        <v>0.5</v>
      </c>
      <c r="J7927" s="29" t="n">
        <f aca="false">F7927*I7927</f>
        <v>15.803795</v>
      </c>
    </row>
    <row r="7928" customFormat="false" ht="15" hidden="false" customHeight="false" outlineLevel="0" collapsed="false">
      <c r="A7928" s="28" t="n">
        <v>45911</v>
      </c>
      <c r="B7928" s="21" t="s">
        <v>118</v>
      </c>
      <c r="C7928" s="21" t="s">
        <v>136</v>
      </c>
      <c r="D7928" s="29" t="n">
        <v>111.18</v>
      </c>
      <c r="E7928" s="29" t="n">
        <f aca="false">D7928/10</f>
        <v>11.118</v>
      </c>
      <c r="F7928" s="29" t="n">
        <f aca="false">(E7928+Einstellungen!$B$20)*(1+Einstellungen!$B$10)</f>
        <v>35.43106</v>
      </c>
      <c r="G7928" s="21" t="str">
        <f aca="false">IF(F7928&lt;Einstellungen!$B$5,"ja","nein")</f>
        <v>nein</v>
      </c>
      <c r="H7928" s="21" t="s">
        <v>24</v>
      </c>
      <c r="I7928" s="29" t="n">
        <f aca="false">INDEX(Einstellungen!$B$27:$B$50,7)</f>
        <v>0.7</v>
      </c>
      <c r="J7928" s="29" t="n">
        <f aca="false">F7928*I7928</f>
        <v>24.801742</v>
      </c>
    </row>
    <row r="7929" customFormat="false" ht="15" hidden="false" customHeight="false" outlineLevel="0" collapsed="false">
      <c r="A7929" s="28" t="n">
        <v>45911</v>
      </c>
      <c r="B7929" s="21" t="s">
        <v>119</v>
      </c>
      <c r="C7929" s="21" t="s">
        <v>136</v>
      </c>
      <c r="D7929" s="29" t="n">
        <v>125.33</v>
      </c>
      <c r="E7929" s="29" t="n">
        <f aca="false">D7929/10</f>
        <v>12.533</v>
      </c>
      <c r="F7929" s="29" t="n">
        <f aca="false">(E7929+Einstellungen!$B$20)*(1+Einstellungen!$B$10)</f>
        <v>37.11491</v>
      </c>
      <c r="G7929" s="21" t="str">
        <f aca="false">IF(F7929&lt;Einstellungen!$B$5,"ja","nein")</f>
        <v>nein</v>
      </c>
      <c r="H7929" s="21" t="s">
        <v>24</v>
      </c>
      <c r="I7929" s="29" t="n">
        <f aca="false">INDEX(Einstellungen!$B$27:$B$50,8)</f>
        <v>0.95</v>
      </c>
      <c r="J7929" s="29" t="n">
        <f aca="false">F7929*I7929</f>
        <v>35.2591645</v>
      </c>
    </row>
    <row r="7930" customFormat="false" ht="15" hidden="false" customHeight="false" outlineLevel="0" collapsed="false">
      <c r="A7930" s="28" t="n">
        <v>45911</v>
      </c>
      <c r="B7930" s="21" t="s">
        <v>120</v>
      </c>
      <c r="C7930" s="21" t="s">
        <v>136</v>
      </c>
      <c r="D7930" s="29" t="n">
        <v>120.36</v>
      </c>
      <c r="E7930" s="29" t="n">
        <f aca="false">D7930/10</f>
        <v>12.036</v>
      </c>
      <c r="F7930" s="29" t="n">
        <f aca="false">(E7930+Einstellungen!$B$20)*(1+Einstellungen!$B$10)</f>
        <v>36.52348</v>
      </c>
      <c r="G7930" s="21" t="str">
        <f aca="false">IF(F7930&lt;Einstellungen!$B$5,"ja","nein")</f>
        <v>nein</v>
      </c>
      <c r="H7930" s="21" t="s">
        <v>24</v>
      </c>
      <c r="I7930" s="29" t="n">
        <f aca="false">INDEX(Einstellungen!$B$27:$B$50,9)</f>
        <v>1.05</v>
      </c>
      <c r="J7930" s="29" t="n">
        <f aca="false">F7930*I7930</f>
        <v>38.349654</v>
      </c>
    </row>
    <row r="7931" customFormat="false" ht="15" hidden="false" customHeight="false" outlineLevel="0" collapsed="false">
      <c r="A7931" s="28" t="n">
        <v>45911</v>
      </c>
      <c r="B7931" s="21" t="s">
        <v>121</v>
      </c>
      <c r="C7931" s="21" t="s">
        <v>136</v>
      </c>
      <c r="D7931" s="29" t="n">
        <v>102.05</v>
      </c>
      <c r="E7931" s="29" t="n">
        <f aca="false">D7931/10</f>
        <v>10.205</v>
      </c>
      <c r="F7931" s="29" t="n">
        <f aca="false">(E7931+Einstellungen!$B$20)*(1+Einstellungen!$B$10)</f>
        <v>34.34459</v>
      </c>
      <c r="G7931" s="21" t="str">
        <f aca="false">IF(F7931&lt;Einstellungen!$B$5,"ja","nein")</f>
        <v>nein</v>
      </c>
      <c r="H7931" s="21" t="s">
        <v>24</v>
      </c>
      <c r="I7931" s="29" t="n">
        <f aca="false">INDEX(Einstellungen!$B$27:$B$50,10)</f>
        <v>1.05</v>
      </c>
      <c r="J7931" s="29" t="n">
        <f aca="false">F7931*I7931</f>
        <v>36.0618195</v>
      </c>
    </row>
    <row r="7932" customFormat="false" ht="15" hidden="false" customHeight="false" outlineLevel="0" collapsed="false">
      <c r="A7932" s="28" t="n">
        <v>45911</v>
      </c>
      <c r="B7932" s="21" t="s">
        <v>122</v>
      </c>
      <c r="C7932" s="21" t="s">
        <v>136</v>
      </c>
      <c r="D7932" s="29" t="n">
        <v>73.64</v>
      </c>
      <c r="E7932" s="29" t="n">
        <f aca="false">D7932/10</f>
        <v>7.364</v>
      </c>
      <c r="F7932" s="29" t="n">
        <f aca="false">(E7932+Einstellungen!$B$20)*(1+Einstellungen!$B$10)</f>
        <v>30.9638</v>
      </c>
      <c r="G7932" s="21" t="str">
        <f aca="false">IF(F7932&lt;Einstellungen!$B$5,"ja","nein")</f>
        <v>nein</v>
      </c>
      <c r="H7932" s="21" t="s">
        <v>24</v>
      </c>
      <c r="I7932" s="29" t="n">
        <f aca="false">INDEX(Einstellungen!$B$27:$B$50,11)</f>
        <v>1.05</v>
      </c>
      <c r="J7932" s="29" t="n">
        <f aca="false">F7932*I7932</f>
        <v>32.51199</v>
      </c>
    </row>
    <row r="7933" customFormat="false" ht="15" hidden="false" customHeight="false" outlineLevel="0" collapsed="false">
      <c r="A7933" s="28" t="n">
        <v>45911</v>
      </c>
      <c r="B7933" s="21" t="s">
        <v>123</v>
      </c>
      <c r="C7933" s="21" t="s">
        <v>136</v>
      </c>
      <c r="D7933" s="29" t="n">
        <v>8.23</v>
      </c>
      <c r="E7933" s="29" t="n">
        <f aca="false">D7933/10</f>
        <v>0.823</v>
      </c>
      <c r="F7933" s="29" t="n">
        <f aca="false">(E7933+Einstellungen!$B$20)*(1+Einstellungen!$B$10)</f>
        <v>23.18001</v>
      </c>
      <c r="G7933" s="21" t="str">
        <f aca="false">IF(F7933&lt;Einstellungen!$B$5,"ja","nein")</f>
        <v>ja</v>
      </c>
      <c r="H7933" s="21" t="s">
        <v>24</v>
      </c>
      <c r="I7933" s="29" t="n">
        <f aca="false">INDEX(Einstellungen!$B$27:$B$50,12)</f>
        <v>1.1</v>
      </c>
      <c r="J7933" s="29" t="n">
        <f aca="false">F7933*I7933</f>
        <v>25.498011</v>
      </c>
    </row>
    <row r="7934" customFormat="false" ht="15" hidden="false" customHeight="false" outlineLevel="0" collapsed="false">
      <c r="A7934" s="28" t="n">
        <v>45911</v>
      </c>
      <c r="B7934" s="21" t="s">
        <v>124</v>
      </c>
      <c r="C7934" s="21" t="s">
        <v>136</v>
      </c>
      <c r="D7934" s="29" t="n">
        <v>-0.01</v>
      </c>
      <c r="E7934" s="29" t="n">
        <f aca="false">D7934/10</f>
        <v>-0.001</v>
      </c>
      <c r="F7934" s="29" t="n">
        <f aca="false">(E7934+Einstellungen!$B$20)*(1+Einstellungen!$B$10)</f>
        <v>22.19945</v>
      </c>
      <c r="G7934" s="21" t="str">
        <f aca="false">IF(F7934&lt;Einstellungen!$B$5,"ja","nein")</f>
        <v>ja</v>
      </c>
      <c r="H7934" s="21" t="s">
        <v>24</v>
      </c>
      <c r="I7934" s="29" t="n">
        <f aca="false">INDEX(Einstellungen!$B$27:$B$50,13)</f>
        <v>1.2</v>
      </c>
      <c r="J7934" s="29" t="n">
        <f aca="false">F7934*I7934</f>
        <v>26.63934</v>
      </c>
    </row>
    <row r="7935" customFormat="false" ht="15" hidden="false" customHeight="false" outlineLevel="0" collapsed="false">
      <c r="A7935" s="28" t="n">
        <v>45911</v>
      </c>
      <c r="B7935" s="21" t="s">
        <v>125</v>
      </c>
      <c r="C7935" s="21" t="s">
        <v>136</v>
      </c>
      <c r="D7935" s="29" t="n">
        <v>-0.07</v>
      </c>
      <c r="E7935" s="29" t="n">
        <f aca="false">D7935/10</f>
        <v>-0.007</v>
      </c>
      <c r="F7935" s="29" t="n">
        <f aca="false">(E7935+Einstellungen!$B$20)*(1+Einstellungen!$B$10)</f>
        <v>22.19231</v>
      </c>
      <c r="G7935" s="21" t="str">
        <f aca="false">IF(F7935&lt;Einstellungen!$B$5,"ja","nein")</f>
        <v>ja</v>
      </c>
      <c r="H7935" s="21" t="s">
        <v>24</v>
      </c>
      <c r="I7935" s="29" t="n">
        <f aca="false">INDEX(Einstellungen!$B$27:$B$50,14)</f>
        <v>1.15</v>
      </c>
      <c r="J7935" s="29" t="n">
        <f aca="false">F7935*I7935</f>
        <v>25.5211565</v>
      </c>
    </row>
    <row r="7936" customFormat="false" ht="15" hidden="false" customHeight="false" outlineLevel="0" collapsed="false">
      <c r="A7936" s="28" t="n">
        <v>45911</v>
      </c>
      <c r="B7936" s="21" t="s">
        <v>126</v>
      </c>
      <c r="C7936" s="21" t="s">
        <v>136</v>
      </c>
      <c r="D7936" s="29" t="n">
        <v>-0.72</v>
      </c>
      <c r="E7936" s="29" t="n">
        <f aca="false">D7936/10</f>
        <v>-0.072</v>
      </c>
      <c r="F7936" s="29" t="n">
        <f aca="false">(E7936+Einstellungen!$B$20)*(1+Einstellungen!$B$10)</f>
        <v>22.11496</v>
      </c>
      <c r="G7936" s="21" t="str">
        <f aca="false">IF(F7936&lt;Einstellungen!$B$5,"ja","nein")</f>
        <v>ja</v>
      </c>
      <c r="H7936" s="21" t="s">
        <v>24</v>
      </c>
      <c r="I7936" s="29" t="n">
        <f aca="false">INDEX(Einstellungen!$B$27:$B$50,15)</f>
        <v>1</v>
      </c>
      <c r="J7936" s="29" t="n">
        <f aca="false">F7936*I7936</f>
        <v>22.11496</v>
      </c>
    </row>
    <row r="7937" customFormat="false" ht="15" hidden="false" customHeight="false" outlineLevel="0" collapsed="false">
      <c r="A7937" s="28" t="n">
        <v>45911</v>
      </c>
      <c r="B7937" s="21" t="s">
        <v>127</v>
      </c>
      <c r="C7937" s="21" t="s">
        <v>136</v>
      </c>
      <c r="D7937" s="29" t="n">
        <v>0</v>
      </c>
      <c r="E7937" s="29" t="n">
        <f aca="false">D7937/10</f>
        <v>0</v>
      </c>
      <c r="F7937" s="29" t="n">
        <f aca="false">(E7937+Einstellungen!$B$20)*(1+Einstellungen!$B$10)</f>
        <v>22.20064</v>
      </c>
      <c r="G7937" s="21" t="str">
        <f aca="false">IF(F7937&lt;Einstellungen!$B$5,"ja","nein")</f>
        <v>ja</v>
      </c>
      <c r="H7937" s="21" t="s">
        <v>24</v>
      </c>
      <c r="I7937" s="29" t="n">
        <f aca="false">INDEX(Einstellungen!$B$27:$B$50,16)</f>
        <v>0.95</v>
      </c>
      <c r="J7937" s="29" t="n">
        <f aca="false">F7937*I7937</f>
        <v>21.090608</v>
      </c>
    </row>
    <row r="7938" customFormat="false" ht="15" hidden="false" customHeight="false" outlineLevel="0" collapsed="false">
      <c r="A7938" s="28" t="n">
        <v>45911</v>
      </c>
      <c r="B7938" s="21" t="s">
        <v>128</v>
      </c>
      <c r="C7938" s="21" t="s">
        <v>136</v>
      </c>
      <c r="D7938" s="29" t="n">
        <v>8.96</v>
      </c>
      <c r="E7938" s="29" t="n">
        <f aca="false">D7938/10</f>
        <v>0.896</v>
      </c>
      <c r="F7938" s="29" t="n">
        <f aca="false">(E7938+Einstellungen!$B$20)*(1+Einstellungen!$B$10)</f>
        <v>23.26688</v>
      </c>
      <c r="G7938" s="21" t="str">
        <f aca="false">IF(F7938&lt;Einstellungen!$B$5,"ja","nein")</f>
        <v>ja</v>
      </c>
      <c r="H7938" s="21" t="s">
        <v>24</v>
      </c>
      <c r="I7938" s="29" t="n">
        <f aca="false">INDEX(Einstellungen!$B$27:$B$50,17)</f>
        <v>0.95</v>
      </c>
      <c r="J7938" s="29" t="n">
        <f aca="false">F7938*I7938</f>
        <v>22.103536</v>
      </c>
    </row>
    <row r="7939" customFormat="false" ht="15" hidden="false" customHeight="false" outlineLevel="0" collapsed="false">
      <c r="A7939" s="28" t="n">
        <v>45911</v>
      </c>
      <c r="B7939" s="21" t="s">
        <v>129</v>
      </c>
      <c r="C7939" s="21" t="s">
        <v>136</v>
      </c>
      <c r="D7939" s="29" t="n">
        <v>75.82</v>
      </c>
      <c r="E7939" s="29" t="n">
        <f aca="false">D7939/10</f>
        <v>7.582</v>
      </c>
      <c r="F7939" s="29" t="n">
        <f aca="false">(E7939+Einstellungen!$B$20)*(1+Einstellungen!$B$10)</f>
        <v>31.22322</v>
      </c>
      <c r="G7939" s="21" t="str">
        <f aca="false">IF(F7939&lt;Einstellungen!$B$5,"ja","nein")</f>
        <v>nein</v>
      </c>
      <c r="H7939" s="21" t="s">
        <v>24</v>
      </c>
      <c r="I7939" s="29" t="n">
        <f aca="false">INDEX(Einstellungen!$B$27:$B$50,18)</f>
        <v>1.1</v>
      </c>
      <c r="J7939" s="29" t="n">
        <f aca="false">F7939*I7939</f>
        <v>34.345542</v>
      </c>
    </row>
    <row r="7940" customFormat="false" ht="15" hidden="false" customHeight="false" outlineLevel="0" collapsed="false">
      <c r="A7940" s="28" t="n">
        <v>45911</v>
      </c>
      <c r="B7940" s="21" t="s">
        <v>130</v>
      </c>
      <c r="C7940" s="21" t="s">
        <v>136</v>
      </c>
      <c r="D7940" s="29" t="n">
        <v>118.57</v>
      </c>
      <c r="E7940" s="29" t="n">
        <f aca="false">D7940/10</f>
        <v>11.857</v>
      </c>
      <c r="F7940" s="29" t="n">
        <f aca="false">(E7940+Einstellungen!$B$20)*(1+Einstellungen!$B$10)</f>
        <v>36.31047</v>
      </c>
      <c r="G7940" s="21" t="str">
        <f aca="false">IF(F7940&lt;Einstellungen!$B$5,"ja","nein")</f>
        <v>nein</v>
      </c>
      <c r="H7940" s="21" t="s">
        <v>24</v>
      </c>
      <c r="I7940" s="29" t="n">
        <f aca="false">INDEX(Einstellungen!$B$27:$B$50,19)</f>
        <v>1.35</v>
      </c>
      <c r="J7940" s="29" t="n">
        <f aca="false">F7940*I7940</f>
        <v>49.0191345</v>
      </c>
    </row>
    <row r="7941" customFormat="false" ht="15" hidden="false" customHeight="false" outlineLevel="0" collapsed="false">
      <c r="A7941" s="28" t="n">
        <v>45911</v>
      </c>
      <c r="B7941" s="21" t="s">
        <v>131</v>
      </c>
      <c r="C7941" s="21" t="s">
        <v>136</v>
      </c>
      <c r="D7941" s="29" t="n">
        <v>132.86</v>
      </c>
      <c r="E7941" s="29" t="n">
        <f aca="false">D7941/10</f>
        <v>13.286</v>
      </c>
      <c r="F7941" s="29" t="n">
        <f aca="false">(E7941+Einstellungen!$B$20)*(1+Einstellungen!$B$10)</f>
        <v>38.01098</v>
      </c>
      <c r="G7941" s="21" t="str">
        <f aca="false">IF(F7941&lt;Einstellungen!$B$5,"ja","nein")</f>
        <v>nein</v>
      </c>
      <c r="H7941" s="21" t="s">
        <v>24</v>
      </c>
      <c r="I7941" s="29" t="n">
        <f aca="false">INDEX(Einstellungen!$B$27:$B$50,20)</f>
        <v>1.45</v>
      </c>
      <c r="J7941" s="29" t="n">
        <f aca="false">F7941*I7941</f>
        <v>55.115921</v>
      </c>
    </row>
    <row r="7942" customFormat="false" ht="15" hidden="false" customHeight="false" outlineLevel="0" collapsed="false">
      <c r="A7942" s="28" t="n">
        <v>45911</v>
      </c>
      <c r="B7942" s="21" t="s">
        <v>132</v>
      </c>
      <c r="C7942" s="21" t="s">
        <v>136</v>
      </c>
      <c r="D7942" s="29" t="n">
        <v>125.25</v>
      </c>
      <c r="E7942" s="29" t="n">
        <f aca="false">D7942/10</f>
        <v>12.525</v>
      </c>
      <c r="F7942" s="29" t="n">
        <f aca="false">(E7942+Einstellungen!$B$20)*(1+Einstellungen!$B$10)</f>
        <v>37.10539</v>
      </c>
      <c r="G7942" s="21" t="str">
        <f aca="false">IF(F7942&lt;Einstellungen!$B$5,"ja","nein")</f>
        <v>nein</v>
      </c>
      <c r="H7942" s="21" t="s">
        <v>24</v>
      </c>
      <c r="I7942" s="29" t="n">
        <f aca="false">INDEX(Einstellungen!$B$27:$B$50,21)</f>
        <v>1.4</v>
      </c>
      <c r="J7942" s="29" t="n">
        <f aca="false">F7942*I7942</f>
        <v>51.947546</v>
      </c>
    </row>
    <row r="7943" customFormat="false" ht="15" hidden="false" customHeight="false" outlineLevel="0" collapsed="false">
      <c r="A7943" s="28" t="n">
        <v>45911</v>
      </c>
      <c r="B7943" s="21" t="s">
        <v>133</v>
      </c>
      <c r="C7943" s="21" t="s">
        <v>136</v>
      </c>
      <c r="D7943" s="29" t="n">
        <v>111.45</v>
      </c>
      <c r="E7943" s="29" t="n">
        <f aca="false">D7943/10</f>
        <v>11.145</v>
      </c>
      <c r="F7943" s="29" t="n">
        <f aca="false">(E7943+Einstellungen!$B$20)*(1+Einstellungen!$B$10)</f>
        <v>35.46319</v>
      </c>
      <c r="G7943" s="21" t="str">
        <f aca="false">IF(F7943&lt;Einstellungen!$B$5,"ja","nein")</f>
        <v>nein</v>
      </c>
      <c r="H7943" s="21" t="s">
        <v>24</v>
      </c>
      <c r="I7943" s="29" t="n">
        <f aca="false">INDEX(Einstellungen!$B$27:$B$50,22)</f>
        <v>1.25</v>
      </c>
      <c r="J7943" s="29" t="n">
        <f aca="false">F7943*I7943</f>
        <v>44.3289875</v>
      </c>
    </row>
    <row r="7944" customFormat="false" ht="15" hidden="false" customHeight="false" outlineLevel="0" collapsed="false">
      <c r="A7944" s="28" t="n">
        <v>45911</v>
      </c>
      <c r="B7944" s="21" t="s">
        <v>134</v>
      </c>
      <c r="C7944" s="21" t="s">
        <v>136</v>
      </c>
      <c r="D7944" s="29" t="n">
        <v>84.81</v>
      </c>
      <c r="E7944" s="29" t="n">
        <f aca="false">D7944/10</f>
        <v>8.481</v>
      </c>
      <c r="F7944" s="29" t="n">
        <f aca="false">(E7944+Einstellungen!$B$20)*(1+Einstellungen!$B$10)</f>
        <v>32.29303</v>
      </c>
      <c r="G7944" s="21" t="str">
        <f aca="false">IF(F7944&lt;Einstellungen!$B$5,"ja","nein")</f>
        <v>nein</v>
      </c>
      <c r="H7944" s="21" t="s">
        <v>24</v>
      </c>
      <c r="I7944" s="29" t="n">
        <f aca="false">INDEX(Einstellungen!$B$27:$B$50,23)</f>
        <v>1.05</v>
      </c>
      <c r="J7944" s="29" t="n">
        <f aca="false">F7944*I7944</f>
        <v>33.9076815</v>
      </c>
    </row>
    <row r="7945" customFormat="false" ht="15" hidden="false" customHeight="false" outlineLevel="0" collapsed="false">
      <c r="A7945" s="28" t="n">
        <v>45911</v>
      </c>
      <c r="B7945" s="21" t="s">
        <v>135</v>
      </c>
      <c r="C7945" s="21" t="s">
        <v>136</v>
      </c>
      <c r="D7945" s="29" t="n">
        <v>63.89</v>
      </c>
      <c r="E7945" s="29" t="n">
        <f aca="false">D7945/10</f>
        <v>6.389</v>
      </c>
      <c r="F7945" s="29" t="n">
        <f aca="false">(E7945+Einstellungen!$B$20)*(1+Einstellungen!$B$10)</f>
        <v>29.80355</v>
      </c>
      <c r="G7945" s="21" t="str">
        <f aca="false">IF(F7945&lt;Einstellungen!$B$5,"ja","nein")</f>
        <v>nein</v>
      </c>
      <c r="H7945" s="21" t="s">
        <v>24</v>
      </c>
      <c r="I7945" s="29" t="n">
        <f aca="false">INDEX(Einstellungen!$B$27:$B$50,24)</f>
        <v>0.8</v>
      </c>
      <c r="J7945" s="29" t="n">
        <f aca="false">F7945*I7945</f>
        <v>23.84284</v>
      </c>
    </row>
    <row r="7946" customFormat="false" ht="15" hidden="false" customHeight="false" outlineLevel="0" collapsed="false">
      <c r="A7946" s="28" t="n">
        <v>45912</v>
      </c>
      <c r="B7946" s="21" t="s">
        <v>111</v>
      </c>
      <c r="C7946" s="21" t="s">
        <v>137</v>
      </c>
      <c r="D7946" s="29" t="n">
        <v>32.83</v>
      </c>
      <c r="E7946" s="29" t="n">
        <f aca="false">D7946/10</f>
        <v>3.283</v>
      </c>
      <c r="F7946" s="29" t="n">
        <f aca="false">(E7946+Einstellungen!$B$20)*(1+Einstellungen!$B$10)</f>
        <v>26.10741</v>
      </c>
      <c r="G7946" s="21" t="str">
        <f aca="false">IF(F7946&lt;Einstellungen!$B$5,"ja","nein")</f>
        <v>ja</v>
      </c>
      <c r="H7946" s="21" t="s">
        <v>24</v>
      </c>
      <c r="I7946" s="29" t="n">
        <f aca="false">INDEX(Einstellungen!$B$27:$B$50,1)</f>
        <v>0.6</v>
      </c>
      <c r="J7946" s="29" t="n">
        <f aca="false">F7946*I7946</f>
        <v>15.664446</v>
      </c>
    </row>
    <row r="7947" customFormat="false" ht="15" hidden="false" customHeight="false" outlineLevel="0" collapsed="false">
      <c r="A7947" s="28" t="n">
        <v>45912</v>
      </c>
      <c r="B7947" s="21" t="s">
        <v>113</v>
      </c>
      <c r="C7947" s="21" t="s">
        <v>137</v>
      </c>
      <c r="D7947" s="29" t="n">
        <v>33.23</v>
      </c>
      <c r="E7947" s="29" t="n">
        <f aca="false">D7947/10</f>
        <v>3.323</v>
      </c>
      <c r="F7947" s="29" t="n">
        <f aca="false">(E7947+Einstellungen!$B$20)*(1+Einstellungen!$B$10)</f>
        <v>26.15501</v>
      </c>
      <c r="G7947" s="21" t="str">
        <f aca="false">IF(F7947&lt;Einstellungen!$B$5,"ja","nein")</f>
        <v>ja</v>
      </c>
      <c r="H7947" s="21" t="s">
        <v>24</v>
      </c>
      <c r="I7947" s="29" t="n">
        <f aca="false">INDEX(Einstellungen!$B$27:$B$50,2)</f>
        <v>0.5</v>
      </c>
      <c r="J7947" s="29" t="n">
        <f aca="false">F7947*I7947</f>
        <v>13.077505</v>
      </c>
    </row>
    <row r="7948" customFormat="false" ht="15" hidden="false" customHeight="false" outlineLevel="0" collapsed="false">
      <c r="A7948" s="28" t="n">
        <v>45912</v>
      </c>
      <c r="B7948" s="21" t="s">
        <v>114</v>
      </c>
      <c r="C7948" s="21" t="s">
        <v>137</v>
      </c>
      <c r="D7948" s="29" t="n">
        <v>20.94</v>
      </c>
      <c r="E7948" s="29" t="n">
        <f aca="false">D7948/10</f>
        <v>2.094</v>
      </c>
      <c r="F7948" s="29" t="n">
        <f aca="false">(E7948+Einstellungen!$B$20)*(1+Einstellungen!$B$10)</f>
        <v>24.6925</v>
      </c>
      <c r="G7948" s="21" t="str">
        <f aca="false">IF(F7948&lt;Einstellungen!$B$5,"ja","nein")</f>
        <v>ja</v>
      </c>
      <c r="H7948" s="21" t="s">
        <v>24</v>
      </c>
      <c r="I7948" s="29" t="n">
        <f aca="false">INDEX(Einstellungen!$B$27:$B$50,3)</f>
        <v>0.45</v>
      </c>
      <c r="J7948" s="29" t="n">
        <f aca="false">F7948*I7948</f>
        <v>11.111625</v>
      </c>
    </row>
    <row r="7949" customFormat="false" ht="15" hidden="false" customHeight="false" outlineLevel="0" collapsed="false">
      <c r="A7949" s="28" t="n">
        <v>45912</v>
      </c>
      <c r="B7949" s="21" t="s">
        <v>115</v>
      </c>
      <c r="C7949" s="21" t="s">
        <v>137</v>
      </c>
      <c r="D7949" s="29" t="n">
        <v>16.35</v>
      </c>
      <c r="E7949" s="29" t="n">
        <f aca="false">D7949/10</f>
        <v>1.635</v>
      </c>
      <c r="F7949" s="29" t="n">
        <f aca="false">(E7949+Einstellungen!$B$20)*(1+Einstellungen!$B$10)</f>
        <v>24.14629</v>
      </c>
      <c r="G7949" s="21" t="str">
        <f aca="false">IF(F7949&lt;Einstellungen!$B$5,"ja","nein")</f>
        <v>ja</v>
      </c>
      <c r="H7949" s="21" t="s">
        <v>24</v>
      </c>
      <c r="I7949" s="29" t="n">
        <f aca="false">INDEX(Einstellungen!$B$27:$B$50,4)</f>
        <v>0.45</v>
      </c>
      <c r="J7949" s="29" t="n">
        <f aca="false">F7949*I7949</f>
        <v>10.8658305</v>
      </c>
    </row>
    <row r="7950" customFormat="false" ht="15" hidden="false" customHeight="false" outlineLevel="0" collapsed="false">
      <c r="A7950" s="28" t="n">
        <v>45912</v>
      </c>
      <c r="B7950" s="21" t="s">
        <v>116</v>
      </c>
      <c r="C7950" s="21" t="s">
        <v>137</v>
      </c>
      <c r="D7950" s="29" t="n">
        <v>29.15</v>
      </c>
      <c r="E7950" s="29" t="n">
        <f aca="false">D7950/10</f>
        <v>2.915</v>
      </c>
      <c r="F7950" s="29" t="n">
        <f aca="false">(E7950+Einstellungen!$B$20)*(1+Einstellungen!$B$10)</f>
        <v>25.66949</v>
      </c>
      <c r="G7950" s="21" t="str">
        <f aca="false">IF(F7950&lt;Einstellungen!$B$5,"ja","nein")</f>
        <v>ja</v>
      </c>
      <c r="H7950" s="21" t="s">
        <v>24</v>
      </c>
      <c r="I7950" s="29" t="n">
        <f aca="false">INDEX(Einstellungen!$B$27:$B$50,5)</f>
        <v>0.45</v>
      </c>
      <c r="J7950" s="29" t="n">
        <f aca="false">F7950*I7950</f>
        <v>11.5512705</v>
      </c>
    </row>
    <row r="7951" customFormat="false" ht="15" hidden="false" customHeight="false" outlineLevel="0" collapsed="false">
      <c r="A7951" s="28" t="n">
        <v>45912</v>
      </c>
      <c r="B7951" s="21" t="s">
        <v>117</v>
      </c>
      <c r="C7951" s="21" t="s">
        <v>137</v>
      </c>
      <c r="D7951" s="29" t="n">
        <v>51.84</v>
      </c>
      <c r="E7951" s="29" t="n">
        <f aca="false">D7951/10</f>
        <v>5.184</v>
      </c>
      <c r="F7951" s="29" t="n">
        <f aca="false">(E7951+Einstellungen!$B$20)*(1+Einstellungen!$B$10)</f>
        <v>28.3696</v>
      </c>
      <c r="G7951" s="21" t="str">
        <f aca="false">IF(F7951&lt;Einstellungen!$B$5,"ja","nein")</f>
        <v>ja</v>
      </c>
      <c r="H7951" s="21" t="s">
        <v>24</v>
      </c>
      <c r="I7951" s="29" t="n">
        <f aca="false">INDEX(Einstellungen!$B$27:$B$50,6)</f>
        <v>0.5</v>
      </c>
      <c r="J7951" s="29" t="n">
        <f aca="false">F7951*I7951</f>
        <v>14.1848</v>
      </c>
    </row>
    <row r="7952" customFormat="false" ht="15" hidden="false" customHeight="false" outlineLevel="0" collapsed="false">
      <c r="A7952" s="28" t="n">
        <v>45912</v>
      </c>
      <c r="B7952" s="21" t="s">
        <v>118</v>
      </c>
      <c r="C7952" s="21" t="s">
        <v>137</v>
      </c>
      <c r="D7952" s="29" t="n">
        <v>95.29</v>
      </c>
      <c r="E7952" s="29" t="n">
        <f aca="false">D7952/10</f>
        <v>9.529</v>
      </c>
      <c r="F7952" s="29" t="n">
        <f aca="false">(E7952+Einstellungen!$B$20)*(1+Einstellungen!$B$10)</f>
        <v>33.54015</v>
      </c>
      <c r="G7952" s="21" t="str">
        <f aca="false">IF(F7952&lt;Einstellungen!$B$5,"ja","nein")</f>
        <v>nein</v>
      </c>
      <c r="H7952" s="21" t="s">
        <v>24</v>
      </c>
      <c r="I7952" s="29" t="n">
        <f aca="false">INDEX(Einstellungen!$B$27:$B$50,7)</f>
        <v>0.7</v>
      </c>
      <c r="J7952" s="29" t="n">
        <f aca="false">F7952*I7952</f>
        <v>23.478105</v>
      </c>
    </row>
    <row r="7953" customFormat="false" ht="15" hidden="false" customHeight="false" outlineLevel="0" collapsed="false">
      <c r="A7953" s="28" t="n">
        <v>45912</v>
      </c>
      <c r="B7953" s="21" t="s">
        <v>119</v>
      </c>
      <c r="C7953" s="21" t="s">
        <v>137</v>
      </c>
      <c r="D7953" s="29" t="n">
        <v>105.73</v>
      </c>
      <c r="E7953" s="29" t="n">
        <f aca="false">D7953/10</f>
        <v>10.573</v>
      </c>
      <c r="F7953" s="29" t="n">
        <f aca="false">(E7953+Einstellungen!$B$20)*(1+Einstellungen!$B$10)</f>
        <v>34.78251</v>
      </c>
      <c r="G7953" s="21" t="str">
        <f aca="false">IF(F7953&lt;Einstellungen!$B$5,"ja","nein")</f>
        <v>nein</v>
      </c>
      <c r="H7953" s="21" t="s">
        <v>24</v>
      </c>
      <c r="I7953" s="29" t="n">
        <f aca="false">INDEX(Einstellungen!$B$27:$B$50,8)</f>
        <v>0.95</v>
      </c>
      <c r="J7953" s="29" t="n">
        <f aca="false">F7953*I7953</f>
        <v>33.0433845</v>
      </c>
    </row>
    <row r="7954" customFormat="false" ht="15" hidden="false" customHeight="false" outlineLevel="0" collapsed="false">
      <c r="A7954" s="28" t="n">
        <v>45912</v>
      </c>
      <c r="B7954" s="21" t="s">
        <v>120</v>
      </c>
      <c r="C7954" s="21" t="s">
        <v>137</v>
      </c>
      <c r="D7954" s="29" t="n">
        <v>102.01</v>
      </c>
      <c r="E7954" s="29" t="n">
        <f aca="false">D7954/10</f>
        <v>10.201</v>
      </c>
      <c r="F7954" s="29" t="n">
        <f aca="false">(E7954+Einstellungen!$B$20)*(1+Einstellungen!$B$10)</f>
        <v>34.33983</v>
      </c>
      <c r="G7954" s="21" t="str">
        <f aca="false">IF(F7954&lt;Einstellungen!$B$5,"ja","nein")</f>
        <v>nein</v>
      </c>
      <c r="H7954" s="21" t="s">
        <v>24</v>
      </c>
      <c r="I7954" s="29" t="n">
        <f aca="false">INDEX(Einstellungen!$B$27:$B$50,9)</f>
        <v>1.05</v>
      </c>
      <c r="J7954" s="29" t="n">
        <f aca="false">F7954*I7954</f>
        <v>36.0568215</v>
      </c>
    </row>
    <row r="7955" customFormat="false" ht="15" hidden="false" customHeight="false" outlineLevel="0" collapsed="false">
      <c r="A7955" s="28" t="n">
        <v>45912</v>
      </c>
      <c r="B7955" s="21" t="s">
        <v>121</v>
      </c>
      <c r="C7955" s="21" t="s">
        <v>137</v>
      </c>
      <c r="D7955" s="29" t="n">
        <v>48.07</v>
      </c>
      <c r="E7955" s="29" t="n">
        <f aca="false">D7955/10</f>
        <v>4.807</v>
      </c>
      <c r="F7955" s="29" t="n">
        <f aca="false">(E7955+Einstellungen!$B$20)*(1+Einstellungen!$B$10)</f>
        <v>27.92097</v>
      </c>
      <c r="G7955" s="21" t="str">
        <f aca="false">IF(F7955&lt;Einstellungen!$B$5,"ja","nein")</f>
        <v>ja</v>
      </c>
      <c r="H7955" s="21" t="s">
        <v>24</v>
      </c>
      <c r="I7955" s="29" t="n">
        <f aca="false">INDEX(Einstellungen!$B$27:$B$50,10)</f>
        <v>1.05</v>
      </c>
      <c r="J7955" s="29" t="n">
        <f aca="false">F7955*I7955</f>
        <v>29.3170185</v>
      </c>
    </row>
    <row r="7956" customFormat="false" ht="15" hidden="false" customHeight="false" outlineLevel="0" collapsed="false">
      <c r="A7956" s="28" t="n">
        <v>45912</v>
      </c>
      <c r="B7956" s="21" t="s">
        <v>122</v>
      </c>
      <c r="C7956" s="21" t="s">
        <v>137</v>
      </c>
      <c r="D7956" s="29" t="n">
        <v>1.85</v>
      </c>
      <c r="E7956" s="29" t="n">
        <f aca="false">D7956/10</f>
        <v>0.185</v>
      </c>
      <c r="F7956" s="29" t="n">
        <f aca="false">(E7956+Einstellungen!$B$20)*(1+Einstellungen!$B$10)</f>
        <v>22.42079</v>
      </c>
      <c r="G7956" s="21" t="str">
        <f aca="false">IF(F7956&lt;Einstellungen!$B$5,"ja","nein")</f>
        <v>ja</v>
      </c>
      <c r="H7956" s="21" t="s">
        <v>24</v>
      </c>
      <c r="I7956" s="29" t="n">
        <f aca="false">INDEX(Einstellungen!$B$27:$B$50,11)</f>
        <v>1.05</v>
      </c>
      <c r="J7956" s="29" t="n">
        <f aca="false">F7956*I7956</f>
        <v>23.5418295</v>
      </c>
    </row>
    <row r="7957" customFormat="false" ht="15" hidden="false" customHeight="false" outlineLevel="0" collapsed="false">
      <c r="A7957" s="28" t="n">
        <v>45912</v>
      </c>
      <c r="B7957" s="21" t="s">
        <v>123</v>
      </c>
      <c r="C7957" s="21" t="s">
        <v>137</v>
      </c>
      <c r="D7957" s="29" t="n">
        <v>-1.66</v>
      </c>
      <c r="E7957" s="29" t="n">
        <f aca="false">D7957/10</f>
        <v>-0.166</v>
      </c>
      <c r="F7957" s="29" t="n">
        <f aca="false">(E7957+Einstellungen!$B$20)*(1+Einstellungen!$B$10)</f>
        <v>22.0031</v>
      </c>
      <c r="G7957" s="21" t="str">
        <f aca="false">IF(F7957&lt;Einstellungen!$B$5,"ja","nein")</f>
        <v>ja</v>
      </c>
      <c r="H7957" s="21" t="s">
        <v>24</v>
      </c>
      <c r="I7957" s="29" t="n">
        <f aca="false">INDEX(Einstellungen!$B$27:$B$50,12)</f>
        <v>1.1</v>
      </c>
      <c r="J7957" s="29" t="n">
        <f aca="false">F7957*I7957</f>
        <v>24.20341</v>
      </c>
    </row>
    <row r="7958" customFormat="false" ht="15" hidden="false" customHeight="false" outlineLevel="0" collapsed="false">
      <c r="A7958" s="28" t="n">
        <v>45912</v>
      </c>
      <c r="B7958" s="21" t="s">
        <v>124</v>
      </c>
      <c r="C7958" s="21" t="s">
        <v>137</v>
      </c>
      <c r="D7958" s="29" t="n">
        <v>-5.11</v>
      </c>
      <c r="E7958" s="29" t="n">
        <f aca="false">D7958/10</f>
        <v>-0.511</v>
      </c>
      <c r="F7958" s="29" t="n">
        <f aca="false">(E7958+Einstellungen!$B$20)*(1+Einstellungen!$B$10)</f>
        <v>21.59255</v>
      </c>
      <c r="G7958" s="21" t="str">
        <f aca="false">IF(F7958&lt;Einstellungen!$B$5,"ja","nein")</f>
        <v>ja</v>
      </c>
      <c r="H7958" s="21" t="s">
        <v>24</v>
      </c>
      <c r="I7958" s="29" t="n">
        <f aca="false">INDEX(Einstellungen!$B$27:$B$50,13)</f>
        <v>1.2</v>
      </c>
      <c r="J7958" s="29" t="n">
        <f aca="false">F7958*I7958</f>
        <v>25.91106</v>
      </c>
    </row>
    <row r="7959" customFormat="false" ht="15" hidden="false" customHeight="false" outlineLevel="0" collapsed="false">
      <c r="A7959" s="28" t="n">
        <v>45912</v>
      </c>
      <c r="B7959" s="21" t="s">
        <v>125</v>
      </c>
      <c r="C7959" s="21" t="s">
        <v>137</v>
      </c>
      <c r="D7959" s="29" t="n">
        <v>-8.66</v>
      </c>
      <c r="E7959" s="29" t="n">
        <f aca="false">D7959/10</f>
        <v>-0.866</v>
      </c>
      <c r="F7959" s="29" t="n">
        <f aca="false">(E7959+Einstellungen!$B$20)*(1+Einstellungen!$B$10)</f>
        <v>21.1701</v>
      </c>
      <c r="G7959" s="21" t="str">
        <f aca="false">IF(F7959&lt;Einstellungen!$B$5,"ja","nein")</f>
        <v>ja</v>
      </c>
      <c r="H7959" s="21" t="s">
        <v>24</v>
      </c>
      <c r="I7959" s="29" t="n">
        <f aca="false">INDEX(Einstellungen!$B$27:$B$50,14)</f>
        <v>1.15</v>
      </c>
      <c r="J7959" s="29" t="n">
        <f aca="false">F7959*I7959</f>
        <v>24.345615</v>
      </c>
    </row>
    <row r="7960" customFormat="false" ht="15" hidden="false" customHeight="false" outlineLevel="0" collapsed="false">
      <c r="A7960" s="28" t="n">
        <v>45912</v>
      </c>
      <c r="B7960" s="21" t="s">
        <v>126</v>
      </c>
      <c r="C7960" s="21" t="s">
        <v>137</v>
      </c>
      <c r="D7960" s="29" t="n">
        <v>-6.19</v>
      </c>
      <c r="E7960" s="29" t="n">
        <f aca="false">D7960/10</f>
        <v>-0.619</v>
      </c>
      <c r="F7960" s="29" t="n">
        <f aca="false">(E7960+Einstellungen!$B$20)*(1+Einstellungen!$B$10)</f>
        <v>21.46403</v>
      </c>
      <c r="G7960" s="21" t="str">
        <f aca="false">IF(F7960&lt;Einstellungen!$B$5,"ja","nein")</f>
        <v>ja</v>
      </c>
      <c r="H7960" s="21" t="s">
        <v>24</v>
      </c>
      <c r="I7960" s="29" t="n">
        <f aca="false">INDEX(Einstellungen!$B$27:$B$50,15)</f>
        <v>1</v>
      </c>
      <c r="J7960" s="29" t="n">
        <f aca="false">F7960*I7960</f>
        <v>21.46403</v>
      </c>
    </row>
    <row r="7961" customFormat="false" ht="15" hidden="false" customHeight="false" outlineLevel="0" collapsed="false">
      <c r="A7961" s="28" t="n">
        <v>45912</v>
      </c>
      <c r="B7961" s="21" t="s">
        <v>127</v>
      </c>
      <c r="C7961" s="21" t="s">
        <v>137</v>
      </c>
      <c r="D7961" s="29" t="n">
        <v>-4</v>
      </c>
      <c r="E7961" s="29" t="n">
        <f aca="false">D7961/10</f>
        <v>-0.4</v>
      </c>
      <c r="F7961" s="29" t="n">
        <f aca="false">(E7961+Einstellungen!$B$20)*(1+Einstellungen!$B$10)</f>
        <v>21.72464</v>
      </c>
      <c r="G7961" s="21" t="str">
        <f aca="false">IF(F7961&lt;Einstellungen!$B$5,"ja","nein")</f>
        <v>ja</v>
      </c>
      <c r="H7961" s="21" t="s">
        <v>24</v>
      </c>
      <c r="I7961" s="29" t="n">
        <f aca="false">INDEX(Einstellungen!$B$27:$B$50,16)</f>
        <v>0.95</v>
      </c>
      <c r="J7961" s="29" t="n">
        <f aca="false">F7961*I7961</f>
        <v>20.638408</v>
      </c>
    </row>
    <row r="7962" customFormat="false" ht="15" hidden="false" customHeight="false" outlineLevel="0" collapsed="false">
      <c r="A7962" s="28" t="n">
        <v>45912</v>
      </c>
      <c r="B7962" s="21" t="s">
        <v>128</v>
      </c>
      <c r="C7962" s="21" t="s">
        <v>137</v>
      </c>
      <c r="D7962" s="29" t="n">
        <v>-0.01</v>
      </c>
      <c r="E7962" s="29" t="n">
        <f aca="false">D7962/10</f>
        <v>-0.001</v>
      </c>
      <c r="F7962" s="29" t="n">
        <f aca="false">(E7962+Einstellungen!$B$20)*(1+Einstellungen!$B$10)</f>
        <v>22.19945</v>
      </c>
      <c r="G7962" s="21" t="str">
        <f aca="false">IF(F7962&lt;Einstellungen!$B$5,"ja","nein")</f>
        <v>ja</v>
      </c>
      <c r="H7962" s="21" t="s">
        <v>24</v>
      </c>
      <c r="I7962" s="29" t="n">
        <f aca="false">INDEX(Einstellungen!$B$27:$B$50,17)</f>
        <v>0.95</v>
      </c>
      <c r="J7962" s="29" t="n">
        <f aca="false">F7962*I7962</f>
        <v>21.0894775</v>
      </c>
    </row>
    <row r="7963" customFormat="false" ht="15" hidden="false" customHeight="false" outlineLevel="0" collapsed="false">
      <c r="A7963" s="28" t="n">
        <v>45912</v>
      </c>
      <c r="B7963" s="21" t="s">
        <v>129</v>
      </c>
      <c r="C7963" s="21" t="s">
        <v>137</v>
      </c>
      <c r="D7963" s="29" t="n">
        <v>57.69</v>
      </c>
      <c r="E7963" s="29" t="n">
        <f aca="false">D7963/10</f>
        <v>5.769</v>
      </c>
      <c r="F7963" s="29" t="n">
        <f aca="false">(E7963+Einstellungen!$B$20)*(1+Einstellungen!$B$10)</f>
        <v>29.06575</v>
      </c>
      <c r="G7963" s="21" t="str">
        <f aca="false">IF(F7963&lt;Einstellungen!$B$5,"ja","nein")</f>
        <v>nein</v>
      </c>
      <c r="H7963" s="21" t="s">
        <v>24</v>
      </c>
      <c r="I7963" s="29" t="n">
        <f aca="false">INDEX(Einstellungen!$B$27:$B$50,18)</f>
        <v>1.1</v>
      </c>
      <c r="J7963" s="29" t="n">
        <f aca="false">F7963*I7963</f>
        <v>31.972325</v>
      </c>
    </row>
    <row r="7964" customFormat="false" ht="15" hidden="false" customHeight="false" outlineLevel="0" collapsed="false">
      <c r="A7964" s="28" t="n">
        <v>45912</v>
      </c>
      <c r="B7964" s="21" t="s">
        <v>130</v>
      </c>
      <c r="C7964" s="21" t="s">
        <v>137</v>
      </c>
      <c r="D7964" s="29" t="n">
        <v>108.71</v>
      </c>
      <c r="E7964" s="29" t="n">
        <f aca="false">D7964/10</f>
        <v>10.871</v>
      </c>
      <c r="F7964" s="29" t="n">
        <f aca="false">(E7964+Einstellungen!$B$20)*(1+Einstellungen!$B$10)</f>
        <v>35.13713</v>
      </c>
      <c r="G7964" s="21" t="str">
        <f aca="false">IF(F7964&lt;Einstellungen!$B$5,"ja","nein")</f>
        <v>nein</v>
      </c>
      <c r="H7964" s="21" t="s">
        <v>24</v>
      </c>
      <c r="I7964" s="29" t="n">
        <f aca="false">INDEX(Einstellungen!$B$27:$B$50,19)</f>
        <v>1.35</v>
      </c>
      <c r="J7964" s="29" t="n">
        <f aca="false">F7964*I7964</f>
        <v>47.4351255</v>
      </c>
    </row>
    <row r="7965" customFormat="false" ht="15" hidden="false" customHeight="false" outlineLevel="0" collapsed="false">
      <c r="A7965" s="28" t="n">
        <v>45912</v>
      </c>
      <c r="B7965" s="21" t="s">
        <v>131</v>
      </c>
      <c r="C7965" s="21" t="s">
        <v>137</v>
      </c>
      <c r="D7965" s="29" t="n">
        <v>155.36</v>
      </c>
      <c r="E7965" s="29" t="n">
        <f aca="false">D7965/10</f>
        <v>15.536</v>
      </c>
      <c r="F7965" s="29" t="n">
        <f aca="false">(E7965+Einstellungen!$B$20)*(1+Einstellungen!$B$10)</f>
        <v>40.68848</v>
      </c>
      <c r="G7965" s="21" t="str">
        <f aca="false">IF(F7965&lt;Einstellungen!$B$5,"ja","nein")</f>
        <v>nein</v>
      </c>
      <c r="H7965" s="21" t="s">
        <v>24</v>
      </c>
      <c r="I7965" s="29" t="n">
        <f aca="false">INDEX(Einstellungen!$B$27:$B$50,20)</f>
        <v>1.45</v>
      </c>
      <c r="J7965" s="29" t="n">
        <f aca="false">F7965*I7965</f>
        <v>58.998296</v>
      </c>
    </row>
    <row r="7966" customFormat="false" ht="15" hidden="false" customHeight="false" outlineLevel="0" collapsed="false">
      <c r="A7966" s="28" t="n">
        <v>45912</v>
      </c>
      <c r="B7966" s="21" t="s">
        <v>132</v>
      </c>
      <c r="C7966" s="21" t="s">
        <v>137</v>
      </c>
      <c r="D7966" s="29" t="n">
        <v>152.24</v>
      </c>
      <c r="E7966" s="29" t="n">
        <f aca="false">D7966/10</f>
        <v>15.224</v>
      </c>
      <c r="F7966" s="29" t="n">
        <f aca="false">(E7966+Einstellungen!$B$20)*(1+Einstellungen!$B$10)</f>
        <v>40.3172</v>
      </c>
      <c r="G7966" s="21" t="str">
        <f aca="false">IF(F7966&lt;Einstellungen!$B$5,"ja","nein")</f>
        <v>nein</v>
      </c>
      <c r="H7966" s="21" t="s">
        <v>24</v>
      </c>
      <c r="I7966" s="29" t="n">
        <f aca="false">INDEX(Einstellungen!$B$27:$B$50,21)</f>
        <v>1.4</v>
      </c>
      <c r="J7966" s="29" t="n">
        <f aca="false">F7966*I7966</f>
        <v>56.44408</v>
      </c>
    </row>
    <row r="7967" customFormat="false" ht="15" hidden="false" customHeight="false" outlineLevel="0" collapsed="false">
      <c r="A7967" s="28" t="n">
        <v>45912</v>
      </c>
      <c r="B7967" s="21" t="s">
        <v>133</v>
      </c>
      <c r="C7967" s="21" t="s">
        <v>137</v>
      </c>
      <c r="D7967" s="29" t="n">
        <v>113.96</v>
      </c>
      <c r="E7967" s="29" t="n">
        <f aca="false">D7967/10</f>
        <v>11.396</v>
      </c>
      <c r="F7967" s="29" t="n">
        <f aca="false">(E7967+Einstellungen!$B$20)*(1+Einstellungen!$B$10)</f>
        <v>35.76188</v>
      </c>
      <c r="G7967" s="21" t="str">
        <f aca="false">IF(F7967&lt;Einstellungen!$B$5,"ja","nein")</f>
        <v>nein</v>
      </c>
      <c r="H7967" s="21" t="s">
        <v>24</v>
      </c>
      <c r="I7967" s="29" t="n">
        <f aca="false">INDEX(Einstellungen!$B$27:$B$50,22)</f>
        <v>1.25</v>
      </c>
      <c r="J7967" s="29" t="n">
        <f aca="false">F7967*I7967</f>
        <v>44.70235</v>
      </c>
    </row>
    <row r="7968" customFormat="false" ht="15" hidden="false" customHeight="false" outlineLevel="0" collapsed="false">
      <c r="A7968" s="28" t="n">
        <v>45912</v>
      </c>
      <c r="B7968" s="21" t="s">
        <v>134</v>
      </c>
      <c r="C7968" s="21" t="s">
        <v>137</v>
      </c>
      <c r="D7968" s="29" t="n">
        <v>102.85</v>
      </c>
      <c r="E7968" s="29" t="n">
        <f aca="false">D7968/10</f>
        <v>10.285</v>
      </c>
      <c r="F7968" s="29" t="n">
        <f aca="false">(E7968+Einstellungen!$B$20)*(1+Einstellungen!$B$10)</f>
        <v>34.43979</v>
      </c>
      <c r="G7968" s="21" t="str">
        <f aca="false">IF(F7968&lt;Einstellungen!$B$5,"ja","nein")</f>
        <v>nein</v>
      </c>
      <c r="H7968" s="21" t="s">
        <v>24</v>
      </c>
      <c r="I7968" s="29" t="n">
        <f aca="false">INDEX(Einstellungen!$B$27:$B$50,23)</f>
        <v>1.05</v>
      </c>
      <c r="J7968" s="29" t="n">
        <f aca="false">F7968*I7968</f>
        <v>36.1617795</v>
      </c>
    </row>
    <row r="7969" customFormat="false" ht="15" hidden="false" customHeight="false" outlineLevel="0" collapsed="false">
      <c r="A7969" s="28" t="n">
        <v>45912</v>
      </c>
      <c r="B7969" s="21" t="s">
        <v>135</v>
      </c>
      <c r="C7969" s="21" t="s">
        <v>137</v>
      </c>
      <c r="D7969" s="29" t="n">
        <v>96.66</v>
      </c>
      <c r="E7969" s="29" t="n">
        <f aca="false">D7969/10</f>
        <v>9.666</v>
      </c>
      <c r="F7969" s="29" t="n">
        <f aca="false">(E7969+Einstellungen!$B$20)*(1+Einstellungen!$B$10)</f>
        <v>33.70318</v>
      </c>
      <c r="G7969" s="21" t="str">
        <f aca="false">IF(F7969&lt;Einstellungen!$B$5,"ja","nein")</f>
        <v>nein</v>
      </c>
      <c r="H7969" s="21" t="s">
        <v>24</v>
      </c>
      <c r="I7969" s="29" t="n">
        <f aca="false">INDEX(Einstellungen!$B$27:$B$50,24)</f>
        <v>0.8</v>
      </c>
      <c r="J7969" s="29" t="n">
        <f aca="false">F7969*I7969</f>
        <v>26.962544</v>
      </c>
    </row>
    <row r="7970" customFormat="false" ht="15" hidden="false" customHeight="false" outlineLevel="0" collapsed="false">
      <c r="A7970" s="28" t="n">
        <v>45913</v>
      </c>
      <c r="B7970" s="21" t="s">
        <v>111</v>
      </c>
      <c r="C7970" s="21" t="s">
        <v>138</v>
      </c>
      <c r="D7970" s="29" t="n">
        <v>85.89</v>
      </c>
      <c r="E7970" s="29" t="n">
        <f aca="false">D7970/10</f>
        <v>8.589</v>
      </c>
      <c r="F7970" s="29" t="n">
        <f aca="false">(E7970+Einstellungen!$B$20)*(1+Einstellungen!$B$10)</f>
        <v>32.42155</v>
      </c>
      <c r="G7970" s="21" t="str">
        <f aca="false">IF(F7970&lt;Einstellungen!$B$5,"ja","nein")</f>
        <v>nein</v>
      </c>
      <c r="H7970" s="21" t="s">
        <v>24</v>
      </c>
      <c r="I7970" s="29" t="n">
        <f aca="false">INDEX(Einstellungen!$B$27:$B$50,1)</f>
        <v>0.6</v>
      </c>
      <c r="J7970" s="29" t="n">
        <f aca="false">F7970*I7970</f>
        <v>19.45293</v>
      </c>
    </row>
    <row r="7971" customFormat="false" ht="15" hidden="false" customHeight="false" outlineLevel="0" collapsed="false">
      <c r="A7971" s="28" t="n">
        <v>45913</v>
      </c>
      <c r="B7971" s="21" t="s">
        <v>113</v>
      </c>
      <c r="C7971" s="21" t="s">
        <v>138</v>
      </c>
      <c r="D7971" s="29" t="n">
        <v>72.75</v>
      </c>
      <c r="E7971" s="29" t="n">
        <f aca="false">D7971/10</f>
        <v>7.275</v>
      </c>
      <c r="F7971" s="29" t="n">
        <f aca="false">(E7971+Einstellungen!$B$20)*(1+Einstellungen!$B$10)</f>
        <v>30.85789</v>
      </c>
      <c r="G7971" s="21" t="str">
        <f aca="false">IF(F7971&lt;Einstellungen!$B$5,"ja","nein")</f>
        <v>nein</v>
      </c>
      <c r="H7971" s="21" t="s">
        <v>24</v>
      </c>
      <c r="I7971" s="29" t="n">
        <f aca="false">INDEX(Einstellungen!$B$27:$B$50,2)</f>
        <v>0.5</v>
      </c>
      <c r="J7971" s="29" t="n">
        <f aca="false">F7971*I7971</f>
        <v>15.428945</v>
      </c>
    </row>
    <row r="7972" customFormat="false" ht="15" hidden="false" customHeight="false" outlineLevel="0" collapsed="false">
      <c r="A7972" s="28" t="n">
        <v>45913</v>
      </c>
      <c r="B7972" s="21" t="s">
        <v>114</v>
      </c>
      <c r="C7972" s="21" t="s">
        <v>138</v>
      </c>
      <c r="D7972" s="29" t="n">
        <v>72.45</v>
      </c>
      <c r="E7972" s="29" t="n">
        <f aca="false">D7972/10</f>
        <v>7.245</v>
      </c>
      <c r="F7972" s="29" t="n">
        <f aca="false">(E7972+Einstellungen!$B$20)*(1+Einstellungen!$B$10)</f>
        <v>30.82219</v>
      </c>
      <c r="G7972" s="21" t="str">
        <f aca="false">IF(F7972&lt;Einstellungen!$B$5,"ja","nein")</f>
        <v>nein</v>
      </c>
      <c r="H7972" s="21" t="s">
        <v>24</v>
      </c>
      <c r="I7972" s="29" t="n">
        <f aca="false">INDEX(Einstellungen!$B$27:$B$50,3)</f>
        <v>0.45</v>
      </c>
      <c r="J7972" s="29" t="n">
        <f aca="false">F7972*I7972</f>
        <v>13.8699855</v>
      </c>
    </row>
    <row r="7973" customFormat="false" ht="15" hidden="false" customHeight="false" outlineLevel="0" collapsed="false">
      <c r="A7973" s="28" t="n">
        <v>45913</v>
      </c>
      <c r="B7973" s="21" t="s">
        <v>115</v>
      </c>
      <c r="C7973" s="21" t="s">
        <v>138</v>
      </c>
      <c r="D7973" s="29" t="n">
        <v>72.45</v>
      </c>
      <c r="E7973" s="29" t="n">
        <f aca="false">D7973/10</f>
        <v>7.245</v>
      </c>
      <c r="F7973" s="29" t="n">
        <f aca="false">(E7973+Einstellungen!$B$20)*(1+Einstellungen!$B$10)</f>
        <v>30.82219</v>
      </c>
      <c r="G7973" s="21" t="str">
        <f aca="false">IF(F7973&lt;Einstellungen!$B$5,"ja","nein")</f>
        <v>nein</v>
      </c>
      <c r="H7973" s="21" t="s">
        <v>24</v>
      </c>
      <c r="I7973" s="29" t="n">
        <f aca="false">INDEX(Einstellungen!$B$27:$B$50,4)</f>
        <v>0.45</v>
      </c>
      <c r="J7973" s="29" t="n">
        <f aca="false">F7973*I7973</f>
        <v>13.8699855</v>
      </c>
    </row>
    <row r="7974" customFormat="false" ht="15" hidden="false" customHeight="false" outlineLevel="0" collapsed="false">
      <c r="A7974" s="28" t="n">
        <v>45913</v>
      </c>
      <c r="B7974" s="21" t="s">
        <v>116</v>
      </c>
      <c r="C7974" s="21" t="s">
        <v>138</v>
      </c>
      <c r="D7974" s="29" t="n">
        <v>69.79</v>
      </c>
      <c r="E7974" s="29" t="n">
        <f aca="false">D7974/10</f>
        <v>6.979</v>
      </c>
      <c r="F7974" s="29" t="n">
        <f aca="false">(E7974+Einstellungen!$B$20)*(1+Einstellungen!$B$10)</f>
        <v>30.50565</v>
      </c>
      <c r="G7974" s="21" t="str">
        <f aca="false">IF(F7974&lt;Einstellungen!$B$5,"ja","nein")</f>
        <v>nein</v>
      </c>
      <c r="H7974" s="21" t="s">
        <v>24</v>
      </c>
      <c r="I7974" s="29" t="n">
        <f aca="false">INDEX(Einstellungen!$B$27:$B$50,5)</f>
        <v>0.45</v>
      </c>
      <c r="J7974" s="29" t="n">
        <f aca="false">F7974*I7974</f>
        <v>13.7275425</v>
      </c>
    </row>
    <row r="7975" customFormat="false" ht="15" hidden="false" customHeight="false" outlineLevel="0" collapsed="false">
      <c r="A7975" s="28" t="n">
        <v>45913</v>
      </c>
      <c r="B7975" s="21" t="s">
        <v>117</v>
      </c>
      <c r="C7975" s="21" t="s">
        <v>138</v>
      </c>
      <c r="D7975" s="29" t="n">
        <v>72.75</v>
      </c>
      <c r="E7975" s="29" t="n">
        <f aca="false">D7975/10</f>
        <v>7.275</v>
      </c>
      <c r="F7975" s="29" t="n">
        <f aca="false">(E7975+Einstellungen!$B$20)*(1+Einstellungen!$B$10)</f>
        <v>30.85789</v>
      </c>
      <c r="G7975" s="21" t="str">
        <f aca="false">IF(F7975&lt;Einstellungen!$B$5,"ja","nein")</f>
        <v>nein</v>
      </c>
      <c r="H7975" s="21" t="s">
        <v>24</v>
      </c>
      <c r="I7975" s="29" t="n">
        <f aca="false">INDEX(Einstellungen!$B$27:$B$50,6)</f>
        <v>0.5</v>
      </c>
      <c r="J7975" s="29" t="n">
        <f aca="false">F7975*I7975</f>
        <v>15.428945</v>
      </c>
    </row>
    <row r="7976" customFormat="false" ht="15" hidden="false" customHeight="false" outlineLevel="0" collapsed="false">
      <c r="A7976" s="28" t="n">
        <v>45913</v>
      </c>
      <c r="B7976" s="21" t="s">
        <v>118</v>
      </c>
      <c r="C7976" s="21" t="s">
        <v>138</v>
      </c>
      <c r="D7976" s="29" t="n">
        <v>74.71</v>
      </c>
      <c r="E7976" s="29" t="n">
        <f aca="false">D7976/10</f>
        <v>7.471</v>
      </c>
      <c r="F7976" s="29" t="n">
        <f aca="false">(E7976+Einstellungen!$B$20)*(1+Einstellungen!$B$10)</f>
        <v>31.09113</v>
      </c>
      <c r="G7976" s="21" t="str">
        <f aca="false">IF(F7976&lt;Einstellungen!$B$5,"ja","nein")</f>
        <v>nein</v>
      </c>
      <c r="H7976" s="21" t="s">
        <v>24</v>
      </c>
      <c r="I7976" s="29" t="n">
        <f aca="false">INDEX(Einstellungen!$B$27:$B$50,7)</f>
        <v>0.7</v>
      </c>
      <c r="J7976" s="29" t="n">
        <f aca="false">F7976*I7976</f>
        <v>21.763791</v>
      </c>
    </row>
    <row r="7977" customFormat="false" ht="15" hidden="false" customHeight="false" outlineLevel="0" collapsed="false">
      <c r="A7977" s="28" t="n">
        <v>45913</v>
      </c>
      <c r="B7977" s="21" t="s">
        <v>119</v>
      </c>
      <c r="C7977" s="21" t="s">
        <v>138</v>
      </c>
      <c r="D7977" s="29" t="n">
        <v>74.11</v>
      </c>
      <c r="E7977" s="29" t="n">
        <f aca="false">D7977/10</f>
        <v>7.411</v>
      </c>
      <c r="F7977" s="29" t="n">
        <f aca="false">(E7977+Einstellungen!$B$20)*(1+Einstellungen!$B$10)</f>
        <v>31.01973</v>
      </c>
      <c r="G7977" s="21" t="str">
        <f aca="false">IF(F7977&lt;Einstellungen!$B$5,"ja","nein")</f>
        <v>nein</v>
      </c>
      <c r="H7977" s="21" t="s">
        <v>24</v>
      </c>
      <c r="I7977" s="29" t="n">
        <f aca="false">INDEX(Einstellungen!$B$27:$B$50,8)</f>
        <v>0.95</v>
      </c>
      <c r="J7977" s="29" t="n">
        <f aca="false">F7977*I7977</f>
        <v>29.4687435</v>
      </c>
    </row>
    <row r="7978" customFormat="false" ht="15" hidden="false" customHeight="false" outlineLevel="0" collapsed="false">
      <c r="A7978" s="28" t="n">
        <v>45913</v>
      </c>
      <c r="B7978" s="21" t="s">
        <v>120</v>
      </c>
      <c r="C7978" s="21" t="s">
        <v>138</v>
      </c>
      <c r="D7978" s="29" t="n">
        <v>72.45</v>
      </c>
      <c r="E7978" s="29" t="n">
        <f aca="false">D7978/10</f>
        <v>7.245</v>
      </c>
      <c r="F7978" s="29" t="n">
        <f aca="false">(E7978+Einstellungen!$B$20)*(1+Einstellungen!$B$10)</f>
        <v>30.82219</v>
      </c>
      <c r="G7978" s="21" t="str">
        <f aca="false">IF(F7978&lt;Einstellungen!$B$5,"ja","nein")</f>
        <v>nein</v>
      </c>
      <c r="H7978" s="21" t="s">
        <v>24</v>
      </c>
      <c r="I7978" s="29" t="n">
        <f aca="false">INDEX(Einstellungen!$B$27:$B$50,9)</f>
        <v>1.05</v>
      </c>
      <c r="J7978" s="29" t="n">
        <f aca="false">F7978*I7978</f>
        <v>32.3632995</v>
      </c>
    </row>
    <row r="7979" customFormat="false" ht="15" hidden="false" customHeight="false" outlineLevel="0" collapsed="false">
      <c r="A7979" s="28" t="n">
        <v>45913</v>
      </c>
      <c r="B7979" s="21" t="s">
        <v>121</v>
      </c>
      <c r="C7979" s="21" t="s">
        <v>138</v>
      </c>
      <c r="D7979" s="29" t="n">
        <v>53.85</v>
      </c>
      <c r="E7979" s="29" t="n">
        <f aca="false">D7979/10</f>
        <v>5.385</v>
      </c>
      <c r="F7979" s="29" t="n">
        <f aca="false">(E7979+Einstellungen!$B$20)*(1+Einstellungen!$B$10)</f>
        <v>28.60879</v>
      </c>
      <c r="G7979" s="21" t="str">
        <f aca="false">IF(F7979&lt;Einstellungen!$B$5,"ja","nein")</f>
        <v>ja</v>
      </c>
      <c r="H7979" s="21" t="s">
        <v>24</v>
      </c>
      <c r="I7979" s="29" t="n">
        <f aca="false">INDEX(Einstellungen!$B$27:$B$50,10)</f>
        <v>1.05</v>
      </c>
      <c r="J7979" s="29" t="n">
        <f aca="false">F7979*I7979</f>
        <v>30.0392295</v>
      </c>
    </row>
    <row r="7980" customFormat="false" ht="15" hidden="false" customHeight="false" outlineLevel="0" collapsed="false">
      <c r="A7980" s="28" t="n">
        <v>45913</v>
      </c>
      <c r="B7980" s="21" t="s">
        <v>122</v>
      </c>
      <c r="C7980" s="21" t="s">
        <v>138</v>
      </c>
      <c r="D7980" s="29" t="n">
        <v>14.3</v>
      </c>
      <c r="E7980" s="29" t="n">
        <f aca="false">D7980/10</f>
        <v>1.43</v>
      </c>
      <c r="F7980" s="29" t="n">
        <f aca="false">(E7980+Einstellungen!$B$20)*(1+Einstellungen!$B$10)</f>
        <v>23.90234</v>
      </c>
      <c r="G7980" s="21" t="str">
        <f aca="false">IF(F7980&lt;Einstellungen!$B$5,"ja","nein")</f>
        <v>ja</v>
      </c>
      <c r="H7980" s="21" t="s">
        <v>24</v>
      </c>
      <c r="I7980" s="29" t="n">
        <f aca="false">INDEX(Einstellungen!$B$27:$B$50,11)</f>
        <v>1.05</v>
      </c>
      <c r="J7980" s="29" t="n">
        <f aca="false">F7980*I7980</f>
        <v>25.097457</v>
      </c>
    </row>
    <row r="7981" customFormat="false" ht="15" hidden="false" customHeight="false" outlineLevel="0" collapsed="false">
      <c r="A7981" s="28" t="n">
        <v>45913</v>
      </c>
      <c r="B7981" s="21" t="s">
        <v>123</v>
      </c>
      <c r="C7981" s="21" t="s">
        <v>138</v>
      </c>
      <c r="D7981" s="29" t="n">
        <v>2.37</v>
      </c>
      <c r="E7981" s="29" t="n">
        <f aca="false">D7981/10</f>
        <v>0.237</v>
      </c>
      <c r="F7981" s="29" t="n">
        <f aca="false">(E7981+Einstellungen!$B$20)*(1+Einstellungen!$B$10)</f>
        <v>22.48267</v>
      </c>
      <c r="G7981" s="21" t="str">
        <f aca="false">IF(F7981&lt;Einstellungen!$B$5,"ja","nein")</f>
        <v>ja</v>
      </c>
      <c r="H7981" s="21" t="s">
        <v>24</v>
      </c>
      <c r="I7981" s="29" t="n">
        <f aca="false">INDEX(Einstellungen!$B$27:$B$50,12)</f>
        <v>1.1</v>
      </c>
      <c r="J7981" s="29" t="n">
        <f aca="false">F7981*I7981</f>
        <v>24.730937</v>
      </c>
    </row>
    <row r="7982" customFormat="false" ht="15" hidden="false" customHeight="false" outlineLevel="0" collapsed="false">
      <c r="A7982" s="28" t="n">
        <v>45913</v>
      </c>
      <c r="B7982" s="21" t="s">
        <v>124</v>
      </c>
      <c r="C7982" s="21" t="s">
        <v>138</v>
      </c>
      <c r="D7982" s="29" t="n">
        <v>0</v>
      </c>
      <c r="E7982" s="29" t="n">
        <f aca="false">D7982/10</f>
        <v>0</v>
      </c>
      <c r="F7982" s="29" t="n">
        <f aca="false">(E7982+Einstellungen!$B$20)*(1+Einstellungen!$B$10)</f>
        <v>22.20064</v>
      </c>
      <c r="G7982" s="21" t="str">
        <f aca="false">IF(F7982&lt;Einstellungen!$B$5,"ja","nein")</f>
        <v>ja</v>
      </c>
      <c r="H7982" s="21" t="s">
        <v>24</v>
      </c>
      <c r="I7982" s="29" t="n">
        <f aca="false">INDEX(Einstellungen!$B$27:$B$50,13)</f>
        <v>1.2</v>
      </c>
      <c r="J7982" s="29" t="n">
        <f aca="false">F7982*I7982</f>
        <v>26.640768</v>
      </c>
    </row>
    <row r="7983" customFormat="false" ht="15" hidden="false" customHeight="false" outlineLevel="0" collapsed="false">
      <c r="A7983" s="28" t="n">
        <v>45913</v>
      </c>
      <c r="B7983" s="21" t="s">
        <v>125</v>
      </c>
      <c r="C7983" s="21" t="s">
        <v>138</v>
      </c>
      <c r="D7983" s="29" t="n">
        <v>-0.01</v>
      </c>
      <c r="E7983" s="29" t="n">
        <f aca="false">D7983/10</f>
        <v>-0.001</v>
      </c>
      <c r="F7983" s="29" t="n">
        <f aca="false">(E7983+Einstellungen!$B$20)*(1+Einstellungen!$B$10)</f>
        <v>22.19945</v>
      </c>
      <c r="G7983" s="21" t="str">
        <f aca="false">IF(F7983&lt;Einstellungen!$B$5,"ja","nein")</f>
        <v>ja</v>
      </c>
      <c r="H7983" s="21" t="s">
        <v>24</v>
      </c>
      <c r="I7983" s="29" t="n">
        <f aca="false">INDEX(Einstellungen!$B$27:$B$50,14)</f>
        <v>1.15</v>
      </c>
      <c r="J7983" s="29" t="n">
        <f aca="false">F7983*I7983</f>
        <v>25.5293675</v>
      </c>
    </row>
    <row r="7984" customFormat="false" ht="15" hidden="false" customHeight="false" outlineLevel="0" collapsed="false">
      <c r="A7984" s="28" t="n">
        <v>45913</v>
      </c>
      <c r="B7984" s="21" t="s">
        <v>126</v>
      </c>
      <c r="C7984" s="21" t="s">
        <v>138</v>
      </c>
      <c r="D7984" s="29" t="n">
        <v>-0.01</v>
      </c>
      <c r="E7984" s="29" t="n">
        <f aca="false">D7984/10</f>
        <v>-0.001</v>
      </c>
      <c r="F7984" s="29" t="n">
        <f aca="false">(E7984+Einstellungen!$B$20)*(1+Einstellungen!$B$10)</f>
        <v>22.19945</v>
      </c>
      <c r="G7984" s="21" t="str">
        <f aca="false">IF(F7984&lt;Einstellungen!$B$5,"ja","nein")</f>
        <v>ja</v>
      </c>
      <c r="H7984" s="21" t="s">
        <v>24</v>
      </c>
      <c r="I7984" s="29" t="n">
        <f aca="false">INDEX(Einstellungen!$B$27:$B$50,15)</f>
        <v>1</v>
      </c>
      <c r="J7984" s="29" t="n">
        <f aca="false">F7984*I7984</f>
        <v>22.19945</v>
      </c>
    </row>
    <row r="7985" customFormat="false" ht="15" hidden="false" customHeight="false" outlineLevel="0" collapsed="false">
      <c r="A7985" s="28" t="n">
        <v>45913</v>
      </c>
      <c r="B7985" s="21" t="s">
        <v>127</v>
      </c>
      <c r="C7985" s="21" t="s">
        <v>138</v>
      </c>
      <c r="D7985" s="29" t="n">
        <v>-0.01</v>
      </c>
      <c r="E7985" s="29" t="n">
        <f aca="false">D7985/10</f>
        <v>-0.001</v>
      </c>
      <c r="F7985" s="29" t="n">
        <f aca="false">(E7985+Einstellungen!$B$20)*(1+Einstellungen!$B$10)</f>
        <v>22.19945</v>
      </c>
      <c r="G7985" s="21" t="str">
        <f aca="false">IF(F7985&lt;Einstellungen!$B$5,"ja","nein")</f>
        <v>ja</v>
      </c>
      <c r="H7985" s="21" t="s">
        <v>24</v>
      </c>
      <c r="I7985" s="29" t="n">
        <f aca="false">INDEX(Einstellungen!$B$27:$B$50,16)</f>
        <v>0.95</v>
      </c>
      <c r="J7985" s="29" t="n">
        <f aca="false">F7985*I7985</f>
        <v>21.0894775</v>
      </c>
    </row>
    <row r="7986" customFormat="false" ht="15" hidden="false" customHeight="false" outlineLevel="0" collapsed="false">
      <c r="A7986" s="28" t="n">
        <v>45913</v>
      </c>
      <c r="B7986" s="21" t="s">
        <v>128</v>
      </c>
      <c r="C7986" s="21" t="s">
        <v>138</v>
      </c>
      <c r="D7986" s="29" t="n">
        <v>3.88</v>
      </c>
      <c r="E7986" s="29" t="n">
        <f aca="false">D7986/10</f>
        <v>0.388</v>
      </c>
      <c r="F7986" s="29" t="n">
        <f aca="false">(E7986+Einstellungen!$B$20)*(1+Einstellungen!$B$10)</f>
        <v>22.66236</v>
      </c>
      <c r="G7986" s="21" t="str">
        <f aca="false">IF(F7986&lt;Einstellungen!$B$5,"ja","nein")</f>
        <v>ja</v>
      </c>
      <c r="H7986" s="21" t="s">
        <v>24</v>
      </c>
      <c r="I7986" s="29" t="n">
        <f aca="false">INDEX(Einstellungen!$B$27:$B$50,17)</f>
        <v>0.95</v>
      </c>
      <c r="J7986" s="29" t="n">
        <f aca="false">F7986*I7986</f>
        <v>21.529242</v>
      </c>
    </row>
    <row r="7987" customFormat="false" ht="15" hidden="false" customHeight="false" outlineLevel="0" collapsed="false">
      <c r="A7987" s="28" t="n">
        <v>45913</v>
      </c>
      <c r="B7987" s="21" t="s">
        <v>129</v>
      </c>
      <c r="C7987" s="21" t="s">
        <v>138</v>
      </c>
      <c r="D7987" s="29" t="n">
        <v>74.11</v>
      </c>
      <c r="E7987" s="29" t="n">
        <f aca="false">D7987/10</f>
        <v>7.411</v>
      </c>
      <c r="F7987" s="29" t="n">
        <f aca="false">(E7987+Einstellungen!$B$20)*(1+Einstellungen!$B$10)</f>
        <v>31.01973</v>
      </c>
      <c r="G7987" s="21" t="str">
        <f aca="false">IF(F7987&lt;Einstellungen!$B$5,"ja","nein")</f>
        <v>nein</v>
      </c>
      <c r="H7987" s="21" t="s">
        <v>24</v>
      </c>
      <c r="I7987" s="29" t="n">
        <f aca="false">INDEX(Einstellungen!$B$27:$B$50,18)</f>
        <v>1.1</v>
      </c>
      <c r="J7987" s="29" t="n">
        <f aca="false">F7987*I7987</f>
        <v>34.121703</v>
      </c>
    </row>
    <row r="7988" customFormat="false" ht="15" hidden="false" customHeight="false" outlineLevel="0" collapsed="false">
      <c r="A7988" s="28" t="n">
        <v>45913</v>
      </c>
      <c r="B7988" s="21" t="s">
        <v>130</v>
      </c>
      <c r="C7988" s="21" t="s">
        <v>138</v>
      </c>
      <c r="D7988" s="29" t="n">
        <v>108.1</v>
      </c>
      <c r="E7988" s="29" t="n">
        <f aca="false">D7988/10</f>
        <v>10.81</v>
      </c>
      <c r="F7988" s="29" t="n">
        <f aca="false">(E7988+Einstellungen!$B$20)*(1+Einstellungen!$B$10)</f>
        <v>35.06454</v>
      </c>
      <c r="G7988" s="21" t="str">
        <f aca="false">IF(F7988&lt;Einstellungen!$B$5,"ja","nein")</f>
        <v>nein</v>
      </c>
      <c r="H7988" s="21" t="s">
        <v>24</v>
      </c>
      <c r="I7988" s="29" t="n">
        <f aca="false">INDEX(Einstellungen!$B$27:$B$50,19)</f>
        <v>1.35</v>
      </c>
      <c r="J7988" s="29" t="n">
        <f aca="false">F7988*I7988</f>
        <v>47.337129</v>
      </c>
    </row>
    <row r="7989" customFormat="false" ht="15" hidden="false" customHeight="false" outlineLevel="0" collapsed="false">
      <c r="A7989" s="28" t="n">
        <v>45913</v>
      </c>
      <c r="B7989" s="21" t="s">
        <v>131</v>
      </c>
      <c r="C7989" s="21" t="s">
        <v>138</v>
      </c>
      <c r="D7989" s="29" t="n">
        <v>121.9</v>
      </c>
      <c r="E7989" s="29" t="n">
        <f aca="false">D7989/10</f>
        <v>12.19</v>
      </c>
      <c r="F7989" s="29" t="n">
        <f aca="false">(E7989+Einstellungen!$B$20)*(1+Einstellungen!$B$10)</f>
        <v>36.70674</v>
      </c>
      <c r="G7989" s="21" t="str">
        <f aca="false">IF(F7989&lt;Einstellungen!$B$5,"ja","nein")</f>
        <v>nein</v>
      </c>
      <c r="H7989" s="21" t="s">
        <v>24</v>
      </c>
      <c r="I7989" s="29" t="n">
        <f aca="false">INDEX(Einstellungen!$B$27:$B$50,20)</f>
        <v>1.45</v>
      </c>
      <c r="J7989" s="29" t="n">
        <f aca="false">F7989*I7989</f>
        <v>53.224773</v>
      </c>
    </row>
    <row r="7990" customFormat="false" ht="15" hidden="false" customHeight="false" outlineLevel="0" collapsed="false">
      <c r="A7990" s="28" t="n">
        <v>45913</v>
      </c>
      <c r="B7990" s="21" t="s">
        <v>132</v>
      </c>
      <c r="C7990" s="21" t="s">
        <v>138</v>
      </c>
      <c r="D7990" s="29" t="n">
        <v>118.77</v>
      </c>
      <c r="E7990" s="29" t="n">
        <f aca="false">D7990/10</f>
        <v>11.877</v>
      </c>
      <c r="F7990" s="29" t="n">
        <f aca="false">(E7990+Einstellungen!$B$20)*(1+Einstellungen!$B$10)</f>
        <v>36.33427</v>
      </c>
      <c r="G7990" s="21" t="str">
        <f aca="false">IF(F7990&lt;Einstellungen!$B$5,"ja","nein")</f>
        <v>nein</v>
      </c>
      <c r="H7990" s="21" t="s">
        <v>24</v>
      </c>
      <c r="I7990" s="29" t="n">
        <f aca="false">INDEX(Einstellungen!$B$27:$B$50,21)</f>
        <v>1.4</v>
      </c>
      <c r="J7990" s="29" t="n">
        <f aca="false">F7990*I7990</f>
        <v>50.867978</v>
      </c>
    </row>
    <row r="7991" customFormat="false" ht="15" hidden="false" customHeight="false" outlineLevel="0" collapsed="false">
      <c r="A7991" s="28" t="n">
        <v>45913</v>
      </c>
      <c r="B7991" s="21" t="s">
        <v>133</v>
      </c>
      <c r="C7991" s="21" t="s">
        <v>138</v>
      </c>
      <c r="D7991" s="29" t="n">
        <v>111.17</v>
      </c>
      <c r="E7991" s="29" t="n">
        <f aca="false">D7991/10</f>
        <v>11.117</v>
      </c>
      <c r="F7991" s="29" t="n">
        <f aca="false">(E7991+Einstellungen!$B$20)*(1+Einstellungen!$B$10)</f>
        <v>35.42987</v>
      </c>
      <c r="G7991" s="21" t="str">
        <f aca="false">IF(F7991&lt;Einstellungen!$B$5,"ja","nein")</f>
        <v>nein</v>
      </c>
      <c r="H7991" s="21" t="s">
        <v>24</v>
      </c>
      <c r="I7991" s="29" t="n">
        <f aca="false">INDEX(Einstellungen!$B$27:$B$50,22)</f>
        <v>1.25</v>
      </c>
      <c r="J7991" s="29" t="n">
        <f aca="false">F7991*I7991</f>
        <v>44.2873375</v>
      </c>
    </row>
    <row r="7992" customFormat="false" ht="15" hidden="false" customHeight="false" outlineLevel="0" collapsed="false">
      <c r="A7992" s="28" t="n">
        <v>45913</v>
      </c>
      <c r="B7992" s="21" t="s">
        <v>134</v>
      </c>
      <c r="C7992" s="21" t="s">
        <v>138</v>
      </c>
      <c r="D7992" s="29" t="n">
        <v>100</v>
      </c>
      <c r="E7992" s="29" t="n">
        <f aca="false">D7992/10</f>
        <v>10</v>
      </c>
      <c r="F7992" s="29" t="n">
        <f aca="false">(E7992+Einstellungen!$B$20)*(1+Einstellungen!$B$10)</f>
        <v>34.10064</v>
      </c>
      <c r="G7992" s="21" t="str">
        <f aca="false">IF(F7992&lt;Einstellungen!$B$5,"ja","nein")</f>
        <v>nein</v>
      </c>
      <c r="H7992" s="21" t="s">
        <v>24</v>
      </c>
      <c r="I7992" s="29" t="n">
        <f aca="false">INDEX(Einstellungen!$B$27:$B$50,23)</f>
        <v>1.05</v>
      </c>
      <c r="J7992" s="29" t="n">
        <f aca="false">F7992*I7992</f>
        <v>35.805672</v>
      </c>
    </row>
    <row r="7993" customFormat="false" ht="15" hidden="false" customHeight="false" outlineLevel="0" collapsed="false">
      <c r="A7993" s="28" t="n">
        <v>45913</v>
      </c>
      <c r="B7993" s="21" t="s">
        <v>135</v>
      </c>
      <c r="C7993" s="21" t="s">
        <v>138</v>
      </c>
      <c r="D7993" s="29" t="n">
        <v>87.18</v>
      </c>
      <c r="E7993" s="29" t="n">
        <f aca="false">D7993/10</f>
        <v>8.718</v>
      </c>
      <c r="F7993" s="29" t="n">
        <f aca="false">(E7993+Einstellungen!$B$20)*(1+Einstellungen!$B$10)</f>
        <v>32.57506</v>
      </c>
      <c r="G7993" s="21" t="str">
        <f aca="false">IF(F7993&lt;Einstellungen!$B$5,"ja","nein")</f>
        <v>nein</v>
      </c>
      <c r="H7993" s="21" t="s">
        <v>24</v>
      </c>
      <c r="I7993" s="29" t="n">
        <f aca="false">INDEX(Einstellungen!$B$27:$B$50,24)</f>
        <v>0.8</v>
      </c>
      <c r="J7993" s="29" t="n">
        <f aca="false">F7993*I7993</f>
        <v>26.060048</v>
      </c>
    </row>
    <row r="7994" customFormat="false" ht="15" hidden="false" customHeight="false" outlineLevel="0" collapsed="false">
      <c r="A7994" s="28" t="n">
        <v>45914</v>
      </c>
      <c r="B7994" s="21" t="s">
        <v>111</v>
      </c>
      <c r="C7994" s="21" t="s">
        <v>139</v>
      </c>
      <c r="D7994" s="29" t="n">
        <v>85.69</v>
      </c>
      <c r="E7994" s="29" t="n">
        <f aca="false">D7994/10</f>
        <v>8.569</v>
      </c>
      <c r="F7994" s="29" t="n">
        <f aca="false">(E7994+Einstellungen!$B$20)*(1+Einstellungen!$B$10)</f>
        <v>32.39775</v>
      </c>
      <c r="G7994" s="21" t="str">
        <f aca="false">IF(F7994&lt;Einstellungen!$B$5,"ja","nein")</f>
        <v>nein</v>
      </c>
      <c r="H7994" s="21" t="s">
        <v>24</v>
      </c>
      <c r="I7994" s="29" t="n">
        <f aca="false">INDEX(Einstellungen!$B$27:$B$50,1)</f>
        <v>0.6</v>
      </c>
      <c r="J7994" s="29" t="n">
        <f aca="false">F7994*I7994</f>
        <v>19.43865</v>
      </c>
    </row>
    <row r="7995" customFormat="false" ht="15" hidden="false" customHeight="false" outlineLevel="0" collapsed="false">
      <c r="A7995" s="28" t="n">
        <v>45914</v>
      </c>
      <c r="B7995" s="21" t="s">
        <v>113</v>
      </c>
      <c r="C7995" s="21" t="s">
        <v>139</v>
      </c>
      <c r="D7995" s="29" t="n">
        <v>77.57</v>
      </c>
      <c r="E7995" s="29" t="n">
        <f aca="false">D7995/10</f>
        <v>7.757</v>
      </c>
      <c r="F7995" s="29" t="n">
        <f aca="false">(E7995+Einstellungen!$B$20)*(1+Einstellungen!$B$10)</f>
        <v>31.43147</v>
      </c>
      <c r="G7995" s="21" t="str">
        <f aca="false">IF(F7995&lt;Einstellungen!$B$5,"ja","nein")</f>
        <v>nein</v>
      </c>
      <c r="H7995" s="21" t="s">
        <v>24</v>
      </c>
      <c r="I7995" s="29" t="n">
        <f aca="false">INDEX(Einstellungen!$B$27:$B$50,2)</f>
        <v>0.5</v>
      </c>
      <c r="J7995" s="29" t="n">
        <f aca="false">F7995*I7995</f>
        <v>15.715735</v>
      </c>
    </row>
    <row r="7996" customFormat="false" ht="15" hidden="false" customHeight="false" outlineLevel="0" collapsed="false">
      <c r="A7996" s="28" t="n">
        <v>45914</v>
      </c>
      <c r="B7996" s="21" t="s">
        <v>114</v>
      </c>
      <c r="C7996" s="21" t="s">
        <v>139</v>
      </c>
      <c r="D7996" s="29" t="n">
        <v>80.61</v>
      </c>
      <c r="E7996" s="29" t="n">
        <f aca="false">D7996/10</f>
        <v>8.061</v>
      </c>
      <c r="F7996" s="29" t="n">
        <f aca="false">(E7996+Einstellungen!$B$20)*(1+Einstellungen!$B$10)</f>
        <v>31.79323</v>
      </c>
      <c r="G7996" s="21" t="str">
        <f aca="false">IF(F7996&lt;Einstellungen!$B$5,"ja","nein")</f>
        <v>nein</v>
      </c>
      <c r="H7996" s="21" t="s">
        <v>24</v>
      </c>
      <c r="I7996" s="29" t="n">
        <f aca="false">INDEX(Einstellungen!$B$27:$B$50,3)</f>
        <v>0.45</v>
      </c>
      <c r="J7996" s="29" t="n">
        <f aca="false">F7996*I7996</f>
        <v>14.3069535</v>
      </c>
    </row>
    <row r="7997" customFormat="false" ht="15" hidden="false" customHeight="false" outlineLevel="0" collapsed="false">
      <c r="A7997" s="28" t="n">
        <v>45914</v>
      </c>
      <c r="B7997" s="21" t="s">
        <v>115</v>
      </c>
      <c r="C7997" s="21" t="s">
        <v>139</v>
      </c>
      <c r="D7997" s="29" t="n">
        <v>85.93</v>
      </c>
      <c r="E7997" s="29" t="n">
        <f aca="false">D7997/10</f>
        <v>8.593</v>
      </c>
      <c r="F7997" s="29" t="n">
        <f aca="false">(E7997+Einstellungen!$B$20)*(1+Einstellungen!$B$10)</f>
        <v>32.42631</v>
      </c>
      <c r="G7997" s="21" t="str">
        <f aca="false">IF(F7997&lt;Einstellungen!$B$5,"ja","nein")</f>
        <v>nein</v>
      </c>
      <c r="H7997" s="21" t="s">
        <v>24</v>
      </c>
      <c r="I7997" s="29" t="n">
        <f aca="false">INDEX(Einstellungen!$B$27:$B$50,4)</f>
        <v>0.45</v>
      </c>
      <c r="J7997" s="29" t="n">
        <f aca="false">F7997*I7997</f>
        <v>14.5918395</v>
      </c>
    </row>
    <row r="7998" customFormat="false" ht="15" hidden="false" customHeight="false" outlineLevel="0" collapsed="false">
      <c r="A7998" s="28" t="n">
        <v>45914</v>
      </c>
      <c r="B7998" s="21" t="s">
        <v>116</v>
      </c>
      <c r="C7998" s="21" t="s">
        <v>139</v>
      </c>
      <c r="D7998" s="29" t="n">
        <v>93.77</v>
      </c>
      <c r="E7998" s="29" t="n">
        <f aca="false">D7998/10</f>
        <v>9.377</v>
      </c>
      <c r="F7998" s="29" t="n">
        <f aca="false">(E7998+Einstellungen!$B$20)*(1+Einstellungen!$B$10)</f>
        <v>33.35927</v>
      </c>
      <c r="G7998" s="21" t="str">
        <f aca="false">IF(F7998&lt;Einstellungen!$B$5,"ja","nein")</f>
        <v>nein</v>
      </c>
      <c r="H7998" s="21" t="s">
        <v>24</v>
      </c>
      <c r="I7998" s="29" t="n">
        <f aca="false">INDEX(Einstellungen!$B$27:$B$50,5)</f>
        <v>0.45</v>
      </c>
      <c r="J7998" s="29" t="n">
        <f aca="false">F7998*I7998</f>
        <v>15.0116715</v>
      </c>
    </row>
    <row r="7999" customFormat="false" ht="15" hidden="false" customHeight="false" outlineLevel="0" collapsed="false">
      <c r="A7999" s="28" t="n">
        <v>45914</v>
      </c>
      <c r="B7999" s="21" t="s">
        <v>117</v>
      </c>
      <c r="C7999" s="21" t="s">
        <v>139</v>
      </c>
      <c r="D7999" s="29" t="n">
        <v>99.82</v>
      </c>
      <c r="E7999" s="29" t="n">
        <f aca="false">D7999/10</f>
        <v>9.982</v>
      </c>
      <c r="F7999" s="29" t="n">
        <f aca="false">(E7999+Einstellungen!$B$20)*(1+Einstellungen!$B$10)</f>
        <v>34.07922</v>
      </c>
      <c r="G7999" s="21" t="str">
        <f aca="false">IF(F7999&lt;Einstellungen!$B$5,"ja","nein")</f>
        <v>nein</v>
      </c>
      <c r="H7999" s="21" t="s">
        <v>24</v>
      </c>
      <c r="I7999" s="29" t="n">
        <f aca="false">INDEX(Einstellungen!$B$27:$B$50,6)</f>
        <v>0.5</v>
      </c>
      <c r="J7999" s="29" t="n">
        <f aca="false">F7999*I7999</f>
        <v>17.03961</v>
      </c>
    </row>
    <row r="8000" customFormat="false" ht="15" hidden="false" customHeight="false" outlineLevel="0" collapsed="false">
      <c r="A8000" s="28" t="n">
        <v>45914</v>
      </c>
      <c r="B8000" s="21" t="s">
        <v>118</v>
      </c>
      <c r="C8000" s="21" t="s">
        <v>139</v>
      </c>
      <c r="D8000" s="29" t="n">
        <v>100.75</v>
      </c>
      <c r="E8000" s="29" t="n">
        <f aca="false">D8000/10</f>
        <v>10.075</v>
      </c>
      <c r="F8000" s="29" t="n">
        <f aca="false">(E8000+Einstellungen!$B$20)*(1+Einstellungen!$B$10)</f>
        <v>34.18989</v>
      </c>
      <c r="G8000" s="21" t="str">
        <f aca="false">IF(F8000&lt;Einstellungen!$B$5,"ja","nein")</f>
        <v>nein</v>
      </c>
      <c r="H8000" s="21" t="s">
        <v>24</v>
      </c>
      <c r="I8000" s="29" t="n">
        <f aca="false">INDEX(Einstellungen!$B$27:$B$50,7)</f>
        <v>0.7</v>
      </c>
      <c r="J8000" s="29" t="n">
        <f aca="false">F8000*I8000</f>
        <v>23.932923</v>
      </c>
    </row>
    <row r="8001" customFormat="false" ht="15" hidden="false" customHeight="false" outlineLevel="0" collapsed="false">
      <c r="A8001" s="28" t="n">
        <v>45914</v>
      </c>
      <c r="B8001" s="21" t="s">
        <v>119</v>
      </c>
      <c r="C8001" s="21" t="s">
        <v>139</v>
      </c>
      <c r="D8001" s="29" t="n">
        <v>105.36</v>
      </c>
      <c r="E8001" s="29" t="n">
        <f aca="false">D8001/10</f>
        <v>10.536</v>
      </c>
      <c r="F8001" s="29" t="n">
        <f aca="false">(E8001+Einstellungen!$B$20)*(1+Einstellungen!$B$10)</f>
        <v>34.73848</v>
      </c>
      <c r="G8001" s="21" t="str">
        <f aca="false">IF(F8001&lt;Einstellungen!$B$5,"ja","nein")</f>
        <v>nein</v>
      </c>
      <c r="H8001" s="21" t="s">
        <v>24</v>
      </c>
      <c r="I8001" s="29" t="n">
        <f aca="false">INDEX(Einstellungen!$B$27:$B$50,8)</f>
        <v>0.95</v>
      </c>
      <c r="J8001" s="29" t="n">
        <f aca="false">F8001*I8001</f>
        <v>33.001556</v>
      </c>
    </row>
    <row r="8002" customFormat="false" ht="15" hidden="false" customHeight="false" outlineLevel="0" collapsed="false">
      <c r="A8002" s="28" t="n">
        <v>45914</v>
      </c>
      <c r="B8002" s="21" t="s">
        <v>120</v>
      </c>
      <c r="C8002" s="21" t="s">
        <v>139</v>
      </c>
      <c r="D8002" s="29" t="n">
        <v>108.48</v>
      </c>
      <c r="E8002" s="29" t="n">
        <f aca="false">D8002/10</f>
        <v>10.848</v>
      </c>
      <c r="F8002" s="29" t="n">
        <f aca="false">(E8002+Einstellungen!$B$20)*(1+Einstellungen!$B$10)</f>
        <v>35.10976</v>
      </c>
      <c r="G8002" s="21" t="str">
        <f aca="false">IF(F8002&lt;Einstellungen!$B$5,"ja","nein")</f>
        <v>nein</v>
      </c>
      <c r="H8002" s="21" t="s">
        <v>24</v>
      </c>
      <c r="I8002" s="29" t="n">
        <f aca="false">INDEX(Einstellungen!$B$27:$B$50,9)</f>
        <v>1.05</v>
      </c>
      <c r="J8002" s="29" t="n">
        <f aca="false">F8002*I8002</f>
        <v>36.865248</v>
      </c>
    </row>
    <row r="8003" customFormat="false" ht="15" hidden="false" customHeight="false" outlineLevel="0" collapsed="false">
      <c r="A8003" s="28" t="n">
        <v>45914</v>
      </c>
      <c r="B8003" s="21" t="s">
        <v>121</v>
      </c>
      <c r="C8003" s="21" t="s">
        <v>139</v>
      </c>
      <c r="D8003" s="29" t="n">
        <v>87.78</v>
      </c>
      <c r="E8003" s="29" t="n">
        <f aca="false">D8003/10</f>
        <v>8.778</v>
      </c>
      <c r="F8003" s="29" t="n">
        <f aca="false">(E8003+Einstellungen!$B$20)*(1+Einstellungen!$B$10)</f>
        <v>32.64646</v>
      </c>
      <c r="G8003" s="21" t="str">
        <f aca="false">IF(F8003&lt;Einstellungen!$B$5,"ja","nein")</f>
        <v>nein</v>
      </c>
      <c r="H8003" s="21" t="s">
        <v>24</v>
      </c>
      <c r="I8003" s="29" t="n">
        <f aca="false">INDEX(Einstellungen!$B$27:$B$50,10)</f>
        <v>1.05</v>
      </c>
      <c r="J8003" s="29" t="n">
        <f aca="false">F8003*I8003</f>
        <v>34.278783</v>
      </c>
    </row>
    <row r="8004" customFormat="false" ht="15" hidden="false" customHeight="false" outlineLevel="0" collapsed="false">
      <c r="A8004" s="28" t="n">
        <v>45914</v>
      </c>
      <c r="B8004" s="21" t="s">
        <v>122</v>
      </c>
      <c r="C8004" s="21" t="s">
        <v>139</v>
      </c>
      <c r="D8004" s="29" t="n">
        <v>61.68</v>
      </c>
      <c r="E8004" s="29" t="n">
        <f aca="false">D8004/10</f>
        <v>6.168</v>
      </c>
      <c r="F8004" s="29" t="n">
        <f aca="false">(E8004+Einstellungen!$B$20)*(1+Einstellungen!$B$10)</f>
        <v>29.54056</v>
      </c>
      <c r="G8004" s="21" t="str">
        <f aca="false">IF(F8004&lt;Einstellungen!$B$5,"ja","nein")</f>
        <v>nein</v>
      </c>
      <c r="H8004" s="21" t="s">
        <v>24</v>
      </c>
      <c r="I8004" s="29" t="n">
        <f aca="false">INDEX(Einstellungen!$B$27:$B$50,11)</f>
        <v>1.05</v>
      </c>
      <c r="J8004" s="29" t="n">
        <f aca="false">F8004*I8004</f>
        <v>31.017588</v>
      </c>
    </row>
    <row r="8005" customFormat="false" ht="15" hidden="false" customHeight="false" outlineLevel="0" collapsed="false">
      <c r="A8005" s="28" t="n">
        <v>45914</v>
      </c>
      <c r="B8005" s="21" t="s">
        <v>123</v>
      </c>
      <c r="C8005" s="21" t="s">
        <v>139</v>
      </c>
      <c r="D8005" s="29" t="n">
        <v>17.58</v>
      </c>
      <c r="E8005" s="29" t="n">
        <f aca="false">D8005/10</f>
        <v>1.758</v>
      </c>
      <c r="F8005" s="29" t="n">
        <f aca="false">(E8005+Einstellungen!$B$20)*(1+Einstellungen!$B$10)</f>
        <v>24.29266</v>
      </c>
      <c r="G8005" s="21" t="str">
        <f aca="false">IF(F8005&lt;Einstellungen!$B$5,"ja","nein")</f>
        <v>ja</v>
      </c>
      <c r="H8005" s="21" t="s">
        <v>24</v>
      </c>
      <c r="I8005" s="29" t="n">
        <f aca="false">INDEX(Einstellungen!$B$27:$B$50,12)</f>
        <v>1.1</v>
      </c>
      <c r="J8005" s="29" t="n">
        <f aca="false">F8005*I8005</f>
        <v>26.721926</v>
      </c>
    </row>
    <row r="8006" customFormat="false" ht="15" hidden="false" customHeight="false" outlineLevel="0" collapsed="false">
      <c r="A8006" s="28" t="n">
        <v>45914</v>
      </c>
      <c r="B8006" s="21" t="s">
        <v>124</v>
      </c>
      <c r="C8006" s="21" t="s">
        <v>139</v>
      </c>
      <c r="D8006" s="29" t="n">
        <v>6.52</v>
      </c>
      <c r="E8006" s="29" t="n">
        <f aca="false">D8006/10</f>
        <v>0.652</v>
      </c>
      <c r="F8006" s="29" t="n">
        <f aca="false">(E8006+Einstellungen!$B$20)*(1+Einstellungen!$B$10)</f>
        <v>22.97652</v>
      </c>
      <c r="G8006" s="21" t="str">
        <f aca="false">IF(F8006&lt;Einstellungen!$B$5,"ja","nein")</f>
        <v>ja</v>
      </c>
      <c r="H8006" s="21" t="s">
        <v>24</v>
      </c>
      <c r="I8006" s="29" t="n">
        <f aca="false">INDEX(Einstellungen!$B$27:$B$50,13)</f>
        <v>1.2</v>
      </c>
      <c r="J8006" s="29" t="n">
        <f aca="false">F8006*I8006</f>
        <v>27.571824</v>
      </c>
    </row>
    <row r="8007" customFormat="false" ht="15" hidden="false" customHeight="false" outlineLevel="0" collapsed="false">
      <c r="A8007" s="28" t="n">
        <v>45914</v>
      </c>
      <c r="B8007" s="21" t="s">
        <v>125</v>
      </c>
      <c r="C8007" s="21" t="s">
        <v>139</v>
      </c>
      <c r="D8007" s="29" t="n">
        <v>0</v>
      </c>
      <c r="E8007" s="29" t="n">
        <f aca="false">D8007/10</f>
        <v>0</v>
      </c>
      <c r="F8007" s="29" t="n">
        <f aca="false">(E8007+Einstellungen!$B$20)*(1+Einstellungen!$B$10)</f>
        <v>22.20064</v>
      </c>
      <c r="G8007" s="21" t="str">
        <f aca="false">IF(F8007&lt;Einstellungen!$B$5,"ja","nein")</f>
        <v>ja</v>
      </c>
      <c r="H8007" s="21" t="s">
        <v>24</v>
      </c>
      <c r="I8007" s="29" t="n">
        <f aca="false">INDEX(Einstellungen!$B$27:$B$50,14)</f>
        <v>1.15</v>
      </c>
      <c r="J8007" s="29" t="n">
        <f aca="false">F8007*I8007</f>
        <v>25.530736</v>
      </c>
    </row>
    <row r="8008" customFormat="false" ht="15" hidden="false" customHeight="false" outlineLevel="0" collapsed="false">
      <c r="A8008" s="28" t="n">
        <v>45914</v>
      </c>
      <c r="B8008" s="21" t="s">
        <v>126</v>
      </c>
      <c r="C8008" s="21" t="s">
        <v>139</v>
      </c>
      <c r="D8008" s="29" t="n">
        <v>-0.01</v>
      </c>
      <c r="E8008" s="29" t="n">
        <f aca="false">D8008/10</f>
        <v>-0.001</v>
      </c>
      <c r="F8008" s="29" t="n">
        <f aca="false">(E8008+Einstellungen!$B$20)*(1+Einstellungen!$B$10)</f>
        <v>22.19945</v>
      </c>
      <c r="G8008" s="21" t="str">
        <f aca="false">IF(F8008&lt;Einstellungen!$B$5,"ja","nein")</f>
        <v>ja</v>
      </c>
      <c r="H8008" s="21" t="s">
        <v>24</v>
      </c>
      <c r="I8008" s="29" t="n">
        <f aca="false">INDEX(Einstellungen!$B$27:$B$50,15)</f>
        <v>1</v>
      </c>
      <c r="J8008" s="29" t="n">
        <f aca="false">F8008*I8008</f>
        <v>22.19945</v>
      </c>
    </row>
    <row r="8009" customFormat="false" ht="15" hidden="false" customHeight="false" outlineLevel="0" collapsed="false">
      <c r="A8009" s="28" t="n">
        <v>45914</v>
      </c>
      <c r="B8009" s="21" t="s">
        <v>127</v>
      </c>
      <c r="C8009" s="21" t="s">
        <v>139</v>
      </c>
      <c r="D8009" s="29" t="n">
        <v>0</v>
      </c>
      <c r="E8009" s="29" t="n">
        <f aca="false">D8009/10</f>
        <v>0</v>
      </c>
      <c r="F8009" s="29" t="n">
        <f aca="false">(E8009+Einstellungen!$B$20)*(1+Einstellungen!$B$10)</f>
        <v>22.20064</v>
      </c>
      <c r="G8009" s="21" t="str">
        <f aca="false">IF(F8009&lt;Einstellungen!$B$5,"ja","nein")</f>
        <v>ja</v>
      </c>
      <c r="H8009" s="21" t="s">
        <v>24</v>
      </c>
      <c r="I8009" s="29" t="n">
        <f aca="false">INDEX(Einstellungen!$B$27:$B$50,16)</f>
        <v>0.95</v>
      </c>
      <c r="J8009" s="29" t="n">
        <f aca="false">F8009*I8009</f>
        <v>21.090608</v>
      </c>
    </row>
    <row r="8010" customFormat="false" ht="15" hidden="false" customHeight="false" outlineLevel="0" collapsed="false">
      <c r="A8010" s="28" t="n">
        <v>45914</v>
      </c>
      <c r="B8010" s="21" t="s">
        <v>128</v>
      </c>
      <c r="C8010" s="21" t="s">
        <v>139</v>
      </c>
      <c r="D8010" s="29" t="n">
        <v>19.33</v>
      </c>
      <c r="E8010" s="29" t="n">
        <f aca="false">D8010/10</f>
        <v>1.933</v>
      </c>
      <c r="F8010" s="29" t="n">
        <f aca="false">(E8010+Einstellungen!$B$20)*(1+Einstellungen!$B$10)</f>
        <v>24.50091</v>
      </c>
      <c r="G8010" s="21" t="str">
        <f aca="false">IF(F8010&lt;Einstellungen!$B$5,"ja","nein")</f>
        <v>ja</v>
      </c>
      <c r="H8010" s="21" t="s">
        <v>24</v>
      </c>
      <c r="I8010" s="29" t="n">
        <f aca="false">INDEX(Einstellungen!$B$27:$B$50,17)</f>
        <v>0.95</v>
      </c>
      <c r="J8010" s="29" t="n">
        <f aca="false">F8010*I8010</f>
        <v>23.2758645</v>
      </c>
    </row>
    <row r="8011" customFormat="false" ht="15" hidden="false" customHeight="false" outlineLevel="0" collapsed="false">
      <c r="A8011" s="28" t="n">
        <v>45914</v>
      </c>
      <c r="B8011" s="21" t="s">
        <v>129</v>
      </c>
      <c r="C8011" s="21" t="s">
        <v>139</v>
      </c>
      <c r="D8011" s="29" t="n">
        <v>98.2</v>
      </c>
      <c r="E8011" s="29" t="n">
        <f aca="false">D8011/10</f>
        <v>9.82</v>
      </c>
      <c r="F8011" s="29" t="n">
        <f aca="false">(E8011+Einstellungen!$B$20)*(1+Einstellungen!$B$10)</f>
        <v>33.88644</v>
      </c>
      <c r="G8011" s="21" t="str">
        <f aca="false">IF(F8011&lt;Einstellungen!$B$5,"ja","nein")</f>
        <v>nein</v>
      </c>
      <c r="H8011" s="21" t="s">
        <v>24</v>
      </c>
      <c r="I8011" s="29" t="n">
        <f aca="false">INDEX(Einstellungen!$B$27:$B$50,18)</f>
        <v>1.1</v>
      </c>
      <c r="J8011" s="29" t="n">
        <f aca="false">F8011*I8011</f>
        <v>37.275084</v>
      </c>
    </row>
    <row r="8012" customFormat="false" ht="15" hidden="false" customHeight="false" outlineLevel="0" collapsed="false">
      <c r="A8012" s="28" t="n">
        <v>45914</v>
      </c>
      <c r="B8012" s="21" t="s">
        <v>130</v>
      </c>
      <c r="C8012" s="21" t="s">
        <v>139</v>
      </c>
      <c r="D8012" s="29" t="n">
        <v>124.34</v>
      </c>
      <c r="E8012" s="29" t="n">
        <f aca="false">D8012/10</f>
        <v>12.434</v>
      </c>
      <c r="F8012" s="29" t="n">
        <f aca="false">(E8012+Einstellungen!$B$20)*(1+Einstellungen!$B$10)</f>
        <v>36.9971</v>
      </c>
      <c r="G8012" s="21" t="str">
        <f aca="false">IF(F8012&lt;Einstellungen!$B$5,"ja","nein")</f>
        <v>nein</v>
      </c>
      <c r="H8012" s="21" t="s">
        <v>24</v>
      </c>
      <c r="I8012" s="29" t="n">
        <f aca="false">INDEX(Einstellungen!$B$27:$B$50,19)</f>
        <v>1.35</v>
      </c>
      <c r="J8012" s="29" t="n">
        <f aca="false">F8012*I8012</f>
        <v>49.946085</v>
      </c>
    </row>
    <row r="8013" customFormat="false" ht="15" hidden="false" customHeight="false" outlineLevel="0" collapsed="false">
      <c r="A8013" s="28" t="n">
        <v>45914</v>
      </c>
      <c r="B8013" s="21" t="s">
        <v>131</v>
      </c>
      <c r="C8013" s="21" t="s">
        <v>139</v>
      </c>
      <c r="D8013" s="29" t="n">
        <v>153.29</v>
      </c>
      <c r="E8013" s="29" t="n">
        <f aca="false">D8013/10</f>
        <v>15.329</v>
      </c>
      <c r="F8013" s="29" t="n">
        <f aca="false">(E8013+Einstellungen!$B$20)*(1+Einstellungen!$B$10)</f>
        <v>40.44215</v>
      </c>
      <c r="G8013" s="21" t="str">
        <f aca="false">IF(F8013&lt;Einstellungen!$B$5,"ja","nein")</f>
        <v>nein</v>
      </c>
      <c r="H8013" s="21" t="s">
        <v>24</v>
      </c>
      <c r="I8013" s="29" t="n">
        <f aca="false">INDEX(Einstellungen!$B$27:$B$50,20)</f>
        <v>1.45</v>
      </c>
      <c r="J8013" s="29" t="n">
        <f aca="false">F8013*I8013</f>
        <v>58.6411175</v>
      </c>
    </row>
    <row r="8014" customFormat="false" ht="15" hidden="false" customHeight="false" outlineLevel="0" collapsed="false">
      <c r="A8014" s="28" t="n">
        <v>45914</v>
      </c>
      <c r="B8014" s="21" t="s">
        <v>132</v>
      </c>
      <c r="C8014" s="21" t="s">
        <v>139</v>
      </c>
      <c r="D8014" s="29" t="n">
        <v>126.01</v>
      </c>
      <c r="E8014" s="29" t="n">
        <f aca="false">D8014/10</f>
        <v>12.601</v>
      </c>
      <c r="F8014" s="29" t="n">
        <f aca="false">(E8014+Einstellungen!$B$20)*(1+Einstellungen!$B$10)</f>
        <v>37.19583</v>
      </c>
      <c r="G8014" s="21" t="str">
        <f aca="false">IF(F8014&lt;Einstellungen!$B$5,"ja","nein")</f>
        <v>nein</v>
      </c>
      <c r="H8014" s="21" t="s">
        <v>24</v>
      </c>
      <c r="I8014" s="29" t="n">
        <f aca="false">INDEX(Einstellungen!$B$27:$B$50,21)</f>
        <v>1.4</v>
      </c>
      <c r="J8014" s="29" t="n">
        <f aca="false">F8014*I8014</f>
        <v>52.074162</v>
      </c>
    </row>
    <row r="8015" customFormat="false" ht="15" hidden="false" customHeight="false" outlineLevel="0" collapsed="false">
      <c r="A8015" s="28" t="n">
        <v>45914</v>
      </c>
      <c r="B8015" s="21" t="s">
        <v>133</v>
      </c>
      <c r="C8015" s="21" t="s">
        <v>139</v>
      </c>
      <c r="D8015" s="29" t="n">
        <v>97.37</v>
      </c>
      <c r="E8015" s="29" t="n">
        <f aca="false">D8015/10</f>
        <v>9.737</v>
      </c>
      <c r="F8015" s="29" t="n">
        <f aca="false">(E8015+Einstellungen!$B$20)*(1+Einstellungen!$B$10)</f>
        <v>33.78767</v>
      </c>
      <c r="G8015" s="21" t="str">
        <f aca="false">IF(F8015&lt;Einstellungen!$B$5,"ja","nein")</f>
        <v>nein</v>
      </c>
      <c r="H8015" s="21" t="s">
        <v>24</v>
      </c>
      <c r="I8015" s="29" t="n">
        <f aca="false">INDEX(Einstellungen!$B$27:$B$50,22)</f>
        <v>1.25</v>
      </c>
      <c r="J8015" s="29" t="n">
        <f aca="false">F8015*I8015</f>
        <v>42.2345875</v>
      </c>
    </row>
    <row r="8016" customFormat="false" ht="15" hidden="false" customHeight="false" outlineLevel="0" collapsed="false">
      <c r="A8016" s="28" t="n">
        <v>45914</v>
      </c>
      <c r="B8016" s="21" t="s">
        <v>134</v>
      </c>
      <c r="C8016" s="21" t="s">
        <v>139</v>
      </c>
      <c r="D8016" s="29" t="n">
        <v>77.02</v>
      </c>
      <c r="E8016" s="29" t="n">
        <f aca="false">D8016/10</f>
        <v>7.702</v>
      </c>
      <c r="F8016" s="29" t="n">
        <f aca="false">(E8016+Einstellungen!$B$20)*(1+Einstellungen!$B$10)</f>
        <v>31.36602</v>
      </c>
      <c r="G8016" s="21" t="str">
        <f aca="false">IF(F8016&lt;Einstellungen!$B$5,"ja","nein")</f>
        <v>nein</v>
      </c>
      <c r="H8016" s="21" t="s">
        <v>24</v>
      </c>
      <c r="I8016" s="29" t="n">
        <f aca="false">INDEX(Einstellungen!$B$27:$B$50,23)</f>
        <v>1.05</v>
      </c>
      <c r="J8016" s="29" t="n">
        <f aca="false">F8016*I8016</f>
        <v>32.934321</v>
      </c>
    </row>
    <row r="8017" customFormat="false" ht="15" hidden="false" customHeight="false" outlineLevel="0" collapsed="false">
      <c r="A8017" s="28" t="n">
        <v>45914</v>
      </c>
      <c r="B8017" s="21" t="s">
        <v>135</v>
      </c>
      <c r="C8017" s="21" t="s">
        <v>139</v>
      </c>
      <c r="D8017" s="29" t="n">
        <v>14.27</v>
      </c>
      <c r="E8017" s="29" t="n">
        <f aca="false">D8017/10</f>
        <v>1.427</v>
      </c>
      <c r="F8017" s="29" t="n">
        <f aca="false">(E8017+Einstellungen!$B$20)*(1+Einstellungen!$B$10)</f>
        <v>23.89877</v>
      </c>
      <c r="G8017" s="21" t="str">
        <f aca="false">IF(F8017&lt;Einstellungen!$B$5,"ja","nein")</f>
        <v>ja</v>
      </c>
      <c r="H8017" s="21" t="s">
        <v>24</v>
      </c>
      <c r="I8017" s="29" t="n">
        <f aca="false">INDEX(Einstellungen!$B$27:$B$50,24)</f>
        <v>0.8</v>
      </c>
      <c r="J8017" s="29" t="n">
        <f aca="false">F8017*I8017</f>
        <v>19.119016</v>
      </c>
    </row>
    <row r="8018" customFormat="false" ht="15" hidden="false" customHeight="false" outlineLevel="0" collapsed="false">
      <c r="A8018" s="28" t="n">
        <v>45915</v>
      </c>
      <c r="B8018" s="21" t="s">
        <v>111</v>
      </c>
      <c r="C8018" s="21" t="s">
        <v>140</v>
      </c>
      <c r="D8018" s="29" t="n">
        <v>20</v>
      </c>
      <c r="E8018" s="29" t="n">
        <f aca="false">D8018/10</f>
        <v>2</v>
      </c>
      <c r="F8018" s="29" t="n">
        <f aca="false">(E8018+Einstellungen!$B$20)*(1+Einstellungen!$B$10)</f>
        <v>24.58064</v>
      </c>
      <c r="G8018" s="21" t="str">
        <f aca="false">IF(F8018&lt;Einstellungen!$B$5,"ja","nein")</f>
        <v>ja</v>
      </c>
      <c r="H8018" s="21" t="s">
        <v>24</v>
      </c>
      <c r="I8018" s="29" t="n">
        <f aca="false">INDEX(Einstellungen!$B$27:$B$50,1)</f>
        <v>0.6</v>
      </c>
      <c r="J8018" s="29" t="n">
        <f aca="false">F8018*I8018</f>
        <v>14.748384</v>
      </c>
    </row>
    <row r="8019" customFormat="false" ht="15" hidden="false" customHeight="false" outlineLevel="0" collapsed="false">
      <c r="A8019" s="28" t="n">
        <v>45915</v>
      </c>
      <c r="B8019" s="21" t="s">
        <v>113</v>
      </c>
      <c r="C8019" s="21" t="s">
        <v>140</v>
      </c>
      <c r="D8019" s="29" t="n">
        <v>3.87</v>
      </c>
      <c r="E8019" s="29" t="n">
        <f aca="false">D8019/10</f>
        <v>0.387</v>
      </c>
      <c r="F8019" s="29" t="n">
        <f aca="false">(E8019+Einstellungen!$B$20)*(1+Einstellungen!$B$10)</f>
        <v>22.66117</v>
      </c>
      <c r="G8019" s="21" t="str">
        <f aca="false">IF(F8019&lt;Einstellungen!$B$5,"ja","nein")</f>
        <v>ja</v>
      </c>
      <c r="H8019" s="21" t="s">
        <v>24</v>
      </c>
      <c r="I8019" s="29" t="n">
        <f aca="false">INDEX(Einstellungen!$B$27:$B$50,2)</f>
        <v>0.5</v>
      </c>
      <c r="J8019" s="29" t="n">
        <f aca="false">F8019*I8019</f>
        <v>11.330585</v>
      </c>
    </row>
    <row r="8020" customFormat="false" ht="15" hidden="false" customHeight="false" outlineLevel="0" collapsed="false">
      <c r="A8020" s="28" t="n">
        <v>45915</v>
      </c>
      <c r="B8020" s="21" t="s">
        <v>114</v>
      </c>
      <c r="C8020" s="21" t="s">
        <v>140</v>
      </c>
      <c r="D8020" s="29" t="n">
        <v>1.39</v>
      </c>
      <c r="E8020" s="29" t="n">
        <f aca="false">D8020/10</f>
        <v>0.139</v>
      </c>
      <c r="F8020" s="29" t="n">
        <f aca="false">(E8020+Einstellungen!$B$20)*(1+Einstellungen!$B$10)</f>
        <v>22.36605</v>
      </c>
      <c r="G8020" s="21" t="str">
        <f aca="false">IF(F8020&lt;Einstellungen!$B$5,"ja","nein")</f>
        <v>ja</v>
      </c>
      <c r="H8020" s="21" t="s">
        <v>24</v>
      </c>
      <c r="I8020" s="29" t="n">
        <f aca="false">INDEX(Einstellungen!$B$27:$B$50,3)</f>
        <v>0.45</v>
      </c>
      <c r="J8020" s="29" t="n">
        <f aca="false">F8020*I8020</f>
        <v>10.0647225</v>
      </c>
    </row>
    <row r="8021" customFormat="false" ht="15" hidden="false" customHeight="false" outlineLevel="0" collapsed="false">
      <c r="A8021" s="28" t="n">
        <v>45915</v>
      </c>
      <c r="B8021" s="21" t="s">
        <v>115</v>
      </c>
      <c r="C8021" s="21" t="s">
        <v>140</v>
      </c>
      <c r="D8021" s="29" t="n">
        <v>0.01</v>
      </c>
      <c r="E8021" s="29" t="n">
        <f aca="false">D8021/10</f>
        <v>0.001</v>
      </c>
      <c r="F8021" s="29" t="n">
        <f aca="false">(E8021+Einstellungen!$B$20)*(1+Einstellungen!$B$10)</f>
        <v>22.20183</v>
      </c>
      <c r="G8021" s="21" t="str">
        <f aca="false">IF(F8021&lt;Einstellungen!$B$5,"ja","nein")</f>
        <v>ja</v>
      </c>
      <c r="H8021" s="21" t="s">
        <v>24</v>
      </c>
      <c r="I8021" s="29" t="n">
        <f aca="false">INDEX(Einstellungen!$B$27:$B$50,4)</f>
        <v>0.45</v>
      </c>
      <c r="J8021" s="29" t="n">
        <f aca="false">F8021*I8021</f>
        <v>9.9908235</v>
      </c>
    </row>
    <row r="8022" customFormat="false" ht="15" hidden="false" customHeight="false" outlineLevel="0" collapsed="false">
      <c r="A8022" s="28" t="n">
        <v>45915</v>
      </c>
      <c r="B8022" s="21" t="s">
        <v>116</v>
      </c>
      <c r="C8022" s="21" t="s">
        <v>140</v>
      </c>
      <c r="D8022" s="29" t="n">
        <v>0</v>
      </c>
      <c r="E8022" s="29" t="n">
        <f aca="false">D8022/10</f>
        <v>0</v>
      </c>
      <c r="F8022" s="29" t="n">
        <f aca="false">(E8022+Einstellungen!$B$20)*(1+Einstellungen!$B$10)</f>
        <v>22.20064</v>
      </c>
      <c r="G8022" s="21" t="str">
        <f aca="false">IF(F8022&lt;Einstellungen!$B$5,"ja","nein")</f>
        <v>ja</v>
      </c>
      <c r="H8022" s="21" t="s">
        <v>24</v>
      </c>
      <c r="I8022" s="29" t="n">
        <f aca="false">INDEX(Einstellungen!$B$27:$B$50,5)</f>
        <v>0.45</v>
      </c>
      <c r="J8022" s="29" t="n">
        <f aca="false">F8022*I8022</f>
        <v>9.990288</v>
      </c>
    </row>
    <row r="8023" customFormat="false" ht="15" hidden="false" customHeight="false" outlineLevel="0" collapsed="false">
      <c r="A8023" s="28" t="n">
        <v>45915</v>
      </c>
      <c r="B8023" s="21" t="s">
        <v>117</v>
      </c>
      <c r="C8023" s="21" t="s">
        <v>140</v>
      </c>
      <c r="D8023" s="29" t="n">
        <v>0.9</v>
      </c>
      <c r="E8023" s="29" t="n">
        <f aca="false">D8023/10</f>
        <v>0.09</v>
      </c>
      <c r="F8023" s="29" t="n">
        <f aca="false">(E8023+Einstellungen!$B$20)*(1+Einstellungen!$B$10)</f>
        <v>22.30774</v>
      </c>
      <c r="G8023" s="21" t="str">
        <f aca="false">IF(F8023&lt;Einstellungen!$B$5,"ja","nein")</f>
        <v>ja</v>
      </c>
      <c r="H8023" s="21" t="s">
        <v>24</v>
      </c>
      <c r="I8023" s="29" t="n">
        <f aca="false">INDEX(Einstellungen!$B$27:$B$50,6)</f>
        <v>0.5</v>
      </c>
      <c r="J8023" s="29" t="n">
        <f aca="false">F8023*I8023</f>
        <v>11.15387</v>
      </c>
    </row>
    <row r="8024" customFormat="false" ht="15" hidden="false" customHeight="false" outlineLevel="0" collapsed="false">
      <c r="A8024" s="28" t="n">
        <v>45915</v>
      </c>
      <c r="B8024" s="21" t="s">
        <v>118</v>
      </c>
      <c r="C8024" s="21" t="s">
        <v>140</v>
      </c>
      <c r="D8024" s="29" t="n">
        <v>20.27</v>
      </c>
      <c r="E8024" s="29" t="n">
        <f aca="false">D8024/10</f>
        <v>2.027</v>
      </c>
      <c r="F8024" s="29" t="n">
        <f aca="false">(E8024+Einstellungen!$B$20)*(1+Einstellungen!$B$10)</f>
        <v>24.61277</v>
      </c>
      <c r="G8024" s="21" t="str">
        <f aca="false">IF(F8024&lt;Einstellungen!$B$5,"ja","nein")</f>
        <v>ja</v>
      </c>
      <c r="H8024" s="21" t="s">
        <v>24</v>
      </c>
      <c r="I8024" s="29" t="n">
        <f aca="false">INDEX(Einstellungen!$B$27:$B$50,7)</f>
        <v>0.7</v>
      </c>
      <c r="J8024" s="29" t="n">
        <f aca="false">F8024*I8024</f>
        <v>17.228939</v>
      </c>
    </row>
    <row r="8025" customFormat="false" ht="15" hidden="false" customHeight="false" outlineLevel="0" collapsed="false">
      <c r="A8025" s="28" t="n">
        <v>45915</v>
      </c>
      <c r="B8025" s="21" t="s">
        <v>119</v>
      </c>
      <c r="C8025" s="21" t="s">
        <v>140</v>
      </c>
      <c r="D8025" s="29" t="n">
        <v>54.31</v>
      </c>
      <c r="E8025" s="29" t="n">
        <f aca="false">D8025/10</f>
        <v>5.431</v>
      </c>
      <c r="F8025" s="29" t="n">
        <f aca="false">(E8025+Einstellungen!$B$20)*(1+Einstellungen!$B$10)</f>
        <v>28.66353</v>
      </c>
      <c r="G8025" s="21" t="str">
        <f aca="false">IF(F8025&lt;Einstellungen!$B$5,"ja","nein")</f>
        <v>ja</v>
      </c>
      <c r="H8025" s="21" t="s">
        <v>24</v>
      </c>
      <c r="I8025" s="29" t="n">
        <f aca="false">INDEX(Einstellungen!$B$27:$B$50,8)</f>
        <v>0.95</v>
      </c>
      <c r="J8025" s="29" t="n">
        <f aca="false">F8025*I8025</f>
        <v>27.2303535</v>
      </c>
    </row>
    <row r="8026" customFormat="false" ht="15" hidden="false" customHeight="false" outlineLevel="0" collapsed="false">
      <c r="A8026" s="28" t="n">
        <v>45915</v>
      </c>
      <c r="B8026" s="21" t="s">
        <v>120</v>
      </c>
      <c r="C8026" s="21" t="s">
        <v>140</v>
      </c>
      <c r="D8026" s="29" t="n">
        <v>40.4</v>
      </c>
      <c r="E8026" s="29" t="n">
        <f aca="false">D8026/10</f>
        <v>4.04</v>
      </c>
      <c r="F8026" s="29" t="n">
        <f aca="false">(E8026+Einstellungen!$B$20)*(1+Einstellungen!$B$10)</f>
        <v>27.00824</v>
      </c>
      <c r="G8026" s="21" t="str">
        <f aca="false">IF(F8026&lt;Einstellungen!$B$5,"ja","nein")</f>
        <v>ja</v>
      </c>
      <c r="H8026" s="21" t="s">
        <v>24</v>
      </c>
      <c r="I8026" s="29" t="n">
        <f aca="false">INDEX(Einstellungen!$B$27:$B$50,9)</f>
        <v>1.05</v>
      </c>
      <c r="J8026" s="29" t="n">
        <f aca="false">F8026*I8026</f>
        <v>28.358652</v>
      </c>
    </row>
    <row r="8027" customFormat="false" ht="15" hidden="false" customHeight="false" outlineLevel="0" collapsed="false">
      <c r="A8027" s="28" t="n">
        <v>45915</v>
      </c>
      <c r="B8027" s="21" t="s">
        <v>121</v>
      </c>
      <c r="C8027" s="21" t="s">
        <v>140</v>
      </c>
      <c r="D8027" s="29" t="n">
        <v>0.9</v>
      </c>
      <c r="E8027" s="29" t="n">
        <f aca="false">D8027/10</f>
        <v>0.09</v>
      </c>
      <c r="F8027" s="29" t="n">
        <f aca="false">(E8027+Einstellungen!$B$20)*(1+Einstellungen!$B$10)</f>
        <v>22.30774</v>
      </c>
      <c r="G8027" s="21" t="str">
        <f aca="false">IF(F8027&lt;Einstellungen!$B$5,"ja","nein")</f>
        <v>ja</v>
      </c>
      <c r="H8027" s="21" t="s">
        <v>24</v>
      </c>
      <c r="I8027" s="29" t="n">
        <f aca="false">INDEX(Einstellungen!$B$27:$B$50,10)</f>
        <v>1.05</v>
      </c>
      <c r="J8027" s="29" t="n">
        <f aca="false">F8027*I8027</f>
        <v>23.423127</v>
      </c>
    </row>
    <row r="8028" customFormat="false" ht="15" hidden="false" customHeight="false" outlineLevel="0" collapsed="false">
      <c r="A8028" s="28" t="n">
        <v>45915</v>
      </c>
      <c r="B8028" s="21" t="s">
        <v>122</v>
      </c>
      <c r="C8028" s="21" t="s">
        <v>140</v>
      </c>
      <c r="D8028" s="29" t="n">
        <v>-0.47</v>
      </c>
      <c r="E8028" s="29" t="n">
        <f aca="false">D8028/10</f>
        <v>-0.047</v>
      </c>
      <c r="F8028" s="29" t="n">
        <f aca="false">(E8028+Einstellungen!$B$20)*(1+Einstellungen!$B$10)</f>
        <v>22.14471</v>
      </c>
      <c r="G8028" s="21" t="str">
        <f aca="false">IF(F8028&lt;Einstellungen!$B$5,"ja","nein")</f>
        <v>ja</v>
      </c>
      <c r="H8028" s="21" t="s">
        <v>24</v>
      </c>
      <c r="I8028" s="29" t="n">
        <f aca="false">INDEX(Einstellungen!$B$27:$B$50,11)</f>
        <v>1.05</v>
      </c>
      <c r="J8028" s="29" t="n">
        <f aca="false">F8028*I8028</f>
        <v>23.2519455</v>
      </c>
    </row>
    <row r="8029" customFormat="false" ht="15" hidden="false" customHeight="false" outlineLevel="0" collapsed="false">
      <c r="A8029" s="28" t="n">
        <v>45915</v>
      </c>
      <c r="B8029" s="21" t="s">
        <v>123</v>
      </c>
      <c r="C8029" s="21" t="s">
        <v>140</v>
      </c>
      <c r="D8029" s="29" t="n">
        <v>-2.61</v>
      </c>
      <c r="E8029" s="29" t="n">
        <f aca="false">D8029/10</f>
        <v>-0.261</v>
      </c>
      <c r="F8029" s="29" t="n">
        <f aca="false">(E8029+Einstellungen!$B$20)*(1+Einstellungen!$B$10)</f>
        <v>21.89005</v>
      </c>
      <c r="G8029" s="21" t="str">
        <f aca="false">IF(F8029&lt;Einstellungen!$B$5,"ja","nein")</f>
        <v>ja</v>
      </c>
      <c r="H8029" s="21" t="s">
        <v>24</v>
      </c>
      <c r="I8029" s="29" t="n">
        <f aca="false">INDEX(Einstellungen!$B$27:$B$50,12)</f>
        <v>1.1</v>
      </c>
      <c r="J8029" s="29" t="n">
        <f aca="false">F8029*I8029</f>
        <v>24.079055</v>
      </c>
    </row>
    <row r="8030" customFormat="false" ht="15" hidden="false" customHeight="false" outlineLevel="0" collapsed="false">
      <c r="A8030" s="28" t="n">
        <v>45915</v>
      </c>
      <c r="B8030" s="21" t="s">
        <v>124</v>
      </c>
      <c r="C8030" s="21" t="s">
        <v>140</v>
      </c>
      <c r="D8030" s="29" t="n">
        <v>-8</v>
      </c>
      <c r="E8030" s="29" t="n">
        <f aca="false">D8030/10</f>
        <v>-0.8</v>
      </c>
      <c r="F8030" s="29" t="n">
        <f aca="false">(E8030+Einstellungen!$B$20)*(1+Einstellungen!$B$10)</f>
        <v>21.24864</v>
      </c>
      <c r="G8030" s="21" t="str">
        <f aca="false">IF(F8030&lt;Einstellungen!$B$5,"ja","nein")</f>
        <v>ja</v>
      </c>
      <c r="H8030" s="21" t="s">
        <v>24</v>
      </c>
      <c r="I8030" s="29" t="n">
        <f aca="false">INDEX(Einstellungen!$B$27:$B$50,13)</f>
        <v>1.2</v>
      </c>
      <c r="J8030" s="29" t="n">
        <f aca="false">F8030*I8030</f>
        <v>25.498368</v>
      </c>
    </row>
    <row r="8031" customFormat="false" ht="15" hidden="false" customHeight="false" outlineLevel="0" collapsed="false">
      <c r="A8031" s="28" t="n">
        <v>45915</v>
      </c>
      <c r="B8031" s="21" t="s">
        <v>125</v>
      </c>
      <c r="C8031" s="21" t="s">
        <v>140</v>
      </c>
      <c r="D8031" s="29" t="n">
        <v>-14.27</v>
      </c>
      <c r="E8031" s="29" t="n">
        <f aca="false">D8031/10</f>
        <v>-1.427</v>
      </c>
      <c r="F8031" s="29" t="n">
        <f aca="false">(E8031+Einstellungen!$B$20)*(1+Einstellungen!$B$10)</f>
        <v>20.50251</v>
      </c>
      <c r="G8031" s="21" t="str">
        <f aca="false">IF(F8031&lt;Einstellungen!$B$5,"ja","nein")</f>
        <v>ja</v>
      </c>
      <c r="H8031" s="21" t="s">
        <v>24</v>
      </c>
      <c r="I8031" s="29" t="n">
        <f aca="false">INDEX(Einstellungen!$B$27:$B$50,14)</f>
        <v>1.15</v>
      </c>
      <c r="J8031" s="29" t="n">
        <f aca="false">F8031*I8031</f>
        <v>23.5778865</v>
      </c>
    </row>
    <row r="8032" customFormat="false" ht="15" hidden="false" customHeight="false" outlineLevel="0" collapsed="false">
      <c r="A8032" s="28" t="n">
        <v>45915</v>
      </c>
      <c r="B8032" s="21" t="s">
        <v>126</v>
      </c>
      <c r="C8032" s="21" t="s">
        <v>140</v>
      </c>
      <c r="D8032" s="29" t="n">
        <v>-13.7</v>
      </c>
      <c r="E8032" s="29" t="n">
        <f aca="false">D8032/10</f>
        <v>-1.37</v>
      </c>
      <c r="F8032" s="29" t="n">
        <f aca="false">(E8032+Einstellungen!$B$20)*(1+Einstellungen!$B$10)</f>
        <v>20.57034</v>
      </c>
      <c r="G8032" s="21" t="str">
        <f aca="false">IF(F8032&lt;Einstellungen!$B$5,"ja","nein")</f>
        <v>ja</v>
      </c>
      <c r="H8032" s="21" t="s">
        <v>24</v>
      </c>
      <c r="I8032" s="29" t="n">
        <f aca="false">INDEX(Einstellungen!$B$27:$B$50,15)</f>
        <v>1</v>
      </c>
      <c r="J8032" s="29" t="n">
        <f aca="false">F8032*I8032</f>
        <v>20.57034</v>
      </c>
    </row>
    <row r="8033" customFormat="false" ht="15" hidden="false" customHeight="false" outlineLevel="0" collapsed="false">
      <c r="A8033" s="28" t="n">
        <v>45915</v>
      </c>
      <c r="B8033" s="21" t="s">
        <v>127</v>
      </c>
      <c r="C8033" s="21" t="s">
        <v>140</v>
      </c>
      <c r="D8033" s="29" t="n">
        <v>-8.9</v>
      </c>
      <c r="E8033" s="29" t="n">
        <f aca="false">D8033/10</f>
        <v>-0.89</v>
      </c>
      <c r="F8033" s="29" t="n">
        <f aca="false">(E8033+Einstellungen!$B$20)*(1+Einstellungen!$B$10)</f>
        <v>21.14154</v>
      </c>
      <c r="G8033" s="21" t="str">
        <f aca="false">IF(F8033&lt;Einstellungen!$B$5,"ja","nein")</f>
        <v>ja</v>
      </c>
      <c r="H8033" s="21" t="s">
        <v>24</v>
      </c>
      <c r="I8033" s="29" t="n">
        <f aca="false">INDEX(Einstellungen!$B$27:$B$50,16)</f>
        <v>0.95</v>
      </c>
      <c r="J8033" s="29" t="n">
        <f aca="false">F8033*I8033</f>
        <v>20.084463</v>
      </c>
    </row>
    <row r="8034" customFormat="false" ht="15" hidden="false" customHeight="false" outlineLevel="0" collapsed="false">
      <c r="A8034" s="28" t="n">
        <v>45915</v>
      </c>
      <c r="B8034" s="21" t="s">
        <v>128</v>
      </c>
      <c r="C8034" s="21" t="s">
        <v>140</v>
      </c>
      <c r="D8034" s="29" t="n">
        <v>-5.24</v>
      </c>
      <c r="E8034" s="29" t="n">
        <f aca="false">D8034/10</f>
        <v>-0.524</v>
      </c>
      <c r="F8034" s="29" t="n">
        <f aca="false">(E8034+Einstellungen!$B$20)*(1+Einstellungen!$B$10)</f>
        <v>21.57708</v>
      </c>
      <c r="G8034" s="21" t="str">
        <f aca="false">IF(F8034&lt;Einstellungen!$B$5,"ja","nein")</f>
        <v>ja</v>
      </c>
      <c r="H8034" s="21" t="s">
        <v>24</v>
      </c>
      <c r="I8034" s="29" t="n">
        <f aca="false">INDEX(Einstellungen!$B$27:$B$50,17)</f>
        <v>0.95</v>
      </c>
      <c r="J8034" s="29" t="n">
        <f aca="false">F8034*I8034</f>
        <v>20.498226</v>
      </c>
    </row>
    <row r="8035" customFormat="false" ht="15" hidden="false" customHeight="false" outlineLevel="0" collapsed="false">
      <c r="A8035" s="28" t="n">
        <v>45915</v>
      </c>
      <c r="B8035" s="21" t="s">
        <v>129</v>
      </c>
      <c r="C8035" s="21" t="s">
        <v>140</v>
      </c>
      <c r="D8035" s="29" t="n">
        <v>-0.53</v>
      </c>
      <c r="E8035" s="29" t="n">
        <f aca="false">D8035/10</f>
        <v>-0.053</v>
      </c>
      <c r="F8035" s="29" t="n">
        <f aca="false">(E8035+Einstellungen!$B$20)*(1+Einstellungen!$B$10)</f>
        <v>22.13757</v>
      </c>
      <c r="G8035" s="21" t="str">
        <f aca="false">IF(F8035&lt;Einstellungen!$B$5,"ja","nein")</f>
        <v>ja</v>
      </c>
      <c r="H8035" s="21" t="s">
        <v>24</v>
      </c>
      <c r="I8035" s="29" t="n">
        <f aca="false">INDEX(Einstellungen!$B$27:$B$50,18)</f>
        <v>1.1</v>
      </c>
      <c r="J8035" s="29" t="n">
        <f aca="false">F8035*I8035</f>
        <v>24.351327</v>
      </c>
    </row>
    <row r="8036" customFormat="false" ht="15" hidden="false" customHeight="false" outlineLevel="0" collapsed="false">
      <c r="A8036" s="28" t="n">
        <v>45915</v>
      </c>
      <c r="B8036" s="21" t="s">
        <v>130</v>
      </c>
      <c r="C8036" s="21" t="s">
        <v>140</v>
      </c>
      <c r="D8036" s="29" t="n">
        <v>14.01</v>
      </c>
      <c r="E8036" s="29" t="n">
        <f aca="false">D8036/10</f>
        <v>1.401</v>
      </c>
      <c r="F8036" s="29" t="n">
        <f aca="false">(E8036+Einstellungen!$B$20)*(1+Einstellungen!$B$10)</f>
        <v>23.86783</v>
      </c>
      <c r="G8036" s="21" t="str">
        <f aca="false">IF(F8036&lt;Einstellungen!$B$5,"ja","nein")</f>
        <v>ja</v>
      </c>
      <c r="H8036" s="21" t="s">
        <v>24</v>
      </c>
      <c r="I8036" s="29" t="n">
        <f aca="false">INDEX(Einstellungen!$B$27:$B$50,19)</f>
        <v>1.35</v>
      </c>
      <c r="J8036" s="29" t="n">
        <f aca="false">F8036*I8036</f>
        <v>32.2215705</v>
      </c>
    </row>
    <row r="8037" customFormat="false" ht="15" hidden="false" customHeight="false" outlineLevel="0" collapsed="false">
      <c r="A8037" s="28" t="n">
        <v>45915</v>
      </c>
      <c r="B8037" s="21" t="s">
        <v>131</v>
      </c>
      <c r="C8037" s="21" t="s">
        <v>140</v>
      </c>
      <c r="D8037" s="29" t="n">
        <v>53.93</v>
      </c>
      <c r="E8037" s="29" t="n">
        <f aca="false">D8037/10</f>
        <v>5.393</v>
      </c>
      <c r="F8037" s="29" t="n">
        <f aca="false">(E8037+Einstellungen!$B$20)*(1+Einstellungen!$B$10)</f>
        <v>28.61831</v>
      </c>
      <c r="G8037" s="21" t="str">
        <f aca="false">IF(F8037&lt;Einstellungen!$B$5,"ja","nein")</f>
        <v>ja</v>
      </c>
      <c r="H8037" s="21" t="s">
        <v>24</v>
      </c>
      <c r="I8037" s="29" t="n">
        <f aca="false">INDEX(Einstellungen!$B$27:$B$50,20)</f>
        <v>1.45</v>
      </c>
      <c r="J8037" s="29" t="n">
        <f aca="false">F8037*I8037</f>
        <v>41.4965495</v>
      </c>
    </row>
    <row r="8038" customFormat="false" ht="15" hidden="false" customHeight="false" outlineLevel="0" collapsed="false">
      <c r="A8038" s="28" t="n">
        <v>45915</v>
      </c>
      <c r="B8038" s="21" t="s">
        <v>132</v>
      </c>
      <c r="C8038" s="21" t="s">
        <v>140</v>
      </c>
      <c r="D8038" s="29" t="n">
        <v>47.37</v>
      </c>
      <c r="E8038" s="29" t="n">
        <f aca="false">D8038/10</f>
        <v>4.737</v>
      </c>
      <c r="F8038" s="29" t="n">
        <f aca="false">(E8038+Einstellungen!$B$20)*(1+Einstellungen!$B$10)</f>
        <v>27.83767</v>
      </c>
      <c r="G8038" s="21" t="str">
        <f aca="false">IF(F8038&lt;Einstellungen!$B$5,"ja","nein")</f>
        <v>ja</v>
      </c>
      <c r="H8038" s="21" t="s">
        <v>24</v>
      </c>
      <c r="I8038" s="29" t="n">
        <f aca="false">INDEX(Einstellungen!$B$27:$B$50,21)</f>
        <v>1.4</v>
      </c>
      <c r="J8038" s="29" t="n">
        <f aca="false">F8038*I8038</f>
        <v>38.972738</v>
      </c>
    </row>
    <row r="8039" customFormat="false" ht="15" hidden="false" customHeight="false" outlineLevel="0" collapsed="false">
      <c r="A8039" s="28" t="n">
        <v>45915</v>
      </c>
      <c r="B8039" s="21" t="s">
        <v>133</v>
      </c>
      <c r="C8039" s="21" t="s">
        <v>140</v>
      </c>
      <c r="D8039" s="29" t="n">
        <v>5.33</v>
      </c>
      <c r="E8039" s="29" t="n">
        <f aca="false">D8039/10</f>
        <v>0.533</v>
      </c>
      <c r="F8039" s="29" t="n">
        <f aca="false">(E8039+Einstellungen!$B$20)*(1+Einstellungen!$B$10)</f>
        <v>22.83491</v>
      </c>
      <c r="G8039" s="21" t="str">
        <f aca="false">IF(F8039&lt;Einstellungen!$B$5,"ja","nein")</f>
        <v>ja</v>
      </c>
      <c r="H8039" s="21" t="s">
        <v>24</v>
      </c>
      <c r="I8039" s="29" t="n">
        <f aca="false">INDEX(Einstellungen!$B$27:$B$50,22)</f>
        <v>1.25</v>
      </c>
      <c r="J8039" s="29" t="n">
        <f aca="false">F8039*I8039</f>
        <v>28.5436375</v>
      </c>
    </row>
    <row r="8040" customFormat="false" ht="15" hidden="false" customHeight="false" outlineLevel="0" collapsed="false">
      <c r="A8040" s="28" t="n">
        <v>45915</v>
      </c>
      <c r="B8040" s="21" t="s">
        <v>134</v>
      </c>
      <c r="C8040" s="21" t="s">
        <v>140</v>
      </c>
      <c r="D8040" s="29" t="n">
        <v>2.91</v>
      </c>
      <c r="E8040" s="29" t="n">
        <f aca="false">D8040/10</f>
        <v>0.291</v>
      </c>
      <c r="F8040" s="29" t="n">
        <f aca="false">(E8040+Einstellungen!$B$20)*(1+Einstellungen!$B$10)</f>
        <v>22.54693</v>
      </c>
      <c r="G8040" s="21" t="str">
        <f aca="false">IF(F8040&lt;Einstellungen!$B$5,"ja","nein")</f>
        <v>ja</v>
      </c>
      <c r="H8040" s="21" t="s">
        <v>24</v>
      </c>
      <c r="I8040" s="29" t="n">
        <f aca="false">INDEX(Einstellungen!$B$27:$B$50,23)</f>
        <v>1.05</v>
      </c>
      <c r="J8040" s="29" t="n">
        <f aca="false">F8040*I8040</f>
        <v>23.6742765</v>
      </c>
    </row>
    <row r="8041" customFormat="false" ht="15" hidden="false" customHeight="false" outlineLevel="0" collapsed="false">
      <c r="A8041" s="28" t="n">
        <v>45915</v>
      </c>
      <c r="B8041" s="21" t="s">
        <v>135</v>
      </c>
      <c r="C8041" s="21" t="s">
        <v>140</v>
      </c>
      <c r="D8041" s="29" t="n">
        <v>0.06</v>
      </c>
      <c r="E8041" s="29" t="n">
        <f aca="false">D8041/10</f>
        <v>0.006</v>
      </c>
      <c r="F8041" s="29" t="n">
        <f aca="false">(E8041+Einstellungen!$B$20)*(1+Einstellungen!$B$10)</f>
        <v>22.20778</v>
      </c>
      <c r="G8041" s="21" t="str">
        <f aca="false">IF(F8041&lt;Einstellungen!$B$5,"ja","nein")</f>
        <v>ja</v>
      </c>
      <c r="H8041" s="21" t="s">
        <v>24</v>
      </c>
      <c r="I8041" s="29" t="n">
        <f aca="false">INDEX(Einstellungen!$B$27:$B$50,24)</f>
        <v>0.8</v>
      </c>
      <c r="J8041" s="29" t="n">
        <f aca="false">F8041*I8041</f>
        <v>17.766224</v>
      </c>
    </row>
    <row r="8042" customFormat="false" ht="15" hidden="false" customHeight="false" outlineLevel="0" collapsed="false">
      <c r="A8042" s="28" t="n">
        <v>45916</v>
      </c>
      <c r="B8042" s="21" t="s">
        <v>111</v>
      </c>
      <c r="C8042" s="21" t="s">
        <v>141</v>
      </c>
      <c r="D8042" s="29" t="n">
        <v>-0.01</v>
      </c>
      <c r="E8042" s="29" t="n">
        <f aca="false">D8042/10</f>
        <v>-0.001</v>
      </c>
      <c r="F8042" s="29" t="n">
        <f aca="false">(E8042+Einstellungen!$B$20)*(1+Einstellungen!$B$10)</f>
        <v>22.19945</v>
      </c>
      <c r="G8042" s="21" t="str">
        <f aca="false">IF(F8042&lt;Einstellungen!$B$5,"ja","nein")</f>
        <v>ja</v>
      </c>
      <c r="H8042" s="21" t="s">
        <v>24</v>
      </c>
      <c r="I8042" s="29" t="n">
        <f aca="false">INDEX(Einstellungen!$B$27:$B$50,1)</f>
        <v>0.6</v>
      </c>
      <c r="J8042" s="29" t="n">
        <f aca="false">F8042*I8042</f>
        <v>13.31967</v>
      </c>
    </row>
    <row r="8043" customFormat="false" ht="15" hidden="false" customHeight="false" outlineLevel="0" collapsed="false">
      <c r="A8043" s="28" t="n">
        <v>45916</v>
      </c>
      <c r="B8043" s="21" t="s">
        <v>113</v>
      </c>
      <c r="C8043" s="21" t="s">
        <v>141</v>
      </c>
      <c r="D8043" s="29" t="n">
        <v>-0.09</v>
      </c>
      <c r="E8043" s="29" t="n">
        <f aca="false">D8043/10</f>
        <v>-0.009</v>
      </c>
      <c r="F8043" s="29" t="n">
        <f aca="false">(E8043+Einstellungen!$B$20)*(1+Einstellungen!$B$10)</f>
        <v>22.18993</v>
      </c>
      <c r="G8043" s="21" t="str">
        <f aca="false">IF(F8043&lt;Einstellungen!$B$5,"ja","nein")</f>
        <v>ja</v>
      </c>
      <c r="H8043" s="21" t="s">
        <v>24</v>
      </c>
      <c r="I8043" s="29" t="n">
        <f aca="false">INDEX(Einstellungen!$B$27:$B$50,2)</f>
        <v>0.5</v>
      </c>
      <c r="J8043" s="29" t="n">
        <f aca="false">F8043*I8043</f>
        <v>11.094965</v>
      </c>
    </row>
    <row r="8044" customFormat="false" ht="15" hidden="false" customHeight="false" outlineLevel="0" collapsed="false">
      <c r="A8044" s="28" t="n">
        <v>45916</v>
      </c>
      <c r="B8044" s="21" t="s">
        <v>114</v>
      </c>
      <c r="C8044" s="21" t="s">
        <v>141</v>
      </c>
      <c r="D8044" s="29" t="n">
        <v>-0.23</v>
      </c>
      <c r="E8044" s="29" t="n">
        <f aca="false">D8044/10</f>
        <v>-0.023</v>
      </c>
      <c r="F8044" s="29" t="n">
        <f aca="false">(E8044+Einstellungen!$B$20)*(1+Einstellungen!$B$10)</f>
        <v>22.17327</v>
      </c>
      <c r="G8044" s="21" t="str">
        <f aca="false">IF(F8044&lt;Einstellungen!$B$5,"ja","nein")</f>
        <v>ja</v>
      </c>
      <c r="H8044" s="21" t="s">
        <v>24</v>
      </c>
      <c r="I8044" s="29" t="n">
        <f aca="false">INDEX(Einstellungen!$B$27:$B$50,3)</f>
        <v>0.45</v>
      </c>
      <c r="J8044" s="29" t="n">
        <f aca="false">F8044*I8044</f>
        <v>9.9779715</v>
      </c>
    </row>
    <row r="8045" customFormat="false" ht="15" hidden="false" customHeight="false" outlineLevel="0" collapsed="false">
      <c r="A8045" s="28" t="n">
        <v>45916</v>
      </c>
      <c r="B8045" s="21" t="s">
        <v>115</v>
      </c>
      <c r="C8045" s="21" t="s">
        <v>141</v>
      </c>
      <c r="D8045" s="29" t="n">
        <v>-1.05</v>
      </c>
      <c r="E8045" s="29" t="n">
        <f aca="false">D8045/10</f>
        <v>-0.105</v>
      </c>
      <c r="F8045" s="29" t="n">
        <f aca="false">(E8045+Einstellungen!$B$20)*(1+Einstellungen!$B$10)</f>
        <v>22.07569</v>
      </c>
      <c r="G8045" s="21" t="str">
        <f aca="false">IF(F8045&lt;Einstellungen!$B$5,"ja","nein")</f>
        <v>ja</v>
      </c>
      <c r="H8045" s="21" t="s">
        <v>24</v>
      </c>
      <c r="I8045" s="29" t="n">
        <f aca="false">INDEX(Einstellungen!$B$27:$B$50,4)</f>
        <v>0.45</v>
      </c>
      <c r="J8045" s="29" t="n">
        <f aca="false">F8045*I8045</f>
        <v>9.9340605</v>
      </c>
    </row>
    <row r="8046" customFormat="false" ht="15" hidden="false" customHeight="false" outlineLevel="0" collapsed="false">
      <c r="A8046" s="28" t="n">
        <v>45916</v>
      </c>
      <c r="B8046" s="21" t="s">
        <v>116</v>
      </c>
      <c r="C8046" s="21" t="s">
        <v>141</v>
      </c>
      <c r="D8046" s="29" t="n">
        <v>-1.33</v>
      </c>
      <c r="E8046" s="29" t="n">
        <f aca="false">D8046/10</f>
        <v>-0.133</v>
      </c>
      <c r="F8046" s="29" t="n">
        <f aca="false">(E8046+Einstellungen!$B$20)*(1+Einstellungen!$B$10)</f>
        <v>22.04237</v>
      </c>
      <c r="G8046" s="21" t="str">
        <f aca="false">IF(F8046&lt;Einstellungen!$B$5,"ja","nein")</f>
        <v>ja</v>
      </c>
      <c r="H8046" s="21" t="s">
        <v>24</v>
      </c>
      <c r="I8046" s="29" t="n">
        <f aca="false">INDEX(Einstellungen!$B$27:$B$50,5)</f>
        <v>0.45</v>
      </c>
      <c r="J8046" s="29" t="n">
        <f aca="false">F8046*I8046</f>
        <v>9.9190665</v>
      </c>
    </row>
    <row r="8047" customFormat="false" ht="15" hidden="false" customHeight="false" outlineLevel="0" collapsed="false">
      <c r="A8047" s="28" t="n">
        <v>45916</v>
      </c>
      <c r="B8047" s="21" t="s">
        <v>117</v>
      </c>
      <c r="C8047" s="21" t="s">
        <v>141</v>
      </c>
      <c r="D8047" s="29" t="n">
        <v>-0.01</v>
      </c>
      <c r="E8047" s="29" t="n">
        <f aca="false">D8047/10</f>
        <v>-0.001</v>
      </c>
      <c r="F8047" s="29" t="n">
        <f aca="false">(E8047+Einstellungen!$B$20)*(1+Einstellungen!$B$10)</f>
        <v>22.19945</v>
      </c>
      <c r="G8047" s="21" t="str">
        <f aca="false">IF(F8047&lt;Einstellungen!$B$5,"ja","nein")</f>
        <v>ja</v>
      </c>
      <c r="H8047" s="21" t="s">
        <v>24</v>
      </c>
      <c r="I8047" s="29" t="n">
        <f aca="false">INDEX(Einstellungen!$B$27:$B$50,6)</f>
        <v>0.5</v>
      </c>
      <c r="J8047" s="29" t="n">
        <f aca="false">F8047*I8047</f>
        <v>11.099725</v>
      </c>
    </row>
    <row r="8048" customFormat="false" ht="15" hidden="false" customHeight="false" outlineLevel="0" collapsed="false">
      <c r="A8048" s="28" t="n">
        <v>45916</v>
      </c>
      <c r="B8048" s="21" t="s">
        <v>118</v>
      </c>
      <c r="C8048" s="21" t="s">
        <v>141</v>
      </c>
      <c r="D8048" s="29" t="n">
        <v>2.32</v>
      </c>
      <c r="E8048" s="29" t="n">
        <f aca="false">D8048/10</f>
        <v>0.232</v>
      </c>
      <c r="F8048" s="29" t="n">
        <f aca="false">(E8048+Einstellungen!$B$20)*(1+Einstellungen!$B$10)</f>
        <v>22.47672</v>
      </c>
      <c r="G8048" s="21" t="str">
        <f aca="false">IF(F8048&lt;Einstellungen!$B$5,"ja","nein")</f>
        <v>ja</v>
      </c>
      <c r="H8048" s="21" t="s">
        <v>24</v>
      </c>
      <c r="I8048" s="29" t="n">
        <f aca="false">INDEX(Einstellungen!$B$27:$B$50,7)</f>
        <v>0.7</v>
      </c>
      <c r="J8048" s="29" t="n">
        <f aca="false">F8048*I8048</f>
        <v>15.733704</v>
      </c>
    </row>
    <row r="8049" customFormat="false" ht="15" hidden="false" customHeight="false" outlineLevel="0" collapsed="false">
      <c r="A8049" s="28" t="n">
        <v>45916</v>
      </c>
      <c r="B8049" s="21" t="s">
        <v>119</v>
      </c>
      <c r="C8049" s="21" t="s">
        <v>141</v>
      </c>
      <c r="D8049" s="29" t="n">
        <v>16.21</v>
      </c>
      <c r="E8049" s="29" t="n">
        <f aca="false">D8049/10</f>
        <v>1.621</v>
      </c>
      <c r="F8049" s="29" t="n">
        <f aca="false">(E8049+Einstellungen!$B$20)*(1+Einstellungen!$B$10)</f>
        <v>24.12963</v>
      </c>
      <c r="G8049" s="21" t="str">
        <f aca="false">IF(F8049&lt;Einstellungen!$B$5,"ja","nein")</f>
        <v>ja</v>
      </c>
      <c r="H8049" s="21" t="s">
        <v>24</v>
      </c>
      <c r="I8049" s="29" t="n">
        <f aca="false">INDEX(Einstellungen!$B$27:$B$50,8)</f>
        <v>0.95</v>
      </c>
      <c r="J8049" s="29" t="n">
        <f aca="false">F8049*I8049</f>
        <v>22.9231485</v>
      </c>
    </row>
    <row r="8050" customFormat="false" ht="15" hidden="false" customHeight="false" outlineLevel="0" collapsed="false">
      <c r="A8050" s="28" t="n">
        <v>45916</v>
      </c>
      <c r="B8050" s="21" t="s">
        <v>120</v>
      </c>
      <c r="C8050" s="21" t="s">
        <v>141</v>
      </c>
      <c r="D8050" s="29" t="n">
        <v>3.81</v>
      </c>
      <c r="E8050" s="29" t="n">
        <f aca="false">D8050/10</f>
        <v>0.381</v>
      </c>
      <c r="F8050" s="29" t="n">
        <f aca="false">(E8050+Einstellungen!$B$20)*(1+Einstellungen!$B$10)</f>
        <v>22.65403</v>
      </c>
      <c r="G8050" s="21" t="str">
        <f aca="false">IF(F8050&lt;Einstellungen!$B$5,"ja","nein")</f>
        <v>ja</v>
      </c>
      <c r="H8050" s="21" t="s">
        <v>24</v>
      </c>
      <c r="I8050" s="29" t="n">
        <f aca="false">INDEX(Einstellungen!$B$27:$B$50,9)</f>
        <v>1.05</v>
      </c>
      <c r="J8050" s="29" t="n">
        <f aca="false">F8050*I8050</f>
        <v>23.7867315</v>
      </c>
    </row>
    <row r="8051" customFormat="false" ht="15" hidden="false" customHeight="false" outlineLevel="0" collapsed="false">
      <c r="A8051" s="28" t="n">
        <v>45916</v>
      </c>
      <c r="B8051" s="21" t="s">
        <v>121</v>
      </c>
      <c r="C8051" s="21" t="s">
        <v>141</v>
      </c>
      <c r="D8051" s="29" t="n">
        <v>-1.01</v>
      </c>
      <c r="E8051" s="29" t="n">
        <f aca="false">D8051/10</f>
        <v>-0.101</v>
      </c>
      <c r="F8051" s="29" t="n">
        <f aca="false">(E8051+Einstellungen!$B$20)*(1+Einstellungen!$B$10)</f>
        <v>22.08045</v>
      </c>
      <c r="G8051" s="21" t="str">
        <f aca="false">IF(F8051&lt;Einstellungen!$B$5,"ja","nein")</f>
        <v>ja</v>
      </c>
      <c r="H8051" s="21" t="s">
        <v>24</v>
      </c>
      <c r="I8051" s="29" t="n">
        <f aca="false">INDEX(Einstellungen!$B$27:$B$50,10)</f>
        <v>1.05</v>
      </c>
      <c r="J8051" s="29" t="n">
        <f aca="false">F8051*I8051</f>
        <v>23.1844725</v>
      </c>
    </row>
    <row r="8052" customFormat="false" ht="15" hidden="false" customHeight="false" outlineLevel="0" collapsed="false">
      <c r="A8052" s="28" t="n">
        <v>45916</v>
      </c>
      <c r="B8052" s="21" t="s">
        <v>122</v>
      </c>
      <c r="C8052" s="21" t="s">
        <v>141</v>
      </c>
      <c r="D8052" s="29" t="n">
        <v>-5.11</v>
      </c>
      <c r="E8052" s="29" t="n">
        <f aca="false">D8052/10</f>
        <v>-0.511</v>
      </c>
      <c r="F8052" s="29" t="n">
        <f aca="false">(E8052+Einstellungen!$B$20)*(1+Einstellungen!$B$10)</f>
        <v>21.59255</v>
      </c>
      <c r="G8052" s="21" t="str">
        <f aca="false">IF(F8052&lt;Einstellungen!$B$5,"ja","nein")</f>
        <v>ja</v>
      </c>
      <c r="H8052" s="21" t="s">
        <v>24</v>
      </c>
      <c r="I8052" s="29" t="n">
        <f aca="false">INDEX(Einstellungen!$B$27:$B$50,11)</f>
        <v>1.05</v>
      </c>
      <c r="J8052" s="29" t="n">
        <f aca="false">F8052*I8052</f>
        <v>22.6721775</v>
      </c>
    </row>
    <row r="8053" customFormat="false" ht="15" hidden="false" customHeight="false" outlineLevel="0" collapsed="false">
      <c r="A8053" s="28" t="n">
        <v>45916</v>
      </c>
      <c r="B8053" s="21" t="s">
        <v>123</v>
      </c>
      <c r="C8053" s="21" t="s">
        <v>141</v>
      </c>
      <c r="D8053" s="29" t="n">
        <v>-10.38</v>
      </c>
      <c r="E8053" s="29" t="n">
        <f aca="false">D8053/10</f>
        <v>-1.038</v>
      </c>
      <c r="F8053" s="29" t="n">
        <f aca="false">(E8053+Einstellungen!$B$20)*(1+Einstellungen!$B$10)</f>
        <v>20.96542</v>
      </c>
      <c r="G8053" s="21" t="str">
        <f aca="false">IF(F8053&lt;Einstellungen!$B$5,"ja","nein")</f>
        <v>ja</v>
      </c>
      <c r="H8053" s="21" t="s">
        <v>24</v>
      </c>
      <c r="I8053" s="29" t="n">
        <f aca="false">INDEX(Einstellungen!$B$27:$B$50,12)</f>
        <v>1.1</v>
      </c>
      <c r="J8053" s="29" t="n">
        <f aca="false">F8053*I8053</f>
        <v>23.061962</v>
      </c>
    </row>
    <row r="8054" customFormat="false" ht="15" hidden="false" customHeight="false" outlineLevel="0" collapsed="false">
      <c r="A8054" s="28" t="n">
        <v>45916</v>
      </c>
      <c r="B8054" s="21" t="s">
        <v>124</v>
      </c>
      <c r="C8054" s="21" t="s">
        <v>141</v>
      </c>
      <c r="D8054" s="29" t="n">
        <v>-20.05</v>
      </c>
      <c r="E8054" s="29" t="n">
        <f aca="false">D8054/10</f>
        <v>-2.005</v>
      </c>
      <c r="F8054" s="29" t="n">
        <f aca="false">(E8054+Einstellungen!$B$20)*(1+Einstellungen!$B$10)</f>
        <v>19.81469</v>
      </c>
      <c r="G8054" s="21" t="str">
        <f aca="false">IF(F8054&lt;Einstellungen!$B$5,"ja","nein")</f>
        <v>ja</v>
      </c>
      <c r="H8054" s="21" t="s">
        <v>24</v>
      </c>
      <c r="I8054" s="29" t="n">
        <f aca="false">INDEX(Einstellungen!$B$27:$B$50,13)</f>
        <v>1.2</v>
      </c>
      <c r="J8054" s="29" t="n">
        <f aca="false">F8054*I8054</f>
        <v>23.777628</v>
      </c>
    </row>
    <row r="8055" customFormat="false" ht="15" hidden="false" customHeight="false" outlineLevel="0" collapsed="false">
      <c r="A8055" s="28" t="n">
        <v>45916</v>
      </c>
      <c r="B8055" s="21" t="s">
        <v>125</v>
      </c>
      <c r="C8055" s="21" t="s">
        <v>141</v>
      </c>
      <c r="D8055" s="29" t="n">
        <v>-18.03</v>
      </c>
      <c r="E8055" s="29" t="n">
        <f aca="false">D8055/10</f>
        <v>-1.803</v>
      </c>
      <c r="F8055" s="29" t="n">
        <f aca="false">(E8055+Einstellungen!$B$20)*(1+Einstellungen!$B$10)</f>
        <v>20.05507</v>
      </c>
      <c r="G8055" s="21" t="str">
        <f aca="false">IF(F8055&lt;Einstellungen!$B$5,"ja","nein")</f>
        <v>ja</v>
      </c>
      <c r="H8055" s="21" t="s">
        <v>24</v>
      </c>
      <c r="I8055" s="29" t="n">
        <f aca="false">INDEX(Einstellungen!$B$27:$B$50,14)</f>
        <v>1.15</v>
      </c>
      <c r="J8055" s="29" t="n">
        <f aca="false">F8055*I8055</f>
        <v>23.0633305</v>
      </c>
    </row>
    <row r="8056" customFormat="false" ht="15" hidden="false" customHeight="false" outlineLevel="0" collapsed="false">
      <c r="A8056" s="28" t="n">
        <v>45916</v>
      </c>
      <c r="B8056" s="21" t="s">
        <v>126</v>
      </c>
      <c r="C8056" s="21" t="s">
        <v>141</v>
      </c>
      <c r="D8056" s="29" t="n">
        <v>-11.17</v>
      </c>
      <c r="E8056" s="29" t="n">
        <f aca="false">D8056/10</f>
        <v>-1.117</v>
      </c>
      <c r="F8056" s="29" t="n">
        <f aca="false">(E8056+Einstellungen!$B$20)*(1+Einstellungen!$B$10)</f>
        <v>20.87141</v>
      </c>
      <c r="G8056" s="21" t="str">
        <f aca="false">IF(F8056&lt;Einstellungen!$B$5,"ja","nein")</f>
        <v>ja</v>
      </c>
      <c r="H8056" s="21" t="s">
        <v>24</v>
      </c>
      <c r="I8056" s="29" t="n">
        <f aca="false">INDEX(Einstellungen!$B$27:$B$50,15)</f>
        <v>1</v>
      </c>
      <c r="J8056" s="29" t="n">
        <f aca="false">F8056*I8056</f>
        <v>20.87141</v>
      </c>
    </row>
    <row r="8057" customFormat="false" ht="15" hidden="false" customHeight="false" outlineLevel="0" collapsed="false">
      <c r="A8057" s="28" t="n">
        <v>45916</v>
      </c>
      <c r="B8057" s="21" t="s">
        <v>127</v>
      </c>
      <c r="C8057" s="21" t="s">
        <v>141</v>
      </c>
      <c r="D8057" s="29" t="n">
        <v>-9.99</v>
      </c>
      <c r="E8057" s="29" t="n">
        <f aca="false">D8057/10</f>
        <v>-0.999</v>
      </c>
      <c r="F8057" s="29" t="n">
        <f aca="false">(E8057+Einstellungen!$B$20)*(1+Einstellungen!$B$10)</f>
        <v>21.01183</v>
      </c>
      <c r="G8057" s="21" t="str">
        <f aca="false">IF(F8057&lt;Einstellungen!$B$5,"ja","nein")</f>
        <v>ja</v>
      </c>
      <c r="H8057" s="21" t="s">
        <v>24</v>
      </c>
      <c r="I8057" s="29" t="n">
        <f aca="false">INDEX(Einstellungen!$B$27:$B$50,16)</f>
        <v>0.95</v>
      </c>
      <c r="J8057" s="29" t="n">
        <f aca="false">F8057*I8057</f>
        <v>19.9612385</v>
      </c>
    </row>
    <row r="8058" customFormat="false" ht="15" hidden="false" customHeight="false" outlineLevel="0" collapsed="false">
      <c r="A8058" s="28" t="n">
        <v>45916</v>
      </c>
      <c r="B8058" s="21" t="s">
        <v>128</v>
      </c>
      <c r="C8058" s="21" t="s">
        <v>141</v>
      </c>
      <c r="D8058" s="29" t="n">
        <v>-3.24</v>
      </c>
      <c r="E8058" s="29" t="n">
        <f aca="false">D8058/10</f>
        <v>-0.324</v>
      </c>
      <c r="F8058" s="29" t="n">
        <f aca="false">(E8058+Einstellungen!$B$20)*(1+Einstellungen!$B$10)</f>
        <v>21.81508</v>
      </c>
      <c r="G8058" s="21" t="str">
        <f aca="false">IF(F8058&lt;Einstellungen!$B$5,"ja","nein")</f>
        <v>ja</v>
      </c>
      <c r="H8058" s="21" t="s">
        <v>24</v>
      </c>
      <c r="I8058" s="29" t="n">
        <f aca="false">INDEX(Einstellungen!$B$27:$B$50,17)</f>
        <v>0.95</v>
      </c>
      <c r="J8058" s="29" t="n">
        <f aca="false">F8058*I8058</f>
        <v>20.724326</v>
      </c>
    </row>
    <row r="8059" customFormat="false" ht="15" hidden="false" customHeight="false" outlineLevel="0" collapsed="false">
      <c r="A8059" s="28" t="n">
        <v>45916</v>
      </c>
      <c r="B8059" s="21" t="s">
        <v>129</v>
      </c>
      <c r="C8059" s="21" t="s">
        <v>141</v>
      </c>
      <c r="D8059" s="29" t="n">
        <v>0</v>
      </c>
      <c r="E8059" s="29" t="n">
        <f aca="false">D8059/10</f>
        <v>0</v>
      </c>
      <c r="F8059" s="29" t="n">
        <f aca="false">(E8059+Einstellungen!$B$20)*(1+Einstellungen!$B$10)</f>
        <v>22.20064</v>
      </c>
      <c r="G8059" s="21" t="str">
        <f aca="false">IF(F8059&lt;Einstellungen!$B$5,"ja","nein")</f>
        <v>ja</v>
      </c>
      <c r="H8059" s="21" t="s">
        <v>24</v>
      </c>
      <c r="I8059" s="29" t="n">
        <f aca="false">INDEX(Einstellungen!$B$27:$B$50,18)</f>
        <v>1.1</v>
      </c>
      <c r="J8059" s="29" t="n">
        <f aca="false">F8059*I8059</f>
        <v>24.420704</v>
      </c>
    </row>
    <row r="8060" customFormat="false" ht="15" hidden="false" customHeight="false" outlineLevel="0" collapsed="false">
      <c r="A8060" s="28" t="n">
        <v>45916</v>
      </c>
      <c r="B8060" s="21" t="s">
        <v>130</v>
      </c>
      <c r="C8060" s="21" t="s">
        <v>141</v>
      </c>
      <c r="D8060" s="29" t="n">
        <v>72.64</v>
      </c>
      <c r="E8060" s="29" t="n">
        <f aca="false">D8060/10</f>
        <v>7.264</v>
      </c>
      <c r="F8060" s="29" t="n">
        <f aca="false">(E8060+Einstellungen!$B$20)*(1+Einstellungen!$B$10)</f>
        <v>30.8448</v>
      </c>
      <c r="G8060" s="21" t="str">
        <f aca="false">IF(F8060&lt;Einstellungen!$B$5,"ja","nein")</f>
        <v>nein</v>
      </c>
      <c r="H8060" s="21" t="s">
        <v>24</v>
      </c>
      <c r="I8060" s="29" t="n">
        <f aca="false">INDEX(Einstellungen!$B$27:$B$50,19)</f>
        <v>1.35</v>
      </c>
      <c r="J8060" s="29" t="n">
        <f aca="false">F8060*I8060</f>
        <v>41.64048</v>
      </c>
    </row>
    <row r="8061" customFormat="false" ht="15" hidden="false" customHeight="false" outlineLevel="0" collapsed="false">
      <c r="A8061" s="28" t="n">
        <v>45916</v>
      </c>
      <c r="B8061" s="21" t="s">
        <v>131</v>
      </c>
      <c r="C8061" s="21" t="s">
        <v>141</v>
      </c>
      <c r="D8061" s="29" t="n">
        <v>103.33</v>
      </c>
      <c r="E8061" s="29" t="n">
        <f aca="false">D8061/10</f>
        <v>10.333</v>
      </c>
      <c r="F8061" s="29" t="n">
        <f aca="false">(E8061+Einstellungen!$B$20)*(1+Einstellungen!$B$10)</f>
        <v>34.49691</v>
      </c>
      <c r="G8061" s="21" t="str">
        <f aca="false">IF(F8061&lt;Einstellungen!$B$5,"ja","nein")</f>
        <v>nein</v>
      </c>
      <c r="H8061" s="21" t="s">
        <v>24</v>
      </c>
      <c r="I8061" s="29" t="n">
        <f aca="false">INDEX(Einstellungen!$B$27:$B$50,20)</f>
        <v>1.45</v>
      </c>
      <c r="J8061" s="29" t="n">
        <f aca="false">F8061*I8061</f>
        <v>50.0205195</v>
      </c>
    </row>
    <row r="8062" customFormat="false" ht="15" hidden="false" customHeight="false" outlineLevel="0" collapsed="false">
      <c r="A8062" s="28" t="n">
        <v>45916</v>
      </c>
      <c r="B8062" s="21" t="s">
        <v>132</v>
      </c>
      <c r="C8062" s="21" t="s">
        <v>141</v>
      </c>
      <c r="D8062" s="29" t="n">
        <v>112.97</v>
      </c>
      <c r="E8062" s="29" t="n">
        <f aca="false">D8062/10</f>
        <v>11.297</v>
      </c>
      <c r="F8062" s="29" t="n">
        <f aca="false">(E8062+Einstellungen!$B$20)*(1+Einstellungen!$B$10)</f>
        <v>35.64407</v>
      </c>
      <c r="G8062" s="21" t="str">
        <f aca="false">IF(F8062&lt;Einstellungen!$B$5,"ja","nein")</f>
        <v>nein</v>
      </c>
      <c r="H8062" s="21" t="s">
        <v>24</v>
      </c>
      <c r="I8062" s="29" t="n">
        <f aca="false">INDEX(Einstellungen!$B$27:$B$50,21)</f>
        <v>1.4</v>
      </c>
      <c r="J8062" s="29" t="n">
        <f aca="false">F8062*I8062</f>
        <v>49.901698</v>
      </c>
    </row>
    <row r="8063" customFormat="false" ht="15" hidden="false" customHeight="false" outlineLevel="0" collapsed="false">
      <c r="A8063" s="28" t="n">
        <v>45916</v>
      </c>
      <c r="B8063" s="21" t="s">
        <v>133</v>
      </c>
      <c r="C8063" s="21" t="s">
        <v>141</v>
      </c>
      <c r="D8063" s="29" t="n">
        <v>92.97</v>
      </c>
      <c r="E8063" s="29" t="n">
        <f aca="false">D8063/10</f>
        <v>9.297</v>
      </c>
      <c r="F8063" s="29" t="n">
        <f aca="false">(E8063+Einstellungen!$B$20)*(1+Einstellungen!$B$10)</f>
        <v>33.26407</v>
      </c>
      <c r="G8063" s="21" t="str">
        <f aca="false">IF(F8063&lt;Einstellungen!$B$5,"ja","nein")</f>
        <v>nein</v>
      </c>
      <c r="H8063" s="21" t="s">
        <v>24</v>
      </c>
      <c r="I8063" s="29" t="n">
        <f aca="false">INDEX(Einstellungen!$B$27:$B$50,22)</f>
        <v>1.25</v>
      </c>
      <c r="J8063" s="29" t="n">
        <f aca="false">F8063*I8063</f>
        <v>41.5800875</v>
      </c>
    </row>
    <row r="8064" customFormat="false" ht="15" hidden="false" customHeight="false" outlineLevel="0" collapsed="false">
      <c r="A8064" s="28" t="n">
        <v>45916</v>
      </c>
      <c r="B8064" s="21" t="s">
        <v>134</v>
      </c>
      <c r="C8064" s="21" t="s">
        <v>141</v>
      </c>
      <c r="D8064" s="29" t="n">
        <v>80.55</v>
      </c>
      <c r="E8064" s="29" t="n">
        <f aca="false">D8064/10</f>
        <v>8.055</v>
      </c>
      <c r="F8064" s="29" t="n">
        <f aca="false">(E8064+Einstellungen!$B$20)*(1+Einstellungen!$B$10)</f>
        <v>31.78609</v>
      </c>
      <c r="G8064" s="21" t="str">
        <f aca="false">IF(F8064&lt;Einstellungen!$B$5,"ja","nein")</f>
        <v>nein</v>
      </c>
      <c r="H8064" s="21" t="s">
        <v>24</v>
      </c>
      <c r="I8064" s="29" t="n">
        <f aca="false">INDEX(Einstellungen!$B$27:$B$50,23)</f>
        <v>1.05</v>
      </c>
      <c r="J8064" s="29" t="n">
        <f aca="false">F8064*I8064</f>
        <v>33.3753945</v>
      </c>
    </row>
    <row r="8065" customFormat="false" ht="15" hidden="false" customHeight="false" outlineLevel="0" collapsed="false">
      <c r="A8065" s="28" t="n">
        <v>45916</v>
      </c>
      <c r="B8065" s="21" t="s">
        <v>135</v>
      </c>
      <c r="C8065" s="21" t="s">
        <v>141</v>
      </c>
      <c r="D8065" s="29" t="n">
        <v>65.44</v>
      </c>
      <c r="E8065" s="29" t="n">
        <f aca="false">D8065/10</f>
        <v>6.544</v>
      </c>
      <c r="F8065" s="29" t="n">
        <f aca="false">(E8065+Einstellungen!$B$20)*(1+Einstellungen!$B$10)</f>
        <v>29.988</v>
      </c>
      <c r="G8065" s="21" t="str">
        <f aca="false">IF(F8065&lt;Einstellungen!$B$5,"ja","nein")</f>
        <v>nein</v>
      </c>
      <c r="H8065" s="21" t="s">
        <v>24</v>
      </c>
      <c r="I8065" s="29" t="n">
        <f aca="false">INDEX(Einstellungen!$B$27:$B$50,24)</f>
        <v>0.8</v>
      </c>
      <c r="J8065" s="29" t="n">
        <f aca="false">F8065*I8065</f>
        <v>23.9904</v>
      </c>
    </row>
    <row r="8066" customFormat="false" ht="15" hidden="false" customHeight="false" outlineLevel="0" collapsed="false">
      <c r="A8066" s="28" t="n">
        <v>45917</v>
      </c>
      <c r="B8066" s="21" t="s">
        <v>111</v>
      </c>
      <c r="C8066" s="21" t="s">
        <v>112</v>
      </c>
      <c r="D8066" s="29" t="n">
        <v>70.8</v>
      </c>
      <c r="E8066" s="29" t="n">
        <f aca="false">D8066/10</f>
        <v>7.08</v>
      </c>
      <c r="F8066" s="29" t="n">
        <f aca="false">(E8066+Einstellungen!$B$20)*(1+Einstellungen!$B$10)</f>
        <v>30.62584</v>
      </c>
      <c r="G8066" s="21" t="str">
        <f aca="false">IF(F8066&lt;Einstellungen!$B$5,"ja","nein")</f>
        <v>nein</v>
      </c>
      <c r="H8066" s="21" t="s">
        <v>24</v>
      </c>
      <c r="I8066" s="29" t="n">
        <f aca="false">INDEX(Einstellungen!$B$27:$B$50,1)</f>
        <v>0.6</v>
      </c>
      <c r="J8066" s="29" t="n">
        <f aca="false">F8066*I8066</f>
        <v>18.375504</v>
      </c>
    </row>
    <row r="8067" customFormat="false" ht="15" hidden="false" customHeight="false" outlineLevel="0" collapsed="false">
      <c r="A8067" s="28" t="n">
        <v>45917</v>
      </c>
      <c r="B8067" s="21" t="s">
        <v>113</v>
      </c>
      <c r="C8067" s="21" t="s">
        <v>112</v>
      </c>
      <c r="D8067" s="29" t="n">
        <v>63.47</v>
      </c>
      <c r="E8067" s="29" t="n">
        <f aca="false">D8067/10</f>
        <v>6.347</v>
      </c>
      <c r="F8067" s="29" t="n">
        <f aca="false">(E8067+Einstellungen!$B$20)*(1+Einstellungen!$B$10)</f>
        <v>29.75357</v>
      </c>
      <c r="G8067" s="21" t="str">
        <f aca="false">IF(F8067&lt;Einstellungen!$B$5,"ja","nein")</f>
        <v>nein</v>
      </c>
      <c r="H8067" s="21" t="s">
        <v>24</v>
      </c>
      <c r="I8067" s="29" t="n">
        <f aca="false">INDEX(Einstellungen!$B$27:$B$50,2)</f>
        <v>0.5</v>
      </c>
      <c r="J8067" s="29" t="n">
        <f aca="false">F8067*I8067</f>
        <v>14.876785</v>
      </c>
    </row>
    <row r="8068" customFormat="false" ht="15" hidden="false" customHeight="false" outlineLevel="0" collapsed="false">
      <c r="A8068" s="28" t="n">
        <v>45917</v>
      </c>
      <c r="B8068" s="21" t="s">
        <v>114</v>
      </c>
      <c r="C8068" s="21" t="s">
        <v>112</v>
      </c>
      <c r="D8068" s="29" t="n">
        <v>50.95</v>
      </c>
      <c r="E8068" s="29" t="n">
        <f aca="false">D8068/10</f>
        <v>5.095</v>
      </c>
      <c r="F8068" s="29" t="n">
        <f aca="false">(E8068+Einstellungen!$B$20)*(1+Einstellungen!$B$10)</f>
        <v>28.26369</v>
      </c>
      <c r="G8068" s="21" t="str">
        <f aca="false">IF(F8068&lt;Einstellungen!$B$5,"ja","nein")</f>
        <v>ja</v>
      </c>
      <c r="H8068" s="21" t="s">
        <v>24</v>
      </c>
      <c r="I8068" s="29" t="n">
        <f aca="false">INDEX(Einstellungen!$B$27:$B$50,3)</f>
        <v>0.45</v>
      </c>
      <c r="J8068" s="29" t="n">
        <f aca="false">F8068*I8068</f>
        <v>12.7186605</v>
      </c>
    </row>
    <row r="8069" customFormat="false" ht="15" hidden="false" customHeight="false" outlineLevel="0" collapsed="false">
      <c r="A8069" s="28" t="n">
        <v>45917</v>
      </c>
      <c r="B8069" s="21" t="s">
        <v>115</v>
      </c>
      <c r="C8069" s="21" t="s">
        <v>112</v>
      </c>
      <c r="D8069" s="29" t="n">
        <v>48.53</v>
      </c>
      <c r="E8069" s="29" t="n">
        <f aca="false">D8069/10</f>
        <v>4.853</v>
      </c>
      <c r="F8069" s="29" t="n">
        <f aca="false">(E8069+Einstellungen!$B$20)*(1+Einstellungen!$B$10)</f>
        <v>27.97571</v>
      </c>
      <c r="G8069" s="21" t="str">
        <f aca="false">IF(F8069&lt;Einstellungen!$B$5,"ja","nein")</f>
        <v>ja</v>
      </c>
      <c r="H8069" s="21" t="s">
        <v>24</v>
      </c>
      <c r="I8069" s="29" t="n">
        <f aca="false">INDEX(Einstellungen!$B$27:$B$50,4)</f>
        <v>0.45</v>
      </c>
      <c r="J8069" s="29" t="n">
        <f aca="false">F8069*I8069</f>
        <v>12.5890695</v>
      </c>
    </row>
    <row r="8070" customFormat="false" ht="15" hidden="false" customHeight="false" outlineLevel="0" collapsed="false">
      <c r="A8070" s="28" t="n">
        <v>45917</v>
      </c>
      <c r="B8070" s="21" t="s">
        <v>116</v>
      </c>
      <c r="C8070" s="21" t="s">
        <v>112</v>
      </c>
      <c r="D8070" s="29" t="n">
        <v>60.01</v>
      </c>
      <c r="E8070" s="29" t="n">
        <f aca="false">D8070/10</f>
        <v>6.001</v>
      </c>
      <c r="F8070" s="29" t="n">
        <f aca="false">(E8070+Einstellungen!$B$20)*(1+Einstellungen!$B$10)</f>
        <v>29.34183</v>
      </c>
      <c r="G8070" s="21" t="str">
        <f aca="false">IF(F8070&lt;Einstellungen!$B$5,"ja","nein")</f>
        <v>nein</v>
      </c>
      <c r="H8070" s="21" t="s">
        <v>24</v>
      </c>
      <c r="I8070" s="29" t="n">
        <f aca="false">INDEX(Einstellungen!$B$27:$B$50,5)</f>
        <v>0.45</v>
      </c>
      <c r="J8070" s="29" t="n">
        <f aca="false">F8070*I8070</f>
        <v>13.2038235</v>
      </c>
    </row>
    <row r="8071" customFormat="false" ht="15" hidden="false" customHeight="false" outlineLevel="0" collapsed="false">
      <c r="A8071" s="28" t="n">
        <v>45917</v>
      </c>
      <c r="B8071" s="21" t="s">
        <v>117</v>
      </c>
      <c r="C8071" s="21" t="s">
        <v>112</v>
      </c>
      <c r="D8071" s="29" t="n">
        <v>73.82</v>
      </c>
      <c r="E8071" s="29" t="n">
        <f aca="false">D8071/10</f>
        <v>7.382</v>
      </c>
      <c r="F8071" s="29" t="n">
        <f aca="false">(E8071+Einstellungen!$B$20)*(1+Einstellungen!$B$10)</f>
        <v>30.98522</v>
      </c>
      <c r="G8071" s="21" t="str">
        <f aca="false">IF(F8071&lt;Einstellungen!$B$5,"ja","nein")</f>
        <v>nein</v>
      </c>
      <c r="H8071" s="21" t="s">
        <v>24</v>
      </c>
      <c r="I8071" s="29" t="n">
        <f aca="false">INDEX(Einstellungen!$B$27:$B$50,6)</f>
        <v>0.5</v>
      </c>
      <c r="J8071" s="29" t="n">
        <f aca="false">F8071*I8071</f>
        <v>15.49261</v>
      </c>
    </row>
    <row r="8072" customFormat="false" ht="15" hidden="false" customHeight="false" outlineLevel="0" collapsed="false">
      <c r="A8072" s="28" t="n">
        <v>45917</v>
      </c>
      <c r="B8072" s="21" t="s">
        <v>118</v>
      </c>
      <c r="C8072" s="21" t="s">
        <v>112</v>
      </c>
      <c r="D8072" s="29" t="n">
        <v>98.85</v>
      </c>
      <c r="E8072" s="29" t="n">
        <f aca="false">D8072/10</f>
        <v>9.885</v>
      </c>
      <c r="F8072" s="29" t="n">
        <f aca="false">(E8072+Einstellungen!$B$20)*(1+Einstellungen!$B$10)</f>
        <v>33.96379</v>
      </c>
      <c r="G8072" s="21" t="str">
        <f aca="false">IF(F8072&lt;Einstellungen!$B$5,"ja","nein")</f>
        <v>nein</v>
      </c>
      <c r="H8072" s="21" t="s">
        <v>24</v>
      </c>
      <c r="I8072" s="29" t="n">
        <f aca="false">INDEX(Einstellungen!$B$27:$B$50,7)</f>
        <v>0.7</v>
      </c>
      <c r="J8072" s="29" t="n">
        <f aca="false">F8072*I8072</f>
        <v>23.774653</v>
      </c>
    </row>
    <row r="8073" customFormat="false" ht="15" hidden="false" customHeight="false" outlineLevel="0" collapsed="false">
      <c r="A8073" s="28" t="n">
        <v>45917</v>
      </c>
      <c r="B8073" s="21" t="s">
        <v>119</v>
      </c>
      <c r="C8073" s="21" t="s">
        <v>112</v>
      </c>
      <c r="D8073" s="29" t="n">
        <v>117.34</v>
      </c>
      <c r="E8073" s="29" t="n">
        <f aca="false">D8073/10</f>
        <v>11.734</v>
      </c>
      <c r="F8073" s="29" t="n">
        <f aca="false">(E8073+Einstellungen!$B$20)*(1+Einstellungen!$B$10)</f>
        <v>36.1641</v>
      </c>
      <c r="G8073" s="21" t="str">
        <f aca="false">IF(F8073&lt;Einstellungen!$B$5,"ja","nein")</f>
        <v>nein</v>
      </c>
      <c r="H8073" s="21" t="s">
        <v>24</v>
      </c>
      <c r="I8073" s="29" t="n">
        <f aca="false">INDEX(Einstellungen!$B$27:$B$50,8)</f>
        <v>0.95</v>
      </c>
      <c r="J8073" s="29" t="n">
        <f aca="false">F8073*I8073</f>
        <v>34.355895</v>
      </c>
    </row>
    <row r="8074" customFormat="false" ht="15" hidden="false" customHeight="false" outlineLevel="0" collapsed="false">
      <c r="A8074" s="28" t="n">
        <v>45917</v>
      </c>
      <c r="B8074" s="21" t="s">
        <v>120</v>
      </c>
      <c r="C8074" s="21" t="s">
        <v>112</v>
      </c>
      <c r="D8074" s="29" t="n">
        <v>112.74</v>
      </c>
      <c r="E8074" s="29" t="n">
        <f aca="false">D8074/10</f>
        <v>11.274</v>
      </c>
      <c r="F8074" s="29" t="n">
        <f aca="false">(E8074+Einstellungen!$B$20)*(1+Einstellungen!$B$10)</f>
        <v>35.6167</v>
      </c>
      <c r="G8074" s="21" t="str">
        <f aca="false">IF(F8074&lt;Einstellungen!$B$5,"ja","nein")</f>
        <v>nein</v>
      </c>
      <c r="H8074" s="21" t="s">
        <v>24</v>
      </c>
      <c r="I8074" s="29" t="n">
        <f aca="false">INDEX(Einstellungen!$B$27:$B$50,9)</f>
        <v>1.05</v>
      </c>
      <c r="J8074" s="29" t="n">
        <f aca="false">F8074*I8074</f>
        <v>37.397535</v>
      </c>
    </row>
    <row r="8075" customFormat="false" ht="15" hidden="false" customHeight="false" outlineLevel="0" collapsed="false">
      <c r="A8075" s="28" t="n">
        <v>45917</v>
      </c>
      <c r="B8075" s="21" t="s">
        <v>121</v>
      </c>
      <c r="C8075" s="21" t="s">
        <v>112</v>
      </c>
      <c r="D8075" s="29" t="n">
        <v>95.14</v>
      </c>
      <c r="E8075" s="29" t="n">
        <f aca="false">D8075/10</f>
        <v>9.514</v>
      </c>
      <c r="F8075" s="29" t="n">
        <f aca="false">(E8075+Einstellungen!$B$20)*(1+Einstellungen!$B$10)</f>
        <v>33.5223</v>
      </c>
      <c r="G8075" s="21" t="str">
        <f aca="false">IF(F8075&lt;Einstellungen!$B$5,"ja","nein")</f>
        <v>nein</v>
      </c>
      <c r="H8075" s="21" t="s">
        <v>24</v>
      </c>
      <c r="I8075" s="29" t="n">
        <f aca="false">INDEX(Einstellungen!$B$27:$B$50,10)</f>
        <v>1.05</v>
      </c>
      <c r="J8075" s="29" t="n">
        <f aca="false">F8075*I8075</f>
        <v>35.198415</v>
      </c>
    </row>
    <row r="8076" customFormat="false" ht="15" hidden="false" customHeight="false" outlineLevel="0" collapsed="false">
      <c r="A8076" s="28" t="n">
        <v>45917</v>
      </c>
      <c r="B8076" s="21" t="s">
        <v>122</v>
      </c>
      <c r="C8076" s="21" t="s">
        <v>112</v>
      </c>
      <c r="D8076" s="29" t="n">
        <v>69.14</v>
      </c>
      <c r="E8076" s="29" t="n">
        <f aca="false">D8076/10</f>
        <v>6.914</v>
      </c>
      <c r="F8076" s="29" t="n">
        <f aca="false">(E8076+Einstellungen!$B$20)*(1+Einstellungen!$B$10)</f>
        <v>30.4283</v>
      </c>
      <c r="G8076" s="21" t="str">
        <f aca="false">IF(F8076&lt;Einstellungen!$B$5,"ja","nein")</f>
        <v>nein</v>
      </c>
      <c r="H8076" s="21" t="s">
        <v>24</v>
      </c>
      <c r="I8076" s="29" t="n">
        <f aca="false">INDEX(Einstellungen!$B$27:$B$50,11)</f>
        <v>1.05</v>
      </c>
      <c r="J8076" s="29" t="n">
        <f aca="false">F8076*I8076</f>
        <v>31.949715</v>
      </c>
    </row>
    <row r="8077" customFormat="false" ht="15" hidden="false" customHeight="false" outlineLevel="0" collapsed="false">
      <c r="A8077" s="28" t="n">
        <v>45917</v>
      </c>
      <c r="B8077" s="21" t="s">
        <v>123</v>
      </c>
      <c r="C8077" s="21" t="s">
        <v>112</v>
      </c>
      <c r="D8077" s="29" t="n">
        <v>41.38</v>
      </c>
      <c r="E8077" s="29" t="n">
        <f aca="false">D8077/10</f>
        <v>4.138</v>
      </c>
      <c r="F8077" s="29" t="n">
        <f aca="false">(E8077+Einstellungen!$B$20)*(1+Einstellungen!$B$10)</f>
        <v>27.12486</v>
      </c>
      <c r="G8077" s="21" t="str">
        <f aca="false">IF(F8077&lt;Einstellungen!$B$5,"ja","nein")</f>
        <v>ja</v>
      </c>
      <c r="H8077" s="21" t="s">
        <v>24</v>
      </c>
      <c r="I8077" s="29" t="n">
        <f aca="false">INDEX(Einstellungen!$B$27:$B$50,12)</f>
        <v>1.1</v>
      </c>
      <c r="J8077" s="29" t="n">
        <f aca="false">F8077*I8077</f>
        <v>29.837346</v>
      </c>
    </row>
    <row r="8078" customFormat="false" ht="15" hidden="false" customHeight="false" outlineLevel="0" collapsed="false">
      <c r="A8078" s="28" t="n">
        <v>45917</v>
      </c>
      <c r="B8078" s="21" t="s">
        <v>124</v>
      </c>
      <c r="C8078" s="21" t="s">
        <v>112</v>
      </c>
      <c r="D8078" s="29" t="n">
        <v>10.5</v>
      </c>
      <c r="E8078" s="29" t="n">
        <f aca="false">D8078/10</f>
        <v>1.05</v>
      </c>
      <c r="F8078" s="29" t="n">
        <f aca="false">(E8078+Einstellungen!$B$20)*(1+Einstellungen!$B$10)</f>
        <v>23.45014</v>
      </c>
      <c r="G8078" s="21" t="str">
        <f aca="false">IF(F8078&lt;Einstellungen!$B$5,"ja","nein")</f>
        <v>ja</v>
      </c>
      <c r="H8078" s="21" t="s">
        <v>24</v>
      </c>
      <c r="I8078" s="29" t="n">
        <f aca="false">INDEX(Einstellungen!$B$27:$B$50,13)</f>
        <v>1.2</v>
      </c>
      <c r="J8078" s="29" t="n">
        <f aca="false">F8078*I8078</f>
        <v>28.140168</v>
      </c>
    </row>
    <row r="8079" customFormat="false" ht="15" hidden="false" customHeight="false" outlineLevel="0" collapsed="false">
      <c r="A8079" s="28" t="n">
        <v>45917</v>
      </c>
      <c r="B8079" s="21" t="s">
        <v>125</v>
      </c>
      <c r="C8079" s="21" t="s">
        <v>112</v>
      </c>
      <c r="D8079" s="29" t="n">
        <v>7.88</v>
      </c>
      <c r="E8079" s="29" t="n">
        <f aca="false">D8079/10</f>
        <v>0.788</v>
      </c>
      <c r="F8079" s="29" t="n">
        <f aca="false">(E8079+Einstellungen!$B$20)*(1+Einstellungen!$B$10)</f>
        <v>23.13836</v>
      </c>
      <c r="G8079" s="21" t="str">
        <f aca="false">IF(F8079&lt;Einstellungen!$B$5,"ja","nein")</f>
        <v>ja</v>
      </c>
      <c r="H8079" s="21" t="s">
        <v>24</v>
      </c>
      <c r="I8079" s="29" t="n">
        <f aca="false">INDEX(Einstellungen!$B$27:$B$50,14)</f>
        <v>1.15</v>
      </c>
      <c r="J8079" s="29" t="n">
        <f aca="false">F8079*I8079</f>
        <v>26.609114</v>
      </c>
    </row>
    <row r="8080" customFormat="false" ht="15" hidden="false" customHeight="false" outlineLevel="0" collapsed="false">
      <c r="A8080" s="28" t="n">
        <v>45917</v>
      </c>
      <c r="B8080" s="21" t="s">
        <v>126</v>
      </c>
      <c r="C8080" s="21" t="s">
        <v>112</v>
      </c>
      <c r="D8080" s="29" t="n">
        <v>10.59</v>
      </c>
      <c r="E8080" s="29" t="n">
        <f aca="false">D8080/10</f>
        <v>1.059</v>
      </c>
      <c r="F8080" s="29" t="n">
        <f aca="false">(E8080+Einstellungen!$B$20)*(1+Einstellungen!$B$10)</f>
        <v>23.46085</v>
      </c>
      <c r="G8080" s="21" t="str">
        <f aca="false">IF(F8080&lt;Einstellungen!$B$5,"ja","nein")</f>
        <v>ja</v>
      </c>
      <c r="H8080" s="21" t="s">
        <v>24</v>
      </c>
      <c r="I8080" s="29" t="n">
        <f aca="false">INDEX(Einstellungen!$B$27:$B$50,15)</f>
        <v>1</v>
      </c>
      <c r="J8080" s="29" t="n">
        <f aca="false">F8080*I8080</f>
        <v>23.46085</v>
      </c>
    </row>
    <row r="8081" customFormat="false" ht="15" hidden="false" customHeight="false" outlineLevel="0" collapsed="false">
      <c r="A8081" s="28" t="n">
        <v>45917</v>
      </c>
      <c r="B8081" s="21" t="s">
        <v>127</v>
      </c>
      <c r="C8081" s="21" t="s">
        <v>112</v>
      </c>
      <c r="D8081" s="29" t="n">
        <v>43.09</v>
      </c>
      <c r="E8081" s="29" t="n">
        <f aca="false">D8081/10</f>
        <v>4.309</v>
      </c>
      <c r="F8081" s="29" t="n">
        <f aca="false">(E8081+Einstellungen!$B$20)*(1+Einstellungen!$B$10)</f>
        <v>27.32835</v>
      </c>
      <c r="G8081" s="21" t="str">
        <f aca="false">IF(F8081&lt;Einstellungen!$B$5,"ja","nein")</f>
        <v>ja</v>
      </c>
      <c r="H8081" s="21" t="s">
        <v>24</v>
      </c>
      <c r="I8081" s="29" t="n">
        <f aca="false">INDEX(Einstellungen!$B$27:$B$50,16)</f>
        <v>0.95</v>
      </c>
      <c r="J8081" s="29" t="n">
        <f aca="false">F8081*I8081</f>
        <v>25.9619325</v>
      </c>
    </row>
    <row r="8082" customFormat="false" ht="15" hidden="false" customHeight="false" outlineLevel="0" collapsed="false">
      <c r="A8082" s="28" t="n">
        <v>45917</v>
      </c>
      <c r="B8082" s="21" t="s">
        <v>128</v>
      </c>
      <c r="C8082" s="21" t="s">
        <v>112</v>
      </c>
      <c r="D8082" s="29" t="n">
        <v>81.17</v>
      </c>
      <c r="E8082" s="29" t="n">
        <f aca="false">D8082/10</f>
        <v>8.117</v>
      </c>
      <c r="F8082" s="29" t="n">
        <f aca="false">(E8082+Einstellungen!$B$20)*(1+Einstellungen!$B$10)</f>
        <v>31.85987</v>
      </c>
      <c r="G8082" s="21" t="str">
        <f aca="false">IF(F8082&lt;Einstellungen!$B$5,"ja","nein")</f>
        <v>nein</v>
      </c>
      <c r="H8082" s="21" t="s">
        <v>24</v>
      </c>
      <c r="I8082" s="29" t="n">
        <f aca="false">INDEX(Einstellungen!$B$27:$B$50,17)</f>
        <v>0.95</v>
      </c>
      <c r="J8082" s="29" t="n">
        <f aca="false">F8082*I8082</f>
        <v>30.2668765</v>
      </c>
    </row>
    <row r="8083" customFormat="false" ht="15" hidden="false" customHeight="false" outlineLevel="0" collapsed="false">
      <c r="A8083" s="28" t="n">
        <v>45917</v>
      </c>
      <c r="B8083" s="21" t="s">
        <v>129</v>
      </c>
      <c r="C8083" s="21" t="s">
        <v>112</v>
      </c>
      <c r="D8083" s="29" t="n">
        <v>110</v>
      </c>
      <c r="E8083" s="29" t="n">
        <f aca="false">D8083/10</f>
        <v>11</v>
      </c>
      <c r="F8083" s="29" t="n">
        <f aca="false">(E8083+Einstellungen!$B$20)*(1+Einstellungen!$B$10)</f>
        <v>35.29064</v>
      </c>
      <c r="G8083" s="21" t="str">
        <f aca="false">IF(F8083&lt;Einstellungen!$B$5,"ja","nein")</f>
        <v>nein</v>
      </c>
      <c r="H8083" s="21" t="s">
        <v>24</v>
      </c>
      <c r="I8083" s="29" t="n">
        <f aca="false">INDEX(Einstellungen!$B$27:$B$50,18)</f>
        <v>1.1</v>
      </c>
      <c r="J8083" s="29" t="n">
        <f aca="false">F8083*I8083</f>
        <v>38.819704</v>
      </c>
    </row>
    <row r="8084" customFormat="false" ht="15" hidden="false" customHeight="false" outlineLevel="0" collapsed="false">
      <c r="A8084" s="28" t="n">
        <v>45917</v>
      </c>
      <c r="B8084" s="21" t="s">
        <v>130</v>
      </c>
      <c r="C8084" s="21" t="s">
        <v>112</v>
      </c>
      <c r="D8084" s="29" t="n">
        <v>123.31</v>
      </c>
      <c r="E8084" s="29" t="n">
        <f aca="false">D8084/10</f>
        <v>12.331</v>
      </c>
      <c r="F8084" s="29" t="n">
        <f aca="false">(E8084+Einstellungen!$B$20)*(1+Einstellungen!$B$10)</f>
        <v>36.87453</v>
      </c>
      <c r="G8084" s="21" t="str">
        <f aca="false">IF(F8084&lt;Einstellungen!$B$5,"ja","nein")</f>
        <v>nein</v>
      </c>
      <c r="H8084" s="21" t="s">
        <v>24</v>
      </c>
      <c r="I8084" s="29" t="n">
        <f aca="false">INDEX(Einstellungen!$B$27:$B$50,19)</f>
        <v>1.35</v>
      </c>
      <c r="J8084" s="29" t="n">
        <f aca="false">F8084*I8084</f>
        <v>49.7806155</v>
      </c>
    </row>
    <row r="8085" customFormat="false" ht="15" hidden="false" customHeight="false" outlineLevel="0" collapsed="false">
      <c r="A8085" s="28" t="n">
        <v>45917</v>
      </c>
      <c r="B8085" s="21" t="s">
        <v>131</v>
      </c>
      <c r="C8085" s="21" t="s">
        <v>112</v>
      </c>
      <c r="D8085" s="29" t="n">
        <v>142.58</v>
      </c>
      <c r="E8085" s="29" t="n">
        <f aca="false">D8085/10</f>
        <v>14.258</v>
      </c>
      <c r="F8085" s="29" t="n">
        <f aca="false">(E8085+Einstellungen!$B$20)*(1+Einstellungen!$B$10)</f>
        <v>39.16766</v>
      </c>
      <c r="G8085" s="21" t="str">
        <f aca="false">IF(F8085&lt;Einstellungen!$B$5,"ja","nein")</f>
        <v>nein</v>
      </c>
      <c r="H8085" s="21" t="s">
        <v>24</v>
      </c>
      <c r="I8085" s="29" t="n">
        <f aca="false">INDEX(Einstellungen!$B$27:$B$50,20)</f>
        <v>1.45</v>
      </c>
      <c r="J8085" s="29" t="n">
        <f aca="false">F8085*I8085</f>
        <v>56.793107</v>
      </c>
    </row>
    <row r="8086" customFormat="false" ht="15" hidden="false" customHeight="false" outlineLevel="0" collapsed="false">
      <c r="A8086" s="28" t="n">
        <v>45917</v>
      </c>
      <c r="B8086" s="21" t="s">
        <v>132</v>
      </c>
      <c r="C8086" s="21" t="s">
        <v>112</v>
      </c>
      <c r="D8086" s="29" t="n">
        <v>123.52</v>
      </c>
      <c r="E8086" s="29" t="n">
        <f aca="false">D8086/10</f>
        <v>12.352</v>
      </c>
      <c r="F8086" s="29" t="n">
        <f aca="false">(E8086+Einstellungen!$B$20)*(1+Einstellungen!$B$10)</f>
        <v>36.89952</v>
      </c>
      <c r="G8086" s="21" t="str">
        <f aca="false">IF(F8086&lt;Einstellungen!$B$5,"ja","nein")</f>
        <v>nein</v>
      </c>
      <c r="H8086" s="21" t="s">
        <v>24</v>
      </c>
      <c r="I8086" s="29" t="n">
        <f aca="false">INDEX(Einstellungen!$B$27:$B$50,21)</f>
        <v>1.4</v>
      </c>
      <c r="J8086" s="29" t="n">
        <f aca="false">F8086*I8086</f>
        <v>51.659328</v>
      </c>
    </row>
    <row r="8087" customFormat="false" ht="15" hidden="false" customHeight="false" outlineLevel="0" collapsed="false">
      <c r="A8087" s="28" t="n">
        <v>45917</v>
      </c>
      <c r="B8087" s="21" t="s">
        <v>133</v>
      </c>
      <c r="C8087" s="21" t="s">
        <v>112</v>
      </c>
      <c r="D8087" s="29" t="n">
        <v>94.2</v>
      </c>
      <c r="E8087" s="29" t="n">
        <f aca="false">D8087/10</f>
        <v>9.42</v>
      </c>
      <c r="F8087" s="29" t="n">
        <f aca="false">(E8087+Einstellungen!$B$20)*(1+Einstellungen!$B$10)</f>
        <v>33.41044</v>
      </c>
      <c r="G8087" s="21" t="str">
        <f aca="false">IF(F8087&lt;Einstellungen!$B$5,"ja","nein")</f>
        <v>nein</v>
      </c>
      <c r="H8087" s="21" t="s">
        <v>24</v>
      </c>
      <c r="I8087" s="29" t="n">
        <f aca="false">INDEX(Einstellungen!$B$27:$B$50,22)</f>
        <v>1.25</v>
      </c>
      <c r="J8087" s="29" t="n">
        <f aca="false">F8087*I8087</f>
        <v>41.76305</v>
      </c>
    </row>
    <row r="8088" customFormat="false" ht="15" hidden="false" customHeight="false" outlineLevel="0" collapsed="false">
      <c r="A8088" s="28" t="n">
        <v>45917</v>
      </c>
      <c r="B8088" s="21" t="s">
        <v>134</v>
      </c>
      <c r="C8088" s="21" t="s">
        <v>112</v>
      </c>
      <c r="D8088" s="29" t="n">
        <v>86.1</v>
      </c>
      <c r="E8088" s="29" t="n">
        <f aca="false">D8088/10</f>
        <v>8.61</v>
      </c>
      <c r="F8088" s="29" t="n">
        <f aca="false">(E8088+Einstellungen!$B$20)*(1+Einstellungen!$B$10)</f>
        <v>32.44654</v>
      </c>
      <c r="G8088" s="21" t="str">
        <f aca="false">IF(F8088&lt;Einstellungen!$B$5,"ja","nein")</f>
        <v>nein</v>
      </c>
      <c r="H8088" s="21" t="s">
        <v>24</v>
      </c>
      <c r="I8088" s="29" t="n">
        <f aca="false">INDEX(Einstellungen!$B$27:$B$50,23)</f>
        <v>1.05</v>
      </c>
      <c r="J8088" s="29" t="n">
        <f aca="false">F8088*I8088</f>
        <v>34.068867</v>
      </c>
    </row>
    <row r="8089" customFormat="false" ht="15" hidden="false" customHeight="false" outlineLevel="0" collapsed="false">
      <c r="A8089" s="28" t="n">
        <v>45917</v>
      </c>
      <c r="B8089" s="21" t="s">
        <v>135</v>
      </c>
      <c r="C8089" s="21" t="s">
        <v>112</v>
      </c>
      <c r="D8089" s="29" t="n">
        <v>73.07</v>
      </c>
      <c r="E8089" s="29" t="n">
        <f aca="false">D8089/10</f>
        <v>7.307</v>
      </c>
      <c r="F8089" s="29" t="n">
        <f aca="false">(E8089+Einstellungen!$B$20)*(1+Einstellungen!$B$10)</f>
        <v>30.89597</v>
      </c>
      <c r="G8089" s="21" t="str">
        <f aca="false">IF(F8089&lt;Einstellungen!$B$5,"ja","nein")</f>
        <v>nein</v>
      </c>
      <c r="H8089" s="21" t="s">
        <v>24</v>
      </c>
      <c r="I8089" s="29" t="n">
        <f aca="false">INDEX(Einstellungen!$B$27:$B$50,24)</f>
        <v>0.8</v>
      </c>
      <c r="J8089" s="29" t="n">
        <f aca="false">F8089*I8089</f>
        <v>24.716776</v>
      </c>
    </row>
    <row r="8090" customFormat="false" ht="15" hidden="false" customHeight="false" outlineLevel="0" collapsed="false">
      <c r="A8090" s="28" t="n">
        <v>45918</v>
      </c>
      <c r="B8090" s="21" t="s">
        <v>111</v>
      </c>
      <c r="C8090" s="21" t="s">
        <v>136</v>
      </c>
      <c r="D8090" s="29" t="n">
        <v>53.12</v>
      </c>
      <c r="E8090" s="29" t="n">
        <f aca="false">D8090/10</f>
        <v>5.312</v>
      </c>
      <c r="F8090" s="29" t="n">
        <f aca="false">(E8090+Einstellungen!$B$20)*(1+Einstellungen!$B$10)</f>
        <v>28.52192</v>
      </c>
      <c r="G8090" s="21" t="str">
        <f aca="false">IF(F8090&lt;Einstellungen!$B$5,"ja","nein")</f>
        <v>ja</v>
      </c>
      <c r="H8090" s="21" t="s">
        <v>24</v>
      </c>
      <c r="I8090" s="29" t="n">
        <f aca="false">INDEX(Einstellungen!$B$27:$B$50,1)</f>
        <v>0.6</v>
      </c>
      <c r="J8090" s="29" t="n">
        <f aca="false">F8090*I8090</f>
        <v>17.113152</v>
      </c>
    </row>
    <row r="8091" customFormat="false" ht="15" hidden="false" customHeight="false" outlineLevel="0" collapsed="false">
      <c r="A8091" s="28" t="n">
        <v>45918</v>
      </c>
      <c r="B8091" s="21" t="s">
        <v>113</v>
      </c>
      <c r="C8091" s="21" t="s">
        <v>136</v>
      </c>
      <c r="D8091" s="29" t="n">
        <v>48.29</v>
      </c>
      <c r="E8091" s="29" t="n">
        <f aca="false">D8091/10</f>
        <v>4.829</v>
      </c>
      <c r="F8091" s="29" t="n">
        <f aca="false">(E8091+Einstellungen!$B$20)*(1+Einstellungen!$B$10)</f>
        <v>27.94715</v>
      </c>
      <c r="G8091" s="21" t="str">
        <f aca="false">IF(F8091&lt;Einstellungen!$B$5,"ja","nein")</f>
        <v>ja</v>
      </c>
      <c r="H8091" s="21" t="s">
        <v>24</v>
      </c>
      <c r="I8091" s="29" t="n">
        <f aca="false">INDEX(Einstellungen!$B$27:$B$50,2)</f>
        <v>0.5</v>
      </c>
      <c r="J8091" s="29" t="n">
        <f aca="false">F8091*I8091</f>
        <v>13.973575</v>
      </c>
    </row>
    <row r="8092" customFormat="false" ht="15" hidden="false" customHeight="false" outlineLevel="0" collapsed="false">
      <c r="A8092" s="28" t="n">
        <v>45918</v>
      </c>
      <c r="B8092" s="21" t="s">
        <v>114</v>
      </c>
      <c r="C8092" s="21" t="s">
        <v>136</v>
      </c>
      <c r="D8092" s="29" t="n">
        <v>38.47</v>
      </c>
      <c r="E8092" s="29" t="n">
        <f aca="false">D8092/10</f>
        <v>3.847</v>
      </c>
      <c r="F8092" s="29" t="n">
        <f aca="false">(E8092+Einstellungen!$B$20)*(1+Einstellungen!$B$10)</f>
        <v>26.77857</v>
      </c>
      <c r="G8092" s="21" t="str">
        <f aca="false">IF(F8092&lt;Einstellungen!$B$5,"ja","nein")</f>
        <v>ja</v>
      </c>
      <c r="H8092" s="21" t="s">
        <v>24</v>
      </c>
      <c r="I8092" s="29" t="n">
        <f aca="false">INDEX(Einstellungen!$B$27:$B$50,3)</f>
        <v>0.45</v>
      </c>
      <c r="J8092" s="29" t="n">
        <f aca="false">F8092*I8092</f>
        <v>12.0503565</v>
      </c>
    </row>
    <row r="8093" customFormat="false" ht="15" hidden="false" customHeight="false" outlineLevel="0" collapsed="false">
      <c r="A8093" s="28" t="n">
        <v>45918</v>
      </c>
      <c r="B8093" s="21" t="s">
        <v>115</v>
      </c>
      <c r="C8093" s="21" t="s">
        <v>136</v>
      </c>
      <c r="D8093" s="29" t="n">
        <v>37.96</v>
      </c>
      <c r="E8093" s="29" t="n">
        <f aca="false">D8093/10</f>
        <v>3.796</v>
      </c>
      <c r="F8093" s="29" t="n">
        <f aca="false">(E8093+Einstellungen!$B$20)*(1+Einstellungen!$B$10)</f>
        <v>26.71788</v>
      </c>
      <c r="G8093" s="21" t="str">
        <f aca="false">IF(F8093&lt;Einstellungen!$B$5,"ja","nein")</f>
        <v>ja</v>
      </c>
      <c r="H8093" s="21" t="s">
        <v>24</v>
      </c>
      <c r="I8093" s="29" t="n">
        <f aca="false">INDEX(Einstellungen!$B$27:$B$50,4)</f>
        <v>0.45</v>
      </c>
      <c r="J8093" s="29" t="n">
        <f aca="false">F8093*I8093</f>
        <v>12.023046</v>
      </c>
    </row>
    <row r="8094" customFormat="false" ht="15" hidden="false" customHeight="false" outlineLevel="0" collapsed="false">
      <c r="A8094" s="28" t="n">
        <v>45918</v>
      </c>
      <c r="B8094" s="21" t="s">
        <v>116</v>
      </c>
      <c r="C8094" s="21" t="s">
        <v>136</v>
      </c>
      <c r="D8094" s="29" t="n">
        <v>48.12</v>
      </c>
      <c r="E8094" s="29" t="n">
        <f aca="false">D8094/10</f>
        <v>4.812</v>
      </c>
      <c r="F8094" s="29" t="n">
        <f aca="false">(E8094+Einstellungen!$B$20)*(1+Einstellungen!$B$10)</f>
        <v>27.92692</v>
      </c>
      <c r="G8094" s="21" t="str">
        <f aca="false">IF(F8094&lt;Einstellungen!$B$5,"ja","nein")</f>
        <v>ja</v>
      </c>
      <c r="H8094" s="21" t="s">
        <v>24</v>
      </c>
      <c r="I8094" s="29" t="n">
        <f aca="false">INDEX(Einstellungen!$B$27:$B$50,5)</f>
        <v>0.45</v>
      </c>
      <c r="J8094" s="29" t="n">
        <f aca="false">F8094*I8094</f>
        <v>12.567114</v>
      </c>
    </row>
    <row r="8095" customFormat="false" ht="15" hidden="false" customHeight="false" outlineLevel="0" collapsed="false">
      <c r="A8095" s="28" t="n">
        <v>45918</v>
      </c>
      <c r="B8095" s="21" t="s">
        <v>117</v>
      </c>
      <c r="C8095" s="21" t="s">
        <v>136</v>
      </c>
      <c r="D8095" s="29" t="n">
        <v>74.15</v>
      </c>
      <c r="E8095" s="29" t="n">
        <f aca="false">D8095/10</f>
        <v>7.415</v>
      </c>
      <c r="F8095" s="29" t="n">
        <f aca="false">(E8095+Einstellungen!$B$20)*(1+Einstellungen!$B$10)</f>
        <v>31.02449</v>
      </c>
      <c r="G8095" s="21" t="str">
        <f aca="false">IF(F8095&lt;Einstellungen!$B$5,"ja","nein")</f>
        <v>nein</v>
      </c>
      <c r="H8095" s="21" t="s">
        <v>24</v>
      </c>
      <c r="I8095" s="29" t="n">
        <f aca="false">INDEX(Einstellungen!$B$27:$B$50,6)</f>
        <v>0.5</v>
      </c>
      <c r="J8095" s="29" t="n">
        <f aca="false">F8095*I8095</f>
        <v>15.512245</v>
      </c>
    </row>
    <row r="8096" customFormat="false" ht="15" hidden="false" customHeight="false" outlineLevel="0" collapsed="false">
      <c r="A8096" s="28" t="n">
        <v>45918</v>
      </c>
      <c r="B8096" s="21" t="s">
        <v>118</v>
      </c>
      <c r="C8096" s="21" t="s">
        <v>136</v>
      </c>
      <c r="D8096" s="29" t="n">
        <v>105.81</v>
      </c>
      <c r="E8096" s="29" t="n">
        <f aca="false">D8096/10</f>
        <v>10.581</v>
      </c>
      <c r="F8096" s="29" t="n">
        <f aca="false">(E8096+Einstellungen!$B$20)*(1+Einstellungen!$B$10)</f>
        <v>34.79203</v>
      </c>
      <c r="G8096" s="21" t="str">
        <f aca="false">IF(F8096&lt;Einstellungen!$B$5,"ja","nein")</f>
        <v>nein</v>
      </c>
      <c r="H8096" s="21" t="s">
        <v>24</v>
      </c>
      <c r="I8096" s="29" t="n">
        <f aca="false">INDEX(Einstellungen!$B$27:$B$50,7)</f>
        <v>0.7</v>
      </c>
      <c r="J8096" s="29" t="n">
        <f aca="false">F8096*I8096</f>
        <v>24.354421</v>
      </c>
    </row>
    <row r="8097" customFormat="false" ht="15" hidden="false" customHeight="false" outlineLevel="0" collapsed="false">
      <c r="A8097" s="28" t="n">
        <v>45918</v>
      </c>
      <c r="B8097" s="21" t="s">
        <v>119</v>
      </c>
      <c r="C8097" s="21" t="s">
        <v>136</v>
      </c>
      <c r="D8097" s="29" t="n">
        <v>117.21</v>
      </c>
      <c r="E8097" s="29" t="n">
        <f aca="false">D8097/10</f>
        <v>11.721</v>
      </c>
      <c r="F8097" s="29" t="n">
        <f aca="false">(E8097+Einstellungen!$B$20)*(1+Einstellungen!$B$10)</f>
        <v>36.14863</v>
      </c>
      <c r="G8097" s="21" t="str">
        <f aca="false">IF(F8097&lt;Einstellungen!$B$5,"ja","nein")</f>
        <v>nein</v>
      </c>
      <c r="H8097" s="21" t="s">
        <v>24</v>
      </c>
      <c r="I8097" s="29" t="n">
        <f aca="false">INDEX(Einstellungen!$B$27:$B$50,8)</f>
        <v>0.95</v>
      </c>
      <c r="J8097" s="29" t="n">
        <f aca="false">F8097*I8097</f>
        <v>34.3411985</v>
      </c>
    </row>
    <row r="8098" customFormat="false" ht="15" hidden="false" customHeight="false" outlineLevel="0" collapsed="false">
      <c r="A8098" s="28" t="n">
        <v>45918</v>
      </c>
      <c r="B8098" s="21" t="s">
        <v>120</v>
      </c>
      <c r="C8098" s="21" t="s">
        <v>136</v>
      </c>
      <c r="D8098" s="29" t="n">
        <v>111.28</v>
      </c>
      <c r="E8098" s="29" t="n">
        <f aca="false">D8098/10</f>
        <v>11.128</v>
      </c>
      <c r="F8098" s="29" t="n">
        <f aca="false">(E8098+Einstellungen!$B$20)*(1+Einstellungen!$B$10)</f>
        <v>35.44296</v>
      </c>
      <c r="G8098" s="21" t="str">
        <f aca="false">IF(F8098&lt;Einstellungen!$B$5,"ja","nein")</f>
        <v>nein</v>
      </c>
      <c r="H8098" s="21" t="s">
        <v>24</v>
      </c>
      <c r="I8098" s="29" t="n">
        <f aca="false">INDEX(Einstellungen!$B$27:$B$50,9)</f>
        <v>1.05</v>
      </c>
      <c r="J8098" s="29" t="n">
        <f aca="false">F8098*I8098</f>
        <v>37.215108</v>
      </c>
    </row>
    <row r="8099" customFormat="false" ht="15" hidden="false" customHeight="false" outlineLevel="0" collapsed="false">
      <c r="A8099" s="28" t="n">
        <v>45918</v>
      </c>
      <c r="B8099" s="21" t="s">
        <v>121</v>
      </c>
      <c r="C8099" s="21" t="s">
        <v>136</v>
      </c>
      <c r="D8099" s="29" t="n">
        <v>90.8</v>
      </c>
      <c r="E8099" s="29" t="n">
        <f aca="false">D8099/10</f>
        <v>9.08</v>
      </c>
      <c r="F8099" s="29" t="n">
        <f aca="false">(E8099+Einstellungen!$B$20)*(1+Einstellungen!$B$10)</f>
        <v>33.00584</v>
      </c>
      <c r="G8099" s="21" t="str">
        <f aca="false">IF(F8099&lt;Einstellungen!$B$5,"ja","nein")</f>
        <v>nein</v>
      </c>
      <c r="H8099" s="21" t="s">
        <v>24</v>
      </c>
      <c r="I8099" s="29" t="n">
        <f aca="false">INDEX(Einstellungen!$B$27:$B$50,10)</f>
        <v>1.05</v>
      </c>
      <c r="J8099" s="29" t="n">
        <f aca="false">F8099*I8099</f>
        <v>34.656132</v>
      </c>
    </row>
    <row r="8100" customFormat="false" ht="15" hidden="false" customHeight="false" outlineLevel="0" collapsed="false">
      <c r="A8100" s="28" t="n">
        <v>45918</v>
      </c>
      <c r="B8100" s="21" t="s">
        <v>122</v>
      </c>
      <c r="C8100" s="21" t="s">
        <v>136</v>
      </c>
      <c r="D8100" s="29" t="n">
        <v>65.1</v>
      </c>
      <c r="E8100" s="29" t="n">
        <f aca="false">D8100/10</f>
        <v>6.51</v>
      </c>
      <c r="F8100" s="29" t="n">
        <f aca="false">(E8100+Einstellungen!$B$20)*(1+Einstellungen!$B$10)</f>
        <v>29.94754</v>
      </c>
      <c r="G8100" s="21" t="str">
        <f aca="false">IF(F8100&lt;Einstellungen!$B$5,"ja","nein")</f>
        <v>nein</v>
      </c>
      <c r="H8100" s="21" t="s">
        <v>24</v>
      </c>
      <c r="I8100" s="29" t="n">
        <f aca="false">INDEX(Einstellungen!$B$27:$B$50,11)</f>
        <v>1.05</v>
      </c>
      <c r="J8100" s="29" t="n">
        <f aca="false">F8100*I8100</f>
        <v>31.444917</v>
      </c>
    </row>
    <row r="8101" customFormat="false" ht="15" hidden="false" customHeight="false" outlineLevel="0" collapsed="false">
      <c r="A8101" s="28" t="n">
        <v>45918</v>
      </c>
      <c r="B8101" s="21" t="s">
        <v>123</v>
      </c>
      <c r="C8101" s="21" t="s">
        <v>136</v>
      </c>
      <c r="D8101" s="29" t="n">
        <v>5.89</v>
      </c>
      <c r="E8101" s="29" t="n">
        <f aca="false">D8101/10</f>
        <v>0.589</v>
      </c>
      <c r="F8101" s="29" t="n">
        <f aca="false">(E8101+Einstellungen!$B$20)*(1+Einstellungen!$B$10)</f>
        <v>22.90155</v>
      </c>
      <c r="G8101" s="21" t="str">
        <f aca="false">IF(F8101&lt;Einstellungen!$B$5,"ja","nein")</f>
        <v>ja</v>
      </c>
      <c r="H8101" s="21" t="s">
        <v>24</v>
      </c>
      <c r="I8101" s="29" t="n">
        <f aca="false">INDEX(Einstellungen!$B$27:$B$50,12)</f>
        <v>1.1</v>
      </c>
      <c r="J8101" s="29" t="n">
        <f aca="false">F8101*I8101</f>
        <v>25.191705</v>
      </c>
    </row>
    <row r="8102" customFormat="false" ht="15" hidden="false" customHeight="false" outlineLevel="0" collapsed="false">
      <c r="A8102" s="28" t="n">
        <v>45918</v>
      </c>
      <c r="B8102" s="21" t="s">
        <v>124</v>
      </c>
      <c r="C8102" s="21" t="s">
        <v>136</v>
      </c>
      <c r="D8102" s="29" t="n">
        <v>0.2</v>
      </c>
      <c r="E8102" s="29" t="n">
        <f aca="false">D8102/10</f>
        <v>0.02</v>
      </c>
      <c r="F8102" s="29" t="n">
        <f aca="false">(E8102+Einstellungen!$B$20)*(1+Einstellungen!$B$10)</f>
        <v>22.22444</v>
      </c>
      <c r="G8102" s="21" t="str">
        <f aca="false">IF(F8102&lt;Einstellungen!$B$5,"ja","nein")</f>
        <v>ja</v>
      </c>
      <c r="H8102" s="21" t="s">
        <v>24</v>
      </c>
      <c r="I8102" s="29" t="n">
        <f aca="false">INDEX(Einstellungen!$B$27:$B$50,13)</f>
        <v>1.2</v>
      </c>
      <c r="J8102" s="29" t="n">
        <f aca="false">F8102*I8102</f>
        <v>26.669328</v>
      </c>
    </row>
    <row r="8103" customFormat="false" ht="15" hidden="false" customHeight="false" outlineLevel="0" collapsed="false">
      <c r="A8103" s="28" t="n">
        <v>45918</v>
      </c>
      <c r="B8103" s="21" t="s">
        <v>125</v>
      </c>
      <c r="C8103" s="21" t="s">
        <v>136</v>
      </c>
      <c r="D8103" s="29" t="n">
        <v>0</v>
      </c>
      <c r="E8103" s="29" t="n">
        <f aca="false">D8103/10</f>
        <v>0</v>
      </c>
      <c r="F8103" s="29" t="n">
        <f aca="false">(E8103+Einstellungen!$B$20)*(1+Einstellungen!$B$10)</f>
        <v>22.20064</v>
      </c>
      <c r="G8103" s="21" t="str">
        <f aca="false">IF(F8103&lt;Einstellungen!$B$5,"ja","nein")</f>
        <v>ja</v>
      </c>
      <c r="H8103" s="21" t="s">
        <v>24</v>
      </c>
      <c r="I8103" s="29" t="n">
        <f aca="false">INDEX(Einstellungen!$B$27:$B$50,14)</f>
        <v>1.15</v>
      </c>
      <c r="J8103" s="29" t="n">
        <f aca="false">F8103*I8103</f>
        <v>25.530736</v>
      </c>
    </row>
    <row r="8104" customFormat="false" ht="15" hidden="false" customHeight="false" outlineLevel="0" collapsed="false">
      <c r="A8104" s="28" t="n">
        <v>45918</v>
      </c>
      <c r="B8104" s="21" t="s">
        <v>126</v>
      </c>
      <c r="C8104" s="21" t="s">
        <v>136</v>
      </c>
      <c r="D8104" s="29" t="n">
        <v>0</v>
      </c>
      <c r="E8104" s="29" t="n">
        <f aca="false">D8104/10</f>
        <v>0</v>
      </c>
      <c r="F8104" s="29" t="n">
        <f aca="false">(E8104+Einstellungen!$B$20)*(1+Einstellungen!$B$10)</f>
        <v>22.20064</v>
      </c>
      <c r="G8104" s="21" t="str">
        <f aca="false">IF(F8104&lt;Einstellungen!$B$5,"ja","nein")</f>
        <v>ja</v>
      </c>
      <c r="H8104" s="21" t="s">
        <v>24</v>
      </c>
      <c r="I8104" s="29" t="n">
        <f aca="false">INDEX(Einstellungen!$B$27:$B$50,15)</f>
        <v>1</v>
      </c>
      <c r="J8104" s="29" t="n">
        <f aca="false">F8104*I8104</f>
        <v>22.20064</v>
      </c>
    </row>
    <row r="8105" customFormat="false" ht="15" hidden="false" customHeight="false" outlineLevel="0" collapsed="false">
      <c r="A8105" s="28" t="n">
        <v>45918</v>
      </c>
      <c r="B8105" s="21" t="s">
        <v>127</v>
      </c>
      <c r="C8105" s="21" t="s">
        <v>136</v>
      </c>
      <c r="D8105" s="29" t="n">
        <v>0.52</v>
      </c>
      <c r="E8105" s="29" t="n">
        <f aca="false">D8105/10</f>
        <v>0.052</v>
      </c>
      <c r="F8105" s="29" t="n">
        <f aca="false">(E8105+Einstellungen!$B$20)*(1+Einstellungen!$B$10)</f>
        <v>22.26252</v>
      </c>
      <c r="G8105" s="21" t="str">
        <f aca="false">IF(F8105&lt;Einstellungen!$B$5,"ja","nein")</f>
        <v>ja</v>
      </c>
      <c r="H8105" s="21" t="s">
        <v>24</v>
      </c>
      <c r="I8105" s="29" t="n">
        <f aca="false">INDEX(Einstellungen!$B$27:$B$50,16)</f>
        <v>0.95</v>
      </c>
      <c r="J8105" s="29" t="n">
        <f aca="false">F8105*I8105</f>
        <v>21.149394</v>
      </c>
    </row>
    <row r="8106" customFormat="false" ht="15" hidden="false" customHeight="false" outlineLevel="0" collapsed="false">
      <c r="A8106" s="28" t="n">
        <v>45918</v>
      </c>
      <c r="B8106" s="21" t="s">
        <v>128</v>
      </c>
      <c r="C8106" s="21" t="s">
        <v>136</v>
      </c>
      <c r="D8106" s="29" t="n">
        <v>15.31</v>
      </c>
      <c r="E8106" s="29" t="n">
        <f aca="false">D8106/10</f>
        <v>1.531</v>
      </c>
      <c r="F8106" s="29" t="n">
        <f aca="false">(E8106+Einstellungen!$B$20)*(1+Einstellungen!$B$10)</f>
        <v>24.02253</v>
      </c>
      <c r="G8106" s="21" t="str">
        <f aca="false">IF(F8106&lt;Einstellungen!$B$5,"ja","nein")</f>
        <v>ja</v>
      </c>
      <c r="H8106" s="21" t="s">
        <v>24</v>
      </c>
      <c r="I8106" s="29" t="n">
        <f aca="false">INDEX(Einstellungen!$B$27:$B$50,17)</f>
        <v>0.95</v>
      </c>
      <c r="J8106" s="29" t="n">
        <f aca="false">F8106*I8106</f>
        <v>22.8214035</v>
      </c>
    </row>
    <row r="8107" customFormat="false" ht="15" hidden="false" customHeight="false" outlineLevel="0" collapsed="false">
      <c r="A8107" s="28" t="n">
        <v>45918</v>
      </c>
      <c r="B8107" s="21" t="s">
        <v>129</v>
      </c>
      <c r="C8107" s="21" t="s">
        <v>136</v>
      </c>
      <c r="D8107" s="29" t="n">
        <v>89.79</v>
      </c>
      <c r="E8107" s="29" t="n">
        <f aca="false">D8107/10</f>
        <v>8.979</v>
      </c>
      <c r="F8107" s="29" t="n">
        <f aca="false">(E8107+Einstellungen!$B$20)*(1+Einstellungen!$B$10)</f>
        <v>32.88565</v>
      </c>
      <c r="G8107" s="21" t="str">
        <f aca="false">IF(F8107&lt;Einstellungen!$B$5,"ja","nein")</f>
        <v>nein</v>
      </c>
      <c r="H8107" s="21" t="s">
        <v>24</v>
      </c>
      <c r="I8107" s="29" t="n">
        <f aca="false">INDEX(Einstellungen!$B$27:$B$50,18)</f>
        <v>1.1</v>
      </c>
      <c r="J8107" s="29" t="n">
        <f aca="false">F8107*I8107</f>
        <v>36.174215</v>
      </c>
    </row>
    <row r="8108" customFormat="false" ht="15" hidden="false" customHeight="false" outlineLevel="0" collapsed="false">
      <c r="A8108" s="28" t="n">
        <v>45918</v>
      </c>
      <c r="B8108" s="21" t="s">
        <v>130</v>
      </c>
      <c r="C8108" s="21" t="s">
        <v>136</v>
      </c>
      <c r="D8108" s="29" t="n">
        <v>115.45</v>
      </c>
      <c r="E8108" s="29" t="n">
        <f aca="false">D8108/10</f>
        <v>11.545</v>
      </c>
      <c r="F8108" s="29" t="n">
        <f aca="false">(E8108+Einstellungen!$B$20)*(1+Einstellungen!$B$10)</f>
        <v>35.93919</v>
      </c>
      <c r="G8108" s="21" t="str">
        <f aca="false">IF(F8108&lt;Einstellungen!$B$5,"ja","nein")</f>
        <v>nein</v>
      </c>
      <c r="H8108" s="21" t="s">
        <v>24</v>
      </c>
      <c r="I8108" s="29" t="n">
        <f aca="false">INDEX(Einstellungen!$B$27:$B$50,19)</f>
        <v>1.35</v>
      </c>
      <c r="J8108" s="29" t="n">
        <f aca="false">F8108*I8108</f>
        <v>48.5179065</v>
      </c>
    </row>
    <row r="8109" customFormat="false" ht="15" hidden="false" customHeight="false" outlineLevel="0" collapsed="false">
      <c r="A8109" s="28" t="n">
        <v>45918</v>
      </c>
      <c r="B8109" s="21" t="s">
        <v>131</v>
      </c>
      <c r="C8109" s="21" t="s">
        <v>136</v>
      </c>
      <c r="D8109" s="29" t="n">
        <v>134.23</v>
      </c>
      <c r="E8109" s="29" t="n">
        <f aca="false">D8109/10</f>
        <v>13.423</v>
      </c>
      <c r="F8109" s="29" t="n">
        <f aca="false">(E8109+Einstellungen!$B$20)*(1+Einstellungen!$B$10)</f>
        <v>38.17401</v>
      </c>
      <c r="G8109" s="21" t="str">
        <f aca="false">IF(F8109&lt;Einstellungen!$B$5,"ja","nein")</f>
        <v>nein</v>
      </c>
      <c r="H8109" s="21" t="s">
        <v>24</v>
      </c>
      <c r="I8109" s="29" t="n">
        <f aca="false">INDEX(Einstellungen!$B$27:$B$50,20)</f>
        <v>1.45</v>
      </c>
      <c r="J8109" s="29" t="n">
        <f aca="false">F8109*I8109</f>
        <v>55.3523145</v>
      </c>
    </row>
    <row r="8110" customFormat="false" ht="15" hidden="false" customHeight="false" outlineLevel="0" collapsed="false">
      <c r="A8110" s="28" t="n">
        <v>45918</v>
      </c>
      <c r="B8110" s="21" t="s">
        <v>132</v>
      </c>
      <c r="C8110" s="21" t="s">
        <v>136</v>
      </c>
      <c r="D8110" s="29" t="n">
        <v>128.68</v>
      </c>
      <c r="E8110" s="29" t="n">
        <f aca="false">D8110/10</f>
        <v>12.868</v>
      </c>
      <c r="F8110" s="29" t="n">
        <f aca="false">(E8110+Einstellungen!$B$20)*(1+Einstellungen!$B$10)</f>
        <v>37.51356</v>
      </c>
      <c r="G8110" s="21" t="str">
        <f aca="false">IF(F8110&lt;Einstellungen!$B$5,"ja","nein")</f>
        <v>nein</v>
      </c>
      <c r="H8110" s="21" t="s">
        <v>24</v>
      </c>
      <c r="I8110" s="29" t="n">
        <f aca="false">INDEX(Einstellungen!$B$27:$B$50,21)</f>
        <v>1.4</v>
      </c>
      <c r="J8110" s="29" t="n">
        <f aca="false">F8110*I8110</f>
        <v>52.518984</v>
      </c>
    </row>
    <row r="8111" customFormat="false" ht="15" hidden="false" customHeight="false" outlineLevel="0" collapsed="false">
      <c r="A8111" s="28" t="n">
        <v>45918</v>
      </c>
      <c r="B8111" s="21" t="s">
        <v>133</v>
      </c>
      <c r="C8111" s="21" t="s">
        <v>136</v>
      </c>
      <c r="D8111" s="29" t="n">
        <v>110</v>
      </c>
      <c r="E8111" s="29" t="n">
        <f aca="false">D8111/10</f>
        <v>11</v>
      </c>
      <c r="F8111" s="29" t="n">
        <f aca="false">(E8111+Einstellungen!$B$20)*(1+Einstellungen!$B$10)</f>
        <v>35.29064</v>
      </c>
      <c r="G8111" s="21" t="str">
        <f aca="false">IF(F8111&lt;Einstellungen!$B$5,"ja","nein")</f>
        <v>nein</v>
      </c>
      <c r="H8111" s="21" t="s">
        <v>24</v>
      </c>
      <c r="I8111" s="29" t="n">
        <f aca="false">INDEX(Einstellungen!$B$27:$B$50,22)</f>
        <v>1.25</v>
      </c>
      <c r="J8111" s="29" t="n">
        <f aca="false">F8111*I8111</f>
        <v>44.1133</v>
      </c>
    </row>
    <row r="8112" customFormat="false" ht="15" hidden="false" customHeight="false" outlineLevel="0" collapsed="false">
      <c r="A8112" s="28" t="n">
        <v>45918</v>
      </c>
      <c r="B8112" s="21" t="s">
        <v>134</v>
      </c>
      <c r="C8112" s="21" t="s">
        <v>136</v>
      </c>
      <c r="D8112" s="29" t="n">
        <v>98.94</v>
      </c>
      <c r="E8112" s="29" t="n">
        <f aca="false">D8112/10</f>
        <v>9.894</v>
      </c>
      <c r="F8112" s="29" t="n">
        <f aca="false">(E8112+Einstellungen!$B$20)*(1+Einstellungen!$B$10)</f>
        <v>33.9745</v>
      </c>
      <c r="G8112" s="21" t="str">
        <f aca="false">IF(F8112&lt;Einstellungen!$B$5,"ja","nein")</f>
        <v>nein</v>
      </c>
      <c r="H8112" s="21" t="s">
        <v>24</v>
      </c>
      <c r="I8112" s="29" t="n">
        <f aca="false">INDEX(Einstellungen!$B$27:$B$50,23)</f>
        <v>1.05</v>
      </c>
      <c r="J8112" s="29" t="n">
        <f aca="false">F8112*I8112</f>
        <v>35.673225</v>
      </c>
    </row>
    <row r="8113" customFormat="false" ht="15" hidden="false" customHeight="false" outlineLevel="0" collapsed="false">
      <c r="A8113" s="28" t="n">
        <v>45918</v>
      </c>
      <c r="B8113" s="21" t="s">
        <v>135</v>
      </c>
      <c r="C8113" s="21" t="s">
        <v>136</v>
      </c>
      <c r="D8113" s="29" t="n">
        <v>88.2</v>
      </c>
      <c r="E8113" s="29" t="n">
        <f aca="false">D8113/10</f>
        <v>8.82</v>
      </c>
      <c r="F8113" s="29" t="n">
        <f aca="false">(E8113+Einstellungen!$B$20)*(1+Einstellungen!$B$10)</f>
        <v>32.69644</v>
      </c>
      <c r="G8113" s="21" t="str">
        <f aca="false">IF(F8113&lt;Einstellungen!$B$5,"ja","nein")</f>
        <v>nein</v>
      </c>
      <c r="H8113" s="21" t="s">
        <v>24</v>
      </c>
      <c r="I8113" s="29" t="n">
        <f aca="false">INDEX(Einstellungen!$B$27:$B$50,24)</f>
        <v>0.8</v>
      </c>
      <c r="J8113" s="29" t="n">
        <f aca="false">F8113*I8113</f>
        <v>26.157152</v>
      </c>
    </row>
    <row r="8114" customFormat="false" ht="15" hidden="false" customHeight="false" outlineLevel="0" collapsed="false">
      <c r="A8114" s="28" t="n">
        <v>45919</v>
      </c>
      <c r="B8114" s="21" t="s">
        <v>111</v>
      </c>
      <c r="C8114" s="21" t="s">
        <v>137</v>
      </c>
      <c r="D8114" s="29" t="n">
        <v>74.09</v>
      </c>
      <c r="E8114" s="29" t="n">
        <f aca="false">D8114/10</f>
        <v>7.409</v>
      </c>
      <c r="F8114" s="29" t="n">
        <f aca="false">(E8114+Einstellungen!$B$20)*(1+Einstellungen!$B$10)</f>
        <v>31.01735</v>
      </c>
      <c r="G8114" s="21" t="str">
        <f aca="false">IF(F8114&lt;Einstellungen!$B$5,"ja","nein")</f>
        <v>nein</v>
      </c>
      <c r="H8114" s="21" t="s">
        <v>24</v>
      </c>
      <c r="I8114" s="29" t="n">
        <f aca="false">INDEX(Einstellungen!$B$27:$B$50,1)</f>
        <v>0.6</v>
      </c>
      <c r="J8114" s="29" t="n">
        <f aca="false">F8114*I8114</f>
        <v>18.61041</v>
      </c>
    </row>
    <row r="8115" customFormat="false" ht="15" hidden="false" customHeight="false" outlineLevel="0" collapsed="false">
      <c r="A8115" s="28" t="n">
        <v>45919</v>
      </c>
      <c r="B8115" s="21" t="s">
        <v>113</v>
      </c>
      <c r="C8115" s="21" t="s">
        <v>137</v>
      </c>
      <c r="D8115" s="29" t="n">
        <v>72.47</v>
      </c>
      <c r="E8115" s="29" t="n">
        <f aca="false">D8115/10</f>
        <v>7.247</v>
      </c>
      <c r="F8115" s="29" t="n">
        <f aca="false">(E8115+Einstellungen!$B$20)*(1+Einstellungen!$B$10)</f>
        <v>30.82457</v>
      </c>
      <c r="G8115" s="21" t="str">
        <f aca="false">IF(F8115&lt;Einstellungen!$B$5,"ja","nein")</f>
        <v>nein</v>
      </c>
      <c r="H8115" s="21" t="s">
        <v>24</v>
      </c>
      <c r="I8115" s="29" t="n">
        <f aca="false">INDEX(Einstellungen!$B$27:$B$50,2)</f>
        <v>0.5</v>
      </c>
      <c r="J8115" s="29" t="n">
        <f aca="false">F8115*I8115</f>
        <v>15.412285</v>
      </c>
    </row>
    <row r="8116" customFormat="false" ht="15" hidden="false" customHeight="false" outlineLevel="0" collapsed="false">
      <c r="A8116" s="28" t="n">
        <v>45919</v>
      </c>
      <c r="B8116" s="21" t="s">
        <v>114</v>
      </c>
      <c r="C8116" s="21" t="s">
        <v>137</v>
      </c>
      <c r="D8116" s="29" t="n">
        <v>73.45</v>
      </c>
      <c r="E8116" s="29" t="n">
        <f aca="false">D8116/10</f>
        <v>7.345</v>
      </c>
      <c r="F8116" s="29" t="n">
        <f aca="false">(E8116+Einstellungen!$B$20)*(1+Einstellungen!$B$10)</f>
        <v>30.94119</v>
      </c>
      <c r="G8116" s="21" t="str">
        <f aca="false">IF(F8116&lt;Einstellungen!$B$5,"ja","nein")</f>
        <v>nein</v>
      </c>
      <c r="H8116" s="21" t="s">
        <v>24</v>
      </c>
      <c r="I8116" s="29" t="n">
        <f aca="false">INDEX(Einstellungen!$B$27:$B$50,3)</f>
        <v>0.45</v>
      </c>
      <c r="J8116" s="29" t="n">
        <f aca="false">F8116*I8116</f>
        <v>13.9235355</v>
      </c>
    </row>
    <row r="8117" customFormat="false" ht="15" hidden="false" customHeight="false" outlineLevel="0" collapsed="false">
      <c r="A8117" s="28" t="n">
        <v>45919</v>
      </c>
      <c r="B8117" s="21" t="s">
        <v>115</v>
      </c>
      <c r="C8117" s="21" t="s">
        <v>137</v>
      </c>
      <c r="D8117" s="29" t="n">
        <v>73.7</v>
      </c>
      <c r="E8117" s="29" t="n">
        <f aca="false">D8117/10</f>
        <v>7.37</v>
      </c>
      <c r="F8117" s="29" t="n">
        <f aca="false">(E8117+Einstellungen!$B$20)*(1+Einstellungen!$B$10)</f>
        <v>30.97094</v>
      </c>
      <c r="G8117" s="21" t="str">
        <f aca="false">IF(F8117&lt;Einstellungen!$B$5,"ja","nein")</f>
        <v>nein</v>
      </c>
      <c r="H8117" s="21" t="s">
        <v>24</v>
      </c>
      <c r="I8117" s="29" t="n">
        <f aca="false">INDEX(Einstellungen!$B$27:$B$50,4)</f>
        <v>0.45</v>
      </c>
      <c r="J8117" s="29" t="n">
        <f aca="false">F8117*I8117</f>
        <v>13.936923</v>
      </c>
    </row>
    <row r="8118" customFormat="false" ht="15" hidden="false" customHeight="false" outlineLevel="0" collapsed="false">
      <c r="A8118" s="28" t="n">
        <v>45919</v>
      </c>
      <c r="B8118" s="21" t="s">
        <v>116</v>
      </c>
      <c r="C8118" s="21" t="s">
        <v>137</v>
      </c>
      <c r="D8118" s="29" t="n">
        <v>74.02</v>
      </c>
      <c r="E8118" s="29" t="n">
        <f aca="false">D8118/10</f>
        <v>7.402</v>
      </c>
      <c r="F8118" s="29" t="n">
        <f aca="false">(E8118+Einstellungen!$B$20)*(1+Einstellungen!$B$10)</f>
        <v>31.00902</v>
      </c>
      <c r="G8118" s="21" t="str">
        <f aca="false">IF(F8118&lt;Einstellungen!$B$5,"ja","nein")</f>
        <v>nein</v>
      </c>
      <c r="H8118" s="21" t="s">
        <v>24</v>
      </c>
      <c r="I8118" s="29" t="n">
        <f aca="false">INDEX(Einstellungen!$B$27:$B$50,5)</f>
        <v>0.45</v>
      </c>
      <c r="J8118" s="29" t="n">
        <f aca="false">F8118*I8118</f>
        <v>13.954059</v>
      </c>
    </row>
    <row r="8119" customFormat="false" ht="15" hidden="false" customHeight="false" outlineLevel="0" collapsed="false">
      <c r="A8119" s="28" t="n">
        <v>45919</v>
      </c>
      <c r="B8119" s="21" t="s">
        <v>117</v>
      </c>
      <c r="C8119" s="21" t="s">
        <v>137</v>
      </c>
      <c r="D8119" s="29" t="n">
        <v>89.59</v>
      </c>
      <c r="E8119" s="29" t="n">
        <f aca="false">D8119/10</f>
        <v>8.959</v>
      </c>
      <c r="F8119" s="29" t="n">
        <f aca="false">(E8119+Einstellungen!$B$20)*(1+Einstellungen!$B$10)</f>
        <v>32.86185</v>
      </c>
      <c r="G8119" s="21" t="str">
        <f aca="false">IF(F8119&lt;Einstellungen!$B$5,"ja","nein")</f>
        <v>nein</v>
      </c>
      <c r="H8119" s="21" t="s">
        <v>24</v>
      </c>
      <c r="I8119" s="29" t="n">
        <f aca="false">INDEX(Einstellungen!$B$27:$B$50,6)</f>
        <v>0.5</v>
      </c>
      <c r="J8119" s="29" t="n">
        <f aca="false">F8119*I8119</f>
        <v>16.430925</v>
      </c>
    </row>
    <row r="8120" customFormat="false" ht="15" hidden="false" customHeight="false" outlineLevel="0" collapsed="false">
      <c r="A8120" s="28" t="n">
        <v>45919</v>
      </c>
      <c r="B8120" s="21" t="s">
        <v>118</v>
      </c>
      <c r="C8120" s="21" t="s">
        <v>137</v>
      </c>
      <c r="D8120" s="29" t="n">
        <v>118.92</v>
      </c>
      <c r="E8120" s="29" t="n">
        <f aca="false">D8120/10</f>
        <v>11.892</v>
      </c>
      <c r="F8120" s="29" t="n">
        <f aca="false">(E8120+Einstellungen!$B$20)*(1+Einstellungen!$B$10)</f>
        <v>36.35212</v>
      </c>
      <c r="G8120" s="21" t="str">
        <f aca="false">IF(F8120&lt;Einstellungen!$B$5,"ja","nein")</f>
        <v>nein</v>
      </c>
      <c r="H8120" s="21" t="s">
        <v>24</v>
      </c>
      <c r="I8120" s="29" t="n">
        <f aca="false">INDEX(Einstellungen!$B$27:$B$50,7)</f>
        <v>0.7</v>
      </c>
      <c r="J8120" s="29" t="n">
        <f aca="false">F8120*I8120</f>
        <v>25.446484</v>
      </c>
    </row>
    <row r="8121" customFormat="false" ht="15" hidden="false" customHeight="false" outlineLevel="0" collapsed="false">
      <c r="A8121" s="28" t="n">
        <v>45919</v>
      </c>
      <c r="B8121" s="21" t="s">
        <v>119</v>
      </c>
      <c r="C8121" s="21" t="s">
        <v>137</v>
      </c>
      <c r="D8121" s="29" t="n">
        <v>143.42</v>
      </c>
      <c r="E8121" s="29" t="n">
        <f aca="false">D8121/10</f>
        <v>14.342</v>
      </c>
      <c r="F8121" s="29" t="n">
        <f aca="false">(E8121+Einstellungen!$B$20)*(1+Einstellungen!$B$10)</f>
        <v>39.26762</v>
      </c>
      <c r="G8121" s="21" t="str">
        <f aca="false">IF(F8121&lt;Einstellungen!$B$5,"ja","nein")</f>
        <v>nein</v>
      </c>
      <c r="H8121" s="21" t="s">
        <v>24</v>
      </c>
      <c r="I8121" s="29" t="n">
        <f aca="false">INDEX(Einstellungen!$B$27:$B$50,8)</f>
        <v>0.95</v>
      </c>
      <c r="J8121" s="29" t="n">
        <f aca="false">F8121*I8121</f>
        <v>37.304239</v>
      </c>
    </row>
    <row r="8122" customFormat="false" ht="15" hidden="false" customHeight="false" outlineLevel="0" collapsed="false">
      <c r="A8122" s="28" t="n">
        <v>45919</v>
      </c>
      <c r="B8122" s="21" t="s">
        <v>120</v>
      </c>
      <c r="C8122" s="21" t="s">
        <v>137</v>
      </c>
      <c r="D8122" s="29" t="n">
        <v>118.29</v>
      </c>
      <c r="E8122" s="29" t="n">
        <f aca="false">D8122/10</f>
        <v>11.829</v>
      </c>
      <c r="F8122" s="29" t="n">
        <f aca="false">(E8122+Einstellungen!$B$20)*(1+Einstellungen!$B$10)</f>
        <v>36.27715</v>
      </c>
      <c r="G8122" s="21" t="str">
        <f aca="false">IF(F8122&lt;Einstellungen!$B$5,"ja","nein")</f>
        <v>nein</v>
      </c>
      <c r="H8122" s="21" t="s">
        <v>24</v>
      </c>
      <c r="I8122" s="29" t="n">
        <f aca="false">INDEX(Einstellungen!$B$27:$B$50,9)</f>
        <v>1.05</v>
      </c>
      <c r="J8122" s="29" t="n">
        <f aca="false">F8122*I8122</f>
        <v>38.0910075</v>
      </c>
    </row>
    <row r="8123" customFormat="false" ht="15" hidden="false" customHeight="false" outlineLevel="0" collapsed="false">
      <c r="A8123" s="28" t="n">
        <v>45919</v>
      </c>
      <c r="B8123" s="21" t="s">
        <v>121</v>
      </c>
      <c r="C8123" s="21" t="s">
        <v>137</v>
      </c>
      <c r="D8123" s="29" t="n">
        <v>95.18</v>
      </c>
      <c r="E8123" s="29" t="n">
        <f aca="false">D8123/10</f>
        <v>9.518</v>
      </c>
      <c r="F8123" s="29" t="n">
        <f aca="false">(E8123+Einstellungen!$B$20)*(1+Einstellungen!$B$10)</f>
        <v>33.52706</v>
      </c>
      <c r="G8123" s="21" t="str">
        <f aca="false">IF(F8123&lt;Einstellungen!$B$5,"ja","nein")</f>
        <v>nein</v>
      </c>
      <c r="H8123" s="21" t="s">
        <v>24</v>
      </c>
      <c r="I8123" s="29" t="n">
        <f aca="false">INDEX(Einstellungen!$B$27:$B$50,10)</f>
        <v>1.05</v>
      </c>
      <c r="J8123" s="29" t="n">
        <f aca="false">F8123*I8123</f>
        <v>35.203413</v>
      </c>
    </row>
    <row r="8124" customFormat="false" ht="15" hidden="false" customHeight="false" outlineLevel="0" collapsed="false">
      <c r="A8124" s="28" t="n">
        <v>45919</v>
      </c>
      <c r="B8124" s="21" t="s">
        <v>122</v>
      </c>
      <c r="C8124" s="21" t="s">
        <v>137</v>
      </c>
      <c r="D8124" s="29" t="n">
        <v>53.7</v>
      </c>
      <c r="E8124" s="29" t="n">
        <f aca="false">D8124/10</f>
        <v>5.37</v>
      </c>
      <c r="F8124" s="29" t="n">
        <f aca="false">(E8124+Einstellungen!$B$20)*(1+Einstellungen!$B$10)</f>
        <v>28.59094</v>
      </c>
      <c r="G8124" s="21" t="str">
        <f aca="false">IF(F8124&lt;Einstellungen!$B$5,"ja","nein")</f>
        <v>ja</v>
      </c>
      <c r="H8124" s="21" t="s">
        <v>24</v>
      </c>
      <c r="I8124" s="29" t="n">
        <f aca="false">INDEX(Einstellungen!$B$27:$B$50,11)</f>
        <v>1.05</v>
      </c>
      <c r="J8124" s="29" t="n">
        <f aca="false">F8124*I8124</f>
        <v>30.020487</v>
      </c>
    </row>
    <row r="8125" customFormat="false" ht="15" hidden="false" customHeight="false" outlineLevel="0" collapsed="false">
      <c r="A8125" s="28" t="n">
        <v>45919</v>
      </c>
      <c r="B8125" s="21" t="s">
        <v>123</v>
      </c>
      <c r="C8125" s="21" t="s">
        <v>137</v>
      </c>
      <c r="D8125" s="29" t="n">
        <v>13.03</v>
      </c>
      <c r="E8125" s="29" t="n">
        <f aca="false">D8125/10</f>
        <v>1.303</v>
      </c>
      <c r="F8125" s="29" t="n">
        <f aca="false">(E8125+Einstellungen!$B$20)*(1+Einstellungen!$B$10)</f>
        <v>23.75121</v>
      </c>
      <c r="G8125" s="21" t="str">
        <f aca="false">IF(F8125&lt;Einstellungen!$B$5,"ja","nein")</f>
        <v>ja</v>
      </c>
      <c r="H8125" s="21" t="s">
        <v>24</v>
      </c>
      <c r="I8125" s="29" t="n">
        <f aca="false">INDEX(Einstellungen!$B$27:$B$50,12)</f>
        <v>1.1</v>
      </c>
      <c r="J8125" s="29" t="n">
        <f aca="false">F8125*I8125</f>
        <v>26.126331</v>
      </c>
    </row>
    <row r="8126" customFormat="false" ht="15" hidden="false" customHeight="false" outlineLevel="0" collapsed="false">
      <c r="A8126" s="28" t="n">
        <v>45919</v>
      </c>
      <c r="B8126" s="21" t="s">
        <v>124</v>
      </c>
      <c r="C8126" s="21" t="s">
        <v>137</v>
      </c>
      <c r="D8126" s="29" t="n">
        <v>0.99</v>
      </c>
      <c r="E8126" s="29" t="n">
        <f aca="false">D8126/10</f>
        <v>0.099</v>
      </c>
      <c r="F8126" s="29" t="n">
        <f aca="false">(E8126+Einstellungen!$B$20)*(1+Einstellungen!$B$10)</f>
        <v>22.31845</v>
      </c>
      <c r="G8126" s="21" t="str">
        <f aca="false">IF(F8126&lt;Einstellungen!$B$5,"ja","nein")</f>
        <v>ja</v>
      </c>
      <c r="H8126" s="21" t="s">
        <v>24</v>
      </c>
      <c r="I8126" s="29" t="n">
        <f aca="false">INDEX(Einstellungen!$B$27:$B$50,13)</f>
        <v>1.2</v>
      </c>
      <c r="J8126" s="29" t="n">
        <f aca="false">F8126*I8126</f>
        <v>26.78214</v>
      </c>
    </row>
    <row r="8127" customFormat="false" ht="15" hidden="false" customHeight="false" outlineLevel="0" collapsed="false">
      <c r="A8127" s="28" t="n">
        <v>45919</v>
      </c>
      <c r="B8127" s="21" t="s">
        <v>125</v>
      </c>
      <c r="C8127" s="21" t="s">
        <v>137</v>
      </c>
      <c r="D8127" s="29" t="n">
        <v>0</v>
      </c>
      <c r="E8127" s="29" t="n">
        <f aca="false">D8127/10</f>
        <v>0</v>
      </c>
      <c r="F8127" s="29" t="n">
        <f aca="false">(E8127+Einstellungen!$B$20)*(1+Einstellungen!$B$10)</f>
        <v>22.20064</v>
      </c>
      <c r="G8127" s="21" t="str">
        <f aca="false">IF(F8127&lt;Einstellungen!$B$5,"ja","nein")</f>
        <v>ja</v>
      </c>
      <c r="H8127" s="21" t="s">
        <v>24</v>
      </c>
      <c r="I8127" s="29" t="n">
        <f aca="false">INDEX(Einstellungen!$B$27:$B$50,14)</f>
        <v>1.15</v>
      </c>
      <c r="J8127" s="29" t="n">
        <f aca="false">F8127*I8127</f>
        <v>25.530736</v>
      </c>
    </row>
    <row r="8128" customFormat="false" ht="15" hidden="false" customHeight="false" outlineLevel="0" collapsed="false">
      <c r="A8128" s="28" t="n">
        <v>45919</v>
      </c>
      <c r="B8128" s="21" t="s">
        <v>126</v>
      </c>
      <c r="C8128" s="21" t="s">
        <v>137</v>
      </c>
      <c r="D8128" s="29" t="n">
        <v>0</v>
      </c>
      <c r="E8128" s="29" t="n">
        <f aca="false">D8128/10</f>
        <v>0</v>
      </c>
      <c r="F8128" s="29" t="n">
        <f aca="false">(E8128+Einstellungen!$B$20)*(1+Einstellungen!$B$10)</f>
        <v>22.20064</v>
      </c>
      <c r="G8128" s="21" t="str">
        <f aca="false">IF(F8128&lt;Einstellungen!$B$5,"ja","nein")</f>
        <v>ja</v>
      </c>
      <c r="H8128" s="21" t="s">
        <v>24</v>
      </c>
      <c r="I8128" s="29" t="n">
        <f aca="false">INDEX(Einstellungen!$B$27:$B$50,15)</f>
        <v>1</v>
      </c>
      <c r="J8128" s="29" t="n">
        <f aca="false">F8128*I8128</f>
        <v>22.20064</v>
      </c>
    </row>
    <row r="8129" customFormat="false" ht="15" hidden="false" customHeight="false" outlineLevel="0" collapsed="false">
      <c r="A8129" s="28" t="n">
        <v>45919</v>
      </c>
      <c r="B8129" s="21" t="s">
        <v>127</v>
      </c>
      <c r="C8129" s="21" t="s">
        <v>137</v>
      </c>
      <c r="D8129" s="29" t="n">
        <v>11.97</v>
      </c>
      <c r="E8129" s="29" t="n">
        <f aca="false">D8129/10</f>
        <v>1.197</v>
      </c>
      <c r="F8129" s="29" t="n">
        <f aca="false">(E8129+Einstellungen!$B$20)*(1+Einstellungen!$B$10)</f>
        <v>23.62507</v>
      </c>
      <c r="G8129" s="21" t="str">
        <f aca="false">IF(F8129&lt;Einstellungen!$B$5,"ja","nein")</f>
        <v>ja</v>
      </c>
      <c r="H8129" s="21" t="s">
        <v>24</v>
      </c>
      <c r="I8129" s="29" t="n">
        <f aca="false">INDEX(Einstellungen!$B$27:$B$50,16)</f>
        <v>0.95</v>
      </c>
      <c r="J8129" s="29" t="n">
        <f aca="false">F8129*I8129</f>
        <v>22.4438165</v>
      </c>
    </row>
    <row r="8130" customFormat="false" ht="15" hidden="false" customHeight="false" outlineLevel="0" collapsed="false">
      <c r="A8130" s="28" t="n">
        <v>45919</v>
      </c>
      <c r="B8130" s="21" t="s">
        <v>128</v>
      </c>
      <c r="C8130" s="21" t="s">
        <v>137</v>
      </c>
      <c r="D8130" s="29" t="n">
        <v>74.46</v>
      </c>
      <c r="E8130" s="29" t="n">
        <f aca="false">D8130/10</f>
        <v>7.446</v>
      </c>
      <c r="F8130" s="29" t="n">
        <f aca="false">(E8130+Einstellungen!$B$20)*(1+Einstellungen!$B$10)</f>
        <v>31.06138</v>
      </c>
      <c r="G8130" s="21" t="str">
        <f aca="false">IF(F8130&lt;Einstellungen!$B$5,"ja","nein")</f>
        <v>nein</v>
      </c>
      <c r="H8130" s="21" t="s">
        <v>24</v>
      </c>
      <c r="I8130" s="29" t="n">
        <f aca="false">INDEX(Einstellungen!$B$27:$B$50,17)</f>
        <v>0.95</v>
      </c>
      <c r="J8130" s="29" t="n">
        <f aca="false">F8130*I8130</f>
        <v>29.508311</v>
      </c>
    </row>
    <row r="8131" customFormat="false" ht="15" hidden="false" customHeight="false" outlineLevel="0" collapsed="false">
      <c r="A8131" s="28" t="n">
        <v>45919</v>
      </c>
      <c r="B8131" s="21" t="s">
        <v>129</v>
      </c>
      <c r="C8131" s="21" t="s">
        <v>137</v>
      </c>
      <c r="D8131" s="29" t="n">
        <v>119.44</v>
      </c>
      <c r="E8131" s="29" t="n">
        <f aca="false">D8131/10</f>
        <v>11.944</v>
      </c>
      <c r="F8131" s="29" t="n">
        <f aca="false">(E8131+Einstellungen!$B$20)*(1+Einstellungen!$B$10)</f>
        <v>36.414</v>
      </c>
      <c r="G8131" s="21" t="str">
        <f aca="false">IF(F8131&lt;Einstellungen!$B$5,"ja","nein")</f>
        <v>nein</v>
      </c>
      <c r="H8131" s="21" t="s">
        <v>24</v>
      </c>
      <c r="I8131" s="29" t="n">
        <f aca="false">INDEX(Einstellungen!$B$27:$B$50,18)</f>
        <v>1.1</v>
      </c>
      <c r="J8131" s="29" t="n">
        <f aca="false">F8131*I8131</f>
        <v>40.0554</v>
      </c>
    </row>
    <row r="8132" customFormat="false" ht="15" hidden="false" customHeight="false" outlineLevel="0" collapsed="false">
      <c r="A8132" s="28" t="n">
        <v>45919</v>
      </c>
      <c r="B8132" s="21" t="s">
        <v>130</v>
      </c>
      <c r="C8132" s="21" t="s">
        <v>137</v>
      </c>
      <c r="D8132" s="29" t="n">
        <v>255.21</v>
      </c>
      <c r="E8132" s="29" t="n">
        <f aca="false">D8132/10</f>
        <v>25.521</v>
      </c>
      <c r="F8132" s="29" t="n">
        <f aca="false">(E8132+Einstellungen!$B$20)*(1+Einstellungen!$B$10)</f>
        <v>52.57063</v>
      </c>
      <c r="G8132" s="21" t="str">
        <f aca="false">IF(F8132&lt;Einstellungen!$B$5,"ja","nein")</f>
        <v>nein</v>
      </c>
      <c r="H8132" s="21" t="s">
        <v>24</v>
      </c>
      <c r="I8132" s="29" t="n">
        <f aca="false">INDEX(Einstellungen!$B$27:$B$50,19)</f>
        <v>1.35</v>
      </c>
      <c r="J8132" s="29" t="n">
        <f aca="false">F8132*I8132</f>
        <v>70.9703505</v>
      </c>
    </row>
    <row r="8133" customFormat="false" ht="15" hidden="false" customHeight="false" outlineLevel="0" collapsed="false">
      <c r="A8133" s="28" t="n">
        <v>45919</v>
      </c>
      <c r="B8133" s="21" t="s">
        <v>131</v>
      </c>
      <c r="C8133" s="21" t="s">
        <v>137</v>
      </c>
      <c r="D8133" s="29" t="n">
        <v>409.24</v>
      </c>
      <c r="E8133" s="29" t="n">
        <f aca="false">D8133/10</f>
        <v>40.924</v>
      </c>
      <c r="F8133" s="29" t="n">
        <f aca="false">(E8133+Einstellungen!$B$20)*(1+Einstellungen!$B$10)</f>
        <v>70.9002</v>
      </c>
      <c r="G8133" s="21" t="str">
        <f aca="false">IF(F8133&lt;Einstellungen!$B$5,"ja","nein")</f>
        <v>nein</v>
      </c>
      <c r="H8133" s="21" t="s">
        <v>24</v>
      </c>
      <c r="I8133" s="29" t="n">
        <f aca="false">INDEX(Einstellungen!$B$27:$B$50,20)</f>
        <v>1.45</v>
      </c>
      <c r="J8133" s="29" t="n">
        <f aca="false">F8133*I8133</f>
        <v>102.80529</v>
      </c>
    </row>
    <row r="8134" customFormat="false" ht="15" hidden="false" customHeight="false" outlineLevel="0" collapsed="false">
      <c r="A8134" s="28" t="n">
        <v>45919</v>
      </c>
      <c r="B8134" s="21" t="s">
        <v>132</v>
      </c>
      <c r="C8134" s="21" t="s">
        <v>137</v>
      </c>
      <c r="D8134" s="29" t="n">
        <v>167.59</v>
      </c>
      <c r="E8134" s="29" t="n">
        <f aca="false">D8134/10</f>
        <v>16.759</v>
      </c>
      <c r="F8134" s="29" t="n">
        <f aca="false">(E8134+Einstellungen!$B$20)*(1+Einstellungen!$B$10)</f>
        <v>42.14385</v>
      </c>
      <c r="G8134" s="21" t="str">
        <f aca="false">IF(F8134&lt;Einstellungen!$B$5,"ja","nein")</f>
        <v>nein</v>
      </c>
      <c r="H8134" s="21" t="s">
        <v>24</v>
      </c>
      <c r="I8134" s="29" t="n">
        <f aca="false">INDEX(Einstellungen!$B$27:$B$50,21)</f>
        <v>1.4</v>
      </c>
      <c r="J8134" s="29" t="n">
        <f aca="false">F8134*I8134</f>
        <v>59.00139</v>
      </c>
    </row>
    <row r="8135" customFormat="false" ht="15" hidden="false" customHeight="false" outlineLevel="0" collapsed="false">
      <c r="A8135" s="28" t="n">
        <v>45919</v>
      </c>
      <c r="B8135" s="21" t="s">
        <v>133</v>
      </c>
      <c r="C8135" s="21" t="s">
        <v>137</v>
      </c>
      <c r="D8135" s="29" t="n">
        <v>111.82</v>
      </c>
      <c r="E8135" s="29" t="n">
        <f aca="false">D8135/10</f>
        <v>11.182</v>
      </c>
      <c r="F8135" s="29" t="n">
        <f aca="false">(E8135+Einstellungen!$B$20)*(1+Einstellungen!$B$10)</f>
        <v>35.50722</v>
      </c>
      <c r="G8135" s="21" t="str">
        <f aca="false">IF(F8135&lt;Einstellungen!$B$5,"ja","nein")</f>
        <v>nein</v>
      </c>
      <c r="H8135" s="21" t="s">
        <v>24</v>
      </c>
      <c r="I8135" s="29" t="n">
        <f aca="false">INDEX(Einstellungen!$B$27:$B$50,22)</f>
        <v>1.25</v>
      </c>
      <c r="J8135" s="29" t="n">
        <f aca="false">F8135*I8135</f>
        <v>44.384025</v>
      </c>
    </row>
    <row r="8136" customFormat="false" ht="15" hidden="false" customHeight="false" outlineLevel="0" collapsed="false">
      <c r="A8136" s="28" t="n">
        <v>45919</v>
      </c>
      <c r="B8136" s="21" t="s">
        <v>134</v>
      </c>
      <c r="C8136" s="21" t="s">
        <v>137</v>
      </c>
      <c r="D8136" s="29" t="n">
        <v>86.04</v>
      </c>
      <c r="E8136" s="29" t="n">
        <f aca="false">D8136/10</f>
        <v>8.604</v>
      </c>
      <c r="F8136" s="29" t="n">
        <f aca="false">(E8136+Einstellungen!$B$20)*(1+Einstellungen!$B$10)</f>
        <v>32.4394</v>
      </c>
      <c r="G8136" s="21" t="str">
        <f aca="false">IF(F8136&lt;Einstellungen!$B$5,"ja","nein")</f>
        <v>nein</v>
      </c>
      <c r="H8136" s="21" t="s">
        <v>24</v>
      </c>
      <c r="I8136" s="29" t="n">
        <f aca="false">INDEX(Einstellungen!$B$27:$B$50,23)</f>
        <v>1.05</v>
      </c>
      <c r="J8136" s="29" t="n">
        <f aca="false">F8136*I8136</f>
        <v>34.06137</v>
      </c>
    </row>
    <row r="8137" customFormat="false" ht="15" hidden="false" customHeight="false" outlineLevel="0" collapsed="false">
      <c r="A8137" s="28" t="n">
        <v>45919</v>
      </c>
      <c r="B8137" s="21" t="s">
        <v>135</v>
      </c>
      <c r="C8137" s="21" t="s">
        <v>137</v>
      </c>
      <c r="D8137" s="29" t="n">
        <v>78.93</v>
      </c>
      <c r="E8137" s="29" t="n">
        <f aca="false">D8137/10</f>
        <v>7.893</v>
      </c>
      <c r="F8137" s="29" t="n">
        <f aca="false">(E8137+Einstellungen!$B$20)*(1+Einstellungen!$B$10)</f>
        <v>31.59331</v>
      </c>
      <c r="G8137" s="21" t="str">
        <f aca="false">IF(F8137&lt;Einstellungen!$B$5,"ja","nein")</f>
        <v>nein</v>
      </c>
      <c r="H8137" s="21" t="s">
        <v>24</v>
      </c>
      <c r="I8137" s="29" t="n">
        <f aca="false">INDEX(Einstellungen!$B$27:$B$50,24)</f>
        <v>0.8</v>
      </c>
      <c r="J8137" s="29" t="n">
        <f aca="false">F8137*I8137</f>
        <v>25.274648</v>
      </c>
    </row>
    <row r="8138" customFormat="false" ht="15" hidden="false" customHeight="false" outlineLevel="0" collapsed="false">
      <c r="A8138" s="28" t="n">
        <v>45920</v>
      </c>
      <c r="B8138" s="21" t="s">
        <v>111</v>
      </c>
      <c r="C8138" s="21" t="s">
        <v>138</v>
      </c>
      <c r="D8138" s="29" t="n">
        <v>87.24</v>
      </c>
      <c r="E8138" s="29" t="n">
        <f aca="false">D8138/10</f>
        <v>8.724</v>
      </c>
      <c r="F8138" s="29" t="n">
        <f aca="false">(E8138+Einstellungen!$B$20)*(1+Einstellungen!$B$10)</f>
        <v>32.5822</v>
      </c>
      <c r="G8138" s="21" t="str">
        <f aca="false">IF(F8138&lt;Einstellungen!$B$5,"ja","nein")</f>
        <v>nein</v>
      </c>
      <c r="H8138" s="21" t="s">
        <v>24</v>
      </c>
      <c r="I8138" s="29" t="n">
        <f aca="false">INDEX(Einstellungen!$B$27:$B$50,1)</f>
        <v>0.6</v>
      </c>
      <c r="J8138" s="29" t="n">
        <f aca="false">F8138*I8138</f>
        <v>19.54932</v>
      </c>
    </row>
    <row r="8139" customFormat="false" ht="15" hidden="false" customHeight="false" outlineLevel="0" collapsed="false">
      <c r="A8139" s="28" t="n">
        <v>45920</v>
      </c>
      <c r="B8139" s="21" t="s">
        <v>113</v>
      </c>
      <c r="C8139" s="21" t="s">
        <v>138</v>
      </c>
      <c r="D8139" s="29" t="n">
        <v>77.91</v>
      </c>
      <c r="E8139" s="29" t="n">
        <f aca="false">D8139/10</f>
        <v>7.791</v>
      </c>
      <c r="F8139" s="29" t="n">
        <f aca="false">(E8139+Einstellungen!$B$20)*(1+Einstellungen!$B$10)</f>
        <v>31.47193</v>
      </c>
      <c r="G8139" s="21" t="str">
        <f aca="false">IF(F8139&lt;Einstellungen!$B$5,"ja","nein")</f>
        <v>nein</v>
      </c>
      <c r="H8139" s="21" t="s">
        <v>24</v>
      </c>
      <c r="I8139" s="29" t="n">
        <f aca="false">INDEX(Einstellungen!$B$27:$B$50,2)</f>
        <v>0.5</v>
      </c>
      <c r="J8139" s="29" t="n">
        <f aca="false">F8139*I8139</f>
        <v>15.735965</v>
      </c>
    </row>
    <row r="8140" customFormat="false" ht="15" hidden="false" customHeight="false" outlineLevel="0" collapsed="false">
      <c r="A8140" s="28" t="n">
        <v>45920</v>
      </c>
      <c r="B8140" s="21" t="s">
        <v>114</v>
      </c>
      <c r="C8140" s="21" t="s">
        <v>138</v>
      </c>
      <c r="D8140" s="29" t="n">
        <v>74.99</v>
      </c>
      <c r="E8140" s="29" t="n">
        <f aca="false">D8140/10</f>
        <v>7.499</v>
      </c>
      <c r="F8140" s="29" t="n">
        <f aca="false">(E8140+Einstellungen!$B$20)*(1+Einstellungen!$B$10)</f>
        <v>31.12445</v>
      </c>
      <c r="G8140" s="21" t="str">
        <f aca="false">IF(F8140&lt;Einstellungen!$B$5,"ja","nein")</f>
        <v>nein</v>
      </c>
      <c r="H8140" s="21" t="s">
        <v>24</v>
      </c>
      <c r="I8140" s="29" t="n">
        <f aca="false">INDEX(Einstellungen!$B$27:$B$50,3)</f>
        <v>0.45</v>
      </c>
      <c r="J8140" s="29" t="n">
        <f aca="false">F8140*I8140</f>
        <v>14.0060025</v>
      </c>
    </row>
    <row r="8141" customFormat="false" ht="15" hidden="false" customHeight="false" outlineLevel="0" collapsed="false">
      <c r="A8141" s="28" t="n">
        <v>45920</v>
      </c>
      <c r="B8141" s="21" t="s">
        <v>115</v>
      </c>
      <c r="C8141" s="21" t="s">
        <v>138</v>
      </c>
      <c r="D8141" s="29" t="n">
        <v>74.8</v>
      </c>
      <c r="E8141" s="29" t="n">
        <f aca="false">D8141/10</f>
        <v>7.48</v>
      </c>
      <c r="F8141" s="29" t="n">
        <f aca="false">(E8141+Einstellungen!$B$20)*(1+Einstellungen!$B$10)</f>
        <v>31.10184</v>
      </c>
      <c r="G8141" s="21" t="str">
        <f aca="false">IF(F8141&lt;Einstellungen!$B$5,"ja","nein")</f>
        <v>nein</v>
      </c>
      <c r="H8141" s="21" t="s">
        <v>24</v>
      </c>
      <c r="I8141" s="29" t="n">
        <f aca="false">INDEX(Einstellungen!$B$27:$B$50,4)</f>
        <v>0.45</v>
      </c>
      <c r="J8141" s="29" t="n">
        <f aca="false">F8141*I8141</f>
        <v>13.995828</v>
      </c>
    </row>
    <row r="8142" customFormat="false" ht="15" hidden="false" customHeight="false" outlineLevel="0" collapsed="false">
      <c r="A8142" s="28" t="n">
        <v>45920</v>
      </c>
      <c r="B8142" s="21" t="s">
        <v>116</v>
      </c>
      <c r="C8142" s="21" t="s">
        <v>138</v>
      </c>
      <c r="D8142" s="29" t="n">
        <v>74.79</v>
      </c>
      <c r="E8142" s="29" t="n">
        <f aca="false">D8142/10</f>
        <v>7.479</v>
      </c>
      <c r="F8142" s="29" t="n">
        <f aca="false">(E8142+Einstellungen!$B$20)*(1+Einstellungen!$B$10)</f>
        <v>31.10065</v>
      </c>
      <c r="G8142" s="21" t="str">
        <f aca="false">IF(F8142&lt;Einstellungen!$B$5,"ja","nein")</f>
        <v>nein</v>
      </c>
      <c r="H8142" s="21" t="s">
        <v>24</v>
      </c>
      <c r="I8142" s="29" t="n">
        <f aca="false">INDEX(Einstellungen!$B$27:$B$50,5)</f>
        <v>0.45</v>
      </c>
      <c r="J8142" s="29" t="n">
        <f aca="false">F8142*I8142</f>
        <v>13.9952925</v>
      </c>
    </row>
    <row r="8143" customFormat="false" ht="15" hidden="false" customHeight="false" outlineLevel="0" collapsed="false">
      <c r="A8143" s="28" t="n">
        <v>45920</v>
      </c>
      <c r="B8143" s="21" t="s">
        <v>117</v>
      </c>
      <c r="C8143" s="21" t="s">
        <v>138</v>
      </c>
      <c r="D8143" s="29" t="n">
        <v>80.21</v>
      </c>
      <c r="E8143" s="29" t="n">
        <f aca="false">D8143/10</f>
        <v>8.021</v>
      </c>
      <c r="F8143" s="29" t="n">
        <f aca="false">(E8143+Einstellungen!$B$20)*(1+Einstellungen!$B$10)</f>
        <v>31.74563</v>
      </c>
      <c r="G8143" s="21" t="str">
        <f aca="false">IF(F8143&lt;Einstellungen!$B$5,"ja","nein")</f>
        <v>nein</v>
      </c>
      <c r="H8143" s="21" t="s">
        <v>24</v>
      </c>
      <c r="I8143" s="29" t="n">
        <f aca="false">INDEX(Einstellungen!$B$27:$B$50,6)</f>
        <v>0.5</v>
      </c>
      <c r="J8143" s="29" t="n">
        <f aca="false">F8143*I8143</f>
        <v>15.872815</v>
      </c>
    </row>
    <row r="8144" customFormat="false" ht="15" hidden="false" customHeight="false" outlineLevel="0" collapsed="false">
      <c r="A8144" s="28" t="n">
        <v>45920</v>
      </c>
      <c r="B8144" s="21" t="s">
        <v>118</v>
      </c>
      <c r="C8144" s="21" t="s">
        <v>138</v>
      </c>
      <c r="D8144" s="29" t="n">
        <v>88.51</v>
      </c>
      <c r="E8144" s="29" t="n">
        <f aca="false">D8144/10</f>
        <v>8.851</v>
      </c>
      <c r="F8144" s="29" t="n">
        <f aca="false">(E8144+Einstellungen!$B$20)*(1+Einstellungen!$B$10)</f>
        <v>32.73333</v>
      </c>
      <c r="G8144" s="21" t="str">
        <f aca="false">IF(F8144&lt;Einstellungen!$B$5,"ja","nein")</f>
        <v>nein</v>
      </c>
      <c r="H8144" s="21" t="s">
        <v>24</v>
      </c>
      <c r="I8144" s="29" t="n">
        <f aca="false">INDEX(Einstellungen!$B$27:$B$50,7)</f>
        <v>0.7</v>
      </c>
      <c r="J8144" s="29" t="n">
        <f aca="false">F8144*I8144</f>
        <v>22.913331</v>
      </c>
    </row>
    <row r="8145" customFormat="false" ht="15" hidden="false" customHeight="false" outlineLevel="0" collapsed="false">
      <c r="A8145" s="28" t="n">
        <v>45920</v>
      </c>
      <c r="B8145" s="21" t="s">
        <v>119</v>
      </c>
      <c r="C8145" s="21" t="s">
        <v>138</v>
      </c>
      <c r="D8145" s="29" t="n">
        <v>86.97</v>
      </c>
      <c r="E8145" s="29" t="n">
        <f aca="false">D8145/10</f>
        <v>8.697</v>
      </c>
      <c r="F8145" s="29" t="n">
        <f aca="false">(E8145+Einstellungen!$B$20)*(1+Einstellungen!$B$10)</f>
        <v>32.55007</v>
      </c>
      <c r="G8145" s="21" t="str">
        <f aca="false">IF(F8145&lt;Einstellungen!$B$5,"ja","nein")</f>
        <v>nein</v>
      </c>
      <c r="H8145" s="21" t="s">
        <v>24</v>
      </c>
      <c r="I8145" s="29" t="n">
        <f aca="false">INDEX(Einstellungen!$B$27:$B$50,8)</f>
        <v>0.95</v>
      </c>
      <c r="J8145" s="29" t="n">
        <f aca="false">F8145*I8145</f>
        <v>30.9225665</v>
      </c>
    </row>
    <row r="8146" customFormat="false" ht="15" hidden="false" customHeight="false" outlineLevel="0" collapsed="false">
      <c r="A8146" s="28" t="n">
        <v>45920</v>
      </c>
      <c r="B8146" s="21" t="s">
        <v>120</v>
      </c>
      <c r="C8146" s="21" t="s">
        <v>138</v>
      </c>
      <c r="D8146" s="29" t="n">
        <v>75.29</v>
      </c>
      <c r="E8146" s="29" t="n">
        <f aca="false">D8146/10</f>
        <v>7.529</v>
      </c>
      <c r="F8146" s="29" t="n">
        <f aca="false">(E8146+Einstellungen!$B$20)*(1+Einstellungen!$B$10)</f>
        <v>31.16015</v>
      </c>
      <c r="G8146" s="21" t="str">
        <f aca="false">IF(F8146&lt;Einstellungen!$B$5,"ja","nein")</f>
        <v>nein</v>
      </c>
      <c r="H8146" s="21" t="s">
        <v>24</v>
      </c>
      <c r="I8146" s="29" t="n">
        <f aca="false">INDEX(Einstellungen!$B$27:$B$50,9)</f>
        <v>1.05</v>
      </c>
      <c r="J8146" s="29" t="n">
        <f aca="false">F8146*I8146</f>
        <v>32.7181575</v>
      </c>
    </row>
    <row r="8147" customFormat="false" ht="15" hidden="false" customHeight="false" outlineLevel="0" collapsed="false">
      <c r="A8147" s="28" t="n">
        <v>45920</v>
      </c>
      <c r="B8147" s="21" t="s">
        <v>121</v>
      </c>
      <c r="C8147" s="21" t="s">
        <v>138</v>
      </c>
      <c r="D8147" s="29" t="n">
        <v>24.9</v>
      </c>
      <c r="E8147" s="29" t="n">
        <f aca="false">D8147/10</f>
        <v>2.49</v>
      </c>
      <c r="F8147" s="29" t="n">
        <f aca="false">(E8147+Einstellungen!$B$20)*(1+Einstellungen!$B$10)</f>
        <v>25.16374</v>
      </c>
      <c r="G8147" s="21" t="str">
        <f aca="false">IF(F8147&lt;Einstellungen!$B$5,"ja","nein")</f>
        <v>ja</v>
      </c>
      <c r="H8147" s="21" t="s">
        <v>24</v>
      </c>
      <c r="I8147" s="29" t="n">
        <f aca="false">INDEX(Einstellungen!$B$27:$B$50,10)</f>
        <v>1.05</v>
      </c>
      <c r="J8147" s="29" t="n">
        <f aca="false">F8147*I8147</f>
        <v>26.421927</v>
      </c>
    </row>
    <row r="8148" customFormat="false" ht="15" hidden="false" customHeight="false" outlineLevel="0" collapsed="false">
      <c r="A8148" s="28" t="n">
        <v>45920</v>
      </c>
      <c r="B8148" s="21" t="s">
        <v>122</v>
      </c>
      <c r="C8148" s="21" t="s">
        <v>138</v>
      </c>
      <c r="D8148" s="29" t="n">
        <v>3.02</v>
      </c>
      <c r="E8148" s="29" t="n">
        <f aca="false">D8148/10</f>
        <v>0.302</v>
      </c>
      <c r="F8148" s="29" t="n">
        <f aca="false">(E8148+Einstellungen!$B$20)*(1+Einstellungen!$B$10)</f>
        <v>22.56002</v>
      </c>
      <c r="G8148" s="21" t="str">
        <f aca="false">IF(F8148&lt;Einstellungen!$B$5,"ja","nein")</f>
        <v>ja</v>
      </c>
      <c r="H8148" s="21" t="s">
        <v>24</v>
      </c>
      <c r="I8148" s="29" t="n">
        <f aca="false">INDEX(Einstellungen!$B$27:$B$50,11)</f>
        <v>1.05</v>
      </c>
      <c r="J8148" s="29" t="n">
        <f aca="false">F8148*I8148</f>
        <v>23.688021</v>
      </c>
    </row>
    <row r="8149" customFormat="false" ht="15" hidden="false" customHeight="false" outlineLevel="0" collapsed="false">
      <c r="A8149" s="28" t="n">
        <v>45920</v>
      </c>
      <c r="B8149" s="21" t="s">
        <v>123</v>
      </c>
      <c r="C8149" s="21" t="s">
        <v>138</v>
      </c>
      <c r="D8149" s="29" t="n">
        <v>-0.28</v>
      </c>
      <c r="E8149" s="29" t="n">
        <f aca="false">D8149/10</f>
        <v>-0.028</v>
      </c>
      <c r="F8149" s="29" t="n">
        <f aca="false">(E8149+Einstellungen!$B$20)*(1+Einstellungen!$B$10)</f>
        <v>22.16732</v>
      </c>
      <c r="G8149" s="21" t="str">
        <f aca="false">IF(F8149&lt;Einstellungen!$B$5,"ja","nein")</f>
        <v>ja</v>
      </c>
      <c r="H8149" s="21" t="s">
        <v>24</v>
      </c>
      <c r="I8149" s="29" t="n">
        <f aca="false">INDEX(Einstellungen!$B$27:$B$50,12)</f>
        <v>1.1</v>
      </c>
      <c r="J8149" s="29" t="n">
        <f aca="false">F8149*I8149</f>
        <v>24.384052</v>
      </c>
    </row>
    <row r="8150" customFormat="false" ht="15" hidden="false" customHeight="false" outlineLevel="0" collapsed="false">
      <c r="A8150" s="28" t="n">
        <v>45920</v>
      </c>
      <c r="B8150" s="21" t="s">
        <v>124</v>
      </c>
      <c r="C8150" s="21" t="s">
        <v>138</v>
      </c>
      <c r="D8150" s="29" t="n">
        <v>-6.1</v>
      </c>
      <c r="E8150" s="29" t="n">
        <f aca="false">D8150/10</f>
        <v>-0.61</v>
      </c>
      <c r="F8150" s="29" t="n">
        <f aca="false">(E8150+Einstellungen!$B$20)*(1+Einstellungen!$B$10)</f>
        <v>21.47474</v>
      </c>
      <c r="G8150" s="21" t="str">
        <f aca="false">IF(F8150&lt;Einstellungen!$B$5,"ja","nein")</f>
        <v>ja</v>
      </c>
      <c r="H8150" s="21" t="s">
        <v>24</v>
      </c>
      <c r="I8150" s="29" t="n">
        <f aca="false">INDEX(Einstellungen!$B$27:$B$50,13)</f>
        <v>1.2</v>
      </c>
      <c r="J8150" s="29" t="n">
        <f aca="false">F8150*I8150</f>
        <v>25.769688</v>
      </c>
    </row>
    <row r="8151" customFormat="false" ht="15" hidden="false" customHeight="false" outlineLevel="0" collapsed="false">
      <c r="A8151" s="28" t="n">
        <v>45920</v>
      </c>
      <c r="B8151" s="21" t="s">
        <v>125</v>
      </c>
      <c r="C8151" s="21" t="s">
        <v>138</v>
      </c>
      <c r="D8151" s="29" t="n">
        <v>-10.86</v>
      </c>
      <c r="E8151" s="29" t="n">
        <f aca="false">D8151/10</f>
        <v>-1.086</v>
      </c>
      <c r="F8151" s="29" t="n">
        <f aca="false">(E8151+Einstellungen!$B$20)*(1+Einstellungen!$B$10)</f>
        <v>20.9083</v>
      </c>
      <c r="G8151" s="21" t="str">
        <f aca="false">IF(F8151&lt;Einstellungen!$B$5,"ja","nein")</f>
        <v>ja</v>
      </c>
      <c r="H8151" s="21" t="s">
        <v>24</v>
      </c>
      <c r="I8151" s="29" t="n">
        <f aca="false">INDEX(Einstellungen!$B$27:$B$50,14)</f>
        <v>1.15</v>
      </c>
      <c r="J8151" s="29" t="n">
        <f aca="false">F8151*I8151</f>
        <v>24.044545</v>
      </c>
    </row>
    <row r="8152" customFormat="false" ht="15" hidden="false" customHeight="false" outlineLevel="0" collapsed="false">
      <c r="A8152" s="28" t="n">
        <v>45920</v>
      </c>
      <c r="B8152" s="21" t="s">
        <v>126</v>
      </c>
      <c r="C8152" s="21" t="s">
        <v>138</v>
      </c>
      <c r="D8152" s="29" t="n">
        <v>-5.1</v>
      </c>
      <c r="E8152" s="29" t="n">
        <f aca="false">D8152/10</f>
        <v>-0.51</v>
      </c>
      <c r="F8152" s="29" t="n">
        <f aca="false">(E8152+Einstellungen!$B$20)*(1+Einstellungen!$B$10)</f>
        <v>21.59374</v>
      </c>
      <c r="G8152" s="21" t="str">
        <f aca="false">IF(F8152&lt;Einstellungen!$B$5,"ja","nein")</f>
        <v>ja</v>
      </c>
      <c r="H8152" s="21" t="s">
        <v>24</v>
      </c>
      <c r="I8152" s="29" t="n">
        <f aca="false">INDEX(Einstellungen!$B$27:$B$50,15)</f>
        <v>1</v>
      </c>
      <c r="J8152" s="29" t="n">
        <f aca="false">F8152*I8152</f>
        <v>21.59374</v>
      </c>
    </row>
    <row r="8153" customFormat="false" ht="15" hidden="false" customHeight="false" outlineLevel="0" collapsed="false">
      <c r="A8153" s="28" t="n">
        <v>45920</v>
      </c>
      <c r="B8153" s="21" t="s">
        <v>127</v>
      </c>
      <c r="C8153" s="21" t="s">
        <v>138</v>
      </c>
      <c r="D8153" s="29" t="n">
        <v>-0.04</v>
      </c>
      <c r="E8153" s="29" t="n">
        <f aca="false">D8153/10</f>
        <v>-0.004</v>
      </c>
      <c r="F8153" s="29" t="n">
        <f aca="false">(E8153+Einstellungen!$B$20)*(1+Einstellungen!$B$10)</f>
        <v>22.19588</v>
      </c>
      <c r="G8153" s="21" t="str">
        <f aca="false">IF(F8153&lt;Einstellungen!$B$5,"ja","nein")</f>
        <v>ja</v>
      </c>
      <c r="H8153" s="21" t="s">
        <v>24</v>
      </c>
      <c r="I8153" s="29" t="n">
        <f aca="false">INDEX(Einstellungen!$B$27:$B$50,16)</f>
        <v>0.95</v>
      </c>
      <c r="J8153" s="29" t="n">
        <f aca="false">F8153*I8153</f>
        <v>21.086086</v>
      </c>
    </row>
    <row r="8154" customFormat="false" ht="15" hidden="false" customHeight="false" outlineLevel="0" collapsed="false">
      <c r="A8154" s="28" t="n">
        <v>45920</v>
      </c>
      <c r="B8154" s="21" t="s">
        <v>128</v>
      </c>
      <c r="C8154" s="21" t="s">
        <v>138</v>
      </c>
      <c r="D8154" s="29" t="n">
        <v>26.36</v>
      </c>
      <c r="E8154" s="29" t="n">
        <f aca="false">D8154/10</f>
        <v>2.636</v>
      </c>
      <c r="F8154" s="29" t="n">
        <f aca="false">(E8154+Einstellungen!$B$20)*(1+Einstellungen!$B$10)</f>
        <v>25.33748</v>
      </c>
      <c r="G8154" s="21" t="str">
        <f aca="false">IF(F8154&lt;Einstellungen!$B$5,"ja","nein")</f>
        <v>ja</v>
      </c>
      <c r="H8154" s="21" t="s">
        <v>24</v>
      </c>
      <c r="I8154" s="29" t="n">
        <f aca="false">INDEX(Einstellungen!$B$27:$B$50,17)</f>
        <v>0.95</v>
      </c>
      <c r="J8154" s="29" t="n">
        <f aca="false">F8154*I8154</f>
        <v>24.070606</v>
      </c>
    </row>
    <row r="8155" customFormat="false" ht="15" hidden="false" customHeight="false" outlineLevel="0" collapsed="false">
      <c r="A8155" s="28" t="n">
        <v>45920</v>
      </c>
      <c r="B8155" s="21" t="s">
        <v>129</v>
      </c>
      <c r="C8155" s="21" t="s">
        <v>138</v>
      </c>
      <c r="D8155" s="29" t="n">
        <v>93.84</v>
      </c>
      <c r="E8155" s="29" t="n">
        <f aca="false">D8155/10</f>
        <v>9.384</v>
      </c>
      <c r="F8155" s="29" t="n">
        <f aca="false">(E8155+Einstellungen!$B$20)*(1+Einstellungen!$B$10)</f>
        <v>33.3676</v>
      </c>
      <c r="G8155" s="21" t="str">
        <f aca="false">IF(F8155&lt;Einstellungen!$B$5,"ja","nein")</f>
        <v>nein</v>
      </c>
      <c r="H8155" s="21" t="s">
        <v>24</v>
      </c>
      <c r="I8155" s="29" t="n">
        <f aca="false">INDEX(Einstellungen!$B$27:$B$50,18)</f>
        <v>1.1</v>
      </c>
      <c r="J8155" s="29" t="n">
        <f aca="false">F8155*I8155</f>
        <v>36.70436</v>
      </c>
    </row>
    <row r="8156" customFormat="false" ht="15" hidden="false" customHeight="false" outlineLevel="0" collapsed="false">
      <c r="A8156" s="28" t="n">
        <v>45920</v>
      </c>
      <c r="B8156" s="21" t="s">
        <v>130</v>
      </c>
      <c r="C8156" s="21" t="s">
        <v>138</v>
      </c>
      <c r="D8156" s="29" t="n">
        <v>124.58</v>
      </c>
      <c r="E8156" s="29" t="n">
        <f aca="false">D8156/10</f>
        <v>12.458</v>
      </c>
      <c r="F8156" s="29" t="n">
        <f aca="false">(E8156+Einstellungen!$B$20)*(1+Einstellungen!$B$10)</f>
        <v>37.02566</v>
      </c>
      <c r="G8156" s="21" t="str">
        <f aca="false">IF(F8156&lt;Einstellungen!$B$5,"ja","nein")</f>
        <v>nein</v>
      </c>
      <c r="H8156" s="21" t="s">
        <v>24</v>
      </c>
      <c r="I8156" s="29" t="n">
        <f aca="false">INDEX(Einstellungen!$B$27:$B$50,19)</f>
        <v>1.35</v>
      </c>
      <c r="J8156" s="29" t="n">
        <f aca="false">F8156*I8156</f>
        <v>49.984641</v>
      </c>
    </row>
    <row r="8157" customFormat="false" ht="15" hidden="false" customHeight="false" outlineLevel="0" collapsed="false">
      <c r="A8157" s="28" t="n">
        <v>45920</v>
      </c>
      <c r="B8157" s="21" t="s">
        <v>131</v>
      </c>
      <c r="C8157" s="21" t="s">
        <v>138</v>
      </c>
      <c r="D8157" s="29" t="n">
        <v>134.1</v>
      </c>
      <c r="E8157" s="29" t="n">
        <f aca="false">D8157/10</f>
        <v>13.41</v>
      </c>
      <c r="F8157" s="29" t="n">
        <f aca="false">(E8157+Einstellungen!$B$20)*(1+Einstellungen!$B$10)</f>
        <v>38.15854</v>
      </c>
      <c r="G8157" s="21" t="str">
        <f aca="false">IF(F8157&lt;Einstellungen!$B$5,"ja","nein")</f>
        <v>nein</v>
      </c>
      <c r="H8157" s="21" t="s">
        <v>24</v>
      </c>
      <c r="I8157" s="29" t="n">
        <f aca="false">INDEX(Einstellungen!$B$27:$B$50,20)</f>
        <v>1.45</v>
      </c>
      <c r="J8157" s="29" t="n">
        <f aca="false">F8157*I8157</f>
        <v>55.329883</v>
      </c>
    </row>
    <row r="8158" customFormat="false" ht="15" hidden="false" customHeight="false" outlineLevel="0" collapsed="false">
      <c r="A8158" s="28" t="n">
        <v>45920</v>
      </c>
      <c r="B8158" s="21" t="s">
        <v>132</v>
      </c>
      <c r="C8158" s="21" t="s">
        <v>138</v>
      </c>
      <c r="D8158" s="29" t="n">
        <v>99.08</v>
      </c>
      <c r="E8158" s="29" t="n">
        <f aca="false">D8158/10</f>
        <v>9.908</v>
      </c>
      <c r="F8158" s="29" t="n">
        <f aca="false">(E8158+Einstellungen!$B$20)*(1+Einstellungen!$B$10)</f>
        <v>33.99116</v>
      </c>
      <c r="G8158" s="21" t="str">
        <f aca="false">IF(F8158&lt;Einstellungen!$B$5,"ja","nein")</f>
        <v>nein</v>
      </c>
      <c r="H8158" s="21" t="s">
        <v>24</v>
      </c>
      <c r="I8158" s="29" t="n">
        <f aca="false">INDEX(Einstellungen!$B$27:$B$50,21)</f>
        <v>1.4</v>
      </c>
      <c r="J8158" s="29" t="n">
        <f aca="false">F8158*I8158</f>
        <v>47.587624</v>
      </c>
    </row>
    <row r="8159" customFormat="false" ht="15" hidden="false" customHeight="false" outlineLevel="0" collapsed="false">
      <c r="A8159" s="28" t="n">
        <v>45920</v>
      </c>
      <c r="B8159" s="21" t="s">
        <v>133</v>
      </c>
      <c r="C8159" s="21" t="s">
        <v>138</v>
      </c>
      <c r="D8159" s="29" t="n">
        <v>81.95</v>
      </c>
      <c r="E8159" s="29" t="n">
        <f aca="false">D8159/10</f>
        <v>8.195</v>
      </c>
      <c r="F8159" s="29" t="n">
        <f aca="false">(E8159+Einstellungen!$B$20)*(1+Einstellungen!$B$10)</f>
        <v>31.95269</v>
      </c>
      <c r="G8159" s="21" t="str">
        <f aca="false">IF(F8159&lt;Einstellungen!$B$5,"ja","nein")</f>
        <v>nein</v>
      </c>
      <c r="H8159" s="21" t="s">
        <v>24</v>
      </c>
      <c r="I8159" s="29" t="n">
        <f aca="false">INDEX(Einstellungen!$B$27:$B$50,22)</f>
        <v>1.25</v>
      </c>
      <c r="J8159" s="29" t="n">
        <f aca="false">F8159*I8159</f>
        <v>39.9408625</v>
      </c>
    </row>
    <row r="8160" customFormat="false" ht="15" hidden="false" customHeight="false" outlineLevel="0" collapsed="false">
      <c r="A8160" s="28" t="n">
        <v>45920</v>
      </c>
      <c r="B8160" s="21" t="s">
        <v>134</v>
      </c>
      <c r="C8160" s="21" t="s">
        <v>138</v>
      </c>
      <c r="D8160" s="29" t="n">
        <v>74.5</v>
      </c>
      <c r="E8160" s="29" t="n">
        <f aca="false">D8160/10</f>
        <v>7.45</v>
      </c>
      <c r="F8160" s="29" t="n">
        <f aca="false">(E8160+Einstellungen!$B$20)*(1+Einstellungen!$B$10)</f>
        <v>31.06614</v>
      </c>
      <c r="G8160" s="21" t="str">
        <f aca="false">IF(F8160&lt;Einstellungen!$B$5,"ja","nein")</f>
        <v>nein</v>
      </c>
      <c r="H8160" s="21" t="s">
        <v>24</v>
      </c>
      <c r="I8160" s="29" t="n">
        <f aca="false">INDEX(Einstellungen!$B$27:$B$50,23)</f>
        <v>1.05</v>
      </c>
      <c r="J8160" s="29" t="n">
        <f aca="false">F8160*I8160</f>
        <v>32.619447</v>
      </c>
    </row>
    <row r="8161" customFormat="false" ht="15" hidden="false" customHeight="false" outlineLevel="0" collapsed="false">
      <c r="A8161" s="28" t="n">
        <v>45920</v>
      </c>
      <c r="B8161" s="21" t="s">
        <v>135</v>
      </c>
      <c r="C8161" s="21" t="s">
        <v>138</v>
      </c>
      <c r="D8161" s="29" t="n">
        <v>48.3</v>
      </c>
      <c r="E8161" s="29" t="n">
        <f aca="false">D8161/10</f>
        <v>4.83</v>
      </c>
      <c r="F8161" s="29" t="n">
        <f aca="false">(E8161+Einstellungen!$B$20)*(1+Einstellungen!$B$10)</f>
        <v>27.94834</v>
      </c>
      <c r="G8161" s="21" t="str">
        <f aca="false">IF(F8161&lt;Einstellungen!$B$5,"ja","nein")</f>
        <v>ja</v>
      </c>
      <c r="H8161" s="21" t="s">
        <v>24</v>
      </c>
      <c r="I8161" s="29" t="n">
        <f aca="false">INDEX(Einstellungen!$B$27:$B$50,24)</f>
        <v>0.8</v>
      </c>
      <c r="J8161" s="29" t="n">
        <f aca="false">F8161*I8161</f>
        <v>22.358672</v>
      </c>
    </row>
    <row r="8162" customFormat="false" ht="15" hidden="false" customHeight="false" outlineLevel="0" collapsed="false">
      <c r="A8162" s="28" t="n">
        <v>45921</v>
      </c>
      <c r="B8162" s="21" t="s">
        <v>111</v>
      </c>
      <c r="C8162" s="21" t="s">
        <v>139</v>
      </c>
      <c r="D8162" s="29" t="n">
        <v>8.07</v>
      </c>
      <c r="E8162" s="29" t="n">
        <f aca="false">D8162/10</f>
        <v>0.807</v>
      </c>
      <c r="F8162" s="29" t="n">
        <f aca="false">(E8162+Einstellungen!$B$20)*(1+Einstellungen!$B$10)</f>
        <v>23.16097</v>
      </c>
      <c r="G8162" s="21" t="str">
        <f aca="false">IF(F8162&lt;Einstellungen!$B$5,"ja","nein")</f>
        <v>ja</v>
      </c>
      <c r="H8162" s="21" t="s">
        <v>24</v>
      </c>
      <c r="I8162" s="29" t="n">
        <f aca="false">INDEX(Einstellungen!$B$27:$B$50,1)</f>
        <v>0.6</v>
      </c>
      <c r="J8162" s="29" t="n">
        <f aca="false">F8162*I8162</f>
        <v>13.896582</v>
      </c>
    </row>
    <row r="8163" customFormat="false" ht="15" hidden="false" customHeight="false" outlineLevel="0" collapsed="false">
      <c r="A8163" s="28" t="n">
        <v>45921</v>
      </c>
      <c r="B8163" s="21" t="s">
        <v>113</v>
      </c>
      <c r="C8163" s="21" t="s">
        <v>139</v>
      </c>
      <c r="D8163" s="29" t="n">
        <v>3.7</v>
      </c>
      <c r="E8163" s="29" t="n">
        <f aca="false">D8163/10</f>
        <v>0.37</v>
      </c>
      <c r="F8163" s="29" t="n">
        <f aca="false">(E8163+Einstellungen!$B$20)*(1+Einstellungen!$B$10)</f>
        <v>22.64094</v>
      </c>
      <c r="G8163" s="21" t="str">
        <f aca="false">IF(F8163&lt;Einstellungen!$B$5,"ja","nein")</f>
        <v>ja</v>
      </c>
      <c r="H8163" s="21" t="s">
        <v>24</v>
      </c>
      <c r="I8163" s="29" t="n">
        <f aca="false">INDEX(Einstellungen!$B$27:$B$50,2)</f>
        <v>0.5</v>
      </c>
      <c r="J8163" s="29" t="n">
        <f aca="false">F8163*I8163</f>
        <v>11.32047</v>
      </c>
    </row>
    <row r="8164" customFormat="false" ht="15" hidden="false" customHeight="false" outlineLevel="0" collapsed="false">
      <c r="A8164" s="28" t="n">
        <v>45921</v>
      </c>
      <c r="B8164" s="21" t="s">
        <v>114</v>
      </c>
      <c r="C8164" s="21" t="s">
        <v>139</v>
      </c>
      <c r="D8164" s="29" t="n">
        <v>3.46</v>
      </c>
      <c r="E8164" s="29" t="n">
        <f aca="false">D8164/10</f>
        <v>0.346</v>
      </c>
      <c r="F8164" s="29" t="n">
        <f aca="false">(E8164+Einstellungen!$B$20)*(1+Einstellungen!$B$10)</f>
        <v>22.61238</v>
      </c>
      <c r="G8164" s="21" t="str">
        <f aca="false">IF(F8164&lt;Einstellungen!$B$5,"ja","nein")</f>
        <v>ja</v>
      </c>
      <c r="H8164" s="21" t="s">
        <v>24</v>
      </c>
      <c r="I8164" s="29" t="n">
        <f aca="false">INDEX(Einstellungen!$B$27:$B$50,3)</f>
        <v>0.45</v>
      </c>
      <c r="J8164" s="29" t="n">
        <f aca="false">F8164*I8164</f>
        <v>10.175571</v>
      </c>
    </row>
    <row r="8165" customFormat="false" ht="15" hidden="false" customHeight="false" outlineLevel="0" collapsed="false">
      <c r="A8165" s="28" t="n">
        <v>45921</v>
      </c>
      <c r="B8165" s="21" t="s">
        <v>115</v>
      </c>
      <c r="C8165" s="21" t="s">
        <v>139</v>
      </c>
      <c r="D8165" s="29" t="n">
        <v>1.65</v>
      </c>
      <c r="E8165" s="29" t="n">
        <f aca="false">D8165/10</f>
        <v>0.165</v>
      </c>
      <c r="F8165" s="29" t="n">
        <f aca="false">(E8165+Einstellungen!$B$20)*(1+Einstellungen!$B$10)</f>
        <v>22.39699</v>
      </c>
      <c r="G8165" s="21" t="str">
        <f aca="false">IF(F8165&lt;Einstellungen!$B$5,"ja","nein")</f>
        <v>ja</v>
      </c>
      <c r="H8165" s="21" t="s">
        <v>24</v>
      </c>
      <c r="I8165" s="29" t="n">
        <f aca="false">INDEX(Einstellungen!$B$27:$B$50,4)</f>
        <v>0.45</v>
      </c>
      <c r="J8165" s="29" t="n">
        <f aca="false">F8165*I8165</f>
        <v>10.0786455</v>
      </c>
    </row>
    <row r="8166" customFormat="false" ht="15" hidden="false" customHeight="false" outlineLevel="0" collapsed="false">
      <c r="A8166" s="28" t="n">
        <v>45921</v>
      </c>
      <c r="B8166" s="21" t="s">
        <v>116</v>
      </c>
      <c r="C8166" s="21" t="s">
        <v>139</v>
      </c>
      <c r="D8166" s="29" t="n">
        <v>2.08</v>
      </c>
      <c r="E8166" s="29" t="n">
        <f aca="false">D8166/10</f>
        <v>0.208</v>
      </c>
      <c r="F8166" s="29" t="n">
        <f aca="false">(E8166+Einstellungen!$B$20)*(1+Einstellungen!$B$10)</f>
        <v>22.44816</v>
      </c>
      <c r="G8166" s="21" t="str">
        <f aca="false">IF(F8166&lt;Einstellungen!$B$5,"ja","nein")</f>
        <v>ja</v>
      </c>
      <c r="H8166" s="21" t="s">
        <v>24</v>
      </c>
      <c r="I8166" s="29" t="n">
        <f aca="false">INDEX(Einstellungen!$B$27:$B$50,5)</f>
        <v>0.45</v>
      </c>
      <c r="J8166" s="29" t="n">
        <f aca="false">F8166*I8166</f>
        <v>10.101672</v>
      </c>
    </row>
    <row r="8167" customFormat="false" ht="15" hidden="false" customHeight="false" outlineLevel="0" collapsed="false">
      <c r="A8167" s="28" t="n">
        <v>45921</v>
      </c>
      <c r="B8167" s="21" t="s">
        <v>117</v>
      </c>
      <c r="C8167" s="21" t="s">
        <v>139</v>
      </c>
      <c r="D8167" s="29" t="n">
        <v>3.23</v>
      </c>
      <c r="E8167" s="29" t="n">
        <f aca="false">D8167/10</f>
        <v>0.323</v>
      </c>
      <c r="F8167" s="29" t="n">
        <f aca="false">(E8167+Einstellungen!$B$20)*(1+Einstellungen!$B$10)</f>
        <v>22.58501</v>
      </c>
      <c r="G8167" s="21" t="str">
        <f aca="false">IF(F8167&lt;Einstellungen!$B$5,"ja","nein")</f>
        <v>ja</v>
      </c>
      <c r="H8167" s="21" t="s">
        <v>24</v>
      </c>
      <c r="I8167" s="29" t="n">
        <f aca="false">INDEX(Einstellungen!$B$27:$B$50,6)</f>
        <v>0.5</v>
      </c>
      <c r="J8167" s="29" t="n">
        <f aca="false">F8167*I8167</f>
        <v>11.292505</v>
      </c>
    </row>
    <row r="8168" customFormat="false" ht="15" hidden="false" customHeight="false" outlineLevel="0" collapsed="false">
      <c r="A8168" s="28" t="n">
        <v>45921</v>
      </c>
      <c r="B8168" s="21" t="s">
        <v>118</v>
      </c>
      <c r="C8168" s="21" t="s">
        <v>139</v>
      </c>
      <c r="D8168" s="29" t="n">
        <v>4.41</v>
      </c>
      <c r="E8168" s="29" t="n">
        <f aca="false">D8168/10</f>
        <v>0.441</v>
      </c>
      <c r="F8168" s="29" t="n">
        <f aca="false">(E8168+Einstellungen!$B$20)*(1+Einstellungen!$B$10)</f>
        <v>22.72543</v>
      </c>
      <c r="G8168" s="21" t="str">
        <f aca="false">IF(F8168&lt;Einstellungen!$B$5,"ja","nein")</f>
        <v>ja</v>
      </c>
      <c r="H8168" s="21" t="s">
        <v>24</v>
      </c>
      <c r="I8168" s="29" t="n">
        <f aca="false">INDEX(Einstellungen!$B$27:$B$50,7)</f>
        <v>0.7</v>
      </c>
      <c r="J8168" s="29" t="n">
        <f aca="false">F8168*I8168</f>
        <v>15.907801</v>
      </c>
    </row>
    <row r="8169" customFormat="false" ht="15" hidden="false" customHeight="false" outlineLevel="0" collapsed="false">
      <c r="A8169" s="28" t="n">
        <v>45921</v>
      </c>
      <c r="B8169" s="21" t="s">
        <v>119</v>
      </c>
      <c r="C8169" s="21" t="s">
        <v>139</v>
      </c>
      <c r="D8169" s="29" t="n">
        <v>5.23</v>
      </c>
      <c r="E8169" s="29" t="n">
        <f aca="false">D8169/10</f>
        <v>0.523</v>
      </c>
      <c r="F8169" s="29" t="n">
        <f aca="false">(E8169+Einstellungen!$B$20)*(1+Einstellungen!$B$10)</f>
        <v>22.82301</v>
      </c>
      <c r="G8169" s="21" t="str">
        <f aca="false">IF(F8169&lt;Einstellungen!$B$5,"ja","nein")</f>
        <v>ja</v>
      </c>
      <c r="H8169" s="21" t="s">
        <v>24</v>
      </c>
      <c r="I8169" s="29" t="n">
        <f aca="false">INDEX(Einstellungen!$B$27:$B$50,8)</f>
        <v>0.95</v>
      </c>
      <c r="J8169" s="29" t="n">
        <f aca="false">F8169*I8169</f>
        <v>21.6818595</v>
      </c>
    </row>
    <row r="8170" customFormat="false" ht="15" hidden="false" customHeight="false" outlineLevel="0" collapsed="false">
      <c r="A8170" s="28" t="n">
        <v>45921</v>
      </c>
      <c r="B8170" s="21" t="s">
        <v>120</v>
      </c>
      <c r="C8170" s="21" t="s">
        <v>139</v>
      </c>
      <c r="D8170" s="29" t="n">
        <v>3.01</v>
      </c>
      <c r="E8170" s="29" t="n">
        <f aca="false">D8170/10</f>
        <v>0.301</v>
      </c>
      <c r="F8170" s="29" t="n">
        <f aca="false">(E8170+Einstellungen!$B$20)*(1+Einstellungen!$B$10)</f>
        <v>22.55883</v>
      </c>
      <c r="G8170" s="21" t="str">
        <f aca="false">IF(F8170&lt;Einstellungen!$B$5,"ja","nein")</f>
        <v>ja</v>
      </c>
      <c r="H8170" s="21" t="s">
        <v>24</v>
      </c>
      <c r="I8170" s="29" t="n">
        <f aca="false">INDEX(Einstellungen!$B$27:$B$50,9)</f>
        <v>1.05</v>
      </c>
      <c r="J8170" s="29" t="n">
        <f aca="false">F8170*I8170</f>
        <v>23.6867715</v>
      </c>
    </row>
    <row r="8171" customFormat="false" ht="15" hidden="false" customHeight="false" outlineLevel="0" collapsed="false">
      <c r="A8171" s="28" t="n">
        <v>45921</v>
      </c>
      <c r="B8171" s="21" t="s">
        <v>121</v>
      </c>
      <c r="C8171" s="21" t="s">
        <v>139</v>
      </c>
      <c r="D8171" s="29" t="n">
        <v>1.31</v>
      </c>
      <c r="E8171" s="29" t="n">
        <f aca="false">D8171/10</f>
        <v>0.131</v>
      </c>
      <c r="F8171" s="29" t="n">
        <f aca="false">(E8171+Einstellungen!$B$20)*(1+Einstellungen!$B$10)</f>
        <v>22.35653</v>
      </c>
      <c r="G8171" s="21" t="str">
        <f aca="false">IF(F8171&lt;Einstellungen!$B$5,"ja","nein")</f>
        <v>ja</v>
      </c>
      <c r="H8171" s="21" t="s">
        <v>24</v>
      </c>
      <c r="I8171" s="29" t="n">
        <f aca="false">INDEX(Einstellungen!$B$27:$B$50,10)</f>
        <v>1.05</v>
      </c>
      <c r="J8171" s="29" t="n">
        <f aca="false">F8171*I8171</f>
        <v>23.4743565</v>
      </c>
    </row>
    <row r="8172" customFormat="false" ht="15" hidden="false" customHeight="false" outlineLevel="0" collapsed="false">
      <c r="A8172" s="28" t="n">
        <v>45921</v>
      </c>
      <c r="B8172" s="21" t="s">
        <v>122</v>
      </c>
      <c r="C8172" s="21" t="s">
        <v>139</v>
      </c>
      <c r="D8172" s="29" t="n">
        <v>0</v>
      </c>
      <c r="E8172" s="29" t="n">
        <f aca="false">D8172/10</f>
        <v>0</v>
      </c>
      <c r="F8172" s="29" t="n">
        <f aca="false">(E8172+Einstellungen!$B$20)*(1+Einstellungen!$B$10)</f>
        <v>22.20064</v>
      </c>
      <c r="G8172" s="21" t="str">
        <f aca="false">IF(F8172&lt;Einstellungen!$B$5,"ja","nein")</f>
        <v>ja</v>
      </c>
      <c r="H8172" s="21" t="s">
        <v>24</v>
      </c>
      <c r="I8172" s="29" t="n">
        <f aca="false">INDEX(Einstellungen!$B$27:$B$50,11)</f>
        <v>1.05</v>
      </c>
      <c r="J8172" s="29" t="n">
        <f aca="false">F8172*I8172</f>
        <v>23.310672</v>
      </c>
    </row>
    <row r="8173" customFormat="false" ht="15" hidden="false" customHeight="false" outlineLevel="0" collapsed="false">
      <c r="A8173" s="28" t="n">
        <v>45921</v>
      </c>
      <c r="B8173" s="21" t="s">
        <v>123</v>
      </c>
      <c r="C8173" s="21" t="s">
        <v>139</v>
      </c>
      <c r="D8173" s="29" t="n">
        <v>-0.09</v>
      </c>
      <c r="E8173" s="29" t="n">
        <f aca="false">D8173/10</f>
        <v>-0.009</v>
      </c>
      <c r="F8173" s="29" t="n">
        <f aca="false">(E8173+Einstellungen!$B$20)*(1+Einstellungen!$B$10)</f>
        <v>22.18993</v>
      </c>
      <c r="G8173" s="21" t="str">
        <f aca="false">IF(F8173&lt;Einstellungen!$B$5,"ja","nein")</f>
        <v>ja</v>
      </c>
      <c r="H8173" s="21" t="s">
        <v>24</v>
      </c>
      <c r="I8173" s="29" t="n">
        <f aca="false">INDEX(Einstellungen!$B$27:$B$50,12)</f>
        <v>1.1</v>
      </c>
      <c r="J8173" s="29" t="n">
        <f aca="false">F8173*I8173</f>
        <v>24.408923</v>
      </c>
    </row>
    <row r="8174" customFormat="false" ht="15" hidden="false" customHeight="false" outlineLevel="0" collapsed="false">
      <c r="A8174" s="28" t="n">
        <v>45921</v>
      </c>
      <c r="B8174" s="21" t="s">
        <v>124</v>
      </c>
      <c r="C8174" s="21" t="s">
        <v>139</v>
      </c>
      <c r="D8174" s="29" t="n">
        <v>-1.2</v>
      </c>
      <c r="E8174" s="29" t="n">
        <f aca="false">D8174/10</f>
        <v>-0.12</v>
      </c>
      <c r="F8174" s="29" t="n">
        <f aca="false">(E8174+Einstellungen!$B$20)*(1+Einstellungen!$B$10)</f>
        <v>22.05784</v>
      </c>
      <c r="G8174" s="21" t="str">
        <f aca="false">IF(F8174&lt;Einstellungen!$B$5,"ja","nein")</f>
        <v>ja</v>
      </c>
      <c r="H8174" s="21" t="s">
        <v>24</v>
      </c>
      <c r="I8174" s="29" t="n">
        <f aca="false">INDEX(Einstellungen!$B$27:$B$50,13)</f>
        <v>1.2</v>
      </c>
      <c r="J8174" s="29" t="n">
        <f aca="false">F8174*I8174</f>
        <v>26.469408</v>
      </c>
    </row>
    <row r="8175" customFormat="false" ht="15" hidden="false" customHeight="false" outlineLevel="0" collapsed="false">
      <c r="A8175" s="28" t="n">
        <v>45921</v>
      </c>
      <c r="B8175" s="21" t="s">
        <v>125</v>
      </c>
      <c r="C8175" s="21" t="s">
        <v>139</v>
      </c>
      <c r="D8175" s="29" t="n">
        <v>-2.02</v>
      </c>
      <c r="E8175" s="29" t="n">
        <f aca="false">D8175/10</f>
        <v>-0.202</v>
      </c>
      <c r="F8175" s="29" t="n">
        <f aca="false">(E8175+Einstellungen!$B$20)*(1+Einstellungen!$B$10)</f>
        <v>21.96026</v>
      </c>
      <c r="G8175" s="21" t="str">
        <f aca="false">IF(F8175&lt;Einstellungen!$B$5,"ja","nein")</f>
        <v>ja</v>
      </c>
      <c r="H8175" s="21" t="s">
        <v>24</v>
      </c>
      <c r="I8175" s="29" t="n">
        <f aca="false">INDEX(Einstellungen!$B$27:$B$50,14)</f>
        <v>1.15</v>
      </c>
      <c r="J8175" s="29" t="n">
        <f aca="false">F8175*I8175</f>
        <v>25.254299</v>
      </c>
    </row>
    <row r="8176" customFormat="false" ht="15" hidden="false" customHeight="false" outlineLevel="0" collapsed="false">
      <c r="A8176" s="28" t="n">
        <v>45921</v>
      </c>
      <c r="B8176" s="21" t="s">
        <v>126</v>
      </c>
      <c r="C8176" s="21" t="s">
        <v>139</v>
      </c>
      <c r="D8176" s="29" t="n">
        <v>-1.31</v>
      </c>
      <c r="E8176" s="29" t="n">
        <f aca="false">D8176/10</f>
        <v>-0.131</v>
      </c>
      <c r="F8176" s="29" t="n">
        <f aca="false">(E8176+Einstellungen!$B$20)*(1+Einstellungen!$B$10)</f>
        <v>22.04475</v>
      </c>
      <c r="G8176" s="21" t="str">
        <f aca="false">IF(F8176&lt;Einstellungen!$B$5,"ja","nein")</f>
        <v>ja</v>
      </c>
      <c r="H8176" s="21" t="s">
        <v>24</v>
      </c>
      <c r="I8176" s="29" t="n">
        <f aca="false">INDEX(Einstellungen!$B$27:$B$50,15)</f>
        <v>1</v>
      </c>
      <c r="J8176" s="29" t="n">
        <f aca="false">F8176*I8176</f>
        <v>22.04475</v>
      </c>
    </row>
    <row r="8177" customFormat="false" ht="15" hidden="false" customHeight="false" outlineLevel="0" collapsed="false">
      <c r="A8177" s="28" t="n">
        <v>45921</v>
      </c>
      <c r="B8177" s="21" t="s">
        <v>127</v>
      </c>
      <c r="C8177" s="21" t="s">
        <v>139</v>
      </c>
      <c r="D8177" s="29" t="n">
        <v>-0.01</v>
      </c>
      <c r="E8177" s="29" t="n">
        <f aca="false">D8177/10</f>
        <v>-0.001</v>
      </c>
      <c r="F8177" s="29" t="n">
        <f aca="false">(E8177+Einstellungen!$B$20)*(1+Einstellungen!$B$10)</f>
        <v>22.19945</v>
      </c>
      <c r="G8177" s="21" t="str">
        <f aca="false">IF(F8177&lt;Einstellungen!$B$5,"ja","nein")</f>
        <v>ja</v>
      </c>
      <c r="H8177" s="21" t="s">
        <v>24</v>
      </c>
      <c r="I8177" s="29" t="n">
        <f aca="false">INDEX(Einstellungen!$B$27:$B$50,16)</f>
        <v>0.95</v>
      </c>
      <c r="J8177" s="29" t="n">
        <f aca="false">F8177*I8177</f>
        <v>21.0894775</v>
      </c>
    </row>
    <row r="8178" customFormat="false" ht="15" hidden="false" customHeight="false" outlineLevel="0" collapsed="false">
      <c r="A8178" s="28" t="n">
        <v>45921</v>
      </c>
      <c r="B8178" s="21" t="s">
        <v>128</v>
      </c>
      <c r="C8178" s="21" t="s">
        <v>139</v>
      </c>
      <c r="D8178" s="29" t="n">
        <v>9.47</v>
      </c>
      <c r="E8178" s="29" t="n">
        <f aca="false">D8178/10</f>
        <v>0.947</v>
      </c>
      <c r="F8178" s="29" t="n">
        <f aca="false">(E8178+Einstellungen!$B$20)*(1+Einstellungen!$B$10)</f>
        <v>23.32757</v>
      </c>
      <c r="G8178" s="21" t="str">
        <f aca="false">IF(F8178&lt;Einstellungen!$B$5,"ja","nein")</f>
        <v>ja</v>
      </c>
      <c r="H8178" s="21" t="s">
        <v>24</v>
      </c>
      <c r="I8178" s="29" t="n">
        <f aca="false">INDEX(Einstellungen!$B$27:$B$50,17)</f>
        <v>0.95</v>
      </c>
      <c r="J8178" s="29" t="n">
        <f aca="false">F8178*I8178</f>
        <v>22.1611915</v>
      </c>
    </row>
    <row r="8179" customFormat="false" ht="15" hidden="false" customHeight="false" outlineLevel="0" collapsed="false">
      <c r="A8179" s="28" t="n">
        <v>45921</v>
      </c>
      <c r="B8179" s="21" t="s">
        <v>129</v>
      </c>
      <c r="C8179" s="21" t="s">
        <v>139</v>
      </c>
      <c r="D8179" s="29" t="n">
        <v>85.18</v>
      </c>
      <c r="E8179" s="29" t="n">
        <f aca="false">D8179/10</f>
        <v>8.518</v>
      </c>
      <c r="F8179" s="29" t="n">
        <f aca="false">(E8179+Einstellungen!$B$20)*(1+Einstellungen!$B$10)</f>
        <v>32.33706</v>
      </c>
      <c r="G8179" s="21" t="str">
        <f aca="false">IF(F8179&lt;Einstellungen!$B$5,"ja","nein")</f>
        <v>nein</v>
      </c>
      <c r="H8179" s="21" t="s">
        <v>24</v>
      </c>
      <c r="I8179" s="29" t="n">
        <f aca="false">INDEX(Einstellungen!$B$27:$B$50,18)</f>
        <v>1.1</v>
      </c>
      <c r="J8179" s="29" t="n">
        <f aca="false">F8179*I8179</f>
        <v>35.570766</v>
      </c>
    </row>
    <row r="8180" customFormat="false" ht="15" hidden="false" customHeight="false" outlineLevel="0" collapsed="false">
      <c r="A8180" s="28" t="n">
        <v>45921</v>
      </c>
      <c r="B8180" s="21" t="s">
        <v>130</v>
      </c>
      <c r="C8180" s="21" t="s">
        <v>139</v>
      </c>
      <c r="D8180" s="29" t="n">
        <v>113.96</v>
      </c>
      <c r="E8180" s="29" t="n">
        <f aca="false">D8180/10</f>
        <v>11.396</v>
      </c>
      <c r="F8180" s="29" t="n">
        <f aca="false">(E8180+Einstellungen!$B$20)*(1+Einstellungen!$B$10)</f>
        <v>35.76188</v>
      </c>
      <c r="G8180" s="21" t="str">
        <f aca="false">IF(F8180&lt;Einstellungen!$B$5,"ja","nein")</f>
        <v>nein</v>
      </c>
      <c r="H8180" s="21" t="s">
        <v>24</v>
      </c>
      <c r="I8180" s="29" t="n">
        <f aca="false">INDEX(Einstellungen!$B$27:$B$50,19)</f>
        <v>1.35</v>
      </c>
      <c r="J8180" s="29" t="n">
        <f aca="false">F8180*I8180</f>
        <v>48.278538</v>
      </c>
    </row>
    <row r="8181" customFormat="false" ht="15" hidden="false" customHeight="false" outlineLevel="0" collapsed="false">
      <c r="A8181" s="28" t="n">
        <v>45921</v>
      </c>
      <c r="B8181" s="21" t="s">
        <v>131</v>
      </c>
      <c r="C8181" s="21" t="s">
        <v>139</v>
      </c>
      <c r="D8181" s="29" t="n">
        <v>120.57</v>
      </c>
      <c r="E8181" s="29" t="n">
        <f aca="false">D8181/10</f>
        <v>12.057</v>
      </c>
      <c r="F8181" s="29" t="n">
        <f aca="false">(E8181+Einstellungen!$B$20)*(1+Einstellungen!$B$10)</f>
        <v>36.54847</v>
      </c>
      <c r="G8181" s="21" t="str">
        <f aca="false">IF(F8181&lt;Einstellungen!$B$5,"ja","nein")</f>
        <v>nein</v>
      </c>
      <c r="H8181" s="21" t="s">
        <v>24</v>
      </c>
      <c r="I8181" s="29" t="n">
        <f aca="false">INDEX(Einstellungen!$B$27:$B$50,20)</f>
        <v>1.45</v>
      </c>
      <c r="J8181" s="29" t="n">
        <f aca="false">F8181*I8181</f>
        <v>52.9952815</v>
      </c>
    </row>
    <row r="8182" customFormat="false" ht="15" hidden="false" customHeight="false" outlineLevel="0" collapsed="false">
      <c r="A8182" s="28" t="n">
        <v>45921</v>
      </c>
      <c r="B8182" s="21" t="s">
        <v>132</v>
      </c>
      <c r="C8182" s="21" t="s">
        <v>139</v>
      </c>
      <c r="D8182" s="29" t="n">
        <v>118.84</v>
      </c>
      <c r="E8182" s="29" t="n">
        <f aca="false">D8182/10</f>
        <v>11.884</v>
      </c>
      <c r="F8182" s="29" t="n">
        <f aca="false">(E8182+Einstellungen!$B$20)*(1+Einstellungen!$B$10)</f>
        <v>36.3426</v>
      </c>
      <c r="G8182" s="21" t="str">
        <f aca="false">IF(F8182&lt;Einstellungen!$B$5,"ja","nein")</f>
        <v>nein</v>
      </c>
      <c r="H8182" s="21" t="s">
        <v>24</v>
      </c>
      <c r="I8182" s="29" t="n">
        <f aca="false">INDEX(Einstellungen!$B$27:$B$50,21)</f>
        <v>1.4</v>
      </c>
      <c r="J8182" s="29" t="n">
        <f aca="false">F8182*I8182</f>
        <v>50.87964</v>
      </c>
    </row>
    <row r="8183" customFormat="false" ht="15" hidden="false" customHeight="false" outlineLevel="0" collapsed="false">
      <c r="A8183" s="28" t="n">
        <v>45921</v>
      </c>
      <c r="B8183" s="21" t="s">
        <v>133</v>
      </c>
      <c r="C8183" s="21" t="s">
        <v>139</v>
      </c>
      <c r="D8183" s="29" t="n">
        <v>104.68</v>
      </c>
      <c r="E8183" s="29" t="n">
        <f aca="false">D8183/10</f>
        <v>10.468</v>
      </c>
      <c r="F8183" s="29" t="n">
        <f aca="false">(E8183+Einstellungen!$B$20)*(1+Einstellungen!$B$10)</f>
        <v>34.65756</v>
      </c>
      <c r="G8183" s="21" t="str">
        <f aca="false">IF(F8183&lt;Einstellungen!$B$5,"ja","nein")</f>
        <v>nein</v>
      </c>
      <c r="H8183" s="21" t="s">
        <v>24</v>
      </c>
      <c r="I8183" s="29" t="n">
        <f aca="false">INDEX(Einstellungen!$B$27:$B$50,22)</f>
        <v>1.25</v>
      </c>
      <c r="J8183" s="29" t="n">
        <f aca="false">F8183*I8183</f>
        <v>43.32195</v>
      </c>
    </row>
    <row r="8184" customFormat="false" ht="15" hidden="false" customHeight="false" outlineLevel="0" collapsed="false">
      <c r="A8184" s="28" t="n">
        <v>45921</v>
      </c>
      <c r="B8184" s="21" t="s">
        <v>134</v>
      </c>
      <c r="C8184" s="21" t="s">
        <v>139</v>
      </c>
      <c r="D8184" s="29" t="n">
        <v>96.35</v>
      </c>
      <c r="E8184" s="29" t="n">
        <f aca="false">D8184/10</f>
        <v>9.635</v>
      </c>
      <c r="F8184" s="29" t="n">
        <f aca="false">(E8184+Einstellungen!$B$20)*(1+Einstellungen!$B$10)</f>
        <v>33.66629</v>
      </c>
      <c r="G8184" s="21" t="str">
        <f aca="false">IF(F8184&lt;Einstellungen!$B$5,"ja","nein")</f>
        <v>nein</v>
      </c>
      <c r="H8184" s="21" t="s">
        <v>24</v>
      </c>
      <c r="I8184" s="29" t="n">
        <f aca="false">INDEX(Einstellungen!$B$27:$B$50,23)</f>
        <v>1.05</v>
      </c>
      <c r="J8184" s="29" t="n">
        <f aca="false">F8184*I8184</f>
        <v>35.3496045</v>
      </c>
    </row>
    <row r="8185" customFormat="false" ht="15" hidden="false" customHeight="false" outlineLevel="0" collapsed="false">
      <c r="A8185" s="28" t="n">
        <v>45921</v>
      </c>
      <c r="B8185" s="21" t="s">
        <v>135</v>
      </c>
      <c r="C8185" s="21" t="s">
        <v>139</v>
      </c>
      <c r="D8185" s="29" t="n">
        <v>91.68</v>
      </c>
      <c r="E8185" s="29" t="n">
        <f aca="false">D8185/10</f>
        <v>9.168</v>
      </c>
      <c r="F8185" s="29" t="n">
        <f aca="false">(E8185+Einstellungen!$B$20)*(1+Einstellungen!$B$10)</f>
        <v>33.11056</v>
      </c>
      <c r="G8185" s="21" t="str">
        <f aca="false">IF(F8185&lt;Einstellungen!$B$5,"ja","nein")</f>
        <v>nein</v>
      </c>
      <c r="H8185" s="21" t="s">
        <v>24</v>
      </c>
      <c r="I8185" s="29" t="n">
        <f aca="false">INDEX(Einstellungen!$B$27:$B$50,24)</f>
        <v>0.8</v>
      </c>
      <c r="J8185" s="29" t="n">
        <f aca="false">F8185*I8185</f>
        <v>26.488448</v>
      </c>
    </row>
    <row r="8186" customFormat="false" ht="15" hidden="false" customHeight="false" outlineLevel="0" collapsed="false">
      <c r="A8186" s="28" t="n">
        <v>45922</v>
      </c>
      <c r="B8186" s="21" t="s">
        <v>111</v>
      </c>
      <c r="C8186" s="21" t="s">
        <v>140</v>
      </c>
      <c r="D8186" s="29" t="n">
        <v>87.33</v>
      </c>
      <c r="E8186" s="29" t="n">
        <f aca="false">D8186/10</f>
        <v>8.733</v>
      </c>
      <c r="F8186" s="29" t="n">
        <f aca="false">(E8186+Einstellungen!$B$20)*(1+Einstellungen!$B$10)</f>
        <v>32.59291</v>
      </c>
      <c r="G8186" s="21" t="str">
        <f aca="false">IF(F8186&lt;Einstellungen!$B$5,"ja","nein")</f>
        <v>nein</v>
      </c>
      <c r="H8186" s="21" t="s">
        <v>24</v>
      </c>
      <c r="I8186" s="29" t="n">
        <f aca="false">INDEX(Einstellungen!$B$27:$B$50,1)</f>
        <v>0.6</v>
      </c>
      <c r="J8186" s="29" t="n">
        <f aca="false">F8186*I8186</f>
        <v>19.555746</v>
      </c>
    </row>
    <row r="8187" customFormat="false" ht="15" hidden="false" customHeight="false" outlineLevel="0" collapsed="false">
      <c r="A8187" s="28" t="n">
        <v>45922</v>
      </c>
      <c r="B8187" s="21" t="s">
        <v>113</v>
      </c>
      <c r="C8187" s="21" t="s">
        <v>140</v>
      </c>
      <c r="D8187" s="29" t="n">
        <v>83.57</v>
      </c>
      <c r="E8187" s="29" t="n">
        <f aca="false">D8187/10</f>
        <v>8.357</v>
      </c>
      <c r="F8187" s="29" t="n">
        <f aca="false">(E8187+Einstellungen!$B$20)*(1+Einstellungen!$B$10)</f>
        <v>32.14547</v>
      </c>
      <c r="G8187" s="21" t="str">
        <f aca="false">IF(F8187&lt;Einstellungen!$B$5,"ja","nein")</f>
        <v>nein</v>
      </c>
      <c r="H8187" s="21" t="s">
        <v>24</v>
      </c>
      <c r="I8187" s="29" t="n">
        <f aca="false">INDEX(Einstellungen!$B$27:$B$50,2)</f>
        <v>0.5</v>
      </c>
      <c r="J8187" s="29" t="n">
        <f aca="false">F8187*I8187</f>
        <v>16.072735</v>
      </c>
    </row>
    <row r="8188" customFormat="false" ht="15" hidden="false" customHeight="false" outlineLevel="0" collapsed="false">
      <c r="A8188" s="28" t="n">
        <v>45922</v>
      </c>
      <c r="B8188" s="21" t="s">
        <v>114</v>
      </c>
      <c r="C8188" s="21" t="s">
        <v>140</v>
      </c>
      <c r="D8188" s="29" t="n">
        <v>79.21</v>
      </c>
      <c r="E8188" s="29" t="n">
        <f aca="false">D8188/10</f>
        <v>7.921</v>
      </c>
      <c r="F8188" s="29" t="n">
        <f aca="false">(E8188+Einstellungen!$B$20)*(1+Einstellungen!$B$10)</f>
        <v>31.62663</v>
      </c>
      <c r="G8188" s="21" t="str">
        <f aca="false">IF(F8188&lt;Einstellungen!$B$5,"ja","nein")</f>
        <v>nein</v>
      </c>
      <c r="H8188" s="21" t="s">
        <v>24</v>
      </c>
      <c r="I8188" s="29" t="n">
        <f aca="false">INDEX(Einstellungen!$B$27:$B$50,3)</f>
        <v>0.45</v>
      </c>
      <c r="J8188" s="29" t="n">
        <f aca="false">F8188*I8188</f>
        <v>14.2319835</v>
      </c>
    </row>
    <row r="8189" customFormat="false" ht="15" hidden="false" customHeight="false" outlineLevel="0" collapsed="false">
      <c r="A8189" s="28" t="n">
        <v>45922</v>
      </c>
      <c r="B8189" s="21" t="s">
        <v>115</v>
      </c>
      <c r="C8189" s="21" t="s">
        <v>140</v>
      </c>
      <c r="D8189" s="29" t="n">
        <v>79.21</v>
      </c>
      <c r="E8189" s="29" t="n">
        <f aca="false">D8189/10</f>
        <v>7.921</v>
      </c>
      <c r="F8189" s="29" t="n">
        <f aca="false">(E8189+Einstellungen!$B$20)*(1+Einstellungen!$B$10)</f>
        <v>31.62663</v>
      </c>
      <c r="G8189" s="21" t="str">
        <f aca="false">IF(F8189&lt;Einstellungen!$B$5,"ja","nein")</f>
        <v>nein</v>
      </c>
      <c r="H8189" s="21" t="s">
        <v>24</v>
      </c>
      <c r="I8189" s="29" t="n">
        <f aca="false">INDEX(Einstellungen!$B$27:$B$50,4)</f>
        <v>0.45</v>
      </c>
      <c r="J8189" s="29" t="n">
        <f aca="false">F8189*I8189</f>
        <v>14.2319835</v>
      </c>
    </row>
    <row r="8190" customFormat="false" ht="15" hidden="false" customHeight="false" outlineLevel="0" collapsed="false">
      <c r="A8190" s="28" t="n">
        <v>45922</v>
      </c>
      <c r="B8190" s="21" t="s">
        <v>116</v>
      </c>
      <c r="C8190" s="21" t="s">
        <v>140</v>
      </c>
      <c r="D8190" s="29" t="n">
        <v>80.35</v>
      </c>
      <c r="E8190" s="29" t="n">
        <f aca="false">D8190/10</f>
        <v>8.035</v>
      </c>
      <c r="F8190" s="29" t="n">
        <f aca="false">(E8190+Einstellungen!$B$20)*(1+Einstellungen!$B$10)</f>
        <v>31.76229</v>
      </c>
      <c r="G8190" s="21" t="str">
        <f aca="false">IF(F8190&lt;Einstellungen!$B$5,"ja","nein")</f>
        <v>nein</v>
      </c>
      <c r="H8190" s="21" t="s">
        <v>24</v>
      </c>
      <c r="I8190" s="29" t="n">
        <f aca="false">INDEX(Einstellungen!$B$27:$B$50,5)</f>
        <v>0.45</v>
      </c>
      <c r="J8190" s="29" t="n">
        <f aca="false">F8190*I8190</f>
        <v>14.2930305</v>
      </c>
    </row>
    <row r="8191" customFormat="false" ht="15" hidden="false" customHeight="false" outlineLevel="0" collapsed="false">
      <c r="A8191" s="28" t="n">
        <v>45922</v>
      </c>
      <c r="B8191" s="21" t="s">
        <v>117</v>
      </c>
      <c r="C8191" s="21" t="s">
        <v>140</v>
      </c>
      <c r="D8191" s="29" t="n">
        <v>93.59</v>
      </c>
      <c r="E8191" s="29" t="n">
        <f aca="false">D8191/10</f>
        <v>9.359</v>
      </c>
      <c r="F8191" s="29" t="n">
        <f aca="false">(E8191+Einstellungen!$B$20)*(1+Einstellungen!$B$10)</f>
        <v>33.33785</v>
      </c>
      <c r="G8191" s="21" t="str">
        <f aca="false">IF(F8191&lt;Einstellungen!$B$5,"ja","nein")</f>
        <v>nein</v>
      </c>
      <c r="H8191" s="21" t="s">
        <v>24</v>
      </c>
      <c r="I8191" s="29" t="n">
        <f aca="false">INDEX(Einstellungen!$B$27:$B$50,6)</f>
        <v>0.5</v>
      </c>
      <c r="J8191" s="29" t="n">
        <f aca="false">F8191*I8191</f>
        <v>16.668925</v>
      </c>
    </row>
    <row r="8192" customFormat="false" ht="15" hidden="false" customHeight="false" outlineLevel="0" collapsed="false">
      <c r="A8192" s="28" t="n">
        <v>45922</v>
      </c>
      <c r="B8192" s="21" t="s">
        <v>118</v>
      </c>
      <c r="C8192" s="21" t="s">
        <v>140</v>
      </c>
      <c r="D8192" s="29" t="n">
        <v>118.69</v>
      </c>
      <c r="E8192" s="29" t="n">
        <f aca="false">D8192/10</f>
        <v>11.869</v>
      </c>
      <c r="F8192" s="29" t="n">
        <f aca="false">(E8192+Einstellungen!$B$20)*(1+Einstellungen!$B$10)</f>
        <v>36.32475</v>
      </c>
      <c r="G8192" s="21" t="str">
        <f aca="false">IF(F8192&lt;Einstellungen!$B$5,"ja","nein")</f>
        <v>nein</v>
      </c>
      <c r="H8192" s="21" t="s">
        <v>24</v>
      </c>
      <c r="I8192" s="29" t="n">
        <f aca="false">INDEX(Einstellungen!$B$27:$B$50,7)</f>
        <v>0.7</v>
      </c>
      <c r="J8192" s="29" t="n">
        <f aca="false">F8192*I8192</f>
        <v>25.427325</v>
      </c>
    </row>
    <row r="8193" customFormat="false" ht="15" hidden="false" customHeight="false" outlineLevel="0" collapsed="false">
      <c r="A8193" s="28" t="n">
        <v>45922</v>
      </c>
      <c r="B8193" s="21" t="s">
        <v>119</v>
      </c>
      <c r="C8193" s="21" t="s">
        <v>140</v>
      </c>
      <c r="D8193" s="29" t="n">
        <v>130</v>
      </c>
      <c r="E8193" s="29" t="n">
        <f aca="false">D8193/10</f>
        <v>13</v>
      </c>
      <c r="F8193" s="29" t="n">
        <f aca="false">(E8193+Einstellungen!$B$20)*(1+Einstellungen!$B$10)</f>
        <v>37.67064</v>
      </c>
      <c r="G8193" s="21" t="str">
        <f aca="false">IF(F8193&lt;Einstellungen!$B$5,"ja","nein")</f>
        <v>nein</v>
      </c>
      <c r="H8193" s="21" t="s">
        <v>24</v>
      </c>
      <c r="I8193" s="29" t="n">
        <f aca="false">INDEX(Einstellungen!$B$27:$B$50,8)</f>
        <v>0.95</v>
      </c>
      <c r="J8193" s="29" t="n">
        <f aca="false">F8193*I8193</f>
        <v>35.787108</v>
      </c>
    </row>
    <row r="8194" customFormat="false" ht="15" hidden="false" customHeight="false" outlineLevel="0" collapsed="false">
      <c r="A8194" s="28" t="n">
        <v>45922</v>
      </c>
      <c r="B8194" s="21" t="s">
        <v>120</v>
      </c>
      <c r="C8194" s="21" t="s">
        <v>140</v>
      </c>
      <c r="D8194" s="29" t="n">
        <v>130</v>
      </c>
      <c r="E8194" s="29" t="n">
        <f aca="false">D8194/10</f>
        <v>13</v>
      </c>
      <c r="F8194" s="29" t="n">
        <f aca="false">(E8194+Einstellungen!$B$20)*(1+Einstellungen!$B$10)</f>
        <v>37.67064</v>
      </c>
      <c r="G8194" s="21" t="str">
        <f aca="false">IF(F8194&lt;Einstellungen!$B$5,"ja","nein")</f>
        <v>nein</v>
      </c>
      <c r="H8194" s="21" t="s">
        <v>24</v>
      </c>
      <c r="I8194" s="29" t="n">
        <f aca="false">INDEX(Einstellungen!$B$27:$B$50,9)</f>
        <v>1.05</v>
      </c>
      <c r="J8194" s="29" t="n">
        <f aca="false">F8194*I8194</f>
        <v>39.554172</v>
      </c>
    </row>
    <row r="8195" customFormat="false" ht="15" hidden="false" customHeight="false" outlineLevel="0" collapsed="false">
      <c r="A8195" s="28" t="n">
        <v>45922</v>
      </c>
      <c r="B8195" s="21" t="s">
        <v>121</v>
      </c>
      <c r="C8195" s="21" t="s">
        <v>140</v>
      </c>
      <c r="D8195" s="29" t="n">
        <v>108.57</v>
      </c>
      <c r="E8195" s="29" t="n">
        <f aca="false">D8195/10</f>
        <v>10.857</v>
      </c>
      <c r="F8195" s="29" t="n">
        <f aca="false">(E8195+Einstellungen!$B$20)*(1+Einstellungen!$B$10)</f>
        <v>35.12047</v>
      </c>
      <c r="G8195" s="21" t="str">
        <f aca="false">IF(F8195&lt;Einstellungen!$B$5,"ja","nein")</f>
        <v>nein</v>
      </c>
      <c r="H8195" s="21" t="s">
        <v>24</v>
      </c>
      <c r="I8195" s="29" t="n">
        <f aca="false">INDEX(Einstellungen!$B$27:$B$50,10)</f>
        <v>1.05</v>
      </c>
      <c r="J8195" s="29" t="n">
        <f aca="false">F8195*I8195</f>
        <v>36.8764935</v>
      </c>
    </row>
    <row r="8196" customFormat="false" ht="15" hidden="false" customHeight="false" outlineLevel="0" collapsed="false">
      <c r="A8196" s="28" t="n">
        <v>45922</v>
      </c>
      <c r="B8196" s="21" t="s">
        <v>122</v>
      </c>
      <c r="C8196" s="21" t="s">
        <v>140</v>
      </c>
      <c r="D8196" s="29" t="n">
        <v>91.82</v>
      </c>
      <c r="E8196" s="29" t="n">
        <f aca="false">D8196/10</f>
        <v>9.182</v>
      </c>
      <c r="F8196" s="29" t="n">
        <f aca="false">(E8196+Einstellungen!$B$20)*(1+Einstellungen!$B$10)</f>
        <v>33.12722</v>
      </c>
      <c r="G8196" s="21" t="str">
        <f aca="false">IF(F8196&lt;Einstellungen!$B$5,"ja","nein")</f>
        <v>nein</v>
      </c>
      <c r="H8196" s="21" t="s">
        <v>24</v>
      </c>
      <c r="I8196" s="29" t="n">
        <f aca="false">INDEX(Einstellungen!$B$27:$B$50,11)</f>
        <v>1.05</v>
      </c>
      <c r="J8196" s="29" t="n">
        <f aca="false">F8196*I8196</f>
        <v>34.783581</v>
      </c>
    </row>
    <row r="8197" customFormat="false" ht="15" hidden="false" customHeight="false" outlineLevel="0" collapsed="false">
      <c r="A8197" s="28" t="n">
        <v>45922</v>
      </c>
      <c r="B8197" s="21" t="s">
        <v>123</v>
      </c>
      <c r="C8197" s="21" t="s">
        <v>140</v>
      </c>
      <c r="D8197" s="29" t="n">
        <v>77.86</v>
      </c>
      <c r="E8197" s="29" t="n">
        <f aca="false">D8197/10</f>
        <v>7.786</v>
      </c>
      <c r="F8197" s="29" t="n">
        <f aca="false">(E8197+Einstellungen!$B$20)*(1+Einstellungen!$B$10)</f>
        <v>31.46598</v>
      </c>
      <c r="G8197" s="21" t="str">
        <f aca="false">IF(F8197&lt;Einstellungen!$B$5,"ja","nein")</f>
        <v>nein</v>
      </c>
      <c r="H8197" s="21" t="s">
        <v>24</v>
      </c>
      <c r="I8197" s="29" t="n">
        <f aca="false">INDEX(Einstellungen!$B$27:$B$50,12)</f>
        <v>1.1</v>
      </c>
      <c r="J8197" s="29" t="n">
        <f aca="false">F8197*I8197</f>
        <v>34.612578</v>
      </c>
    </row>
    <row r="8198" customFormat="false" ht="15" hidden="false" customHeight="false" outlineLevel="0" collapsed="false">
      <c r="A8198" s="28" t="n">
        <v>45922</v>
      </c>
      <c r="B8198" s="21" t="s">
        <v>124</v>
      </c>
      <c r="C8198" s="21" t="s">
        <v>140</v>
      </c>
      <c r="D8198" s="29" t="n">
        <v>74.04</v>
      </c>
      <c r="E8198" s="29" t="n">
        <f aca="false">D8198/10</f>
        <v>7.404</v>
      </c>
      <c r="F8198" s="29" t="n">
        <f aca="false">(E8198+Einstellungen!$B$20)*(1+Einstellungen!$B$10)</f>
        <v>31.0114</v>
      </c>
      <c r="G8198" s="21" t="str">
        <f aca="false">IF(F8198&lt;Einstellungen!$B$5,"ja","nein")</f>
        <v>nein</v>
      </c>
      <c r="H8198" s="21" t="s">
        <v>24</v>
      </c>
      <c r="I8198" s="29" t="n">
        <f aca="false">INDEX(Einstellungen!$B$27:$B$50,13)</f>
        <v>1.2</v>
      </c>
      <c r="J8198" s="29" t="n">
        <f aca="false">F8198*I8198</f>
        <v>37.21368</v>
      </c>
    </row>
    <row r="8199" customFormat="false" ht="15" hidden="false" customHeight="false" outlineLevel="0" collapsed="false">
      <c r="A8199" s="28" t="n">
        <v>45922</v>
      </c>
      <c r="B8199" s="21" t="s">
        <v>125</v>
      </c>
      <c r="C8199" s="21" t="s">
        <v>140</v>
      </c>
      <c r="D8199" s="29" t="n">
        <v>71.17</v>
      </c>
      <c r="E8199" s="29" t="n">
        <f aca="false">D8199/10</f>
        <v>7.117</v>
      </c>
      <c r="F8199" s="29" t="n">
        <f aca="false">(E8199+Einstellungen!$B$20)*(1+Einstellungen!$B$10)</f>
        <v>30.66987</v>
      </c>
      <c r="G8199" s="21" t="str">
        <f aca="false">IF(F8199&lt;Einstellungen!$B$5,"ja","nein")</f>
        <v>nein</v>
      </c>
      <c r="H8199" s="21" t="s">
        <v>24</v>
      </c>
      <c r="I8199" s="29" t="n">
        <f aca="false">INDEX(Einstellungen!$B$27:$B$50,14)</f>
        <v>1.15</v>
      </c>
      <c r="J8199" s="29" t="n">
        <f aca="false">F8199*I8199</f>
        <v>35.2703505</v>
      </c>
    </row>
    <row r="8200" customFormat="false" ht="15" hidden="false" customHeight="false" outlineLevel="0" collapsed="false">
      <c r="A8200" s="28" t="n">
        <v>45922</v>
      </c>
      <c r="B8200" s="21" t="s">
        <v>126</v>
      </c>
      <c r="C8200" s="21" t="s">
        <v>140</v>
      </c>
      <c r="D8200" s="29" t="n">
        <v>70.23</v>
      </c>
      <c r="E8200" s="29" t="n">
        <f aca="false">D8200/10</f>
        <v>7.023</v>
      </c>
      <c r="F8200" s="29" t="n">
        <f aca="false">(E8200+Einstellungen!$B$20)*(1+Einstellungen!$B$10)</f>
        <v>30.55801</v>
      </c>
      <c r="G8200" s="21" t="str">
        <f aca="false">IF(F8200&lt;Einstellungen!$B$5,"ja","nein")</f>
        <v>nein</v>
      </c>
      <c r="H8200" s="21" t="s">
        <v>24</v>
      </c>
      <c r="I8200" s="29" t="n">
        <f aca="false">INDEX(Einstellungen!$B$27:$B$50,15)</f>
        <v>1</v>
      </c>
      <c r="J8200" s="29" t="n">
        <f aca="false">F8200*I8200</f>
        <v>30.55801</v>
      </c>
    </row>
    <row r="8201" customFormat="false" ht="15" hidden="false" customHeight="false" outlineLevel="0" collapsed="false">
      <c r="A8201" s="28" t="n">
        <v>45922</v>
      </c>
      <c r="B8201" s="21" t="s">
        <v>127</v>
      </c>
      <c r="C8201" s="21" t="s">
        <v>140</v>
      </c>
      <c r="D8201" s="29" t="n">
        <v>78.39</v>
      </c>
      <c r="E8201" s="29" t="n">
        <f aca="false">D8201/10</f>
        <v>7.839</v>
      </c>
      <c r="F8201" s="29" t="n">
        <f aca="false">(E8201+Einstellungen!$B$20)*(1+Einstellungen!$B$10)</f>
        <v>31.52905</v>
      </c>
      <c r="G8201" s="21" t="str">
        <f aca="false">IF(F8201&lt;Einstellungen!$B$5,"ja","nein")</f>
        <v>nein</v>
      </c>
      <c r="H8201" s="21" t="s">
        <v>24</v>
      </c>
      <c r="I8201" s="29" t="n">
        <f aca="false">INDEX(Einstellungen!$B$27:$B$50,16)</f>
        <v>0.95</v>
      </c>
      <c r="J8201" s="29" t="n">
        <f aca="false">F8201*I8201</f>
        <v>29.9525975</v>
      </c>
    </row>
    <row r="8202" customFormat="false" ht="15" hidden="false" customHeight="false" outlineLevel="0" collapsed="false">
      <c r="A8202" s="28" t="n">
        <v>45922</v>
      </c>
      <c r="B8202" s="21" t="s">
        <v>128</v>
      </c>
      <c r="C8202" s="21" t="s">
        <v>140</v>
      </c>
      <c r="D8202" s="29" t="n">
        <v>84.79</v>
      </c>
      <c r="E8202" s="29" t="n">
        <f aca="false">D8202/10</f>
        <v>8.479</v>
      </c>
      <c r="F8202" s="29" t="n">
        <f aca="false">(E8202+Einstellungen!$B$20)*(1+Einstellungen!$B$10)</f>
        <v>32.29065</v>
      </c>
      <c r="G8202" s="21" t="str">
        <f aca="false">IF(F8202&lt;Einstellungen!$B$5,"ja","nein")</f>
        <v>nein</v>
      </c>
      <c r="H8202" s="21" t="s">
        <v>24</v>
      </c>
      <c r="I8202" s="29" t="n">
        <f aca="false">INDEX(Einstellungen!$B$27:$B$50,17)</f>
        <v>0.95</v>
      </c>
      <c r="J8202" s="29" t="n">
        <f aca="false">F8202*I8202</f>
        <v>30.6761175</v>
      </c>
    </row>
    <row r="8203" customFormat="false" ht="15" hidden="false" customHeight="false" outlineLevel="0" collapsed="false">
      <c r="A8203" s="28" t="n">
        <v>45922</v>
      </c>
      <c r="B8203" s="21" t="s">
        <v>129</v>
      </c>
      <c r="C8203" s="21" t="s">
        <v>140</v>
      </c>
      <c r="D8203" s="29" t="n">
        <v>100.13</v>
      </c>
      <c r="E8203" s="29" t="n">
        <f aca="false">D8203/10</f>
        <v>10.013</v>
      </c>
      <c r="F8203" s="29" t="n">
        <f aca="false">(E8203+Einstellungen!$B$20)*(1+Einstellungen!$B$10)</f>
        <v>34.11611</v>
      </c>
      <c r="G8203" s="21" t="str">
        <f aca="false">IF(F8203&lt;Einstellungen!$B$5,"ja","nein")</f>
        <v>nein</v>
      </c>
      <c r="H8203" s="21" t="s">
        <v>24</v>
      </c>
      <c r="I8203" s="29" t="n">
        <f aca="false">INDEX(Einstellungen!$B$27:$B$50,18)</f>
        <v>1.1</v>
      </c>
      <c r="J8203" s="29" t="n">
        <f aca="false">F8203*I8203</f>
        <v>37.527721</v>
      </c>
    </row>
    <row r="8204" customFormat="false" ht="15" hidden="false" customHeight="false" outlineLevel="0" collapsed="false">
      <c r="A8204" s="28" t="n">
        <v>45922</v>
      </c>
      <c r="B8204" s="21" t="s">
        <v>130</v>
      </c>
      <c r="C8204" s="21" t="s">
        <v>140</v>
      </c>
      <c r="D8204" s="29" t="n">
        <v>128.08</v>
      </c>
      <c r="E8204" s="29" t="n">
        <f aca="false">D8204/10</f>
        <v>12.808</v>
      </c>
      <c r="F8204" s="29" t="n">
        <f aca="false">(E8204+Einstellungen!$B$20)*(1+Einstellungen!$B$10)</f>
        <v>37.44216</v>
      </c>
      <c r="G8204" s="21" t="str">
        <f aca="false">IF(F8204&lt;Einstellungen!$B$5,"ja","nein")</f>
        <v>nein</v>
      </c>
      <c r="H8204" s="21" t="s">
        <v>24</v>
      </c>
      <c r="I8204" s="29" t="n">
        <f aca="false">INDEX(Einstellungen!$B$27:$B$50,19)</f>
        <v>1.35</v>
      </c>
      <c r="J8204" s="29" t="n">
        <f aca="false">F8204*I8204</f>
        <v>50.546916</v>
      </c>
    </row>
    <row r="8205" customFormat="false" ht="15" hidden="false" customHeight="false" outlineLevel="0" collapsed="false">
      <c r="A8205" s="28" t="n">
        <v>45922</v>
      </c>
      <c r="B8205" s="21" t="s">
        <v>131</v>
      </c>
      <c r="C8205" s="21" t="s">
        <v>140</v>
      </c>
      <c r="D8205" s="29" t="n">
        <v>140.92</v>
      </c>
      <c r="E8205" s="29" t="n">
        <f aca="false">D8205/10</f>
        <v>14.092</v>
      </c>
      <c r="F8205" s="29" t="n">
        <f aca="false">(E8205+Einstellungen!$B$20)*(1+Einstellungen!$B$10)</f>
        <v>38.97012</v>
      </c>
      <c r="G8205" s="21" t="str">
        <f aca="false">IF(F8205&lt;Einstellungen!$B$5,"ja","nein")</f>
        <v>nein</v>
      </c>
      <c r="H8205" s="21" t="s">
        <v>24</v>
      </c>
      <c r="I8205" s="29" t="n">
        <f aca="false">INDEX(Einstellungen!$B$27:$B$50,20)</f>
        <v>1.45</v>
      </c>
      <c r="J8205" s="29" t="n">
        <f aca="false">F8205*I8205</f>
        <v>56.506674</v>
      </c>
    </row>
    <row r="8206" customFormat="false" ht="15" hidden="false" customHeight="false" outlineLevel="0" collapsed="false">
      <c r="A8206" s="28" t="n">
        <v>45922</v>
      </c>
      <c r="B8206" s="21" t="s">
        <v>132</v>
      </c>
      <c r="C8206" s="21" t="s">
        <v>140</v>
      </c>
      <c r="D8206" s="29" t="n">
        <v>130</v>
      </c>
      <c r="E8206" s="29" t="n">
        <f aca="false">D8206/10</f>
        <v>13</v>
      </c>
      <c r="F8206" s="29" t="n">
        <f aca="false">(E8206+Einstellungen!$B$20)*(1+Einstellungen!$B$10)</f>
        <v>37.67064</v>
      </c>
      <c r="G8206" s="21" t="str">
        <f aca="false">IF(F8206&lt;Einstellungen!$B$5,"ja","nein")</f>
        <v>nein</v>
      </c>
      <c r="H8206" s="21" t="s">
        <v>24</v>
      </c>
      <c r="I8206" s="29" t="n">
        <f aca="false">INDEX(Einstellungen!$B$27:$B$50,21)</f>
        <v>1.4</v>
      </c>
      <c r="J8206" s="29" t="n">
        <f aca="false">F8206*I8206</f>
        <v>52.738896</v>
      </c>
    </row>
    <row r="8207" customFormat="false" ht="15" hidden="false" customHeight="false" outlineLevel="0" collapsed="false">
      <c r="A8207" s="28" t="n">
        <v>45922</v>
      </c>
      <c r="B8207" s="21" t="s">
        <v>133</v>
      </c>
      <c r="C8207" s="21" t="s">
        <v>140</v>
      </c>
      <c r="D8207" s="29" t="n">
        <v>114.24</v>
      </c>
      <c r="E8207" s="29" t="n">
        <f aca="false">D8207/10</f>
        <v>11.424</v>
      </c>
      <c r="F8207" s="29" t="n">
        <f aca="false">(E8207+Einstellungen!$B$20)*(1+Einstellungen!$B$10)</f>
        <v>35.7952</v>
      </c>
      <c r="G8207" s="21" t="str">
        <f aca="false">IF(F8207&lt;Einstellungen!$B$5,"ja","nein")</f>
        <v>nein</v>
      </c>
      <c r="H8207" s="21" t="s">
        <v>24</v>
      </c>
      <c r="I8207" s="29" t="n">
        <f aca="false">INDEX(Einstellungen!$B$27:$B$50,22)</f>
        <v>1.25</v>
      </c>
      <c r="J8207" s="29" t="n">
        <f aca="false">F8207*I8207</f>
        <v>44.744</v>
      </c>
    </row>
    <row r="8208" customFormat="false" ht="15" hidden="false" customHeight="false" outlineLevel="0" collapsed="false">
      <c r="A8208" s="28" t="n">
        <v>45922</v>
      </c>
      <c r="B8208" s="21" t="s">
        <v>134</v>
      </c>
      <c r="C8208" s="21" t="s">
        <v>140</v>
      </c>
      <c r="D8208" s="29" t="n">
        <v>97.72</v>
      </c>
      <c r="E8208" s="29" t="n">
        <f aca="false">D8208/10</f>
        <v>9.772</v>
      </c>
      <c r="F8208" s="29" t="n">
        <f aca="false">(E8208+Einstellungen!$B$20)*(1+Einstellungen!$B$10)</f>
        <v>33.82932</v>
      </c>
      <c r="G8208" s="21" t="str">
        <f aca="false">IF(F8208&lt;Einstellungen!$B$5,"ja","nein")</f>
        <v>nein</v>
      </c>
      <c r="H8208" s="21" t="s">
        <v>24</v>
      </c>
      <c r="I8208" s="29" t="n">
        <f aca="false">INDEX(Einstellungen!$B$27:$B$50,23)</f>
        <v>1.05</v>
      </c>
      <c r="J8208" s="29" t="n">
        <f aca="false">F8208*I8208</f>
        <v>35.520786</v>
      </c>
    </row>
    <row r="8209" customFormat="false" ht="15" hidden="false" customHeight="false" outlineLevel="0" collapsed="false">
      <c r="A8209" s="28" t="n">
        <v>45922</v>
      </c>
      <c r="B8209" s="21" t="s">
        <v>135</v>
      </c>
      <c r="C8209" s="21" t="s">
        <v>140</v>
      </c>
      <c r="D8209" s="29" t="n">
        <v>89.99</v>
      </c>
      <c r="E8209" s="29" t="n">
        <f aca="false">D8209/10</f>
        <v>8.999</v>
      </c>
      <c r="F8209" s="29" t="n">
        <f aca="false">(E8209+Einstellungen!$B$20)*(1+Einstellungen!$B$10)</f>
        <v>32.90945</v>
      </c>
      <c r="G8209" s="21" t="str">
        <f aca="false">IF(F8209&lt;Einstellungen!$B$5,"ja","nein")</f>
        <v>nein</v>
      </c>
      <c r="H8209" s="21" t="s">
        <v>24</v>
      </c>
      <c r="I8209" s="29" t="n">
        <f aca="false">INDEX(Einstellungen!$B$27:$B$50,24)</f>
        <v>0.8</v>
      </c>
      <c r="J8209" s="29" t="n">
        <f aca="false">F8209*I8209</f>
        <v>26.32756</v>
      </c>
    </row>
    <row r="8210" customFormat="false" ht="15" hidden="false" customHeight="false" outlineLevel="0" collapsed="false">
      <c r="A8210" s="28" t="n">
        <v>45923</v>
      </c>
      <c r="B8210" s="21" t="s">
        <v>111</v>
      </c>
      <c r="C8210" s="21" t="s">
        <v>141</v>
      </c>
      <c r="D8210" s="29" t="n">
        <v>88.6</v>
      </c>
      <c r="E8210" s="29" t="n">
        <f aca="false">D8210/10</f>
        <v>8.86</v>
      </c>
      <c r="F8210" s="29" t="n">
        <f aca="false">(E8210+Einstellungen!$B$20)*(1+Einstellungen!$B$10)</f>
        <v>32.74404</v>
      </c>
      <c r="G8210" s="21" t="str">
        <f aca="false">IF(F8210&lt;Einstellungen!$B$5,"ja","nein")</f>
        <v>nein</v>
      </c>
      <c r="H8210" s="21" t="s">
        <v>24</v>
      </c>
      <c r="I8210" s="29" t="n">
        <f aca="false">INDEX(Einstellungen!$B$27:$B$50,1)</f>
        <v>0.6</v>
      </c>
      <c r="J8210" s="29" t="n">
        <f aca="false">F8210*I8210</f>
        <v>19.646424</v>
      </c>
    </row>
    <row r="8211" customFormat="false" ht="15" hidden="false" customHeight="false" outlineLevel="0" collapsed="false">
      <c r="A8211" s="28" t="n">
        <v>45923</v>
      </c>
      <c r="B8211" s="21" t="s">
        <v>113</v>
      </c>
      <c r="C8211" s="21" t="s">
        <v>141</v>
      </c>
      <c r="D8211" s="29" t="n">
        <v>90</v>
      </c>
      <c r="E8211" s="29" t="n">
        <f aca="false">D8211/10</f>
        <v>9</v>
      </c>
      <c r="F8211" s="29" t="n">
        <f aca="false">(E8211+Einstellungen!$B$20)*(1+Einstellungen!$B$10)</f>
        <v>32.91064</v>
      </c>
      <c r="G8211" s="21" t="str">
        <f aca="false">IF(F8211&lt;Einstellungen!$B$5,"ja","nein")</f>
        <v>nein</v>
      </c>
      <c r="H8211" s="21" t="s">
        <v>24</v>
      </c>
      <c r="I8211" s="29" t="n">
        <f aca="false">INDEX(Einstellungen!$B$27:$B$50,2)</f>
        <v>0.5</v>
      </c>
      <c r="J8211" s="29" t="n">
        <f aca="false">F8211*I8211</f>
        <v>16.45532</v>
      </c>
    </row>
    <row r="8212" customFormat="false" ht="15" hidden="false" customHeight="false" outlineLevel="0" collapsed="false">
      <c r="A8212" s="28" t="n">
        <v>45923</v>
      </c>
      <c r="B8212" s="21" t="s">
        <v>114</v>
      </c>
      <c r="C8212" s="21" t="s">
        <v>141</v>
      </c>
      <c r="D8212" s="29" t="n">
        <v>89.73</v>
      </c>
      <c r="E8212" s="29" t="n">
        <f aca="false">D8212/10</f>
        <v>8.973</v>
      </c>
      <c r="F8212" s="29" t="n">
        <f aca="false">(E8212+Einstellungen!$B$20)*(1+Einstellungen!$B$10)</f>
        <v>32.87851</v>
      </c>
      <c r="G8212" s="21" t="str">
        <f aca="false">IF(F8212&lt;Einstellungen!$B$5,"ja","nein")</f>
        <v>nein</v>
      </c>
      <c r="H8212" s="21" t="s">
        <v>24</v>
      </c>
      <c r="I8212" s="29" t="n">
        <f aca="false">INDEX(Einstellungen!$B$27:$B$50,3)</f>
        <v>0.45</v>
      </c>
      <c r="J8212" s="29" t="n">
        <f aca="false">F8212*I8212</f>
        <v>14.7953295</v>
      </c>
    </row>
    <row r="8213" customFormat="false" ht="15" hidden="false" customHeight="false" outlineLevel="0" collapsed="false">
      <c r="A8213" s="28" t="n">
        <v>45923</v>
      </c>
      <c r="B8213" s="21" t="s">
        <v>115</v>
      </c>
      <c r="C8213" s="21" t="s">
        <v>141</v>
      </c>
      <c r="D8213" s="29" t="n">
        <v>89.93</v>
      </c>
      <c r="E8213" s="29" t="n">
        <f aca="false">D8213/10</f>
        <v>8.993</v>
      </c>
      <c r="F8213" s="29" t="n">
        <f aca="false">(E8213+Einstellungen!$B$20)*(1+Einstellungen!$B$10)</f>
        <v>32.90231</v>
      </c>
      <c r="G8213" s="21" t="str">
        <f aca="false">IF(F8213&lt;Einstellungen!$B$5,"ja","nein")</f>
        <v>nein</v>
      </c>
      <c r="H8213" s="21" t="s">
        <v>24</v>
      </c>
      <c r="I8213" s="29" t="n">
        <f aca="false">INDEX(Einstellungen!$B$27:$B$50,4)</f>
        <v>0.45</v>
      </c>
      <c r="J8213" s="29" t="n">
        <f aca="false">F8213*I8213</f>
        <v>14.8060395</v>
      </c>
    </row>
    <row r="8214" customFormat="false" ht="15" hidden="false" customHeight="false" outlineLevel="0" collapsed="false">
      <c r="A8214" s="28" t="n">
        <v>45923</v>
      </c>
      <c r="B8214" s="21" t="s">
        <v>116</v>
      </c>
      <c r="C8214" s="21" t="s">
        <v>141</v>
      </c>
      <c r="D8214" s="29" t="n">
        <v>91.34</v>
      </c>
      <c r="E8214" s="29" t="n">
        <f aca="false">D8214/10</f>
        <v>9.134</v>
      </c>
      <c r="F8214" s="29" t="n">
        <f aca="false">(E8214+Einstellungen!$B$20)*(1+Einstellungen!$B$10)</f>
        <v>33.0701</v>
      </c>
      <c r="G8214" s="21" t="str">
        <f aca="false">IF(F8214&lt;Einstellungen!$B$5,"ja","nein")</f>
        <v>nein</v>
      </c>
      <c r="H8214" s="21" t="s">
        <v>24</v>
      </c>
      <c r="I8214" s="29" t="n">
        <f aca="false">INDEX(Einstellungen!$B$27:$B$50,5)</f>
        <v>0.45</v>
      </c>
      <c r="J8214" s="29" t="n">
        <f aca="false">F8214*I8214</f>
        <v>14.881545</v>
      </c>
    </row>
    <row r="8215" customFormat="false" ht="15" hidden="false" customHeight="false" outlineLevel="0" collapsed="false">
      <c r="A8215" s="28" t="n">
        <v>45923</v>
      </c>
      <c r="B8215" s="21" t="s">
        <v>117</v>
      </c>
      <c r="C8215" s="21" t="s">
        <v>141</v>
      </c>
      <c r="D8215" s="29" t="n">
        <v>98.11</v>
      </c>
      <c r="E8215" s="29" t="n">
        <f aca="false">D8215/10</f>
        <v>9.811</v>
      </c>
      <c r="F8215" s="29" t="n">
        <f aca="false">(E8215+Einstellungen!$B$20)*(1+Einstellungen!$B$10)</f>
        <v>33.87573</v>
      </c>
      <c r="G8215" s="21" t="str">
        <f aca="false">IF(F8215&lt;Einstellungen!$B$5,"ja","nein")</f>
        <v>nein</v>
      </c>
      <c r="H8215" s="21" t="s">
        <v>24</v>
      </c>
      <c r="I8215" s="29" t="n">
        <f aca="false">INDEX(Einstellungen!$B$27:$B$50,6)</f>
        <v>0.5</v>
      </c>
      <c r="J8215" s="29" t="n">
        <f aca="false">F8215*I8215</f>
        <v>16.937865</v>
      </c>
    </row>
    <row r="8216" customFormat="false" ht="15" hidden="false" customHeight="false" outlineLevel="0" collapsed="false">
      <c r="A8216" s="28" t="n">
        <v>45923</v>
      </c>
      <c r="B8216" s="21" t="s">
        <v>118</v>
      </c>
      <c r="C8216" s="21" t="s">
        <v>141</v>
      </c>
      <c r="D8216" s="29" t="n">
        <v>122.01</v>
      </c>
      <c r="E8216" s="29" t="n">
        <f aca="false">D8216/10</f>
        <v>12.201</v>
      </c>
      <c r="F8216" s="29" t="n">
        <f aca="false">(E8216+Einstellungen!$B$20)*(1+Einstellungen!$B$10)</f>
        <v>36.71983</v>
      </c>
      <c r="G8216" s="21" t="str">
        <f aca="false">IF(F8216&lt;Einstellungen!$B$5,"ja","nein")</f>
        <v>nein</v>
      </c>
      <c r="H8216" s="21" t="s">
        <v>24</v>
      </c>
      <c r="I8216" s="29" t="n">
        <f aca="false">INDEX(Einstellungen!$B$27:$B$50,7)</f>
        <v>0.7</v>
      </c>
      <c r="J8216" s="29" t="n">
        <f aca="false">F8216*I8216</f>
        <v>25.703881</v>
      </c>
    </row>
    <row r="8217" customFormat="false" ht="15" hidden="false" customHeight="false" outlineLevel="0" collapsed="false">
      <c r="A8217" s="28" t="n">
        <v>45923</v>
      </c>
      <c r="B8217" s="21" t="s">
        <v>119</v>
      </c>
      <c r="C8217" s="21" t="s">
        <v>141</v>
      </c>
      <c r="D8217" s="29" t="n">
        <v>172.36</v>
      </c>
      <c r="E8217" s="29" t="n">
        <f aca="false">D8217/10</f>
        <v>17.236</v>
      </c>
      <c r="F8217" s="29" t="n">
        <f aca="false">(E8217+Einstellungen!$B$20)*(1+Einstellungen!$B$10)</f>
        <v>42.71148</v>
      </c>
      <c r="G8217" s="21" t="str">
        <f aca="false">IF(F8217&lt;Einstellungen!$B$5,"ja","nein")</f>
        <v>nein</v>
      </c>
      <c r="H8217" s="21" t="s">
        <v>24</v>
      </c>
      <c r="I8217" s="29" t="n">
        <f aca="false">INDEX(Einstellungen!$B$27:$B$50,8)</f>
        <v>0.95</v>
      </c>
      <c r="J8217" s="29" t="n">
        <f aca="false">F8217*I8217</f>
        <v>40.575906</v>
      </c>
    </row>
    <row r="8218" customFormat="false" ht="15" hidden="false" customHeight="false" outlineLevel="0" collapsed="false">
      <c r="A8218" s="28" t="n">
        <v>45923</v>
      </c>
      <c r="B8218" s="21" t="s">
        <v>120</v>
      </c>
      <c r="C8218" s="21" t="s">
        <v>141</v>
      </c>
      <c r="D8218" s="29" t="n">
        <v>162.8</v>
      </c>
      <c r="E8218" s="29" t="n">
        <f aca="false">D8218/10</f>
        <v>16.28</v>
      </c>
      <c r="F8218" s="29" t="n">
        <f aca="false">(E8218+Einstellungen!$B$20)*(1+Einstellungen!$B$10)</f>
        <v>41.57384</v>
      </c>
      <c r="G8218" s="21" t="str">
        <f aca="false">IF(F8218&lt;Einstellungen!$B$5,"ja","nein")</f>
        <v>nein</v>
      </c>
      <c r="H8218" s="21" t="s">
        <v>24</v>
      </c>
      <c r="I8218" s="29" t="n">
        <f aca="false">INDEX(Einstellungen!$B$27:$B$50,9)</f>
        <v>1.05</v>
      </c>
      <c r="J8218" s="29" t="n">
        <f aca="false">F8218*I8218</f>
        <v>43.652532</v>
      </c>
    </row>
    <row r="8219" customFormat="false" ht="15" hidden="false" customHeight="false" outlineLevel="0" collapsed="false">
      <c r="A8219" s="28" t="n">
        <v>45923</v>
      </c>
      <c r="B8219" s="21" t="s">
        <v>121</v>
      </c>
      <c r="C8219" s="21" t="s">
        <v>141</v>
      </c>
      <c r="D8219" s="29" t="n">
        <v>125.76</v>
      </c>
      <c r="E8219" s="29" t="n">
        <f aca="false">D8219/10</f>
        <v>12.576</v>
      </c>
      <c r="F8219" s="29" t="n">
        <f aca="false">(E8219+Einstellungen!$B$20)*(1+Einstellungen!$B$10)</f>
        <v>37.16608</v>
      </c>
      <c r="G8219" s="21" t="str">
        <f aca="false">IF(F8219&lt;Einstellungen!$B$5,"ja","nein")</f>
        <v>nein</v>
      </c>
      <c r="H8219" s="21" t="s">
        <v>24</v>
      </c>
      <c r="I8219" s="29" t="n">
        <f aca="false">INDEX(Einstellungen!$B$27:$B$50,10)</f>
        <v>1.05</v>
      </c>
      <c r="J8219" s="29" t="n">
        <f aca="false">F8219*I8219</f>
        <v>39.024384</v>
      </c>
    </row>
    <row r="8220" customFormat="false" ht="15" hidden="false" customHeight="false" outlineLevel="0" collapsed="false">
      <c r="A8220" s="28" t="n">
        <v>45923</v>
      </c>
      <c r="B8220" s="21" t="s">
        <v>122</v>
      </c>
      <c r="C8220" s="21" t="s">
        <v>141</v>
      </c>
      <c r="D8220" s="29" t="n">
        <v>93.92</v>
      </c>
      <c r="E8220" s="29" t="n">
        <f aca="false">D8220/10</f>
        <v>9.392</v>
      </c>
      <c r="F8220" s="29" t="n">
        <f aca="false">(E8220+Einstellungen!$B$20)*(1+Einstellungen!$B$10)</f>
        <v>33.37712</v>
      </c>
      <c r="G8220" s="21" t="str">
        <f aca="false">IF(F8220&lt;Einstellungen!$B$5,"ja","nein")</f>
        <v>nein</v>
      </c>
      <c r="H8220" s="21" t="s">
        <v>24</v>
      </c>
      <c r="I8220" s="29" t="n">
        <f aca="false">INDEX(Einstellungen!$B$27:$B$50,11)</f>
        <v>1.05</v>
      </c>
      <c r="J8220" s="29" t="n">
        <f aca="false">F8220*I8220</f>
        <v>35.045976</v>
      </c>
    </row>
    <row r="8221" customFormat="false" ht="15" hidden="false" customHeight="false" outlineLevel="0" collapsed="false">
      <c r="A8221" s="28" t="n">
        <v>45923</v>
      </c>
      <c r="B8221" s="21" t="s">
        <v>123</v>
      </c>
      <c r="C8221" s="21" t="s">
        <v>141</v>
      </c>
      <c r="D8221" s="29" t="n">
        <v>85.51</v>
      </c>
      <c r="E8221" s="29" t="n">
        <f aca="false">D8221/10</f>
        <v>8.551</v>
      </c>
      <c r="F8221" s="29" t="n">
        <f aca="false">(E8221+Einstellungen!$B$20)*(1+Einstellungen!$B$10)</f>
        <v>32.37633</v>
      </c>
      <c r="G8221" s="21" t="str">
        <f aca="false">IF(F8221&lt;Einstellungen!$B$5,"ja","nein")</f>
        <v>nein</v>
      </c>
      <c r="H8221" s="21" t="s">
        <v>24</v>
      </c>
      <c r="I8221" s="29" t="n">
        <f aca="false">INDEX(Einstellungen!$B$27:$B$50,12)</f>
        <v>1.1</v>
      </c>
      <c r="J8221" s="29" t="n">
        <f aca="false">F8221*I8221</f>
        <v>35.613963</v>
      </c>
    </row>
    <row r="8222" customFormat="false" ht="15" hidden="false" customHeight="false" outlineLevel="0" collapsed="false">
      <c r="A8222" s="28" t="n">
        <v>45923</v>
      </c>
      <c r="B8222" s="21" t="s">
        <v>124</v>
      </c>
      <c r="C8222" s="21" t="s">
        <v>141</v>
      </c>
      <c r="D8222" s="29" t="n">
        <v>77.54</v>
      </c>
      <c r="E8222" s="29" t="n">
        <f aca="false">D8222/10</f>
        <v>7.754</v>
      </c>
      <c r="F8222" s="29" t="n">
        <f aca="false">(E8222+Einstellungen!$B$20)*(1+Einstellungen!$B$10)</f>
        <v>31.4279</v>
      </c>
      <c r="G8222" s="21" t="str">
        <f aca="false">IF(F8222&lt;Einstellungen!$B$5,"ja","nein")</f>
        <v>nein</v>
      </c>
      <c r="H8222" s="21" t="s">
        <v>24</v>
      </c>
      <c r="I8222" s="29" t="n">
        <f aca="false">INDEX(Einstellungen!$B$27:$B$50,13)</f>
        <v>1.2</v>
      </c>
      <c r="J8222" s="29" t="n">
        <f aca="false">F8222*I8222</f>
        <v>37.71348</v>
      </c>
    </row>
    <row r="8223" customFormat="false" ht="15" hidden="false" customHeight="false" outlineLevel="0" collapsed="false">
      <c r="A8223" s="28" t="n">
        <v>45923</v>
      </c>
      <c r="B8223" s="21" t="s">
        <v>125</v>
      </c>
      <c r="C8223" s="21" t="s">
        <v>141</v>
      </c>
      <c r="D8223" s="29" t="n">
        <v>74.24</v>
      </c>
      <c r="E8223" s="29" t="n">
        <f aca="false">D8223/10</f>
        <v>7.424</v>
      </c>
      <c r="F8223" s="29" t="n">
        <f aca="false">(E8223+Einstellungen!$B$20)*(1+Einstellungen!$B$10)</f>
        <v>31.0352</v>
      </c>
      <c r="G8223" s="21" t="str">
        <f aca="false">IF(F8223&lt;Einstellungen!$B$5,"ja","nein")</f>
        <v>nein</v>
      </c>
      <c r="H8223" s="21" t="s">
        <v>24</v>
      </c>
      <c r="I8223" s="29" t="n">
        <f aca="false">INDEX(Einstellungen!$B$27:$B$50,14)</f>
        <v>1.15</v>
      </c>
      <c r="J8223" s="29" t="n">
        <f aca="false">F8223*I8223</f>
        <v>35.69048</v>
      </c>
    </row>
    <row r="8224" customFormat="false" ht="15" hidden="false" customHeight="false" outlineLevel="0" collapsed="false">
      <c r="A8224" s="28" t="n">
        <v>45923</v>
      </c>
      <c r="B8224" s="21" t="s">
        <v>126</v>
      </c>
      <c r="C8224" s="21" t="s">
        <v>141</v>
      </c>
      <c r="D8224" s="29" t="n">
        <v>74.25</v>
      </c>
      <c r="E8224" s="29" t="n">
        <f aca="false">D8224/10</f>
        <v>7.425</v>
      </c>
      <c r="F8224" s="29" t="n">
        <f aca="false">(E8224+Einstellungen!$B$20)*(1+Einstellungen!$B$10)</f>
        <v>31.03639</v>
      </c>
      <c r="G8224" s="21" t="str">
        <f aca="false">IF(F8224&lt;Einstellungen!$B$5,"ja","nein")</f>
        <v>nein</v>
      </c>
      <c r="H8224" s="21" t="s">
        <v>24</v>
      </c>
      <c r="I8224" s="29" t="n">
        <f aca="false">INDEX(Einstellungen!$B$27:$B$50,15)</f>
        <v>1</v>
      </c>
      <c r="J8224" s="29" t="n">
        <f aca="false">F8224*I8224</f>
        <v>31.03639</v>
      </c>
    </row>
    <row r="8225" customFormat="false" ht="15" hidden="false" customHeight="false" outlineLevel="0" collapsed="false">
      <c r="A8225" s="28" t="n">
        <v>45923</v>
      </c>
      <c r="B8225" s="21" t="s">
        <v>127</v>
      </c>
      <c r="C8225" s="21" t="s">
        <v>141</v>
      </c>
      <c r="D8225" s="29" t="n">
        <v>84.11</v>
      </c>
      <c r="E8225" s="29" t="n">
        <f aca="false">D8225/10</f>
        <v>8.411</v>
      </c>
      <c r="F8225" s="29" t="n">
        <f aca="false">(E8225+Einstellungen!$B$20)*(1+Einstellungen!$B$10)</f>
        <v>32.20973</v>
      </c>
      <c r="G8225" s="21" t="str">
        <f aca="false">IF(F8225&lt;Einstellungen!$B$5,"ja","nein")</f>
        <v>nein</v>
      </c>
      <c r="H8225" s="21" t="s">
        <v>24</v>
      </c>
      <c r="I8225" s="29" t="n">
        <f aca="false">INDEX(Einstellungen!$B$27:$B$50,16)</f>
        <v>0.95</v>
      </c>
      <c r="J8225" s="29" t="n">
        <f aca="false">F8225*I8225</f>
        <v>30.5992435</v>
      </c>
    </row>
    <row r="8226" customFormat="false" ht="15" hidden="false" customHeight="false" outlineLevel="0" collapsed="false">
      <c r="A8226" s="28" t="n">
        <v>45923</v>
      </c>
      <c r="B8226" s="21" t="s">
        <v>128</v>
      </c>
      <c r="C8226" s="21" t="s">
        <v>141</v>
      </c>
      <c r="D8226" s="29" t="n">
        <v>85.76</v>
      </c>
      <c r="E8226" s="29" t="n">
        <f aca="false">D8226/10</f>
        <v>8.576</v>
      </c>
      <c r="F8226" s="29" t="n">
        <f aca="false">(E8226+Einstellungen!$B$20)*(1+Einstellungen!$B$10)</f>
        <v>32.40608</v>
      </c>
      <c r="G8226" s="21" t="str">
        <f aca="false">IF(F8226&lt;Einstellungen!$B$5,"ja","nein")</f>
        <v>nein</v>
      </c>
      <c r="H8226" s="21" t="s">
        <v>24</v>
      </c>
      <c r="I8226" s="29" t="n">
        <f aca="false">INDEX(Einstellungen!$B$27:$B$50,17)</f>
        <v>0.95</v>
      </c>
      <c r="J8226" s="29" t="n">
        <f aca="false">F8226*I8226</f>
        <v>30.785776</v>
      </c>
    </row>
    <row r="8227" customFormat="false" ht="15" hidden="false" customHeight="false" outlineLevel="0" collapsed="false">
      <c r="A8227" s="28" t="n">
        <v>45923</v>
      </c>
      <c r="B8227" s="21" t="s">
        <v>129</v>
      </c>
      <c r="C8227" s="21" t="s">
        <v>141</v>
      </c>
      <c r="D8227" s="29" t="n">
        <v>102.9</v>
      </c>
      <c r="E8227" s="29" t="n">
        <f aca="false">D8227/10</f>
        <v>10.29</v>
      </c>
      <c r="F8227" s="29" t="n">
        <f aca="false">(E8227+Einstellungen!$B$20)*(1+Einstellungen!$B$10)</f>
        <v>34.44574</v>
      </c>
      <c r="G8227" s="21" t="str">
        <f aca="false">IF(F8227&lt;Einstellungen!$B$5,"ja","nein")</f>
        <v>nein</v>
      </c>
      <c r="H8227" s="21" t="s">
        <v>24</v>
      </c>
      <c r="I8227" s="29" t="n">
        <f aca="false">INDEX(Einstellungen!$B$27:$B$50,18)</f>
        <v>1.1</v>
      </c>
      <c r="J8227" s="29" t="n">
        <f aca="false">F8227*I8227</f>
        <v>37.890314</v>
      </c>
    </row>
    <row r="8228" customFormat="false" ht="15" hidden="false" customHeight="false" outlineLevel="0" collapsed="false">
      <c r="A8228" s="28" t="n">
        <v>45923</v>
      </c>
      <c r="B8228" s="21" t="s">
        <v>130</v>
      </c>
      <c r="C8228" s="21" t="s">
        <v>141</v>
      </c>
      <c r="D8228" s="29" t="n">
        <v>136.83</v>
      </c>
      <c r="E8228" s="29" t="n">
        <f aca="false">D8228/10</f>
        <v>13.683</v>
      </c>
      <c r="F8228" s="29" t="n">
        <f aca="false">(E8228+Einstellungen!$B$20)*(1+Einstellungen!$B$10)</f>
        <v>38.48341</v>
      </c>
      <c r="G8228" s="21" t="str">
        <f aca="false">IF(F8228&lt;Einstellungen!$B$5,"ja","nein")</f>
        <v>nein</v>
      </c>
      <c r="H8228" s="21" t="s">
        <v>24</v>
      </c>
      <c r="I8228" s="29" t="n">
        <f aca="false">INDEX(Einstellungen!$B$27:$B$50,19)</f>
        <v>1.35</v>
      </c>
      <c r="J8228" s="29" t="n">
        <f aca="false">F8228*I8228</f>
        <v>51.9526035</v>
      </c>
    </row>
    <row r="8229" customFormat="false" ht="15" hidden="false" customHeight="false" outlineLevel="0" collapsed="false">
      <c r="A8229" s="28" t="n">
        <v>45923</v>
      </c>
      <c r="B8229" s="21" t="s">
        <v>131</v>
      </c>
      <c r="C8229" s="21" t="s">
        <v>141</v>
      </c>
      <c r="D8229" s="29" t="n">
        <v>149.58</v>
      </c>
      <c r="E8229" s="29" t="n">
        <f aca="false">D8229/10</f>
        <v>14.958</v>
      </c>
      <c r="F8229" s="29" t="n">
        <f aca="false">(E8229+Einstellungen!$B$20)*(1+Einstellungen!$B$10)</f>
        <v>40.00066</v>
      </c>
      <c r="G8229" s="21" t="str">
        <f aca="false">IF(F8229&lt;Einstellungen!$B$5,"ja","nein")</f>
        <v>nein</v>
      </c>
      <c r="H8229" s="21" t="s">
        <v>24</v>
      </c>
      <c r="I8229" s="29" t="n">
        <f aca="false">INDEX(Einstellungen!$B$27:$B$50,20)</f>
        <v>1.45</v>
      </c>
      <c r="J8229" s="29" t="n">
        <f aca="false">F8229*I8229</f>
        <v>58.000957</v>
      </c>
    </row>
    <row r="8230" customFormat="false" ht="15" hidden="false" customHeight="false" outlineLevel="0" collapsed="false">
      <c r="A8230" s="28" t="n">
        <v>45923</v>
      </c>
      <c r="B8230" s="21" t="s">
        <v>132</v>
      </c>
      <c r="C8230" s="21" t="s">
        <v>141</v>
      </c>
      <c r="D8230" s="29" t="n">
        <v>115.81</v>
      </c>
      <c r="E8230" s="29" t="n">
        <f aca="false">D8230/10</f>
        <v>11.581</v>
      </c>
      <c r="F8230" s="29" t="n">
        <f aca="false">(E8230+Einstellungen!$B$20)*(1+Einstellungen!$B$10)</f>
        <v>35.98203</v>
      </c>
      <c r="G8230" s="21" t="str">
        <f aca="false">IF(F8230&lt;Einstellungen!$B$5,"ja","nein")</f>
        <v>nein</v>
      </c>
      <c r="H8230" s="21" t="s">
        <v>24</v>
      </c>
      <c r="I8230" s="29" t="n">
        <f aca="false">INDEX(Einstellungen!$B$27:$B$50,21)</f>
        <v>1.4</v>
      </c>
      <c r="J8230" s="29" t="n">
        <f aca="false">F8230*I8230</f>
        <v>50.374842</v>
      </c>
    </row>
    <row r="8231" customFormat="false" ht="15" hidden="false" customHeight="false" outlineLevel="0" collapsed="false">
      <c r="A8231" s="28" t="n">
        <v>45923</v>
      </c>
      <c r="B8231" s="21" t="s">
        <v>133</v>
      </c>
      <c r="C8231" s="21" t="s">
        <v>141</v>
      </c>
      <c r="D8231" s="29" t="n">
        <v>94</v>
      </c>
      <c r="E8231" s="29" t="n">
        <f aca="false">D8231/10</f>
        <v>9.4</v>
      </c>
      <c r="F8231" s="29" t="n">
        <f aca="false">(E8231+Einstellungen!$B$20)*(1+Einstellungen!$B$10)</f>
        <v>33.38664</v>
      </c>
      <c r="G8231" s="21" t="str">
        <f aca="false">IF(F8231&lt;Einstellungen!$B$5,"ja","nein")</f>
        <v>nein</v>
      </c>
      <c r="H8231" s="21" t="s">
        <v>24</v>
      </c>
      <c r="I8231" s="29" t="n">
        <f aca="false">INDEX(Einstellungen!$B$27:$B$50,22)</f>
        <v>1.25</v>
      </c>
      <c r="J8231" s="29" t="n">
        <f aca="false">F8231*I8231</f>
        <v>41.7333</v>
      </c>
    </row>
    <row r="8232" customFormat="false" ht="15" hidden="false" customHeight="false" outlineLevel="0" collapsed="false">
      <c r="A8232" s="28" t="n">
        <v>45923</v>
      </c>
      <c r="B8232" s="21" t="s">
        <v>134</v>
      </c>
      <c r="C8232" s="21" t="s">
        <v>141</v>
      </c>
      <c r="D8232" s="29" t="n">
        <v>84.91</v>
      </c>
      <c r="E8232" s="29" t="n">
        <f aca="false">D8232/10</f>
        <v>8.491</v>
      </c>
      <c r="F8232" s="29" t="n">
        <f aca="false">(E8232+Einstellungen!$B$20)*(1+Einstellungen!$B$10)</f>
        <v>32.30493</v>
      </c>
      <c r="G8232" s="21" t="str">
        <f aca="false">IF(F8232&lt;Einstellungen!$B$5,"ja","nein")</f>
        <v>nein</v>
      </c>
      <c r="H8232" s="21" t="s">
        <v>24</v>
      </c>
      <c r="I8232" s="29" t="n">
        <f aca="false">INDEX(Einstellungen!$B$27:$B$50,23)</f>
        <v>1.05</v>
      </c>
      <c r="J8232" s="29" t="n">
        <f aca="false">F8232*I8232</f>
        <v>33.9201765</v>
      </c>
    </row>
    <row r="8233" customFormat="false" ht="15" hidden="false" customHeight="false" outlineLevel="0" collapsed="false">
      <c r="A8233" s="28" t="n">
        <v>45923</v>
      </c>
      <c r="B8233" s="21" t="s">
        <v>135</v>
      </c>
      <c r="C8233" s="21" t="s">
        <v>141</v>
      </c>
      <c r="D8233" s="29" t="n">
        <v>84.1</v>
      </c>
      <c r="E8233" s="29" t="n">
        <f aca="false">D8233/10</f>
        <v>8.41</v>
      </c>
      <c r="F8233" s="29" t="n">
        <f aca="false">(E8233+Einstellungen!$B$20)*(1+Einstellungen!$B$10)</f>
        <v>32.20854</v>
      </c>
      <c r="G8233" s="21" t="str">
        <f aca="false">IF(F8233&lt;Einstellungen!$B$5,"ja","nein")</f>
        <v>nein</v>
      </c>
      <c r="H8233" s="21" t="s">
        <v>24</v>
      </c>
      <c r="I8233" s="29" t="n">
        <f aca="false">INDEX(Einstellungen!$B$27:$B$50,24)</f>
        <v>0.8</v>
      </c>
      <c r="J8233" s="29" t="n">
        <f aca="false">F8233*I8233</f>
        <v>25.766832</v>
      </c>
    </row>
    <row r="8234" customFormat="false" ht="15" hidden="false" customHeight="false" outlineLevel="0" collapsed="false">
      <c r="A8234" s="28" t="n">
        <v>45924</v>
      </c>
      <c r="B8234" s="21" t="s">
        <v>111</v>
      </c>
      <c r="C8234" s="21" t="s">
        <v>112</v>
      </c>
      <c r="D8234" s="29" t="n">
        <v>82.67</v>
      </c>
      <c r="E8234" s="29" t="n">
        <f aca="false">D8234/10</f>
        <v>8.267</v>
      </c>
      <c r="F8234" s="29" t="n">
        <f aca="false">(E8234+Einstellungen!$B$20)*(1+Einstellungen!$B$10)</f>
        <v>32.03837</v>
      </c>
      <c r="G8234" s="21" t="str">
        <f aca="false">IF(F8234&lt;Einstellungen!$B$5,"ja","nein")</f>
        <v>nein</v>
      </c>
      <c r="H8234" s="21" t="s">
        <v>24</v>
      </c>
      <c r="I8234" s="29" t="n">
        <f aca="false">INDEX(Einstellungen!$B$27:$B$50,1)</f>
        <v>0.6</v>
      </c>
      <c r="J8234" s="29" t="n">
        <f aca="false">F8234*I8234</f>
        <v>19.223022</v>
      </c>
    </row>
    <row r="8235" customFormat="false" ht="15" hidden="false" customHeight="false" outlineLevel="0" collapsed="false">
      <c r="A8235" s="28" t="n">
        <v>45924</v>
      </c>
      <c r="B8235" s="21" t="s">
        <v>113</v>
      </c>
      <c r="C8235" s="21" t="s">
        <v>112</v>
      </c>
      <c r="D8235" s="29" t="n">
        <v>82.32</v>
      </c>
      <c r="E8235" s="29" t="n">
        <f aca="false">D8235/10</f>
        <v>8.232</v>
      </c>
      <c r="F8235" s="29" t="n">
        <f aca="false">(E8235+Einstellungen!$B$20)*(1+Einstellungen!$B$10)</f>
        <v>31.99672</v>
      </c>
      <c r="G8235" s="21" t="str">
        <f aca="false">IF(F8235&lt;Einstellungen!$B$5,"ja","nein")</f>
        <v>nein</v>
      </c>
      <c r="H8235" s="21" t="s">
        <v>24</v>
      </c>
      <c r="I8235" s="29" t="n">
        <f aca="false">INDEX(Einstellungen!$B$27:$B$50,2)</f>
        <v>0.5</v>
      </c>
      <c r="J8235" s="29" t="n">
        <f aca="false">F8235*I8235</f>
        <v>15.99836</v>
      </c>
    </row>
    <row r="8236" customFormat="false" ht="15" hidden="false" customHeight="false" outlineLevel="0" collapsed="false">
      <c r="A8236" s="28" t="n">
        <v>45924</v>
      </c>
      <c r="B8236" s="21" t="s">
        <v>114</v>
      </c>
      <c r="C8236" s="21" t="s">
        <v>112</v>
      </c>
      <c r="D8236" s="29" t="n">
        <v>81.61</v>
      </c>
      <c r="E8236" s="29" t="n">
        <f aca="false">D8236/10</f>
        <v>8.161</v>
      </c>
      <c r="F8236" s="29" t="n">
        <f aca="false">(E8236+Einstellungen!$B$20)*(1+Einstellungen!$B$10)</f>
        <v>31.91223</v>
      </c>
      <c r="G8236" s="21" t="str">
        <f aca="false">IF(F8236&lt;Einstellungen!$B$5,"ja","nein")</f>
        <v>nein</v>
      </c>
      <c r="H8236" s="21" t="s">
        <v>24</v>
      </c>
      <c r="I8236" s="29" t="n">
        <f aca="false">INDEX(Einstellungen!$B$27:$B$50,3)</f>
        <v>0.45</v>
      </c>
      <c r="J8236" s="29" t="n">
        <f aca="false">F8236*I8236</f>
        <v>14.3605035</v>
      </c>
    </row>
    <row r="8237" customFormat="false" ht="15" hidden="false" customHeight="false" outlineLevel="0" collapsed="false">
      <c r="A8237" s="28" t="n">
        <v>45924</v>
      </c>
      <c r="B8237" s="21" t="s">
        <v>115</v>
      </c>
      <c r="C8237" s="21" t="s">
        <v>112</v>
      </c>
      <c r="D8237" s="29" t="n">
        <v>77.95</v>
      </c>
      <c r="E8237" s="29" t="n">
        <f aca="false">D8237/10</f>
        <v>7.795</v>
      </c>
      <c r="F8237" s="29" t="n">
        <f aca="false">(E8237+Einstellungen!$B$20)*(1+Einstellungen!$B$10)</f>
        <v>31.47669</v>
      </c>
      <c r="G8237" s="21" t="str">
        <f aca="false">IF(F8237&lt;Einstellungen!$B$5,"ja","nein")</f>
        <v>nein</v>
      </c>
      <c r="H8237" s="21" t="s">
        <v>24</v>
      </c>
      <c r="I8237" s="29" t="n">
        <f aca="false">INDEX(Einstellungen!$B$27:$B$50,4)</f>
        <v>0.45</v>
      </c>
      <c r="J8237" s="29" t="n">
        <f aca="false">F8237*I8237</f>
        <v>14.1645105</v>
      </c>
    </row>
    <row r="8238" customFormat="false" ht="15" hidden="false" customHeight="false" outlineLevel="0" collapsed="false">
      <c r="A8238" s="28" t="n">
        <v>45924</v>
      </c>
      <c r="B8238" s="21" t="s">
        <v>116</v>
      </c>
      <c r="C8238" s="21" t="s">
        <v>112</v>
      </c>
      <c r="D8238" s="29" t="n">
        <v>78.59</v>
      </c>
      <c r="E8238" s="29" t="n">
        <f aca="false">D8238/10</f>
        <v>7.859</v>
      </c>
      <c r="F8238" s="29" t="n">
        <f aca="false">(E8238+Einstellungen!$B$20)*(1+Einstellungen!$B$10)</f>
        <v>31.55285</v>
      </c>
      <c r="G8238" s="21" t="str">
        <f aca="false">IF(F8238&lt;Einstellungen!$B$5,"ja","nein")</f>
        <v>nein</v>
      </c>
      <c r="H8238" s="21" t="s">
        <v>24</v>
      </c>
      <c r="I8238" s="29" t="n">
        <f aca="false">INDEX(Einstellungen!$B$27:$B$50,5)</f>
        <v>0.45</v>
      </c>
      <c r="J8238" s="29" t="n">
        <f aca="false">F8238*I8238</f>
        <v>14.1987825</v>
      </c>
    </row>
    <row r="8239" customFormat="false" ht="15" hidden="false" customHeight="false" outlineLevel="0" collapsed="false">
      <c r="A8239" s="28" t="n">
        <v>45924</v>
      </c>
      <c r="B8239" s="21" t="s">
        <v>117</v>
      </c>
      <c r="C8239" s="21" t="s">
        <v>112</v>
      </c>
      <c r="D8239" s="29" t="n">
        <v>82.67</v>
      </c>
      <c r="E8239" s="29" t="n">
        <f aca="false">D8239/10</f>
        <v>8.267</v>
      </c>
      <c r="F8239" s="29" t="n">
        <f aca="false">(E8239+Einstellungen!$B$20)*(1+Einstellungen!$B$10)</f>
        <v>32.03837</v>
      </c>
      <c r="G8239" s="21" t="str">
        <f aca="false">IF(F8239&lt;Einstellungen!$B$5,"ja","nein")</f>
        <v>nein</v>
      </c>
      <c r="H8239" s="21" t="s">
        <v>24</v>
      </c>
      <c r="I8239" s="29" t="n">
        <f aca="false">INDEX(Einstellungen!$B$27:$B$50,6)</f>
        <v>0.5</v>
      </c>
      <c r="J8239" s="29" t="n">
        <f aca="false">F8239*I8239</f>
        <v>16.019185</v>
      </c>
    </row>
    <row r="8240" customFormat="false" ht="15" hidden="false" customHeight="false" outlineLevel="0" collapsed="false">
      <c r="A8240" s="28" t="n">
        <v>45924</v>
      </c>
      <c r="B8240" s="21" t="s">
        <v>118</v>
      </c>
      <c r="C8240" s="21" t="s">
        <v>112</v>
      </c>
      <c r="D8240" s="29" t="n">
        <v>109.76</v>
      </c>
      <c r="E8240" s="29" t="n">
        <f aca="false">D8240/10</f>
        <v>10.976</v>
      </c>
      <c r="F8240" s="29" t="n">
        <f aca="false">(E8240+Einstellungen!$B$20)*(1+Einstellungen!$B$10)</f>
        <v>35.26208</v>
      </c>
      <c r="G8240" s="21" t="str">
        <f aca="false">IF(F8240&lt;Einstellungen!$B$5,"ja","nein")</f>
        <v>nein</v>
      </c>
      <c r="H8240" s="21" t="s">
        <v>24</v>
      </c>
      <c r="I8240" s="29" t="n">
        <f aca="false">INDEX(Einstellungen!$B$27:$B$50,7)</f>
        <v>0.7</v>
      </c>
      <c r="J8240" s="29" t="n">
        <f aca="false">F8240*I8240</f>
        <v>24.683456</v>
      </c>
    </row>
    <row r="8241" customFormat="false" ht="15" hidden="false" customHeight="false" outlineLevel="0" collapsed="false">
      <c r="A8241" s="28" t="n">
        <v>45924</v>
      </c>
      <c r="B8241" s="21" t="s">
        <v>119</v>
      </c>
      <c r="C8241" s="21" t="s">
        <v>112</v>
      </c>
      <c r="D8241" s="29" t="n">
        <v>118.01</v>
      </c>
      <c r="E8241" s="29" t="n">
        <f aca="false">D8241/10</f>
        <v>11.801</v>
      </c>
      <c r="F8241" s="29" t="n">
        <f aca="false">(E8241+Einstellungen!$B$20)*(1+Einstellungen!$B$10)</f>
        <v>36.24383</v>
      </c>
      <c r="G8241" s="21" t="str">
        <f aca="false">IF(F8241&lt;Einstellungen!$B$5,"ja","nein")</f>
        <v>nein</v>
      </c>
      <c r="H8241" s="21" t="s">
        <v>24</v>
      </c>
      <c r="I8241" s="29" t="n">
        <f aca="false">INDEX(Einstellungen!$B$27:$B$50,8)</f>
        <v>0.95</v>
      </c>
      <c r="J8241" s="29" t="n">
        <f aca="false">F8241*I8241</f>
        <v>34.4316385</v>
      </c>
    </row>
    <row r="8242" customFormat="false" ht="15" hidden="false" customHeight="false" outlineLevel="0" collapsed="false">
      <c r="A8242" s="28" t="n">
        <v>45924</v>
      </c>
      <c r="B8242" s="21" t="s">
        <v>120</v>
      </c>
      <c r="C8242" s="21" t="s">
        <v>112</v>
      </c>
      <c r="D8242" s="29" t="n">
        <v>120.45</v>
      </c>
      <c r="E8242" s="29" t="n">
        <f aca="false">D8242/10</f>
        <v>12.045</v>
      </c>
      <c r="F8242" s="29" t="n">
        <f aca="false">(E8242+Einstellungen!$B$20)*(1+Einstellungen!$B$10)</f>
        <v>36.53419</v>
      </c>
      <c r="G8242" s="21" t="str">
        <f aca="false">IF(F8242&lt;Einstellungen!$B$5,"ja","nein")</f>
        <v>nein</v>
      </c>
      <c r="H8242" s="21" t="s">
        <v>24</v>
      </c>
      <c r="I8242" s="29" t="n">
        <f aca="false">INDEX(Einstellungen!$B$27:$B$50,9)</f>
        <v>1.05</v>
      </c>
      <c r="J8242" s="29" t="n">
        <f aca="false">F8242*I8242</f>
        <v>38.3608995</v>
      </c>
    </row>
    <row r="8243" customFormat="false" ht="15" hidden="false" customHeight="false" outlineLevel="0" collapsed="false">
      <c r="A8243" s="28" t="n">
        <v>45924</v>
      </c>
      <c r="B8243" s="21" t="s">
        <v>121</v>
      </c>
      <c r="C8243" s="21" t="s">
        <v>112</v>
      </c>
      <c r="D8243" s="29" t="n">
        <v>107</v>
      </c>
      <c r="E8243" s="29" t="n">
        <f aca="false">D8243/10</f>
        <v>10.7</v>
      </c>
      <c r="F8243" s="29" t="n">
        <f aca="false">(E8243+Einstellungen!$B$20)*(1+Einstellungen!$B$10)</f>
        <v>34.93364</v>
      </c>
      <c r="G8243" s="21" t="str">
        <f aca="false">IF(F8243&lt;Einstellungen!$B$5,"ja","nein")</f>
        <v>nein</v>
      </c>
      <c r="H8243" s="21" t="s">
        <v>24</v>
      </c>
      <c r="I8243" s="29" t="n">
        <f aca="false">INDEX(Einstellungen!$B$27:$B$50,10)</f>
        <v>1.05</v>
      </c>
      <c r="J8243" s="29" t="n">
        <f aca="false">F8243*I8243</f>
        <v>36.680322</v>
      </c>
    </row>
    <row r="8244" customFormat="false" ht="15" hidden="false" customHeight="false" outlineLevel="0" collapsed="false">
      <c r="A8244" s="28" t="n">
        <v>45924</v>
      </c>
      <c r="B8244" s="21" t="s">
        <v>122</v>
      </c>
      <c r="C8244" s="21" t="s">
        <v>112</v>
      </c>
      <c r="D8244" s="29" t="n">
        <v>85.54</v>
      </c>
      <c r="E8244" s="29" t="n">
        <f aca="false">D8244/10</f>
        <v>8.554</v>
      </c>
      <c r="F8244" s="29" t="n">
        <f aca="false">(E8244+Einstellungen!$B$20)*(1+Einstellungen!$B$10)</f>
        <v>32.3799</v>
      </c>
      <c r="G8244" s="21" t="str">
        <f aca="false">IF(F8244&lt;Einstellungen!$B$5,"ja","nein")</f>
        <v>nein</v>
      </c>
      <c r="H8244" s="21" t="s">
        <v>24</v>
      </c>
      <c r="I8244" s="29" t="n">
        <f aca="false">INDEX(Einstellungen!$B$27:$B$50,11)</f>
        <v>1.05</v>
      </c>
      <c r="J8244" s="29" t="n">
        <f aca="false">F8244*I8244</f>
        <v>33.998895</v>
      </c>
    </row>
    <row r="8245" customFormat="false" ht="15" hidden="false" customHeight="false" outlineLevel="0" collapsed="false">
      <c r="A8245" s="28" t="n">
        <v>45924</v>
      </c>
      <c r="B8245" s="21" t="s">
        <v>123</v>
      </c>
      <c r="C8245" s="21" t="s">
        <v>112</v>
      </c>
      <c r="D8245" s="29" t="n">
        <v>70.09</v>
      </c>
      <c r="E8245" s="29" t="n">
        <f aca="false">D8245/10</f>
        <v>7.009</v>
      </c>
      <c r="F8245" s="29" t="n">
        <f aca="false">(E8245+Einstellungen!$B$20)*(1+Einstellungen!$B$10)</f>
        <v>30.54135</v>
      </c>
      <c r="G8245" s="21" t="str">
        <f aca="false">IF(F8245&lt;Einstellungen!$B$5,"ja","nein")</f>
        <v>nein</v>
      </c>
      <c r="H8245" s="21" t="s">
        <v>24</v>
      </c>
      <c r="I8245" s="29" t="n">
        <f aca="false">INDEX(Einstellungen!$B$27:$B$50,12)</f>
        <v>1.1</v>
      </c>
      <c r="J8245" s="29" t="n">
        <f aca="false">F8245*I8245</f>
        <v>33.595485</v>
      </c>
    </row>
    <row r="8246" customFormat="false" ht="15" hidden="false" customHeight="false" outlineLevel="0" collapsed="false">
      <c r="A8246" s="28" t="n">
        <v>45924</v>
      </c>
      <c r="B8246" s="21" t="s">
        <v>124</v>
      </c>
      <c r="C8246" s="21" t="s">
        <v>112</v>
      </c>
      <c r="D8246" s="29" t="n">
        <v>27.1</v>
      </c>
      <c r="E8246" s="29" t="n">
        <f aca="false">D8246/10</f>
        <v>2.71</v>
      </c>
      <c r="F8246" s="29" t="n">
        <f aca="false">(E8246+Einstellungen!$B$20)*(1+Einstellungen!$B$10)</f>
        <v>25.42554</v>
      </c>
      <c r="G8246" s="21" t="str">
        <f aca="false">IF(F8246&lt;Einstellungen!$B$5,"ja","nein")</f>
        <v>ja</v>
      </c>
      <c r="H8246" s="21" t="s">
        <v>24</v>
      </c>
      <c r="I8246" s="29" t="n">
        <f aca="false">INDEX(Einstellungen!$B$27:$B$50,13)</f>
        <v>1.2</v>
      </c>
      <c r="J8246" s="29" t="n">
        <f aca="false">F8246*I8246</f>
        <v>30.510648</v>
      </c>
    </row>
    <row r="8247" customFormat="false" ht="15" hidden="false" customHeight="false" outlineLevel="0" collapsed="false">
      <c r="A8247" s="28" t="n">
        <v>45924</v>
      </c>
      <c r="B8247" s="21" t="s">
        <v>125</v>
      </c>
      <c r="C8247" s="21" t="s">
        <v>112</v>
      </c>
      <c r="D8247" s="29" t="n">
        <v>10.66</v>
      </c>
      <c r="E8247" s="29" t="n">
        <f aca="false">D8247/10</f>
        <v>1.066</v>
      </c>
      <c r="F8247" s="29" t="n">
        <f aca="false">(E8247+Einstellungen!$B$20)*(1+Einstellungen!$B$10)</f>
        <v>23.46918</v>
      </c>
      <c r="G8247" s="21" t="str">
        <f aca="false">IF(F8247&lt;Einstellungen!$B$5,"ja","nein")</f>
        <v>ja</v>
      </c>
      <c r="H8247" s="21" t="s">
        <v>24</v>
      </c>
      <c r="I8247" s="29" t="n">
        <f aca="false">INDEX(Einstellungen!$B$27:$B$50,14)</f>
        <v>1.15</v>
      </c>
      <c r="J8247" s="29" t="n">
        <f aca="false">F8247*I8247</f>
        <v>26.989557</v>
      </c>
    </row>
    <row r="8248" customFormat="false" ht="15" hidden="false" customHeight="false" outlineLevel="0" collapsed="false">
      <c r="A8248" s="28" t="n">
        <v>45924</v>
      </c>
      <c r="B8248" s="21" t="s">
        <v>126</v>
      </c>
      <c r="C8248" s="21" t="s">
        <v>112</v>
      </c>
      <c r="D8248" s="29" t="n">
        <v>9.9</v>
      </c>
      <c r="E8248" s="29" t="n">
        <f aca="false">D8248/10</f>
        <v>0.99</v>
      </c>
      <c r="F8248" s="29" t="n">
        <f aca="false">(E8248+Einstellungen!$B$20)*(1+Einstellungen!$B$10)</f>
        <v>23.37874</v>
      </c>
      <c r="G8248" s="21" t="str">
        <f aca="false">IF(F8248&lt;Einstellungen!$B$5,"ja","nein")</f>
        <v>ja</v>
      </c>
      <c r="H8248" s="21" t="s">
        <v>24</v>
      </c>
      <c r="I8248" s="29" t="n">
        <f aca="false">INDEX(Einstellungen!$B$27:$B$50,15)</f>
        <v>1</v>
      </c>
      <c r="J8248" s="29" t="n">
        <f aca="false">F8248*I8248</f>
        <v>23.37874</v>
      </c>
    </row>
    <row r="8249" customFormat="false" ht="15" hidden="false" customHeight="false" outlineLevel="0" collapsed="false">
      <c r="A8249" s="28" t="n">
        <v>45924</v>
      </c>
      <c r="B8249" s="21" t="s">
        <v>127</v>
      </c>
      <c r="C8249" s="21" t="s">
        <v>112</v>
      </c>
      <c r="D8249" s="29" t="n">
        <v>15</v>
      </c>
      <c r="E8249" s="29" t="n">
        <f aca="false">D8249/10</f>
        <v>1.5</v>
      </c>
      <c r="F8249" s="29" t="n">
        <f aca="false">(E8249+Einstellungen!$B$20)*(1+Einstellungen!$B$10)</f>
        <v>23.98564</v>
      </c>
      <c r="G8249" s="21" t="str">
        <f aca="false">IF(F8249&lt;Einstellungen!$B$5,"ja","nein")</f>
        <v>ja</v>
      </c>
      <c r="H8249" s="21" t="s">
        <v>24</v>
      </c>
      <c r="I8249" s="29" t="n">
        <f aca="false">INDEX(Einstellungen!$B$27:$B$50,16)</f>
        <v>0.95</v>
      </c>
      <c r="J8249" s="29" t="n">
        <f aca="false">F8249*I8249</f>
        <v>22.786358</v>
      </c>
    </row>
    <row r="8250" customFormat="false" ht="15" hidden="false" customHeight="false" outlineLevel="0" collapsed="false">
      <c r="A8250" s="28" t="n">
        <v>45924</v>
      </c>
      <c r="B8250" s="21" t="s">
        <v>128</v>
      </c>
      <c r="C8250" s="21" t="s">
        <v>112</v>
      </c>
      <c r="D8250" s="29" t="n">
        <v>66.1</v>
      </c>
      <c r="E8250" s="29" t="n">
        <f aca="false">D8250/10</f>
        <v>6.61</v>
      </c>
      <c r="F8250" s="29" t="n">
        <f aca="false">(E8250+Einstellungen!$B$20)*(1+Einstellungen!$B$10)</f>
        <v>30.06654</v>
      </c>
      <c r="G8250" s="21" t="str">
        <f aca="false">IF(F8250&lt;Einstellungen!$B$5,"ja","nein")</f>
        <v>nein</v>
      </c>
      <c r="H8250" s="21" t="s">
        <v>24</v>
      </c>
      <c r="I8250" s="29" t="n">
        <f aca="false">INDEX(Einstellungen!$B$27:$B$50,17)</f>
        <v>0.95</v>
      </c>
      <c r="J8250" s="29" t="n">
        <f aca="false">F8250*I8250</f>
        <v>28.563213</v>
      </c>
    </row>
    <row r="8251" customFormat="false" ht="15" hidden="false" customHeight="false" outlineLevel="0" collapsed="false">
      <c r="A8251" s="28" t="n">
        <v>45924</v>
      </c>
      <c r="B8251" s="21" t="s">
        <v>129</v>
      </c>
      <c r="C8251" s="21" t="s">
        <v>112</v>
      </c>
      <c r="D8251" s="29" t="n">
        <v>85.69</v>
      </c>
      <c r="E8251" s="29" t="n">
        <f aca="false">D8251/10</f>
        <v>8.569</v>
      </c>
      <c r="F8251" s="29" t="n">
        <f aca="false">(E8251+Einstellungen!$B$20)*(1+Einstellungen!$B$10)</f>
        <v>32.39775</v>
      </c>
      <c r="G8251" s="21" t="str">
        <f aca="false">IF(F8251&lt;Einstellungen!$B$5,"ja","nein")</f>
        <v>nein</v>
      </c>
      <c r="H8251" s="21" t="s">
        <v>24</v>
      </c>
      <c r="I8251" s="29" t="n">
        <f aca="false">INDEX(Einstellungen!$B$27:$B$50,18)</f>
        <v>1.1</v>
      </c>
      <c r="J8251" s="29" t="n">
        <f aca="false">F8251*I8251</f>
        <v>35.637525</v>
      </c>
    </row>
    <row r="8252" customFormat="false" ht="15" hidden="false" customHeight="false" outlineLevel="0" collapsed="false">
      <c r="A8252" s="28" t="n">
        <v>45924</v>
      </c>
      <c r="B8252" s="21" t="s">
        <v>130</v>
      </c>
      <c r="C8252" s="21" t="s">
        <v>112</v>
      </c>
      <c r="D8252" s="29" t="n">
        <v>113.08</v>
      </c>
      <c r="E8252" s="29" t="n">
        <f aca="false">D8252/10</f>
        <v>11.308</v>
      </c>
      <c r="F8252" s="29" t="n">
        <f aca="false">(E8252+Einstellungen!$B$20)*(1+Einstellungen!$B$10)</f>
        <v>35.65716</v>
      </c>
      <c r="G8252" s="21" t="str">
        <f aca="false">IF(F8252&lt;Einstellungen!$B$5,"ja","nein")</f>
        <v>nein</v>
      </c>
      <c r="H8252" s="21" t="s">
        <v>24</v>
      </c>
      <c r="I8252" s="29" t="n">
        <f aca="false">INDEX(Einstellungen!$B$27:$B$50,19)</f>
        <v>1.35</v>
      </c>
      <c r="J8252" s="29" t="n">
        <f aca="false">F8252*I8252</f>
        <v>48.137166</v>
      </c>
    </row>
    <row r="8253" customFormat="false" ht="15" hidden="false" customHeight="false" outlineLevel="0" collapsed="false">
      <c r="A8253" s="28" t="n">
        <v>45924</v>
      </c>
      <c r="B8253" s="21" t="s">
        <v>131</v>
      </c>
      <c r="C8253" s="21" t="s">
        <v>112</v>
      </c>
      <c r="D8253" s="29" t="n">
        <v>115.93</v>
      </c>
      <c r="E8253" s="29" t="n">
        <f aca="false">D8253/10</f>
        <v>11.593</v>
      </c>
      <c r="F8253" s="29" t="n">
        <f aca="false">(E8253+Einstellungen!$B$20)*(1+Einstellungen!$B$10)</f>
        <v>35.99631</v>
      </c>
      <c r="G8253" s="21" t="str">
        <f aca="false">IF(F8253&lt;Einstellungen!$B$5,"ja","nein")</f>
        <v>nein</v>
      </c>
      <c r="H8253" s="21" t="s">
        <v>24</v>
      </c>
      <c r="I8253" s="29" t="n">
        <f aca="false">INDEX(Einstellungen!$B$27:$B$50,20)</f>
        <v>1.45</v>
      </c>
      <c r="J8253" s="29" t="n">
        <f aca="false">F8253*I8253</f>
        <v>52.1946495</v>
      </c>
    </row>
    <row r="8254" customFormat="false" ht="15" hidden="false" customHeight="false" outlineLevel="0" collapsed="false">
      <c r="A8254" s="28" t="n">
        <v>45924</v>
      </c>
      <c r="B8254" s="21" t="s">
        <v>132</v>
      </c>
      <c r="C8254" s="21" t="s">
        <v>112</v>
      </c>
      <c r="D8254" s="29" t="n">
        <v>113.95</v>
      </c>
      <c r="E8254" s="29" t="n">
        <f aca="false">D8254/10</f>
        <v>11.395</v>
      </c>
      <c r="F8254" s="29" t="n">
        <f aca="false">(E8254+Einstellungen!$B$20)*(1+Einstellungen!$B$10)</f>
        <v>35.76069</v>
      </c>
      <c r="G8254" s="21" t="str">
        <f aca="false">IF(F8254&lt;Einstellungen!$B$5,"ja","nein")</f>
        <v>nein</v>
      </c>
      <c r="H8254" s="21" t="s">
        <v>24</v>
      </c>
      <c r="I8254" s="29" t="n">
        <f aca="false">INDEX(Einstellungen!$B$27:$B$50,21)</f>
        <v>1.4</v>
      </c>
      <c r="J8254" s="29" t="n">
        <f aca="false">F8254*I8254</f>
        <v>50.064966</v>
      </c>
    </row>
    <row r="8255" customFormat="false" ht="15" hidden="false" customHeight="false" outlineLevel="0" collapsed="false">
      <c r="A8255" s="28" t="n">
        <v>45924</v>
      </c>
      <c r="B8255" s="21" t="s">
        <v>133</v>
      </c>
      <c r="C8255" s="21" t="s">
        <v>112</v>
      </c>
      <c r="D8255" s="29" t="n">
        <v>91.29</v>
      </c>
      <c r="E8255" s="29" t="n">
        <f aca="false">D8255/10</f>
        <v>9.129</v>
      </c>
      <c r="F8255" s="29" t="n">
        <f aca="false">(E8255+Einstellungen!$B$20)*(1+Einstellungen!$B$10)</f>
        <v>33.06415</v>
      </c>
      <c r="G8255" s="21" t="str">
        <f aca="false">IF(F8255&lt;Einstellungen!$B$5,"ja","nein")</f>
        <v>nein</v>
      </c>
      <c r="H8255" s="21" t="s">
        <v>24</v>
      </c>
      <c r="I8255" s="29" t="n">
        <f aca="false">INDEX(Einstellungen!$B$27:$B$50,22)</f>
        <v>1.25</v>
      </c>
      <c r="J8255" s="29" t="n">
        <f aca="false">F8255*I8255</f>
        <v>41.3301875</v>
      </c>
    </row>
    <row r="8256" customFormat="false" ht="15" hidden="false" customHeight="false" outlineLevel="0" collapsed="false">
      <c r="A8256" s="28" t="n">
        <v>45924</v>
      </c>
      <c r="B8256" s="21" t="s">
        <v>134</v>
      </c>
      <c r="C8256" s="21" t="s">
        <v>112</v>
      </c>
      <c r="D8256" s="29" t="n">
        <v>85.5</v>
      </c>
      <c r="E8256" s="29" t="n">
        <f aca="false">D8256/10</f>
        <v>8.55</v>
      </c>
      <c r="F8256" s="29" t="n">
        <f aca="false">(E8256+Einstellungen!$B$20)*(1+Einstellungen!$B$10)</f>
        <v>32.37514</v>
      </c>
      <c r="G8256" s="21" t="str">
        <f aca="false">IF(F8256&lt;Einstellungen!$B$5,"ja","nein")</f>
        <v>nein</v>
      </c>
      <c r="H8256" s="21" t="s">
        <v>24</v>
      </c>
      <c r="I8256" s="29" t="n">
        <f aca="false">INDEX(Einstellungen!$B$27:$B$50,23)</f>
        <v>1.05</v>
      </c>
      <c r="J8256" s="29" t="n">
        <f aca="false">F8256*I8256</f>
        <v>33.993897</v>
      </c>
    </row>
    <row r="8257" customFormat="false" ht="15" hidden="false" customHeight="false" outlineLevel="0" collapsed="false">
      <c r="A8257" s="28" t="n">
        <v>45924</v>
      </c>
      <c r="B8257" s="21" t="s">
        <v>135</v>
      </c>
      <c r="C8257" s="21" t="s">
        <v>112</v>
      </c>
      <c r="D8257" s="29" t="n">
        <v>69.68</v>
      </c>
      <c r="E8257" s="29" t="n">
        <f aca="false">D8257/10</f>
        <v>6.968</v>
      </c>
      <c r="F8257" s="29" t="n">
        <f aca="false">(E8257+Einstellungen!$B$20)*(1+Einstellungen!$B$10)</f>
        <v>30.49256</v>
      </c>
      <c r="G8257" s="21" t="str">
        <f aca="false">IF(F8257&lt;Einstellungen!$B$5,"ja","nein")</f>
        <v>nein</v>
      </c>
      <c r="H8257" s="21" t="s">
        <v>24</v>
      </c>
      <c r="I8257" s="29" t="n">
        <f aca="false">INDEX(Einstellungen!$B$27:$B$50,24)</f>
        <v>0.8</v>
      </c>
      <c r="J8257" s="29" t="n">
        <f aca="false">F8257*I8257</f>
        <v>24.394048</v>
      </c>
    </row>
    <row r="8258" customFormat="false" ht="15" hidden="false" customHeight="false" outlineLevel="0" collapsed="false">
      <c r="A8258" s="28" t="n">
        <v>45925</v>
      </c>
      <c r="B8258" s="21" t="s">
        <v>111</v>
      </c>
      <c r="C8258" s="21" t="s">
        <v>136</v>
      </c>
      <c r="D8258" s="29" t="n">
        <v>73.3</v>
      </c>
      <c r="E8258" s="29" t="n">
        <f aca="false">D8258/10</f>
        <v>7.33</v>
      </c>
      <c r="F8258" s="29" t="n">
        <f aca="false">(E8258+Einstellungen!$B$20)*(1+Einstellungen!$B$10)</f>
        <v>30.92334</v>
      </c>
      <c r="G8258" s="21" t="str">
        <f aca="false">IF(F8258&lt;Einstellungen!$B$5,"ja","nein")</f>
        <v>nein</v>
      </c>
      <c r="H8258" s="21" t="s">
        <v>24</v>
      </c>
      <c r="I8258" s="29" t="n">
        <f aca="false">INDEX(Einstellungen!$B$27:$B$50,1)</f>
        <v>0.6</v>
      </c>
      <c r="J8258" s="29" t="n">
        <f aca="false">F8258*I8258</f>
        <v>18.554004</v>
      </c>
    </row>
    <row r="8259" customFormat="false" ht="15" hidden="false" customHeight="false" outlineLevel="0" collapsed="false">
      <c r="A8259" s="28" t="n">
        <v>45925</v>
      </c>
      <c r="B8259" s="21" t="s">
        <v>113</v>
      </c>
      <c r="C8259" s="21" t="s">
        <v>136</v>
      </c>
      <c r="D8259" s="29" t="n">
        <v>69.69</v>
      </c>
      <c r="E8259" s="29" t="n">
        <f aca="false">D8259/10</f>
        <v>6.969</v>
      </c>
      <c r="F8259" s="29" t="n">
        <f aca="false">(E8259+Einstellungen!$B$20)*(1+Einstellungen!$B$10)</f>
        <v>30.49375</v>
      </c>
      <c r="G8259" s="21" t="str">
        <f aca="false">IF(F8259&lt;Einstellungen!$B$5,"ja","nein")</f>
        <v>nein</v>
      </c>
      <c r="H8259" s="21" t="s">
        <v>24</v>
      </c>
      <c r="I8259" s="29" t="n">
        <f aca="false">INDEX(Einstellungen!$B$27:$B$50,2)</f>
        <v>0.5</v>
      </c>
      <c r="J8259" s="29" t="n">
        <f aca="false">F8259*I8259</f>
        <v>15.246875</v>
      </c>
    </row>
    <row r="8260" customFormat="false" ht="15" hidden="false" customHeight="false" outlineLevel="0" collapsed="false">
      <c r="A8260" s="28" t="n">
        <v>45925</v>
      </c>
      <c r="B8260" s="21" t="s">
        <v>114</v>
      </c>
      <c r="C8260" s="21" t="s">
        <v>136</v>
      </c>
      <c r="D8260" s="29" t="n">
        <v>67.81</v>
      </c>
      <c r="E8260" s="29" t="n">
        <f aca="false">D8260/10</f>
        <v>6.781</v>
      </c>
      <c r="F8260" s="29" t="n">
        <f aca="false">(E8260+Einstellungen!$B$20)*(1+Einstellungen!$B$10)</f>
        <v>30.27003</v>
      </c>
      <c r="G8260" s="21" t="str">
        <f aca="false">IF(F8260&lt;Einstellungen!$B$5,"ja","nein")</f>
        <v>nein</v>
      </c>
      <c r="H8260" s="21" t="s">
        <v>24</v>
      </c>
      <c r="I8260" s="29" t="n">
        <f aca="false">INDEX(Einstellungen!$B$27:$B$50,3)</f>
        <v>0.45</v>
      </c>
      <c r="J8260" s="29" t="n">
        <f aca="false">F8260*I8260</f>
        <v>13.6215135</v>
      </c>
    </row>
    <row r="8261" customFormat="false" ht="15" hidden="false" customHeight="false" outlineLevel="0" collapsed="false">
      <c r="A8261" s="28" t="n">
        <v>45925</v>
      </c>
      <c r="B8261" s="21" t="s">
        <v>115</v>
      </c>
      <c r="C8261" s="21" t="s">
        <v>136</v>
      </c>
      <c r="D8261" s="29" t="n">
        <v>68.09</v>
      </c>
      <c r="E8261" s="29" t="n">
        <f aca="false">D8261/10</f>
        <v>6.809</v>
      </c>
      <c r="F8261" s="29" t="n">
        <f aca="false">(E8261+Einstellungen!$B$20)*(1+Einstellungen!$B$10)</f>
        <v>30.30335</v>
      </c>
      <c r="G8261" s="21" t="str">
        <f aca="false">IF(F8261&lt;Einstellungen!$B$5,"ja","nein")</f>
        <v>nein</v>
      </c>
      <c r="H8261" s="21" t="s">
        <v>24</v>
      </c>
      <c r="I8261" s="29" t="n">
        <f aca="false">INDEX(Einstellungen!$B$27:$B$50,4)</f>
        <v>0.45</v>
      </c>
      <c r="J8261" s="29" t="n">
        <f aca="false">F8261*I8261</f>
        <v>13.6365075</v>
      </c>
    </row>
    <row r="8262" customFormat="false" ht="15" hidden="false" customHeight="false" outlineLevel="0" collapsed="false">
      <c r="A8262" s="28" t="n">
        <v>45925</v>
      </c>
      <c r="B8262" s="21" t="s">
        <v>116</v>
      </c>
      <c r="C8262" s="21" t="s">
        <v>136</v>
      </c>
      <c r="D8262" s="29" t="n">
        <v>71.69</v>
      </c>
      <c r="E8262" s="29" t="n">
        <f aca="false">D8262/10</f>
        <v>7.169</v>
      </c>
      <c r="F8262" s="29" t="n">
        <f aca="false">(E8262+Einstellungen!$B$20)*(1+Einstellungen!$B$10)</f>
        <v>30.73175</v>
      </c>
      <c r="G8262" s="21" t="str">
        <f aca="false">IF(F8262&lt;Einstellungen!$B$5,"ja","nein")</f>
        <v>nein</v>
      </c>
      <c r="H8262" s="21" t="s">
        <v>24</v>
      </c>
      <c r="I8262" s="29" t="n">
        <f aca="false">INDEX(Einstellungen!$B$27:$B$50,5)</f>
        <v>0.45</v>
      </c>
      <c r="J8262" s="29" t="n">
        <f aca="false">F8262*I8262</f>
        <v>13.8292875</v>
      </c>
    </row>
    <row r="8263" customFormat="false" ht="15" hidden="false" customHeight="false" outlineLevel="0" collapsed="false">
      <c r="A8263" s="28" t="n">
        <v>45925</v>
      </c>
      <c r="B8263" s="21" t="s">
        <v>117</v>
      </c>
      <c r="C8263" s="21" t="s">
        <v>136</v>
      </c>
      <c r="D8263" s="29" t="n">
        <v>77.33</v>
      </c>
      <c r="E8263" s="29" t="n">
        <f aca="false">D8263/10</f>
        <v>7.733</v>
      </c>
      <c r="F8263" s="29" t="n">
        <f aca="false">(E8263+Einstellungen!$B$20)*(1+Einstellungen!$B$10)</f>
        <v>31.40291</v>
      </c>
      <c r="G8263" s="21" t="str">
        <f aca="false">IF(F8263&lt;Einstellungen!$B$5,"ja","nein")</f>
        <v>nein</v>
      </c>
      <c r="H8263" s="21" t="s">
        <v>24</v>
      </c>
      <c r="I8263" s="29" t="n">
        <f aca="false">INDEX(Einstellungen!$B$27:$B$50,6)</f>
        <v>0.5</v>
      </c>
      <c r="J8263" s="29" t="n">
        <f aca="false">F8263*I8263</f>
        <v>15.701455</v>
      </c>
    </row>
    <row r="8264" customFormat="false" ht="15" hidden="false" customHeight="false" outlineLevel="0" collapsed="false">
      <c r="A8264" s="28" t="n">
        <v>45925</v>
      </c>
      <c r="B8264" s="21" t="s">
        <v>118</v>
      </c>
      <c r="C8264" s="21" t="s">
        <v>136</v>
      </c>
      <c r="D8264" s="29" t="n">
        <v>108.55</v>
      </c>
      <c r="E8264" s="29" t="n">
        <f aca="false">D8264/10</f>
        <v>10.855</v>
      </c>
      <c r="F8264" s="29" t="n">
        <f aca="false">(E8264+Einstellungen!$B$20)*(1+Einstellungen!$B$10)</f>
        <v>35.11809</v>
      </c>
      <c r="G8264" s="21" t="str">
        <f aca="false">IF(F8264&lt;Einstellungen!$B$5,"ja","nein")</f>
        <v>nein</v>
      </c>
      <c r="H8264" s="21" t="s">
        <v>24</v>
      </c>
      <c r="I8264" s="29" t="n">
        <f aca="false">INDEX(Einstellungen!$B$27:$B$50,7)</f>
        <v>0.7</v>
      </c>
      <c r="J8264" s="29" t="n">
        <f aca="false">F8264*I8264</f>
        <v>24.582663</v>
      </c>
    </row>
    <row r="8265" customFormat="false" ht="15" hidden="false" customHeight="false" outlineLevel="0" collapsed="false">
      <c r="A8265" s="28" t="n">
        <v>45925</v>
      </c>
      <c r="B8265" s="21" t="s">
        <v>119</v>
      </c>
      <c r="C8265" s="21" t="s">
        <v>136</v>
      </c>
      <c r="D8265" s="29" t="n">
        <v>124.26</v>
      </c>
      <c r="E8265" s="29" t="n">
        <f aca="false">D8265/10</f>
        <v>12.426</v>
      </c>
      <c r="F8265" s="29" t="n">
        <f aca="false">(E8265+Einstellungen!$B$20)*(1+Einstellungen!$B$10)</f>
        <v>36.98758</v>
      </c>
      <c r="G8265" s="21" t="str">
        <f aca="false">IF(F8265&lt;Einstellungen!$B$5,"ja","nein")</f>
        <v>nein</v>
      </c>
      <c r="H8265" s="21" t="s">
        <v>24</v>
      </c>
      <c r="I8265" s="29" t="n">
        <f aca="false">INDEX(Einstellungen!$B$27:$B$50,8)</f>
        <v>0.95</v>
      </c>
      <c r="J8265" s="29" t="n">
        <f aca="false">F8265*I8265</f>
        <v>35.138201</v>
      </c>
    </row>
    <row r="8266" customFormat="false" ht="15" hidden="false" customHeight="false" outlineLevel="0" collapsed="false">
      <c r="A8266" s="28" t="n">
        <v>45925</v>
      </c>
      <c r="B8266" s="21" t="s">
        <v>120</v>
      </c>
      <c r="C8266" s="21" t="s">
        <v>136</v>
      </c>
      <c r="D8266" s="29" t="n">
        <v>124.99</v>
      </c>
      <c r="E8266" s="29" t="n">
        <f aca="false">D8266/10</f>
        <v>12.499</v>
      </c>
      <c r="F8266" s="29" t="n">
        <f aca="false">(E8266+Einstellungen!$B$20)*(1+Einstellungen!$B$10)</f>
        <v>37.07445</v>
      </c>
      <c r="G8266" s="21" t="str">
        <f aca="false">IF(F8266&lt;Einstellungen!$B$5,"ja","nein")</f>
        <v>nein</v>
      </c>
      <c r="H8266" s="21" t="s">
        <v>24</v>
      </c>
      <c r="I8266" s="29" t="n">
        <f aca="false">INDEX(Einstellungen!$B$27:$B$50,9)</f>
        <v>1.05</v>
      </c>
      <c r="J8266" s="29" t="n">
        <f aca="false">F8266*I8266</f>
        <v>38.9281725</v>
      </c>
    </row>
    <row r="8267" customFormat="false" ht="15" hidden="false" customHeight="false" outlineLevel="0" collapsed="false">
      <c r="A8267" s="28" t="n">
        <v>45925</v>
      </c>
      <c r="B8267" s="21" t="s">
        <v>121</v>
      </c>
      <c r="C8267" s="21" t="s">
        <v>136</v>
      </c>
      <c r="D8267" s="29" t="n">
        <v>104.88</v>
      </c>
      <c r="E8267" s="29" t="n">
        <f aca="false">D8267/10</f>
        <v>10.488</v>
      </c>
      <c r="F8267" s="29" t="n">
        <f aca="false">(E8267+Einstellungen!$B$20)*(1+Einstellungen!$B$10)</f>
        <v>34.68136</v>
      </c>
      <c r="G8267" s="21" t="str">
        <f aca="false">IF(F8267&lt;Einstellungen!$B$5,"ja","nein")</f>
        <v>nein</v>
      </c>
      <c r="H8267" s="21" t="s">
        <v>24</v>
      </c>
      <c r="I8267" s="29" t="n">
        <f aca="false">INDEX(Einstellungen!$B$27:$B$50,10)</f>
        <v>1.05</v>
      </c>
      <c r="J8267" s="29" t="n">
        <f aca="false">F8267*I8267</f>
        <v>36.415428</v>
      </c>
    </row>
    <row r="8268" customFormat="false" ht="15" hidden="false" customHeight="false" outlineLevel="0" collapsed="false">
      <c r="A8268" s="28" t="n">
        <v>45925</v>
      </c>
      <c r="B8268" s="21" t="s">
        <v>122</v>
      </c>
      <c r="C8268" s="21" t="s">
        <v>136</v>
      </c>
      <c r="D8268" s="29" t="n">
        <v>77.95</v>
      </c>
      <c r="E8268" s="29" t="n">
        <f aca="false">D8268/10</f>
        <v>7.795</v>
      </c>
      <c r="F8268" s="29" t="n">
        <f aca="false">(E8268+Einstellungen!$B$20)*(1+Einstellungen!$B$10)</f>
        <v>31.47669</v>
      </c>
      <c r="G8268" s="21" t="str">
        <f aca="false">IF(F8268&lt;Einstellungen!$B$5,"ja","nein")</f>
        <v>nein</v>
      </c>
      <c r="H8268" s="21" t="s">
        <v>24</v>
      </c>
      <c r="I8268" s="29" t="n">
        <f aca="false">INDEX(Einstellungen!$B$27:$B$50,11)</f>
        <v>1.05</v>
      </c>
      <c r="J8268" s="29" t="n">
        <f aca="false">F8268*I8268</f>
        <v>33.0505245</v>
      </c>
    </row>
    <row r="8269" customFormat="false" ht="15" hidden="false" customHeight="false" outlineLevel="0" collapsed="false">
      <c r="A8269" s="28" t="n">
        <v>45925</v>
      </c>
      <c r="B8269" s="21" t="s">
        <v>123</v>
      </c>
      <c r="C8269" s="21" t="s">
        <v>136</v>
      </c>
      <c r="D8269" s="29" t="n">
        <v>69.24</v>
      </c>
      <c r="E8269" s="29" t="n">
        <f aca="false">D8269/10</f>
        <v>6.924</v>
      </c>
      <c r="F8269" s="29" t="n">
        <f aca="false">(E8269+Einstellungen!$B$20)*(1+Einstellungen!$B$10)</f>
        <v>30.4402</v>
      </c>
      <c r="G8269" s="21" t="str">
        <f aca="false">IF(F8269&lt;Einstellungen!$B$5,"ja","nein")</f>
        <v>nein</v>
      </c>
      <c r="H8269" s="21" t="s">
        <v>24</v>
      </c>
      <c r="I8269" s="29" t="n">
        <f aca="false">INDEX(Einstellungen!$B$27:$B$50,12)</f>
        <v>1.1</v>
      </c>
      <c r="J8269" s="29" t="n">
        <f aca="false">F8269*I8269</f>
        <v>33.48422</v>
      </c>
    </row>
    <row r="8270" customFormat="false" ht="15" hidden="false" customHeight="false" outlineLevel="0" collapsed="false">
      <c r="A8270" s="28" t="n">
        <v>45925</v>
      </c>
      <c r="B8270" s="21" t="s">
        <v>124</v>
      </c>
      <c r="C8270" s="21" t="s">
        <v>136</v>
      </c>
      <c r="D8270" s="29" t="n">
        <v>38.18</v>
      </c>
      <c r="E8270" s="29" t="n">
        <f aca="false">D8270/10</f>
        <v>3.818</v>
      </c>
      <c r="F8270" s="29" t="n">
        <f aca="false">(E8270+Einstellungen!$B$20)*(1+Einstellungen!$B$10)</f>
        <v>26.74406</v>
      </c>
      <c r="G8270" s="21" t="str">
        <f aca="false">IF(F8270&lt;Einstellungen!$B$5,"ja","nein")</f>
        <v>ja</v>
      </c>
      <c r="H8270" s="21" t="s">
        <v>24</v>
      </c>
      <c r="I8270" s="29" t="n">
        <f aca="false">INDEX(Einstellungen!$B$27:$B$50,13)</f>
        <v>1.2</v>
      </c>
      <c r="J8270" s="29" t="n">
        <f aca="false">F8270*I8270</f>
        <v>32.092872</v>
      </c>
    </row>
    <row r="8271" customFormat="false" ht="15" hidden="false" customHeight="false" outlineLevel="0" collapsed="false">
      <c r="A8271" s="28" t="n">
        <v>45925</v>
      </c>
      <c r="B8271" s="21" t="s">
        <v>125</v>
      </c>
      <c r="C8271" s="21" t="s">
        <v>136</v>
      </c>
      <c r="D8271" s="29" t="n">
        <v>16.03</v>
      </c>
      <c r="E8271" s="29" t="n">
        <f aca="false">D8271/10</f>
        <v>1.603</v>
      </c>
      <c r="F8271" s="29" t="n">
        <f aca="false">(E8271+Einstellungen!$B$20)*(1+Einstellungen!$B$10)</f>
        <v>24.10821</v>
      </c>
      <c r="G8271" s="21" t="str">
        <f aca="false">IF(F8271&lt;Einstellungen!$B$5,"ja","nein")</f>
        <v>ja</v>
      </c>
      <c r="H8271" s="21" t="s">
        <v>24</v>
      </c>
      <c r="I8271" s="29" t="n">
        <f aca="false">INDEX(Einstellungen!$B$27:$B$50,14)</f>
        <v>1.15</v>
      </c>
      <c r="J8271" s="29" t="n">
        <f aca="false">F8271*I8271</f>
        <v>27.7244415</v>
      </c>
    </row>
    <row r="8272" customFormat="false" ht="15" hidden="false" customHeight="false" outlineLevel="0" collapsed="false">
      <c r="A8272" s="28" t="n">
        <v>45925</v>
      </c>
      <c r="B8272" s="21" t="s">
        <v>126</v>
      </c>
      <c r="C8272" s="21" t="s">
        <v>136</v>
      </c>
      <c r="D8272" s="29" t="n">
        <v>20.1</v>
      </c>
      <c r="E8272" s="29" t="n">
        <f aca="false">D8272/10</f>
        <v>2.01</v>
      </c>
      <c r="F8272" s="29" t="n">
        <f aca="false">(E8272+Einstellungen!$B$20)*(1+Einstellungen!$B$10)</f>
        <v>24.59254</v>
      </c>
      <c r="G8272" s="21" t="str">
        <f aca="false">IF(F8272&lt;Einstellungen!$B$5,"ja","nein")</f>
        <v>ja</v>
      </c>
      <c r="H8272" s="21" t="s">
        <v>24</v>
      </c>
      <c r="I8272" s="29" t="n">
        <f aca="false">INDEX(Einstellungen!$B$27:$B$50,15)</f>
        <v>1</v>
      </c>
      <c r="J8272" s="29" t="n">
        <f aca="false">F8272*I8272</f>
        <v>24.59254</v>
      </c>
    </row>
    <row r="8273" customFormat="false" ht="15" hidden="false" customHeight="false" outlineLevel="0" collapsed="false">
      <c r="A8273" s="28" t="n">
        <v>45925</v>
      </c>
      <c r="B8273" s="21" t="s">
        <v>127</v>
      </c>
      <c r="C8273" s="21" t="s">
        <v>136</v>
      </c>
      <c r="D8273" s="29" t="n">
        <v>43.66</v>
      </c>
      <c r="E8273" s="29" t="n">
        <f aca="false">D8273/10</f>
        <v>4.366</v>
      </c>
      <c r="F8273" s="29" t="n">
        <f aca="false">(E8273+Einstellungen!$B$20)*(1+Einstellungen!$B$10)</f>
        <v>27.39618</v>
      </c>
      <c r="G8273" s="21" t="str">
        <f aca="false">IF(F8273&lt;Einstellungen!$B$5,"ja","nein")</f>
        <v>ja</v>
      </c>
      <c r="H8273" s="21" t="s">
        <v>24</v>
      </c>
      <c r="I8273" s="29" t="n">
        <f aca="false">INDEX(Einstellungen!$B$27:$B$50,16)</f>
        <v>0.95</v>
      </c>
      <c r="J8273" s="29" t="n">
        <f aca="false">F8273*I8273</f>
        <v>26.026371</v>
      </c>
    </row>
    <row r="8274" customFormat="false" ht="15" hidden="false" customHeight="false" outlineLevel="0" collapsed="false">
      <c r="A8274" s="28" t="n">
        <v>45925</v>
      </c>
      <c r="B8274" s="21" t="s">
        <v>128</v>
      </c>
      <c r="C8274" s="21" t="s">
        <v>136</v>
      </c>
      <c r="D8274" s="29" t="n">
        <v>75</v>
      </c>
      <c r="E8274" s="29" t="n">
        <f aca="false">D8274/10</f>
        <v>7.5</v>
      </c>
      <c r="F8274" s="29" t="n">
        <f aca="false">(E8274+Einstellungen!$B$20)*(1+Einstellungen!$B$10)</f>
        <v>31.12564</v>
      </c>
      <c r="G8274" s="21" t="str">
        <f aca="false">IF(F8274&lt;Einstellungen!$B$5,"ja","nein")</f>
        <v>nein</v>
      </c>
      <c r="H8274" s="21" t="s">
        <v>24</v>
      </c>
      <c r="I8274" s="29" t="n">
        <f aca="false">INDEX(Einstellungen!$B$27:$B$50,17)</f>
        <v>0.95</v>
      </c>
      <c r="J8274" s="29" t="n">
        <f aca="false">F8274*I8274</f>
        <v>29.569358</v>
      </c>
    </row>
    <row r="8275" customFormat="false" ht="15" hidden="false" customHeight="false" outlineLevel="0" collapsed="false">
      <c r="A8275" s="28" t="n">
        <v>45925</v>
      </c>
      <c r="B8275" s="21" t="s">
        <v>129</v>
      </c>
      <c r="C8275" s="21" t="s">
        <v>136</v>
      </c>
      <c r="D8275" s="29" t="n">
        <v>88.79</v>
      </c>
      <c r="E8275" s="29" t="n">
        <f aca="false">D8275/10</f>
        <v>8.879</v>
      </c>
      <c r="F8275" s="29" t="n">
        <f aca="false">(E8275+Einstellungen!$B$20)*(1+Einstellungen!$B$10)</f>
        <v>32.76665</v>
      </c>
      <c r="G8275" s="21" t="str">
        <f aca="false">IF(F8275&lt;Einstellungen!$B$5,"ja","nein")</f>
        <v>nein</v>
      </c>
      <c r="H8275" s="21" t="s">
        <v>24</v>
      </c>
      <c r="I8275" s="29" t="n">
        <f aca="false">INDEX(Einstellungen!$B$27:$B$50,18)</f>
        <v>1.1</v>
      </c>
      <c r="J8275" s="29" t="n">
        <f aca="false">F8275*I8275</f>
        <v>36.043315</v>
      </c>
    </row>
    <row r="8276" customFormat="false" ht="15" hidden="false" customHeight="false" outlineLevel="0" collapsed="false">
      <c r="A8276" s="28" t="n">
        <v>45925</v>
      </c>
      <c r="B8276" s="21" t="s">
        <v>130</v>
      </c>
      <c r="C8276" s="21" t="s">
        <v>136</v>
      </c>
      <c r="D8276" s="29" t="n">
        <v>117.04</v>
      </c>
      <c r="E8276" s="29" t="n">
        <f aca="false">D8276/10</f>
        <v>11.704</v>
      </c>
      <c r="F8276" s="29" t="n">
        <f aca="false">(E8276+Einstellungen!$B$20)*(1+Einstellungen!$B$10)</f>
        <v>36.1284</v>
      </c>
      <c r="G8276" s="21" t="str">
        <f aca="false">IF(F8276&lt;Einstellungen!$B$5,"ja","nein")</f>
        <v>nein</v>
      </c>
      <c r="H8276" s="21" t="s">
        <v>24</v>
      </c>
      <c r="I8276" s="29" t="n">
        <f aca="false">INDEX(Einstellungen!$B$27:$B$50,19)</f>
        <v>1.35</v>
      </c>
      <c r="J8276" s="29" t="n">
        <f aca="false">F8276*I8276</f>
        <v>48.77334</v>
      </c>
    </row>
    <row r="8277" customFormat="false" ht="15" hidden="false" customHeight="false" outlineLevel="0" collapsed="false">
      <c r="A8277" s="28" t="n">
        <v>45925</v>
      </c>
      <c r="B8277" s="21" t="s">
        <v>131</v>
      </c>
      <c r="C8277" s="21" t="s">
        <v>136</v>
      </c>
      <c r="D8277" s="29" t="n">
        <v>121.47</v>
      </c>
      <c r="E8277" s="29" t="n">
        <f aca="false">D8277/10</f>
        <v>12.147</v>
      </c>
      <c r="F8277" s="29" t="n">
        <f aca="false">(E8277+Einstellungen!$B$20)*(1+Einstellungen!$B$10)</f>
        <v>36.65557</v>
      </c>
      <c r="G8277" s="21" t="str">
        <f aca="false">IF(F8277&lt;Einstellungen!$B$5,"ja","nein")</f>
        <v>nein</v>
      </c>
      <c r="H8277" s="21" t="s">
        <v>24</v>
      </c>
      <c r="I8277" s="29" t="n">
        <f aca="false">INDEX(Einstellungen!$B$27:$B$50,20)</f>
        <v>1.45</v>
      </c>
      <c r="J8277" s="29" t="n">
        <f aca="false">F8277*I8277</f>
        <v>53.1505765</v>
      </c>
    </row>
    <row r="8278" customFormat="false" ht="15" hidden="false" customHeight="false" outlineLevel="0" collapsed="false">
      <c r="A8278" s="28" t="n">
        <v>45925</v>
      </c>
      <c r="B8278" s="21" t="s">
        <v>132</v>
      </c>
      <c r="C8278" s="21" t="s">
        <v>136</v>
      </c>
      <c r="D8278" s="29" t="n">
        <v>123.75</v>
      </c>
      <c r="E8278" s="29" t="n">
        <f aca="false">D8278/10</f>
        <v>12.375</v>
      </c>
      <c r="F8278" s="29" t="n">
        <f aca="false">(E8278+Einstellungen!$B$20)*(1+Einstellungen!$B$10)</f>
        <v>36.92689</v>
      </c>
      <c r="G8278" s="21" t="str">
        <f aca="false">IF(F8278&lt;Einstellungen!$B$5,"ja","nein")</f>
        <v>nein</v>
      </c>
      <c r="H8278" s="21" t="s">
        <v>24</v>
      </c>
      <c r="I8278" s="29" t="n">
        <f aca="false">INDEX(Einstellungen!$B$27:$B$50,21)</f>
        <v>1.4</v>
      </c>
      <c r="J8278" s="29" t="n">
        <f aca="false">F8278*I8278</f>
        <v>51.697646</v>
      </c>
    </row>
    <row r="8279" customFormat="false" ht="15" hidden="false" customHeight="false" outlineLevel="0" collapsed="false">
      <c r="A8279" s="28" t="n">
        <v>45925</v>
      </c>
      <c r="B8279" s="21" t="s">
        <v>133</v>
      </c>
      <c r="C8279" s="21" t="s">
        <v>136</v>
      </c>
      <c r="D8279" s="29" t="n">
        <v>105.83</v>
      </c>
      <c r="E8279" s="29" t="n">
        <f aca="false">D8279/10</f>
        <v>10.583</v>
      </c>
      <c r="F8279" s="29" t="n">
        <f aca="false">(E8279+Einstellungen!$B$20)*(1+Einstellungen!$B$10)</f>
        <v>34.79441</v>
      </c>
      <c r="G8279" s="21" t="str">
        <f aca="false">IF(F8279&lt;Einstellungen!$B$5,"ja","nein")</f>
        <v>nein</v>
      </c>
      <c r="H8279" s="21" t="s">
        <v>24</v>
      </c>
      <c r="I8279" s="29" t="n">
        <f aca="false">INDEX(Einstellungen!$B$27:$B$50,22)</f>
        <v>1.25</v>
      </c>
      <c r="J8279" s="29" t="n">
        <f aca="false">F8279*I8279</f>
        <v>43.4930125</v>
      </c>
    </row>
    <row r="8280" customFormat="false" ht="15" hidden="false" customHeight="false" outlineLevel="0" collapsed="false">
      <c r="A8280" s="28" t="n">
        <v>45925</v>
      </c>
      <c r="B8280" s="21" t="s">
        <v>134</v>
      </c>
      <c r="C8280" s="21" t="s">
        <v>136</v>
      </c>
      <c r="D8280" s="29" t="n">
        <v>94.77</v>
      </c>
      <c r="E8280" s="29" t="n">
        <f aca="false">D8280/10</f>
        <v>9.477</v>
      </c>
      <c r="F8280" s="29" t="n">
        <f aca="false">(E8280+Einstellungen!$B$20)*(1+Einstellungen!$B$10)</f>
        <v>33.47827</v>
      </c>
      <c r="G8280" s="21" t="str">
        <f aca="false">IF(F8280&lt;Einstellungen!$B$5,"ja","nein")</f>
        <v>nein</v>
      </c>
      <c r="H8280" s="21" t="s">
        <v>24</v>
      </c>
      <c r="I8280" s="29" t="n">
        <f aca="false">INDEX(Einstellungen!$B$27:$B$50,23)</f>
        <v>1.05</v>
      </c>
      <c r="J8280" s="29" t="n">
        <f aca="false">F8280*I8280</f>
        <v>35.1521835</v>
      </c>
    </row>
    <row r="8281" customFormat="false" ht="15" hidden="false" customHeight="false" outlineLevel="0" collapsed="false">
      <c r="A8281" s="28" t="n">
        <v>45925</v>
      </c>
      <c r="B8281" s="21" t="s">
        <v>135</v>
      </c>
      <c r="C8281" s="21" t="s">
        <v>136</v>
      </c>
      <c r="D8281" s="29" t="n">
        <v>81.09</v>
      </c>
      <c r="E8281" s="29" t="n">
        <f aca="false">D8281/10</f>
        <v>8.109</v>
      </c>
      <c r="F8281" s="29" t="n">
        <f aca="false">(E8281+Einstellungen!$B$20)*(1+Einstellungen!$B$10)</f>
        <v>31.85035</v>
      </c>
      <c r="G8281" s="21" t="str">
        <f aca="false">IF(F8281&lt;Einstellungen!$B$5,"ja","nein")</f>
        <v>nein</v>
      </c>
      <c r="H8281" s="21" t="s">
        <v>24</v>
      </c>
      <c r="I8281" s="29" t="n">
        <f aca="false">INDEX(Einstellungen!$B$27:$B$50,24)</f>
        <v>0.8</v>
      </c>
      <c r="J8281" s="29" t="n">
        <f aca="false">F8281*I8281</f>
        <v>25.48028</v>
      </c>
    </row>
    <row r="8282" customFormat="false" ht="15" hidden="false" customHeight="false" outlineLevel="0" collapsed="false">
      <c r="A8282" s="28" t="n">
        <v>45926</v>
      </c>
      <c r="B8282" s="21" t="s">
        <v>111</v>
      </c>
      <c r="C8282" s="21" t="s">
        <v>137</v>
      </c>
      <c r="D8282" s="29" t="n">
        <v>78.48</v>
      </c>
      <c r="E8282" s="29" t="n">
        <f aca="false">D8282/10</f>
        <v>7.848</v>
      </c>
      <c r="F8282" s="29" t="n">
        <f aca="false">(E8282+Einstellungen!$B$20)*(1+Einstellungen!$B$10)</f>
        <v>31.53976</v>
      </c>
      <c r="G8282" s="21" t="str">
        <f aca="false">IF(F8282&lt;Einstellungen!$B$5,"ja","nein")</f>
        <v>nein</v>
      </c>
      <c r="H8282" s="21" t="s">
        <v>24</v>
      </c>
      <c r="I8282" s="29" t="n">
        <f aca="false">INDEX(Einstellungen!$B$27:$B$50,1)</f>
        <v>0.6</v>
      </c>
      <c r="J8282" s="29" t="n">
        <f aca="false">F8282*I8282</f>
        <v>18.923856</v>
      </c>
    </row>
    <row r="8283" customFormat="false" ht="15" hidden="false" customHeight="false" outlineLevel="0" collapsed="false">
      <c r="A8283" s="28" t="n">
        <v>45926</v>
      </c>
      <c r="B8283" s="21" t="s">
        <v>113</v>
      </c>
      <c r="C8283" s="21" t="s">
        <v>137</v>
      </c>
      <c r="D8283" s="29" t="n">
        <v>75</v>
      </c>
      <c r="E8283" s="29" t="n">
        <f aca="false">D8283/10</f>
        <v>7.5</v>
      </c>
      <c r="F8283" s="29" t="n">
        <f aca="false">(E8283+Einstellungen!$B$20)*(1+Einstellungen!$B$10)</f>
        <v>31.12564</v>
      </c>
      <c r="G8283" s="21" t="str">
        <f aca="false">IF(F8283&lt;Einstellungen!$B$5,"ja","nein")</f>
        <v>nein</v>
      </c>
      <c r="H8283" s="21" t="s">
        <v>24</v>
      </c>
      <c r="I8283" s="29" t="n">
        <f aca="false">INDEX(Einstellungen!$B$27:$B$50,2)</f>
        <v>0.5</v>
      </c>
      <c r="J8283" s="29" t="n">
        <f aca="false">F8283*I8283</f>
        <v>15.56282</v>
      </c>
    </row>
    <row r="8284" customFormat="false" ht="15" hidden="false" customHeight="false" outlineLevel="0" collapsed="false">
      <c r="A8284" s="28" t="n">
        <v>45926</v>
      </c>
      <c r="B8284" s="21" t="s">
        <v>114</v>
      </c>
      <c r="C8284" s="21" t="s">
        <v>137</v>
      </c>
      <c r="D8284" s="29" t="n">
        <v>73.17</v>
      </c>
      <c r="E8284" s="29" t="n">
        <f aca="false">D8284/10</f>
        <v>7.317</v>
      </c>
      <c r="F8284" s="29" t="n">
        <f aca="false">(E8284+Einstellungen!$B$20)*(1+Einstellungen!$B$10)</f>
        <v>30.90787</v>
      </c>
      <c r="G8284" s="21" t="str">
        <f aca="false">IF(F8284&lt;Einstellungen!$B$5,"ja","nein")</f>
        <v>nein</v>
      </c>
      <c r="H8284" s="21" t="s">
        <v>24</v>
      </c>
      <c r="I8284" s="29" t="n">
        <f aca="false">INDEX(Einstellungen!$B$27:$B$50,3)</f>
        <v>0.45</v>
      </c>
      <c r="J8284" s="29" t="n">
        <f aca="false">F8284*I8284</f>
        <v>13.9085415</v>
      </c>
    </row>
    <row r="8285" customFormat="false" ht="15" hidden="false" customHeight="false" outlineLevel="0" collapsed="false">
      <c r="A8285" s="28" t="n">
        <v>45926</v>
      </c>
      <c r="B8285" s="21" t="s">
        <v>115</v>
      </c>
      <c r="C8285" s="21" t="s">
        <v>137</v>
      </c>
      <c r="D8285" s="29" t="n">
        <v>73.18</v>
      </c>
      <c r="E8285" s="29" t="n">
        <f aca="false">D8285/10</f>
        <v>7.318</v>
      </c>
      <c r="F8285" s="29" t="n">
        <f aca="false">(E8285+Einstellungen!$B$20)*(1+Einstellungen!$B$10)</f>
        <v>30.90906</v>
      </c>
      <c r="G8285" s="21" t="str">
        <f aca="false">IF(F8285&lt;Einstellungen!$B$5,"ja","nein")</f>
        <v>nein</v>
      </c>
      <c r="H8285" s="21" t="s">
        <v>24</v>
      </c>
      <c r="I8285" s="29" t="n">
        <f aca="false">INDEX(Einstellungen!$B$27:$B$50,4)</f>
        <v>0.45</v>
      </c>
      <c r="J8285" s="29" t="n">
        <f aca="false">F8285*I8285</f>
        <v>13.909077</v>
      </c>
    </row>
    <row r="8286" customFormat="false" ht="15" hidden="false" customHeight="false" outlineLevel="0" collapsed="false">
      <c r="A8286" s="28" t="n">
        <v>45926</v>
      </c>
      <c r="B8286" s="21" t="s">
        <v>116</v>
      </c>
      <c r="C8286" s="21" t="s">
        <v>137</v>
      </c>
      <c r="D8286" s="29" t="n">
        <v>74.93</v>
      </c>
      <c r="E8286" s="29" t="n">
        <f aca="false">D8286/10</f>
        <v>7.493</v>
      </c>
      <c r="F8286" s="29" t="n">
        <f aca="false">(E8286+Einstellungen!$B$20)*(1+Einstellungen!$B$10)</f>
        <v>31.11731</v>
      </c>
      <c r="G8286" s="21" t="str">
        <f aca="false">IF(F8286&lt;Einstellungen!$B$5,"ja","nein")</f>
        <v>nein</v>
      </c>
      <c r="H8286" s="21" t="s">
        <v>24</v>
      </c>
      <c r="I8286" s="29" t="n">
        <f aca="false">INDEX(Einstellungen!$B$27:$B$50,5)</f>
        <v>0.45</v>
      </c>
      <c r="J8286" s="29" t="n">
        <f aca="false">F8286*I8286</f>
        <v>14.0027895</v>
      </c>
    </row>
    <row r="8287" customFormat="false" ht="15" hidden="false" customHeight="false" outlineLevel="0" collapsed="false">
      <c r="A8287" s="28" t="n">
        <v>45926</v>
      </c>
      <c r="B8287" s="21" t="s">
        <v>117</v>
      </c>
      <c r="C8287" s="21" t="s">
        <v>137</v>
      </c>
      <c r="D8287" s="29" t="n">
        <v>82</v>
      </c>
      <c r="E8287" s="29" t="n">
        <f aca="false">D8287/10</f>
        <v>8.2</v>
      </c>
      <c r="F8287" s="29" t="n">
        <f aca="false">(E8287+Einstellungen!$B$20)*(1+Einstellungen!$B$10)</f>
        <v>31.95864</v>
      </c>
      <c r="G8287" s="21" t="str">
        <f aca="false">IF(F8287&lt;Einstellungen!$B$5,"ja","nein")</f>
        <v>nein</v>
      </c>
      <c r="H8287" s="21" t="s">
        <v>24</v>
      </c>
      <c r="I8287" s="29" t="n">
        <f aca="false">INDEX(Einstellungen!$B$27:$B$50,6)</f>
        <v>0.5</v>
      </c>
      <c r="J8287" s="29" t="n">
        <f aca="false">F8287*I8287</f>
        <v>15.97932</v>
      </c>
    </row>
    <row r="8288" customFormat="false" ht="15" hidden="false" customHeight="false" outlineLevel="0" collapsed="false">
      <c r="A8288" s="28" t="n">
        <v>45926</v>
      </c>
      <c r="B8288" s="21" t="s">
        <v>118</v>
      </c>
      <c r="C8288" s="21" t="s">
        <v>137</v>
      </c>
      <c r="D8288" s="29" t="n">
        <v>107.74</v>
      </c>
      <c r="E8288" s="29" t="n">
        <f aca="false">D8288/10</f>
        <v>10.774</v>
      </c>
      <c r="F8288" s="29" t="n">
        <f aca="false">(E8288+Einstellungen!$B$20)*(1+Einstellungen!$B$10)</f>
        <v>35.0217</v>
      </c>
      <c r="G8288" s="21" t="str">
        <f aca="false">IF(F8288&lt;Einstellungen!$B$5,"ja","nein")</f>
        <v>nein</v>
      </c>
      <c r="H8288" s="21" t="s">
        <v>24</v>
      </c>
      <c r="I8288" s="29" t="n">
        <f aca="false">INDEX(Einstellungen!$B$27:$B$50,7)</f>
        <v>0.7</v>
      </c>
      <c r="J8288" s="29" t="n">
        <f aca="false">F8288*I8288</f>
        <v>24.51519</v>
      </c>
    </row>
    <row r="8289" customFormat="false" ht="15" hidden="false" customHeight="false" outlineLevel="0" collapsed="false">
      <c r="A8289" s="28" t="n">
        <v>45926</v>
      </c>
      <c r="B8289" s="21" t="s">
        <v>119</v>
      </c>
      <c r="C8289" s="21" t="s">
        <v>137</v>
      </c>
      <c r="D8289" s="29" t="n">
        <v>120.33</v>
      </c>
      <c r="E8289" s="29" t="n">
        <f aca="false">D8289/10</f>
        <v>12.033</v>
      </c>
      <c r="F8289" s="29" t="n">
        <f aca="false">(E8289+Einstellungen!$B$20)*(1+Einstellungen!$B$10)</f>
        <v>36.51991</v>
      </c>
      <c r="G8289" s="21" t="str">
        <f aca="false">IF(F8289&lt;Einstellungen!$B$5,"ja","nein")</f>
        <v>nein</v>
      </c>
      <c r="H8289" s="21" t="s">
        <v>24</v>
      </c>
      <c r="I8289" s="29" t="n">
        <f aca="false">INDEX(Einstellungen!$B$27:$B$50,8)</f>
        <v>0.95</v>
      </c>
      <c r="J8289" s="29" t="n">
        <f aca="false">F8289*I8289</f>
        <v>34.6939145</v>
      </c>
    </row>
    <row r="8290" customFormat="false" ht="15" hidden="false" customHeight="false" outlineLevel="0" collapsed="false">
      <c r="A8290" s="28" t="n">
        <v>45926</v>
      </c>
      <c r="B8290" s="21" t="s">
        <v>120</v>
      </c>
      <c r="C8290" s="21" t="s">
        <v>137</v>
      </c>
      <c r="D8290" s="29" t="n">
        <v>123.56</v>
      </c>
      <c r="E8290" s="29" t="n">
        <f aca="false">D8290/10</f>
        <v>12.356</v>
      </c>
      <c r="F8290" s="29" t="n">
        <f aca="false">(E8290+Einstellungen!$B$20)*(1+Einstellungen!$B$10)</f>
        <v>36.90428</v>
      </c>
      <c r="G8290" s="21" t="str">
        <f aca="false">IF(F8290&lt;Einstellungen!$B$5,"ja","nein")</f>
        <v>nein</v>
      </c>
      <c r="H8290" s="21" t="s">
        <v>24</v>
      </c>
      <c r="I8290" s="29" t="n">
        <f aca="false">INDEX(Einstellungen!$B$27:$B$50,9)</f>
        <v>1.05</v>
      </c>
      <c r="J8290" s="29" t="n">
        <f aca="false">F8290*I8290</f>
        <v>38.749494</v>
      </c>
    </row>
    <row r="8291" customFormat="false" ht="15" hidden="false" customHeight="false" outlineLevel="0" collapsed="false">
      <c r="A8291" s="28" t="n">
        <v>45926</v>
      </c>
      <c r="B8291" s="21" t="s">
        <v>121</v>
      </c>
      <c r="C8291" s="21" t="s">
        <v>137</v>
      </c>
      <c r="D8291" s="29" t="n">
        <v>110.41</v>
      </c>
      <c r="E8291" s="29" t="n">
        <f aca="false">D8291/10</f>
        <v>11.041</v>
      </c>
      <c r="F8291" s="29" t="n">
        <f aca="false">(E8291+Einstellungen!$B$20)*(1+Einstellungen!$B$10)</f>
        <v>35.33943</v>
      </c>
      <c r="G8291" s="21" t="str">
        <f aca="false">IF(F8291&lt;Einstellungen!$B$5,"ja","nein")</f>
        <v>nein</v>
      </c>
      <c r="H8291" s="21" t="s">
        <v>24</v>
      </c>
      <c r="I8291" s="29" t="n">
        <f aca="false">INDEX(Einstellungen!$B$27:$B$50,10)</f>
        <v>1.05</v>
      </c>
      <c r="J8291" s="29" t="n">
        <f aca="false">F8291*I8291</f>
        <v>37.1064015</v>
      </c>
    </row>
    <row r="8292" customFormat="false" ht="15" hidden="false" customHeight="false" outlineLevel="0" collapsed="false">
      <c r="A8292" s="28" t="n">
        <v>45926</v>
      </c>
      <c r="B8292" s="21" t="s">
        <v>122</v>
      </c>
      <c r="C8292" s="21" t="s">
        <v>137</v>
      </c>
      <c r="D8292" s="29" t="n">
        <v>89.84</v>
      </c>
      <c r="E8292" s="29" t="n">
        <f aca="false">D8292/10</f>
        <v>8.984</v>
      </c>
      <c r="F8292" s="29" t="n">
        <f aca="false">(E8292+Einstellungen!$B$20)*(1+Einstellungen!$B$10)</f>
        <v>32.8916</v>
      </c>
      <c r="G8292" s="21" t="str">
        <f aca="false">IF(F8292&lt;Einstellungen!$B$5,"ja","nein")</f>
        <v>nein</v>
      </c>
      <c r="H8292" s="21" t="s">
        <v>24</v>
      </c>
      <c r="I8292" s="29" t="n">
        <f aca="false">INDEX(Einstellungen!$B$27:$B$50,11)</f>
        <v>1.05</v>
      </c>
      <c r="J8292" s="29" t="n">
        <f aca="false">F8292*I8292</f>
        <v>34.53618</v>
      </c>
    </row>
    <row r="8293" customFormat="false" ht="15" hidden="false" customHeight="false" outlineLevel="0" collapsed="false">
      <c r="A8293" s="28" t="n">
        <v>45926</v>
      </c>
      <c r="B8293" s="21" t="s">
        <v>123</v>
      </c>
      <c r="C8293" s="21" t="s">
        <v>137</v>
      </c>
      <c r="D8293" s="29" t="n">
        <v>85.36</v>
      </c>
      <c r="E8293" s="29" t="n">
        <f aca="false">D8293/10</f>
        <v>8.536</v>
      </c>
      <c r="F8293" s="29" t="n">
        <f aca="false">(E8293+Einstellungen!$B$20)*(1+Einstellungen!$B$10)</f>
        <v>32.35848</v>
      </c>
      <c r="G8293" s="21" t="str">
        <f aca="false">IF(F8293&lt;Einstellungen!$B$5,"ja","nein")</f>
        <v>nein</v>
      </c>
      <c r="H8293" s="21" t="s">
        <v>24</v>
      </c>
      <c r="I8293" s="29" t="n">
        <f aca="false">INDEX(Einstellungen!$B$27:$B$50,12)</f>
        <v>1.1</v>
      </c>
      <c r="J8293" s="29" t="n">
        <f aca="false">F8293*I8293</f>
        <v>35.594328</v>
      </c>
    </row>
    <row r="8294" customFormat="false" ht="15" hidden="false" customHeight="false" outlineLevel="0" collapsed="false">
      <c r="A8294" s="28" t="n">
        <v>45926</v>
      </c>
      <c r="B8294" s="21" t="s">
        <v>124</v>
      </c>
      <c r="C8294" s="21" t="s">
        <v>137</v>
      </c>
      <c r="D8294" s="29" t="n">
        <v>78.96</v>
      </c>
      <c r="E8294" s="29" t="n">
        <f aca="false">D8294/10</f>
        <v>7.896</v>
      </c>
      <c r="F8294" s="29" t="n">
        <f aca="false">(E8294+Einstellungen!$B$20)*(1+Einstellungen!$B$10)</f>
        <v>31.59688</v>
      </c>
      <c r="G8294" s="21" t="str">
        <f aca="false">IF(F8294&lt;Einstellungen!$B$5,"ja","nein")</f>
        <v>nein</v>
      </c>
      <c r="H8294" s="21" t="s">
        <v>24</v>
      </c>
      <c r="I8294" s="29" t="n">
        <f aca="false">INDEX(Einstellungen!$B$27:$B$50,13)</f>
        <v>1.2</v>
      </c>
      <c r="J8294" s="29" t="n">
        <f aca="false">F8294*I8294</f>
        <v>37.916256</v>
      </c>
    </row>
    <row r="8295" customFormat="false" ht="15" hidden="false" customHeight="false" outlineLevel="0" collapsed="false">
      <c r="A8295" s="28" t="n">
        <v>45926</v>
      </c>
      <c r="B8295" s="21" t="s">
        <v>125</v>
      </c>
      <c r="C8295" s="21" t="s">
        <v>137</v>
      </c>
      <c r="D8295" s="29" t="n">
        <v>73.16</v>
      </c>
      <c r="E8295" s="29" t="n">
        <f aca="false">D8295/10</f>
        <v>7.316</v>
      </c>
      <c r="F8295" s="29" t="n">
        <f aca="false">(E8295+Einstellungen!$B$20)*(1+Einstellungen!$B$10)</f>
        <v>30.90668</v>
      </c>
      <c r="G8295" s="21" t="str">
        <f aca="false">IF(F8295&lt;Einstellungen!$B$5,"ja","nein")</f>
        <v>nein</v>
      </c>
      <c r="H8295" s="21" t="s">
        <v>24</v>
      </c>
      <c r="I8295" s="29" t="n">
        <f aca="false">INDEX(Einstellungen!$B$27:$B$50,14)</f>
        <v>1.15</v>
      </c>
      <c r="J8295" s="29" t="n">
        <f aca="false">F8295*I8295</f>
        <v>35.542682</v>
      </c>
    </row>
    <row r="8296" customFormat="false" ht="15" hidden="false" customHeight="false" outlineLevel="0" collapsed="false">
      <c r="A8296" s="28" t="n">
        <v>45926</v>
      </c>
      <c r="B8296" s="21" t="s">
        <v>126</v>
      </c>
      <c r="C8296" s="21" t="s">
        <v>137</v>
      </c>
      <c r="D8296" s="29" t="n">
        <v>75.05</v>
      </c>
      <c r="E8296" s="29" t="n">
        <f aca="false">D8296/10</f>
        <v>7.505</v>
      </c>
      <c r="F8296" s="29" t="n">
        <f aca="false">(E8296+Einstellungen!$B$20)*(1+Einstellungen!$B$10)</f>
        <v>31.13159</v>
      </c>
      <c r="G8296" s="21" t="str">
        <f aca="false">IF(F8296&lt;Einstellungen!$B$5,"ja","nein")</f>
        <v>nein</v>
      </c>
      <c r="H8296" s="21" t="s">
        <v>24</v>
      </c>
      <c r="I8296" s="29" t="n">
        <f aca="false">INDEX(Einstellungen!$B$27:$B$50,15)</f>
        <v>1</v>
      </c>
      <c r="J8296" s="29" t="n">
        <f aca="false">F8296*I8296</f>
        <v>31.13159</v>
      </c>
    </row>
    <row r="8297" customFormat="false" ht="15" hidden="false" customHeight="false" outlineLevel="0" collapsed="false">
      <c r="A8297" s="28" t="n">
        <v>45926</v>
      </c>
      <c r="B8297" s="21" t="s">
        <v>127</v>
      </c>
      <c r="C8297" s="21" t="s">
        <v>137</v>
      </c>
      <c r="D8297" s="29" t="n">
        <v>79.99</v>
      </c>
      <c r="E8297" s="29" t="n">
        <f aca="false">D8297/10</f>
        <v>7.999</v>
      </c>
      <c r="F8297" s="29" t="n">
        <f aca="false">(E8297+Einstellungen!$B$20)*(1+Einstellungen!$B$10)</f>
        <v>31.71945</v>
      </c>
      <c r="G8297" s="21" t="str">
        <f aca="false">IF(F8297&lt;Einstellungen!$B$5,"ja","nein")</f>
        <v>nein</v>
      </c>
      <c r="H8297" s="21" t="s">
        <v>24</v>
      </c>
      <c r="I8297" s="29" t="n">
        <f aca="false">INDEX(Einstellungen!$B$27:$B$50,16)</f>
        <v>0.95</v>
      </c>
      <c r="J8297" s="29" t="n">
        <f aca="false">F8297*I8297</f>
        <v>30.1334775</v>
      </c>
    </row>
    <row r="8298" customFormat="false" ht="15" hidden="false" customHeight="false" outlineLevel="0" collapsed="false">
      <c r="A8298" s="28" t="n">
        <v>45926</v>
      </c>
      <c r="B8298" s="21" t="s">
        <v>128</v>
      </c>
      <c r="C8298" s="21" t="s">
        <v>137</v>
      </c>
      <c r="D8298" s="29" t="n">
        <v>98.81</v>
      </c>
      <c r="E8298" s="29" t="n">
        <f aca="false">D8298/10</f>
        <v>9.881</v>
      </c>
      <c r="F8298" s="29" t="n">
        <f aca="false">(E8298+Einstellungen!$B$20)*(1+Einstellungen!$B$10)</f>
        <v>33.95903</v>
      </c>
      <c r="G8298" s="21" t="str">
        <f aca="false">IF(F8298&lt;Einstellungen!$B$5,"ja","nein")</f>
        <v>nein</v>
      </c>
      <c r="H8298" s="21" t="s">
        <v>24</v>
      </c>
      <c r="I8298" s="29" t="n">
        <f aca="false">INDEX(Einstellungen!$B$27:$B$50,17)</f>
        <v>0.95</v>
      </c>
      <c r="J8298" s="29" t="n">
        <f aca="false">F8298*I8298</f>
        <v>32.2610785</v>
      </c>
    </row>
    <row r="8299" customFormat="false" ht="15" hidden="false" customHeight="false" outlineLevel="0" collapsed="false">
      <c r="A8299" s="28" t="n">
        <v>45926</v>
      </c>
      <c r="B8299" s="21" t="s">
        <v>129</v>
      </c>
      <c r="C8299" s="21" t="s">
        <v>137</v>
      </c>
      <c r="D8299" s="29" t="n">
        <v>109.8</v>
      </c>
      <c r="E8299" s="29" t="n">
        <f aca="false">D8299/10</f>
        <v>10.98</v>
      </c>
      <c r="F8299" s="29" t="n">
        <f aca="false">(E8299+Einstellungen!$B$20)*(1+Einstellungen!$B$10)</f>
        <v>35.26684</v>
      </c>
      <c r="G8299" s="21" t="str">
        <f aca="false">IF(F8299&lt;Einstellungen!$B$5,"ja","nein")</f>
        <v>nein</v>
      </c>
      <c r="H8299" s="21" t="s">
        <v>24</v>
      </c>
      <c r="I8299" s="29" t="n">
        <f aca="false">INDEX(Einstellungen!$B$27:$B$50,18)</f>
        <v>1.1</v>
      </c>
      <c r="J8299" s="29" t="n">
        <f aca="false">F8299*I8299</f>
        <v>38.793524</v>
      </c>
    </row>
    <row r="8300" customFormat="false" ht="15" hidden="false" customHeight="false" outlineLevel="0" collapsed="false">
      <c r="A8300" s="28" t="n">
        <v>45926</v>
      </c>
      <c r="B8300" s="21" t="s">
        <v>130</v>
      </c>
      <c r="C8300" s="21" t="s">
        <v>137</v>
      </c>
      <c r="D8300" s="29" t="n">
        <v>123.65</v>
      </c>
      <c r="E8300" s="29" t="n">
        <f aca="false">D8300/10</f>
        <v>12.365</v>
      </c>
      <c r="F8300" s="29" t="n">
        <f aca="false">(E8300+Einstellungen!$B$20)*(1+Einstellungen!$B$10)</f>
        <v>36.91499</v>
      </c>
      <c r="G8300" s="21" t="str">
        <f aca="false">IF(F8300&lt;Einstellungen!$B$5,"ja","nein")</f>
        <v>nein</v>
      </c>
      <c r="H8300" s="21" t="s">
        <v>24</v>
      </c>
      <c r="I8300" s="29" t="n">
        <f aca="false">INDEX(Einstellungen!$B$27:$B$50,19)</f>
        <v>1.35</v>
      </c>
      <c r="J8300" s="29" t="n">
        <f aca="false">F8300*I8300</f>
        <v>49.8352365</v>
      </c>
    </row>
    <row r="8301" customFormat="false" ht="15" hidden="false" customHeight="false" outlineLevel="0" collapsed="false">
      <c r="A8301" s="28" t="n">
        <v>45926</v>
      </c>
      <c r="B8301" s="21" t="s">
        <v>131</v>
      </c>
      <c r="C8301" s="21" t="s">
        <v>137</v>
      </c>
      <c r="D8301" s="29" t="n">
        <v>133.02</v>
      </c>
      <c r="E8301" s="29" t="n">
        <f aca="false">D8301/10</f>
        <v>13.302</v>
      </c>
      <c r="F8301" s="29" t="n">
        <f aca="false">(E8301+Einstellungen!$B$20)*(1+Einstellungen!$B$10)</f>
        <v>38.03002</v>
      </c>
      <c r="G8301" s="21" t="str">
        <f aca="false">IF(F8301&lt;Einstellungen!$B$5,"ja","nein")</f>
        <v>nein</v>
      </c>
      <c r="H8301" s="21" t="s">
        <v>24</v>
      </c>
      <c r="I8301" s="29" t="n">
        <f aca="false">INDEX(Einstellungen!$B$27:$B$50,20)</f>
        <v>1.45</v>
      </c>
      <c r="J8301" s="29" t="n">
        <f aca="false">F8301*I8301</f>
        <v>55.143529</v>
      </c>
    </row>
    <row r="8302" customFormat="false" ht="15" hidden="false" customHeight="false" outlineLevel="0" collapsed="false">
      <c r="A8302" s="28" t="n">
        <v>45926</v>
      </c>
      <c r="B8302" s="21" t="s">
        <v>132</v>
      </c>
      <c r="C8302" s="21" t="s">
        <v>137</v>
      </c>
      <c r="D8302" s="29" t="n">
        <v>119.61</v>
      </c>
      <c r="E8302" s="29" t="n">
        <f aca="false">D8302/10</f>
        <v>11.961</v>
      </c>
      <c r="F8302" s="29" t="n">
        <f aca="false">(E8302+Einstellungen!$B$20)*(1+Einstellungen!$B$10)</f>
        <v>36.43423</v>
      </c>
      <c r="G8302" s="21" t="str">
        <f aca="false">IF(F8302&lt;Einstellungen!$B$5,"ja","nein")</f>
        <v>nein</v>
      </c>
      <c r="H8302" s="21" t="s">
        <v>24</v>
      </c>
      <c r="I8302" s="29" t="n">
        <f aca="false">INDEX(Einstellungen!$B$27:$B$50,21)</f>
        <v>1.4</v>
      </c>
      <c r="J8302" s="29" t="n">
        <f aca="false">F8302*I8302</f>
        <v>51.007922</v>
      </c>
    </row>
    <row r="8303" customFormat="false" ht="15" hidden="false" customHeight="false" outlineLevel="0" collapsed="false">
      <c r="A8303" s="28" t="n">
        <v>45926</v>
      </c>
      <c r="B8303" s="21" t="s">
        <v>133</v>
      </c>
      <c r="C8303" s="21" t="s">
        <v>137</v>
      </c>
      <c r="D8303" s="29" t="n">
        <v>106.21</v>
      </c>
      <c r="E8303" s="29" t="n">
        <f aca="false">D8303/10</f>
        <v>10.621</v>
      </c>
      <c r="F8303" s="29" t="n">
        <f aca="false">(E8303+Einstellungen!$B$20)*(1+Einstellungen!$B$10)</f>
        <v>34.83963</v>
      </c>
      <c r="G8303" s="21" t="str">
        <f aca="false">IF(F8303&lt;Einstellungen!$B$5,"ja","nein")</f>
        <v>nein</v>
      </c>
      <c r="H8303" s="21" t="s">
        <v>24</v>
      </c>
      <c r="I8303" s="29" t="n">
        <f aca="false">INDEX(Einstellungen!$B$27:$B$50,22)</f>
        <v>1.25</v>
      </c>
      <c r="J8303" s="29" t="n">
        <f aca="false">F8303*I8303</f>
        <v>43.5495375</v>
      </c>
    </row>
    <row r="8304" customFormat="false" ht="15" hidden="false" customHeight="false" outlineLevel="0" collapsed="false">
      <c r="A8304" s="28" t="n">
        <v>45926</v>
      </c>
      <c r="B8304" s="21" t="s">
        <v>134</v>
      </c>
      <c r="C8304" s="21" t="s">
        <v>137</v>
      </c>
      <c r="D8304" s="29" t="n">
        <v>96.9</v>
      </c>
      <c r="E8304" s="29" t="n">
        <f aca="false">D8304/10</f>
        <v>9.69</v>
      </c>
      <c r="F8304" s="29" t="n">
        <f aca="false">(E8304+Einstellungen!$B$20)*(1+Einstellungen!$B$10)</f>
        <v>33.73174</v>
      </c>
      <c r="G8304" s="21" t="str">
        <f aca="false">IF(F8304&lt;Einstellungen!$B$5,"ja","nein")</f>
        <v>nein</v>
      </c>
      <c r="H8304" s="21" t="s">
        <v>24</v>
      </c>
      <c r="I8304" s="29" t="n">
        <f aca="false">INDEX(Einstellungen!$B$27:$B$50,23)</f>
        <v>1.05</v>
      </c>
      <c r="J8304" s="29" t="n">
        <f aca="false">F8304*I8304</f>
        <v>35.418327</v>
      </c>
    </row>
    <row r="8305" customFormat="false" ht="15" hidden="false" customHeight="false" outlineLevel="0" collapsed="false">
      <c r="A8305" s="28" t="n">
        <v>45926</v>
      </c>
      <c r="B8305" s="21" t="s">
        <v>135</v>
      </c>
      <c r="C8305" s="21" t="s">
        <v>137</v>
      </c>
      <c r="D8305" s="29" t="n">
        <v>89.9</v>
      </c>
      <c r="E8305" s="29" t="n">
        <f aca="false">D8305/10</f>
        <v>8.99</v>
      </c>
      <c r="F8305" s="29" t="n">
        <f aca="false">(E8305+Einstellungen!$B$20)*(1+Einstellungen!$B$10)</f>
        <v>32.89874</v>
      </c>
      <c r="G8305" s="21" t="str">
        <f aca="false">IF(F8305&lt;Einstellungen!$B$5,"ja","nein")</f>
        <v>nein</v>
      </c>
      <c r="H8305" s="21" t="s">
        <v>24</v>
      </c>
      <c r="I8305" s="29" t="n">
        <f aca="false">INDEX(Einstellungen!$B$27:$B$50,24)</f>
        <v>0.8</v>
      </c>
      <c r="J8305" s="29" t="n">
        <f aca="false">F8305*I8305</f>
        <v>26.318992</v>
      </c>
    </row>
    <row r="8306" customFormat="false" ht="15" hidden="false" customHeight="false" outlineLevel="0" collapsed="false">
      <c r="A8306" s="28" t="n">
        <v>45927</v>
      </c>
      <c r="B8306" s="21" t="s">
        <v>111</v>
      </c>
      <c r="C8306" s="21" t="s">
        <v>138</v>
      </c>
      <c r="D8306" s="29" t="n">
        <v>84.99</v>
      </c>
      <c r="E8306" s="29" t="n">
        <f aca="false">D8306/10</f>
        <v>8.499</v>
      </c>
      <c r="F8306" s="29" t="n">
        <f aca="false">(E8306+Einstellungen!$B$20)*(1+Einstellungen!$B$10)</f>
        <v>32.31445</v>
      </c>
      <c r="G8306" s="21" t="str">
        <f aca="false">IF(F8306&lt;Einstellungen!$B$5,"ja","nein")</f>
        <v>nein</v>
      </c>
      <c r="H8306" s="21" t="s">
        <v>24</v>
      </c>
      <c r="I8306" s="29" t="n">
        <f aca="false">INDEX(Einstellungen!$B$27:$B$50,1)</f>
        <v>0.6</v>
      </c>
      <c r="J8306" s="29" t="n">
        <f aca="false">F8306*I8306</f>
        <v>19.38867</v>
      </c>
    </row>
    <row r="8307" customFormat="false" ht="15" hidden="false" customHeight="false" outlineLevel="0" collapsed="false">
      <c r="A8307" s="28" t="n">
        <v>45927</v>
      </c>
      <c r="B8307" s="21" t="s">
        <v>113</v>
      </c>
      <c r="C8307" s="21" t="s">
        <v>138</v>
      </c>
      <c r="D8307" s="29" t="n">
        <v>83.26</v>
      </c>
      <c r="E8307" s="29" t="n">
        <f aca="false">D8307/10</f>
        <v>8.326</v>
      </c>
      <c r="F8307" s="29" t="n">
        <f aca="false">(E8307+Einstellungen!$B$20)*(1+Einstellungen!$B$10)</f>
        <v>32.10858</v>
      </c>
      <c r="G8307" s="21" t="str">
        <f aca="false">IF(F8307&lt;Einstellungen!$B$5,"ja","nein")</f>
        <v>nein</v>
      </c>
      <c r="H8307" s="21" t="s">
        <v>24</v>
      </c>
      <c r="I8307" s="29" t="n">
        <f aca="false">INDEX(Einstellungen!$B$27:$B$50,2)</f>
        <v>0.5</v>
      </c>
      <c r="J8307" s="29" t="n">
        <f aca="false">F8307*I8307</f>
        <v>16.05429</v>
      </c>
    </row>
    <row r="8308" customFormat="false" ht="15" hidden="false" customHeight="false" outlineLevel="0" collapsed="false">
      <c r="A8308" s="28" t="n">
        <v>45927</v>
      </c>
      <c r="B8308" s="21" t="s">
        <v>114</v>
      </c>
      <c r="C8308" s="21" t="s">
        <v>138</v>
      </c>
      <c r="D8308" s="29" t="n">
        <v>82.7</v>
      </c>
      <c r="E8308" s="29" t="n">
        <f aca="false">D8308/10</f>
        <v>8.27</v>
      </c>
      <c r="F8308" s="29" t="n">
        <f aca="false">(E8308+Einstellungen!$B$20)*(1+Einstellungen!$B$10)</f>
        <v>32.04194</v>
      </c>
      <c r="G8308" s="21" t="str">
        <f aca="false">IF(F8308&lt;Einstellungen!$B$5,"ja","nein")</f>
        <v>nein</v>
      </c>
      <c r="H8308" s="21" t="s">
        <v>24</v>
      </c>
      <c r="I8308" s="29" t="n">
        <f aca="false">INDEX(Einstellungen!$B$27:$B$50,3)</f>
        <v>0.45</v>
      </c>
      <c r="J8308" s="29" t="n">
        <f aca="false">F8308*I8308</f>
        <v>14.418873</v>
      </c>
    </row>
    <row r="8309" customFormat="false" ht="15" hidden="false" customHeight="false" outlineLevel="0" collapsed="false">
      <c r="A8309" s="28" t="n">
        <v>45927</v>
      </c>
      <c r="B8309" s="21" t="s">
        <v>115</v>
      </c>
      <c r="C8309" s="21" t="s">
        <v>138</v>
      </c>
      <c r="D8309" s="29" t="n">
        <v>82.51</v>
      </c>
      <c r="E8309" s="29" t="n">
        <f aca="false">D8309/10</f>
        <v>8.251</v>
      </c>
      <c r="F8309" s="29" t="n">
        <f aca="false">(E8309+Einstellungen!$B$20)*(1+Einstellungen!$B$10)</f>
        <v>32.01933</v>
      </c>
      <c r="G8309" s="21" t="str">
        <f aca="false">IF(F8309&lt;Einstellungen!$B$5,"ja","nein")</f>
        <v>nein</v>
      </c>
      <c r="H8309" s="21" t="s">
        <v>24</v>
      </c>
      <c r="I8309" s="29" t="n">
        <f aca="false">INDEX(Einstellungen!$B$27:$B$50,4)</f>
        <v>0.45</v>
      </c>
      <c r="J8309" s="29" t="n">
        <f aca="false">F8309*I8309</f>
        <v>14.4086985</v>
      </c>
    </row>
    <row r="8310" customFormat="false" ht="15" hidden="false" customHeight="false" outlineLevel="0" collapsed="false">
      <c r="A8310" s="28" t="n">
        <v>45927</v>
      </c>
      <c r="B8310" s="21" t="s">
        <v>116</v>
      </c>
      <c r="C8310" s="21" t="s">
        <v>138</v>
      </c>
      <c r="D8310" s="29" t="n">
        <v>85.28</v>
      </c>
      <c r="E8310" s="29" t="n">
        <f aca="false">D8310/10</f>
        <v>8.528</v>
      </c>
      <c r="F8310" s="29" t="n">
        <f aca="false">(E8310+Einstellungen!$B$20)*(1+Einstellungen!$B$10)</f>
        <v>32.34896</v>
      </c>
      <c r="G8310" s="21" t="str">
        <f aca="false">IF(F8310&lt;Einstellungen!$B$5,"ja","nein")</f>
        <v>nein</v>
      </c>
      <c r="H8310" s="21" t="s">
        <v>24</v>
      </c>
      <c r="I8310" s="29" t="n">
        <f aca="false">INDEX(Einstellungen!$B$27:$B$50,5)</f>
        <v>0.45</v>
      </c>
      <c r="J8310" s="29" t="n">
        <f aca="false">F8310*I8310</f>
        <v>14.557032</v>
      </c>
    </row>
    <row r="8311" customFormat="false" ht="15" hidden="false" customHeight="false" outlineLevel="0" collapsed="false">
      <c r="A8311" s="28" t="n">
        <v>45927</v>
      </c>
      <c r="B8311" s="21" t="s">
        <v>117</v>
      </c>
      <c r="C8311" s="21" t="s">
        <v>138</v>
      </c>
      <c r="D8311" s="29" t="n">
        <v>89.19</v>
      </c>
      <c r="E8311" s="29" t="n">
        <f aca="false">D8311/10</f>
        <v>8.919</v>
      </c>
      <c r="F8311" s="29" t="n">
        <f aca="false">(E8311+Einstellungen!$B$20)*(1+Einstellungen!$B$10)</f>
        <v>32.81425</v>
      </c>
      <c r="G8311" s="21" t="str">
        <f aca="false">IF(F8311&lt;Einstellungen!$B$5,"ja","nein")</f>
        <v>nein</v>
      </c>
      <c r="H8311" s="21" t="s">
        <v>24</v>
      </c>
      <c r="I8311" s="29" t="n">
        <f aca="false">INDEX(Einstellungen!$B$27:$B$50,6)</f>
        <v>0.5</v>
      </c>
      <c r="J8311" s="29" t="n">
        <f aca="false">F8311*I8311</f>
        <v>16.407125</v>
      </c>
    </row>
    <row r="8312" customFormat="false" ht="15" hidden="false" customHeight="false" outlineLevel="0" collapsed="false">
      <c r="A8312" s="28" t="n">
        <v>45927</v>
      </c>
      <c r="B8312" s="21" t="s">
        <v>118</v>
      </c>
      <c r="C8312" s="21" t="s">
        <v>138</v>
      </c>
      <c r="D8312" s="29" t="n">
        <v>90.57</v>
      </c>
      <c r="E8312" s="29" t="n">
        <f aca="false">D8312/10</f>
        <v>9.057</v>
      </c>
      <c r="F8312" s="29" t="n">
        <f aca="false">(E8312+Einstellungen!$B$20)*(1+Einstellungen!$B$10)</f>
        <v>32.97847</v>
      </c>
      <c r="G8312" s="21" t="str">
        <f aca="false">IF(F8312&lt;Einstellungen!$B$5,"ja","nein")</f>
        <v>nein</v>
      </c>
      <c r="H8312" s="21" t="s">
        <v>24</v>
      </c>
      <c r="I8312" s="29" t="n">
        <f aca="false">INDEX(Einstellungen!$B$27:$B$50,7)</f>
        <v>0.7</v>
      </c>
      <c r="J8312" s="29" t="n">
        <f aca="false">F8312*I8312</f>
        <v>23.084929</v>
      </c>
    </row>
    <row r="8313" customFormat="false" ht="15" hidden="false" customHeight="false" outlineLevel="0" collapsed="false">
      <c r="A8313" s="28" t="n">
        <v>45927</v>
      </c>
      <c r="B8313" s="21" t="s">
        <v>119</v>
      </c>
      <c r="C8313" s="21" t="s">
        <v>138</v>
      </c>
      <c r="D8313" s="29" t="n">
        <v>105.45</v>
      </c>
      <c r="E8313" s="29" t="n">
        <f aca="false">D8313/10</f>
        <v>10.545</v>
      </c>
      <c r="F8313" s="29" t="n">
        <f aca="false">(E8313+Einstellungen!$B$20)*(1+Einstellungen!$B$10)</f>
        <v>34.74919</v>
      </c>
      <c r="G8313" s="21" t="str">
        <f aca="false">IF(F8313&lt;Einstellungen!$B$5,"ja","nein")</f>
        <v>nein</v>
      </c>
      <c r="H8313" s="21" t="s">
        <v>24</v>
      </c>
      <c r="I8313" s="29" t="n">
        <f aca="false">INDEX(Einstellungen!$B$27:$B$50,8)</f>
        <v>0.95</v>
      </c>
      <c r="J8313" s="29" t="n">
        <f aca="false">F8313*I8313</f>
        <v>33.0117305</v>
      </c>
    </row>
    <row r="8314" customFormat="false" ht="15" hidden="false" customHeight="false" outlineLevel="0" collapsed="false">
      <c r="A8314" s="28" t="n">
        <v>45927</v>
      </c>
      <c r="B8314" s="21" t="s">
        <v>120</v>
      </c>
      <c r="C8314" s="21" t="s">
        <v>138</v>
      </c>
      <c r="D8314" s="29" t="n">
        <v>109.71</v>
      </c>
      <c r="E8314" s="29" t="n">
        <f aca="false">D8314/10</f>
        <v>10.971</v>
      </c>
      <c r="F8314" s="29" t="n">
        <f aca="false">(E8314+Einstellungen!$B$20)*(1+Einstellungen!$B$10)</f>
        <v>35.25613</v>
      </c>
      <c r="G8314" s="21" t="str">
        <f aca="false">IF(F8314&lt;Einstellungen!$B$5,"ja","nein")</f>
        <v>nein</v>
      </c>
      <c r="H8314" s="21" t="s">
        <v>24</v>
      </c>
      <c r="I8314" s="29" t="n">
        <f aca="false">INDEX(Einstellungen!$B$27:$B$50,9)</f>
        <v>1.05</v>
      </c>
      <c r="J8314" s="29" t="n">
        <f aca="false">F8314*I8314</f>
        <v>37.0189365</v>
      </c>
    </row>
    <row r="8315" customFormat="false" ht="15" hidden="false" customHeight="false" outlineLevel="0" collapsed="false">
      <c r="A8315" s="28" t="n">
        <v>45927</v>
      </c>
      <c r="B8315" s="21" t="s">
        <v>121</v>
      </c>
      <c r="C8315" s="21" t="s">
        <v>138</v>
      </c>
      <c r="D8315" s="29" t="n">
        <v>96.92</v>
      </c>
      <c r="E8315" s="29" t="n">
        <f aca="false">D8315/10</f>
        <v>9.692</v>
      </c>
      <c r="F8315" s="29" t="n">
        <f aca="false">(E8315+Einstellungen!$B$20)*(1+Einstellungen!$B$10)</f>
        <v>33.73412</v>
      </c>
      <c r="G8315" s="21" t="str">
        <f aca="false">IF(F8315&lt;Einstellungen!$B$5,"ja","nein")</f>
        <v>nein</v>
      </c>
      <c r="H8315" s="21" t="s">
        <v>24</v>
      </c>
      <c r="I8315" s="29" t="n">
        <f aca="false">INDEX(Einstellungen!$B$27:$B$50,10)</f>
        <v>1.05</v>
      </c>
      <c r="J8315" s="29" t="n">
        <f aca="false">F8315*I8315</f>
        <v>35.420826</v>
      </c>
    </row>
    <row r="8316" customFormat="false" ht="15" hidden="false" customHeight="false" outlineLevel="0" collapsed="false">
      <c r="A8316" s="28" t="n">
        <v>45927</v>
      </c>
      <c r="B8316" s="21" t="s">
        <v>122</v>
      </c>
      <c r="C8316" s="21" t="s">
        <v>138</v>
      </c>
      <c r="D8316" s="29" t="n">
        <v>87.86</v>
      </c>
      <c r="E8316" s="29" t="n">
        <f aca="false">D8316/10</f>
        <v>8.786</v>
      </c>
      <c r="F8316" s="29" t="n">
        <f aca="false">(E8316+Einstellungen!$B$20)*(1+Einstellungen!$B$10)</f>
        <v>32.65598</v>
      </c>
      <c r="G8316" s="21" t="str">
        <f aca="false">IF(F8316&lt;Einstellungen!$B$5,"ja","nein")</f>
        <v>nein</v>
      </c>
      <c r="H8316" s="21" t="s">
        <v>24</v>
      </c>
      <c r="I8316" s="29" t="n">
        <f aca="false">INDEX(Einstellungen!$B$27:$B$50,11)</f>
        <v>1.05</v>
      </c>
      <c r="J8316" s="29" t="n">
        <f aca="false">F8316*I8316</f>
        <v>34.288779</v>
      </c>
    </row>
    <row r="8317" customFormat="false" ht="15" hidden="false" customHeight="false" outlineLevel="0" collapsed="false">
      <c r="A8317" s="28" t="n">
        <v>45927</v>
      </c>
      <c r="B8317" s="21" t="s">
        <v>123</v>
      </c>
      <c r="C8317" s="21" t="s">
        <v>138</v>
      </c>
      <c r="D8317" s="29" t="n">
        <v>75</v>
      </c>
      <c r="E8317" s="29" t="n">
        <f aca="false">D8317/10</f>
        <v>7.5</v>
      </c>
      <c r="F8317" s="29" t="n">
        <f aca="false">(E8317+Einstellungen!$B$20)*(1+Einstellungen!$B$10)</f>
        <v>31.12564</v>
      </c>
      <c r="G8317" s="21" t="str">
        <f aca="false">IF(F8317&lt;Einstellungen!$B$5,"ja","nein")</f>
        <v>nein</v>
      </c>
      <c r="H8317" s="21" t="s">
        <v>24</v>
      </c>
      <c r="I8317" s="29" t="n">
        <f aca="false">INDEX(Einstellungen!$B$27:$B$50,12)</f>
        <v>1.1</v>
      </c>
      <c r="J8317" s="29" t="n">
        <f aca="false">F8317*I8317</f>
        <v>34.238204</v>
      </c>
    </row>
    <row r="8318" customFormat="false" ht="15" hidden="false" customHeight="false" outlineLevel="0" collapsed="false">
      <c r="A8318" s="28" t="n">
        <v>45927</v>
      </c>
      <c r="B8318" s="21" t="s">
        <v>124</v>
      </c>
      <c r="C8318" s="21" t="s">
        <v>138</v>
      </c>
      <c r="D8318" s="29" t="n">
        <v>59.77</v>
      </c>
      <c r="E8318" s="29" t="n">
        <f aca="false">D8318/10</f>
        <v>5.977</v>
      </c>
      <c r="F8318" s="29" t="n">
        <f aca="false">(E8318+Einstellungen!$B$20)*(1+Einstellungen!$B$10)</f>
        <v>29.31327</v>
      </c>
      <c r="G8318" s="21" t="str">
        <f aca="false">IF(F8318&lt;Einstellungen!$B$5,"ja","nein")</f>
        <v>nein</v>
      </c>
      <c r="H8318" s="21" t="s">
        <v>24</v>
      </c>
      <c r="I8318" s="29" t="n">
        <f aca="false">INDEX(Einstellungen!$B$27:$B$50,13)</f>
        <v>1.2</v>
      </c>
      <c r="J8318" s="29" t="n">
        <f aca="false">F8318*I8318</f>
        <v>35.175924</v>
      </c>
    </row>
    <row r="8319" customFormat="false" ht="15" hidden="false" customHeight="false" outlineLevel="0" collapsed="false">
      <c r="A8319" s="28" t="n">
        <v>45927</v>
      </c>
      <c r="B8319" s="21" t="s">
        <v>125</v>
      </c>
      <c r="C8319" s="21" t="s">
        <v>138</v>
      </c>
      <c r="D8319" s="29" t="n">
        <v>36.11</v>
      </c>
      <c r="E8319" s="29" t="n">
        <f aca="false">D8319/10</f>
        <v>3.611</v>
      </c>
      <c r="F8319" s="29" t="n">
        <f aca="false">(E8319+Einstellungen!$B$20)*(1+Einstellungen!$B$10)</f>
        <v>26.49773</v>
      </c>
      <c r="G8319" s="21" t="str">
        <f aca="false">IF(F8319&lt;Einstellungen!$B$5,"ja","nein")</f>
        <v>ja</v>
      </c>
      <c r="H8319" s="21" t="s">
        <v>24</v>
      </c>
      <c r="I8319" s="29" t="n">
        <f aca="false">INDEX(Einstellungen!$B$27:$B$50,14)</f>
        <v>1.15</v>
      </c>
      <c r="J8319" s="29" t="n">
        <f aca="false">F8319*I8319</f>
        <v>30.4723895</v>
      </c>
    </row>
    <row r="8320" customFormat="false" ht="15" hidden="false" customHeight="false" outlineLevel="0" collapsed="false">
      <c r="A8320" s="28" t="n">
        <v>45927</v>
      </c>
      <c r="B8320" s="21" t="s">
        <v>126</v>
      </c>
      <c r="C8320" s="21" t="s">
        <v>138</v>
      </c>
      <c r="D8320" s="29" t="n">
        <v>48.54</v>
      </c>
      <c r="E8320" s="29" t="n">
        <f aca="false">D8320/10</f>
        <v>4.854</v>
      </c>
      <c r="F8320" s="29" t="n">
        <f aca="false">(E8320+Einstellungen!$B$20)*(1+Einstellungen!$B$10)</f>
        <v>27.9769</v>
      </c>
      <c r="G8320" s="21" t="str">
        <f aca="false">IF(F8320&lt;Einstellungen!$B$5,"ja","nein")</f>
        <v>ja</v>
      </c>
      <c r="H8320" s="21" t="s">
        <v>24</v>
      </c>
      <c r="I8320" s="29" t="n">
        <f aca="false">INDEX(Einstellungen!$B$27:$B$50,15)</f>
        <v>1</v>
      </c>
      <c r="J8320" s="29" t="n">
        <f aca="false">F8320*I8320</f>
        <v>27.9769</v>
      </c>
    </row>
    <row r="8321" customFormat="false" ht="15" hidden="false" customHeight="false" outlineLevel="0" collapsed="false">
      <c r="A8321" s="28" t="n">
        <v>45927</v>
      </c>
      <c r="B8321" s="21" t="s">
        <v>127</v>
      </c>
      <c r="C8321" s="21" t="s">
        <v>138</v>
      </c>
      <c r="D8321" s="29" t="n">
        <v>78.22</v>
      </c>
      <c r="E8321" s="29" t="n">
        <f aca="false">D8321/10</f>
        <v>7.822</v>
      </c>
      <c r="F8321" s="29" t="n">
        <f aca="false">(E8321+Einstellungen!$B$20)*(1+Einstellungen!$B$10)</f>
        <v>31.50882</v>
      </c>
      <c r="G8321" s="21" t="str">
        <f aca="false">IF(F8321&lt;Einstellungen!$B$5,"ja","nein")</f>
        <v>nein</v>
      </c>
      <c r="H8321" s="21" t="s">
        <v>24</v>
      </c>
      <c r="I8321" s="29" t="n">
        <f aca="false">INDEX(Einstellungen!$B$27:$B$50,16)</f>
        <v>0.95</v>
      </c>
      <c r="J8321" s="29" t="n">
        <f aca="false">F8321*I8321</f>
        <v>29.933379</v>
      </c>
    </row>
    <row r="8322" customFormat="false" ht="15" hidden="false" customHeight="false" outlineLevel="0" collapsed="false">
      <c r="A8322" s="28" t="n">
        <v>45927</v>
      </c>
      <c r="B8322" s="21" t="s">
        <v>128</v>
      </c>
      <c r="C8322" s="21" t="s">
        <v>138</v>
      </c>
      <c r="D8322" s="29" t="n">
        <v>93.1</v>
      </c>
      <c r="E8322" s="29" t="n">
        <f aca="false">D8322/10</f>
        <v>9.31</v>
      </c>
      <c r="F8322" s="29" t="n">
        <f aca="false">(E8322+Einstellungen!$B$20)*(1+Einstellungen!$B$10)</f>
        <v>33.27954</v>
      </c>
      <c r="G8322" s="21" t="str">
        <f aca="false">IF(F8322&lt;Einstellungen!$B$5,"ja","nein")</f>
        <v>nein</v>
      </c>
      <c r="H8322" s="21" t="s">
        <v>24</v>
      </c>
      <c r="I8322" s="29" t="n">
        <f aca="false">INDEX(Einstellungen!$B$27:$B$50,17)</f>
        <v>0.95</v>
      </c>
      <c r="J8322" s="29" t="n">
        <f aca="false">F8322*I8322</f>
        <v>31.615563</v>
      </c>
    </row>
    <row r="8323" customFormat="false" ht="15" hidden="false" customHeight="false" outlineLevel="0" collapsed="false">
      <c r="A8323" s="28" t="n">
        <v>45927</v>
      </c>
      <c r="B8323" s="21" t="s">
        <v>129</v>
      </c>
      <c r="C8323" s="21" t="s">
        <v>138</v>
      </c>
      <c r="D8323" s="29" t="n">
        <v>112.01</v>
      </c>
      <c r="E8323" s="29" t="n">
        <f aca="false">D8323/10</f>
        <v>11.201</v>
      </c>
      <c r="F8323" s="29" t="n">
        <f aca="false">(E8323+Einstellungen!$B$20)*(1+Einstellungen!$B$10)</f>
        <v>35.52983</v>
      </c>
      <c r="G8323" s="21" t="str">
        <f aca="false">IF(F8323&lt;Einstellungen!$B$5,"ja","nein")</f>
        <v>nein</v>
      </c>
      <c r="H8323" s="21" t="s">
        <v>24</v>
      </c>
      <c r="I8323" s="29" t="n">
        <f aca="false">INDEX(Einstellungen!$B$27:$B$50,18)</f>
        <v>1.1</v>
      </c>
      <c r="J8323" s="29" t="n">
        <f aca="false">F8323*I8323</f>
        <v>39.082813</v>
      </c>
    </row>
    <row r="8324" customFormat="false" ht="15" hidden="false" customHeight="false" outlineLevel="0" collapsed="false">
      <c r="A8324" s="28" t="n">
        <v>45927</v>
      </c>
      <c r="B8324" s="21" t="s">
        <v>130</v>
      </c>
      <c r="C8324" s="21" t="s">
        <v>138</v>
      </c>
      <c r="D8324" s="29" t="n">
        <v>133.35</v>
      </c>
      <c r="E8324" s="29" t="n">
        <f aca="false">D8324/10</f>
        <v>13.335</v>
      </c>
      <c r="F8324" s="29" t="n">
        <f aca="false">(E8324+Einstellungen!$B$20)*(1+Einstellungen!$B$10)</f>
        <v>38.06929</v>
      </c>
      <c r="G8324" s="21" t="str">
        <f aca="false">IF(F8324&lt;Einstellungen!$B$5,"ja","nein")</f>
        <v>nein</v>
      </c>
      <c r="H8324" s="21" t="s">
        <v>24</v>
      </c>
      <c r="I8324" s="29" t="n">
        <f aca="false">INDEX(Einstellungen!$B$27:$B$50,19)</f>
        <v>1.35</v>
      </c>
      <c r="J8324" s="29" t="n">
        <f aca="false">F8324*I8324</f>
        <v>51.3935415</v>
      </c>
    </row>
    <row r="8325" customFormat="false" ht="15" hidden="false" customHeight="false" outlineLevel="0" collapsed="false">
      <c r="A8325" s="28" t="n">
        <v>45927</v>
      </c>
      <c r="B8325" s="21" t="s">
        <v>131</v>
      </c>
      <c r="C8325" s="21" t="s">
        <v>138</v>
      </c>
      <c r="D8325" s="29" t="n">
        <v>148.61</v>
      </c>
      <c r="E8325" s="29" t="n">
        <f aca="false">D8325/10</f>
        <v>14.861</v>
      </c>
      <c r="F8325" s="29" t="n">
        <f aca="false">(E8325+Einstellungen!$B$20)*(1+Einstellungen!$B$10)</f>
        <v>39.88523</v>
      </c>
      <c r="G8325" s="21" t="str">
        <f aca="false">IF(F8325&lt;Einstellungen!$B$5,"ja","nein")</f>
        <v>nein</v>
      </c>
      <c r="H8325" s="21" t="s">
        <v>24</v>
      </c>
      <c r="I8325" s="29" t="n">
        <f aca="false">INDEX(Einstellungen!$B$27:$B$50,20)</f>
        <v>1.45</v>
      </c>
      <c r="J8325" s="29" t="n">
        <f aca="false">F8325*I8325</f>
        <v>57.8335835</v>
      </c>
    </row>
    <row r="8326" customFormat="false" ht="15" hidden="false" customHeight="false" outlineLevel="0" collapsed="false">
      <c r="A8326" s="28" t="n">
        <v>45927</v>
      </c>
      <c r="B8326" s="21" t="s">
        <v>132</v>
      </c>
      <c r="C8326" s="21" t="s">
        <v>138</v>
      </c>
      <c r="D8326" s="29" t="n">
        <v>122.53</v>
      </c>
      <c r="E8326" s="29" t="n">
        <f aca="false">D8326/10</f>
        <v>12.253</v>
      </c>
      <c r="F8326" s="29" t="n">
        <f aca="false">(E8326+Einstellungen!$B$20)*(1+Einstellungen!$B$10)</f>
        <v>36.78171</v>
      </c>
      <c r="G8326" s="21" t="str">
        <f aca="false">IF(F8326&lt;Einstellungen!$B$5,"ja","nein")</f>
        <v>nein</v>
      </c>
      <c r="H8326" s="21" t="s">
        <v>24</v>
      </c>
      <c r="I8326" s="29" t="n">
        <f aca="false">INDEX(Einstellungen!$B$27:$B$50,21)</f>
        <v>1.4</v>
      </c>
      <c r="J8326" s="29" t="n">
        <f aca="false">F8326*I8326</f>
        <v>51.494394</v>
      </c>
    </row>
    <row r="8327" customFormat="false" ht="15" hidden="false" customHeight="false" outlineLevel="0" collapsed="false">
      <c r="A8327" s="28" t="n">
        <v>45927</v>
      </c>
      <c r="B8327" s="21" t="s">
        <v>133</v>
      </c>
      <c r="C8327" s="21" t="s">
        <v>138</v>
      </c>
      <c r="D8327" s="29" t="n">
        <v>114.4</v>
      </c>
      <c r="E8327" s="29" t="n">
        <f aca="false">D8327/10</f>
        <v>11.44</v>
      </c>
      <c r="F8327" s="29" t="n">
        <f aca="false">(E8327+Einstellungen!$B$20)*(1+Einstellungen!$B$10)</f>
        <v>35.81424</v>
      </c>
      <c r="G8327" s="21" t="str">
        <f aca="false">IF(F8327&lt;Einstellungen!$B$5,"ja","nein")</f>
        <v>nein</v>
      </c>
      <c r="H8327" s="21" t="s">
        <v>24</v>
      </c>
      <c r="I8327" s="29" t="n">
        <f aca="false">INDEX(Einstellungen!$B$27:$B$50,22)</f>
        <v>1.25</v>
      </c>
      <c r="J8327" s="29" t="n">
        <f aca="false">F8327*I8327</f>
        <v>44.7678</v>
      </c>
    </row>
    <row r="8328" customFormat="false" ht="15" hidden="false" customHeight="false" outlineLevel="0" collapsed="false">
      <c r="A8328" s="28" t="n">
        <v>45927</v>
      </c>
      <c r="B8328" s="21" t="s">
        <v>134</v>
      </c>
      <c r="C8328" s="21" t="s">
        <v>138</v>
      </c>
      <c r="D8328" s="29" t="n">
        <v>107.56</v>
      </c>
      <c r="E8328" s="29" t="n">
        <f aca="false">D8328/10</f>
        <v>10.756</v>
      </c>
      <c r="F8328" s="29" t="n">
        <f aca="false">(E8328+Einstellungen!$B$20)*(1+Einstellungen!$B$10)</f>
        <v>35.00028</v>
      </c>
      <c r="G8328" s="21" t="str">
        <f aca="false">IF(F8328&lt;Einstellungen!$B$5,"ja","nein")</f>
        <v>nein</v>
      </c>
      <c r="H8328" s="21" t="s">
        <v>24</v>
      </c>
      <c r="I8328" s="29" t="n">
        <f aca="false">INDEX(Einstellungen!$B$27:$B$50,23)</f>
        <v>1.05</v>
      </c>
      <c r="J8328" s="29" t="n">
        <f aca="false">F8328*I8328</f>
        <v>36.750294</v>
      </c>
    </row>
    <row r="8329" customFormat="false" ht="15" hidden="false" customHeight="false" outlineLevel="0" collapsed="false">
      <c r="A8329" s="28" t="n">
        <v>45927</v>
      </c>
      <c r="B8329" s="21" t="s">
        <v>135</v>
      </c>
      <c r="C8329" s="21" t="s">
        <v>138</v>
      </c>
      <c r="D8329" s="29" t="n">
        <v>99.54</v>
      </c>
      <c r="E8329" s="29" t="n">
        <f aca="false">D8329/10</f>
        <v>9.954</v>
      </c>
      <c r="F8329" s="29" t="n">
        <f aca="false">(E8329+Einstellungen!$B$20)*(1+Einstellungen!$B$10)</f>
        <v>34.0459</v>
      </c>
      <c r="G8329" s="21" t="str">
        <f aca="false">IF(F8329&lt;Einstellungen!$B$5,"ja","nein")</f>
        <v>nein</v>
      </c>
      <c r="H8329" s="21" t="s">
        <v>24</v>
      </c>
      <c r="I8329" s="29" t="n">
        <f aca="false">INDEX(Einstellungen!$B$27:$B$50,24)</f>
        <v>0.8</v>
      </c>
      <c r="J8329" s="29" t="n">
        <f aca="false">F8329*I8329</f>
        <v>27.23672</v>
      </c>
    </row>
    <row r="8330" customFormat="false" ht="15" hidden="false" customHeight="false" outlineLevel="0" collapsed="false">
      <c r="A8330" s="28" t="n">
        <v>45928</v>
      </c>
      <c r="B8330" s="21" t="s">
        <v>111</v>
      </c>
      <c r="C8330" s="21" t="s">
        <v>139</v>
      </c>
      <c r="D8330" s="29" t="n">
        <v>97.56</v>
      </c>
      <c r="E8330" s="29" t="n">
        <f aca="false">D8330/10</f>
        <v>9.756</v>
      </c>
      <c r="F8330" s="29" t="n">
        <f aca="false">(E8330+Einstellungen!$B$20)*(1+Einstellungen!$B$10)</f>
        <v>33.81028</v>
      </c>
      <c r="G8330" s="21" t="str">
        <f aca="false">IF(F8330&lt;Einstellungen!$B$5,"ja","nein")</f>
        <v>nein</v>
      </c>
      <c r="H8330" s="21" t="s">
        <v>24</v>
      </c>
      <c r="I8330" s="29" t="n">
        <f aca="false">INDEX(Einstellungen!$B$27:$B$50,1)</f>
        <v>0.6</v>
      </c>
      <c r="J8330" s="29" t="n">
        <f aca="false">F8330*I8330</f>
        <v>20.286168</v>
      </c>
    </row>
    <row r="8331" customFormat="false" ht="15" hidden="false" customHeight="false" outlineLevel="0" collapsed="false">
      <c r="A8331" s="28" t="n">
        <v>45928</v>
      </c>
      <c r="B8331" s="21" t="s">
        <v>113</v>
      </c>
      <c r="C8331" s="21" t="s">
        <v>139</v>
      </c>
      <c r="D8331" s="29" t="n">
        <v>95.31</v>
      </c>
      <c r="E8331" s="29" t="n">
        <f aca="false">D8331/10</f>
        <v>9.531</v>
      </c>
      <c r="F8331" s="29" t="n">
        <f aca="false">(E8331+Einstellungen!$B$20)*(1+Einstellungen!$B$10)</f>
        <v>33.54253</v>
      </c>
      <c r="G8331" s="21" t="str">
        <f aca="false">IF(F8331&lt;Einstellungen!$B$5,"ja","nein")</f>
        <v>nein</v>
      </c>
      <c r="H8331" s="21" t="s">
        <v>24</v>
      </c>
      <c r="I8331" s="29" t="n">
        <f aca="false">INDEX(Einstellungen!$B$27:$B$50,2)</f>
        <v>0.5</v>
      </c>
      <c r="J8331" s="29" t="n">
        <f aca="false">F8331*I8331</f>
        <v>16.771265</v>
      </c>
    </row>
    <row r="8332" customFormat="false" ht="15" hidden="false" customHeight="false" outlineLevel="0" collapsed="false">
      <c r="A8332" s="28" t="n">
        <v>45928</v>
      </c>
      <c r="B8332" s="21" t="s">
        <v>114</v>
      </c>
      <c r="C8332" s="21" t="s">
        <v>139</v>
      </c>
      <c r="D8332" s="29" t="n">
        <v>94.32</v>
      </c>
      <c r="E8332" s="29" t="n">
        <f aca="false">D8332/10</f>
        <v>9.432</v>
      </c>
      <c r="F8332" s="29" t="n">
        <f aca="false">(E8332+Einstellungen!$B$20)*(1+Einstellungen!$B$10)</f>
        <v>33.42472</v>
      </c>
      <c r="G8332" s="21" t="str">
        <f aca="false">IF(F8332&lt;Einstellungen!$B$5,"ja","nein")</f>
        <v>nein</v>
      </c>
      <c r="H8332" s="21" t="s">
        <v>24</v>
      </c>
      <c r="I8332" s="29" t="n">
        <f aca="false">INDEX(Einstellungen!$B$27:$B$50,3)</f>
        <v>0.45</v>
      </c>
      <c r="J8332" s="29" t="n">
        <f aca="false">F8332*I8332</f>
        <v>15.041124</v>
      </c>
    </row>
    <row r="8333" customFormat="false" ht="15" hidden="false" customHeight="false" outlineLevel="0" collapsed="false">
      <c r="A8333" s="28" t="n">
        <v>45928</v>
      </c>
      <c r="B8333" s="21" t="s">
        <v>115</v>
      </c>
      <c r="C8333" s="21" t="s">
        <v>139</v>
      </c>
      <c r="D8333" s="29" t="n">
        <v>91.47</v>
      </c>
      <c r="E8333" s="29" t="n">
        <f aca="false">D8333/10</f>
        <v>9.147</v>
      </c>
      <c r="F8333" s="29" t="n">
        <f aca="false">(E8333+Einstellungen!$B$20)*(1+Einstellungen!$B$10)</f>
        <v>33.08557</v>
      </c>
      <c r="G8333" s="21" t="str">
        <f aca="false">IF(F8333&lt;Einstellungen!$B$5,"ja","nein")</f>
        <v>nein</v>
      </c>
      <c r="H8333" s="21" t="s">
        <v>24</v>
      </c>
      <c r="I8333" s="29" t="n">
        <f aca="false">INDEX(Einstellungen!$B$27:$B$50,4)</f>
        <v>0.45</v>
      </c>
      <c r="J8333" s="29" t="n">
        <f aca="false">F8333*I8333</f>
        <v>14.8885065</v>
      </c>
    </row>
    <row r="8334" customFormat="false" ht="15" hidden="false" customHeight="false" outlineLevel="0" collapsed="false">
      <c r="A8334" s="28" t="n">
        <v>45928</v>
      </c>
      <c r="B8334" s="21" t="s">
        <v>116</v>
      </c>
      <c r="C8334" s="21" t="s">
        <v>139</v>
      </c>
      <c r="D8334" s="29" t="n">
        <v>97.77</v>
      </c>
      <c r="E8334" s="29" t="n">
        <f aca="false">D8334/10</f>
        <v>9.777</v>
      </c>
      <c r="F8334" s="29" t="n">
        <f aca="false">(E8334+Einstellungen!$B$20)*(1+Einstellungen!$B$10)</f>
        <v>33.83527</v>
      </c>
      <c r="G8334" s="21" t="str">
        <f aca="false">IF(F8334&lt;Einstellungen!$B$5,"ja","nein")</f>
        <v>nein</v>
      </c>
      <c r="H8334" s="21" t="s">
        <v>24</v>
      </c>
      <c r="I8334" s="29" t="n">
        <f aca="false">INDEX(Einstellungen!$B$27:$B$50,5)</f>
        <v>0.45</v>
      </c>
      <c r="J8334" s="29" t="n">
        <f aca="false">F8334*I8334</f>
        <v>15.2258715</v>
      </c>
    </row>
    <row r="8335" customFormat="false" ht="15" hidden="false" customHeight="false" outlineLevel="0" collapsed="false">
      <c r="A8335" s="28" t="n">
        <v>45928</v>
      </c>
      <c r="B8335" s="21" t="s">
        <v>117</v>
      </c>
      <c r="C8335" s="21" t="s">
        <v>139</v>
      </c>
      <c r="D8335" s="29" t="n">
        <v>97.58</v>
      </c>
      <c r="E8335" s="29" t="n">
        <f aca="false">D8335/10</f>
        <v>9.758</v>
      </c>
      <c r="F8335" s="29" t="n">
        <f aca="false">(E8335+Einstellungen!$B$20)*(1+Einstellungen!$B$10)</f>
        <v>33.81266</v>
      </c>
      <c r="G8335" s="21" t="str">
        <f aca="false">IF(F8335&lt;Einstellungen!$B$5,"ja","nein")</f>
        <v>nein</v>
      </c>
      <c r="H8335" s="21" t="s">
        <v>24</v>
      </c>
      <c r="I8335" s="29" t="n">
        <f aca="false">INDEX(Einstellungen!$B$27:$B$50,6)</f>
        <v>0.5</v>
      </c>
      <c r="J8335" s="29" t="n">
        <f aca="false">F8335*I8335</f>
        <v>16.90633</v>
      </c>
    </row>
    <row r="8336" customFormat="false" ht="15" hidden="false" customHeight="false" outlineLevel="0" collapsed="false">
      <c r="A8336" s="28" t="n">
        <v>45928</v>
      </c>
      <c r="B8336" s="21" t="s">
        <v>118</v>
      </c>
      <c r="C8336" s="21" t="s">
        <v>139</v>
      </c>
      <c r="D8336" s="29" t="n">
        <v>100.91</v>
      </c>
      <c r="E8336" s="29" t="n">
        <f aca="false">D8336/10</f>
        <v>10.091</v>
      </c>
      <c r="F8336" s="29" t="n">
        <f aca="false">(E8336+Einstellungen!$B$20)*(1+Einstellungen!$B$10)</f>
        <v>34.20893</v>
      </c>
      <c r="G8336" s="21" t="str">
        <f aca="false">IF(F8336&lt;Einstellungen!$B$5,"ja","nein")</f>
        <v>nein</v>
      </c>
      <c r="H8336" s="21" t="s">
        <v>24</v>
      </c>
      <c r="I8336" s="29" t="n">
        <f aca="false">INDEX(Einstellungen!$B$27:$B$50,7)</f>
        <v>0.7</v>
      </c>
      <c r="J8336" s="29" t="n">
        <f aca="false">F8336*I8336</f>
        <v>23.946251</v>
      </c>
    </row>
    <row r="8337" customFormat="false" ht="15" hidden="false" customHeight="false" outlineLevel="0" collapsed="false">
      <c r="A8337" s="28" t="n">
        <v>45928</v>
      </c>
      <c r="B8337" s="21" t="s">
        <v>119</v>
      </c>
      <c r="C8337" s="21" t="s">
        <v>139</v>
      </c>
      <c r="D8337" s="29" t="n">
        <v>105.79</v>
      </c>
      <c r="E8337" s="29" t="n">
        <f aca="false">D8337/10</f>
        <v>10.579</v>
      </c>
      <c r="F8337" s="29" t="n">
        <f aca="false">(E8337+Einstellungen!$B$20)*(1+Einstellungen!$B$10)</f>
        <v>34.78965</v>
      </c>
      <c r="G8337" s="21" t="str">
        <f aca="false">IF(F8337&lt;Einstellungen!$B$5,"ja","nein")</f>
        <v>nein</v>
      </c>
      <c r="H8337" s="21" t="s">
        <v>24</v>
      </c>
      <c r="I8337" s="29" t="n">
        <f aca="false">INDEX(Einstellungen!$B$27:$B$50,8)</f>
        <v>0.95</v>
      </c>
      <c r="J8337" s="29" t="n">
        <f aca="false">F8337*I8337</f>
        <v>33.0501675</v>
      </c>
    </row>
    <row r="8338" customFormat="false" ht="15" hidden="false" customHeight="false" outlineLevel="0" collapsed="false">
      <c r="A8338" s="28" t="n">
        <v>45928</v>
      </c>
      <c r="B8338" s="21" t="s">
        <v>120</v>
      </c>
      <c r="C8338" s="21" t="s">
        <v>139</v>
      </c>
      <c r="D8338" s="29" t="n">
        <v>98.77</v>
      </c>
      <c r="E8338" s="29" t="n">
        <f aca="false">D8338/10</f>
        <v>9.877</v>
      </c>
      <c r="F8338" s="29" t="n">
        <f aca="false">(E8338+Einstellungen!$B$20)*(1+Einstellungen!$B$10)</f>
        <v>33.95427</v>
      </c>
      <c r="G8338" s="21" t="str">
        <f aca="false">IF(F8338&lt;Einstellungen!$B$5,"ja","nein")</f>
        <v>nein</v>
      </c>
      <c r="H8338" s="21" t="s">
        <v>24</v>
      </c>
      <c r="I8338" s="29" t="n">
        <f aca="false">INDEX(Einstellungen!$B$27:$B$50,9)</f>
        <v>1.05</v>
      </c>
      <c r="J8338" s="29" t="n">
        <f aca="false">F8338*I8338</f>
        <v>35.6519835</v>
      </c>
    </row>
    <row r="8339" customFormat="false" ht="15" hidden="false" customHeight="false" outlineLevel="0" collapsed="false">
      <c r="A8339" s="28" t="n">
        <v>45928</v>
      </c>
      <c r="B8339" s="21" t="s">
        <v>121</v>
      </c>
      <c r="C8339" s="21" t="s">
        <v>139</v>
      </c>
      <c r="D8339" s="29" t="n">
        <v>95.04</v>
      </c>
      <c r="E8339" s="29" t="n">
        <f aca="false">D8339/10</f>
        <v>9.504</v>
      </c>
      <c r="F8339" s="29" t="n">
        <f aca="false">(E8339+Einstellungen!$B$20)*(1+Einstellungen!$B$10)</f>
        <v>33.5104</v>
      </c>
      <c r="G8339" s="21" t="str">
        <f aca="false">IF(F8339&lt;Einstellungen!$B$5,"ja","nein")</f>
        <v>nein</v>
      </c>
      <c r="H8339" s="21" t="s">
        <v>24</v>
      </c>
      <c r="I8339" s="29" t="n">
        <f aca="false">INDEX(Einstellungen!$B$27:$B$50,10)</f>
        <v>1.05</v>
      </c>
      <c r="J8339" s="29" t="n">
        <f aca="false">F8339*I8339</f>
        <v>35.18592</v>
      </c>
    </row>
    <row r="8340" customFormat="false" ht="15" hidden="false" customHeight="false" outlineLevel="0" collapsed="false">
      <c r="A8340" s="28" t="n">
        <v>45928</v>
      </c>
      <c r="B8340" s="21" t="s">
        <v>122</v>
      </c>
      <c r="C8340" s="21" t="s">
        <v>139</v>
      </c>
      <c r="D8340" s="29" t="n">
        <v>82.08</v>
      </c>
      <c r="E8340" s="29" t="n">
        <f aca="false">D8340/10</f>
        <v>8.208</v>
      </c>
      <c r="F8340" s="29" t="n">
        <f aca="false">(E8340+Einstellungen!$B$20)*(1+Einstellungen!$B$10)</f>
        <v>31.96816</v>
      </c>
      <c r="G8340" s="21" t="str">
        <f aca="false">IF(F8340&lt;Einstellungen!$B$5,"ja","nein")</f>
        <v>nein</v>
      </c>
      <c r="H8340" s="21" t="s">
        <v>24</v>
      </c>
      <c r="I8340" s="29" t="n">
        <f aca="false">INDEX(Einstellungen!$B$27:$B$50,11)</f>
        <v>1.05</v>
      </c>
      <c r="J8340" s="29" t="n">
        <f aca="false">F8340*I8340</f>
        <v>33.566568</v>
      </c>
    </row>
    <row r="8341" customFormat="false" ht="15" hidden="false" customHeight="false" outlineLevel="0" collapsed="false">
      <c r="A8341" s="28" t="n">
        <v>45928</v>
      </c>
      <c r="B8341" s="21" t="s">
        <v>123</v>
      </c>
      <c r="C8341" s="21" t="s">
        <v>139</v>
      </c>
      <c r="D8341" s="29" t="n">
        <v>37.47</v>
      </c>
      <c r="E8341" s="29" t="n">
        <f aca="false">D8341/10</f>
        <v>3.747</v>
      </c>
      <c r="F8341" s="29" t="n">
        <f aca="false">(E8341+Einstellungen!$B$20)*(1+Einstellungen!$B$10)</f>
        <v>26.65957</v>
      </c>
      <c r="G8341" s="21" t="str">
        <f aca="false">IF(F8341&lt;Einstellungen!$B$5,"ja","nein")</f>
        <v>ja</v>
      </c>
      <c r="H8341" s="21" t="s">
        <v>24</v>
      </c>
      <c r="I8341" s="29" t="n">
        <f aca="false">INDEX(Einstellungen!$B$27:$B$50,12)</f>
        <v>1.1</v>
      </c>
      <c r="J8341" s="29" t="n">
        <f aca="false">F8341*I8341</f>
        <v>29.325527</v>
      </c>
    </row>
    <row r="8342" customFormat="false" ht="15" hidden="false" customHeight="false" outlineLevel="0" collapsed="false">
      <c r="A8342" s="28" t="n">
        <v>45928</v>
      </c>
      <c r="B8342" s="21" t="s">
        <v>124</v>
      </c>
      <c r="C8342" s="21" t="s">
        <v>139</v>
      </c>
      <c r="D8342" s="29" t="n">
        <v>17.11</v>
      </c>
      <c r="E8342" s="29" t="n">
        <f aca="false">D8342/10</f>
        <v>1.711</v>
      </c>
      <c r="F8342" s="29" t="n">
        <f aca="false">(E8342+Einstellungen!$B$20)*(1+Einstellungen!$B$10)</f>
        <v>24.23673</v>
      </c>
      <c r="G8342" s="21" t="str">
        <f aca="false">IF(F8342&lt;Einstellungen!$B$5,"ja","nein")</f>
        <v>ja</v>
      </c>
      <c r="H8342" s="21" t="s">
        <v>24</v>
      </c>
      <c r="I8342" s="29" t="n">
        <f aca="false">INDEX(Einstellungen!$B$27:$B$50,13)</f>
        <v>1.2</v>
      </c>
      <c r="J8342" s="29" t="n">
        <f aca="false">F8342*I8342</f>
        <v>29.084076</v>
      </c>
    </row>
    <row r="8343" customFormat="false" ht="15" hidden="false" customHeight="false" outlineLevel="0" collapsed="false">
      <c r="A8343" s="28" t="n">
        <v>45928</v>
      </c>
      <c r="B8343" s="21" t="s">
        <v>125</v>
      </c>
      <c r="C8343" s="21" t="s">
        <v>139</v>
      </c>
      <c r="D8343" s="29" t="n">
        <v>8.53</v>
      </c>
      <c r="E8343" s="29" t="n">
        <f aca="false">D8343/10</f>
        <v>0.853</v>
      </c>
      <c r="F8343" s="29" t="n">
        <f aca="false">(E8343+Einstellungen!$B$20)*(1+Einstellungen!$B$10)</f>
        <v>23.21571</v>
      </c>
      <c r="G8343" s="21" t="str">
        <f aca="false">IF(F8343&lt;Einstellungen!$B$5,"ja","nein")</f>
        <v>ja</v>
      </c>
      <c r="H8343" s="21" t="s">
        <v>24</v>
      </c>
      <c r="I8343" s="29" t="n">
        <f aca="false">INDEX(Einstellungen!$B$27:$B$50,14)</f>
        <v>1.15</v>
      </c>
      <c r="J8343" s="29" t="n">
        <f aca="false">F8343*I8343</f>
        <v>26.6980665</v>
      </c>
    </row>
    <row r="8344" customFormat="false" ht="15" hidden="false" customHeight="false" outlineLevel="0" collapsed="false">
      <c r="A8344" s="28" t="n">
        <v>45928</v>
      </c>
      <c r="B8344" s="21" t="s">
        <v>126</v>
      </c>
      <c r="C8344" s="21" t="s">
        <v>139</v>
      </c>
      <c r="D8344" s="29" t="n">
        <v>13</v>
      </c>
      <c r="E8344" s="29" t="n">
        <f aca="false">D8344/10</f>
        <v>1.3</v>
      </c>
      <c r="F8344" s="29" t="n">
        <f aca="false">(E8344+Einstellungen!$B$20)*(1+Einstellungen!$B$10)</f>
        <v>23.74764</v>
      </c>
      <c r="G8344" s="21" t="str">
        <f aca="false">IF(F8344&lt;Einstellungen!$B$5,"ja","nein")</f>
        <v>ja</v>
      </c>
      <c r="H8344" s="21" t="s">
        <v>24</v>
      </c>
      <c r="I8344" s="29" t="n">
        <f aca="false">INDEX(Einstellungen!$B$27:$B$50,15)</f>
        <v>1</v>
      </c>
      <c r="J8344" s="29" t="n">
        <f aca="false">F8344*I8344</f>
        <v>23.74764</v>
      </c>
    </row>
    <row r="8345" customFormat="false" ht="15" hidden="false" customHeight="false" outlineLevel="0" collapsed="false">
      <c r="A8345" s="28" t="n">
        <v>45928</v>
      </c>
      <c r="B8345" s="21" t="s">
        <v>127</v>
      </c>
      <c r="C8345" s="21" t="s">
        <v>139</v>
      </c>
      <c r="D8345" s="29" t="n">
        <v>61.33</v>
      </c>
      <c r="E8345" s="29" t="n">
        <f aca="false">D8345/10</f>
        <v>6.133</v>
      </c>
      <c r="F8345" s="29" t="n">
        <f aca="false">(E8345+Einstellungen!$B$20)*(1+Einstellungen!$B$10)</f>
        <v>29.49891</v>
      </c>
      <c r="G8345" s="21" t="str">
        <f aca="false">IF(F8345&lt;Einstellungen!$B$5,"ja","nein")</f>
        <v>nein</v>
      </c>
      <c r="H8345" s="21" t="s">
        <v>24</v>
      </c>
      <c r="I8345" s="29" t="n">
        <f aca="false">INDEX(Einstellungen!$B$27:$B$50,16)</f>
        <v>0.95</v>
      </c>
      <c r="J8345" s="29" t="n">
        <f aca="false">F8345*I8345</f>
        <v>28.0239645</v>
      </c>
    </row>
    <row r="8346" customFormat="false" ht="15" hidden="false" customHeight="false" outlineLevel="0" collapsed="false">
      <c r="A8346" s="28" t="n">
        <v>45928</v>
      </c>
      <c r="B8346" s="21" t="s">
        <v>128</v>
      </c>
      <c r="C8346" s="21" t="s">
        <v>139</v>
      </c>
      <c r="D8346" s="29" t="n">
        <v>86</v>
      </c>
      <c r="E8346" s="29" t="n">
        <f aca="false">D8346/10</f>
        <v>8.6</v>
      </c>
      <c r="F8346" s="29" t="n">
        <f aca="false">(E8346+Einstellungen!$B$20)*(1+Einstellungen!$B$10)</f>
        <v>32.43464</v>
      </c>
      <c r="G8346" s="21" t="str">
        <f aca="false">IF(F8346&lt;Einstellungen!$B$5,"ja","nein")</f>
        <v>nein</v>
      </c>
      <c r="H8346" s="21" t="s">
        <v>24</v>
      </c>
      <c r="I8346" s="29" t="n">
        <f aca="false">INDEX(Einstellungen!$B$27:$B$50,17)</f>
        <v>0.95</v>
      </c>
      <c r="J8346" s="29" t="n">
        <f aca="false">F8346*I8346</f>
        <v>30.812908</v>
      </c>
    </row>
    <row r="8347" customFormat="false" ht="15" hidden="false" customHeight="false" outlineLevel="0" collapsed="false">
      <c r="A8347" s="28" t="n">
        <v>45928</v>
      </c>
      <c r="B8347" s="21" t="s">
        <v>129</v>
      </c>
      <c r="C8347" s="21" t="s">
        <v>139</v>
      </c>
      <c r="D8347" s="29" t="n">
        <v>105.89</v>
      </c>
      <c r="E8347" s="29" t="n">
        <f aca="false">D8347/10</f>
        <v>10.589</v>
      </c>
      <c r="F8347" s="29" t="n">
        <f aca="false">(E8347+Einstellungen!$B$20)*(1+Einstellungen!$B$10)</f>
        <v>34.80155</v>
      </c>
      <c r="G8347" s="21" t="str">
        <f aca="false">IF(F8347&lt;Einstellungen!$B$5,"ja","nein")</f>
        <v>nein</v>
      </c>
      <c r="H8347" s="21" t="s">
        <v>24</v>
      </c>
      <c r="I8347" s="29" t="n">
        <f aca="false">INDEX(Einstellungen!$B$27:$B$50,18)</f>
        <v>1.1</v>
      </c>
      <c r="J8347" s="29" t="n">
        <f aca="false">F8347*I8347</f>
        <v>38.281705</v>
      </c>
    </row>
    <row r="8348" customFormat="false" ht="15" hidden="false" customHeight="false" outlineLevel="0" collapsed="false">
      <c r="A8348" s="28" t="n">
        <v>45928</v>
      </c>
      <c r="B8348" s="21" t="s">
        <v>130</v>
      </c>
      <c r="C8348" s="21" t="s">
        <v>139</v>
      </c>
      <c r="D8348" s="29" t="n">
        <v>131.02</v>
      </c>
      <c r="E8348" s="29" t="n">
        <f aca="false">D8348/10</f>
        <v>13.102</v>
      </c>
      <c r="F8348" s="29" t="n">
        <f aca="false">(E8348+Einstellungen!$B$20)*(1+Einstellungen!$B$10)</f>
        <v>37.79202</v>
      </c>
      <c r="G8348" s="21" t="str">
        <f aca="false">IF(F8348&lt;Einstellungen!$B$5,"ja","nein")</f>
        <v>nein</v>
      </c>
      <c r="H8348" s="21" t="s">
        <v>24</v>
      </c>
      <c r="I8348" s="29" t="n">
        <f aca="false">INDEX(Einstellungen!$B$27:$B$50,19)</f>
        <v>1.35</v>
      </c>
      <c r="J8348" s="29" t="n">
        <f aca="false">F8348*I8348</f>
        <v>51.019227</v>
      </c>
    </row>
    <row r="8349" customFormat="false" ht="15" hidden="false" customHeight="false" outlineLevel="0" collapsed="false">
      <c r="A8349" s="28" t="n">
        <v>45928</v>
      </c>
      <c r="B8349" s="21" t="s">
        <v>131</v>
      </c>
      <c r="C8349" s="21" t="s">
        <v>139</v>
      </c>
      <c r="D8349" s="29" t="n">
        <v>137.97</v>
      </c>
      <c r="E8349" s="29" t="n">
        <f aca="false">D8349/10</f>
        <v>13.797</v>
      </c>
      <c r="F8349" s="29" t="n">
        <f aca="false">(E8349+Einstellungen!$B$20)*(1+Einstellungen!$B$10)</f>
        <v>38.61907</v>
      </c>
      <c r="G8349" s="21" t="str">
        <f aca="false">IF(F8349&lt;Einstellungen!$B$5,"ja","nein")</f>
        <v>nein</v>
      </c>
      <c r="H8349" s="21" t="s">
        <v>24</v>
      </c>
      <c r="I8349" s="29" t="n">
        <f aca="false">INDEX(Einstellungen!$B$27:$B$50,20)</f>
        <v>1.45</v>
      </c>
      <c r="J8349" s="29" t="n">
        <f aca="false">F8349*I8349</f>
        <v>55.9976515</v>
      </c>
    </row>
    <row r="8350" customFormat="false" ht="15" hidden="false" customHeight="false" outlineLevel="0" collapsed="false">
      <c r="A8350" s="28" t="n">
        <v>45928</v>
      </c>
      <c r="B8350" s="21" t="s">
        <v>132</v>
      </c>
      <c r="C8350" s="21" t="s">
        <v>139</v>
      </c>
      <c r="D8350" s="29" t="n">
        <v>125.93</v>
      </c>
      <c r="E8350" s="29" t="n">
        <f aca="false">D8350/10</f>
        <v>12.593</v>
      </c>
      <c r="F8350" s="29" t="n">
        <f aca="false">(E8350+Einstellungen!$B$20)*(1+Einstellungen!$B$10)</f>
        <v>37.18631</v>
      </c>
      <c r="G8350" s="21" t="str">
        <f aca="false">IF(F8350&lt;Einstellungen!$B$5,"ja","nein")</f>
        <v>nein</v>
      </c>
      <c r="H8350" s="21" t="s">
        <v>24</v>
      </c>
      <c r="I8350" s="29" t="n">
        <f aca="false">INDEX(Einstellungen!$B$27:$B$50,21)</f>
        <v>1.4</v>
      </c>
      <c r="J8350" s="29" t="n">
        <f aca="false">F8350*I8350</f>
        <v>52.060834</v>
      </c>
    </row>
    <row r="8351" customFormat="false" ht="15" hidden="false" customHeight="false" outlineLevel="0" collapsed="false">
      <c r="A8351" s="28" t="n">
        <v>45928</v>
      </c>
      <c r="B8351" s="21" t="s">
        <v>133</v>
      </c>
      <c r="C8351" s="21" t="s">
        <v>139</v>
      </c>
      <c r="D8351" s="29" t="n">
        <v>113.51</v>
      </c>
      <c r="E8351" s="29" t="n">
        <f aca="false">D8351/10</f>
        <v>11.351</v>
      </c>
      <c r="F8351" s="29" t="n">
        <f aca="false">(E8351+Einstellungen!$B$20)*(1+Einstellungen!$B$10)</f>
        <v>35.70833</v>
      </c>
      <c r="G8351" s="21" t="str">
        <f aca="false">IF(F8351&lt;Einstellungen!$B$5,"ja","nein")</f>
        <v>nein</v>
      </c>
      <c r="H8351" s="21" t="s">
        <v>24</v>
      </c>
      <c r="I8351" s="29" t="n">
        <f aca="false">INDEX(Einstellungen!$B$27:$B$50,22)</f>
        <v>1.25</v>
      </c>
      <c r="J8351" s="29" t="n">
        <f aca="false">F8351*I8351</f>
        <v>44.6354125</v>
      </c>
    </row>
    <row r="8352" customFormat="false" ht="15" hidden="false" customHeight="false" outlineLevel="0" collapsed="false">
      <c r="A8352" s="28" t="n">
        <v>45928</v>
      </c>
      <c r="B8352" s="21" t="s">
        <v>134</v>
      </c>
      <c r="C8352" s="21" t="s">
        <v>139</v>
      </c>
      <c r="D8352" s="29" t="n">
        <v>102.29</v>
      </c>
      <c r="E8352" s="29" t="n">
        <f aca="false">D8352/10</f>
        <v>10.229</v>
      </c>
      <c r="F8352" s="29" t="n">
        <f aca="false">(E8352+Einstellungen!$B$20)*(1+Einstellungen!$B$10)</f>
        <v>34.37315</v>
      </c>
      <c r="G8352" s="21" t="str">
        <f aca="false">IF(F8352&lt;Einstellungen!$B$5,"ja","nein")</f>
        <v>nein</v>
      </c>
      <c r="H8352" s="21" t="s">
        <v>24</v>
      </c>
      <c r="I8352" s="29" t="n">
        <f aca="false">INDEX(Einstellungen!$B$27:$B$50,23)</f>
        <v>1.05</v>
      </c>
      <c r="J8352" s="29" t="n">
        <f aca="false">F8352*I8352</f>
        <v>36.0918075</v>
      </c>
    </row>
    <row r="8353" customFormat="false" ht="15" hidden="false" customHeight="false" outlineLevel="0" collapsed="false">
      <c r="A8353" s="28" t="n">
        <v>45928</v>
      </c>
      <c r="B8353" s="21" t="s">
        <v>135</v>
      </c>
      <c r="C8353" s="21" t="s">
        <v>139</v>
      </c>
      <c r="D8353" s="29" t="n">
        <v>95.74</v>
      </c>
      <c r="E8353" s="29" t="n">
        <f aca="false">D8353/10</f>
        <v>9.574</v>
      </c>
      <c r="F8353" s="29" t="n">
        <f aca="false">(E8353+Einstellungen!$B$20)*(1+Einstellungen!$B$10)</f>
        <v>33.5937</v>
      </c>
      <c r="G8353" s="21" t="str">
        <f aca="false">IF(F8353&lt;Einstellungen!$B$5,"ja","nein")</f>
        <v>nein</v>
      </c>
      <c r="H8353" s="21" t="s">
        <v>24</v>
      </c>
      <c r="I8353" s="29" t="n">
        <f aca="false">INDEX(Einstellungen!$B$27:$B$50,24)</f>
        <v>0.8</v>
      </c>
      <c r="J8353" s="29" t="n">
        <f aca="false">F8353*I8353</f>
        <v>26.87496</v>
      </c>
    </row>
    <row r="8354" customFormat="false" ht="15" hidden="false" customHeight="false" outlineLevel="0" collapsed="false">
      <c r="A8354" s="28" t="n">
        <v>45929</v>
      </c>
      <c r="B8354" s="21" t="s">
        <v>111</v>
      </c>
      <c r="C8354" s="21" t="s">
        <v>140</v>
      </c>
      <c r="D8354" s="29" t="n">
        <v>90.95</v>
      </c>
      <c r="E8354" s="29" t="n">
        <f aca="false">D8354/10</f>
        <v>9.095</v>
      </c>
      <c r="F8354" s="29" t="n">
        <f aca="false">(E8354+Einstellungen!$B$20)*(1+Einstellungen!$B$10)</f>
        <v>33.02369</v>
      </c>
      <c r="G8354" s="21" t="str">
        <f aca="false">IF(F8354&lt;Einstellungen!$B$5,"ja","nein")</f>
        <v>nein</v>
      </c>
      <c r="H8354" s="21" t="s">
        <v>24</v>
      </c>
      <c r="I8354" s="29" t="n">
        <f aca="false">INDEX(Einstellungen!$B$27:$B$50,1)</f>
        <v>0.6</v>
      </c>
      <c r="J8354" s="29" t="n">
        <f aca="false">F8354*I8354</f>
        <v>19.814214</v>
      </c>
    </row>
    <row r="8355" customFormat="false" ht="15" hidden="false" customHeight="false" outlineLevel="0" collapsed="false">
      <c r="A8355" s="28" t="n">
        <v>45929</v>
      </c>
      <c r="B8355" s="21" t="s">
        <v>113</v>
      </c>
      <c r="C8355" s="21" t="s">
        <v>140</v>
      </c>
      <c r="D8355" s="29" t="n">
        <v>88.76</v>
      </c>
      <c r="E8355" s="29" t="n">
        <f aca="false">D8355/10</f>
        <v>8.876</v>
      </c>
      <c r="F8355" s="29" t="n">
        <f aca="false">(E8355+Einstellungen!$B$20)*(1+Einstellungen!$B$10)</f>
        <v>32.76308</v>
      </c>
      <c r="G8355" s="21" t="str">
        <f aca="false">IF(F8355&lt;Einstellungen!$B$5,"ja","nein")</f>
        <v>nein</v>
      </c>
      <c r="H8355" s="21" t="s">
        <v>24</v>
      </c>
      <c r="I8355" s="29" t="n">
        <f aca="false">INDEX(Einstellungen!$B$27:$B$50,2)</f>
        <v>0.5</v>
      </c>
      <c r="J8355" s="29" t="n">
        <f aca="false">F8355*I8355</f>
        <v>16.38154</v>
      </c>
    </row>
    <row r="8356" customFormat="false" ht="15" hidden="false" customHeight="false" outlineLevel="0" collapsed="false">
      <c r="A8356" s="28" t="n">
        <v>45929</v>
      </c>
      <c r="B8356" s="21" t="s">
        <v>114</v>
      </c>
      <c r="C8356" s="21" t="s">
        <v>140</v>
      </c>
      <c r="D8356" s="29" t="n">
        <v>87.88</v>
      </c>
      <c r="E8356" s="29" t="n">
        <f aca="false">D8356/10</f>
        <v>8.788</v>
      </c>
      <c r="F8356" s="29" t="n">
        <f aca="false">(E8356+Einstellungen!$B$20)*(1+Einstellungen!$B$10)</f>
        <v>32.65836</v>
      </c>
      <c r="G8356" s="21" t="str">
        <f aca="false">IF(F8356&lt;Einstellungen!$B$5,"ja","nein")</f>
        <v>nein</v>
      </c>
      <c r="H8356" s="21" t="s">
        <v>24</v>
      </c>
      <c r="I8356" s="29" t="n">
        <f aca="false">INDEX(Einstellungen!$B$27:$B$50,3)</f>
        <v>0.45</v>
      </c>
      <c r="J8356" s="29" t="n">
        <f aca="false">F8356*I8356</f>
        <v>14.696262</v>
      </c>
    </row>
    <row r="8357" customFormat="false" ht="15" hidden="false" customHeight="false" outlineLevel="0" collapsed="false">
      <c r="A8357" s="28" t="n">
        <v>45929</v>
      </c>
      <c r="B8357" s="21" t="s">
        <v>115</v>
      </c>
      <c r="C8357" s="21" t="s">
        <v>140</v>
      </c>
      <c r="D8357" s="29" t="n">
        <v>87.94</v>
      </c>
      <c r="E8357" s="29" t="n">
        <f aca="false">D8357/10</f>
        <v>8.794</v>
      </c>
      <c r="F8357" s="29" t="n">
        <f aca="false">(E8357+Einstellungen!$B$20)*(1+Einstellungen!$B$10)</f>
        <v>32.6655</v>
      </c>
      <c r="G8357" s="21" t="str">
        <f aca="false">IF(F8357&lt;Einstellungen!$B$5,"ja","nein")</f>
        <v>nein</v>
      </c>
      <c r="H8357" s="21" t="s">
        <v>24</v>
      </c>
      <c r="I8357" s="29" t="n">
        <f aca="false">INDEX(Einstellungen!$B$27:$B$50,4)</f>
        <v>0.45</v>
      </c>
      <c r="J8357" s="29" t="n">
        <f aca="false">F8357*I8357</f>
        <v>14.699475</v>
      </c>
    </row>
    <row r="8358" customFormat="false" ht="15" hidden="false" customHeight="false" outlineLevel="0" collapsed="false">
      <c r="A8358" s="28" t="n">
        <v>45929</v>
      </c>
      <c r="B8358" s="21" t="s">
        <v>116</v>
      </c>
      <c r="C8358" s="21" t="s">
        <v>140</v>
      </c>
      <c r="D8358" s="29" t="n">
        <v>88.31</v>
      </c>
      <c r="E8358" s="29" t="n">
        <f aca="false">D8358/10</f>
        <v>8.831</v>
      </c>
      <c r="F8358" s="29" t="n">
        <f aca="false">(E8358+Einstellungen!$B$20)*(1+Einstellungen!$B$10)</f>
        <v>32.70953</v>
      </c>
      <c r="G8358" s="21" t="str">
        <f aca="false">IF(F8358&lt;Einstellungen!$B$5,"ja","nein")</f>
        <v>nein</v>
      </c>
      <c r="H8358" s="21" t="s">
        <v>24</v>
      </c>
      <c r="I8358" s="29" t="n">
        <f aca="false">INDEX(Einstellungen!$B$27:$B$50,5)</f>
        <v>0.45</v>
      </c>
      <c r="J8358" s="29" t="n">
        <f aca="false">F8358*I8358</f>
        <v>14.7192885</v>
      </c>
    </row>
    <row r="8359" customFormat="false" ht="15" hidden="false" customHeight="false" outlineLevel="0" collapsed="false">
      <c r="A8359" s="28" t="n">
        <v>45929</v>
      </c>
      <c r="B8359" s="21" t="s">
        <v>117</v>
      </c>
      <c r="C8359" s="21" t="s">
        <v>140</v>
      </c>
      <c r="D8359" s="29" t="n">
        <v>98.37</v>
      </c>
      <c r="E8359" s="29" t="n">
        <f aca="false">D8359/10</f>
        <v>9.837</v>
      </c>
      <c r="F8359" s="29" t="n">
        <f aca="false">(E8359+Einstellungen!$B$20)*(1+Einstellungen!$B$10)</f>
        <v>33.90667</v>
      </c>
      <c r="G8359" s="21" t="str">
        <f aca="false">IF(F8359&lt;Einstellungen!$B$5,"ja","nein")</f>
        <v>nein</v>
      </c>
      <c r="H8359" s="21" t="s">
        <v>24</v>
      </c>
      <c r="I8359" s="29" t="n">
        <f aca="false">INDEX(Einstellungen!$B$27:$B$50,6)</f>
        <v>0.5</v>
      </c>
      <c r="J8359" s="29" t="n">
        <f aca="false">F8359*I8359</f>
        <v>16.953335</v>
      </c>
    </row>
    <row r="8360" customFormat="false" ht="15" hidden="false" customHeight="false" outlineLevel="0" collapsed="false">
      <c r="A8360" s="28" t="n">
        <v>45929</v>
      </c>
      <c r="B8360" s="21" t="s">
        <v>118</v>
      </c>
      <c r="C8360" s="21" t="s">
        <v>140</v>
      </c>
      <c r="D8360" s="29" t="n">
        <v>134.98</v>
      </c>
      <c r="E8360" s="29" t="n">
        <f aca="false">D8360/10</f>
        <v>13.498</v>
      </c>
      <c r="F8360" s="29" t="n">
        <f aca="false">(E8360+Einstellungen!$B$20)*(1+Einstellungen!$B$10)</f>
        <v>38.26326</v>
      </c>
      <c r="G8360" s="21" t="str">
        <f aca="false">IF(F8360&lt;Einstellungen!$B$5,"ja","nein")</f>
        <v>nein</v>
      </c>
      <c r="H8360" s="21" t="s">
        <v>24</v>
      </c>
      <c r="I8360" s="29" t="n">
        <f aca="false">INDEX(Einstellungen!$B$27:$B$50,7)</f>
        <v>0.7</v>
      </c>
      <c r="J8360" s="29" t="n">
        <f aca="false">F8360*I8360</f>
        <v>26.784282</v>
      </c>
    </row>
    <row r="8361" customFormat="false" ht="15" hidden="false" customHeight="false" outlineLevel="0" collapsed="false">
      <c r="A8361" s="28" t="n">
        <v>45929</v>
      </c>
      <c r="B8361" s="21" t="s">
        <v>119</v>
      </c>
      <c r="C8361" s="21" t="s">
        <v>140</v>
      </c>
      <c r="D8361" s="29" t="n">
        <v>222.1</v>
      </c>
      <c r="E8361" s="29" t="n">
        <f aca="false">D8361/10</f>
        <v>22.21</v>
      </c>
      <c r="F8361" s="29" t="n">
        <f aca="false">(E8361+Einstellungen!$B$20)*(1+Einstellungen!$B$10)</f>
        <v>48.63054</v>
      </c>
      <c r="G8361" s="21" t="str">
        <f aca="false">IF(F8361&lt;Einstellungen!$B$5,"ja","nein")</f>
        <v>nein</v>
      </c>
      <c r="H8361" s="21" t="s">
        <v>24</v>
      </c>
      <c r="I8361" s="29" t="n">
        <f aca="false">INDEX(Einstellungen!$B$27:$B$50,8)</f>
        <v>0.95</v>
      </c>
      <c r="J8361" s="29" t="n">
        <f aca="false">F8361*I8361</f>
        <v>46.199013</v>
      </c>
    </row>
    <row r="8362" customFormat="false" ht="15" hidden="false" customHeight="false" outlineLevel="0" collapsed="false">
      <c r="A8362" s="28" t="n">
        <v>45929</v>
      </c>
      <c r="B8362" s="21" t="s">
        <v>120</v>
      </c>
      <c r="C8362" s="21" t="s">
        <v>140</v>
      </c>
      <c r="D8362" s="29" t="n">
        <v>166.91</v>
      </c>
      <c r="E8362" s="29" t="n">
        <f aca="false">D8362/10</f>
        <v>16.691</v>
      </c>
      <c r="F8362" s="29" t="n">
        <f aca="false">(E8362+Einstellungen!$B$20)*(1+Einstellungen!$B$10)</f>
        <v>42.06293</v>
      </c>
      <c r="G8362" s="21" t="str">
        <f aca="false">IF(F8362&lt;Einstellungen!$B$5,"ja","nein")</f>
        <v>nein</v>
      </c>
      <c r="H8362" s="21" t="s">
        <v>24</v>
      </c>
      <c r="I8362" s="29" t="n">
        <f aca="false">INDEX(Einstellungen!$B$27:$B$50,9)</f>
        <v>1.05</v>
      </c>
      <c r="J8362" s="29" t="n">
        <f aca="false">F8362*I8362</f>
        <v>44.1660765</v>
      </c>
    </row>
    <row r="8363" customFormat="false" ht="15" hidden="false" customHeight="false" outlineLevel="0" collapsed="false">
      <c r="A8363" s="28" t="n">
        <v>45929</v>
      </c>
      <c r="B8363" s="21" t="s">
        <v>121</v>
      </c>
      <c r="C8363" s="21" t="s">
        <v>140</v>
      </c>
      <c r="D8363" s="29" t="n">
        <v>122.06</v>
      </c>
      <c r="E8363" s="29" t="n">
        <f aca="false">D8363/10</f>
        <v>12.206</v>
      </c>
      <c r="F8363" s="29" t="n">
        <f aca="false">(E8363+Einstellungen!$B$20)*(1+Einstellungen!$B$10)</f>
        <v>36.72578</v>
      </c>
      <c r="G8363" s="21" t="str">
        <f aca="false">IF(F8363&lt;Einstellungen!$B$5,"ja","nein")</f>
        <v>nein</v>
      </c>
      <c r="H8363" s="21" t="s">
        <v>24</v>
      </c>
      <c r="I8363" s="29" t="n">
        <f aca="false">INDEX(Einstellungen!$B$27:$B$50,10)</f>
        <v>1.05</v>
      </c>
      <c r="J8363" s="29" t="n">
        <f aca="false">F8363*I8363</f>
        <v>38.562069</v>
      </c>
    </row>
    <row r="8364" customFormat="false" ht="15" hidden="false" customHeight="false" outlineLevel="0" collapsed="false">
      <c r="A8364" s="28" t="n">
        <v>45929</v>
      </c>
      <c r="B8364" s="21" t="s">
        <v>122</v>
      </c>
      <c r="C8364" s="21" t="s">
        <v>140</v>
      </c>
      <c r="D8364" s="29" t="n">
        <v>90.21</v>
      </c>
      <c r="E8364" s="29" t="n">
        <f aca="false">D8364/10</f>
        <v>9.021</v>
      </c>
      <c r="F8364" s="29" t="n">
        <f aca="false">(E8364+Einstellungen!$B$20)*(1+Einstellungen!$B$10)</f>
        <v>32.93563</v>
      </c>
      <c r="G8364" s="21" t="str">
        <f aca="false">IF(F8364&lt;Einstellungen!$B$5,"ja","nein")</f>
        <v>nein</v>
      </c>
      <c r="H8364" s="21" t="s">
        <v>24</v>
      </c>
      <c r="I8364" s="29" t="n">
        <f aca="false">INDEX(Einstellungen!$B$27:$B$50,11)</f>
        <v>1.05</v>
      </c>
      <c r="J8364" s="29" t="n">
        <f aca="false">F8364*I8364</f>
        <v>34.5824115</v>
      </c>
    </row>
    <row r="8365" customFormat="false" ht="15" hidden="false" customHeight="false" outlineLevel="0" collapsed="false">
      <c r="A8365" s="28" t="n">
        <v>45929</v>
      </c>
      <c r="B8365" s="21" t="s">
        <v>123</v>
      </c>
      <c r="C8365" s="21" t="s">
        <v>140</v>
      </c>
      <c r="D8365" s="29" t="n">
        <v>84.95</v>
      </c>
      <c r="E8365" s="29" t="n">
        <f aca="false">D8365/10</f>
        <v>8.495</v>
      </c>
      <c r="F8365" s="29" t="n">
        <f aca="false">(E8365+Einstellungen!$B$20)*(1+Einstellungen!$B$10)</f>
        <v>32.30969</v>
      </c>
      <c r="G8365" s="21" t="str">
        <f aca="false">IF(F8365&lt;Einstellungen!$B$5,"ja","nein")</f>
        <v>nein</v>
      </c>
      <c r="H8365" s="21" t="s">
        <v>24</v>
      </c>
      <c r="I8365" s="29" t="n">
        <f aca="false">INDEX(Einstellungen!$B$27:$B$50,12)</f>
        <v>1.1</v>
      </c>
      <c r="J8365" s="29" t="n">
        <f aca="false">F8365*I8365</f>
        <v>35.540659</v>
      </c>
    </row>
    <row r="8366" customFormat="false" ht="15" hidden="false" customHeight="false" outlineLevel="0" collapsed="false">
      <c r="A8366" s="28" t="n">
        <v>45929</v>
      </c>
      <c r="B8366" s="21" t="s">
        <v>124</v>
      </c>
      <c r="C8366" s="21" t="s">
        <v>140</v>
      </c>
      <c r="D8366" s="29" t="n">
        <v>78.71</v>
      </c>
      <c r="E8366" s="29" t="n">
        <f aca="false">D8366/10</f>
        <v>7.871</v>
      </c>
      <c r="F8366" s="29" t="n">
        <f aca="false">(E8366+Einstellungen!$B$20)*(1+Einstellungen!$B$10)</f>
        <v>31.56713</v>
      </c>
      <c r="G8366" s="21" t="str">
        <f aca="false">IF(F8366&lt;Einstellungen!$B$5,"ja","nein")</f>
        <v>nein</v>
      </c>
      <c r="H8366" s="21" t="s">
        <v>24</v>
      </c>
      <c r="I8366" s="29" t="n">
        <f aca="false">INDEX(Einstellungen!$B$27:$B$50,13)</f>
        <v>1.2</v>
      </c>
      <c r="J8366" s="29" t="n">
        <f aca="false">F8366*I8366</f>
        <v>37.880556</v>
      </c>
    </row>
    <row r="8367" customFormat="false" ht="15" hidden="false" customHeight="false" outlineLevel="0" collapsed="false">
      <c r="A8367" s="28" t="n">
        <v>45929</v>
      </c>
      <c r="B8367" s="21" t="s">
        <v>125</v>
      </c>
      <c r="C8367" s="21" t="s">
        <v>140</v>
      </c>
      <c r="D8367" s="29" t="n">
        <v>77.08</v>
      </c>
      <c r="E8367" s="29" t="n">
        <f aca="false">D8367/10</f>
        <v>7.708</v>
      </c>
      <c r="F8367" s="29" t="n">
        <f aca="false">(E8367+Einstellungen!$B$20)*(1+Einstellungen!$B$10)</f>
        <v>31.37316</v>
      </c>
      <c r="G8367" s="21" t="str">
        <f aca="false">IF(F8367&lt;Einstellungen!$B$5,"ja","nein")</f>
        <v>nein</v>
      </c>
      <c r="H8367" s="21" t="s">
        <v>24</v>
      </c>
      <c r="I8367" s="29" t="n">
        <f aca="false">INDEX(Einstellungen!$B$27:$B$50,14)</f>
        <v>1.15</v>
      </c>
      <c r="J8367" s="29" t="n">
        <f aca="false">F8367*I8367</f>
        <v>36.079134</v>
      </c>
    </row>
    <row r="8368" customFormat="false" ht="15" hidden="false" customHeight="false" outlineLevel="0" collapsed="false">
      <c r="A8368" s="28" t="n">
        <v>45929</v>
      </c>
      <c r="B8368" s="21" t="s">
        <v>126</v>
      </c>
      <c r="C8368" s="21" t="s">
        <v>140</v>
      </c>
      <c r="D8368" s="29" t="n">
        <v>83.33</v>
      </c>
      <c r="E8368" s="29" t="n">
        <f aca="false">D8368/10</f>
        <v>8.333</v>
      </c>
      <c r="F8368" s="29" t="n">
        <f aca="false">(E8368+Einstellungen!$B$20)*(1+Einstellungen!$B$10)</f>
        <v>32.11691</v>
      </c>
      <c r="G8368" s="21" t="str">
        <f aca="false">IF(F8368&lt;Einstellungen!$B$5,"ja","nein")</f>
        <v>nein</v>
      </c>
      <c r="H8368" s="21" t="s">
        <v>24</v>
      </c>
      <c r="I8368" s="29" t="n">
        <f aca="false">INDEX(Einstellungen!$B$27:$B$50,15)</f>
        <v>1</v>
      </c>
      <c r="J8368" s="29" t="n">
        <f aca="false">F8368*I8368</f>
        <v>32.11691</v>
      </c>
    </row>
    <row r="8369" customFormat="false" ht="15" hidden="false" customHeight="false" outlineLevel="0" collapsed="false">
      <c r="A8369" s="28" t="n">
        <v>45929</v>
      </c>
      <c r="B8369" s="21" t="s">
        <v>127</v>
      </c>
      <c r="C8369" s="21" t="s">
        <v>140</v>
      </c>
      <c r="D8369" s="29" t="n">
        <v>87.4</v>
      </c>
      <c r="E8369" s="29" t="n">
        <f aca="false">D8369/10</f>
        <v>8.74</v>
      </c>
      <c r="F8369" s="29" t="n">
        <f aca="false">(E8369+Einstellungen!$B$20)*(1+Einstellungen!$B$10)</f>
        <v>32.60124</v>
      </c>
      <c r="G8369" s="21" t="str">
        <f aca="false">IF(F8369&lt;Einstellungen!$B$5,"ja","nein")</f>
        <v>nein</v>
      </c>
      <c r="H8369" s="21" t="s">
        <v>24</v>
      </c>
      <c r="I8369" s="29" t="n">
        <f aca="false">INDEX(Einstellungen!$B$27:$B$50,16)</f>
        <v>0.95</v>
      </c>
      <c r="J8369" s="29" t="n">
        <f aca="false">F8369*I8369</f>
        <v>30.971178</v>
      </c>
    </row>
    <row r="8370" customFormat="false" ht="15" hidden="false" customHeight="false" outlineLevel="0" collapsed="false">
      <c r="A8370" s="28" t="n">
        <v>45929</v>
      </c>
      <c r="B8370" s="21" t="s">
        <v>128</v>
      </c>
      <c r="C8370" s="21" t="s">
        <v>140</v>
      </c>
      <c r="D8370" s="29" t="n">
        <v>99.98</v>
      </c>
      <c r="E8370" s="29" t="n">
        <f aca="false">D8370/10</f>
        <v>9.998</v>
      </c>
      <c r="F8370" s="29" t="n">
        <f aca="false">(E8370+Einstellungen!$B$20)*(1+Einstellungen!$B$10)</f>
        <v>34.09826</v>
      </c>
      <c r="G8370" s="21" t="str">
        <f aca="false">IF(F8370&lt;Einstellungen!$B$5,"ja","nein")</f>
        <v>nein</v>
      </c>
      <c r="H8370" s="21" t="s">
        <v>24</v>
      </c>
      <c r="I8370" s="29" t="n">
        <f aca="false">INDEX(Einstellungen!$B$27:$B$50,17)</f>
        <v>0.95</v>
      </c>
      <c r="J8370" s="29" t="n">
        <f aca="false">F8370*I8370</f>
        <v>32.393347</v>
      </c>
    </row>
    <row r="8371" customFormat="false" ht="15" hidden="false" customHeight="false" outlineLevel="0" collapsed="false">
      <c r="A8371" s="28" t="n">
        <v>45929</v>
      </c>
      <c r="B8371" s="21" t="s">
        <v>129</v>
      </c>
      <c r="C8371" s="21" t="s">
        <v>140</v>
      </c>
      <c r="D8371" s="29" t="n">
        <v>140.79</v>
      </c>
      <c r="E8371" s="29" t="n">
        <f aca="false">D8371/10</f>
        <v>14.079</v>
      </c>
      <c r="F8371" s="29" t="n">
        <f aca="false">(E8371+Einstellungen!$B$20)*(1+Einstellungen!$B$10)</f>
        <v>38.95465</v>
      </c>
      <c r="G8371" s="21" t="str">
        <f aca="false">IF(F8371&lt;Einstellungen!$B$5,"ja","nein")</f>
        <v>nein</v>
      </c>
      <c r="H8371" s="21" t="s">
        <v>24</v>
      </c>
      <c r="I8371" s="29" t="n">
        <f aca="false">INDEX(Einstellungen!$B$27:$B$50,18)</f>
        <v>1.1</v>
      </c>
      <c r="J8371" s="29" t="n">
        <f aca="false">F8371*I8371</f>
        <v>42.850115</v>
      </c>
    </row>
    <row r="8372" customFormat="false" ht="15" hidden="false" customHeight="false" outlineLevel="0" collapsed="false">
      <c r="A8372" s="28" t="n">
        <v>45929</v>
      </c>
      <c r="B8372" s="21" t="s">
        <v>130</v>
      </c>
      <c r="C8372" s="21" t="s">
        <v>140</v>
      </c>
      <c r="D8372" s="29" t="n">
        <v>302.65</v>
      </c>
      <c r="E8372" s="29" t="n">
        <f aca="false">D8372/10</f>
        <v>30.265</v>
      </c>
      <c r="F8372" s="29" t="n">
        <f aca="false">(E8372+Einstellungen!$B$20)*(1+Einstellungen!$B$10)</f>
        <v>58.21599</v>
      </c>
      <c r="G8372" s="21" t="str">
        <f aca="false">IF(F8372&lt;Einstellungen!$B$5,"ja","nein")</f>
        <v>nein</v>
      </c>
      <c r="H8372" s="21" t="s">
        <v>24</v>
      </c>
      <c r="I8372" s="29" t="n">
        <f aca="false">INDEX(Einstellungen!$B$27:$B$50,19)</f>
        <v>1.35</v>
      </c>
      <c r="J8372" s="29" t="n">
        <f aca="false">F8372*I8372</f>
        <v>78.5915865</v>
      </c>
    </row>
    <row r="8373" customFormat="false" ht="15" hidden="false" customHeight="false" outlineLevel="0" collapsed="false">
      <c r="A8373" s="28" t="n">
        <v>45929</v>
      </c>
      <c r="B8373" s="21" t="s">
        <v>131</v>
      </c>
      <c r="C8373" s="21" t="s">
        <v>140</v>
      </c>
      <c r="D8373" s="29" t="n">
        <v>406.78</v>
      </c>
      <c r="E8373" s="29" t="n">
        <f aca="false">D8373/10</f>
        <v>40.678</v>
      </c>
      <c r="F8373" s="29" t="n">
        <f aca="false">(E8373+Einstellungen!$B$20)*(1+Einstellungen!$B$10)</f>
        <v>70.60746</v>
      </c>
      <c r="G8373" s="21" t="str">
        <f aca="false">IF(F8373&lt;Einstellungen!$B$5,"ja","nein")</f>
        <v>nein</v>
      </c>
      <c r="H8373" s="21" t="s">
        <v>24</v>
      </c>
      <c r="I8373" s="29" t="n">
        <f aca="false">INDEX(Einstellungen!$B$27:$B$50,20)</f>
        <v>1.45</v>
      </c>
      <c r="J8373" s="29" t="n">
        <f aca="false">F8373*I8373</f>
        <v>102.380817</v>
      </c>
    </row>
    <row r="8374" customFormat="false" ht="15" hidden="false" customHeight="false" outlineLevel="0" collapsed="false">
      <c r="A8374" s="28" t="n">
        <v>45929</v>
      </c>
      <c r="B8374" s="21" t="s">
        <v>132</v>
      </c>
      <c r="C8374" s="21" t="s">
        <v>140</v>
      </c>
      <c r="D8374" s="29" t="n">
        <v>167.6</v>
      </c>
      <c r="E8374" s="29" t="n">
        <f aca="false">D8374/10</f>
        <v>16.76</v>
      </c>
      <c r="F8374" s="29" t="n">
        <f aca="false">(E8374+Einstellungen!$B$20)*(1+Einstellungen!$B$10)</f>
        <v>42.14504</v>
      </c>
      <c r="G8374" s="21" t="str">
        <f aca="false">IF(F8374&lt;Einstellungen!$B$5,"ja","nein")</f>
        <v>nein</v>
      </c>
      <c r="H8374" s="21" t="s">
        <v>24</v>
      </c>
      <c r="I8374" s="29" t="n">
        <f aca="false">INDEX(Einstellungen!$B$27:$B$50,21)</f>
        <v>1.4</v>
      </c>
      <c r="J8374" s="29" t="n">
        <f aca="false">F8374*I8374</f>
        <v>59.003056</v>
      </c>
    </row>
    <row r="8375" customFormat="false" ht="15" hidden="false" customHeight="false" outlineLevel="0" collapsed="false">
      <c r="A8375" s="28" t="n">
        <v>45929</v>
      </c>
      <c r="B8375" s="21" t="s">
        <v>133</v>
      </c>
      <c r="C8375" s="21" t="s">
        <v>140</v>
      </c>
      <c r="D8375" s="29" t="n">
        <v>123.85</v>
      </c>
      <c r="E8375" s="29" t="n">
        <f aca="false">D8375/10</f>
        <v>12.385</v>
      </c>
      <c r="F8375" s="29" t="n">
        <f aca="false">(E8375+Einstellungen!$B$20)*(1+Einstellungen!$B$10)</f>
        <v>36.93879</v>
      </c>
      <c r="G8375" s="21" t="str">
        <f aca="false">IF(F8375&lt;Einstellungen!$B$5,"ja","nein")</f>
        <v>nein</v>
      </c>
      <c r="H8375" s="21" t="s">
        <v>24</v>
      </c>
      <c r="I8375" s="29" t="n">
        <f aca="false">INDEX(Einstellungen!$B$27:$B$50,22)</f>
        <v>1.25</v>
      </c>
      <c r="J8375" s="29" t="n">
        <f aca="false">F8375*I8375</f>
        <v>46.1734875</v>
      </c>
    </row>
    <row r="8376" customFormat="false" ht="15" hidden="false" customHeight="false" outlineLevel="0" collapsed="false">
      <c r="A8376" s="28" t="n">
        <v>45929</v>
      </c>
      <c r="B8376" s="21" t="s">
        <v>134</v>
      </c>
      <c r="C8376" s="21" t="s">
        <v>140</v>
      </c>
      <c r="D8376" s="29" t="n">
        <v>108.3</v>
      </c>
      <c r="E8376" s="29" t="n">
        <f aca="false">D8376/10</f>
        <v>10.83</v>
      </c>
      <c r="F8376" s="29" t="n">
        <f aca="false">(E8376+Einstellungen!$B$20)*(1+Einstellungen!$B$10)</f>
        <v>35.08834</v>
      </c>
      <c r="G8376" s="21" t="str">
        <f aca="false">IF(F8376&lt;Einstellungen!$B$5,"ja","nein")</f>
        <v>nein</v>
      </c>
      <c r="H8376" s="21" t="s">
        <v>24</v>
      </c>
      <c r="I8376" s="29" t="n">
        <f aca="false">INDEX(Einstellungen!$B$27:$B$50,23)</f>
        <v>1.05</v>
      </c>
      <c r="J8376" s="29" t="n">
        <f aca="false">F8376*I8376</f>
        <v>36.842757</v>
      </c>
    </row>
    <row r="8377" customFormat="false" ht="15" hidden="false" customHeight="false" outlineLevel="0" collapsed="false">
      <c r="A8377" s="28" t="n">
        <v>45929</v>
      </c>
      <c r="B8377" s="21" t="s">
        <v>135</v>
      </c>
      <c r="C8377" s="21" t="s">
        <v>140</v>
      </c>
      <c r="D8377" s="29" t="n">
        <v>93.68</v>
      </c>
      <c r="E8377" s="29" t="n">
        <f aca="false">D8377/10</f>
        <v>9.368</v>
      </c>
      <c r="F8377" s="29" t="n">
        <f aca="false">(E8377+Einstellungen!$B$20)*(1+Einstellungen!$B$10)</f>
        <v>33.34856</v>
      </c>
      <c r="G8377" s="21" t="str">
        <f aca="false">IF(F8377&lt;Einstellungen!$B$5,"ja","nein")</f>
        <v>nein</v>
      </c>
      <c r="H8377" s="21" t="s">
        <v>24</v>
      </c>
      <c r="I8377" s="29" t="n">
        <f aca="false">INDEX(Einstellungen!$B$27:$B$50,24)</f>
        <v>0.8</v>
      </c>
      <c r="J8377" s="29" t="n">
        <f aca="false">F8377*I8377</f>
        <v>26.678848</v>
      </c>
    </row>
    <row r="8378" customFormat="false" ht="15" hidden="false" customHeight="false" outlineLevel="0" collapsed="false">
      <c r="A8378" s="28" t="n">
        <v>45930</v>
      </c>
      <c r="B8378" s="21" t="s">
        <v>111</v>
      </c>
      <c r="C8378" s="21" t="s">
        <v>141</v>
      </c>
      <c r="D8378" s="29" t="n">
        <v>101.1</v>
      </c>
      <c r="E8378" s="29" t="n">
        <f aca="false">D8378/10</f>
        <v>10.11</v>
      </c>
      <c r="F8378" s="29" t="n">
        <f aca="false">(E8378+Einstellungen!$B$20)*(1+Einstellungen!$B$10)</f>
        <v>34.23154</v>
      </c>
      <c r="G8378" s="21" t="str">
        <f aca="false">IF(F8378&lt;Einstellungen!$B$5,"ja","nein")</f>
        <v>nein</v>
      </c>
      <c r="H8378" s="21" t="s">
        <v>24</v>
      </c>
      <c r="I8378" s="29" t="n">
        <f aca="false">INDEX(Einstellungen!$B$27:$B$50,1)</f>
        <v>0.6</v>
      </c>
      <c r="J8378" s="29" t="n">
        <f aca="false">F8378*I8378</f>
        <v>20.538924</v>
      </c>
    </row>
    <row r="8379" customFormat="false" ht="15" hidden="false" customHeight="false" outlineLevel="0" collapsed="false">
      <c r="A8379" s="28" t="n">
        <v>45930</v>
      </c>
      <c r="B8379" s="21" t="s">
        <v>113</v>
      </c>
      <c r="C8379" s="21" t="s">
        <v>141</v>
      </c>
      <c r="D8379" s="29" t="n">
        <v>98.43</v>
      </c>
      <c r="E8379" s="29" t="n">
        <f aca="false">D8379/10</f>
        <v>9.843</v>
      </c>
      <c r="F8379" s="29" t="n">
        <f aca="false">(E8379+Einstellungen!$B$20)*(1+Einstellungen!$B$10)</f>
        <v>33.91381</v>
      </c>
      <c r="G8379" s="21" t="str">
        <f aca="false">IF(F8379&lt;Einstellungen!$B$5,"ja","nein")</f>
        <v>nein</v>
      </c>
      <c r="H8379" s="21" t="s">
        <v>24</v>
      </c>
      <c r="I8379" s="29" t="n">
        <f aca="false">INDEX(Einstellungen!$B$27:$B$50,2)</f>
        <v>0.5</v>
      </c>
      <c r="J8379" s="29" t="n">
        <f aca="false">F8379*I8379</f>
        <v>16.956905</v>
      </c>
    </row>
    <row r="8380" customFormat="false" ht="15" hidden="false" customHeight="false" outlineLevel="0" collapsed="false">
      <c r="A8380" s="28" t="n">
        <v>45930</v>
      </c>
      <c r="B8380" s="21" t="s">
        <v>114</v>
      </c>
      <c r="C8380" s="21" t="s">
        <v>141</v>
      </c>
      <c r="D8380" s="29" t="n">
        <v>98.93</v>
      </c>
      <c r="E8380" s="29" t="n">
        <f aca="false">D8380/10</f>
        <v>9.893</v>
      </c>
      <c r="F8380" s="29" t="n">
        <f aca="false">(E8380+Einstellungen!$B$20)*(1+Einstellungen!$B$10)</f>
        <v>33.97331</v>
      </c>
      <c r="G8380" s="21" t="str">
        <f aca="false">IF(F8380&lt;Einstellungen!$B$5,"ja","nein")</f>
        <v>nein</v>
      </c>
      <c r="H8380" s="21" t="s">
        <v>24</v>
      </c>
      <c r="I8380" s="29" t="n">
        <f aca="false">INDEX(Einstellungen!$B$27:$B$50,3)</f>
        <v>0.45</v>
      </c>
      <c r="J8380" s="29" t="n">
        <f aca="false">F8380*I8380</f>
        <v>15.2879895</v>
      </c>
    </row>
    <row r="8381" customFormat="false" ht="15" hidden="false" customHeight="false" outlineLevel="0" collapsed="false">
      <c r="A8381" s="28" t="n">
        <v>45930</v>
      </c>
      <c r="B8381" s="21" t="s">
        <v>115</v>
      </c>
      <c r="C8381" s="21" t="s">
        <v>141</v>
      </c>
      <c r="D8381" s="29" t="n">
        <v>94.99</v>
      </c>
      <c r="E8381" s="29" t="n">
        <f aca="false">D8381/10</f>
        <v>9.499</v>
      </c>
      <c r="F8381" s="29" t="n">
        <f aca="false">(E8381+Einstellungen!$B$20)*(1+Einstellungen!$B$10)</f>
        <v>33.50445</v>
      </c>
      <c r="G8381" s="21" t="str">
        <f aca="false">IF(F8381&lt;Einstellungen!$B$5,"ja","nein")</f>
        <v>nein</v>
      </c>
      <c r="H8381" s="21" t="s">
        <v>24</v>
      </c>
      <c r="I8381" s="29" t="n">
        <f aca="false">INDEX(Einstellungen!$B$27:$B$50,4)</f>
        <v>0.45</v>
      </c>
      <c r="J8381" s="29" t="n">
        <f aca="false">F8381*I8381</f>
        <v>15.0770025</v>
      </c>
    </row>
    <row r="8382" customFormat="false" ht="15" hidden="false" customHeight="false" outlineLevel="0" collapsed="false">
      <c r="A8382" s="28" t="n">
        <v>45930</v>
      </c>
      <c r="B8382" s="21" t="s">
        <v>116</v>
      </c>
      <c r="C8382" s="21" t="s">
        <v>141</v>
      </c>
      <c r="D8382" s="29" t="n">
        <v>99.12</v>
      </c>
      <c r="E8382" s="29" t="n">
        <f aca="false">D8382/10</f>
        <v>9.912</v>
      </c>
      <c r="F8382" s="29" t="n">
        <f aca="false">(E8382+Einstellungen!$B$20)*(1+Einstellungen!$B$10)</f>
        <v>33.99592</v>
      </c>
      <c r="G8382" s="21" t="str">
        <f aca="false">IF(F8382&lt;Einstellungen!$B$5,"ja","nein")</f>
        <v>nein</v>
      </c>
      <c r="H8382" s="21" t="s">
        <v>24</v>
      </c>
      <c r="I8382" s="29" t="n">
        <f aca="false">INDEX(Einstellungen!$B$27:$B$50,5)</f>
        <v>0.45</v>
      </c>
      <c r="J8382" s="29" t="n">
        <f aca="false">F8382*I8382</f>
        <v>15.298164</v>
      </c>
    </row>
    <row r="8383" customFormat="false" ht="15" hidden="false" customHeight="false" outlineLevel="0" collapsed="false">
      <c r="A8383" s="28" t="n">
        <v>45930</v>
      </c>
      <c r="B8383" s="21" t="s">
        <v>117</v>
      </c>
      <c r="C8383" s="21" t="s">
        <v>141</v>
      </c>
      <c r="D8383" s="29" t="n">
        <v>112.08</v>
      </c>
      <c r="E8383" s="29" t="n">
        <f aca="false">D8383/10</f>
        <v>11.208</v>
      </c>
      <c r="F8383" s="29" t="n">
        <f aca="false">(E8383+Einstellungen!$B$20)*(1+Einstellungen!$B$10)</f>
        <v>35.53816</v>
      </c>
      <c r="G8383" s="21" t="str">
        <f aca="false">IF(F8383&lt;Einstellungen!$B$5,"ja","nein")</f>
        <v>nein</v>
      </c>
      <c r="H8383" s="21" t="s">
        <v>24</v>
      </c>
      <c r="I8383" s="29" t="n">
        <f aca="false">INDEX(Einstellungen!$B$27:$B$50,6)</f>
        <v>0.5</v>
      </c>
      <c r="J8383" s="29" t="n">
        <f aca="false">F8383*I8383</f>
        <v>17.76908</v>
      </c>
    </row>
    <row r="8384" customFormat="false" ht="15" hidden="false" customHeight="false" outlineLevel="0" collapsed="false">
      <c r="A8384" s="28" t="n">
        <v>45930</v>
      </c>
      <c r="B8384" s="21" t="s">
        <v>118</v>
      </c>
      <c r="C8384" s="21" t="s">
        <v>141</v>
      </c>
      <c r="D8384" s="29" t="n">
        <v>141.86</v>
      </c>
      <c r="E8384" s="29" t="n">
        <f aca="false">D8384/10</f>
        <v>14.186</v>
      </c>
      <c r="F8384" s="29" t="n">
        <f aca="false">(E8384+Einstellungen!$B$20)*(1+Einstellungen!$B$10)</f>
        <v>39.08198</v>
      </c>
      <c r="G8384" s="21" t="str">
        <f aca="false">IF(F8384&lt;Einstellungen!$B$5,"ja","nein")</f>
        <v>nein</v>
      </c>
      <c r="H8384" s="21" t="s">
        <v>24</v>
      </c>
      <c r="I8384" s="29" t="n">
        <f aca="false">INDEX(Einstellungen!$B$27:$B$50,7)</f>
        <v>0.7</v>
      </c>
      <c r="J8384" s="29" t="n">
        <f aca="false">F8384*I8384</f>
        <v>27.357386</v>
      </c>
    </row>
    <row r="8385" customFormat="false" ht="15" hidden="false" customHeight="false" outlineLevel="0" collapsed="false">
      <c r="A8385" s="28" t="n">
        <v>45930</v>
      </c>
      <c r="B8385" s="21" t="s">
        <v>119</v>
      </c>
      <c r="C8385" s="21" t="s">
        <v>141</v>
      </c>
      <c r="D8385" s="29" t="n">
        <v>244</v>
      </c>
      <c r="E8385" s="29" t="n">
        <f aca="false">D8385/10</f>
        <v>24.4</v>
      </c>
      <c r="F8385" s="29" t="n">
        <f aca="false">(E8385+Einstellungen!$B$20)*(1+Einstellungen!$B$10)</f>
        <v>51.23664</v>
      </c>
      <c r="G8385" s="21" t="str">
        <f aca="false">IF(F8385&lt;Einstellungen!$B$5,"ja","nein")</f>
        <v>nein</v>
      </c>
      <c r="H8385" s="21" t="s">
        <v>24</v>
      </c>
      <c r="I8385" s="29" t="n">
        <f aca="false">INDEX(Einstellungen!$B$27:$B$50,8)</f>
        <v>0.95</v>
      </c>
      <c r="J8385" s="29" t="n">
        <f aca="false">F8385*I8385</f>
        <v>48.674808</v>
      </c>
    </row>
    <row r="8386" customFormat="false" ht="15" hidden="false" customHeight="false" outlineLevel="0" collapsed="false">
      <c r="A8386" s="28" t="n">
        <v>45930</v>
      </c>
      <c r="B8386" s="21" t="s">
        <v>120</v>
      </c>
      <c r="C8386" s="21" t="s">
        <v>141</v>
      </c>
      <c r="D8386" s="29" t="n">
        <v>209.23</v>
      </c>
      <c r="E8386" s="29" t="n">
        <f aca="false">D8386/10</f>
        <v>20.923</v>
      </c>
      <c r="F8386" s="29" t="n">
        <f aca="false">(E8386+Einstellungen!$B$20)*(1+Einstellungen!$B$10)</f>
        <v>47.09901</v>
      </c>
      <c r="G8386" s="21" t="str">
        <f aca="false">IF(F8386&lt;Einstellungen!$B$5,"ja","nein")</f>
        <v>nein</v>
      </c>
      <c r="H8386" s="21" t="s">
        <v>24</v>
      </c>
      <c r="I8386" s="29" t="n">
        <f aca="false">INDEX(Einstellungen!$B$27:$B$50,9)</f>
        <v>1.05</v>
      </c>
      <c r="J8386" s="29" t="n">
        <f aca="false">F8386*I8386</f>
        <v>49.4539605</v>
      </c>
    </row>
    <row r="8387" customFormat="false" ht="15" hidden="false" customHeight="false" outlineLevel="0" collapsed="false">
      <c r="A8387" s="28" t="n">
        <v>45930</v>
      </c>
      <c r="B8387" s="21" t="s">
        <v>121</v>
      </c>
      <c r="C8387" s="21" t="s">
        <v>141</v>
      </c>
      <c r="D8387" s="29" t="n">
        <v>141.85</v>
      </c>
      <c r="E8387" s="29" t="n">
        <f aca="false">D8387/10</f>
        <v>14.185</v>
      </c>
      <c r="F8387" s="29" t="n">
        <f aca="false">(E8387+Einstellungen!$B$20)*(1+Einstellungen!$B$10)</f>
        <v>39.08079</v>
      </c>
      <c r="G8387" s="21" t="str">
        <f aca="false">IF(F8387&lt;Einstellungen!$B$5,"ja","nein")</f>
        <v>nein</v>
      </c>
      <c r="H8387" s="21" t="s">
        <v>24</v>
      </c>
      <c r="I8387" s="29" t="n">
        <f aca="false">INDEX(Einstellungen!$B$27:$B$50,10)</f>
        <v>1.05</v>
      </c>
      <c r="J8387" s="29" t="n">
        <f aca="false">F8387*I8387</f>
        <v>41.0348295</v>
      </c>
    </row>
    <row r="8388" customFormat="false" ht="15" hidden="false" customHeight="false" outlineLevel="0" collapsed="false">
      <c r="A8388" s="28" t="n">
        <v>45930</v>
      </c>
      <c r="B8388" s="21" t="s">
        <v>122</v>
      </c>
      <c r="C8388" s="21" t="s">
        <v>141</v>
      </c>
      <c r="D8388" s="29" t="n">
        <v>115.2</v>
      </c>
      <c r="E8388" s="29" t="n">
        <f aca="false">D8388/10</f>
        <v>11.52</v>
      </c>
      <c r="F8388" s="29" t="n">
        <f aca="false">(E8388+Einstellungen!$B$20)*(1+Einstellungen!$B$10)</f>
        <v>35.90944</v>
      </c>
      <c r="G8388" s="21" t="str">
        <f aca="false">IF(F8388&lt;Einstellungen!$B$5,"ja","nein")</f>
        <v>nein</v>
      </c>
      <c r="H8388" s="21" t="s">
        <v>24</v>
      </c>
      <c r="I8388" s="29" t="n">
        <f aca="false">INDEX(Einstellungen!$B$27:$B$50,11)</f>
        <v>1.05</v>
      </c>
      <c r="J8388" s="29" t="n">
        <f aca="false">F8388*I8388</f>
        <v>37.704912</v>
      </c>
    </row>
    <row r="8389" customFormat="false" ht="15" hidden="false" customHeight="false" outlineLevel="0" collapsed="false">
      <c r="A8389" s="28" t="n">
        <v>45930</v>
      </c>
      <c r="B8389" s="21" t="s">
        <v>123</v>
      </c>
      <c r="C8389" s="21" t="s">
        <v>141</v>
      </c>
      <c r="D8389" s="29" t="n">
        <v>96.72</v>
      </c>
      <c r="E8389" s="29" t="n">
        <f aca="false">D8389/10</f>
        <v>9.672</v>
      </c>
      <c r="F8389" s="29" t="n">
        <f aca="false">(E8389+Einstellungen!$B$20)*(1+Einstellungen!$B$10)</f>
        <v>33.71032</v>
      </c>
      <c r="G8389" s="21" t="str">
        <f aca="false">IF(F8389&lt;Einstellungen!$B$5,"ja","nein")</f>
        <v>nein</v>
      </c>
      <c r="H8389" s="21" t="s">
        <v>24</v>
      </c>
      <c r="I8389" s="29" t="n">
        <f aca="false">INDEX(Einstellungen!$B$27:$B$50,12)</f>
        <v>1.1</v>
      </c>
      <c r="J8389" s="29" t="n">
        <f aca="false">F8389*I8389</f>
        <v>37.081352</v>
      </c>
    </row>
    <row r="8390" customFormat="false" ht="15" hidden="false" customHeight="false" outlineLevel="0" collapsed="false">
      <c r="A8390" s="28" t="n">
        <v>45930</v>
      </c>
      <c r="B8390" s="21" t="s">
        <v>124</v>
      </c>
      <c r="C8390" s="21" t="s">
        <v>141</v>
      </c>
      <c r="D8390" s="29" t="n">
        <v>87.91</v>
      </c>
      <c r="E8390" s="29" t="n">
        <f aca="false">D8390/10</f>
        <v>8.791</v>
      </c>
      <c r="F8390" s="29" t="n">
        <f aca="false">(E8390+Einstellungen!$B$20)*(1+Einstellungen!$B$10)</f>
        <v>32.66193</v>
      </c>
      <c r="G8390" s="21" t="str">
        <f aca="false">IF(F8390&lt;Einstellungen!$B$5,"ja","nein")</f>
        <v>nein</v>
      </c>
      <c r="H8390" s="21" t="s">
        <v>24</v>
      </c>
      <c r="I8390" s="29" t="n">
        <f aca="false">INDEX(Einstellungen!$B$27:$B$50,13)</f>
        <v>1.2</v>
      </c>
      <c r="J8390" s="29" t="n">
        <f aca="false">F8390*I8390</f>
        <v>39.194316</v>
      </c>
    </row>
    <row r="8391" customFormat="false" ht="15" hidden="false" customHeight="false" outlineLevel="0" collapsed="false">
      <c r="A8391" s="28" t="n">
        <v>45930</v>
      </c>
      <c r="B8391" s="21" t="s">
        <v>125</v>
      </c>
      <c r="C8391" s="21" t="s">
        <v>141</v>
      </c>
      <c r="D8391" s="29" t="n">
        <v>86.04</v>
      </c>
      <c r="E8391" s="29" t="n">
        <f aca="false">D8391/10</f>
        <v>8.604</v>
      </c>
      <c r="F8391" s="29" t="n">
        <f aca="false">(E8391+Einstellungen!$B$20)*(1+Einstellungen!$B$10)</f>
        <v>32.4394</v>
      </c>
      <c r="G8391" s="21" t="str">
        <f aca="false">IF(F8391&lt;Einstellungen!$B$5,"ja","nein")</f>
        <v>nein</v>
      </c>
      <c r="H8391" s="21" t="s">
        <v>24</v>
      </c>
      <c r="I8391" s="29" t="n">
        <f aca="false">INDEX(Einstellungen!$B$27:$B$50,14)</f>
        <v>1.15</v>
      </c>
      <c r="J8391" s="29" t="n">
        <f aca="false">F8391*I8391</f>
        <v>37.30531</v>
      </c>
    </row>
    <row r="8392" customFormat="false" ht="15" hidden="false" customHeight="false" outlineLevel="0" collapsed="false">
      <c r="A8392" s="28" t="n">
        <v>45930</v>
      </c>
      <c r="B8392" s="21" t="s">
        <v>126</v>
      </c>
      <c r="C8392" s="21" t="s">
        <v>141</v>
      </c>
      <c r="D8392" s="29" t="n">
        <v>87.26</v>
      </c>
      <c r="E8392" s="29" t="n">
        <f aca="false">D8392/10</f>
        <v>8.726</v>
      </c>
      <c r="F8392" s="29" t="n">
        <f aca="false">(E8392+Einstellungen!$B$20)*(1+Einstellungen!$B$10)</f>
        <v>32.58458</v>
      </c>
      <c r="G8392" s="21" t="str">
        <f aca="false">IF(F8392&lt;Einstellungen!$B$5,"ja","nein")</f>
        <v>nein</v>
      </c>
      <c r="H8392" s="21" t="s">
        <v>24</v>
      </c>
      <c r="I8392" s="29" t="n">
        <f aca="false">INDEX(Einstellungen!$B$27:$B$50,15)</f>
        <v>1</v>
      </c>
      <c r="J8392" s="29" t="n">
        <f aca="false">F8392*I8392</f>
        <v>32.58458</v>
      </c>
    </row>
    <row r="8393" customFormat="false" ht="15" hidden="false" customHeight="false" outlineLevel="0" collapsed="false">
      <c r="A8393" s="28" t="n">
        <v>45930</v>
      </c>
      <c r="B8393" s="21" t="s">
        <v>127</v>
      </c>
      <c r="C8393" s="21" t="s">
        <v>141</v>
      </c>
      <c r="D8393" s="29" t="n">
        <v>96.8</v>
      </c>
      <c r="E8393" s="29" t="n">
        <f aca="false">D8393/10</f>
        <v>9.68</v>
      </c>
      <c r="F8393" s="29" t="n">
        <f aca="false">(E8393+Einstellungen!$B$20)*(1+Einstellungen!$B$10)</f>
        <v>33.71984</v>
      </c>
      <c r="G8393" s="21" t="str">
        <f aca="false">IF(F8393&lt;Einstellungen!$B$5,"ja","nein")</f>
        <v>nein</v>
      </c>
      <c r="H8393" s="21" t="s">
        <v>24</v>
      </c>
      <c r="I8393" s="29" t="n">
        <f aca="false">INDEX(Einstellungen!$B$27:$B$50,16)</f>
        <v>0.95</v>
      </c>
      <c r="J8393" s="29" t="n">
        <f aca="false">F8393*I8393</f>
        <v>32.033848</v>
      </c>
    </row>
    <row r="8394" customFormat="false" ht="15" hidden="false" customHeight="false" outlineLevel="0" collapsed="false">
      <c r="A8394" s="28" t="n">
        <v>45930</v>
      </c>
      <c r="B8394" s="21" t="s">
        <v>128</v>
      </c>
      <c r="C8394" s="21" t="s">
        <v>141</v>
      </c>
      <c r="D8394" s="29" t="n">
        <v>104.03</v>
      </c>
      <c r="E8394" s="29" t="n">
        <f aca="false">D8394/10</f>
        <v>10.403</v>
      </c>
      <c r="F8394" s="29" t="n">
        <f aca="false">(E8394+Einstellungen!$B$20)*(1+Einstellungen!$B$10)</f>
        <v>34.58021</v>
      </c>
      <c r="G8394" s="21" t="str">
        <f aca="false">IF(F8394&lt;Einstellungen!$B$5,"ja","nein")</f>
        <v>nein</v>
      </c>
      <c r="H8394" s="21" t="s">
        <v>24</v>
      </c>
      <c r="I8394" s="29" t="n">
        <f aca="false">INDEX(Einstellungen!$B$27:$B$50,17)</f>
        <v>0.95</v>
      </c>
      <c r="J8394" s="29" t="n">
        <f aca="false">F8394*I8394</f>
        <v>32.8511995</v>
      </c>
    </row>
    <row r="8395" customFormat="false" ht="15" hidden="false" customHeight="false" outlineLevel="0" collapsed="false">
      <c r="A8395" s="28" t="n">
        <v>45930</v>
      </c>
      <c r="B8395" s="21" t="s">
        <v>129</v>
      </c>
      <c r="C8395" s="21" t="s">
        <v>141</v>
      </c>
      <c r="D8395" s="29" t="n">
        <v>142.64</v>
      </c>
      <c r="E8395" s="29" t="n">
        <f aca="false">D8395/10</f>
        <v>14.264</v>
      </c>
      <c r="F8395" s="29" t="n">
        <f aca="false">(E8395+Einstellungen!$B$20)*(1+Einstellungen!$B$10)</f>
        <v>39.1748</v>
      </c>
      <c r="G8395" s="21" t="str">
        <f aca="false">IF(F8395&lt;Einstellungen!$B$5,"ja","nein")</f>
        <v>nein</v>
      </c>
      <c r="H8395" s="21" t="s">
        <v>24</v>
      </c>
      <c r="I8395" s="29" t="n">
        <f aca="false">INDEX(Einstellungen!$B$27:$B$50,18)</f>
        <v>1.1</v>
      </c>
      <c r="J8395" s="29" t="n">
        <f aca="false">F8395*I8395</f>
        <v>43.09228</v>
      </c>
    </row>
    <row r="8396" customFormat="false" ht="15" hidden="false" customHeight="false" outlineLevel="0" collapsed="false">
      <c r="A8396" s="28" t="n">
        <v>45930</v>
      </c>
      <c r="B8396" s="21" t="s">
        <v>130</v>
      </c>
      <c r="C8396" s="21" t="s">
        <v>141</v>
      </c>
      <c r="D8396" s="29" t="n">
        <v>294.54</v>
      </c>
      <c r="E8396" s="29" t="n">
        <f aca="false">D8396/10</f>
        <v>29.454</v>
      </c>
      <c r="F8396" s="29" t="n">
        <f aca="false">(E8396+Einstellungen!$B$20)*(1+Einstellungen!$B$10)</f>
        <v>57.2509</v>
      </c>
      <c r="G8396" s="21" t="str">
        <f aca="false">IF(F8396&lt;Einstellungen!$B$5,"ja","nein")</f>
        <v>nein</v>
      </c>
      <c r="H8396" s="21" t="s">
        <v>24</v>
      </c>
      <c r="I8396" s="29" t="n">
        <f aca="false">INDEX(Einstellungen!$B$27:$B$50,19)</f>
        <v>1.35</v>
      </c>
      <c r="J8396" s="29" t="n">
        <f aca="false">F8396*I8396</f>
        <v>77.288715</v>
      </c>
    </row>
    <row r="8397" customFormat="false" ht="15" hidden="false" customHeight="false" outlineLevel="0" collapsed="false">
      <c r="A8397" s="28" t="n">
        <v>45930</v>
      </c>
      <c r="B8397" s="21" t="s">
        <v>131</v>
      </c>
      <c r="C8397" s="21" t="s">
        <v>141</v>
      </c>
      <c r="D8397" s="29" t="n">
        <v>357.77</v>
      </c>
      <c r="E8397" s="29" t="n">
        <f aca="false">D8397/10</f>
        <v>35.777</v>
      </c>
      <c r="F8397" s="29" t="n">
        <f aca="false">(E8397+Einstellungen!$B$20)*(1+Einstellungen!$B$10)</f>
        <v>64.77527</v>
      </c>
      <c r="G8397" s="21" t="str">
        <f aca="false">IF(F8397&lt;Einstellungen!$B$5,"ja","nein")</f>
        <v>nein</v>
      </c>
      <c r="H8397" s="21" t="s">
        <v>24</v>
      </c>
      <c r="I8397" s="29" t="n">
        <f aca="false">INDEX(Einstellungen!$B$27:$B$50,20)</f>
        <v>1.45</v>
      </c>
      <c r="J8397" s="29" t="n">
        <f aca="false">F8397*I8397</f>
        <v>93.9241415</v>
      </c>
    </row>
    <row r="8398" customFormat="false" ht="15" hidden="false" customHeight="false" outlineLevel="0" collapsed="false">
      <c r="A8398" s="28" t="n">
        <v>45930</v>
      </c>
      <c r="B8398" s="21" t="s">
        <v>132</v>
      </c>
      <c r="C8398" s="21" t="s">
        <v>141</v>
      </c>
      <c r="D8398" s="29" t="n">
        <v>147.28</v>
      </c>
      <c r="E8398" s="29" t="n">
        <f aca="false">D8398/10</f>
        <v>14.728</v>
      </c>
      <c r="F8398" s="29" t="n">
        <f aca="false">(E8398+Einstellungen!$B$20)*(1+Einstellungen!$B$10)</f>
        <v>39.72696</v>
      </c>
      <c r="G8398" s="21" t="str">
        <f aca="false">IF(F8398&lt;Einstellungen!$B$5,"ja","nein")</f>
        <v>nein</v>
      </c>
      <c r="H8398" s="21" t="s">
        <v>24</v>
      </c>
      <c r="I8398" s="29" t="n">
        <f aca="false">INDEX(Einstellungen!$B$27:$B$50,21)</f>
        <v>1.4</v>
      </c>
      <c r="J8398" s="29" t="n">
        <f aca="false">F8398*I8398</f>
        <v>55.617744</v>
      </c>
    </row>
    <row r="8399" customFormat="false" ht="15" hidden="false" customHeight="false" outlineLevel="0" collapsed="false">
      <c r="A8399" s="28" t="n">
        <v>45930</v>
      </c>
      <c r="B8399" s="21" t="s">
        <v>133</v>
      </c>
      <c r="C8399" s="21" t="s">
        <v>141</v>
      </c>
      <c r="D8399" s="29" t="n">
        <v>116.04</v>
      </c>
      <c r="E8399" s="29" t="n">
        <f aca="false">D8399/10</f>
        <v>11.604</v>
      </c>
      <c r="F8399" s="29" t="n">
        <f aca="false">(E8399+Einstellungen!$B$20)*(1+Einstellungen!$B$10)</f>
        <v>36.0094</v>
      </c>
      <c r="G8399" s="21" t="str">
        <f aca="false">IF(F8399&lt;Einstellungen!$B$5,"ja","nein")</f>
        <v>nein</v>
      </c>
      <c r="H8399" s="21" t="s">
        <v>24</v>
      </c>
      <c r="I8399" s="29" t="n">
        <f aca="false">INDEX(Einstellungen!$B$27:$B$50,22)</f>
        <v>1.25</v>
      </c>
      <c r="J8399" s="29" t="n">
        <f aca="false">F8399*I8399</f>
        <v>45.01175</v>
      </c>
    </row>
    <row r="8400" customFormat="false" ht="15" hidden="false" customHeight="false" outlineLevel="0" collapsed="false">
      <c r="A8400" s="28" t="n">
        <v>45930</v>
      </c>
      <c r="B8400" s="21" t="s">
        <v>134</v>
      </c>
      <c r="C8400" s="21" t="s">
        <v>141</v>
      </c>
      <c r="D8400" s="29" t="n">
        <v>101.63</v>
      </c>
      <c r="E8400" s="29" t="n">
        <f aca="false">D8400/10</f>
        <v>10.163</v>
      </c>
      <c r="F8400" s="29" t="n">
        <f aca="false">(E8400+Einstellungen!$B$20)*(1+Einstellungen!$B$10)</f>
        <v>34.29461</v>
      </c>
      <c r="G8400" s="21" t="str">
        <f aca="false">IF(F8400&lt;Einstellungen!$B$5,"ja","nein")</f>
        <v>nein</v>
      </c>
      <c r="H8400" s="21" t="s">
        <v>24</v>
      </c>
      <c r="I8400" s="29" t="n">
        <f aca="false">INDEX(Einstellungen!$B$27:$B$50,23)</f>
        <v>1.05</v>
      </c>
      <c r="J8400" s="29" t="n">
        <f aca="false">F8400*I8400</f>
        <v>36.0093405</v>
      </c>
    </row>
    <row r="8401" customFormat="false" ht="15" hidden="false" customHeight="false" outlineLevel="0" collapsed="false">
      <c r="A8401" s="28" t="n">
        <v>45930</v>
      </c>
      <c r="B8401" s="21" t="s">
        <v>135</v>
      </c>
      <c r="C8401" s="21" t="s">
        <v>141</v>
      </c>
      <c r="D8401" s="29" t="n">
        <v>92.54</v>
      </c>
      <c r="E8401" s="29" t="n">
        <f aca="false">D8401/10</f>
        <v>9.254</v>
      </c>
      <c r="F8401" s="29" t="n">
        <f aca="false">(E8401+Einstellungen!$B$20)*(1+Einstellungen!$B$10)</f>
        <v>33.2129</v>
      </c>
      <c r="G8401" s="21" t="str">
        <f aca="false">IF(F8401&lt;Einstellungen!$B$5,"ja","nein")</f>
        <v>nein</v>
      </c>
      <c r="H8401" s="21" t="s">
        <v>24</v>
      </c>
      <c r="I8401" s="29" t="n">
        <f aca="false">INDEX(Einstellungen!$B$27:$B$50,24)</f>
        <v>0.8</v>
      </c>
      <c r="J8401" s="29" t="n">
        <f aca="false">F8401*I8401</f>
        <v>26.57032</v>
      </c>
    </row>
    <row r="8402" customFormat="false" ht="15" hidden="false" customHeight="false" outlineLevel="0" collapsed="false">
      <c r="A8402" s="28" t="n">
        <v>45931</v>
      </c>
      <c r="B8402" s="21" t="s">
        <v>111</v>
      </c>
      <c r="C8402" s="21" t="s">
        <v>112</v>
      </c>
      <c r="D8402" s="29" t="n">
        <v>91.565</v>
      </c>
      <c r="E8402" s="29" t="n">
        <f aca="false">D8402/10</f>
        <v>9.1565</v>
      </c>
      <c r="F8402" s="29" t="n">
        <f aca="false">(E8402+Einstellungen!$B$20)*(1+Einstellungen!$B$10)</f>
        <v>33.096875</v>
      </c>
      <c r="G8402" s="21" t="str">
        <f aca="false">IF(F8402&lt;Einstellungen!$B$5,"ja","nein")</f>
        <v>nein</v>
      </c>
      <c r="H8402" s="21" t="s">
        <v>25</v>
      </c>
      <c r="I8402" s="29" t="n">
        <f aca="false">INDEX(Einstellungen!$B$27:$B$50,1)</f>
        <v>0.6</v>
      </c>
      <c r="J8402" s="29" t="n">
        <f aca="false">F8402*I8402</f>
        <v>19.858125</v>
      </c>
    </row>
    <row r="8403" customFormat="false" ht="15" hidden="false" customHeight="false" outlineLevel="0" collapsed="false">
      <c r="A8403" s="28" t="n">
        <v>45931</v>
      </c>
      <c r="B8403" s="21" t="s">
        <v>113</v>
      </c>
      <c r="C8403" s="21" t="s">
        <v>112</v>
      </c>
      <c r="D8403" s="29" t="n">
        <v>86.285</v>
      </c>
      <c r="E8403" s="29" t="n">
        <f aca="false">D8403/10</f>
        <v>8.6285</v>
      </c>
      <c r="F8403" s="29" t="n">
        <f aca="false">(E8403+Einstellungen!$B$20)*(1+Einstellungen!$B$10)</f>
        <v>32.468555</v>
      </c>
      <c r="G8403" s="21" t="str">
        <f aca="false">IF(F8403&lt;Einstellungen!$B$5,"ja","nein")</f>
        <v>nein</v>
      </c>
      <c r="H8403" s="21" t="s">
        <v>25</v>
      </c>
      <c r="I8403" s="29" t="n">
        <f aca="false">INDEX(Einstellungen!$B$27:$B$50,2)</f>
        <v>0.5</v>
      </c>
      <c r="J8403" s="29" t="n">
        <f aca="false">F8403*I8403</f>
        <v>16.2342775</v>
      </c>
    </row>
    <row r="8404" customFormat="false" ht="15" hidden="false" customHeight="false" outlineLevel="0" collapsed="false">
      <c r="A8404" s="28" t="n">
        <v>45931</v>
      </c>
      <c r="B8404" s="21" t="s">
        <v>114</v>
      </c>
      <c r="C8404" s="21" t="s">
        <v>112</v>
      </c>
      <c r="D8404" s="29" t="n">
        <v>84.873</v>
      </c>
      <c r="E8404" s="29" t="n">
        <f aca="false">D8404/10</f>
        <v>8.4873</v>
      </c>
      <c r="F8404" s="29" t="n">
        <f aca="false">(E8404+Einstellungen!$B$20)*(1+Einstellungen!$B$10)</f>
        <v>32.300527</v>
      </c>
      <c r="G8404" s="21" t="str">
        <f aca="false">IF(F8404&lt;Einstellungen!$B$5,"ja","nein")</f>
        <v>nein</v>
      </c>
      <c r="H8404" s="21" t="s">
        <v>25</v>
      </c>
      <c r="I8404" s="29" t="n">
        <f aca="false">INDEX(Einstellungen!$B$27:$B$50,3)</f>
        <v>0.45</v>
      </c>
      <c r="J8404" s="29" t="n">
        <f aca="false">F8404*I8404</f>
        <v>14.53523715</v>
      </c>
    </row>
    <row r="8405" customFormat="false" ht="15" hidden="false" customHeight="false" outlineLevel="0" collapsed="false">
      <c r="A8405" s="28" t="n">
        <v>45931</v>
      </c>
      <c r="B8405" s="21" t="s">
        <v>115</v>
      </c>
      <c r="C8405" s="21" t="s">
        <v>112</v>
      </c>
      <c r="D8405" s="29" t="n">
        <v>88.325</v>
      </c>
      <c r="E8405" s="29" t="n">
        <f aca="false">D8405/10</f>
        <v>8.8325</v>
      </c>
      <c r="F8405" s="29" t="n">
        <f aca="false">(E8405+Einstellungen!$B$20)*(1+Einstellungen!$B$10)</f>
        <v>32.711315</v>
      </c>
      <c r="G8405" s="21" t="str">
        <f aca="false">IF(F8405&lt;Einstellungen!$B$5,"ja","nein")</f>
        <v>nein</v>
      </c>
      <c r="H8405" s="21" t="s">
        <v>25</v>
      </c>
      <c r="I8405" s="29" t="n">
        <f aca="false">INDEX(Einstellungen!$B$27:$B$50,4)</f>
        <v>0.45</v>
      </c>
      <c r="J8405" s="29" t="n">
        <f aca="false">F8405*I8405</f>
        <v>14.72009175</v>
      </c>
    </row>
    <row r="8406" customFormat="false" ht="15" hidden="false" customHeight="false" outlineLevel="0" collapsed="false">
      <c r="A8406" s="28" t="n">
        <v>45931</v>
      </c>
      <c r="B8406" s="21" t="s">
        <v>116</v>
      </c>
      <c r="C8406" s="21" t="s">
        <v>112</v>
      </c>
      <c r="D8406" s="29" t="n">
        <v>87.655</v>
      </c>
      <c r="E8406" s="29" t="n">
        <f aca="false">D8406/10</f>
        <v>8.7655</v>
      </c>
      <c r="F8406" s="29" t="n">
        <f aca="false">(E8406+Einstellungen!$B$20)*(1+Einstellungen!$B$10)</f>
        <v>32.631585</v>
      </c>
      <c r="G8406" s="21" t="str">
        <f aca="false">IF(F8406&lt;Einstellungen!$B$5,"ja","nein")</f>
        <v>nein</v>
      </c>
      <c r="H8406" s="21" t="s">
        <v>25</v>
      </c>
      <c r="I8406" s="29" t="n">
        <f aca="false">INDEX(Einstellungen!$B$27:$B$50,5)</f>
        <v>0.45</v>
      </c>
      <c r="J8406" s="29" t="n">
        <f aca="false">F8406*I8406</f>
        <v>14.68421325</v>
      </c>
    </row>
    <row r="8407" customFormat="false" ht="15" hidden="false" customHeight="false" outlineLevel="0" collapsed="false">
      <c r="A8407" s="28" t="n">
        <v>45931</v>
      </c>
      <c r="B8407" s="21" t="s">
        <v>117</v>
      </c>
      <c r="C8407" s="21" t="s">
        <v>112</v>
      </c>
      <c r="D8407" s="29" t="n">
        <v>95.328</v>
      </c>
      <c r="E8407" s="29" t="n">
        <f aca="false">D8407/10</f>
        <v>9.5328</v>
      </c>
      <c r="F8407" s="29" t="n">
        <f aca="false">(E8407+Einstellungen!$B$20)*(1+Einstellungen!$B$10)</f>
        <v>33.544672</v>
      </c>
      <c r="G8407" s="21" t="str">
        <f aca="false">IF(F8407&lt;Einstellungen!$B$5,"ja","nein")</f>
        <v>nein</v>
      </c>
      <c r="H8407" s="21" t="s">
        <v>25</v>
      </c>
      <c r="I8407" s="29" t="n">
        <f aca="false">INDEX(Einstellungen!$B$27:$B$50,6)</f>
        <v>0.5</v>
      </c>
      <c r="J8407" s="29" t="n">
        <f aca="false">F8407*I8407</f>
        <v>16.772336</v>
      </c>
    </row>
    <row r="8408" customFormat="false" ht="15" hidden="false" customHeight="false" outlineLevel="0" collapsed="false">
      <c r="A8408" s="28" t="n">
        <v>45931</v>
      </c>
      <c r="B8408" s="21" t="s">
        <v>118</v>
      </c>
      <c r="C8408" s="21" t="s">
        <v>112</v>
      </c>
      <c r="D8408" s="29" t="n">
        <v>124.96</v>
      </c>
      <c r="E8408" s="29" t="n">
        <f aca="false">D8408/10</f>
        <v>12.496</v>
      </c>
      <c r="F8408" s="29" t="n">
        <f aca="false">(E8408+Einstellungen!$B$20)*(1+Einstellungen!$B$10)</f>
        <v>37.07088</v>
      </c>
      <c r="G8408" s="21" t="str">
        <f aca="false">IF(F8408&lt;Einstellungen!$B$5,"ja","nein")</f>
        <v>nein</v>
      </c>
      <c r="H8408" s="21" t="s">
        <v>25</v>
      </c>
      <c r="I8408" s="29" t="n">
        <f aca="false">INDEX(Einstellungen!$B$27:$B$50,7)</f>
        <v>0.7</v>
      </c>
      <c r="J8408" s="29" t="n">
        <f aca="false">F8408*I8408</f>
        <v>25.949616</v>
      </c>
    </row>
    <row r="8409" customFormat="false" ht="15" hidden="false" customHeight="false" outlineLevel="0" collapsed="false">
      <c r="A8409" s="28" t="n">
        <v>45931</v>
      </c>
      <c r="B8409" s="21" t="s">
        <v>119</v>
      </c>
      <c r="C8409" s="21" t="s">
        <v>112</v>
      </c>
      <c r="D8409" s="29" t="n">
        <v>173.3</v>
      </c>
      <c r="E8409" s="29" t="n">
        <f aca="false">D8409/10</f>
        <v>17.33</v>
      </c>
      <c r="F8409" s="29" t="n">
        <f aca="false">(E8409+Einstellungen!$B$20)*(1+Einstellungen!$B$10)</f>
        <v>42.82334</v>
      </c>
      <c r="G8409" s="21" t="str">
        <f aca="false">IF(F8409&lt;Einstellungen!$B$5,"ja","nein")</f>
        <v>nein</v>
      </c>
      <c r="H8409" s="21" t="s">
        <v>25</v>
      </c>
      <c r="I8409" s="29" t="n">
        <f aca="false">INDEX(Einstellungen!$B$27:$B$50,8)</f>
        <v>0.95</v>
      </c>
      <c r="J8409" s="29" t="n">
        <f aca="false">F8409*I8409</f>
        <v>40.682173</v>
      </c>
    </row>
    <row r="8410" customFormat="false" ht="15" hidden="false" customHeight="false" outlineLevel="0" collapsed="false">
      <c r="A8410" s="28" t="n">
        <v>45931</v>
      </c>
      <c r="B8410" s="21" t="s">
        <v>120</v>
      </c>
      <c r="C8410" s="21" t="s">
        <v>112</v>
      </c>
      <c r="D8410" s="29" t="n">
        <v>139.088</v>
      </c>
      <c r="E8410" s="29" t="n">
        <f aca="false">D8410/10</f>
        <v>13.9088</v>
      </c>
      <c r="F8410" s="29" t="n">
        <f aca="false">(E8410+Einstellungen!$B$20)*(1+Einstellungen!$B$10)</f>
        <v>38.752112</v>
      </c>
      <c r="G8410" s="21" t="str">
        <f aca="false">IF(F8410&lt;Einstellungen!$B$5,"ja","nein")</f>
        <v>nein</v>
      </c>
      <c r="H8410" s="21" t="s">
        <v>25</v>
      </c>
      <c r="I8410" s="29" t="n">
        <f aca="false">INDEX(Einstellungen!$B$27:$B$50,9)</f>
        <v>1.05</v>
      </c>
      <c r="J8410" s="29" t="n">
        <f aca="false">F8410*I8410</f>
        <v>40.6897176</v>
      </c>
    </row>
    <row r="8411" customFormat="false" ht="15" hidden="false" customHeight="false" outlineLevel="0" collapsed="false">
      <c r="A8411" s="28" t="n">
        <v>45931</v>
      </c>
      <c r="B8411" s="21" t="s">
        <v>121</v>
      </c>
      <c r="C8411" s="21" t="s">
        <v>112</v>
      </c>
      <c r="D8411" s="29" t="n">
        <v>105.25</v>
      </c>
      <c r="E8411" s="29" t="n">
        <f aca="false">D8411/10</f>
        <v>10.525</v>
      </c>
      <c r="F8411" s="29" t="n">
        <f aca="false">(E8411+Einstellungen!$B$20)*(1+Einstellungen!$B$10)</f>
        <v>34.72539</v>
      </c>
      <c r="G8411" s="21" t="str">
        <f aca="false">IF(F8411&lt;Einstellungen!$B$5,"ja","nein")</f>
        <v>nein</v>
      </c>
      <c r="H8411" s="21" t="s">
        <v>25</v>
      </c>
      <c r="I8411" s="29" t="n">
        <f aca="false">INDEX(Einstellungen!$B$27:$B$50,10)</f>
        <v>1.05</v>
      </c>
      <c r="J8411" s="29" t="n">
        <f aca="false">F8411*I8411</f>
        <v>36.4616595</v>
      </c>
    </row>
    <row r="8412" customFormat="false" ht="15" hidden="false" customHeight="false" outlineLevel="0" collapsed="false">
      <c r="A8412" s="28" t="n">
        <v>45931</v>
      </c>
      <c r="B8412" s="21" t="s">
        <v>122</v>
      </c>
      <c r="C8412" s="21" t="s">
        <v>112</v>
      </c>
      <c r="D8412" s="29" t="n">
        <v>86.035</v>
      </c>
      <c r="E8412" s="29" t="n">
        <f aca="false">D8412/10</f>
        <v>8.6035</v>
      </c>
      <c r="F8412" s="29" t="n">
        <f aca="false">(E8412+Einstellungen!$B$20)*(1+Einstellungen!$B$10)</f>
        <v>32.438805</v>
      </c>
      <c r="G8412" s="21" t="str">
        <f aca="false">IF(F8412&lt;Einstellungen!$B$5,"ja","nein")</f>
        <v>nein</v>
      </c>
      <c r="H8412" s="21" t="s">
        <v>25</v>
      </c>
      <c r="I8412" s="29" t="n">
        <f aca="false">INDEX(Einstellungen!$B$27:$B$50,11)</f>
        <v>1.05</v>
      </c>
      <c r="J8412" s="29" t="n">
        <f aca="false">F8412*I8412</f>
        <v>34.06074525</v>
      </c>
    </row>
    <row r="8413" customFormat="false" ht="15" hidden="false" customHeight="false" outlineLevel="0" collapsed="false">
      <c r="A8413" s="28" t="n">
        <v>45931</v>
      </c>
      <c r="B8413" s="21" t="s">
        <v>123</v>
      </c>
      <c r="C8413" s="21" t="s">
        <v>112</v>
      </c>
      <c r="D8413" s="29" t="n">
        <v>70.567</v>
      </c>
      <c r="E8413" s="29" t="n">
        <f aca="false">D8413/10</f>
        <v>7.0567</v>
      </c>
      <c r="F8413" s="29" t="n">
        <f aca="false">(E8413+Einstellungen!$B$20)*(1+Einstellungen!$B$10)</f>
        <v>30.598113</v>
      </c>
      <c r="G8413" s="21" t="str">
        <f aca="false">IF(F8413&lt;Einstellungen!$B$5,"ja","nein")</f>
        <v>nein</v>
      </c>
      <c r="H8413" s="21" t="s">
        <v>25</v>
      </c>
      <c r="I8413" s="29" t="n">
        <f aca="false">INDEX(Einstellungen!$B$27:$B$50,12)</f>
        <v>1.1</v>
      </c>
      <c r="J8413" s="29" t="n">
        <f aca="false">F8413*I8413</f>
        <v>33.6579243</v>
      </c>
    </row>
    <row r="8414" customFormat="false" ht="15" hidden="false" customHeight="false" outlineLevel="0" collapsed="false">
      <c r="A8414" s="28" t="n">
        <v>45931</v>
      </c>
      <c r="B8414" s="21" t="s">
        <v>124</v>
      </c>
      <c r="C8414" s="21" t="s">
        <v>112</v>
      </c>
      <c r="D8414" s="29" t="n">
        <v>66.025</v>
      </c>
      <c r="E8414" s="29" t="n">
        <f aca="false">D8414/10</f>
        <v>6.6025</v>
      </c>
      <c r="F8414" s="29" t="n">
        <f aca="false">(E8414+Einstellungen!$B$20)*(1+Einstellungen!$B$10)</f>
        <v>30.057615</v>
      </c>
      <c r="G8414" s="21" t="str">
        <f aca="false">IF(F8414&lt;Einstellungen!$B$5,"ja","nein")</f>
        <v>nein</v>
      </c>
      <c r="H8414" s="21" t="s">
        <v>25</v>
      </c>
      <c r="I8414" s="29" t="n">
        <f aca="false">INDEX(Einstellungen!$B$27:$B$50,13)</f>
        <v>1.2</v>
      </c>
      <c r="J8414" s="29" t="n">
        <f aca="false">F8414*I8414</f>
        <v>36.069138</v>
      </c>
    </row>
    <row r="8415" customFormat="false" ht="15" hidden="false" customHeight="false" outlineLevel="0" collapsed="false">
      <c r="A8415" s="28" t="n">
        <v>45931</v>
      </c>
      <c r="B8415" s="21" t="s">
        <v>125</v>
      </c>
      <c r="C8415" s="21" t="s">
        <v>112</v>
      </c>
      <c r="D8415" s="29" t="n">
        <v>68.4</v>
      </c>
      <c r="E8415" s="29" t="n">
        <f aca="false">D8415/10</f>
        <v>6.84</v>
      </c>
      <c r="F8415" s="29" t="n">
        <f aca="false">(E8415+Einstellungen!$B$20)*(1+Einstellungen!$B$10)</f>
        <v>30.34024</v>
      </c>
      <c r="G8415" s="21" t="str">
        <f aca="false">IF(F8415&lt;Einstellungen!$B$5,"ja","nein")</f>
        <v>nein</v>
      </c>
      <c r="H8415" s="21" t="s">
        <v>25</v>
      </c>
      <c r="I8415" s="29" t="n">
        <f aca="false">INDEX(Einstellungen!$B$27:$B$50,14)</f>
        <v>1.15</v>
      </c>
      <c r="J8415" s="29" t="n">
        <f aca="false">F8415*I8415</f>
        <v>34.891276</v>
      </c>
    </row>
    <row r="8416" customFormat="false" ht="15" hidden="false" customHeight="false" outlineLevel="0" collapsed="false">
      <c r="A8416" s="28" t="n">
        <v>45931</v>
      </c>
      <c r="B8416" s="21" t="s">
        <v>126</v>
      </c>
      <c r="C8416" s="21" t="s">
        <v>112</v>
      </c>
      <c r="D8416" s="29" t="n">
        <v>72.627</v>
      </c>
      <c r="E8416" s="29" t="n">
        <f aca="false">D8416/10</f>
        <v>7.2627</v>
      </c>
      <c r="F8416" s="29" t="n">
        <f aca="false">(E8416+Einstellungen!$B$20)*(1+Einstellungen!$B$10)</f>
        <v>30.843253</v>
      </c>
      <c r="G8416" s="21" t="str">
        <f aca="false">IF(F8416&lt;Einstellungen!$B$5,"ja","nein")</f>
        <v>nein</v>
      </c>
      <c r="H8416" s="21" t="s">
        <v>25</v>
      </c>
      <c r="I8416" s="29" t="n">
        <f aca="false">INDEX(Einstellungen!$B$27:$B$50,15)</f>
        <v>1</v>
      </c>
      <c r="J8416" s="29" t="n">
        <f aca="false">F8416*I8416</f>
        <v>30.843253</v>
      </c>
    </row>
    <row r="8417" customFormat="false" ht="15" hidden="false" customHeight="false" outlineLevel="0" collapsed="false">
      <c r="A8417" s="28" t="n">
        <v>45931</v>
      </c>
      <c r="B8417" s="21" t="s">
        <v>127</v>
      </c>
      <c r="C8417" s="21" t="s">
        <v>112</v>
      </c>
      <c r="D8417" s="29" t="n">
        <v>81.722</v>
      </c>
      <c r="E8417" s="29" t="n">
        <f aca="false">D8417/10</f>
        <v>8.1722</v>
      </c>
      <c r="F8417" s="29" t="n">
        <f aca="false">(E8417+Einstellungen!$B$20)*(1+Einstellungen!$B$10)</f>
        <v>31.925558</v>
      </c>
      <c r="G8417" s="21" t="str">
        <f aca="false">IF(F8417&lt;Einstellungen!$B$5,"ja","nein")</f>
        <v>nein</v>
      </c>
      <c r="H8417" s="21" t="s">
        <v>25</v>
      </c>
      <c r="I8417" s="29" t="n">
        <f aca="false">INDEX(Einstellungen!$B$27:$B$50,16)</f>
        <v>0.95</v>
      </c>
      <c r="J8417" s="29" t="n">
        <f aca="false">F8417*I8417</f>
        <v>30.3292801</v>
      </c>
    </row>
    <row r="8418" customFormat="false" ht="15" hidden="false" customHeight="false" outlineLevel="0" collapsed="false">
      <c r="A8418" s="28" t="n">
        <v>45931</v>
      </c>
      <c r="B8418" s="21" t="s">
        <v>128</v>
      </c>
      <c r="C8418" s="21" t="s">
        <v>112</v>
      </c>
      <c r="D8418" s="29" t="n">
        <v>92.87</v>
      </c>
      <c r="E8418" s="29" t="n">
        <f aca="false">D8418/10</f>
        <v>9.287</v>
      </c>
      <c r="F8418" s="29" t="n">
        <f aca="false">(E8418+Einstellungen!$B$20)*(1+Einstellungen!$B$10)</f>
        <v>33.25217</v>
      </c>
      <c r="G8418" s="21" t="str">
        <f aca="false">IF(F8418&lt;Einstellungen!$B$5,"ja","nein")</f>
        <v>nein</v>
      </c>
      <c r="H8418" s="21" t="s">
        <v>25</v>
      </c>
      <c r="I8418" s="29" t="n">
        <f aca="false">INDEX(Einstellungen!$B$27:$B$50,17)</f>
        <v>0.95</v>
      </c>
      <c r="J8418" s="29" t="n">
        <f aca="false">F8418*I8418</f>
        <v>31.5895615</v>
      </c>
    </row>
    <row r="8419" customFormat="false" ht="15" hidden="false" customHeight="false" outlineLevel="0" collapsed="false">
      <c r="A8419" s="28" t="n">
        <v>45931</v>
      </c>
      <c r="B8419" s="21" t="s">
        <v>129</v>
      </c>
      <c r="C8419" s="21" t="s">
        <v>112</v>
      </c>
      <c r="D8419" s="29" t="n">
        <v>135.4</v>
      </c>
      <c r="E8419" s="29" t="n">
        <f aca="false">D8419/10</f>
        <v>13.54</v>
      </c>
      <c r="F8419" s="29" t="n">
        <f aca="false">(E8419+Einstellungen!$B$20)*(1+Einstellungen!$B$10)</f>
        <v>38.31324</v>
      </c>
      <c r="G8419" s="21" t="str">
        <f aca="false">IF(F8419&lt;Einstellungen!$B$5,"ja","nein")</f>
        <v>nein</v>
      </c>
      <c r="H8419" s="21" t="s">
        <v>25</v>
      </c>
      <c r="I8419" s="29" t="n">
        <f aca="false">INDEX(Einstellungen!$B$27:$B$50,18)</f>
        <v>1.1</v>
      </c>
      <c r="J8419" s="29" t="n">
        <f aca="false">F8419*I8419</f>
        <v>42.144564</v>
      </c>
    </row>
    <row r="8420" customFormat="false" ht="15" hidden="false" customHeight="false" outlineLevel="0" collapsed="false">
      <c r="A8420" s="28" t="n">
        <v>45931</v>
      </c>
      <c r="B8420" s="21" t="s">
        <v>130</v>
      </c>
      <c r="C8420" s="21" t="s">
        <v>112</v>
      </c>
      <c r="D8420" s="29" t="n">
        <v>253.238</v>
      </c>
      <c r="E8420" s="29" t="n">
        <f aca="false">D8420/10</f>
        <v>25.3238</v>
      </c>
      <c r="F8420" s="29" t="n">
        <f aca="false">(E8420+Einstellungen!$B$20)*(1+Einstellungen!$B$10)</f>
        <v>52.335962</v>
      </c>
      <c r="G8420" s="21" t="str">
        <f aca="false">IF(F8420&lt;Einstellungen!$B$5,"ja","nein")</f>
        <v>nein</v>
      </c>
      <c r="H8420" s="21" t="s">
        <v>25</v>
      </c>
      <c r="I8420" s="29" t="n">
        <f aca="false">INDEX(Einstellungen!$B$27:$B$50,19)</f>
        <v>1.35</v>
      </c>
      <c r="J8420" s="29" t="n">
        <f aca="false">F8420*I8420</f>
        <v>70.6535487</v>
      </c>
    </row>
    <row r="8421" customFormat="false" ht="15" hidden="false" customHeight="false" outlineLevel="0" collapsed="false">
      <c r="A8421" s="28" t="n">
        <v>45931</v>
      </c>
      <c r="B8421" s="21" t="s">
        <v>131</v>
      </c>
      <c r="C8421" s="21" t="s">
        <v>112</v>
      </c>
      <c r="D8421" s="29" t="n">
        <v>339.993</v>
      </c>
      <c r="E8421" s="29" t="n">
        <f aca="false">D8421/10</f>
        <v>33.9993</v>
      </c>
      <c r="F8421" s="29" t="n">
        <f aca="false">(E8421+Einstellungen!$B$20)*(1+Einstellungen!$B$10)</f>
        <v>62.659807</v>
      </c>
      <c r="G8421" s="21" t="str">
        <f aca="false">IF(F8421&lt;Einstellungen!$B$5,"ja","nein")</f>
        <v>nein</v>
      </c>
      <c r="H8421" s="21" t="s">
        <v>25</v>
      </c>
      <c r="I8421" s="29" t="n">
        <f aca="false">INDEX(Einstellungen!$B$27:$B$50,20)</f>
        <v>1.45</v>
      </c>
      <c r="J8421" s="29" t="n">
        <f aca="false">F8421*I8421</f>
        <v>90.85672015</v>
      </c>
    </row>
    <row r="8422" customFormat="false" ht="15" hidden="false" customHeight="false" outlineLevel="0" collapsed="false">
      <c r="A8422" s="28" t="n">
        <v>45931</v>
      </c>
      <c r="B8422" s="21" t="s">
        <v>132</v>
      </c>
      <c r="C8422" s="21" t="s">
        <v>112</v>
      </c>
      <c r="D8422" s="29" t="n">
        <v>152.023</v>
      </c>
      <c r="E8422" s="29" t="n">
        <f aca="false">D8422/10</f>
        <v>15.2023</v>
      </c>
      <c r="F8422" s="29" t="n">
        <f aca="false">(E8422+Einstellungen!$B$20)*(1+Einstellungen!$B$10)</f>
        <v>40.291377</v>
      </c>
      <c r="G8422" s="21" t="str">
        <f aca="false">IF(F8422&lt;Einstellungen!$B$5,"ja","nein")</f>
        <v>nein</v>
      </c>
      <c r="H8422" s="21" t="s">
        <v>25</v>
      </c>
      <c r="I8422" s="29" t="n">
        <f aca="false">INDEX(Einstellungen!$B$27:$B$50,21)</f>
        <v>1.4</v>
      </c>
      <c r="J8422" s="29" t="n">
        <f aca="false">F8422*I8422</f>
        <v>56.4079278</v>
      </c>
    </row>
    <row r="8423" customFormat="false" ht="15" hidden="false" customHeight="false" outlineLevel="0" collapsed="false">
      <c r="A8423" s="28" t="n">
        <v>45931</v>
      </c>
      <c r="B8423" s="21" t="s">
        <v>133</v>
      </c>
      <c r="C8423" s="21" t="s">
        <v>112</v>
      </c>
      <c r="D8423" s="29" t="n">
        <v>113.035</v>
      </c>
      <c r="E8423" s="29" t="n">
        <f aca="false">D8423/10</f>
        <v>11.3035</v>
      </c>
      <c r="F8423" s="29" t="n">
        <f aca="false">(E8423+Einstellungen!$B$20)*(1+Einstellungen!$B$10)</f>
        <v>35.651805</v>
      </c>
      <c r="G8423" s="21" t="str">
        <f aca="false">IF(F8423&lt;Einstellungen!$B$5,"ja","nein")</f>
        <v>nein</v>
      </c>
      <c r="H8423" s="21" t="s">
        <v>25</v>
      </c>
      <c r="I8423" s="29" t="n">
        <f aca="false">INDEX(Einstellungen!$B$27:$B$50,22)</f>
        <v>1.25</v>
      </c>
      <c r="J8423" s="29" t="n">
        <f aca="false">F8423*I8423</f>
        <v>44.56475625</v>
      </c>
    </row>
    <row r="8424" customFormat="false" ht="15" hidden="false" customHeight="false" outlineLevel="0" collapsed="false">
      <c r="A8424" s="28" t="n">
        <v>45931</v>
      </c>
      <c r="B8424" s="21" t="s">
        <v>134</v>
      </c>
      <c r="C8424" s="21" t="s">
        <v>112</v>
      </c>
      <c r="D8424" s="29" t="n">
        <v>98.51</v>
      </c>
      <c r="E8424" s="29" t="n">
        <f aca="false">D8424/10</f>
        <v>9.851</v>
      </c>
      <c r="F8424" s="29" t="n">
        <f aca="false">(E8424+Einstellungen!$B$20)*(1+Einstellungen!$B$10)</f>
        <v>33.92333</v>
      </c>
      <c r="G8424" s="21" t="str">
        <f aca="false">IF(F8424&lt;Einstellungen!$B$5,"ja","nein")</f>
        <v>nein</v>
      </c>
      <c r="H8424" s="21" t="s">
        <v>25</v>
      </c>
      <c r="I8424" s="29" t="n">
        <f aca="false">INDEX(Einstellungen!$B$27:$B$50,23)</f>
        <v>1.05</v>
      </c>
      <c r="J8424" s="29" t="n">
        <f aca="false">F8424*I8424</f>
        <v>35.6194965</v>
      </c>
    </row>
    <row r="8425" customFormat="false" ht="15" hidden="false" customHeight="false" outlineLevel="0" collapsed="false">
      <c r="A8425" s="28" t="n">
        <v>45931</v>
      </c>
      <c r="B8425" s="21" t="s">
        <v>135</v>
      </c>
      <c r="C8425" s="21" t="s">
        <v>112</v>
      </c>
      <c r="D8425" s="29" t="n">
        <v>90.647</v>
      </c>
      <c r="E8425" s="29" t="n">
        <f aca="false">D8425/10</f>
        <v>9.0647</v>
      </c>
      <c r="F8425" s="29" t="n">
        <f aca="false">(E8425+Einstellungen!$B$20)*(1+Einstellungen!$B$10)</f>
        <v>32.987633</v>
      </c>
      <c r="G8425" s="21" t="str">
        <f aca="false">IF(F8425&lt;Einstellungen!$B$5,"ja","nein")</f>
        <v>nein</v>
      </c>
      <c r="H8425" s="21" t="s">
        <v>25</v>
      </c>
      <c r="I8425" s="29" t="n">
        <f aca="false">INDEX(Einstellungen!$B$27:$B$50,24)</f>
        <v>0.8</v>
      </c>
      <c r="J8425" s="29" t="n">
        <f aca="false">F8425*I8425</f>
        <v>26.3901064</v>
      </c>
    </row>
    <row r="8426" customFormat="false" ht="15" hidden="false" customHeight="false" outlineLevel="0" collapsed="false">
      <c r="A8426" s="28" t="n">
        <v>45932</v>
      </c>
      <c r="B8426" s="21" t="s">
        <v>111</v>
      </c>
      <c r="C8426" s="21" t="s">
        <v>136</v>
      </c>
      <c r="D8426" s="29" t="n">
        <v>90.805</v>
      </c>
      <c r="E8426" s="29" t="n">
        <f aca="false">D8426/10</f>
        <v>9.0805</v>
      </c>
      <c r="F8426" s="29" t="n">
        <f aca="false">(E8426+Einstellungen!$B$20)*(1+Einstellungen!$B$10)</f>
        <v>33.006435</v>
      </c>
      <c r="G8426" s="21" t="str">
        <f aca="false">IF(F8426&lt;Einstellungen!$B$5,"ja","nein")</f>
        <v>nein</v>
      </c>
      <c r="H8426" s="21" t="s">
        <v>25</v>
      </c>
      <c r="I8426" s="29" t="n">
        <f aca="false">INDEX(Einstellungen!$B$27:$B$50,1)</f>
        <v>0.6</v>
      </c>
      <c r="J8426" s="29" t="n">
        <f aca="false">F8426*I8426</f>
        <v>19.803861</v>
      </c>
    </row>
    <row r="8427" customFormat="false" ht="15" hidden="false" customHeight="false" outlineLevel="0" collapsed="false">
      <c r="A8427" s="28" t="n">
        <v>45932</v>
      </c>
      <c r="B8427" s="21" t="s">
        <v>113</v>
      </c>
      <c r="C8427" s="21" t="s">
        <v>136</v>
      </c>
      <c r="D8427" s="29" t="n">
        <v>88</v>
      </c>
      <c r="E8427" s="29" t="n">
        <f aca="false">D8427/10</f>
        <v>8.8</v>
      </c>
      <c r="F8427" s="29" t="n">
        <f aca="false">(E8427+Einstellungen!$B$20)*(1+Einstellungen!$B$10)</f>
        <v>32.67264</v>
      </c>
      <c r="G8427" s="21" t="str">
        <f aca="false">IF(F8427&lt;Einstellungen!$B$5,"ja","nein")</f>
        <v>nein</v>
      </c>
      <c r="H8427" s="21" t="s">
        <v>25</v>
      </c>
      <c r="I8427" s="29" t="n">
        <f aca="false">INDEX(Einstellungen!$B$27:$B$50,2)</f>
        <v>0.5</v>
      </c>
      <c r="J8427" s="29" t="n">
        <f aca="false">F8427*I8427</f>
        <v>16.33632</v>
      </c>
    </row>
    <row r="8428" customFormat="false" ht="15" hidden="false" customHeight="false" outlineLevel="0" collapsed="false">
      <c r="A8428" s="28" t="n">
        <v>45932</v>
      </c>
      <c r="B8428" s="21" t="s">
        <v>114</v>
      </c>
      <c r="C8428" s="21" t="s">
        <v>136</v>
      </c>
      <c r="D8428" s="29" t="n">
        <v>86.525</v>
      </c>
      <c r="E8428" s="29" t="n">
        <f aca="false">D8428/10</f>
        <v>8.6525</v>
      </c>
      <c r="F8428" s="29" t="n">
        <f aca="false">(E8428+Einstellungen!$B$20)*(1+Einstellungen!$B$10)</f>
        <v>32.497115</v>
      </c>
      <c r="G8428" s="21" t="str">
        <f aca="false">IF(F8428&lt;Einstellungen!$B$5,"ja","nein")</f>
        <v>nein</v>
      </c>
      <c r="H8428" s="21" t="s">
        <v>25</v>
      </c>
      <c r="I8428" s="29" t="n">
        <f aca="false">INDEX(Einstellungen!$B$27:$B$50,3)</f>
        <v>0.45</v>
      </c>
      <c r="J8428" s="29" t="n">
        <f aca="false">F8428*I8428</f>
        <v>14.62370175</v>
      </c>
    </row>
    <row r="8429" customFormat="false" ht="15" hidden="false" customHeight="false" outlineLevel="0" collapsed="false">
      <c r="A8429" s="28" t="n">
        <v>45932</v>
      </c>
      <c r="B8429" s="21" t="s">
        <v>115</v>
      </c>
      <c r="C8429" s="21" t="s">
        <v>136</v>
      </c>
      <c r="D8429" s="29" t="n">
        <v>88.56</v>
      </c>
      <c r="E8429" s="29" t="n">
        <f aca="false">D8429/10</f>
        <v>8.856</v>
      </c>
      <c r="F8429" s="29" t="n">
        <f aca="false">(E8429+Einstellungen!$B$20)*(1+Einstellungen!$B$10)</f>
        <v>32.73928</v>
      </c>
      <c r="G8429" s="21" t="str">
        <f aca="false">IF(F8429&lt;Einstellungen!$B$5,"ja","nein")</f>
        <v>nein</v>
      </c>
      <c r="H8429" s="21" t="s">
        <v>25</v>
      </c>
      <c r="I8429" s="29" t="n">
        <f aca="false">INDEX(Einstellungen!$B$27:$B$50,4)</f>
        <v>0.45</v>
      </c>
      <c r="J8429" s="29" t="n">
        <f aca="false">F8429*I8429</f>
        <v>14.732676</v>
      </c>
    </row>
    <row r="8430" customFormat="false" ht="15" hidden="false" customHeight="false" outlineLevel="0" collapsed="false">
      <c r="A8430" s="28" t="n">
        <v>45932</v>
      </c>
      <c r="B8430" s="21" t="s">
        <v>116</v>
      </c>
      <c r="C8430" s="21" t="s">
        <v>136</v>
      </c>
      <c r="D8430" s="29" t="n">
        <v>90.808</v>
      </c>
      <c r="E8430" s="29" t="n">
        <f aca="false">D8430/10</f>
        <v>9.0808</v>
      </c>
      <c r="F8430" s="29" t="n">
        <f aca="false">(E8430+Einstellungen!$B$20)*(1+Einstellungen!$B$10)</f>
        <v>33.006792</v>
      </c>
      <c r="G8430" s="21" t="str">
        <f aca="false">IF(F8430&lt;Einstellungen!$B$5,"ja","nein")</f>
        <v>nein</v>
      </c>
      <c r="H8430" s="21" t="s">
        <v>25</v>
      </c>
      <c r="I8430" s="29" t="n">
        <f aca="false">INDEX(Einstellungen!$B$27:$B$50,5)</f>
        <v>0.45</v>
      </c>
      <c r="J8430" s="29" t="n">
        <f aca="false">F8430*I8430</f>
        <v>14.8530564</v>
      </c>
    </row>
    <row r="8431" customFormat="false" ht="15" hidden="false" customHeight="false" outlineLevel="0" collapsed="false">
      <c r="A8431" s="28" t="n">
        <v>45932</v>
      </c>
      <c r="B8431" s="21" t="s">
        <v>117</v>
      </c>
      <c r="C8431" s="21" t="s">
        <v>136</v>
      </c>
      <c r="D8431" s="29" t="n">
        <v>95.972</v>
      </c>
      <c r="E8431" s="29" t="n">
        <f aca="false">D8431/10</f>
        <v>9.5972</v>
      </c>
      <c r="F8431" s="29" t="n">
        <f aca="false">(E8431+Einstellungen!$B$20)*(1+Einstellungen!$B$10)</f>
        <v>33.621308</v>
      </c>
      <c r="G8431" s="21" t="str">
        <f aca="false">IF(F8431&lt;Einstellungen!$B$5,"ja","nein")</f>
        <v>nein</v>
      </c>
      <c r="H8431" s="21" t="s">
        <v>25</v>
      </c>
      <c r="I8431" s="29" t="n">
        <f aca="false">INDEX(Einstellungen!$B$27:$B$50,6)</f>
        <v>0.5</v>
      </c>
      <c r="J8431" s="29" t="n">
        <f aca="false">F8431*I8431</f>
        <v>16.810654</v>
      </c>
    </row>
    <row r="8432" customFormat="false" ht="15" hidden="false" customHeight="false" outlineLevel="0" collapsed="false">
      <c r="A8432" s="28" t="n">
        <v>45932</v>
      </c>
      <c r="B8432" s="21" t="s">
        <v>118</v>
      </c>
      <c r="C8432" s="21" t="s">
        <v>136</v>
      </c>
      <c r="D8432" s="29" t="n">
        <v>128.72</v>
      </c>
      <c r="E8432" s="29" t="n">
        <f aca="false">D8432/10</f>
        <v>12.872</v>
      </c>
      <c r="F8432" s="29" t="n">
        <f aca="false">(E8432+Einstellungen!$B$20)*(1+Einstellungen!$B$10)</f>
        <v>37.51832</v>
      </c>
      <c r="G8432" s="21" t="str">
        <f aca="false">IF(F8432&lt;Einstellungen!$B$5,"ja","nein")</f>
        <v>nein</v>
      </c>
      <c r="H8432" s="21" t="s">
        <v>25</v>
      </c>
      <c r="I8432" s="29" t="n">
        <f aca="false">INDEX(Einstellungen!$B$27:$B$50,7)</f>
        <v>0.7</v>
      </c>
      <c r="J8432" s="29" t="n">
        <f aca="false">F8432*I8432</f>
        <v>26.262824</v>
      </c>
    </row>
    <row r="8433" customFormat="false" ht="15" hidden="false" customHeight="false" outlineLevel="0" collapsed="false">
      <c r="A8433" s="28" t="n">
        <v>45932</v>
      </c>
      <c r="B8433" s="21" t="s">
        <v>119</v>
      </c>
      <c r="C8433" s="21" t="s">
        <v>136</v>
      </c>
      <c r="D8433" s="29" t="n">
        <v>181.088</v>
      </c>
      <c r="E8433" s="29" t="n">
        <f aca="false">D8433/10</f>
        <v>18.1088</v>
      </c>
      <c r="F8433" s="29" t="n">
        <f aca="false">(E8433+Einstellungen!$B$20)*(1+Einstellungen!$B$10)</f>
        <v>43.750112</v>
      </c>
      <c r="G8433" s="21" t="str">
        <f aca="false">IF(F8433&lt;Einstellungen!$B$5,"ja","nein")</f>
        <v>nein</v>
      </c>
      <c r="H8433" s="21" t="s">
        <v>25</v>
      </c>
      <c r="I8433" s="29" t="n">
        <f aca="false">INDEX(Einstellungen!$B$27:$B$50,8)</f>
        <v>0.95</v>
      </c>
      <c r="J8433" s="29" t="n">
        <f aca="false">F8433*I8433</f>
        <v>41.5626064</v>
      </c>
    </row>
    <row r="8434" customFormat="false" ht="15" hidden="false" customHeight="false" outlineLevel="0" collapsed="false">
      <c r="A8434" s="28" t="n">
        <v>45932</v>
      </c>
      <c r="B8434" s="21" t="s">
        <v>120</v>
      </c>
      <c r="C8434" s="21" t="s">
        <v>136</v>
      </c>
      <c r="D8434" s="29" t="n">
        <v>136.677</v>
      </c>
      <c r="E8434" s="29" t="n">
        <f aca="false">D8434/10</f>
        <v>13.6677</v>
      </c>
      <c r="F8434" s="29" t="n">
        <f aca="false">(E8434+Einstellungen!$B$20)*(1+Einstellungen!$B$10)</f>
        <v>38.465203</v>
      </c>
      <c r="G8434" s="21" t="str">
        <f aca="false">IF(F8434&lt;Einstellungen!$B$5,"ja","nein")</f>
        <v>nein</v>
      </c>
      <c r="H8434" s="21" t="s">
        <v>25</v>
      </c>
      <c r="I8434" s="29" t="n">
        <f aca="false">INDEX(Einstellungen!$B$27:$B$50,9)</f>
        <v>1.05</v>
      </c>
      <c r="J8434" s="29" t="n">
        <f aca="false">F8434*I8434</f>
        <v>40.38846315</v>
      </c>
    </row>
    <row r="8435" customFormat="false" ht="15" hidden="false" customHeight="false" outlineLevel="0" collapsed="false">
      <c r="A8435" s="28" t="n">
        <v>45932</v>
      </c>
      <c r="B8435" s="21" t="s">
        <v>121</v>
      </c>
      <c r="C8435" s="21" t="s">
        <v>136</v>
      </c>
      <c r="D8435" s="29" t="n">
        <v>100.505</v>
      </c>
      <c r="E8435" s="29" t="n">
        <f aca="false">D8435/10</f>
        <v>10.0505</v>
      </c>
      <c r="F8435" s="29" t="n">
        <f aca="false">(E8435+Einstellungen!$B$20)*(1+Einstellungen!$B$10)</f>
        <v>34.160735</v>
      </c>
      <c r="G8435" s="21" t="str">
        <f aca="false">IF(F8435&lt;Einstellungen!$B$5,"ja","nein")</f>
        <v>nein</v>
      </c>
      <c r="H8435" s="21" t="s">
        <v>25</v>
      </c>
      <c r="I8435" s="29" t="n">
        <f aca="false">INDEX(Einstellungen!$B$27:$B$50,10)</f>
        <v>1.05</v>
      </c>
      <c r="J8435" s="29" t="n">
        <f aca="false">F8435*I8435</f>
        <v>35.86877175</v>
      </c>
    </row>
    <row r="8436" customFormat="false" ht="15" hidden="false" customHeight="false" outlineLevel="0" collapsed="false">
      <c r="A8436" s="28" t="n">
        <v>45932</v>
      </c>
      <c r="B8436" s="21" t="s">
        <v>122</v>
      </c>
      <c r="C8436" s="21" t="s">
        <v>136</v>
      </c>
      <c r="D8436" s="29" t="n">
        <v>91.48</v>
      </c>
      <c r="E8436" s="29" t="n">
        <f aca="false">D8436/10</f>
        <v>9.148</v>
      </c>
      <c r="F8436" s="29" t="n">
        <f aca="false">(E8436+Einstellungen!$B$20)*(1+Einstellungen!$B$10)</f>
        <v>33.08676</v>
      </c>
      <c r="G8436" s="21" t="str">
        <f aca="false">IF(F8436&lt;Einstellungen!$B$5,"ja","nein")</f>
        <v>nein</v>
      </c>
      <c r="H8436" s="21" t="s">
        <v>25</v>
      </c>
      <c r="I8436" s="29" t="n">
        <f aca="false">INDEX(Einstellungen!$B$27:$B$50,11)</f>
        <v>1.05</v>
      </c>
      <c r="J8436" s="29" t="n">
        <f aca="false">F8436*I8436</f>
        <v>34.741098</v>
      </c>
    </row>
    <row r="8437" customFormat="false" ht="15" hidden="false" customHeight="false" outlineLevel="0" collapsed="false">
      <c r="A8437" s="28" t="n">
        <v>45932</v>
      </c>
      <c r="B8437" s="21" t="s">
        <v>123</v>
      </c>
      <c r="C8437" s="21" t="s">
        <v>136</v>
      </c>
      <c r="D8437" s="29" t="n">
        <v>78.285</v>
      </c>
      <c r="E8437" s="29" t="n">
        <f aca="false">D8437/10</f>
        <v>7.8285</v>
      </c>
      <c r="F8437" s="29" t="n">
        <f aca="false">(E8437+Einstellungen!$B$20)*(1+Einstellungen!$B$10)</f>
        <v>31.516555</v>
      </c>
      <c r="G8437" s="21" t="str">
        <f aca="false">IF(F8437&lt;Einstellungen!$B$5,"ja","nein")</f>
        <v>nein</v>
      </c>
      <c r="H8437" s="21" t="s">
        <v>25</v>
      </c>
      <c r="I8437" s="29" t="n">
        <f aca="false">INDEX(Einstellungen!$B$27:$B$50,12)</f>
        <v>1.1</v>
      </c>
      <c r="J8437" s="29" t="n">
        <f aca="false">F8437*I8437</f>
        <v>34.6682105</v>
      </c>
    </row>
    <row r="8438" customFormat="false" ht="15" hidden="false" customHeight="false" outlineLevel="0" collapsed="false">
      <c r="A8438" s="28" t="n">
        <v>45932</v>
      </c>
      <c r="B8438" s="21" t="s">
        <v>124</v>
      </c>
      <c r="C8438" s="21" t="s">
        <v>136</v>
      </c>
      <c r="D8438" s="29" t="n">
        <v>65.77</v>
      </c>
      <c r="E8438" s="29" t="n">
        <f aca="false">D8438/10</f>
        <v>6.577</v>
      </c>
      <c r="F8438" s="29" t="n">
        <f aca="false">(E8438+Einstellungen!$B$20)*(1+Einstellungen!$B$10)</f>
        <v>30.02727</v>
      </c>
      <c r="G8438" s="21" t="str">
        <f aca="false">IF(F8438&lt;Einstellungen!$B$5,"ja","nein")</f>
        <v>nein</v>
      </c>
      <c r="H8438" s="21" t="s">
        <v>25</v>
      </c>
      <c r="I8438" s="29" t="n">
        <f aca="false">INDEX(Einstellungen!$B$27:$B$50,13)</f>
        <v>1.2</v>
      </c>
      <c r="J8438" s="29" t="n">
        <f aca="false">F8438*I8438</f>
        <v>36.032724</v>
      </c>
    </row>
    <row r="8439" customFormat="false" ht="15" hidden="false" customHeight="false" outlineLevel="0" collapsed="false">
      <c r="A8439" s="28" t="n">
        <v>45932</v>
      </c>
      <c r="B8439" s="21" t="s">
        <v>125</v>
      </c>
      <c r="C8439" s="21" t="s">
        <v>136</v>
      </c>
      <c r="D8439" s="29" t="n">
        <v>60.5</v>
      </c>
      <c r="E8439" s="29" t="n">
        <f aca="false">D8439/10</f>
        <v>6.05</v>
      </c>
      <c r="F8439" s="29" t="n">
        <f aca="false">(E8439+Einstellungen!$B$20)*(1+Einstellungen!$B$10)</f>
        <v>29.40014</v>
      </c>
      <c r="G8439" s="21" t="str">
        <f aca="false">IF(F8439&lt;Einstellungen!$B$5,"ja","nein")</f>
        <v>nein</v>
      </c>
      <c r="H8439" s="21" t="s">
        <v>25</v>
      </c>
      <c r="I8439" s="29" t="n">
        <f aca="false">INDEX(Einstellungen!$B$27:$B$50,14)</f>
        <v>1.15</v>
      </c>
      <c r="J8439" s="29" t="n">
        <f aca="false">F8439*I8439</f>
        <v>33.810161</v>
      </c>
    </row>
    <row r="8440" customFormat="false" ht="15" hidden="false" customHeight="false" outlineLevel="0" collapsed="false">
      <c r="A8440" s="28" t="n">
        <v>45932</v>
      </c>
      <c r="B8440" s="21" t="s">
        <v>126</v>
      </c>
      <c r="C8440" s="21" t="s">
        <v>136</v>
      </c>
      <c r="D8440" s="29" t="n">
        <v>71.29</v>
      </c>
      <c r="E8440" s="29" t="n">
        <f aca="false">D8440/10</f>
        <v>7.129</v>
      </c>
      <c r="F8440" s="29" t="n">
        <f aca="false">(E8440+Einstellungen!$B$20)*(1+Einstellungen!$B$10)</f>
        <v>30.68415</v>
      </c>
      <c r="G8440" s="21" t="str">
        <f aca="false">IF(F8440&lt;Einstellungen!$B$5,"ja","nein")</f>
        <v>nein</v>
      </c>
      <c r="H8440" s="21" t="s">
        <v>25</v>
      </c>
      <c r="I8440" s="29" t="n">
        <f aca="false">INDEX(Einstellungen!$B$27:$B$50,15)</f>
        <v>1</v>
      </c>
      <c r="J8440" s="29" t="n">
        <f aca="false">F8440*I8440</f>
        <v>30.68415</v>
      </c>
    </row>
    <row r="8441" customFormat="false" ht="15" hidden="false" customHeight="false" outlineLevel="0" collapsed="false">
      <c r="A8441" s="28" t="n">
        <v>45932</v>
      </c>
      <c r="B8441" s="21" t="s">
        <v>127</v>
      </c>
      <c r="C8441" s="21" t="s">
        <v>136</v>
      </c>
      <c r="D8441" s="29" t="n">
        <v>80.662</v>
      </c>
      <c r="E8441" s="29" t="n">
        <f aca="false">D8441/10</f>
        <v>8.0662</v>
      </c>
      <c r="F8441" s="29" t="n">
        <f aca="false">(E8441+Einstellungen!$B$20)*(1+Einstellungen!$B$10)</f>
        <v>31.799418</v>
      </c>
      <c r="G8441" s="21" t="str">
        <f aca="false">IF(F8441&lt;Einstellungen!$B$5,"ja","nein")</f>
        <v>nein</v>
      </c>
      <c r="H8441" s="21" t="s">
        <v>25</v>
      </c>
      <c r="I8441" s="29" t="n">
        <f aca="false">INDEX(Einstellungen!$B$27:$B$50,16)</f>
        <v>0.95</v>
      </c>
      <c r="J8441" s="29" t="n">
        <f aca="false">F8441*I8441</f>
        <v>30.2094471</v>
      </c>
    </row>
    <row r="8442" customFormat="false" ht="15" hidden="false" customHeight="false" outlineLevel="0" collapsed="false">
      <c r="A8442" s="28" t="n">
        <v>45932</v>
      </c>
      <c r="B8442" s="21" t="s">
        <v>128</v>
      </c>
      <c r="C8442" s="21" t="s">
        <v>136</v>
      </c>
      <c r="D8442" s="29" t="n">
        <v>91.445</v>
      </c>
      <c r="E8442" s="29" t="n">
        <f aca="false">D8442/10</f>
        <v>9.1445</v>
      </c>
      <c r="F8442" s="29" t="n">
        <f aca="false">(E8442+Einstellungen!$B$20)*(1+Einstellungen!$B$10)</f>
        <v>33.082595</v>
      </c>
      <c r="G8442" s="21" t="str">
        <f aca="false">IF(F8442&lt;Einstellungen!$B$5,"ja","nein")</f>
        <v>nein</v>
      </c>
      <c r="H8442" s="21" t="s">
        <v>25</v>
      </c>
      <c r="I8442" s="29" t="n">
        <f aca="false">INDEX(Einstellungen!$B$27:$B$50,17)</f>
        <v>0.95</v>
      </c>
      <c r="J8442" s="29" t="n">
        <f aca="false">F8442*I8442</f>
        <v>31.42846525</v>
      </c>
    </row>
    <row r="8443" customFormat="false" ht="15" hidden="false" customHeight="false" outlineLevel="0" collapsed="false">
      <c r="A8443" s="28" t="n">
        <v>45932</v>
      </c>
      <c r="B8443" s="21" t="s">
        <v>129</v>
      </c>
      <c r="C8443" s="21" t="s">
        <v>136</v>
      </c>
      <c r="D8443" s="29" t="n">
        <v>113.32</v>
      </c>
      <c r="E8443" s="29" t="n">
        <f aca="false">D8443/10</f>
        <v>11.332</v>
      </c>
      <c r="F8443" s="29" t="n">
        <f aca="false">(E8443+Einstellungen!$B$20)*(1+Einstellungen!$B$10)</f>
        <v>35.68572</v>
      </c>
      <c r="G8443" s="21" t="str">
        <f aca="false">IF(F8443&lt;Einstellungen!$B$5,"ja","nein")</f>
        <v>nein</v>
      </c>
      <c r="H8443" s="21" t="s">
        <v>25</v>
      </c>
      <c r="I8443" s="29" t="n">
        <f aca="false">INDEX(Einstellungen!$B$27:$B$50,18)</f>
        <v>1.1</v>
      </c>
      <c r="J8443" s="29" t="n">
        <f aca="false">F8443*I8443</f>
        <v>39.254292</v>
      </c>
    </row>
    <row r="8444" customFormat="false" ht="15" hidden="false" customHeight="false" outlineLevel="0" collapsed="false">
      <c r="A8444" s="28" t="n">
        <v>45932</v>
      </c>
      <c r="B8444" s="21" t="s">
        <v>130</v>
      </c>
      <c r="C8444" s="21" t="s">
        <v>136</v>
      </c>
      <c r="D8444" s="29" t="n">
        <v>167.925</v>
      </c>
      <c r="E8444" s="29" t="n">
        <f aca="false">D8444/10</f>
        <v>16.7925</v>
      </c>
      <c r="F8444" s="29" t="n">
        <f aca="false">(E8444+Einstellungen!$B$20)*(1+Einstellungen!$B$10)</f>
        <v>42.183715</v>
      </c>
      <c r="G8444" s="21" t="str">
        <f aca="false">IF(F8444&lt;Einstellungen!$B$5,"ja","nein")</f>
        <v>nein</v>
      </c>
      <c r="H8444" s="21" t="s">
        <v>25</v>
      </c>
      <c r="I8444" s="29" t="n">
        <f aca="false">INDEX(Einstellungen!$B$27:$B$50,19)</f>
        <v>1.35</v>
      </c>
      <c r="J8444" s="29" t="n">
        <f aca="false">F8444*I8444</f>
        <v>56.94801525</v>
      </c>
    </row>
    <row r="8445" customFormat="false" ht="15" hidden="false" customHeight="false" outlineLevel="0" collapsed="false">
      <c r="A8445" s="28" t="n">
        <v>45932</v>
      </c>
      <c r="B8445" s="21" t="s">
        <v>131</v>
      </c>
      <c r="C8445" s="21" t="s">
        <v>136</v>
      </c>
      <c r="D8445" s="29" t="n">
        <v>176.838</v>
      </c>
      <c r="E8445" s="29" t="n">
        <f aca="false">D8445/10</f>
        <v>17.6838</v>
      </c>
      <c r="F8445" s="29" t="n">
        <f aca="false">(E8445+Einstellungen!$B$20)*(1+Einstellungen!$B$10)</f>
        <v>43.244362</v>
      </c>
      <c r="G8445" s="21" t="str">
        <f aca="false">IF(F8445&lt;Einstellungen!$B$5,"ja","nein")</f>
        <v>nein</v>
      </c>
      <c r="H8445" s="21" t="s">
        <v>25</v>
      </c>
      <c r="I8445" s="29" t="n">
        <f aca="false">INDEX(Einstellungen!$B$27:$B$50,20)</f>
        <v>1.45</v>
      </c>
      <c r="J8445" s="29" t="n">
        <f aca="false">F8445*I8445</f>
        <v>62.7043249</v>
      </c>
    </row>
    <row r="8446" customFormat="false" ht="15" hidden="false" customHeight="false" outlineLevel="0" collapsed="false">
      <c r="A8446" s="28" t="n">
        <v>45932</v>
      </c>
      <c r="B8446" s="21" t="s">
        <v>132</v>
      </c>
      <c r="C8446" s="21" t="s">
        <v>136</v>
      </c>
      <c r="D8446" s="29" t="n">
        <v>109.92</v>
      </c>
      <c r="E8446" s="29" t="n">
        <f aca="false">D8446/10</f>
        <v>10.992</v>
      </c>
      <c r="F8446" s="29" t="n">
        <f aca="false">(E8446+Einstellungen!$B$20)*(1+Einstellungen!$B$10)</f>
        <v>35.28112</v>
      </c>
      <c r="G8446" s="21" t="str">
        <f aca="false">IF(F8446&lt;Einstellungen!$B$5,"ja","nein")</f>
        <v>nein</v>
      </c>
      <c r="H8446" s="21" t="s">
        <v>25</v>
      </c>
      <c r="I8446" s="29" t="n">
        <f aca="false">INDEX(Einstellungen!$B$27:$B$50,21)</f>
        <v>1.4</v>
      </c>
      <c r="J8446" s="29" t="n">
        <f aca="false">F8446*I8446</f>
        <v>49.393568</v>
      </c>
    </row>
    <row r="8447" customFormat="false" ht="15" hidden="false" customHeight="false" outlineLevel="0" collapsed="false">
      <c r="A8447" s="28" t="n">
        <v>45932</v>
      </c>
      <c r="B8447" s="21" t="s">
        <v>133</v>
      </c>
      <c r="C8447" s="21" t="s">
        <v>136</v>
      </c>
      <c r="D8447" s="29" t="n">
        <v>90.855</v>
      </c>
      <c r="E8447" s="29" t="n">
        <f aca="false">D8447/10</f>
        <v>9.0855</v>
      </c>
      <c r="F8447" s="29" t="n">
        <f aca="false">(E8447+Einstellungen!$B$20)*(1+Einstellungen!$B$10)</f>
        <v>33.012385</v>
      </c>
      <c r="G8447" s="21" t="str">
        <f aca="false">IF(F8447&lt;Einstellungen!$B$5,"ja","nein")</f>
        <v>nein</v>
      </c>
      <c r="H8447" s="21" t="s">
        <v>25</v>
      </c>
      <c r="I8447" s="29" t="n">
        <f aca="false">INDEX(Einstellungen!$B$27:$B$50,22)</f>
        <v>1.25</v>
      </c>
      <c r="J8447" s="29" t="n">
        <f aca="false">F8447*I8447</f>
        <v>41.26548125</v>
      </c>
    </row>
    <row r="8448" customFormat="false" ht="15" hidden="false" customHeight="false" outlineLevel="0" collapsed="false">
      <c r="A8448" s="28" t="n">
        <v>45932</v>
      </c>
      <c r="B8448" s="21" t="s">
        <v>134</v>
      </c>
      <c r="C8448" s="21" t="s">
        <v>136</v>
      </c>
      <c r="D8448" s="29" t="n">
        <v>96.657</v>
      </c>
      <c r="E8448" s="29" t="n">
        <f aca="false">D8448/10</f>
        <v>9.6657</v>
      </c>
      <c r="F8448" s="29" t="n">
        <f aca="false">(E8448+Einstellungen!$B$20)*(1+Einstellungen!$B$10)</f>
        <v>33.702823</v>
      </c>
      <c r="G8448" s="21" t="str">
        <f aca="false">IF(F8448&lt;Einstellungen!$B$5,"ja","nein")</f>
        <v>nein</v>
      </c>
      <c r="H8448" s="21" t="s">
        <v>25</v>
      </c>
      <c r="I8448" s="29" t="n">
        <f aca="false">INDEX(Einstellungen!$B$27:$B$50,23)</f>
        <v>1.05</v>
      </c>
      <c r="J8448" s="29" t="n">
        <f aca="false">F8448*I8448</f>
        <v>35.38796415</v>
      </c>
    </row>
    <row r="8449" customFormat="false" ht="15" hidden="false" customHeight="false" outlineLevel="0" collapsed="false">
      <c r="A8449" s="28" t="n">
        <v>45932</v>
      </c>
      <c r="B8449" s="21" t="s">
        <v>135</v>
      </c>
      <c r="C8449" s="21" t="s">
        <v>136</v>
      </c>
      <c r="D8449" s="29" t="n">
        <v>82.093</v>
      </c>
      <c r="E8449" s="29" t="n">
        <f aca="false">D8449/10</f>
        <v>8.2093</v>
      </c>
      <c r="F8449" s="29" t="n">
        <f aca="false">(E8449+Einstellungen!$B$20)*(1+Einstellungen!$B$10)</f>
        <v>31.969707</v>
      </c>
      <c r="G8449" s="21" t="str">
        <f aca="false">IF(F8449&lt;Einstellungen!$B$5,"ja","nein")</f>
        <v>nein</v>
      </c>
      <c r="H8449" s="21" t="s">
        <v>25</v>
      </c>
      <c r="I8449" s="29" t="n">
        <f aca="false">INDEX(Einstellungen!$B$27:$B$50,24)</f>
        <v>0.8</v>
      </c>
      <c r="J8449" s="29" t="n">
        <f aca="false">F8449*I8449</f>
        <v>25.5757656</v>
      </c>
    </row>
    <row r="8450" customFormat="false" ht="15" hidden="false" customHeight="false" outlineLevel="0" collapsed="false">
      <c r="A8450" s="28" t="n">
        <v>45933</v>
      </c>
      <c r="B8450" s="21" t="s">
        <v>111</v>
      </c>
      <c r="C8450" s="21" t="s">
        <v>137</v>
      </c>
      <c r="D8450" s="29" t="n">
        <v>85.933</v>
      </c>
      <c r="E8450" s="29" t="n">
        <f aca="false">D8450/10</f>
        <v>8.5933</v>
      </c>
      <c r="F8450" s="29" t="n">
        <f aca="false">(E8450+Einstellungen!$B$20)*(1+Einstellungen!$B$10)</f>
        <v>32.426667</v>
      </c>
      <c r="G8450" s="21" t="str">
        <f aca="false">IF(F8450&lt;Einstellungen!$B$5,"ja","nein")</f>
        <v>nein</v>
      </c>
      <c r="H8450" s="21" t="s">
        <v>25</v>
      </c>
      <c r="I8450" s="29" t="n">
        <f aca="false">INDEX(Einstellungen!$B$27:$B$50,1)</f>
        <v>0.6</v>
      </c>
      <c r="J8450" s="29" t="n">
        <f aca="false">F8450*I8450</f>
        <v>19.4560002</v>
      </c>
    </row>
    <row r="8451" customFormat="false" ht="15" hidden="false" customHeight="false" outlineLevel="0" collapsed="false">
      <c r="A8451" s="28" t="n">
        <v>45933</v>
      </c>
      <c r="B8451" s="21" t="s">
        <v>113</v>
      </c>
      <c r="C8451" s="21" t="s">
        <v>137</v>
      </c>
      <c r="D8451" s="29" t="n">
        <v>77.14</v>
      </c>
      <c r="E8451" s="29" t="n">
        <f aca="false">D8451/10</f>
        <v>7.714</v>
      </c>
      <c r="F8451" s="29" t="n">
        <f aca="false">(E8451+Einstellungen!$B$20)*(1+Einstellungen!$B$10)</f>
        <v>31.3803</v>
      </c>
      <c r="G8451" s="21" t="str">
        <f aca="false">IF(F8451&lt;Einstellungen!$B$5,"ja","nein")</f>
        <v>nein</v>
      </c>
      <c r="H8451" s="21" t="s">
        <v>25</v>
      </c>
      <c r="I8451" s="29" t="n">
        <f aca="false">INDEX(Einstellungen!$B$27:$B$50,2)</f>
        <v>0.5</v>
      </c>
      <c r="J8451" s="29" t="n">
        <f aca="false">F8451*I8451</f>
        <v>15.69015</v>
      </c>
    </row>
    <row r="8452" customFormat="false" ht="15" hidden="false" customHeight="false" outlineLevel="0" collapsed="false">
      <c r="A8452" s="28" t="n">
        <v>45933</v>
      </c>
      <c r="B8452" s="21" t="s">
        <v>114</v>
      </c>
      <c r="C8452" s="21" t="s">
        <v>137</v>
      </c>
      <c r="D8452" s="29" t="n">
        <v>71.75</v>
      </c>
      <c r="E8452" s="29" t="n">
        <f aca="false">D8452/10</f>
        <v>7.175</v>
      </c>
      <c r="F8452" s="29" t="n">
        <f aca="false">(E8452+Einstellungen!$B$20)*(1+Einstellungen!$B$10)</f>
        <v>30.73889</v>
      </c>
      <c r="G8452" s="21" t="str">
        <f aca="false">IF(F8452&lt;Einstellungen!$B$5,"ja","nein")</f>
        <v>nein</v>
      </c>
      <c r="H8452" s="21" t="s">
        <v>25</v>
      </c>
      <c r="I8452" s="29" t="n">
        <f aca="false">INDEX(Einstellungen!$B$27:$B$50,3)</f>
        <v>0.45</v>
      </c>
      <c r="J8452" s="29" t="n">
        <f aca="false">F8452*I8452</f>
        <v>13.8325005</v>
      </c>
    </row>
    <row r="8453" customFormat="false" ht="15" hidden="false" customHeight="false" outlineLevel="0" collapsed="false">
      <c r="A8453" s="28" t="n">
        <v>45933</v>
      </c>
      <c r="B8453" s="21" t="s">
        <v>115</v>
      </c>
      <c r="C8453" s="21" t="s">
        <v>137</v>
      </c>
      <c r="D8453" s="29" t="n">
        <v>73.907</v>
      </c>
      <c r="E8453" s="29" t="n">
        <f aca="false">D8453/10</f>
        <v>7.3907</v>
      </c>
      <c r="F8453" s="29" t="n">
        <f aca="false">(E8453+Einstellungen!$B$20)*(1+Einstellungen!$B$10)</f>
        <v>30.995573</v>
      </c>
      <c r="G8453" s="21" t="str">
        <f aca="false">IF(F8453&lt;Einstellungen!$B$5,"ja","nein")</f>
        <v>nein</v>
      </c>
      <c r="H8453" s="21" t="s">
        <v>25</v>
      </c>
      <c r="I8453" s="29" t="n">
        <f aca="false">INDEX(Einstellungen!$B$27:$B$50,4)</f>
        <v>0.45</v>
      </c>
      <c r="J8453" s="29" t="n">
        <f aca="false">F8453*I8453</f>
        <v>13.94800785</v>
      </c>
    </row>
    <row r="8454" customFormat="false" ht="15" hidden="false" customHeight="false" outlineLevel="0" collapsed="false">
      <c r="A8454" s="28" t="n">
        <v>45933</v>
      </c>
      <c r="B8454" s="21" t="s">
        <v>116</v>
      </c>
      <c r="C8454" s="21" t="s">
        <v>137</v>
      </c>
      <c r="D8454" s="29" t="n">
        <v>76.287</v>
      </c>
      <c r="E8454" s="29" t="n">
        <f aca="false">D8454/10</f>
        <v>7.6287</v>
      </c>
      <c r="F8454" s="29" t="n">
        <f aca="false">(E8454+Einstellungen!$B$20)*(1+Einstellungen!$B$10)</f>
        <v>31.278793</v>
      </c>
      <c r="G8454" s="21" t="str">
        <f aca="false">IF(F8454&lt;Einstellungen!$B$5,"ja","nein")</f>
        <v>nein</v>
      </c>
      <c r="H8454" s="21" t="s">
        <v>25</v>
      </c>
      <c r="I8454" s="29" t="n">
        <f aca="false">INDEX(Einstellungen!$B$27:$B$50,5)</f>
        <v>0.45</v>
      </c>
      <c r="J8454" s="29" t="n">
        <f aca="false">F8454*I8454</f>
        <v>14.07545685</v>
      </c>
    </row>
    <row r="8455" customFormat="false" ht="15" hidden="false" customHeight="false" outlineLevel="0" collapsed="false">
      <c r="A8455" s="28" t="n">
        <v>45933</v>
      </c>
      <c r="B8455" s="21" t="s">
        <v>117</v>
      </c>
      <c r="C8455" s="21" t="s">
        <v>137</v>
      </c>
      <c r="D8455" s="29" t="n">
        <v>77.98</v>
      </c>
      <c r="E8455" s="29" t="n">
        <f aca="false">D8455/10</f>
        <v>7.798</v>
      </c>
      <c r="F8455" s="29" t="n">
        <f aca="false">(E8455+Einstellungen!$B$20)*(1+Einstellungen!$B$10)</f>
        <v>31.48026</v>
      </c>
      <c r="G8455" s="21" t="str">
        <f aca="false">IF(F8455&lt;Einstellungen!$B$5,"ja","nein")</f>
        <v>nein</v>
      </c>
      <c r="H8455" s="21" t="s">
        <v>25</v>
      </c>
      <c r="I8455" s="29" t="n">
        <f aca="false">INDEX(Einstellungen!$B$27:$B$50,6)</f>
        <v>0.5</v>
      </c>
      <c r="J8455" s="29" t="n">
        <f aca="false">F8455*I8455</f>
        <v>15.74013</v>
      </c>
    </row>
    <row r="8456" customFormat="false" ht="15" hidden="false" customHeight="false" outlineLevel="0" collapsed="false">
      <c r="A8456" s="28" t="n">
        <v>45933</v>
      </c>
      <c r="B8456" s="21" t="s">
        <v>118</v>
      </c>
      <c r="C8456" s="21" t="s">
        <v>137</v>
      </c>
      <c r="D8456" s="29" t="n">
        <v>93.78</v>
      </c>
      <c r="E8456" s="29" t="n">
        <f aca="false">D8456/10</f>
        <v>9.378</v>
      </c>
      <c r="F8456" s="29" t="n">
        <f aca="false">(E8456+Einstellungen!$B$20)*(1+Einstellungen!$B$10)</f>
        <v>33.36046</v>
      </c>
      <c r="G8456" s="21" t="str">
        <f aca="false">IF(F8456&lt;Einstellungen!$B$5,"ja","nein")</f>
        <v>nein</v>
      </c>
      <c r="H8456" s="21" t="s">
        <v>25</v>
      </c>
      <c r="I8456" s="29" t="n">
        <f aca="false">INDEX(Einstellungen!$B$27:$B$50,7)</f>
        <v>0.7</v>
      </c>
      <c r="J8456" s="29" t="n">
        <f aca="false">F8456*I8456</f>
        <v>23.352322</v>
      </c>
    </row>
    <row r="8457" customFormat="false" ht="15" hidden="false" customHeight="false" outlineLevel="0" collapsed="false">
      <c r="A8457" s="28" t="n">
        <v>45933</v>
      </c>
      <c r="B8457" s="21" t="s">
        <v>119</v>
      </c>
      <c r="C8457" s="21" t="s">
        <v>137</v>
      </c>
      <c r="D8457" s="29" t="n">
        <v>100.418</v>
      </c>
      <c r="E8457" s="29" t="n">
        <f aca="false">D8457/10</f>
        <v>10.0418</v>
      </c>
      <c r="F8457" s="29" t="n">
        <f aca="false">(E8457+Einstellungen!$B$20)*(1+Einstellungen!$B$10)</f>
        <v>34.150382</v>
      </c>
      <c r="G8457" s="21" t="str">
        <f aca="false">IF(F8457&lt;Einstellungen!$B$5,"ja","nein")</f>
        <v>nein</v>
      </c>
      <c r="H8457" s="21" t="s">
        <v>25</v>
      </c>
      <c r="I8457" s="29" t="n">
        <f aca="false">INDEX(Einstellungen!$B$27:$B$50,8)</f>
        <v>0.95</v>
      </c>
      <c r="J8457" s="29" t="n">
        <f aca="false">F8457*I8457</f>
        <v>32.4428629</v>
      </c>
    </row>
    <row r="8458" customFormat="false" ht="15" hidden="false" customHeight="false" outlineLevel="0" collapsed="false">
      <c r="A8458" s="28" t="n">
        <v>45933</v>
      </c>
      <c r="B8458" s="21" t="s">
        <v>120</v>
      </c>
      <c r="C8458" s="21" t="s">
        <v>137</v>
      </c>
      <c r="D8458" s="29" t="n">
        <v>103.68</v>
      </c>
      <c r="E8458" s="29" t="n">
        <f aca="false">D8458/10</f>
        <v>10.368</v>
      </c>
      <c r="F8458" s="29" t="n">
        <f aca="false">(E8458+Einstellungen!$B$20)*(1+Einstellungen!$B$10)</f>
        <v>34.53856</v>
      </c>
      <c r="G8458" s="21" t="str">
        <f aca="false">IF(F8458&lt;Einstellungen!$B$5,"ja","nein")</f>
        <v>nein</v>
      </c>
      <c r="H8458" s="21" t="s">
        <v>25</v>
      </c>
      <c r="I8458" s="29" t="n">
        <f aca="false">INDEX(Einstellungen!$B$27:$B$50,9)</f>
        <v>1.05</v>
      </c>
      <c r="J8458" s="29" t="n">
        <f aca="false">F8458*I8458</f>
        <v>36.265488</v>
      </c>
    </row>
    <row r="8459" customFormat="false" ht="15" hidden="false" customHeight="false" outlineLevel="0" collapsed="false">
      <c r="A8459" s="28" t="n">
        <v>45933</v>
      </c>
      <c r="B8459" s="21" t="s">
        <v>121</v>
      </c>
      <c r="C8459" s="21" t="s">
        <v>137</v>
      </c>
      <c r="D8459" s="29" t="n">
        <v>83.903</v>
      </c>
      <c r="E8459" s="29" t="n">
        <f aca="false">D8459/10</f>
        <v>8.3903</v>
      </c>
      <c r="F8459" s="29" t="n">
        <f aca="false">(E8459+Einstellungen!$B$20)*(1+Einstellungen!$B$10)</f>
        <v>32.185097</v>
      </c>
      <c r="G8459" s="21" t="str">
        <f aca="false">IF(F8459&lt;Einstellungen!$B$5,"ja","nein")</f>
        <v>nein</v>
      </c>
      <c r="H8459" s="21" t="s">
        <v>25</v>
      </c>
      <c r="I8459" s="29" t="n">
        <f aca="false">INDEX(Einstellungen!$B$27:$B$50,10)</f>
        <v>1.05</v>
      </c>
      <c r="J8459" s="29" t="n">
        <f aca="false">F8459*I8459</f>
        <v>33.79435185</v>
      </c>
    </row>
    <row r="8460" customFormat="false" ht="15" hidden="false" customHeight="false" outlineLevel="0" collapsed="false">
      <c r="A8460" s="28" t="n">
        <v>45933</v>
      </c>
      <c r="B8460" s="21" t="s">
        <v>122</v>
      </c>
      <c r="C8460" s="21" t="s">
        <v>137</v>
      </c>
      <c r="D8460" s="29" t="n">
        <v>59.998</v>
      </c>
      <c r="E8460" s="29" t="n">
        <f aca="false">D8460/10</f>
        <v>5.9998</v>
      </c>
      <c r="F8460" s="29" t="n">
        <f aca="false">(E8460+Einstellungen!$B$20)*(1+Einstellungen!$B$10)</f>
        <v>29.340402</v>
      </c>
      <c r="G8460" s="21" t="str">
        <f aca="false">IF(F8460&lt;Einstellungen!$B$5,"ja","nein")</f>
        <v>nein</v>
      </c>
      <c r="H8460" s="21" t="s">
        <v>25</v>
      </c>
      <c r="I8460" s="29" t="n">
        <f aca="false">INDEX(Einstellungen!$B$27:$B$50,11)</f>
        <v>1.05</v>
      </c>
      <c r="J8460" s="29" t="n">
        <f aca="false">F8460*I8460</f>
        <v>30.8074221</v>
      </c>
    </row>
    <row r="8461" customFormat="false" ht="15" hidden="false" customHeight="false" outlineLevel="0" collapsed="false">
      <c r="A8461" s="28" t="n">
        <v>45933</v>
      </c>
      <c r="B8461" s="21" t="s">
        <v>123</v>
      </c>
      <c r="C8461" s="21" t="s">
        <v>137</v>
      </c>
      <c r="D8461" s="29" t="n">
        <v>40.502</v>
      </c>
      <c r="E8461" s="29" t="n">
        <f aca="false">D8461/10</f>
        <v>4.0502</v>
      </c>
      <c r="F8461" s="29" t="n">
        <f aca="false">(E8461+Einstellungen!$B$20)*(1+Einstellungen!$B$10)</f>
        <v>27.020378</v>
      </c>
      <c r="G8461" s="21" t="str">
        <f aca="false">IF(F8461&lt;Einstellungen!$B$5,"ja","nein")</f>
        <v>ja</v>
      </c>
      <c r="H8461" s="21" t="s">
        <v>25</v>
      </c>
      <c r="I8461" s="29" t="n">
        <f aca="false">INDEX(Einstellungen!$B$27:$B$50,12)</f>
        <v>1.1</v>
      </c>
      <c r="J8461" s="29" t="n">
        <f aca="false">F8461*I8461</f>
        <v>29.7224158</v>
      </c>
    </row>
    <row r="8462" customFormat="false" ht="15" hidden="false" customHeight="false" outlineLevel="0" collapsed="false">
      <c r="A8462" s="28" t="n">
        <v>45933</v>
      </c>
      <c r="B8462" s="21" t="s">
        <v>124</v>
      </c>
      <c r="C8462" s="21" t="s">
        <v>137</v>
      </c>
      <c r="D8462" s="29" t="n">
        <v>26.352</v>
      </c>
      <c r="E8462" s="29" t="n">
        <f aca="false">D8462/10</f>
        <v>2.6352</v>
      </c>
      <c r="F8462" s="29" t="n">
        <f aca="false">(E8462+Einstellungen!$B$20)*(1+Einstellungen!$B$10)</f>
        <v>25.336528</v>
      </c>
      <c r="G8462" s="21" t="str">
        <f aca="false">IF(F8462&lt;Einstellungen!$B$5,"ja","nein")</f>
        <v>ja</v>
      </c>
      <c r="H8462" s="21" t="s">
        <v>25</v>
      </c>
      <c r="I8462" s="29" t="n">
        <f aca="false">INDEX(Einstellungen!$B$27:$B$50,13)</f>
        <v>1.2</v>
      </c>
      <c r="J8462" s="29" t="n">
        <f aca="false">F8462*I8462</f>
        <v>30.4038336</v>
      </c>
    </row>
    <row r="8463" customFormat="false" ht="15" hidden="false" customHeight="false" outlineLevel="0" collapsed="false">
      <c r="A8463" s="28" t="n">
        <v>45933</v>
      </c>
      <c r="B8463" s="21" t="s">
        <v>125</v>
      </c>
      <c r="C8463" s="21" t="s">
        <v>137</v>
      </c>
      <c r="D8463" s="29" t="n">
        <v>16.503</v>
      </c>
      <c r="E8463" s="29" t="n">
        <f aca="false">D8463/10</f>
        <v>1.6503</v>
      </c>
      <c r="F8463" s="29" t="n">
        <f aca="false">(E8463+Einstellungen!$B$20)*(1+Einstellungen!$B$10)</f>
        <v>24.164497</v>
      </c>
      <c r="G8463" s="21" t="str">
        <f aca="false">IF(F8463&lt;Einstellungen!$B$5,"ja","nein")</f>
        <v>ja</v>
      </c>
      <c r="H8463" s="21" t="s">
        <v>25</v>
      </c>
      <c r="I8463" s="29" t="n">
        <f aca="false">INDEX(Einstellungen!$B$27:$B$50,14)</f>
        <v>1.15</v>
      </c>
      <c r="J8463" s="29" t="n">
        <f aca="false">F8463*I8463</f>
        <v>27.78917155</v>
      </c>
    </row>
    <row r="8464" customFormat="false" ht="15" hidden="false" customHeight="false" outlineLevel="0" collapsed="false">
      <c r="A8464" s="28" t="n">
        <v>45933</v>
      </c>
      <c r="B8464" s="21" t="s">
        <v>126</v>
      </c>
      <c r="C8464" s="21" t="s">
        <v>137</v>
      </c>
      <c r="D8464" s="29" t="n">
        <v>26.203</v>
      </c>
      <c r="E8464" s="29" t="n">
        <f aca="false">D8464/10</f>
        <v>2.6203</v>
      </c>
      <c r="F8464" s="29" t="n">
        <f aca="false">(E8464+Einstellungen!$B$20)*(1+Einstellungen!$B$10)</f>
        <v>25.318797</v>
      </c>
      <c r="G8464" s="21" t="str">
        <f aca="false">IF(F8464&lt;Einstellungen!$B$5,"ja","nein")</f>
        <v>ja</v>
      </c>
      <c r="H8464" s="21" t="s">
        <v>25</v>
      </c>
      <c r="I8464" s="29" t="n">
        <f aca="false">INDEX(Einstellungen!$B$27:$B$50,15)</f>
        <v>1</v>
      </c>
      <c r="J8464" s="29" t="n">
        <f aca="false">F8464*I8464</f>
        <v>25.318797</v>
      </c>
    </row>
    <row r="8465" customFormat="false" ht="15" hidden="false" customHeight="false" outlineLevel="0" collapsed="false">
      <c r="A8465" s="28" t="n">
        <v>45933</v>
      </c>
      <c r="B8465" s="21" t="s">
        <v>127</v>
      </c>
      <c r="C8465" s="21" t="s">
        <v>137</v>
      </c>
      <c r="D8465" s="29" t="n">
        <v>49.883</v>
      </c>
      <c r="E8465" s="29" t="n">
        <f aca="false">D8465/10</f>
        <v>4.9883</v>
      </c>
      <c r="F8465" s="29" t="n">
        <f aca="false">(E8465+Einstellungen!$B$20)*(1+Einstellungen!$B$10)</f>
        <v>28.136717</v>
      </c>
      <c r="G8465" s="21" t="str">
        <f aca="false">IF(F8465&lt;Einstellungen!$B$5,"ja","nein")</f>
        <v>ja</v>
      </c>
      <c r="H8465" s="21" t="s">
        <v>25</v>
      </c>
      <c r="I8465" s="29" t="n">
        <f aca="false">INDEX(Einstellungen!$B$27:$B$50,16)</f>
        <v>0.95</v>
      </c>
      <c r="J8465" s="29" t="n">
        <f aca="false">F8465*I8465</f>
        <v>26.72988115</v>
      </c>
    </row>
    <row r="8466" customFormat="false" ht="15" hidden="false" customHeight="false" outlineLevel="0" collapsed="false">
      <c r="A8466" s="28" t="n">
        <v>45933</v>
      </c>
      <c r="B8466" s="21" t="s">
        <v>128</v>
      </c>
      <c r="C8466" s="21" t="s">
        <v>137</v>
      </c>
      <c r="D8466" s="29" t="n">
        <v>63.392</v>
      </c>
      <c r="E8466" s="29" t="n">
        <f aca="false">D8466/10</f>
        <v>6.3392</v>
      </c>
      <c r="F8466" s="29" t="n">
        <f aca="false">(E8466+Einstellungen!$B$20)*(1+Einstellungen!$B$10)</f>
        <v>29.744288</v>
      </c>
      <c r="G8466" s="21" t="str">
        <f aca="false">IF(F8466&lt;Einstellungen!$B$5,"ja","nein")</f>
        <v>nein</v>
      </c>
      <c r="H8466" s="21" t="s">
        <v>25</v>
      </c>
      <c r="I8466" s="29" t="n">
        <f aca="false">INDEX(Einstellungen!$B$27:$B$50,17)</f>
        <v>0.95</v>
      </c>
      <c r="J8466" s="29" t="n">
        <f aca="false">F8466*I8466</f>
        <v>28.2570736</v>
      </c>
    </row>
    <row r="8467" customFormat="false" ht="15" hidden="false" customHeight="false" outlineLevel="0" collapsed="false">
      <c r="A8467" s="28" t="n">
        <v>45933</v>
      </c>
      <c r="B8467" s="21" t="s">
        <v>129</v>
      </c>
      <c r="C8467" s="21" t="s">
        <v>137</v>
      </c>
      <c r="D8467" s="29" t="n">
        <v>89.9</v>
      </c>
      <c r="E8467" s="29" t="n">
        <f aca="false">D8467/10</f>
        <v>8.99</v>
      </c>
      <c r="F8467" s="29" t="n">
        <f aca="false">(E8467+Einstellungen!$B$20)*(1+Einstellungen!$B$10)</f>
        <v>32.89874</v>
      </c>
      <c r="G8467" s="21" t="str">
        <f aca="false">IF(F8467&lt;Einstellungen!$B$5,"ja","nein")</f>
        <v>nein</v>
      </c>
      <c r="H8467" s="21" t="s">
        <v>25</v>
      </c>
      <c r="I8467" s="29" t="n">
        <f aca="false">INDEX(Einstellungen!$B$27:$B$50,18)</f>
        <v>1.1</v>
      </c>
      <c r="J8467" s="29" t="n">
        <f aca="false">F8467*I8467</f>
        <v>36.188614</v>
      </c>
    </row>
    <row r="8468" customFormat="false" ht="15" hidden="false" customHeight="false" outlineLevel="0" collapsed="false">
      <c r="A8468" s="28" t="n">
        <v>45933</v>
      </c>
      <c r="B8468" s="21" t="s">
        <v>130</v>
      </c>
      <c r="C8468" s="21" t="s">
        <v>137</v>
      </c>
      <c r="D8468" s="29" t="n">
        <v>120.76</v>
      </c>
      <c r="E8468" s="29" t="n">
        <f aca="false">D8468/10</f>
        <v>12.076</v>
      </c>
      <c r="F8468" s="29" t="n">
        <f aca="false">(E8468+Einstellungen!$B$20)*(1+Einstellungen!$B$10)</f>
        <v>36.57108</v>
      </c>
      <c r="G8468" s="21" t="str">
        <f aca="false">IF(F8468&lt;Einstellungen!$B$5,"ja","nein")</f>
        <v>nein</v>
      </c>
      <c r="H8468" s="21" t="s">
        <v>25</v>
      </c>
      <c r="I8468" s="29" t="n">
        <f aca="false">INDEX(Einstellungen!$B$27:$B$50,19)</f>
        <v>1.35</v>
      </c>
      <c r="J8468" s="29" t="n">
        <f aca="false">F8468*I8468</f>
        <v>49.370958</v>
      </c>
    </row>
    <row r="8469" customFormat="false" ht="15" hidden="false" customHeight="false" outlineLevel="0" collapsed="false">
      <c r="A8469" s="28" t="n">
        <v>45933</v>
      </c>
      <c r="B8469" s="21" t="s">
        <v>131</v>
      </c>
      <c r="C8469" s="21" t="s">
        <v>137</v>
      </c>
      <c r="D8469" s="29" t="n">
        <v>109.01</v>
      </c>
      <c r="E8469" s="29" t="n">
        <f aca="false">D8469/10</f>
        <v>10.901</v>
      </c>
      <c r="F8469" s="29" t="n">
        <f aca="false">(E8469+Einstellungen!$B$20)*(1+Einstellungen!$B$10)</f>
        <v>35.17283</v>
      </c>
      <c r="G8469" s="21" t="str">
        <f aca="false">IF(F8469&lt;Einstellungen!$B$5,"ja","nein")</f>
        <v>nein</v>
      </c>
      <c r="H8469" s="21" t="s">
        <v>25</v>
      </c>
      <c r="I8469" s="29" t="n">
        <f aca="false">INDEX(Einstellungen!$B$27:$B$50,20)</f>
        <v>1.45</v>
      </c>
      <c r="J8469" s="29" t="n">
        <f aca="false">F8469*I8469</f>
        <v>51.0006035</v>
      </c>
    </row>
    <row r="8470" customFormat="false" ht="15" hidden="false" customHeight="false" outlineLevel="0" collapsed="false">
      <c r="A8470" s="28" t="n">
        <v>45933</v>
      </c>
      <c r="B8470" s="21" t="s">
        <v>132</v>
      </c>
      <c r="C8470" s="21" t="s">
        <v>137</v>
      </c>
      <c r="D8470" s="29" t="n">
        <v>75.04</v>
      </c>
      <c r="E8470" s="29" t="n">
        <f aca="false">D8470/10</f>
        <v>7.504</v>
      </c>
      <c r="F8470" s="29" t="n">
        <f aca="false">(E8470+Einstellungen!$B$20)*(1+Einstellungen!$B$10)</f>
        <v>31.1304</v>
      </c>
      <c r="G8470" s="21" t="str">
        <f aca="false">IF(F8470&lt;Einstellungen!$B$5,"ja","nein")</f>
        <v>nein</v>
      </c>
      <c r="H8470" s="21" t="s">
        <v>25</v>
      </c>
      <c r="I8470" s="29" t="n">
        <f aca="false">INDEX(Einstellungen!$B$27:$B$50,21)</f>
        <v>1.4</v>
      </c>
      <c r="J8470" s="29" t="n">
        <f aca="false">F8470*I8470</f>
        <v>43.58256</v>
      </c>
    </row>
    <row r="8471" customFormat="false" ht="15" hidden="false" customHeight="false" outlineLevel="0" collapsed="false">
      <c r="A8471" s="28" t="n">
        <v>45933</v>
      </c>
      <c r="B8471" s="21" t="s">
        <v>133</v>
      </c>
      <c r="C8471" s="21" t="s">
        <v>137</v>
      </c>
      <c r="D8471" s="29" t="n">
        <v>43.443</v>
      </c>
      <c r="E8471" s="29" t="n">
        <f aca="false">D8471/10</f>
        <v>4.3443</v>
      </c>
      <c r="F8471" s="29" t="n">
        <f aca="false">(E8471+Einstellungen!$B$20)*(1+Einstellungen!$B$10)</f>
        <v>27.370357</v>
      </c>
      <c r="G8471" s="21" t="str">
        <f aca="false">IF(F8471&lt;Einstellungen!$B$5,"ja","nein")</f>
        <v>ja</v>
      </c>
      <c r="H8471" s="21" t="s">
        <v>25</v>
      </c>
      <c r="I8471" s="29" t="n">
        <f aca="false">INDEX(Einstellungen!$B$27:$B$50,22)</f>
        <v>1.25</v>
      </c>
      <c r="J8471" s="29" t="n">
        <f aca="false">F8471*I8471</f>
        <v>34.21294625</v>
      </c>
    </row>
    <row r="8472" customFormat="false" ht="15" hidden="false" customHeight="false" outlineLevel="0" collapsed="false">
      <c r="A8472" s="28" t="n">
        <v>45933</v>
      </c>
      <c r="B8472" s="21" t="s">
        <v>134</v>
      </c>
      <c r="C8472" s="21" t="s">
        <v>137</v>
      </c>
      <c r="D8472" s="29" t="n">
        <v>25.402</v>
      </c>
      <c r="E8472" s="29" t="n">
        <f aca="false">D8472/10</f>
        <v>2.5402</v>
      </c>
      <c r="F8472" s="29" t="n">
        <f aca="false">(E8472+Einstellungen!$B$20)*(1+Einstellungen!$B$10)</f>
        <v>25.223478</v>
      </c>
      <c r="G8472" s="21" t="str">
        <f aca="false">IF(F8472&lt;Einstellungen!$B$5,"ja","nein")</f>
        <v>ja</v>
      </c>
      <c r="H8472" s="21" t="s">
        <v>25</v>
      </c>
      <c r="I8472" s="29" t="n">
        <f aca="false">INDEX(Einstellungen!$B$27:$B$50,23)</f>
        <v>1.05</v>
      </c>
      <c r="J8472" s="29" t="n">
        <f aca="false">F8472*I8472</f>
        <v>26.4846519</v>
      </c>
    </row>
    <row r="8473" customFormat="false" ht="15" hidden="false" customHeight="false" outlineLevel="0" collapsed="false">
      <c r="A8473" s="28" t="n">
        <v>45933</v>
      </c>
      <c r="B8473" s="21" t="s">
        <v>135</v>
      </c>
      <c r="C8473" s="21" t="s">
        <v>137</v>
      </c>
      <c r="D8473" s="29" t="n">
        <v>11.107</v>
      </c>
      <c r="E8473" s="29" t="n">
        <f aca="false">D8473/10</f>
        <v>1.1107</v>
      </c>
      <c r="F8473" s="29" t="n">
        <f aca="false">(E8473+Einstellungen!$B$20)*(1+Einstellungen!$B$10)</f>
        <v>23.522373</v>
      </c>
      <c r="G8473" s="21" t="str">
        <f aca="false">IF(F8473&lt;Einstellungen!$B$5,"ja","nein")</f>
        <v>ja</v>
      </c>
      <c r="H8473" s="21" t="s">
        <v>25</v>
      </c>
      <c r="I8473" s="29" t="n">
        <f aca="false">INDEX(Einstellungen!$B$27:$B$50,24)</f>
        <v>0.8</v>
      </c>
      <c r="J8473" s="29" t="n">
        <f aca="false">F8473*I8473</f>
        <v>18.8178984</v>
      </c>
    </row>
    <row r="8474" customFormat="false" ht="15" hidden="false" customHeight="false" outlineLevel="0" collapsed="false">
      <c r="A8474" s="28" t="n">
        <v>45934</v>
      </c>
      <c r="B8474" s="21" t="s">
        <v>111</v>
      </c>
      <c r="C8474" s="21" t="s">
        <v>138</v>
      </c>
      <c r="D8474" s="29" t="n">
        <v>0.725</v>
      </c>
      <c r="E8474" s="29" t="n">
        <f aca="false">D8474/10</f>
        <v>0.0725</v>
      </c>
      <c r="F8474" s="29" t="n">
        <f aca="false">(E8474+Einstellungen!$B$20)*(1+Einstellungen!$B$10)</f>
        <v>22.286915</v>
      </c>
      <c r="G8474" s="21" t="str">
        <f aca="false">IF(F8474&lt;Einstellungen!$B$5,"ja","nein")</f>
        <v>ja</v>
      </c>
      <c r="H8474" s="21" t="s">
        <v>25</v>
      </c>
      <c r="I8474" s="29" t="n">
        <f aca="false">INDEX(Einstellungen!$B$27:$B$50,1)</f>
        <v>0.6</v>
      </c>
      <c r="J8474" s="29" t="n">
        <f aca="false">F8474*I8474</f>
        <v>13.372149</v>
      </c>
    </row>
    <row r="8475" customFormat="false" ht="15" hidden="false" customHeight="false" outlineLevel="0" collapsed="false">
      <c r="A8475" s="28" t="n">
        <v>45934</v>
      </c>
      <c r="B8475" s="21" t="s">
        <v>113</v>
      </c>
      <c r="C8475" s="21" t="s">
        <v>138</v>
      </c>
      <c r="D8475" s="29" t="n">
        <v>-0.01</v>
      </c>
      <c r="E8475" s="29" t="n">
        <f aca="false">D8475/10</f>
        <v>-0.001</v>
      </c>
      <c r="F8475" s="29" t="n">
        <f aca="false">(E8475+Einstellungen!$B$20)*(1+Einstellungen!$B$10)</f>
        <v>22.19945</v>
      </c>
      <c r="G8475" s="21" t="str">
        <f aca="false">IF(F8475&lt;Einstellungen!$B$5,"ja","nein")</f>
        <v>ja</v>
      </c>
      <c r="H8475" s="21" t="s">
        <v>25</v>
      </c>
      <c r="I8475" s="29" t="n">
        <f aca="false">INDEX(Einstellungen!$B$27:$B$50,2)</f>
        <v>0.5</v>
      </c>
      <c r="J8475" s="29" t="n">
        <f aca="false">F8475*I8475</f>
        <v>11.099725</v>
      </c>
    </row>
    <row r="8476" customFormat="false" ht="15" hidden="false" customHeight="false" outlineLevel="0" collapsed="false">
      <c r="A8476" s="28" t="n">
        <v>45934</v>
      </c>
      <c r="B8476" s="21" t="s">
        <v>114</v>
      </c>
      <c r="C8476" s="21" t="s">
        <v>138</v>
      </c>
      <c r="D8476" s="29" t="n">
        <v>-0.043</v>
      </c>
      <c r="E8476" s="29" t="n">
        <f aca="false">D8476/10</f>
        <v>-0.0043</v>
      </c>
      <c r="F8476" s="29" t="n">
        <f aca="false">(E8476+Einstellungen!$B$20)*(1+Einstellungen!$B$10)</f>
        <v>22.195523</v>
      </c>
      <c r="G8476" s="21" t="str">
        <f aca="false">IF(F8476&lt;Einstellungen!$B$5,"ja","nein")</f>
        <v>ja</v>
      </c>
      <c r="H8476" s="21" t="s">
        <v>25</v>
      </c>
      <c r="I8476" s="29" t="n">
        <f aca="false">INDEX(Einstellungen!$B$27:$B$50,3)</f>
        <v>0.45</v>
      </c>
      <c r="J8476" s="29" t="n">
        <f aca="false">F8476*I8476</f>
        <v>9.98798535</v>
      </c>
    </row>
    <row r="8477" customFormat="false" ht="15" hidden="false" customHeight="false" outlineLevel="0" collapsed="false">
      <c r="A8477" s="28" t="n">
        <v>45934</v>
      </c>
      <c r="B8477" s="21" t="s">
        <v>115</v>
      </c>
      <c r="C8477" s="21" t="s">
        <v>138</v>
      </c>
      <c r="D8477" s="29" t="n">
        <v>-0.098</v>
      </c>
      <c r="E8477" s="29" t="n">
        <f aca="false">D8477/10</f>
        <v>-0.0098</v>
      </c>
      <c r="F8477" s="29" t="n">
        <f aca="false">(E8477+Einstellungen!$B$20)*(1+Einstellungen!$B$10)</f>
        <v>22.188978</v>
      </c>
      <c r="G8477" s="21" t="str">
        <f aca="false">IF(F8477&lt;Einstellungen!$B$5,"ja","nein")</f>
        <v>ja</v>
      </c>
      <c r="H8477" s="21" t="s">
        <v>25</v>
      </c>
      <c r="I8477" s="29" t="n">
        <f aca="false">INDEX(Einstellungen!$B$27:$B$50,4)</f>
        <v>0.45</v>
      </c>
      <c r="J8477" s="29" t="n">
        <f aca="false">F8477*I8477</f>
        <v>9.9850401</v>
      </c>
    </row>
    <row r="8478" customFormat="false" ht="15" hidden="false" customHeight="false" outlineLevel="0" collapsed="false">
      <c r="A8478" s="28" t="n">
        <v>45934</v>
      </c>
      <c r="B8478" s="21" t="s">
        <v>116</v>
      </c>
      <c r="C8478" s="21" t="s">
        <v>138</v>
      </c>
      <c r="D8478" s="29" t="n">
        <v>-1.127</v>
      </c>
      <c r="E8478" s="29" t="n">
        <f aca="false">D8478/10</f>
        <v>-0.1127</v>
      </c>
      <c r="F8478" s="29" t="n">
        <f aca="false">(E8478+Einstellungen!$B$20)*(1+Einstellungen!$B$10)</f>
        <v>22.066527</v>
      </c>
      <c r="G8478" s="21" t="str">
        <f aca="false">IF(F8478&lt;Einstellungen!$B$5,"ja","nein")</f>
        <v>ja</v>
      </c>
      <c r="H8478" s="21" t="s">
        <v>25</v>
      </c>
      <c r="I8478" s="29" t="n">
        <f aca="false">INDEX(Einstellungen!$B$27:$B$50,5)</f>
        <v>0.45</v>
      </c>
      <c r="J8478" s="29" t="n">
        <f aca="false">F8478*I8478</f>
        <v>9.92993715</v>
      </c>
    </row>
    <row r="8479" customFormat="false" ht="15" hidden="false" customHeight="false" outlineLevel="0" collapsed="false">
      <c r="A8479" s="28" t="n">
        <v>45934</v>
      </c>
      <c r="B8479" s="21" t="s">
        <v>117</v>
      </c>
      <c r="C8479" s="21" t="s">
        <v>138</v>
      </c>
      <c r="D8479" s="29" t="n">
        <v>-1.905</v>
      </c>
      <c r="E8479" s="29" t="n">
        <f aca="false">D8479/10</f>
        <v>-0.1905</v>
      </c>
      <c r="F8479" s="29" t="n">
        <f aca="false">(E8479+Einstellungen!$B$20)*(1+Einstellungen!$B$10)</f>
        <v>21.973945</v>
      </c>
      <c r="G8479" s="21" t="str">
        <f aca="false">IF(F8479&lt;Einstellungen!$B$5,"ja","nein")</f>
        <v>ja</v>
      </c>
      <c r="H8479" s="21" t="s">
        <v>25</v>
      </c>
      <c r="I8479" s="29" t="n">
        <f aca="false">INDEX(Einstellungen!$B$27:$B$50,6)</f>
        <v>0.5</v>
      </c>
      <c r="J8479" s="29" t="n">
        <f aca="false">F8479*I8479</f>
        <v>10.9869725</v>
      </c>
    </row>
    <row r="8480" customFormat="false" ht="15" hidden="false" customHeight="false" outlineLevel="0" collapsed="false">
      <c r="A8480" s="28" t="n">
        <v>45934</v>
      </c>
      <c r="B8480" s="21" t="s">
        <v>118</v>
      </c>
      <c r="C8480" s="21" t="s">
        <v>138</v>
      </c>
      <c r="D8480" s="29" t="n">
        <v>-1.915</v>
      </c>
      <c r="E8480" s="29" t="n">
        <f aca="false">D8480/10</f>
        <v>-0.1915</v>
      </c>
      <c r="F8480" s="29" t="n">
        <f aca="false">(E8480+Einstellungen!$B$20)*(1+Einstellungen!$B$10)</f>
        <v>21.972755</v>
      </c>
      <c r="G8480" s="21" t="str">
        <f aca="false">IF(F8480&lt;Einstellungen!$B$5,"ja","nein")</f>
        <v>ja</v>
      </c>
      <c r="H8480" s="21" t="s">
        <v>25</v>
      </c>
      <c r="I8480" s="29" t="n">
        <f aca="false">INDEX(Einstellungen!$B$27:$B$50,7)</f>
        <v>0.7</v>
      </c>
      <c r="J8480" s="29" t="n">
        <f aca="false">F8480*I8480</f>
        <v>15.3809285</v>
      </c>
    </row>
    <row r="8481" customFormat="false" ht="15" hidden="false" customHeight="false" outlineLevel="0" collapsed="false">
      <c r="A8481" s="28" t="n">
        <v>45934</v>
      </c>
      <c r="B8481" s="21" t="s">
        <v>119</v>
      </c>
      <c r="C8481" s="21" t="s">
        <v>138</v>
      </c>
      <c r="D8481" s="29" t="n">
        <v>-0.775</v>
      </c>
      <c r="E8481" s="29" t="n">
        <f aca="false">D8481/10</f>
        <v>-0.0775</v>
      </c>
      <c r="F8481" s="29" t="n">
        <f aca="false">(E8481+Einstellungen!$B$20)*(1+Einstellungen!$B$10)</f>
        <v>22.108415</v>
      </c>
      <c r="G8481" s="21" t="str">
        <f aca="false">IF(F8481&lt;Einstellungen!$B$5,"ja","nein")</f>
        <v>ja</v>
      </c>
      <c r="H8481" s="21" t="s">
        <v>25</v>
      </c>
      <c r="I8481" s="29" t="n">
        <f aca="false">INDEX(Einstellungen!$B$27:$B$50,8)</f>
        <v>0.95</v>
      </c>
      <c r="J8481" s="29" t="n">
        <f aca="false">F8481*I8481</f>
        <v>21.00299425</v>
      </c>
    </row>
    <row r="8482" customFormat="false" ht="15" hidden="false" customHeight="false" outlineLevel="0" collapsed="false">
      <c r="A8482" s="28" t="n">
        <v>45934</v>
      </c>
      <c r="B8482" s="21" t="s">
        <v>120</v>
      </c>
      <c r="C8482" s="21" t="s">
        <v>138</v>
      </c>
      <c r="D8482" s="29" t="n">
        <v>-0.3</v>
      </c>
      <c r="E8482" s="29" t="n">
        <f aca="false">D8482/10</f>
        <v>-0.03</v>
      </c>
      <c r="F8482" s="29" t="n">
        <f aca="false">(E8482+Einstellungen!$B$20)*(1+Einstellungen!$B$10)</f>
        <v>22.16494</v>
      </c>
      <c r="G8482" s="21" t="str">
        <f aca="false">IF(F8482&lt;Einstellungen!$B$5,"ja","nein")</f>
        <v>ja</v>
      </c>
      <c r="H8482" s="21" t="s">
        <v>25</v>
      </c>
      <c r="I8482" s="29" t="n">
        <f aca="false">INDEX(Einstellungen!$B$27:$B$50,9)</f>
        <v>1.05</v>
      </c>
      <c r="J8482" s="29" t="n">
        <f aca="false">F8482*I8482</f>
        <v>23.273187</v>
      </c>
    </row>
    <row r="8483" customFormat="false" ht="15" hidden="false" customHeight="false" outlineLevel="0" collapsed="false">
      <c r="A8483" s="28" t="n">
        <v>45934</v>
      </c>
      <c r="B8483" s="21" t="s">
        <v>121</v>
      </c>
      <c r="C8483" s="21" t="s">
        <v>138</v>
      </c>
      <c r="D8483" s="29" t="n">
        <v>-0.163</v>
      </c>
      <c r="E8483" s="29" t="n">
        <f aca="false">D8483/10</f>
        <v>-0.0163</v>
      </c>
      <c r="F8483" s="29" t="n">
        <f aca="false">(E8483+Einstellungen!$B$20)*(1+Einstellungen!$B$10)</f>
        <v>22.181243</v>
      </c>
      <c r="G8483" s="21" t="str">
        <f aca="false">IF(F8483&lt;Einstellungen!$B$5,"ja","nein")</f>
        <v>ja</v>
      </c>
      <c r="H8483" s="21" t="s">
        <v>25</v>
      </c>
      <c r="I8483" s="29" t="n">
        <f aca="false">INDEX(Einstellungen!$B$27:$B$50,10)</f>
        <v>1.05</v>
      </c>
      <c r="J8483" s="29" t="n">
        <f aca="false">F8483*I8483</f>
        <v>23.29030515</v>
      </c>
    </row>
    <row r="8484" customFormat="false" ht="15" hidden="false" customHeight="false" outlineLevel="0" collapsed="false">
      <c r="A8484" s="28" t="n">
        <v>45934</v>
      </c>
      <c r="B8484" s="21" t="s">
        <v>122</v>
      </c>
      <c r="C8484" s="21" t="s">
        <v>138</v>
      </c>
      <c r="D8484" s="29" t="n">
        <v>-0.09</v>
      </c>
      <c r="E8484" s="29" t="n">
        <f aca="false">D8484/10</f>
        <v>-0.009</v>
      </c>
      <c r="F8484" s="29" t="n">
        <f aca="false">(E8484+Einstellungen!$B$20)*(1+Einstellungen!$B$10)</f>
        <v>22.18993</v>
      </c>
      <c r="G8484" s="21" t="str">
        <f aca="false">IF(F8484&lt;Einstellungen!$B$5,"ja","nein")</f>
        <v>ja</v>
      </c>
      <c r="H8484" s="21" t="s">
        <v>25</v>
      </c>
      <c r="I8484" s="29" t="n">
        <f aca="false">INDEX(Einstellungen!$B$27:$B$50,11)</f>
        <v>1.05</v>
      </c>
      <c r="J8484" s="29" t="n">
        <f aca="false">F8484*I8484</f>
        <v>23.2994265</v>
      </c>
    </row>
    <row r="8485" customFormat="false" ht="15" hidden="false" customHeight="false" outlineLevel="0" collapsed="false">
      <c r="A8485" s="28" t="n">
        <v>45934</v>
      </c>
      <c r="B8485" s="21" t="s">
        <v>123</v>
      </c>
      <c r="C8485" s="21" t="s">
        <v>138</v>
      </c>
      <c r="D8485" s="29" t="n">
        <v>-0.098</v>
      </c>
      <c r="E8485" s="29" t="n">
        <f aca="false">D8485/10</f>
        <v>-0.0098</v>
      </c>
      <c r="F8485" s="29" t="n">
        <f aca="false">(E8485+Einstellungen!$B$20)*(1+Einstellungen!$B$10)</f>
        <v>22.188978</v>
      </c>
      <c r="G8485" s="21" t="str">
        <f aca="false">IF(F8485&lt;Einstellungen!$B$5,"ja","nein")</f>
        <v>ja</v>
      </c>
      <c r="H8485" s="21" t="s">
        <v>25</v>
      </c>
      <c r="I8485" s="29" t="n">
        <f aca="false">INDEX(Einstellungen!$B$27:$B$50,12)</f>
        <v>1.1</v>
      </c>
      <c r="J8485" s="29" t="n">
        <f aca="false">F8485*I8485</f>
        <v>24.4078758</v>
      </c>
    </row>
    <row r="8486" customFormat="false" ht="15" hidden="false" customHeight="false" outlineLevel="0" collapsed="false">
      <c r="A8486" s="28" t="n">
        <v>45934</v>
      </c>
      <c r="B8486" s="21" t="s">
        <v>124</v>
      </c>
      <c r="C8486" s="21" t="s">
        <v>138</v>
      </c>
      <c r="D8486" s="29" t="n">
        <v>-0.08</v>
      </c>
      <c r="E8486" s="29" t="n">
        <f aca="false">D8486/10</f>
        <v>-0.008</v>
      </c>
      <c r="F8486" s="29" t="n">
        <f aca="false">(E8486+Einstellungen!$B$20)*(1+Einstellungen!$B$10)</f>
        <v>22.19112</v>
      </c>
      <c r="G8486" s="21" t="str">
        <f aca="false">IF(F8486&lt;Einstellungen!$B$5,"ja","nein")</f>
        <v>ja</v>
      </c>
      <c r="H8486" s="21" t="s">
        <v>25</v>
      </c>
      <c r="I8486" s="29" t="n">
        <f aca="false">INDEX(Einstellungen!$B$27:$B$50,13)</f>
        <v>1.2</v>
      </c>
      <c r="J8486" s="29" t="n">
        <f aca="false">F8486*I8486</f>
        <v>26.629344</v>
      </c>
    </row>
    <row r="8487" customFormat="false" ht="15" hidden="false" customHeight="false" outlineLevel="0" collapsed="false">
      <c r="A8487" s="28" t="n">
        <v>45934</v>
      </c>
      <c r="B8487" s="21" t="s">
        <v>125</v>
      </c>
      <c r="C8487" s="21" t="s">
        <v>138</v>
      </c>
      <c r="D8487" s="29" t="n">
        <v>-0.44</v>
      </c>
      <c r="E8487" s="29" t="n">
        <f aca="false">D8487/10</f>
        <v>-0.044</v>
      </c>
      <c r="F8487" s="29" t="n">
        <f aca="false">(E8487+Einstellungen!$B$20)*(1+Einstellungen!$B$10)</f>
        <v>22.14828</v>
      </c>
      <c r="G8487" s="21" t="str">
        <f aca="false">IF(F8487&lt;Einstellungen!$B$5,"ja","nein")</f>
        <v>ja</v>
      </c>
      <c r="H8487" s="21" t="s">
        <v>25</v>
      </c>
      <c r="I8487" s="29" t="n">
        <f aca="false">INDEX(Einstellungen!$B$27:$B$50,14)</f>
        <v>1.15</v>
      </c>
      <c r="J8487" s="29" t="n">
        <f aca="false">F8487*I8487</f>
        <v>25.470522</v>
      </c>
    </row>
    <row r="8488" customFormat="false" ht="15" hidden="false" customHeight="false" outlineLevel="0" collapsed="false">
      <c r="A8488" s="28" t="n">
        <v>45934</v>
      </c>
      <c r="B8488" s="21" t="s">
        <v>126</v>
      </c>
      <c r="C8488" s="21" t="s">
        <v>138</v>
      </c>
      <c r="D8488" s="29" t="n">
        <v>-2.045</v>
      </c>
      <c r="E8488" s="29" t="n">
        <f aca="false">D8488/10</f>
        <v>-0.2045</v>
      </c>
      <c r="F8488" s="29" t="n">
        <f aca="false">(E8488+Einstellungen!$B$20)*(1+Einstellungen!$B$10)</f>
        <v>21.957285</v>
      </c>
      <c r="G8488" s="21" t="str">
        <f aca="false">IF(F8488&lt;Einstellungen!$B$5,"ja","nein")</f>
        <v>ja</v>
      </c>
      <c r="H8488" s="21" t="s">
        <v>25</v>
      </c>
      <c r="I8488" s="29" t="n">
        <f aca="false">INDEX(Einstellungen!$B$27:$B$50,15)</f>
        <v>1</v>
      </c>
      <c r="J8488" s="29" t="n">
        <f aca="false">F8488*I8488</f>
        <v>21.957285</v>
      </c>
    </row>
    <row r="8489" customFormat="false" ht="15" hidden="false" customHeight="false" outlineLevel="0" collapsed="false">
      <c r="A8489" s="28" t="n">
        <v>45934</v>
      </c>
      <c r="B8489" s="21" t="s">
        <v>127</v>
      </c>
      <c r="C8489" s="21" t="s">
        <v>138</v>
      </c>
      <c r="D8489" s="29" t="n">
        <v>-2.605</v>
      </c>
      <c r="E8489" s="29" t="n">
        <f aca="false">D8489/10</f>
        <v>-0.2605</v>
      </c>
      <c r="F8489" s="29" t="n">
        <f aca="false">(E8489+Einstellungen!$B$20)*(1+Einstellungen!$B$10)</f>
        <v>21.890645</v>
      </c>
      <c r="G8489" s="21" t="str">
        <f aca="false">IF(F8489&lt;Einstellungen!$B$5,"ja","nein")</f>
        <v>ja</v>
      </c>
      <c r="H8489" s="21" t="s">
        <v>25</v>
      </c>
      <c r="I8489" s="29" t="n">
        <f aca="false">INDEX(Einstellungen!$B$27:$B$50,16)</f>
        <v>0.95</v>
      </c>
      <c r="J8489" s="29" t="n">
        <f aca="false">F8489*I8489</f>
        <v>20.79611275</v>
      </c>
    </row>
    <row r="8490" customFormat="false" ht="15" hidden="false" customHeight="false" outlineLevel="0" collapsed="false">
      <c r="A8490" s="28" t="n">
        <v>45934</v>
      </c>
      <c r="B8490" s="21" t="s">
        <v>128</v>
      </c>
      <c r="C8490" s="21" t="s">
        <v>138</v>
      </c>
      <c r="D8490" s="29" t="n">
        <v>-0.095</v>
      </c>
      <c r="E8490" s="29" t="n">
        <f aca="false">D8490/10</f>
        <v>-0.0095</v>
      </c>
      <c r="F8490" s="29" t="n">
        <f aca="false">(E8490+Einstellungen!$B$20)*(1+Einstellungen!$B$10)</f>
        <v>22.189335</v>
      </c>
      <c r="G8490" s="21" t="str">
        <f aca="false">IF(F8490&lt;Einstellungen!$B$5,"ja","nein")</f>
        <v>ja</v>
      </c>
      <c r="H8490" s="21" t="s">
        <v>25</v>
      </c>
      <c r="I8490" s="29" t="n">
        <f aca="false">INDEX(Einstellungen!$B$27:$B$50,17)</f>
        <v>0.95</v>
      </c>
      <c r="J8490" s="29" t="n">
        <f aca="false">F8490*I8490</f>
        <v>21.07986825</v>
      </c>
    </row>
    <row r="8491" customFormat="false" ht="15" hidden="false" customHeight="false" outlineLevel="0" collapsed="false">
      <c r="A8491" s="28" t="n">
        <v>45934</v>
      </c>
      <c r="B8491" s="21" t="s">
        <v>129</v>
      </c>
      <c r="C8491" s="21" t="s">
        <v>138</v>
      </c>
      <c r="D8491" s="29" t="n">
        <v>-0.093</v>
      </c>
      <c r="E8491" s="29" t="n">
        <f aca="false">D8491/10</f>
        <v>-0.0093</v>
      </c>
      <c r="F8491" s="29" t="n">
        <f aca="false">(E8491+Einstellungen!$B$20)*(1+Einstellungen!$B$10)</f>
        <v>22.189573</v>
      </c>
      <c r="G8491" s="21" t="str">
        <f aca="false">IF(F8491&lt;Einstellungen!$B$5,"ja","nein")</f>
        <v>ja</v>
      </c>
      <c r="H8491" s="21" t="s">
        <v>25</v>
      </c>
      <c r="I8491" s="29" t="n">
        <f aca="false">INDEX(Einstellungen!$B$27:$B$50,18)</f>
        <v>1.1</v>
      </c>
      <c r="J8491" s="29" t="n">
        <f aca="false">F8491*I8491</f>
        <v>24.4085303</v>
      </c>
    </row>
    <row r="8492" customFormat="false" ht="15" hidden="false" customHeight="false" outlineLevel="0" collapsed="false">
      <c r="A8492" s="28" t="n">
        <v>45934</v>
      </c>
      <c r="B8492" s="21" t="s">
        <v>130</v>
      </c>
      <c r="C8492" s="21" t="s">
        <v>138</v>
      </c>
      <c r="D8492" s="29" t="n">
        <v>1.105</v>
      </c>
      <c r="E8492" s="29" t="n">
        <f aca="false">D8492/10</f>
        <v>0.1105</v>
      </c>
      <c r="F8492" s="29" t="n">
        <f aca="false">(E8492+Einstellungen!$B$20)*(1+Einstellungen!$B$10)</f>
        <v>22.332135</v>
      </c>
      <c r="G8492" s="21" t="str">
        <f aca="false">IF(F8492&lt;Einstellungen!$B$5,"ja","nein")</f>
        <v>ja</v>
      </c>
      <c r="H8492" s="21" t="s">
        <v>25</v>
      </c>
      <c r="I8492" s="29" t="n">
        <f aca="false">INDEX(Einstellungen!$B$27:$B$50,19)</f>
        <v>1.35</v>
      </c>
      <c r="J8492" s="29" t="n">
        <f aca="false">F8492*I8492</f>
        <v>30.14838225</v>
      </c>
    </row>
    <row r="8493" customFormat="false" ht="15" hidden="false" customHeight="false" outlineLevel="0" collapsed="false">
      <c r="A8493" s="28" t="n">
        <v>45934</v>
      </c>
      <c r="B8493" s="21" t="s">
        <v>131</v>
      </c>
      <c r="C8493" s="21" t="s">
        <v>138</v>
      </c>
      <c r="D8493" s="29" t="n">
        <v>3.23</v>
      </c>
      <c r="E8493" s="29" t="n">
        <f aca="false">D8493/10</f>
        <v>0.323</v>
      </c>
      <c r="F8493" s="29" t="n">
        <f aca="false">(E8493+Einstellungen!$B$20)*(1+Einstellungen!$B$10)</f>
        <v>22.58501</v>
      </c>
      <c r="G8493" s="21" t="str">
        <f aca="false">IF(F8493&lt;Einstellungen!$B$5,"ja","nein")</f>
        <v>ja</v>
      </c>
      <c r="H8493" s="21" t="s">
        <v>25</v>
      </c>
      <c r="I8493" s="29" t="n">
        <f aca="false">INDEX(Einstellungen!$B$27:$B$50,20)</f>
        <v>1.45</v>
      </c>
      <c r="J8493" s="29" t="n">
        <f aca="false">F8493*I8493</f>
        <v>32.7482645</v>
      </c>
    </row>
    <row r="8494" customFormat="false" ht="15" hidden="false" customHeight="false" outlineLevel="0" collapsed="false">
      <c r="A8494" s="28" t="n">
        <v>45934</v>
      </c>
      <c r="B8494" s="21" t="s">
        <v>132</v>
      </c>
      <c r="C8494" s="21" t="s">
        <v>138</v>
      </c>
      <c r="D8494" s="29" t="n">
        <v>0.323</v>
      </c>
      <c r="E8494" s="29" t="n">
        <f aca="false">D8494/10</f>
        <v>0.0323</v>
      </c>
      <c r="F8494" s="29" t="n">
        <f aca="false">(E8494+Einstellungen!$B$20)*(1+Einstellungen!$B$10)</f>
        <v>22.239077</v>
      </c>
      <c r="G8494" s="21" t="str">
        <f aca="false">IF(F8494&lt;Einstellungen!$B$5,"ja","nein")</f>
        <v>ja</v>
      </c>
      <c r="H8494" s="21" t="s">
        <v>25</v>
      </c>
      <c r="I8494" s="29" t="n">
        <f aca="false">INDEX(Einstellungen!$B$27:$B$50,21)</f>
        <v>1.4</v>
      </c>
      <c r="J8494" s="29" t="n">
        <f aca="false">F8494*I8494</f>
        <v>31.1347078</v>
      </c>
    </row>
    <row r="8495" customFormat="false" ht="15" hidden="false" customHeight="false" outlineLevel="0" collapsed="false">
      <c r="A8495" s="28" t="n">
        <v>45934</v>
      </c>
      <c r="B8495" s="21" t="s">
        <v>133</v>
      </c>
      <c r="C8495" s="21" t="s">
        <v>138</v>
      </c>
      <c r="D8495" s="29" t="n">
        <v>-0.095</v>
      </c>
      <c r="E8495" s="29" t="n">
        <f aca="false">D8495/10</f>
        <v>-0.0095</v>
      </c>
      <c r="F8495" s="29" t="n">
        <f aca="false">(E8495+Einstellungen!$B$20)*(1+Einstellungen!$B$10)</f>
        <v>22.189335</v>
      </c>
      <c r="G8495" s="21" t="str">
        <f aca="false">IF(F8495&lt;Einstellungen!$B$5,"ja","nein")</f>
        <v>ja</v>
      </c>
      <c r="H8495" s="21" t="s">
        <v>25</v>
      </c>
      <c r="I8495" s="29" t="n">
        <f aca="false">INDEX(Einstellungen!$B$27:$B$50,22)</f>
        <v>1.25</v>
      </c>
      <c r="J8495" s="29" t="n">
        <f aca="false">F8495*I8495</f>
        <v>27.73666875</v>
      </c>
    </row>
    <row r="8496" customFormat="false" ht="15" hidden="false" customHeight="false" outlineLevel="0" collapsed="false">
      <c r="A8496" s="28" t="n">
        <v>45934</v>
      </c>
      <c r="B8496" s="21" t="s">
        <v>134</v>
      </c>
      <c r="C8496" s="21" t="s">
        <v>138</v>
      </c>
      <c r="D8496" s="29" t="n">
        <v>-0.052</v>
      </c>
      <c r="E8496" s="29" t="n">
        <f aca="false">D8496/10</f>
        <v>-0.0052</v>
      </c>
      <c r="F8496" s="29" t="n">
        <f aca="false">(E8496+Einstellungen!$B$20)*(1+Einstellungen!$B$10)</f>
        <v>22.194452</v>
      </c>
      <c r="G8496" s="21" t="str">
        <f aca="false">IF(F8496&lt;Einstellungen!$B$5,"ja","nein")</f>
        <v>ja</v>
      </c>
      <c r="H8496" s="21" t="s">
        <v>25</v>
      </c>
      <c r="I8496" s="29" t="n">
        <f aca="false">INDEX(Einstellungen!$B$27:$B$50,23)</f>
        <v>1.05</v>
      </c>
      <c r="J8496" s="29" t="n">
        <f aca="false">F8496*I8496</f>
        <v>23.3041746</v>
      </c>
    </row>
    <row r="8497" customFormat="false" ht="15" hidden="false" customHeight="false" outlineLevel="0" collapsed="false">
      <c r="A8497" s="28" t="n">
        <v>45934</v>
      </c>
      <c r="B8497" s="21" t="s">
        <v>135</v>
      </c>
      <c r="C8497" s="21" t="s">
        <v>138</v>
      </c>
      <c r="D8497" s="29" t="n">
        <v>-0.343</v>
      </c>
      <c r="E8497" s="29" t="n">
        <f aca="false">D8497/10</f>
        <v>-0.0343</v>
      </c>
      <c r="F8497" s="29" t="n">
        <f aca="false">(E8497+Einstellungen!$B$20)*(1+Einstellungen!$B$10)</f>
        <v>22.159823</v>
      </c>
      <c r="G8497" s="21" t="str">
        <f aca="false">IF(F8497&lt;Einstellungen!$B$5,"ja","nein")</f>
        <v>ja</v>
      </c>
      <c r="H8497" s="21" t="s">
        <v>25</v>
      </c>
      <c r="I8497" s="29" t="n">
        <f aca="false">INDEX(Einstellungen!$B$27:$B$50,24)</f>
        <v>0.8</v>
      </c>
      <c r="J8497" s="29" t="n">
        <f aca="false">F8497*I8497</f>
        <v>17.7278584</v>
      </c>
    </row>
    <row r="8498" customFormat="false" ht="15" hidden="false" customHeight="false" outlineLevel="0" collapsed="false">
      <c r="A8498" s="28" t="n">
        <v>45935</v>
      </c>
      <c r="B8498" s="21" t="s">
        <v>111</v>
      </c>
      <c r="C8498" s="21" t="s">
        <v>139</v>
      </c>
      <c r="D8498" s="29" t="n">
        <v>-0.747</v>
      </c>
      <c r="E8498" s="29" t="n">
        <f aca="false">D8498/10</f>
        <v>-0.0747</v>
      </c>
      <c r="F8498" s="29" t="n">
        <f aca="false">(E8498+Einstellungen!$B$20)*(1+Einstellungen!$B$10)</f>
        <v>22.111747</v>
      </c>
      <c r="G8498" s="21" t="str">
        <f aca="false">IF(F8498&lt;Einstellungen!$B$5,"ja","nein")</f>
        <v>ja</v>
      </c>
      <c r="H8498" s="21" t="s">
        <v>25</v>
      </c>
      <c r="I8498" s="29" t="n">
        <f aca="false">INDEX(Einstellungen!$B$27:$B$50,1)</f>
        <v>0.6</v>
      </c>
      <c r="J8498" s="29" t="n">
        <f aca="false">F8498*I8498</f>
        <v>13.2670482</v>
      </c>
    </row>
    <row r="8499" customFormat="false" ht="15" hidden="false" customHeight="false" outlineLevel="0" collapsed="false">
      <c r="A8499" s="28" t="n">
        <v>45935</v>
      </c>
      <c r="B8499" s="21" t="s">
        <v>113</v>
      </c>
      <c r="C8499" s="21" t="s">
        <v>139</v>
      </c>
      <c r="D8499" s="29" t="n">
        <v>-1.402</v>
      </c>
      <c r="E8499" s="29" t="n">
        <f aca="false">D8499/10</f>
        <v>-0.1402</v>
      </c>
      <c r="F8499" s="29" t="n">
        <f aca="false">(E8499+Einstellungen!$B$20)*(1+Einstellungen!$B$10)</f>
        <v>22.033802</v>
      </c>
      <c r="G8499" s="21" t="str">
        <f aca="false">IF(F8499&lt;Einstellungen!$B$5,"ja","nein")</f>
        <v>ja</v>
      </c>
      <c r="H8499" s="21" t="s">
        <v>25</v>
      </c>
      <c r="I8499" s="29" t="n">
        <f aca="false">INDEX(Einstellungen!$B$27:$B$50,2)</f>
        <v>0.5</v>
      </c>
      <c r="J8499" s="29" t="n">
        <f aca="false">F8499*I8499</f>
        <v>11.016901</v>
      </c>
    </row>
    <row r="8500" customFormat="false" ht="15" hidden="false" customHeight="false" outlineLevel="0" collapsed="false">
      <c r="A8500" s="28" t="n">
        <v>45935</v>
      </c>
      <c r="B8500" s="21" t="s">
        <v>114</v>
      </c>
      <c r="C8500" s="21" t="s">
        <v>139</v>
      </c>
      <c r="D8500" s="29" t="n">
        <v>-4.19</v>
      </c>
      <c r="E8500" s="29" t="n">
        <f aca="false">D8500/10</f>
        <v>-0.419</v>
      </c>
      <c r="F8500" s="29" t="n">
        <f aca="false">(E8500+Einstellungen!$B$20)*(1+Einstellungen!$B$10)</f>
        <v>21.70203</v>
      </c>
      <c r="G8500" s="21" t="str">
        <f aca="false">IF(F8500&lt;Einstellungen!$B$5,"ja","nein")</f>
        <v>ja</v>
      </c>
      <c r="H8500" s="21" t="s">
        <v>25</v>
      </c>
      <c r="I8500" s="29" t="n">
        <f aca="false">INDEX(Einstellungen!$B$27:$B$50,3)</f>
        <v>0.45</v>
      </c>
      <c r="J8500" s="29" t="n">
        <f aca="false">F8500*I8500</f>
        <v>9.7659135</v>
      </c>
    </row>
    <row r="8501" customFormat="false" ht="15" hidden="false" customHeight="false" outlineLevel="0" collapsed="false">
      <c r="A8501" s="28" t="n">
        <v>45935</v>
      </c>
      <c r="B8501" s="21" t="s">
        <v>115</v>
      </c>
      <c r="C8501" s="21" t="s">
        <v>139</v>
      </c>
      <c r="D8501" s="29" t="n">
        <v>-4.378</v>
      </c>
      <c r="E8501" s="29" t="n">
        <f aca="false">D8501/10</f>
        <v>-0.4378</v>
      </c>
      <c r="F8501" s="29" t="n">
        <f aca="false">(E8501+Einstellungen!$B$20)*(1+Einstellungen!$B$10)</f>
        <v>21.679658</v>
      </c>
      <c r="G8501" s="21" t="str">
        <f aca="false">IF(F8501&lt;Einstellungen!$B$5,"ja","nein")</f>
        <v>ja</v>
      </c>
      <c r="H8501" s="21" t="s">
        <v>25</v>
      </c>
      <c r="I8501" s="29" t="n">
        <f aca="false">INDEX(Einstellungen!$B$27:$B$50,4)</f>
        <v>0.45</v>
      </c>
      <c r="J8501" s="29" t="n">
        <f aca="false">F8501*I8501</f>
        <v>9.7558461</v>
      </c>
    </row>
    <row r="8502" customFormat="false" ht="15" hidden="false" customHeight="false" outlineLevel="0" collapsed="false">
      <c r="A8502" s="28" t="n">
        <v>45935</v>
      </c>
      <c r="B8502" s="21" t="s">
        <v>116</v>
      </c>
      <c r="C8502" s="21" t="s">
        <v>139</v>
      </c>
      <c r="D8502" s="29" t="n">
        <v>-4.98</v>
      </c>
      <c r="E8502" s="29" t="n">
        <f aca="false">D8502/10</f>
        <v>-0.498</v>
      </c>
      <c r="F8502" s="29" t="n">
        <f aca="false">(E8502+Einstellungen!$B$20)*(1+Einstellungen!$B$10)</f>
        <v>21.60802</v>
      </c>
      <c r="G8502" s="21" t="str">
        <f aca="false">IF(F8502&lt;Einstellungen!$B$5,"ja","nein")</f>
        <v>ja</v>
      </c>
      <c r="H8502" s="21" t="s">
        <v>25</v>
      </c>
      <c r="I8502" s="29" t="n">
        <f aca="false">INDEX(Einstellungen!$B$27:$B$50,5)</f>
        <v>0.45</v>
      </c>
      <c r="J8502" s="29" t="n">
        <f aca="false">F8502*I8502</f>
        <v>9.723609</v>
      </c>
    </row>
    <row r="8503" customFormat="false" ht="15" hidden="false" customHeight="false" outlineLevel="0" collapsed="false">
      <c r="A8503" s="28" t="n">
        <v>45935</v>
      </c>
      <c r="B8503" s="21" t="s">
        <v>117</v>
      </c>
      <c r="C8503" s="21" t="s">
        <v>139</v>
      </c>
      <c r="D8503" s="29" t="n">
        <v>-4.457</v>
      </c>
      <c r="E8503" s="29" t="n">
        <f aca="false">D8503/10</f>
        <v>-0.4457</v>
      </c>
      <c r="F8503" s="29" t="n">
        <f aca="false">(E8503+Einstellungen!$B$20)*(1+Einstellungen!$B$10)</f>
        <v>21.670257</v>
      </c>
      <c r="G8503" s="21" t="str">
        <f aca="false">IF(F8503&lt;Einstellungen!$B$5,"ja","nein")</f>
        <v>ja</v>
      </c>
      <c r="H8503" s="21" t="s">
        <v>25</v>
      </c>
      <c r="I8503" s="29" t="n">
        <f aca="false">INDEX(Einstellungen!$B$27:$B$50,6)</f>
        <v>0.5</v>
      </c>
      <c r="J8503" s="29" t="n">
        <f aca="false">F8503*I8503</f>
        <v>10.8351285</v>
      </c>
    </row>
    <row r="8504" customFormat="false" ht="15" hidden="false" customHeight="false" outlineLevel="0" collapsed="false">
      <c r="A8504" s="28" t="n">
        <v>45935</v>
      </c>
      <c r="B8504" s="21" t="s">
        <v>118</v>
      </c>
      <c r="C8504" s="21" t="s">
        <v>139</v>
      </c>
      <c r="D8504" s="29" t="n">
        <v>-3.76</v>
      </c>
      <c r="E8504" s="29" t="n">
        <f aca="false">D8504/10</f>
        <v>-0.376</v>
      </c>
      <c r="F8504" s="29" t="n">
        <f aca="false">(E8504+Einstellungen!$B$20)*(1+Einstellungen!$B$10)</f>
        <v>21.7532</v>
      </c>
      <c r="G8504" s="21" t="str">
        <f aca="false">IF(F8504&lt;Einstellungen!$B$5,"ja","nein")</f>
        <v>ja</v>
      </c>
      <c r="H8504" s="21" t="s">
        <v>25</v>
      </c>
      <c r="I8504" s="29" t="n">
        <f aca="false">INDEX(Einstellungen!$B$27:$B$50,7)</f>
        <v>0.7</v>
      </c>
      <c r="J8504" s="29" t="n">
        <f aca="false">F8504*I8504</f>
        <v>15.22724</v>
      </c>
    </row>
    <row r="8505" customFormat="false" ht="15" hidden="false" customHeight="false" outlineLevel="0" collapsed="false">
      <c r="A8505" s="28" t="n">
        <v>45935</v>
      </c>
      <c r="B8505" s="21" t="s">
        <v>119</v>
      </c>
      <c r="C8505" s="21" t="s">
        <v>139</v>
      </c>
      <c r="D8505" s="29" t="n">
        <v>-1.505</v>
      </c>
      <c r="E8505" s="29" t="n">
        <f aca="false">D8505/10</f>
        <v>-0.1505</v>
      </c>
      <c r="F8505" s="29" t="n">
        <f aca="false">(E8505+Einstellungen!$B$20)*(1+Einstellungen!$B$10)</f>
        <v>22.021545</v>
      </c>
      <c r="G8505" s="21" t="str">
        <f aca="false">IF(F8505&lt;Einstellungen!$B$5,"ja","nein")</f>
        <v>ja</v>
      </c>
      <c r="H8505" s="21" t="s">
        <v>25</v>
      </c>
      <c r="I8505" s="29" t="n">
        <f aca="false">INDEX(Einstellungen!$B$27:$B$50,8)</f>
        <v>0.95</v>
      </c>
      <c r="J8505" s="29" t="n">
        <f aca="false">F8505*I8505</f>
        <v>20.92046775</v>
      </c>
    </row>
    <row r="8506" customFormat="false" ht="15" hidden="false" customHeight="false" outlineLevel="0" collapsed="false">
      <c r="A8506" s="28" t="n">
        <v>45935</v>
      </c>
      <c r="B8506" s="21" t="s">
        <v>120</v>
      </c>
      <c r="C8506" s="21" t="s">
        <v>139</v>
      </c>
      <c r="D8506" s="29" t="n">
        <v>-0.087</v>
      </c>
      <c r="E8506" s="29" t="n">
        <f aca="false">D8506/10</f>
        <v>-0.0087</v>
      </c>
      <c r="F8506" s="29" t="n">
        <f aca="false">(E8506+Einstellungen!$B$20)*(1+Einstellungen!$B$10)</f>
        <v>22.190287</v>
      </c>
      <c r="G8506" s="21" t="str">
        <f aca="false">IF(F8506&lt;Einstellungen!$B$5,"ja","nein")</f>
        <v>ja</v>
      </c>
      <c r="H8506" s="21" t="s">
        <v>25</v>
      </c>
      <c r="I8506" s="29" t="n">
        <f aca="false">INDEX(Einstellungen!$B$27:$B$50,9)</f>
        <v>1.05</v>
      </c>
      <c r="J8506" s="29" t="n">
        <f aca="false">F8506*I8506</f>
        <v>23.29980135</v>
      </c>
    </row>
    <row r="8507" customFormat="false" ht="15" hidden="false" customHeight="false" outlineLevel="0" collapsed="false">
      <c r="A8507" s="28" t="n">
        <v>45935</v>
      </c>
      <c r="B8507" s="21" t="s">
        <v>121</v>
      </c>
      <c r="C8507" s="21" t="s">
        <v>139</v>
      </c>
      <c r="D8507" s="29" t="n">
        <v>-1.393</v>
      </c>
      <c r="E8507" s="29" t="n">
        <f aca="false">D8507/10</f>
        <v>-0.1393</v>
      </c>
      <c r="F8507" s="29" t="n">
        <f aca="false">(E8507+Einstellungen!$B$20)*(1+Einstellungen!$B$10)</f>
        <v>22.034873</v>
      </c>
      <c r="G8507" s="21" t="str">
        <f aca="false">IF(F8507&lt;Einstellungen!$B$5,"ja","nein")</f>
        <v>ja</v>
      </c>
      <c r="H8507" s="21" t="s">
        <v>25</v>
      </c>
      <c r="I8507" s="29" t="n">
        <f aca="false">INDEX(Einstellungen!$B$27:$B$50,10)</f>
        <v>1.05</v>
      </c>
      <c r="J8507" s="29" t="n">
        <f aca="false">F8507*I8507</f>
        <v>23.13661665</v>
      </c>
    </row>
    <row r="8508" customFormat="false" ht="15" hidden="false" customHeight="false" outlineLevel="0" collapsed="false">
      <c r="A8508" s="28" t="n">
        <v>45935</v>
      </c>
      <c r="B8508" s="21" t="s">
        <v>122</v>
      </c>
      <c r="C8508" s="21" t="s">
        <v>139</v>
      </c>
      <c r="D8508" s="29" t="n">
        <v>-3.33</v>
      </c>
      <c r="E8508" s="29" t="n">
        <f aca="false">D8508/10</f>
        <v>-0.333</v>
      </c>
      <c r="F8508" s="29" t="n">
        <f aca="false">(E8508+Einstellungen!$B$20)*(1+Einstellungen!$B$10)</f>
        <v>21.80437</v>
      </c>
      <c r="G8508" s="21" t="str">
        <f aca="false">IF(F8508&lt;Einstellungen!$B$5,"ja","nein")</f>
        <v>ja</v>
      </c>
      <c r="H8508" s="21" t="s">
        <v>25</v>
      </c>
      <c r="I8508" s="29" t="n">
        <f aca="false">INDEX(Einstellungen!$B$27:$B$50,11)</f>
        <v>1.05</v>
      </c>
      <c r="J8508" s="29" t="n">
        <f aca="false">F8508*I8508</f>
        <v>22.8945885</v>
      </c>
    </row>
    <row r="8509" customFormat="false" ht="15" hidden="false" customHeight="false" outlineLevel="0" collapsed="false">
      <c r="A8509" s="28" t="n">
        <v>45935</v>
      </c>
      <c r="B8509" s="21" t="s">
        <v>123</v>
      </c>
      <c r="C8509" s="21" t="s">
        <v>139</v>
      </c>
      <c r="D8509" s="29" t="n">
        <v>-2.018</v>
      </c>
      <c r="E8509" s="29" t="n">
        <f aca="false">D8509/10</f>
        <v>-0.2018</v>
      </c>
      <c r="F8509" s="29" t="n">
        <f aca="false">(E8509+Einstellungen!$B$20)*(1+Einstellungen!$B$10)</f>
        <v>21.960498</v>
      </c>
      <c r="G8509" s="21" t="str">
        <f aca="false">IF(F8509&lt;Einstellungen!$B$5,"ja","nein")</f>
        <v>ja</v>
      </c>
      <c r="H8509" s="21" t="s">
        <v>25</v>
      </c>
      <c r="I8509" s="29" t="n">
        <f aca="false">INDEX(Einstellungen!$B$27:$B$50,12)</f>
        <v>1.1</v>
      </c>
      <c r="J8509" s="29" t="n">
        <f aca="false">F8509*I8509</f>
        <v>24.1565478</v>
      </c>
    </row>
    <row r="8510" customFormat="false" ht="15" hidden="false" customHeight="false" outlineLevel="0" collapsed="false">
      <c r="A8510" s="28" t="n">
        <v>45935</v>
      </c>
      <c r="B8510" s="21" t="s">
        <v>124</v>
      </c>
      <c r="C8510" s="21" t="s">
        <v>139</v>
      </c>
      <c r="D8510" s="29" t="n">
        <v>-3.415</v>
      </c>
      <c r="E8510" s="29" t="n">
        <f aca="false">D8510/10</f>
        <v>-0.3415</v>
      </c>
      <c r="F8510" s="29" t="n">
        <f aca="false">(E8510+Einstellungen!$B$20)*(1+Einstellungen!$B$10)</f>
        <v>21.794255</v>
      </c>
      <c r="G8510" s="21" t="str">
        <f aca="false">IF(F8510&lt;Einstellungen!$B$5,"ja","nein")</f>
        <v>ja</v>
      </c>
      <c r="H8510" s="21" t="s">
        <v>25</v>
      </c>
      <c r="I8510" s="29" t="n">
        <f aca="false">INDEX(Einstellungen!$B$27:$B$50,13)</f>
        <v>1.2</v>
      </c>
      <c r="J8510" s="29" t="n">
        <f aca="false">F8510*I8510</f>
        <v>26.153106</v>
      </c>
    </row>
    <row r="8511" customFormat="false" ht="15" hidden="false" customHeight="false" outlineLevel="0" collapsed="false">
      <c r="A8511" s="28" t="n">
        <v>45935</v>
      </c>
      <c r="B8511" s="21" t="s">
        <v>125</v>
      </c>
      <c r="C8511" s="21" t="s">
        <v>139</v>
      </c>
      <c r="D8511" s="29" t="n">
        <v>-3.388</v>
      </c>
      <c r="E8511" s="29" t="n">
        <f aca="false">D8511/10</f>
        <v>-0.3388</v>
      </c>
      <c r="F8511" s="29" t="n">
        <f aca="false">(E8511+Einstellungen!$B$20)*(1+Einstellungen!$B$10)</f>
        <v>21.797468</v>
      </c>
      <c r="G8511" s="21" t="str">
        <f aca="false">IF(F8511&lt;Einstellungen!$B$5,"ja","nein")</f>
        <v>ja</v>
      </c>
      <c r="H8511" s="21" t="s">
        <v>25</v>
      </c>
      <c r="I8511" s="29" t="n">
        <f aca="false">INDEX(Einstellungen!$B$27:$B$50,14)</f>
        <v>1.15</v>
      </c>
      <c r="J8511" s="29" t="n">
        <f aca="false">F8511*I8511</f>
        <v>25.0670882</v>
      </c>
    </row>
    <row r="8512" customFormat="false" ht="15" hidden="false" customHeight="false" outlineLevel="0" collapsed="false">
      <c r="A8512" s="28" t="n">
        <v>45935</v>
      </c>
      <c r="B8512" s="21" t="s">
        <v>126</v>
      </c>
      <c r="C8512" s="21" t="s">
        <v>139</v>
      </c>
      <c r="D8512" s="29" t="n">
        <v>-2.942</v>
      </c>
      <c r="E8512" s="29" t="n">
        <f aca="false">D8512/10</f>
        <v>-0.2942</v>
      </c>
      <c r="F8512" s="29" t="n">
        <f aca="false">(E8512+Einstellungen!$B$20)*(1+Einstellungen!$B$10)</f>
        <v>21.850542</v>
      </c>
      <c r="G8512" s="21" t="str">
        <f aca="false">IF(F8512&lt;Einstellungen!$B$5,"ja","nein")</f>
        <v>ja</v>
      </c>
      <c r="H8512" s="21" t="s">
        <v>25</v>
      </c>
      <c r="I8512" s="29" t="n">
        <f aca="false">INDEX(Einstellungen!$B$27:$B$50,15)</f>
        <v>1</v>
      </c>
      <c r="J8512" s="29" t="n">
        <f aca="false">F8512*I8512</f>
        <v>21.850542</v>
      </c>
    </row>
    <row r="8513" customFormat="false" ht="15" hidden="false" customHeight="false" outlineLevel="0" collapsed="false">
      <c r="A8513" s="28" t="n">
        <v>45935</v>
      </c>
      <c r="B8513" s="21" t="s">
        <v>127</v>
      </c>
      <c r="C8513" s="21" t="s">
        <v>139</v>
      </c>
      <c r="D8513" s="29" t="n">
        <v>-2.393</v>
      </c>
      <c r="E8513" s="29" t="n">
        <f aca="false">D8513/10</f>
        <v>-0.2393</v>
      </c>
      <c r="F8513" s="29" t="n">
        <f aca="false">(E8513+Einstellungen!$B$20)*(1+Einstellungen!$B$10)</f>
        <v>21.915873</v>
      </c>
      <c r="G8513" s="21" t="str">
        <f aca="false">IF(F8513&lt;Einstellungen!$B$5,"ja","nein")</f>
        <v>ja</v>
      </c>
      <c r="H8513" s="21" t="s">
        <v>25</v>
      </c>
      <c r="I8513" s="29" t="n">
        <f aca="false">INDEX(Einstellungen!$B$27:$B$50,16)</f>
        <v>0.95</v>
      </c>
      <c r="J8513" s="29" t="n">
        <f aca="false">F8513*I8513</f>
        <v>20.82007935</v>
      </c>
    </row>
    <row r="8514" customFormat="false" ht="15" hidden="false" customHeight="false" outlineLevel="0" collapsed="false">
      <c r="A8514" s="28" t="n">
        <v>45935</v>
      </c>
      <c r="B8514" s="21" t="s">
        <v>128</v>
      </c>
      <c r="C8514" s="21" t="s">
        <v>139</v>
      </c>
      <c r="D8514" s="29" t="n">
        <v>-0.688</v>
      </c>
      <c r="E8514" s="29" t="n">
        <f aca="false">D8514/10</f>
        <v>-0.0688</v>
      </c>
      <c r="F8514" s="29" t="n">
        <f aca="false">(E8514+Einstellungen!$B$20)*(1+Einstellungen!$B$10)</f>
        <v>22.118768</v>
      </c>
      <c r="G8514" s="21" t="str">
        <f aca="false">IF(F8514&lt;Einstellungen!$B$5,"ja","nein")</f>
        <v>ja</v>
      </c>
      <c r="H8514" s="21" t="s">
        <v>25</v>
      </c>
      <c r="I8514" s="29" t="n">
        <f aca="false">INDEX(Einstellungen!$B$27:$B$50,17)</f>
        <v>0.95</v>
      </c>
      <c r="J8514" s="29" t="n">
        <f aca="false">F8514*I8514</f>
        <v>21.0128296</v>
      </c>
    </row>
    <row r="8515" customFormat="false" ht="15" hidden="false" customHeight="false" outlineLevel="0" collapsed="false">
      <c r="A8515" s="28" t="n">
        <v>45935</v>
      </c>
      <c r="B8515" s="21" t="s">
        <v>129</v>
      </c>
      <c r="C8515" s="21" t="s">
        <v>139</v>
      </c>
      <c r="D8515" s="29" t="n">
        <v>0.853</v>
      </c>
      <c r="E8515" s="29" t="n">
        <f aca="false">D8515/10</f>
        <v>0.0853</v>
      </c>
      <c r="F8515" s="29" t="n">
        <f aca="false">(E8515+Einstellungen!$B$20)*(1+Einstellungen!$B$10)</f>
        <v>22.302147</v>
      </c>
      <c r="G8515" s="21" t="str">
        <f aca="false">IF(F8515&lt;Einstellungen!$B$5,"ja","nein")</f>
        <v>ja</v>
      </c>
      <c r="H8515" s="21" t="s">
        <v>25</v>
      </c>
      <c r="I8515" s="29" t="n">
        <f aca="false">INDEX(Einstellungen!$B$27:$B$50,18)</f>
        <v>1.1</v>
      </c>
      <c r="J8515" s="29" t="n">
        <f aca="false">F8515*I8515</f>
        <v>24.5323617</v>
      </c>
    </row>
    <row r="8516" customFormat="false" ht="15" hidden="false" customHeight="false" outlineLevel="0" collapsed="false">
      <c r="A8516" s="28" t="n">
        <v>45935</v>
      </c>
      <c r="B8516" s="21" t="s">
        <v>130</v>
      </c>
      <c r="C8516" s="21" t="s">
        <v>139</v>
      </c>
      <c r="D8516" s="29" t="n">
        <v>16.082</v>
      </c>
      <c r="E8516" s="29" t="n">
        <f aca="false">D8516/10</f>
        <v>1.6082</v>
      </c>
      <c r="F8516" s="29" t="n">
        <f aca="false">(E8516+Einstellungen!$B$20)*(1+Einstellungen!$B$10)</f>
        <v>24.114398</v>
      </c>
      <c r="G8516" s="21" t="str">
        <f aca="false">IF(F8516&lt;Einstellungen!$B$5,"ja","nein")</f>
        <v>ja</v>
      </c>
      <c r="H8516" s="21" t="s">
        <v>25</v>
      </c>
      <c r="I8516" s="29" t="n">
        <f aca="false">INDEX(Einstellungen!$B$27:$B$50,19)</f>
        <v>1.35</v>
      </c>
      <c r="J8516" s="29" t="n">
        <f aca="false">F8516*I8516</f>
        <v>32.5544373</v>
      </c>
    </row>
    <row r="8517" customFormat="false" ht="15" hidden="false" customHeight="false" outlineLevel="0" collapsed="false">
      <c r="A8517" s="28" t="n">
        <v>45935</v>
      </c>
      <c r="B8517" s="21" t="s">
        <v>131</v>
      </c>
      <c r="C8517" s="21" t="s">
        <v>139</v>
      </c>
      <c r="D8517" s="29" t="n">
        <v>35.047</v>
      </c>
      <c r="E8517" s="29" t="n">
        <f aca="false">D8517/10</f>
        <v>3.5047</v>
      </c>
      <c r="F8517" s="29" t="n">
        <f aca="false">(E8517+Einstellungen!$B$20)*(1+Einstellungen!$B$10)</f>
        <v>26.371233</v>
      </c>
      <c r="G8517" s="21" t="str">
        <f aca="false">IF(F8517&lt;Einstellungen!$B$5,"ja","nein")</f>
        <v>ja</v>
      </c>
      <c r="H8517" s="21" t="s">
        <v>25</v>
      </c>
      <c r="I8517" s="29" t="n">
        <f aca="false">INDEX(Einstellungen!$B$27:$B$50,20)</f>
        <v>1.45</v>
      </c>
      <c r="J8517" s="29" t="n">
        <f aca="false">F8517*I8517</f>
        <v>38.23828785</v>
      </c>
    </row>
    <row r="8518" customFormat="false" ht="15" hidden="false" customHeight="false" outlineLevel="0" collapsed="false">
      <c r="A8518" s="28" t="n">
        <v>45935</v>
      </c>
      <c r="B8518" s="21" t="s">
        <v>132</v>
      </c>
      <c r="C8518" s="21" t="s">
        <v>139</v>
      </c>
      <c r="D8518" s="29" t="n">
        <v>19.83</v>
      </c>
      <c r="E8518" s="29" t="n">
        <f aca="false">D8518/10</f>
        <v>1.983</v>
      </c>
      <c r="F8518" s="29" t="n">
        <f aca="false">(E8518+Einstellungen!$B$20)*(1+Einstellungen!$B$10)</f>
        <v>24.56041</v>
      </c>
      <c r="G8518" s="21" t="str">
        <f aca="false">IF(F8518&lt;Einstellungen!$B$5,"ja","nein")</f>
        <v>ja</v>
      </c>
      <c r="H8518" s="21" t="s">
        <v>25</v>
      </c>
      <c r="I8518" s="29" t="n">
        <f aca="false">INDEX(Einstellungen!$B$27:$B$50,21)</f>
        <v>1.4</v>
      </c>
      <c r="J8518" s="29" t="n">
        <f aca="false">F8518*I8518</f>
        <v>34.384574</v>
      </c>
    </row>
    <row r="8519" customFormat="false" ht="15" hidden="false" customHeight="false" outlineLevel="0" collapsed="false">
      <c r="A8519" s="28" t="n">
        <v>45935</v>
      </c>
      <c r="B8519" s="21" t="s">
        <v>133</v>
      </c>
      <c r="C8519" s="21" t="s">
        <v>139</v>
      </c>
      <c r="D8519" s="29" t="n">
        <v>5.478</v>
      </c>
      <c r="E8519" s="29" t="n">
        <f aca="false">D8519/10</f>
        <v>0.5478</v>
      </c>
      <c r="F8519" s="29" t="n">
        <f aca="false">(E8519+Einstellungen!$B$20)*(1+Einstellungen!$B$10)</f>
        <v>22.852522</v>
      </c>
      <c r="G8519" s="21" t="str">
        <f aca="false">IF(F8519&lt;Einstellungen!$B$5,"ja","nein")</f>
        <v>ja</v>
      </c>
      <c r="H8519" s="21" t="s">
        <v>25</v>
      </c>
      <c r="I8519" s="29" t="n">
        <f aca="false">INDEX(Einstellungen!$B$27:$B$50,22)</f>
        <v>1.25</v>
      </c>
      <c r="J8519" s="29" t="n">
        <f aca="false">F8519*I8519</f>
        <v>28.5656525</v>
      </c>
    </row>
    <row r="8520" customFormat="false" ht="15" hidden="false" customHeight="false" outlineLevel="0" collapsed="false">
      <c r="A8520" s="28" t="n">
        <v>45935</v>
      </c>
      <c r="B8520" s="21" t="s">
        <v>134</v>
      </c>
      <c r="C8520" s="21" t="s">
        <v>139</v>
      </c>
      <c r="D8520" s="29" t="n">
        <v>5.203</v>
      </c>
      <c r="E8520" s="29" t="n">
        <f aca="false">D8520/10</f>
        <v>0.5203</v>
      </c>
      <c r="F8520" s="29" t="n">
        <f aca="false">(E8520+Einstellungen!$B$20)*(1+Einstellungen!$B$10)</f>
        <v>22.819797</v>
      </c>
      <c r="G8520" s="21" t="str">
        <f aca="false">IF(F8520&lt;Einstellungen!$B$5,"ja","nein")</f>
        <v>ja</v>
      </c>
      <c r="H8520" s="21" t="s">
        <v>25</v>
      </c>
      <c r="I8520" s="29" t="n">
        <f aca="false">INDEX(Einstellungen!$B$27:$B$50,23)</f>
        <v>1.05</v>
      </c>
      <c r="J8520" s="29" t="n">
        <f aca="false">F8520*I8520</f>
        <v>23.96078685</v>
      </c>
    </row>
    <row r="8521" customFormat="false" ht="15" hidden="false" customHeight="false" outlineLevel="0" collapsed="false">
      <c r="A8521" s="28" t="n">
        <v>45935</v>
      </c>
      <c r="B8521" s="21" t="s">
        <v>135</v>
      </c>
      <c r="C8521" s="21" t="s">
        <v>139</v>
      </c>
      <c r="D8521" s="29" t="n">
        <v>4.075</v>
      </c>
      <c r="E8521" s="29" t="n">
        <f aca="false">D8521/10</f>
        <v>0.4075</v>
      </c>
      <c r="F8521" s="29" t="n">
        <f aca="false">(E8521+Einstellungen!$B$20)*(1+Einstellungen!$B$10)</f>
        <v>22.685565</v>
      </c>
      <c r="G8521" s="21" t="str">
        <f aca="false">IF(F8521&lt;Einstellungen!$B$5,"ja","nein")</f>
        <v>ja</v>
      </c>
      <c r="H8521" s="21" t="s">
        <v>25</v>
      </c>
      <c r="I8521" s="29" t="n">
        <f aca="false">INDEX(Einstellungen!$B$27:$B$50,24)</f>
        <v>0.8</v>
      </c>
      <c r="J8521" s="29" t="n">
        <f aca="false">F8521*I8521</f>
        <v>18.148452</v>
      </c>
    </row>
    <row r="8522" customFormat="false" ht="15" hidden="false" customHeight="false" outlineLevel="0" collapsed="false">
      <c r="A8522" s="28" t="n">
        <v>45936</v>
      </c>
      <c r="B8522" s="21" t="s">
        <v>111</v>
      </c>
      <c r="C8522" s="21" t="s">
        <v>140</v>
      </c>
      <c r="D8522" s="29" t="n">
        <v>20.845</v>
      </c>
      <c r="E8522" s="29" t="n">
        <f aca="false">D8522/10</f>
        <v>2.0845</v>
      </c>
      <c r="F8522" s="29" t="n">
        <f aca="false">(E8522+Einstellungen!$B$20)*(1+Einstellungen!$B$10)</f>
        <v>24.681195</v>
      </c>
      <c r="G8522" s="21" t="str">
        <f aca="false">IF(F8522&lt;Einstellungen!$B$5,"ja","nein")</f>
        <v>ja</v>
      </c>
      <c r="H8522" s="21" t="s">
        <v>25</v>
      </c>
      <c r="I8522" s="29" t="n">
        <f aca="false">INDEX(Einstellungen!$B$27:$B$50,1)</f>
        <v>0.6</v>
      </c>
      <c r="J8522" s="29" t="n">
        <f aca="false">F8522*I8522</f>
        <v>14.808717</v>
      </c>
    </row>
    <row r="8523" customFormat="false" ht="15" hidden="false" customHeight="false" outlineLevel="0" collapsed="false">
      <c r="A8523" s="28" t="n">
        <v>45936</v>
      </c>
      <c r="B8523" s="21" t="s">
        <v>113</v>
      </c>
      <c r="C8523" s="21" t="s">
        <v>140</v>
      </c>
      <c r="D8523" s="29" t="n">
        <v>10.047</v>
      </c>
      <c r="E8523" s="29" t="n">
        <f aca="false">D8523/10</f>
        <v>1.0047</v>
      </c>
      <c r="F8523" s="29" t="n">
        <f aca="false">(E8523+Einstellungen!$B$20)*(1+Einstellungen!$B$10)</f>
        <v>23.396233</v>
      </c>
      <c r="G8523" s="21" t="str">
        <f aca="false">IF(F8523&lt;Einstellungen!$B$5,"ja","nein")</f>
        <v>ja</v>
      </c>
      <c r="H8523" s="21" t="s">
        <v>25</v>
      </c>
      <c r="I8523" s="29" t="n">
        <f aca="false">INDEX(Einstellungen!$B$27:$B$50,2)</f>
        <v>0.5</v>
      </c>
      <c r="J8523" s="29" t="n">
        <f aca="false">F8523*I8523</f>
        <v>11.6981165</v>
      </c>
    </row>
    <row r="8524" customFormat="false" ht="15" hidden="false" customHeight="false" outlineLevel="0" collapsed="false">
      <c r="A8524" s="28" t="n">
        <v>45936</v>
      </c>
      <c r="B8524" s="21" t="s">
        <v>114</v>
      </c>
      <c r="C8524" s="21" t="s">
        <v>140</v>
      </c>
      <c r="D8524" s="29" t="n">
        <v>9.102</v>
      </c>
      <c r="E8524" s="29" t="n">
        <f aca="false">D8524/10</f>
        <v>0.9102</v>
      </c>
      <c r="F8524" s="29" t="n">
        <f aca="false">(E8524+Einstellungen!$B$20)*(1+Einstellungen!$B$10)</f>
        <v>23.283778</v>
      </c>
      <c r="G8524" s="21" t="str">
        <f aca="false">IF(F8524&lt;Einstellungen!$B$5,"ja","nein")</f>
        <v>ja</v>
      </c>
      <c r="H8524" s="21" t="s">
        <v>25</v>
      </c>
      <c r="I8524" s="29" t="n">
        <f aca="false">INDEX(Einstellungen!$B$27:$B$50,3)</f>
        <v>0.45</v>
      </c>
      <c r="J8524" s="29" t="n">
        <f aca="false">F8524*I8524</f>
        <v>10.4777001</v>
      </c>
    </row>
    <row r="8525" customFormat="false" ht="15" hidden="false" customHeight="false" outlineLevel="0" collapsed="false">
      <c r="A8525" s="28" t="n">
        <v>45936</v>
      </c>
      <c r="B8525" s="21" t="s">
        <v>115</v>
      </c>
      <c r="C8525" s="21" t="s">
        <v>140</v>
      </c>
      <c r="D8525" s="29" t="n">
        <v>10.732</v>
      </c>
      <c r="E8525" s="29" t="n">
        <f aca="false">D8525/10</f>
        <v>1.0732</v>
      </c>
      <c r="F8525" s="29" t="n">
        <f aca="false">(E8525+Einstellungen!$B$20)*(1+Einstellungen!$B$10)</f>
        <v>23.477748</v>
      </c>
      <c r="G8525" s="21" t="str">
        <f aca="false">IF(F8525&lt;Einstellungen!$B$5,"ja","nein")</f>
        <v>ja</v>
      </c>
      <c r="H8525" s="21" t="s">
        <v>25</v>
      </c>
      <c r="I8525" s="29" t="n">
        <f aca="false">INDEX(Einstellungen!$B$27:$B$50,4)</f>
        <v>0.45</v>
      </c>
      <c r="J8525" s="29" t="n">
        <f aca="false">F8525*I8525</f>
        <v>10.5649866</v>
      </c>
    </row>
    <row r="8526" customFormat="false" ht="15" hidden="false" customHeight="false" outlineLevel="0" collapsed="false">
      <c r="A8526" s="28" t="n">
        <v>45936</v>
      </c>
      <c r="B8526" s="21" t="s">
        <v>116</v>
      </c>
      <c r="C8526" s="21" t="s">
        <v>140</v>
      </c>
      <c r="D8526" s="29" t="n">
        <v>16.8</v>
      </c>
      <c r="E8526" s="29" t="n">
        <f aca="false">D8526/10</f>
        <v>1.68</v>
      </c>
      <c r="F8526" s="29" t="n">
        <f aca="false">(E8526+Einstellungen!$B$20)*(1+Einstellungen!$B$10)</f>
        <v>24.19984</v>
      </c>
      <c r="G8526" s="21" t="str">
        <f aca="false">IF(F8526&lt;Einstellungen!$B$5,"ja","nein")</f>
        <v>ja</v>
      </c>
      <c r="H8526" s="21" t="s">
        <v>25</v>
      </c>
      <c r="I8526" s="29" t="n">
        <f aca="false">INDEX(Einstellungen!$B$27:$B$50,5)</f>
        <v>0.45</v>
      </c>
      <c r="J8526" s="29" t="n">
        <f aca="false">F8526*I8526</f>
        <v>10.889928</v>
      </c>
    </row>
    <row r="8527" customFormat="false" ht="15" hidden="false" customHeight="false" outlineLevel="0" collapsed="false">
      <c r="A8527" s="28" t="n">
        <v>45936</v>
      </c>
      <c r="B8527" s="21" t="s">
        <v>117</v>
      </c>
      <c r="C8527" s="21" t="s">
        <v>140</v>
      </c>
      <c r="D8527" s="29" t="n">
        <v>22.602</v>
      </c>
      <c r="E8527" s="29" t="n">
        <f aca="false">D8527/10</f>
        <v>2.2602</v>
      </c>
      <c r="F8527" s="29" t="n">
        <f aca="false">(E8527+Einstellungen!$B$20)*(1+Einstellungen!$B$10)</f>
        <v>24.890278</v>
      </c>
      <c r="G8527" s="21" t="str">
        <f aca="false">IF(F8527&lt;Einstellungen!$B$5,"ja","nein")</f>
        <v>ja</v>
      </c>
      <c r="H8527" s="21" t="s">
        <v>25</v>
      </c>
      <c r="I8527" s="29" t="n">
        <f aca="false">INDEX(Einstellungen!$B$27:$B$50,6)</f>
        <v>0.5</v>
      </c>
      <c r="J8527" s="29" t="n">
        <f aca="false">F8527*I8527</f>
        <v>12.445139</v>
      </c>
    </row>
    <row r="8528" customFormat="false" ht="15" hidden="false" customHeight="false" outlineLevel="0" collapsed="false">
      <c r="A8528" s="28" t="n">
        <v>45936</v>
      </c>
      <c r="B8528" s="21" t="s">
        <v>118</v>
      </c>
      <c r="C8528" s="21" t="s">
        <v>140</v>
      </c>
      <c r="D8528" s="29" t="n">
        <v>68.585</v>
      </c>
      <c r="E8528" s="29" t="n">
        <f aca="false">D8528/10</f>
        <v>6.8585</v>
      </c>
      <c r="F8528" s="29" t="n">
        <f aca="false">(E8528+Einstellungen!$B$20)*(1+Einstellungen!$B$10)</f>
        <v>30.362255</v>
      </c>
      <c r="G8528" s="21" t="str">
        <f aca="false">IF(F8528&lt;Einstellungen!$B$5,"ja","nein")</f>
        <v>nein</v>
      </c>
      <c r="H8528" s="21" t="s">
        <v>25</v>
      </c>
      <c r="I8528" s="29" t="n">
        <f aca="false">INDEX(Einstellungen!$B$27:$B$50,7)</f>
        <v>0.7</v>
      </c>
      <c r="J8528" s="29" t="n">
        <f aca="false">F8528*I8528</f>
        <v>21.2535785</v>
      </c>
    </row>
    <row r="8529" customFormat="false" ht="15" hidden="false" customHeight="false" outlineLevel="0" collapsed="false">
      <c r="A8529" s="28" t="n">
        <v>45936</v>
      </c>
      <c r="B8529" s="21" t="s">
        <v>119</v>
      </c>
      <c r="C8529" s="21" t="s">
        <v>140</v>
      </c>
      <c r="D8529" s="29" t="n">
        <v>105.052</v>
      </c>
      <c r="E8529" s="29" t="n">
        <f aca="false">D8529/10</f>
        <v>10.5052</v>
      </c>
      <c r="F8529" s="29" t="n">
        <f aca="false">(E8529+Einstellungen!$B$20)*(1+Einstellungen!$B$10)</f>
        <v>34.701828</v>
      </c>
      <c r="G8529" s="21" t="str">
        <f aca="false">IF(F8529&lt;Einstellungen!$B$5,"ja","nein")</f>
        <v>nein</v>
      </c>
      <c r="H8529" s="21" t="s">
        <v>25</v>
      </c>
      <c r="I8529" s="29" t="n">
        <f aca="false">INDEX(Einstellungen!$B$27:$B$50,8)</f>
        <v>0.95</v>
      </c>
      <c r="J8529" s="29" t="n">
        <f aca="false">F8529*I8529</f>
        <v>32.9667366</v>
      </c>
    </row>
    <row r="8530" customFormat="false" ht="15" hidden="false" customHeight="false" outlineLevel="0" collapsed="false">
      <c r="A8530" s="28" t="n">
        <v>45936</v>
      </c>
      <c r="B8530" s="21" t="s">
        <v>120</v>
      </c>
      <c r="C8530" s="21" t="s">
        <v>140</v>
      </c>
      <c r="D8530" s="29" t="n">
        <v>121.767</v>
      </c>
      <c r="E8530" s="29" t="n">
        <f aca="false">D8530/10</f>
        <v>12.1767</v>
      </c>
      <c r="F8530" s="29" t="n">
        <f aca="false">(E8530+Einstellungen!$B$20)*(1+Einstellungen!$B$10)</f>
        <v>36.690913</v>
      </c>
      <c r="G8530" s="21" t="str">
        <f aca="false">IF(F8530&lt;Einstellungen!$B$5,"ja","nein")</f>
        <v>nein</v>
      </c>
      <c r="H8530" s="21" t="s">
        <v>25</v>
      </c>
      <c r="I8530" s="29" t="n">
        <f aca="false">INDEX(Einstellungen!$B$27:$B$50,9)</f>
        <v>1.05</v>
      </c>
      <c r="J8530" s="29" t="n">
        <f aca="false">F8530*I8530</f>
        <v>38.52545865</v>
      </c>
    </row>
    <row r="8531" customFormat="false" ht="15" hidden="false" customHeight="false" outlineLevel="0" collapsed="false">
      <c r="A8531" s="28" t="n">
        <v>45936</v>
      </c>
      <c r="B8531" s="21" t="s">
        <v>121</v>
      </c>
      <c r="C8531" s="21" t="s">
        <v>140</v>
      </c>
      <c r="D8531" s="29" t="n">
        <v>121.117</v>
      </c>
      <c r="E8531" s="29" t="n">
        <f aca="false">D8531/10</f>
        <v>12.1117</v>
      </c>
      <c r="F8531" s="29" t="n">
        <f aca="false">(E8531+Einstellungen!$B$20)*(1+Einstellungen!$B$10)</f>
        <v>36.613563</v>
      </c>
      <c r="G8531" s="21" t="str">
        <f aca="false">IF(F8531&lt;Einstellungen!$B$5,"ja","nein")</f>
        <v>nein</v>
      </c>
      <c r="H8531" s="21" t="s">
        <v>25</v>
      </c>
      <c r="I8531" s="29" t="n">
        <f aca="false">INDEX(Einstellungen!$B$27:$B$50,10)</f>
        <v>1.05</v>
      </c>
      <c r="J8531" s="29" t="n">
        <f aca="false">F8531*I8531</f>
        <v>38.44424115</v>
      </c>
    </row>
    <row r="8532" customFormat="false" ht="15" hidden="false" customHeight="false" outlineLevel="0" collapsed="false">
      <c r="A8532" s="28" t="n">
        <v>45936</v>
      </c>
      <c r="B8532" s="21" t="s">
        <v>122</v>
      </c>
      <c r="C8532" s="21" t="s">
        <v>140</v>
      </c>
      <c r="D8532" s="29" t="n">
        <v>100.528</v>
      </c>
      <c r="E8532" s="29" t="n">
        <f aca="false">D8532/10</f>
        <v>10.0528</v>
      </c>
      <c r="F8532" s="29" t="n">
        <f aca="false">(E8532+Einstellungen!$B$20)*(1+Einstellungen!$B$10)</f>
        <v>34.163472</v>
      </c>
      <c r="G8532" s="21" t="str">
        <f aca="false">IF(F8532&lt;Einstellungen!$B$5,"ja","nein")</f>
        <v>nein</v>
      </c>
      <c r="H8532" s="21" t="s">
        <v>25</v>
      </c>
      <c r="I8532" s="29" t="n">
        <f aca="false">INDEX(Einstellungen!$B$27:$B$50,11)</f>
        <v>1.05</v>
      </c>
      <c r="J8532" s="29" t="n">
        <f aca="false">F8532*I8532</f>
        <v>35.8716456</v>
      </c>
    </row>
    <row r="8533" customFormat="false" ht="15" hidden="false" customHeight="false" outlineLevel="0" collapsed="false">
      <c r="A8533" s="28" t="n">
        <v>45936</v>
      </c>
      <c r="B8533" s="21" t="s">
        <v>123</v>
      </c>
      <c r="C8533" s="21" t="s">
        <v>140</v>
      </c>
      <c r="D8533" s="29" t="n">
        <v>89.302</v>
      </c>
      <c r="E8533" s="29" t="n">
        <f aca="false">D8533/10</f>
        <v>8.9302</v>
      </c>
      <c r="F8533" s="29" t="n">
        <f aca="false">(E8533+Einstellungen!$B$20)*(1+Einstellungen!$B$10)</f>
        <v>32.827578</v>
      </c>
      <c r="G8533" s="21" t="str">
        <f aca="false">IF(F8533&lt;Einstellungen!$B$5,"ja","nein")</f>
        <v>nein</v>
      </c>
      <c r="H8533" s="21" t="s">
        <v>25</v>
      </c>
      <c r="I8533" s="29" t="n">
        <f aca="false">INDEX(Einstellungen!$B$27:$B$50,12)</f>
        <v>1.1</v>
      </c>
      <c r="J8533" s="29" t="n">
        <f aca="false">F8533*I8533</f>
        <v>36.1103358</v>
      </c>
    </row>
    <row r="8534" customFormat="false" ht="15" hidden="false" customHeight="false" outlineLevel="0" collapsed="false">
      <c r="A8534" s="28" t="n">
        <v>45936</v>
      </c>
      <c r="B8534" s="21" t="s">
        <v>124</v>
      </c>
      <c r="C8534" s="21" t="s">
        <v>140</v>
      </c>
      <c r="D8534" s="29" t="n">
        <v>87.325</v>
      </c>
      <c r="E8534" s="29" t="n">
        <f aca="false">D8534/10</f>
        <v>8.7325</v>
      </c>
      <c r="F8534" s="29" t="n">
        <f aca="false">(E8534+Einstellungen!$B$20)*(1+Einstellungen!$B$10)</f>
        <v>32.592315</v>
      </c>
      <c r="G8534" s="21" t="str">
        <f aca="false">IF(F8534&lt;Einstellungen!$B$5,"ja","nein")</f>
        <v>nein</v>
      </c>
      <c r="H8534" s="21" t="s">
        <v>25</v>
      </c>
      <c r="I8534" s="29" t="n">
        <f aca="false">INDEX(Einstellungen!$B$27:$B$50,13)</f>
        <v>1.2</v>
      </c>
      <c r="J8534" s="29" t="n">
        <f aca="false">F8534*I8534</f>
        <v>39.110778</v>
      </c>
    </row>
    <row r="8535" customFormat="false" ht="15" hidden="false" customHeight="false" outlineLevel="0" collapsed="false">
      <c r="A8535" s="28" t="n">
        <v>45936</v>
      </c>
      <c r="B8535" s="21" t="s">
        <v>125</v>
      </c>
      <c r="C8535" s="21" t="s">
        <v>140</v>
      </c>
      <c r="D8535" s="29" t="n">
        <v>84.597</v>
      </c>
      <c r="E8535" s="29" t="n">
        <f aca="false">D8535/10</f>
        <v>8.4597</v>
      </c>
      <c r="F8535" s="29" t="n">
        <f aca="false">(E8535+Einstellungen!$B$20)*(1+Einstellungen!$B$10)</f>
        <v>32.267683</v>
      </c>
      <c r="G8535" s="21" t="str">
        <f aca="false">IF(F8535&lt;Einstellungen!$B$5,"ja","nein")</f>
        <v>nein</v>
      </c>
      <c r="H8535" s="21" t="s">
        <v>25</v>
      </c>
      <c r="I8535" s="29" t="n">
        <f aca="false">INDEX(Einstellungen!$B$27:$B$50,14)</f>
        <v>1.15</v>
      </c>
      <c r="J8535" s="29" t="n">
        <f aca="false">F8535*I8535</f>
        <v>37.10783545</v>
      </c>
    </row>
    <row r="8536" customFormat="false" ht="15" hidden="false" customHeight="false" outlineLevel="0" collapsed="false">
      <c r="A8536" s="28" t="n">
        <v>45936</v>
      </c>
      <c r="B8536" s="21" t="s">
        <v>126</v>
      </c>
      <c r="C8536" s="21" t="s">
        <v>140</v>
      </c>
      <c r="D8536" s="29" t="n">
        <v>92.328</v>
      </c>
      <c r="E8536" s="29" t="n">
        <f aca="false">D8536/10</f>
        <v>9.2328</v>
      </c>
      <c r="F8536" s="29" t="n">
        <f aca="false">(E8536+Einstellungen!$B$20)*(1+Einstellungen!$B$10)</f>
        <v>33.187672</v>
      </c>
      <c r="G8536" s="21" t="str">
        <f aca="false">IF(F8536&lt;Einstellungen!$B$5,"ja","nein")</f>
        <v>nein</v>
      </c>
      <c r="H8536" s="21" t="s">
        <v>25</v>
      </c>
      <c r="I8536" s="29" t="n">
        <f aca="false">INDEX(Einstellungen!$B$27:$B$50,15)</f>
        <v>1</v>
      </c>
      <c r="J8536" s="29" t="n">
        <f aca="false">F8536*I8536</f>
        <v>33.187672</v>
      </c>
    </row>
    <row r="8537" customFormat="false" ht="15" hidden="false" customHeight="false" outlineLevel="0" collapsed="false">
      <c r="A8537" s="28" t="n">
        <v>45936</v>
      </c>
      <c r="B8537" s="21" t="s">
        <v>127</v>
      </c>
      <c r="C8537" s="21" t="s">
        <v>140</v>
      </c>
      <c r="D8537" s="29" t="n">
        <v>94.547</v>
      </c>
      <c r="E8537" s="29" t="n">
        <f aca="false">D8537/10</f>
        <v>9.4547</v>
      </c>
      <c r="F8537" s="29" t="n">
        <f aca="false">(E8537+Einstellungen!$B$20)*(1+Einstellungen!$B$10)</f>
        <v>33.451733</v>
      </c>
      <c r="G8537" s="21" t="str">
        <f aca="false">IF(F8537&lt;Einstellungen!$B$5,"ja","nein")</f>
        <v>nein</v>
      </c>
      <c r="H8537" s="21" t="s">
        <v>25</v>
      </c>
      <c r="I8537" s="29" t="n">
        <f aca="false">INDEX(Einstellungen!$B$27:$B$50,16)</f>
        <v>0.95</v>
      </c>
      <c r="J8537" s="29" t="n">
        <f aca="false">F8537*I8537</f>
        <v>31.77914635</v>
      </c>
    </row>
    <row r="8538" customFormat="false" ht="15" hidden="false" customHeight="false" outlineLevel="0" collapsed="false">
      <c r="A8538" s="28" t="n">
        <v>45936</v>
      </c>
      <c r="B8538" s="21" t="s">
        <v>128</v>
      </c>
      <c r="C8538" s="21" t="s">
        <v>140</v>
      </c>
      <c r="D8538" s="29" t="n">
        <v>104.773</v>
      </c>
      <c r="E8538" s="29" t="n">
        <f aca="false">D8538/10</f>
        <v>10.4773</v>
      </c>
      <c r="F8538" s="29" t="n">
        <f aca="false">(E8538+Einstellungen!$B$20)*(1+Einstellungen!$B$10)</f>
        <v>34.668627</v>
      </c>
      <c r="G8538" s="21" t="str">
        <f aca="false">IF(F8538&lt;Einstellungen!$B$5,"ja","nein")</f>
        <v>nein</v>
      </c>
      <c r="H8538" s="21" t="s">
        <v>25</v>
      </c>
      <c r="I8538" s="29" t="n">
        <f aca="false">INDEX(Einstellungen!$B$27:$B$50,17)</f>
        <v>0.95</v>
      </c>
      <c r="J8538" s="29" t="n">
        <f aca="false">F8538*I8538</f>
        <v>32.93519565</v>
      </c>
    </row>
    <row r="8539" customFormat="false" ht="15" hidden="false" customHeight="false" outlineLevel="0" collapsed="false">
      <c r="A8539" s="28" t="n">
        <v>45936</v>
      </c>
      <c r="B8539" s="21" t="s">
        <v>129</v>
      </c>
      <c r="C8539" s="21" t="s">
        <v>140</v>
      </c>
      <c r="D8539" s="29" t="n">
        <v>120.29</v>
      </c>
      <c r="E8539" s="29" t="n">
        <f aca="false">D8539/10</f>
        <v>12.029</v>
      </c>
      <c r="F8539" s="29" t="n">
        <f aca="false">(E8539+Einstellungen!$B$20)*(1+Einstellungen!$B$10)</f>
        <v>36.51515</v>
      </c>
      <c r="G8539" s="21" t="str">
        <f aca="false">IF(F8539&lt;Einstellungen!$B$5,"ja","nein")</f>
        <v>nein</v>
      </c>
      <c r="H8539" s="21" t="s">
        <v>25</v>
      </c>
      <c r="I8539" s="29" t="n">
        <f aca="false">INDEX(Einstellungen!$B$27:$B$50,18)</f>
        <v>1.1</v>
      </c>
      <c r="J8539" s="29" t="n">
        <f aca="false">F8539*I8539</f>
        <v>40.166665</v>
      </c>
    </row>
    <row r="8540" customFormat="false" ht="15" hidden="false" customHeight="false" outlineLevel="0" collapsed="false">
      <c r="A8540" s="28" t="n">
        <v>45936</v>
      </c>
      <c r="B8540" s="21" t="s">
        <v>130</v>
      </c>
      <c r="C8540" s="21" t="s">
        <v>140</v>
      </c>
      <c r="D8540" s="29" t="n">
        <v>141.588</v>
      </c>
      <c r="E8540" s="29" t="n">
        <f aca="false">D8540/10</f>
        <v>14.1588</v>
      </c>
      <c r="F8540" s="29" t="n">
        <f aca="false">(E8540+Einstellungen!$B$20)*(1+Einstellungen!$B$10)</f>
        <v>39.049612</v>
      </c>
      <c r="G8540" s="21" t="str">
        <f aca="false">IF(F8540&lt;Einstellungen!$B$5,"ja","nein")</f>
        <v>nein</v>
      </c>
      <c r="H8540" s="21" t="s">
        <v>25</v>
      </c>
      <c r="I8540" s="29" t="n">
        <f aca="false">INDEX(Einstellungen!$B$27:$B$50,19)</f>
        <v>1.35</v>
      </c>
      <c r="J8540" s="29" t="n">
        <f aca="false">F8540*I8540</f>
        <v>52.7169762</v>
      </c>
    </row>
    <row r="8541" customFormat="false" ht="15" hidden="false" customHeight="false" outlineLevel="0" collapsed="false">
      <c r="A8541" s="28" t="n">
        <v>45936</v>
      </c>
      <c r="B8541" s="21" t="s">
        <v>131</v>
      </c>
      <c r="C8541" s="21" t="s">
        <v>140</v>
      </c>
      <c r="D8541" s="29" t="n">
        <v>168.315</v>
      </c>
      <c r="E8541" s="29" t="n">
        <f aca="false">D8541/10</f>
        <v>16.8315</v>
      </c>
      <c r="F8541" s="29" t="n">
        <f aca="false">(E8541+Einstellungen!$B$20)*(1+Einstellungen!$B$10)</f>
        <v>42.230125</v>
      </c>
      <c r="G8541" s="21" t="str">
        <f aca="false">IF(F8541&lt;Einstellungen!$B$5,"ja","nein")</f>
        <v>nein</v>
      </c>
      <c r="H8541" s="21" t="s">
        <v>25</v>
      </c>
      <c r="I8541" s="29" t="n">
        <f aca="false">INDEX(Einstellungen!$B$27:$B$50,20)</f>
        <v>1.45</v>
      </c>
      <c r="J8541" s="29" t="n">
        <f aca="false">F8541*I8541</f>
        <v>61.23368125</v>
      </c>
    </row>
    <row r="8542" customFormat="false" ht="15" hidden="false" customHeight="false" outlineLevel="0" collapsed="false">
      <c r="A8542" s="28" t="n">
        <v>45936</v>
      </c>
      <c r="B8542" s="21" t="s">
        <v>132</v>
      </c>
      <c r="C8542" s="21" t="s">
        <v>140</v>
      </c>
      <c r="D8542" s="29" t="n">
        <v>133.678</v>
      </c>
      <c r="E8542" s="29" t="n">
        <f aca="false">D8542/10</f>
        <v>13.3678</v>
      </c>
      <c r="F8542" s="29" t="n">
        <f aca="false">(E8542+Einstellungen!$B$20)*(1+Einstellungen!$B$10)</f>
        <v>38.108322</v>
      </c>
      <c r="G8542" s="21" t="str">
        <f aca="false">IF(F8542&lt;Einstellungen!$B$5,"ja","nein")</f>
        <v>nein</v>
      </c>
      <c r="H8542" s="21" t="s">
        <v>25</v>
      </c>
      <c r="I8542" s="29" t="n">
        <f aca="false">INDEX(Einstellungen!$B$27:$B$50,21)</f>
        <v>1.4</v>
      </c>
      <c r="J8542" s="29" t="n">
        <f aca="false">F8542*I8542</f>
        <v>53.3516508</v>
      </c>
    </row>
    <row r="8543" customFormat="false" ht="15" hidden="false" customHeight="false" outlineLevel="0" collapsed="false">
      <c r="A8543" s="28" t="n">
        <v>45936</v>
      </c>
      <c r="B8543" s="21" t="s">
        <v>133</v>
      </c>
      <c r="C8543" s="21" t="s">
        <v>140</v>
      </c>
      <c r="D8543" s="29" t="n">
        <v>120.203</v>
      </c>
      <c r="E8543" s="29" t="n">
        <f aca="false">D8543/10</f>
        <v>12.0203</v>
      </c>
      <c r="F8543" s="29" t="n">
        <f aca="false">(E8543+Einstellungen!$B$20)*(1+Einstellungen!$B$10)</f>
        <v>36.504797</v>
      </c>
      <c r="G8543" s="21" t="str">
        <f aca="false">IF(F8543&lt;Einstellungen!$B$5,"ja","nein")</f>
        <v>nein</v>
      </c>
      <c r="H8543" s="21" t="s">
        <v>25</v>
      </c>
      <c r="I8543" s="29" t="n">
        <f aca="false">INDEX(Einstellungen!$B$27:$B$50,22)</f>
        <v>1.25</v>
      </c>
      <c r="J8543" s="29" t="n">
        <f aca="false">F8543*I8543</f>
        <v>45.63099625</v>
      </c>
    </row>
    <row r="8544" customFormat="false" ht="15" hidden="false" customHeight="false" outlineLevel="0" collapsed="false">
      <c r="A8544" s="28" t="n">
        <v>45936</v>
      </c>
      <c r="B8544" s="21" t="s">
        <v>134</v>
      </c>
      <c r="C8544" s="21" t="s">
        <v>140</v>
      </c>
      <c r="D8544" s="29" t="n">
        <v>118.665</v>
      </c>
      <c r="E8544" s="29" t="n">
        <f aca="false">D8544/10</f>
        <v>11.8665</v>
      </c>
      <c r="F8544" s="29" t="n">
        <f aca="false">(E8544+Einstellungen!$B$20)*(1+Einstellungen!$B$10)</f>
        <v>36.321775</v>
      </c>
      <c r="G8544" s="21" t="str">
        <f aca="false">IF(F8544&lt;Einstellungen!$B$5,"ja","nein")</f>
        <v>nein</v>
      </c>
      <c r="H8544" s="21" t="s">
        <v>25</v>
      </c>
      <c r="I8544" s="29" t="n">
        <f aca="false">INDEX(Einstellungen!$B$27:$B$50,23)</f>
        <v>1.05</v>
      </c>
      <c r="J8544" s="29" t="n">
        <f aca="false">F8544*I8544</f>
        <v>38.13786375</v>
      </c>
    </row>
    <row r="8545" customFormat="false" ht="15" hidden="false" customHeight="false" outlineLevel="0" collapsed="false">
      <c r="A8545" s="28" t="n">
        <v>45936</v>
      </c>
      <c r="B8545" s="21" t="s">
        <v>135</v>
      </c>
      <c r="C8545" s="21" t="s">
        <v>140</v>
      </c>
      <c r="D8545" s="29" t="n">
        <v>105.5</v>
      </c>
      <c r="E8545" s="29" t="n">
        <f aca="false">D8545/10</f>
        <v>10.55</v>
      </c>
      <c r="F8545" s="29" t="n">
        <f aca="false">(E8545+Einstellungen!$B$20)*(1+Einstellungen!$B$10)</f>
        <v>34.75514</v>
      </c>
      <c r="G8545" s="21" t="str">
        <f aca="false">IF(F8545&lt;Einstellungen!$B$5,"ja","nein")</f>
        <v>nein</v>
      </c>
      <c r="H8545" s="21" t="s">
        <v>25</v>
      </c>
      <c r="I8545" s="29" t="n">
        <f aca="false">INDEX(Einstellungen!$B$27:$B$50,24)</f>
        <v>0.8</v>
      </c>
      <c r="J8545" s="29" t="n">
        <f aca="false">F8545*I8545</f>
        <v>27.804112</v>
      </c>
    </row>
    <row r="8546" customFormat="false" ht="15" hidden="false" customHeight="false" outlineLevel="0" collapsed="false">
      <c r="A8546" s="28" t="n">
        <v>45937</v>
      </c>
      <c r="B8546" s="21" t="s">
        <v>111</v>
      </c>
      <c r="C8546" s="21" t="s">
        <v>141</v>
      </c>
      <c r="D8546" s="29" t="n">
        <v>100.263</v>
      </c>
      <c r="E8546" s="29" t="n">
        <f aca="false">D8546/10</f>
        <v>10.0263</v>
      </c>
      <c r="F8546" s="29" t="n">
        <f aca="false">(E8546+Einstellungen!$B$20)*(1+Einstellungen!$B$10)</f>
        <v>34.131937</v>
      </c>
      <c r="G8546" s="21" t="str">
        <f aca="false">IF(F8546&lt;Einstellungen!$B$5,"ja","nein")</f>
        <v>nein</v>
      </c>
      <c r="H8546" s="21" t="s">
        <v>25</v>
      </c>
      <c r="I8546" s="29" t="n">
        <f aca="false">INDEX(Einstellungen!$B$27:$B$50,1)</f>
        <v>0.6</v>
      </c>
      <c r="J8546" s="29" t="n">
        <f aca="false">F8546*I8546</f>
        <v>20.4791622</v>
      </c>
    </row>
    <row r="8547" customFormat="false" ht="15" hidden="false" customHeight="false" outlineLevel="0" collapsed="false">
      <c r="A8547" s="28" t="n">
        <v>45937</v>
      </c>
      <c r="B8547" s="21" t="s">
        <v>113</v>
      </c>
      <c r="C8547" s="21" t="s">
        <v>141</v>
      </c>
      <c r="D8547" s="29" t="n">
        <v>93.987</v>
      </c>
      <c r="E8547" s="29" t="n">
        <f aca="false">D8547/10</f>
        <v>9.3987</v>
      </c>
      <c r="F8547" s="29" t="n">
        <f aca="false">(E8547+Einstellungen!$B$20)*(1+Einstellungen!$B$10)</f>
        <v>33.385093</v>
      </c>
      <c r="G8547" s="21" t="str">
        <f aca="false">IF(F8547&lt;Einstellungen!$B$5,"ja","nein")</f>
        <v>nein</v>
      </c>
      <c r="H8547" s="21" t="s">
        <v>25</v>
      </c>
      <c r="I8547" s="29" t="n">
        <f aca="false">INDEX(Einstellungen!$B$27:$B$50,2)</f>
        <v>0.5</v>
      </c>
      <c r="J8547" s="29" t="n">
        <f aca="false">F8547*I8547</f>
        <v>16.6925465</v>
      </c>
    </row>
    <row r="8548" customFormat="false" ht="15" hidden="false" customHeight="false" outlineLevel="0" collapsed="false">
      <c r="A8548" s="28" t="n">
        <v>45937</v>
      </c>
      <c r="B8548" s="21" t="s">
        <v>114</v>
      </c>
      <c r="C8548" s="21" t="s">
        <v>141</v>
      </c>
      <c r="D8548" s="29" t="n">
        <v>89.817</v>
      </c>
      <c r="E8548" s="29" t="n">
        <f aca="false">D8548/10</f>
        <v>8.9817</v>
      </c>
      <c r="F8548" s="29" t="n">
        <f aca="false">(E8548+Einstellungen!$B$20)*(1+Einstellungen!$B$10)</f>
        <v>32.888863</v>
      </c>
      <c r="G8548" s="21" t="str">
        <f aca="false">IF(F8548&lt;Einstellungen!$B$5,"ja","nein")</f>
        <v>nein</v>
      </c>
      <c r="H8548" s="21" t="s">
        <v>25</v>
      </c>
      <c r="I8548" s="29" t="n">
        <f aca="false">INDEX(Einstellungen!$B$27:$B$50,3)</f>
        <v>0.45</v>
      </c>
      <c r="J8548" s="29" t="n">
        <f aca="false">F8548*I8548</f>
        <v>14.79998835</v>
      </c>
    </row>
    <row r="8549" customFormat="false" ht="15" hidden="false" customHeight="false" outlineLevel="0" collapsed="false">
      <c r="A8549" s="28" t="n">
        <v>45937</v>
      </c>
      <c r="B8549" s="21" t="s">
        <v>115</v>
      </c>
      <c r="C8549" s="21" t="s">
        <v>141</v>
      </c>
      <c r="D8549" s="29" t="n">
        <v>89.55</v>
      </c>
      <c r="E8549" s="29" t="n">
        <f aca="false">D8549/10</f>
        <v>8.955</v>
      </c>
      <c r="F8549" s="29" t="n">
        <f aca="false">(E8549+Einstellungen!$B$20)*(1+Einstellungen!$B$10)</f>
        <v>32.85709</v>
      </c>
      <c r="G8549" s="21" t="str">
        <f aca="false">IF(F8549&lt;Einstellungen!$B$5,"ja","nein")</f>
        <v>nein</v>
      </c>
      <c r="H8549" s="21" t="s">
        <v>25</v>
      </c>
      <c r="I8549" s="29" t="n">
        <f aca="false">INDEX(Einstellungen!$B$27:$B$50,4)</f>
        <v>0.45</v>
      </c>
      <c r="J8549" s="29" t="n">
        <f aca="false">F8549*I8549</f>
        <v>14.7856905</v>
      </c>
    </row>
    <row r="8550" customFormat="false" ht="15" hidden="false" customHeight="false" outlineLevel="0" collapsed="false">
      <c r="A8550" s="28" t="n">
        <v>45937</v>
      </c>
      <c r="B8550" s="21" t="s">
        <v>116</v>
      </c>
      <c r="C8550" s="21" t="s">
        <v>141</v>
      </c>
      <c r="D8550" s="29" t="n">
        <v>92.975</v>
      </c>
      <c r="E8550" s="29" t="n">
        <f aca="false">D8550/10</f>
        <v>9.2975</v>
      </c>
      <c r="F8550" s="29" t="n">
        <f aca="false">(E8550+Einstellungen!$B$20)*(1+Einstellungen!$B$10)</f>
        <v>33.264665</v>
      </c>
      <c r="G8550" s="21" t="str">
        <f aca="false">IF(F8550&lt;Einstellungen!$B$5,"ja","nein")</f>
        <v>nein</v>
      </c>
      <c r="H8550" s="21" t="s">
        <v>25</v>
      </c>
      <c r="I8550" s="29" t="n">
        <f aca="false">INDEX(Einstellungen!$B$27:$B$50,5)</f>
        <v>0.45</v>
      </c>
      <c r="J8550" s="29" t="n">
        <f aca="false">F8550*I8550</f>
        <v>14.96909925</v>
      </c>
    </row>
    <row r="8551" customFormat="false" ht="15" hidden="false" customHeight="false" outlineLevel="0" collapsed="false">
      <c r="A8551" s="28" t="n">
        <v>45937</v>
      </c>
      <c r="B8551" s="21" t="s">
        <v>117</v>
      </c>
      <c r="C8551" s="21" t="s">
        <v>141</v>
      </c>
      <c r="D8551" s="29" t="n">
        <v>96.74</v>
      </c>
      <c r="E8551" s="29" t="n">
        <f aca="false">D8551/10</f>
        <v>9.674</v>
      </c>
      <c r="F8551" s="29" t="n">
        <f aca="false">(E8551+Einstellungen!$B$20)*(1+Einstellungen!$B$10)</f>
        <v>33.7127</v>
      </c>
      <c r="G8551" s="21" t="str">
        <f aca="false">IF(F8551&lt;Einstellungen!$B$5,"ja","nein")</f>
        <v>nein</v>
      </c>
      <c r="H8551" s="21" t="s">
        <v>25</v>
      </c>
      <c r="I8551" s="29" t="n">
        <f aca="false">INDEX(Einstellungen!$B$27:$B$50,6)</f>
        <v>0.5</v>
      </c>
      <c r="J8551" s="29" t="n">
        <f aca="false">F8551*I8551</f>
        <v>16.85635</v>
      </c>
    </row>
    <row r="8552" customFormat="false" ht="15" hidden="false" customHeight="false" outlineLevel="0" collapsed="false">
      <c r="A8552" s="28" t="n">
        <v>45937</v>
      </c>
      <c r="B8552" s="21" t="s">
        <v>118</v>
      </c>
      <c r="C8552" s="21" t="s">
        <v>141</v>
      </c>
      <c r="D8552" s="29" t="n">
        <v>134.885</v>
      </c>
      <c r="E8552" s="29" t="n">
        <f aca="false">D8552/10</f>
        <v>13.4885</v>
      </c>
      <c r="F8552" s="29" t="n">
        <f aca="false">(E8552+Einstellungen!$B$20)*(1+Einstellungen!$B$10)</f>
        <v>38.251955</v>
      </c>
      <c r="G8552" s="21" t="str">
        <f aca="false">IF(F8552&lt;Einstellungen!$B$5,"ja","nein")</f>
        <v>nein</v>
      </c>
      <c r="H8552" s="21" t="s">
        <v>25</v>
      </c>
      <c r="I8552" s="29" t="n">
        <f aca="false">INDEX(Einstellungen!$B$27:$B$50,7)</f>
        <v>0.7</v>
      </c>
      <c r="J8552" s="29" t="n">
        <f aca="false">F8552*I8552</f>
        <v>26.7763685</v>
      </c>
    </row>
    <row r="8553" customFormat="false" ht="15" hidden="false" customHeight="false" outlineLevel="0" collapsed="false">
      <c r="A8553" s="28" t="n">
        <v>45937</v>
      </c>
      <c r="B8553" s="21" t="s">
        <v>119</v>
      </c>
      <c r="C8553" s="21" t="s">
        <v>141</v>
      </c>
      <c r="D8553" s="29" t="n">
        <v>228.555</v>
      </c>
      <c r="E8553" s="29" t="n">
        <f aca="false">D8553/10</f>
        <v>22.8555</v>
      </c>
      <c r="F8553" s="29" t="n">
        <f aca="false">(E8553+Einstellungen!$B$20)*(1+Einstellungen!$B$10)</f>
        <v>49.398685</v>
      </c>
      <c r="G8553" s="21" t="str">
        <f aca="false">IF(F8553&lt;Einstellungen!$B$5,"ja","nein")</f>
        <v>nein</v>
      </c>
      <c r="H8553" s="21" t="s">
        <v>25</v>
      </c>
      <c r="I8553" s="29" t="n">
        <f aca="false">INDEX(Einstellungen!$B$27:$B$50,8)</f>
        <v>0.95</v>
      </c>
      <c r="J8553" s="29" t="n">
        <f aca="false">F8553*I8553</f>
        <v>46.92875075</v>
      </c>
    </row>
    <row r="8554" customFormat="false" ht="15" hidden="false" customHeight="false" outlineLevel="0" collapsed="false">
      <c r="A8554" s="28" t="n">
        <v>45937</v>
      </c>
      <c r="B8554" s="21" t="s">
        <v>120</v>
      </c>
      <c r="C8554" s="21" t="s">
        <v>141</v>
      </c>
      <c r="D8554" s="29" t="n">
        <v>287.67</v>
      </c>
      <c r="E8554" s="29" t="n">
        <f aca="false">D8554/10</f>
        <v>28.767</v>
      </c>
      <c r="F8554" s="29" t="n">
        <f aca="false">(E8554+Einstellungen!$B$20)*(1+Einstellungen!$B$10)</f>
        <v>56.43337</v>
      </c>
      <c r="G8554" s="21" t="str">
        <f aca="false">IF(F8554&lt;Einstellungen!$B$5,"ja","nein")</f>
        <v>nein</v>
      </c>
      <c r="H8554" s="21" t="s">
        <v>25</v>
      </c>
      <c r="I8554" s="29" t="n">
        <f aca="false">INDEX(Einstellungen!$B$27:$B$50,9)</f>
        <v>1.05</v>
      </c>
      <c r="J8554" s="29" t="n">
        <f aca="false">F8554*I8554</f>
        <v>59.2550385</v>
      </c>
    </row>
    <row r="8555" customFormat="false" ht="15" hidden="false" customHeight="false" outlineLevel="0" collapsed="false">
      <c r="A8555" s="28" t="n">
        <v>45937</v>
      </c>
      <c r="B8555" s="21" t="s">
        <v>121</v>
      </c>
      <c r="C8555" s="21" t="s">
        <v>141</v>
      </c>
      <c r="D8555" s="29" t="n">
        <v>212.183</v>
      </c>
      <c r="E8555" s="29" t="n">
        <f aca="false">D8555/10</f>
        <v>21.2183</v>
      </c>
      <c r="F8555" s="29" t="n">
        <f aca="false">(E8555+Einstellungen!$B$20)*(1+Einstellungen!$B$10)</f>
        <v>47.450417</v>
      </c>
      <c r="G8555" s="21" t="str">
        <f aca="false">IF(F8555&lt;Einstellungen!$B$5,"ja","nein")</f>
        <v>nein</v>
      </c>
      <c r="H8555" s="21" t="s">
        <v>25</v>
      </c>
      <c r="I8555" s="29" t="n">
        <f aca="false">INDEX(Einstellungen!$B$27:$B$50,10)</f>
        <v>1.05</v>
      </c>
      <c r="J8555" s="29" t="n">
        <f aca="false">F8555*I8555</f>
        <v>49.82293785</v>
      </c>
    </row>
    <row r="8556" customFormat="false" ht="15" hidden="false" customHeight="false" outlineLevel="0" collapsed="false">
      <c r="A8556" s="28" t="n">
        <v>45937</v>
      </c>
      <c r="B8556" s="21" t="s">
        <v>122</v>
      </c>
      <c r="C8556" s="21" t="s">
        <v>141</v>
      </c>
      <c r="D8556" s="29" t="n">
        <v>154.66</v>
      </c>
      <c r="E8556" s="29" t="n">
        <f aca="false">D8556/10</f>
        <v>15.466</v>
      </c>
      <c r="F8556" s="29" t="n">
        <f aca="false">(E8556+Einstellungen!$B$20)*(1+Einstellungen!$B$10)</f>
        <v>40.60518</v>
      </c>
      <c r="G8556" s="21" t="str">
        <f aca="false">IF(F8556&lt;Einstellungen!$B$5,"ja","nein")</f>
        <v>nein</v>
      </c>
      <c r="H8556" s="21" t="s">
        <v>25</v>
      </c>
      <c r="I8556" s="29" t="n">
        <f aca="false">INDEX(Einstellungen!$B$27:$B$50,11)</f>
        <v>1.05</v>
      </c>
      <c r="J8556" s="29" t="n">
        <f aca="false">F8556*I8556</f>
        <v>42.635439</v>
      </c>
    </row>
    <row r="8557" customFormat="false" ht="15" hidden="false" customHeight="false" outlineLevel="0" collapsed="false">
      <c r="A8557" s="28" t="n">
        <v>45937</v>
      </c>
      <c r="B8557" s="21" t="s">
        <v>123</v>
      </c>
      <c r="C8557" s="21" t="s">
        <v>141</v>
      </c>
      <c r="D8557" s="29" t="n">
        <v>129.907</v>
      </c>
      <c r="E8557" s="29" t="n">
        <f aca="false">D8557/10</f>
        <v>12.9907</v>
      </c>
      <c r="F8557" s="29" t="n">
        <f aca="false">(E8557+Einstellungen!$B$20)*(1+Einstellungen!$B$10)</f>
        <v>37.659573</v>
      </c>
      <c r="G8557" s="21" t="str">
        <f aca="false">IF(F8557&lt;Einstellungen!$B$5,"ja","nein")</f>
        <v>nein</v>
      </c>
      <c r="H8557" s="21" t="s">
        <v>25</v>
      </c>
      <c r="I8557" s="29" t="n">
        <f aca="false">INDEX(Einstellungen!$B$27:$B$50,12)</f>
        <v>1.1</v>
      </c>
      <c r="J8557" s="29" t="n">
        <f aca="false">F8557*I8557</f>
        <v>41.4255303</v>
      </c>
    </row>
    <row r="8558" customFormat="false" ht="15" hidden="false" customHeight="false" outlineLevel="0" collapsed="false">
      <c r="A8558" s="28" t="n">
        <v>45937</v>
      </c>
      <c r="B8558" s="21" t="s">
        <v>124</v>
      </c>
      <c r="C8558" s="21" t="s">
        <v>141</v>
      </c>
      <c r="D8558" s="29" t="n">
        <v>110.94</v>
      </c>
      <c r="E8558" s="29" t="n">
        <f aca="false">D8558/10</f>
        <v>11.094</v>
      </c>
      <c r="F8558" s="29" t="n">
        <f aca="false">(E8558+Einstellungen!$B$20)*(1+Einstellungen!$B$10)</f>
        <v>35.4025</v>
      </c>
      <c r="G8558" s="21" t="str">
        <f aca="false">IF(F8558&lt;Einstellungen!$B$5,"ja","nein")</f>
        <v>nein</v>
      </c>
      <c r="H8558" s="21" t="s">
        <v>25</v>
      </c>
      <c r="I8558" s="29" t="n">
        <f aca="false">INDEX(Einstellungen!$B$27:$B$50,13)</f>
        <v>1.2</v>
      </c>
      <c r="J8558" s="29" t="n">
        <f aca="false">F8558*I8558</f>
        <v>42.483</v>
      </c>
    </row>
    <row r="8559" customFormat="false" ht="15" hidden="false" customHeight="false" outlineLevel="0" collapsed="false">
      <c r="A8559" s="28" t="n">
        <v>45937</v>
      </c>
      <c r="B8559" s="21" t="s">
        <v>125</v>
      </c>
      <c r="C8559" s="21" t="s">
        <v>141</v>
      </c>
      <c r="D8559" s="29" t="n">
        <v>106.183</v>
      </c>
      <c r="E8559" s="29" t="n">
        <f aca="false">D8559/10</f>
        <v>10.6183</v>
      </c>
      <c r="F8559" s="29" t="n">
        <f aca="false">(E8559+Einstellungen!$B$20)*(1+Einstellungen!$B$10)</f>
        <v>34.836417</v>
      </c>
      <c r="G8559" s="21" t="str">
        <f aca="false">IF(F8559&lt;Einstellungen!$B$5,"ja","nein")</f>
        <v>nein</v>
      </c>
      <c r="H8559" s="21" t="s">
        <v>25</v>
      </c>
      <c r="I8559" s="29" t="n">
        <f aca="false">INDEX(Einstellungen!$B$27:$B$50,14)</f>
        <v>1.15</v>
      </c>
      <c r="J8559" s="29" t="n">
        <f aca="false">F8559*I8559</f>
        <v>40.06187955</v>
      </c>
    </row>
    <row r="8560" customFormat="false" ht="15" hidden="false" customHeight="false" outlineLevel="0" collapsed="false">
      <c r="A8560" s="28" t="n">
        <v>45937</v>
      </c>
      <c r="B8560" s="21" t="s">
        <v>126</v>
      </c>
      <c r="C8560" s="21" t="s">
        <v>141</v>
      </c>
      <c r="D8560" s="29" t="n">
        <v>105.352</v>
      </c>
      <c r="E8560" s="29" t="n">
        <f aca="false">D8560/10</f>
        <v>10.5352</v>
      </c>
      <c r="F8560" s="29" t="n">
        <f aca="false">(E8560+Einstellungen!$B$20)*(1+Einstellungen!$B$10)</f>
        <v>34.737528</v>
      </c>
      <c r="G8560" s="21" t="str">
        <f aca="false">IF(F8560&lt;Einstellungen!$B$5,"ja","nein")</f>
        <v>nein</v>
      </c>
      <c r="H8560" s="21" t="s">
        <v>25</v>
      </c>
      <c r="I8560" s="29" t="n">
        <f aca="false">INDEX(Einstellungen!$B$27:$B$50,15)</f>
        <v>1</v>
      </c>
      <c r="J8560" s="29" t="n">
        <f aca="false">F8560*I8560</f>
        <v>34.737528</v>
      </c>
    </row>
    <row r="8561" customFormat="false" ht="15" hidden="false" customHeight="false" outlineLevel="0" collapsed="false">
      <c r="A8561" s="28" t="n">
        <v>45937</v>
      </c>
      <c r="B8561" s="21" t="s">
        <v>127</v>
      </c>
      <c r="C8561" s="21" t="s">
        <v>141</v>
      </c>
      <c r="D8561" s="29" t="n">
        <v>113.16</v>
      </c>
      <c r="E8561" s="29" t="n">
        <f aca="false">D8561/10</f>
        <v>11.316</v>
      </c>
      <c r="F8561" s="29" t="n">
        <f aca="false">(E8561+Einstellungen!$B$20)*(1+Einstellungen!$B$10)</f>
        <v>35.66668</v>
      </c>
      <c r="G8561" s="21" t="str">
        <f aca="false">IF(F8561&lt;Einstellungen!$B$5,"ja","nein")</f>
        <v>nein</v>
      </c>
      <c r="H8561" s="21" t="s">
        <v>25</v>
      </c>
      <c r="I8561" s="29" t="n">
        <f aca="false">INDEX(Einstellungen!$B$27:$B$50,16)</f>
        <v>0.95</v>
      </c>
      <c r="J8561" s="29" t="n">
        <f aca="false">F8561*I8561</f>
        <v>33.883346</v>
      </c>
    </row>
    <row r="8562" customFormat="false" ht="15" hidden="false" customHeight="false" outlineLevel="0" collapsed="false">
      <c r="A8562" s="28" t="n">
        <v>45937</v>
      </c>
      <c r="B8562" s="21" t="s">
        <v>128</v>
      </c>
      <c r="C8562" s="21" t="s">
        <v>141</v>
      </c>
      <c r="D8562" s="29" t="n">
        <v>122.105</v>
      </c>
      <c r="E8562" s="29" t="n">
        <f aca="false">D8562/10</f>
        <v>12.2105</v>
      </c>
      <c r="F8562" s="29" t="n">
        <f aca="false">(E8562+Einstellungen!$B$20)*(1+Einstellungen!$B$10)</f>
        <v>36.731135</v>
      </c>
      <c r="G8562" s="21" t="str">
        <f aca="false">IF(F8562&lt;Einstellungen!$B$5,"ja","nein")</f>
        <v>nein</v>
      </c>
      <c r="H8562" s="21" t="s">
        <v>25</v>
      </c>
      <c r="I8562" s="29" t="n">
        <f aca="false">INDEX(Einstellungen!$B$27:$B$50,17)</f>
        <v>0.95</v>
      </c>
      <c r="J8562" s="29" t="n">
        <f aca="false">F8562*I8562</f>
        <v>34.89457825</v>
      </c>
    </row>
    <row r="8563" customFormat="false" ht="15" hidden="false" customHeight="false" outlineLevel="0" collapsed="false">
      <c r="A8563" s="28" t="n">
        <v>45937</v>
      </c>
      <c r="B8563" s="21" t="s">
        <v>129</v>
      </c>
      <c r="C8563" s="21" t="s">
        <v>141</v>
      </c>
      <c r="D8563" s="29" t="n">
        <v>151.84</v>
      </c>
      <c r="E8563" s="29" t="n">
        <f aca="false">D8563/10</f>
        <v>15.184</v>
      </c>
      <c r="F8563" s="29" t="n">
        <f aca="false">(E8563+Einstellungen!$B$20)*(1+Einstellungen!$B$10)</f>
        <v>40.2696</v>
      </c>
      <c r="G8563" s="21" t="str">
        <f aca="false">IF(F8563&lt;Einstellungen!$B$5,"ja","nein")</f>
        <v>nein</v>
      </c>
      <c r="H8563" s="21" t="s">
        <v>25</v>
      </c>
      <c r="I8563" s="29" t="n">
        <f aca="false">INDEX(Einstellungen!$B$27:$B$50,18)</f>
        <v>1.1</v>
      </c>
      <c r="J8563" s="29" t="n">
        <f aca="false">F8563*I8563</f>
        <v>44.29656</v>
      </c>
    </row>
    <row r="8564" customFormat="false" ht="15" hidden="false" customHeight="false" outlineLevel="0" collapsed="false">
      <c r="A8564" s="28" t="n">
        <v>45937</v>
      </c>
      <c r="B8564" s="21" t="s">
        <v>130</v>
      </c>
      <c r="C8564" s="21" t="s">
        <v>141</v>
      </c>
      <c r="D8564" s="29" t="n">
        <v>202.418</v>
      </c>
      <c r="E8564" s="29" t="n">
        <f aca="false">D8564/10</f>
        <v>20.2418</v>
      </c>
      <c r="F8564" s="29" t="n">
        <f aca="false">(E8564+Einstellungen!$B$20)*(1+Einstellungen!$B$10)</f>
        <v>46.288382</v>
      </c>
      <c r="G8564" s="21" t="str">
        <f aca="false">IF(F8564&lt;Einstellungen!$B$5,"ja","nein")</f>
        <v>nein</v>
      </c>
      <c r="H8564" s="21" t="s">
        <v>25</v>
      </c>
      <c r="I8564" s="29" t="n">
        <f aca="false">INDEX(Einstellungen!$B$27:$B$50,19)</f>
        <v>1.35</v>
      </c>
      <c r="J8564" s="29" t="n">
        <f aca="false">F8564*I8564</f>
        <v>62.4893157</v>
      </c>
    </row>
    <row r="8565" customFormat="false" ht="15" hidden="false" customHeight="false" outlineLevel="0" collapsed="false">
      <c r="A8565" s="28" t="n">
        <v>45937</v>
      </c>
      <c r="B8565" s="21" t="s">
        <v>131</v>
      </c>
      <c r="C8565" s="21" t="s">
        <v>141</v>
      </c>
      <c r="D8565" s="29" t="n">
        <v>213.28</v>
      </c>
      <c r="E8565" s="29" t="n">
        <f aca="false">D8565/10</f>
        <v>21.328</v>
      </c>
      <c r="F8565" s="29" t="n">
        <f aca="false">(E8565+Einstellungen!$B$20)*(1+Einstellungen!$B$10)</f>
        <v>47.58096</v>
      </c>
      <c r="G8565" s="21" t="str">
        <f aca="false">IF(F8565&lt;Einstellungen!$B$5,"ja","nein")</f>
        <v>nein</v>
      </c>
      <c r="H8565" s="21" t="s">
        <v>25</v>
      </c>
      <c r="I8565" s="29" t="n">
        <f aca="false">INDEX(Einstellungen!$B$27:$B$50,20)</f>
        <v>1.45</v>
      </c>
      <c r="J8565" s="29" t="n">
        <f aca="false">F8565*I8565</f>
        <v>68.992392</v>
      </c>
    </row>
    <row r="8566" customFormat="false" ht="15" hidden="false" customHeight="false" outlineLevel="0" collapsed="false">
      <c r="A8566" s="28" t="n">
        <v>45937</v>
      </c>
      <c r="B8566" s="21" t="s">
        <v>132</v>
      </c>
      <c r="C8566" s="21" t="s">
        <v>141</v>
      </c>
      <c r="D8566" s="29" t="n">
        <v>146.34</v>
      </c>
      <c r="E8566" s="29" t="n">
        <f aca="false">D8566/10</f>
        <v>14.634</v>
      </c>
      <c r="F8566" s="29" t="n">
        <f aca="false">(E8566+Einstellungen!$B$20)*(1+Einstellungen!$B$10)</f>
        <v>39.6151</v>
      </c>
      <c r="G8566" s="21" t="str">
        <f aca="false">IF(F8566&lt;Einstellungen!$B$5,"ja","nein")</f>
        <v>nein</v>
      </c>
      <c r="H8566" s="21" t="s">
        <v>25</v>
      </c>
      <c r="I8566" s="29" t="n">
        <f aca="false">INDEX(Einstellungen!$B$27:$B$50,21)</f>
        <v>1.4</v>
      </c>
      <c r="J8566" s="29" t="n">
        <f aca="false">F8566*I8566</f>
        <v>55.46114</v>
      </c>
    </row>
    <row r="8567" customFormat="false" ht="15" hidden="false" customHeight="false" outlineLevel="0" collapsed="false">
      <c r="A8567" s="28" t="n">
        <v>45937</v>
      </c>
      <c r="B8567" s="21" t="s">
        <v>133</v>
      </c>
      <c r="C8567" s="21" t="s">
        <v>141</v>
      </c>
      <c r="D8567" s="29" t="n">
        <v>123.243</v>
      </c>
      <c r="E8567" s="29" t="n">
        <f aca="false">D8567/10</f>
        <v>12.3243</v>
      </c>
      <c r="F8567" s="29" t="n">
        <f aca="false">(E8567+Einstellungen!$B$20)*(1+Einstellungen!$B$10)</f>
        <v>36.866557</v>
      </c>
      <c r="G8567" s="21" t="str">
        <f aca="false">IF(F8567&lt;Einstellungen!$B$5,"ja","nein")</f>
        <v>nein</v>
      </c>
      <c r="H8567" s="21" t="s">
        <v>25</v>
      </c>
      <c r="I8567" s="29" t="n">
        <f aca="false">INDEX(Einstellungen!$B$27:$B$50,22)</f>
        <v>1.25</v>
      </c>
      <c r="J8567" s="29" t="n">
        <f aca="false">F8567*I8567</f>
        <v>46.08319625</v>
      </c>
    </row>
    <row r="8568" customFormat="false" ht="15" hidden="false" customHeight="false" outlineLevel="0" collapsed="false">
      <c r="A8568" s="28" t="n">
        <v>45937</v>
      </c>
      <c r="B8568" s="21" t="s">
        <v>134</v>
      </c>
      <c r="C8568" s="21" t="s">
        <v>141</v>
      </c>
      <c r="D8568" s="29" t="n">
        <v>107.422</v>
      </c>
      <c r="E8568" s="29" t="n">
        <f aca="false">D8568/10</f>
        <v>10.7422</v>
      </c>
      <c r="F8568" s="29" t="n">
        <f aca="false">(E8568+Einstellungen!$B$20)*(1+Einstellungen!$B$10)</f>
        <v>34.983858</v>
      </c>
      <c r="G8568" s="21" t="str">
        <f aca="false">IF(F8568&lt;Einstellungen!$B$5,"ja","nein")</f>
        <v>nein</v>
      </c>
      <c r="H8568" s="21" t="s">
        <v>25</v>
      </c>
      <c r="I8568" s="29" t="n">
        <f aca="false">INDEX(Einstellungen!$B$27:$B$50,23)</f>
        <v>1.05</v>
      </c>
      <c r="J8568" s="29" t="n">
        <f aca="false">F8568*I8568</f>
        <v>36.7330509</v>
      </c>
    </row>
    <row r="8569" customFormat="false" ht="15" hidden="false" customHeight="false" outlineLevel="0" collapsed="false">
      <c r="A8569" s="28" t="n">
        <v>45937</v>
      </c>
      <c r="B8569" s="21" t="s">
        <v>135</v>
      </c>
      <c r="C8569" s="21" t="s">
        <v>141</v>
      </c>
      <c r="D8569" s="29" t="n">
        <v>97.483</v>
      </c>
      <c r="E8569" s="29" t="n">
        <f aca="false">D8569/10</f>
        <v>9.7483</v>
      </c>
      <c r="F8569" s="29" t="n">
        <f aca="false">(E8569+Einstellungen!$B$20)*(1+Einstellungen!$B$10)</f>
        <v>33.801117</v>
      </c>
      <c r="G8569" s="21" t="str">
        <f aca="false">IF(F8569&lt;Einstellungen!$B$5,"ja","nein")</f>
        <v>nein</v>
      </c>
      <c r="H8569" s="21" t="s">
        <v>25</v>
      </c>
      <c r="I8569" s="29" t="n">
        <f aca="false">INDEX(Einstellungen!$B$27:$B$50,24)</f>
        <v>0.8</v>
      </c>
      <c r="J8569" s="29" t="n">
        <f aca="false">F8569*I8569</f>
        <v>27.0408936</v>
      </c>
    </row>
    <row r="8570" customFormat="false" ht="15" hidden="false" customHeight="false" outlineLevel="0" collapsed="false">
      <c r="A8570" s="28" t="n">
        <v>45938</v>
      </c>
      <c r="B8570" s="21" t="s">
        <v>111</v>
      </c>
      <c r="C8570" s="21" t="s">
        <v>112</v>
      </c>
      <c r="D8570" s="29" t="n">
        <v>93.453</v>
      </c>
      <c r="E8570" s="29" t="n">
        <f aca="false">D8570/10</f>
        <v>9.3453</v>
      </c>
      <c r="F8570" s="29" t="n">
        <f aca="false">(E8570+Einstellungen!$B$20)*(1+Einstellungen!$B$10)</f>
        <v>33.321547</v>
      </c>
      <c r="G8570" s="21" t="str">
        <f aca="false">IF(F8570&lt;Einstellungen!$B$5,"ja","nein")</f>
        <v>nein</v>
      </c>
      <c r="H8570" s="21" t="s">
        <v>25</v>
      </c>
      <c r="I8570" s="29" t="n">
        <f aca="false">INDEX(Einstellungen!$B$27:$B$50,1)</f>
        <v>0.6</v>
      </c>
      <c r="J8570" s="29" t="n">
        <f aca="false">F8570*I8570</f>
        <v>19.9929282</v>
      </c>
    </row>
    <row r="8571" customFormat="false" ht="15" hidden="false" customHeight="false" outlineLevel="0" collapsed="false">
      <c r="A8571" s="28" t="n">
        <v>45938</v>
      </c>
      <c r="B8571" s="21" t="s">
        <v>113</v>
      </c>
      <c r="C8571" s="21" t="s">
        <v>112</v>
      </c>
      <c r="D8571" s="29" t="n">
        <v>88.438</v>
      </c>
      <c r="E8571" s="29" t="n">
        <f aca="false">D8571/10</f>
        <v>8.8438</v>
      </c>
      <c r="F8571" s="29" t="n">
        <f aca="false">(E8571+Einstellungen!$B$20)*(1+Einstellungen!$B$10)</f>
        <v>32.724762</v>
      </c>
      <c r="G8571" s="21" t="str">
        <f aca="false">IF(F8571&lt;Einstellungen!$B$5,"ja","nein")</f>
        <v>nein</v>
      </c>
      <c r="H8571" s="21" t="s">
        <v>25</v>
      </c>
      <c r="I8571" s="29" t="n">
        <f aca="false">INDEX(Einstellungen!$B$27:$B$50,2)</f>
        <v>0.5</v>
      </c>
      <c r="J8571" s="29" t="n">
        <f aca="false">F8571*I8571</f>
        <v>16.362381</v>
      </c>
    </row>
    <row r="8572" customFormat="false" ht="15" hidden="false" customHeight="false" outlineLevel="0" collapsed="false">
      <c r="A8572" s="28" t="n">
        <v>45938</v>
      </c>
      <c r="B8572" s="21" t="s">
        <v>114</v>
      </c>
      <c r="C8572" s="21" t="s">
        <v>112</v>
      </c>
      <c r="D8572" s="29" t="n">
        <v>87.56</v>
      </c>
      <c r="E8572" s="29" t="n">
        <f aca="false">D8572/10</f>
        <v>8.756</v>
      </c>
      <c r="F8572" s="29" t="n">
        <f aca="false">(E8572+Einstellungen!$B$20)*(1+Einstellungen!$B$10)</f>
        <v>32.62028</v>
      </c>
      <c r="G8572" s="21" t="str">
        <f aca="false">IF(F8572&lt;Einstellungen!$B$5,"ja","nein")</f>
        <v>nein</v>
      </c>
      <c r="H8572" s="21" t="s">
        <v>25</v>
      </c>
      <c r="I8572" s="29" t="n">
        <f aca="false">INDEX(Einstellungen!$B$27:$B$50,3)</f>
        <v>0.45</v>
      </c>
      <c r="J8572" s="29" t="n">
        <f aca="false">F8572*I8572</f>
        <v>14.679126</v>
      </c>
    </row>
    <row r="8573" customFormat="false" ht="15" hidden="false" customHeight="false" outlineLevel="0" collapsed="false">
      <c r="A8573" s="28" t="n">
        <v>45938</v>
      </c>
      <c r="B8573" s="21" t="s">
        <v>115</v>
      </c>
      <c r="C8573" s="21" t="s">
        <v>112</v>
      </c>
      <c r="D8573" s="29" t="n">
        <v>86.975</v>
      </c>
      <c r="E8573" s="29" t="n">
        <f aca="false">D8573/10</f>
        <v>8.6975</v>
      </c>
      <c r="F8573" s="29" t="n">
        <f aca="false">(E8573+Einstellungen!$B$20)*(1+Einstellungen!$B$10)</f>
        <v>32.550665</v>
      </c>
      <c r="G8573" s="21" t="str">
        <f aca="false">IF(F8573&lt;Einstellungen!$B$5,"ja","nein")</f>
        <v>nein</v>
      </c>
      <c r="H8573" s="21" t="s">
        <v>25</v>
      </c>
      <c r="I8573" s="29" t="n">
        <f aca="false">INDEX(Einstellungen!$B$27:$B$50,4)</f>
        <v>0.45</v>
      </c>
      <c r="J8573" s="29" t="n">
        <f aca="false">F8573*I8573</f>
        <v>14.64779925</v>
      </c>
    </row>
    <row r="8574" customFormat="false" ht="15" hidden="false" customHeight="false" outlineLevel="0" collapsed="false">
      <c r="A8574" s="28" t="n">
        <v>45938</v>
      </c>
      <c r="B8574" s="21" t="s">
        <v>116</v>
      </c>
      <c r="C8574" s="21" t="s">
        <v>112</v>
      </c>
      <c r="D8574" s="29" t="n">
        <v>89.672</v>
      </c>
      <c r="E8574" s="29" t="n">
        <f aca="false">D8574/10</f>
        <v>8.9672</v>
      </c>
      <c r="F8574" s="29" t="n">
        <f aca="false">(E8574+Einstellungen!$B$20)*(1+Einstellungen!$B$10)</f>
        <v>32.871608</v>
      </c>
      <c r="G8574" s="21" t="str">
        <f aca="false">IF(F8574&lt;Einstellungen!$B$5,"ja","nein")</f>
        <v>nein</v>
      </c>
      <c r="H8574" s="21" t="s">
        <v>25</v>
      </c>
      <c r="I8574" s="29" t="n">
        <f aca="false">INDEX(Einstellungen!$B$27:$B$50,5)</f>
        <v>0.45</v>
      </c>
      <c r="J8574" s="29" t="n">
        <f aca="false">F8574*I8574</f>
        <v>14.7922236</v>
      </c>
    </row>
    <row r="8575" customFormat="false" ht="15" hidden="false" customHeight="false" outlineLevel="0" collapsed="false">
      <c r="A8575" s="28" t="n">
        <v>45938</v>
      </c>
      <c r="B8575" s="21" t="s">
        <v>117</v>
      </c>
      <c r="C8575" s="21" t="s">
        <v>112</v>
      </c>
      <c r="D8575" s="29" t="n">
        <v>97.395</v>
      </c>
      <c r="E8575" s="29" t="n">
        <f aca="false">D8575/10</f>
        <v>9.7395</v>
      </c>
      <c r="F8575" s="29" t="n">
        <f aca="false">(E8575+Einstellungen!$B$20)*(1+Einstellungen!$B$10)</f>
        <v>33.790645</v>
      </c>
      <c r="G8575" s="21" t="str">
        <f aca="false">IF(F8575&lt;Einstellungen!$B$5,"ja","nein")</f>
        <v>nein</v>
      </c>
      <c r="H8575" s="21" t="s">
        <v>25</v>
      </c>
      <c r="I8575" s="29" t="n">
        <f aca="false">INDEX(Einstellungen!$B$27:$B$50,6)</f>
        <v>0.5</v>
      </c>
      <c r="J8575" s="29" t="n">
        <f aca="false">F8575*I8575</f>
        <v>16.8953225</v>
      </c>
    </row>
    <row r="8576" customFormat="false" ht="15" hidden="false" customHeight="false" outlineLevel="0" collapsed="false">
      <c r="A8576" s="28" t="n">
        <v>45938</v>
      </c>
      <c r="B8576" s="21" t="s">
        <v>118</v>
      </c>
      <c r="C8576" s="21" t="s">
        <v>112</v>
      </c>
      <c r="D8576" s="29" t="n">
        <v>117.107</v>
      </c>
      <c r="E8576" s="29" t="n">
        <f aca="false">D8576/10</f>
        <v>11.7107</v>
      </c>
      <c r="F8576" s="29" t="n">
        <f aca="false">(E8576+Einstellungen!$B$20)*(1+Einstellungen!$B$10)</f>
        <v>36.136373</v>
      </c>
      <c r="G8576" s="21" t="str">
        <f aca="false">IF(F8576&lt;Einstellungen!$B$5,"ja","nein")</f>
        <v>nein</v>
      </c>
      <c r="H8576" s="21" t="s">
        <v>25</v>
      </c>
      <c r="I8576" s="29" t="n">
        <f aca="false">INDEX(Einstellungen!$B$27:$B$50,7)</f>
        <v>0.7</v>
      </c>
      <c r="J8576" s="29" t="n">
        <f aca="false">F8576*I8576</f>
        <v>25.2954611</v>
      </c>
    </row>
    <row r="8577" customFormat="false" ht="15" hidden="false" customHeight="false" outlineLevel="0" collapsed="false">
      <c r="A8577" s="28" t="n">
        <v>45938</v>
      </c>
      <c r="B8577" s="21" t="s">
        <v>119</v>
      </c>
      <c r="C8577" s="21" t="s">
        <v>112</v>
      </c>
      <c r="D8577" s="29" t="n">
        <v>155.58</v>
      </c>
      <c r="E8577" s="29" t="n">
        <f aca="false">D8577/10</f>
        <v>15.558</v>
      </c>
      <c r="F8577" s="29" t="n">
        <f aca="false">(E8577+Einstellungen!$B$20)*(1+Einstellungen!$B$10)</f>
        <v>40.71466</v>
      </c>
      <c r="G8577" s="21" t="str">
        <f aca="false">IF(F8577&lt;Einstellungen!$B$5,"ja","nein")</f>
        <v>nein</v>
      </c>
      <c r="H8577" s="21" t="s">
        <v>25</v>
      </c>
      <c r="I8577" s="29" t="n">
        <f aca="false">INDEX(Einstellungen!$B$27:$B$50,8)</f>
        <v>0.95</v>
      </c>
      <c r="J8577" s="29" t="n">
        <f aca="false">F8577*I8577</f>
        <v>38.678927</v>
      </c>
    </row>
    <row r="8578" customFormat="false" ht="15" hidden="false" customHeight="false" outlineLevel="0" collapsed="false">
      <c r="A8578" s="28" t="n">
        <v>45938</v>
      </c>
      <c r="B8578" s="21" t="s">
        <v>120</v>
      </c>
      <c r="C8578" s="21" t="s">
        <v>112</v>
      </c>
      <c r="D8578" s="29" t="n">
        <v>166.395</v>
      </c>
      <c r="E8578" s="29" t="n">
        <f aca="false">D8578/10</f>
        <v>16.6395</v>
      </c>
      <c r="F8578" s="29" t="n">
        <f aca="false">(E8578+Einstellungen!$B$20)*(1+Einstellungen!$B$10)</f>
        <v>42.001645</v>
      </c>
      <c r="G8578" s="21" t="str">
        <f aca="false">IF(F8578&lt;Einstellungen!$B$5,"ja","nein")</f>
        <v>nein</v>
      </c>
      <c r="H8578" s="21" t="s">
        <v>25</v>
      </c>
      <c r="I8578" s="29" t="n">
        <f aca="false">INDEX(Einstellungen!$B$27:$B$50,9)</f>
        <v>1.05</v>
      </c>
      <c r="J8578" s="29" t="n">
        <f aca="false">F8578*I8578</f>
        <v>44.10172725</v>
      </c>
    </row>
    <row r="8579" customFormat="false" ht="15" hidden="false" customHeight="false" outlineLevel="0" collapsed="false">
      <c r="A8579" s="28" t="n">
        <v>45938</v>
      </c>
      <c r="B8579" s="21" t="s">
        <v>121</v>
      </c>
      <c r="C8579" s="21" t="s">
        <v>112</v>
      </c>
      <c r="D8579" s="29" t="n">
        <v>135.175</v>
      </c>
      <c r="E8579" s="29" t="n">
        <f aca="false">D8579/10</f>
        <v>13.5175</v>
      </c>
      <c r="F8579" s="29" t="n">
        <f aca="false">(E8579+Einstellungen!$B$20)*(1+Einstellungen!$B$10)</f>
        <v>38.286465</v>
      </c>
      <c r="G8579" s="21" t="str">
        <f aca="false">IF(F8579&lt;Einstellungen!$B$5,"ja","nein")</f>
        <v>nein</v>
      </c>
      <c r="H8579" s="21" t="s">
        <v>25</v>
      </c>
      <c r="I8579" s="29" t="n">
        <f aca="false">INDEX(Einstellungen!$B$27:$B$50,10)</f>
        <v>1.05</v>
      </c>
      <c r="J8579" s="29" t="n">
        <f aca="false">F8579*I8579</f>
        <v>40.20078825</v>
      </c>
    </row>
    <row r="8580" customFormat="false" ht="15" hidden="false" customHeight="false" outlineLevel="0" collapsed="false">
      <c r="A8580" s="28" t="n">
        <v>45938</v>
      </c>
      <c r="B8580" s="21" t="s">
        <v>122</v>
      </c>
      <c r="C8580" s="21" t="s">
        <v>112</v>
      </c>
      <c r="D8580" s="29" t="n">
        <v>118.445</v>
      </c>
      <c r="E8580" s="29" t="n">
        <f aca="false">D8580/10</f>
        <v>11.8445</v>
      </c>
      <c r="F8580" s="29" t="n">
        <f aca="false">(E8580+Einstellungen!$B$20)*(1+Einstellungen!$B$10)</f>
        <v>36.295595</v>
      </c>
      <c r="G8580" s="21" t="str">
        <f aca="false">IF(F8580&lt;Einstellungen!$B$5,"ja","nein")</f>
        <v>nein</v>
      </c>
      <c r="H8580" s="21" t="s">
        <v>25</v>
      </c>
      <c r="I8580" s="29" t="n">
        <f aca="false">INDEX(Einstellungen!$B$27:$B$50,11)</f>
        <v>1.05</v>
      </c>
      <c r="J8580" s="29" t="n">
        <f aca="false">F8580*I8580</f>
        <v>38.11037475</v>
      </c>
    </row>
    <row r="8581" customFormat="false" ht="15" hidden="false" customHeight="false" outlineLevel="0" collapsed="false">
      <c r="A8581" s="28" t="n">
        <v>45938</v>
      </c>
      <c r="B8581" s="21" t="s">
        <v>123</v>
      </c>
      <c r="C8581" s="21" t="s">
        <v>112</v>
      </c>
      <c r="D8581" s="29" t="n">
        <v>103.325</v>
      </c>
      <c r="E8581" s="29" t="n">
        <f aca="false">D8581/10</f>
        <v>10.3325</v>
      </c>
      <c r="F8581" s="29" t="n">
        <f aca="false">(E8581+Einstellungen!$B$20)*(1+Einstellungen!$B$10)</f>
        <v>34.496315</v>
      </c>
      <c r="G8581" s="21" t="str">
        <f aca="false">IF(F8581&lt;Einstellungen!$B$5,"ja","nein")</f>
        <v>nein</v>
      </c>
      <c r="H8581" s="21" t="s">
        <v>25</v>
      </c>
      <c r="I8581" s="29" t="n">
        <f aca="false">INDEX(Einstellungen!$B$27:$B$50,12)</f>
        <v>1.1</v>
      </c>
      <c r="J8581" s="29" t="n">
        <f aca="false">F8581*I8581</f>
        <v>37.9459465</v>
      </c>
    </row>
    <row r="8582" customFormat="false" ht="15" hidden="false" customHeight="false" outlineLevel="0" collapsed="false">
      <c r="A8582" s="28" t="n">
        <v>45938</v>
      </c>
      <c r="B8582" s="21" t="s">
        <v>124</v>
      </c>
      <c r="C8582" s="21" t="s">
        <v>112</v>
      </c>
      <c r="D8582" s="29" t="n">
        <v>90.822</v>
      </c>
      <c r="E8582" s="29" t="n">
        <f aca="false">D8582/10</f>
        <v>9.0822</v>
      </c>
      <c r="F8582" s="29" t="n">
        <f aca="false">(E8582+Einstellungen!$B$20)*(1+Einstellungen!$B$10)</f>
        <v>33.008458</v>
      </c>
      <c r="G8582" s="21" t="str">
        <f aca="false">IF(F8582&lt;Einstellungen!$B$5,"ja","nein")</f>
        <v>nein</v>
      </c>
      <c r="H8582" s="21" t="s">
        <v>25</v>
      </c>
      <c r="I8582" s="29" t="n">
        <f aca="false">INDEX(Einstellungen!$B$27:$B$50,13)</f>
        <v>1.2</v>
      </c>
      <c r="J8582" s="29" t="n">
        <f aca="false">F8582*I8582</f>
        <v>39.6101496</v>
      </c>
    </row>
    <row r="8583" customFormat="false" ht="15" hidden="false" customHeight="false" outlineLevel="0" collapsed="false">
      <c r="A8583" s="28" t="n">
        <v>45938</v>
      </c>
      <c r="B8583" s="21" t="s">
        <v>125</v>
      </c>
      <c r="C8583" s="21" t="s">
        <v>112</v>
      </c>
      <c r="D8583" s="29" t="n">
        <v>89.335</v>
      </c>
      <c r="E8583" s="29" t="n">
        <f aca="false">D8583/10</f>
        <v>8.9335</v>
      </c>
      <c r="F8583" s="29" t="n">
        <f aca="false">(E8583+Einstellungen!$B$20)*(1+Einstellungen!$B$10)</f>
        <v>32.831505</v>
      </c>
      <c r="G8583" s="21" t="str">
        <f aca="false">IF(F8583&lt;Einstellungen!$B$5,"ja","nein")</f>
        <v>nein</v>
      </c>
      <c r="H8583" s="21" t="s">
        <v>25</v>
      </c>
      <c r="I8583" s="29" t="n">
        <f aca="false">INDEX(Einstellungen!$B$27:$B$50,14)</f>
        <v>1.15</v>
      </c>
      <c r="J8583" s="29" t="n">
        <f aca="false">F8583*I8583</f>
        <v>37.75623075</v>
      </c>
    </row>
    <row r="8584" customFormat="false" ht="15" hidden="false" customHeight="false" outlineLevel="0" collapsed="false">
      <c r="A8584" s="28" t="n">
        <v>45938</v>
      </c>
      <c r="B8584" s="21" t="s">
        <v>126</v>
      </c>
      <c r="C8584" s="21" t="s">
        <v>112</v>
      </c>
      <c r="D8584" s="29" t="n">
        <v>90.442</v>
      </c>
      <c r="E8584" s="29" t="n">
        <f aca="false">D8584/10</f>
        <v>9.0442</v>
      </c>
      <c r="F8584" s="29" t="n">
        <f aca="false">(E8584+Einstellungen!$B$20)*(1+Einstellungen!$B$10)</f>
        <v>32.963238</v>
      </c>
      <c r="G8584" s="21" t="str">
        <f aca="false">IF(F8584&lt;Einstellungen!$B$5,"ja","nein")</f>
        <v>nein</v>
      </c>
      <c r="H8584" s="21" t="s">
        <v>25</v>
      </c>
      <c r="I8584" s="29" t="n">
        <f aca="false">INDEX(Einstellungen!$B$27:$B$50,15)</f>
        <v>1</v>
      </c>
      <c r="J8584" s="29" t="n">
        <f aca="false">F8584*I8584</f>
        <v>32.963238</v>
      </c>
    </row>
    <row r="8585" customFormat="false" ht="15" hidden="false" customHeight="false" outlineLevel="0" collapsed="false">
      <c r="A8585" s="28" t="n">
        <v>45938</v>
      </c>
      <c r="B8585" s="21" t="s">
        <v>127</v>
      </c>
      <c r="C8585" s="21" t="s">
        <v>112</v>
      </c>
      <c r="D8585" s="29" t="n">
        <v>99.427</v>
      </c>
      <c r="E8585" s="29" t="n">
        <f aca="false">D8585/10</f>
        <v>9.9427</v>
      </c>
      <c r="F8585" s="29" t="n">
        <f aca="false">(E8585+Einstellungen!$B$20)*(1+Einstellungen!$B$10)</f>
        <v>34.032453</v>
      </c>
      <c r="G8585" s="21" t="str">
        <f aca="false">IF(F8585&lt;Einstellungen!$B$5,"ja","nein")</f>
        <v>nein</v>
      </c>
      <c r="H8585" s="21" t="s">
        <v>25</v>
      </c>
      <c r="I8585" s="29" t="n">
        <f aca="false">INDEX(Einstellungen!$B$27:$B$50,16)</f>
        <v>0.95</v>
      </c>
      <c r="J8585" s="29" t="n">
        <f aca="false">F8585*I8585</f>
        <v>32.33083035</v>
      </c>
    </row>
    <row r="8586" customFormat="false" ht="15" hidden="false" customHeight="false" outlineLevel="0" collapsed="false">
      <c r="A8586" s="28" t="n">
        <v>45938</v>
      </c>
      <c r="B8586" s="21" t="s">
        <v>128</v>
      </c>
      <c r="C8586" s="21" t="s">
        <v>112</v>
      </c>
      <c r="D8586" s="29" t="n">
        <v>117.465</v>
      </c>
      <c r="E8586" s="29" t="n">
        <f aca="false">D8586/10</f>
        <v>11.7465</v>
      </c>
      <c r="F8586" s="29" t="n">
        <f aca="false">(E8586+Einstellungen!$B$20)*(1+Einstellungen!$B$10)</f>
        <v>36.178975</v>
      </c>
      <c r="G8586" s="21" t="str">
        <f aca="false">IF(F8586&lt;Einstellungen!$B$5,"ja","nein")</f>
        <v>nein</v>
      </c>
      <c r="H8586" s="21" t="s">
        <v>25</v>
      </c>
      <c r="I8586" s="29" t="n">
        <f aca="false">INDEX(Einstellungen!$B$27:$B$50,17)</f>
        <v>0.95</v>
      </c>
      <c r="J8586" s="29" t="n">
        <f aca="false">F8586*I8586</f>
        <v>34.37002625</v>
      </c>
    </row>
    <row r="8587" customFormat="false" ht="15" hidden="false" customHeight="false" outlineLevel="0" collapsed="false">
      <c r="A8587" s="28" t="n">
        <v>45938</v>
      </c>
      <c r="B8587" s="21" t="s">
        <v>129</v>
      </c>
      <c r="C8587" s="21" t="s">
        <v>112</v>
      </c>
      <c r="D8587" s="29" t="n">
        <v>149.48</v>
      </c>
      <c r="E8587" s="29" t="n">
        <f aca="false">D8587/10</f>
        <v>14.948</v>
      </c>
      <c r="F8587" s="29" t="n">
        <f aca="false">(E8587+Einstellungen!$B$20)*(1+Einstellungen!$B$10)</f>
        <v>39.98876</v>
      </c>
      <c r="G8587" s="21" t="str">
        <f aca="false">IF(F8587&lt;Einstellungen!$B$5,"ja","nein")</f>
        <v>nein</v>
      </c>
      <c r="H8587" s="21" t="s">
        <v>25</v>
      </c>
      <c r="I8587" s="29" t="n">
        <f aca="false">INDEX(Einstellungen!$B$27:$B$50,18)</f>
        <v>1.1</v>
      </c>
      <c r="J8587" s="29" t="n">
        <f aca="false">F8587*I8587</f>
        <v>43.987636</v>
      </c>
    </row>
    <row r="8588" customFormat="false" ht="15" hidden="false" customHeight="false" outlineLevel="0" collapsed="false">
      <c r="A8588" s="28" t="n">
        <v>45938</v>
      </c>
      <c r="B8588" s="21" t="s">
        <v>130</v>
      </c>
      <c r="C8588" s="21" t="s">
        <v>112</v>
      </c>
      <c r="D8588" s="29" t="n">
        <v>183.808</v>
      </c>
      <c r="E8588" s="29" t="n">
        <f aca="false">D8588/10</f>
        <v>18.3808</v>
      </c>
      <c r="F8588" s="29" t="n">
        <f aca="false">(E8588+Einstellungen!$B$20)*(1+Einstellungen!$B$10)</f>
        <v>44.073792</v>
      </c>
      <c r="G8588" s="21" t="str">
        <f aca="false">IF(F8588&lt;Einstellungen!$B$5,"ja","nein")</f>
        <v>nein</v>
      </c>
      <c r="H8588" s="21" t="s">
        <v>25</v>
      </c>
      <c r="I8588" s="29" t="n">
        <f aca="false">INDEX(Einstellungen!$B$27:$B$50,19)</f>
        <v>1.35</v>
      </c>
      <c r="J8588" s="29" t="n">
        <f aca="false">F8588*I8588</f>
        <v>59.4996192</v>
      </c>
    </row>
    <row r="8589" customFormat="false" ht="15" hidden="false" customHeight="false" outlineLevel="0" collapsed="false">
      <c r="A8589" s="28" t="n">
        <v>45938</v>
      </c>
      <c r="B8589" s="21" t="s">
        <v>131</v>
      </c>
      <c r="C8589" s="21" t="s">
        <v>112</v>
      </c>
      <c r="D8589" s="29" t="n">
        <v>199.002</v>
      </c>
      <c r="E8589" s="29" t="n">
        <f aca="false">D8589/10</f>
        <v>19.9002</v>
      </c>
      <c r="F8589" s="29" t="n">
        <f aca="false">(E8589+Einstellungen!$B$20)*(1+Einstellungen!$B$10)</f>
        <v>45.881878</v>
      </c>
      <c r="G8589" s="21" t="str">
        <f aca="false">IF(F8589&lt;Einstellungen!$B$5,"ja","nein")</f>
        <v>nein</v>
      </c>
      <c r="H8589" s="21" t="s">
        <v>25</v>
      </c>
      <c r="I8589" s="29" t="n">
        <f aca="false">INDEX(Einstellungen!$B$27:$B$50,20)</f>
        <v>1.45</v>
      </c>
      <c r="J8589" s="29" t="n">
        <f aca="false">F8589*I8589</f>
        <v>66.5287231</v>
      </c>
    </row>
    <row r="8590" customFormat="false" ht="15" hidden="false" customHeight="false" outlineLevel="0" collapsed="false">
      <c r="A8590" s="28" t="n">
        <v>45938</v>
      </c>
      <c r="B8590" s="21" t="s">
        <v>132</v>
      </c>
      <c r="C8590" s="21" t="s">
        <v>112</v>
      </c>
      <c r="D8590" s="29" t="n">
        <v>141.695</v>
      </c>
      <c r="E8590" s="29" t="n">
        <f aca="false">D8590/10</f>
        <v>14.1695</v>
      </c>
      <c r="F8590" s="29" t="n">
        <f aca="false">(E8590+Einstellungen!$B$20)*(1+Einstellungen!$B$10)</f>
        <v>39.062345</v>
      </c>
      <c r="G8590" s="21" t="str">
        <f aca="false">IF(F8590&lt;Einstellungen!$B$5,"ja","nein")</f>
        <v>nein</v>
      </c>
      <c r="H8590" s="21" t="s">
        <v>25</v>
      </c>
      <c r="I8590" s="29" t="n">
        <f aca="false">INDEX(Einstellungen!$B$27:$B$50,21)</f>
        <v>1.4</v>
      </c>
      <c r="J8590" s="29" t="n">
        <f aca="false">F8590*I8590</f>
        <v>54.687283</v>
      </c>
    </row>
    <row r="8591" customFormat="false" ht="15" hidden="false" customHeight="false" outlineLevel="0" collapsed="false">
      <c r="A8591" s="28" t="n">
        <v>45938</v>
      </c>
      <c r="B8591" s="21" t="s">
        <v>133</v>
      </c>
      <c r="C8591" s="21" t="s">
        <v>112</v>
      </c>
      <c r="D8591" s="29" t="n">
        <v>114.74</v>
      </c>
      <c r="E8591" s="29" t="n">
        <f aca="false">D8591/10</f>
        <v>11.474</v>
      </c>
      <c r="F8591" s="29" t="n">
        <f aca="false">(E8591+Einstellungen!$B$20)*(1+Einstellungen!$B$10)</f>
        <v>35.8547</v>
      </c>
      <c r="G8591" s="21" t="str">
        <f aca="false">IF(F8591&lt;Einstellungen!$B$5,"ja","nein")</f>
        <v>nein</v>
      </c>
      <c r="H8591" s="21" t="s">
        <v>25</v>
      </c>
      <c r="I8591" s="29" t="n">
        <f aca="false">INDEX(Einstellungen!$B$27:$B$50,22)</f>
        <v>1.25</v>
      </c>
      <c r="J8591" s="29" t="n">
        <f aca="false">F8591*I8591</f>
        <v>44.818375</v>
      </c>
    </row>
    <row r="8592" customFormat="false" ht="15" hidden="false" customHeight="false" outlineLevel="0" collapsed="false">
      <c r="A8592" s="28" t="n">
        <v>45938</v>
      </c>
      <c r="B8592" s="21" t="s">
        <v>134</v>
      </c>
      <c r="C8592" s="21" t="s">
        <v>112</v>
      </c>
      <c r="D8592" s="29" t="n">
        <v>108.24</v>
      </c>
      <c r="E8592" s="29" t="n">
        <f aca="false">D8592/10</f>
        <v>10.824</v>
      </c>
      <c r="F8592" s="29" t="n">
        <f aca="false">(E8592+Einstellungen!$B$20)*(1+Einstellungen!$B$10)</f>
        <v>35.0812</v>
      </c>
      <c r="G8592" s="21" t="str">
        <f aca="false">IF(F8592&lt;Einstellungen!$B$5,"ja","nein")</f>
        <v>nein</v>
      </c>
      <c r="H8592" s="21" t="s">
        <v>25</v>
      </c>
      <c r="I8592" s="29" t="n">
        <f aca="false">INDEX(Einstellungen!$B$27:$B$50,23)</f>
        <v>1.05</v>
      </c>
      <c r="J8592" s="29" t="n">
        <f aca="false">F8592*I8592</f>
        <v>36.83526</v>
      </c>
    </row>
    <row r="8593" customFormat="false" ht="15" hidden="false" customHeight="false" outlineLevel="0" collapsed="false">
      <c r="A8593" s="28" t="n">
        <v>45938</v>
      </c>
      <c r="B8593" s="21" t="s">
        <v>135</v>
      </c>
      <c r="C8593" s="21" t="s">
        <v>112</v>
      </c>
      <c r="D8593" s="29" t="n">
        <v>97.833</v>
      </c>
      <c r="E8593" s="29" t="n">
        <f aca="false">D8593/10</f>
        <v>9.7833</v>
      </c>
      <c r="F8593" s="29" t="n">
        <f aca="false">(E8593+Einstellungen!$B$20)*(1+Einstellungen!$B$10)</f>
        <v>33.842767</v>
      </c>
      <c r="G8593" s="21" t="str">
        <f aca="false">IF(F8593&lt;Einstellungen!$B$5,"ja","nein")</f>
        <v>nein</v>
      </c>
      <c r="H8593" s="21" t="s">
        <v>25</v>
      </c>
      <c r="I8593" s="29" t="n">
        <f aca="false">INDEX(Einstellungen!$B$27:$B$50,24)</f>
        <v>0.8</v>
      </c>
      <c r="J8593" s="29" t="n">
        <f aca="false">F8593*I8593</f>
        <v>27.0742136</v>
      </c>
    </row>
    <row r="8594" customFormat="false" ht="15" hidden="false" customHeight="false" outlineLevel="0" collapsed="false">
      <c r="A8594" s="28" t="n">
        <v>45939</v>
      </c>
      <c r="B8594" s="21" t="s">
        <v>111</v>
      </c>
      <c r="C8594" s="21" t="s">
        <v>136</v>
      </c>
      <c r="D8594" s="29" t="n">
        <v>97.215</v>
      </c>
      <c r="E8594" s="29" t="n">
        <f aca="false">D8594/10</f>
        <v>9.7215</v>
      </c>
      <c r="F8594" s="29" t="n">
        <f aca="false">(E8594+Einstellungen!$B$20)*(1+Einstellungen!$B$10)</f>
        <v>33.769225</v>
      </c>
      <c r="G8594" s="21" t="str">
        <f aca="false">IF(F8594&lt;Einstellungen!$B$5,"ja","nein")</f>
        <v>nein</v>
      </c>
      <c r="H8594" s="21" t="s">
        <v>25</v>
      </c>
      <c r="I8594" s="29" t="n">
        <f aca="false">INDEX(Einstellungen!$B$27:$B$50,1)</f>
        <v>0.6</v>
      </c>
      <c r="J8594" s="29" t="n">
        <f aca="false">F8594*I8594</f>
        <v>20.261535</v>
      </c>
    </row>
    <row r="8595" customFormat="false" ht="15" hidden="false" customHeight="false" outlineLevel="0" collapsed="false">
      <c r="A8595" s="28" t="n">
        <v>45939</v>
      </c>
      <c r="B8595" s="21" t="s">
        <v>113</v>
      </c>
      <c r="C8595" s="21" t="s">
        <v>136</v>
      </c>
      <c r="D8595" s="29" t="n">
        <v>92.582</v>
      </c>
      <c r="E8595" s="29" t="n">
        <f aca="false">D8595/10</f>
        <v>9.2582</v>
      </c>
      <c r="F8595" s="29" t="n">
        <f aca="false">(E8595+Einstellungen!$B$20)*(1+Einstellungen!$B$10)</f>
        <v>33.217898</v>
      </c>
      <c r="G8595" s="21" t="str">
        <f aca="false">IF(F8595&lt;Einstellungen!$B$5,"ja","nein")</f>
        <v>nein</v>
      </c>
      <c r="H8595" s="21" t="s">
        <v>25</v>
      </c>
      <c r="I8595" s="29" t="n">
        <f aca="false">INDEX(Einstellungen!$B$27:$B$50,2)</f>
        <v>0.5</v>
      </c>
      <c r="J8595" s="29" t="n">
        <f aca="false">F8595*I8595</f>
        <v>16.608949</v>
      </c>
    </row>
    <row r="8596" customFormat="false" ht="15" hidden="false" customHeight="false" outlineLevel="0" collapsed="false">
      <c r="A8596" s="28" t="n">
        <v>45939</v>
      </c>
      <c r="B8596" s="21" t="s">
        <v>114</v>
      </c>
      <c r="C8596" s="21" t="s">
        <v>136</v>
      </c>
      <c r="D8596" s="29" t="n">
        <v>93.263</v>
      </c>
      <c r="E8596" s="29" t="n">
        <f aca="false">D8596/10</f>
        <v>9.3263</v>
      </c>
      <c r="F8596" s="29" t="n">
        <f aca="false">(E8596+Einstellungen!$B$20)*(1+Einstellungen!$B$10)</f>
        <v>33.298937</v>
      </c>
      <c r="G8596" s="21" t="str">
        <f aca="false">IF(F8596&lt;Einstellungen!$B$5,"ja","nein")</f>
        <v>nein</v>
      </c>
      <c r="H8596" s="21" t="s">
        <v>25</v>
      </c>
      <c r="I8596" s="29" t="n">
        <f aca="false">INDEX(Einstellungen!$B$27:$B$50,3)</f>
        <v>0.45</v>
      </c>
      <c r="J8596" s="29" t="n">
        <f aca="false">F8596*I8596</f>
        <v>14.98452165</v>
      </c>
    </row>
    <row r="8597" customFormat="false" ht="15" hidden="false" customHeight="false" outlineLevel="0" collapsed="false">
      <c r="A8597" s="28" t="n">
        <v>45939</v>
      </c>
      <c r="B8597" s="21" t="s">
        <v>115</v>
      </c>
      <c r="C8597" s="21" t="s">
        <v>136</v>
      </c>
      <c r="D8597" s="29" t="n">
        <v>90.817</v>
      </c>
      <c r="E8597" s="29" t="n">
        <f aca="false">D8597/10</f>
        <v>9.0817</v>
      </c>
      <c r="F8597" s="29" t="n">
        <f aca="false">(E8597+Einstellungen!$B$20)*(1+Einstellungen!$B$10)</f>
        <v>33.007863</v>
      </c>
      <c r="G8597" s="21" t="str">
        <f aca="false">IF(F8597&lt;Einstellungen!$B$5,"ja","nein")</f>
        <v>nein</v>
      </c>
      <c r="H8597" s="21" t="s">
        <v>25</v>
      </c>
      <c r="I8597" s="29" t="n">
        <f aca="false">INDEX(Einstellungen!$B$27:$B$50,4)</f>
        <v>0.45</v>
      </c>
      <c r="J8597" s="29" t="n">
        <f aca="false">F8597*I8597</f>
        <v>14.85353835</v>
      </c>
    </row>
    <row r="8598" customFormat="false" ht="15" hidden="false" customHeight="false" outlineLevel="0" collapsed="false">
      <c r="A8598" s="28" t="n">
        <v>45939</v>
      </c>
      <c r="B8598" s="21" t="s">
        <v>116</v>
      </c>
      <c r="C8598" s="21" t="s">
        <v>136</v>
      </c>
      <c r="D8598" s="29" t="n">
        <v>92.7</v>
      </c>
      <c r="E8598" s="29" t="n">
        <f aca="false">D8598/10</f>
        <v>9.27</v>
      </c>
      <c r="F8598" s="29" t="n">
        <f aca="false">(E8598+Einstellungen!$B$20)*(1+Einstellungen!$B$10)</f>
        <v>33.23194</v>
      </c>
      <c r="G8598" s="21" t="str">
        <f aca="false">IF(F8598&lt;Einstellungen!$B$5,"ja","nein")</f>
        <v>nein</v>
      </c>
      <c r="H8598" s="21" t="s">
        <v>25</v>
      </c>
      <c r="I8598" s="29" t="n">
        <f aca="false">INDEX(Einstellungen!$B$27:$B$50,5)</f>
        <v>0.45</v>
      </c>
      <c r="J8598" s="29" t="n">
        <f aca="false">F8598*I8598</f>
        <v>14.954373</v>
      </c>
    </row>
    <row r="8599" customFormat="false" ht="15" hidden="false" customHeight="false" outlineLevel="0" collapsed="false">
      <c r="A8599" s="28" t="n">
        <v>45939</v>
      </c>
      <c r="B8599" s="21" t="s">
        <v>117</v>
      </c>
      <c r="C8599" s="21" t="s">
        <v>136</v>
      </c>
      <c r="D8599" s="29" t="n">
        <v>101.153</v>
      </c>
      <c r="E8599" s="29" t="n">
        <f aca="false">D8599/10</f>
        <v>10.1153</v>
      </c>
      <c r="F8599" s="29" t="n">
        <f aca="false">(E8599+Einstellungen!$B$20)*(1+Einstellungen!$B$10)</f>
        <v>34.237847</v>
      </c>
      <c r="G8599" s="21" t="str">
        <f aca="false">IF(F8599&lt;Einstellungen!$B$5,"ja","nein")</f>
        <v>nein</v>
      </c>
      <c r="H8599" s="21" t="s">
        <v>25</v>
      </c>
      <c r="I8599" s="29" t="n">
        <f aca="false">INDEX(Einstellungen!$B$27:$B$50,6)</f>
        <v>0.5</v>
      </c>
      <c r="J8599" s="29" t="n">
        <f aca="false">F8599*I8599</f>
        <v>17.1189235</v>
      </c>
    </row>
    <row r="8600" customFormat="false" ht="15" hidden="false" customHeight="false" outlineLevel="0" collapsed="false">
      <c r="A8600" s="28" t="n">
        <v>45939</v>
      </c>
      <c r="B8600" s="21" t="s">
        <v>118</v>
      </c>
      <c r="C8600" s="21" t="s">
        <v>136</v>
      </c>
      <c r="D8600" s="29" t="n">
        <v>125.58</v>
      </c>
      <c r="E8600" s="29" t="n">
        <f aca="false">D8600/10</f>
        <v>12.558</v>
      </c>
      <c r="F8600" s="29" t="n">
        <f aca="false">(E8600+Einstellungen!$B$20)*(1+Einstellungen!$B$10)</f>
        <v>37.14466</v>
      </c>
      <c r="G8600" s="21" t="str">
        <f aca="false">IF(F8600&lt;Einstellungen!$B$5,"ja","nein")</f>
        <v>nein</v>
      </c>
      <c r="H8600" s="21" t="s">
        <v>25</v>
      </c>
      <c r="I8600" s="29" t="n">
        <f aca="false">INDEX(Einstellungen!$B$27:$B$50,7)</f>
        <v>0.7</v>
      </c>
      <c r="J8600" s="29" t="n">
        <f aca="false">F8600*I8600</f>
        <v>26.001262</v>
      </c>
    </row>
    <row r="8601" customFormat="false" ht="15" hidden="false" customHeight="false" outlineLevel="0" collapsed="false">
      <c r="A8601" s="28" t="n">
        <v>45939</v>
      </c>
      <c r="B8601" s="21" t="s">
        <v>119</v>
      </c>
      <c r="C8601" s="21" t="s">
        <v>136</v>
      </c>
      <c r="D8601" s="29" t="n">
        <v>145</v>
      </c>
      <c r="E8601" s="29" t="n">
        <f aca="false">D8601/10</f>
        <v>14.5</v>
      </c>
      <c r="F8601" s="29" t="n">
        <f aca="false">(E8601+Einstellungen!$B$20)*(1+Einstellungen!$B$10)</f>
        <v>39.45564</v>
      </c>
      <c r="G8601" s="21" t="str">
        <f aca="false">IF(F8601&lt;Einstellungen!$B$5,"ja","nein")</f>
        <v>nein</v>
      </c>
      <c r="H8601" s="21" t="s">
        <v>25</v>
      </c>
      <c r="I8601" s="29" t="n">
        <f aca="false">INDEX(Einstellungen!$B$27:$B$50,8)</f>
        <v>0.95</v>
      </c>
      <c r="J8601" s="29" t="n">
        <f aca="false">F8601*I8601</f>
        <v>37.482858</v>
      </c>
    </row>
    <row r="8602" customFormat="false" ht="15" hidden="false" customHeight="false" outlineLevel="0" collapsed="false">
      <c r="A8602" s="28" t="n">
        <v>45939</v>
      </c>
      <c r="B8602" s="21" t="s">
        <v>120</v>
      </c>
      <c r="C8602" s="21" t="s">
        <v>136</v>
      </c>
      <c r="D8602" s="29" t="n">
        <v>149.9</v>
      </c>
      <c r="E8602" s="29" t="n">
        <f aca="false">D8602/10</f>
        <v>14.99</v>
      </c>
      <c r="F8602" s="29" t="n">
        <f aca="false">(E8602+Einstellungen!$B$20)*(1+Einstellungen!$B$10)</f>
        <v>40.03874</v>
      </c>
      <c r="G8602" s="21" t="str">
        <f aca="false">IF(F8602&lt;Einstellungen!$B$5,"ja","nein")</f>
        <v>nein</v>
      </c>
      <c r="H8602" s="21" t="s">
        <v>25</v>
      </c>
      <c r="I8602" s="29" t="n">
        <f aca="false">INDEX(Einstellungen!$B$27:$B$50,9)</f>
        <v>1.05</v>
      </c>
      <c r="J8602" s="29" t="n">
        <f aca="false">F8602*I8602</f>
        <v>42.040677</v>
      </c>
    </row>
    <row r="8603" customFormat="false" ht="15" hidden="false" customHeight="false" outlineLevel="0" collapsed="false">
      <c r="A8603" s="28" t="n">
        <v>45939</v>
      </c>
      <c r="B8603" s="21" t="s">
        <v>121</v>
      </c>
      <c r="C8603" s="21" t="s">
        <v>136</v>
      </c>
      <c r="D8603" s="29" t="n">
        <v>132.488</v>
      </c>
      <c r="E8603" s="29" t="n">
        <f aca="false">D8603/10</f>
        <v>13.2488</v>
      </c>
      <c r="F8603" s="29" t="n">
        <f aca="false">(E8603+Einstellungen!$B$20)*(1+Einstellungen!$B$10)</f>
        <v>37.966712</v>
      </c>
      <c r="G8603" s="21" t="str">
        <f aca="false">IF(F8603&lt;Einstellungen!$B$5,"ja","nein")</f>
        <v>nein</v>
      </c>
      <c r="H8603" s="21" t="s">
        <v>25</v>
      </c>
      <c r="I8603" s="29" t="n">
        <f aca="false">INDEX(Einstellungen!$B$27:$B$50,10)</f>
        <v>1.05</v>
      </c>
      <c r="J8603" s="29" t="n">
        <f aca="false">F8603*I8603</f>
        <v>39.8650476</v>
      </c>
    </row>
    <row r="8604" customFormat="false" ht="15" hidden="false" customHeight="false" outlineLevel="0" collapsed="false">
      <c r="A8604" s="28" t="n">
        <v>45939</v>
      </c>
      <c r="B8604" s="21" t="s">
        <v>122</v>
      </c>
      <c r="C8604" s="21" t="s">
        <v>136</v>
      </c>
      <c r="D8604" s="29" t="n">
        <v>109.688</v>
      </c>
      <c r="E8604" s="29" t="n">
        <f aca="false">D8604/10</f>
        <v>10.9688</v>
      </c>
      <c r="F8604" s="29" t="n">
        <f aca="false">(E8604+Einstellungen!$B$20)*(1+Einstellungen!$B$10)</f>
        <v>35.253512</v>
      </c>
      <c r="G8604" s="21" t="str">
        <f aca="false">IF(F8604&lt;Einstellungen!$B$5,"ja","nein")</f>
        <v>nein</v>
      </c>
      <c r="H8604" s="21" t="s">
        <v>25</v>
      </c>
      <c r="I8604" s="29" t="n">
        <f aca="false">INDEX(Einstellungen!$B$27:$B$50,11)</f>
        <v>1.05</v>
      </c>
      <c r="J8604" s="29" t="n">
        <f aca="false">F8604*I8604</f>
        <v>37.0161876</v>
      </c>
    </row>
    <row r="8605" customFormat="false" ht="15" hidden="false" customHeight="false" outlineLevel="0" collapsed="false">
      <c r="A8605" s="28" t="n">
        <v>45939</v>
      </c>
      <c r="B8605" s="21" t="s">
        <v>123</v>
      </c>
      <c r="C8605" s="21" t="s">
        <v>136</v>
      </c>
      <c r="D8605" s="29" t="n">
        <v>96.963</v>
      </c>
      <c r="E8605" s="29" t="n">
        <f aca="false">D8605/10</f>
        <v>9.6963</v>
      </c>
      <c r="F8605" s="29" t="n">
        <f aca="false">(E8605+Einstellungen!$B$20)*(1+Einstellungen!$B$10)</f>
        <v>33.739237</v>
      </c>
      <c r="G8605" s="21" t="str">
        <f aca="false">IF(F8605&lt;Einstellungen!$B$5,"ja","nein")</f>
        <v>nein</v>
      </c>
      <c r="H8605" s="21" t="s">
        <v>25</v>
      </c>
      <c r="I8605" s="29" t="n">
        <f aca="false">INDEX(Einstellungen!$B$27:$B$50,12)</f>
        <v>1.1</v>
      </c>
      <c r="J8605" s="29" t="n">
        <f aca="false">F8605*I8605</f>
        <v>37.1131607</v>
      </c>
    </row>
    <row r="8606" customFormat="false" ht="15" hidden="false" customHeight="false" outlineLevel="0" collapsed="false">
      <c r="A8606" s="28" t="n">
        <v>45939</v>
      </c>
      <c r="B8606" s="21" t="s">
        <v>124</v>
      </c>
      <c r="C8606" s="21" t="s">
        <v>136</v>
      </c>
      <c r="D8606" s="29" t="n">
        <v>91.023</v>
      </c>
      <c r="E8606" s="29" t="n">
        <f aca="false">D8606/10</f>
        <v>9.1023</v>
      </c>
      <c r="F8606" s="29" t="n">
        <f aca="false">(E8606+Einstellungen!$B$20)*(1+Einstellungen!$B$10)</f>
        <v>33.032377</v>
      </c>
      <c r="G8606" s="21" t="str">
        <f aca="false">IF(F8606&lt;Einstellungen!$B$5,"ja","nein")</f>
        <v>nein</v>
      </c>
      <c r="H8606" s="21" t="s">
        <v>25</v>
      </c>
      <c r="I8606" s="29" t="n">
        <f aca="false">INDEX(Einstellungen!$B$27:$B$50,13)</f>
        <v>1.2</v>
      </c>
      <c r="J8606" s="29" t="n">
        <f aca="false">F8606*I8606</f>
        <v>39.6388524</v>
      </c>
    </row>
    <row r="8607" customFormat="false" ht="15" hidden="false" customHeight="false" outlineLevel="0" collapsed="false">
      <c r="A8607" s="28" t="n">
        <v>45939</v>
      </c>
      <c r="B8607" s="21" t="s">
        <v>125</v>
      </c>
      <c r="C8607" s="21" t="s">
        <v>136</v>
      </c>
      <c r="D8607" s="29" t="n">
        <v>83.353</v>
      </c>
      <c r="E8607" s="29" t="n">
        <f aca="false">D8607/10</f>
        <v>8.3353</v>
      </c>
      <c r="F8607" s="29" t="n">
        <f aca="false">(E8607+Einstellungen!$B$20)*(1+Einstellungen!$B$10)</f>
        <v>32.119647</v>
      </c>
      <c r="G8607" s="21" t="str">
        <f aca="false">IF(F8607&lt;Einstellungen!$B$5,"ja","nein")</f>
        <v>nein</v>
      </c>
      <c r="H8607" s="21" t="s">
        <v>25</v>
      </c>
      <c r="I8607" s="29" t="n">
        <f aca="false">INDEX(Einstellungen!$B$27:$B$50,14)</f>
        <v>1.15</v>
      </c>
      <c r="J8607" s="29" t="n">
        <f aca="false">F8607*I8607</f>
        <v>36.93759405</v>
      </c>
    </row>
    <row r="8608" customFormat="false" ht="15" hidden="false" customHeight="false" outlineLevel="0" collapsed="false">
      <c r="A8608" s="28" t="n">
        <v>45939</v>
      </c>
      <c r="B8608" s="21" t="s">
        <v>126</v>
      </c>
      <c r="C8608" s="21" t="s">
        <v>136</v>
      </c>
      <c r="D8608" s="29" t="n">
        <v>83.2</v>
      </c>
      <c r="E8608" s="29" t="n">
        <f aca="false">D8608/10</f>
        <v>8.32</v>
      </c>
      <c r="F8608" s="29" t="n">
        <f aca="false">(E8608+Einstellungen!$B$20)*(1+Einstellungen!$B$10)</f>
        <v>32.10144</v>
      </c>
      <c r="G8608" s="21" t="str">
        <f aca="false">IF(F8608&lt;Einstellungen!$B$5,"ja","nein")</f>
        <v>nein</v>
      </c>
      <c r="H8608" s="21" t="s">
        <v>25</v>
      </c>
      <c r="I8608" s="29" t="n">
        <f aca="false">INDEX(Einstellungen!$B$27:$B$50,15)</f>
        <v>1</v>
      </c>
      <c r="J8608" s="29" t="n">
        <f aca="false">F8608*I8608</f>
        <v>32.10144</v>
      </c>
    </row>
    <row r="8609" customFormat="false" ht="15" hidden="false" customHeight="false" outlineLevel="0" collapsed="false">
      <c r="A8609" s="28" t="n">
        <v>45939</v>
      </c>
      <c r="B8609" s="21" t="s">
        <v>127</v>
      </c>
      <c r="C8609" s="21" t="s">
        <v>136</v>
      </c>
      <c r="D8609" s="29" t="n">
        <v>88.828</v>
      </c>
      <c r="E8609" s="29" t="n">
        <f aca="false">D8609/10</f>
        <v>8.8828</v>
      </c>
      <c r="F8609" s="29" t="n">
        <f aca="false">(E8609+Einstellungen!$B$20)*(1+Einstellungen!$B$10)</f>
        <v>32.771172</v>
      </c>
      <c r="G8609" s="21" t="str">
        <f aca="false">IF(F8609&lt;Einstellungen!$B$5,"ja","nein")</f>
        <v>nein</v>
      </c>
      <c r="H8609" s="21" t="s">
        <v>25</v>
      </c>
      <c r="I8609" s="29" t="n">
        <f aca="false">INDEX(Einstellungen!$B$27:$B$50,16)</f>
        <v>0.95</v>
      </c>
      <c r="J8609" s="29" t="n">
        <f aca="false">F8609*I8609</f>
        <v>31.1326134</v>
      </c>
    </row>
    <row r="8610" customFormat="false" ht="15" hidden="false" customHeight="false" outlineLevel="0" collapsed="false">
      <c r="A8610" s="28" t="n">
        <v>45939</v>
      </c>
      <c r="B8610" s="21" t="s">
        <v>128</v>
      </c>
      <c r="C8610" s="21" t="s">
        <v>136</v>
      </c>
      <c r="D8610" s="29" t="n">
        <v>92.075</v>
      </c>
      <c r="E8610" s="29" t="n">
        <f aca="false">D8610/10</f>
        <v>9.2075</v>
      </c>
      <c r="F8610" s="29" t="n">
        <f aca="false">(E8610+Einstellungen!$B$20)*(1+Einstellungen!$B$10)</f>
        <v>33.157565</v>
      </c>
      <c r="G8610" s="21" t="str">
        <f aca="false">IF(F8610&lt;Einstellungen!$B$5,"ja","nein")</f>
        <v>nein</v>
      </c>
      <c r="H8610" s="21" t="s">
        <v>25</v>
      </c>
      <c r="I8610" s="29" t="n">
        <f aca="false">INDEX(Einstellungen!$B$27:$B$50,17)</f>
        <v>0.95</v>
      </c>
      <c r="J8610" s="29" t="n">
        <f aca="false">F8610*I8610</f>
        <v>31.49968675</v>
      </c>
    </row>
    <row r="8611" customFormat="false" ht="15" hidden="false" customHeight="false" outlineLevel="0" collapsed="false">
      <c r="A8611" s="28" t="n">
        <v>45939</v>
      </c>
      <c r="B8611" s="21" t="s">
        <v>129</v>
      </c>
      <c r="C8611" s="21" t="s">
        <v>136</v>
      </c>
      <c r="D8611" s="29" t="n">
        <v>110.01</v>
      </c>
      <c r="E8611" s="29" t="n">
        <f aca="false">D8611/10</f>
        <v>11.001</v>
      </c>
      <c r="F8611" s="29" t="n">
        <f aca="false">(E8611+Einstellungen!$B$20)*(1+Einstellungen!$B$10)</f>
        <v>35.29183</v>
      </c>
      <c r="G8611" s="21" t="str">
        <f aca="false">IF(F8611&lt;Einstellungen!$B$5,"ja","nein")</f>
        <v>nein</v>
      </c>
      <c r="H8611" s="21" t="s">
        <v>25</v>
      </c>
      <c r="I8611" s="29" t="n">
        <f aca="false">INDEX(Einstellungen!$B$27:$B$50,18)</f>
        <v>1.1</v>
      </c>
      <c r="J8611" s="29" t="n">
        <f aca="false">F8611*I8611</f>
        <v>38.821013</v>
      </c>
    </row>
    <row r="8612" customFormat="false" ht="15" hidden="false" customHeight="false" outlineLevel="0" collapsed="false">
      <c r="A8612" s="28" t="n">
        <v>45939</v>
      </c>
      <c r="B8612" s="21" t="s">
        <v>130</v>
      </c>
      <c r="C8612" s="21" t="s">
        <v>136</v>
      </c>
      <c r="D8612" s="29" t="n">
        <v>122.907</v>
      </c>
      <c r="E8612" s="29" t="n">
        <f aca="false">D8612/10</f>
        <v>12.2907</v>
      </c>
      <c r="F8612" s="29" t="n">
        <f aca="false">(E8612+Einstellungen!$B$20)*(1+Einstellungen!$B$10)</f>
        <v>36.826573</v>
      </c>
      <c r="G8612" s="21" t="str">
        <f aca="false">IF(F8612&lt;Einstellungen!$B$5,"ja","nein")</f>
        <v>nein</v>
      </c>
      <c r="H8612" s="21" t="s">
        <v>25</v>
      </c>
      <c r="I8612" s="29" t="n">
        <f aca="false">INDEX(Einstellungen!$B$27:$B$50,19)</f>
        <v>1.35</v>
      </c>
      <c r="J8612" s="29" t="n">
        <f aca="false">F8612*I8612</f>
        <v>49.71587355</v>
      </c>
    </row>
    <row r="8613" customFormat="false" ht="15" hidden="false" customHeight="false" outlineLevel="0" collapsed="false">
      <c r="A8613" s="28" t="n">
        <v>45939</v>
      </c>
      <c r="B8613" s="21" t="s">
        <v>131</v>
      </c>
      <c r="C8613" s="21" t="s">
        <v>136</v>
      </c>
      <c r="D8613" s="29" t="n">
        <v>123.112</v>
      </c>
      <c r="E8613" s="29" t="n">
        <f aca="false">D8613/10</f>
        <v>12.3112</v>
      </c>
      <c r="F8613" s="29" t="n">
        <f aca="false">(E8613+Einstellungen!$B$20)*(1+Einstellungen!$B$10)</f>
        <v>36.850968</v>
      </c>
      <c r="G8613" s="21" t="str">
        <f aca="false">IF(F8613&lt;Einstellungen!$B$5,"ja","nein")</f>
        <v>nein</v>
      </c>
      <c r="H8613" s="21" t="s">
        <v>25</v>
      </c>
      <c r="I8613" s="29" t="n">
        <f aca="false">INDEX(Einstellungen!$B$27:$B$50,20)</f>
        <v>1.45</v>
      </c>
      <c r="J8613" s="29" t="n">
        <f aca="false">F8613*I8613</f>
        <v>53.4339036</v>
      </c>
    </row>
    <row r="8614" customFormat="false" ht="15" hidden="false" customHeight="false" outlineLevel="0" collapsed="false">
      <c r="A8614" s="28" t="n">
        <v>45939</v>
      </c>
      <c r="B8614" s="21" t="s">
        <v>132</v>
      </c>
      <c r="C8614" s="21" t="s">
        <v>136</v>
      </c>
      <c r="D8614" s="29" t="n">
        <v>112.362</v>
      </c>
      <c r="E8614" s="29" t="n">
        <f aca="false">D8614/10</f>
        <v>11.2362</v>
      </c>
      <c r="F8614" s="29" t="n">
        <f aca="false">(E8614+Einstellungen!$B$20)*(1+Einstellungen!$B$10)</f>
        <v>35.571718</v>
      </c>
      <c r="G8614" s="21" t="str">
        <f aca="false">IF(F8614&lt;Einstellungen!$B$5,"ja","nein")</f>
        <v>nein</v>
      </c>
      <c r="H8614" s="21" t="s">
        <v>25</v>
      </c>
      <c r="I8614" s="29" t="n">
        <f aca="false">INDEX(Einstellungen!$B$27:$B$50,21)</f>
        <v>1.4</v>
      </c>
      <c r="J8614" s="29" t="n">
        <f aca="false">F8614*I8614</f>
        <v>49.8004052</v>
      </c>
    </row>
    <row r="8615" customFormat="false" ht="15" hidden="false" customHeight="false" outlineLevel="0" collapsed="false">
      <c r="A8615" s="28" t="n">
        <v>45939</v>
      </c>
      <c r="B8615" s="21" t="s">
        <v>133</v>
      </c>
      <c r="C8615" s="21" t="s">
        <v>136</v>
      </c>
      <c r="D8615" s="29" t="n">
        <v>98.093</v>
      </c>
      <c r="E8615" s="29" t="n">
        <f aca="false">D8615/10</f>
        <v>9.8093</v>
      </c>
      <c r="F8615" s="29" t="n">
        <f aca="false">(E8615+Einstellungen!$B$20)*(1+Einstellungen!$B$10)</f>
        <v>33.873707</v>
      </c>
      <c r="G8615" s="21" t="str">
        <f aca="false">IF(F8615&lt;Einstellungen!$B$5,"ja","nein")</f>
        <v>nein</v>
      </c>
      <c r="H8615" s="21" t="s">
        <v>25</v>
      </c>
      <c r="I8615" s="29" t="n">
        <f aca="false">INDEX(Einstellungen!$B$27:$B$50,22)</f>
        <v>1.25</v>
      </c>
      <c r="J8615" s="29" t="n">
        <f aca="false">F8615*I8615</f>
        <v>42.34213375</v>
      </c>
    </row>
    <row r="8616" customFormat="false" ht="15" hidden="false" customHeight="false" outlineLevel="0" collapsed="false">
      <c r="A8616" s="28" t="n">
        <v>45939</v>
      </c>
      <c r="B8616" s="21" t="s">
        <v>134</v>
      </c>
      <c r="C8616" s="21" t="s">
        <v>136</v>
      </c>
      <c r="D8616" s="29" t="n">
        <v>96.833</v>
      </c>
      <c r="E8616" s="29" t="n">
        <f aca="false">D8616/10</f>
        <v>9.6833</v>
      </c>
      <c r="F8616" s="29" t="n">
        <f aca="false">(E8616+Einstellungen!$B$20)*(1+Einstellungen!$B$10)</f>
        <v>33.723767</v>
      </c>
      <c r="G8616" s="21" t="str">
        <f aca="false">IF(F8616&lt;Einstellungen!$B$5,"ja","nein")</f>
        <v>nein</v>
      </c>
      <c r="H8616" s="21" t="s">
        <v>25</v>
      </c>
      <c r="I8616" s="29" t="n">
        <f aca="false">INDEX(Einstellungen!$B$27:$B$50,23)</f>
        <v>1.05</v>
      </c>
      <c r="J8616" s="29" t="n">
        <f aca="false">F8616*I8616</f>
        <v>35.40995535</v>
      </c>
    </row>
    <row r="8617" customFormat="false" ht="15" hidden="false" customHeight="false" outlineLevel="0" collapsed="false">
      <c r="A8617" s="28" t="n">
        <v>45939</v>
      </c>
      <c r="B8617" s="21" t="s">
        <v>135</v>
      </c>
      <c r="C8617" s="21" t="s">
        <v>136</v>
      </c>
      <c r="D8617" s="29" t="n">
        <v>88.7</v>
      </c>
      <c r="E8617" s="29" t="n">
        <f aca="false">D8617/10</f>
        <v>8.87</v>
      </c>
      <c r="F8617" s="29" t="n">
        <f aca="false">(E8617+Einstellungen!$B$20)*(1+Einstellungen!$B$10)</f>
        <v>32.75594</v>
      </c>
      <c r="G8617" s="21" t="str">
        <f aca="false">IF(F8617&lt;Einstellungen!$B$5,"ja","nein")</f>
        <v>nein</v>
      </c>
      <c r="H8617" s="21" t="s">
        <v>25</v>
      </c>
      <c r="I8617" s="29" t="n">
        <f aca="false">INDEX(Einstellungen!$B$27:$B$50,24)</f>
        <v>0.8</v>
      </c>
      <c r="J8617" s="29" t="n">
        <f aca="false">F8617*I8617</f>
        <v>26.204752</v>
      </c>
    </row>
    <row r="8618" customFormat="false" ht="15" hidden="false" customHeight="false" outlineLevel="0" collapsed="false">
      <c r="A8618" s="28" t="n">
        <v>45940</v>
      </c>
      <c r="B8618" s="21" t="s">
        <v>111</v>
      </c>
      <c r="C8618" s="21" t="s">
        <v>137</v>
      </c>
      <c r="D8618" s="29" t="n">
        <v>88.01</v>
      </c>
      <c r="E8618" s="29" t="n">
        <f aca="false">D8618/10</f>
        <v>8.801</v>
      </c>
      <c r="F8618" s="29" t="n">
        <f aca="false">(E8618+Einstellungen!$B$20)*(1+Einstellungen!$B$10)</f>
        <v>32.67383</v>
      </c>
      <c r="G8618" s="21" t="str">
        <f aca="false">IF(F8618&lt;Einstellungen!$B$5,"ja","nein")</f>
        <v>nein</v>
      </c>
      <c r="H8618" s="21" t="s">
        <v>25</v>
      </c>
      <c r="I8618" s="29" t="n">
        <f aca="false">INDEX(Einstellungen!$B$27:$B$50,1)</f>
        <v>0.6</v>
      </c>
      <c r="J8618" s="29" t="n">
        <f aca="false">F8618*I8618</f>
        <v>19.604298</v>
      </c>
    </row>
    <row r="8619" customFormat="false" ht="15" hidden="false" customHeight="false" outlineLevel="0" collapsed="false">
      <c r="A8619" s="28" t="n">
        <v>45940</v>
      </c>
      <c r="B8619" s="21" t="s">
        <v>113</v>
      </c>
      <c r="C8619" s="21" t="s">
        <v>137</v>
      </c>
      <c r="D8619" s="29" t="n">
        <v>84.968</v>
      </c>
      <c r="E8619" s="29" t="n">
        <f aca="false">D8619/10</f>
        <v>8.4968</v>
      </c>
      <c r="F8619" s="29" t="n">
        <f aca="false">(E8619+Einstellungen!$B$20)*(1+Einstellungen!$B$10)</f>
        <v>32.311832</v>
      </c>
      <c r="G8619" s="21" t="str">
        <f aca="false">IF(F8619&lt;Einstellungen!$B$5,"ja","nein")</f>
        <v>nein</v>
      </c>
      <c r="H8619" s="21" t="s">
        <v>25</v>
      </c>
      <c r="I8619" s="29" t="n">
        <f aca="false">INDEX(Einstellungen!$B$27:$B$50,2)</f>
        <v>0.5</v>
      </c>
      <c r="J8619" s="29" t="n">
        <f aca="false">F8619*I8619</f>
        <v>16.155916</v>
      </c>
    </row>
    <row r="8620" customFormat="false" ht="15" hidden="false" customHeight="false" outlineLevel="0" collapsed="false">
      <c r="A8620" s="28" t="n">
        <v>45940</v>
      </c>
      <c r="B8620" s="21" t="s">
        <v>114</v>
      </c>
      <c r="C8620" s="21" t="s">
        <v>137</v>
      </c>
      <c r="D8620" s="29" t="n">
        <v>80.088</v>
      </c>
      <c r="E8620" s="29" t="n">
        <f aca="false">D8620/10</f>
        <v>8.0088</v>
      </c>
      <c r="F8620" s="29" t="n">
        <f aca="false">(E8620+Einstellungen!$B$20)*(1+Einstellungen!$B$10)</f>
        <v>31.731112</v>
      </c>
      <c r="G8620" s="21" t="str">
        <f aca="false">IF(F8620&lt;Einstellungen!$B$5,"ja","nein")</f>
        <v>nein</v>
      </c>
      <c r="H8620" s="21" t="s">
        <v>25</v>
      </c>
      <c r="I8620" s="29" t="n">
        <f aca="false">INDEX(Einstellungen!$B$27:$B$50,3)</f>
        <v>0.45</v>
      </c>
      <c r="J8620" s="29" t="n">
        <f aca="false">F8620*I8620</f>
        <v>14.2790004</v>
      </c>
    </row>
    <row r="8621" customFormat="false" ht="15" hidden="false" customHeight="false" outlineLevel="0" collapsed="false">
      <c r="A8621" s="28" t="n">
        <v>45940</v>
      </c>
      <c r="B8621" s="21" t="s">
        <v>115</v>
      </c>
      <c r="C8621" s="21" t="s">
        <v>137</v>
      </c>
      <c r="D8621" s="29" t="n">
        <v>78.285</v>
      </c>
      <c r="E8621" s="29" t="n">
        <f aca="false">D8621/10</f>
        <v>7.8285</v>
      </c>
      <c r="F8621" s="29" t="n">
        <f aca="false">(E8621+Einstellungen!$B$20)*(1+Einstellungen!$B$10)</f>
        <v>31.516555</v>
      </c>
      <c r="G8621" s="21" t="str">
        <f aca="false">IF(F8621&lt;Einstellungen!$B$5,"ja","nein")</f>
        <v>nein</v>
      </c>
      <c r="H8621" s="21" t="s">
        <v>25</v>
      </c>
      <c r="I8621" s="29" t="n">
        <f aca="false">INDEX(Einstellungen!$B$27:$B$50,4)</f>
        <v>0.45</v>
      </c>
      <c r="J8621" s="29" t="n">
        <f aca="false">F8621*I8621</f>
        <v>14.18244975</v>
      </c>
    </row>
    <row r="8622" customFormat="false" ht="15" hidden="false" customHeight="false" outlineLevel="0" collapsed="false">
      <c r="A8622" s="28" t="n">
        <v>45940</v>
      </c>
      <c r="B8622" s="21" t="s">
        <v>116</v>
      </c>
      <c r="C8622" s="21" t="s">
        <v>137</v>
      </c>
      <c r="D8622" s="29" t="n">
        <v>79.21</v>
      </c>
      <c r="E8622" s="29" t="n">
        <f aca="false">D8622/10</f>
        <v>7.921</v>
      </c>
      <c r="F8622" s="29" t="n">
        <f aca="false">(E8622+Einstellungen!$B$20)*(1+Einstellungen!$B$10)</f>
        <v>31.62663</v>
      </c>
      <c r="G8622" s="21" t="str">
        <f aca="false">IF(F8622&lt;Einstellungen!$B$5,"ja","nein")</f>
        <v>nein</v>
      </c>
      <c r="H8622" s="21" t="s">
        <v>25</v>
      </c>
      <c r="I8622" s="29" t="n">
        <f aca="false">INDEX(Einstellungen!$B$27:$B$50,5)</f>
        <v>0.45</v>
      </c>
      <c r="J8622" s="29" t="n">
        <f aca="false">F8622*I8622</f>
        <v>14.2319835</v>
      </c>
    </row>
    <row r="8623" customFormat="false" ht="15" hidden="false" customHeight="false" outlineLevel="0" collapsed="false">
      <c r="A8623" s="28" t="n">
        <v>45940</v>
      </c>
      <c r="B8623" s="21" t="s">
        <v>117</v>
      </c>
      <c r="C8623" s="21" t="s">
        <v>137</v>
      </c>
      <c r="D8623" s="29" t="n">
        <v>86.073</v>
      </c>
      <c r="E8623" s="29" t="n">
        <f aca="false">D8623/10</f>
        <v>8.6073</v>
      </c>
      <c r="F8623" s="29" t="n">
        <f aca="false">(E8623+Einstellungen!$B$20)*(1+Einstellungen!$B$10)</f>
        <v>32.443327</v>
      </c>
      <c r="G8623" s="21" t="str">
        <f aca="false">IF(F8623&lt;Einstellungen!$B$5,"ja","nein")</f>
        <v>nein</v>
      </c>
      <c r="H8623" s="21" t="s">
        <v>25</v>
      </c>
      <c r="I8623" s="29" t="n">
        <f aca="false">INDEX(Einstellungen!$B$27:$B$50,6)</f>
        <v>0.5</v>
      </c>
      <c r="J8623" s="29" t="n">
        <f aca="false">F8623*I8623</f>
        <v>16.2216635</v>
      </c>
    </row>
    <row r="8624" customFormat="false" ht="15" hidden="false" customHeight="false" outlineLevel="0" collapsed="false">
      <c r="A8624" s="28" t="n">
        <v>45940</v>
      </c>
      <c r="B8624" s="21" t="s">
        <v>118</v>
      </c>
      <c r="C8624" s="21" t="s">
        <v>137</v>
      </c>
      <c r="D8624" s="29" t="n">
        <v>102.638</v>
      </c>
      <c r="E8624" s="29" t="n">
        <f aca="false">D8624/10</f>
        <v>10.2638</v>
      </c>
      <c r="F8624" s="29" t="n">
        <f aca="false">(E8624+Einstellungen!$B$20)*(1+Einstellungen!$B$10)</f>
        <v>34.414562</v>
      </c>
      <c r="G8624" s="21" t="str">
        <f aca="false">IF(F8624&lt;Einstellungen!$B$5,"ja","nein")</f>
        <v>nein</v>
      </c>
      <c r="H8624" s="21" t="s">
        <v>25</v>
      </c>
      <c r="I8624" s="29" t="n">
        <f aca="false">INDEX(Einstellungen!$B$27:$B$50,7)</f>
        <v>0.7</v>
      </c>
      <c r="J8624" s="29" t="n">
        <f aca="false">F8624*I8624</f>
        <v>24.0901934</v>
      </c>
    </row>
    <row r="8625" customFormat="false" ht="15" hidden="false" customHeight="false" outlineLevel="0" collapsed="false">
      <c r="A8625" s="28" t="n">
        <v>45940</v>
      </c>
      <c r="B8625" s="21" t="s">
        <v>119</v>
      </c>
      <c r="C8625" s="21" t="s">
        <v>137</v>
      </c>
      <c r="D8625" s="29" t="n">
        <v>119.325</v>
      </c>
      <c r="E8625" s="29" t="n">
        <f aca="false">D8625/10</f>
        <v>11.9325</v>
      </c>
      <c r="F8625" s="29" t="n">
        <f aca="false">(E8625+Einstellungen!$B$20)*(1+Einstellungen!$B$10)</f>
        <v>36.400315</v>
      </c>
      <c r="G8625" s="21" t="str">
        <f aca="false">IF(F8625&lt;Einstellungen!$B$5,"ja","nein")</f>
        <v>nein</v>
      </c>
      <c r="H8625" s="21" t="s">
        <v>25</v>
      </c>
      <c r="I8625" s="29" t="n">
        <f aca="false">INDEX(Einstellungen!$B$27:$B$50,8)</f>
        <v>0.95</v>
      </c>
      <c r="J8625" s="29" t="n">
        <f aca="false">F8625*I8625</f>
        <v>34.58029925</v>
      </c>
    </row>
    <row r="8626" customFormat="false" ht="15" hidden="false" customHeight="false" outlineLevel="0" collapsed="false">
      <c r="A8626" s="28" t="n">
        <v>45940</v>
      </c>
      <c r="B8626" s="21" t="s">
        <v>120</v>
      </c>
      <c r="C8626" s="21" t="s">
        <v>137</v>
      </c>
      <c r="D8626" s="29" t="n">
        <v>122.612</v>
      </c>
      <c r="E8626" s="29" t="n">
        <f aca="false">D8626/10</f>
        <v>12.2612</v>
      </c>
      <c r="F8626" s="29" t="n">
        <f aca="false">(E8626+Einstellungen!$B$20)*(1+Einstellungen!$B$10)</f>
        <v>36.791468</v>
      </c>
      <c r="G8626" s="21" t="str">
        <f aca="false">IF(F8626&lt;Einstellungen!$B$5,"ja","nein")</f>
        <v>nein</v>
      </c>
      <c r="H8626" s="21" t="s">
        <v>25</v>
      </c>
      <c r="I8626" s="29" t="n">
        <f aca="false">INDEX(Einstellungen!$B$27:$B$50,9)</f>
        <v>1.05</v>
      </c>
      <c r="J8626" s="29" t="n">
        <f aca="false">F8626*I8626</f>
        <v>38.6310414</v>
      </c>
    </row>
    <row r="8627" customFormat="false" ht="15" hidden="false" customHeight="false" outlineLevel="0" collapsed="false">
      <c r="A8627" s="28" t="n">
        <v>45940</v>
      </c>
      <c r="B8627" s="21" t="s">
        <v>121</v>
      </c>
      <c r="C8627" s="21" t="s">
        <v>137</v>
      </c>
      <c r="D8627" s="29" t="n">
        <v>107.765</v>
      </c>
      <c r="E8627" s="29" t="n">
        <f aca="false">D8627/10</f>
        <v>10.7765</v>
      </c>
      <c r="F8627" s="29" t="n">
        <f aca="false">(E8627+Einstellungen!$B$20)*(1+Einstellungen!$B$10)</f>
        <v>35.024675</v>
      </c>
      <c r="G8627" s="21" t="str">
        <f aca="false">IF(F8627&lt;Einstellungen!$B$5,"ja","nein")</f>
        <v>nein</v>
      </c>
      <c r="H8627" s="21" t="s">
        <v>25</v>
      </c>
      <c r="I8627" s="29" t="n">
        <f aca="false">INDEX(Einstellungen!$B$27:$B$50,10)</f>
        <v>1.05</v>
      </c>
      <c r="J8627" s="29" t="n">
        <f aca="false">F8627*I8627</f>
        <v>36.77590875</v>
      </c>
    </row>
    <row r="8628" customFormat="false" ht="15" hidden="false" customHeight="false" outlineLevel="0" collapsed="false">
      <c r="A8628" s="28" t="n">
        <v>45940</v>
      </c>
      <c r="B8628" s="21" t="s">
        <v>122</v>
      </c>
      <c r="C8628" s="21" t="s">
        <v>137</v>
      </c>
      <c r="D8628" s="29" t="n">
        <v>93.007</v>
      </c>
      <c r="E8628" s="29" t="n">
        <f aca="false">D8628/10</f>
        <v>9.3007</v>
      </c>
      <c r="F8628" s="29" t="n">
        <f aca="false">(E8628+Einstellungen!$B$20)*(1+Einstellungen!$B$10)</f>
        <v>33.268473</v>
      </c>
      <c r="G8628" s="21" t="str">
        <f aca="false">IF(F8628&lt;Einstellungen!$B$5,"ja","nein")</f>
        <v>nein</v>
      </c>
      <c r="H8628" s="21" t="s">
        <v>25</v>
      </c>
      <c r="I8628" s="29" t="n">
        <f aca="false">INDEX(Einstellungen!$B$27:$B$50,11)</f>
        <v>1.05</v>
      </c>
      <c r="J8628" s="29" t="n">
        <f aca="false">F8628*I8628</f>
        <v>34.93189665</v>
      </c>
    </row>
    <row r="8629" customFormat="false" ht="15" hidden="false" customHeight="false" outlineLevel="0" collapsed="false">
      <c r="A8629" s="28" t="n">
        <v>45940</v>
      </c>
      <c r="B8629" s="21" t="s">
        <v>123</v>
      </c>
      <c r="C8629" s="21" t="s">
        <v>137</v>
      </c>
      <c r="D8629" s="29" t="n">
        <v>82.118</v>
      </c>
      <c r="E8629" s="29" t="n">
        <f aca="false">D8629/10</f>
        <v>8.2118</v>
      </c>
      <c r="F8629" s="29" t="n">
        <f aca="false">(E8629+Einstellungen!$B$20)*(1+Einstellungen!$B$10)</f>
        <v>31.972682</v>
      </c>
      <c r="G8629" s="21" t="str">
        <f aca="false">IF(F8629&lt;Einstellungen!$B$5,"ja","nein")</f>
        <v>nein</v>
      </c>
      <c r="H8629" s="21" t="s">
        <v>25</v>
      </c>
      <c r="I8629" s="29" t="n">
        <f aca="false">INDEX(Einstellungen!$B$27:$B$50,12)</f>
        <v>1.1</v>
      </c>
      <c r="J8629" s="29" t="n">
        <f aca="false">F8629*I8629</f>
        <v>35.1699502</v>
      </c>
    </row>
    <row r="8630" customFormat="false" ht="15" hidden="false" customHeight="false" outlineLevel="0" collapsed="false">
      <c r="A8630" s="28" t="n">
        <v>45940</v>
      </c>
      <c r="B8630" s="21" t="s">
        <v>124</v>
      </c>
      <c r="C8630" s="21" t="s">
        <v>137</v>
      </c>
      <c r="D8630" s="29" t="n">
        <v>77.532</v>
      </c>
      <c r="E8630" s="29" t="n">
        <f aca="false">D8630/10</f>
        <v>7.7532</v>
      </c>
      <c r="F8630" s="29" t="n">
        <f aca="false">(E8630+Einstellungen!$B$20)*(1+Einstellungen!$B$10)</f>
        <v>31.426948</v>
      </c>
      <c r="G8630" s="21" t="str">
        <f aca="false">IF(F8630&lt;Einstellungen!$B$5,"ja","nein")</f>
        <v>nein</v>
      </c>
      <c r="H8630" s="21" t="s">
        <v>25</v>
      </c>
      <c r="I8630" s="29" t="n">
        <f aca="false">INDEX(Einstellungen!$B$27:$B$50,13)</f>
        <v>1.2</v>
      </c>
      <c r="J8630" s="29" t="n">
        <f aca="false">F8630*I8630</f>
        <v>37.7123376</v>
      </c>
    </row>
    <row r="8631" customFormat="false" ht="15" hidden="false" customHeight="false" outlineLevel="0" collapsed="false">
      <c r="A8631" s="28" t="n">
        <v>45940</v>
      </c>
      <c r="B8631" s="21" t="s">
        <v>125</v>
      </c>
      <c r="C8631" s="21" t="s">
        <v>137</v>
      </c>
      <c r="D8631" s="29" t="n">
        <v>75.69</v>
      </c>
      <c r="E8631" s="29" t="n">
        <f aca="false">D8631/10</f>
        <v>7.569</v>
      </c>
      <c r="F8631" s="29" t="n">
        <f aca="false">(E8631+Einstellungen!$B$20)*(1+Einstellungen!$B$10)</f>
        <v>31.20775</v>
      </c>
      <c r="G8631" s="21" t="str">
        <f aca="false">IF(F8631&lt;Einstellungen!$B$5,"ja","nein")</f>
        <v>nein</v>
      </c>
      <c r="H8631" s="21" t="s">
        <v>25</v>
      </c>
      <c r="I8631" s="29" t="n">
        <f aca="false">INDEX(Einstellungen!$B$27:$B$50,14)</f>
        <v>1.15</v>
      </c>
      <c r="J8631" s="29" t="n">
        <f aca="false">F8631*I8631</f>
        <v>35.8889125</v>
      </c>
    </row>
    <row r="8632" customFormat="false" ht="15" hidden="false" customHeight="false" outlineLevel="0" collapsed="false">
      <c r="A8632" s="28" t="n">
        <v>45940</v>
      </c>
      <c r="B8632" s="21" t="s">
        <v>126</v>
      </c>
      <c r="C8632" s="21" t="s">
        <v>137</v>
      </c>
      <c r="D8632" s="29" t="n">
        <v>77.257</v>
      </c>
      <c r="E8632" s="29" t="n">
        <f aca="false">D8632/10</f>
        <v>7.7257</v>
      </c>
      <c r="F8632" s="29" t="n">
        <f aca="false">(E8632+Einstellungen!$B$20)*(1+Einstellungen!$B$10)</f>
        <v>31.394223</v>
      </c>
      <c r="G8632" s="21" t="str">
        <f aca="false">IF(F8632&lt;Einstellungen!$B$5,"ja","nein")</f>
        <v>nein</v>
      </c>
      <c r="H8632" s="21" t="s">
        <v>25</v>
      </c>
      <c r="I8632" s="29" t="n">
        <f aca="false">INDEX(Einstellungen!$B$27:$B$50,15)</f>
        <v>1</v>
      </c>
      <c r="J8632" s="29" t="n">
        <f aca="false">F8632*I8632</f>
        <v>31.394223</v>
      </c>
    </row>
    <row r="8633" customFormat="false" ht="15" hidden="false" customHeight="false" outlineLevel="0" collapsed="false">
      <c r="A8633" s="28" t="n">
        <v>45940</v>
      </c>
      <c r="B8633" s="21" t="s">
        <v>127</v>
      </c>
      <c r="C8633" s="21" t="s">
        <v>137</v>
      </c>
      <c r="D8633" s="29" t="n">
        <v>88.895</v>
      </c>
      <c r="E8633" s="29" t="n">
        <f aca="false">D8633/10</f>
        <v>8.8895</v>
      </c>
      <c r="F8633" s="29" t="n">
        <f aca="false">(E8633+Einstellungen!$B$20)*(1+Einstellungen!$B$10)</f>
        <v>32.779145</v>
      </c>
      <c r="G8633" s="21" t="str">
        <f aca="false">IF(F8633&lt;Einstellungen!$B$5,"ja","nein")</f>
        <v>nein</v>
      </c>
      <c r="H8633" s="21" t="s">
        <v>25</v>
      </c>
      <c r="I8633" s="29" t="n">
        <f aca="false">INDEX(Einstellungen!$B$27:$B$50,16)</f>
        <v>0.95</v>
      </c>
      <c r="J8633" s="29" t="n">
        <f aca="false">F8633*I8633</f>
        <v>31.14018775</v>
      </c>
    </row>
    <row r="8634" customFormat="false" ht="15" hidden="false" customHeight="false" outlineLevel="0" collapsed="false">
      <c r="A8634" s="28" t="n">
        <v>45940</v>
      </c>
      <c r="B8634" s="21" t="s">
        <v>128</v>
      </c>
      <c r="C8634" s="21" t="s">
        <v>137</v>
      </c>
      <c r="D8634" s="29" t="n">
        <v>97.858</v>
      </c>
      <c r="E8634" s="29" t="n">
        <f aca="false">D8634/10</f>
        <v>9.7858</v>
      </c>
      <c r="F8634" s="29" t="n">
        <f aca="false">(E8634+Einstellungen!$B$20)*(1+Einstellungen!$B$10)</f>
        <v>33.845742</v>
      </c>
      <c r="G8634" s="21" t="str">
        <f aca="false">IF(F8634&lt;Einstellungen!$B$5,"ja","nein")</f>
        <v>nein</v>
      </c>
      <c r="H8634" s="21" t="s">
        <v>25</v>
      </c>
      <c r="I8634" s="29" t="n">
        <f aca="false">INDEX(Einstellungen!$B$27:$B$50,17)</f>
        <v>0.95</v>
      </c>
      <c r="J8634" s="29" t="n">
        <f aca="false">F8634*I8634</f>
        <v>32.1534549</v>
      </c>
    </row>
    <row r="8635" customFormat="false" ht="15" hidden="false" customHeight="false" outlineLevel="0" collapsed="false">
      <c r="A8635" s="28" t="n">
        <v>45940</v>
      </c>
      <c r="B8635" s="21" t="s">
        <v>129</v>
      </c>
      <c r="C8635" s="21" t="s">
        <v>137</v>
      </c>
      <c r="D8635" s="29" t="n">
        <v>118.2</v>
      </c>
      <c r="E8635" s="29" t="n">
        <f aca="false">D8635/10</f>
        <v>11.82</v>
      </c>
      <c r="F8635" s="29" t="n">
        <f aca="false">(E8635+Einstellungen!$B$20)*(1+Einstellungen!$B$10)</f>
        <v>36.26644</v>
      </c>
      <c r="G8635" s="21" t="str">
        <f aca="false">IF(F8635&lt;Einstellungen!$B$5,"ja","nein")</f>
        <v>nein</v>
      </c>
      <c r="H8635" s="21" t="s">
        <v>25</v>
      </c>
      <c r="I8635" s="29" t="n">
        <f aca="false">INDEX(Einstellungen!$B$27:$B$50,18)</f>
        <v>1.1</v>
      </c>
      <c r="J8635" s="29" t="n">
        <f aca="false">F8635*I8635</f>
        <v>39.893084</v>
      </c>
    </row>
    <row r="8636" customFormat="false" ht="15" hidden="false" customHeight="false" outlineLevel="0" collapsed="false">
      <c r="A8636" s="28" t="n">
        <v>45940</v>
      </c>
      <c r="B8636" s="21" t="s">
        <v>130</v>
      </c>
      <c r="C8636" s="21" t="s">
        <v>137</v>
      </c>
      <c r="D8636" s="29" t="n">
        <v>120.605</v>
      </c>
      <c r="E8636" s="29" t="n">
        <f aca="false">D8636/10</f>
        <v>12.0605</v>
      </c>
      <c r="F8636" s="29" t="n">
        <f aca="false">(E8636+Einstellungen!$B$20)*(1+Einstellungen!$B$10)</f>
        <v>36.552635</v>
      </c>
      <c r="G8636" s="21" t="str">
        <f aca="false">IF(F8636&lt;Einstellungen!$B$5,"ja","nein")</f>
        <v>nein</v>
      </c>
      <c r="H8636" s="21" t="s">
        <v>25</v>
      </c>
      <c r="I8636" s="29" t="n">
        <f aca="false">INDEX(Einstellungen!$B$27:$B$50,19)</f>
        <v>1.35</v>
      </c>
      <c r="J8636" s="29" t="n">
        <f aca="false">F8636*I8636</f>
        <v>49.34605725</v>
      </c>
    </row>
    <row r="8637" customFormat="false" ht="15" hidden="false" customHeight="false" outlineLevel="0" collapsed="false">
      <c r="A8637" s="28" t="n">
        <v>45940</v>
      </c>
      <c r="B8637" s="21" t="s">
        <v>131</v>
      </c>
      <c r="C8637" s="21" t="s">
        <v>137</v>
      </c>
      <c r="D8637" s="29" t="n">
        <v>123.29</v>
      </c>
      <c r="E8637" s="29" t="n">
        <f aca="false">D8637/10</f>
        <v>12.329</v>
      </c>
      <c r="F8637" s="29" t="n">
        <f aca="false">(E8637+Einstellungen!$B$20)*(1+Einstellungen!$B$10)</f>
        <v>36.87215</v>
      </c>
      <c r="G8637" s="21" t="str">
        <f aca="false">IF(F8637&lt;Einstellungen!$B$5,"ja","nein")</f>
        <v>nein</v>
      </c>
      <c r="H8637" s="21" t="s">
        <v>25</v>
      </c>
      <c r="I8637" s="29" t="n">
        <f aca="false">INDEX(Einstellungen!$B$27:$B$50,20)</f>
        <v>1.45</v>
      </c>
      <c r="J8637" s="29" t="n">
        <f aca="false">F8637*I8637</f>
        <v>53.4646175</v>
      </c>
    </row>
    <row r="8638" customFormat="false" ht="15" hidden="false" customHeight="false" outlineLevel="0" collapsed="false">
      <c r="A8638" s="28" t="n">
        <v>45940</v>
      </c>
      <c r="B8638" s="21" t="s">
        <v>132</v>
      </c>
      <c r="C8638" s="21" t="s">
        <v>137</v>
      </c>
      <c r="D8638" s="29" t="n">
        <v>115.39</v>
      </c>
      <c r="E8638" s="29" t="n">
        <f aca="false">D8638/10</f>
        <v>11.539</v>
      </c>
      <c r="F8638" s="29" t="n">
        <f aca="false">(E8638+Einstellungen!$B$20)*(1+Einstellungen!$B$10)</f>
        <v>35.93205</v>
      </c>
      <c r="G8638" s="21" t="str">
        <f aca="false">IF(F8638&lt;Einstellungen!$B$5,"ja","nein")</f>
        <v>nein</v>
      </c>
      <c r="H8638" s="21" t="s">
        <v>25</v>
      </c>
      <c r="I8638" s="29" t="n">
        <f aca="false">INDEX(Einstellungen!$B$27:$B$50,21)</f>
        <v>1.4</v>
      </c>
      <c r="J8638" s="29" t="n">
        <f aca="false">F8638*I8638</f>
        <v>50.30487</v>
      </c>
    </row>
    <row r="8639" customFormat="false" ht="15" hidden="false" customHeight="false" outlineLevel="0" collapsed="false">
      <c r="A8639" s="28" t="n">
        <v>45940</v>
      </c>
      <c r="B8639" s="21" t="s">
        <v>133</v>
      </c>
      <c r="C8639" s="21" t="s">
        <v>137</v>
      </c>
      <c r="D8639" s="29" t="n">
        <v>103.915</v>
      </c>
      <c r="E8639" s="29" t="n">
        <f aca="false">D8639/10</f>
        <v>10.3915</v>
      </c>
      <c r="F8639" s="29" t="n">
        <f aca="false">(E8639+Einstellungen!$B$20)*(1+Einstellungen!$B$10)</f>
        <v>34.566525</v>
      </c>
      <c r="G8639" s="21" t="str">
        <f aca="false">IF(F8639&lt;Einstellungen!$B$5,"ja","nein")</f>
        <v>nein</v>
      </c>
      <c r="H8639" s="21" t="s">
        <v>25</v>
      </c>
      <c r="I8639" s="29" t="n">
        <f aca="false">INDEX(Einstellungen!$B$27:$B$50,22)</f>
        <v>1.25</v>
      </c>
      <c r="J8639" s="29" t="n">
        <f aca="false">F8639*I8639</f>
        <v>43.20815625</v>
      </c>
    </row>
    <row r="8640" customFormat="false" ht="15" hidden="false" customHeight="false" outlineLevel="0" collapsed="false">
      <c r="A8640" s="28" t="n">
        <v>45940</v>
      </c>
      <c r="B8640" s="21" t="s">
        <v>134</v>
      </c>
      <c r="C8640" s="21" t="s">
        <v>137</v>
      </c>
      <c r="D8640" s="29" t="n">
        <v>97.737</v>
      </c>
      <c r="E8640" s="29" t="n">
        <f aca="false">D8640/10</f>
        <v>9.7737</v>
      </c>
      <c r="F8640" s="29" t="n">
        <f aca="false">(E8640+Einstellungen!$B$20)*(1+Einstellungen!$B$10)</f>
        <v>33.831343</v>
      </c>
      <c r="G8640" s="21" t="str">
        <f aca="false">IF(F8640&lt;Einstellungen!$B$5,"ja","nein")</f>
        <v>nein</v>
      </c>
      <c r="H8640" s="21" t="s">
        <v>25</v>
      </c>
      <c r="I8640" s="29" t="n">
        <f aca="false">INDEX(Einstellungen!$B$27:$B$50,23)</f>
        <v>1.05</v>
      </c>
      <c r="J8640" s="29" t="n">
        <f aca="false">F8640*I8640</f>
        <v>35.52291015</v>
      </c>
    </row>
    <row r="8641" customFormat="false" ht="15" hidden="false" customHeight="false" outlineLevel="0" collapsed="false">
      <c r="A8641" s="28" t="n">
        <v>45940</v>
      </c>
      <c r="B8641" s="21" t="s">
        <v>135</v>
      </c>
      <c r="C8641" s="21" t="s">
        <v>137</v>
      </c>
      <c r="D8641" s="29" t="n">
        <v>93.35</v>
      </c>
      <c r="E8641" s="29" t="n">
        <f aca="false">D8641/10</f>
        <v>9.335</v>
      </c>
      <c r="F8641" s="29" t="n">
        <f aca="false">(E8641+Einstellungen!$B$20)*(1+Einstellungen!$B$10)</f>
        <v>33.30929</v>
      </c>
      <c r="G8641" s="21" t="str">
        <f aca="false">IF(F8641&lt;Einstellungen!$B$5,"ja","nein")</f>
        <v>nein</v>
      </c>
      <c r="H8641" s="21" t="s">
        <v>25</v>
      </c>
      <c r="I8641" s="29" t="n">
        <f aca="false">INDEX(Einstellungen!$B$27:$B$50,24)</f>
        <v>0.8</v>
      </c>
      <c r="J8641" s="29" t="n">
        <f aca="false">F8641*I8641</f>
        <v>26.647432</v>
      </c>
    </row>
    <row r="8642" customFormat="false" ht="15" hidden="false" customHeight="false" outlineLevel="0" collapsed="false">
      <c r="A8642" s="28" t="n">
        <v>45941</v>
      </c>
      <c r="B8642" s="21" t="s">
        <v>111</v>
      </c>
      <c r="C8642" s="21" t="s">
        <v>138</v>
      </c>
      <c r="D8642" s="29" t="n">
        <v>92.968</v>
      </c>
      <c r="E8642" s="29" t="n">
        <f aca="false">D8642/10</f>
        <v>9.2968</v>
      </c>
      <c r="F8642" s="29" t="n">
        <f aca="false">(E8642+Einstellungen!$B$20)*(1+Einstellungen!$B$10)</f>
        <v>33.263832</v>
      </c>
      <c r="G8642" s="21" t="str">
        <f aca="false">IF(F8642&lt;Einstellungen!$B$5,"ja","nein")</f>
        <v>nein</v>
      </c>
      <c r="H8642" s="21" t="s">
        <v>25</v>
      </c>
      <c r="I8642" s="29" t="n">
        <f aca="false">INDEX(Einstellungen!$B$27:$B$50,1)</f>
        <v>0.6</v>
      </c>
      <c r="J8642" s="29" t="n">
        <f aca="false">F8642*I8642</f>
        <v>19.9582992</v>
      </c>
    </row>
    <row r="8643" customFormat="false" ht="15" hidden="false" customHeight="false" outlineLevel="0" collapsed="false">
      <c r="A8643" s="28" t="n">
        <v>45941</v>
      </c>
      <c r="B8643" s="21" t="s">
        <v>113</v>
      </c>
      <c r="C8643" s="21" t="s">
        <v>138</v>
      </c>
      <c r="D8643" s="29" t="n">
        <v>88.835</v>
      </c>
      <c r="E8643" s="29" t="n">
        <f aca="false">D8643/10</f>
        <v>8.8835</v>
      </c>
      <c r="F8643" s="29" t="n">
        <f aca="false">(E8643+Einstellungen!$B$20)*(1+Einstellungen!$B$10)</f>
        <v>32.772005</v>
      </c>
      <c r="G8643" s="21" t="str">
        <f aca="false">IF(F8643&lt;Einstellungen!$B$5,"ja","nein")</f>
        <v>nein</v>
      </c>
      <c r="H8643" s="21" t="s">
        <v>25</v>
      </c>
      <c r="I8643" s="29" t="n">
        <f aca="false">INDEX(Einstellungen!$B$27:$B$50,2)</f>
        <v>0.5</v>
      </c>
      <c r="J8643" s="29" t="n">
        <f aca="false">F8643*I8643</f>
        <v>16.3860025</v>
      </c>
    </row>
    <row r="8644" customFormat="false" ht="15" hidden="false" customHeight="false" outlineLevel="0" collapsed="false">
      <c r="A8644" s="28" t="n">
        <v>45941</v>
      </c>
      <c r="B8644" s="21" t="s">
        <v>114</v>
      </c>
      <c r="C8644" s="21" t="s">
        <v>138</v>
      </c>
      <c r="D8644" s="29" t="n">
        <v>87.388</v>
      </c>
      <c r="E8644" s="29" t="n">
        <f aca="false">D8644/10</f>
        <v>8.7388</v>
      </c>
      <c r="F8644" s="29" t="n">
        <f aca="false">(E8644+Einstellungen!$B$20)*(1+Einstellungen!$B$10)</f>
        <v>32.599812</v>
      </c>
      <c r="G8644" s="21" t="str">
        <f aca="false">IF(F8644&lt;Einstellungen!$B$5,"ja","nein")</f>
        <v>nein</v>
      </c>
      <c r="H8644" s="21" t="s">
        <v>25</v>
      </c>
      <c r="I8644" s="29" t="n">
        <f aca="false">INDEX(Einstellungen!$B$27:$B$50,3)</f>
        <v>0.45</v>
      </c>
      <c r="J8644" s="29" t="n">
        <f aca="false">F8644*I8644</f>
        <v>14.6699154</v>
      </c>
    </row>
    <row r="8645" customFormat="false" ht="15" hidden="false" customHeight="false" outlineLevel="0" collapsed="false">
      <c r="A8645" s="28" t="n">
        <v>45941</v>
      </c>
      <c r="B8645" s="21" t="s">
        <v>115</v>
      </c>
      <c r="C8645" s="21" t="s">
        <v>138</v>
      </c>
      <c r="D8645" s="29" t="n">
        <v>84.175</v>
      </c>
      <c r="E8645" s="29" t="n">
        <f aca="false">D8645/10</f>
        <v>8.4175</v>
      </c>
      <c r="F8645" s="29" t="n">
        <f aca="false">(E8645+Einstellungen!$B$20)*(1+Einstellungen!$B$10)</f>
        <v>32.217465</v>
      </c>
      <c r="G8645" s="21" t="str">
        <f aca="false">IF(F8645&lt;Einstellungen!$B$5,"ja","nein")</f>
        <v>nein</v>
      </c>
      <c r="H8645" s="21" t="s">
        <v>25</v>
      </c>
      <c r="I8645" s="29" t="n">
        <f aca="false">INDEX(Einstellungen!$B$27:$B$50,4)</f>
        <v>0.45</v>
      </c>
      <c r="J8645" s="29" t="n">
        <f aca="false">F8645*I8645</f>
        <v>14.49785925</v>
      </c>
    </row>
    <row r="8646" customFormat="false" ht="15" hidden="false" customHeight="false" outlineLevel="0" collapsed="false">
      <c r="A8646" s="28" t="n">
        <v>45941</v>
      </c>
      <c r="B8646" s="21" t="s">
        <v>116</v>
      </c>
      <c r="C8646" s="21" t="s">
        <v>138</v>
      </c>
      <c r="D8646" s="29" t="n">
        <v>82.028</v>
      </c>
      <c r="E8646" s="29" t="n">
        <f aca="false">D8646/10</f>
        <v>8.2028</v>
      </c>
      <c r="F8646" s="29" t="n">
        <f aca="false">(E8646+Einstellungen!$B$20)*(1+Einstellungen!$B$10)</f>
        <v>31.961972</v>
      </c>
      <c r="G8646" s="21" t="str">
        <f aca="false">IF(F8646&lt;Einstellungen!$B$5,"ja","nein")</f>
        <v>nein</v>
      </c>
      <c r="H8646" s="21" t="s">
        <v>25</v>
      </c>
      <c r="I8646" s="29" t="n">
        <f aca="false">INDEX(Einstellungen!$B$27:$B$50,5)</f>
        <v>0.45</v>
      </c>
      <c r="J8646" s="29" t="n">
        <f aca="false">F8646*I8646</f>
        <v>14.3828874</v>
      </c>
    </row>
    <row r="8647" customFormat="false" ht="15" hidden="false" customHeight="false" outlineLevel="0" collapsed="false">
      <c r="A8647" s="28" t="n">
        <v>45941</v>
      </c>
      <c r="B8647" s="21" t="s">
        <v>117</v>
      </c>
      <c r="C8647" s="21" t="s">
        <v>138</v>
      </c>
      <c r="D8647" s="29" t="n">
        <v>84.755</v>
      </c>
      <c r="E8647" s="29" t="n">
        <f aca="false">D8647/10</f>
        <v>8.4755</v>
      </c>
      <c r="F8647" s="29" t="n">
        <f aca="false">(E8647+Einstellungen!$B$20)*(1+Einstellungen!$B$10)</f>
        <v>32.286485</v>
      </c>
      <c r="G8647" s="21" t="str">
        <f aca="false">IF(F8647&lt;Einstellungen!$B$5,"ja","nein")</f>
        <v>nein</v>
      </c>
      <c r="H8647" s="21" t="s">
        <v>25</v>
      </c>
      <c r="I8647" s="29" t="n">
        <f aca="false">INDEX(Einstellungen!$B$27:$B$50,6)</f>
        <v>0.5</v>
      </c>
      <c r="J8647" s="29" t="n">
        <f aca="false">F8647*I8647</f>
        <v>16.1432425</v>
      </c>
    </row>
    <row r="8648" customFormat="false" ht="15" hidden="false" customHeight="false" outlineLevel="0" collapsed="false">
      <c r="A8648" s="28" t="n">
        <v>45941</v>
      </c>
      <c r="B8648" s="21" t="s">
        <v>118</v>
      </c>
      <c r="C8648" s="21" t="s">
        <v>138</v>
      </c>
      <c r="D8648" s="29" t="n">
        <v>90.265</v>
      </c>
      <c r="E8648" s="29" t="n">
        <f aca="false">D8648/10</f>
        <v>9.0265</v>
      </c>
      <c r="F8648" s="29" t="n">
        <f aca="false">(E8648+Einstellungen!$B$20)*(1+Einstellungen!$B$10)</f>
        <v>32.942175</v>
      </c>
      <c r="G8648" s="21" t="str">
        <f aca="false">IF(F8648&lt;Einstellungen!$B$5,"ja","nein")</f>
        <v>nein</v>
      </c>
      <c r="H8648" s="21" t="s">
        <v>25</v>
      </c>
      <c r="I8648" s="29" t="n">
        <f aca="false">INDEX(Einstellungen!$B$27:$B$50,7)</f>
        <v>0.7</v>
      </c>
      <c r="J8648" s="29" t="n">
        <f aca="false">F8648*I8648</f>
        <v>23.0595225</v>
      </c>
    </row>
    <row r="8649" customFormat="false" ht="15" hidden="false" customHeight="false" outlineLevel="0" collapsed="false">
      <c r="A8649" s="28" t="n">
        <v>45941</v>
      </c>
      <c r="B8649" s="21" t="s">
        <v>119</v>
      </c>
      <c r="C8649" s="21" t="s">
        <v>138</v>
      </c>
      <c r="D8649" s="29" t="n">
        <v>96.752</v>
      </c>
      <c r="E8649" s="29" t="n">
        <f aca="false">D8649/10</f>
        <v>9.6752</v>
      </c>
      <c r="F8649" s="29" t="n">
        <f aca="false">(E8649+Einstellungen!$B$20)*(1+Einstellungen!$B$10)</f>
        <v>33.714128</v>
      </c>
      <c r="G8649" s="21" t="str">
        <f aca="false">IF(F8649&lt;Einstellungen!$B$5,"ja","nein")</f>
        <v>nein</v>
      </c>
      <c r="H8649" s="21" t="s">
        <v>25</v>
      </c>
      <c r="I8649" s="29" t="n">
        <f aca="false">INDEX(Einstellungen!$B$27:$B$50,8)</f>
        <v>0.95</v>
      </c>
      <c r="J8649" s="29" t="n">
        <f aca="false">F8649*I8649</f>
        <v>32.0284216</v>
      </c>
    </row>
    <row r="8650" customFormat="false" ht="15" hidden="false" customHeight="false" outlineLevel="0" collapsed="false">
      <c r="A8650" s="28" t="n">
        <v>45941</v>
      </c>
      <c r="B8650" s="21" t="s">
        <v>120</v>
      </c>
      <c r="C8650" s="21" t="s">
        <v>138</v>
      </c>
      <c r="D8650" s="29" t="n">
        <v>100.4</v>
      </c>
      <c r="E8650" s="29" t="n">
        <f aca="false">D8650/10</f>
        <v>10.04</v>
      </c>
      <c r="F8650" s="29" t="n">
        <f aca="false">(E8650+Einstellungen!$B$20)*(1+Einstellungen!$B$10)</f>
        <v>34.14824</v>
      </c>
      <c r="G8650" s="21" t="str">
        <f aca="false">IF(F8650&lt;Einstellungen!$B$5,"ja","nein")</f>
        <v>nein</v>
      </c>
      <c r="H8650" s="21" t="s">
        <v>25</v>
      </c>
      <c r="I8650" s="29" t="n">
        <f aca="false">INDEX(Einstellungen!$B$27:$B$50,9)</f>
        <v>1.05</v>
      </c>
      <c r="J8650" s="29" t="n">
        <f aca="false">F8650*I8650</f>
        <v>35.855652</v>
      </c>
    </row>
    <row r="8651" customFormat="false" ht="15" hidden="false" customHeight="false" outlineLevel="0" collapsed="false">
      <c r="A8651" s="28" t="n">
        <v>45941</v>
      </c>
      <c r="B8651" s="21" t="s">
        <v>121</v>
      </c>
      <c r="C8651" s="21" t="s">
        <v>138</v>
      </c>
      <c r="D8651" s="29" t="n">
        <v>92.96</v>
      </c>
      <c r="E8651" s="29" t="n">
        <f aca="false">D8651/10</f>
        <v>9.296</v>
      </c>
      <c r="F8651" s="29" t="n">
        <f aca="false">(E8651+Einstellungen!$B$20)*(1+Einstellungen!$B$10)</f>
        <v>33.26288</v>
      </c>
      <c r="G8651" s="21" t="str">
        <f aca="false">IF(F8651&lt;Einstellungen!$B$5,"ja","nein")</f>
        <v>nein</v>
      </c>
      <c r="H8651" s="21" t="s">
        <v>25</v>
      </c>
      <c r="I8651" s="29" t="n">
        <f aca="false">INDEX(Einstellungen!$B$27:$B$50,10)</f>
        <v>1.05</v>
      </c>
      <c r="J8651" s="29" t="n">
        <f aca="false">F8651*I8651</f>
        <v>34.926024</v>
      </c>
    </row>
    <row r="8652" customFormat="false" ht="15" hidden="false" customHeight="false" outlineLevel="0" collapsed="false">
      <c r="A8652" s="28" t="n">
        <v>45941</v>
      </c>
      <c r="B8652" s="21" t="s">
        <v>122</v>
      </c>
      <c r="C8652" s="21" t="s">
        <v>138</v>
      </c>
      <c r="D8652" s="29" t="n">
        <v>82.433</v>
      </c>
      <c r="E8652" s="29" t="n">
        <f aca="false">D8652/10</f>
        <v>8.2433</v>
      </c>
      <c r="F8652" s="29" t="n">
        <f aca="false">(E8652+Einstellungen!$B$20)*(1+Einstellungen!$B$10)</f>
        <v>32.010167</v>
      </c>
      <c r="G8652" s="21" t="str">
        <f aca="false">IF(F8652&lt;Einstellungen!$B$5,"ja","nein")</f>
        <v>nein</v>
      </c>
      <c r="H8652" s="21" t="s">
        <v>25</v>
      </c>
      <c r="I8652" s="29" t="n">
        <f aca="false">INDEX(Einstellungen!$B$27:$B$50,11)</f>
        <v>1.05</v>
      </c>
      <c r="J8652" s="29" t="n">
        <f aca="false">F8652*I8652</f>
        <v>33.61067535</v>
      </c>
    </row>
    <row r="8653" customFormat="false" ht="15" hidden="false" customHeight="false" outlineLevel="0" collapsed="false">
      <c r="A8653" s="28" t="n">
        <v>45941</v>
      </c>
      <c r="B8653" s="21" t="s">
        <v>123</v>
      </c>
      <c r="C8653" s="21" t="s">
        <v>138</v>
      </c>
      <c r="D8653" s="29" t="n">
        <v>74.02</v>
      </c>
      <c r="E8653" s="29" t="n">
        <f aca="false">D8653/10</f>
        <v>7.402</v>
      </c>
      <c r="F8653" s="29" t="n">
        <f aca="false">(E8653+Einstellungen!$B$20)*(1+Einstellungen!$B$10)</f>
        <v>31.00902</v>
      </c>
      <c r="G8653" s="21" t="str">
        <f aca="false">IF(F8653&lt;Einstellungen!$B$5,"ja","nein")</f>
        <v>nein</v>
      </c>
      <c r="H8653" s="21" t="s">
        <v>25</v>
      </c>
      <c r="I8653" s="29" t="n">
        <f aca="false">INDEX(Einstellungen!$B$27:$B$50,12)</f>
        <v>1.1</v>
      </c>
      <c r="J8653" s="29" t="n">
        <f aca="false">F8653*I8653</f>
        <v>34.109922</v>
      </c>
    </row>
    <row r="8654" customFormat="false" ht="15" hidden="false" customHeight="false" outlineLevel="0" collapsed="false">
      <c r="A8654" s="28" t="n">
        <v>45941</v>
      </c>
      <c r="B8654" s="21" t="s">
        <v>124</v>
      </c>
      <c r="C8654" s="21" t="s">
        <v>138</v>
      </c>
      <c r="D8654" s="29" t="n">
        <v>55.418</v>
      </c>
      <c r="E8654" s="29" t="n">
        <f aca="false">D8654/10</f>
        <v>5.5418</v>
      </c>
      <c r="F8654" s="29" t="n">
        <f aca="false">(E8654+Einstellungen!$B$20)*(1+Einstellungen!$B$10)</f>
        <v>28.795382</v>
      </c>
      <c r="G8654" s="21" t="str">
        <f aca="false">IF(F8654&lt;Einstellungen!$B$5,"ja","nein")</f>
        <v>ja</v>
      </c>
      <c r="H8654" s="21" t="s">
        <v>25</v>
      </c>
      <c r="I8654" s="29" t="n">
        <f aca="false">INDEX(Einstellungen!$B$27:$B$50,13)</f>
        <v>1.2</v>
      </c>
      <c r="J8654" s="29" t="n">
        <f aca="false">F8654*I8654</f>
        <v>34.5544584</v>
      </c>
    </row>
    <row r="8655" customFormat="false" ht="15" hidden="false" customHeight="false" outlineLevel="0" collapsed="false">
      <c r="A8655" s="28" t="n">
        <v>45941</v>
      </c>
      <c r="B8655" s="21" t="s">
        <v>125</v>
      </c>
      <c r="C8655" s="21" t="s">
        <v>138</v>
      </c>
      <c r="D8655" s="29" t="n">
        <v>46.773</v>
      </c>
      <c r="E8655" s="29" t="n">
        <f aca="false">D8655/10</f>
        <v>4.6773</v>
      </c>
      <c r="F8655" s="29" t="n">
        <f aca="false">(E8655+Einstellungen!$B$20)*(1+Einstellungen!$B$10)</f>
        <v>27.766627</v>
      </c>
      <c r="G8655" s="21" t="str">
        <f aca="false">IF(F8655&lt;Einstellungen!$B$5,"ja","nein")</f>
        <v>ja</v>
      </c>
      <c r="H8655" s="21" t="s">
        <v>25</v>
      </c>
      <c r="I8655" s="29" t="n">
        <f aca="false">INDEX(Einstellungen!$B$27:$B$50,14)</f>
        <v>1.15</v>
      </c>
      <c r="J8655" s="29" t="n">
        <f aca="false">F8655*I8655</f>
        <v>31.93162105</v>
      </c>
    </row>
    <row r="8656" customFormat="false" ht="15" hidden="false" customHeight="false" outlineLevel="0" collapsed="false">
      <c r="A8656" s="28" t="n">
        <v>45941</v>
      </c>
      <c r="B8656" s="21" t="s">
        <v>126</v>
      </c>
      <c r="C8656" s="21" t="s">
        <v>138</v>
      </c>
      <c r="D8656" s="29" t="n">
        <v>51.03</v>
      </c>
      <c r="E8656" s="29" t="n">
        <f aca="false">D8656/10</f>
        <v>5.103</v>
      </c>
      <c r="F8656" s="29" t="n">
        <f aca="false">(E8656+Einstellungen!$B$20)*(1+Einstellungen!$B$10)</f>
        <v>28.27321</v>
      </c>
      <c r="G8656" s="21" t="str">
        <f aca="false">IF(F8656&lt;Einstellungen!$B$5,"ja","nein")</f>
        <v>ja</v>
      </c>
      <c r="H8656" s="21" t="s">
        <v>25</v>
      </c>
      <c r="I8656" s="29" t="n">
        <f aca="false">INDEX(Einstellungen!$B$27:$B$50,15)</f>
        <v>1</v>
      </c>
      <c r="J8656" s="29" t="n">
        <f aca="false">F8656*I8656</f>
        <v>28.27321</v>
      </c>
    </row>
    <row r="8657" customFormat="false" ht="15" hidden="false" customHeight="false" outlineLevel="0" collapsed="false">
      <c r="A8657" s="28" t="n">
        <v>45941</v>
      </c>
      <c r="B8657" s="21" t="s">
        <v>127</v>
      </c>
      <c r="C8657" s="21" t="s">
        <v>138</v>
      </c>
      <c r="D8657" s="29" t="n">
        <v>76.942</v>
      </c>
      <c r="E8657" s="29" t="n">
        <f aca="false">D8657/10</f>
        <v>7.6942</v>
      </c>
      <c r="F8657" s="29" t="n">
        <f aca="false">(E8657+Einstellungen!$B$20)*(1+Einstellungen!$B$10)</f>
        <v>31.356738</v>
      </c>
      <c r="G8657" s="21" t="str">
        <f aca="false">IF(F8657&lt;Einstellungen!$B$5,"ja","nein")</f>
        <v>nein</v>
      </c>
      <c r="H8657" s="21" t="s">
        <v>25</v>
      </c>
      <c r="I8657" s="29" t="n">
        <f aca="false">INDEX(Einstellungen!$B$27:$B$50,16)</f>
        <v>0.95</v>
      </c>
      <c r="J8657" s="29" t="n">
        <f aca="false">F8657*I8657</f>
        <v>29.7889011</v>
      </c>
    </row>
    <row r="8658" customFormat="false" ht="15" hidden="false" customHeight="false" outlineLevel="0" collapsed="false">
      <c r="A8658" s="28" t="n">
        <v>45941</v>
      </c>
      <c r="B8658" s="21" t="s">
        <v>128</v>
      </c>
      <c r="C8658" s="21" t="s">
        <v>138</v>
      </c>
      <c r="D8658" s="29" t="n">
        <v>83.65</v>
      </c>
      <c r="E8658" s="29" t="n">
        <f aca="false">D8658/10</f>
        <v>8.365</v>
      </c>
      <c r="F8658" s="29" t="n">
        <f aca="false">(E8658+Einstellungen!$B$20)*(1+Einstellungen!$B$10)</f>
        <v>32.15499</v>
      </c>
      <c r="G8658" s="21" t="str">
        <f aca="false">IF(F8658&lt;Einstellungen!$B$5,"ja","nein")</f>
        <v>nein</v>
      </c>
      <c r="H8658" s="21" t="s">
        <v>25</v>
      </c>
      <c r="I8658" s="29" t="n">
        <f aca="false">INDEX(Einstellungen!$B$27:$B$50,17)</f>
        <v>0.95</v>
      </c>
      <c r="J8658" s="29" t="n">
        <f aca="false">F8658*I8658</f>
        <v>30.5472405</v>
      </c>
    </row>
    <row r="8659" customFormat="false" ht="15" hidden="false" customHeight="false" outlineLevel="0" collapsed="false">
      <c r="A8659" s="28" t="n">
        <v>45941</v>
      </c>
      <c r="B8659" s="21" t="s">
        <v>129</v>
      </c>
      <c r="C8659" s="21" t="s">
        <v>138</v>
      </c>
      <c r="D8659" s="29" t="n">
        <v>114.005</v>
      </c>
      <c r="E8659" s="29" t="n">
        <f aca="false">D8659/10</f>
        <v>11.4005</v>
      </c>
      <c r="F8659" s="29" t="n">
        <f aca="false">(E8659+Einstellungen!$B$20)*(1+Einstellungen!$B$10)</f>
        <v>35.767235</v>
      </c>
      <c r="G8659" s="21" t="str">
        <f aca="false">IF(F8659&lt;Einstellungen!$B$5,"ja","nein")</f>
        <v>nein</v>
      </c>
      <c r="H8659" s="21" t="s">
        <v>25</v>
      </c>
      <c r="I8659" s="29" t="n">
        <f aca="false">INDEX(Einstellungen!$B$27:$B$50,18)</f>
        <v>1.1</v>
      </c>
      <c r="J8659" s="29" t="n">
        <f aca="false">F8659*I8659</f>
        <v>39.3439585</v>
      </c>
    </row>
    <row r="8660" customFormat="false" ht="15" hidden="false" customHeight="false" outlineLevel="0" collapsed="false">
      <c r="A8660" s="28" t="n">
        <v>45941</v>
      </c>
      <c r="B8660" s="21" t="s">
        <v>130</v>
      </c>
      <c r="C8660" s="21" t="s">
        <v>138</v>
      </c>
      <c r="D8660" s="29" t="n">
        <v>126.438</v>
      </c>
      <c r="E8660" s="29" t="n">
        <f aca="false">D8660/10</f>
        <v>12.6438</v>
      </c>
      <c r="F8660" s="29" t="n">
        <f aca="false">(E8660+Einstellungen!$B$20)*(1+Einstellungen!$B$10)</f>
        <v>37.246762</v>
      </c>
      <c r="G8660" s="21" t="str">
        <f aca="false">IF(F8660&lt;Einstellungen!$B$5,"ja","nein")</f>
        <v>nein</v>
      </c>
      <c r="H8660" s="21" t="s">
        <v>25</v>
      </c>
      <c r="I8660" s="29" t="n">
        <f aca="false">INDEX(Einstellungen!$B$27:$B$50,19)</f>
        <v>1.35</v>
      </c>
      <c r="J8660" s="29" t="n">
        <f aca="false">F8660*I8660</f>
        <v>50.2831287</v>
      </c>
    </row>
    <row r="8661" customFormat="false" ht="15" hidden="false" customHeight="false" outlineLevel="0" collapsed="false">
      <c r="A8661" s="28" t="n">
        <v>45941</v>
      </c>
      <c r="B8661" s="21" t="s">
        <v>131</v>
      </c>
      <c r="C8661" s="21" t="s">
        <v>138</v>
      </c>
      <c r="D8661" s="29" t="n">
        <v>130.173</v>
      </c>
      <c r="E8661" s="29" t="n">
        <f aca="false">D8661/10</f>
        <v>13.0173</v>
      </c>
      <c r="F8661" s="29" t="n">
        <f aca="false">(E8661+Einstellungen!$B$20)*(1+Einstellungen!$B$10)</f>
        <v>37.691227</v>
      </c>
      <c r="G8661" s="21" t="str">
        <f aca="false">IF(F8661&lt;Einstellungen!$B$5,"ja","nein")</f>
        <v>nein</v>
      </c>
      <c r="H8661" s="21" t="s">
        <v>25</v>
      </c>
      <c r="I8661" s="29" t="n">
        <f aca="false">INDEX(Einstellungen!$B$27:$B$50,20)</f>
        <v>1.45</v>
      </c>
      <c r="J8661" s="29" t="n">
        <f aca="false">F8661*I8661</f>
        <v>54.65227915</v>
      </c>
    </row>
    <row r="8662" customFormat="false" ht="15" hidden="false" customHeight="false" outlineLevel="0" collapsed="false">
      <c r="A8662" s="28" t="n">
        <v>45941</v>
      </c>
      <c r="B8662" s="21" t="s">
        <v>132</v>
      </c>
      <c r="C8662" s="21" t="s">
        <v>138</v>
      </c>
      <c r="D8662" s="29" t="n">
        <v>120.635</v>
      </c>
      <c r="E8662" s="29" t="n">
        <f aca="false">D8662/10</f>
        <v>12.0635</v>
      </c>
      <c r="F8662" s="29" t="n">
        <f aca="false">(E8662+Einstellungen!$B$20)*(1+Einstellungen!$B$10)</f>
        <v>36.556205</v>
      </c>
      <c r="G8662" s="21" t="str">
        <f aca="false">IF(F8662&lt;Einstellungen!$B$5,"ja","nein")</f>
        <v>nein</v>
      </c>
      <c r="H8662" s="21" t="s">
        <v>25</v>
      </c>
      <c r="I8662" s="29" t="n">
        <f aca="false">INDEX(Einstellungen!$B$27:$B$50,21)</f>
        <v>1.4</v>
      </c>
      <c r="J8662" s="29" t="n">
        <f aca="false">F8662*I8662</f>
        <v>51.178687</v>
      </c>
    </row>
    <row r="8663" customFormat="false" ht="15" hidden="false" customHeight="false" outlineLevel="0" collapsed="false">
      <c r="A8663" s="28" t="n">
        <v>45941</v>
      </c>
      <c r="B8663" s="21" t="s">
        <v>133</v>
      </c>
      <c r="C8663" s="21" t="s">
        <v>138</v>
      </c>
      <c r="D8663" s="29" t="n">
        <v>112.545</v>
      </c>
      <c r="E8663" s="29" t="n">
        <f aca="false">D8663/10</f>
        <v>11.2545</v>
      </c>
      <c r="F8663" s="29" t="n">
        <f aca="false">(E8663+Einstellungen!$B$20)*(1+Einstellungen!$B$10)</f>
        <v>35.593495</v>
      </c>
      <c r="G8663" s="21" t="str">
        <f aca="false">IF(F8663&lt;Einstellungen!$B$5,"ja","nein")</f>
        <v>nein</v>
      </c>
      <c r="H8663" s="21" t="s">
        <v>25</v>
      </c>
      <c r="I8663" s="29" t="n">
        <f aca="false">INDEX(Einstellungen!$B$27:$B$50,22)</f>
        <v>1.25</v>
      </c>
      <c r="J8663" s="29" t="n">
        <f aca="false">F8663*I8663</f>
        <v>44.49186875</v>
      </c>
    </row>
    <row r="8664" customFormat="false" ht="15" hidden="false" customHeight="false" outlineLevel="0" collapsed="false">
      <c r="A8664" s="28" t="n">
        <v>45941</v>
      </c>
      <c r="B8664" s="21" t="s">
        <v>134</v>
      </c>
      <c r="C8664" s="21" t="s">
        <v>138</v>
      </c>
      <c r="D8664" s="29" t="n">
        <v>106.907</v>
      </c>
      <c r="E8664" s="29" t="n">
        <f aca="false">D8664/10</f>
        <v>10.6907</v>
      </c>
      <c r="F8664" s="29" t="n">
        <f aca="false">(E8664+Einstellungen!$B$20)*(1+Einstellungen!$B$10)</f>
        <v>34.922573</v>
      </c>
      <c r="G8664" s="21" t="str">
        <f aca="false">IF(F8664&lt;Einstellungen!$B$5,"ja","nein")</f>
        <v>nein</v>
      </c>
      <c r="H8664" s="21" t="s">
        <v>25</v>
      </c>
      <c r="I8664" s="29" t="n">
        <f aca="false">INDEX(Einstellungen!$B$27:$B$50,23)</f>
        <v>1.05</v>
      </c>
      <c r="J8664" s="29" t="n">
        <f aca="false">F8664*I8664</f>
        <v>36.66870165</v>
      </c>
    </row>
    <row r="8665" customFormat="false" ht="15" hidden="false" customHeight="false" outlineLevel="0" collapsed="false">
      <c r="A8665" s="28" t="n">
        <v>45941</v>
      </c>
      <c r="B8665" s="21" t="s">
        <v>135</v>
      </c>
      <c r="C8665" s="21" t="s">
        <v>138</v>
      </c>
      <c r="D8665" s="29" t="n">
        <v>95.097</v>
      </c>
      <c r="E8665" s="29" t="n">
        <f aca="false">D8665/10</f>
        <v>9.5097</v>
      </c>
      <c r="F8665" s="29" t="n">
        <f aca="false">(E8665+Einstellungen!$B$20)*(1+Einstellungen!$B$10)</f>
        <v>33.517183</v>
      </c>
      <c r="G8665" s="21" t="str">
        <f aca="false">IF(F8665&lt;Einstellungen!$B$5,"ja","nein")</f>
        <v>nein</v>
      </c>
      <c r="H8665" s="21" t="s">
        <v>25</v>
      </c>
      <c r="I8665" s="29" t="n">
        <f aca="false">INDEX(Einstellungen!$B$27:$B$50,24)</f>
        <v>0.8</v>
      </c>
      <c r="J8665" s="29" t="n">
        <f aca="false">F8665*I8665</f>
        <v>26.8137464</v>
      </c>
    </row>
    <row r="8666" customFormat="false" ht="15" hidden="false" customHeight="false" outlineLevel="0" collapsed="false">
      <c r="A8666" s="28" t="n">
        <v>45942</v>
      </c>
      <c r="B8666" s="21" t="s">
        <v>111</v>
      </c>
      <c r="C8666" s="21" t="s">
        <v>139</v>
      </c>
      <c r="D8666" s="29" t="n">
        <v>96.177</v>
      </c>
      <c r="E8666" s="29" t="n">
        <f aca="false">D8666/10</f>
        <v>9.6177</v>
      </c>
      <c r="F8666" s="29" t="n">
        <f aca="false">(E8666+Einstellungen!$B$20)*(1+Einstellungen!$B$10)</f>
        <v>33.645703</v>
      </c>
      <c r="G8666" s="21" t="str">
        <f aca="false">IF(F8666&lt;Einstellungen!$B$5,"ja","nein")</f>
        <v>nein</v>
      </c>
      <c r="H8666" s="21" t="s">
        <v>25</v>
      </c>
      <c r="I8666" s="29" t="n">
        <f aca="false">INDEX(Einstellungen!$B$27:$B$50,1)</f>
        <v>0.6</v>
      </c>
      <c r="J8666" s="29" t="n">
        <f aca="false">F8666*I8666</f>
        <v>20.1874218</v>
      </c>
    </row>
    <row r="8667" customFormat="false" ht="15" hidden="false" customHeight="false" outlineLevel="0" collapsed="false">
      <c r="A8667" s="28" t="n">
        <v>45942</v>
      </c>
      <c r="B8667" s="21" t="s">
        <v>113</v>
      </c>
      <c r="C8667" s="21" t="s">
        <v>139</v>
      </c>
      <c r="D8667" s="29" t="n">
        <v>92.167</v>
      </c>
      <c r="E8667" s="29" t="n">
        <f aca="false">D8667/10</f>
        <v>9.2167</v>
      </c>
      <c r="F8667" s="29" t="n">
        <f aca="false">(E8667+Einstellungen!$B$20)*(1+Einstellungen!$B$10)</f>
        <v>33.168513</v>
      </c>
      <c r="G8667" s="21" t="str">
        <f aca="false">IF(F8667&lt;Einstellungen!$B$5,"ja","nein")</f>
        <v>nein</v>
      </c>
      <c r="H8667" s="21" t="s">
        <v>25</v>
      </c>
      <c r="I8667" s="29" t="n">
        <f aca="false">INDEX(Einstellungen!$B$27:$B$50,2)</f>
        <v>0.5</v>
      </c>
      <c r="J8667" s="29" t="n">
        <f aca="false">F8667*I8667</f>
        <v>16.5842565</v>
      </c>
    </row>
    <row r="8668" customFormat="false" ht="15" hidden="false" customHeight="false" outlineLevel="0" collapsed="false">
      <c r="A8668" s="28" t="n">
        <v>45942</v>
      </c>
      <c r="B8668" s="21" t="s">
        <v>114</v>
      </c>
      <c r="C8668" s="21" t="s">
        <v>139</v>
      </c>
      <c r="D8668" s="29" t="n">
        <v>88.86</v>
      </c>
      <c r="E8668" s="29" t="n">
        <f aca="false">D8668/10</f>
        <v>8.886</v>
      </c>
      <c r="F8668" s="29" t="n">
        <f aca="false">(E8668+Einstellungen!$B$20)*(1+Einstellungen!$B$10)</f>
        <v>32.77498</v>
      </c>
      <c r="G8668" s="21" t="str">
        <f aca="false">IF(F8668&lt;Einstellungen!$B$5,"ja","nein")</f>
        <v>nein</v>
      </c>
      <c r="H8668" s="21" t="s">
        <v>25</v>
      </c>
      <c r="I8668" s="29" t="n">
        <f aca="false">INDEX(Einstellungen!$B$27:$B$50,3)</f>
        <v>0.45</v>
      </c>
      <c r="J8668" s="29" t="n">
        <f aca="false">F8668*I8668</f>
        <v>14.748741</v>
      </c>
    </row>
    <row r="8669" customFormat="false" ht="15" hidden="false" customHeight="false" outlineLevel="0" collapsed="false">
      <c r="A8669" s="28" t="n">
        <v>45942</v>
      </c>
      <c r="B8669" s="21" t="s">
        <v>115</v>
      </c>
      <c r="C8669" s="21" t="s">
        <v>139</v>
      </c>
      <c r="D8669" s="29" t="n">
        <v>85.13</v>
      </c>
      <c r="E8669" s="29" t="n">
        <f aca="false">D8669/10</f>
        <v>8.513</v>
      </c>
      <c r="F8669" s="29" t="n">
        <f aca="false">(E8669+Einstellungen!$B$20)*(1+Einstellungen!$B$10)</f>
        <v>32.33111</v>
      </c>
      <c r="G8669" s="21" t="str">
        <f aca="false">IF(F8669&lt;Einstellungen!$B$5,"ja","nein")</f>
        <v>nein</v>
      </c>
      <c r="H8669" s="21" t="s">
        <v>25</v>
      </c>
      <c r="I8669" s="29" t="n">
        <f aca="false">INDEX(Einstellungen!$B$27:$B$50,4)</f>
        <v>0.45</v>
      </c>
      <c r="J8669" s="29" t="n">
        <f aca="false">F8669*I8669</f>
        <v>14.5489995</v>
      </c>
    </row>
    <row r="8670" customFormat="false" ht="15" hidden="false" customHeight="false" outlineLevel="0" collapsed="false">
      <c r="A8670" s="28" t="n">
        <v>45942</v>
      </c>
      <c r="B8670" s="21" t="s">
        <v>116</v>
      </c>
      <c r="C8670" s="21" t="s">
        <v>139</v>
      </c>
      <c r="D8670" s="29" t="n">
        <v>86.412</v>
      </c>
      <c r="E8670" s="29" t="n">
        <f aca="false">D8670/10</f>
        <v>8.6412</v>
      </c>
      <c r="F8670" s="29" t="n">
        <f aca="false">(E8670+Einstellungen!$B$20)*(1+Einstellungen!$B$10)</f>
        <v>32.483668</v>
      </c>
      <c r="G8670" s="21" t="str">
        <f aca="false">IF(F8670&lt;Einstellungen!$B$5,"ja","nein")</f>
        <v>nein</v>
      </c>
      <c r="H8670" s="21" t="s">
        <v>25</v>
      </c>
      <c r="I8670" s="29" t="n">
        <f aca="false">INDEX(Einstellungen!$B$27:$B$50,5)</f>
        <v>0.45</v>
      </c>
      <c r="J8670" s="29" t="n">
        <f aca="false">F8670*I8670</f>
        <v>14.6176506</v>
      </c>
    </row>
    <row r="8671" customFormat="false" ht="15" hidden="false" customHeight="false" outlineLevel="0" collapsed="false">
      <c r="A8671" s="28" t="n">
        <v>45942</v>
      </c>
      <c r="B8671" s="21" t="s">
        <v>117</v>
      </c>
      <c r="C8671" s="21" t="s">
        <v>139</v>
      </c>
      <c r="D8671" s="29" t="n">
        <v>86.657</v>
      </c>
      <c r="E8671" s="29" t="n">
        <f aca="false">D8671/10</f>
        <v>8.6657</v>
      </c>
      <c r="F8671" s="29" t="n">
        <f aca="false">(E8671+Einstellungen!$B$20)*(1+Einstellungen!$B$10)</f>
        <v>32.512823</v>
      </c>
      <c r="G8671" s="21" t="str">
        <f aca="false">IF(F8671&lt;Einstellungen!$B$5,"ja","nein")</f>
        <v>nein</v>
      </c>
      <c r="H8671" s="21" t="s">
        <v>25</v>
      </c>
      <c r="I8671" s="29" t="n">
        <f aca="false">INDEX(Einstellungen!$B$27:$B$50,6)</f>
        <v>0.5</v>
      </c>
      <c r="J8671" s="29" t="n">
        <f aca="false">F8671*I8671</f>
        <v>16.2564115</v>
      </c>
    </row>
    <row r="8672" customFormat="false" ht="15" hidden="false" customHeight="false" outlineLevel="0" collapsed="false">
      <c r="A8672" s="28" t="n">
        <v>45942</v>
      </c>
      <c r="B8672" s="21" t="s">
        <v>118</v>
      </c>
      <c r="C8672" s="21" t="s">
        <v>139</v>
      </c>
      <c r="D8672" s="29" t="n">
        <v>88.3</v>
      </c>
      <c r="E8672" s="29" t="n">
        <f aca="false">D8672/10</f>
        <v>8.83</v>
      </c>
      <c r="F8672" s="29" t="n">
        <f aca="false">(E8672+Einstellungen!$B$20)*(1+Einstellungen!$B$10)</f>
        <v>32.70834</v>
      </c>
      <c r="G8672" s="21" t="str">
        <f aca="false">IF(F8672&lt;Einstellungen!$B$5,"ja","nein")</f>
        <v>nein</v>
      </c>
      <c r="H8672" s="21" t="s">
        <v>25</v>
      </c>
      <c r="I8672" s="29" t="n">
        <f aca="false">INDEX(Einstellungen!$B$27:$B$50,7)</f>
        <v>0.7</v>
      </c>
      <c r="J8672" s="29" t="n">
        <f aca="false">F8672*I8672</f>
        <v>22.895838</v>
      </c>
    </row>
    <row r="8673" customFormat="false" ht="15" hidden="false" customHeight="false" outlineLevel="0" collapsed="false">
      <c r="A8673" s="28" t="n">
        <v>45942</v>
      </c>
      <c r="B8673" s="21" t="s">
        <v>119</v>
      </c>
      <c r="C8673" s="21" t="s">
        <v>139</v>
      </c>
      <c r="D8673" s="29" t="n">
        <v>89.172</v>
      </c>
      <c r="E8673" s="29" t="n">
        <f aca="false">D8673/10</f>
        <v>8.9172</v>
      </c>
      <c r="F8673" s="29" t="n">
        <f aca="false">(E8673+Einstellungen!$B$20)*(1+Einstellungen!$B$10)</f>
        <v>32.812108</v>
      </c>
      <c r="G8673" s="21" t="str">
        <f aca="false">IF(F8673&lt;Einstellungen!$B$5,"ja","nein")</f>
        <v>nein</v>
      </c>
      <c r="H8673" s="21" t="s">
        <v>25</v>
      </c>
      <c r="I8673" s="29" t="n">
        <f aca="false">INDEX(Einstellungen!$B$27:$B$50,8)</f>
        <v>0.95</v>
      </c>
      <c r="J8673" s="29" t="n">
        <f aca="false">F8673*I8673</f>
        <v>31.1715026</v>
      </c>
    </row>
    <row r="8674" customFormat="false" ht="15" hidden="false" customHeight="false" outlineLevel="0" collapsed="false">
      <c r="A8674" s="28" t="n">
        <v>45942</v>
      </c>
      <c r="B8674" s="21" t="s">
        <v>120</v>
      </c>
      <c r="C8674" s="21" t="s">
        <v>139</v>
      </c>
      <c r="D8674" s="29" t="n">
        <v>88.66</v>
      </c>
      <c r="E8674" s="29" t="n">
        <f aca="false">D8674/10</f>
        <v>8.866</v>
      </c>
      <c r="F8674" s="29" t="n">
        <f aca="false">(E8674+Einstellungen!$B$20)*(1+Einstellungen!$B$10)</f>
        <v>32.75118</v>
      </c>
      <c r="G8674" s="21" t="str">
        <f aca="false">IF(F8674&lt;Einstellungen!$B$5,"ja","nein")</f>
        <v>nein</v>
      </c>
      <c r="H8674" s="21" t="s">
        <v>25</v>
      </c>
      <c r="I8674" s="29" t="n">
        <f aca="false">INDEX(Einstellungen!$B$27:$B$50,9)</f>
        <v>1.05</v>
      </c>
      <c r="J8674" s="29" t="n">
        <f aca="false">F8674*I8674</f>
        <v>34.388739</v>
      </c>
    </row>
    <row r="8675" customFormat="false" ht="15" hidden="false" customHeight="false" outlineLevel="0" collapsed="false">
      <c r="A8675" s="28" t="n">
        <v>45942</v>
      </c>
      <c r="B8675" s="21" t="s">
        <v>121</v>
      </c>
      <c r="C8675" s="21" t="s">
        <v>139</v>
      </c>
      <c r="D8675" s="29" t="n">
        <v>83.062</v>
      </c>
      <c r="E8675" s="29" t="n">
        <f aca="false">D8675/10</f>
        <v>8.3062</v>
      </c>
      <c r="F8675" s="29" t="n">
        <f aca="false">(E8675+Einstellungen!$B$20)*(1+Einstellungen!$B$10)</f>
        <v>32.085018</v>
      </c>
      <c r="G8675" s="21" t="str">
        <f aca="false">IF(F8675&lt;Einstellungen!$B$5,"ja","nein")</f>
        <v>nein</v>
      </c>
      <c r="H8675" s="21" t="s">
        <v>25</v>
      </c>
      <c r="I8675" s="29" t="n">
        <f aca="false">INDEX(Einstellungen!$B$27:$B$50,10)</f>
        <v>1.05</v>
      </c>
      <c r="J8675" s="29" t="n">
        <f aca="false">F8675*I8675</f>
        <v>33.6892689</v>
      </c>
    </row>
    <row r="8676" customFormat="false" ht="15" hidden="false" customHeight="false" outlineLevel="0" collapsed="false">
      <c r="A8676" s="28" t="n">
        <v>45942</v>
      </c>
      <c r="B8676" s="21" t="s">
        <v>122</v>
      </c>
      <c r="C8676" s="21" t="s">
        <v>139</v>
      </c>
      <c r="D8676" s="29" t="n">
        <v>76.205</v>
      </c>
      <c r="E8676" s="29" t="n">
        <f aca="false">D8676/10</f>
        <v>7.6205</v>
      </c>
      <c r="F8676" s="29" t="n">
        <f aca="false">(E8676+Einstellungen!$B$20)*(1+Einstellungen!$B$10)</f>
        <v>31.269035</v>
      </c>
      <c r="G8676" s="21" t="str">
        <f aca="false">IF(F8676&lt;Einstellungen!$B$5,"ja","nein")</f>
        <v>nein</v>
      </c>
      <c r="H8676" s="21" t="s">
        <v>25</v>
      </c>
      <c r="I8676" s="29" t="n">
        <f aca="false">INDEX(Einstellungen!$B$27:$B$50,11)</f>
        <v>1.05</v>
      </c>
      <c r="J8676" s="29" t="n">
        <f aca="false">F8676*I8676</f>
        <v>32.83248675</v>
      </c>
    </row>
    <row r="8677" customFormat="false" ht="15" hidden="false" customHeight="false" outlineLevel="0" collapsed="false">
      <c r="A8677" s="28" t="n">
        <v>45942</v>
      </c>
      <c r="B8677" s="21" t="s">
        <v>123</v>
      </c>
      <c r="C8677" s="21" t="s">
        <v>139</v>
      </c>
      <c r="D8677" s="29" t="n">
        <v>71.9</v>
      </c>
      <c r="E8677" s="29" t="n">
        <f aca="false">D8677/10</f>
        <v>7.19</v>
      </c>
      <c r="F8677" s="29" t="n">
        <f aca="false">(E8677+Einstellungen!$B$20)*(1+Einstellungen!$B$10)</f>
        <v>30.75674</v>
      </c>
      <c r="G8677" s="21" t="str">
        <f aca="false">IF(F8677&lt;Einstellungen!$B$5,"ja","nein")</f>
        <v>nein</v>
      </c>
      <c r="H8677" s="21" t="s">
        <v>25</v>
      </c>
      <c r="I8677" s="29" t="n">
        <f aca="false">INDEX(Einstellungen!$B$27:$B$50,12)</f>
        <v>1.1</v>
      </c>
      <c r="J8677" s="29" t="n">
        <f aca="false">F8677*I8677</f>
        <v>33.832414</v>
      </c>
    </row>
    <row r="8678" customFormat="false" ht="15" hidden="false" customHeight="false" outlineLevel="0" collapsed="false">
      <c r="A8678" s="28" t="n">
        <v>45942</v>
      </c>
      <c r="B8678" s="21" t="s">
        <v>124</v>
      </c>
      <c r="C8678" s="21" t="s">
        <v>139</v>
      </c>
      <c r="D8678" s="29" t="n">
        <v>66.888</v>
      </c>
      <c r="E8678" s="29" t="n">
        <f aca="false">D8678/10</f>
        <v>6.6888</v>
      </c>
      <c r="F8678" s="29" t="n">
        <f aca="false">(E8678+Einstellungen!$B$20)*(1+Einstellungen!$B$10)</f>
        <v>30.160312</v>
      </c>
      <c r="G8678" s="21" t="str">
        <f aca="false">IF(F8678&lt;Einstellungen!$B$5,"ja","nein")</f>
        <v>nein</v>
      </c>
      <c r="H8678" s="21" t="s">
        <v>25</v>
      </c>
      <c r="I8678" s="29" t="n">
        <f aca="false">INDEX(Einstellungen!$B$27:$B$50,13)</f>
        <v>1.2</v>
      </c>
      <c r="J8678" s="29" t="n">
        <f aca="false">F8678*I8678</f>
        <v>36.1923744</v>
      </c>
    </row>
    <row r="8679" customFormat="false" ht="15" hidden="false" customHeight="false" outlineLevel="0" collapsed="false">
      <c r="A8679" s="28" t="n">
        <v>45942</v>
      </c>
      <c r="B8679" s="21" t="s">
        <v>125</v>
      </c>
      <c r="C8679" s="21" t="s">
        <v>139</v>
      </c>
      <c r="D8679" s="29" t="n">
        <v>52.16</v>
      </c>
      <c r="E8679" s="29" t="n">
        <f aca="false">D8679/10</f>
        <v>5.216</v>
      </c>
      <c r="F8679" s="29" t="n">
        <f aca="false">(E8679+Einstellungen!$B$20)*(1+Einstellungen!$B$10)</f>
        <v>28.40768</v>
      </c>
      <c r="G8679" s="21" t="str">
        <f aca="false">IF(F8679&lt;Einstellungen!$B$5,"ja","nein")</f>
        <v>ja</v>
      </c>
      <c r="H8679" s="21" t="s">
        <v>25</v>
      </c>
      <c r="I8679" s="29" t="n">
        <f aca="false">INDEX(Einstellungen!$B$27:$B$50,14)</f>
        <v>1.15</v>
      </c>
      <c r="J8679" s="29" t="n">
        <f aca="false">F8679*I8679</f>
        <v>32.668832</v>
      </c>
    </row>
    <row r="8680" customFormat="false" ht="15" hidden="false" customHeight="false" outlineLevel="0" collapsed="false">
      <c r="A8680" s="28" t="n">
        <v>45942</v>
      </c>
      <c r="B8680" s="21" t="s">
        <v>126</v>
      </c>
      <c r="C8680" s="21" t="s">
        <v>139</v>
      </c>
      <c r="D8680" s="29" t="n">
        <v>62.475</v>
      </c>
      <c r="E8680" s="29" t="n">
        <f aca="false">D8680/10</f>
        <v>6.2475</v>
      </c>
      <c r="F8680" s="29" t="n">
        <f aca="false">(E8680+Einstellungen!$B$20)*(1+Einstellungen!$B$10)</f>
        <v>29.635165</v>
      </c>
      <c r="G8680" s="21" t="str">
        <f aca="false">IF(F8680&lt;Einstellungen!$B$5,"ja","nein")</f>
        <v>nein</v>
      </c>
      <c r="H8680" s="21" t="s">
        <v>25</v>
      </c>
      <c r="I8680" s="29" t="n">
        <f aca="false">INDEX(Einstellungen!$B$27:$B$50,15)</f>
        <v>1</v>
      </c>
      <c r="J8680" s="29" t="n">
        <f aca="false">F8680*I8680</f>
        <v>29.635165</v>
      </c>
    </row>
    <row r="8681" customFormat="false" ht="15" hidden="false" customHeight="false" outlineLevel="0" collapsed="false">
      <c r="A8681" s="28" t="n">
        <v>45942</v>
      </c>
      <c r="B8681" s="21" t="s">
        <v>127</v>
      </c>
      <c r="C8681" s="21" t="s">
        <v>139</v>
      </c>
      <c r="D8681" s="29" t="n">
        <v>79.985</v>
      </c>
      <c r="E8681" s="29" t="n">
        <f aca="false">D8681/10</f>
        <v>7.9985</v>
      </c>
      <c r="F8681" s="29" t="n">
        <f aca="false">(E8681+Einstellungen!$B$20)*(1+Einstellungen!$B$10)</f>
        <v>31.718855</v>
      </c>
      <c r="G8681" s="21" t="str">
        <f aca="false">IF(F8681&lt;Einstellungen!$B$5,"ja","nein")</f>
        <v>nein</v>
      </c>
      <c r="H8681" s="21" t="s">
        <v>25</v>
      </c>
      <c r="I8681" s="29" t="n">
        <f aca="false">INDEX(Einstellungen!$B$27:$B$50,16)</f>
        <v>0.95</v>
      </c>
      <c r="J8681" s="29" t="n">
        <f aca="false">F8681*I8681</f>
        <v>30.13291225</v>
      </c>
    </row>
    <row r="8682" customFormat="false" ht="15" hidden="false" customHeight="false" outlineLevel="0" collapsed="false">
      <c r="A8682" s="28" t="n">
        <v>45942</v>
      </c>
      <c r="B8682" s="21" t="s">
        <v>128</v>
      </c>
      <c r="C8682" s="21" t="s">
        <v>139</v>
      </c>
      <c r="D8682" s="29" t="n">
        <v>88.002</v>
      </c>
      <c r="E8682" s="29" t="n">
        <f aca="false">D8682/10</f>
        <v>8.8002</v>
      </c>
      <c r="F8682" s="29" t="n">
        <f aca="false">(E8682+Einstellungen!$B$20)*(1+Einstellungen!$B$10)</f>
        <v>32.672878</v>
      </c>
      <c r="G8682" s="21" t="str">
        <f aca="false">IF(F8682&lt;Einstellungen!$B$5,"ja","nein")</f>
        <v>nein</v>
      </c>
      <c r="H8682" s="21" t="s">
        <v>25</v>
      </c>
      <c r="I8682" s="29" t="n">
        <f aca="false">INDEX(Einstellungen!$B$27:$B$50,17)</f>
        <v>0.95</v>
      </c>
      <c r="J8682" s="29" t="n">
        <f aca="false">F8682*I8682</f>
        <v>31.0392341</v>
      </c>
    </row>
    <row r="8683" customFormat="false" ht="15" hidden="false" customHeight="false" outlineLevel="0" collapsed="false">
      <c r="A8683" s="28" t="n">
        <v>45942</v>
      </c>
      <c r="B8683" s="21" t="s">
        <v>129</v>
      </c>
      <c r="C8683" s="21" t="s">
        <v>139</v>
      </c>
      <c r="D8683" s="29" t="n">
        <v>105.55</v>
      </c>
      <c r="E8683" s="29" t="n">
        <f aca="false">D8683/10</f>
        <v>10.555</v>
      </c>
      <c r="F8683" s="29" t="n">
        <f aca="false">(E8683+Einstellungen!$B$20)*(1+Einstellungen!$B$10)</f>
        <v>34.76109</v>
      </c>
      <c r="G8683" s="21" t="str">
        <f aca="false">IF(F8683&lt;Einstellungen!$B$5,"ja","nein")</f>
        <v>nein</v>
      </c>
      <c r="H8683" s="21" t="s">
        <v>25</v>
      </c>
      <c r="I8683" s="29" t="n">
        <f aca="false">INDEX(Einstellungen!$B$27:$B$50,18)</f>
        <v>1.1</v>
      </c>
      <c r="J8683" s="29" t="n">
        <f aca="false">F8683*I8683</f>
        <v>38.237199</v>
      </c>
    </row>
    <row r="8684" customFormat="false" ht="15" hidden="false" customHeight="false" outlineLevel="0" collapsed="false">
      <c r="A8684" s="28" t="n">
        <v>45942</v>
      </c>
      <c r="B8684" s="21" t="s">
        <v>130</v>
      </c>
      <c r="C8684" s="21" t="s">
        <v>139</v>
      </c>
      <c r="D8684" s="29" t="n">
        <v>108.9</v>
      </c>
      <c r="E8684" s="29" t="n">
        <f aca="false">D8684/10</f>
        <v>10.89</v>
      </c>
      <c r="F8684" s="29" t="n">
        <f aca="false">(E8684+Einstellungen!$B$20)*(1+Einstellungen!$B$10)</f>
        <v>35.15974</v>
      </c>
      <c r="G8684" s="21" t="str">
        <f aca="false">IF(F8684&lt;Einstellungen!$B$5,"ja","nein")</f>
        <v>nein</v>
      </c>
      <c r="H8684" s="21" t="s">
        <v>25</v>
      </c>
      <c r="I8684" s="29" t="n">
        <f aca="false">INDEX(Einstellungen!$B$27:$B$50,19)</f>
        <v>1.35</v>
      </c>
      <c r="J8684" s="29" t="n">
        <f aca="false">F8684*I8684</f>
        <v>47.465649</v>
      </c>
    </row>
    <row r="8685" customFormat="false" ht="15" hidden="false" customHeight="false" outlineLevel="0" collapsed="false">
      <c r="A8685" s="28" t="n">
        <v>45942</v>
      </c>
      <c r="B8685" s="21" t="s">
        <v>131</v>
      </c>
      <c r="C8685" s="21" t="s">
        <v>139</v>
      </c>
      <c r="D8685" s="29" t="n">
        <v>116.64</v>
      </c>
      <c r="E8685" s="29" t="n">
        <f aca="false">D8685/10</f>
        <v>11.664</v>
      </c>
      <c r="F8685" s="29" t="n">
        <f aca="false">(E8685+Einstellungen!$B$20)*(1+Einstellungen!$B$10)</f>
        <v>36.0808</v>
      </c>
      <c r="G8685" s="21" t="str">
        <f aca="false">IF(F8685&lt;Einstellungen!$B$5,"ja","nein")</f>
        <v>nein</v>
      </c>
      <c r="H8685" s="21" t="s">
        <v>25</v>
      </c>
      <c r="I8685" s="29" t="n">
        <f aca="false">INDEX(Einstellungen!$B$27:$B$50,20)</f>
        <v>1.45</v>
      </c>
      <c r="J8685" s="29" t="n">
        <f aca="false">F8685*I8685</f>
        <v>52.31716</v>
      </c>
    </row>
    <row r="8686" customFormat="false" ht="15" hidden="false" customHeight="false" outlineLevel="0" collapsed="false">
      <c r="A8686" s="28" t="n">
        <v>45942</v>
      </c>
      <c r="B8686" s="21" t="s">
        <v>132</v>
      </c>
      <c r="C8686" s="21" t="s">
        <v>139</v>
      </c>
      <c r="D8686" s="29" t="n">
        <v>115.528</v>
      </c>
      <c r="E8686" s="29" t="n">
        <f aca="false">D8686/10</f>
        <v>11.5528</v>
      </c>
      <c r="F8686" s="29" t="n">
        <f aca="false">(E8686+Einstellungen!$B$20)*(1+Einstellungen!$B$10)</f>
        <v>35.948472</v>
      </c>
      <c r="G8686" s="21" t="str">
        <f aca="false">IF(F8686&lt;Einstellungen!$B$5,"ja","nein")</f>
        <v>nein</v>
      </c>
      <c r="H8686" s="21" t="s">
        <v>25</v>
      </c>
      <c r="I8686" s="29" t="n">
        <f aca="false">INDEX(Einstellungen!$B$27:$B$50,21)</f>
        <v>1.4</v>
      </c>
      <c r="J8686" s="29" t="n">
        <f aca="false">F8686*I8686</f>
        <v>50.3278608</v>
      </c>
    </row>
    <row r="8687" customFormat="false" ht="15" hidden="false" customHeight="false" outlineLevel="0" collapsed="false">
      <c r="A8687" s="28" t="n">
        <v>45942</v>
      </c>
      <c r="B8687" s="21" t="s">
        <v>133</v>
      </c>
      <c r="C8687" s="21" t="s">
        <v>139</v>
      </c>
      <c r="D8687" s="29" t="n">
        <v>110.447</v>
      </c>
      <c r="E8687" s="29" t="n">
        <f aca="false">D8687/10</f>
        <v>11.0447</v>
      </c>
      <c r="F8687" s="29" t="n">
        <f aca="false">(E8687+Einstellungen!$B$20)*(1+Einstellungen!$B$10)</f>
        <v>35.343833</v>
      </c>
      <c r="G8687" s="21" t="str">
        <f aca="false">IF(F8687&lt;Einstellungen!$B$5,"ja","nein")</f>
        <v>nein</v>
      </c>
      <c r="H8687" s="21" t="s">
        <v>25</v>
      </c>
      <c r="I8687" s="29" t="n">
        <f aca="false">INDEX(Einstellungen!$B$27:$B$50,22)</f>
        <v>1.25</v>
      </c>
      <c r="J8687" s="29" t="n">
        <f aca="false">F8687*I8687</f>
        <v>44.17979125</v>
      </c>
    </row>
    <row r="8688" customFormat="false" ht="15" hidden="false" customHeight="false" outlineLevel="0" collapsed="false">
      <c r="A8688" s="28" t="n">
        <v>45942</v>
      </c>
      <c r="B8688" s="21" t="s">
        <v>134</v>
      </c>
      <c r="C8688" s="21" t="s">
        <v>139</v>
      </c>
      <c r="D8688" s="29" t="n">
        <v>107.79</v>
      </c>
      <c r="E8688" s="29" t="n">
        <f aca="false">D8688/10</f>
        <v>10.779</v>
      </c>
      <c r="F8688" s="29" t="n">
        <f aca="false">(E8688+Einstellungen!$B$20)*(1+Einstellungen!$B$10)</f>
        <v>35.02765</v>
      </c>
      <c r="G8688" s="21" t="str">
        <f aca="false">IF(F8688&lt;Einstellungen!$B$5,"ja","nein")</f>
        <v>nein</v>
      </c>
      <c r="H8688" s="21" t="s">
        <v>25</v>
      </c>
      <c r="I8688" s="29" t="n">
        <f aca="false">INDEX(Einstellungen!$B$27:$B$50,23)</f>
        <v>1.05</v>
      </c>
      <c r="J8688" s="29" t="n">
        <f aca="false">F8688*I8688</f>
        <v>36.7790325</v>
      </c>
    </row>
    <row r="8689" customFormat="false" ht="15" hidden="false" customHeight="false" outlineLevel="0" collapsed="false">
      <c r="A8689" s="28" t="n">
        <v>45942</v>
      </c>
      <c r="B8689" s="21" t="s">
        <v>135</v>
      </c>
      <c r="C8689" s="21" t="s">
        <v>139</v>
      </c>
      <c r="D8689" s="29" t="n">
        <v>93.445</v>
      </c>
      <c r="E8689" s="29" t="n">
        <f aca="false">D8689/10</f>
        <v>9.3445</v>
      </c>
      <c r="F8689" s="29" t="n">
        <f aca="false">(E8689+Einstellungen!$B$20)*(1+Einstellungen!$B$10)</f>
        <v>33.320595</v>
      </c>
      <c r="G8689" s="21" t="str">
        <f aca="false">IF(F8689&lt;Einstellungen!$B$5,"ja","nein")</f>
        <v>nein</v>
      </c>
      <c r="H8689" s="21" t="s">
        <v>25</v>
      </c>
      <c r="I8689" s="29" t="n">
        <f aca="false">INDEX(Einstellungen!$B$27:$B$50,24)</f>
        <v>0.8</v>
      </c>
      <c r="J8689" s="29" t="n">
        <f aca="false">F8689*I8689</f>
        <v>26.656476</v>
      </c>
    </row>
    <row r="8690" customFormat="false" ht="15" hidden="false" customHeight="false" outlineLevel="0" collapsed="false">
      <c r="A8690" s="28" t="n">
        <v>45943</v>
      </c>
      <c r="B8690" s="21" t="s">
        <v>111</v>
      </c>
      <c r="C8690" s="21" t="s">
        <v>140</v>
      </c>
      <c r="D8690" s="29" t="n">
        <v>93.453</v>
      </c>
      <c r="E8690" s="29" t="n">
        <f aca="false">D8690/10</f>
        <v>9.3453</v>
      </c>
      <c r="F8690" s="29" t="n">
        <f aca="false">(E8690+Einstellungen!$B$20)*(1+Einstellungen!$B$10)</f>
        <v>33.321547</v>
      </c>
      <c r="G8690" s="21" t="str">
        <f aca="false">IF(F8690&lt;Einstellungen!$B$5,"ja","nein")</f>
        <v>nein</v>
      </c>
      <c r="H8690" s="21" t="s">
        <v>25</v>
      </c>
      <c r="I8690" s="29" t="n">
        <f aca="false">INDEX(Einstellungen!$B$27:$B$50,1)</f>
        <v>0.6</v>
      </c>
      <c r="J8690" s="29" t="n">
        <f aca="false">F8690*I8690</f>
        <v>19.9929282</v>
      </c>
    </row>
    <row r="8691" customFormat="false" ht="15" hidden="false" customHeight="false" outlineLevel="0" collapsed="false">
      <c r="A8691" s="28" t="n">
        <v>45943</v>
      </c>
      <c r="B8691" s="21" t="s">
        <v>113</v>
      </c>
      <c r="C8691" s="21" t="s">
        <v>140</v>
      </c>
      <c r="D8691" s="29" t="n">
        <v>90.26</v>
      </c>
      <c r="E8691" s="29" t="n">
        <f aca="false">D8691/10</f>
        <v>9.026</v>
      </c>
      <c r="F8691" s="29" t="n">
        <f aca="false">(E8691+Einstellungen!$B$20)*(1+Einstellungen!$B$10)</f>
        <v>32.94158</v>
      </c>
      <c r="G8691" s="21" t="str">
        <f aca="false">IF(F8691&lt;Einstellungen!$B$5,"ja","nein")</f>
        <v>nein</v>
      </c>
      <c r="H8691" s="21" t="s">
        <v>25</v>
      </c>
      <c r="I8691" s="29" t="n">
        <f aca="false">INDEX(Einstellungen!$B$27:$B$50,2)</f>
        <v>0.5</v>
      </c>
      <c r="J8691" s="29" t="n">
        <f aca="false">F8691*I8691</f>
        <v>16.47079</v>
      </c>
    </row>
    <row r="8692" customFormat="false" ht="15" hidden="false" customHeight="false" outlineLevel="0" collapsed="false">
      <c r="A8692" s="28" t="n">
        <v>45943</v>
      </c>
      <c r="B8692" s="21" t="s">
        <v>114</v>
      </c>
      <c r="C8692" s="21" t="s">
        <v>140</v>
      </c>
      <c r="D8692" s="29" t="n">
        <v>90.832</v>
      </c>
      <c r="E8692" s="29" t="n">
        <f aca="false">D8692/10</f>
        <v>9.0832</v>
      </c>
      <c r="F8692" s="29" t="n">
        <f aca="false">(E8692+Einstellungen!$B$20)*(1+Einstellungen!$B$10)</f>
        <v>33.009648</v>
      </c>
      <c r="G8692" s="21" t="str">
        <f aca="false">IF(F8692&lt;Einstellungen!$B$5,"ja","nein")</f>
        <v>nein</v>
      </c>
      <c r="H8692" s="21" t="s">
        <v>25</v>
      </c>
      <c r="I8692" s="29" t="n">
        <f aca="false">INDEX(Einstellungen!$B$27:$B$50,3)</f>
        <v>0.45</v>
      </c>
      <c r="J8692" s="29" t="n">
        <f aca="false">F8692*I8692</f>
        <v>14.8543416</v>
      </c>
    </row>
    <row r="8693" customFormat="false" ht="15" hidden="false" customHeight="false" outlineLevel="0" collapsed="false">
      <c r="A8693" s="28" t="n">
        <v>45943</v>
      </c>
      <c r="B8693" s="21" t="s">
        <v>115</v>
      </c>
      <c r="C8693" s="21" t="s">
        <v>140</v>
      </c>
      <c r="D8693" s="29" t="n">
        <v>89.123</v>
      </c>
      <c r="E8693" s="29" t="n">
        <f aca="false">D8693/10</f>
        <v>8.9123</v>
      </c>
      <c r="F8693" s="29" t="n">
        <f aca="false">(E8693+Einstellungen!$B$20)*(1+Einstellungen!$B$10)</f>
        <v>32.806277</v>
      </c>
      <c r="G8693" s="21" t="str">
        <f aca="false">IF(F8693&lt;Einstellungen!$B$5,"ja","nein")</f>
        <v>nein</v>
      </c>
      <c r="H8693" s="21" t="s">
        <v>25</v>
      </c>
      <c r="I8693" s="29" t="n">
        <f aca="false">INDEX(Einstellungen!$B$27:$B$50,4)</f>
        <v>0.45</v>
      </c>
      <c r="J8693" s="29" t="n">
        <f aca="false">F8693*I8693</f>
        <v>14.76282465</v>
      </c>
    </row>
    <row r="8694" customFormat="false" ht="15" hidden="false" customHeight="false" outlineLevel="0" collapsed="false">
      <c r="A8694" s="28" t="n">
        <v>45943</v>
      </c>
      <c r="B8694" s="21" t="s">
        <v>116</v>
      </c>
      <c r="C8694" s="21" t="s">
        <v>140</v>
      </c>
      <c r="D8694" s="29" t="n">
        <v>93.453</v>
      </c>
      <c r="E8694" s="29" t="n">
        <f aca="false">D8694/10</f>
        <v>9.3453</v>
      </c>
      <c r="F8694" s="29" t="n">
        <f aca="false">(E8694+Einstellungen!$B$20)*(1+Einstellungen!$B$10)</f>
        <v>33.321547</v>
      </c>
      <c r="G8694" s="21" t="str">
        <f aca="false">IF(F8694&lt;Einstellungen!$B$5,"ja","nein")</f>
        <v>nein</v>
      </c>
      <c r="H8694" s="21" t="s">
        <v>25</v>
      </c>
      <c r="I8694" s="29" t="n">
        <f aca="false">INDEX(Einstellungen!$B$27:$B$50,5)</f>
        <v>0.45</v>
      </c>
      <c r="J8694" s="29" t="n">
        <f aca="false">F8694*I8694</f>
        <v>14.99469615</v>
      </c>
    </row>
    <row r="8695" customFormat="false" ht="15" hidden="false" customHeight="false" outlineLevel="0" collapsed="false">
      <c r="A8695" s="28" t="n">
        <v>45943</v>
      </c>
      <c r="B8695" s="21" t="s">
        <v>117</v>
      </c>
      <c r="C8695" s="21" t="s">
        <v>140</v>
      </c>
      <c r="D8695" s="29" t="n">
        <v>98.095</v>
      </c>
      <c r="E8695" s="29" t="n">
        <f aca="false">D8695/10</f>
        <v>9.8095</v>
      </c>
      <c r="F8695" s="29" t="n">
        <f aca="false">(E8695+Einstellungen!$B$20)*(1+Einstellungen!$B$10)</f>
        <v>33.873945</v>
      </c>
      <c r="G8695" s="21" t="str">
        <f aca="false">IF(F8695&lt;Einstellungen!$B$5,"ja","nein")</f>
        <v>nein</v>
      </c>
      <c r="H8695" s="21" t="s">
        <v>25</v>
      </c>
      <c r="I8695" s="29" t="n">
        <f aca="false">INDEX(Einstellungen!$B$27:$B$50,6)</f>
        <v>0.5</v>
      </c>
      <c r="J8695" s="29" t="n">
        <f aca="false">F8695*I8695</f>
        <v>16.9369725</v>
      </c>
    </row>
    <row r="8696" customFormat="false" ht="15" hidden="false" customHeight="false" outlineLevel="0" collapsed="false">
      <c r="A8696" s="28" t="n">
        <v>45943</v>
      </c>
      <c r="B8696" s="21" t="s">
        <v>118</v>
      </c>
      <c r="C8696" s="21" t="s">
        <v>140</v>
      </c>
      <c r="D8696" s="29" t="n">
        <v>131.41</v>
      </c>
      <c r="E8696" s="29" t="n">
        <f aca="false">D8696/10</f>
        <v>13.141</v>
      </c>
      <c r="F8696" s="29" t="n">
        <f aca="false">(E8696+Einstellungen!$B$20)*(1+Einstellungen!$B$10)</f>
        <v>37.83843</v>
      </c>
      <c r="G8696" s="21" t="str">
        <f aca="false">IF(F8696&lt;Einstellungen!$B$5,"ja","nein")</f>
        <v>nein</v>
      </c>
      <c r="H8696" s="21" t="s">
        <v>25</v>
      </c>
      <c r="I8696" s="29" t="n">
        <f aca="false">INDEX(Einstellungen!$B$27:$B$50,7)</f>
        <v>0.7</v>
      </c>
      <c r="J8696" s="29" t="n">
        <f aca="false">F8696*I8696</f>
        <v>26.486901</v>
      </c>
    </row>
    <row r="8697" customFormat="false" ht="15" hidden="false" customHeight="false" outlineLevel="0" collapsed="false">
      <c r="A8697" s="28" t="n">
        <v>45943</v>
      </c>
      <c r="B8697" s="21" t="s">
        <v>119</v>
      </c>
      <c r="C8697" s="21" t="s">
        <v>140</v>
      </c>
      <c r="D8697" s="29" t="n">
        <v>218.637</v>
      </c>
      <c r="E8697" s="29" t="n">
        <f aca="false">D8697/10</f>
        <v>21.8637</v>
      </c>
      <c r="F8697" s="29" t="n">
        <f aca="false">(E8697+Einstellungen!$B$20)*(1+Einstellungen!$B$10)</f>
        <v>48.218443</v>
      </c>
      <c r="G8697" s="21" t="str">
        <f aca="false">IF(F8697&lt;Einstellungen!$B$5,"ja","nein")</f>
        <v>nein</v>
      </c>
      <c r="H8697" s="21" t="s">
        <v>25</v>
      </c>
      <c r="I8697" s="29" t="n">
        <f aca="false">INDEX(Einstellungen!$B$27:$B$50,8)</f>
        <v>0.95</v>
      </c>
      <c r="J8697" s="29" t="n">
        <f aca="false">F8697*I8697</f>
        <v>45.80752085</v>
      </c>
    </row>
    <row r="8698" customFormat="false" ht="15" hidden="false" customHeight="false" outlineLevel="0" collapsed="false">
      <c r="A8698" s="28" t="n">
        <v>45943</v>
      </c>
      <c r="B8698" s="21" t="s">
        <v>120</v>
      </c>
      <c r="C8698" s="21" t="s">
        <v>140</v>
      </c>
      <c r="D8698" s="29" t="n">
        <v>199.558</v>
      </c>
      <c r="E8698" s="29" t="n">
        <f aca="false">D8698/10</f>
        <v>19.9558</v>
      </c>
      <c r="F8698" s="29" t="n">
        <f aca="false">(E8698+Einstellungen!$B$20)*(1+Einstellungen!$B$10)</f>
        <v>45.948042</v>
      </c>
      <c r="G8698" s="21" t="str">
        <f aca="false">IF(F8698&lt;Einstellungen!$B$5,"ja","nein")</f>
        <v>nein</v>
      </c>
      <c r="H8698" s="21" t="s">
        <v>25</v>
      </c>
      <c r="I8698" s="29" t="n">
        <f aca="false">INDEX(Einstellungen!$B$27:$B$50,9)</f>
        <v>1.05</v>
      </c>
      <c r="J8698" s="29" t="n">
        <f aca="false">F8698*I8698</f>
        <v>48.2454441</v>
      </c>
    </row>
    <row r="8699" customFormat="false" ht="15" hidden="false" customHeight="false" outlineLevel="0" collapsed="false">
      <c r="A8699" s="28" t="n">
        <v>45943</v>
      </c>
      <c r="B8699" s="21" t="s">
        <v>121</v>
      </c>
      <c r="C8699" s="21" t="s">
        <v>140</v>
      </c>
      <c r="D8699" s="29" t="n">
        <v>150.185</v>
      </c>
      <c r="E8699" s="29" t="n">
        <f aca="false">D8699/10</f>
        <v>15.0185</v>
      </c>
      <c r="F8699" s="29" t="n">
        <f aca="false">(E8699+Einstellungen!$B$20)*(1+Einstellungen!$B$10)</f>
        <v>40.072655</v>
      </c>
      <c r="G8699" s="21" t="str">
        <f aca="false">IF(F8699&lt;Einstellungen!$B$5,"ja","nein")</f>
        <v>nein</v>
      </c>
      <c r="H8699" s="21" t="s">
        <v>25</v>
      </c>
      <c r="I8699" s="29" t="n">
        <f aca="false">INDEX(Einstellungen!$B$27:$B$50,10)</f>
        <v>1.05</v>
      </c>
      <c r="J8699" s="29" t="n">
        <f aca="false">F8699*I8699</f>
        <v>42.07628775</v>
      </c>
    </row>
    <row r="8700" customFormat="false" ht="15" hidden="false" customHeight="false" outlineLevel="0" collapsed="false">
      <c r="A8700" s="28" t="n">
        <v>45943</v>
      </c>
      <c r="B8700" s="21" t="s">
        <v>122</v>
      </c>
      <c r="C8700" s="21" t="s">
        <v>140</v>
      </c>
      <c r="D8700" s="29" t="n">
        <v>125.097</v>
      </c>
      <c r="E8700" s="29" t="n">
        <f aca="false">D8700/10</f>
        <v>12.5097</v>
      </c>
      <c r="F8700" s="29" t="n">
        <f aca="false">(E8700+Einstellungen!$B$20)*(1+Einstellungen!$B$10)</f>
        <v>37.087183</v>
      </c>
      <c r="G8700" s="21" t="str">
        <f aca="false">IF(F8700&lt;Einstellungen!$B$5,"ja","nein")</f>
        <v>nein</v>
      </c>
      <c r="H8700" s="21" t="s">
        <v>25</v>
      </c>
      <c r="I8700" s="29" t="n">
        <f aca="false">INDEX(Einstellungen!$B$27:$B$50,11)</f>
        <v>1.05</v>
      </c>
      <c r="J8700" s="29" t="n">
        <f aca="false">F8700*I8700</f>
        <v>38.94154215</v>
      </c>
    </row>
    <row r="8701" customFormat="false" ht="15" hidden="false" customHeight="false" outlineLevel="0" collapsed="false">
      <c r="A8701" s="28" t="n">
        <v>45943</v>
      </c>
      <c r="B8701" s="21" t="s">
        <v>123</v>
      </c>
      <c r="C8701" s="21" t="s">
        <v>140</v>
      </c>
      <c r="D8701" s="29" t="n">
        <v>110</v>
      </c>
      <c r="E8701" s="29" t="n">
        <f aca="false">D8701/10</f>
        <v>11</v>
      </c>
      <c r="F8701" s="29" t="n">
        <f aca="false">(E8701+Einstellungen!$B$20)*(1+Einstellungen!$B$10)</f>
        <v>35.29064</v>
      </c>
      <c r="G8701" s="21" t="str">
        <f aca="false">IF(F8701&lt;Einstellungen!$B$5,"ja","nein")</f>
        <v>nein</v>
      </c>
      <c r="H8701" s="21" t="s">
        <v>25</v>
      </c>
      <c r="I8701" s="29" t="n">
        <f aca="false">INDEX(Einstellungen!$B$27:$B$50,12)</f>
        <v>1.1</v>
      </c>
      <c r="J8701" s="29" t="n">
        <f aca="false">F8701*I8701</f>
        <v>38.819704</v>
      </c>
    </row>
    <row r="8702" customFormat="false" ht="15" hidden="false" customHeight="false" outlineLevel="0" collapsed="false">
      <c r="A8702" s="28" t="n">
        <v>45943</v>
      </c>
      <c r="B8702" s="21" t="s">
        <v>124</v>
      </c>
      <c r="C8702" s="21" t="s">
        <v>140</v>
      </c>
      <c r="D8702" s="29" t="n">
        <v>95.1</v>
      </c>
      <c r="E8702" s="29" t="n">
        <f aca="false">D8702/10</f>
        <v>9.51</v>
      </c>
      <c r="F8702" s="29" t="n">
        <f aca="false">(E8702+Einstellungen!$B$20)*(1+Einstellungen!$B$10)</f>
        <v>33.51754</v>
      </c>
      <c r="G8702" s="21" t="str">
        <f aca="false">IF(F8702&lt;Einstellungen!$B$5,"ja","nein")</f>
        <v>nein</v>
      </c>
      <c r="H8702" s="21" t="s">
        <v>25</v>
      </c>
      <c r="I8702" s="29" t="n">
        <f aca="false">INDEX(Einstellungen!$B$27:$B$50,13)</f>
        <v>1.2</v>
      </c>
      <c r="J8702" s="29" t="n">
        <f aca="false">F8702*I8702</f>
        <v>40.221048</v>
      </c>
    </row>
    <row r="8703" customFormat="false" ht="15" hidden="false" customHeight="false" outlineLevel="0" collapsed="false">
      <c r="A8703" s="28" t="n">
        <v>45943</v>
      </c>
      <c r="B8703" s="21" t="s">
        <v>125</v>
      </c>
      <c r="C8703" s="21" t="s">
        <v>140</v>
      </c>
      <c r="D8703" s="29" t="n">
        <v>89.858</v>
      </c>
      <c r="E8703" s="29" t="n">
        <f aca="false">D8703/10</f>
        <v>8.9858</v>
      </c>
      <c r="F8703" s="29" t="n">
        <f aca="false">(E8703+Einstellungen!$B$20)*(1+Einstellungen!$B$10)</f>
        <v>32.893742</v>
      </c>
      <c r="G8703" s="21" t="str">
        <f aca="false">IF(F8703&lt;Einstellungen!$B$5,"ja","nein")</f>
        <v>nein</v>
      </c>
      <c r="H8703" s="21" t="s">
        <v>25</v>
      </c>
      <c r="I8703" s="29" t="n">
        <f aca="false">INDEX(Einstellungen!$B$27:$B$50,14)</f>
        <v>1.15</v>
      </c>
      <c r="J8703" s="29" t="n">
        <f aca="false">F8703*I8703</f>
        <v>37.8278033</v>
      </c>
    </row>
    <row r="8704" customFormat="false" ht="15" hidden="false" customHeight="false" outlineLevel="0" collapsed="false">
      <c r="A8704" s="28" t="n">
        <v>45943</v>
      </c>
      <c r="B8704" s="21" t="s">
        <v>126</v>
      </c>
      <c r="C8704" s="21" t="s">
        <v>140</v>
      </c>
      <c r="D8704" s="29" t="n">
        <v>92.097</v>
      </c>
      <c r="E8704" s="29" t="n">
        <f aca="false">D8704/10</f>
        <v>9.2097</v>
      </c>
      <c r="F8704" s="29" t="n">
        <f aca="false">(E8704+Einstellungen!$B$20)*(1+Einstellungen!$B$10)</f>
        <v>33.160183</v>
      </c>
      <c r="G8704" s="21" t="str">
        <f aca="false">IF(F8704&lt;Einstellungen!$B$5,"ja","nein")</f>
        <v>nein</v>
      </c>
      <c r="H8704" s="21" t="s">
        <v>25</v>
      </c>
      <c r="I8704" s="29" t="n">
        <f aca="false">INDEX(Einstellungen!$B$27:$B$50,15)</f>
        <v>1</v>
      </c>
      <c r="J8704" s="29" t="n">
        <f aca="false">F8704*I8704</f>
        <v>33.160183</v>
      </c>
    </row>
    <row r="8705" customFormat="false" ht="15" hidden="false" customHeight="false" outlineLevel="0" collapsed="false">
      <c r="A8705" s="28" t="n">
        <v>45943</v>
      </c>
      <c r="B8705" s="21" t="s">
        <v>127</v>
      </c>
      <c r="C8705" s="21" t="s">
        <v>140</v>
      </c>
      <c r="D8705" s="29" t="n">
        <v>101.843</v>
      </c>
      <c r="E8705" s="29" t="n">
        <f aca="false">D8705/10</f>
        <v>10.1843</v>
      </c>
      <c r="F8705" s="29" t="n">
        <f aca="false">(E8705+Einstellungen!$B$20)*(1+Einstellungen!$B$10)</f>
        <v>34.319957</v>
      </c>
      <c r="G8705" s="21" t="str">
        <f aca="false">IF(F8705&lt;Einstellungen!$B$5,"ja","nein")</f>
        <v>nein</v>
      </c>
      <c r="H8705" s="21" t="s">
        <v>25</v>
      </c>
      <c r="I8705" s="29" t="n">
        <f aca="false">INDEX(Einstellungen!$B$27:$B$50,16)</f>
        <v>0.95</v>
      </c>
      <c r="J8705" s="29" t="n">
        <f aca="false">F8705*I8705</f>
        <v>32.60395915</v>
      </c>
    </row>
    <row r="8706" customFormat="false" ht="15" hidden="false" customHeight="false" outlineLevel="0" collapsed="false">
      <c r="A8706" s="28" t="n">
        <v>45943</v>
      </c>
      <c r="B8706" s="21" t="s">
        <v>128</v>
      </c>
      <c r="C8706" s="21" t="s">
        <v>140</v>
      </c>
      <c r="D8706" s="29" t="n">
        <v>117.903</v>
      </c>
      <c r="E8706" s="29" t="n">
        <f aca="false">D8706/10</f>
        <v>11.7903</v>
      </c>
      <c r="F8706" s="29" t="n">
        <f aca="false">(E8706+Einstellungen!$B$20)*(1+Einstellungen!$B$10)</f>
        <v>36.231097</v>
      </c>
      <c r="G8706" s="21" t="str">
        <f aca="false">IF(F8706&lt;Einstellungen!$B$5,"ja","nein")</f>
        <v>nein</v>
      </c>
      <c r="H8706" s="21" t="s">
        <v>25</v>
      </c>
      <c r="I8706" s="29" t="n">
        <f aca="false">INDEX(Einstellungen!$B$27:$B$50,17)</f>
        <v>0.95</v>
      </c>
      <c r="J8706" s="29" t="n">
        <f aca="false">F8706*I8706</f>
        <v>34.41954215</v>
      </c>
    </row>
    <row r="8707" customFormat="false" ht="15" hidden="false" customHeight="false" outlineLevel="0" collapsed="false">
      <c r="A8707" s="28" t="n">
        <v>45943</v>
      </c>
      <c r="B8707" s="21" t="s">
        <v>129</v>
      </c>
      <c r="C8707" s="21" t="s">
        <v>140</v>
      </c>
      <c r="D8707" s="29" t="n">
        <v>180.6</v>
      </c>
      <c r="E8707" s="29" t="n">
        <f aca="false">D8707/10</f>
        <v>18.06</v>
      </c>
      <c r="F8707" s="29" t="n">
        <f aca="false">(E8707+Einstellungen!$B$20)*(1+Einstellungen!$B$10)</f>
        <v>43.69204</v>
      </c>
      <c r="G8707" s="21" t="str">
        <f aca="false">IF(F8707&lt;Einstellungen!$B$5,"ja","nein")</f>
        <v>nein</v>
      </c>
      <c r="H8707" s="21" t="s">
        <v>25</v>
      </c>
      <c r="I8707" s="29" t="n">
        <f aca="false">INDEX(Einstellungen!$B$27:$B$50,18)</f>
        <v>1.1</v>
      </c>
      <c r="J8707" s="29" t="n">
        <f aca="false">F8707*I8707</f>
        <v>48.061244</v>
      </c>
    </row>
    <row r="8708" customFormat="false" ht="15" hidden="false" customHeight="false" outlineLevel="0" collapsed="false">
      <c r="A8708" s="28" t="n">
        <v>45943</v>
      </c>
      <c r="B8708" s="21" t="s">
        <v>130</v>
      </c>
      <c r="C8708" s="21" t="s">
        <v>140</v>
      </c>
      <c r="D8708" s="29" t="n">
        <v>305.74</v>
      </c>
      <c r="E8708" s="29" t="n">
        <f aca="false">D8708/10</f>
        <v>30.574</v>
      </c>
      <c r="F8708" s="29" t="n">
        <f aca="false">(E8708+Einstellungen!$B$20)*(1+Einstellungen!$B$10)</f>
        <v>58.5837</v>
      </c>
      <c r="G8708" s="21" t="str">
        <f aca="false">IF(F8708&lt;Einstellungen!$B$5,"ja","nein")</f>
        <v>nein</v>
      </c>
      <c r="H8708" s="21" t="s">
        <v>25</v>
      </c>
      <c r="I8708" s="29" t="n">
        <f aca="false">INDEX(Einstellungen!$B$27:$B$50,19)</f>
        <v>1.35</v>
      </c>
      <c r="J8708" s="29" t="n">
        <f aca="false">F8708*I8708</f>
        <v>79.087995</v>
      </c>
    </row>
    <row r="8709" customFormat="false" ht="15" hidden="false" customHeight="false" outlineLevel="0" collapsed="false">
      <c r="A8709" s="28" t="n">
        <v>45943</v>
      </c>
      <c r="B8709" s="21" t="s">
        <v>131</v>
      </c>
      <c r="C8709" s="21" t="s">
        <v>140</v>
      </c>
      <c r="D8709" s="29" t="n">
        <v>306.575</v>
      </c>
      <c r="E8709" s="29" t="n">
        <f aca="false">D8709/10</f>
        <v>30.6575</v>
      </c>
      <c r="F8709" s="29" t="n">
        <f aca="false">(E8709+Einstellungen!$B$20)*(1+Einstellungen!$B$10)</f>
        <v>58.683065</v>
      </c>
      <c r="G8709" s="21" t="str">
        <f aca="false">IF(F8709&lt;Einstellungen!$B$5,"ja","nein")</f>
        <v>nein</v>
      </c>
      <c r="H8709" s="21" t="s">
        <v>25</v>
      </c>
      <c r="I8709" s="29" t="n">
        <f aca="false">INDEX(Einstellungen!$B$27:$B$50,20)</f>
        <v>1.45</v>
      </c>
      <c r="J8709" s="29" t="n">
        <f aca="false">F8709*I8709</f>
        <v>85.09044425</v>
      </c>
    </row>
    <row r="8710" customFormat="false" ht="15" hidden="false" customHeight="false" outlineLevel="0" collapsed="false">
      <c r="A8710" s="28" t="n">
        <v>45943</v>
      </c>
      <c r="B8710" s="21" t="s">
        <v>132</v>
      </c>
      <c r="C8710" s="21" t="s">
        <v>140</v>
      </c>
      <c r="D8710" s="29" t="n">
        <v>186.952</v>
      </c>
      <c r="E8710" s="29" t="n">
        <f aca="false">D8710/10</f>
        <v>18.6952</v>
      </c>
      <c r="F8710" s="29" t="n">
        <f aca="false">(E8710+Einstellungen!$B$20)*(1+Einstellungen!$B$10)</f>
        <v>44.447928</v>
      </c>
      <c r="G8710" s="21" t="str">
        <f aca="false">IF(F8710&lt;Einstellungen!$B$5,"ja","nein")</f>
        <v>nein</v>
      </c>
      <c r="H8710" s="21" t="s">
        <v>25</v>
      </c>
      <c r="I8710" s="29" t="n">
        <f aca="false">INDEX(Einstellungen!$B$27:$B$50,21)</f>
        <v>1.4</v>
      </c>
      <c r="J8710" s="29" t="n">
        <f aca="false">F8710*I8710</f>
        <v>62.2270992</v>
      </c>
    </row>
    <row r="8711" customFormat="false" ht="15" hidden="false" customHeight="false" outlineLevel="0" collapsed="false">
      <c r="A8711" s="28" t="n">
        <v>45943</v>
      </c>
      <c r="B8711" s="21" t="s">
        <v>133</v>
      </c>
      <c r="C8711" s="21" t="s">
        <v>140</v>
      </c>
      <c r="D8711" s="29" t="n">
        <v>137.175</v>
      </c>
      <c r="E8711" s="29" t="n">
        <f aca="false">D8711/10</f>
        <v>13.7175</v>
      </c>
      <c r="F8711" s="29" t="n">
        <f aca="false">(E8711+Einstellungen!$B$20)*(1+Einstellungen!$B$10)</f>
        <v>38.524465</v>
      </c>
      <c r="G8711" s="21" t="str">
        <f aca="false">IF(F8711&lt;Einstellungen!$B$5,"ja","nein")</f>
        <v>nein</v>
      </c>
      <c r="H8711" s="21" t="s">
        <v>25</v>
      </c>
      <c r="I8711" s="29" t="n">
        <f aca="false">INDEX(Einstellungen!$B$27:$B$50,22)</f>
        <v>1.25</v>
      </c>
      <c r="J8711" s="29" t="n">
        <f aca="false">F8711*I8711</f>
        <v>48.15558125</v>
      </c>
    </row>
    <row r="8712" customFormat="false" ht="15" hidden="false" customHeight="false" outlineLevel="0" collapsed="false">
      <c r="A8712" s="28" t="n">
        <v>45943</v>
      </c>
      <c r="B8712" s="21" t="s">
        <v>134</v>
      </c>
      <c r="C8712" s="21" t="s">
        <v>140</v>
      </c>
      <c r="D8712" s="29" t="n">
        <v>121.987</v>
      </c>
      <c r="E8712" s="29" t="n">
        <f aca="false">D8712/10</f>
        <v>12.1987</v>
      </c>
      <c r="F8712" s="29" t="n">
        <f aca="false">(E8712+Einstellungen!$B$20)*(1+Einstellungen!$B$10)</f>
        <v>36.717093</v>
      </c>
      <c r="G8712" s="21" t="str">
        <f aca="false">IF(F8712&lt;Einstellungen!$B$5,"ja","nein")</f>
        <v>nein</v>
      </c>
      <c r="H8712" s="21" t="s">
        <v>25</v>
      </c>
      <c r="I8712" s="29" t="n">
        <f aca="false">INDEX(Einstellungen!$B$27:$B$50,23)</f>
        <v>1.05</v>
      </c>
      <c r="J8712" s="29" t="n">
        <f aca="false">F8712*I8712</f>
        <v>38.55294765</v>
      </c>
    </row>
    <row r="8713" customFormat="false" ht="15" hidden="false" customHeight="false" outlineLevel="0" collapsed="false">
      <c r="A8713" s="28" t="n">
        <v>45943</v>
      </c>
      <c r="B8713" s="21" t="s">
        <v>135</v>
      </c>
      <c r="C8713" s="21" t="s">
        <v>140</v>
      </c>
      <c r="D8713" s="29" t="n">
        <v>111.275</v>
      </c>
      <c r="E8713" s="29" t="n">
        <f aca="false">D8713/10</f>
        <v>11.1275</v>
      </c>
      <c r="F8713" s="29" t="n">
        <f aca="false">(E8713+Einstellungen!$B$20)*(1+Einstellungen!$B$10)</f>
        <v>35.442365</v>
      </c>
      <c r="G8713" s="21" t="str">
        <f aca="false">IF(F8713&lt;Einstellungen!$B$5,"ja","nein")</f>
        <v>nein</v>
      </c>
      <c r="H8713" s="21" t="s">
        <v>25</v>
      </c>
      <c r="I8713" s="29" t="n">
        <f aca="false">INDEX(Einstellungen!$B$27:$B$50,24)</f>
        <v>0.8</v>
      </c>
      <c r="J8713" s="29" t="n">
        <f aca="false">F8713*I8713</f>
        <v>28.353892</v>
      </c>
    </row>
    <row r="8714" customFormat="false" ht="15" hidden="false" customHeight="false" outlineLevel="0" collapsed="false">
      <c r="A8714" s="28" t="n">
        <v>45944</v>
      </c>
      <c r="B8714" s="21" t="s">
        <v>111</v>
      </c>
      <c r="C8714" s="21" t="s">
        <v>141</v>
      </c>
      <c r="D8714" s="29" t="n">
        <v>109.183</v>
      </c>
      <c r="E8714" s="29" t="n">
        <f aca="false">D8714/10</f>
        <v>10.9183</v>
      </c>
      <c r="F8714" s="29" t="n">
        <f aca="false">(E8714+Einstellungen!$B$20)*(1+Einstellungen!$B$10)</f>
        <v>35.193417</v>
      </c>
      <c r="G8714" s="21" t="str">
        <f aca="false">IF(F8714&lt;Einstellungen!$B$5,"ja","nein")</f>
        <v>nein</v>
      </c>
      <c r="H8714" s="21" t="s">
        <v>25</v>
      </c>
      <c r="I8714" s="29" t="n">
        <f aca="false">INDEX(Einstellungen!$B$27:$B$50,1)</f>
        <v>0.6</v>
      </c>
      <c r="J8714" s="29" t="n">
        <f aca="false">F8714*I8714</f>
        <v>21.1160502</v>
      </c>
    </row>
    <row r="8715" customFormat="false" ht="15" hidden="false" customHeight="false" outlineLevel="0" collapsed="false">
      <c r="A8715" s="28" t="n">
        <v>45944</v>
      </c>
      <c r="B8715" s="21" t="s">
        <v>113</v>
      </c>
      <c r="C8715" s="21" t="s">
        <v>141</v>
      </c>
      <c r="D8715" s="29" t="n">
        <v>103.015</v>
      </c>
      <c r="E8715" s="29" t="n">
        <f aca="false">D8715/10</f>
        <v>10.3015</v>
      </c>
      <c r="F8715" s="29" t="n">
        <f aca="false">(E8715+Einstellungen!$B$20)*(1+Einstellungen!$B$10)</f>
        <v>34.459425</v>
      </c>
      <c r="G8715" s="21" t="str">
        <f aca="false">IF(F8715&lt;Einstellungen!$B$5,"ja","nein")</f>
        <v>nein</v>
      </c>
      <c r="H8715" s="21" t="s">
        <v>25</v>
      </c>
      <c r="I8715" s="29" t="n">
        <f aca="false">INDEX(Einstellungen!$B$27:$B$50,2)</f>
        <v>0.5</v>
      </c>
      <c r="J8715" s="29" t="n">
        <f aca="false">F8715*I8715</f>
        <v>17.2297125</v>
      </c>
    </row>
    <row r="8716" customFormat="false" ht="15" hidden="false" customHeight="false" outlineLevel="0" collapsed="false">
      <c r="A8716" s="28" t="n">
        <v>45944</v>
      </c>
      <c r="B8716" s="21" t="s">
        <v>114</v>
      </c>
      <c r="C8716" s="21" t="s">
        <v>141</v>
      </c>
      <c r="D8716" s="29" t="n">
        <v>99.52</v>
      </c>
      <c r="E8716" s="29" t="n">
        <f aca="false">D8716/10</f>
        <v>9.952</v>
      </c>
      <c r="F8716" s="29" t="n">
        <f aca="false">(E8716+Einstellungen!$B$20)*(1+Einstellungen!$B$10)</f>
        <v>34.04352</v>
      </c>
      <c r="G8716" s="21" t="str">
        <f aca="false">IF(F8716&lt;Einstellungen!$B$5,"ja","nein")</f>
        <v>nein</v>
      </c>
      <c r="H8716" s="21" t="s">
        <v>25</v>
      </c>
      <c r="I8716" s="29" t="n">
        <f aca="false">INDEX(Einstellungen!$B$27:$B$50,3)</f>
        <v>0.45</v>
      </c>
      <c r="J8716" s="29" t="n">
        <f aca="false">F8716*I8716</f>
        <v>15.319584</v>
      </c>
    </row>
    <row r="8717" customFormat="false" ht="15" hidden="false" customHeight="false" outlineLevel="0" collapsed="false">
      <c r="A8717" s="28" t="n">
        <v>45944</v>
      </c>
      <c r="B8717" s="21" t="s">
        <v>115</v>
      </c>
      <c r="C8717" s="21" t="s">
        <v>141</v>
      </c>
      <c r="D8717" s="29" t="n">
        <v>98.868</v>
      </c>
      <c r="E8717" s="29" t="n">
        <f aca="false">D8717/10</f>
        <v>9.8868</v>
      </c>
      <c r="F8717" s="29" t="n">
        <f aca="false">(E8717+Einstellungen!$B$20)*(1+Einstellungen!$B$10)</f>
        <v>33.965932</v>
      </c>
      <c r="G8717" s="21" t="str">
        <f aca="false">IF(F8717&lt;Einstellungen!$B$5,"ja","nein")</f>
        <v>nein</v>
      </c>
      <c r="H8717" s="21" t="s">
        <v>25</v>
      </c>
      <c r="I8717" s="29" t="n">
        <f aca="false">INDEX(Einstellungen!$B$27:$B$50,4)</f>
        <v>0.45</v>
      </c>
      <c r="J8717" s="29" t="n">
        <f aca="false">F8717*I8717</f>
        <v>15.2846694</v>
      </c>
    </row>
    <row r="8718" customFormat="false" ht="15" hidden="false" customHeight="false" outlineLevel="0" collapsed="false">
      <c r="A8718" s="28" t="n">
        <v>45944</v>
      </c>
      <c r="B8718" s="21" t="s">
        <v>116</v>
      </c>
      <c r="C8718" s="21" t="s">
        <v>141</v>
      </c>
      <c r="D8718" s="29" t="n">
        <v>100.047</v>
      </c>
      <c r="E8718" s="29" t="n">
        <f aca="false">D8718/10</f>
        <v>10.0047</v>
      </c>
      <c r="F8718" s="29" t="n">
        <f aca="false">(E8718+Einstellungen!$B$20)*(1+Einstellungen!$B$10)</f>
        <v>34.106233</v>
      </c>
      <c r="G8718" s="21" t="str">
        <f aca="false">IF(F8718&lt;Einstellungen!$B$5,"ja","nein")</f>
        <v>nein</v>
      </c>
      <c r="H8718" s="21" t="s">
        <v>25</v>
      </c>
      <c r="I8718" s="29" t="n">
        <f aca="false">INDEX(Einstellungen!$B$27:$B$50,5)</f>
        <v>0.45</v>
      </c>
      <c r="J8718" s="29" t="n">
        <f aca="false">F8718*I8718</f>
        <v>15.34780485</v>
      </c>
    </row>
    <row r="8719" customFormat="false" ht="15" hidden="false" customHeight="false" outlineLevel="0" collapsed="false">
      <c r="A8719" s="28" t="n">
        <v>45944</v>
      </c>
      <c r="B8719" s="21" t="s">
        <v>117</v>
      </c>
      <c r="C8719" s="21" t="s">
        <v>141</v>
      </c>
      <c r="D8719" s="29" t="n">
        <v>101.447</v>
      </c>
      <c r="E8719" s="29" t="n">
        <f aca="false">D8719/10</f>
        <v>10.1447</v>
      </c>
      <c r="F8719" s="29" t="n">
        <f aca="false">(E8719+Einstellungen!$B$20)*(1+Einstellungen!$B$10)</f>
        <v>34.272833</v>
      </c>
      <c r="G8719" s="21" t="str">
        <f aca="false">IF(F8719&lt;Einstellungen!$B$5,"ja","nein")</f>
        <v>nein</v>
      </c>
      <c r="H8719" s="21" t="s">
        <v>25</v>
      </c>
      <c r="I8719" s="29" t="n">
        <f aca="false">INDEX(Einstellungen!$B$27:$B$50,6)</f>
        <v>0.5</v>
      </c>
      <c r="J8719" s="29" t="n">
        <f aca="false">F8719*I8719</f>
        <v>17.1364165</v>
      </c>
    </row>
    <row r="8720" customFormat="false" ht="15" hidden="false" customHeight="false" outlineLevel="0" collapsed="false">
      <c r="A8720" s="28" t="n">
        <v>45944</v>
      </c>
      <c r="B8720" s="21" t="s">
        <v>118</v>
      </c>
      <c r="C8720" s="21" t="s">
        <v>141</v>
      </c>
      <c r="D8720" s="29" t="n">
        <v>123.292</v>
      </c>
      <c r="E8720" s="29" t="n">
        <f aca="false">D8720/10</f>
        <v>12.3292</v>
      </c>
      <c r="F8720" s="29" t="n">
        <f aca="false">(E8720+Einstellungen!$B$20)*(1+Einstellungen!$B$10)</f>
        <v>36.872388</v>
      </c>
      <c r="G8720" s="21" t="str">
        <f aca="false">IF(F8720&lt;Einstellungen!$B$5,"ja","nein")</f>
        <v>nein</v>
      </c>
      <c r="H8720" s="21" t="s">
        <v>25</v>
      </c>
      <c r="I8720" s="29" t="n">
        <f aca="false">INDEX(Einstellungen!$B$27:$B$50,7)</f>
        <v>0.7</v>
      </c>
      <c r="J8720" s="29" t="n">
        <f aca="false">F8720*I8720</f>
        <v>25.8106716</v>
      </c>
    </row>
    <row r="8721" customFormat="false" ht="15" hidden="false" customHeight="false" outlineLevel="0" collapsed="false">
      <c r="A8721" s="28" t="n">
        <v>45944</v>
      </c>
      <c r="B8721" s="21" t="s">
        <v>119</v>
      </c>
      <c r="C8721" s="21" t="s">
        <v>141</v>
      </c>
      <c r="D8721" s="29" t="n">
        <v>160.195</v>
      </c>
      <c r="E8721" s="29" t="n">
        <f aca="false">D8721/10</f>
        <v>16.0195</v>
      </c>
      <c r="F8721" s="29" t="n">
        <f aca="false">(E8721+Einstellungen!$B$20)*(1+Einstellungen!$B$10)</f>
        <v>41.263845</v>
      </c>
      <c r="G8721" s="21" t="str">
        <f aca="false">IF(F8721&lt;Einstellungen!$B$5,"ja","nein")</f>
        <v>nein</v>
      </c>
      <c r="H8721" s="21" t="s">
        <v>25</v>
      </c>
      <c r="I8721" s="29" t="n">
        <f aca="false">INDEX(Einstellungen!$B$27:$B$50,8)</f>
        <v>0.95</v>
      </c>
      <c r="J8721" s="29" t="n">
        <f aca="false">F8721*I8721</f>
        <v>39.20065275</v>
      </c>
    </row>
    <row r="8722" customFormat="false" ht="15" hidden="false" customHeight="false" outlineLevel="0" collapsed="false">
      <c r="A8722" s="28" t="n">
        <v>45944</v>
      </c>
      <c r="B8722" s="21" t="s">
        <v>120</v>
      </c>
      <c r="C8722" s="21" t="s">
        <v>141</v>
      </c>
      <c r="D8722" s="29" t="n">
        <v>190.82</v>
      </c>
      <c r="E8722" s="29" t="n">
        <f aca="false">D8722/10</f>
        <v>19.082</v>
      </c>
      <c r="F8722" s="29" t="n">
        <f aca="false">(E8722+Einstellungen!$B$20)*(1+Einstellungen!$B$10)</f>
        <v>44.90822</v>
      </c>
      <c r="G8722" s="21" t="str">
        <f aca="false">IF(F8722&lt;Einstellungen!$B$5,"ja","nein")</f>
        <v>nein</v>
      </c>
      <c r="H8722" s="21" t="s">
        <v>25</v>
      </c>
      <c r="I8722" s="29" t="n">
        <f aca="false">INDEX(Einstellungen!$B$27:$B$50,9)</f>
        <v>1.05</v>
      </c>
      <c r="J8722" s="29" t="n">
        <f aca="false">F8722*I8722</f>
        <v>47.153631</v>
      </c>
    </row>
    <row r="8723" customFormat="false" ht="15" hidden="false" customHeight="false" outlineLevel="0" collapsed="false">
      <c r="A8723" s="28" t="n">
        <v>45944</v>
      </c>
      <c r="B8723" s="21" t="s">
        <v>121</v>
      </c>
      <c r="C8723" s="21" t="s">
        <v>141</v>
      </c>
      <c r="D8723" s="29" t="n">
        <v>156.445</v>
      </c>
      <c r="E8723" s="29" t="n">
        <f aca="false">D8723/10</f>
        <v>15.6445</v>
      </c>
      <c r="F8723" s="29" t="n">
        <f aca="false">(E8723+Einstellungen!$B$20)*(1+Einstellungen!$B$10)</f>
        <v>40.817595</v>
      </c>
      <c r="G8723" s="21" t="str">
        <f aca="false">IF(F8723&lt;Einstellungen!$B$5,"ja","nein")</f>
        <v>nein</v>
      </c>
      <c r="H8723" s="21" t="s">
        <v>25</v>
      </c>
      <c r="I8723" s="29" t="n">
        <f aca="false">INDEX(Einstellungen!$B$27:$B$50,10)</f>
        <v>1.05</v>
      </c>
      <c r="J8723" s="29" t="n">
        <f aca="false">F8723*I8723</f>
        <v>42.85847475</v>
      </c>
    </row>
    <row r="8724" customFormat="false" ht="15" hidden="false" customHeight="false" outlineLevel="0" collapsed="false">
      <c r="A8724" s="28" t="n">
        <v>45944</v>
      </c>
      <c r="B8724" s="21" t="s">
        <v>122</v>
      </c>
      <c r="C8724" s="21" t="s">
        <v>141</v>
      </c>
      <c r="D8724" s="29" t="n">
        <v>134.725</v>
      </c>
      <c r="E8724" s="29" t="n">
        <f aca="false">D8724/10</f>
        <v>13.4725</v>
      </c>
      <c r="F8724" s="29" t="n">
        <f aca="false">(E8724+Einstellungen!$B$20)*(1+Einstellungen!$B$10)</f>
        <v>38.232915</v>
      </c>
      <c r="G8724" s="21" t="str">
        <f aca="false">IF(F8724&lt;Einstellungen!$B$5,"ja","nein")</f>
        <v>nein</v>
      </c>
      <c r="H8724" s="21" t="s">
        <v>25</v>
      </c>
      <c r="I8724" s="29" t="n">
        <f aca="false">INDEX(Einstellungen!$B$27:$B$50,11)</f>
        <v>1.05</v>
      </c>
      <c r="J8724" s="29" t="n">
        <f aca="false">F8724*I8724</f>
        <v>40.14456075</v>
      </c>
    </row>
    <row r="8725" customFormat="false" ht="15" hidden="false" customHeight="false" outlineLevel="0" collapsed="false">
      <c r="A8725" s="28" t="n">
        <v>45944</v>
      </c>
      <c r="B8725" s="21" t="s">
        <v>123</v>
      </c>
      <c r="C8725" s="21" t="s">
        <v>141</v>
      </c>
      <c r="D8725" s="29" t="n">
        <v>119.845</v>
      </c>
      <c r="E8725" s="29" t="n">
        <f aca="false">D8725/10</f>
        <v>11.9845</v>
      </c>
      <c r="F8725" s="29" t="n">
        <f aca="false">(E8725+Einstellungen!$B$20)*(1+Einstellungen!$B$10)</f>
        <v>36.462195</v>
      </c>
      <c r="G8725" s="21" t="str">
        <f aca="false">IF(F8725&lt;Einstellungen!$B$5,"ja","nein")</f>
        <v>nein</v>
      </c>
      <c r="H8725" s="21" t="s">
        <v>25</v>
      </c>
      <c r="I8725" s="29" t="n">
        <f aca="false">INDEX(Einstellungen!$B$27:$B$50,12)</f>
        <v>1.1</v>
      </c>
      <c r="J8725" s="29" t="n">
        <f aca="false">F8725*I8725</f>
        <v>40.1084145</v>
      </c>
    </row>
    <row r="8726" customFormat="false" ht="15" hidden="false" customHeight="false" outlineLevel="0" collapsed="false">
      <c r="A8726" s="28" t="n">
        <v>45944</v>
      </c>
      <c r="B8726" s="21" t="s">
        <v>124</v>
      </c>
      <c r="C8726" s="21" t="s">
        <v>141</v>
      </c>
      <c r="D8726" s="29" t="n">
        <v>107.648</v>
      </c>
      <c r="E8726" s="29" t="n">
        <f aca="false">D8726/10</f>
        <v>10.7648</v>
      </c>
      <c r="F8726" s="29" t="n">
        <f aca="false">(E8726+Einstellungen!$B$20)*(1+Einstellungen!$B$10)</f>
        <v>35.010752</v>
      </c>
      <c r="G8726" s="21" t="str">
        <f aca="false">IF(F8726&lt;Einstellungen!$B$5,"ja","nein")</f>
        <v>nein</v>
      </c>
      <c r="H8726" s="21" t="s">
        <v>25</v>
      </c>
      <c r="I8726" s="29" t="n">
        <f aca="false">INDEX(Einstellungen!$B$27:$B$50,13)</f>
        <v>1.2</v>
      </c>
      <c r="J8726" s="29" t="n">
        <f aca="false">F8726*I8726</f>
        <v>42.0129024</v>
      </c>
    </row>
    <row r="8727" customFormat="false" ht="15" hidden="false" customHeight="false" outlineLevel="0" collapsed="false">
      <c r="A8727" s="28" t="n">
        <v>45944</v>
      </c>
      <c r="B8727" s="21" t="s">
        <v>125</v>
      </c>
      <c r="C8727" s="21" t="s">
        <v>141</v>
      </c>
      <c r="D8727" s="29" t="n">
        <v>102.998</v>
      </c>
      <c r="E8727" s="29" t="n">
        <f aca="false">D8727/10</f>
        <v>10.2998</v>
      </c>
      <c r="F8727" s="29" t="n">
        <f aca="false">(E8727+Einstellungen!$B$20)*(1+Einstellungen!$B$10)</f>
        <v>34.457402</v>
      </c>
      <c r="G8727" s="21" t="str">
        <f aca="false">IF(F8727&lt;Einstellungen!$B$5,"ja","nein")</f>
        <v>nein</v>
      </c>
      <c r="H8727" s="21" t="s">
        <v>25</v>
      </c>
      <c r="I8727" s="29" t="n">
        <f aca="false">INDEX(Einstellungen!$B$27:$B$50,14)</f>
        <v>1.15</v>
      </c>
      <c r="J8727" s="29" t="n">
        <f aca="false">F8727*I8727</f>
        <v>39.6260123</v>
      </c>
    </row>
    <row r="8728" customFormat="false" ht="15" hidden="false" customHeight="false" outlineLevel="0" collapsed="false">
      <c r="A8728" s="28" t="n">
        <v>45944</v>
      </c>
      <c r="B8728" s="21" t="s">
        <v>126</v>
      </c>
      <c r="C8728" s="21" t="s">
        <v>141</v>
      </c>
      <c r="D8728" s="29" t="n">
        <v>105.265</v>
      </c>
      <c r="E8728" s="29" t="n">
        <f aca="false">D8728/10</f>
        <v>10.5265</v>
      </c>
      <c r="F8728" s="29" t="n">
        <f aca="false">(E8728+Einstellungen!$B$20)*(1+Einstellungen!$B$10)</f>
        <v>34.727175</v>
      </c>
      <c r="G8728" s="21" t="str">
        <f aca="false">IF(F8728&lt;Einstellungen!$B$5,"ja","nein")</f>
        <v>nein</v>
      </c>
      <c r="H8728" s="21" t="s">
        <v>25</v>
      </c>
      <c r="I8728" s="29" t="n">
        <f aca="false">INDEX(Einstellungen!$B$27:$B$50,15)</f>
        <v>1</v>
      </c>
      <c r="J8728" s="29" t="n">
        <f aca="false">F8728*I8728</f>
        <v>34.727175</v>
      </c>
    </row>
    <row r="8729" customFormat="false" ht="15" hidden="false" customHeight="false" outlineLevel="0" collapsed="false">
      <c r="A8729" s="28" t="n">
        <v>45944</v>
      </c>
      <c r="B8729" s="21" t="s">
        <v>127</v>
      </c>
      <c r="C8729" s="21" t="s">
        <v>141</v>
      </c>
      <c r="D8729" s="29" t="n">
        <v>122.275</v>
      </c>
      <c r="E8729" s="29" t="n">
        <f aca="false">D8729/10</f>
        <v>12.2275</v>
      </c>
      <c r="F8729" s="29" t="n">
        <f aca="false">(E8729+Einstellungen!$B$20)*(1+Einstellungen!$B$10)</f>
        <v>36.751365</v>
      </c>
      <c r="G8729" s="21" t="str">
        <f aca="false">IF(F8729&lt;Einstellungen!$B$5,"ja","nein")</f>
        <v>nein</v>
      </c>
      <c r="H8729" s="21" t="s">
        <v>25</v>
      </c>
      <c r="I8729" s="29" t="n">
        <f aca="false">INDEX(Einstellungen!$B$27:$B$50,16)</f>
        <v>0.95</v>
      </c>
      <c r="J8729" s="29" t="n">
        <f aca="false">F8729*I8729</f>
        <v>34.91379675</v>
      </c>
    </row>
    <row r="8730" customFormat="false" ht="15" hidden="false" customHeight="false" outlineLevel="0" collapsed="false">
      <c r="A8730" s="28" t="n">
        <v>45944</v>
      </c>
      <c r="B8730" s="21" t="s">
        <v>128</v>
      </c>
      <c r="C8730" s="21" t="s">
        <v>141</v>
      </c>
      <c r="D8730" s="29" t="n">
        <v>146.6</v>
      </c>
      <c r="E8730" s="29" t="n">
        <f aca="false">D8730/10</f>
        <v>14.66</v>
      </c>
      <c r="F8730" s="29" t="n">
        <f aca="false">(E8730+Einstellungen!$B$20)*(1+Einstellungen!$B$10)</f>
        <v>39.64604</v>
      </c>
      <c r="G8730" s="21" t="str">
        <f aca="false">IF(F8730&lt;Einstellungen!$B$5,"ja","nein")</f>
        <v>nein</v>
      </c>
      <c r="H8730" s="21" t="s">
        <v>25</v>
      </c>
      <c r="I8730" s="29" t="n">
        <f aca="false">INDEX(Einstellungen!$B$27:$B$50,17)</f>
        <v>0.95</v>
      </c>
      <c r="J8730" s="29" t="n">
        <f aca="false">F8730*I8730</f>
        <v>37.663738</v>
      </c>
    </row>
    <row r="8731" customFormat="false" ht="15" hidden="false" customHeight="false" outlineLevel="0" collapsed="false">
      <c r="A8731" s="28" t="n">
        <v>45944</v>
      </c>
      <c r="B8731" s="21" t="s">
        <v>129</v>
      </c>
      <c r="C8731" s="21" t="s">
        <v>141</v>
      </c>
      <c r="D8731" s="29" t="n">
        <v>219.195</v>
      </c>
      <c r="E8731" s="29" t="n">
        <f aca="false">D8731/10</f>
        <v>21.9195</v>
      </c>
      <c r="F8731" s="29" t="n">
        <f aca="false">(E8731+Einstellungen!$B$20)*(1+Einstellungen!$B$10)</f>
        <v>48.284845</v>
      </c>
      <c r="G8731" s="21" t="str">
        <f aca="false">IF(F8731&lt;Einstellungen!$B$5,"ja","nein")</f>
        <v>nein</v>
      </c>
      <c r="H8731" s="21" t="s">
        <v>25</v>
      </c>
      <c r="I8731" s="29" t="n">
        <f aca="false">INDEX(Einstellungen!$B$27:$B$50,18)</f>
        <v>1.1</v>
      </c>
      <c r="J8731" s="29" t="n">
        <f aca="false">F8731*I8731</f>
        <v>53.1133295</v>
      </c>
    </row>
    <row r="8732" customFormat="false" ht="15" hidden="false" customHeight="false" outlineLevel="0" collapsed="false">
      <c r="A8732" s="28" t="n">
        <v>45944</v>
      </c>
      <c r="B8732" s="21" t="s">
        <v>130</v>
      </c>
      <c r="C8732" s="21" t="s">
        <v>141</v>
      </c>
      <c r="D8732" s="29" t="n">
        <v>404.957</v>
      </c>
      <c r="E8732" s="29" t="n">
        <f aca="false">D8732/10</f>
        <v>40.4957</v>
      </c>
      <c r="F8732" s="29" t="n">
        <f aca="false">(E8732+Einstellungen!$B$20)*(1+Einstellungen!$B$10)</f>
        <v>70.390523</v>
      </c>
      <c r="G8732" s="21" t="str">
        <f aca="false">IF(F8732&lt;Einstellungen!$B$5,"ja","nein")</f>
        <v>nein</v>
      </c>
      <c r="H8732" s="21" t="s">
        <v>25</v>
      </c>
      <c r="I8732" s="29" t="n">
        <f aca="false">INDEX(Einstellungen!$B$27:$B$50,19)</f>
        <v>1.35</v>
      </c>
      <c r="J8732" s="29" t="n">
        <f aca="false">F8732*I8732</f>
        <v>95.02720605</v>
      </c>
    </row>
    <row r="8733" customFormat="false" ht="15" hidden="false" customHeight="false" outlineLevel="0" collapsed="false">
      <c r="A8733" s="28" t="n">
        <v>45944</v>
      </c>
      <c r="B8733" s="21" t="s">
        <v>131</v>
      </c>
      <c r="C8733" s="21" t="s">
        <v>141</v>
      </c>
      <c r="D8733" s="29" t="n">
        <v>407.205</v>
      </c>
      <c r="E8733" s="29" t="n">
        <f aca="false">D8733/10</f>
        <v>40.7205</v>
      </c>
      <c r="F8733" s="29" t="n">
        <f aca="false">(E8733+Einstellungen!$B$20)*(1+Einstellungen!$B$10)</f>
        <v>70.658035</v>
      </c>
      <c r="G8733" s="21" t="str">
        <f aca="false">IF(F8733&lt;Einstellungen!$B$5,"ja","nein")</f>
        <v>nein</v>
      </c>
      <c r="H8733" s="21" t="s">
        <v>25</v>
      </c>
      <c r="I8733" s="29" t="n">
        <f aca="false">INDEX(Einstellungen!$B$27:$B$50,20)</f>
        <v>1.45</v>
      </c>
      <c r="J8733" s="29" t="n">
        <f aca="false">F8733*I8733</f>
        <v>102.45415075</v>
      </c>
    </row>
    <row r="8734" customFormat="false" ht="15" hidden="false" customHeight="false" outlineLevel="0" collapsed="false">
      <c r="A8734" s="28" t="n">
        <v>45944</v>
      </c>
      <c r="B8734" s="21" t="s">
        <v>132</v>
      </c>
      <c r="C8734" s="21" t="s">
        <v>141</v>
      </c>
      <c r="D8734" s="29" t="n">
        <v>225.48</v>
      </c>
      <c r="E8734" s="29" t="n">
        <f aca="false">D8734/10</f>
        <v>22.548</v>
      </c>
      <c r="F8734" s="29" t="n">
        <f aca="false">(E8734+Einstellungen!$B$20)*(1+Einstellungen!$B$10)</f>
        <v>49.03276</v>
      </c>
      <c r="G8734" s="21" t="str">
        <f aca="false">IF(F8734&lt;Einstellungen!$B$5,"ja","nein")</f>
        <v>nein</v>
      </c>
      <c r="H8734" s="21" t="s">
        <v>25</v>
      </c>
      <c r="I8734" s="29" t="n">
        <f aca="false">INDEX(Einstellungen!$B$27:$B$50,21)</f>
        <v>1.4</v>
      </c>
      <c r="J8734" s="29" t="n">
        <f aca="false">F8734*I8734</f>
        <v>68.645864</v>
      </c>
    </row>
    <row r="8735" customFormat="false" ht="15" hidden="false" customHeight="false" outlineLevel="0" collapsed="false">
      <c r="A8735" s="28" t="n">
        <v>45944</v>
      </c>
      <c r="B8735" s="21" t="s">
        <v>133</v>
      </c>
      <c r="C8735" s="21" t="s">
        <v>141</v>
      </c>
      <c r="D8735" s="29" t="n">
        <v>163.04</v>
      </c>
      <c r="E8735" s="29" t="n">
        <f aca="false">D8735/10</f>
        <v>16.304</v>
      </c>
      <c r="F8735" s="29" t="n">
        <f aca="false">(E8735+Einstellungen!$B$20)*(1+Einstellungen!$B$10)</f>
        <v>41.6024</v>
      </c>
      <c r="G8735" s="21" t="str">
        <f aca="false">IF(F8735&lt;Einstellungen!$B$5,"ja","nein")</f>
        <v>nein</v>
      </c>
      <c r="H8735" s="21" t="s">
        <v>25</v>
      </c>
      <c r="I8735" s="29" t="n">
        <f aca="false">INDEX(Einstellungen!$B$27:$B$50,22)</f>
        <v>1.25</v>
      </c>
      <c r="J8735" s="29" t="n">
        <f aca="false">F8735*I8735</f>
        <v>52.003</v>
      </c>
    </row>
    <row r="8736" customFormat="false" ht="15" hidden="false" customHeight="false" outlineLevel="0" collapsed="false">
      <c r="A8736" s="28" t="n">
        <v>45944</v>
      </c>
      <c r="B8736" s="21" t="s">
        <v>134</v>
      </c>
      <c r="C8736" s="21" t="s">
        <v>141</v>
      </c>
      <c r="D8736" s="29" t="n">
        <v>129.858</v>
      </c>
      <c r="E8736" s="29" t="n">
        <f aca="false">D8736/10</f>
        <v>12.9858</v>
      </c>
      <c r="F8736" s="29" t="n">
        <f aca="false">(E8736+Einstellungen!$B$20)*(1+Einstellungen!$B$10)</f>
        <v>37.653742</v>
      </c>
      <c r="G8736" s="21" t="str">
        <f aca="false">IF(F8736&lt;Einstellungen!$B$5,"ja","nein")</f>
        <v>nein</v>
      </c>
      <c r="H8736" s="21" t="s">
        <v>25</v>
      </c>
      <c r="I8736" s="29" t="n">
        <f aca="false">INDEX(Einstellungen!$B$27:$B$50,23)</f>
        <v>1.05</v>
      </c>
      <c r="J8736" s="29" t="n">
        <f aca="false">F8736*I8736</f>
        <v>39.5364291</v>
      </c>
    </row>
    <row r="8737" customFormat="false" ht="15" hidden="false" customHeight="false" outlineLevel="0" collapsed="false">
      <c r="A8737" s="28" t="n">
        <v>45944</v>
      </c>
      <c r="B8737" s="21" t="s">
        <v>135</v>
      </c>
      <c r="C8737" s="21" t="s">
        <v>141</v>
      </c>
      <c r="D8737" s="29" t="n">
        <v>115.36</v>
      </c>
      <c r="E8737" s="29" t="n">
        <f aca="false">D8737/10</f>
        <v>11.536</v>
      </c>
      <c r="F8737" s="29" t="n">
        <f aca="false">(E8737+Einstellungen!$B$20)*(1+Einstellungen!$B$10)</f>
        <v>35.92848</v>
      </c>
      <c r="G8737" s="21" t="str">
        <f aca="false">IF(F8737&lt;Einstellungen!$B$5,"ja","nein")</f>
        <v>nein</v>
      </c>
      <c r="H8737" s="21" t="s">
        <v>25</v>
      </c>
      <c r="I8737" s="29" t="n">
        <f aca="false">INDEX(Einstellungen!$B$27:$B$50,24)</f>
        <v>0.8</v>
      </c>
      <c r="J8737" s="29" t="n">
        <f aca="false">F8737*I8737</f>
        <v>28.742784</v>
      </c>
    </row>
    <row r="8738" customFormat="false" ht="15" hidden="false" customHeight="false" outlineLevel="0" collapsed="false">
      <c r="A8738" s="28" t="n">
        <v>45945</v>
      </c>
      <c r="B8738" s="21" t="s">
        <v>111</v>
      </c>
      <c r="C8738" s="21" t="s">
        <v>112</v>
      </c>
      <c r="D8738" s="29" t="n">
        <v>115.463</v>
      </c>
      <c r="E8738" s="29" t="n">
        <f aca="false">D8738/10</f>
        <v>11.5463</v>
      </c>
      <c r="F8738" s="29" t="n">
        <f aca="false">(E8738+Einstellungen!$B$20)*(1+Einstellungen!$B$10)</f>
        <v>35.940737</v>
      </c>
      <c r="G8738" s="21" t="str">
        <f aca="false">IF(F8738&lt;Einstellungen!$B$5,"ja","nein")</f>
        <v>nein</v>
      </c>
      <c r="H8738" s="21" t="s">
        <v>25</v>
      </c>
      <c r="I8738" s="29" t="n">
        <f aca="false">INDEX(Einstellungen!$B$27:$B$50,1)</f>
        <v>0.6</v>
      </c>
      <c r="J8738" s="29" t="n">
        <f aca="false">F8738*I8738</f>
        <v>21.5644422</v>
      </c>
    </row>
    <row r="8739" customFormat="false" ht="15" hidden="false" customHeight="false" outlineLevel="0" collapsed="false">
      <c r="A8739" s="28" t="n">
        <v>45945</v>
      </c>
      <c r="B8739" s="21" t="s">
        <v>113</v>
      </c>
      <c r="C8739" s="21" t="s">
        <v>112</v>
      </c>
      <c r="D8739" s="29" t="n">
        <v>111.865</v>
      </c>
      <c r="E8739" s="29" t="n">
        <f aca="false">D8739/10</f>
        <v>11.1865</v>
      </c>
      <c r="F8739" s="29" t="n">
        <f aca="false">(E8739+Einstellungen!$B$20)*(1+Einstellungen!$B$10)</f>
        <v>35.512575</v>
      </c>
      <c r="G8739" s="21" t="str">
        <f aca="false">IF(F8739&lt;Einstellungen!$B$5,"ja","nein")</f>
        <v>nein</v>
      </c>
      <c r="H8739" s="21" t="s">
        <v>25</v>
      </c>
      <c r="I8739" s="29" t="n">
        <f aca="false">INDEX(Einstellungen!$B$27:$B$50,2)</f>
        <v>0.5</v>
      </c>
      <c r="J8739" s="29" t="n">
        <f aca="false">F8739*I8739</f>
        <v>17.7562875</v>
      </c>
    </row>
    <row r="8740" customFormat="false" ht="15" hidden="false" customHeight="false" outlineLevel="0" collapsed="false">
      <c r="A8740" s="28" t="n">
        <v>45945</v>
      </c>
      <c r="B8740" s="21" t="s">
        <v>114</v>
      </c>
      <c r="C8740" s="21" t="s">
        <v>112</v>
      </c>
      <c r="D8740" s="29" t="n">
        <v>107.68</v>
      </c>
      <c r="E8740" s="29" t="n">
        <f aca="false">D8740/10</f>
        <v>10.768</v>
      </c>
      <c r="F8740" s="29" t="n">
        <f aca="false">(E8740+Einstellungen!$B$20)*(1+Einstellungen!$B$10)</f>
        <v>35.01456</v>
      </c>
      <c r="G8740" s="21" t="str">
        <f aca="false">IF(F8740&lt;Einstellungen!$B$5,"ja","nein")</f>
        <v>nein</v>
      </c>
      <c r="H8740" s="21" t="s">
        <v>25</v>
      </c>
      <c r="I8740" s="29" t="n">
        <f aca="false">INDEX(Einstellungen!$B$27:$B$50,3)</f>
        <v>0.45</v>
      </c>
      <c r="J8740" s="29" t="n">
        <f aca="false">F8740*I8740</f>
        <v>15.756552</v>
      </c>
    </row>
    <row r="8741" customFormat="false" ht="15" hidden="false" customHeight="false" outlineLevel="0" collapsed="false">
      <c r="A8741" s="28" t="n">
        <v>45945</v>
      </c>
      <c r="B8741" s="21" t="s">
        <v>115</v>
      </c>
      <c r="C8741" s="21" t="s">
        <v>112</v>
      </c>
      <c r="D8741" s="29" t="n">
        <v>103.618</v>
      </c>
      <c r="E8741" s="29" t="n">
        <f aca="false">D8741/10</f>
        <v>10.3618</v>
      </c>
      <c r="F8741" s="29" t="n">
        <f aca="false">(E8741+Einstellungen!$B$20)*(1+Einstellungen!$B$10)</f>
        <v>34.531182</v>
      </c>
      <c r="G8741" s="21" t="str">
        <f aca="false">IF(F8741&lt;Einstellungen!$B$5,"ja","nein")</f>
        <v>nein</v>
      </c>
      <c r="H8741" s="21" t="s">
        <v>25</v>
      </c>
      <c r="I8741" s="29" t="n">
        <f aca="false">INDEX(Einstellungen!$B$27:$B$50,4)</f>
        <v>0.45</v>
      </c>
      <c r="J8741" s="29" t="n">
        <f aca="false">F8741*I8741</f>
        <v>15.5390319</v>
      </c>
    </row>
    <row r="8742" customFormat="false" ht="15" hidden="false" customHeight="false" outlineLevel="0" collapsed="false">
      <c r="A8742" s="28" t="n">
        <v>45945</v>
      </c>
      <c r="B8742" s="21" t="s">
        <v>116</v>
      </c>
      <c r="C8742" s="21" t="s">
        <v>112</v>
      </c>
      <c r="D8742" s="29" t="n">
        <v>106.48</v>
      </c>
      <c r="E8742" s="29" t="n">
        <f aca="false">D8742/10</f>
        <v>10.648</v>
      </c>
      <c r="F8742" s="29" t="n">
        <f aca="false">(E8742+Einstellungen!$B$20)*(1+Einstellungen!$B$10)</f>
        <v>34.87176</v>
      </c>
      <c r="G8742" s="21" t="str">
        <f aca="false">IF(F8742&lt;Einstellungen!$B$5,"ja","nein")</f>
        <v>nein</v>
      </c>
      <c r="H8742" s="21" t="s">
        <v>25</v>
      </c>
      <c r="I8742" s="29" t="n">
        <f aca="false">INDEX(Einstellungen!$B$27:$B$50,5)</f>
        <v>0.45</v>
      </c>
      <c r="J8742" s="29" t="n">
        <f aca="false">F8742*I8742</f>
        <v>15.692292</v>
      </c>
    </row>
    <row r="8743" customFormat="false" ht="15" hidden="false" customHeight="false" outlineLevel="0" collapsed="false">
      <c r="A8743" s="28" t="n">
        <v>45945</v>
      </c>
      <c r="B8743" s="21" t="s">
        <v>117</v>
      </c>
      <c r="C8743" s="21" t="s">
        <v>112</v>
      </c>
      <c r="D8743" s="29" t="n">
        <v>114.397</v>
      </c>
      <c r="E8743" s="29" t="n">
        <f aca="false">D8743/10</f>
        <v>11.4397</v>
      </c>
      <c r="F8743" s="29" t="n">
        <f aca="false">(E8743+Einstellungen!$B$20)*(1+Einstellungen!$B$10)</f>
        <v>35.813883</v>
      </c>
      <c r="G8743" s="21" t="str">
        <f aca="false">IF(F8743&lt;Einstellungen!$B$5,"ja","nein")</f>
        <v>nein</v>
      </c>
      <c r="H8743" s="21" t="s">
        <v>25</v>
      </c>
      <c r="I8743" s="29" t="n">
        <f aca="false">INDEX(Einstellungen!$B$27:$B$50,6)</f>
        <v>0.5</v>
      </c>
      <c r="J8743" s="29" t="n">
        <f aca="false">F8743*I8743</f>
        <v>17.9069415</v>
      </c>
    </row>
    <row r="8744" customFormat="false" ht="15" hidden="false" customHeight="false" outlineLevel="0" collapsed="false">
      <c r="A8744" s="28" t="n">
        <v>45945</v>
      </c>
      <c r="B8744" s="21" t="s">
        <v>118</v>
      </c>
      <c r="C8744" s="21" t="s">
        <v>112</v>
      </c>
      <c r="D8744" s="29" t="n">
        <v>151.96</v>
      </c>
      <c r="E8744" s="29" t="n">
        <f aca="false">D8744/10</f>
        <v>15.196</v>
      </c>
      <c r="F8744" s="29" t="n">
        <f aca="false">(E8744+Einstellungen!$B$20)*(1+Einstellungen!$B$10)</f>
        <v>40.28388</v>
      </c>
      <c r="G8744" s="21" t="str">
        <f aca="false">IF(F8744&lt;Einstellungen!$B$5,"ja","nein")</f>
        <v>nein</v>
      </c>
      <c r="H8744" s="21" t="s">
        <v>25</v>
      </c>
      <c r="I8744" s="29" t="n">
        <f aca="false">INDEX(Einstellungen!$B$27:$B$50,7)</f>
        <v>0.7</v>
      </c>
      <c r="J8744" s="29" t="n">
        <f aca="false">F8744*I8744</f>
        <v>28.198716</v>
      </c>
    </row>
    <row r="8745" customFormat="false" ht="15" hidden="false" customHeight="false" outlineLevel="0" collapsed="false">
      <c r="A8745" s="28" t="n">
        <v>45945</v>
      </c>
      <c r="B8745" s="21" t="s">
        <v>119</v>
      </c>
      <c r="C8745" s="21" t="s">
        <v>112</v>
      </c>
      <c r="D8745" s="29" t="n">
        <v>278.74</v>
      </c>
      <c r="E8745" s="29" t="n">
        <f aca="false">D8745/10</f>
        <v>27.874</v>
      </c>
      <c r="F8745" s="29" t="n">
        <f aca="false">(E8745+Einstellungen!$B$20)*(1+Einstellungen!$B$10)</f>
        <v>55.3707</v>
      </c>
      <c r="G8745" s="21" t="str">
        <f aca="false">IF(F8745&lt;Einstellungen!$B$5,"ja","nein")</f>
        <v>nein</v>
      </c>
      <c r="H8745" s="21" t="s">
        <v>25</v>
      </c>
      <c r="I8745" s="29" t="n">
        <f aca="false">INDEX(Einstellungen!$B$27:$B$50,8)</f>
        <v>0.95</v>
      </c>
      <c r="J8745" s="29" t="n">
        <f aca="false">F8745*I8745</f>
        <v>52.602165</v>
      </c>
    </row>
    <row r="8746" customFormat="false" ht="15" hidden="false" customHeight="false" outlineLevel="0" collapsed="false">
      <c r="A8746" s="28" t="n">
        <v>45945</v>
      </c>
      <c r="B8746" s="21" t="s">
        <v>120</v>
      </c>
      <c r="C8746" s="21" t="s">
        <v>112</v>
      </c>
      <c r="D8746" s="29" t="n">
        <v>276.197</v>
      </c>
      <c r="E8746" s="29" t="n">
        <f aca="false">D8746/10</f>
        <v>27.6197</v>
      </c>
      <c r="F8746" s="29" t="n">
        <f aca="false">(E8746+Einstellungen!$B$20)*(1+Einstellungen!$B$10)</f>
        <v>55.068083</v>
      </c>
      <c r="G8746" s="21" t="str">
        <f aca="false">IF(F8746&lt;Einstellungen!$B$5,"ja","nein")</f>
        <v>nein</v>
      </c>
      <c r="H8746" s="21" t="s">
        <v>25</v>
      </c>
      <c r="I8746" s="29" t="n">
        <f aca="false">INDEX(Einstellungen!$B$27:$B$50,9)</f>
        <v>1.05</v>
      </c>
      <c r="J8746" s="29" t="n">
        <f aca="false">F8746*I8746</f>
        <v>57.82148715</v>
      </c>
    </row>
    <row r="8747" customFormat="false" ht="15" hidden="false" customHeight="false" outlineLevel="0" collapsed="false">
      <c r="A8747" s="28" t="n">
        <v>45945</v>
      </c>
      <c r="B8747" s="21" t="s">
        <v>121</v>
      </c>
      <c r="C8747" s="21" t="s">
        <v>112</v>
      </c>
      <c r="D8747" s="29" t="n">
        <v>181.053</v>
      </c>
      <c r="E8747" s="29" t="n">
        <f aca="false">D8747/10</f>
        <v>18.1053</v>
      </c>
      <c r="F8747" s="29" t="n">
        <f aca="false">(E8747+Einstellungen!$B$20)*(1+Einstellungen!$B$10)</f>
        <v>43.745947</v>
      </c>
      <c r="G8747" s="21" t="str">
        <f aca="false">IF(F8747&lt;Einstellungen!$B$5,"ja","nein")</f>
        <v>nein</v>
      </c>
      <c r="H8747" s="21" t="s">
        <v>25</v>
      </c>
      <c r="I8747" s="29" t="n">
        <f aca="false">INDEX(Einstellungen!$B$27:$B$50,10)</f>
        <v>1.05</v>
      </c>
      <c r="J8747" s="29" t="n">
        <f aca="false">F8747*I8747</f>
        <v>45.93324435</v>
      </c>
    </row>
    <row r="8748" customFormat="false" ht="15" hidden="false" customHeight="false" outlineLevel="0" collapsed="false">
      <c r="A8748" s="28" t="n">
        <v>45945</v>
      </c>
      <c r="B8748" s="21" t="s">
        <v>122</v>
      </c>
      <c r="C8748" s="21" t="s">
        <v>112</v>
      </c>
      <c r="D8748" s="29" t="n">
        <v>142.357</v>
      </c>
      <c r="E8748" s="29" t="n">
        <f aca="false">D8748/10</f>
        <v>14.2357</v>
      </c>
      <c r="F8748" s="29" t="n">
        <f aca="false">(E8748+Einstellungen!$B$20)*(1+Einstellungen!$B$10)</f>
        <v>39.141123</v>
      </c>
      <c r="G8748" s="21" t="str">
        <f aca="false">IF(F8748&lt;Einstellungen!$B$5,"ja","nein")</f>
        <v>nein</v>
      </c>
      <c r="H8748" s="21" t="s">
        <v>25</v>
      </c>
      <c r="I8748" s="29" t="n">
        <f aca="false">INDEX(Einstellungen!$B$27:$B$50,11)</f>
        <v>1.05</v>
      </c>
      <c r="J8748" s="29" t="n">
        <f aca="false">F8748*I8748</f>
        <v>41.09817915</v>
      </c>
    </row>
    <row r="8749" customFormat="false" ht="15" hidden="false" customHeight="false" outlineLevel="0" collapsed="false">
      <c r="A8749" s="28" t="n">
        <v>45945</v>
      </c>
      <c r="B8749" s="21" t="s">
        <v>123</v>
      </c>
      <c r="C8749" s="21" t="s">
        <v>112</v>
      </c>
      <c r="D8749" s="29" t="n">
        <v>126.105</v>
      </c>
      <c r="E8749" s="29" t="n">
        <f aca="false">D8749/10</f>
        <v>12.6105</v>
      </c>
      <c r="F8749" s="29" t="n">
        <f aca="false">(E8749+Einstellungen!$B$20)*(1+Einstellungen!$B$10)</f>
        <v>37.207135</v>
      </c>
      <c r="G8749" s="21" t="str">
        <f aca="false">IF(F8749&lt;Einstellungen!$B$5,"ja","nein")</f>
        <v>nein</v>
      </c>
      <c r="H8749" s="21" t="s">
        <v>25</v>
      </c>
      <c r="I8749" s="29" t="n">
        <f aca="false">INDEX(Einstellungen!$B$27:$B$50,12)</f>
        <v>1.1</v>
      </c>
      <c r="J8749" s="29" t="n">
        <f aca="false">F8749*I8749</f>
        <v>40.9278485</v>
      </c>
    </row>
    <row r="8750" customFormat="false" ht="15" hidden="false" customHeight="false" outlineLevel="0" collapsed="false">
      <c r="A8750" s="28" t="n">
        <v>45945</v>
      </c>
      <c r="B8750" s="21" t="s">
        <v>124</v>
      </c>
      <c r="C8750" s="21" t="s">
        <v>112</v>
      </c>
      <c r="D8750" s="29" t="n">
        <v>119.425</v>
      </c>
      <c r="E8750" s="29" t="n">
        <f aca="false">D8750/10</f>
        <v>11.9425</v>
      </c>
      <c r="F8750" s="29" t="n">
        <f aca="false">(E8750+Einstellungen!$B$20)*(1+Einstellungen!$B$10)</f>
        <v>36.412215</v>
      </c>
      <c r="G8750" s="21" t="str">
        <f aca="false">IF(F8750&lt;Einstellungen!$B$5,"ja","nein")</f>
        <v>nein</v>
      </c>
      <c r="H8750" s="21" t="s">
        <v>25</v>
      </c>
      <c r="I8750" s="29" t="n">
        <f aca="false">INDEX(Einstellungen!$B$27:$B$50,13)</f>
        <v>1.2</v>
      </c>
      <c r="J8750" s="29" t="n">
        <f aca="false">F8750*I8750</f>
        <v>43.694658</v>
      </c>
    </row>
    <row r="8751" customFormat="false" ht="15" hidden="false" customHeight="false" outlineLevel="0" collapsed="false">
      <c r="A8751" s="28" t="n">
        <v>45945</v>
      </c>
      <c r="B8751" s="21" t="s">
        <v>125</v>
      </c>
      <c r="C8751" s="21" t="s">
        <v>112</v>
      </c>
      <c r="D8751" s="29" t="n">
        <v>112.877</v>
      </c>
      <c r="E8751" s="29" t="n">
        <f aca="false">D8751/10</f>
        <v>11.2877</v>
      </c>
      <c r="F8751" s="29" t="n">
        <f aca="false">(E8751+Einstellungen!$B$20)*(1+Einstellungen!$B$10)</f>
        <v>35.633003</v>
      </c>
      <c r="G8751" s="21" t="str">
        <f aca="false">IF(F8751&lt;Einstellungen!$B$5,"ja","nein")</f>
        <v>nein</v>
      </c>
      <c r="H8751" s="21" t="s">
        <v>25</v>
      </c>
      <c r="I8751" s="29" t="n">
        <f aca="false">INDEX(Einstellungen!$B$27:$B$50,14)</f>
        <v>1.15</v>
      </c>
      <c r="J8751" s="29" t="n">
        <f aca="false">F8751*I8751</f>
        <v>40.97795345</v>
      </c>
    </row>
    <row r="8752" customFormat="false" ht="15" hidden="false" customHeight="false" outlineLevel="0" collapsed="false">
      <c r="A8752" s="28" t="n">
        <v>45945</v>
      </c>
      <c r="B8752" s="21" t="s">
        <v>126</v>
      </c>
      <c r="C8752" s="21" t="s">
        <v>112</v>
      </c>
      <c r="D8752" s="29" t="n">
        <v>115.393</v>
      </c>
      <c r="E8752" s="29" t="n">
        <f aca="false">D8752/10</f>
        <v>11.5393</v>
      </c>
      <c r="F8752" s="29" t="n">
        <f aca="false">(E8752+Einstellungen!$B$20)*(1+Einstellungen!$B$10)</f>
        <v>35.932407</v>
      </c>
      <c r="G8752" s="21" t="str">
        <f aca="false">IF(F8752&lt;Einstellungen!$B$5,"ja","nein")</f>
        <v>nein</v>
      </c>
      <c r="H8752" s="21" t="s">
        <v>25</v>
      </c>
      <c r="I8752" s="29" t="n">
        <f aca="false">INDEX(Einstellungen!$B$27:$B$50,15)</f>
        <v>1</v>
      </c>
      <c r="J8752" s="29" t="n">
        <f aca="false">F8752*I8752</f>
        <v>35.932407</v>
      </c>
    </row>
    <row r="8753" customFormat="false" ht="15" hidden="false" customHeight="false" outlineLevel="0" collapsed="false">
      <c r="A8753" s="28" t="n">
        <v>45945</v>
      </c>
      <c r="B8753" s="21" t="s">
        <v>127</v>
      </c>
      <c r="C8753" s="21" t="s">
        <v>112</v>
      </c>
      <c r="D8753" s="29" t="n">
        <v>122.643</v>
      </c>
      <c r="E8753" s="29" t="n">
        <f aca="false">D8753/10</f>
        <v>12.2643</v>
      </c>
      <c r="F8753" s="29" t="n">
        <f aca="false">(E8753+Einstellungen!$B$20)*(1+Einstellungen!$B$10)</f>
        <v>36.795157</v>
      </c>
      <c r="G8753" s="21" t="str">
        <f aca="false">IF(F8753&lt;Einstellungen!$B$5,"ja","nein")</f>
        <v>nein</v>
      </c>
      <c r="H8753" s="21" t="s">
        <v>25</v>
      </c>
      <c r="I8753" s="29" t="n">
        <f aca="false">INDEX(Einstellungen!$B$27:$B$50,16)</f>
        <v>0.95</v>
      </c>
      <c r="J8753" s="29" t="n">
        <f aca="false">F8753*I8753</f>
        <v>34.95539915</v>
      </c>
    </row>
    <row r="8754" customFormat="false" ht="15" hidden="false" customHeight="false" outlineLevel="0" collapsed="false">
      <c r="A8754" s="28" t="n">
        <v>45945</v>
      </c>
      <c r="B8754" s="21" t="s">
        <v>128</v>
      </c>
      <c r="C8754" s="21" t="s">
        <v>112</v>
      </c>
      <c r="D8754" s="29" t="n">
        <v>135.692</v>
      </c>
      <c r="E8754" s="29" t="n">
        <f aca="false">D8754/10</f>
        <v>13.5692</v>
      </c>
      <c r="F8754" s="29" t="n">
        <f aca="false">(E8754+Einstellungen!$B$20)*(1+Einstellungen!$B$10)</f>
        <v>38.347988</v>
      </c>
      <c r="G8754" s="21" t="str">
        <f aca="false">IF(F8754&lt;Einstellungen!$B$5,"ja","nein")</f>
        <v>nein</v>
      </c>
      <c r="H8754" s="21" t="s">
        <v>25</v>
      </c>
      <c r="I8754" s="29" t="n">
        <f aca="false">INDEX(Einstellungen!$B$27:$B$50,17)</f>
        <v>0.95</v>
      </c>
      <c r="J8754" s="29" t="n">
        <f aca="false">F8754*I8754</f>
        <v>36.4305886</v>
      </c>
    </row>
    <row r="8755" customFormat="false" ht="15" hidden="false" customHeight="false" outlineLevel="0" collapsed="false">
      <c r="A8755" s="28" t="n">
        <v>45945</v>
      </c>
      <c r="B8755" s="21" t="s">
        <v>129</v>
      </c>
      <c r="C8755" s="21" t="s">
        <v>112</v>
      </c>
      <c r="D8755" s="29" t="n">
        <v>170</v>
      </c>
      <c r="E8755" s="29" t="n">
        <f aca="false">D8755/10</f>
        <v>17</v>
      </c>
      <c r="F8755" s="29" t="n">
        <f aca="false">(E8755+Einstellungen!$B$20)*(1+Einstellungen!$B$10)</f>
        <v>42.43064</v>
      </c>
      <c r="G8755" s="21" t="str">
        <f aca="false">IF(F8755&lt;Einstellungen!$B$5,"ja","nein")</f>
        <v>nein</v>
      </c>
      <c r="H8755" s="21" t="s">
        <v>25</v>
      </c>
      <c r="I8755" s="29" t="n">
        <f aca="false">INDEX(Einstellungen!$B$27:$B$50,18)</f>
        <v>1.1</v>
      </c>
      <c r="J8755" s="29" t="n">
        <f aca="false">F8755*I8755</f>
        <v>46.673704</v>
      </c>
    </row>
    <row r="8756" customFormat="false" ht="15" hidden="false" customHeight="false" outlineLevel="0" collapsed="false">
      <c r="A8756" s="28" t="n">
        <v>45945</v>
      </c>
      <c r="B8756" s="21" t="s">
        <v>130</v>
      </c>
      <c r="C8756" s="21" t="s">
        <v>112</v>
      </c>
      <c r="D8756" s="29" t="n">
        <v>221.877</v>
      </c>
      <c r="E8756" s="29" t="n">
        <f aca="false">D8756/10</f>
        <v>22.1877</v>
      </c>
      <c r="F8756" s="29" t="n">
        <f aca="false">(E8756+Einstellungen!$B$20)*(1+Einstellungen!$B$10)</f>
        <v>48.604003</v>
      </c>
      <c r="G8756" s="21" t="str">
        <f aca="false">IF(F8756&lt;Einstellungen!$B$5,"ja","nein")</f>
        <v>nein</v>
      </c>
      <c r="H8756" s="21" t="s">
        <v>25</v>
      </c>
      <c r="I8756" s="29" t="n">
        <f aca="false">INDEX(Einstellungen!$B$27:$B$50,19)</f>
        <v>1.35</v>
      </c>
      <c r="J8756" s="29" t="n">
        <f aca="false">F8756*I8756</f>
        <v>65.61540405</v>
      </c>
    </row>
    <row r="8757" customFormat="false" ht="15" hidden="false" customHeight="false" outlineLevel="0" collapsed="false">
      <c r="A8757" s="28" t="n">
        <v>45945</v>
      </c>
      <c r="B8757" s="21" t="s">
        <v>131</v>
      </c>
      <c r="C8757" s="21" t="s">
        <v>112</v>
      </c>
      <c r="D8757" s="29" t="n">
        <v>220</v>
      </c>
      <c r="E8757" s="29" t="n">
        <f aca="false">D8757/10</f>
        <v>22</v>
      </c>
      <c r="F8757" s="29" t="n">
        <f aca="false">(E8757+Einstellungen!$B$20)*(1+Einstellungen!$B$10)</f>
        <v>48.38064</v>
      </c>
      <c r="G8757" s="21" t="str">
        <f aca="false">IF(F8757&lt;Einstellungen!$B$5,"ja","nein")</f>
        <v>nein</v>
      </c>
      <c r="H8757" s="21" t="s">
        <v>25</v>
      </c>
      <c r="I8757" s="29" t="n">
        <f aca="false">INDEX(Einstellungen!$B$27:$B$50,20)</f>
        <v>1.45</v>
      </c>
      <c r="J8757" s="29" t="n">
        <f aca="false">F8757*I8757</f>
        <v>70.151928</v>
      </c>
    </row>
    <row r="8758" customFormat="false" ht="15" hidden="false" customHeight="false" outlineLevel="0" collapsed="false">
      <c r="A8758" s="28" t="n">
        <v>45945</v>
      </c>
      <c r="B8758" s="21" t="s">
        <v>132</v>
      </c>
      <c r="C8758" s="21" t="s">
        <v>112</v>
      </c>
      <c r="D8758" s="29" t="n">
        <v>152.845</v>
      </c>
      <c r="E8758" s="29" t="n">
        <f aca="false">D8758/10</f>
        <v>15.2845</v>
      </c>
      <c r="F8758" s="29" t="n">
        <f aca="false">(E8758+Einstellungen!$B$20)*(1+Einstellungen!$B$10)</f>
        <v>40.389195</v>
      </c>
      <c r="G8758" s="21" t="str">
        <f aca="false">IF(F8758&lt;Einstellungen!$B$5,"ja","nein")</f>
        <v>nein</v>
      </c>
      <c r="H8758" s="21" t="s">
        <v>25</v>
      </c>
      <c r="I8758" s="29" t="n">
        <f aca="false">INDEX(Einstellungen!$B$27:$B$50,21)</f>
        <v>1.4</v>
      </c>
      <c r="J8758" s="29" t="n">
        <f aca="false">F8758*I8758</f>
        <v>56.544873</v>
      </c>
    </row>
    <row r="8759" customFormat="false" ht="15" hidden="false" customHeight="false" outlineLevel="0" collapsed="false">
      <c r="A8759" s="28" t="n">
        <v>45945</v>
      </c>
      <c r="B8759" s="21" t="s">
        <v>133</v>
      </c>
      <c r="C8759" s="21" t="s">
        <v>112</v>
      </c>
      <c r="D8759" s="29" t="n">
        <v>124.343</v>
      </c>
      <c r="E8759" s="29" t="n">
        <f aca="false">D8759/10</f>
        <v>12.4343</v>
      </c>
      <c r="F8759" s="29" t="n">
        <f aca="false">(E8759+Einstellungen!$B$20)*(1+Einstellungen!$B$10)</f>
        <v>36.997457</v>
      </c>
      <c r="G8759" s="21" t="str">
        <f aca="false">IF(F8759&lt;Einstellungen!$B$5,"ja","nein")</f>
        <v>nein</v>
      </c>
      <c r="H8759" s="21" t="s">
        <v>25</v>
      </c>
      <c r="I8759" s="29" t="n">
        <f aca="false">INDEX(Einstellungen!$B$27:$B$50,22)</f>
        <v>1.25</v>
      </c>
      <c r="J8759" s="29" t="n">
        <f aca="false">F8759*I8759</f>
        <v>46.24682125</v>
      </c>
    </row>
    <row r="8760" customFormat="false" ht="15" hidden="false" customHeight="false" outlineLevel="0" collapsed="false">
      <c r="A8760" s="28" t="n">
        <v>45945</v>
      </c>
      <c r="B8760" s="21" t="s">
        <v>134</v>
      </c>
      <c r="C8760" s="21" t="s">
        <v>112</v>
      </c>
      <c r="D8760" s="29" t="n">
        <v>98.21</v>
      </c>
      <c r="E8760" s="29" t="n">
        <f aca="false">D8760/10</f>
        <v>9.821</v>
      </c>
      <c r="F8760" s="29" t="n">
        <f aca="false">(E8760+Einstellungen!$B$20)*(1+Einstellungen!$B$10)</f>
        <v>33.88763</v>
      </c>
      <c r="G8760" s="21" t="str">
        <f aca="false">IF(F8760&lt;Einstellungen!$B$5,"ja","nein")</f>
        <v>nein</v>
      </c>
      <c r="H8760" s="21" t="s">
        <v>25</v>
      </c>
      <c r="I8760" s="29" t="n">
        <f aca="false">INDEX(Einstellungen!$B$27:$B$50,23)</f>
        <v>1.05</v>
      </c>
      <c r="J8760" s="29" t="n">
        <f aca="false">F8760*I8760</f>
        <v>35.5820115</v>
      </c>
    </row>
    <row r="8761" customFormat="false" ht="15" hidden="false" customHeight="false" outlineLevel="0" collapsed="false">
      <c r="A8761" s="28" t="n">
        <v>45945</v>
      </c>
      <c r="B8761" s="21" t="s">
        <v>135</v>
      </c>
      <c r="C8761" s="21" t="s">
        <v>112</v>
      </c>
      <c r="D8761" s="29" t="n">
        <v>88.17</v>
      </c>
      <c r="E8761" s="29" t="n">
        <f aca="false">D8761/10</f>
        <v>8.817</v>
      </c>
      <c r="F8761" s="29" t="n">
        <f aca="false">(E8761+Einstellungen!$B$20)*(1+Einstellungen!$B$10)</f>
        <v>32.69287</v>
      </c>
      <c r="G8761" s="21" t="str">
        <f aca="false">IF(F8761&lt;Einstellungen!$B$5,"ja","nein")</f>
        <v>nein</v>
      </c>
      <c r="H8761" s="21" t="s">
        <v>25</v>
      </c>
      <c r="I8761" s="29" t="n">
        <f aca="false">INDEX(Einstellungen!$B$27:$B$50,24)</f>
        <v>0.8</v>
      </c>
      <c r="J8761" s="29" t="n">
        <f aca="false">F8761*I8761</f>
        <v>26.154296</v>
      </c>
    </row>
    <row r="8762" customFormat="false" ht="15" hidden="false" customHeight="false" outlineLevel="0" collapsed="false">
      <c r="A8762" s="28" t="n">
        <v>45946</v>
      </c>
      <c r="B8762" s="21" t="s">
        <v>111</v>
      </c>
      <c r="C8762" s="21" t="s">
        <v>136</v>
      </c>
      <c r="D8762" s="29" t="n">
        <v>88.165</v>
      </c>
      <c r="E8762" s="29" t="n">
        <f aca="false">D8762/10</f>
        <v>8.8165</v>
      </c>
      <c r="F8762" s="29" t="n">
        <f aca="false">(E8762+Einstellungen!$B$20)*(1+Einstellungen!$B$10)</f>
        <v>32.692275</v>
      </c>
      <c r="G8762" s="21" t="str">
        <f aca="false">IF(F8762&lt;Einstellungen!$B$5,"ja","nein")</f>
        <v>nein</v>
      </c>
      <c r="H8762" s="21" t="s">
        <v>25</v>
      </c>
      <c r="I8762" s="29" t="n">
        <f aca="false">INDEX(Einstellungen!$B$27:$B$50,1)</f>
        <v>0.6</v>
      </c>
      <c r="J8762" s="29" t="n">
        <f aca="false">F8762*I8762</f>
        <v>19.615365</v>
      </c>
    </row>
    <row r="8763" customFormat="false" ht="15" hidden="false" customHeight="false" outlineLevel="0" collapsed="false">
      <c r="A8763" s="28" t="n">
        <v>45946</v>
      </c>
      <c r="B8763" s="21" t="s">
        <v>113</v>
      </c>
      <c r="C8763" s="21" t="s">
        <v>136</v>
      </c>
      <c r="D8763" s="29" t="n">
        <v>85.808</v>
      </c>
      <c r="E8763" s="29" t="n">
        <f aca="false">D8763/10</f>
        <v>8.5808</v>
      </c>
      <c r="F8763" s="29" t="n">
        <f aca="false">(E8763+Einstellungen!$B$20)*(1+Einstellungen!$B$10)</f>
        <v>32.411792</v>
      </c>
      <c r="G8763" s="21" t="str">
        <f aca="false">IF(F8763&lt;Einstellungen!$B$5,"ja","nein")</f>
        <v>nein</v>
      </c>
      <c r="H8763" s="21" t="s">
        <v>25</v>
      </c>
      <c r="I8763" s="29" t="n">
        <f aca="false">INDEX(Einstellungen!$B$27:$B$50,2)</f>
        <v>0.5</v>
      </c>
      <c r="J8763" s="29" t="n">
        <f aca="false">F8763*I8763</f>
        <v>16.205896</v>
      </c>
    </row>
    <row r="8764" customFormat="false" ht="15" hidden="false" customHeight="false" outlineLevel="0" collapsed="false">
      <c r="A8764" s="28" t="n">
        <v>45946</v>
      </c>
      <c r="B8764" s="21" t="s">
        <v>114</v>
      </c>
      <c r="C8764" s="21" t="s">
        <v>136</v>
      </c>
      <c r="D8764" s="29" t="n">
        <v>88</v>
      </c>
      <c r="E8764" s="29" t="n">
        <f aca="false">D8764/10</f>
        <v>8.8</v>
      </c>
      <c r="F8764" s="29" t="n">
        <f aca="false">(E8764+Einstellungen!$B$20)*(1+Einstellungen!$B$10)</f>
        <v>32.67264</v>
      </c>
      <c r="G8764" s="21" t="str">
        <f aca="false">IF(F8764&lt;Einstellungen!$B$5,"ja","nein")</f>
        <v>nein</v>
      </c>
      <c r="H8764" s="21" t="s">
        <v>25</v>
      </c>
      <c r="I8764" s="29" t="n">
        <f aca="false">INDEX(Einstellungen!$B$27:$B$50,3)</f>
        <v>0.45</v>
      </c>
      <c r="J8764" s="29" t="n">
        <f aca="false">F8764*I8764</f>
        <v>14.702688</v>
      </c>
    </row>
    <row r="8765" customFormat="false" ht="15" hidden="false" customHeight="false" outlineLevel="0" collapsed="false">
      <c r="A8765" s="28" t="n">
        <v>45946</v>
      </c>
      <c r="B8765" s="21" t="s">
        <v>115</v>
      </c>
      <c r="C8765" s="21" t="s">
        <v>136</v>
      </c>
      <c r="D8765" s="29" t="n">
        <v>86.655</v>
      </c>
      <c r="E8765" s="29" t="n">
        <f aca="false">D8765/10</f>
        <v>8.6655</v>
      </c>
      <c r="F8765" s="29" t="n">
        <f aca="false">(E8765+Einstellungen!$B$20)*(1+Einstellungen!$B$10)</f>
        <v>32.512585</v>
      </c>
      <c r="G8765" s="21" t="str">
        <f aca="false">IF(F8765&lt;Einstellungen!$B$5,"ja","nein")</f>
        <v>nein</v>
      </c>
      <c r="H8765" s="21" t="s">
        <v>25</v>
      </c>
      <c r="I8765" s="29" t="n">
        <f aca="false">INDEX(Einstellungen!$B$27:$B$50,4)</f>
        <v>0.45</v>
      </c>
      <c r="J8765" s="29" t="n">
        <f aca="false">F8765*I8765</f>
        <v>14.63066325</v>
      </c>
    </row>
    <row r="8766" customFormat="false" ht="15" hidden="false" customHeight="false" outlineLevel="0" collapsed="false">
      <c r="A8766" s="28" t="n">
        <v>45946</v>
      </c>
      <c r="B8766" s="21" t="s">
        <v>116</v>
      </c>
      <c r="C8766" s="21" t="s">
        <v>136</v>
      </c>
      <c r="D8766" s="29" t="n">
        <v>88.335</v>
      </c>
      <c r="E8766" s="29" t="n">
        <f aca="false">D8766/10</f>
        <v>8.8335</v>
      </c>
      <c r="F8766" s="29" t="n">
        <f aca="false">(E8766+Einstellungen!$B$20)*(1+Einstellungen!$B$10)</f>
        <v>32.712505</v>
      </c>
      <c r="G8766" s="21" t="str">
        <f aca="false">IF(F8766&lt;Einstellungen!$B$5,"ja","nein")</f>
        <v>nein</v>
      </c>
      <c r="H8766" s="21" t="s">
        <v>25</v>
      </c>
      <c r="I8766" s="29" t="n">
        <f aca="false">INDEX(Einstellungen!$B$27:$B$50,5)</f>
        <v>0.45</v>
      </c>
      <c r="J8766" s="29" t="n">
        <f aca="false">F8766*I8766</f>
        <v>14.72062725</v>
      </c>
    </row>
    <row r="8767" customFormat="false" ht="15" hidden="false" customHeight="false" outlineLevel="0" collapsed="false">
      <c r="A8767" s="28" t="n">
        <v>45946</v>
      </c>
      <c r="B8767" s="21" t="s">
        <v>117</v>
      </c>
      <c r="C8767" s="21" t="s">
        <v>136</v>
      </c>
      <c r="D8767" s="29" t="n">
        <v>85.045</v>
      </c>
      <c r="E8767" s="29" t="n">
        <f aca="false">D8767/10</f>
        <v>8.5045</v>
      </c>
      <c r="F8767" s="29" t="n">
        <f aca="false">(E8767+Einstellungen!$B$20)*(1+Einstellungen!$B$10)</f>
        <v>32.320995</v>
      </c>
      <c r="G8767" s="21" t="str">
        <f aca="false">IF(F8767&lt;Einstellungen!$B$5,"ja","nein")</f>
        <v>nein</v>
      </c>
      <c r="H8767" s="21" t="s">
        <v>25</v>
      </c>
      <c r="I8767" s="29" t="n">
        <f aca="false">INDEX(Einstellungen!$B$27:$B$50,6)</f>
        <v>0.5</v>
      </c>
      <c r="J8767" s="29" t="n">
        <f aca="false">F8767*I8767</f>
        <v>16.1604975</v>
      </c>
    </row>
    <row r="8768" customFormat="false" ht="15" hidden="false" customHeight="false" outlineLevel="0" collapsed="false">
      <c r="A8768" s="28" t="n">
        <v>45946</v>
      </c>
      <c r="B8768" s="21" t="s">
        <v>118</v>
      </c>
      <c r="C8768" s="21" t="s">
        <v>136</v>
      </c>
      <c r="D8768" s="29" t="n">
        <v>96.192</v>
      </c>
      <c r="E8768" s="29" t="n">
        <f aca="false">D8768/10</f>
        <v>9.6192</v>
      </c>
      <c r="F8768" s="29" t="n">
        <f aca="false">(E8768+Einstellungen!$B$20)*(1+Einstellungen!$B$10)</f>
        <v>33.647488</v>
      </c>
      <c r="G8768" s="21" t="str">
        <f aca="false">IF(F8768&lt;Einstellungen!$B$5,"ja","nein")</f>
        <v>nein</v>
      </c>
      <c r="H8768" s="21" t="s">
        <v>25</v>
      </c>
      <c r="I8768" s="29" t="n">
        <f aca="false">INDEX(Einstellungen!$B$27:$B$50,7)</f>
        <v>0.7</v>
      </c>
      <c r="J8768" s="29" t="n">
        <f aca="false">F8768*I8768</f>
        <v>23.5532416</v>
      </c>
    </row>
    <row r="8769" customFormat="false" ht="15" hidden="false" customHeight="false" outlineLevel="0" collapsed="false">
      <c r="A8769" s="28" t="n">
        <v>45946</v>
      </c>
      <c r="B8769" s="21" t="s">
        <v>119</v>
      </c>
      <c r="C8769" s="21" t="s">
        <v>136</v>
      </c>
      <c r="D8769" s="29" t="n">
        <v>116.123</v>
      </c>
      <c r="E8769" s="29" t="n">
        <f aca="false">D8769/10</f>
        <v>11.6123</v>
      </c>
      <c r="F8769" s="29" t="n">
        <f aca="false">(E8769+Einstellungen!$B$20)*(1+Einstellungen!$B$10)</f>
        <v>36.019277</v>
      </c>
      <c r="G8769" s="21" t="str">
        <f aca="false">IF(F8769&lt;Einstellungen!$B$5,"ja","nein")</f>
        <v>nein</v>
      </c>
      <c r="H8769" s="21" t="s">
        <v>25</v>
      </c>
      <c r="I8769" s="29" t="n">
        <f aca="false">INDEX(Einstellungen!$B$27:$B$50,8)</f>
        <v>0.95</v>
      </c>
      <c r="J8769" s="29" t="n">
        <f aca="false">F8769*I8769</f>
        <v>34.21831315</v>
      </c>
    </row>
    <row r="8770" customFormat="false" ht="15" hidden="false" customHeight="false" outlineLevel="0" collapsed="false">
      <c r="A8770" s="28" t="n">
        <v>45946</v>
      </c>
      <c r="B8770" s="21" t="s">
        <v>120</v>
      </c>
      <c r="C8770" s="21" t="s">
        <v>136</v>
      </c>
      <c r="D8770" s="29" t="n">
        <v>132.767</v>
      </c>
      <c r="E8770" s="29" t="n">
        <f aca="false">D8770/10</f>
        <v>13.2767</v>
      </c>
      <c r="F8770" s="29" t="n">
        <f aca="false">(E8770+Einstellungen!$B$20)*(1+Einstellungen!$B$10)</f>
        <v>37.999913</v>
      </c>
      <c r="G8770" s="21" t="str">
        <f aca="false">IF(F8770&lt;Einstellungen!$B$5,"ja","nein")</f>
        <v>nein</v>
      </c>
      <c r="H8770" s="21" t="s">
        <v>25</v>
      </c>
      <c r="I8770" s="29" t="n">
        <f aca="false">INDEX(Einstellungen!$B$27:$B$50,9)</f>
        <v>1.05</v>
      </c>
      <c r="J8770" s="29" t="n">
        <f aca="false">F8770*I8770</f>
        <v>39.89990865</v>
      </c>
    </row>
    <row r="8771" customFormat="false" ht="15" hidden="false" customHeight="false" outlineLevel="0" collapsed="false">
      <c r="A8771" s="28" t="n">
        <v>45946</v>
      </c>
      <c r="B8771" s="21" t="s">
        <v>121</v>
      </c>
      <c r="C8771" s="21" t="s">
        <v>136</v>
      </c>
      <c r="D8771" s="29" t="n">
        <v>119.93</v>
      </c>
      <c r="E8771" s="29" t="n">
        <f aca="false">D8771/10</f>
        <v>11.993</v>
      </c>
      <c r="F8771" s="29" t="n">
        <f aca="false">(E8771+Einstellungen!$B$20)*(1+Einstellungen!$B$10)</f>
        <v>36.47231</v>
      </c>
      <c r="G8771" s="21" t="str">
        <f aca="false">IF(F8771&lt;Einstellungen!$B$5,"ja","nein")</f>
        <v>nein</v>
      </c>
      <c r="H8771" s="21" t="s">
        <v>25</v>
      </c>
      <c r="I8771" s="29" t="n">
        <f aca="false">INDEX(Einstellungen!$B$27:$B$50,10)</f>
        <v>1.05</v>
      </c>
      <c r="J8771" s="29" t="n">
        <f aca="false">F8771*I8771</f>
        <v>38.2959255</v>
      </c>
    </row>
    <row r="8772" customFormat="false" ht="15" hidden="false" customHeight="false" outlineLevel="0" collapsed="false">
      <c r="A8772" s="28" t="n">
        <v>45946</v>
      </c>
      <c r="B8772" s="21" t="s">
        <v>122</v>
      </c>
      <c r="C8772" s="21" t="s">
        <v>136</v>
      </c>
      <c r="D8772" s="29" t="n">
        <v>92.237</v>
      </c>
      <c r="E8772" s="29" t="n">
        <f aca="false">D8772/10</f>
        <v>9.2237</v>
      </c>
      <c r="F8772" s="29" t="n">
        <f aca="false">(E8772+Einstellungen!$B$20)*(1+Einstellungen!$B$10)</f>
        <v>33.176843</v>
      </c>
      <c r="G8772" s="21" t="str">
        <f aca="false">IF(F8772&lt;Einstellungen!$B$5,"ja","nein")</f>
        <v>nein</v>
      </c>
      <c r="H8772" s="21" t="s">
        <v>25</v>
      </c>
      <c r="I8772" s="29" t="n">
        <f aca="false">INDEX(Einstellungen!$B$27:$B$50,11)</f>
        <v>1.05</v>
      </c>
      <c r="J8772" s="29" t="n">
        <f aca="false">F8772*I8772</f>
        <v>34.83568515</v>
      </c>
    </row>
    <row r="8773" customFormat="false" ht="15" hidden="false" customHeight="false" outlineLevel="0" collapsed="false">
      <c r="A8773" s="28" t="n">
        <v>45946</v>
      </c>
      <c r="B8773" s="21" t="s">
        <v>123</v>
      </c>
      <c r="C8773" s="21" t="s">
        <v>136</v>
      </c>
      <c r="D8773" s="29" t="n">
        <v>88.308</v>
      </c>
      <c r="E8773" s="29" t="n">
        <f aca="false">D8773/10</f>
        <v>8.8308</v>
      </c>
      <c r="F8773" s="29" t="n">
        <f aca="false">(E8773+Einstellungen!$B$20)*(1+Einstellungen!$B$10)</f>
        <v>32.709292</v>
      </c>
      <c r="G8773" s="21" t="str">
        <f aca="false">IF(F8773&lt;Einstellungen!$B$5,"ja","nein")</f>
        <v>nein</v>
      </c>
      <c r="H8773" s="21" t="s">
        <v>25</v>
      </c>
      <c r="I8773" s="29" t="n">
        <f aca="false">INDEX(Einstellungen!$B$27:$B$50,12)</f>
        <v>1.1</v>
      </c>
      <c r="J8773" s="29" t="n">
        <f aca="false">F8773*I8773</f>
        <v>35.9802212</v>
      </c>
    </row>
    <row r="8774" customFormat="false" ht="15" hidden="false" customHeight="false" outlineLevel="0" collapsed="false">
      <c r="A8774" s="28" t="n">
        <v>45946</v>
      </c>
      <c r="B8774" s="21" t="s">
        <v>124</v>
      </c>
      <c r="C8774" s="21" t="s">
        <v>136</v>
      </c>
      <c r="D8774" s="29" t="n">
        <v>83.403</v>
      </c>
      <c r="E8774" s="29" t="n">
        <f aca="false">D8774/10</f>
        <v>8.3403</v>
      </c>
      <c r="F8774" s="29" t="n">
        <f aca="false">(E8774+Einstellungen!$B$20)*(1+Einstellungen!$B$10)</f>
        <v>32.125597</v>
      </c>
      <c r="G8774" s="21" t="str">
        <f aca="false">IF(F8774&lt;Einstellungen!$B$5,"ja","nein")</f>
        <v>nein</v>
      </c>
      <c r="H8774" s="21" t="s">
        <v>25</v>
      </c>
      <c r="I8774" s="29" t="n">
        <f aca="false">INDEX(Einstellungen!$B$27:$B$50,13)</f>
        <v>1.2</v>
      </c>
      <c r="J8774" s="29" t="n">
        <f aca="false">F8774*I8774</f>
        <v>38.5507164</v>
      </c>
    </row>
    <row r="8775" customFormat="false" ht="15" hidden="false" customHeight="false" outlineLevel="0" collapsed="false">
      <c r="A8775" s="28" t="n">
        <v>45946</v>
      </c>
      <c r="B8775" s="21" t="s">
        <v>125</v>
      </c>
      <c r="C8775" s="21" t="s">
        <v>136</v>
      </c>
      <c r="D8775" s="29" t="n">
        <v>81.475</v>
      </c>
      <c r="E8775" s="29" t="n">
        <f aca="false">D8775/10</f>
        <v>8.1475</v>
      </c>
      <c r="F8775" s="29" t="n">
        <f aca="false">(E8775+Einstellungen!$B$20)*(1+Einstellungen!$B$10)</f>
        <v>31.896165</v>
      </c>
      <c r="G8775" s="21" t="str">
        <f aca="false">IF(F8775&lt;Einstellungen!$B$5,"ja","nein")</f>
        <v>nein</v>
      </c>
      <c r="H8775" s="21" t="s">
        <v>25</v>
      </c>
      <c r="I8775" s="29" t="n">
        <f aca="false">INDEX(Einstellungen!$B$27:$B$50,14)</f>
        <v>1.15</v>
      </c>
      <c r="J8775" s="29" t="n">
        <f aca="false">F8775*I8775</f>
        <v>36.68058975</v>
      </c>
    </row>
    <row r="8776" customFormat="false" ht="15" hidden="false" customHeight="false" outlineLevel="0" collapsed="false">
      <c r="A8776" s="28" t="n">
        <v>45946</v>
      </c>
      <c r="B8776" s="21" t="s">
        <v>126</v>
      </c>
      <c r="C8776" s="21" t="s">
        <v>136</v>
      </c>
      <c r="D8776" s="29" t="n">
        <v>82.98</v>
      </c>
      <c r="E8776" s="29" t="n">
        <f aca="false">D8776/10</f>
        <v>8.298</v>
      </c>
      <c r="F8776" s="29" t="n">
        <f aca="false">(E8776+Einstellungen!$B$20)*(1+Einstellungen!$B$10)</f>
        <v>32.07526</v>
      </c>
      <c r="G8776" s="21" t="str">
        <f aca="false">IF(F8776&lt;Einstellungen!$B$5,"ja","nein")</f>
        <v>nein</v>
      </c>
      <c r="H8776" s="21" t="s">
        <v>25</v>
      </c>
      <c r="I8776" s="29" t="n">
        <f aca="false">INDEX(Einstellungen!$B$27:$B$50,15)</f>
        <v>1</v>
      </c>
      <c r="J8776" s="29" t="n">
        <f aca="false">F8776*I8776</f>
        <v>32.07526</v>
      </c>
    </row>
    <row r="8777" customFormat="false" ht="15" hidden="false" customHeight="false" outlineLevel="0" collapsed="false">
      <c r="A8777" s="28" t="n">
        <v>45946</v>
      </c>
      <c r="B8777" s="21" t="s">
        <v>127</v>
      </c>
      <c r="C8777" s="21" t="s">
        <v>136</v>
      </c>
      <c r="D8777" s="29" t="n">
        <v>83.028</v>
      </c>
      <c r="E8777" s="29" t="n">
        <f aca="false">D8777/10</f>
        <v>8.3028</v>
      </c>
      <c r="F8777" s="29" t="n">
        <f aca="false">(E8777+Einstellungen!$B$20)*(1+Einstellungen!$B$10)</f>
        <v>32.080972</v>
      </c>
      <c r="G8777" s="21" t="str">
        <f aca="false">IF(F8777&lt;Einstellungen!$B$5,"ja","nein")</f>
        <v>nein</v>
      </c>
      <c r="H8777" s="21" t="s">
        <v>25</v>
      </c>
      <c r="I8777" s="29" t="n">
        <f aca="false">INDEX(Einstellungen!$B$27:$B$50,16)</f>
        <v>0.95</v>
      </c>
      <c r="J8777" s="29" t="n">
        <f aca="false">F8777*I8777</f>
        <v>30.4769234</v>
      </c>
    </row>
    <row r="8778" customFormat="false" ht="15" hidden="false" customHeight="false" outlineLevel="0" collapsed="false">
      <c r="A8778" s="28" t="n">
        <v>45946</v>
      </c>
      <c r="B8778" s="21" t="s">
        <v>128</v>
      </c>
      <c r="C8778" s="21" t="s">
        <v>136</v>
      </c>
      <c r="D8778" s="29" t="n">
        <v>89.028</v>
      </c>
      <c r="E8778" s="29" t="n">
        <f aca="false">D8778/10</f>
        <v>8.9028</v>
      </c>
      <c r="F8778" s="29" t="n">
        <f aca="false">(E8778+Einstellungen!$B$20)*(1+Einstellungen!$B$10)</f>
        <v>32.794972</v>
      </c>
      <c r="G8778" s="21" t="str">
        <f aca="false">IF(F8778&lt;Einstellungen!$B$5,"ja","nein")</f>
        <v>nein</v>
      </c>
      <c r="H8778" s="21" t="s">
        <v>25</v>
      </c>
      <c r="I8778" s="29" t="n">
        <f aca="false">INDEX(Einstellungen!$B$27:$B$50,17)</f>
        <v>0.95</v>
      </c>
      <c r="J8778" s="29" t="n">
        <f aca="false">F8778*I8778</f>
        <v>31.1552234</v>
      </c>
    </row>
    <row r="8779" customFormat="false" ht="15" hidden="false" customHeight="false" outlineLevel="0" collapsed="false">
      <c r="A8779" s="28" t="n">
        <v>45946</v>
      </c>
      <c r="B8779" s="21" t="s">
        <v>129</v>
      </c>
      <c r="C8779" s="21" t="s">
        <v>136</v>
      </c>
      <c r="D8779" s="29" t="n">
        <v>120.915</v>
      </c>
      <c r="E8779" s="29" t="n">
        <f aca="false">D8779/10</f>
        <v>12.0915</v>
      </c>
      <c r="F8779" s="29" t="n">
        <f aca="false">(E8779+Einstellungen!$B$20)*(1+Einstellungen!$B$10)</f>
        <v>36.589525</v>
      </c>
      <c r="G8779" s="21" t="str">
        <f aca="false">IF(F8779&lt;Einstellungen!$B$5,"ja","nein")</f>
        <v>nein</v>
      </c>
      <c r="H8779" s="21" t="s">
        <v>25</v>
      </c>
      <c r="I8779" s="29" t="n">
        <f aca="false">INDEX(Einstellungen!$B$27:$B$50,18)</f>
        <v>1.1</v>
      </c>
      <c r="J8779" s="29" t="n">
        <f aca="false">F8779*I8779</f>
        <v>40.2484775</v>
      </c>
    </row>
    <row r="8780" customFormat="false" ht="15" hidden="false" customHeight="false" outlineLevel="0" collapsed="false">
      <c r="A8780" s="28" t="n">
        <v>45946</v>
      </c>
      <c r="B8780" s="21" t="s">
        <v>130</v>
      </c>
      <c r="C8780" s="21" t="s">
        <v>136</v>
      </c>
      <c r="D8780" s="29" t="n">
        <v>130</v>
      </c>
      <c r="E8780" s="29" t="n">
        <f aca="false">D8780/10</f>
        <v>13</v>
      </c>
      <c r="F8780" s="29" t="n">
        <f aca="false">(E8780+Einstellungen!$B$20)*(1+Einstellungen!$B$10)</f>
        <v>37.67064</v>
      </c>
      <c r="G8780" s="21" t="str">
        <f aca="false">IF(F8780&lt;Einstellungen!$B$5,"ja","nein")</f>
        <v>nein</v>
      </c>
      <c r="H8780" s="21" t="s">
        <v>25</v>
      </c>
      <c r="I8780" s="29" t="n">
        <f aca="false">INDEX(Einstellungen!$B$27:$B$50,19)</f>
        <v>1.35</v>
      </c>
      <c r="J8780" s="29" t="n">
        <f aca="false">F8780*I8780</f>
        <v>50.855364</v>
      </c>
    </row>
    <row r="8781" customFormat="false" ht="15" hidden="false" customHeight="false" outlineLevel="0" collapsed="false">
      <c r="A8781" s="28" t="n">
        <v>45946</v>
      </c>
      <c r="B8781" s="21" t="s">
        <v>131</v>
      </c>
      <c r="C8781" s="21" t="s">
        <v>136</v>
      </c>
      <c r="D8781" s="29" t="n">
        <v>140.59</v>
      </c>
      <c r="E8781" s="29" t="n">
        <f aca="false">D8781/10</f>
        <v>14.059</v>
      </c>
      <c r="F8781" s="29" t="n">
        <f aca="false">(E8781+Einstellungen!$B$20)*(1+Einstellungen!$B$10)</f>
        <v>38.93085</v>
      </c>
      <c r="G8781" s="21" t="str">
        <f aca="false">IF(F8781&lt;Einstellungen!$B$5,"ja","nein")</f>
        <v>nein</v>
      </c>
      <c r="H8781" s="21" t="s">
        <v>25</v>
      </c>
      <c r="I8781" s="29" t="n">
        <f aca="false">INDEX(Einstellungen!$B$27:$B$50,20)</f>
        <v>1.45</v>
      </c>
      <c r="J8781" s="29" t="n">
        <f aca="false">F8781*I8781</f>
        <v>56.4497325</v>
      </c>
    </row>
    <row r="8782" customFormat="false" ht="15" hidden="false" customHeight="false" outlineLevel="0" collapsed="false">
      <c r="A8782" s="28" t="n">
        <v>45946</v>
      </c>
      <c r="B8782" s="21" t="s">
        <v>132</v>
      </c>
      <c r="C8782" s="21" t="s">
        <v>136</v>
      </c>
      <c r="D8782" s="29" t="n">
        <v>125.595</v>
      </c>
      <c r="E8782" s="29" t="n">
        <f aca="false">D8782/10</f>
        <v>12.5595</v>
      </c>
      <c r="F8782" s="29" t="n">
        <f aca="false">(E8782+Einstellungen!$B$20)*(1+Einstellungen!$B$10)</f>
        <v>37.146445</v>
      </c>
      <c r="G8782" s="21" t="str">
        <f aca="false">IF(F8782&lt;Einstellungen!$B$5,"ja","nein")</f>
        <v>nein</v>
      </c>
      <c r="H8782" s="21" t="s">
        <v>25</v>
      </c>
      <c r="I8782" s="29" t="n">
        <f aca="false">INDEX(Einstellungen!$B$27:$B$50,21)</f>
        <v>1.4</v>
      </c>
      <c r="J8782" s="29" t="n">
        <f aca="false">F8782*I8782</f>
        <v>52.005023</v>
      </c>
    </row>
    <row r="8783" customFormat="false" ht="15" hidden="false" customHeight="false" outlineLevel="0" collapsed="false">
      <c r="A8783" s="28" t="n">
        <v>45946</v>
      </c>
      <c r="B8783" s="21" t="s">
        <v>133</v>
      </c>
      <c r="C8783" s="21" t="s">
        <v>136</v>
      </c>
      <c r="D8783" s="29" t="n">
        <v>102.233</v>
      </c>
      <c r="E8783" s="29" t="n">
        <f aca="false">D8783/10</f>
        <v>10.2233</v>
      </c>
      <c r="F8783" s="29" t="n">
        <f aca="false">(E8783+Einstellungen!$B$20)*(1+Einstellungen!$B$10)</f>
        <v>34.366367</v>
      </c>
      <c r="G8783" s="21" t="str">
        <f aca="false">IF(F8783&lt;Einstellungen!$B$5,"ja","nein")</f>
        <v>nein</v>
      </c>
      <c r="H8783" s="21" t="s">
        <v>25</v>
      </c>
      <c r="I8783" s="29" t="n">
        <f aca="false">INDEX(Einstellungen!$B$27:$B$50,22)</f>
        <v>1.25</v>
      </c>
      <c r="J8783" s="29" t="n">
        <f aca="false">F8783*I8783</f>
        <v>42.95795875</v>
      </c>
    </row>
    <row r="8784" customFormat="false" ht="15" hidden="false" customHeight="false" outlineLevel="0" collapsed="false">
      <c r="A8784" s="28" t="n">
        <v>45946</v>
      </c>
      <c r="B8784" s="21" t="s">
        <v>134</v>
      </c>
      <c r="C8784" s="21" t="s">
        <v>136</v>
      </c>
      <c r="D8784" s="29" t="n">
        <v>99.855</v>
      </c>
      <c r="E8784" s="29" t="n">
        <f aca="false">D8784/10</f>
        <v>9.9855</v>
      </c>
      <c r="F8784" s="29" t="n">
        <f aca="false">(E8784+Einstellungen!$B$20)*(1+Einstellungen!$B$10)</f>
        <v>34.083385</v>
      </c>
      <c r="G8784" s="21" t="str">
        <f aca="false">IF(F8784&lt;Einstellungen!$B$5,"ja","nein")</f>
        <v>nein</v>
      </c>
      <c r="H8784" s="21" t="s">
        <v>25</v>
      </c>
      <c r="I8784" s="29" t="n">
        <f aca="false">INDEX(Einstellungen!$B$27:$B$50,23)</f>
        <v>1.05</v>
      </c>
      <c r="J8784" s="29" t="n">
        <f aca="false">F8784*I8784</f>
        <v>35.78755425</v>
      </c>
    </row>
    <row r="8785" customFormat="false" ht="15" hidden="false" customHeight="false" outlineLevel="0" collapsed="false">
      <c r="A8785" s="28" t="n">
        <v>45946</v>
      </c>
      <c r="B8785" s="21" t="s">
        <v>135</v>
      </c>
      <c r="C8785" s="21" t="s">
        <v>136</v>
      </c>
      <c r="D8785" s="29" t="n">
        <v>93.362</v>
      </c>
      <c r="E8785" s="29" t="n">
        <f aca="false">D8785/10</f>
        <v>9.3362</v>
      </c>
      <c r="F8785" s="29" t="n">
        <f aca="false">(E8785+Einstellungen!$B$20)*(1+Einstellungen!$B$10)</f>
        <v>33.310718</v>
      </c>
      <c r="G8785" s="21" t="str">
        <f aca="false">IF(F8785&lt;Einstellungen!$B$5,"ja","nein")</f>
        <v>nein</v>
      </c>
      <c r="H8785" s="21" t="s">
        <v>25</v>
      </c>
      <c r="I8785" s="29" t="n">
        <f aca="false">INDEX(Einstellungen!$B$27:$B$50,24)</f>
        <v>0.8</v>
      </c>
      <c r="J8785" s="29" t="n">
        <f aca="false">F8785*I8785</f>
        <v>26.6485744</v>
      </c>
    </row>
    <row r="8786" customFormat="false" ht="15" hidden="false" customHeight="false" outlineLevel="0" collapsed="false">
      <c r="A8786" s="28" t="n">
        <v>45947</v>
      </c>
      <c r="B8786" s="21" t="s">
        <v>111</v>
      </c>
      <c r="C8786" s="21" t="s">
        <v>137</v>
      </c>
      <c r="D8786" s="29" t="n">
        <v>88.148</v>
      </c>
      <c r="E8786" s="29" t="n">
        <f aca="false">D8786/10</f>
        <v>8.8148</v>
      </c>
      <c r="F8786" s="29" t="n">
        <f aca="false">(E8786+Einstellungen!$B$20)*(1+Einstellungen!$B$10)</f>
        <v>32.690252</v>
      </c>
      <c r="G8786" s="21" t="str">
        <f aca="false">IF(F8786&lt;Einstellungen!$B$5,"ja","nein")</f>
        <v>nein</v>
      </c>
      <c r="H8786" s="21" t="s">
        <v>25</v>
      </c>
      <c r="I8786" s="29" t="n">
        <f aca="false">INDEX(Einstellungen!$B$27:$B$50,1)</f>
        <v>0.6</v>
      </c>
      <c r="J8786" s="29" t="n">
        <f aca="false">F8786*I8786</f>
        <v>19.6141512</v>
      </c>
    </row>
    <row r="8787" customFormat="false" ht="15" hidden="false" customHeight="false" outlineLevel="0" collapsed="false">
      <c r="A8787" s="28" t="n">
        <v>45947</v>
      </c>
      <c r="B8787" s="21" t="s">
        <v>113</v>
      </c>
      <c r="C8787" s="21" t="s">
        <v>137</v>
      </c>
      <c r="D8787" s="29" t="n">
        <v>88.312</v>
      </c>
      <c r="E8787" s="29" t="n">
        <f aca="false">D8787/10</f>
        <v>8.8312</v>
      </c>
      <c r="F8787" s="29" t="n">
        <f aca="false">(E8787+Einstellungen!$B$20)*(1+Einstellungen!$B$10)</f>
        <v>32.709768</v>
      </c>
      <c r="G8787" s="21" t="str">
        <f aca="false">IF(F8787&lt;Einstellungen!$B$5,"ja","nein")</f>
        <v>nein</v>
      </c>
      <c r="H8787" s="21" t="s">
        <v>25</v>
      </c>
      <c r="I8787" s="29" t="n">
        <f aca="false">INDEX(Einstellungen!$B$27:$B$50,2)</f>
        <v>0.5</v>
      </c>
      <c r="J8787" s="29" t="n">
        <f aca="false">F8787*I8787</f>
        <v>16.354884</v>
      </c>
    </row>
    <row r="8788" customFormat="false" ht="15" hidden="false" customHeight="false" outlineLevel="0" collapsed="false">
      <c r="A8788" s="28" t="n">
        <v>45947</v>
      </c>
      <c r="B8788" s="21" t="s">
        <v>114</v>
      </c>
      <c r="C8788" s="21" t="s">
        <v>137</v>
      </c>
      <c r="D8788" s="29" t="n">
        <v>89.058</v>
      </c>
      <c r="E8788" s="29" t="n">
        <f aca="false">D8788/10</f>
        <v>8.9058</v>
      </c>
      <c r="F8788" s="29" t="n">
        <f aca="false">(E8788+Einstellungen!$B$20)*(1+Einstellungen!$B$10)</f>
        <v>32.798542</v>
      </c>
      <c r="G8788" s="21" t="str">
        <f aca="false">IF(F8788&lt;Einstellungen!$B$5,"ja","nein")</f>
        <v>nein</v>
      </c>
      <c r="H8788" s="21" t="s">
        <v>25</v>
      </c>
      <c r="I8788" s="29" t="n">
        <f aca="false">INDEX(Einstellungen!$B$27:$B$50,3)</f>
        <v>0.45</v>
      </c>
      <c r="J8788" s="29" t="n">
        <f aca="false">F8788*I8788</f>
        <v>14.7593439</v>
      </c>
    </row>
    <row r="8789" customFormat="false" ht="15" hidden="false" customHeight="false" outlineLevel="0" collapsed="false">
      <c r="A8789" s="28" t="n">
        <v>45947</v>
      </c>
      <c r="B8789" s="21" t="s">
        <v>115</v>
      </c>
      <c r="C8789" s="21" t="s">
        <v>137</v>
      </c>
      <c r="D8789" s="29" t="n">
        <v>88.457</v>
      </c>
      <c r="E8789" s="29" t="n">
        <f aca="false">D8789/10</f>
        <v>8.8457</v>
      </c>
      <c r="F8789" s="29" t="n">
        <f aca="false">(E8789+Einstellungen!$B$20)*(1+Einstellungen!$B$10)</f>
        <v>32.727023</v>
      </c>
      <c r="G8789" s="21" t="str">
        <f aca="false">IF(F8789&lt;Einstellungen!$B$5,"ja","nein")</f>
        <v>nein</v>
      </c>
      <c r="H8789" s="21" t="s">
        <v>25</v>
      </c>
      <c r="I8789" s="29" t="n">
        <f aca="false">INDEX(Einstellungen!$B$27:$B$50,4)</f>
        <v>0.45</v>
      </c>
      <c r="J8789" s="29" t="n">
        <f aca="false">F8789*I8789</f>
        <v>14.72716035</v>
      </c>
    </row>
    <row r="8790" customFormat="false" ht="15" hidden="false" customHeight="false" outlineLevel="0" collapsed="false">
      <c r="A8790" s="28" t="n">
        <v>45947</v>
      </c>
      <c r="B8790" s="21" t="s">
        <v>116</v>
      </c>
      <c r="C8790" s="21" t="s">
        <v>137</v>
      </c>
      <c r="D8790" s="29" t="n">
        <v>90.588</v>
      </c>
      <c r="E8790" s="29" t="n">
        <f aca="false">D8790/10</f>
        <v>9.0588</v>
      </c>
      <c r="F8790" s="29" t="n">
        <f aca="false">(E8790+Einstellungen!$B$20)*(1+Einstellungen!$B$10)</f>
        <v>32.980612</v>
      </c>
      <c r="G8790" s="21" t="str">
        <f aca="false">IF(F8790&lt;Einstellungen!$B$5,"ja","nein")</f>
        <v>nein</v>
      </c>
      <c r="H8790" s="21" t="s">
        <v>25</v>
      </c>
      <c r="I8790" s="29" t="n">
        <f aca="false">INDEX(Einstellungen!$B$27:$B$50,5)</f>
        <v>0.45</v>
      </c>
      <c r="J8790" s="29" t="n">
        <f aca="false">F8790*I8790</f>
        <v>14.8412754</v>
      </c>
    </row>
    <row r="8791" customFormat="false" ht="15" hidden="false" customHeight="false" outlineLevel="0" collapsed="false">
      <c r="A8791" s="28" t="n">
        <v>45947</v>
      </c>
      <c r="B8791" s="21" t="s">
        <v>117</v>
      </c>
      <c r="C8791" s="21" t="s">
        <v>137</v>
      </c>
      <c r="D8791" s="29" t="n">
        <v>94.51</v>
      </c>
      <c r="E8791" s="29" t="n">
        <f aca="false">D8791/10</f>
        <v>9.451</v>
      </c>
      <c r="F8791" s="29" t="n">
        <f aca="false">(E8791+Einstellungen!$B$20)*(1+Einstellungen!$B$10)</f>
        <v>33.44733</v>
      </c>
      <c r="G8791" s="21" t="str">
        <f aca="false">IF(F8791&lt;Einstellungen!$B$5,"ja","nein")</f>
        <v>nein</v>
      </c>
      <c r="H8791" s="21" t="s">
        <v>25</v>
      </c>
      <c r="I8791" s="29" t="n">
        <f aca="false">INDEX(Einstellungen!$B$27:$B$50,6)</f>
        <v>0.5</v>
      </c>
      <c r="J8791" s="29" t="n">
        <f aca="false">F8791*I8791</f>
        <v>16.723665</v>
      </c>
    </row>
    <row r="8792" customFormat="false" ht="15" hidden="false" customHeight="false" outlineLevel="0" collapsed="false">
      <c r="A8792" s="28" t="n">
        <v>45947</v>
      </c>
      <c r="B8792" s="21" t="s">
        <v>118</v>
      </c>
      <c r="C8792" s="21" t="s">
        <v>137</v>
      </c>
      <c r="D8792" s="29" t="n">
        <v>107.91</v>
      </c>
      <c r="E8792" s="29" t="n">
        <f aca="false">D8792/10</f>
        <v>10.791</v>
      </c>
      <c r="F8792" s="29" t="n">
        <f aca="false">(E8792+Einstellungen!$B$20)*(1+Einstellungen!$B$10)</f>
        <v>35.04193</v>
      </c>
      <c r="G8792" s="21" t="str">
        <f aca="false">IF(F8792&lt;Einstellungen!$B$5,"ja","nein")</f>
        <v>nein</v>
      </c>
      <c r="H8792" s="21" t="s">
        <v>25</v>
      </c>
      <c r="I8792" s="29" t="n">
        <f aca="false">INDEX(Einstellungen!$B$27:$B$50,7)</f>
        <v>0.7</v>
      </c>
      <c r="J8792" s="29" t="n">
        <f aca="false">F8792*I8792</f>
        <v>24.529351</v>
      </c>
    </row>
    <row r="8793" customFormat="false" ht="15" hidden="false" customHeight="false" outlineLevel="0" collapsed="false">
      <c r="A8793" s="28" t="n">
        <v>45947</v>
      </c>
      <c r="B8793" s="21" t="s">
        <v>119</v>
      </c>
      <c r="C8793" s="21" t="s">
        <v>137</v>
      </c>
      <c r="D8793" s="29" t="n">
        <v>129.485</v>
      </c>
      <c r="E8793" s="29" t="n">
        <f aca="false">D8793/10</f>
        <v>12.9485</v>
      </c>
      <c r="F8793" s="29" t="n">
        <f aca="false">(E8793+Einstellungen!$B$20)*(1+Einstellungen!$B$10)</f>
        <v>37.609355</v>
      </c>
      <c r="G8793" s="21" t="str">
        <f aca="false">IF(F8793&lt;Einstellungen!$B$5,"ja","nein")</f>
        <v>nein</v>
      </c>
      <c r="H8793" s="21" t="s">
        <v>25</v>
      </c>
      <c r="I8793" s="29" t="n">
        <f aca="false">INDEX(Einstellungen!$B$27:$B$50,8)</f>
        <v>0.95</v>
      </c>
      <c r="J8793" s="29" t="n">
        <f aca="false">F8793*I8793</f>
        <v>35.72888725</v>
      </c>
    </row>
    <row r="8794" customFormat="false" ht="15" hidden="false" customHeight="false" outlineLevel="0" collapsed="false">
      <c r="A8794" s="28" t="n">
        <v>45947</v>
      </c>
      <c r="B8794" s="21" t="s">
        <v>120</v>
      </c>
      <c r="C8794" s="21" t="s">
        <v>137</v>
      </c>
      <c r="D8794" s="29" t="n">
        <v>144.835</v>
      </c>
      <c r="E8794" s="29" t="n">
        <f aca="false">D8794/10</f>
        <v>14.4835</v>
      </c>
      <c r="F8794" s="29" t="n">
        <f aca="false">(E8794+Einstellungen!$B$20)*(1+Einstellungen!$B$10)</f>
        <v>39.436005</v>
      </c>
      <c r="G8794" s="21" t="str">
        <f aca="false">IF(F8794&lt;Einstellungen!$B$5,"ja","nein")</f>
        <v>nein</v>
      </c>
      <c r="H8794" s="21" t="s">
        <v>25</v>
      </c>
      <c r="I8794" s="29" t="n">
        <f aca="false">INDEX(Einstellungen!$B$27:$B$50,9)</f>
        <v>1.05</v>
      </c>
      <c r="J8794" s="29" t="n">
        <f aca="false">F8794*I8794</f>
        <v>41.40780525</v>
      </c>
    </row>
    <row r="8795" customFormat="false" ht="15" hidden="false" customHeight="false" outlineLevel="0" collapsed="false">
      <c r="A8795" s="28" t="n">
        <v>45947</v>
      </c>
      <c r="B8795" s="21" t="s">
        <v>121</v>
      </c>
      <c r="C8795" s="21" t="s">
        <v>137</v>
      </c>
      <c r="D8795" s="29" t="n">
        <v>129.02</v>
      </c>
      <c r="E8795" s="29" t="n">
        <f aca="false">D8795/10</f>
        <v>12.902</v>
      </c>
      <c r="F8795" s="29" t="n">
        <f aca="false">(E8795+Einstellungen!$B$20)*(1+Einstellungen!$B$10)</f>
        <v>37.55402</v>
      </c>
      <c r="G8795" s="21" t="str">
        <f aca="false">IF(F8795&lt;Einstellungen!$B$5,"ja","nein")</f>
        <v>nein</v>
      </c>
      <c r="H8795" s="21" t="s">
        <v>25</v>
      </c>
      <c r="I8795" s="29" t="n">
        <f aca="false">INDEX(Einstellungen!$B$27:$B$50,10)</f>
        <v>1.05</v>
      </c>
      <c r="J8795" s="29" t="n">
        <f aca="false">F8795*I8795</f>
        <v>39.431721</v>
      </c>
    </row>
    <row r="8796" customFormat="false" ht="15" hidden="false" customHeight="false" outlineLevel="0" collapsed="false">
      <c r="A8796" s="28" t="n">
        <v>45947</v>
      </c>
      <c r="B8796" s="21" t="s">
        <v>122</v>
      </c>
      <c r="C8796" s="21" t="s">
        <v>137</v>
      </c>
      <c r="D8796" s="29" t="n">
        <v>117.18</v>
      </c>
      <c r="E8796" s="29" t="n">
        <f aca="false">D8796/10</f>
        <v>11.718</v>
      </c>
      <c r="F8796" s="29" t="n">
        <f aca="false">(E8796+Einstellungen!$B$20)*(1+Einstellungen!$B$10)</f>
        <v>36.14506</v>
      </c>
      <c r="G8796" s="21" t="str">
        <f aca="false">IF(F8796&lt;Einstellungen!$B$5,"ja","nein")</f>
        <v>nein</v>
      </c>
      <c r="H8796" s="21" t="s">
        <v>25</v>
      </c>
      <c r="I8796" s="29" t="n">
        <f aca="false">INDEX(Einstellungen!$B$27:$B$50,11)</f>
        <v>1.05</v>
      </c>
      <c r="J8796" s="29" t="n">
        <f aca="false">F8796*I8796</f>
        <v>37.952313</v>
      </c>
    </row>
    <row r="8797" customFormat="false" ht="15" hidden="false" customHeight="false" outlineLevel="0" collapsed="false">
      <c r="A8797" s="28" t="n">
        <v>45947</v>
      </c>
      <c r="B8797" s="21" t="s">
        <v>123</v>
      </c>
      <c r="C8797" s="21" t="s">
        <v>137</v>
      </c>
      <c r="D8797" s="29" t="n">
        <v>99.037</v>
      </c>
      <c r="E8797" s="29" t="n">
        <f aca="false">D8797/10</f>
        <v>9.9037</v>
      </c>
      <c r="F8797" s="29" t="n">
        <f aca="false">(E8797+Einstellungen!$B$20)*(1+Einstellungen!$B$10)</f>
        <v>33.986043</v>
      </c>
      <c r="G8797" s="21" t="str">
        <f aca="false">IF(F8797&lt;Einstellungen!$B$5,"ja","nein")</f>
        <v>nein</v>
      </c>
      <c r="H8797" s="21" t="s">
        <v>25</v>
      </c>
      <c r="I8797" s="29" t="n">
        <f aca="false">INDEX(Einstellungen!$B$27:$B$50,12)</f>
        <v>1.1</v>
      </c>
      <c r="J8797" s="29" t="n">
        <f aca="false">F8797*I8797</f>
        <v>37.3846473</v>
      </c>
    </row>
    <row r="8798" customFormat="false" ht="15" hidden="false" customHeight="false" outlineLevel="0" collapsed="false">
      <c r="A8798" s="28" t="n">
        <v>45947</v>
      </c>
      <c r="B8798" s="21" t="s">
        <v>124</v>
      </c>
      <c r="C8798" s="21" t="s">
        <v>137</v>
      </c>
      <c r="D8798" s="29" t="n">
        <v>88.14</v>
      </c>
      <c r="E8798" s="29" t="n">
        <f aca="false">D8798/10</f>
        <v>8.814</v>
      </c>
      <c r="F8798" s="29" t="n">
        <f aca="false">(E8798+Einstellungen!$B$20)*(1+Einstellungen!$B$10)</f>
        <v>32.6893</v>
      </c>
      <c r="G8798" s="21" t="str">
        <f aca="false">IF(F8798&lt;Einstellungen!$B$5,"ja","nein")</f>
        <v>nein</v>
      </c>
      <c r="H8798" s="21" t="s">
        <v>25</v>
      </c>
      <c r="I8798" s="29" t="n">
        <f aca="false">INDEX(Einstellungen!$B$27:$B$50,13)</f>
        <v>1.2</v>
      </c>
      <c r="J8798" s="29" t="n">
        <f aca="false">F8798*I8798</f>
        <v>39.22716</v>
      </c>
    </row>
    <row r="8799" customFormat="false" ht="15" hidden="false" customHeight="false" outlineLevel="0" collapsed="false">
      <c r="A8799" s="28" t="n">
        <v>45947</v>
      </c>
      <c r="B8799" s="21" t="s">
        <v>125</v>
      </c>
      <c r="C8799" s="21" t="s">
        <v>137</v>
      </c>
      <c r="D8799" s="29" t="n">
        <v>86.718</v>
      </c>
      <c r="E8799" s="29" t="n">
        <f aca="false">D8799/10</f>
        <v>8.6718</v>
      </c>
      <c r="F8799" s="29" t="n">
        <f aca="false">(E8799+Einstellungen!$B$20)*(1+Einstellungen!$B$10)</f>
        <v>32.520082</v>
      </c>
      <c r="G8799" s="21" t="str">
        <f aca="false">IF(F8799&lt;Einstellungen!$B$5,"ja","nein")</f>
        <v>nein</v>
      </c>
      <c r="H8799" s="21" t="s">
        <v>25</v>
      </c>
      <c r="I8799" s="29" t="n">
        <f aca="false">INDEX(Einstellungen!$B$27:$B$50,14)</f>
        <v>1.15</v>
      </c>
      <c r="J8799" s="29" t="n">
        <f aca="false">F8799*I8799</f>
        <v>37.3980943</v>
      </c>
    </row>
    <row r="8800" customFormat="false" ht="15" hidden="false" customHeight="false" outlineLevel="0" collapsed="false">
      <c r="A8800" s="28" t="n">
        <v>45947</v>
      </c>
      <c r="B8800" s="21" t="s">
        <v>126</v>
      </c>
      <c r="C8800" s="21" t="s">
        <v>137</v>
      </c>
      <c r="D8800" s="29" t="n">
        <v>87.805</v>
      </c>
      <c r="E8800" s="29" t="n">
        <f aca="false">D8800/10</f>
        <v>8.7805</v>
      </c>
      <c r="F8800" s="29" t="n">
        <f aca="false">(E8800+Einstellungen!$B$20)*(1+Einstellungen!$B$10)</f>
        <v>32.649435</v>
      </c>
      <c r="G8800" s="21" t="str">
        <f aca="false">IF(F8800&lt;Einstellungen!$B$5,"ja","nein")</f>
        <v>nein</v>
      </c>
      <c r="H8800" s="21" t="s">
        <v>25</v>
      </c>
      <c r="I8800" s="29" t="n">
        <f aca="false">INDEX(Einstellungen!$B$27:$B$50,15)</f>
        <v>1</v>
      </c>
      <c r="J8800" s="29" t="n">
        <f aca="false">F8800*I8800</f>
        <v>32.649435</v>
      </c>
    </row>
    <row r="8801" customFormat="false" ht="15" hidden="false" customHeight="false" outlineLevel="0" collapsed="false">
      <c r="A8801" s="28" t="n">
        <v>45947</v>
      </c>
      <c r="B8801" s="21" t="s">
        <v>127</v>
      </c>
      <c r="C8801" s="21" t="s">
        <v>137</v>
      </c>
      <c r="D8801" s="29" t="n">
        <v>88.642</v>
      </c>
      <c r="E8801" s="29" t="n">
        <f aca="false">D8801/10</f>
        <v>8.8642</v>
      </c>
      <c r="F8801" s="29" t="n">
        <f aca="false">(E8801+Einstellungen!$B$20)*(1+Einstellungen!$B$10)</f>
        <v>32.749038</v>
      </c>
      <c r="G8801" s="21" t="str">
        <f aca="false">IF(F8801&lt;Einstellungen!$B$5,"ja","nein")</f>
        <v>nein</v>
      </c>
      <c r="H8801" s="21" t="s">
        <v>25</v>
      </c>
      <c r="I8801" s="29" t="n">
        <f aca="false">INDEX(Einstellungen!$B$27:$B$50,16)</f>
        <v>0.95</v>
      </c>
      <c r="J8801" s="29" t="n">
        <f aca="false">F8801*I8801</f>
        <v>31.1115861</v>
      </c>
    </row>
    <row r="8802" customFormat="false" ht="15" hidden="false" customHeight="false" outlineLevel="0" collapsed="false">
      <c r="A8802" s="28" t="n">
        <v>45947</v>
      </c>
      <c r="B8802" s="21" t="s">
        <v>128</v>
      </c>
      <c r="C8802" s="21" t="s">
        <v>137</v>
      </c>
      <c r="D8802" s="29" t="n">
        <v>95</v>
      </c>
      <c r="E8802" s="29" t="n">
        <f aca="false">D8802/10</f>
        <v>9.5</v>
      </c>
      <c r="F8802" s="29" t="n">
        <f aca="false">(E8802+Einstellungen!$B$20)*(1+Einstellungen!$B$10)</f>
        <v>33.50564</v>
      </c>
      <c r="G8802" s="21" t="str">
        <f aca="false">IF(F8802&lt;Einstellungen!$B$5,"ja","nein")</f>
        <v>nein</v>
      </c>
      <c r="H8802" s="21" t="s">
        <v>25</v>
      </c>
      <c r="I8802" s="29" t="n">
        <f aca="false">INDEX(Einstellungen!$B$27:$B$50,17)</f>
        <v>0.95</v>
      </c>
      <c r="J8802" s="29" t="n">
        <f aca="false">F8802*I8802</f>
        <v>31.830358</v>
      </c>
    </row>
    <row r="8803" customFormat="false" ht="15" hidden="false" customHeight="false" outlineLevel="0" collapsed="false">
      <c r="A8803" s="28" t="n">
        <v>45947</v>
      </c>
      <c r="B8803" s="21" t="s">
        <v>129</v>
      </c>
      <c r="C8803" s="21" t="s">
        <v>137</v>
      </c>
      <c r="D8803" s="29" t="n">
        <v>117.168</v>
      </c>
      <c r="E8803" s="29" t="n">
        <f aca="false">D8803/10</f>
        <v>11.7168</v>
      </c>
      <c r="F8803" s="29" t="n">
        <f aca="false">(E8803+Einstellungen!$B$20)*(1+Einstellungen!$B$10)</f>
        <v>36.143632</v>
      </c>
      <c r="G8803" s="21" t="str">
        <f aca="false">IF(F8803&lt;Einstellungen!$B$5,"ja","nein")</f>
        <v>nein</v>
      </c>
      <c r="H8803" s="21" t="s">
        <v>25</v>
      </c>
      <c r="I8803" s="29" t="n">
        <f aca="false">INDEX(Einstellungen!$B$27:$B$50,18)</f>
        <v>1.1</v>
      </c>
      <c r="J8803" s="29" t="n">
        <f aca="false">F8803*I8803</f>
        <v>39.7579952</v>
      </c>
    </row>
    <row r="8804" customFormat="false" ht="15" hidden="false" customHeight="false" outlineLevel="0" collapsed="false">
      <c r="A8804" s="28" t="n">
        <v>45947</v>
      </c>
      <c r="B8804" s="21" t="s">
        <v>130</v>
      </c>
      <c r="C8804" s="21" t="s">
        <v>137</v>
      </c>
      <c r="D8804" s="29" t="n">
        <v>129.31</v>
      </c>
      <c r="E8804" s="29" t="n">
        <f aca="false">D8804/10</f>
        <v>12.931</v>
      </c>
      <c r="F8804" s="29" t="n">
        <f aca="false">(E8804+Einstellungen!$B$20)*(1+Einstellungen!$B$10)</f>
        <v>37.58853</v>
      </c>
      <c r="G8804" s="21" t="str">
        <f aca="false">IF(F8804&lt;Einstellungen!$B$5,"ja","nein")</f>
        <v>nein</v>
      </c>
      <c r="H8804" s="21" t="s">
        <v>25</v>
      </c>
      <c r="I8804" s="29" t="n">
        <f aca="false">INDEX(Einstellungen!$B$27:$B$50,19)</f>
        <v>1.35</v>
      </c>
      <c r="J8804" s="29" t="n">
        <f aca="false">F8804*I8804</f>
        <v>50.7445155</v>
      </c>
    </row>
    <row r="8805" customFormat="false" ht="15" hidden="false" customHeight="false" outlineLevel="0" collapsed="false">
      <c r="A8805" s="28" t="n">
        <v>45947</v>
      </c>
      <c r="B8805" s="21" t="s">
        <v>131</v>
      </c>
      <c r="C8805" s="21" t="s">
        <v>137</v>
      </c>
      <c r="D8805" s="29" t="n">
        <v>130.69</v>
      </c>
      <c r="E8805" s="29" t="n">
        <f aca="false">D8805/10</f>
        <v>13.069</v>
      </c>
      <c r="F8805" s="29" t="n">
        <f aca="false">(E8805+Einstellungen!$B$20)*(1+Einstellungen!$B$10)</f>
        <v>37.75275</v>
      </c>
      <c r="G8805" s="21" t="str">
        <f aca="false">IF(F8805&lt;Einstellungen!$B$5,"ja","nein")</f>
        <v>nein</v>
      </c>
      <c r="H8805" s="21" t="s">
        <v>25</v>
      </c>
      <c r="I8805" s="29" t="n">
        <f aca="false">INDEX(Einstellungen!$B$27:$B$50,20)</f>
        <v>1.45</v>
      </c>
      <c r="J8805" s="29" t="n">
        <f aca="false">F8805*I8805</f>
        <v>54.7414875</v>
      </c>
    </row>
    <row r="8806" customFormat="false" ht="15" hidden="false" customHeight="false" outlineLevel="0" collapsed="false">
      <c r="A8806" s="28" t="n">
        <v>45947</v>
      </c>
      <c r="B8806" s="21" t="s">
        <v>132</v>
      </c>
      <c r="C8806" s="21" t="s">
        <v>137</v>
      </c>
      <c r="D8806" s="29" t="n">
        <v>116.988</v>
      </c>
      <c r="E8806" s="29" t="n">
        <f aca="false">D8806/10</f>
        <v>11.6988</v>
      </c>
      <c r="F8806" s="29" t="n">
        <f aca="false">(E8806+Einstellungen!$B$20)*(1+Einstellungen!$B$10)</f>
        <v>36.122212</v>
      </c>
      <c r="G8806" s="21" t="str">
        <f aca="false">IF(F8806&lt;Einstellungen!$B$5,"ja","nein")</f>
        <v>nein</v>
      </c>
      <c r="H8806" s="21" t="s">
        <v>25</v>
      </c>
      <c r="I8806" s="29" t="n">
        <f aca="false">INDEX(Einstellungen!$B$27:$B$50,21)</f>
        <v>1.4</v>
      </c>
      <c r="J8806" s="29" t="n">
        <f aca="false">F8806*I8806</f>
        <v>50.5710968</v>
      </c>
    </row>
    <row r="8807" customFormat="false" ht="15" hidden="false" customHeight="false" outlineLevel="0" collapsed="false">
      <c r="A8807" s="28" t="n">
        <v>45947</v>
      </c>
      <c r="B8807" s="21" t="s">
        <v>133</v>
      </c>
      <c r="C8807" s="21" t="s">
        <v>137</v>
      </c>
      <c r="D8807" s="29" t="n">
        <v>104.055</v>
      </c>
      <c r="E8807" s="29" t="n">
        <f aca="false">D8807/10</f>
        <v>10.4055</v>
      </c>
      <c r="F8807" s="29" t="n">
        <f aca="false">(E8807+Einstellungen!$B$20)*(1+Einstellungen!$B$10)</f>
        <v>34.583185</v>
      </c>
      <c r="G8807" s="21" t="str">
        <f aca="false">IF(F8807&lt;Einstellungen!$B$5,"ja","nein")</f>
        <v>nein</v>
      </c>
      <c r="H8807" s="21" t="s">
        <v>25</v>
      </c>
      <c r="I8807" s="29" t="n">
        <f aca="false">INDEX(Einstellungen!$B$27:$B$50,22)</f>
        <v>1.25</v>
      </c>
      <c r="J8807" s="29" t="n">
        <f aca="false">F8807*I8807</f>
        <v>43.22898125</v>
      </c>
    </row>
    <row r="8808" customFormat="false" ht="15" hidden="false" customHeight="false" outlineLevel="0" collapsed="false">
      <c r="A8808" s="28" t="n">
        <v>45947</v>
      </c>
      <c r="B8808" s="21" t="s">
        <v>134</v>
      </c>
      <c r="C8808" s="21" t="s">
        <v>137</v>
      </c>
      <c r="D8808" s="29" t="n">
        <v>102.183</v>
      </c>
      <c r="E8808" s="29" t="n">
        <f aca="false">D8808/10</f>
        <v>10.2183</v>
      </c>
      <c r="F8808" s="29" t="n">
        <f aca="false">(E8808+Einstellungen!$B$20)*(1+Einstellungen!$B$10)</f>
        <v>34.360417</v>
      </c>
      <c r="G8808" s="21" t="str">
        <f aca="false">IF(F8808&lt;Einstellungen!$B$5,"ja","nein")</f>
        <v>nein</v>
      </c>
      <c r="H8808" s="21" t="s">
        <v>25</v>
      </c>
      <c r="I8808" s="29" t="n">
        <f aca="false">INDEX(Einstellungen!$B$27:$B$50,23)</f>
        <v>1.05</v>
      </c>
      <c r="J8808" s="29" t="n">
        <f aca="false">F8808*I8808</f>
        <v>36.07843785</v>
      </c>
    </row>
    <row r="8809" customFormat="false" ht="15" hidden="false" customHeight="false" outlineLevel="0" collapsed="false">
      <c r="A8809" s="28" t="n">
        <v>45947</v>
      </c>
      <c r="B8809" s="21" t="s">
        <v>135</v>
      </c>
      <c r="C8809" s="21" t="s">
        <v>137</v>
      </c>
      <c r="D8809" s="29" t="n">
        <v>92.498</v>
      </c>
      <c r="E8809" s="29" t="n">
        <f aca="false">D8809/10</f>
        <v>9.2498</v>
      </c>
      <c r="F8809" s="29" t="n">
        <f aca="false">(E8809+Einstellungen!$B$20)*(1+Einstellungen!$B$10)</f>
        <v>33.207902</v>
      </c>
      <c r="G8809" s="21" t="str">
        <f aca="false">IF(F8809&lt;Einstellungen!$B$5,"ja","nein")</f>
        <v>nein</v>
      </c>
      <c r="H8809" s="21" t="s">
        <v>25</v>
      </c>
      <c r="I8809" s="29" t="n">
        <f aca="false">INDEX(Einstellungen!$B$27:$B$50,24)</f>
        <v>0.8</v>
      </c>
      <c r="J8809" s="29" t="n">
        <f aca="false">F8809*I8809</f>
        <v>26.5663216</v>
      </c>
    </row>
    <row r="8810" customFormat="false" ht="15" hidden="false" customHeight="false" outlineLevel="0" collapsed="false">
      <c r="A8810" s="28" t="n">
        <v>45948</v>
      </c>
      <c r="B8810" s="21" t="s">
        <v>111</v>
      </c>
      <c r="C8810" s="21" t="s">
        <v>138</v>
      </c>
      <c r="D8810" s="29" t="n">
        <v>94.615</v>
      </c>
      <c r="E8810" s="29" t="n">
        <f aca="false">D8810/10</f>
        <v>9.4615</v>
      </c>
      <c r="F8810" s="29" t="n">
        <f aca="false">(E8810+Einstellungen!$B$20)*(1+Einstellungen!$B$10)</f>
        <v>33.459825</v>
      </c>
      <c r="G8810" s="21" t="str">
        <f aca="false">IF(F8810&lt;Einstellungen!$B$5,"ja","nein")</f>
        <v>nein</v>
      </c>
      <c r="H8810" s="21" t="s">
        <v>25</v>
      </c>
      <c r="I8810" s="29" t="n">
        <f aca="false">INDEX(Einstellungen!$B$27:$B$50,1)</f>
        <v>0.6</v>
      </c>
      <c r="J8810" s="29" t="n">
        <f aca="false">F8810*I8810</f>
        <v>20.075895</v>
      </c>
    </row>
    <row r="8811" customFormat="false" ht="15" hidden="false" customHeight="false" outlineLevel="0" collapsed="false">
      <c r="A8811" s="28" t="n">
        <v>45948</v>
      </c>
      <c r="B8811" s="21" t="s">
        <v>113</v>
      </c>
      <c r="C8811" s="21" t="s">
        <v>138</v>
      </c>
      <c r="D8811" s="29" t="n">
        <v>89.86</v>
      </c>
      <c r="E8811" s="29" t="n">
        <f aca="false">D8811/10</f>
        <v>8.986</v>
      </c>
      <c r="F8811" s="29" t="n">
        <f aca="false">(E8811+Einstellungen!$B$20)*(1+Einstellungen!$B$10)</f>
        <v>32.89398</v>
      </c>
      <c r="G8811" s="21" t="str">
        <f aca="false">IF(F8811&lt;Einstellungen!$B$5,"ja","nein")</f>
        <v>nein</v>
      </c>
      <c r="H8811" s="21" t="s">
        <v>25</v>
      </c>
      <c r="I8811" s="29" t="n">
        <f aca="false">INDEX(Einstellungen!$B$27:$B$50,2)</f>
        <v>0.5</v>
      </c>
      <c r="J8811" s="29" t="n">
        <f aca="false">F8811*I8811</f>
        <v>16.44699</v>
      </c>
    </row>
    <row r="8812" customFormat="false" ht="15" hidden="false" customHeight="false" outlineLevel="0" collapsed="false">
      <c r="A8812" s="28" t="n">
        <v>45948</v>
      </c>
      <c r="B8812" s="21" t="s">
        <v>114</v>
      </c>
      <c r="C8812" s="21" t="s">
        <v>138</v>
      </c>
      <c r="D8812" s="29" t="n">
        <v>89.812</v>
      </c>
      <c r="E8812" s="29" t="n">
        <f aca="false">D8812/10</f>
        <v>8.9812</v>
      </c>
      <c r="F8812" s="29" t="n">
        <f aca="false">(E8812+Einstellungen!$B$20)*(1+Einstellungen!$B$10)</f>
        <v>32.888268</v>
      </c>
      <c r="G8812" s="21" t="str">
        <f aca="false">IF(F8812&lt;Einstellungen!$B$5,"ja","nein")</f>
        <v>nein</v>
      </c>
      <c r="H8812" s="21" t="s">
        <v>25</v>
      </c>
      <c r="I8812" s="29" t="n">
        <f aca="false">INDEX(Einstellungen!$B$27:$B$50,3)</f>
        <v>0.45</v>
      </c>
      <c r="J8812" s="29" t="n">
        <f aca="false">F8812*I8812</f>
        <v>14.7997206</v>
      </c>
    </row>
    <row r="8813" customFormat="false" ht="15" hidden="false" customHeight="false" outlineLevel="0" collapsed="false">
      <c r="A8813" s="28" t="n">
        <v>45948</v>
      </c>
      <c r="B8813" s="21" t="s">
        <v>115</v>
      </c>
      <c r="C8813" s="21" t="s">
        <v>138</v>
      </c>
      <c r="D8813" s="29" t="n">
        <v>88.335</v>
      </c>
      <c r="E8813" s="29" t="n">
        <f aca="false">D8813/10</f>
        <v>8.8335</v>
      </c>
      <c r="F8813" s="29" t="n">
        <f aca="false">(E8813+Einstellungen!$B$20)*(1+Einstellungen!$B$10)</f>
        <v>32.712505</v>
      </c>
      <c r="G8813" s="21" t="str">
        <f aca="false">IF(F8813&lt;Einstellungen!$B$5,"ja","nein")</f>
        <v>nein</v>
      </c>
      <c r="H8813" s="21" t="s">
        <v>25</v>
      </c>
      <c r="I8813" s="29" t="n">
        <f aca="false">INDEX(Einstellungen!$B$27:$B$50,4)</f>
        <v>0.45</v>
      </c>
      <c r="J8813" s="29" t="n">
        <f aca="false">F8813*I8813</f>
        <v>14.72062725</v>
      </c>
    </row>
    <row r="8814" customFormat="false" ht="15" hidden="false" customHeight="false" outlineLevel="0" collapsed="false">
      <c r="A8814" s="28" t="n">
        <v>45948</v>
      </c>
      <c r="B8814" s="21" t="s">
        <v>116</v>
      </c>
      <c r="C8814" s="21" t="s">
        <v>138</v>
      </c>
      <c r="D8814" s="29" t="n">
        <v>88.35</v>
      </c>
      <c r="E8814" s="29" t="n">
        <f aca="false">D8814/10</f>
        <v>8.835</v>
      </c>
      <c r="F8814" s="29" t="n">
        <f aca="false">(E8814+Einstellungen!$B$20)*(1+Einstellungen!$B$10)</f>
        <v>32.71429</v>
      </c>
      <c r="G8814" s="21" t="str">
        <f aca="false">IF(F8814&lt;Einstellungen!$B$5,"ja","nein")</f>
        <v>nein</v>
      </c>
      <c r="H8814" s="21" t="s">
        <v>25</v>
      </c>
      <c r="I8814" s="29" t="n">
        <f aca="false">INDEX(Einstellungen!$B$27:$B$50,5)</f>
        <v>0.45</v>
      </c>
      <c r="J8814" s="29" t="n">
        <f aca="false">F8814*I8814</f>
        <v>14.7214305</v>
      </c>
    </row>
    <row r="8815" customFormat="false" ht="15" hidden="false" customHeight="false" outlineLevel="0" collapsed="false">
      <c r="A8815" s="28" t="n">
        <v>45948</v>
      </c>
      <c r="B8815" s="21" t="s">
        <v>117</v>
      </c>
      <c r="C8815" s="21" t="s">
        <v>138</v>
      </c>
      <c r="D8815" s="29" t="n">
        <v>88.315</v>
      </c>
      <c r="E8815" s="29" t="n">
        <f aca="false">D8815/10</f>
        <v>8.8315</v>
      </c>
      <c r="F8815" s="29" t="n">
        <f aca="false">(E8815+Einstellungen!$B$20)*(1+Einstellungen!$B$10)</f>
        <v>32.710125</v>
      </c>
      <c r="G8815" s="21" t="str">
        <f aca="false">IF(F8815&lt;Einstellungen!$B$5,"ja","nein")</f>
        <v>nein</v>
      </c>
      <c r="H8815" s="21" t="s">
        <v>25</v>
      </c>
      <c r="I8815" s="29" t="n">
        <f aca="false">INDEX(Einstellungen!$B$27:$B$50,6)</f>
        <v>0.5</v>
      </c>
      <c r="J8815" s="29" t="n">
        <f aca="false">F8815*I8815</f>
        <v>16.3550625</v>
      </c>
    </row>
    <row r="8816" customFormat="false" ht="15" hidden="false" customHeight="false" outlineLevel="0" collapsed="false">
      <c r="A8816" s="28" t="n">
        <v>45948</v>
      </c>
      <c r="B8816" s="21" t="s">
        <v>118</v>
      </c>
      <c r="C8816" s="21" t="s">
        <v>138</v>
      </c>
      <c r="D8816" s="29" t="n">
        <v>91.955</v>
      </c>
      <c r="E8816" s="29" t="n">
        <f aca="false">D8816/10</f>
        <v>9.1955</v>
      </c>
      <c r="F8816" s="29" t="n">
        <f aca="false">(E8816+Einstellungen!$B$20)*(1+Einstellungen!$B$10)</f>
        <v>33.143285</v>
      </c>
      <c r="G8816" s="21" t="str">
        <f aca="false">IF(F8816&lt;Einstellungen!$B$5,"ja","nein")</f>
        <v>nein</v>
      </c>
      <c r="H8816" s="21" t="s">
        <v>25</v>
      </c>
      <c r="I8816" s="29" t="n">
        <f aca="false">INDEX(Einstellungen!$B$27:$B$50,7)</f>
        <v>0.7</v>
      </c>
      <c r="J8816" s="29" t="n">
        <f aca="false">F8816*I8816</f>
        <v>23.2002995</v>
      </c>
    </row>
    <row r="8817" customFormat="false" ht="15" hidden="false" customHeight="false" outlineLevel="0" collapsed="false">
      <c r="A8817" s="28" t="n">
        <v>45948</v>
      </c>
      <c r="B8817" s="21" t="s">
        <v>119</v>
      </c>
      <c r="C8817" s="21" t="s">
        <v>138</v>
      </c>
      <c r="D8817" s="29" t="n">
        <v>109.472</v>
      </c>
      <c r="E8817" s="29" t="n">
        <f aca="false">D8817/10</f>
        <v>10.9472</v>
      </c>
      <c r="F8817" s="29" t="n">
        <f aca="false">(E8817+Einstellungen!$B$20)*(1+Einstellungen!$B$10)</f>
        <v>35.227808</v>
      </c>
      <c r="G8817" s="21" t="str">
        <f aca="false">IF(F8817&lt;Einstellungen!$B$5,"ja","nein")</f>
        <v>nein</v>
      </c>
      <c r="H8817" s="21" t="s">
        <v>25</v>
      </c>
      <c r="I8817" s="29" t="n">
        <f aca="false">INDEX(Einstellungen!$B$27:$B$50,8)</f>
        <v>0.95</v>
      </c>
      <c r="J8817" s="29" t="n">
        <f aca="false">F8817*I8817</f>
        <v>33.4664176</v>
      </c>
    </row>
    <row r="8818" customFormat="false" ht="15" hidden="false" customHeight="false" outlineLevel="0" collapsed="false">
      <c r="A8818" s="28" t="n">
        <v>45948</v>
      </c>
      <c r="B8818" s="21" t="s">
        <v>120</v>
      </c>
      <c r="C8818" s="21" t="s">
        <v>138</v>
      </c>
      <c r="D8818" s="29" t="n">
        <v>114.545</v>
      </c>
      <c r="E8818" s="29" t="n">
        <f aca="false">D8818/10</f>
        <v>11.4545</v>
      </c>
      <c r="F8818" s="29" t="n">
        <f aca="false">(E8818+Einstellungen!$B$20)*(1+Einstellungen!$B$10)</f>
        <v>35.831495</v>
      </c>
      <c r="G8818" s="21" t="str">
        <f aca="false">IF(F8818&lt;Einstellungen!$B$5,"ja","nein")</f>
        <v>nein</v>
      </c>
      <c r="H8818" s="21" t="s">
        <v>25</v>
      </c>
      <c r="I8818" s="29" t="n">
        <f aca="false">INDEX(Einstellungen!$B$27:$B$50,9)</f>
        <v>1.05</v>
      </c>
      <c r="J8818" s="29" t="n">
        <f aca="false">F8818*I8818</f>
        <v>37.62306975</v>
      </c>
    </row>
    <row r="8819" customFormat="false" ht="15" hidden="false" customHeight="false" outlineLevel="0" collapsed="false">
      <c r="A8819" s="28" t="n">
        <v>45948</v>
      </c>
      <c r="B8819" s="21" t="s">
        <v>121</v>
      </c>
      <c r="C8819" s="21" t="s">
        <v>138</v>
      </c>
      <c r="D8819" s="29" t="n">
        <v>102.243</v>
      </c>
      <c r="E8819" s="29" t="n">
        <f aca="false">D8819/10</f>
        <v>10.2243</v>
      </c>
      <c r="F8819" s="29" t="n">
        <f aca="false">(E8819+Einstellungen!$B$20)*(1+Einstellungen!$B$10)</f>
        <v>34.367557</v>
      </c>
      <c r="G8819" s="21" t="str">
        <f aca="false">IF(F8819&lt;Einstellungen!$B$5,"ja","nein")</f>
        <v>nein</v>
      </c>
      <c r="H8819" s="21" t="s">
        <v>25</v>
      </c>
      <c r="I8819" s="29" t="n">
        <f aca="false">INDEX(Einstellungen!$B$27:$B$50,10)</f>
        <v>1.05</v>
      </c>
      <c r="J8819" s="29" t="n">
        <f aca="false">F8819*I8819</f>
        <v>36.08593485</v>
      </c>
    </row>
    <row r="8820" customFormat="false" ht="15" hidden="false" customHeight="false" outlineLevel="0" collapsed="false">
      <c r="A8820" s="28" t="n">
        <v>45948</v>
      </c>
      <c r="B8820" s="21" t="s">
        <v>122</v>
      </c>
      <c r="C8820" s="21" t="s">
        <v>138</v>
      </c>
      <c r="D8820" s="29" t="n">
        <v>91.468</v>
      </c>
      <c r="E8820" s="29" t="n">
        <f aca="false">D8820/10</f>
        <v>9.1468</v>
      </c>
      <c r="F8820" s="29" t="n">
        <f aca="false">(E8820+Einstellungen!$B$20)*(1+Einstellungen!$B$10)</f>
        <v>33.085332</v>
      </c>
      <c r="G8820" s="21" t="str">
        <f aca="false">IF(F8820&lt;Einstellungen!$B$5,"ja","nein")</f>
        <v>nein</v>
      </c>
      <c r="H8820" s="21" t="s">
        <v>25</v>
      </c>
      <c r="I8820" s="29" t="n">
        <f aca="false">INDEX(Einstellungen!$B$27:$B$50,11)</f>
        <v>1.05</v>
      </c>
      <c r="J8820" s="29" t="n">
        <f aca="false">F8820*I8820</f>
        <v>34.7395986</v>
      </c>
    </row>
    <row r="8821" customFormat="false" ht="15" hidden="false" customHeight="false" outlineLevel="0" collapsed="false">
      <c r="A8821" s="28" t="n">
        <v>45948</v>
      </c>
      <c r="B8821" s="21" t="s">
        <v>123</v>
      </c>
      <c r="C8821" s="21" t="s">
        <v>138</v>
      </c>
      <c r="D8821" s="29" t="n">
        <v>80.787</v>
      </c>
      <c r="E8821" s="29" t="n">
        <f aca="false">D8821/10</f>
        <v>8.0787</v>
      </c>
      <c r="F8821" s="29" t="n">
        <f aca="false">(E8821+Einstellungen!$B$20)*(1+Einstellungen!$B$10)</f>
        <v>31.814293</v>
      </c>
      <c r="G8821" s="21" t="str">
        <f aca="false">IF(F8821&lt;Einstellungen!$B$5,"ja","nein")</f>
        <v>nein</v>
      </c>
      <c r="H8821" s="21" t="s">
        <v>25</v>
      </c>
      <c r="I8821" s="29" t="n">
        <f aca="false">INDEX(Einstellungen!$B$27:$B$50,12)</f>
        <v>1.1</v>
      </c>
      <c r="J8821" s="29" t="n">
        <f aca="false">F8821*I8821</f>
        <v>34.9957223</v>
      </c>
    </row>
    <row r="8822" customFormat="false" ht="15" hidden="false" customHeight="false" outlineLevel="0" collapsed="false">
      <c r="A8822" s="28" t="n">
        <v>45948</v>
      </c>
      <c r="B8822" s="21" t="s">
        <v>124</v>
      </c>
      <c r="C8822" s="21" t="s">
        <v>138</v>
      </c>
      <c r="D8822" s="29" t="n">
        <v>73.94</v>
      </c>
      <c r="E8822" s="29" t="n">
        <f aca="false">D8822/10</f>
        <v>7.394</v>
      </c>
      <c r="F8822" s="29" t="n">
        <f aca="false">(E8822+Einstellungen!$B$20)*(1+Einstellungen!$B$10)</f>
        <v>30.9995</v>
      </c>
      <c r="G8822" s="21" t="str">
        <f aca="false">IF(F8822&lt;Einstellungen!$B$5,"ja","nein")</f>
        <v>nein</v>
      </c>
      <c r="H8822" s="21" t="s">
        <v>25</v>
      </c>
      <c r="I8822" s="29" t="n">
        <f aca="false">INDEX(Einstellungen!$B$27:$B$50,13)</f>
        <v>1.2</v>
      </c>
      <c r="J8822" s="29" t="n">
        <f aca="false">F8822*I8822</f>
        <v>37.1994</v>
      </c>
    </row>
    <row r="8823" customFormat="false" ht="15" hidden="false" customHeight="false" outlineLevel="0" collapsed="false">
      <c r="A8823" s="28" t="n">
        <v>45948</v>
      </c>
      <c r="B8823" s="21" t="s">
        <v>125</v>
      </c>
      <c r="C8823" s="21" t="s">
        <v>138</v>
      </c>
      <c r="D8823" s="29" t="n">
        <v>67.532</v>
      </c>
      <c r="E8823" s="29" t="n">
        <f aca="false">D8823/10</f>
        <v>6.7532</v>
      </c>
      <c r="F8823" s="29" t="n">
        <f aca="false">(E8823+Einstellungen!$B$20)*(1+Einstellungen!$B$10)</f>
        <v>30.236948</v>
      </c>
      <c r="G8823" s="21" t="str">
        <f aca="false">IF(F8823&lt;Einstellungen!$B$5,"ja","nein")</f>
        <v>nein</v>
      </c>
      <c r="H8823" s="21" t="s">
        <v>25</v>
      </c>
      <c r="I8823" s="29" t="n">
        <f aca="false">INDEX(Einstellungen!$B$27:$B$50,14)</f>
        <v>1.15</v>
      </c>
      <c r="J8823" s="29" t="n">
        <f aca="false">F8823*I8823</f>
        <v>34.7724902</v>
      </c>
    </row>
    <row r="8824" customFormat="false" ht="15" hidden="false" customHeight="false" outlineLevel="0" collapsed="false">
      <c r="A8824" s="28" t="n">
        <v>45948</v>
      </c>
      <c r="B8824" s="21" t="s">
        <v>126</v>
      </c>
      <c r="C8824" s="21" t="s">
        <v>138</v>
      </c>
      <c r="D8824" s="29" t="n">
        <v>72.297</v>
      </c>
      <c r="E8824" s="29" t="n">
        <f aca="false">D8824/10</f>
        <v>7.2297</v>
      </c>
      <c r="F8824" s="29" t="n">
        <f aca="false">(E8824+Einstellungen!$B$20)*(1+Einstellungen!$B$10)</f>
        <v>30.803983</v>
      </c>
      <c r="G8824" s="21" t="str">
        <f aca="false">IF(F8824&lt;Einstellungen!$B$5,"ja","nein")</f>
        <v>nein</v>
      </c>
      <c r="H8824" s="21" t="s">
        <v>25</v>
      </c>
      <c r="I8824" s="29" t="n">
        <f aca="false">INDEX(Einstellungen!$B$27:$B$50,15)</f>
        <v>1</v>
      </c>
      <c r="J8824" s="29" t="n">
        <f aca="false">F8824*I8824</f>
        <v>30.803983</v>
      </c>
    </row>
    <row r="8825" customFormat="false" ht="15" hidden="false" customHeight="false" outlineLevel="0" collapsed="false">
      <c r="A8825" s="28" t="n">
        <v>45948</v>
      </c>
      <c r="B8825" s="21" t="s">
        <v>127</v>
      </c>
      <c r="C8825" s="21" t="s">
        <v>138</v>
      </c>
      <c r="D8825" s="29" t="n">
        <v>83.5</v>
      </c>
      <c r="E8825" s="29" t="n">
        <f aca="false">D8825/10</f>
        <v>8.35</v>
      </c>
      <c r="F8825" s="29" t="n">
        <f aca="false">(E8825+Einstellungen!$B$20)*(1+Einstellungen!$B$10)</f>
        <v>32.13714</v>
      </c>
      <c r="G8825" s="21" t="str">
        <f aca="false">IF(F8825&lt;Einstellungen!$B$5,"ja","nein")</f>
        <v>nein</v>
      </c>
      <c r="H8825" s="21" t="s">
        <v>25</v>
      </c>
      <c r="I8825" s="29" t="n">
        <f aca="false">INDEX(Einstellungen!$B$27:$B$50,16)</f>
        <v>0.95</v>
      </c>
      <c r="J8825" s="29" t="n">
        <f aca="false">F8825*I8825</f>
        <v>30.530283</v>
      </c>
    </row>
    <row r="8826" customFormat="false" ht="15" hidden="false" customHeight="false" outlineLevel="0" collapsed="false">
      <c r="A8826" s="28" t="n">
        <v>45948</v>
      </c>
      <c r="B8826" s="21" t="s">
        <v>128</v>
      </c>
      <c r="C8826" s="21" t="s">
        <v>138</v>
      </c>
      <c r="D8826" s="29" t="n">
        <v>96.55</v>
      </c>
      <c r="E8826" s="29" t="n">
        <f aca="false">D8826/10</f>
        <v>9.655</v>
      </c>
      <c r="F8826" s="29" t="n">
        <f aca="false">(E8826+Einstellungen!$B$20)*(1+Einstellungen!$B$10)</f>
        <v>33.69009</v>
      </c>
      <c r="G8826" s="21" t="str">
        <f aca="false">IF(F8826&lt;Einstellungen!$B$5,"ja","nein")</f>
        <v>nein</v>
      </c>
      <c r="H8826" s="21" t="s">
        <v>25</v>
      </c>
      <c r="I8826" s="29" t="n">
        <f aca="false">INDEX(Einstellungen!$B$27:$B$50,17)</f>
        <v>0.95</v>
      </c>
      <c r="J8826" s="29" t="n">
        <f aca="false">F8826*I8826</f>
        <v>32.0055855</v>
      </c>
    </row>
    <row r="8827" customFormat="false" ht="15" hidden="false" customHeight="false" outlineLevel="0" collapsed="false">
      <c r="A8827" s="28" t="n">
        <v>45948</v>
      </c>
      <c r="B8827" s="21" t="s">
        <v>129</v>
      </c>
      <c r="C8827" s="21" t="s">
        <v>138</v>
      </c>
      <c r="D8827" s="29" t="n">
        <v>120.64</v>
      </c>
      <c r="E8827" s="29" t="n">
        <f aca="false">D8827/10</f>
        <v>12.064</v>
      </c>
      <c r="F8827" s="29" t="n">
        <f aca="false">(E8827+Einstellungen!$B$20)*(1+Einstellungen!$B$10)</f>
        <v>36.5568</v>
      </c>
      <c r="G8827" s="21" t="str">
        <f aca="false">IF(F8827&lt;Einstellungen!$B$5,"ja","nein")</f>
        <v>nein</v>
      </c>
      <c r="H8827" s="21" t="s">
        <v>25</v>
      </c>
      <c r="I8827" s="29" t="n">
        <f aca="false">INDEX(Einstellungen!$B$27:$B$50,18)</f>
        <v>1.1</v>
      </c>
      <c r="J8827" s="29" t="n">
        <f aca="false">F8827*I8827</f>
        <v>40.21248</v>
      </c>
    </row>
    <row r="8828" customFormat="false" ht="15" hidden="false" customHeight="false" outlineLevel="0" collapsed="false">
      <c r="A8828" s="28" t="n">
        <v>45948</v>
      </c>
      <c r="B8828" s="21" t="s">
        <v>130</v>
      </c>
      <c r="C8828" s="21" t="s">
        <v>138</v>
      </c>
      <c r="D8828" s="29" t="n">
        <v>133.235</v>
      </c>
      <c r="E8828" s="29" t="n">
        <f aca="false">D8828/10</f>
        <v>13.3235</v>
      </c>
      <c r="F8828" s="29" t="n">
        <f aca="false">(E8828+Einstellungen!$B$20)*(1+Einstellungen!$B$10)</f>
        <v>38.055605</v>
      </c>
      <c r="G8828" s="21" t="str">
        <f aca="false">IF(F8828&lt;Einstellungen!$B$5,"ja","nein")</f>
        <v>nein</v>
      </c>
      <c r="H8828" s="21" t="s">
        <v>25</v>
      </c>
      <c r="I8828" s="29" t="n">
        <f aca="false">INDEX(Einstellungen!$B$27:$B$50,19)</f>
        <v>1.35</v>
      </c>
      <c r="J8828" s="29" t="n">
        <f aca="false">F8828*I8828</f>
        <v>51.37506675</v>
      </c>
    </row>
    <row r="8829" customFormat="false" ht="15" hidden="false" customHeight="false" outlineLevel="0" collapsed="false">
      <c r="A8829" s="28" t="n">
        <v>45948</v>
      </c>
      <c r="B8829" s="21" t="s">
        <v>131</v>
      </c>
      <c r="C8829" s="21" t="s">
        <v>138</v>
      </c>
      <c r="D8829" s="29" t="n">
        <v>124.822</v>
      </c>
      <c r="E8829" s="29" t="n">
        <f aca="false">D8829/10</f>
        <v>12.4822</v>
      </c>
      <c r="F8829" s="29" t="n">
        <f aca="false">(E8829+Einstellungen!$B$20)*(1+Einstellungen!$B$10)</f>
        <v>37.054458</v>
      </c>
      <c r="G8829" s="21" t="str">
        <f aca="false">IF(F8829&lt;Einstellungen!$B$5,"ja","nein")</f>
        <v>nein</v>
      </c>
      <c r="H8829" s="21" t="s">
        <v>25</v>
      </c>
      <c r="I8829" s="29" t="n">
        <f aca="false">INDEX(Einstellungen!$B$27:$B$50,20)</f>
        <v>1.45</v>
      </c>
      <c r="J8829" s="29" t="n">
        <f aca="false">F8829*I8829</f>
        <v>53.7289641</v>
      </c>
    </row>
    <row r="8830" customFormat="false" ht="15" hidden="false" customHeight="false" outlineLevel="0" collapsed="false">
      <c r="A8830" s="28" t="n">
        <v>45948</v>
      </c>
      <c r="B8830" s="21" t="s">
        <v>132</v>
      </c>
      <c r="C8830" s="21" t="s">
        <v>138</v>
      </c>
      <c r="D8830" s="29" t="n">
        <v>112.995</v>
      </c>
      <c r="E8830" s="29" t="n">
        <f aca="false">D8830/10</f>
        <v>11.2995</v>
      </c>
      <c r="F8830" s="29" t="n">
        <f aca="false">(E8830+Einstellungen!$B$20)*(1+Einstellungen!$B$10)</f>
        <v>35.647045</v>
      </c>
      <c r="G8830" s="21" t="str">
        <f aca="false">IF(F8830&lt;Einstellungen!$B$5,"ja","nein")</f>
        <v>nein</v>
      </c>
      <c r="H8830" s="21" t="s">
        <v>25</v>
      </c>
      <c r="I8830" s="29" t="n">
        <f aca="false">INDEX(Einstellungen!$B$27:$B$50,21)</f>
        <v>1.4</v>
      </c>
      <c r="J8830" s="29" t="n">
        <f aca="false">F8830*I8830</f>
        <v>49.905863</v>
      </c>
    </row>
    <row r="8831" customFormat="false" ht="15" hidden="false" customHeight="false" outlineLevel="0" collapsed="false">
      <c r="A8831" s="28" t="n">
        <v>45948</v>
      </c>
      <c r="B8831" s="21" t="s">
        <v>133</v>
      </c>
      <c r="C8831" s="21" t="s">
        <v>138</v>
      </c>
      <c r="D8831" s="29" t="n">
        <v>92.552</v>
      </c>
      <c r="E8831" s="29" t="n">
        <f aca="false">D8831/10</f>
        <v>9.2552</v>
      </c>
      <c r="F8831" s="29" t="n">
        <f aca="false">(E8831+Einstellungen!$B$20)*(1+Einstellungen!$B$10)</f>
        <v>33.214328</v>
      </c>
      <c r="G8831" s="21" t="str">
        <f aca="false">IF(F8831&lt;Einstellungen!$B$5,"ja","nein")</f>
        <v>nein</v>
      </c>
      <c r="H8831" s="21" t="s">
        <v>25</v>
      </c>
      <c r="I8831" s="29" t="n">
        <f aca="false">INDEX(Einstellungen!$B$27:$B$50,22)</f>
        <v>1.25</v>
      </c>
      <c r="J8831" s="29" t="n">
        <f aca="false">F8831*I8831</f>
        <v>41.51791</v>
      </c>
    </row>
    <row r="8832" customFormat="false" ht="15" hidden="false" customHeight="false" outlineLevel="0" collapsed="false">
      <c r="A8832" s="28" t="n">
        <v>45948</v>
      </c>
      <c r="B8832" s="21" t="s">
        <v>134</v>
      </c>
      <c r="C8832" s="21" t="s">
        <v>138</v>
      </c>
      <c r="D8832" s="29" t="n">
        <v>95.578</v>
      </c>
      <c r="E8832" s="29" t="n">
        <f aca="false">D8832/10</f>
        <v>9.5578</v>
      </c>
      <c r="F8832" s="29" t="n">
        <f aca="false">(E8832+Einstellungen!$B$20)*(1+Einstellungen!$B$10)</f>
        <v>33.574422</v>
      </c>
      <c r="G8832" s="21" t="str">
        <f aca="false">IF(F8832&lt;Einstellungen!$B$5,"ja","nein")</f>
        <v>nein</v>
      </c>
      <c r="H8832" s="21" t="s">
        <v>25</v>
      </c>
      <c r="I8832" s="29" t="n">
        <f aca="false">INDEX(Einstellungen!$B$27:$B$50,23)</f>
        <v>1.05</v>
      </c>
      <c r="J8832" s="29" t="n">
        <f aca="false">F8832*I8832</f>
        <v>35.2531431</v>
      </c>
    </row>
    <row r="8833" customFormat="false" ht="15" hidden="false" customHeight="false" outlineLevel="0" collapsed="false">
      <c r="A8833" s="28" t="n">
        <v>45948</v>
      </c>
      <c r="B8833" s="21" t="s">
        <v>135</v>
      </c>
      <c r="C8833" s="21" t="s">
        <v>138</v>
      </c>
      <c r="D8833" s="29" t="n">
        <v>94.355</v>
      </c>
      <c r="E8833" s="29" t="n">
        <f aca="false">D8833/10</f>
        <v>9.4355</v>
      </c>
      <c r="F8833" s="29" t="n">
        <f aca="false">(E8833+Einstellungen!$B$20)*(1+Einstellungen!$B$10)</f>
        <v>33.428885</v>
      </c>
      <c r="G8833" s="21" t="str">
        <f aca="false">IF(F8833&lt;Einstellungen!$B$5,"ja","nein")</f>
        <v>nein</v>
      </c>
      <c r="H8833" s="21" t="s">
        <v>25</v>
      </c>
      <c r="I8833" s="29" t="n">
        <f aca="false">INDEX(Einstellungen!$B$27:$B$50,24)</f>
        <v>0.8</v>
      </c>
      <c r="J8833" s="29" t="n">
        <f aca="false">F8833*I8833</f>
        <v>26.743108</v>
      </c>
    </row>
    <row r="8834" customFormat="false" ht="15" hidden="false" customHeight="false" outlineLevel="0" collapsed="false">
      <c r="A8834" s="28" t="n">
        <v>45949</v>
      </c>
      <c r="B8834" s="21" t="s">
        <v>111</v>
      </c>
      <c r="C8834" s="21" t="s">
        <v>139</v>
      </c>
      <c r="D8834" s="29" t="n">
        <v>92.343</v>
      </c>
      <c r="E8834" s="29" t="n">
        <f aca="false">D8834/10</f>
        <v>9.2343</v>
      </c>
      <c r="F8834" s="29" t="n">
        <f aca="false">(E8834+Einstellungen!$B$20)*(1+Einstellungen!$B$10)</f>
        <v>33.189457</v>
      </c>
      <c r="G8834" s="21" t="str">
        <f aca="false">IF(F8834&lt;Einstellungen!$B$5,"ja","nein")</f>
        <v>nein</v>
      </c>
      <c r="H8834" s="21" t="s">
        <v>25</v>
      </c>
      <c r="I8834" s="29" t="n">
        <f aca="false">INDEX(Einstellungen!$B$27:$B$50,1)</f>
        <v>0.6</v>
      </c>
      <c r="J8834" s="29" t="n">
        <f aca="false">F8834*I8834</f>
        <v>19.9136742</v>
      </c>
    </row>
    <row r="8835" customFormat="false" ht="15" hidden="false" customHeight="false" outlineLevel="0" collapsed="false">
      <c r="A8835" s="28" t="n">
        <v>45949</v>
      </c>
      <c r="B8835" s="21" t="s">
        <v>113</v>
      </c>
      <c r="C8835" s="21" t="s">
        <v>139</v>
      </c>
      <c r="D8835" s="29" t="n">
        <v>87.585</v>
      </c>
      <c r="E8835" s="29" t="n">
        <f aca="false">D8835/10</f>
        <v>8.7585</v>
      </c>
      <c r="F8835" s="29" t="n">
        <f aca="false">(E8835+Einstellungen!$B$20)*(1+Einstellungen!$B$10)</f>
        <v>32.623255</v>
      </c>
      <c r="G8835" s="21" t="str">
        <f aca="false">IF(F8835&lt;Einstellungen!$B$5,"ja","nein")</f>
        <v>nein</v>
      </c>
      <c r="H8835" s="21" t="s">
        <v>25</v>
      </c>
      <c r="I8835" s="29" t="n">
        <f aca="false">INDEX(Einstellungen!$B$27:$B$50,2)</f>
        <v>0.5</v>
      </c>
      <c r="J8835" s="29" t="n">
        <f aca="false">F8835*I8835</f>
        <v>16.3116275</v>
      </c>
    </row>
    <row r="8836" customFormat="false" ht="15" hidden="false" customHeight="false" outlineLevel="0" collapsed="false">
      <c r="A8836" s="28" t="n">
        <v>45949</v>
      </c>
      <c r="B8836" s="21" t="s">
        <v>114</v>
      </c>
      <c r="C8836" s="21" t="s">
        <v>139</v>
      </c>
      <c r="D8836" s="29" t="n">
        <v>82.293</v>
      </c>
      <c r="E8836" s="29" t="n">
        <f aca="false">D8836/10</f>
        <v>8.2293</v>
      </c>
      <c r="F8836" s="29" t="n">
        <f aca="false">(E8836+Einstellungen!$B$20)*(1+Einstellungen!$B$10)</f>
        <v>31.993507</v>
      </c>
      <c r="G8836" s="21" t="str">
        <f aca="false">IF(F8836&lt;Einstellungen!$B$5,"ja","nein")</f>
        <v>nein</v>
      </c>
      <c r="H8836" s="21" t="s">
        <v>25</v>
      </c>
      <c r="I8836" s="29" t="n">
        <f aca="false">INDEX(Einstellungen!$B$27:$B$50,3)</f>
        <v>0.45</v>
      </c>
      <c r="J8836" s="29" t="n">
        <f aca="false">F8836*I8836</f>
        <v>14.39707815</v>
      </c>
    </row>
    <row r="8837" customFormat="false" ht="15" hidden="false" customHeight="false" outlineLevel="0" collapsed="false">
      <c r="A8837" s="28" t="n">
        <v>45949</v>
      </c>
      <c r="B8837" s="21" t="s">
        <v>115</v>
      </c>
      <c r="C8837" s="21" t="s">
        <v>139</v>
      </c>
      <c r="D8837" s="29" t="n">
        <v>82.14</v>
      </c>
      <c r="E8837" s="29" t="n">
        <f aca="false">D8837/10</f>
        <v>8.214</v>
      </c>
      <c r="F8837" s="29" t="n">
        <f aca="false">(E8837+Einstellungen!$B$20)*(1+Einstellungen!$B$10)</f>
        <v>31.9753</v>
      </c>
      <c r="G8837" s="21" t="str">
        <f aca="false">IF(F8837&lt;Einstellungen!$B$5,"ja","nein")</f>
        <v>nein</v>
      </c>
      <c r="H8837" s="21" t="s">
        <v>25</v>
      </c>
      <c r="I8837" s="29" t="n">
        <f aca="false">INDEX(Einstellungen!$B$27:$B$50,4)</f>
        <v>0.45</v>
      </c>
      <c r="J8837" s="29" t="n">
        <f aca="false">F8837*I8837</f>
        <v>14.388885</v>
      </c>
    </row>
    <row r="8838" customFormat="false" ht="15" hidden="false" customHeight="false" outlineLevel="0" collapsed="false">
      <c r="A8838" s="28" t="n">
        <v>45949</v>
      </c>
      <c r="B8838" s="21" t="s">
        <v>116</v>
      </c>
      <c r="C8838" s="21" t="s">
        <v>139</v>
      </c>
      <c r="D8838" s="29" t="n">
        <v>83.213</v>
      </c>
      <c r="E8838" s="29" t="n">
        <f aca="false">D8838/10</f>
        <v>8.3213</v>
      </c>
      <c r="F8838" s="29" t="n">
        <f aca="false">(E8838+Einstellungen!$B$20)*(1+Einstellungen!$B$10)</f>
        <v>32.102987</v>
      </c>
      <c r="G8838" s="21" t="str">
        <f aca="false">IF(F8838&lt;Einstellungen!$B$5,"ja","nein")</f>
        <v>nein</v>
      </c>
      <c r="H8838" s="21" t="s">
        <v>25</v>
      </c>
      <c r="I8838" s="29" t="n">
        <f aca="false">INDEX(Einstellungen!$B$27:$B$50,5)</f>
        <v>0.45</v>
      </c>
      <c r="J8838" s="29" t="n">
        <f aca="false">F8838*I8838</f>
        <v>14.44634415</v>
      </c>
    </row>
    <row r="8839" customFormat="false" ht="15" hidden="false" customHeight="false" outlineLevel="0" collapsed="false">
      <c r="A8839" s="28" t="n">
        <v>45949</v>
      </c>
      <c r="B8839" s="21" t="s">
        <v>117</v>
      </c>
      <c r="C8839" s="21" t="s">
        <v>139</v>
      </c>
      <c r="D8839" s="29" t="n">
        <v>83.498</v>
      </c>
      <c r="E8839" s="29" t="n">
        <f aca="false">D8839/10</f>
        <v>8.3498</v>
      </c>
      <c r="F8839" s="29" t="n">
        <f aca="false">(E8839+Einstellungen!$B$20)*(1+Einstellungen!$B$10)</f>
        <v>32.136902</v>
      </c>
      <c r="G8839" s="21" t="str">
        <f aca="false">IF(F8839&lt;Einstellungen!$B$5,"ja","nein")</f>
        <v>nein</v>
      </c>
      <c r="H8839" s="21" t="s">
        <v>25</v>
      </c>
      <c r="I8839" s="29" t="n">
        <f aca="false">INDEX(Einstellungen!$B$27:$B$50,6)</f>
        <v>0.5</v>
      </c>
      <c r="J8839" s="29" t="n">
        <f aca="false">F8839*I8839</f>
        <v>16.068451</v>
      </c>
    </row>
    <row r="8840" customFormat="false" ht="15" hidden="false" customHeight="false" outlineLevel="0" collapsed="false">
      <c r="A8840" s="28" t="n">
        <v>45949</v>
      </c>
      <c r="B8840" s="21" t="s">
        <v>118</v>
      </c>
      <c r="C8840" s="21" t="s">
        <v>139</v>
      </c>
      <c r="D8840" s="29" t="n">
        <v>85.25</v>
      </c>
      <c r="E8840" s="29" t="n">
        <f aca="false">D8840/10</f>
        <v>8.525</v>
      </c>
      <c r="F8840" s="29" t="n">
        <f aca="false">(E8840+Einstellungen!$B$20)*(1+Einstellungen!$B$10)</f>
        <v>32.34539</v>
      </c>
      <c r="G8840" s="21" t="str">
        <f aca="false">IF(F8840&lt;Einstellungen!$B$5,"ja","nein")</f>
        <v>nein</v>
      </c>
      <c r="H8840" s="21" t="s">
        <v>25</v>
      </c>
      <c r="I8840" s="29" t="n">
        <f aca="false">INDEX(Einstellungen!$B$27:$B$50,7)</f>
        <v>0.7</v>
      </c>
      <c r="J8840" s="29" t="n">
        <f aca="false">F8840*I8840</f>
        <v>22.641773</v>
      </c>
    </row>
    <row r="8841" customFormat="false" ht="15" hidden="false" customHeight="false" outlineLevel="0" collapsed="false">
      <c r="A8841" s="28" t="n">
        <v>45949</v>
      </c>
      <c r="B8841" s="21" t="s">
        <v>119</v>
      </c>
      <c r="C8841" s="21" t="s">
        <v>139</v>
      </c>
      <c r="D8841" s="29" t="n">
        <v>85.255</v>
      </c>
      <c r="E8841" s="29" t="n">
        <f aca="false">D8841/10</f>
        <v>8.5255</v>
      </c>
      <c r="F8841" s="29" t="n">
        <f aca="false">(E8841+Einstellungen!$B$20)*(1+Einstellungen!$B$10)</f>
        <v>32.345985</v>
      </c>
      <c r="G8841" s="21" t="str">
        <f aca="false">IF(F8841&lt;Einstellungen!$B$5,"ja","nein")</f>
        <v>nein</v>
      </c>
      <c r="H8841" s="21" t="s">
        <v>25</v>
      </c>
      <c r="I8841" s="29" t="n">
        <f aca="false">INDEX(Einstellungen!$B$27:$B$50,8)</f>
        <v>0.95</v>
      </c>
      <c r="J8841" s="29" t="n">
        <f aca="false">F8841*I8841</f>
        <v>30.72868575</v>
      </c>
    </row>
    <row r="8842" customFormat="false" ht="15" hidden="false" customHeight="false" outlineLevel="0" collapsed="false">
      <c r="A8842" s="28" t="n">
        <v>45949</v>
      </c>
      <c r="B8842" s="21" t="s">
        <v>120</v>
      </c>
      <c r="C8842" s="21" t="s">
        <v>139</v>
      </c>
      <c r="D8842" s="29" t="n">
        <v>87.157</v>
      </c>
      <c r="E8842" s="29" t="n">
        <f aca="false">D8842/10</f>
        <v>8.7157</v>
      </c>
      <c r="F8842" s="29" t="n">
        <f aca="false">(E8842+Einstellungen!$B$20)*(1+Einstellungen!$B$10)</f>
        <v>32.572323</v>
      </c>
      <c r="G8842" s="21" t="str">
        <f aca="false">IF(F8842&lt;Einstellungen!$B$5,"ja","nein")</f>
        <v>nein</v>
      </c>
      <c r="H8842" s="21" t="s">
        <v>25</v>
      </c>
      <c r="I8842" s="29" t="n">
        <f aca="false">INDEX(Einstellungen!$B$27:$B$50,9)</f>
        <v>1.05</v>
      </c>
      <c r="J8842" s="29" t="n">
        <f aca="false">F8842*I8842</f>
        <v>34.20093915</v>
      </c>
    </row>
    <row r="8843" customFormat="false" ht="15" hidden="false" customHeight="false" outlineLevel="0" collapsed="false">
      <c r="A8843" s="28" t="n">
        <v>45949</v>
      </c>
      <c r="B8843" s="21" t="s">
        <v>121</v>
      </c>
      <c r="C8843" s="21" t="s">
        <v>139</v>
      </c>
      <c r="D8843" s="29" t="n">
        <v>78.433</v>
      </c>
      <c r="E8843" s="29" t="n">
        <f aca="false">D8843/10</f>
        <v>7.8433</v>
      </c>
      <c r="F8843" s="29" t="n">
        <f aca="false">(E8843+Einstellungen!$B$20)*(1+Einstellungen!$B$10)</f>
        <v>31.534167</v>
      </c>
      <c r="G8843" s="21" t="str">
        <f aca="false">IF(F8843&lt;Einstellungen!$B$5,"ja","nein")</f>
        <v>nein</v>
      </c>
      <c r="H8843" s="21" t="s">
        <v>25</v>
      </c>
      <c r="I8843" s="29" t="n">
        <f aca="false">INDEX(Einstellungen!$B$27:$B$50,10)</f>
        <v>1.05</v>
      </c>
      <c r="J8843" s="29" t="n">
        <f aca="false">F8843*I8843</f>
        <v>33.11087535</v>
      </c>
    </row>
    <row r="8844" customFormat="false" ht="15" hidden="false" customHeight="false" outlineLevel="0" collapsed="false">
      <c r="A8844" s="28" t="n">
        <v>45949</v>
      </c>
      <c r="B8844" s="21" t="s">
        <v>122</v>
      </c>
      <c r="C8844" s="21" t="s">
        <v>139</v>
      </c>
      <c r="D8844" s="29" t="n">
        <v>69.638</v>
      </c>
      <c r="E8844" s="29" t="n">
        <f aca="false">D8844/10</f>
        <v>6.9638</v>
      </c>
      <c r="F8844" s="29" t="n">
        <f aca="false">(E8844+Einstellungen!$B$20)*(1+Einstellungen!$B$10)</f>
        <v>30.487562</v>
      </c>
      <c r="G8844" s="21" t="str">
        <f aca="false">IF(F8844&lt;Einstellungen!$B$5,"ja","nein")</f>
        <v>nein</v>
      </c>
      <c r="H8844" s="21" t="s">
        <v>25</v>
      </c>
      <c r="I8844" s="29" t="n">
        <f aca="false">INDEX(Einstellungen!$B$27:$B$50,11)</f>
        <v>1.05</v>
      </c>
      <c r="J8844" s="29" t="n">
        <f aca="false">F8844*I8844</f>
        <v>32.0119401</v>
      </c>
    </row>
    <row r="8845" customFormat="false" ht="15" hidden="false" customHeight="false" outlineLevel="0" collapsed="false">
      <c r="A8845" s="28" t="n">
        <v>45949</v>
      </c>
      <c r="B8845" s="21" t="s">
        <v>123</v>
      </c>
      <c r="C8845" s="21" t="s">
        <v>139</v>
      </c>
      <c r="D8845" s="29" t="n">
        <v>60.3</v>
      </c>
      <c r="E8845" s="29" t="n">
        <f aca="false">D8845/10</f>
        <v>6.03</v>
      </c>
      <c r="F8845" s="29" t="n">
        <f aca="false">(E8845+Einstellungen!$B$20)*(1+Einstellungen!$B$10)</f>
        <v>29.37634</v>
      </c>
      <c r="G8845" s="21" t="str">
        <f aca="false">IF(F8845&lt;Einstellungen!$B$5,"ja","nein")</f>
        <v>nein</v>
      </c>
      <c r="H8845" s="21" t="s">
        <v>25</v>
      </c>
      <c r="I8845" s="29" t="n">
        <f aca="false">INDEX(Einstellungen!$B$27:$B$50,12)</f>
        <v>1.1</v>
      </c>
      <c r="J8845" s="29" t="n">
        <f aca="false">F8845*I8845</f>
        <v>32.313974</v>
      </c>
    </row>
    <row r="8846" customFormat="false" ht="15" hidden="false" customHeight="false" outlineLevel="0" collapsed="false">
      <c r="A8846" s="28" t="n">
        <v>45949</v>
      </c>
      <c r="B8846" s="21" t="s">
        <v>124</v>
      </c>
      <c r="C8846" s="21" t="s">
        <v>139</v>
      </c>
      <c r="D8846" s="29" t="n">
        <v>34.567</v>
      </c>
      <c r="E8846" s="29" t="n">
        <f aca="false">D8846/10</f>
        <v>3.4567</v>
      </c>
      <c r="F8846" s="29" t="n">
        <f aca="false">(E8846+Einstellungen!$B$20)*(1+Einstellungen!$B$10)</f>
        <v>26.314113</v>
      </c>
      <c r="G8846" s="21" t="str">
        <f aca="false">IF(F8846&lt;Einstellungen!$B$5,"ja","nein")</f>
        <v>ja</v>
      </c>
      <c r="H8846" s="21" t="s">
        <v>25</v>
      </c>
      <c r="I8846" s="29" t="n">
        <f aca="false">INDEX(Einstellungen!$B$27:$B$50,13)</f>
        <v>1.2</v>
      </c>
      <c r="J8846" s="29" t="n">
        <f aca="false">F8846*I8846</f>
        <v>31.5769356</v>
      </c>
    </row>
    <row r="8847" customFormat="false" ht="15" hidden="false" customHeight="false" outlineLevel="0" collapsed="false">
      <c r="A8847" s="28" t="n">
        <v>45949</v>
      </c>
      <c r="B8847" s="21" t="s">
        <v>125</v>
      </c>
      <c r="C8847" s="21" t="s">
        <v>139</v>
      </c>
      <c r="D8847" s="29" t="n">
        <v>20.295</v>
      </c>
      <c r="E8847" s="29" t="n">
        <f aca="false">D8847/10</f>
        <v>2.0295</v>
      </c>
      <c r="F8847" s="29" t="n">
        <f aca="false">(E8847+Einstellungen!$B$20)*(1+Einstellungen!$B$10)</f>
        <v>24.615745</v>
      </c>
      <c r="G8847" s="21" t="str">
        <f aca="false">IF(F8847&lt;Einstellungen!$B$5,"ja","nein")</f>
        <v>ja</v>
      </c>
      <c r="H8847" s="21" t="s">
        <v>25</v>
      </c>
      <c r="I8847" s="29" t="n">
        <f aca="false">INDEX(Einstellungen!$B$27:$B$50,14)</f>
        <v>1.15</v>
      </c>
      <c r="J8847" s="29" t="n">
        <f aca="false">F8847*I8847</f>
        <v>28.30810675</v>
      </c>
    </row>
    <row r="8848" customFormat="false" ht="15" hidden="false" customHeight="false" outlineLevel="0" collapsed="false">
      <c r="A8848" s="28" t="n">
        <v>45949</v>
      </c>
      <c r="B8848" s="21" t="s">
        <v>126</v>
      </c>
      <c r="C8848" s="21" t="s">
        <v>139</v>
      </c>
      <c r="D8848" s="29" t="n">
        <v>36.218</v>
      </c>
      <c r="E8848" s="29" t="n">
        <f aca="false">D8848/10</f>
        <v>3.6218</v>
      </c>
      <c r="F8848" s="29" t="n">
        <f aca="false">(E8848+Einstellungen!$B$20)*(1+Einstellungen!$B$10)</f>
        <v>26.510582</v>
      </c>
      <c r="G8848" s="21" t="str">
        <f aca="false">IF(F8848&lt;Einstellungen!$B$5,"ja","nein")</f>
        <v>ja</v>
      </c>
      <c r="H8848" s="21" t="s">
        <v>25</v>
      </c>
      <c r="I8848" s="29" t="n">
        <f aca="false">INDEX(Einstellungen!$B$27:$B$50,15)</f>
        <v>1</v>
      </c>
      <c r="J8848" s="29" t="n">
        <f aca="false">F8848*I8848</f>
        <v>26.510582</v>
      </c>
    </row>
    <row r="8849" customFormat="false" ht="15" hidden="false" customHeight="false" outlineLevel="0" collapsed="false">
      <c r="A8849" s="28" t="n">
        <v>45949</v>
      </c>
      <c r="B8849" s="21" t="s">
        <v>127</v>
      </c>
      <c r="C8849" s="21" t="s">
        <v>139</v>
      </c>
      <c r="D8849" s="29" t="n">
        <v>66.773</v>
      </c>
      <c r="E8849" s="29" t="n">
        <f aca="false">D8849/10</f>
        <v>6.6773</v>
      </c>
      <c r="F8849" s="29" t="n">
        <f aca="false">(E8849+Einstellungen!$B$20)*(1+Einstellungen!$B$10)</f>
        <v>30.146627</v>
      </c>
      <c r="G8849" s="21" t="str">
        <f aca="false">IF(F8849&lt;Einstellungen!$B$5,"ja","nein")</f>
        <v>nein</v>
      </c>
      <c r="H8849" s="21" t="s">
        <v>25</v>
      </c>
      <c r="I8849" s="29" t="n">
        <f aca="false">INDEX(Einstellungen!$B$27:$B$50,16)</f>
        <v>0.95</v>
      </c>
      <c r="J8849" s="29" t="n">
        <f aca="false">F8849*I8849</f>
        <v>28.63929565</v>
      </c>
    </row>
    <row r="8850" customFormat="false" ht="15" hidden="false" customHeight="false" outlineLevel="0" collapsed="false">
      <c r="A8850" s="28" t="n">
        <v>45949</v>
      </c>
      <c r="B8850" s="21" t="s">
        <v>128</v>
      </c>
      <c r="C8850" s="21" t="s">
        <v>139</v>
      </c>
      <c r="D8850" s="29" t="n">
        <v>89.93</v>
      </c>
      <c r="E8850" s="29" t="n">
        <f aca="false">D8850/10</f>
        <v>8.993</v>
      </c>
      <c r="F8850" s="29" t="n">
        <f aca="false">(E8850+Einstellungen!$B$20)*(1+Einstellungen!$B$10)</f>
        <v>32.90231</v>
      </c>
      <c r="G8850" s="21" t="str">
        <f aca="false">IF(F8850&lt;Einstellungen!$B$5,"ja","nein")</f>
        <v>nein</v>
      </c>
      <c r="H8850" s="21" t="s">
        <v>25</v>
      </c>
      <c r="I8850" s="29" t="n">
        <f aca="false">INDEX(Einstellungen!$B$27:$B$50,17)</f>
        <v>0.95</v>
      </c>
      <c r="J8850" s="29" t="n">
        <f aca="false">F8850*I8850</f>
        <v>31.2571945</v>
      </c>
    </row>
    <row r="8851" customFormat="false" ht="15" hidden="false" customHeight="false" outlineLevel="0" collapsed="false">
      <c r="A8851" s="28" t="n">
        <v>45949</v>
      </c>
      <c r="B8851" s="21" t="s">
        <v>129</v>
      </c>
      <c r="C8851" s="21" t="s">
        <v>139</v>
      </c>
      <c r="D8851" s="29" t="n">
        <v>106.072</v>
      </c>
      <c r="E8851" s="29" t="n">
        <f aca="false">D8851/10</f>
        <v>10.6072</v>
      </c>
      <c r="F8851" s="29" t="n">
        <f aca="false">(E8851+Einstellungen!$B$20)*(1+Einstellungen!$B$10)</f>
        <v>34.823208</v>
      </c>
      <c r="G8851" s="21" t="str">
        <f aca="false">IF(F8851&lt;Einstellungen!$B$5,"ja","nein")</f>
        <v>nein</v>
      </c>
      <c r="H8851" s="21" t="s">
        <v>25</v>
      </c>
      <c r="I8851" s="29" t="n">
        <f aca="false">INDEX(Einstellungen!$B$27:$B$50,18)</f>
        <v>1.1</v>
      </c>
      <c r="J8851" s="29" t="n">
        <f aca="false">F8851*I8851</f>
        <v>38.3055288</v>
      </c>
    </row>
    <row r="8852" customFormat="false" ht="15" hidden="false" customHeight="false" outlineLevel="0" collapsed="false">
      <c r="A8852" s="28" t="n">
        <v>45949</v>
      </c>
      <c r="B8852" s="21" t="s">
        <v>130</v>
      </c>
      <c r="C8852" s="21" t="s">
        <v>139</v>
      </c>
      <c r="D8852" s="29" t="n">
        <v>107.688</v>
      </c>
      <c r="E8852" s="29" t="n">
        <f aca="false">D8852/10</f>
        <v>10.7688</v>
      </c>
      <c r="F8852" s="29" t="n">
        <f aca="false">(E8852+Einstellungen!$B$20)*(1+Einstellungen!$B$10)</f>
        <v>35.015512</v>
      </c>
      <c r="G8852" s="21" t="str">
        <f aca="false">IF(F8852&lt;Einstellungen!$B$5,"ja","nein")</f>
        <v>nein</v>
      </c>
      <c r="H8852" s="21" t="s">
        <v>25</v>
      </c>
      <c r="I8852" s="29" t="n">
        <f aca="false">INDEX(Einstellungen!$B$27:$B$50,19)</f>
        <v>1.35</v>
      </c>
      <c r="J8852" s="29" t="n">
        <f aca="false">F8852*I8852</f>
        <v>47.2709412</v>
      </c>
    </row>
    <row r="8853" customFormat="false" ht="15" hidden="false" customHeight="false" outlineLevel="0" collapsed="false">
      <c r="A8853" s="28" t="n">
        <v>45949</v>
      </c>
      <c r="B8853" s="21" t="s">
        <v>131</v>
      </c>
      <c r="C8853" s="21" t="s">
        <v>139</v>
      </c>
      <c r="D8853" s="29" t="n">
        <v>85.62</v>
      </c>
      <c r="E8853" s="29" t="n">
        <f aca="false">D8853/10</f>
        <v>8.562</v>
      </c>
      <c r="F8853" s="29" t="n">
        <f aca="false">(E8853+Einstellungen!$B$20)*(1+Einstellungen!$B$10)</f>
        <v>32.38942</v>
      </c>
      <c r="G8853" s="21" t="str">
        <f aca="false">IF(F8853&lt;Einstellungen!$B$5,"ja","nein")</f>
        <v>nein</v>
      </c>
      <c r="H8853" s="21" t="s">
        <v>25</v>
      </c>
      <c r="I8853" s="29" t="n">
        <f aca="false">INDEX(Einstellungen!$B$27:$B$50,20)</f>
        <v>1.45</v>
      </c>
      <c r="J8853" s="29" t="n">
        <f aca="false">F8853*I8853</f>
        <v>46.964659</v>
      </c>
    </row>
    <row r="8854" customFormat="false" ht="15" hidden="false" customHeight="false" outlineLevel="0" collapsed="false">
      <c r="A8854" s="28" t="n">
        <v>45949</v>
      </c>
      <c r="B8854" s="21" t="s">
        <v>132</v>
      </c>
      <c r="C8854" s="21" t="s">
        <v>139</v>
      </c>
      <c r="D8854" s="29" t="n">
        <v>75.502</v>
      </c>
      <c r="E8854" s="29" t="n">
        <f aca="false">D8854/10</f>
        <v>7.5502</v>
      </c>
      <c r="F8854" s="29" t="n">
        <f aca="false">(E8854+Einstellungen!$B$20)*(1+Einstellungen!$B$10)</f>
        <v>31.185378</v>
      </c>
      <c r="G8854" s="21" t="str">
        <f aca="false">IF(F8854&lt;Einstellungen!$B$5,"ja","nein")</f>
        <v>nein</v>
      </c>
      <c r="H8854" s="21" t="s">
        <v>25</v>
      </c>
      <c r="I8854" s="29" t="n">
        <f aca="false">INDEX(Einstellungen!$B$27:$B$50,21)</f>
        <v>1.4</v>
      </c>
      <c r="J8854" s="29" t="n">
        <f aca="false">F8854*I8854</f>
        <v>43.6595292</v>
      </c>
    </row>
    <row r="8855" customFormat="false" ht="15" hidden="false" customHeight="false" outlineLevel="0" collapsed="false">
      <c r="A8855" s="28" t="n">
        <v>45949</v>
      </c>
      <c r="B8855" s="21" t="s">
        <v>133</v>
      </c>
      <c r="C8855" s="21" t="s">
        <v>139</v>
      </c>
      <c r="D8855" s="29" t="n">
        <v>73.15</v>
      </c>
      <c r="E8855" s="29" t="n">
        <f aca="false">D8855/10</f>
        <v>7.315</v>
      </c>
      <c r="F8855" s="29" t="n">
        <f aca="false">(E8855+Einstellungen!$B$20)*(1+Einstellungen!$B$10)</f>
        <v>30.90549</v>
      </c>
      <c r="G8855" s="21" t="str">
        <f aca="false">IF(F8855&lt;Einstellungen!$B$5,"ja","nein")</f>
        <v>nein</v>
      </c>
      <c r="H8855" s="21" t="s">
        <v>25</v>
      </c>
      <c r="I8855" s="29" t="n">
        <f aca="false">INDEX(Einstellungen!$B$27:$B$50,22)</f>
        <v>1.25</v>
      </c>
      <c r="J8855" s="29" t="n">
        <f aca="false">F8855*I8855</f>
        <v>38.6318625</v>
      </c>
    </row>
    <row r="8856" customFormat="false" ht="15" hidden="false" customHeight="false" outlineLevel="0" collapsed="false">
      <c r="A8856" s="28" t="n">
        <v>45949</v>
      </c>
      <c r="B8856" s="21" t="s">
        <v>134</v>
      </c>
      <c r="C8856" s="21" t="s">
        <v>139</v>
      </c>
      <c r="D8856" s="29" t="n">
        <v>74.742</v>
      </c>
      <c r="E8856" s="29" t="n">
        <f aca="false">D8856/10</f>
        <v>7.4742</v>
      </c>
      <c r="F8856" s="29" t="n">
        <f aca="false">(E8856+Einstellungen!$B$20)*(1+Einstellungen!$B$10)</f>
        <v>31.094938</v>
      </c>
      <c r="G8856" s="21" t="str">
        <f aca="false">IF(F8856&lt;Einstellungen!$B$5,"ja","nein")</f>
        <v>nein</v>
      </c>
      <c r="H8856" s="21" t="s">
        <v>25</v>
      </c>
      <c r="I8856" s="29" t="n">
        <f aca="false">INDEX(Einstellungen!$B$27:$B$50,23)</f>
        <v>1.05</v>
      </c>
      <c r="J8856" s="29" t="n">
        <f aca="false">F8856*I8856</f>
        <v>32.6496849</v>
      </c>
    </row>
    <row r="8857" customFormat="false" ht="15" hidden="false" customHeight="false" outlineLevel="0" collapsed="false">
      <c r="A8857" s="28" t="n">
        <v>45949</v>
      </c>
      <c r="B8857" s="21" t="s">
        <v>135</v>
      </c>
      <c r="C8857" s="21" t="s">
        <v>139</v>
      </c>
      <c r="D8857" s="29" t="n">
        <v>60.855</v>
      </c>
      <c r="E8857" s="29" t="n">
        <f aca="false">D8857/10</f>
        <v>6.0855</v>
      </c>
      <c r="F8857" s="29" t="n">
        <f aca="false">(E8857+Einstellungen!$B$20)*(1+Einstellungen!$B$10)</f>
        <v>29.442385</v>
      </c>
      <c r="G8857" s="21" t="str">
        <f aca="false">IF(F8857&lt;Einstellungen!$B$5,"ja","nein")</f>
        <v>nein</v>
      </c>
      <c r="H8857" s="21" t="s">
        <v>25</v>
      </c>
      <c r="I8857" s="29" t="n">
        <f aca="false">INDEX(Einstellungen!$B$27:$B$50,24)</f>
        <v>0.8</v>
      </c>
      <c r="J8857" s="29" t="n">
        <f aca="false">F8857*I8857</f>
        <v>23.553908</v>
      </c>
    </row>
    <row r="8858" customFormat="false" ht="15" hidden="false" customHeight="false" outlineLevel="0" collapsed="false">
      <c r="A8858" s="28" t="n">
        <v>45950</v>
      </c>
      <c r="B8858" s="21" t="s">
        <v>111</v>
      </c>
      <c r="C8858" s="21" t="s">
        <v>140</v>
      </c>
      <c r="D8858" s="29" t="n">
        <v>70.038</v>
      </c>
      <c r="E8858" s="29" t="n">
        <f aca="false">D8858/10</f>
        <v>7.0038</v>
      </c>
      <c r="F8858" s="29" t="n">
        <f aca="false">(E8858+Einstellungen!$B$20)*(1+Einstellungen!$B$10)</f>
        <v>30.535162</v>
      </c>
      <c r="G8858" s="21" t="str">
        <f aca="false">IF(F8858&lt;Einstellungen!$B$5,"ja","nein")</f>
        <v>nein</v>
      </c>
      <c r="H8858" s="21" t="s">
        <v>25</v>
      </c>
      <c r="I8858" s="29" t="n">
        <f aca="false">INDEX(Einstellungen!$B$27:$B$50,1)</f>
        <v>0.6</v>
      </c>
      <c r="J8858" s="29" t="n">
        <f aca="false">F8858*I8858</f>
        <v>18.3210972</v>
      </c>
    </row>
    <row r="8859" customFormat="false" ht="15" hidden="false" customHeight="false" outlineLevel="0" collapsed="false">
      <c r="A8859" s="28" t="n">
        <v>45950</v>
      </c>
      <c r="B8859" s="21" t="s">
        <v>113</v>
      </c>
      <c r="C8859" s="21" t="s">
        <v>140</v>
      </c>
      <c r="D8859" s="29" t="n">
        <v>63.975</v>
      </c>
      <c r="E8859" s="29" t="n">
        <f aca="false">D8859/10</f>
        <v>6.3975</v>
      </c>
      <c r="F8859" s="29" t="n">
        <f aca="false">(E8859+Einstellungen!$B$20)*(1+Einstellungen!$B$10)</f>
        <v>29.813665</v>
      </c>
      <c r="G8859" s="21" t="str">
        <f aca="false">IF(F8859&lt;Einstellungen!$B$5,"ja","nein")</f>
        <v>nein</v>
      </c>
      <c r="H8859" s="21" t="s">
        <v>25</v>
      </c>
      <c r="I8859" s="29" t="n">
        <f aca="false">INDEX(Einstellungen!$B$27:$B$50,2)</f>
        <v>0.5</v>
      </c>
      <c r="J8859" s="29" t="n">
        <f aca="false">F8859*I8859</f>
        <v>14.9068325</v>
      </c>
    </row>
    <row r="8860" customFormat="false" ht="15" hidden="false" customHeight="false" outlineLevel="0" collapsed="false">
      <c r="A8860" s="28" t="n">
        <v>45950</v>
      </c>
      <c r="B8860" s="21" t="s">
        <v>114</v>
      </c>
      <c r="C8860" s="21" t="s">
        <v>140</v>
      </c>
      <c r="D8860" s="29" t="n">
        <v>60.98</v>
      </c>
      <c r="E8860" s="29" t="n">
        <f aca="false">D8860/10</f>
        <v>6.098</v>
      </c>
      <c r="F8860" s="29" t="n">
        <f aca="false">(E8860+Einstellungen!$B$20)*(1+Einstellungen!$B$10)</f>
        <v>29.45726</v>
      </c>
      <c r="G8860" s="21" t="str">
        <f aca="false">IF(F8860&lt;Einstellungen!$B$5,"ja","nein")</f>
        <v>nein</v>
      </c>
      <c r="H8860" s="21" t="s">
        <v>25</v>
      </c>
      <c r="I8860" s="29" t="n">
        <f aca="false">INDEX(Einstellungen!$B$27:$B$50,3)</f>
        <v>0.45</v>
      </c>
      <c r="J8860" s="29" t="n">
        <f aca="false">F8860*I8860</f>
        <v>13.255767</v>
      </c>
    </row>
    <row r="8861" customFormat="false" ht="15" hidden="false" customHeight="false" outlineLevel="0" collapsed="false">
      <c r="A8861" s="28" t="n">
        <v>45950</v>
      </c>
      <c r="B8861" s="21" t="s">
        <v>115</v>
      </c>
      <c r="C8861" s="21" t="s">
        <v>140</v>
      </c>
      <c r="D8861" s="29" t="n">
        <v>60.002</v>
      </c>
      <c r="E8861" s="29" t="n">
        <f aca="false">D8861/10</f>
        <v>6.0002</v>
      </c>
      <c r="F8861" s="29" t="n">
        <f aca="false">(E8861+Einstellungen!$B$20)*(1+Einstellungen!$B$10)</f>
        <v>29.340878</v>
      </c>
      <c r="G8861" s="21" t="str">
        <f aca="false">IF(F8861&lt;Einstellungen!$B$5,"ja","nein")</f>
        <v>nein</v>
      </c>
      <c r="H8861" s="21" t="s">
        <v>25</v>
      </c>
      <c r="I8861" s="29" t="n">
        <f aca="false">INDEX(Einstellungen!$B$27:$B$50,4)</f>
        <v>0.45</v>
      </c>
      <c r="J8861" s="29" t="n">
        <f aca="false">F8861*I8861</f>
        <v>13.2033951</v>
      </c>
    </row>
    <row r="8862" customFormat="false" ht="15" hidden="false" customHeight="false" outlineLevel="0" collapsed="false">
      <c r="A8862" s="28" t="n">
        <v>45950</v>
      </c>
      <c r="B8862" s="21" t="s">
        <v>116</v>
      </c>
      <c r="C8862" s="21" t="s">
        <v>140</v>
      </c>
      <c r="D8862" s="29" t="n">
        <v>60.602</v>
      </c>
      <c r="E8862" s="29" t="n">
        <f aca="false">D8862/10</f>
        <v>6.0602</v>
      </c>
      <c r="F8862" s="29" t="n">
        <f aca="false">(E8862+Einstellungen!$B$20)*(1+Einstellungen!$B$10)</f>
        <v>29.412278</v>
      </c>
      <c r="G8862" s="21" t="str">
        <f aca="false">IF(F8862&lt;Einstellungen!$B$5,"ja","nein")</f>
        <v>nein</v>
      </c>
      <c r="H8862" s="21" t="s">
        <v>25</v>
      </c>
      <c r="I8862" s="29" t="n">
        <f aca="false">INDEX(Einstellungen!$B$27:$B$50,5)</f>
        <v>0.45</v>
      </c>
      <c r="J8862" s="29" t="n">
        <f aca="false">F8862*I8862</f>
        <v>13.2355251</v>
      </c>
    </row>
    <row r="8863" customFormat="false" ht="15" hidden="false" customHeight="false" outlineLevel="0" collapsed="false">
      <c r="A8863" s="28" t="n">
        <v>45950</v>
      </c>
      <c r="B8863" s="21" t="s">
        <v>117</v>
      </c>
      <c r="C8863" s="21" t="s">
        <v>140</v>
      </c>
      <c r="D8863" s="29" t="n">
        <v>74.81</v>
      </c>
      <c r="E8863" s="29" t="n">
        <f aca="false">D8863/10</f>
        <v>7.481</v>
      </c>
      <c r="F8863" s="29" t="n">
        <f aca="false">(E8863+Einstellungen!$B$20)*(1+Einstellungen!$B$10)</f>
        <v>31.10303</v>
      </c>
      <c r="G8863" s="21" t="str">
        <f aca="false">IF(F8863&lt;Einstellungen!$B$5,"ja","nein")</f>
        <v>nein</v>
      </c>
      <c r="H8863" s="21" t="s">
        <v>25</v>
      </c>
      <c r="I8863" s="29" t="n">
        <f aca="false">INDEX(Einstellungen!$B$27:$B$50,6)</f>
        <v>0.5</v>
      </c>
      <c r="J8863" s="29" t="n">
        <f aca="false">F8863*I8863</f>
        <v>15.551515</v>
      </c>
    </row>
    <row r="8864" customFormat="false" ht="15" hidden="false" customHeight="false" outlineLevel="0" collapsed="false">
      <c r="A8864" s="28" t="n">
        <v>45950</v>
      </c>
      <c r="B8864" s="21" t="s">
        <v>118</v>
      </c>
      <c r="C8864" s="21" t="s">
        <v>140</v>
      </c>
      <c r="D8864" s="29" t="n">
        <v>76.252</v>
      </c>
      <c r="E8864" s="29" t="n">
        <f aca="false">D8864/10</f>
        <v>7.6252</v>
      </c>
      <c r="F8864" s="29" t="n">
        <f aca="false">(E8864+Einstellungen!$B$20)*(1+Einstellungen!$B$10)</f>
        <v>31.274628</v>
      </c>
      <c r="G8864" s="21" t="str">
        <f aca="false">IF(F8864&lt;Einstellungen!$B$5,"ja","nein")</f>
        <v>nein</v>
      </c>
      <c r="H8864" s="21" t="s">
        <v>25</v>
      </c>
      <c r="I8864" s="29" t="n">
        <f aca="false">INDEX(Einstellungen!$B$27:$B$50,7)</f>
        <v>0.7</v>
      </c>
      <c r="J8864" s="29" t="n">
        <f aca="false">F8864*I8864</f>
        <v>21.8922396</v>
      </c>
    </row>
    <row r="8865" customFormat="false" ht="15" hidden="false" customHeight="false" outlineLevel="0" collapsed="false">
      <c r="A8865" s="28" t="n">
        <v>45950</v>
      </c>
      <c r="B8865" s="21" t="s">
        <v>119</v>
      </c>
      <c r="C8865" s="21" t="s">
        <v>140</v>
      </c>
      <c r="D8865" s="29" t="n">
        <v>91.868</v>
      </c>
      <c r="E8865" s="29" t="n">
        <f aca="false">D8865/10</f>
        <v>9.1868</v>
      </c>
      <c r="F8865" s="29" t="n">
        <f aca="false">(E8865+Einstellungen!$B$20)*(1+Einstellungen!$B$10)</f>
        <v>33.132932</v>
      </c>
      <c r="G8865" s="21" t="str">
        <f aca="false">IF(F8865&lt;Einstellungen!$B$5,"ja","nein")</f>
        <v>nein</v>
      </c>
      <c r="H8865" s="21" t="s">
        <v>25</v>
      </c>
      <c r="I8865" s="29" t="n">
        <f aca="false">INDEX(Einstellungen!$B$27:$B$50,8)</f>
        <v>0.95</v>
      </c>
      <c r="J8865" s="29" t="n">
        <f aca="false">F8865*I8865</f>
        <v>31.4762854</v>
      </c>
    </row>
    <row r="8866" customFormat="false" ht="15" hidden="false" customHeight="false" outlineLevel="0" collapsed="false">
      <c r="A8866" s="28" t="n">
        <v>45950</v>
      </c>
      <c r="B8866" s="21" t="s">
        <v>120</v>
      </c>
      <c r="C8866" s="21" t="s">
        <v>140</v>
      </c>
      <c r="D8866" s="29" t="n">
        <v>125.097</v>
      </c>
      <c r="E8866" s="29" t="n">
        <f aca="false">D8866/10</f>
        <v>12.5097</v>
      </c>
      <c r="F8866" s="29" t="n">
        <f aca="false">(E8866+Einstellungen!$B$20)*(1+Einstellungen!$B$10)</f>
        <v>37.087183</v>
      </c>
      <c r="G8866" s="21" t="str">
        <f aca="false">IF(F8866&lt;Einstellungen!$B$5,"ja","nein")</f>
        <v>nein</v>
      </c>
      <c r="H8866" s="21" t="s">
        <v>25</v>
      </c>
      <c r="I8866" s="29" t="n">
        <f aca="false">INDEX(Einstellungen!$B$27:$B$50,9)</f>
        <v>1.05</v>
      </c>
      <c r="J8866" s="29" t="n">
        <f aca="false">F8866*I8866</f>
        <v>38.94154215</v>
      </c>
    </row>
    <row r="8867" customFormat="false" ht="15" hidden="false" customHeight="false" outlineLevel="0" collapsed="false">
      <c r="A8867" s="28" t="n">
        <v>45950</v>
      </c>
      <c r="B8867" s="21" t="s">
        <v>121</v>
      </c>
      <c r="C8867" s="21" t="s">
        <v>140</v>
      </c>
      <c r="D8867" s="29" t="n">
        <v>92.185</v>
      </c>
      <c r="E8867" s="29" t="n">
        <f aca="false">D8867/10</f>
        <v>9.2185</v>
      </c>
      <c r="F8867" s="29" t="n">
        <f aca="false">(E8867+Einstellungen!$B$20)*(1+Einstellungen!$B$10)</f>
        <v>33.170655</v>
      </c>
      <c r="G8867" s="21" t="str">
        <f aca="false">IF(F8867&lt;Einstellungen!$B$5,"ja","nein")</f>
        <v>nein</v>
      </c>
      <c r="H8867" s="21" t="s">
        <v>25</v>
      </c>
      <c r="I8867" s="29" t="n">
        <f aca="false">INDEX(Einstellungen!$B$27:$B$50,10)</f>
        <v>1.05</v>
      </c>
      <c r="J8867" s="29" t="n">
        <f aca="false">F8867*I8867</f>
        <v>34.82918775</v>
      </c>
    </row>
    <row r="8868" customFormat="false" ht="15" hidden="false" customHeight="false" outlineLevel="0" collapsed="false">
      <c r="A8868" s="28" t="n">
        <v>45950</v>
      </c>
      <c r="B8868" s="21" t="s">
        <v>122</v>
      </c>
      <c r="C8868" s="21" t="s">
        <v>140</v>
      </c>
      <c r="D8868" s="29" t="n">
        <v>73.15</v>
      </c>
      <c r="E8868" s="29" t="n">
        <f aca="false">D8868/10</f>
        <v>7.315</v>
      </c>
      <c r="F8868" s="29" t="n">
        <f aca="false">(E8868+Einstellungen!$B$20)*(1+Einstellungen!$B$10)</f>
        <v>30.90549</v>
      </c>
      <c r="G8868" s="21" t="str">
        <f aca="false">IF(F8868&lt;Einstellungen!$B$5,"ja","nein")</f>
        <v>nein</v>
      </c>
      <c r="H8868" s="21" t="s">
        <v>25</v>
      </c>
      <c r="I8868" s="29" t="n">
        <f aca="false">INDEX(Einstellungen!$B$27:$B$50,11)</f>
        <v>1.05</v>
      </c>
      <c r="J8868" s="29" t="n">
        <f aca="false">F8868*I8868</f>
        <v>32.4507645</v>
      </c>
    </row>
    <row r="8869" customFormat="false" ht="15" hidden="false" customHeight="false" outlineLevel="0" collapsed="false">
      <c r="A8869" s="28" t="n">
        <v>45950</v>
      </c>
      <c r="B8869" s="21" t="s">
        <v>123</v>
      </c>
      <c r="C8869" s="21" t="s">
        <v>140</v>
      </c>
      <c r="D8869" s="29" t="n">
        <v>69.935</v>
      </c>
      <c r="E8869" s="29" t="n">
        <f aca="false">D8869/10</f>
        <v>6.9935</v>
      </c>
      <c r="F8869" s="29" t="n">
        <f aca="false">(E8869+Einstellungen!$B$20)*(1+Einstellungen!$B$10)</f>
        <v>30.522905</v>
      </c>
      <c r="G8869" s="21" t="str">
        <f aca="false">IF(F8869&lt;Einstellungen!$B$5,"ja","nein")</f>
        <v>nein</v>
      </c>
      <c r="H8869" s="21" t="s">
        <v>25</v>
      </c>
      <c r="I8869" s="29" t="n">
        <f aca="false">INDEX(Einstellungen!$B$27:$B$50,12)</f>
        <v>1.1</v>
      </c>
      <c r="J8869" s="29" t="n">
        <f aca="false">F8869*I8869</f>
        <v>33.5751955</v>
      </c>
    </row>
    <row r="8870" customFormat="false" ht="15" hidden="false" customHeight="false" outlineLevel="0" collapsed="false">
      <c r="A8870" s="28" t="n">
        <v>45950</v>
      </c>
      <c r="B8870" s="21" t="s">
        <v>124</v>
      </c>
      <c r="C8870" s="21" t="s">
        <v>140</v>
      </c>
      <c r="D8870" s="29" t="n">
        <v>60.288</v>
      </c>
      <c r="E8870" s="29" t="n">
        <f aca="false">D8870/10</f>
        <v>6.0288</v>
      </c>
      <c r="F8870" s="29" t="n">
        <f aca="false">(E8870+Einstellungen!$B$20)*(1+Einstellungen!$B$10)</f>
        <v>29.374912</v>
      </c>
      <c r="G8870" s="21" t="str">
        <f aca="false">IF(F8870&lt;Einstellungen!$B$5,"ja","nein")</f>
        <v>nein</v>
      </c>
      <c r="H8870" s="21" t="s">
        <v>25</v>
      </c>
      <c r="I8870" s="29" t="n">
        <f aca="false">INDEX(Einstellungen!$B$27:$B$50,13)</f>
        <v>1.2</v>
      </c>
      <c r="J8870" s="29" t="n">
        <f aca="false">F8870*I8870</f>
        <v>35.2498944</v>
      </c>
    </row>
    <row r="8871" customFormat="false" ht="15" hidden="false" customHeight="false" outlineLevel="0" collapsed="false">
      <c r="A8871" s="28" t="n">
        <v>45950</v>
      </c>
      <c r="B8871" s="21" t="s">
        <v>125</v>
      </c>
      <c r="C8871" s="21" t="s">
        <v>140</v>
      </c>
      <c r="D8871" s="29" t="n">
        <v>65.272</v>
      </c>
      <c r="E8871" s="29" t="n">
        <f aca="false">D8871/10</f>
        <v>6.5272</v>
      </c>
      <c r="F8871" s="29" t="n">
        <f aca="false">(E8871+Einstellungen!$B$20)*(1+Einstellungen!$B$10)</f>
        <v>29.968008</v>
      </c>
      <c r="G8871" s="21" t="str">
        <f aca="false">IF(F8871&lt;Einstellungen!$B$5,"ja","nein")</f>
        <v>nein</v>
      </c>
      <c r="H8871" s="21" t="s">
        <v>25</v>
      </c>
      <c r="I8871" s="29" t="n">
        <f aca="false">INDEX(Einstellungen!$B$27:$B$50,14)</f>
        <v>1.15</v>
      </c>
      <c r="J8871" s="29" t="n">
        <f aca="false">F8871*I8871</f>
        <v>34.4632092</v>
      </c>
    </row>
    <row r="8872" customFormat="false" ht="15" hidden="false" customHeight="false" outlineLevel="0" collapsed="false">
      <c r="A8872" s="28" t="n">
        <v>45950</v>
      </c>
      <c r="B8872" s="21" t="s">
        <v>126</v>
      </c>
      <c r="C8872" s="21" t="s">
        <v>140</v>
      </c>
      <c r="D8872" s="29" t="n">
        <v>76.085</v>
      </c>
      <c r="E8872" s="29" t="n">
        <f aca="false">D8872/10</f>
        <v>7.6085</v>
      </c>
      <c r="F8872" s="29" t="n">
        <f aca="false">(E8872+Einstellungen!$B$20)*(1+Einstellungen!$B$10)</f>
        <v>31.254755</v>
      </c>
      <c r="G8872" s="21" t="str">
        <f aca="false">IF(F8872&lt;Einstellungen!$B$5,"ja","nein")</f>
        <v>nein</v>
      </c>
      <c r="H8872" s="21" t="s">
        <v>25</v>
      </c>
      <c r="I8872" s="29" t="n">
        <f aca="false">INDEX(Einstellungen!$B$27:$B$50,15)</f>
        <v>1</v>
      </c>
      <c r="J8872" s="29" t="n">
        <f aca="false">F8872*I8872</f>
        <v>31.254755</v>
      </c>
    </row>
    <row r="8873" customFormat="false" ht="15" hidden="false" customHeight="false" outlineLevel="0" collapsed="false">
      <c r="A8873" s="28" t="n">
        <v>45950</v>
      </c>
      <c r="B8873" s="21" t="s">
        <v>127</v>
      </c>
      <c r="C8873" s="21" t="s">
        <v>140</v>
      </c>
      <c r="D8873" s="29" t="n">
        <v>97.14</v>
      </c>
      <c r="E8873" s="29" t="n">
        <f aca="false">D8873/10</f>
        <v>9.714</v>
      </c>
      <c r="F8873" s="29" t="n">
        <f aca="false">(E8873+Einstellungen!$B$20)*(1+Einstellungen!$B$10)</f>
        <v>33.7603</v>
      </c>
      <c r="G8873" s="21" t="str">
        <f aca="false">IF(F8873&lt;Einstellungen!$B$5,"ja","nein")</f>
        <v>nein</v>
      </c>
      <c r="H8873" s="21" t="s">
        <v>25</v>
      </c>
      <c r="I8873" s="29" t="n">
        <f aca="false">INDEX(Einstellungen!$B$27:$B$50,16)</f>
        <v>0.95</v>
      </c>
      <c r="J8873" s="29" t="n">
        <f aca="false">F8873*I8873</f>
        <v>32.072285</v>
      </c>
    </row>
    <row r="8874" customFormat="false" ht="15" hidden="false" customHeight="false" outlineLevel="0" collapsed="false">
      <c r="A8874" s="28" t="n">
        <v>45950</v>
      </c>
      <c r="B8874" s="21" t="s">
        <v>128</v>
      </c>
      <c r="C8874" s="21" t="s">
        <v>140</v>
      </c>
      <c r="D8874" s="29" t="n">
        <v>119.51</v>
      </c>
      <c r="E8874" s="29" t="n">
        <f aca="false">D8874/10</f>
        <v>11.951</v>
      </c>
      <c r="F8874" s="29" t="n">
        <f aca="false">(E8874+Einstellungen!$B$20)*(1+Einstellungen!$B$10)</f>
        <v>36.42233</v>
      </c>
      <c r="G8874" s="21" t="str">
        <f aca="false">IF(F8874&lt;Einstellungen!$B$5,"ja","nein")</f>
        <v>nein</v>
      </c>
      <c r="H8874" s="21" t="s">
        <v>25</v>
      </c>
      <c r="I8874" s="29" t="n">
        <f aca="false">INDEX(Einstellungen!$B$27:$B$50,17)</f>
        <v>0.95</v>
      </c>
      <c r="J8874" s="29" t="n">
        <f aca="false">F8874*I8874</f>
        <v>34.6012135</v>
      </c>
    </row>
    <row r="8875" customFormat="false" ht="15" hidden="false" customHeight="false" outlineLevel="0" collapsed="false">
      <c r="A8875" s="28" t="n">
        <v>45950</v>
      </c>
      <c r="B8875" s="21" t="s">
        <v>129</v>
      </c>
      <c r="C8875" s="21" t="s">
        <v>140</v>
      </c>
      <c r="D8875" s="29" t="n">
        <v>131.123</v>
      </c>
      <c r="E8875" s="29" t="n">
        <f aca="false">D8875/10</f>
        <v>13.1123</v>
      </c>
      <c r="F8875" s="29" t="n">
        <f aca="false">(E8875+Einstellungen!$B$20)*(1+Einstellungen!$B$10)</f>
        <v>37.804277</v>
      </c>
      <c r="G8875" s="21" t="str">
        <f aca="false">IF(F8875&lt;Einstellungen!$B$5,"ja","nein")</f>
        <v>nein</v>
      </c>
      <c r="H8875" s="21" t="s">
        <v>25</v>
      </c>
      <c r="I8875" s="29" t="n">
        <f aca="false">INDEX(Einstellungen!$B$27:$B$50,18)</f>
        <v>1.1</v>
      </c>
      <c r="J8875" s="29" t="n">
        <f aca="false">F8875*I8875</f>
        <v>41.5847047</v>
      </c>
    </row>
    <row r="8876" customFormat="false" ht="15" hidden="false" customHeight="false" outlineLevel="0" collapsed="false">
      <c r="A8876" s="28" t="n">
        <v>45950</v>
      </c>
      <c r="B8876" s="21" t="s">
        <v>130</v>
      </c>
      <c r="C8876" s="21" t="s">
        <v>140</v>
      </c>
      <c r="D8876" s="29" t="n">
        <v>125.09</v>
      </c>
      <c r="E8876" s="29" t="n">
        <f aca="false">D8876/10</f>
        <v>12.509</v>
      </c>
      <c r="F8876" s="29" t="n">
        <f aca="false">(E8876+Einstellungen!$B$20)*(1+Einstellungen!$B$10)</f>
        <v>37.08635</v>
      </c>
      <c r="G8876" s="21" t="str">
        <f aca="false">IF(F8876&lt;Einstellungen!$B$5,"ja","nein")</f>
        <v>nein</v>
      </c>
      <c r="H8876" s="21" t="s">
        <v>25</v>
      </c>
      <c r="I8876" s="29" t="n">
        <f aca="false">INDEX(Einstellungen!$B$27:$B$50,19)</f>
        <v>1.35</v>
      </c>
      <c r="J8876" s="29" t="n">
        <f aca="false">F8876*I8876</f>
        <v>50.0665725</v>
      </c>
    </row>
    <row r="8877" customFormat="false" ht="15" hidden="false" customHeight="false" outlineLevel="0" collapsed="false">
      <c r="A8877" s="28" t="n">
        <v>45950</v>
      </c>
      <c r="B8877" s="21" t="s">
        <v>131</v>
      </c>
      <c r="C8877" s="21" t="s">
        <v>140</v>
      </c>
      <c r="D8877" s="29" t="n">
        <v>103</v>
      </c>
      <c r="E8877" s="29" t="n">
        <f aca="false">D8877/10</f>
        <v>10.3</v>
      </c>
      <c r="F8877" s="29" t="n">
        <f aca="false">(E8877+Einstellungen!$B$20)*(1+Einstellungen!$B$10)</f>
        <v>34.45764</v>
      </c>
      <c r="G8877" s="21" t="str">
        <f aca="false">IF(F8877&lt;Einstellungen!$B$5,"ja","nein")</f>
        <v>nein</v>
      </c>
      <c r="H8877" s="21" t="s">
        <v>25</v>
      </c>
      <c r="I8877" s="29" t="n">
        <f aca="false">INDEX(Einstellungen!$B$27:$B$50,20)</f>
        <v>1.45</v>
      </c>
      <c r="J8877" s="29" t="n">
        <f aca="false">F8877*I8877</f>
        <v>49.963578</v>
      </c>
    </row>
    <row r="8878" customFormat="false" ht="15" hidden="false" customHeight="false" outlineLevel="0" collapsed="false">
      <c r="A8878" s="28" t="n">
        <v>45950</v>
      </c>
      <c r="B8878" s="21" t="s">
        <v>132</v>
      </c>
      <c r="C8878" s="21" t="s">
        <v>140</v>
      </c>
      <c r="D8878" s="29" t="n">
        <v>82.29</v>
      </c>
      <c r="E8878" s="29" t="n">
        <f aca="false">D8878/10</f>
        <v>8.229</v>
      </c>
      <c r="F8878" s="29" t="n">
        <f aca="false">(E8878+Einstellungen!$B$20)*(1+Einstellungen!$B$10)</f>
        <v>31.99315</v>
      </c>
      <c r="G8878" s="21" t="str">
        <f aca="false">IF(F8878&lt;Einstellungen!$B$5,"ja","nein")</f>
        <v>nein</v>
      </c>
      <c r="H8878" s="21" t="s">
        <v>25</v>
      </c>
      <c r="I8878" s="29" t="n">
        <f aca="false">INDEX(Einstellungen!$B$27:$B$50,21)</f>
        <v>1.4</v>
      </c>
      <c r="J8878" s="29" t="n">
        <f aca="false">F8878*I8878</f>
        <v>44.79041</v>
      </c>
    </row>
    <row r="8879" customFormat="false" ht="15" hidden="false" customHeight="false" outlineLevel="0" collapsed="false">
      <c r="A8879" s="28" t="n">
        <v>45950</v>
      </c>
      <c r="B8879" s="21" t="s">
        <v>133</v>
      </c>
      <c r="C8879" s="21" t="s">
        <v>140</v>
      </c>
      <c r="D8879" s="29" t="n">
        <v>76.252</v>
      </c>
      <c r="E8879" s="29" t="n">
        <f aca="false">D8879/10</f>
        <v>7.6252</v>
      </c>
      <c r="F8879" s="29" t="n">
        <f aca="false">(E8879+Einstellungen!$B$20)*(1+Einstellungen!$B$10)</f>
        <v>31.274628</v>
      </c>
      <c r="G8879" s="21" t="str">
        <f aca="false">IF(F8879&lt;Einstellungen!$B$5,"ja","nein")</f>
        <v>nein</v>
      </c>
      <c r="H8879" s="21" t="s">
        <v>25</v>
      </c>
      <c r="I8879" s="29" t="n">
        <f aca="false">INDEX(Einstellungen!$B$27:$B$50,22)</f>
        <v>1.25</v>
      </c>
      <c r="J8879" s="29" t="n">
        <f aca="false">F8879*I8879</f>
        <v>39.093285</v>
      </c>
    </row>
    <row r="8880" customFormat="false" ht="15" hidden="false" customHeight="false" outlineLevel="0" collapsed="false">
      <c r="A8880" s="28" t="n">
        <v>45950</v>
      </c>
      <c r="B8880" s="21" t="s">
        <v>134</v>
      </c>
      <c r="C8880" s="21" t="s">
        <v>140</v>
      </c>
      <c r="D8880" s="29" t="n">
        <v>68.377</v>
      </c>
      <c r="E8880" s="29" t="n">
        <f aca="false">D8880/10</f>
        <v>6.8377</v>
      </c>
      <c r="F8880" s="29" t="n">
        <f aca="false">(E8880+Einstellungen!$B$20)*(1+Einstellungen!$B$10)</f>
        <v>30.337503</v>
      </c>
      <c r="G8880" s="21" t="str">
        <f aca="false">IF(F8880&lt;Einstellungen!$B$5,"ja","nein")</f>
        <v>nein</v>
      </c>
      <c r="H8880" s="21" t="s">
        <v>25</v>
      </c>
      <c r="I8880" s="29" t="n">
        <f aca="false">INDEX(Einstellungen!$B$27:$B$50,23)</f>
        <v>1.05</v>
      </c>
      <c r="J8880" s="29" t="n">
        <f aca="false">F8880*I8880</f>
        <v>31.85437815</v>
      </c>
    </row>
    <row r="8881" customFormat="false" ht="15" hidden="false" customHeight="false" outlineLevel="0" collapsed="false">
      <c r="A8881" s="28" t="n">
        <v>45950</v>
      </c>
      <c r="B8881" s="21" t="s">
        <v>135</v>
      </c>
      <c r="C8881" s="21" t="s">
        <v>140</v>
      </c>
      <c r="D8881" s="29" t="n">
        <v>51</v>
      </c>
      <c r="E8881" s="29" t="n">
        <f aca="false">D8881/10</f>
        <v>5.1</v>
      </c>
      <c r="F8881" s="29" t="n">
        <f aca="false">(E8881+Einstellungen!$B$20)*(1+Einstellungen!$B$10)</f>
        <v>28.26964</v>
      </c>
      <c r="G8881" s="21" t="str">
        <f aca="false">IF(F8881&lt;Einstellungen!$B$5,"ja","nein")</f>
        <v>ja</v>
      </c>
      <c r="H8881" s="21" t="s">
        <v>25</v>
      </c>
      <c r="I8881" s="29" t="n">
        <f aca="false">INDEX(Einstellungen!$B$27:$B$50,24)</f>
        <v>0.8</v>
      </c>
      <c r="J8881" s="29" t="n">
        <f aca="false">F8881*I8881</f>
        <v>22.615712</v>
      </c>
    </row>
    <row r="8882" customFormat="false" ht="15" hidden="false" customHeight="false" outlineLevel="0" collapsed="false">
      <c r="A8882" s="28" t="n">
        <v>45951</v>
      </c>
      <c r="B8882" s="21" t="s">
        <v>111</v>
      </c>
      <c r="C8882" s="21" t="s">
        <v>141</v>
      </c>
      <c r="D8882" s="29" t="n">
        <v>61.48</v>
      </c>
      <c r="E8882" s="29" t="n">
        <f aca="false">D8882/10</f>
        <v>6.148</v>
      </c>
      <c r="F8882" s="29" t="n">
        <f aca="false">(E8882+Einstellungen!$B$20)*(1+Einstellungen!$B$10)</f>
        <v>29.51676</v>
      </c>
      <c r="G8882" s="21" t="str">
        <f aca="false">IF(F8882&lt;Einstellungen!$B$5,"ja","nein")</f>
        <v>nein</v>
      </c>
      <c r="H8882" s="21" t="s">
        <v>25</v>
      </c>
      <c r="I8882" s="29" t="n">
        <f aca="false">INDEX(Einstellungen!$B$27:$B$50,1)</f>
        <v>0.6</v>
      </c>
      <c r="J8882" s="29" t="n">
        <f aca="false">F8882*I8882</f>
        <v>17.710056</v>
      </c>
    </row>
    <row r="8883" customFormat="false" ht="15" hidden="false" customHeight="false" outlineLevel="0" collapsed="false">
      <c r="A8883" s="28" t="n">
        <v>45951</v>
      </c>
      <c r="B8883" s="21" t="s">
        <v>113</v>
      </c>
      <c r="C8883" s="21" t="s">
        <v>141</v>
      </c>
      <c r="D8883" s="29" t="n">
        <v>43.833</v>
      </c>
      <c r="E8883" s="29" t="n">
        <f aca="false">D8883/10</f>
        <v>4.3833</v>
      </c>
      <c r="F8883" s="29" t="n">
        <f aca="false">(E8883+Einstellungen!$B$20)*(1+Einstellungen!$B$10)</f>
        <v>27.416767</v>
      </c>
      <c r="G8883" s="21" t="str">
        <f aca="false">IF(F8883&lt;Einstellungen!$B$5,"ja","nein")</f>
        <v>ja</v>
      </c>
      <c r="H8883" s="21" t="s">
        <v>25</v>
      </c>
      <c r="I8883" s="29" t="n">
        <f aca="false">INDEX(Einstellungen!$B$27:$B$50,2)</f>
        <v>0.5</v>
      </c>
      <c r="J8883" s="29" t="n">
        <f aca="false">F8883*I8883</f>
        <v>13.7083835</v>
      </c>
    </row>
    <row r="8884" customFormat="false" ht="15" hidden="false" customHeight="false" outlineLevel="0" collapsed="false">
      <c r="A8884" s="28" t="n">
        <v>45951</v>
      </c>
      <c r="B8884" s="21" t="s">
        <v>114</v>
      </c>
      <c r="C8884" s="21" t="s">
        <v>141</v>
      </c>
      <c r="D8884" s="29" t="n">
        <v>33.072</v>
      </c>
      <c r="E8884" s="29" t="n">
        <f aca="false">D8884/10</f>
        <v>3.3072</v>
      </c>
      <c r="F8884" s="29" t="n">
        <f aca="false">(E8884+Einstellungen!$B$20)*(1+Einstellungen!$B$10)</f>
        <v>26.136208</v>
      </c>
      <c r="G8884" s="21" t="str">
        <f aca="false">IF(F8884&lt;Einstellungen!$B$5,"ja","nein")</f>
        <v>ja</v>
      </c>
      <c r="H8884" s="21" t="s">
        <v>25</v>
      </c>
      <c r="I8884" s="29" t="n">
        <f aca="false">INDEX(Einstellungen!$B$27:$B$50,3)</f>
        <v>0.45</v>
      </c>
      <c r="J8884" s="29" t="n">
        <f aca="false">F8884*I8884</f>
        <v>11.7612936</v>
      </c>
    </row>
    <row r="8885" customFormat="false" ht="15" hidden="false" customHeight="false" outlineLevel="0" collapsed="false">
      <c r="A8885" s="28" t="n">
        <v>45951</v>
      </c>
      <c r="B8885" s="21" t="s">
        <v>115</v>
      </c>
      <c r="C8885" s="21" t="s">
        <v>141</v>
      </c>
      <c r="D8885" s="29" t="n">
        <v>22.277</v>
      </c>
      <c r="E8885" s="29" t="n">
        <f aca="false">D8885/10</f>
        <v>2.2277</v>
      </c>
      <c r="F8885" s="29" t="n">
        <f aca="false">(E8885+Einstellungen!$B$20)*(1+Einstellungen!$B$10)</f>
        <v>24.851603</v>
      </c>
      <c r="G8885" s="21" t="str">
        <f aca="false">IF(F8885&lt;Einstellungen!$B$5,"ja","nein")</f>
        <v>ja</v>
      </c>
      <c r="H8885" s="21" t="s">
        <v>25</v>
      </c>
      <c r="I8885" s="29" t="n">
        <f aca="false">INDEX(Einstellungen!$B$27:$B$50,4)</f>
        <v>0.45</v>
      </c>
      <c r="J8885" s="29" t="n">
        <f aca="false">F8885*I8885</f>
        <v>11.18322135</v>
      </c>
    </row>
    <row r="8886" customFormat="false" ht="15" hidden="false" customHeight="false" outlineLevel="0" collapsed="false">
      <c r="A8886" s="28" t="n">
        <v>45951</v>
      </c>
      <c r="B8886" s="21" t="s">
        <v>116</v>
      </c>
      <c r="C8886" s="21" t="s">
        <v>141</v>
      </c>
      <c r="D8886" s="29" t="n">
        <v>25.913</v>
      </c>
      <c r="E8886" s="29" t="n">
        <f aca="false">D8886/10</f>
        <v>2.5913</v>
      </c>
      <c r="F8886" s="29" t="n">
        <f aca="false">(E8886+Einstellungen!$B$20)*(1+Einstellungen!$B$10)</f>
        <v>25.284287</v>
      </c>
      <c r="G8886" s="21" t="str">
        <f aca="false">IF(F8886&lt;Einstellungen!$B$5,"ja","nein")</f>
        <v>ja</v>
      </c>
      <c r="H8886" s="21" t="s">
        <v>25</v>
      </c>
      <c r="I8886" s="29" t="n">
        <f aca="false">INDEX(Einstellungen!$B$27:$B$50,5)</f>
        <v>0.45</v>
      </c>
      <c r="J8886" s="29" t="n">
        <f aca="false">F8886*I8886</f>
        <v>11.37792915</v>
      </c>
    </row>
    <row r="8887" customFormat="false" ht="15" hidden="false" customHeight="false" outlineLevel="0" collapsed="false">
      <c r="A8887" s="28" t="n">
        <v>45951</v>
      </c>
      <c r="B8887" s="21" t="s">
        <v>117</v>
      </c>
      <c r="C8887" s="21" t="s">
        <v>141</v>
      </c>
      <c r="D8887" s="29" t="n">
        <v>47.46</v>
      </c>
      <c r="E8887" s="29" t="n">
        <f aca="false">D8887/10</f>
        <v>4.746</v>
      </c>
      <c r="F8887" s="29" t="n">
        <f aca="false">(E8887+Einstellungen!$B$20)*(1+Einstellungen!$B$10)</f>
        <v>27.84838</v>
      </c>
      <c r="G8887" s="21" t="str">
        <f aca="false">IF(F8887&lt;Einstellungen!$B$5,"ja","nein")</f>
        <v>ja</v>
      </c>
      <c r="H8887" s="21" t="s">
        <v>25</v>
      </c>
      <c r="I8887" s="29" t="n">
        <f aca="false">INDEX(Einstellungen!$B$27:$B$50,6)</f>
        <v>0.5</v>
      </c>
      <c r="J8887" s="29" t="n">
        <f aca="false">F8887*I8887</f>
        <v>13.92419</v>
      </c>
    </row>
    <row r="8888" customFormat="false" ht="15" hidden="false" customHeight="false" outlineLevel="0" collapsed="false">
      <c r="A8888" s="28" t="n">
        <v>45951</v>
      </c>
      <c r="B8888" s="21" t="s">
        <v>118</v>
      </c>
      <c r="C8888" s="21" t="s">
        <v>141</v>
      </c>
      <c r="D8888" s="29" t="n">
        <v>75.095</v>
      </c>
      <c r="E8888" s="29" t="n">
        <f aca="false">D8888/10</f>
        <v>7.5095</v>
      </c>
      <c r="F8888" s="29" t="n">
        <f aca="false">(E8888+Einstellungen!$B$20)*(1+Einstellungen!$B$10)</f>
        <v>31.136945</v>
      </c>
      <c r="G8888" s="21" t="str">
        <f aca="false">IF(F8888&lt;Einstellungen!$B$5,"ja","nein")</f>
        <v>nein</v>
      </c>
      <c r="H8888" s="21" t="s">
        <v>25</v>
      </c>
      <c r="I8888" s="29" t="n">
        <f aca="false">INDEX(Einstellungen!$B$27:$B$50,7)</f>
        <v>0.7</v>
      </c>
      <c r="J8888" s="29" t="n">
        <f aca="false">F8888*I8888</f>
        <v>21.7958615</v>
      </c>
    </row>
    <row r="8889" customFormat="false" ht="15" hidden="false" customHeight="false" outlineLevel="0" collapsed="false">
      <c r="A8889" s="28" t="n">
        <v>45951</v>
      </c>
      <c r="B8889" s="21" t="s">
        <v>119</v>
      </c>
      <c r="C8889" s="21" t="s">
        <v>141</v>
      </c>
      <c r="D8889" s="29" t="n">
        <v>88.123</v>
      </c>
      <c r="E8889" s="29" t="n">
        <f aca="false">D8889/10</f>
        <v>8.8123</v>
      </c>
      <c r="F8889" s="29" t="n">
        <f aca="false">(E8889+Einstellungen!$B$20)*(1+Einstellungen!$B$10)</f>
        <v>32.687277</v>
      </c>
      <c r="G8889" s="21" t="str">
        <f aca="false">IF(F8889&lt;Einstellungen!$B$5,"ja","nein")</f>
        <v>nein</v>
      </c>
      <c r="H8889" s="21" t="s">
        <v>25</v>
      </c>
      <c r="I8889" s="29" t="n">
        <f aca="false">INDEX(Einstellungen!$B$27:$B$50,8)</f>
        <v>0.95</v>
      </c>
      <c r="J8889" s="29" t="n">
        <f aca="false">F8889*I8889</f>
        <v>31.05291315</v>
      </c>
    </row>
    <row r="8890" customFormat="false" ht="15" hidden="false" customHeight="false" outlineLevel="0" collapsed="false">
      <c r="A8890" s="28" t="n">
        <v>45951</v>
      </c>
      <c r="B8890" s="21" t="s">
        <v>120</v>
      </c>
      <c r="C8890" s="21" t="s">
        <v>141</v>
      </c>
      <c r="D8890" s="29" t="n">
        <v>91.582</v>
      </c>
      <c r="E8890" s="29" t="n">
        <f aca="false">D8890/10</f>
        <v>9.1582</v>
      </c>
      <c r="F8890" s="29" t="n">
        <f aca="false">(E8890+Einstellungen!$B$20)*(1+Einstellungen!$B$10)</f>
        <v>33.098898</v>
      </c>
      <c r="G8890" s="21" t="str">
        <f aca="false">IF(F8890&lt;Einstellungen!$B$5,"ja","nein")</f>
        <v>nein</v>
      </c>
      <c r="H8890" s="21" t="s">
        <v>25</v>
      </c>
      <c r="I8890" s="29" t="n">
        <f aca="false">INDEX(Einstellungen!$B$27:$B$50,9)</f>
        <v>1.05</v>
      </c>
      <c r="J8890" s="29" t="n">
        <f aca="false">F8890*I8890</f>
        <v>34.7538429</v>
      </c>
    </row>
    <row r="8891" customFormat="false" ht="15" hidden="false" customHeight="false" outlineLevel="0" collapsed="false">
      <c r="A8891" s="28" t="n">
        <v>45951</v>
      </c>
      <c r="B8891" s="21" t="s">
        <v>121</v>
      </c>
      <c r="C8891" s="21" t="s">
        <v>141</v>
      </c>
      <c r="D8891" s="29" t="n">
        <v>84.718</v>
      </c>
      <c r="E8891" s="29" t="n">
        <f aca="false">D8891/10</f>
        <v>8.4718</v>
      </c>
      <c r="F8891" s="29" t="n">
        <f aca="false">(E8891+Einstellungen!$B$20)*(1+Einstellungen!$B$10)</f>
        <v>32.282082</v>
      </c>
      <c r="G8891" s="21" t="str">
        <f aca="false">IF(F8891&lt;Einstellungen!$B$5,"ja","nein")</f>
        <v>nein</v>
      </c>
      <c r="H8891" s="21" t="s">
        <v>25</v>
      </c>
      <c r="I8891" s="29" t="n">
        <f aca="false">INDEX(Einstellungen!$B$27:$B$50,10)</f>
        <v>1.05</v>
      </c>
      <c r="J8891" s="29" t="n">
        <f aca="false">F8891*I8891</f>
        <v>33.8961861</v>
      </c>
    </row>
    <row r="8892" customFormat="false" ht="15" hidden="false" customHeight="false" outlineLevel="0" collapsed="false">
      <c r="A8892" s="28" t="n">
        <v>45951</v>
      </c>
      <c r="B8892" s="21" t="s">
        <v>122</v>
      </c>
      <c r="C8892" s="21" t="s">
        <v>141</v>
      </c>
      <c r="D8892" s="29" t="n">
        <v>74.27</v>
      </c>
      <c r="E8892" s="29" t="n">
        <f aca="false">D8892/10</f>
        <v>7.427</v>
      </c>
      <c r="F8892" s="29" t="n">
        <f aca="false">(E8892+Einstellungen!$B$20)*(1+Einstellungen!$B$10)</f>
        <v>31.03877</v>
      </c>
      <c r="G8892" s="21" t="str">
        <f aca="false">IF(F8892&lt;Einstellungen!$B$5,"ja","nein")</f>
        <v>nein</v>
      </c>
      <c r="H8892" s="21" t="s">
        <v>25</v>
      </c>
      <c r="I8892" s="29" t="n">
        <f aca="false">INDEX(Einstellungen!$B$27:$B$50,11)</f>
        <v>1.05</v>
      </c>
      <c r="J8892" s="29" t="n">
        <f aca="false">F8892*I8892</f>
        <v>32.5907085</v>
      </c>
    </row>
    <row r="8893" customFormat="false" ht="15" hidden="false" customHeight="false" outlineLevel="0" collapsed="false">
      <c r="A8893" s="28" t="n">
        <v>45951</v>
      </c>
      <c r="B8893" s="21" t="s">
        <v>123</v>
      </c>
      <c r="C8893" s="21" t="s">
        <v>141</v>
      </c>
      <c r="D8893" s="29" t="n">
        <v>65.112</v>
      </c>
      <c r="E8893" s="29" t="n">
        <f aca="false">D8893/10</f>
        <v>6.5112</v>
      </c>
      <c r="F8893" s="29" t="n">
        <f aca="false">(E8893+Einstellungen!$B$20)*(1+Einstellungen!$B$10)</f>
        <v>29.948968</v>
      </c>
      <c r="G8893" s="21" t="str">
        <f aca="false">IF(F8893&lt;Einstellungen!$B$5,"ja","nein")</f>
        <v>nein</v>
      </c>
      <c r="H8893" s="21" t="s">
        <v>25</v>
      </c>
      <c r="I8893" s="29" t="n">
        <f aca="false">INDEX(Einstellungen!$B$27:$B$50,12)</f>
        <v>1.1</v>
      </c>
      <c r="J8893" s="29" t="n">
        <f aca="false">F8893*I8893</f>
        <v>32.9438648</v>
      </c>
    </row>
    <row r="8894" customFormat="false" ht="15" hidden="false" customHeight="false" outlineLevel="0" collapsed="false">
      <c r="A8894" s="28" t="n">
        <v>45951</v>
      </c>
      <c r="B8894" s="21" t="s">
        <v>124</v>
      </c>
      <c r="C8894" s="21" t="s">
        <v>141</v>
      </c>
      <c r="D8894" s="29" t="n">
        <v>47.455</v>
      </c>
      <c r="E8894" s="29" t="n">
        <f aca="false">D8894/10</f>
        <v>4.7455</v>
      </c>
      <c r="F8894" s="29" t="n">
        <f aca="false">(E8894+Einstellungen!$B$20)*(1+Einstellungen!$B$10)</f>
        <v>27.847785</v>
      </c>
      <c r="G8894" s="21" t="str">
        <f aca="false">IF(F8894&lt;Einstellungen!$B$5,"ja","nein")</f>
        <v>ja</v>
      </c>
      <c r="H8894" s="21" t="s">
        <v>25</v>
      </c>
      <c r="I8894" s="29" t="n">
        <f aca="false">INDEX(Einstellungen!$B$27:$B$50,13)</f>
        <v>1.2</v>
      </c>
      <c r="J8894" s="29" t="n">
        <f aca="false">F8894*I8894</f>
        <v>33.417342</v>
      </c>
    </row>
    <row r="8895" customFormat="false" ht="15" hidden="false" customHeight="false" outlineLevel="0" collapsed="false">
      <c r="A8895" s="28" t="n">
        <v>45951</v>
      </c>
      <c r="B8895" s="21" t="s">
        <v>125</v>
      </c>
      <c r="C8895" s="21" t="s">
        <v>141</v>
      </c>
      <c r="D8895" s="29" t="n">
        <v>31.582</v>
      </c>
      <c r="E8895" s="29" t="n">
        <f aca="false">D8895/10</f>
        <v>3.1582</v>
      </c>
      <c r="F8895" s="29" t="n">
        <f aca="false">(E8895+Einstellungen!$B$20)*(1+Einstellungen!$B$10)</f>
        <v>25.958898</v>
      </c>
      <c r="G8895" s="21" t="str">
        <f aca="false">IF(F8895&lt;Einstellungen!$B$5,"ja","nein")</f>
        <v>ja</v>
      </c>
      <c r="H8895" s="21" t="s">
        <v>25</v>
      </c>
      <c r="I8895" s="29" t="n">
        <f aca="false">INDEX(Einstellungen!$B$27:$B$50,14)</f>
        <v>1.15</v>
      </c>
      <c r="J8895" s="29" t="n">
        <f aca="false">F8895*I8895</f>
        <v>29.8527327</v>
      </c>
    </row>
    <row r="8896" customFormat="false" ht="15" hidden="false" customHeight="false" outlineLevel="0" collapsed="false">
      <c r="A8896" s="28" t="n">
        <v>45951</v>
      </c>
      <c r="B8896" s="21" t="s">
        <v>126</v>
      </c>
      <c r="C8896" s="21" t="s">
        <v>141</v>
      </c>
      <c r="D8896" s="29" t="n">
        <v>33.06</v>
      </c>
      <c r="E8896" s="29" t="n">
        <f aca="false">D8896/10</f>
        <v>3.306</v>
      </c>
      <c r="F8896" s="29" t="n">
        <f aca="false">(E8896+Einstellungen!$B$20)*(1+Einstellungen!$B$10)</f>
        <v>26.13478</v>
      </c>
      <c r="G8896" s="21" t="str">
        <f aca="false">IF(F8896&lt;Einstellungen!$B$5,"ja","nein")</f>
        <v>ja</v>
      </c>
      <c r="H8896" s="21" t="s">
        <v>25</v>
      </c>
      <c r="I8896" s="29" t="n">
        <f aca="false">INDEX(Einstellungen!$B$27:$B$50,15)</f>
        <v>1</v>
      </c>
      <c r="J8896" s="29" t="n">
        <f aca="false">F8896*I8896</f>
        <v>26.13478</v>
      </c>
    </row>
    <row r="8897" customFormat="false" ht="15" hidden="false" customHeight="false" outlineLevel="0" collapsed="false">
      <c r="A8897" s="28" t="n">
        <v>45951</v>
      </c>
      <c r="B8897" s="21" t="s">
        <v>127</v>
      </c>
      <c r="C8897" s="21" t="s">
        <v>141</v>
      </c>
      <c r="D8897" s="29" t="n">
        <v>60.23</v>
      </c>
      <c r="E8897" s="29" t="n">
        <f aca="false">D8897/10</f>
        <v>6.023</v>
      </c>
      <c r="F8897" s="29" t="n">
        <f aca="false">(E8897+Einstellungen!$B$20)*(1+Einstellungen!$B$10)</f>
        <v>29.36801</v>
      </c>
      <c r="G8897" s="21" t="str">
        <f aca="false">IF(F8897&lt;Einstellungen!$B$5,"ja","nein")</f>
        <v>nein</v>
      </c>
      <c r="H8897" s="21" t="s">
        <v>25</v>
      </c>
      <c r="I8897" s="29" t="n">
        <f aca="false">INDEX(Einstellungen!$B$27:$B$50,16)</f>
        <v>0.95</v>
      </c>
      <c r="J8897" s="29" t="n">
        <f aca="false">F8897*I8897</f>
        <v>27.8996095</v>
      </c>
    </row>
    <row r="8898" customFormat="false" ht="15" hidden="false" customHeight="false" outlineLevel="0" collapsed="false">
      <c r="A8898" s="28" t="n">
        <v>45951</v>
      </c>
      <c r="B8898" s="21" t="s">
        <v>128</v>
      </c>
      <c r="C8898" s="21" t="s">
        <v>141</v>
      </c>
      <c r="D8898" s="29" t="n">
        <v>68.203</v>
      </c>
      <c r="E8898" s="29" t="n">
        <f aca="false">D8898/10</f>
        <v>6.8203</v>
      </c>
      <c r="F8898" s="29" t="n">
        <f aca="false">(E8898+Einstellungen!$B$20)*(1+Einstellungen!$B$10)</f>
        <v>30.316797</v>
      </c>
      <c r="G8898" s="21" t="str">
        <f aca="false">IF(F8898&lt;Einstellungen!$B$5,"ja","nein")</f>
        <v>nein</v>
      </c>
      <c r="H8898" s="21" t="s">
        <v>25</v>
      </c>
      <c r="I8898" s="29" t="n">
        <f aca="false">INDEX(Einstellungen!$B$27:$B$50,17)</f>
        <v>0.95</v>
      </c>
      <c r="J8898" s="29" t="n">
        <f aca="false">F8898*I8898</f>
        <v>28.80095715</v>
      </c>
    </row>
    <row r="8899" customFormat="false" ht="15" hidden="false" customHeight="false" outlineLevel="0" collapsed="false">
      <c r="A8899" s="28" t="n">
        <v>45951</v>
      </c>
      <c r="B8899" s="21" t="s">
        <v>129</v>
      </c>
      <c r="C8899" s="21" t="s">
        <v>141</v>
      </c>
      <c r="D8899" s="29" t="n">
        <v>100</v>
      </c>
      <c r="E8899" s="29" t="n">
        <f aca="false">D8899/10</f>
        <v>10</v>
      </c>
      <c r="F8899" s="29" t="n">
        <f aca="false">(E8899+Einstellungen!$B$20)*(1+Einstellungen!$B$10)</f>
        <v>34.10064</v>
      </c>
      <c r="G8899" s="21" t="str">
        <f aca="false">IF(F8899&lt;Einstellungen!$B$5,"ja","nein")</f>
        <v>nein</v>
      </c>
      <c r="H8899" s="21" t="s">
        <v>25</v>
      </c>
      <c r="I8899" s="29" t="n">
        <f aca="false">INDEX(Einstellungen!$B$27:$B$50,18)</f>
        <v>1.1</v>
      </c>
      <c r="J8899" s="29" t="n">
        <f aca="false">F8899*I8899</f>
        <v>37.510704</v>
      </c>
    </row>
    <row r="8900" customFormat="false" ht="15" hidden="false" customHeight="false" outlineLevel="0" collapsed="false">
      <c r="A8900" s="28" t="n">
        <v>45951</v>
      </c>
      <c r="B8900" s="21" t="s">
        <v>130</v>
      </c>
      <c r="C8900" s="21" t="s">
        <v>141</v>
      </c>
      <c r="D8900" s="29" t="n">
        <v>121.8</v>
      </c>
      <c r="E8900" s="29" t="n">
        <f aca="false">D8900/10</f>
        <v>12.18</v>
      </c>
      <c r="F8900" s="29" t="n">
        <f aca="false">(E8900+Einstellungen!$B$20)*(1+Einstellungen!$B$10)</f>
        <v>36.69484</v>
      </c>
      <c r="G8900" s="21" t="str">
        <f aca="false">IF(F8900&lt;Einstellungen!$B$5,"ja","nein")</f>
        <v>nein</v>
      </c>
      <c r="H8900" s="21" t="s">
        <v>25</v>
      </c>
      <c r="I8900" s="29" t="n">
        <f aca="false">INDEX(Einstellungen!$B$27:$B$50,19)</f>
        <v>1.35</v>
      </c>
      <c r="J8900" s="29" t="n">
        <f aca="false">F8900*I8900</f>
        <v>49.538034</v>
      </c>
    </row>
    <row r="8901" customFormat="false" ht="15" hidden="false" customHeight="false" outlineLevel="0" collapsed="false">
      <c r="A8901" s="28" t="n">
        <v>45951</v>
      </c>
      <c r="B8901" s="21" t="s">
        <v>131</v>
      </c>
      <c r="C8901" s="21" t="s">
        <v>141</v>
      </c>
      <c r="D8901" s="29" t="n">
        <v>115.385</v>
      </c>
      <c r="E8901" s="29" t="n">
        <f aca="false">D8901/10</f>
        <v>11.5385</v>
      </c>
      <c r="F8901" s="29" t="n">
        <f aca="false">(E8901+Einstellungen!$B$20)*(1+Einstellungen!$B$10)</f>
        <v>35.931455</v>
      </c>
      <c r="G8901" s="21" t="str">
        <f aca="false">IF(F8901&lt;Einstellungen!$B$5,"ja","nein")</f>
        <v>nein</v>
      </c>
      <c r="H8901" s="21" t="s">
        <v>25</v>
      </c>
      <c r="I8901" s="29" t="n">
        <f aca="false">INDEX(Einstellungen!$B$27:$B$50,20)</f>
        <v>1.45</v>
      </c>
      <c r="J8901" s="29" t="n">
        <f aca="false">F8901*I8901</f>
        <v>52.10060975</v>
      </c>
    </row>
    <row r="8902" customFormat="false" ht="15" hidden="false" customHeight="false" outlineLevel="0" collapsed="false">
      <c r="A8902" s="28" t="n">
        <v>45951</v>
      </c>
      <c r="B8902" s="21" t="s">
        <v>132</v>
      </c>
      <c r="C8902" s="21" t="s">
        <v>141</v>
      </c>
      <c r="D8902" s="29" t="n">
        <v>99.672</v>
      </c>
      <c r="E8902" s="29" t="n">
        <f aca="false">D8902/10</f>
        <v>9.9672</v>
      </c>
      <c r="F8902" s="29" t="n">
        <f aca="false">(E8902+Einstellungen!$B$20)*(1+Einstellungen!$B$10)</f>
        <v>34.061608</v>
      </c>
      <c r="G8902" s="21" t="str">
        <f aca="false">IF(F8902&lt;Einstellungen!$B$5,"ja","nein")</f>
        <v>nein</v>
      </c>
      <c r="H8902" s="21" t="s">
        <v>25</v>
      </c>
      <c r="I8902" s="29" t="n">
        <f aca="false">INDEX(Einstellungen!$B$27:$B$50,21)</f>
        <v>1.4</v>
      </c>
      <c r="J8902" s="29" t="n">
        <f aca="false">F8902*I8902</f>
        <v>47.6862512</v>
      </c>
    </row>
    <row r="8903" customFormat="false" ht="15" hidden="false" customHeight="false" outlineLevel="0" collapsed="false">
      <c r="A8903" s="28" t="n">
        <v>45951</v>
      </c>
      <c r="B8903" s="21" t="s">
        <v>133</v>
      </c>
      <c r="C8903" s="21" t="s">
        <v>141</v>
      </c>
      <c r="D8903" s="29" t="n">
        <v>81.055</v>
      </c>
      <c r="E8903" s="29" t="n">
        <f aca="false">D8903/10</f>
        <v>8.1055</v>
      </c>
      <c r="F8903" s="29" t="n">
        <f aca="false">(E8903+Einstellungen!$B$20)*(1+Einstellungen!$B$10)</f>
        <v>31.846185</v>
      </c>
      <c r="G8903" s="21" t="str">
        <f aca="false">IF(F8903&lt;Einstellungen!$B$5,"ja","nein")</f>
        <v>nein</v>
      </c>
      <c r="H8903" s="21" t="s">
        <v>25</v>
      </c>
      <c r="I8903" s="29" t="n">
        <f aca="false">INDEX(Einstellungen!$B$27:$B$50,22)</f>
        <v>1.25</v>
      </c>
      <c r="J8903" s="29" t="n">
        <f aca="false">F8903*I8903</f>
        <v>39.80773125</v>
      </c>
    </row>
    <row r="8904" customFormat="false" ht="15" hidden="false" customHeight="false" outlineLevel="0" collapsed="false">
      <c r="A8904" s="28" t="n">
        <v>45951</v>
      </c>
      <c r="B8904" s="21" t="s">
        <v>134</v>
      </c>
      <c r="C8904" s="21" t="s">
        <v>141</v>
      </c>
      <c r="D8904" s="29" t="n">
        <v>81.68</v>
      </c>
      <c r="E8904" s="29" t="n">
        <f aca="false">D8904/10</f>
        <v>8.168</v>
      </c>
      <c r="F8904" s="29" t="n">
        <f aca="false">(E8904+Einstellungen!$B$20)*(1+Einstellungen!$B$10)</f>
        <v>31.92056</v>
      </c>
      <c r="G8904" s="21" t="str">
        <f aca="false">IF(F8904&lt;Einstellungen!$B$5,"ja","nein")</f>
        <v>nein</v>
      </c>
      <c r="H8904" s="21" t="s">
        <v>25</v>
      </c>
      <c r="I8904" s="29" t="n">
        <f aca="false">INDEX(Einstellungen!$B$27:$B$50,23)</f>
        <v>1.05</v>
      </c>
      <c r="J8904" s="29" t="n">
        <f aca="false">F8904*I8904</f>
        <v>33.516588</v>
      </c>
    </row>
    <row r="8905" customFormat="false" ht="15" hidden="false" customHeight="false" outlineLevel="0" collapsed="false">
      <c r="A8905" s="28" t="n">
        <v>45951</v>
      </c>
      <c r="B8905" s="21" t="s">
        <v>135</v>
      </c>
      <c r="C8905" s="21" t="s">
        <v>141</v>
      </c>
      <c r="D8905" s="29" t="n">
        <v>74.33</v>
      </c>
      <c r="E8905" s="29" t="n">
        <f aca="false">D8905/10</f>
        <v>7.433</v>
      </c>
      <c r="F8905" s="29" t="n">
        <f aca="false">(E8905+Einstellungen!$B$20)*(1+Einstellungen!$B$10)</f>
        <v>31.04591</v>
      </c>
      <c r="G8905" s="21" t="str">
        <f aca="false">IF(F8905&lt;Einstellungen!$B$5,"ja","nein")</f>
        <v>nein</v>
      </c>
      <c r="H8905" s="21" t="s">
        <v>25</v>
      </c>
      <c r="I8905" s="29" t="n">
        <f aca="false">INDEX(Einstellungen!$B$27:$B$50,24)</f>
        <v>0.8</v>
      </c>
      <c r="J8905" s="29" t="n">
        <f aca="false">F8905*I8905</f>
        <v>24.836728</v>
      </c>
    </row>
    <row r="8906" customFormat="false" ht="15" hidden="false" customHeight="false" outlineLevel="0" collapsed="false">
      <c r="A8906" s="28" t="n">
        <v>45952</v>
      </c>
      <c r="B8906" s="21" t="s">
        <v>111</v>
      </c>
      <c r="C8906" s="21" t="s">
        <v>112</v>
      </c>
      <c r="D8906" s="29" t="n">
        <v>87.838</v>
      </c>
      <c r="E8906" s="29" t="n">
        <f aca="false">D8906/10</f>
        <v>8.7838</v>
      </c>
      <c r="F8906" s="29" t="n">
        <f aca="false">(E8906+Einstellungen!$B$20)*(1+Einstellungen!$B$10)</f>
        <v>32.653362</v>
      </c>
      <c r="G8906" s="21" t="str">
        <f aca="false">IF(F8906&lt;Einstellungen!$B$5,"ja","nein")</f>
        <v>nein</v>
      </c>
      <c r="H8906" s="21" t="s">
        <v>25</v>
      </c>
      <c r="I8906" s="29" t="n">
        <f aca="false">INDEX(Einstellungen!$B$27:$B$50,1)</f>
        <v>0.6</v>
      </c>
      <c r="J8906" s="29" t="n">
        <f aca="false">F8906*I8906</f>
        <v>19.5920172</v>
      </c>
    </row>
    <row r="8907" customFormat="false" ht="15" hidden="false" customHeight="false" outlineLevel="0" collapsed="false">
      <c r="A8907" s="28" t="n">
        <v>45952</v>
      </c>
      <c r="B8907" s="21" t="s">
        <v>113</v>
      </c>
      <c r="C8907" s="21" t="s">
        <v>112</v>
      </c>
      <c r="D8907" s="29" t="n">
        <v>87.493</v>
      </c>
      <c r="E8907" s="29" t="n">
        <f aca="false">D8907/10</f>
        <v>8.7493</v>
      </c>
      <c r="F8907" s="29" t="n">
        <f aca="false">(E8907+Einstellungen!$B$20)*(1+Einstellungen!$B$10)</f>
        <v>32.612307</v>
      </c>
      <c r="G8907" s="21" t="str">
        <f aca="false">IF(F8907&lt;Einstellungen!$B$5,"ja","nein")</f>
        <v>nein</v>
      </c>
      <c r="H8907" s="21" t="s">
        <v>25</v>
      </c>
      <c r="I8907" s="29" t="n">
        <f aca="false">INDEX(Einstellungen!$B$27:$B$50,2)</f>
        <v>0.5</v>
      </c>
      <c r="J8907" s="29" t="n">
        <f aca="false">F8907*I8907</f>
        <v>16.3061535</v>
      </c>
    </row>
    <row r="8908" customFormat="false" ht="15" hidden="false" customHeight="false" outlineLevel="0" collapsed="false">
      <c r="A8908" s="28" t="n">
        <v>45952</v>
      </c>
      <c r="B8908" s="21" t="s">
        <v>114</v>
      </c>
      <c r="C8908" s="21" t="s">
        <v>112</v>
      </c>
      <c r="D8908" s="29" t="n">
        <v>85.405</v>
      </c>
      <c r="E8908" s="29" t="n">
        <f aca="false">D8908/10</f>
        <v>8.5405</v>
      </c>
      <c r="F8908" s="29" t="n">
        <f aca="false">(E8908+Einstellungen!$B$20)*(1+Einstellungen!$B$10)</f>
        <v>32.363835</v>
      </c>
      <c r="G8908" s="21" t="str">
        <f aca="false">IF(F8908&lt;Einstellungen!$B$5,"ja","nein")</f>
        <v>nein</v>
      </c>
      <c r="H8908" s="21" t="s">
        <v>25</v>
      </c>
      <c r="I8908" s="29" t="n">
        <f aca="false">INDEX(Einstellungen!$B$27:$B$50,3)</f>
        <v>0.45</v>
      </c>
      <c r="J8908" s="29" t="n">
        <f aca="false">F8908*I8908</f>
        <v>14.56372575</v>
      </c>
    </row>
    <row r="8909" customFormat="false" ht="15" hidden="false" customHeight="false" outlineLevel="0" collapsed="false">
      <c r="A8909" s="28" t="n">
        <v>45952</v>
      </c>
      <c r="B8909" s="21" t="s">
        <v>115</v>
      </c>
      <c r="C8909" s="21" t="s">
        <v>112</v>
      </c>
      <c r="D8909" s="29" t="n">
        <v>89.347</v>
      </c>
      <c r="E8909" s="29" t="n">
        <f aca="false">D8909/10</f>
        <v>8.9347</v>
      </c>
      <c r="F8909" s="29" t="n">
        <f aca="false">(E8909+Einstellungen!$B$20)*(1+Einstellungen!$B$10)</f>
        <v>32.832933</v>
      </c>
      <c r="G8909" s="21" t="str">
        <f aca="false">IF(F8909&lt;Einstellungen!$B$5,"ja","nein")</f>
        <v>nein</v>
      </c>
      <c r="H8909" s="21" t="s">
        <v>25</v>
      </c>
      <c r="I8909" s="29" t="n">
        <f aca="false">INDEX(Einstellungen!$B$27:$B$50,4)</f>
        <v>0.45</v>
      </c>
      <c r="J8909" s="29" t="n">
        <f aca="false">F8909*I8909</f>
        <v>14.77481985</v>
      </c>
    </row>
    <row r="8910" customFormat="false" ht="15" hidden="false" customHeight="false" outlineLevel="0" collapsed="false">
      <c r="A8910" s="28" t="n">
        <v>45952</v>
      </c>
      <c r="B8910" s="21" t="s">
        <v>116</v>
      </c>
      <c r="C8910" s="21" t="s">
        <v>112</v>
      </c>
      <c r="D8910" s="29" t="n">
        <v>89.502</v>
      </c>
      <c r="E8910" s="29" t="n">
        <f aca="false">D8910/10</f>
        <v>8.9502</v>
      </c>
      <c r="F8910" s="29" t="n">
        <f aca="false">(E8910+Einstellungen!$B$20)*(1+Einstellungen!$B$10)</f>
        <v>32.851378</v>
      </c>
      <c r="G8910" s="21" t="str">
        <f aca="false">IF(F8910&lt;Einstellungen!$B$5,"ja","nein")</f>
        <v>nein</v>
      </c>
      <c r="H8910" s="21" t="s">
        <v>25</v>
      </c>
      <c r="I8910" s="29" t="n">
        <f aca="false">INDEX(Einstellungen!$B$27:$B$50,5)</f>
        <v>0.45</v>
      </c>
      <c r="J8910" s="29" t="n">
        <f aca="false">F8910*I8910</f>
        <v>14.7831201</v>
      </c>
    </row>
    <row r="8911" customFormat="false" ht="15" hidden="false" customHeight="false" outlineLevel="0" collapsed="false">
      <c r="A8911" s="28" t="n">
        <v>45952</v>
      </c>
      <c r="B8911" s="21" t="s">
        <v>117</v>
      </c>
      <c r="C8911" s="21" t="s">
        <v>112</v>
      </c>
      <c r="D8911" s="29" t="n">
        <v>90.175</v>
      </c>
      <c r="E8911" s="29" t="n">
        <f aca="false">D8911/10</f>
        <v>9.0175</v>
      </c>
      <c r="F8911" s="29" t="n">
        <f aca="false">(E8911+Einstellungen!$B$20)*(1+Einstellungen!$B$10)</f>
        <v>32.931465</v>
      </c>
      <c r="G8911" s="21" t="str">
        <f aca="false">IF(F8911&lt;Einstellungen!$B$5,"ja","nein")</f>
        <v>nein</v>
      </c>
      <c r="H8911" s="21" t="s">
        <v>25</v>
      </c>
      <c r="I8911" s="29" t="n">
        <f aca="false">INDEX(Einstellungen!$B$27:$B$50,6)</f>
        <v>0.5</v>
      </c>
      <c r="J8911" s="29" t="n">
        <f aca="false">F8911*I8911</f>
        <v>16.4657325</v>
      </c>
    </row>
    <row r="8912" customFormat="false" ht="15" hidden="false" customHeight="false" outlineLevel="0" collapsed="false">
      <c r="A8912" s="28" t="n">
        <v>45952</v>
      </c>
      <c r="B8912" s="21" t="s">
        <v>118</v>
      </c>
      <c r="C8912" s="21" t="s">
        <v>112</v>
      </c>
      <c r="D8912" s="29" t="n">
        <v>99.392</v>
      </c>
      <c r="E8912" s="29" t="n">
        <f aca="false">D8912/10</f>
        <v>9.9392</v>
      </c>
      <c r="F8912" s="29" t="n">
        <f aca="false">(E8912+Einstellungen!$B$20)*(1+Einstellungen!$B$10)</f>
        <v>34.028288</v>
      </c>
      <c r="G8912" s="21" t="str">
        <f aca="false">IF(F8912&lt;Einstellungen!$B$5,"ja","nein")</f>
        <v>nein</v>
      </c>
      <c r="H8912" s="21" t="s">
        <v>25</v>
      </c>
      <c r="I8912" s="29" t="n">
        <f aca="false">INDEX(Einstellungen!$B$27:$B$50,7)</f>
        <v>0.7</v>
      </c>
      <c r="J8912" s="29" t="n">
        <f aca="false">F8912*I8912</f>
        <v>23.8198016</v>
      </c>
    </row>
    <row r="8913" customFormat="false" ht="15" hidden="false" customHeight="false" outlineLevel="0" collapsed="false">
      <c r="A8913" s="28" t="n">
        <v>45952</v>
      </c>
      <c r="B8913" s="21" t="s">
        <v>119</v>
      </c>
      <c r="C8913" s="21" t="s">
        <v>112</v>
      </c>
      <c r="D8913" s="29" t="n">
        <v>100.183</v>
      </c>
      <c r="E8913" s="29" t="n">
        <f aca="false">D8913/10</f>
        <v>10.0183</v>
      </c>
      <c r="F8913" s="29" t="n">
        <f aca="false">(E8913+Einstellungen!$B$20)*(1+Einstellungen!$B$10)</f>
        <v>34.122417</v>
      </c>
      <c r="G8913" s="21" t="str">
        <f aca="false">IF(F8913&lt;Einstellungen!$B$5,"ja","nein")</f>
        <v>nein</v>
      </c>
      <c r="H8913" s="21" t="s">
        <v>25</v>
      </c>
      <c r="I8913" s="29" t="n">
        <f aca="false">INDEX(Einstellungen!$B$27:$B$50,8)</f>
        <v>0.95</v>
      </c>
      <c r="J8913" s="29" t="n">
        <f aca="false">F8913*I8913</f>
        <v>32.41629615</v>
      </c>
    </row>
    <row r="8914" customFormat="false" ht="15" hidden="false" customHeight="false" outlineLevel="0" collapsed="false">
      <c r="A8914" s="28" t="n">
        <v>45952</v>
      </c>
      <c r="B8914" s="21" t="s">
        <v>120</v>
      </c>
      <c r="C8914" s="21" t="s">
        <v>112</v>
      </c>
      <c r="D8914" s="29" t="n">
        <v>113.757</v>
      </c>
      <c r="E8914" s="29" t="n">
        <f aca="false">D8914/10</f>
        <v>11.3757</v>
      </c>
      <c r="F8914" s="29" t="n">
        <f aca="false">(E8914+Einstellungen!$B$20)*(1+Einstellungen!$B$10)</f>
        <v>35.737723</v>
      </c>
      <c r="G8914" s="21" t="str">
        <f aca="false">IF(F8914&lt;Einstellungen!$B$5,"ja","nein")</f>
        <v>nein</v>
      </c>
      <c r="H8914" s="21" t="s">
        <v>25</v>
      </c>
      <c r="I8914" s="29" t="n">
        <f aca="false">INDEX(Einstellungen!$B$27:$B$50,9)</f>
        <v>1.05</v>
      </c>
      <c r="J8914" s="29" t="n">
        <f aca="false">F8914*I8914</f>
        <v>37.52460915</v>
      </c>
    </row>
    <row r="8915" customFormat="false" ht="15" hidden="false" customHeight="false" outlineLevel="0" collapsed="false">
      <c r="A8915" s="28" t="n">
        <v>45952</v>
      </c>
      <c r="B8915" s="21" t="s">
        <v>121</v>
      </c>
      <c r="C8915" s="21" t="s">
        <v>112</v>
      </c>
      <c r="D8915" s="29" t="n">
        <v>125.718</v>
      </c>
      <c r="E8915" s="29" t="n">
        <f aca="false">D8915/10</f>
        <v>12.5718</v>
      </c>
      <c r="F8915" s="29" t="n">
        <f aca="false">(E8915+Einstellungen!$B$20)*(1+Einstellungen!$B$10)</f>
        <v>37.161082</v>
      </c>
      <c r="G8915" s="21" t="str">
        <f aca="false">IF(F8915&lt;Einstellungen!$B$5,"ja","nein")</f>
        <v>nein</v>
      </c>
      <c r="H8915" s="21" t="s">
        <v>25</v>
      </c>
      <c r="I8915" s="29" t="n">
        <f aca="false">INDEX(Einstellungen!$B$27:$B$50,10)</f>
        <v>1.05</v>
      </c>
      <c r="J8915" s="29" t="n">
        <f aca="false">F8915*I8915</f>
        <v>39.0191361</v>
      </c>
    </row>
    <row r="8916" customFormat="false" ht="15" hidden="false" customHeight="false" outlineLevel="0" collapsed="false">
      <c r="A8916" s="28" t="n">
        <v>45952</v>
      </c>
      <c r="B8916" s="21" t="s">
        <v>122</v>
      </c>
      <c r="C8916" s="21" t="s">
        <v>112</v>
      </c>
      <c r="D8916" s="29" t="n">
        <v>105.727</v>
      </c>
      <c r="E8916" s="29" t="n">
        <f aca="false">D8916/10</f>
        <v>10.5727</v>
      </c>
      <c r="F8916" s="29" t="n">
        <f aca="false">(E8916+Einstellungen!$B$20)*(1+Einstellungen!$B$10)</f>
        <v>34.782153</v>
      </c>
      <c r="G8916" s="21" t="str">
        <f aca="false">IF(F8916&lt;Einstellungen!$B$5,"ja","nein")</f>
        <v>nein</v>
      </c>
      <c r="H8916" s="21" t="s">
        <v>25</v>
      </c>
      <c r="I8916" s="29" t="n">
        <f aca="false">INDEX(Einstellungen!$B$27:$B$50,11)</f>
        <v>1.05</v>
      </c>
      <c r="J8916" s="29" t="n">
        <f aca="false">F8916*I8916</f>
        <v>36.52126065</v>
      </c>
    </row>
    <row r="8917" customFormat="false" ht="15" hidden="false" customHeight="false" outlineLevel="0" collapsed="false">
      <c r="A8917" s="28" t="n">
        <v>45952</v>
      </c>
      <c r="B8917" s="21" t="s">
        <v>123</v>
      </c>
      <c r="C8917" s="21" t="s">
        <v>112</v>
      </c>
      <c r="D8917" s="29" t="n">
        <v>91.215</v>
      </c>
      <c r="E8917" s="29" t="n">
        <f aca="false">D8917/10</f>
        <v>9.1215</v>
      </c>
      <c r="F8917" s="29" t="n">
        <f aca="false">(E8917+Einstellungen!$B$20)*(1+Einstellungen!$B$10)</f>
        <v>33.055225</v>
      </c>
      <c r="G8917" s="21" t="str">
        <f aca="false">IF(F8917&lt;Einstellungen!$B$5,"ja","nein")</f>
        <v>nein</v>
      </c>
      <c r="H8917" s="21" t="s">
        <v>25</v>
      </c>
      <c r="I8917" s="29" t="n">
        <f aca="false">INDEX(Einstellungen!$B$27:$B$50,12)</f>
        <v>1.1</v>
      </c>
      <c r="J8917" s="29" t="n">
        <f aca="false">F8917*I8917</f>
        <v>36.3607475</v>
      </c>
    </row>
    <row r="8918" customFormat="false" ht="15" hidden="false" customHeight="false" outlineLevel="0" collapsed="false">
      <c r="A8918" s="28" t="n">
        <v>45952</v>
      </c>
      <c r="B8918" s="21" t="s">
        <v>124</v>
      </c>
      <c r="C8918" s="21" t="s">
        <v>112</v>
      </c>
      <c r="D8918" s="29" t="n">
        <v>87.1</v>
      </c>
      <c r="E8918" s="29" t="n">
        <f aca="false">D8918/10</f>
        <v>8.71</v>
      </c>
      <c r="F8918" s="29" t="n">
        <f aca="false">(E8918+Einstellungen!$B$20)*(1+Einstellungen!$B$10)</f>
        <v>32.56554</v>
      </c>
      <c r="G8918" s="21" t="str">
        <f aca="false">IF(F8918&lt;Einstellungen!$B$5,"ja","nein")</f>
        <v>nein</v>
      </c>
      <c r="H8918" s="21" t="s">
        <v>25</v>
      </c>
      <c r="I8918" s="29" t="n">
        <f aca="false">INDEX(Einstellungen!$B$27:$B$50,13)</f>
        <v>1.2</v>
      </c>
      <c r="J8918" s="29" t="n">
        <f aca="false">F8918*I8918</f>
        <v>39.078648</v>
      </c>
    </row>
    <row r="8919" customFormat="false" ht="15" hidden="false" customHeight="false" outlineLevel="0" collapsed="false">
      <c r="A8919" s="28" t="n">
        <v>45952</v>
      </c>
      <c r="B8919" s="21" t="s">
        <v>125</v>
      </c>
      <c r="C8919" s="21" t="s">
        <v>112</v>
      </c>
      <c r="D8919" s="29" t="n">
        <v>86</v>
      </c>
      <c r="E8919" s="29" t="n">
        <f aca="false">D8919/10</f>
        <v>8.6</v>
      </c>
      <c r="F8919" s="29" t="n">
        <f aca="false">(E8919+Einstellungen!$B$20)*(1+Einstellungen!$B$10)</f>
        <v>32.43464</v>
      </c>
      <c r="G8919" s="21" t="str">
        <f aca="false">IF(F8919&lt;Einstellungen!$B$5,"ja","nein")</f>
        <v>nein</v>
      </c>
      <c r="H8919" s="21" t="s">
        <v>25</v>
      </c>
      <c r="I8919" s="29" t="n">
        <f aca="false">INDEX(Einstellungen!$B$27:$B$50,14)</f>
        <v>1.15</v>
      </c>
      <c r="J8919" s="29" t="n">
        <f aca="false">F8919*I8919</f>
        <v>37.299836</v>
      </c>
    </row>
    <row r="8920" customFormat="false" ht="15" hidden="false" customHeight="false" outlineLevel="0" collapsed="false">
      <c r="A8920" s="28" t="n">
        <v>45952</v>
      </c>
      <c r="B8920" s="21" t="s">
        <v>126</v>
      </c>
      <c r="C8920" s="21" t="s">
        <v>112</v>
      </c>
      <c r="D8920" s="29" t="n">
        <v>93.46</v>
      </c>
      <c r="E8920" s="29" t="n">
        <f aca="false">D8920/10</f>
        <v>9.346</v>
      </c>
      <c r="F8920" s="29" t="n">
        <f aca="false">(E8920+Einstellungen!$B$20)*(1+Einstellungen!$B$10)</f>
        <v>33.32238</v>
      </c>
      <c r="G8920" s="21" t="str">
        <f aca="false">IF(F8920&lt;Einstellungen!$B$5,"ja","nein")</f>
        <v>nein</v>
      </c>
      <c r="H8920" s="21" t="s">
        <v>25</v>
      </c>
      <c r="I8920" s="29" t="n">
        <f aca="false">INDEX(Einstellungen!$B$27:$B$50,15)</f>
        <v>1</v>
      </c>
      <c r="J8920" s="29" t="n">
        <f aca="false">F8920*I8920</f>
        <v>33.32238</v>
      </c>
    </row>
    <row r="8921" customFormat="false" ht="15" hidden="false" customHeight="false" outlineLevel="0" collapsed="false">
      <c r="A8921" s="28" t="n">
        <v>45952</v>
      </c>
      <c r="B8921" s="21" t="s">
        <v>127</v>
      </c>
      <c r="C8921" s="21" t="s">
        <v>112</v>
      </c>
      <c r="D8921" s="29" t="n">
        <v>110.655</v>
      </c>
      <c r="E8921" s="29" t="n">
        <f aca="false">D8921/10</f>
        <v>11.0655</v>
      </c>
      <c r="F8921" s="29" t="n">
        <f aca="false">(E8921+Einstellungen!$B$20)*(1+Einstellungen!$B$10)</f>
        <v>35.368585</v>
      </c>
      <c r="G8921" s="21" t="str">
        <f aca="false">IF(F8921&lt;Einstellungen!$B$5,"ja","nein")</f>
        <v>nein</v>
      </c>
      <c r="H8921" s="21" t="s">
        <v>25</v>
      </c>
      <c r="I8921" s="29" t="n">
        <f aca="false">INDEX(Einstellungen!$B$27:$B$50,16)</f>
        <v>0.95</v>
      </c>
      <c r="J8921" s="29" t="n">
        <f aca="false">F8921*I8921</f>
        <v>33.60015575</v>
      </c>
    </row>
    <row r="8922" customFormat="false" ht="15" hidden="false" customHeight="false" outlineLevel="0" collapsed="false">
      <c r="A8922" s="28" t="n">
        <v>45952</v>
      </c>
      <c r="B8922" s="21" t="s">
        <v>128</v>
      </c>
      <c r="C8922" s="21" t="s">
        <v>112</v>
      </c>
      <c r="D8922" s="29" t="n">
        <v>135</v>
      </c>
      <c r="E8922" s="29" t="n">
        <f aca="false">D8922/10</f>
        <v>13.5</v>
      </c>
      <c r="F8922" s="29" t="n">
        <f aca="false">(E8922+Einstellungen!$B$20)*(1+Einstellungen!$B$10)</f>
        <v>38.26564</v>
      </c>
      <c r="G8922" s="21" t="str">
        <f aca="false">IF(F8922&lt;Einstellungen!$B$5,"ja","nein")</f>
        <v>nein</v>
      </c>
      <c r="H8922" s="21" t="s">
        <v>25</v>
      </c>
      <c r="I8922" s="29" t="n">
        <f aca="false">INDEX(Einstellungen!$B$27:$B$50,17)</f>
        <v>0.95</v>
      </c>
      <c r="J8922" s="29" t="n">
        <f aca="false">F8922*I8922</f>
        <v>36.352358</v>
      </c>
    </row>
    <row r="8923" customFormat="false" ht="15" hidden="false" customHeight="false" outlineLevel="0" collapsed="false">
      <c r="A8923" s="28" t="n">
        <v>45952</v>
      </c>
      <c r="B8923" s="21" t="s">
        <v>129</v>
      </c>
      <c r="C8923" s="21" t="s">
        <v>112</v>
      </c>
      <c r="D8923" s="29" t="n">
        <v>198.053</v>
      </c>
      <c r="E8923" s="29" t="n">
        <f aca="false">D8923/10</f>
        <v>19.8053</v>
      </c>
      <c r="F8923" s="29" t="n">
        <f aca="false">(E8923+Einstellungen!$B$20)*(1+Einstellungen!$B$10)</f>
        <v>45.768947</v>
      </c>
      <c r="G8923" s="21" t="str">
        <f aca="false">IF(F8923&lt;Einstellungen!$B$5,"ja","nein")</f>
        <v>nein</v>
      </c>
      <c r="H8923" s="21" t="s">
        <v>25</v>
      </c>
      <c r="I8923" s="29" t="n">
        <f aca="false">INDEX(Einstellungen!$B$27:$B$50,18)</f>
        <v>1.1</v>
      </c>
      <c r="J8923" s="29" t="n">
        <f aca="false">F8923*I8923</f>
        <v>50.3458417</v>
      </c>
    </row>
    <row r="8924" customFormat="false" ht="15" hidden="false" customHeight="false" outlineLevel="0" collapsed="false">
      <c r="A8924" s="28" t="n">
        <v>45952</v>
      </c>
      <c r="B8924" s="21" t="s">
        <v>130</v>
      </c>
      <c r="C8924" s="21" t="s">
        <v>112</v>
      </c>
      <c r="D8924" s="29" t="n">
        <v>296.482</v>
      </c>
      <c r="E8924" s="29" t="n">
        <f aca="false">D8924/10</f>
        <v>29.6482</v>
      </c>
      <c r="F8924" s="29" t="n">
        <f aca="false">(E8924+Einstellungen!$B$20)*(1+Einstellungen!$B$10)</f>
        <v>57.481998</v>
      </c>
      <c r="G8924" s="21" t="str">
        <f aca="false">IF(F8924&lt;Einstellungen!$B$5,"ja","nein")</f>
        <v>nein</v>
      </c>
      <c r="H8924" s="21" t="s">
        <v>25</v>
      </c>
      <c r="I8924" s="29" t="n">
        <f aca="false">INDEX(Einstellungen!$B$27:$B$50,19)</f>
        <v>1.35</v>
      </c>
      <c r="J8924" s="29" t="n">
        <f aca="false">F8924*I8924</f>
        <v>77.6006973</v>
      </c>
    </row>
    <row r="8925" customFormat="false" ht="15" hidden="false" customHeight="false" outlineLevel="0" collapsed="false">
      <c r="A8925" s="28" t="n">
        <v>45952</v>
      </c>
      <c r="B8925" s="21" t="s">
        <v>131</v>
      </c>
      <c r="C8925" s="21" t="s">
        <v>112</v>
      </c>
      <c r="D8925" s="29" t="n">
        <v>279.76</v>
      </c>
      <c r="E8925" s="29" t="n">
        <f aca="false">D8925/10</f>
        <v>27.976</v>
      </c>
      <c r="F8925" s="29" t="n">
        <f aca="false">(E8925+Einstellungen!$B$20)*(1+Einstellungen!$B$10)</f>
        <v>55.49208</v>
      </c>
      <c r="G8925" s="21" t="str">
        <f aca="false">IF(F8925&lt;Einstellungen!$B$5,"ja","nein")</f>
        <v>nein</v>
      </c>
      <c r="H8925" s="21" t="s">
        <v>25</v>
      </c>
      <c r="I8925" s="29" t="n">
        <f aca="false">INDEX(Einstellungen!$B$27:$B$50,20)</f>
        <v>1.45</v>
      </c>
      <c r="J8925" s="29" t="n">
        <f aca="false">F8925*I8925</f>
        <v>80.463516</v>
      </c>
    </row>
    <row r="8926" customFormat="false" ht="15" hidden="false" customHeight="false" outlineLevel="0" collapsed="false">
      <c r="A8926" s="28" t="n">
        <v>45952</v>
      </c>
      <c r="B8926" s="21" t="s">
        <v>132</v>
      </c>
      <c r="C8926" s="21" t="s">
        <v>112</v>
      </c>
      <c r="D8926" s="29" t="n">
        <v>185.31</v>
      </c>
      <c r="E8926" s="29" t="n">
        <f aca="false">D8926/10</f>
        <v>18.531</v>
      </c>
      <c r="F8926" s="29" t="n">
        <f aca="false">(E8926+Einstellungen!$B$20)*(1+Einstellungen!$B$10)</f>
        <v>44.25253</v>
      </c>
      <c r="G8926" s="21" t="str">
        <f aca="false">IF(F8926&lt;Einstellungen!$B$5,"ja","nein")</f>
        <v>nein</v>
      </c>
      <c r="H8926" s="21" t="s">
        <v>25</v>
      </c>
      <c r="I8926" s="29" t="n">
        <f aca="false">INDEX(Einstellungen!$B$27:$B$50,21)</f>
        <v>1.4</v>
      </c>
      <c r="J8926" s="29" t="n">
        <f aca="false">F8926*I8926</f>
        <v>61.953542</v>
      </c>
    </row>
    <row r="8927" customFormat="false" ht="15" hidden="false" customHeight="false" outlineLevel="0" collapsed="false">
      <c r="A8927" s="28" t="n">
        <v>45952</v>
      </c>
      <c r="B8927" s="21" t="s">
        <v>133</v>
      </c>
      <c r="C8927" s="21" t="s">
        <v>112</v>
      </c>
      <c r="D8927" s="29" t="n">
        <v>133.947</v>
      </c>
      <c r="E8927" s="29" t="n">
        <f aca="false">D8927/10</f>
        <v>13.3947</v>
      </c>
      <c r="F8927" s="29" t="n">
        <f aca="false">(E8927+Einstellungen!$B$20)*(1+Einstellungen!$B$10)</f>
        <v>38.140333</v>
      </c>
      <c r="G8927" s="21" t="str">
        <f aca="false">IF(F8927&lt;Einstellungen!$B$5,"ja","nein")</f>
        <v>nein</v>
      </c>
      <c r="H8927" s="21" t="s">
        <v>25</v>
      </c>
      <c r="I8927" s="29" t="n">
        <f aca="false">INDEX(Einstellungen!$B$27:$B$50,22)</f>
        <v>1.25</v>
      </c>
      <c r="J8927" s="29" t="n">
        <f aca="false">F8927*I8927</f>
        <v>47.67541625</v>
      </c>
    </row>
    <row r="8928" customFormat="false" ht="15" hidden="false" customHeight="false" outlineLevel="0" collapsed="false">
      <c r="A8928" s="28" t="n">
        <v>45952</v>
      </c>
      <c r="B8928" s="21" t="s">
        <v>134</v>
      </c>
      <c r="C8928" s="21" t="s">
        <v>112</v>
      </c>
      <c r="D8928" s="29" t="n">
        <v>122.065</v>
      </c>
      <c r="E8928" s="29" t="n">
        <f aca="false">D8928/10</f>
        <v>12.2065</v>
      </c>
      <c r="F8928" s="29" t="n">
        <f aca="false">(E8928+Einstellungen!$B$20)*(1+Einstellungen!$B$10)</f>
        <v>36.726375</v>
      </c>
      <c r="G8928" s="21" t="str">
        <f aca="false">IF(F8928&lt;Einstellungen!$B$5,"ja","nein")</f>
        <v>nein</v>
      </c>
      <c r="H8928" s="21" t="s">
        <v>25</v>
      </c>
      <c r="I8928" s="29" t="n">
        <f aca="false">INDEX(Einstellungen!$B$27:$B$50,23)</f>
        <v>1.05</v>
      </c>
      <c r="J8928" s="29" t="n">
        <f aca="false">F8928*I8928</f>
        <v>38.56269375</v>
      </c>
    </row>
    <row r="8929" customFormat="false" ht="15" hidden="false" customHeight="false" outlineLevel="0" collapsed="false">
      <c r="A8929" s="28" t="n">
        <v>45952</v>
      </c>
      <c r="B8929" s="21" t="s">
        <v>135</v>
      </c>
      <c r="C8929" s="21" t="s">
        <v>112</v>
      </c>
      <c r="D8929" s="29" t="n">
        <v>108.093</v>
      </c>
      <c r="E8929" s="29" t="n">
        <f aca="false">D8929/10</f>
        <v>10.8093</v>
      </c>
      <c r="F8929" s="29" t="n">
        <f aca="false">(E8929+Einstellungen!$B$20)*(1+Einstellungen!$B$10)</f>
        <v>35.063707</v>
      </c>
      <c r="G8929" s="21" t="str">
        <f aca="false">IF(F8929&lt;Einstellungen!$B$5,"ja","nein")</f>
        <v>nein</v>
      </c>
      <c r="H8929" s="21" t="s">
        <v>25</v>
      </c>
      <c r="I8929" s="29" t="n">
        <f aca="false">INDEX(Einstellungen!$B$27:$B$50,24)</f>
        <v>0.8</v>
      </c>
      <c r="J8929" s="29" t="n">
        <f aca="false">F8929*I8929</f>
        <v>28.0509656</v>
      </c>
    </row>
    <row r="8930" customFormat="false" ht="15" hidden="false" customHeight="false" outlineLevel="0" collapsed="false">
      <c r="A8930" s="28" t="n">
        <v>45953</v>
      </c>
      <c r="B8930" s="21" t="s">
        <v>111</v>
      </c>
      <c r="C8930" s="21" t="s">
        <v>136</v>
      </c>
      <c r="D8930" s="29" t="n">
        <v>101.375</v>
      </c>
      <c r="E8930" s="29" t="n">
        <f aca="false">D8930/10</f>
        <v>10.1375</v>
      </c>
      <c r="F8930" s="29" t="n">
        <f aca="false">(E8930+Einstellungen!$B$20)*(1+Einstellungen!$B$10)</f>
        <v>34.264265</v>
      </c>
      <c r="G8930" s="21" t="str">
        <f aca="false">IF(F8930&lt;Einstellungen!$B$5,"ja","nein")</f>
        <v>nein</v>
      </c>
      <c r="H8930" s="21" t="s">
        <v>25</v>
      </c>
      <c r="I8930" s="29" t="n">
        <f aca="false">INDEX(Einstellungen!$B$27:$B$50,1)</f>
        <v>0.6</v>
      </c>
      <c r="J8930" s="29" t="n">
        <f aca="false">F8930*I8930</f>
        <v>20.558559</v>
      </c>
    </row>
    <row r="8931" customFormat="false" ht="15" hidden="false" customHeight="false" outlineLevel="0" collapsed="false">
      <c r="A8931" s="28" t="n">
        <v>45953</v>
      </c>
      <c r="B8931" s="21" t="s">
        <v>113</v>
      </c>
      <c r="C8931" s="21" t="s">
        <v>136</v>
      </c>
      <c r="D8931" s="29" t="n">
        <v>98.745</v>
      </c>
      <c r="E8931" s="29" t="n">
        <f aca="false">D8931/10</f>
        <v>9.8745</v>
      </c>
      <c r="F8931" s="29" t="n">
        <f aca="false">(E8931+Einstellungen!$B$20)*(1+Einstellungen!$B$10)</f>
        <v>33.951295</v>
      </c>
      <c r="G8931" s="21" t="str">
        <f aca="false">IF(F8931&lt;Einstellungen!$B$5,"ja","nein")</f>
        <v>nein</v>
      </c>
      <c r="H8931" s="21" t="s">
        <v>25</v>
      </c>
      <c r="I8931" s="29" t="n">
        <f aca="false">INDEX(Einstellungen!$B$27:$B$50,2)</f>
        <v>0.5</v>
      </c>
      <c r="J8931" s="29" t="n">
        <f aca="false">F8931*I8931</f>
        <v>16.9756475</v>
      </c>
    </row>
    <row r="8932" customFormat="false" ht="15" hidden="false" customHeight="false" outlineLevel="0" collapsed="false">
      <c r="A8932" s="28" t="n">
        <v>45953</v>
      </c>
      <c r="B8932" s="21" t="s">
        <v>114</v>
      </c>
      <c r="C8932" s="21" t="s">
        <v>136</v>
      </c>
      <c r="D8932" s="29" t="n">
        <v>95.067</v>
      </c>
      <c r="E8932" s="29" t="n">
        <f aca="false">D8932/10</f>
        <v>9.5067</v>
      </c>
      <c r="F8932" s="29" t="n">
        <f aca="false">(E8932+Einstellungen!$B$20)*(1+Einstellungen!$B$10)</f>
        <v>33.513613</v>
      </c>
      <c r="G8932" s="21" t="str">
        <f aca="false">IF(F8932&lt;Einstellungen!$B$5,"ja","nein")</f>
        <v>nein</v>
      </c>
      <c r="H8932" s="21" t="s">
        <v>25</v>
      </c>
      <c r="I8932" s="29" t="n">
        <f aca="false">INDEX(Einstellungen!$B$27:$B$50,3)</f>
        <v>0.45</v>
      </c>
      <c r="J8932" s="29" t="n">
        <f aca="false">F8932*I8932</f>
        <v>15.08112585</v>
      </c>
    </row>
    <row r="8933" customFormat="false" ht="15" hidden="false" customHeight="false" outlineLevel="0" collapsed="false">
      <c r="A8933" s="28" t="n">
        <v>45953</v>
      </c>
      <c r="B8933" s="21" t="s">
        <v>115</v>
      </c>
      <c r="C8933" s="21" t="s">
        <v>136</v>
      </c>
      <c r="D8933" s="29" t="n">
        <v>79.922</v>
      </c>
      <c r="E8933" s="29" t="n">
        <f aca="false">D8933/10</f>
        <v>7.9922</v>
      </c>
      <c r="F8933" s="29" t="n">
        <f aca="false">(E8933+Einstellungen!$B$20)*(1+Einstellungen!$B$10)</f>
        <v>31.711358</v>
      </c>
      <c r="G8933" s="21" t="str">
        <f aca="false">IF(F8933&lt;Einstellungen!$B$5,"ja","nein")</f>
        <v>nein</v>
      </c>
      <c r="H8933" s="21" t="s">
        <v>25</v>
      </c>
      <c r="I8933" s="29" t="n">
        <f aca="false">INDEX(Einstellungen!$B$27:$B$50,4)</f>
        <v>0.45</v>
      </c>
      <c r="J8933" s="29" t="n">
        <f aca="false">F8933*I8933</f>
        <v>14.2701111</v>
      </c>
    </row>
    <row r="8934" customFormat="false" ht="15" hidden="false" customHeight="false" outlineLevel="0" collapsed="false">
      <c r="A8934" s="28" t="n">
        <v>45953</v>
      </c>
      <c r="B8934" s="21" t="s">
        <v>116</v>
      </c>
      <c r="C8934" s="21" t="s">
        <v>136</v>
      </c>
      <c r="D8934" s="29" t="n">
        <v>70.998</v>
      </c>
      <c r="E8934" s="29" t="n">
        <f aca="false">D8934/10</f>
        <v>7.0998</v>
      </c>
      <c r="F8934" s="29" t="n">
        <f aca="false">(E8934+Einstellungen!$B$20)*(1+Einstellungen!$B$10)</f>
        <v>30.649402</v>
      </c>
      <c r="G8934" s="21" t="str">
        <f aca="false">IF(F8934&lt;Einstellungen!$B$5,"ja","nein")</f>
        <v>nein</v>
      </c>
      <c r="H8934" s="21" t="s">
        <v>25</v>
      </c>
      <c r="I8934" s="29" t="n">
        <f aca="false">INDEX(Einstellungen!$B$27:$B$50,5)</f>
        <v>0.45</v>
      </c>
      <c r="J8934" s="29" t="n">
        <f aca="false">F8934*I8934</f>
        <v>13.7922309</v>
      </c>
    </row>
    <row r="8935" customFormat="false" ht="15" hidden="false" customHeight="false" outlineLevel="0" collapsed="false">
      <c r="A8935" s="28" t="n">
        <v>45953</v>
      </c>
      <c r="B8935" s="21" t="s">
        <v>117</v>
      </c>
      <c r="C8935" s="21" t="s">
        <v>136</v>
      </c>
      <c r="D8935" s="29" t="n">
        <v>67.52</v>
      </c>
      <c r="E8935" s="29" t="n">
        <f aca="false">D8935/10</f>
        <v>6.752</v>
      </c>
      <c r="F8935" s="29" t="n">
        <f aca="false">(E8935+Einstellungen!$B$20)*(1+Einstellungen!$B$10)</f>
        <v>30.23552</v>
      </c>
      <c r="G8935" s="21" t="str">
        <f aca="false">IF(F8935&lt;Einstellungen!$B$5,"ja","nein")</f>
        <v>nein</v>
      </c>
      <c r="H8935" s="21" t="s">
        <v>25</v>
      </c>
      <c r="I8935" s="29" t="n">
        <f aca="false">INDEX(Einstellungen!$B$27:$B$50,6)</f>
        <v>0.5</v>
      </c>
      <c r="J8935" s="29" t="n">
        <f aca="false">F8935*I8935</f>
        <v>15.11776</v>
      </c>
    </row>
    <row r="8936" customFormat="false" ht="15" hidden="false" customHeight="false" outlineLevel="0" collapsed="false">
      <c r="A8936" s="28" t="n">
        <v>45953</v>
      </c>
      <c r="B8936" s="21" t="s">
        <v>118</v>
      </c>
      <c r="C8936" s="21" t="s">
        <v>136</v>
      </c>
      <c r="D8936" s="29" t="n">
        <v>72.25</v>
      </c>
      <c r="E8936" s="29" t="n">
        <f aca="false">D8936/10</f>
        <v>7.225</v>
      </c>
      <c r="F8936" s="29" t="n">
        <f aca="false">(E8936+Einstellungen!$B$20)*(1+Einstellungen!$B$10)</f>
        <v>30.79839</v>
      </c>
      <c r="G8936" s="21" t="str">
        <f aca="false">IF(F8936&lt;Einstellungen!$B$5,"ja","nein")</f>
        <v>nein</v>
      </c>
      <c r="H8936" s="21" t="s">
        <v>25</v>
      </c>
      <c r="I8936" s="29" t="n">
        <f aca="false">INDEX(Einstellungen!$B$27:$B$50,7)</f>
        <v>0.7</v>
      </c>
      <c r="J8936" s="29" t="n">
        <f aca="false">F8936*I8936</f>
        <v>21.558873</v>
      </c>
    </row>
    <row r="8937" customFormat="false" ht="15" hidden="false" customHeight="false" outlineLevel="0" collapsed="false">
      <c r="A8937" s="28" t="n">
        <v>45953</v>
      </c>
      <c r="B8937" s="21" t="s">
        <v>119</v>
      </c>
      <c r="C8937" s="21" t="s">
        <v>136</v>
      </c>
      <c r="D8937" s="29" t="n">
        <v>82.282</v>
      </c>
      <c r="E8937" s="29" t="n">
        <f aca="false">D8937/10</f>
        <v>8.2282</v>
      </c>
      <c r="F8937" s="29" t="n">
        <f aca="false">(E8937+Einstellungen!$B$20)*(1+Einstellungen!$B$10)</f>
        <v>31.992198</v>
      </c>
      <c r="G8937" s="21" t="str">
        <f aca="false">IF(F8937&lt;Einstellungen!$B$5,"ja","nein")</f>
        <v>nein</v>
      </c>
      <c r="H8937" s="21" t="s">
        <v>25</v>
      </c>
      <c r="I8937" s="29" t="n">
        <f aca="false">INDEX(Einstellungen!$B$27:$B$50,8)</f>
        <v>0.95</v>
      </c>
      <c r="J8937" s="29" t="n">
        <f aca="false">F8937*I8937</f>
        <v>30.3925881</v>
      </c>
    </row>
    <row r="8938" customFormat="false" ht="15" hidden="false" customHeight="false" outlineLevel="0" collapsed="false">
      <c r="A8938" s="28" t="n">
        <v>45953</v>
      </c>
      <c r="B8938" s="21" t="s">
        <v>120</v>
      </c>
      <c r="C8938" s="21" t="s">
        <v>136</v>
      </c>
      <c r="D8938" s="29" t="n">
        <v>90</v>
      </c>
      <c r="E8938" s="29" t="n">
        <f aca="false">D8938/10</f>
        <v>9</v>
      </c>
      <c r="F8938" s="29" t="n">
        <f aca="false">(E8938+Einstellungen!$B$20)*(1+Einstellungen!$B$10)</f>
        <v>32.91064</v>
      </c>
      <c r="G8938" s="21" t="str">
        <f aca="false">IF(F8938&lt;Einstellungen!$B$5,"ja","nein")</f>
        <v>nein</v>
      </c>
      <c r="H8938" s="21" t="s">
        <v>25</v>
      </c>
      <c r="I8938" s="29" t="n">
        <f aca="false">INDEX(Einstellungen!$B$27:$B$50,9)</f>
        <v>1.05</v>
      </c>
      <c r="J8938" s="29" t="n">
        <f aca="false">F8938*I8938</f>
        <v>34.556172</v>
      </c>
    </row>
    <row r="8939" customFormat="false" ht="15" hidden="false" customHeight="false" outlineLevel="0" collapsed="false">
      <c r="A8939" s="28" t="n">
        <v>45953</v>
      </c>
      <c r="B8939" s="21" t="s">
        <v>121</v>
      </c>
      <c r="C8939" s="21" t="s">
        <v>136</v>
      </c>
      <c r="D8939" s="29" t="n">
        <v>83.017</v>
      </c>
      <c r="E8939" s="29" t="n">
        <f aca="false">D8939/10</f>
        <v>8.3017</v>
      </c>
      <c r="F8939" s="29" t="n">
        <f aca="false">(E8939+Einstellungen!$B$20)*(1+Einstellungen!$B$10)</f>
        <v>32.079663</v>
      </c>
      <c r="G8939" s="21" t="str">
        <f aca="false">IF(F8939&lt;Einstellungen!$B$5,"ja","nein")</f>
        <v>nein</v>
      </c>
      <c r="H8939" s="21" t="s">
        <v>25</v>
      </c>
      <c r="I8939" s="29" t="n">
        <f aca="false">INDEX(Einstellungen!$B$27:$B$50,10)</f>
        <v>1.05</v>
      </c>
      <c r="J8939" s="29" t="n">
        <f aca="false">F8939*I8939</f>
        <v>33.68364615</v>
      </c>
    </row>
    <row r="8940" customFormat="false" ht="15" hidden="false" customHeight="false" outlineLevel="0" collapsed="false">
      <c r="A8940" s="28" t="n">
        <v>45953</v>
      </c>
      <c r="B8940" s="21" t="s">
        <v>122</v>
      </c>
      <c r="C8940" s="21" t="s">
        <v>136</v>
      </c>
      <c r="D8940" s="29" t="n">
        <v>79.703</v>
      </c>
      <c r="E8940" s="29" t="n">
        <f aca="false">D8940/10</f>
        <v>7.9703</v>
      </c>
      <c r="F8940" s="29" t="n">
        <f aca="false">(E8940+Einstellungen!$B$20)*(1+Einstellungen!$B$10)</f>
        <v>31.685297</v>
      </c>
      <c r="G8940" s="21" t="str">
        <f aca="false">IF(F8940&lt;Einstellungen!$B$5,"ja","nein")</f>
        <v>nein</v>
      </c>
      <c r="H8940" s="21" t="s">
        <v>25</v>
      </c>
      <c r="I8940" s="29" t="n">
        <f aca="false">INDEX(Einstellungen!$B$27:$B$50,11)</f>
        <v>1.05</v>
      </c>
      <c r="J8940" s="29" t="n">
        <f aca="false">F8940*I8940</f>
        <v>33.26956185</v>
      </c>
    </row>
    <row r="8941" customFormat="false" ht="15" hidden="false" customHeight="false" outlineLevel="0" collapsed="false">
      <c r="A8941" s="28" t="n">
        <v>45953</v>
      </c>
      <c r="B8941" s="21" t="s">
        <v>123</v>
      </c>
      <c r="C8941" s="21" t="s">
        <v>136</v>
      </c>
      <c r="D8941" s="29" t="n">
        <v>69.6</v>
      </c>
      <c r="E8941" s="29" t="n">
        <f aca="false">D8941/10</f>
        <v>6.96</v>
      </c>
      <c r="F8941" s="29" t="n">
        <f aca="false">(E8941+Einstellungen!$B$20)*(1+Einstellungen!$B$10)</f>
        <v>30.48304</v>
      </c>
      <c r="G8941" s="21" t="str">
        <f aca="false">IF(F8941&lt;Einstellungen!$B$5,"ja","nein")</f>
        <v>nein</v>
      </c>
      <c r="H8941" s="21" t="s">
        <v>25</v>
      </c>
      <c r="I8941" s="29" t="n">
        <f aca="false">INDEX(Einstellungen!$B$27:$B$50,12)</f>
        <v>1.1</v>
      </c>
      <c r="J8941" s="29" t="n">
        <f aca="false">F8941*I8941</f>
        <v>33.531344</v>
      </c>
    </row>
    <row r="8942" customFormat="false" ht="15" hidden="false" customHeight="false" outlineLevel="0" collapsed="false">
      <c r="A8942" s="28" t="n">
        <v>45953</v>
      </c>
      <c r="B8942" s="21" t="s">
        <v>124</v>
      </c>
      <c r="C8942" s="21" t="s">
        <v>136</v>
      </c>
      <c r="D8942" s="29" t="n">
        <v>66.097</v>
      </c>
      <c r="E8942" s="29" t="n">
        <f aca="false">D8942/10</f>
        <v>6.6097</v>
      </c>
      <c r="F8942" s="29" t="n">
        <f aca="false">(E8942+Einstellungen!$B$20)*(1+Einstellungen!$B$10)</f>
        <v>30.066183</v>
      </c>
      <c r="G8942" s="21" t="str">
        <f aca="false">IF(F8942&lt;Einstellungen!$B$5,"ja","nein")</f>
        <v>nein</v>
      </c>
      <c r="H8942" s="21" t="s">
        <v>25</v>
      </c>
      <c r="I8942" s="29" t="n">
        <f aca="false">INDEX(Einstellungen!$B$27:$B$50,13)</f>
        <v>1.2</v>
      </c>
      <c r="J8942" s="29" t="n">
        <f aca="false">F8942*I8942</f>
        <v>36.0794196</v>
      </c>
    </row>
    <row r="8943" customFormat="false" ht="15" hidden="false" customHeight="false" outlineLevel="0" collapsed="false">
      <c r="A8943" s="28" t="n">
        <v>45953</v>
      </c>
      <c r="B8943" s="21" t="s">
        <v>125</v>
      </c>
      <c r="C8943" s="21" t="s">
        <v>136</v>
      </c>
      <c r="D8943" s="29" t="n">
        <v>64.105</v>
      </c>
      <c r="E8943" s="29" t="n">
        <f aca="false">D8943/10</f>
        <v>6.4105</v>
      </c>
      <c r="F8943" s="29" t="n">
        <f aca="false">(E8943+Einstellungen!$B$20)*(1+Einstellungen!$B$10)</f>
        <v>29.829135</v>
      </c>
      <c r="G8943" s="21" t="str">
        <f aca="false">IF(F8943&lt;Einstellungen!$B$5,"ja","nein")</f>
        <v>nein</v>
      </c>
      <c r="H8943" s="21" t="s">
        <v>25</v>
      </c>
      <c r="I8943" s="29" t="n">
        <f aca="false">INDEX(Einstellungen!$B$27:$B$50,14)</f>
        <v>1.15</v>
      </c>
      <c r="J8943" s="29" t="n">
        <f aca="false">F8943*I8943</f>
        <v>34.30350525</v>
      </c>
    </row>
    <row r="8944" customFormat="false" ht="15" hidden="false" customHeight="false" outlineLevel="0" collapsed="false">
      <c r="A8944" s="28" t="n">
        <v>45953</v>
      </c>
      <c r="B8944" s="21" t="s">
        <v>126</v>
      </c>
      <c r="C8944" s="21" t="s">
        <v>136</v>
      </c>
      <c r="D8944" s="29" t="n">
        <v>63.535</v>
      </c>
      <c r="E8944" s="29" t="n">
        <f aca="false">D8944/10</f>
        <v>6.3535</v>
      </c>
      <c r="F8944" s="29" t="n">
        <f aca="false">(E8944+Einstellungen!$B$20)*(1+Einstellungen!$B$10)</f>
        <v>29.761305</v>
      </c>
      <c r="G8944" s="21" t="str">
        <f aca="false">IF(F8944&lt;Einstellungen!$B$5,"ja","nein")</f>
        <v>nein</v>
      </c>
      <c r="H8944" s="21" t="s">
        <v>25</v>
      </c>
      <c r="I8944" s="29" t="n">
        <f aca="false">INDEX(Einstellungen!$B$27:$B$50,15)</f>
        <v>1</v>
      </c>
      <c r="J8944" s="29" t="n">
        <f aca="false">F8944*I8944</f>
        <v>29.761305</v>
      </c>
    </row>
    <row r="8945" customFormat="false" ht="15" hidden="false" customHeight="false" outlineLevel="0" collapsed="false">
      <c r="A8945" s="28" t="n">
        <v>45953</v>
      </c>
      <c r="B8945" s="21" t="s">
        <v>127</v>
      </c>
      <c r="C8945" s="21" t="s">
        <v>136</v>
      </c>
      <c r="D8945" s="29" t="n">
        <v>75.605</v>
      </c>
      <c r="E8945" s="29" t="n">
        <f aca="false">D8945/10</f>
        <v>7.5605</v>
      </c>
      <c r="F8945" s="29" t="n">
        <f aca="false">(E8945+Einstellungen!$B$20)*(1+Einstellungen!$B$10)</f>
        <v>31.197635</v>
      </c>
      <c r="G8945" s="21" t="str">
        <f aca="false">IF(F8945&lt;Einstellungen!$B$5,"ja","nein")</f>
        <v>nein</v>
      </c>
      <c r="H8945" s="21" t="s">
        <v>25</v>
      </c>
      <c r="I8945" s="29" t="n">
        <f aca="false">INDEX(Einstellungen!$B$27:$B$50,16)</f>
        <v>0.95</v>
      </c>
      <c r="J8945" s="29" t="n">
        <f aca="false">F8945*I8945</f>
        <v>29.63775325</v>
      </c>
    </row>
    <row r="8946" customFormat="false" ht="15" hidden="false" customHeight="false" outlineLevel="0" collapsed="false">
      <c r="A8946" s="28" t="n">
        <v>45953</v>
      </c>
      <c r="B8946" s="21" t="s">
        <v>128</v>
      </c>
      <c r="C8946" s="21" t="s">
        <v>136</v>
      </c>
      <c r="D8946" s="29" t="n">
        <v>85.498</v>
      </c>
      <c r="E8946" s="29" t="n">
        <f aca="false">D8946/10</f>
        <v>8.5498</v>
      </c>
      <c r="F8946" s="29" t="n">
        <f aca="false">(E8946+Einstellungen!$B$20)*(1+Einstellungen!$B$10)</f>
        <v>32.374902</v>
      </c>
      <c r="G8946" s="21" t="str">
        <f aca="false">IF(F8946&lt;Einstellungen!$B$5,"ja","nein")</f>
        <v>nein</v>
      </c>
      <c r="H8946" s="21" t="s">
        <v>25</v>
      </c>
      <c r="I8946" s="29" t="n">
        <f aca="false">INDEX(Einstellungen!$B$27:$B$50,17)</f>
        <v>0.95</v>
      </c>
      <c r="J8946" s="29" t="n">
        <f aca="false">F8946*I8946</f>
        <v>30.7561569</v>
      </c>
    </row>
    <row r="8947" customFormat="false" ht="15" hidden="false" customHeight="false" outlineLevel="0" collapsed="false">
      <c r="A8947" s="28" t="n">
        <v>45953</v>
      </c>
      <c r="B8947" s="21" t="s">
        <v>129</v>
      </c>
      <c r="C8947" s="21" t="s">
        <v>136</v>
      </c>
      <c r="D8947" s="29" t="n">
        <v>98.118</v>
      </c>
      <c r="E8947" s="29" t="n">
        <f aca="false">D8947/10</f>
        <v>9.8118</v>
      </c>
      <c r="F8947" s="29" t="n">
        <f aca="false">(E8947+Einstellungen!$B$20)*(1+Einstellungen!$B$10)</f>
        <v>33.876682</v>
      </c>
      <c r="G8947" s="21" t="str">
        <f aca="false">IF(F8947&lt;Einstellungen!$B$5,"ja","nein")</f>
        <v>nein</v>
      </c>
      <c r="H8947" s="21" t="s">
        <v>25</v>
      </c>
      <c r="I8947" s="29" t="n">
        <f aca="false">INDEX(Einstellungen!$B$27:$B$50,18)</f>
        <v>1.1</v>
      </c>
      <c r="J8947" s="29" t="n">
        <f aca="false">F8947*I8947</f>
        <v>37.2643502</v>
      </c>
    </row>
    <row r="8948" customFormat="false" ht="15" hidden="false" customHeight="false" outlineLevel="0" collapsed="false">
      <c r="A8948" s="28" t="n">
        <v>45953</v>
      </c>
      <c r="B8948" s="21" t="s">
        <v>130</v>
      </c>
      <c r="C8948" s="21" t="s">
        <v>136</v>
      </c>
      <c r="D8948" s="29" t="n">
        <v>114.93</v>
      </c>
      <c r="E8948" s="29" t="n">
        <f aca="false">D8948/10</f>
        <v>11.493</v>
      </c>
      <c r="F8948" s="29" t="n">
        <f aca="false">(E8948+Einstellungen!$B$20)*(1+Einstellungen!$B$10)</f>
        <v>35.87731</v>
      </c>
      <c r="G8948" s="21" t="str">
        <f aca="false">IF(F8948&lt;Einstellungen!$B$5,"ja","nein")</f>
        <v>nein</v>
      </c>
      <c r="H8948" s="21" t="s">
        <v>25</v>
      </c>
      <c r="I8948" s="29" t="n">
        <f aca="false">INDEX(Einstellungen!$B$27:$B$50,19)</f>
        <v>1.35</v>
      </c>
      <c r="J8948" s="29" t="n">
        <f aca="false">F8948*I8948</f>
        <v>48.4343685</v>
      </c>
    </row>
    <row r="8949" customFormat="false" ht="15" hidden="false" customHeight="false" outlineLevel="0" collapsed="false">
      <c r="A8949" s="28" t="n">
        <v>45953</v>
      </c>
      <c r="B8949" s="21" t="s">
        <v>131</v>
      </c>
      <c r="C8949" s="21" t="s">
        <v>136</v>
      </c>
      <c r="D8949" s="29" t="n">
        <v>107.912</v>
      </c>
      <c r="E8949" s="29" t="n">
        <f aca="false">D8949/10</f>
        <v>10.7912</v>
      </c>
      <c r="F8949" s="29" t="n">
        <f aca="false">(E8949+Einstellungen!$B$20)*(1+Einstellungen!$B$10)</f>
        <v>35.042168</v>
      </c>
      <c r="G8949" s="21" t="str">
        <f aca="false">IF(F8949&lt;Einstellungen!$B$5,"ja","nein")</f>
        <v>nein</v>
      </c>
      <c r="H8949" s="21" t="s">
        <v>25</v>
      </c>
      <c r="I8949" s="29" t="n">
        <f aca="false">INDEX(Einstellungen!$B$27:$B$50,20)</f>
        <v>1.45</v>
      </c>
      <c r="J8949" s="29" t="n">
        <f aca="false">F8949*I8949</f>
        <v>50.8111436</v>
      </c>
    </row>
    <row r="8950" customFormat="false" ht="15" hidden="false" customHeight="false" outlineLevel="0" collapsed="false">
      <c r="A8950" s="28" t="n">
        <v>45953</v>
      </c>
      <c r="B8950" s="21" t="s">
        <v>132</v>
      </c>
      <c r="C8950" s="21" t="s">
        <v>136</v>
      </c>
      <c r="D8950" s="29" t="n">
        <v>87.713</v>
      </c>
      <c r="E8950" s="29" t="n">
        <f aca="false">D8950/10</f>
        <v>8.7713</v>
      </c>
      <c r="F8950" s="29" t="n">
        <f aca="false">(E8950+Einstellungen!$B$20)*(1+Einstellungen!$B$10)</f>
        <v>32.638487</v>
      </c>
      <c r="G8950" s="21" t="str">
        <f aca="false">IF(F8950&lt;Einstellungen!$B$5,"ja","nein")</f>
        <v>nein</v>
      </c>
      <c r="H8950" s="21" t="s">
        <v>25</v>
      </c>
      <c r="I8950" s="29" t="n">
        <f aca="false">INDEX(Einstellungen!$B$27:$B$50,21)</f>
        <v>1.4</v>
      </c>
      <c r="J8950" s="29" t="n">
        <f aca="false">F8950*I8950</f>
        <v>45.6938818</v>
      </c>
    </row>
    <row r="8951" customFormat="false" ht="15" hidden="false" customHeight="false" outlineLevel="0" collapsed="false">
      <c r="A8951" s="28" t="n">
        <v>45953</v>
      </c>
      <c r="B8951" s="21" t="s">
        <v>133</v>
      </c>
      <c r="C8951" s="21" t="s">
        <v>136</v>
      </c>
      <c r="D8951" s="29" t="n">
        <v>82.812</v>
      </c>
      <c r="E8951" s="29" t="n">
        <f aca="false">D8951/10</f>
        <v>8.2812</v>
      </c>
      <c r="F8951" s="29" t="n">
        <f aca="false">(E8951+Einstellungen!$B$20)*(1+Einstellungen!$B$10)</f>
        <v>32.055268</v>
      </c>
      <c r="G8951" s="21" t="str">
        <f aca="false">IF(F8951&lt;Einstellungen!$B$5,"ja","nein")</f>
        <v>nein</v>
      </c>
      <c r="H8951" s="21" t="s">
        <v>25</v>
      </c>
      <c r="I8951" s="29" t="n">
        <f aca="false">INDEX(Einstellungen!$B$27:$B$50,22)</f>
        <v>1.25</v>
      </c>
      <c r="J8951" s="29" t="n">
        <f aca="false">F8951*I8951</f>
        <v>40.069085</v>
      </c>
    </row>
    <row r="8952" customFormat="false" ht="15" hidden="false" customHeight="false" outlineLevel="0" collapsed="false">
      <c r="A8952" s="28" t="n">
        <v>45953</v>
      </c>
      <c r="B8952" s="21" t="s">
        <v>134</v>
      </c>
      <c r="C8952" s="21" t="s">
        <v>136</v>
      </c>
      <c r="D8952" s="29" t="n">
        <v>77.655</v>
      </c>
      <c r="E8952" s="29" t="n">
        <f aca="false">D8952/10</f>
        <v>7.7655</v>
      </c>
      <c r="F8952" s="29" t="n">
        <f aca="false">(E8952+Einstellungen!$B$20)*(1+Einstellungen!$B$10)</f>
        <v>31.441585</v>
      </c>
      <c r="G8952" s="21" t="str">
        <f aca="false">IF(F8952&lt;Einstellungen!$B$5,"ja","nein")</f>
        <v>nein</v>
      </c>
      <c r="H8952" s="21" t="s">
        <v>25</v>
      </c>
      <c r="I8952" s="29" t="n">
        <f aca="false">INDEX(Einstellungen!$B$27:$B$50,23)</f>
        <v>1.05</v>
      </c>
      <c r="J8952" s="29" t="n">
        <f aca="false">F8952*I8952</f>
        <v>33.01366425</v>
      </c>
    </row>
    <row r="8953" customFormat="false" ht="15" hidden="false" customHeight="false" outlineLevel="0" collapsed="false">
      <c r="A8953" s="28" t="n">
        <v>45953</v>
      </c>
      <c r="B8953" s="21" t="s">
        <v>135</v>
      </c>
      <c r="C8953" s="21" t="s">
        <v>136</v>
      </c>
      <c r="D8953" s="29" t="n">
        <v>60.078</v>
      </c>
      <c r="E8953" s="29" t="n">
        <f aca="false">D8953/10</f>
        <v>6.0078</v>
      </c>
      <c r="F8953" s="29" t="n">
        <f aca="false">(E8953+Einstellungen!$B$20)*(1+Einstellungen!$B$10)</f>
        <v>29.349922</v>
      </c>
      <c r="G8953" s="21" t="str">
        <f aca="false">IF(F8953&lt;Einstellungen!$B$5,"ja","nein")</f>
        <v>nein</v>
      </c>
      <c r="H8953" s="21" t="s">
        <v>25</v>
      </c>
      <c r="I8953" s="29" t="n">
        <f aca="false">INDEX(Einstellungen!$B$27:$B$50,24)</f>
        <v>0.8</v>
      </c>
      <c r="J8953" s="29" t="n">
        <f aca="false">F8953*I8953</f>
        <v>23.4799376</v>
      </c>
    </row>
    <row r="8954" customFormat="false" ht="15" hidden="false" customHeight="false" outlineLevel="0" collapsed="false">
      <c r="A8954" s="28" t="n">
        <v>45954</v>
      </c>
      <c r="B8954" s="21" t="s">
        <v>111</v>
      </c>
      <c r="C8954" s="21" t="s">
        <v>137</v>
      </c>
      <c r="D8954" s="29" t="n">
        <v>14.335</v>
      </c>
      <c r="E8954" s="29" t="n">
        <f aca="false">D8954/10</f>
        <v>1.4335</v>
      </c>
      <c r="F8954" s="29" t="n">
        <f aca="false">(E8954+Einstellungen!$B$20)*(1+Einstellungen!$B$10)</f>
        <v>23.906505</v>
      </c>
      <c r="G8954" s="21" t="str">
        <f aca="false">IF(F8954&lt;Einstellungen!$B$5,"ja","nein")</f>
        <v>ja</v>
      </c>
      <c r="H8954" s="21" t="s">
        <v>25</v>
      </c>
      <c r="I8954" s="29" t="n">
        <f aca="false">INDEX(Einstellungen!$B$27:$B$50,1)</f>
        <v>0.6</v>
      </c>
      <c r="J8954" s="29" t="n">
        <f aca="false">F8954*I8954</f>
        <v>14.343903</v>
      </c>
    </row>
    <row r="8955" customFormat="false" ht="15" hidden="false" customHeight="false" outlineLevel="0" collapsed="false">
      <c r="A8955" s="28" t="n">
        <v>45954</v>
      </c>
      <c r="B8955" s="21" t="s">
        <v>113</v>
      </c>
      <c r="C8955" s="21" t="s">
        <v>137</v>
      </c>
      <c r="D8955" s="29" t="n">
        <v>9.835</v>
      </c>
      <c r="E8955" s="29" t="n">
        <f aca="false">D8955/10</f>
        <v>0.9835</v>
      </c>
      <c r="F8955" s="29" t="n">
        <f aca="false">(E8955+Einstellungen!$B$20)*(1+Einstellungen!$B$10)</f>
        <v>23.371005</v>
      </c>
      <c r="G8955" s="21" t="str">
        <f aca="false">IF(F8955&lt;Einstellungen!$B$5,"ja","nein")</f>
        <v>ja</v>
      </c>
      <c r="H8955" s="21" t="s">
        <v>25</v>
      </c>
      <c r="I8955" s="29" t="n">
        <f aca="false">INDEX(Einstellungen!$B$27:$B$50,2)</f>
        <v>0.5</v>
      </c>
      <c r="J8955" s="29" t="n">
        <f aca="false">F8955*I8955</f>
        <v>11.6855025</v>
      </c>
    </row>
    <row r="8956" customFormat="false" ht="15" hidden="false" customHeight="false" outlineLevel="0" collapsed="false">
      <c r="A8956" s="28" t="n">
        <v>45954</v>
      </c>
      <c r="B8956" s="21" t="s">
        <v>114</v>
      </c>
      <c r="C8956" s="21" t="s">
        <v>137</v>
      </c>
      <c r="D8956" s="29" t="n">
        <v>6.525</v>
      </c>
      <c r="E8956" s="29" t="n">
        <f aca="false">D8956/10</f>
        <v>0.6525</v>
      </c>
      <c r="F8956" s="29" t="n">
        <f aca="false">(E8956+Einstellungen!$B$20)*(1+Einstellungen!$B$10)</f>
        <v>22.977115</v>
      </c>
      <c r="G8956" s="21" t="str">
        <f aca="false">IF(F8956&lt;Einstellungen!$B$5,"ja","nein")</f>
        <v>ja</v>
      </c>
      <c r="H8956" s="21" t="s">
        <v>25</v>
      </c>
      <c r="I8956" s="29" t="n">
        <f aca="false">INDEX(Einstellungen!$B$27:$B$50,3)</f>
        <v>0.45</v>
      </c>
      <c r="J8956" s="29" t="n">
        <f aca="false">F8956*I8956</f>
        <v>10.33970175</v>
      </c>
    </row>
    <row r="8957" customFormat="false" ht="15" hidden="false" customHeight="false" outlineLevel="0" collapsed="false">
      <c r="A8957" s="28" t="n">
        <v>45954</v>
      </c>
      <c r="B8957" s="21" t="s">
        <v>115</v>
      </c>
      <c r="C8957" s="21" t="s">
        <v>137</v>
      </c>
      <c r="D8957" s="29" t="n">
        <v>1.025</v>
      </c>
      <c r="E8957" s="29" t="n">
        <f aca="false">D8957/10</f>
        <v>0.1025</v>
      </c>
      <c r="F8957" s="29" t="n">
        <f aca="false">(E8957+Einstellungen!$B$20)*(1+Einstellungen!$B$10)</f>
        <v>22.322615</v>
      </c>
      <c r="G8957" s="21" t="str">
        <f aca="false">IF(F8957&lt;Einstellungen!$B$5,"ja","nein")</f>
        <v>ja</v>
      </c>
      <c r="H8957" s="21" t="s">
        <v>25</v>
      </c>
      <c r="I8957" s="29" t="n">
        <f aca="false">INDEX(Einstellungen!$B$27:$B$50,4)</f>
        <v>0.45</v>
      </c>
      <c r="J8957" s="29" t="n">
        <f aca="false">F8957*I8957</f>
        <v>10.04517675</v>
      </c>
    </row>
    <row r="8958" customFormat="false" ht="15" hidden="false" customHeight="false" outlineLevel="0" collapsed="false">
      <c r="A8958" s="28" t="n">
        <v>45954</v>
      </c>
      <c r="B8958" s="21" t="s">
        <v>116</v>
      </c>
      <c r="C8958" s="21" t="s">
        <v>137</v>
      </c>
      <c r="D8958" s="29" t="n">
        <v>2.19</v>
      </c>
      <c r="E8958" s="29" t="n">
        <f aca="false">D8958/10</f>
        <v>0.219</v>
      </c>
      <c r="F8958" s="29" t="n">
        <f aca="false">(E8958+Einstellungen!$B$20)*(1+Einstellungen!$B$10)</f>
        <v>22.46125</v>
      </c>
      <c r="G8958" s="21" t="str">
        <f aca="false">IF(F8958&lt;Einstellungen!$B$5,"ja","nein")</f>
        <v>ja</v>
      </c>
      <c r="H8958" s="21" t="s">
        <v>25</v>
      </c>
      <c r="I8958" s="29" t="n">
        <f aca="false">INDEX(Einstellungen!$B$27:$B$50,5)</f>
        <v>0.45</v>
      </c>
      <c r="J8958" s="29" t="n">
        <f aca="false">F8958*I8958</f>
        <v>10.1075625</v>
      </c>
    </row>
    <row r="8959" customFormat="false" ht="15" hidden="false" customHeight="false" outlineLevel="0" collapsed="false">
      <c r="A8959" s="28" t="n">
        <v>45954</v>
      </c>
      <c r="B8959" s="21" t="s">
        <v>117</v>
      </c>
      <c r="C8959" s="21" t="s">
        <v>137</v>
      </c>
      <c r="D8959" s="29" t="n">
        <v>7.525</v>
      </c>
      <c r="E8959" s="29" t="n">
        <f aca="false">D8959/10</f>
        <v>0.7525</v>
      </c>
      <c r="F8959" s="29" t="n">
        <f aca="false">(E8959+Einstellungen!$B$20)*(1+Einstellungen!$B$10)</f>
        <v>23.096115</v>
      </c>
      <c r="G8959" s="21" t="str">
        <f aca="false">IF(F8959&lt;Einstellungen!$B$5,"ja","nein")</f>
        <v>ja</v>
      </c>
      <c r="H8959" s="21" t="s">
        <v>25</v>
      </c>
      <c r="I8959" s="29" t="n">
        <f aca="false">INDEX(Einstellungen!$B$27:$B$50,6)</f>
        <v>0.5</v>
      </c>
      <c r="J8959" s="29" t="n">
        <f aca="false">F8959*I8959</f>
        <v>11.5480575</v>
      </c>
    </row>
    <row r="8960" customFormat="false" ht="15" hidden="false" customHeight="false" outlineLevel="0" collapsed="false">
      <c r="A8960" s="28" t="n">
        <v>45954</v>
      </c>
      <c r="B8960" s="21" t="s">
        <v>118</v>
      </c>
      <c r="C8960" s="21" t="s">
        <v>137</v>
      </c>
      <c r="D8960" s="29" t="n">
        <v>23.277</v>
      </c>
      <c r="E8960" s="29" t="n">
        <f aca="false">D8960/10</f>
        <v>2.3277</v>
      </c>
      <c r="F8960" s="29" t="n">
        <f aca="false">(E8960+Einstellungen!$B$20)*(1+Einstellungen!$B$10)</f>
        <v>24.970603</v>
      </c>
      <c r="G8960" s="21" t="str">
        <f aca="false">IF(F8960&lt;Einstellungen!$B$5,"ja","nein")</f>
        <v>ja</v>
      </c>
      <c r="H8960" s="21" t="s">
        <v>25</v>
      </c>
      <c r="I8960" s="29" t="n">
        <f aca="false">INDEX(Einstellungen!$B$27:$B$50,7)</f>
        <v>0.7</v>
      </c>
      <c r="J8960" s="29" t="n">
        <f aca="false">F8960*I8960</f>
        <v>17.4794221</v>
      </c>
    </row>
    <row r="8961" customFormat="false" ht="15" hidden="false" customHeight="false" outlineLevel="0" collapsed="false">
      <c r="A8961" s="28" t="n">
        <v>45954</v>
      </c>
      <c r="B8961" s="21" t="s">
        <v>119</v>
      </c>
      <c r="C8961" s="21" t="s">
        <v>137</v>
      </c>
      <c r="D8961" s="29" t="n">
        <v>64.985</v>
      </c>
      <c r="E8961" s="29" t="n">
        <f aca="false">D8961/10</f>
        <v>6.4985</v>
      </c>
      <c r="F8961" s="29" t="n">
        <f aca="false">(E8961+Einstellungen!$B$20)*(1+Einstellungen!$B$10)</f>
        <v>29.933855</v>
      </c>
      <c r="G8961" s="21" t="str">
        <f aca="false">IF(F8961&lt;Einstellungen!$B$5,"ja","nein")</f>
        <v>nein</v>
      </c>
      <c r="H8961" s="21" t="s">
        <v>25</v>
      </c>
      <c r="I8961" s="29" t="n">
        <f aca="false">INDEX(Einstellungen!$B$27:$B$50,8)</f>
        <v>0.95</v>
      </c>
      <c r="J8961" s="29" t="n">
        <f aca="false">F8961*I8961</f>
        <v>28.43716225</v>
      </c>
    </row>
    <row r="8962" customFormat="false" ht="15" hidden="false" customHeight="false" outlineLevel="0" collapsed="false">
      <c r="A8962" s="28" t="n">
        <v>45954</v>
      </c>
      <c r="B8962" s="21" t="s">
        <v>120</v>
      </c>
      <c r="C8962" s="21" t="s">
        <v>137</v>
      </c>
      <c r="D8962" s="29" t="n">
        <v>84.87</v>
      </c>
      <c r="E8962" s="29" t="n">
        <f aca="false">D8962/10</f>
        <v>8.487</v>
      </c>
      <c r="F8962" s="29" t="n">
        <f aca="false">(E8962+Einstellungen!$B$20)*(1+Einstellungen!$B$10)</f>
        <v>32.30017</v>
      </c>
      <c r="G8962" s="21" t="str">
        <f aca="false">IF(F8962&lt;Einstellungen!$B$5,"ja","nein")</f>
        <v>nein</v>
      </c>
      <c r="H8962" s="21" t="s">
        <v>25</v>
      </c>
      <c r="I8962" s="29" t="n">
        <f aca="false">INDEX(Einstellungen!$B$27:$B$50,9)</f>
        <v>1.05</v>
      </c>
      <c r="J8962" s="29" t="n">
        <f aca="false">F8962*I8962</f>
        <v>33.9151785</v>
      </c>
    </row>
    <row r="8963" customFormat="false" ht="15" hidden="false" customHeight="false" outlineLevel="0" collapsed="false">
      <c r="A8963" s="28" t="n">
        <v>45954</v>
      </c>
      <c r="B8963" s="21" t="s">
        <v>121</v>
      </c>
      <c r="C8963" s="21" t="s">
        <v>137</v>
      </c>
      <c r="D8963" s="29" t="n">
        <v>76.547</v>
      </c>
      <c r="E8963" s="29" t="n">
        <f aca="false">D8963/10</f>
        <v>7.6547</v>
      </c>
      <c r="F8963" s="29" t="n">
        <f aca="false">(E8963+Einstellungen!$B$20)*(1+Einstellungen!$B$10)</f>
        <v>31.309733</v>
      </c>
      <c r="G8963" s="21" t="str">
        <f aca="false">IF(F8963&lt;Einstellungen!$B$5,"ja","nein")</f>
        <v>nein</v>
      </c>
      <c r="H8963" s="21" t="s">
        <v>25</v>
      </c>
      <c r="I8963" s="29" t="n">
        <f aca="false">INDEX(Einstellungen!$B$27:$B$50,10)</f>
        <v>1.05</v>
      </c>
      <c r="J8963" s="29" t="n">
        <f aca="false">F8963*I8963</f>
        <v>32.87521965</v>
      </c>
    </row>
    <row r="8964" customFormat="false" ht="15" hidden="false" customHeight="false" outlineLevel="0" collapsed="false">
      <c r="A8964" s="28" t="n">
        <v>45954</v>
      </c>
      <c r="B8964" s="21" t="s">
        <v>122</v>
      </c>
      <c r="C8964" s="21" t="s">
        <v>137</v>
      </c>
      <c r="D8964" s="29" t="n">
        <v>58.303</v>
      </c>
      <c r="E8964" s="29" t="n">
        <f aca="false">D8964/10</f>
        <v>5.8303</v>
      </c>
      <c r="F8964" s="29" t="n">
        <f aca="false">(E8964+Einstellungen!$B$20)*(1+Einstellungen!$B$10)</f>
        <v>29.138697</v>
      </c>
      <c r="G8964" s="21" t="str">
        <f aca="false">IF(F8964&lt;Einstellungen!$B$5,"ja","nein")</f>
        <v>nein</v>
      </c>
      <c r="H8964" s="21" t="s">
        <v>25</v>
      </c>
      <c r="I8964" s="29" t="n">
        <f aca="false">INDEX(Einstellungen!$B$27:$B$50,11)</f>
        <v>1.05</v>
      </c>
      <c r="J8964" s="29" t="n">
        <f aca="false">F8964*I8964</f>
        <v>30.59563185</v>
      </c>
    </row>
    <row r="8965" customFormat="false" ht="15" hidden="false" customHeight="false" outlineLevel="0" collapsed="false">
      <c r="A8965" s="28" t="n">
        <v>45954</v>
      </c>
      <c r="B8965" s="21" t="s">
        <v>123</v>
      </c>
      <c r="C8965" s="21" t="s">
        <v>137</v>
      </c>
      <c r="D8965" s="29" t="n">
        <v>33</v>
      </c>
      <c r="E8965" s="29" t="n">
        <f aca="false">D8965/10</f>
        <v>3.3</v>
      </c>
      <c r="F8965" s="29" t="n">
        <f aca="false">(E8965+Einstellungen!$B$20)*(1+Einstellungen!$B$10)</f>
        <v>26.12764</v>
      </c>
      <c r="G8965" s="21" t="str">
        <f aca="false">IF(F8965&lt;Einstellungen!$B$5,"ja","nein")</f>
        <v>ja</v>
      </c>
      <c r="H8965" s="21" t="s">
        <v>25</v>
      </c>
      <c r="I8965" s="29" t="n">
        <f aca="false">INDEX(Einstellungen!$B$27:$B$50,12)</f>
        <v>1.1</v>
      </c>
      <c r="J8965" s="29" t="n">
        <f aca="false">F8965*I8965</f>
        <v>28.740404</v>
      </c>
    </row>
    <row r="8966" customFormat="false" ht="15" hidden="false" customHeight="false" outlineLevel="0" collapsed="false">
      <c r="A8966" s="28" t="n">
        <v>45954</v>
      </c>
      <c r="B8966" s="21" t="s">
        <v>124</v>
      </c>
      <c r="C8966" s="21" t="s">
        <v>137</v>
      </c>
      <c r="D8966" s="29" t="n">
        <v>1.252</v>
      </c>
      <c r="E8966" s="29" t="n">
        <f aca="false">D8966/10</f>
        <v>0.1252</v>
      </c>
      <c r="F8966" s="29" t="n">
        <f aca="false">(E8966+Einstellungen!$B$20)*(1+Einstellungen!$B$10)</f>
        <v>22.349628</v>
      </c>
      <c r="G8966" s="21" t="str">
        <f aca="false">IF(F8966&lt;Einstellungen!$B$5,"ja","nein")</f>
        <v>ja</v>
      </c>
      <c r="H8966" s="21" t="s">
        <v>25</v>
      </c>
      <c r="I8966" s="29" t="n">
        <f aca="false">INDEX(Einstellungen!$B$27:$B$50,13)</f>
        <v>1.2</v>
      </c>
      <c r="J8966" s="29" t="n">
        <f aca="false">F8966*I8966</f>
        <v>26.8195536</v>
      </c>
    </row>
    <row r="8967" customFormat="false" ht="15" hidden="false" customHeight="false" outlineLevel="0" collapsed="false">
      <c r="A8967" s="28" t="n">
        <v>45954</v>
      </c>
      <c r="B8967" s="21" t="s">
        <v>125</v>
      </c>
      <c r="C8967" s="21" t="s">
        <v>137</v>
      </c>
      <c r="D8967" s="29" t="n">
        <v>-0.01</v>
      </c>
      <c r="E8967" s="29" t="n">
        <f aca="false">D8967/10</f>
        <v>-0.001</v>
      </c>
      <c r="F8967" s="29" t="n">
        <f aca="false">(E8967+Einstellungen!$B$20)*(1+Einstellungen!$B$10)</f>
        <v>22.19945</v>
      </c>
      <c r="G8967" s="21" t="str">
        <f aca="false">IF(F8967&lt;Einstellungen!$B$5,"ja","nein")</f>
        <v>ja</v>
      </c>
      <c r="H8967" s="21" t="s">
        <v>25</v>
      </c>
      <c r="I8967" s="29" t="n">
        <f aca="false">INDEX(Einstellungen!$B$27:$B$50,14)</f>
        <v>1.15</v>
      </c>
      <c r="J8967" s="29" t="n">
        <f aca="false">F8967*I8967</f>
        <v>25.5293675</v>
      </c>
    </row>
    <row r="8968" customFormat="false" ht="15" hidden="false" customHeight="false" outlineLevel="0" collapsed="false">
      <c r="A8968" s="28" t="n">
        <v>45954</v>
      </c>
      <c r="B8968" s="21" t="s">
        <v>126</v>
      </c>
      <c r="C8968" s="21" t="s">
        <v>137</v>
      </c>
      <c r="D8968" s="29" t="n">
        <v>-0.01</v>
      </c>
      <c r="E8968" s="29" t="n">
        <f aca="false">D8968/10</f>
        <v>-0.001</v>
      </c>
      <c r="F8968" s="29" t="n">
        <f aca="false">(E8968+Einstellungen!$B$20)*(1+Einstellungen!$B$10)</f>
        <v>22.19945</v>
      </c>
      <c r="G8968" s="21" t="str">
        <f aca="false">IF(F8968&lt;Einstellungen!$B$5,"ja","nein")</f>
        <v>ja</v>
      </c>
      <c r="H8968" s="21" t="s">
        <v>25</v>
      </c>
      <c r="I8968" s="29" t="n">
        <f aca="false">INDEX(Einstellungen!$B$27:$B$50,15)</f>
        <v>1</v>
      </c>
      <c r="J8968" s="29" t="n">
        <f aca="false">F8968*I8968</f>
        <v>22.19945</v>
      </c>
    </row>
    <row r="8969" customFormat="false" ht="15" hidden="false" customHeight="false" outlineLevel="0" collapsed="false">
      <c r="A8969" s="28" t="n">
        <v>45954</v>
      </c>
      <c r="B8969" s="21" t="s">
        <v>127</v>
      </c>
      <c r="C8969" s="21" t="s">
        <v>137</v>
      </c>
      <c r="D8969" s="29" t="n">
        <v>1.81</v>
      </c>
      <c r="E8969" s="29" t="n">
        <f aca="false">D8969/10</f>
        <v>0.181</v>
      </c>
      <c r="F8969" s="29" t="n">
        <f aca="false">(E8969+Einstellungen!$B$20)*(1+Einstellungen!$B$10)</f>
        <v>22.41603</v>
      </c>
      <c r="G8969" s="21" t="str">
        <f aca="false">IF(F8969&lt;Einstellungen!$B$5,"ja","nein")</f>
        <v>ja</v>
      </c>
      <c r="H8969" s="21" t="s">
        <v>25</v>
      </c>
      <c r="I8969" s="29" t="n">
        <f aca="false">INDEX(Einstellungen!$B$27:$B$50,16)</f>
        <v>0.95</v>
      </c>
      <c r="J8969" s="29" t="n">
        <f aca="false">F8969*I8969</f>
        <v>21.2952285</v>
      </c>
    </row>
    <row r="8970" customFormat="false" ht="15" hidden="false" customHeight="false" outlineLevel="0" collapsed="false">
      <c r="A8970" s="28" t="n">
        <v>45954</v>
      </c>
      <c r="B8970" s="21" t="s">
        <v>128</v>
      </c>
      <c r="C8970" s="21" t="s">
        <v>137</v>
      </c>
      <c r="D8970" s="29" t="n">
        <v>37.32</v>
      </c>
      <c r="E8970" s="29" t="n">
        <f aca="false">D8970/10</f>
        <v>3.732</v>
      </c>
      <c r="F8970" s="29" t="n">
        <f aca="false">(E8970+Einstellungen!$B$20)*(1+Einstellungen!$B$10)</f>
        <v>26.64172</v>
      </c>
      <c r="G8970" s="21" t="str">
        <f aca="false">IF(F8970&lt;Einstellungen!$B$5,"ja","nein")</f>
        <v>ja</v>
      </c>
      <c r="H8970" s="21" t="s">
        <v>25</v>
      </c>
      <c r="I8970" s="29" t="n">
        <f aca="false">INDEX(Einstellungen!$B$27:$B$50,17)</f>
        <v>0.95</v>
      </c>
      <c r="J8970" s="29" t="n">
        <f aca="false">F8970*I8970</f>
        <v>25.309634</v>
      </c>
    </row>
    <row r="8971" customFormat="false" ht="15" hidden="false" customHeight="false" outlineLevel="0" collapsed="false">
      <c r="A8971" s="28" t="n">
        <v>45954</v>
      </c>
      <c r="B8971" s="21" t="s">
        <v>129</v>
      </c>
      <c r="C8971" s="21" t="s">
        <v>137</v>
      </c>
      <c r="D8971" s="29" t="n">
        <v>66.26</v>
      </c>
      <c r="E8971" s="29" t="n">
        <f aca="false">D8971/10</f>
        <v>6.626</v>
      </c>
      <c r="F8971" s="29" t="n">
        <f aca="false">(E8971+Einstellungen!$B$20)*(1+Einstellungen!$B$10)</f>
        <v>30.08558</v>
      </c>
      <c r="G8971" s="21" t="str">
        <f aca="false">IF(F8971&lt;Einstellungen!$B$5,"ja","nein")</f>
        <v>nein</v>
      </c>
      <c r="H8971" s="21" t="s">
        <v>25</v>
      </c>
      <c r="I8971" s="29" t="n">
        <f aca="false">INDEX(Einstellungen!$B$27:$B$50,18)</f>
        <v>1.1</v>
      </c>
      <c r="J8971" s="29" t="n">
        <f aca="false">F8971*I8971</f>
        <v>33.094138</v>
      </c>
    </row>
    <row r="8972" customFormat="false" ht="15" hidden="false" customHeight="false" outlineLevel="0" collapsed="false">
      <c r="A8972" s="28" t="n">
        <v>45954</v>
      </c>
      <c r="B8972" s="21" t="s">
        <v>130</v>
      </c>
      <c r="C8972" s="21" t="s">
        <v>137</v>
      </c>
      <c r="D8972" s="29" t="n">
        <v>74.61</v>
      </c>
      <c r="E8972" s="29" t="n">
        <f aca="false">D8972/10</f>
        <v>7.461</v>
      </c>
      <c r="F8972" s="29" t="n">
        <f aca="false">(E8972+Einstellungen!$B$20)*(1+Einstellungen!$B$10)</f>
        <v>31.07923</v>
      </c>
      <c r="G8972" s="21" t="str">
        <f aca="false">IF(F8972&lt;Einstellungen!$B$5,"ja","nein")</f>
        <v>nein</v>
      </c>
      <c r="H8972" s="21" t="s">
        <v>25</v>
      </c>
      <c r="I8972" s="29" t="n">
        <f aca="false">INDEX(Einstellungen!$B$27:$B$50,19)</f>
        <v>1.35</v>
      </c>
      <c r="J8972" s="29" t="n">
        <f aca="false">F8972*I8972</f>
        <v>41.9569605</v>
      </c>
    </row>
    <row r="8973" customFormat="false" ht="15" hidden="false" customHeight="false" outlineLevel="0" collapsed="false">
      <c r="A8973" s="28" t="n">
        <v>45954</v>
      </c>
      <c r="B8973" s="21" t="s">
        <v>131</v>
      </c>
      <c r="C8973" s="21" t="s">
        <v>137</v>
      </c>
      <c r="D8973" s="29" t="n">
        <v>74.613</v>
      </c>
      <c r="E8973" s="29" t="n">
        <f aca="false">D8973/10</f>
        <v>7.4613</v>
      </c>
      <c r="F8973" s="29" t="n">
        <f aca="false">(E8973+Einstellungen!$B$20)*(1+Einstellungen!$B$10)</f>
        <v>31.079587</v>
      </c>
      <c r="G8973" s="21" t="str">
        <f aca="false">IF(F8973&lt;Einstellungen!$B$5,"ja","nein")</f>
        <v>nein</v>
      </c>
      <c r="H8973" s="21" t="s">
        <v>25</v>
      </c>
      <c r="I8973" s="29" t="n">
        <f aca="false">INDEX(Einstellungen!$B$27:$B$50,20)</f>
        <v>1.45</v>
      </c>
      <c r="J8973" s="29" t="n">
        <f aca="false">F8973*I8973</f>
        <v>45.06540115</v>
      </c>
    </row>
    <row r="8974" customFormat="false" ht="15" hidden="false" customHeight="false" outlineLevel="0" collapsed="false">
      <c r="A8974" s="28" t="n">
        <v>45954</v>
      </c>
      <c r="B8974" s="21" t="s">
        <v>132</v>
      </c>
      <c r="C8974" s="21" t="s">
        <v>137</v>
      </c>
      <c r="D8974" s="29" t="n">
        <v>57.05</v>
      </c>
      <c r="E8974" s="29" t="n">
        <f aca="false">D8974/10</f>
        <v>5.705</v>
      </c>
      <c r="F8974" s="29" t="n">
        <f aca="false">(E8974+Einstellungen!$B$20)*(1+Einstellungen!$B$10)</f>
        <v>28.98959</v>
      </c>
      <c r="G8974" s="21" t="str">
        <f aca="false">IF(F8974&lt;Einstellungen!$B$5,"ja","nein")</f>
        <v>ja</v>
      </c>
      <c r="H8974" s="21" t="s">
        <v>25</v>
      </c>
      <c r="I8974" s="29" t="n">
        <f aca="false">INDEX(Einstellungen!$B$27:$B$50,21)</f>
        <v>1.4</v>
      </c>
      <c r="J8974" s="29" t="n">
        <f aca="false">F8974*I8974</f>
        <v>40.585426</v>
      </c>
    </row>
    <row r="8975" customFormat="false" ht="15" hidden="false" customHeight="false" outlineLevel="0" collapsed="false">
      <c r="A8975" s="28" t="n">
        <v>45954</v>
      </c>
      <c r="B8975" s="21" t="s">
        <v>133</v>
      </c>
      <c r="C8975" s="21" t="s">
        <v>137</v>
      </c>
      <c r="D8975" s="29" t="n">
        <v>41.508</v>
      </c>
      <c r="E8975" s="29" t="n">
        <f aca="false">D8975/10</f>
        <v>4.1508</v>
      </c>
      <c r="F8975" s="29" t="n">
        <f aca="false">(E8975+Einstellungen!$B$20)*(1+Einstellungen!$B$10)</f>
        <v>27.140092</v>
      </c>
      <c r="G8975" s="21" t="str">
        <f aca="false">IF(F8975&lt;Einstellungen!$B$5,"ja","nein")</f>
        <v>ja</v>
      </c>
      <c r="H8975" s="21" t="s">
        <v>25</v>
      </c>
      <c r="I8975" s="29" t="n">
        <f aca="false">INDEX(Einstellungen!$B$27:$B$50,22)</f>
        <v>1.25</v>
      </c>
      <c r="J8975" s="29" t="n">
        <f aca="false">F8975*I8975</f>
        <v>33.925115</v>
      </c>
    </row>
    <row r="8976" customFormat="false" ht="15" hidden="false" customHeight="false" outlineLevel="0" collapsed="false">
      <c r="A8976" s="28" t="n">
        <v>45954</v>
      </c>
      <c r="B8976" s="21" t="s">
        <v>134</v>
      </c>
      <c r="C8976" s="21" t="s">
        <v>137</v>
      </c>
      <c r="D8976" s="29" t="n">
        <v>28.922</v>
      </c>
      <c r="E8976" s="29" t="n">
        <f aca="false">D8976/10</f>
        <v>2.8922</v>
      </c>
      <c r="F8976" s="29" t="n">
        <f aca="false">(E8976+Einstellungen!$B$20)*(1+Einstellungen!$B$10)</f>
        <v>25.642358</v>
      </c>
      <c r="G8976" s="21" t="str">
        <f aca="false">IF(F8976&lt;Einstellungen!$B$5,"ja","nein")</f>
        <v>ja</v>
      </c>
      <c r="H8976" s="21" t="s">
        <v>25</v>
      </c>
      <c r="I8976" s="29" t="n">
        <f aca="false">INDEX(Einstellungen!$B$27:$B$50,23)</f>
        <v>1.05</v>
      </c>
      <c r="J8976" s="29" t="n">
        <f aca="false">F8976*I8976</f>
        <v>26.9244759</v>
      </c>
    </row>
    <row r="8977" customFormat="false" ht="15" hidden="false" customHeight="false" outlineLevel="0" collapsed="false">
      <c r="A8977" s="28" t="n">
        <v>45954</v>
      </c>
      <c r="B8977" s="21" t="s">
        <v>135</v>
      </c>
      <c r="C8977" s="21" t="s">
        <v>137</v>
      </c>
      <c r="D8977" s="29" t="n">
        <v>9.967</v>
      </c>
      <c r="E8977" s="29" t="n">
        <f aca="false">D8977/10</f>
        <v>0.9967</v>
      </c>
      <c r="F8977" s="29" t="n">
        <f aca="false">(E8977+Einstellungen!$B$20)*(1+Einstellungen!$B$10)</f>
        <v>23.386713</v>
      </c>
      <c r="G8977" s="21" t="str">
        <f aca="false">IF(F8977&lt;Einstellungen!$B$5,"ja","nein")</f>
        <v>ja</v>
      </c>
      <c r="H8977" s="21" t="s">
        <v>25</v>
      </c>
      <c r="I8977" s="29" t="n">
        <f aca="false">INDEX(Einstellungen!$B$27:$B$50,24)</f>
        <v>0.8</v>
      </c>
      <c r="J8977" s="29" t="n">
        <f aca="false">F8977*I8977</f>
        <v>18.7093704</v>
      </c>
    </row>
    <row r="8978" customFormat="false" ht="15" hidden="false" customHeight="false" outlineLevel="0" collapsed="false">
      <c r="A8978" s="28" t="n">
        <v>45955</v>
      </c>
      <c r="B8978" s="21" t="s">
        <v>111</v>
      </c>
      <c r="C8978" s="21" t="s">
        <v>138</v>
      </c>
      <c r="D8978" s="29" t="n">
        <v>3.525</v>
      </c>
      <c r="E8978" s="29" t="n">
        <f aca="false">D8978/10</f>
        <v>0.3525</v>
      </c>
      <c r="F8978" s="29" t="n">
        <f aca="false">(E8978+Einstellungen!$B$20)*(1+Einstellungen!$B$10)</f>
        <v>22.620115</v>
      </c>
      <c r="G8978" s="21" t="str">
        <f aca="false">IF(F8978&lt;Einstellungen!$B$5,"ja","nein")</f>
        <v>ja</v>
      </c>
      <c r="H8978" s="21" t="s">
        <v>25</v>
      </c>
      <c r="I8978" s="29" t="n">
        <f aca="false">INDEX(Einstellungen!$B$27:$B$50,1)</f>
        <v>0.6</v>
      </c>
      <c r="J8978" s="29" t="n">
        <f aca="false">F8978*I8978</f>
        <v>13.572069</v>
      </c>
    </row>
    <row r="8979" customFormat="false" ht="15" hidden="false" customHeight="false" outlineLevel="0" collapsed="false">
      <c r="A8979" s="28" t="n">
        <v>45955</v>
      </c>
      <c r="B8979" s="21" t="s">
        <v>113</v>
      </c>
      <c r="C8979" s="21" t="s">
        <v>138</v>
      </c>
      <c r="D8979" s="29" t="n">
        <v>1.32</v>
      </c>
      <c r="E8979" s="29" t="n">
        <f aca="false">D8979/10</f>
        <v>0.132</v>
      </c>
      <c r="F8979" s="29" t="n">
        <f aca="false">(E8979+Einstellungen!$B$20)*(1+Einstellungen!$B$10)</f>
        <v>22.35772</v>
      </c>
      <c r="G8979" s="21" t="str">
        <f aca="false">IF(F8979&lt;Einstellungen!$B$5,"ja","nein")</f>
        <v>ja</v>
      </c>
      <c r="H8979" s="21" t="s">
        <v>25</v>
      </c>
      <c r="I8979" s="29" t="n">
        <f aca="false">INDEX(Einstellungen!$B$27:$B$50,2)</f>
        <v>0.5</v>
      </c>
      <c r="J8979" s="29" t="n">
        <f aca="false">F8979*I8979</f>
        <v>11.17886</v>
      </c>
    </row>
    <row r="8980" customFormat="false" ht="15" hidden="false" customHeight="false" outlineLevel="0" collapsed="false">
      <c r="A8980" s="28" t="n">
        <v>45955</v>
      </c>
      <c r="B8980" s="21" t="s">
        <v>114</v>
      </c>
      <c r="C8980" s="21" t="s">
        <v>138</v>
      </c>
      <c r="D8980" s="29" t="n">
        <v>0.925</v>
      </c>
      <c r="E8980" s="29" t="n">
        <f aca="false">D8980/10</f>
        <v>0.0925</v>
      </c>
      <c r="F8980" s="29" t="n">
        <f aca="false">(E8980+Einstellungen!$B$20)*(1+Einstellungen!$B$10)</f>
        <v>22.310715</v>
      </c>
      <c r="G8980" s="21" t="str">
        <f aca="false">IF(F8980&lt;Einstellungen!$B$5,"ja","nein")</f>
        <v>ja</v>
      </c>
      <c r="H8980" s="21" t="s">
        <v>25</v>
      </c>
      <c r="I8980" s="29" t="n">
        <f aca="false">INDEX(Einstellungen!$B$27:$B$50,3)</f>
        <v>0.45</v>
      </c>
      <c r="J8980" s="29" t="n">
        <f aca="false">F8980*I8980</f>
        <v>10.03982175</v>
      </c>
    </row>
    <row r="8981" customFormat="false" ht="15" hidden="false" customHeight="false" outlineLevel="0" collapsed="false">
      <c r="A8981" s="28" t="n">
        <v>45955</v>
      </c>
      <c r="B8981" s="21" t="s">
        <v>115</v>
      </c>
      <c r="C8981" s="21" t="s">
        <v>138</v>
      </c>
      <c r="D8981" s="29" t="n">
        <v>-0.003</v>
      </c>
      <c r="E8981" s="29" t="n">
        <f aca="false">D8981/10</f>
        <v>-0.0003</v>
      </c>
      <c r="F8981" s="29" t="n">
        <f aca="false">(E8981+Einstellungen!$B$20)*(1+Einstellungen!$B$10)</f>
        <v>22.200283</v>
      </c>
      <c r="G8981" s="21" t="str">
        <f aca="false">IF(F8981&lt;Einstellungen!$B$5,"ja","nein")</f>
        <v>ja</v>
      </c>
      <c r="H8981" s="21" t="s">
        <v>25</v>
      </c>
      <c r="I8981" s="29" t="n">
        <f aca="false">INDEX(Einstellungen!$B$27:$B$50,4)</f>
        <v>0.45</v>
      </c>
      <c r="J8981" s="29" t="n">
        <f aca="false">F8981*I8981</f>
        <v>9.99012735</v>
      </c>
    </row>
    <row r="8982" customFormat="false" ht="15" hidden="false" customHeight="false" outlineLevel="0" collapsed="false">
      <c r="A8982" s="28" t="n">
        <v>45955</v>
      </c>
      <c r="B8982" s="21" t="s">
        <v>116</v>
      </c>
      <c r="C8982" s="21" t="s">
        <v>138</v>
      </c>
      <c r="D8982" s="29" t="n">
        <v>-0.007</v>
      </c>
      <c r="E8982" s="29" t="n">
        <f aca="false">D8982/10</f>
        <v>-0.0007</v>
      </c>
      <c r="F8982" s="29" t="n">
        <f aca="false">(E8982+Einstellungen!$B$20)*(1+Einstellungen!$B$10)</f>
        <v>22.199807</v>
      </c>
      <c r="G8982" s="21" t="str">
        <f aca="false">IF(F8982&lt;Einstellungen!$B$5,"ja","nein")</f>
        <v>ja</v>
      </c>
      <c r="H8982" s="21" t="s">
        <v>25</v>
      </c>
      <c r="I8982" s="29" t="n">
        <f aca="false">INDEX(Einstellungen!$B$27:$B$50,5)</f>
        <v>0.45</v>
      </c>
      <c r="J8982" s="29" t="n">
        <f aca="false">F8982*I8982</f>
        <v>9.98991315</v>
      </c>
    </row>
    <row r="8983" customFormat="false" ht="15" hidden="false" customHeight="false" outlineLevel="0" collapsed="false">
      <c r="A8983" s="28" t="n">
        <v>45955</v>
      </c>
      <c r="B8983" s="21" t="s">
        <v>117</v>
      </c>
      <c r="C8983" s="21" t="s">
        <v>138</v>
      </c>
      <c r="D8983" s="29" t="n">
        <v>0.165</v>
      </c>
      <c r="E8983" s="29" t="n">
        <f aca="false">D8983/10</f>
        <v>0.0165</v>
      </c>
      <c r="F8983" s="29" t="n">
        <f aca="false">(E8983+Einstellungen!$B$20)*(1+Einstellungen!$B$10)</f>
        <v>22.220275</v>
      </c>
      <c r="G8983" s="21" t="str">
        <f aca="false">IF(F8983&lt;Einstellungen!$B$5,"ja","nein")</f>
        <v>ja</v>
      </c>
      <c r="H8983" s="21" t="s">
        <v>25</v>
      </c>
      <c r="I8983" s="29" t="n">
        <f aca="false">INDEX(Einstellungen!$B$27:$B$50,6)</f>
        <v>0.5</v>
      </c>
      <c r="J8983" s="29" t="n">
        <f aca="false">F8983*I8983</f>
        <v>11.1101375</v>
      </c>
    </row>
    <row r="8984" customFormat="false" ht="15" hidden="false" customHeight="false" outlineLevel="0" collapsed="false">
      <c r="A8984" s="28" t="n">
        <v>45955</v>
      </c>
      <c r="B8984" s="21" t="s">
        <v>118</v>
      </c>
      <c r="C8984" s="21" t="s">
        <v>138</v>
      </c>
      <c r="D8984" s="29" t="n">
        <v>0.523</v>
      </c>
      <c r="E8984" s="29" t="n">
        <f aca="false">D8984/10</f>
        <v>0.0523</v>
      </c>
      <c r="F8984" s="29" t="n">
        <f aca="false">(E8984+Einstellungen!$B$20)*(1+Einstellungen!$B$10)</f>
        <v>22.262877</v>
      </c>
      <c r="G8984" s="21" t="str">
        <f aca="false">IF(F8984&lt;Einstellungen!$B$5,"ja","nein")</f>
        <v>ja</v>
      </c>
      <c r="H8984" s="21" t="s">
        <v>25</v>
      </c>
      <c r="I8984" s="29" t="n">
        <f aca="false">INDEX(Einstellungen!$B$27:$B$50,7)</f>
        <v>0.7</v>
      </c>
      <c r="J8984" s="29" t="n">
        <f aca="false">F8984*I8984</f>
        <v>15.5840139</v>
      </c>
    </row>
    <row r="8985" customFormat="false" ht="15" hidden="false" customHeight="false" outlineLevel="0" collapsed="false">
      <c r="A8985" s="28" t="n">
        <v>45955</v>
      </c>
      <c r="B8985" s="21" t="s">
        <v>119</v>
      </c>
      <c r="C8985" s="21" t="s">
        <v>138</v>
      </c>
      <c r="D8985" s="29" t="n">
        <v>0.99</v>
      </c>
      <c r="E8985" s="29" t="n">
        <f aca="false">D8985/10</f>
        <v>0.099</v>
      </c>
      <c r="F8985" s="29" t="n">
        <f aca="false">(E8985+Einstellungen!$B$20)*(1+Einstellungen!$B$10)</f>
        <v>22.31845</v>
      </c>
      <c r="G8985" s="21" t="str">
        <f aca="false">IF(F8985&lt;Einstellungen!$B$5,"ja","nein")</f>
        <v>ja</v>
      </c>
      <c r="H8985" s="21" t="s">
        <v>25</v>
      </c>
      <c r="I8985" s="29" t="n">
        <f aca="false">INDEX(Einstellungen!$B$27:$B$50,8)</f>
        <v>0.95</v>
      </c>
      <c r="J8985" s="29" t="n">
        <f aca="false">F8985*I8985</f>
        <v>21.2025275</v>
      </c>
    </row>
    <row r="8986" customFormat="false" ht="15" hidden="false" customHeight="false" outlineLevel="0" collapsed="false">
      <c r="A8986" s="28" t="n">
        <v>45955</v>
      </c>
      <c r="B8986" s="21" t="s">
        <v>120</v>
      </c>
      <c r="C8986" s="21" t="s">
        <v>138</v>
      </c>
      <c r="D8986" s="29" t="n">
        <v>3.995</v>
      </c>
      <c r="E8986" s="29" t="n">
        <f aca="false">D8986/10</f>
        <v>0.3995</v>
      </c>
      <c r="F8986" s="29" t="n">
        <f aca="false">(E8986+Einstellungen!$B$20)*(1+Einstellungen!$B$10)</f>
        <v>22.676045</v>
      </c>
      <c r="G8986" s="21" t="str">
        <f aca="false">IF(F8986&lt;Einstellungen!$B$5,"ja","nein")</f>
        <v>ja</v>
      </c>
      <c r="H8986" s="21" t="s">
        <v>25</v>
      </c>
      <c r="I8986" s="29" t="n">
        <f aca="false">INDEX(Einstellungen!$B$27:$B$50,9)</f>
        <v>1.05</v>
      </c>
      <c r="J8986" s="29" t="n">
        <f aca="false">F8986*I8986</f>
        <v>23.80984725</v>
      </c>
    </row>
    <row r="8987" customFormat="false" ht="15" hidden="false" customHeight="false" outlineLevel="0" collapsed="false">
      <c r="A8987" s="28" t="n">
        <v>45955</v>
      </c>
      <c r="B8987" s="21" t="s">
        <v>121</v>
      </c>
      <c r="C8987" s="21" t="s">
        <v>138</v>
      </c>
      <c r="D8987" s="29" t="n">
        <v>7.583</v>
      </c>
      <c r="E8987" s="29" t="n">
        <f aca="false">D8987/10</f>
        <v>0.7583</v>
      </c>
      <c r="F8987" s="29" t="n">
        <f aca="false">(E8987+Einstellungen!$B$20)*(1+Einstellungen!$B$10)</f>
        <v>23.103017</v>
      </c>
      <c r="G8987" s="21" t="str">
        <f aca="false">IF(F8987&lt;Einstellungen!$B$5,"ja","nein")</f>
        <v>ja</v>
      </c>
      <c r="H8987" s="21" t="s">
        <v>25</v>
      </c>
      <c r="I8987" s="29" t="n">
        <f aca="false">INDEX(Einstellungen!$B$27:$B$50,10)</f>
        <v>1.05</v>
      </c>
      <c r="J8987" s="29" t="n">
        <f aca="false">F8987*I8987</f>
        <v>24.25816785</v>
      </c>
    </row>
    <row r="8988" customFormat="false" ht="15" hidden="false" customHeight="false" outlineLevel="0" collapsed="false">
      <c r="A8988" s="28" t="n">
        <v>45955</v>
      </c>
      <c r="B8988" s="21" t="s">
        <v>122</v>
      </c>
      <c r="C8988" s="21" t="s">
        <v>138</v>
      </c>
      <c r="D8988" s="29" t="n">
        <v>6.728</v>
      </c>
      <c r="E8988" s="29" t="n">
        <f aca="false">D8988/10</f>
        <v>0.6728</v>
      </c>
      <c r="F8988" s="29" t="n">
        <f aca="false">(E8988+Einstellungen!$B$20)*(1+Einstellungen!$B$10)</f>
        <v>23.001272</v>
      </c>
      <c r="G8988" s="21" t="str">
        <f aca="false">IF(F8988&lt;Einstellungen!$B$5,"ja","nein")</f>
        <v>ja</v>
      </c>
      <c r="H8988" s="21" t="s">
        <v>25</v>
      </c>
      <c r="I8988" s="29" t="n">
        <f aca="false">INDEX(Einstellungen!$B$27:$B$50,11)</f>
        <v>1.05</v>
      </c>
      <c r="J8988" s="29" t="n">
        <f aca="false">F8988*I8988</f>
        <v>24.1513356</v>
      </c>
    </row>
    <row r="8989" customFormat="false" ht="15" hidden="false" customHeight="false" outlineLevel="0" collapsed="false">
      <c r="A8989" s="28" t="n">
        <v>45955</v>
      </c>
      <c r="B8989" s="21" t="s">
        <v>123</v>
      </c>
      <c r="C8989" s="21" t="s">
        <v>138</v>
      </c>
      <c r="D8989" s="29" t="n">
        <v>4.765</v>
      </c>
      <c r="E8989" s="29" t="n">
        <f aca="false">D8989/10</f>
        <v>0.4765</v>
      </c>
      <c r="F8989" s="29" t="n">
        <f aca="false">(E8989+Einstellungen!$B$20)*(1+Einstellungen!$B$10)</f>
        <v>22.767675</v>
      </c>
      <c r="G8989" s="21" t="str">
        <f aca="false">IF(F8989&lt;Einstellungen!$B$5,"ja","nein")</f>
        <v>ja</v>
      </c>
      <c r="H8989" s="21" t="s">
        <v>25</v>
      </c>
      <c r="I8989" s="29" t="n">
        <f aca="false">INDEX(Einstellungen!$B$27:$B$50,12)</f>
        <v>1.1</v>
      </c>
      <c r="J8989" s="29" t="n">
        <f aca="false">F8989*I8989</f>
        <v>25.0444425</v>
      </c>
    </row>
    <row r="8990" customFormat="false" ht="15" hidden="false" customHeight="false" outlineLevel="0" collapsed="false">
      <c r="A8990" s="28" t="n">
        <v>45955</v>
      </c>
      <c r="B8990" s="21" t="s">
        <v>124</v>
      </c>
      <c r="C8990" s="21" t="s">
        <v>138</v>
      </c>
      <c r="D8990" s="29" t="n">
        <v>6.095</v>
      </c>
      <c r="E8990" s="29" t="n">
        <f aca="false">D8990/10</f>
        <v>0.6095</v>
      </c>
      <c r="F8990" s="29" t="n">
        <f aca="false">(E8990+Einstellungen!$B$20)*(1+Einstellungen!$B$10)</f>
        <v>22.925945</v>
      </c>
      <c r="G8990" s="21" t="str">
        <f aca="false">IF(F8990&lt;Einstellungen!$B$5,"ja","nein")</f>
        <v>ja</v>
      </c>
      <c r="H8990" s="21" t="s">
        <v>25</v>
      </c>
      <c r="I8990" s="29" t="n">
        <f aca="false">INDEX(Einstellungen!$B$27:$B$50,13)</f>
        <v>1.2</v>
      </c>
      <c r="J8990" s="29" t="n">
        <f aca="false">F8990*I8990</f>
        <v>27.511134</v>
      </c>
    </row>
    <row r="8991" customFormat="false" ht="15" hidden="false" customHeight="false" outlineLevel="0" collapsed="false">
      <c r="A8991" s="28" t="n">
        <v>45955</v>
      </c>
      <c r="B8991" s="21" t="s">
        <v>125</v>
      </c>
      <c r="C8991" s="21" t="s">
        <v>138</v>
      </c>
      <c r="D8991" s="29" t="n">
        <v>4.37</v>
      </c>
      <c r="E8991" s="29" t="n">
        <f aca="false">D8991/10</f>
        <v>0.437</v>
      </c>
      <c r="F8991" s="29" t="n">
        <f aca="false">(E8991+Einstellungen!$B$20)*(1+Einstellungen!$B$10)</f>
        <v>22.72067</v>
      </c>
      <c r="G8991" s="21" t="str">
        <f aca="false">IF(F8991&lt;Einstellungen!$B$5,"ja","nein")</f>
        <v>ja</v>
      </c>
      <c r="H8991" s="21" t="s">
        <v>25</v>
      </c>
      <c r="I8991" s="29" t="n">
        <f aca="false">INDEX(Einstellungen!$B$27:$B$50,14)</f>
        <v>1.15</v>
      </c>
      <c r="J8991" s="29" t="n">
        <f aca="false">F8991*I8991</f>
        <v>26.1287705</v>
      </c>
    </row>
    <row r="8992" customFormat="false" ht="15" hidden="false" customHeight="false" outlineLevel="0" collapsed="false">
      <c r="A8992" s="28" t="n">
        <v>45955</v>
      </c>
      <c r="B8992" s="21" t="s">
        <v>126</v>
      </c>
      <c r="C8992" s="21" t="s">
        <v>138</v>
      </c>
      <c r="D8992" s="29" t="n">
        <v>4.03</v>
      </c>
      <c r="E8992" s="29" t="n">
        <f aca="false">D8992/10</f>
        <v>0.403</v>
      </c>
      <c r="F8992" s="29" t="n">
        <f aca="false">(E8992+Einstellungen!$B$20)*(1+Einstellungen!$B$10)</f>
        <v>22.68021</v>
      </c>
      <c r="G8992" s="21" t="str">
        <f aca="false">IF(F8992&lt;Einstellungen!$B$5,"ja","nein")</f>
        <v>ja</v>
      </c>
      <c r="H8992" s="21" t="s">
        <v>25</v>
      </c>
      <c r="I8992" s="29" t="n">
        <f aca="false">INDEX(Einstellungen!$B$27:$B$50,15)</f>
        <v>1</v>
      </c>
      <c r="J8992" s="29" t="n">
        <f aca="false">F8992*I8992</f>
        <v>22.68021</v>
      </c>
    </row>
    <row r="8993" customFormat="false" ht="15" hidden="false" customHeight="false" outlineLevel="0" collapsed="false">
      <c r="A8993" s="28" t="n">
        <v>45955</v>
      </c>
      <c r="B8993" s="21" t="s">
        <v>127</v>
      </c>
      <c r="C8993" s="21" t="s">
        <v>138</v>
      </c>
      <c r="D8993" s="29" t="n">
        <v>3.945</v>
      </c>
      <c r="E8993" s="29" t="n">
        <f aca="false">D8993/10</f>
        <v>0.3945</v>
      </c>
      <c r="F8993" s="29" t="n">
        <f aca="false">(E8993+Einstellungen!$B$20)*(1+Einstellungen!$B$10)</f>
        <v>22.670095</v>
      </c>
      <c r="G8993" s="21" t="str">
        <f aca="false">IF(F8993&lt;Einstellungen!$B$5,"ja","nein")</f>
        <v>ja</v>
      </c>
      <c r="H8993" s="21" t="s">
        <v>25</v>
      </c>
      <c r="I8993" s="29" t="n">
        <f aca="false">INDEX(Einstellungen!$B$27:$B$50,16)</f>
        <v>0.95</v>
      </c>
      <c r="J8993" s="29" t="n">
        <f aca="false">F8993*I8993</f>
        <v>21.53659025</v>
      </c>
    </row>
    <row r="8994" customFormat="false" ht="15" hidden="false" customHeight="false" outlineLevel="0" collapsed="false">
      <c r="A8994" s="28" t="n">
        <v>45955</v>
      </c>
      <c r="B8994" s="21" t="s">
        <v>128</v>
      </c>
      <c r="C8994" s="21" t="s">
        <v>138</v>
      </c>
      <c r="D8994" s="29" t="n">
        <v>5.558</v>
      </c>
      <c r="E8994" s="29" t="n">
        <f aca="false">D8994/10</f>
        <v>0.5558</v>
      </c>
      <c r="F8994" s="29" t="n">
        <f aca="false">(E8994+Einstellungen!$B$20)*(1+Einstellungen!$B$10)</f>
        <v>22.862042</v>
      </c>
      <c r="G8994" s="21" t="str">
        <f aca="false">IF(F8994&lt;Einstellungen!$B$5,"ja","nein")</f>
        <v>ja</v>
      </c>
      <c r="H8994" s="21" t="s">
        <v>25</v>
      </c>
      <c r="I8994" s="29" t="n">
        <f aca="false">INDEX(Einstellungen!$B$27:$B$50,17)</f>
        <v>0.95</v>
      </c>
      <c r="J8994" s="29" t="n">
        <f aca="false">F8994*I8994</f>
        <v>21.7189399</v>
      </c>
    </row>
    <row r="8995" customFormat="false" ht="15" hidden="false" customHeight="false" outlineLevel="0" collapsed="false">
      <c r="A8995" s="28" t="n">
        <v>45955</v>
      </c>
      <c r="B8995" s="21" t="s">
        <v>129</v>
      </c>
      <c r="C8995" s="21" t="s">
        <v>138</v>
      </c>
      <c r="D8995" s="29" t="n">
        <v>25.308</v>
      </c>
      <c r="E8995" s="29" t="n">
        <f aca="false">D8995/10</f>
        <v>2.5308</v>
      </c>
      <c r="F8995" s="29" t="n">
        <f aca="false">(E8995+Einstellungen!$B$20)*(1+Einstellungen!$B$10)</f>
        <v>25.212292</v>
      </c>
      <c r="G8995" s="21" t="str">
        <f aca="false">IF(F8995&lt;Einstellungen!$B$5,"ja","nein")</f>
        <v>ja</v>
      </c>
      <c r="H8995" s="21" t="s">
        <v>25</v>
      </c>
      <c r="I8995" s="29" t="n">
        <f aca="false">INDEX(Einstellungen!$B$27:$B$50,18)</f>
        <v>1.1</v>
      </c>
      <c r="J8995" s="29" t="n">
        <f aca="false">F8995*I8995</f>
        <v>27.7335212</v>
      </c>
    </row>
    <row r="8996" customFormat="false" ht="15" hidden="false" customHeight="false" outlineLevel="0" collapsed="false">
      <c r="A8996" s="28" t="n">
        <v>45955</v>
      </c>
      <c r="B8996" s="21" t="s">
        <v>130</v>
      </c>
      <c r="C8996" s="21" t="s">
        <v>138</v>
      </c>
      <c r="D8996" s="29" t="n">
        <v>55.252</v>
      </c>
      <c r="E8996" s="29" t="n">
        <f aca="false">D8996/10</f>
        <v>5.5252</v>
      </c>
      <c r="F8996" s="29" t="n">
        <f aca="false">(E8996+Einstellungen!$B$20)*(1+Einstellungen!$B$10)</f>
        <v>28.775628</v>
      </c>
      <c r="G8996" s="21" t="str">
        <f aca="false">IF(F8996&lt;Einstellungen!$B$5,"ja","nein")</f>
        <v>ja</v>
      </c>
      <c r="H8996" s="21" t="s">
        <v>25</v>
      </c>
      <c r="I8996" s="29" t="n">
        <f aca="false">INDEX(Einstellungen!$B$27:$B$50,19)</f>
        <v>1.35</v>
      </c>
      <c r="J8996" s="29" t="n">
        <f aca="false">F8996*I8996</f>
        <v>38.8470978</v>
      </c>
    </row>
    <row r="8997" customFormat="false" ht="15" hidden="false" customHeight="false" outlineLevel="0" collapsed="false">
      <c r="A8997" s="28" t="n">
        <v>45955</v>
      </c>
      <c r="B8997" s="21" t="s">
        <v>131</v>
      </c>
      <c r="C8997" s="21" t="s">
        <v>138</v>
      </c>
      <c r="D8997" s="29" t="n">
        <v>61.265</v>
      </c>
      <c r="E8997" s="29" t="n">
        <f aca="false">D8997/10</f>
        <v>6.1265</v>
      </c>
      <c r="F8997" s="29" t="n">
        <f aca="false">(E8997+Einstellungen!$B$20)*(1+Einstellungen!$B$10)</f>
        <v>29.491175</v>
      </c>
      <c r="G8997" s="21" t="str">
        <f aca="false">IF(F8997&lt;Einstellungen!$B$5,"ja","nein")</f>
        <v>nein</v>
      </c>
      <c r="H8997" s="21" t="s">
        <v>25</v>
      </c>
      <c r="I8997" s="29" t="n">
        <f aca="false">INDEX(Einstellungen!$B$27:$B$50,20)</f>
        <v>1.45</v>
      </c>
      <c r="J8997" s="29" t="n">
        <f aca="false">F8997*I8997</f>
        <v>42.76220375</v>
      </c>
    </row>
    <row r="8998" customFormat="false" ht="15" hidden="false" customHeight="false" outlineLevel="0" collapsed="false">
      <c r="A8998" s="28" t="n">
        <v>45955</v>
      </c>
      <c r="B8998" s="21" t="s">
        <v>132</v>
      </c>
      <c r="C8998" s="21" t="s">
        <v>138</v>
      </c>
      <c r="D8998" s="29" t="n">
        <v>33.995</v>
      </c>
      <c r="E8998" s="29" t="n">
        <f aca="false">D8998/10</f>
        <v>3.3995</v>
      </c>
      <c r="F8998" s="29" t="n">
        <f aca="false">(E8998+Einstellungen!$B$20)*(1+Einstellungen!$B$10)</f>
        <v>26.246045</v>
      </c>
      <c r="G8998" s="21" t="str">
        <f aca="false">IF(F8998&lt;Einstellungen!$B$5,"ja","nein")</f>
        <v>ja</v>
      </c>
      <c r="H8998" s="21" t="s">
        <v>25</v>
      </c>
      <c r="I8998" s="29" t="n">
        <f aca="false">INDEX(Einstellungen!$B$27:$B$50,21)</f>
        <v>1.4</v>
      </c>
      <c r="J8998" s="29" t="n">
        <f aca="false">F8998*I8998</f>
        <v>36.744463</v>
      </c>
    </row>
    <row r="8999" customFormat="false" ht="15" hidden="false" customHeight="false" outlineLevel="0" collapsed="false">
      <c r="A8999" s="28" t="n">
        <v>45955</v>
      </c>
      <c r="B8999" s="21" t="s">
        <v>133</v>
      </c>
      <c r="C8999" s="21" t="s">
        <v>138</v>
      </c>
      <c r="D8999" s="29" t="n">
        <v>14.107</v>
      </c>
      <c r="E8999" s="29" t="n">
        <f aca="false">D8999/10</f>
        <v>1.4107</v>
      </c>
      <c r="F8999" s="29" t="n">
        <f aca="false">(E8999+Einstellungen!$B$20)*(1+Einstellungen!$B$10)</f>
        <v>23.879373</v>
      </c>
      <c r="G8999" s="21" t="str">
        <f aca="false">IF(F8999&lt;Einstellungen!$B$5,"ja","nein")</f>
        <v>ja</v>
      </c>
      <c r="H8999" s="21" t="s">
        <v>25</v>
      </c>
      <c r="I8999" s="29" t="n">
        <f aca="false">INDEX(Einstellungen!$B$27:$B$50,22)</f>
        <v>1.25</v>
      </c>
      <c r="J8999" s="29" t="n">
        <f aca="false">F8999*I8999</f>
        <v>29.84921625</v>
      </c>
    </row>
    <row r="9000" customFormat="false" ht="15" hidden="false" customHeight="false" outlineLevel="0" collapsed="false">
      <c r="A9000" s="28" t="n">
        <v>45955</v>
      </c>
      <c r="B9000" s="21" t="s">
        <v>134</v>
      </c>
      <c r="C9000" s="21" t="s">
        <v>138</v>
      </c>
      <c r="D9000" s="29" t="n">
        <v>16.682</v>
      </c>
      <c r="E9000" s="29" t="n">
        <f aca="false">D9000/10</f>
        <v>1.6682</v>
      </c>
      <c r="F9000" s="29" t="n">
        <f aca="false">(E9000+Einstellungen!$B$20)*(1+Einstellungen!$B$10)</f>
        <v>24.185798</v>
      </c>
      <c r="G9000" s="21" t="str">
        <f aca="false">IF(F9000&lt;Einstellungen!$B$5,"ja","nein")</f>
        <v>ja</v>
      </c>
      <c r="H9000" s="21" t="s">
        <v>25</v>
      </c>
      <c r="I9000" s="29" t="n">
        <f aca="false">INDEX(Einstellungen!$B$27:$B$50,23)</f>
        <v>1.05</v>
      </c>
      <c r="J9000" s="29" t="n">
        <f aca="false">F9000*I9000</f>
        <v>25.3950879</v>
      </c>
    </row>
    <row r="9001" customFormat="false" ht="15" hidden="false" customHeight="false" outlineLevel="0" collapsed="false">
      <c r="A9001" s="28" t="n">
        <v>45955</v>
      </c>
      <c r="B9001" s="21" t="s">
        <v>135</v>
      </c>
      <c r="C9001" s="21" t="s">
        <v>138</v>
      </c>
      <c r="D9001" s="29" t="n">
        <v>8.17</v>
      </c>
      <c r="E9001" s="29" t="n">
        <f aca="false">D9001/10</f>
        <v>0.817</v>
      </c>
      <c r="F9001" s="29" t="n">
        <f aca="false">(E9001+Einstellungen!$B$20)*(1+Einstellungen!$B$10)</f>
        <v>23.17287</v>
      </c>
      <c r="G9001" s="21" t="str">
        <f aca="false">IF(F9001&lt;Einstellungen!$B$5,"ja","nein")</f>
        <v>ja</v>
      </c>
      <c r="H9001" s="21" t="s">
        <v>25</v>
      </c>
      <c r="I9001" s="29" t="n">
        <f aca="false">INDEX(Einstellungen!$B$27:$B$50,24)</f>
        <v>0.8</v>
      </c>
      <c r="J9001" s="29" t="n">
        <f aca="false">F9001*I9001</f>
        <v>18.538296</v>
      </c>
    </row>
    <row r="9002" customFormat="false" ht="15" hidden="false" customHeight="false" outlineLevel="0" collapsed="false">
      <c r="A9002" s="28" t="n">
        <v>45956</v>
      </c>
      <c r="B9002" s="21" t="s">
        <v>111</v>
      </c>
      <c r="C9002" s="21" t="s">
        <v>139</v>
      </c>
      <c r="D9002" s="29" t="n">
        <v>5.572</v>
      </c>
      <c r="E9002" s="29" t="n">
        <f aca="false">D9002/10</f>
        <v>0.5572</v>
      </c>
      <c r="F9002" s="29" t="n">
        <f aca="false">(E9002+Einstellungen!$B$20)*(1+Einstellungen!$B$10)</f>
        <v>22.863708</v>
      </c>
      <c r="G9002" s="21" t="str">
        <f aca="false">IF(F9002&lt;Einstellungen!$B$5,"ja","nein")</f>
        <v>ja</v>
      </c>
      <c r="H9002" s="21" t="s">
        <v>25</v>
      </c>
      <c r="I9002" s="29" t="n">
        <f aca="false">INDEX(Einstellungen!$B$27:$B$50,1)</f>
        <v>0.6</v>
      </c>
      <c r="J9002" s="29" t="n">
        <f aca="false">F9002*I9002</f>
        <v>13.7182248</v>
      </c>
    </row>
    <row r="9003" customFormat="false" ht="15" hidden="false" customHeight="false" outlineLevel="0" collapsed="false">
      <c r="A9003" s="28" t="n">
        <v>45956</v>
      </c>
      <c r="B9003" s="21" t="s">
        <v>113</v>
      </c>
      <c r="C9003" s="21" t="s">
        <v>139</v>
      </c>
      <c r="D9003" s="29" t="n">
        <v>3.697</v>
      </c>
      <c r="E9003" s="29" t="n">
        <f aca="false">D9003/10</f>
        <v>0.3697</v>
      </c>
      <c r="F9003" s="29" t="n">
        <f aca="false">(E9003+Einstellungen!$B$20)*(1+Einstellungen!$B$10)</f>
        <v>22.640583</v>
      </c>
      <c r="G9003" s="21" t="str">
        <f aca="false">IF(F9003&lt;Einstellungen!$B$5,"ja","nein")</f>
        <v>ja</v>
      </c>
      <c r="H9003" s="21" t="s">
        <v>25</v>
      </c>
      <c r="I9003" s="29" t="n">
        <f aca="false">INDEX(Einstellungen!$B$27:$B$50,2)</f>
        <v>0.5</v>
      </c>
      <c r="J9003" s="29" t="n">
        <f aca="false">F9003*I9003</f>
        <v>11.3202915</v>
      </c>
    </row>
    <row r="9004" customFormat="false" ht="15" hidden="false" customHeight="false" outlineLevel="0" collapsed="false">
      <c r="A9004" s="28" t="n">
        <v>45956</v>
      </c>
      <c r="B9004" s="21" t="s">
        <v>114</v>
      </c>
      <c r="C9004" s="21" t="s">
        <v>139</v>
      </c>
      <c r="D9004" s="29" t="n">
        <v>3.19</v>
      </c>
      <c r="E9004" s="29" t="n">
        <f aca="false">D9004/10</f>
        <v>0.319</v>
      </c>
      <c r="F9004" s="29" t="n">
        <f aca="false">(E9004+Einstellungen!$B$20)*(1+Einstellungen!$B$10)</f>
        <v>22.58025</v>
      </c>
      <c r="G9004" s="21" t="str">
        <f aca="false">IF(F9004&lt;Einstellungen!$B$5,"ja","nein")</f>
        <v>ja</v>
      </c>
      <c r="H9004" s="21" t="s">
        <v>25</v>
      </c>
      <c r="I9004" s="29" t="n">
        <f aca="false">INDEX(Einstellungen!$B$27:$B$50,3)</f>
        <v>0.45</v>
      </c>
      <c r="J9004" s="29" t="n">
        <f aca="false">F9004*I9004</f>
        <v>10.1611125</v>
      </c>
    </row>
    <row r="9005" customFormat="false" ht="15" hidden="false" customHeight="false" outlineLevel="0" collapsed="false">
      <c r="A9005" s="28" t="n">
        <v>45956</v>
      </c>
      <c r="B9005" s="21" t="s">
        <v>114</v>
      </c>
      <c r="C9005" s="21" t="s">
        <v>139</v>
      </c>
      <c r="D9005" s="29" t="n">
        <v>2.015</v>
      </c>
      <c r="E9005" s="29" t="n">
        <f aca="false">D9005/10</f>
        <v>0.2015</v>
      </c>
      <c r="F9005" s="29" t="n">
        <f aca="false">(E9005+Einstellungen!$B$20)*(1+Einstellungen!$B$10)</f>
        <v>22.440425</v>
      </c>
      <c r="G9005" s="21" t="str">
        <f aca="false">IF(F9005&lt;Einstellungen!$B$5,"ja","nein")</f>
        <v>ja</v>
      </c>
      <c r="H9005" s="21" t="s">
        <v>25</v>
      </c>
      <c r="I9005" s="29" t="n">
        <f aca="false">INDEX(Einstellungen!$B$27:$B$50,3)</f>
        <v>0.45</v>
      </c>
      <c r="J9005" s="29" t="n">
        <f aca="false">F9005*I9005</f>
        <v>10.09819125</v>
      </c>
    </row>
    <row r="9006" customFormat="false" ht="15" hidden="false" customHeight="false" outlineLevel="0" collapsed="false">
      <c r="A9006" s="28" t="n">
        <v>45956</v>
      </c>
      <c r="B9006" s="21" t="s">
        <v>115</v>
      </c>
      <c r="C9006" s="21" t="s">
        <v>139</v>
      </c>
      <c r="D9006" s="29" t="n">
        <v>0.342</v>
      </c>
      <c r="E9006" s="29" t="n">
        <f aca="false">D9006/10</f>
        <v>0.0342</v>
      </c>
      <c r="F9006" s="29" t="n">
        <f aca="false">(E9006+Einstellungen!$B$20)*(1+Einstellungen!$B$10)</f>
        <v>22.241338</v>
      </c>
      <c r="G9006" s="21" t="str">
        <f aca="false">IF(F9006&lt;Einstellungen!$B$5,"ja","nein")</f>
        <v>ja</v>
      </c>
      <c r="H9006" s="21" t="s">
        <v>25</v>
      </c>
      <c r="I9006" s="29" t="n">
        <f aca="false">INDEX(Einstellungen!$B$27:$B$50,4)</f>
        <v>0.45</v>
      </c>
      <c r="J9006" s="29" t="n">
        <f aca="false">F9006*I9006</f>
        <v>10.0086021</v>
      </c>
    </row>
    <row r="9007" customFormat="false" ht="15" hidden="false" customHeight="false" outlineLevel="0" collapsed="false">
      <c r="A9007" s="28" t="n">
        <v>45956</v>
      </c>
      <c r="B9007" s="21" t="s">
        <v>116</v>
      </c>
      <c r="C9007" s="21" t="s">
        <v>139</v>
      </c>
      <c r="D9007" s="29" t="n">
        <v>0.103</v>
      </c>
      <c r="E9007" s="29" t="n">
        <f aca="false">D9007/10</f>
        <v>0.0103</v>
      </c>
      <c r="F9007" s="29" t="n">
        <f aca="false">(E9007+Einstellungen!$B$20)*(1+Einstellungen!$B$10)</f>
        <v>22.212897</v>
      </c>
      <c r="G9007" s="21" t="str">
        <f aca="false">IF(F9007&lt;Einstellungen!$B$5,"ja","nein")</f>
        <v>ja</v>
      </c>
      <c r="H9007" s="21" t="s">
        <v>25</v>
      </c>
      <c r="I9007" s="29" t="n">
        <f aca="false">INDEX(Einstellungen!$B$27:$B$50,5)</f>
        <v>0.45</v>
      </c>
      <c r="J9007" s="29" t="n">
        <f aca="false">F9007*I9007</f>
        <v>9.99580365</v>
      </c>
    </row>
    <row r="9008" customFormat="false" ht="15" hidden="false" customHeight="false" outlineLevel="0" collapsed="false">
      <c r="A9008" s="28" t="n">
        <v>45956</v>
      </c>
      <c r="B9008" s="21" t="s">
        <v>117</v>
      </c>
      <c r="C9008" s="21" t="s">
        <v>139</v>
      </c>
      <c r="D9008" s="29" t="n">
        <v>0.105</v>
      </c>
      <c r="E9008" s="29" t="n">
        <f aca="false">D9008/10</f>
        <v>0.0105</v>
      </c>
      <c r="F9008" s="29" t="n">
        <f aca="false">(E9008+Einstellungen!$B$20)*(1+Einstellungen!$B$10)</f>
        <v>22.213135</v>
      </c>
      <c r="G9008" s="21" t="str">
        <f aca="false">IF(F9008&lt;Einstellungen!$B$5,"ja","nein")</f>
        <v>ja</v>
      </c>
      <c r="H9008" s="21" t="s">
        <v>25</v>
      </c>
      <c r="I9008" s="29" t="n">
        <f aca="false">INDEX(Einstellungen!$B$27:$B$50,6)</f>
        <v>0.5</v>
      </c>
      <c r="J9008" s="29" t="n">
        <f aca="false">F9008*I9008</f>
        <v>11.1065675</v>
      </c>
    </row>
    <row r="9009" customFormat="false" ht="15" hidden="false" customHeight="false" outlineLevel="0" collapsed="false">
      <c r="A9009" s="28" t="n">
        <v>45956</v>
      </c>
      <c r="B9009" s="21" t="s">
        <v>118</v>
      </c>
      <c r="C9009" s="21" t="s">
        <v>139</v>
      </c>
      <c r="D9009" s="29" t="n">
        <v>0.107</v>
      </c>
      <c r="E9009" s="29" t="n">
        <f aca="false">D9009/10</f>
        <v>0.0107</v>
      </c>
      <c r="F9009" s="29" t="n">
        <f aca="false">(E9009+Einstellungen!$B$20)*(1+Einstellungen!$B$10)</f>
        <v>22.213373</v>
      </c>
      <c r="G9009" s="21" t="str">
        <f aca="false">IF(F9009&lt;Einstellungen!$B$5,"ja","nein")</f>
        <v>ja</v>
      </c>
      <c r="H9009" s="21" t="s">
        <v>25</v>
      </c>
      <c r="I9009" s="29" t="n">
        <f aca="false">INDEX(Einstellungen!$B$27:$B$50,7)</f>
        <v>0.7</v>
      </c>
      <c r="J9009" s="29" t="n">
        <f aca="false">F9009*I9009</f>
        <v>15.5493611</v>
      </c>
    </row>
    <row r="9010" customFormat="false" ht="15" hidden="false" customHeight="false" outlineLevel="0" collapsed="false">
      <c r="A9010" s="28" t="n">
        <v>45956</v>
      </c>
      <c r="B9010" s="21" t="s">
        <v>119</v>
      </c>
      <c r="C9010" s="21" t="s">
        <v>139</v>
      </c>
      <c r="D9010" s="29" t="n">
        <v>0.103</v>
      </c>
      <c r="E9010" s="29" t="n">
        <f aca="false">D9010/10</f>
        <v>0.0103</v>
      </c>
      <c r="F9010" s="29" t="n">
        <f aca="false">(E9010+Einstellungen!$B$20)*(1+Einstellungen!$B$10)</f>
        <v>22.212897</v>
      </c>
      <c r="G9010" s="21" t="str">
        <f aca="false">IF(F9010&lt;Einstellungen!$B$5,"ja","nein")</f>
        <v>ja</v>
      </c>
      <c r="H9010" s="21" t="s">
        <v>25</v>
      </c>
      <c r="I9010" s="29" t="n">
        <f aca="false">INDEX(Einstellungen!$B$27:$B$50,8)</f>
        <v>0.95</v>
      </c>
      <c r="J9010" s="29" t="n">
        <f aca="false">F9010*I9010</f>
        <v>21.10225215</v>
      </c>
    </row>
    <row r="9011" customFormat="false" ht="15" hidden="false" customHeight="false" outlineLevel="0" collapsed="false">
      <c r="A9011" s="28" t="n">
        <v>45956</v>
      </c>
      <c r="B9011" s="21" t="s">
        <v>120</v>
      </c>
      <c r="C9011" s="21" t="s">
        <v>139</v>
      </c>
      <c r="D9011" s="29" t="n">
        <v>-0.01</v>
      </c>
      <c r="E9011" s="29" t="n">
        <f aca="false">D9011/10</f>
        <v>-0.001</v>
      </c>
      <c r="F9011" s="29" t="n">
        <f aca="false">(E9011+Einstellungen!$B$20)*(1+Einstellungen!$B$10)</f>
        <v>22.19945</v>
      </c>
      <c r="G9011" s="21" t="str">
        <f aca="false">IF(F9011&lt;Einstellungen!$B$5,"ja","nein")</f>
        <v>ja</v>
      </c>
      <c r="H9011" s="21" t="s">
        <v>25</v>
      </c>
      <c r="I9011" s="29" t="n">
        <f aca="false">INDEX(Einstellungen!$B$27:$B$50,9)</f>
        <v>1.05</v>
      </c>
      <c r="J9011" s="29" t="n">
        <f aca="false">F9011*I9011</f>
        <v>23.3094225</v>
      </c>
    </row>
    <row r="9012" customFormat="false" ht="15" hidden="false" customHeight="false" outlineLevel="0" collapsed="false">
      <c r="A9012" s="28" t="n">
        <v>45956</v>
      </c>
      <c r="B9012" s="21" t="s">
        <v>121</v>
      </c>
      <c r="C9012" s="21" t="s">
        <v>139</v>
      </c>
      <c r="D9012" s="29" t="n">
        <v>-0.312</v>
      </c>
      <c r="E9012" s="29" t="n">
        <f aca="false">D9012/10</f>
        <v>-0.0312</v>
      </c>
      <c r="F9012" s="29" t="n">
        <f aca="false">(E9012+Einstellungen!$B$20)*(1+Einstellungen!$B$10)</f>
        <v>22.163512</v>
      </c>
      <c r="G9012" s="21" t="str">
        <f aca="false">IF(F9012&lt;Einstellungen!$B$5,"ja","nein")</f>
        <v>ja</v>
      </c>
      <c r="H9012" s="21" t="s">
        <v>25</v>
      </c>
      <c r="I9012" s="29" t="n">
        <f aca="false">INDEX(Einstellungen!$B$27:$B$50,10)</f>
        <v>1.05</v>
      </c>
      <c r="J9012" s="29" t="n">
        <f aca="false">F9012*I9012</f>
        <v>23.2716876</v>
      </c>
    </row>
    <row r="9013" customFormat="false" ht="15" hidden="false" customHeight="false" outlineLevel="0" collapsed="false">
      <c r="A9013" s="28" t="n">
        <v>45956</v>
      </c>
      <c r="B9013" s="21" t="s">
        <v>122</v>
      </c>
      <c r="C9013" s="21" t="s">
        <v>139</v>
      </c>
      <c r="D9013" s="29" t="n">
        <v>-0.065</v>
      </c>
      <c r="E9013" s="29" t="n">
        <f aca="false">D9013/10</f>
        <v>-0.0065</v>
      </c>
      <c r="F9013" s="29" t="n">
        <f aca="false">(E9013+Einstellungen!$B$20)*(1+Einstellungen!$B$10)</f>
        <v>22.192905</v>
      </c>
      <c r="G9013" s="21" t="str">
        <f aca="false">IF(F9013&lt;Einstellungen!$B$5,"ja","nein")</f>
        <v>ja</v>
      </c>
      <c r="H9013" s="21" t="s">
        <v>25</v>
      </c>
      <c r="I9013" s="29" t="n">
        <f aca="false">INDEX(Einstellungen!$B$27:$B$50,11)</f>
        <v>1.05</v>
      </c>
      <c r="J9013" s="29" t="n">
        <f aca="false">F9013*I9013</f>
        <v>23.30255025</v>
      </c>
    </row>
    <row r="9014" customFormat="false" ht="15" hidden="false" customHeight="false" outlineLevel="0" collapsed="false">
      <c r="A9014" s="28" t="n">
        <v>45956</v>
      </c>
      <c r="B9014" s="21" t="s">
        <v>123</v>
      </c>
      <c r="C9014" s="21" t="s">
        <v>139</v>
      </c>
      <c r="D9014" s="29" t="n">
        <v>-0.08</v>
      </c>
      <c r="E9014" s="29" t="n">
        <f aca="false">D9014/10</f>
        <v>-0.008</v>
      </c>
      <c r="F9014" s="29" t="n">
        <f aca="false">(E9014+Einstellungen!$B$20)*(1+Einstellungen!$B$10)</f>
        <v>22.19112</v>
      </c>
      <c r="G9014" s="21" t="str">
        <f aca="false">IF(F9014&lt;Einstellungen!$B$5,"ja","nein")</f>
        <v>ja</v>
      </c>
      <c r="H9014" s="21" t="s">
        <v>25</v>
      </c>
      <c r="I9014" s="29" t="n">
        <f aca="false">INDEX(Einstellungen!$B$27:$B$50,12)</f>
        <v>1.1</v>
      </c>
      <c r="J9014" s="29" t="n">
        <f aca="false">F9014*I9014</f>
        <v>24.410232</v>
      </c>
    </row>
    <row r="9015" customFormat="false" ht="15" hidden="false" customHeight="false" outlineLevel="0" collapsed="false">
      <c r="A9015" s="28" t="n">
        <v>45956</v>
      </c>
      <c r="B9015" s="21" t="s">
        <v>124</v>
      </c>
      <c r="C9015" s="21" t="s">
        <v>139</v>
      </c>
      <c r="D9015" s="29" t="n">
        <v>-0.065</v>
      </c>
      <c r="E9015" s="29" t="n">
        <f aca="false">D9015/10</f>
        <v>-0.0065</v>
      </c>
      <c r="F9015" s="29" t="n">
        <f aca="false">(E9015+Einstellungen!$B$20)*(1+Einstellungen!$B$10)</f>
        <v>22.192905</v>
      </c>
      <c r="G9015" s="21" t="str">
        <f aca="false">IF(F9015&lt;Einstellungen!$B$5,"ja","nein")</f>
        <v>ja</v>
      </c>
      <c r="H9015" s="21" t="s">
        <v>25</v>
      </c>
      <c r="I9015" s="29" t="n">
        <f aca="false">INDEX(Einstellungen!$B$27:$B$50,13)</f>
        <v>1.2</v>
      </c>
      <c r="J9015" s="29" t="n">
        <f aca="false">F9015*I9015</f>
        <v>26.631486</v>
      </c>
    </row>
    <row r="9016" customFormat="false" ht="15" hidden="false" customHeight="false" outlineLevel="0" collapsed="false">
      <c r="A9016" s="28" t="n">
        <v>45956</v>
      </c>
      <c r="B9016" s="21" t="s">
        <v>125</v>
      </c>
      <c r="C9016" s="21" t="s">
        <v>139</v>
      </c>
      <c r="D9016" s="29" t="n">
        <v>-0.545</v>
      </c>
      <c r="E9016" s="29" t="n">
        <f aca="false">D9016/10</f>
        <v>-0.0545</v>
      </c>
      <c r="F9016" s="29" t="n">
        <f aca="false">(E9016+Einstellungen!$B$20)*(1+Einstellungen!$B$10)</f>
        <v>22.135785</v>
      </c>
      <c r="G9016" s="21" t="str">
        <f aca="false">IF(F9016&lt;Einstellungen!$B$5,"ja","nein")</f>
        <v>ja</v>
      </c>
      <c r="H9016" s="21" t="s">
        <v>25</v>
      </c>
      <c r="I9016" s="29" t="n">
        <f aca="false">INDEX(Einstellungen!$B$27:$B$50,14)</f>
        <v>1.15</v>
      </c>
      <c r="J9016" s="29" t="n">
        <f aca="false">F9016*I9016</f>
        <v>25.45615275</v>
      </c>
    </row>
    <row r="9017" customFormat="false" ht="15" hidden="false" customHeight="false" outlineLevel="0" collapsed="false">
      <c r="A9017" s="28" t="n">
        <v>45956</v>
      </c>
      <c r="B9017" s="21" t="s">
        <v>126</v>
      </c>
      <c r="C9017" s="21" t="s">
        <v>139</v>
      </c>
      <c r="D9017" s="29" t="n">
        <v>-0.733</v>
      </c>
      <c r="E9017" s="29" t="n">
        <f aca="false">D9017/10</f>
        <v>-0.0733</v>
      </c>
      <c r="F9017" s="29" t="n">
        <f aca="false">(E9017+Einstellungen!$B$20)*(1+Einstellungen!$B$10)</f>
        <v>22.113413</v>
      </c>
      <c r="G9017" s="21" t="str">
        <f aca="false">IF(F9017&lt;Einstellungen!$B$5,"ja","nein")</f>
        <v>ja</v>
      </c>
      <c r="H9017" s="21" t="s">
        <v>25</v>
      </c>
      <c r="I9017" s="29" t="n">
        <f aca="false">INDEX(Einstellungen!$B$27:$B$50,15)</f>
        <v>1</v>
      </c>
      <c r="J9017" s="29" t="n">
        <f aca="false">F9017*I9017</f>
        <v>22.113413</v>
      </c>
    </row>
    <row r="9018" customFormat="false" ht="15" hidden="false" customHeight="false" outlineLevel="0" collapsed="false">
      <c r="A9018" s="28" t="n">
        <v>45956</v>
      </c>
      <c r="B9018" s="21" t="s">
        <v>127</v>
      </c>
      <c r="C9018" s="21" t="s">
        <v>139</v>
      </c>
      <c r="D9018" s="29" t="n">
        <v>-0.01</v>
      </c>
      <c r="E9018" s="29" t="n">
        <f aca="false">D9018/10</f>
        <v>-0.001</v>
      </c>
      <c r="F9018" s="29" t="n">
        <f aca="false">(E9018+Einstellungen!$B$20)*(1+Einstellungen!$B$10)</f>
        <v>22.19945</v>
      </c>
      <c r="G9018" s="21" t="str">
        <f aca="false">IF(F9018&lt;Einstellungen!$B$5,"ja","nein")</f>
        <v>ja</v>
      </c>
      <c r="H9018" s="21" t="s">
        <v>25</v>
      </c>
      <c r="I9018" s="29" t="n">
        <f aca="false">INDEX(Einstellungen!$B$27:$B$50,16)</f>
        <v>0.95</v>
      </c>
      <c r="J9018" s="29" t="n">
        <f aca="false">F9018*I9018</f>
        <v>21.0894775</v>
      </c>
    </row>
    <row r="9019" customFormat="false" ht="15" hidden="false" customHeight="false" outlineLevel="0" collapsed="false">
      <c r="A9019" s="28" t="n">
        <v>45956</v>
      </c>
      <c r="B9019" s="21" t="s">
        <v>128</v>
      </c>
      <c r="C9019" s="21" t="s">
        <v>139</v>
      </c>
      <c r="D9019" s="29" t="n">
        <v>3.038</v>
      </c>
      <c r="E9019" s="29" t="n">
        <f aca="false">D9019/10</f>
        <v>0.3038</v>
      </c>
      <c r="F9019" s="29" t="n">
        <f aca="false">(E9019+Einstellungen!$B$20)*(1+Einstellungen!$B$10)</f>
        <v>22.562162</v>
      </c>
      <c r="G9019" s="21" t="str">
        <f aca="false">IF(F9019&lt;Einstellungen!$B$5,"ja","nein")</f>
        <v>ja</v>
      </c>
      <c r="H9019" s="21" t="s">
        <v>25</v>
      </c>
      <c r="I9019" s="29" t="n">
        <f aca="false">INDEX(Einstellungen!$B$27:$B$50,17)</f>
        <v>0.95</v>
      </c>
      <c r="J9019" s="29" t="n">
        <f aca="false">F9019*I9019</f>
        <v>21.4340539</v>
      </c>
    </row>
    <row r="9020" customFormat="false" ht="15" hidden="false" customHeight="false" outlineLevel="0" collapsed="false">
      <c r="A9020" s="28" t="n">
        <v>45956</v>
      </c>
      <c r="B9020" s="21" t="s">
        <v>129</v>
      </c>
      <c r="C9020" s="21" t="s">
        <v>139</v>
      </c>
      <c r="D9020" s="29" t="n">
        <v>30.002</v>
      </c>
      <c r="E9020" s="29" t="n">
        <f aca="false">D9020/10</f>
        <v>3.0002</v>
      </c>
      <c r="F9020" s="29" t="n">
        <f aca="false">(E9020+Einstellungen!$B$20)*(1+Einstellungen!$B$10)</f>
        <v>25.770878</v>
      </c>
      <c r="G9020" s="21" t="str">
        <f aca="false">IF(F9020&lt;Einstellungen!$B$5,"ja","nein")</f>
        <v>ja</v>
      </c>
      <c r="H9020" s="21" t="s">
        <v>25</v>
      </c>
      <c r="I9020" s="29" t="n">
        <f aca="false">INDEX(Einstellungen!$B$27:$B$50,18)</f>
        <v>1.1</v>
      </c>
      <c r="J9020" s="29" t="n">
        <f aca="false">F9020*I9020</f>
        <v>28.3479658</v>
      </c>
    </row>
    <row r="9021" customFormat="false" ht="15" hidden="false" customHeight="false" outlineLevel="0" collapsed="false">
      <c r="A9021" s="28" t="n">
        <v>45956</v>
      </c>
      <c r="B9021" s="21" t="s">
        <v>130</v>
      </c>
      <c r="C9021" s="21" t="s">
        <v>139</v>
      </c>
      <c r="D9021" s="29" t="n">
        <v>42.023</v>
      </c>
      <c r="E9021" s="29" t="n">
        <f aca="false">D9021/10</f>
        <v>4.2023</v>
      </c>
      <c r="F9021" s="29" t="n">
        <f aca="false">(E9021+Einstellungen!$B$20)*(1+Einstellungen!$B$10)</f>
        <v>27.201377</v>
      </c>
      <c r="G9021" s="21" t="str">
        <f aca="false">IF(F9021&lt;Einstellungen!$B$5,"ja","nein")</f>
        <v>ja</v>
      </c>
      <c r="H9021" s="21" t="s">
        <v>25</v>
      </c>
      <c r="I9021" s="29" t="n">
        <f aca="false">INDEX(Einstellungen!$B$27:$B$50,19)</f>
        <v>1.35</v>
      </c>
      <c r="J9021" s="29" t="n">
        <f aca="false">F9021*I9021</f>
        <v>36.72185895</v>
      </c>
    </row>
    <row r="9022" customFormat="false" ht="15" hidden="false" customHeight="false" outlineLevel="0" collapsed="false">
      <c r="A9022" s="28" t="n">
        <v>45956</v>
      </c>
      <c r="B9022" s="21" t="s">
        <v>131</v>
      </c>
      <c r="C9022" s="21" t="s">
        <v>139</v>
      </c>
      <c r="D9022" s="29" t="n">
        <v>34.73</v>
      </c>
      <c r="E9022" s="29" t="n">
        <f aca="false">D9022/10</f>
        <v>3.473</v>
      </c>
      <c r="F9022" s="29" t="n">
        <f aca="false">(E9022+Einstellungen!$B$20)*(1+Einstellungen!$B$10)</f>
        <v>26.33351</v>
      </c>
      <c r="G9022" s="21" t="str">
        <f aca="false">IF(F9022&lt;Einstellungen!$B$5,"ja","nein")</f>
        <v>ja</v>
      </c>
      <c r="H9022" s="21" t="s">
        <v>25</v>
      </c>
      <c r="I9022" s="29" t="n">
        <f aca="false">INDEX(Einstellungen!$B$27:$B$50,20)</f>
        <v>1.45</v>
      </c>
      <c r="J9022" s="29" t="n">
        <f aca="false">F9022*I9022</f>
        <v>38.1835895</v>
      </c>
    </row>
    <row r="9023" customFormat="false" ht="15" hidden="false" customHeight="false" outlineLevel="0" collapsed="false">
      <c r="A9023" s="28" t="n">
        <v>45956</v>
      </c>
      <c r="B9023" s="21" t="s">
        <v>132</v>
      </c>
      <c r="C9023" s="21" t="s">
        <v>139</v>
      </c>
      <c r="D9023" s="29" t="n">
        <v>16.643</v>
      </c>
      <c r="E9023" s="29" t="n">
        <f aca="false">D9023/10</f>
        <v>1.6643</v>
      </c>
      <c r="F9023" s="29" t="n">
        <f aca="false">(E9023+Einstellungen!$B$20)*(1+Einstellungen!$B$10)</f>
        <v>24.181157</v>
      </c>
      <c r="G9023" s="21" t="str">
        <f aca="false">IF(F9023&lt;Einstellungen!$B$5,"ja","nein")</f>
        <v>ja</v>
      </c>
      <c r="H9023" s="21" t="s">
        <v>25</v>
      </c>
      <c r="I9023" s="29" t="n">
        <f aca="false">INDEX(Einstellungen!$B$27:$B$50,21)</f>
        <v>1.4</v>
      </c>
      <c r="J9023" s="29" t="n">
        <f aca="false">F9023*I9023</f>
        <v>33.8536198</v>
      </c>
    </row>
    <row r="9024" customFormat="false" ht="15" hidden="false" customHeight="false" outlineLevel="0" collapsed="false">
      <c r="A9024" s="28" t="n">
        <v>45956</v>
      </c>
      <c r="B9024" s="21" t="s">
        <v>133</v>
      </c>
      <c r="C9024" s="21" t="s">
        <v>139</v>
      </c>
      <c r="D9024" s="29" t="n">
        <v>3.065</v>
      </c>
      <c r="E9024" s="29" t="n">
        <f aca="false">D9024/10</f>
        <v>0.3065</v>
      </c>
      <c r="F9024" s="29" t="n">
        <f aca="false">(E9024+Einstellungen!$B$20)*(1+Einstellungen!$B$10)</f>
        <v>22.565375</v>
      </c>
      <c r="G9024" s="21" t="str">
        <f aca="false">IF(F9024&lt;Einstellungen!$B$5,"ja","nein")</f>
        <v>ja</v>
      </c>
      <c r="H9024" s="21" t="s">
        <v>25</v>
      </c>
      <c r="I9024" s="29" t="n">
        <f aca="false">INDEX(Einstellungen!$B$27:$B$50,22)</f>
        <v>1.25</v>
      </c>
      <c r="J9024" s="29" t="n">
        <f aca="false">F9024*I9024</f>
        <v>28.20671875</v>
      </c>
    </row>
    <row r="9025" customFormat="false" ht="15" hidden="false" customHeight="false" outlineLevel="0" collapsed="false">
      <c r="A9025" s="28" t="n">
        <v>45956</v>
      </c>
      <c r="B9025" s="21" t="s">
        <v>134</v>
      </c>
      <c r="C9025" s="21" t="s">
        <v>139</v>
      </c>
      <c r="D9025" s="29" t="n">
        <v>14.907</v>
      </c>
      <c r="E9025" s="29" t="n">
        <f aca="false">D9025/10</f>
        <v>1.4907</v>
      </c>
      <c r="F9025" s="29" t="n">
        <f aca="false">(E9025+Einstellungen!$B$20)*(1+Einstellungen!$B$10)</f>
        <v>23.974573</v>
      </c>
      <c r="G9025" s="21" t="str">
        <f aca="false">IF(F9025&lt;Einstellungen!$B$5,"ja","nein")</f>
        <v>ja</v>
      </c>
      <c r="H9025" s="21" t="s">
        <v>25</v>
      </c>
      <c r="I9025" s="29" t="n">
        <f aca="false">INDEX(Einstellungen!$B$27:$B$50,23)</f>
        <v>1.05</v>
      </c>
      <c r="J9025" s="29" t="n">
        <f aca="false">F9025*I9025</f>
        <v>25.17330165</v>
      </c>
    </row>
    <row r="9026" customFormat="false" ht="15" hidden="false" customHeight="false" outlineLevel="0" collapsed="false">
      <c r="A9026" s="28" t="n">
        <v>45956</v>
      </c>
      <c r="B9026" s="21" t="s">
        <v>135</v>
      </c>
      <c r="C9026" s="21" t="s">
        <v>139</v>
      </c>
      <c r="D9026" s="29" t="n">
        <v>5.06</v>
      </c>
      <c r="E9026" s="29" t="n">
        <f aca="false">D9026/10</f>
        <v>0.506</v>
      </c>
      <c r="F9026" s="29" t="n">
        <f aca="false">(E9026+Einstellungen!$B$20)*(1+Einstellungen!$B$10)</f>
        <v>22.80278</v>
      </c>
      <c r="G9026" s="21" t="str">
        <f aca="false">IF(F9026&lt;Einstellungen!$B$5,"ja","nein")</f>
        <v>ja</v>
      </c>
      <c r="H9026" s="21" t="s">
        <v>25</v>
      </c>
      <c r="I9026" s="29" t="n">
        <f aca="false">INDEX(Einstellungen!$B$27:$B$50,24)</f>
        <v>0.8</v>
      </c>
      <c r="J9026" s="29" t="n">
        <f aca="false">F9026*I9026</f>
        <v>18.242224</v>
      </c>
    </row>
    <row r="9027" customFormat="false" ht="15" hidden="false" customHeight="false" outlineLevel="0" collapsed="false">
      <c r="A9027" s="28" t="n">
        <v>45957</v>
      </c>
      <c r="B9027" s="21" t="s">
        <v>111</v>
      </c>
      <c r="C9027" s="21" t="s">
        <v>140</v>
      </c>
      <c r="D9027" s="29" t="n">
        <v>1.342</v>
      </c>
      <c r="E9027" s="29" t="n">
        <f aca="false">D9027/10</f>
        <v>0.1342</v>
      </c>
      <c r="F9027" s="29" t="n">
        <f aca="false">(E9027+Einstellungen!$B$20)*(1+Einstellungen!$B$10)</f>
        <v>22.360338</v>
      </c>
      <c r="G9027" s="21" t="str">
        <f aca="false">IF(F9027&lt;Einstellungen!$B$5,"ja","nein")</f>
        <v>ja</v>
      </c>
      <c r="H9027" s="21" t="s">
        <v>25</v>
      </c>
      <c r="I9027" s="29" t="n">
        <f aca="false">INDEX(Einstellungen!$B$27:$B$50,1)</f>
        <v>0.6</v>
      </c>
      <c r="J9027" s="29" t="n">
        <f aca="false">F9027*I9027</f>
        <v>13.4162028</v>
      </c>
    </row>
    <row r="9028" customFormat="false" ht="15" hidden="false" customHeight="false" outlineLevel="0" collapsed="false">
      <c r="A9028" s="28" t="n">
        <v>45957</v>
      </c>
      <c r="B9028" s="21" t="s">
        <v>113</v>
      </c>
      <c r="C9028" s="21" t="s">
        <v>140</v>
      </c>
      <c r="D9028" s="29" t="n">
        <v>1.825</v>
      </c>
      <c r="E9028" s="29" t="n">
        <f aca="false">D9028/10</f>
        <v>0.1825</v>
      </c>
      <c r="F9028" s="29" t="n">
        <f aca="false">(E9028+Einstellungen!$B$20)*(1+Einstellungen!$B$10)</f>
        <v>22.417815</v>
      </c>
      <c r="G9028" s="21" t="str">
        <f aca="false">IF(F9028&lt;Einstellungen!$B$5,"ja","nein")</f>
        <v>ja</v>
      </c>
      <c r="H9028" s="21" t="s">
        <v>25</v>
      </c>
      <c r="I9028" s="29" t="n">
        <f aca="false">INDEX(Einstellungen!$B$27:$B$50,2)</f>
        <v>0.5</v>
      </c>
      <c r="J9028" s="29" t="n">
        <f aca="false">F9028*I9028</f>
        <v>11.2089075</v>
      </c>
    </row>
    <row r="9029" customFormat="false" ht="15" hidden="false" customHeight="false" outlineLevel="0" collapsed="false">
      <c r="A9029" s="28" t="n">
        <v>45957</v>
      </c>
      <c r="B9029" s="21" t="s">
        <v>114</v>
      </c>
      <c r="C9029" s="21" t="s">
        <v>140</v>
      </c>
      <c r="D9029" s="29" t="n">
        <v>1.25</v>
      </c>
      <c r="E9029" s="29" t="n">
        <f aca="false">D9029/10</f>
        <v>0.125</v>
      </c>
      <c r="F9029" s="29" t="n">
        <f aca="false">(E9029+Einstellungen!$B$20)*(1+Einstellungen!$B$10)</f>
        <v>22.34939</v>
      </c>
      <c r="G9029" s="21" t="str">
        <f aca="false">IF(F9029&lt;Einstellungen!$B$5,"ja","nein")</f>
        <v>ja</v>
      </c>
      <c r="H9029" s="21" t="s">
        <v>25</v>
      </c>
      <c r="I9029" s="29" t="n">
        <f aca="false">INDEX(Einstellungen!$B$27:$B$50,3)</f>
        <v>0.45</v>
      </c>
      <c r="J9029" s="29" t="n">
        <f aca="false">F9029*I9029</f>
        <v>10.0572255</v>
      </c>
    </row>
    <row r="9030" customFormat="false" ht="15" hidden="false" customHeight="false" outlineLevel="0" collapsed="false">
      <c r="A9030" s="28" t="n">
        <v>45957</v>
      </c>
      <c r="B9030" s="21" t="s">
        <v>115</v>
      </c>
      <c r="C9030" s="21" t="s">
        <v>140</v>
      </c>
      <c r="D9030" s="29" t="n">
        <v>-0.003</v>
      </c>
      <c r="E9030" s="29" t="n">
        <f aca="false">D9030/10</f>
        <v>-0.0003</v>
      </c>
      <c r="F9030" s="29" t="n">
        <f aca="false">(E9030+Einstellungen!$B$20)*(1+Einstellungen!$B$10)</f>
        <v>22.200283</v>
      </c>
      <c r="G9030" s="21" t="str">
        <f aca="false">IF(F9030&lt;Einstellungen!$B$5,"ja","nein")</f>
        <v>ja</v>
      </c>
      <c r="H9030" s="21" t="s">
        <v>25</v>
      </c>
      <c r="I9030" s="29" t="n">
        <f aca="false">INDEX(Einstellungen!$B$27:$B$50,4)</f>
        <v>0.45</v>
      </c>
      <c r="J9030" s="29" t="n">
        <f aca="false">F9030*I9030</f>
        <v>9.99012735</v>
      </c>
    </row>
    <row r="9031" customFormat="false" ht="15" hidden="false" customHeight="false" outlineLevel="0" collapsed="false">
      <c r="A9031" s="28" t="n">
        <v>45957</v>
      </c>
      <c r="B9031" s="21" t="s">
        <v>116</v>
      </c>
      <c r="C9031" s="21" t="s">
        <v>140</v>
      </c>
      <c r="D9031" s="29" t="n">
        <v>1.307</v>
      </c>
      <c r="E9031" s="29" t="n">
        <f aca="false">D9031/10</f>
        <v>0.1307</v>
      </c>
      <c r="F9031" s="29" t="n">
        <f aca="false">(E9031+Einstellungen!$B$20)*(1+Einstellungen!$B$10)</f>
        <v>22.356173</v>
      </c>
      <c r="G9031" s="21" t="str">
        <f aca="false">IF(F9031&lt;Einstellungen!$B$5,"ja","nein")</f>
        <v>ja</v>
      </c>
      <c r="H9031" s="21" t="s">
        <v>25</v>
      </c>
      <c r="I9031" s="29" t="n">
        <f aca="false">INDEX(Einstellungen!$B$27:$B$50,5)</f>
        <v>0.45</v>
      </c>
      <c r="J9031" s="29" t="n">
        <f aca="false">F9031*I9031</f>
        <v>10.06027785</v>
      </c>
    </row>
    <row r="9032" customFormat="false" ht="15" hidden="false" customHeight="false" outlineLevel="0" collapsed="false">
      <c r="A9032" s="28" t="n">
        <v>45957</v>
      </c>
      <c r="B9032" s="21" t="s">
        <v>117</v>
      </c>
      <c r="C9032" s="21" t="s">
        <v>140</v>
      </c>
      <c r="D9032" s="29" t="n">
        <v>10.782</v>
      </c>
      <c r="E9032" s="29" t="n">
        <f aca="false">D9032/10</f>
        <v>1.0782</v>
      </c>
      <c r="F9032" s="29" t="n">
        <f aca="false">(E9032+Einstellungen!$B$20)*(1+Einstellungen!$B$10)</f>
        <v>23.483698</v>
      </c>
      <c r="G9032" s="21" t="str">
        <f aca="false">IF(F9032&lt;Einstellungen!$B$5,"ja","nein")</f>
        <v>ja</v>
      </c>
      <c r="H9032" s="21" t="s">
        <v>25</v>
      </c>
      <c r="I9032" s="29" t="n">
        <f aca="false">INDEX(Einstellungen!$B$27:$B$50,6)</f>
        <v>0.5</v>
      </c>
      <c r="J9032" s="29" t="n">
        <f aca="false">F9032*I9032</f>
        <v>11.741849</v>
      </c>
    </row>
    <row r="9033" customFormat="false" ht="15" hidden="false" customHeight="false" outlineLevel="0" collapsed="false">
      <c r="A9033" s="28" t="n">
        <v>45957</v>
      </c>
      <c r="B9033" s="21" t="s">
        <v>118</v>
      </c>
      <c r="C9033" s="21" t="s">
        <v>140</v>
      </c>
      <c r="D9033" s="29" t="n">
        <v>55</v>
      </c>
      <c r="E9033" s="29" t="n">
        <f aca="false">D9033/10</f>
        <v>5.5</v>
      </c>
      <c r="F9033" s="29" t="n">
        <f aca="false">(E9033+Einstellungen!$B$20)*(1+Einstellungen!$B$10)</f>
        <v>28.74564</v>
      </c>
      <c r="G9033" s="21" t="str">
        <f aca="false">IF(F9033&lt;Einstellungen!$B$5,"ja","nein")</f>
        <v>ja</v>
      </c>
      <c r="H9033" s="21" t="s">
        <v>25</v>
      </c>
      <c r="I9033" s="29" t="n">
        <f aca="false">INDEX(Einstellungen!$B$27:$B$50,7)</f>
        <v>0.7</v>
      </c>
      <c r="J9033" s="29" t="n">
        <f aca="false">F9033*I9033</f>
        <v>20.121948</v>
      </c>
    </row>
    <row r="9034" customFormat="false" ht="15" hidden="false" customHeight="false" outlineLevel="0" collapsed="false">
      <c r="A9034" s="28" t="n">
        <v>45957</v>
      </c>
      <c r="B9034" s="21" t="s">
        <v>119</v>
      </c>
      <c r="C9034" s="21" t="s">
        <v>140</v>
      </c>
      <c r="D9034" s="29" t="n">
        <v>86.065</v>
      </c>
      <c r="E9034" s="29" t="n">
        <f aca="false">D9034/10</f>
        <v>8.6065</v>
      </c>
      <c r="F9034" s="29" t="n">
        <f aca="false">(E9034+Einstellungen!$B$20)*(1+Einstellungen!$B$10)</f>
        <v>32.442375</v>
      </c>
      <c r="G9034" s="21" t="str">
        <f aca="false">IF(F9034&lt;Einstellungen!$B$5,"ja","nein")</f>
        <v>nein</v>
      </c>
      <c r="H9034" s="21" t="s">
        <v>25</v>
      </c>
      <c r="I9034" s="29" t="n">
        <f aca="false">INDEX(Einstellungen!$B$27:$B$50,8)</f>
        <v>0.95</v>
      </c>
      <c r="J9034" s="29" t="n">
        <f aca="false">F9034*I9034</f>
        <v>30.82025625</v>
      </c>
    </row>
    <row r="9035" customFormat="false" ht="15" hidden="false" customHeight="false" outlineLevel="0" collapsed="false">
      <c r="A9035" s="28" t="n">
        <v>45957</v>
      </c>
      <c r="B9035" s="21" t="s">
        <v>120</v>
      </c>
      <c r="C9035" s="21" t="s">
        <v>140</v>
      </c>
      <c r="D9035" s="29" t="n">
        <v>100.148</v>
      </c>
      <c r="E9035" s="29" t="n">
        <f aca="false">D9035/10</f>
        <v>10.0148</v>
      </c>
      <c r="F9035" s="29" t="n">
        <f aca="false">(E9035+Einstellungen!$B$20)*(1+Einstellungen!$B$10)</f>
        <v>34.118252</v>
      </c>
      <c r="G9035" s="21" t="str">
        <f aca="false">IF(F9035&lt;Einstellungen!$B$5,"ja","nein")</f>
        <v>nein</v>
      </c>
      <c r="H9035" s="21" t="s">
        <v>25</v>
      </c>
      <c r="I9035" s="29" t="n">
        <f aca="false">INDEX(Einstellungen!$B$27:$B$50,9)</f>
        <v>1.05</v>
      </c>
      <c r="J9035" s="29" t="n">
        <f aca="false">F9035*I9035</f>
        <v>35.8241646</v>
      </c>
    </row>
    <row r="9036" customFormat="false" ht="15" hidden="false" customHeight="false" outlineLevel="0" collapsed="false">
      <c r="A9036" s="28" t="n">
        <v>45957</v>
      </c>
      <c r="B9036" s="21" t="s">
        <v>121</v>
      </c>
      <c r="C9036" s="21" t="s">
        <v>140</v>
      </c>
      <c r="D9036" s="29" t="n">
        <v>101.86</v>
      </c>
      <c r="E9036" s="29" t="n">
        <f aca="false">D9036/10</f>
        <v>10.186</v>
      </c>
      <c r="F9036" s="29" t="n">
        <f aca="false">(E9036+Einstellungen!$B$20)*(1+Einstellungen!$B$10)</f>
        <v>34.32198</v>
      </c>
      <c r="G9036" s="21" t="str">
        <f aca="false">IF(F9036&lt;Einstellungen!$B$5,"ja","nein")</f>
        <v>nein</v>
      </c>
      <c r="H9036" s="21" t="s">
        <v>25</v>
      </c>
      <c r="I9036" s="29" t="n">
        <f aca="false">INDEX(Einstellungen!$B$27:$B$50,10)</f>
        <v>1.05</v>
      </c>
      <c r="J9036" s="29" t="n">
        <f aca="false">F9036*I9036</f>
        <v>36.038079</v>
      </c>
    </row>
    <row r="9037" customFormat="false" ht="15" hidden="false" customHeight="false" outlineLevel="0" collapsed="false">
      <c r="A9037" s="28" t="n">
        <v>45957</v>
      </c>
      <c r="B9037" s="21" t="s">
        <v>122</v>
      </c>
      <c r="C9037" s="21" t="s">
        <v>140</v>
      </c>
      <c r="D9037" s="29" t="n">
        <v>96.737</v>
      </c>
      <c r="E9037" s="29" t="n">
        <f aca="false">D9037/10</f>
        <v>9.6737</v>
      </c>
      <c r="F9037" s="29" t="n">
        <f aca="false">(E9037+Einstellungen!$B$20)*(1+Einstellungen!$B$10)</f>
        <v>33.712343</v>
      </c>
      <c r="G9037" s="21" t="str">
        <f aca="false">IF(F9037&lt;Einstellungen!$B$5,"ja","nein")</f>
        <v>nein</v>
      </c>
      <c r="H9037" s="21" t="s">
        <v>25</v>
      </c>
      <c r="I9037" s="29" t="n">
        <f aca="false">INDEX(Einstellungen!$B$27:$B$50,11)</f>
        <v>1.05</v>
      </c>
      <c r="J9037" s="29" t="n">
        <f aca="false">F9037*I9037</f>
        <v>35.39796015</v>
      </c>
    </row>
    <row r="9038" customFormat="false" ht="15" hidden="false" customHeight="false" outlineLevel="0" collapsed="false">
      <c r="A9038" s="28" t="n">
        <v>45957</v>
      </c>
      <c r="B9038" s="21" t="s">
        <v>123</v>
      </c>
      <c r="C9038" s="21" t="s">
        <v>140</v>
      </c>
      <c r="D9038" s="29" t="n">
        <v>94.632</v>
      </c>
      <c r="E9038" s="29" t="n">
        <f aca="false">D9038/10</f>
        <v>9.4632</v>
      </c>
      <c r="F9038" s="29" t="n">
        <f aca="false">(E9038+Einstellungen!$B$20)*(1+Einstellungen!$B$10)</f>
        <v>33.461848</v>
      </c>
      <c r="G9038" s="21" t="str">
        <f aca="false">IF(F9038&lt;Einstellungen!$B$5,"ja","nein")</f>
        <v>nein</v>
      </c>
      <c r="H9038" s="21" t="s">
        <v>25</v>
      </c>
      <c r="I9038" s="29" t="n">
        <f aca="false">INDEX(Einstellungen!$B$27:$B$50,12)</f>
        <v>1.1</v>
      </c>
      <c r="J9038" s="29" t="n">
        <f aca="false">F9038*I9038</f>
        <v>36.8080328</v>
      </c>
    </row>
    <row r="9039" customFormat="false" ht="15" hidden="false" customHeight="false" outlineLevel="0" collapsed="false">
      <c r="A9039" s="28" t="n">
        <v>45957</v>
      </c>
      <c r="B9039" s="21" t="s">
        <v>124</v>
      </c>
      <c r="C9039" s="21" t="s">
        <v>140</v>
      </c>
      <c r="D9039" s="29" t="n">
        <v>82.698</v>
      </c>
      <c r="E9039" s="29" t="n">
        <f aca="false">D9039/10</f>
        <v>8.2698</v>
      </c>
      <c r="F9039" s="29" t="n">
        <f aca="false">(E9039+Einstellungen!$B$20)*(1+Einstellungen!$B$10)</f>
        <v>32.041702</v>
      </c>
      <c r="G9039" s="21" t="str">
        <f aca="false">IF(F9039&lt;Einstellungen!$B$5,"ja","nein")</f>
        <v>nein</v>
      </c>
      <c r="H9039" s="21" t="s">
        <v>25</v>
      </c>
      <c r="I9039" s="29" t="n">
        <f aca="false">INDEX(Einstellungen!$B$27:$B$50,13)</f>
        <v>1.2</v>
      </c>
      <c r="J9039" s="29" t="n">
        <f aca="false">F9039*I9039</f>
        <v>38.4500424</v>
      </c>
    </row>
    <row r="9040" customFormat="false" ht="15" hidden="false" customHeight="false" outlineLevel="0" collapsed="false">
      <c r="A9040" s="28" t="n">
        <v>45957</v>
      </c>
      <c r="B9040" s="21" t="s">
        <v>125</v>
      </c>
      <c r="C9040" s="21" t="s">
        <v>140</v>
      </c>
      <c r="D9040" s="29" t="n">
        <v>81.123</v>
      </c>
      <c r="E9040" s="29" t="n">
        <f aca="false">D9040/10</f>
        <v>8.1123</v>
      </c>
      <c r="F9040" s="29" t="n">
        <f aca="false">(E9040+Einstellungen!$B$20)*(1+Einstellungen!$B$10)</f>
        <v>31.854277</v>
      </c>
      <c r="G9040" s="21" t="str">
        <f aca="false">IF(F9040&lt;Einstellungen!$B$5,"ja","nein")</f>
        <v>nein</v>
      </c>
      <c r="H9040" s="21" t="s">
        <v>25</v>
      </c>
      <c r="I9040" s="29" t="n">
        <f aca="false">INDEX(Einstellungen!$B$27:$B$50,14)</f>
        <v>1.15</v>
      </c>
      <c r="J9040" s="29" t="n">
        <f aca="false">F9040*I9040</f>
        <v>36.63241855</v>
      </c>
    </row>
    <row r="9041" customFormat="false" ht="15" hidden="false" customHeight="false" outlineLevel="0" collapsed="false">
      <c r="A9041" s="28" t="n">
        <v>45957</v>
      </c>
      <c r="B9041" s="21" t="s">
        <v>126</v>
      </c>
      <c r="C9041" s="21" t="s">
        <v>140</v>
      </c>
      <c r="D9041" s="29" t="n">
        <v>83.347</v>
      </c>
      <c r="E9041" s="29" t="n">
        <f aca="false">D9041/10</f>
        <v>8.3347</v>
      </c>
      <c r="F9041" s="29" t="n">
        <f aca="false">(E9041+Einstellungen!$B$20)*(1+Einstellungen!$B$10)</f>
        <v>32.118933</v>
      </c>
      <c r="G9041" s="21" t="str">
        <f aca="false">IF(F9041&lt;Einstellungen!$B$5,"ja","nein")</f>
        <v>nein</v>
      </c>
      <c r="H9041" s="21" t="s">
        <v>25</v>
      </c>
      <c r="I9041" s="29" t="n">
        <f aca="false">INDEX(Einstellungen!$B$27:$B$50,15)</f>
        <v>1</v>
      </c>
      <c r="J9041" s="29" t="n">
        <f aca="false">F9041*I9041</f>
        <v>32.118933</v>
      </c>
    </row>
    <row r="9042" customFormat="false" ht="15" hidden="false" customHeight="false" outlineLevel="0" collapsed="false">
      <c r="A9042" s="28" t="n">
        <v>45957</v>
      </c>
      <c r="B9042" s="21" t="s">
        <v>127</v>
      </c>
      <c r="C9042" s="21" t="s">
        <v>140</v>
      </c>
      <c r="D9042" s="29" t="n">
        <v>83.665</v>
      </c>
      <c r="E9042" s="29" t="n">
        <f aca="false">D9042/10</f>
        <v>8.3665</v>
      </c>
      <c r="F9042" s="29" t="n">
        <f aca="false">(E9042+Einstellungen!$B$20)*(1+Einstellungen!$B$10)</f>
        <v>32.156775</v>
      </c>
      <c r="G9042" s="21" t="str">
        <f aca="false">IF(F9042&lt;Einstellungen!$B$5,"ja","nein")</f>
        <v>nein</v>
      </c>
      <c r="H9042" s="21" t="s">
        <v>25</v>
      </c>
      <c r="I9042" s="29" t="n">
        <f aca="false">INDEX(Einstellungen!$B$27:$B$50,16)</f>
        <v>0.95</v>
      </c>
      <c r="J9042" s="29" t="n">
        <f aca="false">F9042*I9042</f>
        <v>30.54893625</v>
      </c>
    </row>
    <row r="9043" customFormat="false" ht="15" hidden="false" customHeight="false" outlineLevel="0" collapsed="false">
      <c r="A9043" s="28" t="n">
        <v>45957</v>
      </c>
      <c r="B9043" s="21" t="s">
        <v>128</v>
      </c>
      <c r="C9043" s="21" t="s">
        <v>140</v>
      </c>
      <c r="D9043" s="29" t="n">
        <v>99.233</v>
      </c>
      <c r="E9043" s="29" t="n">
        <f aca="false">D9043/10</f>
        <v>9.9233</v>
      </c>
      <c r="F9043" s="29" t="n">
        <f aca="false">(E9043+Einstellungen!$B$20)*(1+Einstellungen!$B$10)</f>
        <v>34.009367</v>
      </c>
      <c r="G9043" s="21" t="str">
        <f aca="false">IF(F9043&lt;Einstellungen!$B$5,"ja","nein")</f>
        <v>nein</v>
      </c>
      <c r="H9043" s="21" t="s">
        <v>25</v>
      </c>
      <c r="I9043" s="29" t="n">
        <f aca="false">INDEX(Einstellungen!$B$27:$B$50,17)</f>
        <v>0.95</v>
      </c>
      <c r="J9043" s="29" t="n">
        <f aca="false">F9043*I9043</f>
        <v>32.30889865</v>
      </c>
    </row>
    <row r="9044" customFormat="false" ht="15" hidden="false" customHeight="false" outlineLevel="0" collapsed="false">
      <c r="A9044" s="28" t="n">
        <v>45957</v>
      </c>
      <c r="B9044" s="21" t="s">
        <v>129</v>
      </c>
      <c r="C9044" s="21" t="s">
        <v>140</v>
      </c>
      <c r="D9044" s="29" t="n">
        <v>110.71</v>
      </c>
      <c r="E9044" s="29" t="n">
        <f aca="false">D9044/10</f>
        <v>11.071</v>
      </c>
      <c r="F9044" s="29" t="n">
        <f aca="false">(E9044+Einstellungen!$B$20)*(1+Einstellungen!$B$10)</f>
        <v>35.37513</v>
      </c>
      <c r="G9044" s="21" t="str">
        <f aca="false">IF(F9044&lt;Einstellungen!$B$5,"ja","nein")</f>
        <v>nein</v>
      </c>
      <c r="H9044" s="21" t="s">
        <v>25</v>
      </c>
      <c r="I9044" s="29" t="n">
        <f aca="false">INDEX(Einstellungen!$B$27:$B$50,18)</f>
        <v>1.1</v>
      </c>
      <c r="J9044" s="29" t="n">
        <f aca="false">F9044*I9044</f>
        <v>38.912643</v>
      </c>
    </row>
    <row r="9045" customFormat="false" ht="15" hidden="false" customHeight="false" outlineLevel="0" collapsed="false">
      <c r="A9045" s="28" t="n">
        <v>45957</v>
      </c>
      <c r="B9045" s="21" t="s">
        <v>130</v>
      </c>
      <c r="C9045" s="21" t="s">
        <v>140</v>
      </c>
      <c r="D9045" s="29" t="n">
        <v>126.537</v>
      </c>
      <c r="E9045" s="29" t="n">
        <f aca="false">D9045/10</f>
        <v>12.6537</v>
      </c>
      <c r="F9045" s="29" t="n">
        <f aca="false">(E9045+Einstellungen!$B$20)*(1+Einstellungen!$B$10)</f>
        <v>37.258543</v>
      </c>
      <c r="G9045" s="21" t="str">
        <f aca="false">IF(F9045&lt;Einstellungen!$B$5,"ja","nein")</f>
        <v>nein</v>
      </c>
      <c r="H9045" s="21" t="s">
        <v>25</v>
      </c>
      <c r="I9045" s="29" t="n">
        <f aca="false">INDEX(Einstellungen!$B$27:$B$50,19)</f>
        <v>1.35</v>
      </c>
      <c r="J9045" s="29" t="n">
        <f aca="false">F9045*I9045</f>
        <v>50.29903305</v>
      </c>
    </row>
    <row r="9046" customFormat="false" ht="15" hidden="false" customHeight="false" outlineLevel="0" collapsed="false">
      <c r="A9046" s="28" t="n">
        <v>45957</v>
      </c>
      <c r="B9046" s="21" t="s">
        <v>131</v>
      </c>
      <c r="C9046" s="21" t="s">
        <v>140</v>
      </c>
      <c r="D9046" s="29" t="n">
        <v>113.498</v>
      </c>
      <c r="E9046" s="29" t="n">
        <f aca="false">D9046/10</f>
        <v>11.3498</v>
      </c>
      <c r="F9046" s="29" t="n">
        <f aca="false">(E9046+Einstellungen!$B$20)*(1+Einstellungen!$B$10)</f>
        <v>35.706902</v>
      </c>
      <c r="G9046" s="21" t="str">
        <f aca="false">IF(F9046&lt;Einstellungen!$B$5,"ja","nein")</f>
        <v>nein</v>
      </c>
      <c r="H9046" s="21" t="s">
        <v>25</v>
      </c>
      <c r="I9046" s="29" t="n">
        <f aca="false">INDEX(Einstellungen!$B$27:$B$50,20)</f>
        <v>1.45</v>
      </c>
      <c r="J9046" s="29" t="n">
        <f aca="false">F9046*I9046</f>
        <v>51.7750079</v>
      </c>
    </row>
    <row r="9047" customFormat="false" ht="15" hidden="false" customHeight="false" outlineLevel="0" collapsed="false">
      <c r="A9047" s="28" t="n">
        <v>45957</v>
      </c>
      <c r="B9047" s="21" t="s">
        <v>132</v>
      </c>
      <c r="C9047" s="21" t="s">
        <v>140</v>
      </c>
      <c r="D9047" s="29" t="n">
        <v>95.035</v>
      </c>
      <c r="E9047" s="29" t="n">
        <f aca="false">D9047/10</f>
        <v>9.5035</v>
      </c>
      <c r="F9047" s="29" t="n">
        <f aca="false">(E9047+Einstellungen!$B$20)*(1+Einstellungen!$B$10)</f>
        <v>33.509805</v>
      </c>
      <c r="G9047" s="21" t="str">
        <f aca="false">IF(F9047&lt;Einstellungen!$B$5,"ja","nein")</f>
        <v>nein</v>
      </c>
      <c r="H9047" s="21" t="s">
        <v>25</v>
      </c>
      <c r="I9047" s="29" t="n">
        <f aca="false">INDEX(Einstellungen!$B$27:$B$50,21)</f>
        <v>1.4</v>
      </c>
      <c r="J9047" s="29" t="n">
        <f aca="false">F9047*I9047</f>
        <v>46.913727</v>
      </c>
    </row>
    <row r="9048" customFormat="false" ht="15" hidden="false" customHeight="false" outlineLevel="0" collapsed="false">
      <c r="A9048" s="28" t="n">
        <v>45957</v>
      </c>
      <c r="B9048" s="21" t="s">
        <v>133</v>
      </c>
      <c r="C9048" s="21" t="s">
        <v>140</v>
      </c>
      <c r="D9048" s="29" t="n">
        <v>77.94</v>
      </c>
      <c r="E9048" s="29" t="n">
        <f aca="false">D9048/10</f>
        <v>7.794</v>
      </c>
      <c r="F9048" s="29" t="n">
        <f aca="false">(E9048+Einstellungen!$B$20)*(1+Einstellungen!$B$10)</f>
        <v>31.4755</v>
      </c>
      <c r="G9048" s="21" t="str">
        <f aca="false">IF(F9048&lt;Einstellungen!$B$5,"ja","nein")</f>
        <v>nein</v>
      </c>
      <c r="H9048" s="21" t="s">
        <v>25</v>
      </c>
      <c r="I9048" s="29" t="n">
        <f aca="false">INDEX(Einstellungen!$B$27:$B$50,22)</f>
        <v>1.25</v>
      </c>
      <c r="J9048" s="29" t="n">
        <f aca="false">F9048*I9048</f>
        <v>39.344375</v>
      </c>
    </row>
    <row r="9049" customFormat="false" ht="15" hidden="false" customHeight="false" outlineLevel="0" collapsed="false">
      <c r="A9049" s="28" t="n">
        <v>45957</v>
      </c>
      <c r="B9049" s="21" t="s">
        <v>134</v>
      </c>
      <c r="C9049" s="21" t="s">
        <v>140</v>
      </c>
      <c r="D9049" s="29" t="n">
        <v>74.48</v>
      </c>
      <c r="E9049" s="29" t="n">
        <f aca="false">D9049/10</f>
        <v>7.448</v>
      </c>
      <c r="F9049" s="29" t="n">
        <f aca="false">(E9049+Einstellungen!$B$20)*(1+Einstellungen!$B$10)</f>
        <v>31.06376</v>
      </c>
      <c r="G9049" s="21" t="str">
        <f aca="false">IF(F9049&lt;Einstellungen!$B$5,"ja","nein")</f>
        <v>nein</v>
      </c>
      <c r="H9049" s="21" t="s">
        <v>25</v>
      </c>
      <c r="I9049" s="29" t="n">
        <f aca="false">INDEX(Einstellungen!$B$27:$B$50,23)</f>
        <v>1.05</v>
      </c>
      <c r="J9049" s="29" t="n">
        <f aca="false">F9049*I9049</f>
        <v>32.616948</v>
      </c>
    </row>
    <row r="9050" customFormat="false" ht="15" hidden="false" customHeight="false" outlineLevel="0" collapsed="false">
      <c r="A9050" s="28" t="n">
        <v>45957</v>
      </c>
      <c r="B9050" s="21" t="s">
        <v>135</v>
      </c>
      <c r="C9050" s="21" t="s">
        <v>140</v>
      </c>
      <c r="D9050" s="29" t="n">
        <v>62.425</v>
      </c>
      <c r="E9050" s="29" t="n">
        <f aca="false">D9050/10</f>
        <v>6.2425</v>
      </c>
      <c r="F9050" s="29" t="n">
        <f aca="false">(E9050+Einstellungen!$B$20)*(1+Einstellungen!$B$10)</f>
        <v>29.629215</v>
      </c>
      <c r="G9050" s="21" t="str">
        <f aca="false">IF(F9050&lt;Einstellungen!$B$5,"ja","nein")</f>
        <v>nein</v>
      </c>
      <c r="H9050" s="21" t="s">
        <v>25</v>
      </c>
      <c r="I9050" s="29" t="n">
        <f aca="false">INDEX(Einstellungen!$B$27:$B$50,24)</f>
        <v>0.8</v>
      </c>
      <c r="J9050" s="29" t="n">
        <f aca="false">F9050*I9050</f>
        <v>23.703372</v>
      </c>
    </row>
    <row r="9051" customFormat="false" ht="15" hidden="false" customHeight="false" outlineLevel="0" collapsed="false">
      <c r="A9051" s="28" t="n">
        <v>45958</v>
      </c>
      <c r="B9051" s="21" t="s">
        <v>111</v>
      </c>
      <c r="C9051" s="21" t="s">
        <v>141</v>
      </c>
      <c r="D9051" s="29" t="n">
        <v>44.11</v>
      </c>
      <c r="E9051" s="29" t="n">
        <f aca="false">D9051/10</f>
        <v>4.411</v>
      </c>
      <c r="F9051" s="29" t="n">
        <f aca="false">(E9051+Einstellungen!$B$20)*(1+Einstellungen!$B$10)</f>
        <v>27.44973</v>
      </c>
      <c r="G9051" s="21" t="str">
        <f aca="false">IF(F9051&lt;Einstellungen!$B$5,"ja","nein")</f>
        <v>ja</v>
      </c>
      <c r="H9051" s="21" t="s">
        <v>25</v>
      </c>
      <c r="I9051" s="29" t="n">
        <f aca="false">INDEX(Einstellungen!$B$27:$B$50,1)</f>
        <v>0.6</v>
      </c>
      <c r="J9051" s="29" t="n">
        <f aca="false">F9051*I9051</f>
        <v>16.469838</v>
      </c>
    </row>
    <row r="9052" customFormat="false" ht="15" hidden="false" customHeight="false" outlineLevel="0" collapsed="false">
      <c r="A9052" s="28" t="n">
        <v>45958</v>
      </c>
      <c r="B9052" s="21" t="s">
        <v>113</v>
      </c>
      <c r="C9052" s="21" t="s">
        <v>141</v>
      </c>
      <c r="D9052" s="29" t="n">
        <v>28.883</v>
      </c>
      <c r="E9052" s="29" t="n">
        <f aca="false">D9052/10</f>
        <v>2.8883</v>
      </c>
      <c r="F9052" s="29" t="n">
        <f aca="false">(E9052+Einstellungen!$B$20)*(1+Einstellungen!$B$10)</f>
        <v>25.637717</v>
      </c>
      <c r="G9052" s="21" t="str">
        <f aca="false">IF(F9052&lt;Einstellungen!$B$5,"ja","nein")</f>
        <v>ja</v>
      </c>
      <c r="H9052" s="21" t="s">
        <v>25</v>
      </c>
      <c r="I9052" s="29" t="n">
        <f aca="false">INDEX(Einstellungen!$B$27:$B$50,2)</f>
        <v>0.5</v>
      </c>
      <c r="J9052" s="29" t="n">
        <f aca="false">F9052*I9052</f>
        <v>12.8188585</v>
      </c>
    </row>
    <row r="9053" customFormat="false" ht="15" hidden="false" customHeight="false" outlineLevel="0" collapsed="false">
      <c r="A9053" s="28" t="n">
        <v>45958</v>
      </c>
      <c r="B9053" s="21" t="s">
        <v>114</v>
      </c>
      <c r="C9053" s="21" t="s">
        <v>141</v>
      </c>
      <c r="D9053" s="29" t="n">
        <v>18.543</v>
      </c>
      <c r="E9053" s="29" t="n">
        <f aca="false">D9053/10</f>
        <v>1.8543</v>
      </c>
      <c r="F9053" s="29" t="n">
        <f aca="false">(E9053+Einstellungen!$B$20)*(1+Einstellungen!$B$10)</f>
        <v>24.407257</v>
      </c>
      <c r="G9053" s="21" t="str">
        <f aca="false">IF(F9053&lt;Einstellungen!$B$5,"ja","nein")</f>
        <v>ja</v>
      </c>
      <c r="H9053" s="21" t="s">
        <v>25</v>
      </c>
      <c r="I9053" s="29" t="n">
        <f aca="false">INDEX(Einstellungen!$B$27:$B$50,3)</f>
        <v>0.45</v>
      </c>
      <c r="J9053" s="29" t="n">
        <f aca="false">F9053*I9053</f>
        <v>10.98326565</v>
      </c>
    </row>
    <row r="9054" customFormat="false" ht="15" hidden="false" customHeight="false" outlineLevel="0" collapsed="false">
      <c r="A9054" s="28" t="n">
        <v>45958</v>
      </c>
      <c r="B9054" s="21" t="s">
        <v>115</v>
      </c>
      <c r="C9054" s="21" t="s">
        <v>141</v>
      </c>
      <c r="D9054" s="29" t="n">
        <v>10.223</v>
      </c>
      <c r="E9054" s="29" t="n">
        <f aca="false">D9054/10</f>
        <v>1.0223</v>
      </c>
      <c r="F9054" s="29" t="n">
        <f aca="false">(E9054+Einstellungen!$B$20)*(1+Einstellungen!$B$10)</f>
        <v>23.417177</v>
      </c>
      <c r="G9054" s="21" t="str">
        <f aca="false">IF(F9054&lt;Einstellungen!$B$5,"ja","nein")</f>
        <v>ja</v>
      </c>
      <c r="H9054" s="21" t="s">
        <v>25</v>
      </c>
      <c r="I9054" s="29" t="n">
        <f aca="false">INDEX(Einstellungen!$B$27:$B$50,4)</f>
        <v>0.45</v>
      </c>
      <c r="J9054" s="29" t="n">
        <f aca="false">F9054*I9054</f>
        <v>10.53772965</v>
      </c>
    </row>
    <row r="9055" customFormat="false" ht="15" hidden="false" customHeight="false" outlineLevel="0" collapsed="false">
      <c r="A9055" s="28" t="n">
        <v>45958</v>
      </c>
      <c r="B9055" s="21" t="s">
        <v>116</v>
      </c>
      <c r="C9055" s="21" t="s">
        <v>141</v>
      </c>
      <c r="D9055" s="29" t="n">
        <v>10.953</v>
      </c>
      <c r="E9055" s="29" t="n">
        <f aca="false">D9055/10</f>
        <v>1.0953</v>
      </c>
      <c r="F9055" s="29" t="n">
        <f aca="false">(E9055+Einstellungen!$B$20)*(1+Einstellungen!$B$10)</f>
        <v>23.504047</v>
      </c>
      <c r="G9055" s="21" t="str">
        <f aca="false">IF(F9055&lt;Einstellungen!$B$5,"ja","nein")</f>
        <v>ja</v>
      </c>
      <c r="H9055" s="21" t="s">
        <v>25</v>
      </c>
      <c r="I9055" s="29" t="n">
        <f aca="false">INDEX(Einstellungen!$B$27:$B$50,5)</f>
        <v>0.45</v>
      </c>
      <c r="J9055" s="29" t="n">
        <f aca="false">F9055*I9055</f>
        <v>10.57682115</v>
      </c>
    </row>
    <row r="9056" customFormat="false" ht="15" hidden="false" customHeight="false" outlineLevel="0" collapsed="false">
      <c r="A9056" s="28" t="n">
        <v>45958</v>
      </c>
      <c r="B9056" s="21" t="s">
        <v>117</v>
      </c>
      <c r="C9056" s="21" t="s">
        <v>141</v>
      </c>
      <c r="D9056" s="29" t="n">
        <v>30.407</v>
      </c>
      <c r="E9056" s="29" t="n">
        <f aca="false">D9056/10</f>
        <v>3.0407</v>
      </c>
      <c r="F9056" s="29" t="n">
        <f aca="false">(E9056+Einstellungen!$B$20)*(1+Einstellungen!$B$10)</f>
        <v>25.819073</v>
      </c>
      <c r="G9056" s="21" t="str">
        <f aca="false">IF(F9056&lt;Einstellungen!$B$5,"ja","nein")</f>
        <v>ja</v>
      </c>
      <c r="H9056" s="21" t="s">
        <v>25</v>
      </c>
      <c r="I9056" s="29" t="n">
        <f aca="false">INDEX(Einstellungen!$B$27:$B$50,6)</f>
        <v>0.5</v>
      </c>
      <c r="J9056" s="29" t="n">
        <f aca="false">F9056*I9056</f>
        <v>12.9095365</v>
      </c>
    </row>
    <row r="9057" customFormat="false" ht="15" hidden="false" customHeight="false" outlineLevel="0" collapsed="false">
      <c r="A9057" s="28" t="n">
        <v>45958</v>
      </c>
      <c r="B9057" s="21" t="s">
        <v>118</v>
      </c>
      <c r="C9057" s="21" t="s">
        <v>141</v>
      </c>
      <c r="D9057" s="29" t="n">
        <v>59.523</v>
      </c>
      <c r="E9057" s="29" t="n">
        <f aca="false">D9057/10</f>
        <v>5.9523</v>
      </c>
      <c r="F9057" s="29" t="n">
        <f aca="false">(E9057+Einstellungen!$B$20)*(1+Einstellungen!$B$10)</f>
        <v>29.283877</v>
      </c>
      <c r="G9057" s="21" t="str">
        <f aca="false">IF(F9057&lt;Einstellungen!$B$5,"ja","nein")</f>
        <v>nein</v>
      </c>
      <c r="H9057" s="21" t="s">
        <v>25</v>
      </c>
      <c r="I9057" s="29" t="n">
        <f aca="false">INDEX(Einstellungen!$B$27:$B$50,7)</f>
        <v>0.7</v>
      </c>
      <c r="J9057" s="29" t="n">
        <f aca="false">F9057*I9057</f>
        <v>20.4987139</v>
      </c>
    </row>
    <row r="9058" customFormat="false" ht="15" hidden="false" customHeight="false" outlineLevel="0" collapsed="false">
      <c r="A9058" s="28" t="n">
        <v>45958</v>
      </c>
      <c r="B9058" s="21" t="s">
        <v>119</v>
      </c>
      <c r="C9058" s="21" t="s">
        <v>141</v>
      </c>
      <c r="D9058" s="29" t="n">
        <v>80.382</v>
      </c>
      <c r="E9058" s="29" t="n">
        <f aca="false">D9058/10</f>
        <v>8.0382</v>
      </c>
      <c r="F9058" s="29" t="n">
        <f aca="false">(E9058+Einstellungen!$B$20)*(1+Einstellungen!$B$10)</f>
        <v>31.766098</v>
      </c>
      <c r="G9058" s="21" t="str">
        <f aca="false">IF(F9058&lt;Einstellungen!$B$5,"ja","nein")</f>
        <v>nein</v>
      </c>
      <c r="H9058" s="21" t="s">
        <v>25</v>
      </c>
      <c r="I9058" s="29" t="n">
        <f aca="false">INDEX(Einstellungen!$B$27:$B$50,8)</f>
        <v>0.95</v>
      </c>
      <c r="J9058" s="29" t="n">
        <f aca="false">F9058*I9058</f>
        <v>30.1777931</v>
      </c>
    </row>
    <row r="9059" customFormat="false" ht="15" hidden="false" customHeight="false" outlineLevel="0" collapsed="false">
      <c r="A9059" s="28" t="n">
        <v>45958</v>
      </c>
      <c r="B9059" s="21" t="s">
        <v>120</v>
      </c>
      <c r="C9059" s="21" t="s">
        <v>141</v>
      </c>
      <c r="D9059" s="29" t="n">
        <v>89.395</v>
      </c>
      <c r="E9059" s="29" t="n">
        <f aca="false">D9059/10</f>
        <v>8.9395</v>
      </c>
      <c r="F9059" s="29" t="n">
        <f aca="false">(E9059+Einstellungen!$B$20)*(1+Einstellungen!$B$10)</f>
        <v>32.838645</v>
      </c>
      <c r="G9059" s="21" t="str">
        <f aca="false">IF(F9059&lt;Einstellungen!$B$5,"ja","nein")</f>
        <v>nein</v>
      </c>
      <c r="H9059" s="21" t="s">
        <v>25</v>
      </c>
      <c r="I9059" s="29" t="n">
        <f aca="false">INDEX(Einstellungen!$B$27:$B$50,9)</f>
        <v>1.05</v>
      </c>
      <c r="J9059" s="29" t="n">
        <f aca="false">F9059*I9059</f>
        <v>34.48057725</v>
      </c>
    </row>
    <row r="9060" customFormat="false" ht="15" hidden="false" customHeight="false" outlineLevel="0" collapsed="false">
      <c r="A9060" s="28" t="n">
        <v>45958</v>
      </c>
      <c r="B9060" s="21" t="s">
        <v>121</v>
      </c>
      <c r="C9060" s="21" t="s">
        <v>141</v>
      </c>
      <c r="D9060" s="29" t="n">
        <v>87.365</v>
      </c>
      <c r="E9060" s="29" t="n">
        <f aca="false">D9060/10</f>
        <v>8.7365</v>
      </c>
      <c r="F9060" s="29" t="n">
        <f aca="false">(E9060+Einstellungen!$B$20)*(1+Einstellungen!$B$10)</f>
        <v>32.597075</v>
      </c>
      <c r="G9060" s="21" t="str">
        <f aca="false">IF(F9060&lt;Einstellungen!$B$5,"ja","nein")</f>
        <v>nein</v>
      </c>
      <c r="H9060" s="21" t="s">
        <v>25</v>
      </c>
      <c r="I9060" s="29" t="n">
        <f aca="false">INDEX(Einstellungen!$B$27:$B$50,10)</f>
        <v>1.05</v>
      </c>
      <c r="J9060" s="29" t="n">
        <f aca="false">F9060*I9060</f>
        <v>34.22692875</v>
      </c>
    </row>
    <row r="9061" customFormat="false" ht="15" hidden="false" customHeight="false" outlineLevel="0" collapsed="false">
      <c r="A9061" s="28" t="n">
        <v>45958</v>
      </c>
      <c r="B9061" s="21" t="s">
        <v>122</v>
      </c>
      <c r="C9061" s="21" t="s">
        <v>141</v>
      </c>
      <c r="D9061" s="29" t="n">
        <v>81.002</v>
      </c>
      <c r="E9061" s="29" t="n">
        <f aca="false">D9061/10</f>
        <v>8.1002</v>
      </c>
      <c r="F9061" s="29" t="n">
        <f aca="false">(E9061+Einstellungen!$B$20)*(1+Einstellungen!$B$10)</f>
        <v>31.839878</v>
      </c>
      <c r="G9061" s="21" t="str">
        <f aca="false">IF(F9061&lt;Einstellungen!$B$5,"ja","nein")</f>
        <v>nein</v>
      </c>
      <c r="H9061" s="21" t="s">
        <v>25</v>
      </c>
      <c r="I9061" s="29" t="n">
        <f aca="false">INDEX(Einstellungen!$B$27:$B$50,11)</f>
        <v>1.05</v>
      </c>
      <c r="J9061" s="29" t="n">
        <f aca="false">F9061*I9061</f>
        <v>33.4318719</v>
      </c>
    </row>
    <row r="9062" customFormat="false" ht="15" hidden="false" customHeight="false" outlineLevel="0" collapsed="false">
      <c r="A9062" s="28" t="n">
        <v>45958</v>
      </c>
      <c r="B9062" s="21" t="s">
        <v>123</v>
      </c>
      <c r="C9062" s="21" t="s">
        <v>141</v>
      </c>
      <c r="D9062" s="29" t="n">
        <v>75.415</v>
      </c>
      <c r="E9062" s="29" t="n">
        <f aca="false">D9062/10</f>
        <v>7.5415</v>
      </c>
      <c r="F9062" s="29" t="n">
        <f aca="false">(E9062+Einstellungen!$B$20)*(1+Einstellungen!$B$10)</f>
        <v>31.175025</v>
      </c>
      <c r="G9062" s="21" t="str">
        <f aca="false">IF(F9062&lt;Einstellungen!$B$5,"ja","nein")</f>
        <v>nein</v>
      </c>
      <c r="H9062" s="21" t="s">
        <v>25</v>
      </c>
      <c r="I9062" s="29" t="n">
        <f aca="false">INDEX(Einstellungen!$B$27:$B$50,12)</f>
        <v>1.1</v>
      </c>
      <c r="J9062" s="29" t="n">
        <f aca="false">F9062*I9062</f>
        <v>34.2925275</v>
      </c>
    </row>
    <row r="9063" customFormat="false" ht="15" hidden="false" customHeight="false" outlineLevel="0" collapsed="false">
      <c r="A9063" s="28" t="n">
        <v>45958</v>
      </c>
      <c r="B9063" s="21" t="s">
        <v>124</v>
      </c>
      <c r="C9063" s="21" t="s">
        <v>141</v>
      </c>
      <c r="D9063" s="29" t="n">
        <v>67.56</v>
      </c>
      <c r="E9063" s="29" t="n">
        <f aca="false">D9063/10</f>
        <v>6.756</v>
      </c>
      <c r="F9063" s="29" t="n">
        <f aca="false">(E9063+Einstellungen!$B$20)*(1+Einstellungen!$B$10)</f>
        <v>30.24028</v>
      </c>
      <c r="G9063" s="21" t="str">
        <f aca="false">IF(F9063&lt;Einstellungen!$B$5,"ja","nein")</f>
        <v>nein</v>
      </c>
      <c r="H9063" s="21" t="s">
        <v>25</v>
      </c>
      <c r="I9063" s="29" t="n">
        <f aca="false">INDEX(Einstellungen!$B$27:$B$50,13)</f>
        <v>1.2</v>
      </c>
      <c r="J9063" s="29" t="n">
        <f aca="false">F9063*I9063</f>
        <v>36.288336</v>
      </c>
    </row>
    <row r="9064" customFormat="false" ht="15" hidden="false" customHeight="false" outlineLevel="0" collapsed="false">
      <c r="A9064" s="28" t="n">
        <v>45958</v>
      </c>
      <c r="B9064" s="21" t="s">
        <v>125</v>
      </c>
      <c r="C9064" s="21" t="s">
        <v>141</v>
      </c>
      <c r="D9064" s="29" t="n">
        <v>62.303</v>
      </c>
      <c r="E9064" s="29" t="n">
        <f aca="false">D9064/10</f>
        <v>6.2303</v>
      </c>
      <c r="F9064" s="29" t="n">
        <f aca="false">(E9064+Einstellungen!$B$20)*(1+Einstellungen!$B$10)</f>
        <v>29.614697</v>
      </c>
      <c r="G9064" s="21" t="str">
        <f aca="false">IF(F9064&lt;Einstellungen!$B$5,"ja","nein")</f>
        <v>nein</v>
      </c>
      <c r="H9064" s="21" t="s">
        <v>25</v>
      </c>
      <c r="I9064" s="29" t="n">
        <f aca="false">INDEX(Einstellungen!$B$27:$B$50,14)</f>
        <v>1.15</v>
      </c>
      <c r="J9064" s="29" t="n">
        <f aca="false">F9064*I9064</f>
        <v>34.05690155</v>
      </c>
    </row>
    <row r="9065" customFormat="false" ht="15" hidden="false" customHeight="false" outlineLevel="0" collapsed="false">
      <c r="A9065" s="28" t="n">
        <v>45958</v>
      </c>
      <c r="B9065" s="21" t="s">
        <v>126</v>
      </c>
      <c r="C9065" s="21" t="s">
        <v>141</v>
      </c>
      <c r="D9065" s="29" t="n">
        <v>64.42</v>
      </c>
      <c r="E9065" s="29" t="n">
        <f aca="false">D9065/10</f>
        <v>6.442</v>
      </c>
      <c r="F9065" s="29" t="n">
        <f aca="false">(E9065+Einstellungen!$B$20)*(1+Einstellungen!$B$10)</f>
        <v>29.86662</v>
      </c>
      <c r="G9065" s="21" t="str">
        <f aca="false">IF(F9065&lt;Einstellungen!$B$5,"ja","nein")</f>
        <v>nein</v>
      </c>
      <c r="H9065" s="21" t="s">
        <v>25</v>
      </c>
      <c r="I9065" s="29" t="n">
        <f aca="false">INDEX(Einstellungen!$B$27:$B$50,15)</f>
        <v>1</v>
      </c>
      <c r="J9065" s="29" t="n">
        <f aca="false">F9065*I9065</f>
        <v>29.86662</v>
      </c>
    </row>
    <row r="9066" customFormat="false" ht="15" hidden="false" customHeight="false" outlineLevel="0" collapsed="false">
      <c r="A9066" s="28" t="n">
        <v>45958</v>
      </c>
      <c r="B9066" s="21" t="s">
        <v>127</v>
      </c>
      <c r="C9066" s="21" t="s">
        <v>141</v>
      </c>
      <c r="D9066" s="29" t="n">
        <v>73.097</v>
      </c>
      <c r="E9066" s="29" t="n">
        <f aca="false">D9066/10</f>
        <v>7.3097</v>
      </c>
      <c r="F9066" s="29" t="n">
        <f aca="false">(E9066+Einstellungen!$B$20)*(1+Einstellungen!$B$10)</f>
        <v>30.899183</v>
      </c>
      <c r="G9066" s="21" t="str">
        <f aca="false">IF(F9066&lt;Einstellungen!$B$5,"ja","nein")</f>
        <v>nein</v>
      </c>
      <c r="H9066" s="21" t="s">
        <v>25</v>
      </c>
      <c r="I9066" s="29" t="n">
        <f aca="false">INDEX(Einstellungen!$B$27:$B$50,16)</f>
        <v>0.95</v>
      </c>
      <c r="J9066" s="29" t="n">
        <f aca="false">F9066*I9066</f>
        <v>29.35422385</v>
      </c>
    </row>
    <row r="9067" customFormat="false" ht="15" hidden="false" customHeight="false" outlineLevel="0" collapsed="false">
      <c r="A9067" s="28" t="n">
        <v>45958</v>
      </c>
      <c r="B9067" s="21" t="s">
        <v>128</v>
      </c>
      <c r="C9067" s="21" t="s">
        <v>141</v>
      </c>
      <c r="D9067" s="29" t="n">
        <v>80.072</v>
      </c>
      <c r="E9067" s="29" t="n">
        <f aca="false">D9067/10</f>
        <v>8.0072</v>
      </c>
      <c r="F9067" s="29" t="n">
        <f aca="false">(E9067+Einstellungen!$B$20)*(1+Einstellungen!$B$10)</f>
        <v>31.729208</v>
      </c>
      <c r="G9067" s="21" t="str">
        <f aca="false">IF(F9067&lt;Einstellungen!$B$5,"ja","nein")</f>
        <v>nein</v>
      </c>
      <c r="H9067" s="21" t="s">
        <v>25</v>
      </c>
      <c r="I9067" s="29" t="n">
        <f aca="false">INDEX(Einstellungen!$B$27:$B$50,17)</f>
        <v>0.95</v>
      </c>
      <c r="J9067" s="29" t="n">
        <f aca="false">F9067*I9067</f>
        <v>30.1427476</v>
      </c>
    </row>
    <row r="9068" customFormat="false" ht="15" hidden="false" customHeight="false" outlineLevel="0" collapsed="false">
      <c r="A9068" s="28" t="n">
        <v>45958</v>
      </c>
      <c r="B9068" s="21" t="s">
        <v>129</v>
      </c>
      <c r="C9068" s="21" t="s">
        <v>141</v>
      </c>
      <c r="D9068" s="29" t="n">
        <v>93.832</v>
      </c>
      <c r="E9068" s="29" t="n">
        <f aca="false">D9068/10</f>
        <v>9.3832</v>
      </c>
      <c r="F9068" s="29" t="n">
        <f aca="false">(E9068+Einstellungen!$B$20)*(1+Einstellungen!$B$10)</f>
        <v>33.366648</v>
      </c>
      <c r="G9068" s="21" t="str">
        <f aca="false">IF(F9068&lt;Einstellungen!$B$5,"ja","nein")</f>
        <v>nein</v>
      </c>
      <c r="H9068" s="21" t="s">
        <v>25</v>
      </c>
      <c r="I9068" s="29" t="n">
        <f aca="false">INDEX(Einstellungen!$B$27:$B$50,18)</f>
        <v>1.1</v>
      </c>
      <c r="J9068" s="29" t="n">
        <f aca="false">F9068*I9068</f>
        <v>36.7033128</v>
      </c>
    </row>
    <row r="9069" customFormat="false" ht="15" hidden="false" customHeight="false" outlineLevel="0" collapsed="false">
      <c r="A9069" s="28" t="n">
        <v>45958</v>
      </c>
      <c r="B9069" s="21" t="s">
        <v>130</v>
      </c>
      <c r="C9069" s="21" t="s">
        <v>141</v>
      </c>
      <c r="D9069" s="29" t="n">
        <v>110.23</v>
      </c>
      <c r="E9069" s="29" t="n">
        <f aca="false">D9069/10</f>
        <v>11.023</v>
      </c>
      <c r="F9069" s="29" t="n">
        <f aca="false">(E9069+Einstellungen!$B$20)*(1+Einstellungen!$B$10)</f>
        <v>35.31801</v>
      </c>
      <c r="G9069" s="21" t="str">
        <f aca="false">IF(F9069&lt;Einstellungen!$B$5,"ja","nein")</f>
        <v>nein</v>
      </c>
      <c r="H9069" s="21" t="s">
        <v>25</v>
      </c>
      <c r="I9069" s="29" t="n">
        <f aca="false">INDEX(Einstellungen!$B$27:$B$50,19)</f>
        <v>1.35</v>
      </c>
      <c r="J9069" s="29" t="n">
        <f aca="false">F9069*I9069</f>
        <v>47.6793135</v>
      </c>
    </row>
    <row r="9070" customFormat="false" ht="15" hidden="false" customHeight="false" outlineLevel="0" collapsed="false">
      <c r="A9070" s="28" t="n">
        <v>45958</v>
      </c>
      <c r="B9070" s="21" t="s">
        <v>131</v>
      </c>
      <c r="C9070" s="21" t="s">
        <v>141</v>
      </c>
      <c r="D9070" s="29" t="n">
        <v>106.913</v>
      </c>
      <c r="E9070" s="29" t="n">
        <f aca="false">D9070/10</f>
        <v>10.6913</v>
      </c>
      <c r="F9070" s="29" t="n">
        <f aca="false">(E9070+Einstellungen!$B$20)*(1+Einstellungen!$B$10)</f>
        <v>34.923287</v>
      </c>
      <c r="G9070" s="21" t="str">
        <f aca="false">IF(F9070&lt;Einstellungen!$B$5,"ja","nein")</f>
        <v>nein</v>
      </c>
      <c r="H9070" s="21" t="s">
        <v>25</v>
      </c>
      <c r="I9070" s="29" t="n">
        <f aca="false">INDEX(Einstellungen!$B$27:$B$50,20)</f>
        <v>1.45</v>
      </c>
      <c r="J9070" s="29" t="n">
        <f aca="false">F9070*I9070</f>
        <v>50.63876615</v>
      </c>
    </row>
    <row r="9071" customFormat="false" ht="15" hidden="false" customHeight="false" outlineLevel="0" collapsed="false">
      <c r="A9071" s="28" t="n">
        <v>45958</v>
      </c>
      <c r="B9071" s="21" t="s">
        <v>132</v>
      </c>
      <c r="C9071" s="21" t="s">
        <v>141</v>
      </c>
      <c r="D9071" s="29" t="n">
        <v>91.925</v>
      </c>
      <c r="E9071" s="29" t="n">
        <f aca="false">D9071/10</f>
        <v>9.1925</v>
      </c>
      <c r="F9071" s="29" t="n">
        <f aca="false">(E9071+Einstellungen!$B$20)*(1+Einstellungen!$B$10)</f>
        <v>33.139715</v>
      </c>
      <c r="G9071" s="21" t="str">
        <f aca="false">IF(F9071&lt;Einstellungen!$B$5,"ja","nein")</f>
        <v>nein</v>
      </c>
      <c r="H9071" s="21" t="s">
        <v>25</v>
      </c>
      <c r="I9071" s="29" t="n">
        <f aca="false">INDEX(Einstellungen!$B$27:$B$50,21)</f>
        <v>1.4</v>
      </c>
      <c r="J9071" s="29" t="n">
        <f aca="false">F9071*I9071</f>
        <v>46.395601</v>
      </c>
    </row>
    <row r="9072" customFormat="false" ht="15" hidden="false" customHeight="false" outlineLevel="0" collapsed="false">
      <c r="A9072" s="28" t="n">
        <v>45958</v>
      </c>
      <c r="B9072" s="21" t="s">
        <v>133</v>
      </c>
      <c r="C9072" s="21" t="s">
        <v>141</v>
      </c>
      <c r="D9072" s="29" t="n">
        <v>80.838</v>
      </c>
      <c r="E9072" s="29" t="n">
        <f aca="false">D9072/10</f>
        <v>8.0838</v>
      </c>
      <c r="F9072" s="29" t="n">
        <f aca="false">(E9072+Einstellungen!$B$20)*(1+Einstellungen!$B$10)</f>
        <v>31.820362</v>
      </c>
      <c r="G9072" s="21" t="str">
        <f aca="false">IF(F9072&lt;Einstellungen!$B$5,"ja","nein")</f>
        <v>nein</v>
      </c>
      <c r="H9072" s="21" t="s">
        <v>25</v>
      </c>
      <c r="I9072" s="29" t="n">
        <f aca="false">INDEX(Einstellungen!$B$27:$B$50,22)</f>
        <v>1.25</v>
      </c>
      <c r="J9072" s="29" t="n">
        <f aca="false">F9072*I9072</f>
        <v>39.7754525</v>
      </c>
    </row>
    <row r="9073" customFormat="false" ht="15" hidden="false" customHeight="false" outlineLevel="0" collapsed="false">
      <c r="A9073" s="28" t="n">
        <v>45958</v>
      </c>
      <c r="B9073" s="21" t="s">
        <v>134</v>
      </c>
      <c r="C9073" s="21" t="s">
        <v>141</v>
      </c>
      <c r="D9073" s="29" t="n">
        <v>79.58</v>
      </c>
      <c r="E9073" s="29" t="n">
        <f aca="false">D9073/10</f>
        <v>7.958</v>
      </c>
      <c r="F9073" s="29" t="n">
        <f aca="false">(E9073+Einstellungen!$B$20)*(1+Einstellungen!$B$10)</f>
        <v>31.67066</v>
      </c>
      <c r="G9073" s="21" t="str">
        <f aca="false">IF(F9073&lt;Einstellungen!$B$5,"ja","nein")</f>
        <v>nein</v>
      </c>
      <c r="H9073" s="21" t="s">
        <v>25</v>
      </c>
      <c r="I9073" s="29" t="n">
        <f aca="false">INDEX(Einstellungen!$B$27:$B$50,23)</f>
        <v>1.05</v>
      </c>
      <c r="J9073" s="29" t="n">
        <f aca="false">F9073*I9073</f>
        <v>33.254193</v>
      </c>
    </row>
    <row r="9074" customFormat="false" ht="15" hidden="false" customHeight="false" outlineLevel="0" collapsed="false">
      <c r="A9074" s="28" t="n">
        <v>45958</v>
      </c>
      <c r="B9074" s="21" t="s">
        <v>135</v>
      </c>
      <c r="C9074" s="21" t="s">
        <v>141</v>
      </c>
      <c r="D9074" s="29" t="n">
        <v>73.222</v>
      </c>
      <c r="E9074" s="29" t="n">
        <f aca="false">D9074/10</f>
        <v>7.3222</v>
      </c>
      <c r="F9074" s="29" t="n">
        <f aca="false">(E9074+Einstellungen!$B$20)*(1+Einstellungen!$B$10)</f>
        <v>30.914058</v>
      </c>
      <c r="G9074" s="21" t="str">
        <f aca="false">IF(F9074&lt;Einstellungen!$B$5,"ja","nein")</f>
        <v>nein</v>
      </c>
      <c r="H9074" s="21" t="s">
        <v>25</v>
      </c>
      <c r="I9074" s="29" t="n">
        <f aca="false">INDEX(Einstellungen!$B$27:$B$50,24)</f>
        <v>0.8</v>
      </c>
      <c r="J9074" s="29" t="n">
        <f aca="false">F9074*I9074</f>
        <v>24.7312464</v>
      </c>
    </row>
    <row r="9075" customFormat="false" ht="15" hidden="false" customHeight="false" outlineLevel="0" collapsed="false">
      <c r="A9075" s="28" t="n">
        <v>45959</v>
      </c>
      <c r="B9075" s="21" t="s">
        <v>111</v>
      </c>
      <c r="C9075" s="21" t="s">
        <v>112</v>
      </c>
      <c r="D9075" s="29" t="n">
        <v>58.803</v>
      </c>
      <c r="E9075" s="29" t="n">
        <f aca="false">D9075/10</f>
        <v>5.8803</v>
      </c>
      <c r="F9075" s="29" t="n">
        <f aca="false">(E9075+Einstellungen!$B$20)*(1+Einstellungen!$B$10)</f>
        <v>29.198197</v>
      </c>
      <c r="G9075" s="21" t="str">
        <f aca="false">IF(F9075&lt;Einstellungen!$B$5,"ja","nein")</f>
        <v>nein</v>
      </c>
      <c r="H9075" s="21" t="s">
        <v>25</v>
      </c>
      <c r="I9075" s="29" t="n">
        <f aca="false">INDEX(Einstellungen!$B$27:$B$50,1)</f>
        <v>0.6</v>
      </c>
      <c r="J9075" s="29" t="n">
        <f aca="false">F9075*I9075</f>
        <v>17.5189182</v>
      </c>
    </row>
    <row r="9076" customFormat="false" ht="15" hidden="false" customHeight="false" outlineLevel="0" collapsed="false">
      <c r="A9076" s="28" t="n">
        <v>45959</v>
      </c>
      <c r="B9076" s="21" t="s">
        <v>113</v>
      </c>
      <c r="C9076" s="21" t="s">
        <v>112</v>
      </c>
      <c r="D9076" s="29" t="n">
        <v>54.035</v>
      </c>
      <c r="E9076" s="29" t="n">
        <f aca="false">D9076/10</f>
        <v>5.4035</v>
      </c>
      <c r="F9076" s="29" t="n">
        <f aca="false">(E9076+Einstellungen!$B$20)*(1+Einstellungen!$B$10)</f>
        <v>28.630805</v>
      </c>
      <c r="G9076" s="21" t="str">
        <f aca="false">IF(F9076&lt;Einstellungen!$B$5,"ja","nein")</f>
        <v>ja</v>
      </c>
      <c r="H9076" s="21" t="s">
        <v>25</v>
      </c>
      <c r="I9076" s="29" t="n">
        <f aca="false">INDEX(Einstellungen!$B$27:$B$50,2)</f>
        <v>0.5</v>
      </c>
      <c r="J9076" s="29" t="n">
        <f aca="false">F9076*I9076</f>
        <v>14.3154025</v>
      </c>
    </row>
    <row r="9077" customFormat="false" ht="15" hidden="false" customHeight="false" outlineLevel="0" collapsed="false">
      <c r="A9077" s="28" t="n">
        <v>45959</v>
      </c>
      <c r="B9077" s="21" t="s">
        <v>114</v>
      </c>
      <c r="C9077" s="21" t="s">
        <v>112</v>
      </c>
      <c r="D9077" s="29" t="n">
        <v>54.155</v>
      </c>
      <c r="E9077" s="29" t="n">
        <f aca="false">D9077/10</f>
        <v>5.4155</v>
      </c>
      <c r="F9077" s="29" t="n">
        <f aca="false">(E9077+Einstellungen!$B$20)*(1+Einstellungen!$B$10)</f>
        <v>28.645085</v>
      </c>
      <c r="G9077" s="21" t="str">
        <f aca="false">IF(F9077&lt;Einstellungen!$B$5,"ja","nein")</f>
        <v>ja</v>
      </c>
      <c r="H9077" s="21" t="s">
        <v>25</v>
      </c>
      <c r="I9077" s="29" t="n">
        <f aca="false">INDEX(Einstellungen!$B$27:$B$50,3)</f>
        <v>0.45</v>
      </c>
      <c r="J9077" s="29" t="n">
        <f aca="false">F9077*I9077</f>
        <v>12.89028825</v>
      </c>
    </row>
    <row r="9078" customFormat="false" ht="15" hidden="false" customHeight="false" outlineLevel="0" collapsed="false">
      <c r="A9078" s="28" t="n">
        <v>45959</v>
      </c>
      <c r="B9078" s="21" t="s">
        <v>115</v>
      </c>
      <c r="C9078" s="21" t="s">
        <v>112</v>
      </c>
      <c r="D9078" s="29" t="n">
        <v>56.347</v>
      </c>
      <c r="E9078" s="29" t="n">
        <f aca="false">D9078/10</f>
        <v>5.6347</v>
      </c>
      <c r="F9078" s="29" t="n">
        <f aca="false">(E9078+Einstellungen!$B$20)*(1+Einstellungen!$B$10)</f>
        <v>28.905933</v>
      </c>
      <c r="G9078" s="21" t="str">
        <f aca="false">IF(F9078&lt;Einstellungen!$B$5,"ja","nein")</f>
        <v>ja</v>
      </c>
      <c r="H9078" s="21" t="s">
        <v>25</v>
      </c>
      <c r="I9078" s="29" t="n">
        <f aca="false">INDEX(Einstellungen!$B$27:$B$50,4)</f>
        <v>0.45</v>
      </c>
      <c r="J9078" s="29" t="n">
        <f aca="false">F9078*I9078</f>
        <v>13.00766985</v>
      </c>
    </row>
    <row r="9079" customFormat="false" ht="15" hidden="false" customHeight="false" outlineLevel="0" collapsed="false">
      <c r="A9079" s="28" t="n">
        <v>45959</v>
      </c>
      <c r="B9079" s="21" t="s">
        <v>116</v>
      </c>
      <c r="C9079" s="21" t="s">
        <v>112</v>
      </c>
      <c r="D9079" s="29" t="n">
        <v>54.725</v>
      </c>
      <c r="E9079" s="29" t="n">
        <f aca="false">D9079/10</f>
        <v>5.4725</v>
      </c>
      <c r="F9079" s="29" t="n">
        <f aca="false">(E9079+Einstellungen!$B$20)*(1+Einstellungen!$B$10)</f>
        <v>28.712915</v>
      </c>
      <c r="G9079" s="21" t="str">
        <f aca="false">IF(F9079&lt;Einstellungen!$B$5,"ja","nein")</f>
        <v>ja</v>
      </c>
      <c r="H9079" s="21" t="s">
        <v>25</v>
      </c>
      <c r="I9079" s="29" t="n">
        <f aca="false">INDEX(Einstellungen!$B$27:$B$50,5)</f>
        <v>0.45</v>
      </c>
      <c r="J9079" s="29" t="n">
        <f aca="false">F9079*I9079</f>
        <v>12.92081175</v>
      </c>
    </row>
    <row r="9080" customFormat="false" ht="15" hidden="false" customHeight="false" outlineLevel="0" collapsed="false">
      <c r="A9080" s="28" t="n">
        <v>45959</v>
      </c>
      <c r="B9080" s="21" t="s">
        <v>117</v>
      </c>
      <c r="C9080" s="21" t="s">
        <v>112</v>
      </c>
      <c r="D9080" s="29" t="n">
        <v>66.618</v>
      </c>
      <c r="E9080" s="29" t="n">
        <f aca="false">D9080/10</f>
        <v>6.6618</v>
      </c>
      <c r="F9080" s="29" t="n">
        <f aca="false">(E9080+Einstellungen!$B$20)*(1+Einstellungen!$B$10)</f>
        <v>30.128182</v>
      </c>
      <c r="G9080" s="21" t="str">
        <f aca="false">IF(F9080&lt;Einstellungen!$B$5,"ja","nein")</f>
        <v>nein</v>
      </c>
      <c r="H9080" s="21" t="s">
        <v>25</v>
      </c>
      <c r="I9080" s="29" t="n">
        <f aca="false">INDEX(Einstellungen!$B$27:$B$50,6)</f>
        <v>0.5</v>
      </c>
      <c r="J9080" s="29" t="n">
        <f aca="false">F9080*I9080</f>
        <v>15.064091</v>
      </c>
    </row>
    <row r="9081" customFormat="false" ht="15" hidden="false" customHeight="false" outlineLevel="0" collapsed="false">
      <c r="A9081" s="28" t="n">
        <v>45959</v>
      </c>
      <c r="B9081" s="21" t="s">
        <v>118</v>
      </c>
      <c r="C9081" s="21" t="s">
        <v>112</v>
      </c>
      <c r="D9081" s="29" t="n">
        <v>95.433</v>
      </c>
      <c r="E9081" s="29" t="n">
        <f aca="false">D9081/10</f>
        <v>9.5433</v>
      </c>
      <c r="F9081" s="29" t="n">
        <f aca="false">(E9081+Einstellungen!$B$20)*(1+Einstellungen!$B$10)</f>
        <v>33.557167</v>
      </c>
      <c r="G9081" s="21" t="str">
        <f aca="false">IF(F9081&lt;Einstellungen!$B$5,"ja","nein")</f>
        <v>nein</v>
      </c>
      <c r="H9081" s="21" t="s">
        <v>25</v>
      </c>
      <c r="I9081" s="29" t="n">
        <f aca="false">INDEX(Einstellungen!$B$27:$B$50,7)</f>
        <v>0.7</v>
      </c>
      <c r="J9081" s="29" t="n">
        <f aca="false">F9081*I9081</f>
        <v>23.4900169</v>
      </c>
    </row>
    <row r="9082" customFormat="false" ht="15" hidden="false" customHeight="false" outlineLevel="0" collapsed="false">
      <c r="A9082" s="28" t="n">
        <v>45959</v>
      </c>
      <c r="B9082" s="21" t="s">
        <v>119</v>
      </c>
      <c r="C9082" s="21" t="s">
        <v>112</v>
      </c>
      <c r="D9082" s="29" t="n">
        <v>107.532</v>
      </c>
      <c r="E9082" s="29" t="n">
        <f aca="false">D9082/10</f>
        <v>10.7532</v>
      </c>
      <c r="F9082" s="29" t="n">
        <f aca="false">(E9082+Einstellungen!$B$20)*(1+Einstellungen!$B$10)</f>
        <v>34.996948</v>
      </c>
      <c r="G9082" s="21" t="str">
        <f aca="false">IF(F9082&lt;Einstellungen!$B$5,"ja","nein")</f>
        <v>nein</v>
      </c>
      <c r="H9082" s="21" t="s">
        <v>25</v>
      </c>
      <c r="I9082" s="29" t="n">
        <f aca="false">INDEX(Einstellungen!$B$27:$B$50,8)</f>
        <v>0.95</v>
      </c>
      <c r="J9082" s="29" t="n">
        <f aca="false">F9082*I9082</f>
        <v>33.2471006</v>
      </c>
    </row>
    <row r="9083" customFormat="false" ht="15" hidden="false" customHeight="false" outlineLevel="0" collapsed="false">
      <c r="A9083" s="28" t="n">
        <v>45959</v>
      </c>
      <c r="B9083" s="21" t="s">
        <v>120</v>
      </c>
      <c r="C9083" s="21" t="s">
        <v>112</v>
      </c>
      <c r="D9083" s="29" t="n">
        <v>100.265</v>
      </c>
      <c r="E9083" s="29" t="n">
        <f aca="false">D9083/10</f>
        <v>10.0265</v>
      </c>
      <c r="F9083" s="29" t="n">
        <f aca="false">(E9083+Einstellungen!$B$20)*(1+Einstellungen!$B$10)</f>
        <v>34.132175</v>
      </c>
      <c r="G9083" s="21" t="str">
        <f aca="false">IF(F9083&lt;Einstellungen!$B$5,"ja","nein")</f>
        <v>nein</v>
      </c>
      <c r="H9083" s="21" t="s">
        <v>25</v>
      </c>
      <c r="I9083" s="29" t="n">
        <f aca="false">INDEX(Einstellungen!$B$27:$B$50,9)</f>
        <v>1.05</v>
      </c>
      <c r="J9083" s="29" t="n">
        <f aca="false">F9083*I9083</f>
        <v>35.83878375</v>
      </c>
    </row>
    <row r="9084" customFormat="false" ht="15" hidden="false" customHeight="false" outlineLevel="0" collapsed="false">
      <c r="A9084" s="28" t="n">
        <v>45959</v>
      </c>
      <c r="B9084" s="21" t="s">
        <v>121</v>
      </c>
      <c r="C9084" s="21" t="s">
        <v>112</v>
      </c>
      <c r="D9084" s="29" t="n">
        <v>85.805</v>
      </c>
      <c r="E9084" s="29" t="n">
        <f aca="false">D9084/10</f>
        <v>8.5805</v>
      </c>
      <c r="F9084" s="29" t="n">
        <f aca="false">(E9084+Einstellungen!$B$20)*(1+Einstellungen!$B$10)</f>
        <v>32.411435</v>
      </c>
      <c r="G9084" s="21" t="str">
        <f aca="false">IF(F9084&lt;Einstellungen!$B$5,"ja","nein")</f>
        <v>nein</v>
      </c>
      <c r="H9084" s="21" t="s">
        <v>25</v>
      </c>
      <c r="I9084" s="29" t="n">
        <f aca="false">INDEX(Einstellungen!$B$27:$B$50,10)</f>
        <v>1.05</v>
      </c>
      <c r="J9084" s="29" t="n">
        <f aca="false">F9084*I9084</f>
        <v>34.03200675</v>
      </c>
    </row>
    <row r="9085" customFormat="false" ht="15" hidden="false" customHeight="false" outlineLevel="0" collapsed="false">
      <c r="A9085" s="28" t="n">
        <v>45959</v>
      </c>
      <c r="B9085" s="21" t="s">
        <v>122</v>
      </c>
      <c r="C9085" s="21" t="s">
        <v>112</v>
      </c>
      <c r="D9085" s="29" t="n">
        <v>71.953</v>
      </c>
      <c r="E9085" s="29" t="n">
        <f aca="false">D9085/10</f>
        <v>7.1953</v>
      </c>
      <c r="F9085" s="29" t="n">
        <f aca="false">(E9085+Einstellungen!$B$20)*(1+Einstellungen!$B$10)</f>
        <v>30.763047</v>
      </c>
      <c r="G9085" s="21" t="str">
        <f aca="false">IF(F9085&lt;Einstellungen!$B$5,"ja","nein")</f>
        <v>nein</v>
      </c>
      <c r="H9085" s="21" t="s">
        <v>25</v>
      </c>
      <c r="I9085" s="29" t="n">
        <f aca="false">INDEX(Einstellungen!$B$27:$B$50,11)</f>
        <v>1.05</v>
      </c>
      <c r="J9085" s="29" t="n">
        <f aca="false">F9085*I9085</f>
        <v>32.30119935</v>
      </c>
    </row>
    <row r="9086" customFormat="false" ht="15" hidden="false" customHeight="false" outlineLevel="0" collapsed="false">
      <c r="A9086" s="28" t="n">
        <v>45959</v>
      </c>
      <c r="B9086" s="21" t="s">
        <v>123</v>
      </c>
      <c r="C9086" s="21" t="s">
        <v>112</v>
      </c>
      <c r="D9086" s="29" t="n">
        <v>70.213</v>
      </c>
      <c r="E9086" s="29" t="n">
        <f aca="false">D9086/10</f>
        <v>7.0213</v>
      </c>
      <c r="F9086" s="29" t="n">
        <f aca="false">(E9086+Einstellungen!$B$20)*(1+Einstellungen!$B$10)</f>
        <v>30.555987</v>
      </c>
      <c r="G9086" s="21" t="str">
        <f aca="false">IF(F9086&lt;Einstellungen!$B$5,"ja","nein")</f>
        <v>nein</v>
      </c>
      <c r="H9086" s="21" t="s">
        <v>25</v>
      </c>
      <c r="I9086" s="29" t="n">
        <f aca="false">INDEX(Einstellungen!$B$27:$B$50,12)</f>
        <v>1.1</v>
      </c>
      <c r="J9086" s="29" t="n">
        <f aca="false">F9086*I9086</f>
        <v>33.6115857</v>
      </c>
    </row>
    <row r="9087" customFormat="false" ht="15" hidden="false" customHeight="false" outlineLevel="0" collapsed="false">
      <c r="A9087" s="28" t="n">
        <v>45959</v>
      </c>
      <c r="B9087" s="21" t="s">
        <v>124</v>
      </c>
      <c r="C9087" s="21" t="s">
        <v>112</v>
      </c>
      <c r="D9087" s="29" t="n">
        <v>70.838</v>
      </c>
      <c r="E9087" s="29" t="n">
        <f aca="false">D9087/10</f>
        <v>7.0838</v>
      </c>
      <c r="F9087" s="29" t="n">
        <f aca="false">(E9087+Einstellungen!$B$20)*(1+Einstellungen!$B$10)</f>
        <v>30.630362</v>
      </c>
      <c r="G9087" s="21" t="str">
        <f aca="false">IF(F9087&lt;Einstellungen!$B$5,"ja","nein")</f>
        <v>nein</v>
      </c>
      <c r="H9087" s="21" t="s">
        <v>25</v>
      </c>
      <c r="I9087" s="29" t="n">
        <f aca="false">INDEX(Einstellungen!$B$27:$B$50,13)</f>
        <v>1.2</v>
      </c>
      <c r="J9087" s="29" t="n">
        <f aca="false">F9087*I9087</f>
        <v>36.7564344</v>
      </c>
    </row>
    <row r="9088" customFormat="false" ht="15" hidden="false" customHeight="false" outlineLevel="0" collapsed="false">
      <c r="A9088" s="28" t="n">
        <v>45959</v>
      </c>
      <c r="B9088" s="21" t="s">
        <v>125</v>
      </c>
      <c r="C9088" s="21" t="s">
        <v>112</v>
      </c>
      <c r="D9088" s="29" t="n">
        <v>77.112</v>
      </c>
      <c r="E9088" s="29" t="n">
        <f aca="false">D9088/10</f>
        <v>7.7112</v>
      </c>
      <c r="F9088" s="29" t="n">
        <f aca="false">(E9088+Einstellungen!$B$20)*(1+Einstellungen!$B$10)</f>
        <v>31.376968</v>
      </c>
      <c r="G9088" s="21" t="str">
        <f aca="false">IF(F9088&lt;Einstellungen!$B$5,"ja","nein")</f>
        <v>nein</v>
      </c>
      <c r="H9088" s="21" t="s">
        <v>25</v>
      </c>
      <c r="I9088" s="29" t="n">
        <f aca="false">INDEX(Einstellungen!$B$27:$B$50,14)</f>
        <v>1.15</v>
      </c>
      <c r="J9088" s="29" t="n">
        <f aca="false">F9088*I9088</f>
        <v>36.0835132</v>
      </c>
    </row>
    <row r="9089" customFormat="false" ht="15" hidden="false" customHeight="false" outlineLevel="0" collapsed="false">
      <c r="A9089" s="28" t="n">
        <v>45959</v>
      </c>
      <c r="B9089" s="21" t="s">
        <v>126</v>
      </c>
      <c r="C9089" s="21" t="s">
        <v>112</v>
      </c>
      <c r="D9089" s="29" t="n">
        <v>88.853</v>
      </c>
      <c r="E9089" s="29" t="n">
        <f aca="false">D9089/10</f>
        <v>8.8853</v>
      </c>
      <c r="F9089" s="29" t="n">
        <f aca="false">(E9089+Einstellungen!$B$20)*(1+Einstellungen!$B$10)</f>
        <v>32.774147</v>
      </c>
      <c r="G9089" s="21" t="str">
        <f aca="false">IF(F9089&lt;Einstellungen!$B$5,"ja","nein")</f>
        <v>nein</v>
      </c>
      <c r="H9089" s="21" t="s">
        <v>25</v>
      </c>
      <c r="I9089" s="29" t="n">
        <f aca="false">INDEX(Einstellungen!$B$27:$B$50,15)</f>
        <v>1</v>
      </c>
      <c r="J9089" s="29" t="n">
        <f aca="false">F9089*I9089</f>
        <v>32.774147</v>
      </c>
    </row>
    <row r="9090" customFormat="false" ht="15" hidden="false" customHeight="false" outlineLevel="0" collapsed="false">
      <c r="A9090" s="28" t="n">
        <v>45959</v>
      </c>
      <c r="B9090" s="21" t="s">
        <v>127</v>
      </c>
      <c r="C9090" s="21" t="s">
        <v>112</v>
      </c>
      <c r="D9090" s="29" t="n">
        <v>116.358</v>
      </c>
      <c r="E9090" s="29" t="n">
        <f aca="false">D9090/10</f>
        <v>11.6358</v>
      </c>
      <c r="F9090" s="29" t="n">
        <f aca="false">(E9090+Einstellungen!$B$20)*(1+Einstellungen!$B$10)</f>
        <v>36.047242</v>
      </c>
      <c r="G9090" s="21" t="str">
        <f aca="false">IF(F9090&lt;Einstellungen!$B$5,"ja","nein")</f>
        <v>nein</v>
      </c>
      <c r="H9090" s="21" t="s">
        <v>25</v>
      </c>
      <c r="I9090" s="29" t="n">
        <f aca="false">INDEX(Einstellungen!$B$27:$B$50,16)</f>
        <v>0.95</v>
      </c>
      <c r="J9090" s="29" t="n">
        <f aca="false">F9090*I9090</f>
        <v>34.2448799</v>
      </c>
    </row>
    <row r="9091" customFormat="false" ht="15" hidden="false" customHeight="false" outlineLevel="0" collapsed="false">
      <c r="A9091" s="28" t="n">
        <v>45959</v>
      </c>
      <c r="B9091" s="21" t="s">
        <v>128</v>
      </c>
      <c r="C9091" s="21" t="s">
        <v>112</v>
      </c>
      <c r="D9091" s="29" t="n">
        <v>126.232</v>
      </c>
      <c r="E9091" s="29" t="n">
        <f aca="false">D9091/10</f>
        <v>12.6232</v>
      </c>
      <c r="F9091" s="29" t="n">
        <f aca="false">(E9091+Einstellungen!$B$20)*(1+Einstellungen!$B$10)</f>
        <v>37.222248</v>
      </c>
      <c r="G9091" s="21" t="str">
        <f aca="false">IF(F9091&lt;Einstellungen!$B$5,"ja","nein")</f>
        <v>nein</v>
      </c>
      <c r="H9091" s="21" t="s">
        <v>25</v>
      </c>
      <c r="I9091" s="29" t="n">
        <f aca="false">INDEX(Einstellungen!$B$27:$B$50,17)</f>
        <v>0.95</v>
      </c>
      <c r="J9091" s="29" t="n">
        <f aca="false">F9091*I9091</f>
        <v>35.3611356</v>
      </c>
    </row>
    <row r="9092" customFormat="false" ht="15" hidden="false" customHeight="false" outlineLevel="0" collapsed="false">
      <c r="A9092" s="28" t="n">
        <v>45959</v>
      </c>
      <c r="B9092" s="21" t="s">
        <v>129</v>
      </c>
      <c r="C9092" s="21" t="s">
        <v>112</v>
      </c>
      <c r="D9092" s="29" t="n">
        <v>126.975</v>
      </c>
      <c r="E9092" s="29" t="n">
        <f aca="false">D9092/10</f>
        <v>12.6975</v>
      </c>
      <c r="F9092" s="29" t="n">
        <f aca="false">(E9092+Einstellungen!$B$20)*(1+Einstellungen!$B$10)</f>
        <v>37.310665</v>
      </c>
      <c r="G9092" s="21" t="str">
        <f aca="false">IF(F9092&lt;Einstellungen!$B$5,"ja","nein")</f>
        <v>nein</v>
      </c>
      <c r="H9092" s="21" t="s">
        <v>25</v>
      </c>
      <c r="I9092" s="29" t="n">
        <f aca="false">INDEX(Einstellungen!$B$27:$B$50,18)</f>
        <v>1.1</v>
      </c>
      <c r="J9092" s="29" t="n">
        <f aca="false">F9092*I9092</f>
        <v>41.0417315</v>
      </c>
    </row>
    <row r="9093" customFormat="false" ht="15" hidden="false" customHeight="false" outlineLevel="0" collapsed="false">
      <c r="A9093" s="28" t="n">
        <v>45959</v>
      </c>
      <c r="B9093" s="21" t="s">
        <v>130</v>
      </c>
      <c r="C9093" s="21" t="s">
        <v>112</v>
      </c>
      <c r="D9093" s="29" t="n">
        <v>128.743</v>
      </c>
      <c r="E9093" s="29" t="n">
        <f aca="false">D9093/10</f>
        <v>12.8743</v>
      </c>
      <c r="F9093" s="29" t="n">
        <f aca="false">(E9093+Einstellungen!$B$20)*(1+Einstellungen!$B$10)</f>
        <v>37.521057</v>
      </c>
      <c r="G9093" s="21" t="str">
        <f aca="false">IF(F9093&lt;Einstellungen!$B$5,"ja","nein")</f>
        <v>nein</v>
      </c>
      <c r="H9093" s="21" t="s">
        <v>25</v>
      </c>
      <c r="I9093" s="29" t="n">
        <f aca="false">INDEX(Einstellungen!$B$27:$B$50,19)</f>
        <v>1.35</v>
      </c>
      <c r="J9093" s="29" t="n">
        <f aca="false">F9093*I9093</f>
        <v>50.65342695</v>
      </c>
    </row>
    <row r="9094" customFormat="false" ht="15" hidden="false" customHeight="false" outlineLevel="0" collapsed="false">
      <c r="A9094" s="28" t="n">
        <v>45959</v>
      </c>
      <c r="B9094" s="21" t="s">
        <v>131</v>
      </c>
      <c r="C9094" s="21" t="s">
        <v>112</v>
      </c>
      <c r="D9094" s="29" t="n">
        <v>113.543</v>
      </c>
      <c r="E9094" s="29" t="n">
        <f aca="false">D9094/10</f>
        <v>11.3543</v>
      </c>
      <c r="F9094" s="29" t="n">
        <f aca="false">(E9094+Einstellungen!$B$20)*(1+Einstellungen!$B$10)</f>
        <v>35.712257</v>
      </c>
      <c r="G9094" s="21" t="str">
        <f aca="false">IF(F9094&lt;Einstellungen!$B$5,"ja","nein")</f>
        <v>nein</v>
      </c>
      <c r="H9094" s="21" t="s">
        <v>25</v>
      </c>
      <c r="I9094" s="29" t="n">
        <f aca="false">INDEX(Einstellungen!$B$27:$B$50,20)</f>
        <v>1.45</v>
      </c>
      <c r="J9094" s="29" t="n">
        <f aca="false">F9094*I9094</f>
        <v>51.78277265</v>
      </c>
    </row>
    <row r="9095" customFormat="false" ht="15" hidden="false" customHeight="false" outlineLevel="0" collapsed="false">
      <c r="A9095" s="28" t="n">
        <v>45959</v>
      </c>
      <c r="B9095" s="21" t="s">
        <v>132</v>
      </c>
      <c r="C9095" s="21" t="s">
        <v>112</v>
      </c>
      <c r="D9095" s="29" t="n">
        <v>102.65</v>
      </c>
      <c r="E9095" s="29" t="n">
        <f aca="false">D9095/10</f>
        <v>10.265</v>
      </c>
      <c r="F9095" s="29" t="n">
        <f aca="false">(E9095+Einstellungen!$B$20)*(1+Einstellungen!$B$10)</f>
        <v>34.41599</v>
      </c>
      <c r="G9095" s="21" t="str">
        <f aca="false">IF(F9095&lt;Einstellungen!$B$5,"ja","nein")</f>
        <v>nein</v>
      </c>
      <c r="H9095" s="21" t="s">
        <v>25</v>
      </c>
      <c r="I9095" s="29" t="n">
        <f aca="false">INDEX(Einstellungen!$B$27:$B$50,21)</f>
        <v>1.4</v>
      </c>
      <c r="J9095" s="29" t="n">
        <f aca="false">F9095*I9095</f>
        <v>48.182386</v>
      </c>
    </row>
    <row r="9096" customFormat="false" ht="15" hidden="false" customHeight="false" outlineLevel="0" collapsed="false">
      <c r="A9096" s="28" t="n">
        <v>45959</v>
      </c>
      <c r="B9096" s="21" t="s">
        <v>133</v>
      </c>
      <c r="C9096" s="21" t="s">
        <v>112</v>
      </c>
      <c r="D9096" s="29" t="n">
        <v>96.502</v>
      </c>
      <c r="E9096" s="29" t="n">
        <f aca="false">D9096/10</f>
        <v>9.6502</v>
      </c>
      <c r="F9096" s="29" t="n">
        <f aca="false">(E9096+Einstellungen!$B$20)*(1+Einstellungen!$B$10)</f>
        <v>33.684378</v>
      </c>
      <c r="G9096" s="21" t="str">
        <f aca="false">IF(F9096&lt;Einstellungen!$B$5,"ja","nein")</f>
        <v>nein</v>
      </c>
      <c r="H9096" s="21" t="s">
        <v>25</v>
      </c>
      <c r="I9096" s="29" t="n">
        <f aca="false">INDEX(Einstellungen!$B$27:$B$50,22)</f>
        <v>1.25</v>
      </c>
      <c r="J9096" s="29" t="n">
        <f aca="false">F9096*I9096</f>
        <v>42.1054725</v>
      </c>
    </row>
    <row r="9097" customFormat="false" ht="15" hidden="false" customHeight="false" outlineLevel="0" collapsed="false">
      <c r="A9097" s="28" t="n">
        <v>45959</v>
      </c>
      <c r="B9097" s="21" t="s">
        <v>134</v>
      </c>
      <c r="C9097" s="21" t="s">
        <v>112</v>
      </c>
      <c r="D9097" s="29" t="n">
        <v>94.422</v>
      </c>
      <c r="E9097" s="29" t="n">
        <f aca="false">D9097/10</f>
        <v>9.4422</v>
      </c>
      <c r="F9097" s="29" t="n">
        <f aca="false">(E9097+Einstellungen!$B$20)*(1+Einstellungen!$B$10)</f>
        <v>33.436858</v>
      </c>
      <c r="G9097" s="21" t="str">
        <f aca="false">IF(F9097&lt;Einstellungen!$B$5,"ja","nein")</f>
        <v>nein</v>
      </c>
      <c r="H9097" s="21" t="s">
        <v>25</v>
      </c>
      <c r="I9097" s="29" t="n">
        <f aca="false">INDEX(Einstellungen!$B$27:$B$50,23)</f>
        <v>1.05</v>
      </c>
      <c r="J9097" s="29" t="n">
        <f aca="false">F9097*I9097</f>
        <v>35.1087009</v>
      </c>
    </row>
    <row r="9098" customFormat="false" ht="15" hidden="false" customHeight="false" outlineLevel="0" collapsed="false">
      <c r="A9098" s="28" t="n">
        <v>45959</v>
      </c>
      <c r="B9098" s="21" t="s">
        <v>135</v>
      </c>
      <c r="C9098" s="21" t="s">
        <v>112</v>
      </c>
      <c r="D9098" s="29" t="n">
        <v>87.142</v>
      </c>
      <c r="E9098" s="29" t="n">
        <f aca="false">D9098/10</f>
        <v>8.7142</v>
      </c>
      <c r="F9098" s="29" t="n">
        <f aca="false">(E9098+Einstellungen!$B$20)*(1+Einstellungen!$B$10)</f>
        <v>32.570538</v>
      </c>
      <c r="G9098" s="21" t="str">
        <f aca="false">IF(F9098&lt;Einstellungen!$B$5,"ja","nein")</f>
        <v>nein</v>
      </c>
      <c r="H9098" s="21" t="s">
        <v>25</v>
      </c>
      <c r="I9098" s="29" t="n">
        <f aca="false">INDEX(Einstellungen!$B$27:$B$50,24)</f>
        <v>0.8</v>
      </c>
      <c r="J9098" s="29" t="n">
        <f aca="false">F9098*I9098</f>
        <v>26.0564304</v>
      </c>
    </row>
    <row r="9099" customFormat="false" ht="15" hidden="false" customHeight="false" outlineLevel="0" collapsed="false">
      <c r="A9099" s="28" t="n">
        <v>45960</v>
      </c>
      <c r="B9099" s="21" t="s">
        <v>111</v>
      </c>
      <c r="C9099" s="21" t="s">
        <v>136</v>
      </c>
      <c r="D9099" s="29" t="n">
        <v>75.245</v>
      </c>
      <c r="E9099" s="29" t="n">
        <f aca="false">D9099/10</f>
        <v>7.5245</v>
      </c>
      <c r="F9099" s="29" t="n">
        <f aca="false">(E9099+Einstellungen!$B$20)*(1+Einstellungen!$B$10)</f>
        <v>31.154795</v>
      </c>
      <c r="G9099" s="21" t="str">
        <f aca="false">IF(F9099&lt;Einstellungen!$B$5,"ja","nein")</f>
        <v>nein</v>
      </c>
      <c r="H9099" s="21" t="s">
        <v>25</v>
      </c>
      <c r="I9099" s="29" t="n">
        <f aca="false">INDEX(Einstellungen!$B$27:$B$50,1)</f>
        <v>0.6</v>
      </c>
      <c r="J9099" s="29" t="n">
        <f aca="false">F9099*I9099</f>
        <v>18.692877</v>
      </c>
    </row>
    <row r="9100" customFormat="false" ht="15" hidden="false" customHeight="false" outlineLevel="0" collapsed="false">
      <c r="A9100" s="28" t="n">
        <v>45960</v>
      </c>
      <c r="B9100" s="21" t="s">
        <v>113</v>
      </c>
      <c r="C9100" s="21" t="s">
        <v>136</v>
      </c>
      <c r="D9100" s="29" t="n">
        <v>70.105</v>
      </c>
      <c r="E9100" s="29" t="n">
        <f aca="false">D9100/10</f>
        <v>7.0105</v>
      </c>
      <c r="F9100" s="29" t="n">
        <f aca="false">(E9100+Einstellungen!$B$20)*(1+Einstellungen!$B$10)</f>
        <v>30.543135</v>
      </c>
      <c r="G9100" s="21" t="str">
        <f aca="false">IF(F9100&lt;Einstellungen!$B$5,"ja","nein")</f>
        <v>nein</v>
      </c>
      <c r="H9100" s="21" t="s">
        <v>25</v>
      </c>
      <c r="I9100" s="29" t="n">
        <f aca="false">INDEX(Einstellungen!$B$27:$B$50,2)</f>
        <v>0.5</v>
      </c>
      <c r="J9100" s="29" t="n">
        <f aca="false">F9100*I9100</f>
        <v>15.2715675</v>
      </c>
    </row>
    <row r="9101" customFormat="false" ht="15" hidden="false" customHeight="false" outlineLevel="0" collapsed="false">
      <c r="A9101" s="28" t="n">
        <v>45960</v>
      </c>
      <c r="B9101" s="21" t="s">
        <v>114</v>
      </c>
      <c r="C9101" s="21" t="s">
        <v>136</v>
      </c>
      <c r="D9101" s="29" t="n">
        <v>65.525</v>
      </c>
      <c r="E9101" s="29" t="n">
        <f aca="false">D9101/10</f>
        <v>6.5525</v>
      </c>
      <c r="F9101" s="29" t="n">
        <f aca="false">(E9101+Einstellungen!$B$20)*(1+Einstellungen!$B$10)</f>
        <v>29.998115</v>
      </c>
      <c r="G9101" s="21" t="str">
        <f aca="false">IF(F9101&lt;Einstellungen!$B$5,"ja","nein")</f>
        <v>nein</v>
      </c>
      <c r="H9101" s="21" t="s">
        <v>25</v>
      </c>
      <c r="I9101" s="29" t="n">
        <f aca="false">INDEX(Einstellungen!$B$27:$B$50,3)</f>
        <v>0.45</v>
      </c>
      <c r="J9101" s="29" t="n">
        <f aca="false">F9101*I9101</f>
        <v>13.49915175</v>
      </c>
    </row>
    <row r="9102" customFormat="false" ht="15" hidden="false" customHeight="false" outlineLevel="0" collapsed="false">
      <c r="A9102" s="28" t="n">
        <v>45960</v>
      </c>
      <c r="B9102" s="21" t="s">
        <v>115</v>
      </c>
      <c r="C9102" s="21" t="s">
        <v>136</v>
      </c>
      <c r="D9102" s="29" t="n">
        <v>60.417</v>
      </c>
      <c r="E9102" s="29" t="n">
        <f aca="false">D9102/10</f>
        <v>6.0417</v>
      </c>
      <c r="F9102" s="29" t="n">
        <f aca="false">(E9102+Einstellungen!$B$20)*(1+Einstellungen!$B$10)</f>
        <v>29.390263</v>
      </c>
      <c r="G9102" s="21" t="str">
        <f aca="false">IF(F9102&lt;Einstellungen!$B$5,"ja","nein")</f>
        <v>nein</v>
      </c>
      <c r="H9102" s="21" t="s">
        <v>25</v>
      </c>
      <c r="I9102" s="29" t="n">
        <f aca="false">INDEX(Einstellungen!$B$27:$B$50,4)</f>
        <v>0.45</v>
      </c>
      <c r="J9102" s="29" t="n">
        <f aca="false">F9102*I9102</f>
        <v>13.22561835</v>
      </c>
    </row>
    <row r="9103" customFormat="false" ht="15" hidden="false" customHeight="false" outlineLevel="0" collapsed="false">
      <c r="A9103" s="28" t="n">
        <v>45960</v>
      </c>
      <c r="B9103" s="21" t="s">
        <v>116</v>
      </c>
      <c r="C9103" s="21" t="s">
        <v>136</v>
      </c>
      <c r="D9103" s="29" t="n">
        <v>57.153</v>
      </c>
      <c r="E9103" s="29" t="n">
        <f aca="false">D9103/10</f>
        <v>5.7153</v>
      </c>
      <c r="F9103" s="29" t="n">
        <f aca="false">(E9103+Einstellungen!$B$20)*(1+Einstellungen!$B$10)</f>
        <v>29.001847</v>
      </c>
      <c r="G9103" s="21" t="str">
        <f aca="false">IF(F9103&lt;Einstellungen!$B$5,"ja","nein")</f>
        <v>nein</v>
      </c>
      <c r="H9103" s="21" t="s">
        <v>25</v>
      </c>
      <c r="I9103" s="29" t="n">
        <f aca="false">INDEX(Einstellungen!$B$27:$B$50,5)</f>
        <v>0.45</v>
      </c>
      <c r="J9103" s="29" t="n">
        <f aca="false">F9103*I9103</f>
        <v>13.05083115</v>
      </c>
    </row>
    <row r="9104" customFormat="false" ht="15" hidden="false" customHeight="false" outlineLevel="0" collapsed="false">
      <c r="A9104" s="28" t="n">
        <v>45960</v>
      </c>
      <c r="B9104" s="21" t="s">
        <v>117</v>
      </c>
      <c r="C9104" s="21" t="s">
        <v>136</v>
      </c>
      <c r="D9104" s="29" t="n">
        <v>60.013</v>
      </c>
      <c r="E9104" s="29" t="n">
        <f aca="false">D9104/10</f>
        <v>6.0013</v>
      </c>
      <c r="F9104" s="29" t="n">
        <f aca="false">(E9104+Einstellungen!$B$20)*(1+Einstellungen!$B$10)</f>
        <v>29.342187</v>
      </c>
      <c r="G9104" s="21" t="str">
        <f aca="false">IF(F9104&lt;Einstellungen!$B$5,"ja","nein")</f>
        <v>nein</v>
      </c>
      <c r="H9104" s="21" t="s">
        <v>25</v>
      </c>
      <c r="I9104" s="29" t="n">
        <f aca="false">INDEX(Einstellungen!$B$27:$B$50,6)</f>
        <v>0.5</v>
      </c>
      <c r="J9104" s="29" t="n">
        <f aca="false">F9104*I9104</f>
        <v>14.6710935</v>
      </c>
    </row>
    <row r="9105" customFormat="false" ht="15" hidden="false" customHeight="false" outlineLevel="0" collapsed="false">
      <c r="A9105" s="28" t="n">
        <v>45960</v>
      </c>
      <c r="B9105" s="21" t="s">
        <v>118</v>
      </c>
      <c r="C9105" s="21" t="s">
        <v>136</v>
      </c>
      <c r="D9105" s="29" t="n">
        <v>69.177</v>
      </c>
      <c r="E9105" s="29" t="n">
        <f aca="false">D9105/10</f>
        <v>6.9177</v>
      </c>
      <c r="F9105" s="29" t="n">
        <f aca="false">(E9105+Einstellungen!$B$20)*(1+Einstellungen!$B$10)</f>
        <v>30.432703</v>
      </c>
      <c r="G9105" s="21" t="str">
        <f aca="false">IF(F9105&lt;Einstellungen!$B$5,"ja","nein")</f>
        <v>nein</v>
      </c>
      <c r="H9105" s="21" t="s">
        <v>25</v>
      </c>
      <c r="I9105" s="29" t="n">
        <f aca="false">INDEX(Einstellungen!$B$27:$B$50,7)</f>
        <v>0.7</v>
      </c>
      <c r="J9105" s="29" t="n">
        <f aca="false">F9105*I9105</f>
        <v>21.3028921</v>
      </c>
    </row>
    <row r="9106" customFormat="false" ht="15" hidden="false" customHeight="false" outlineLevel="0" collapsed="false">
      <c r="A9106" s="28" t="n">
        <v>45960</v>
      </c>
      <c r="B9106" s="21" t="s">
        <v>119</v>
      </c>
      <c r="C9106" s="21" t="s">
        <v>136</v>
      </c>
      <c r="D9106" s="29" t="n">
        <v>79.938</v>
      </c>
      <c r="E9106" s="29" t="n">
        <f aca="false">D9106/10</f>
        <v>7.9938</v>
      </c>
      <c r="F9106" s="29" t="n">
        <f aca="false">(E9106+Einstellungen!$B$20)*(1+Einstellungen!$B$10)</f>
        <v>31.713262</v>
      </c>
      <c r="G9106" s="21" t="str">
        <f aca="false">IF(F9106&lt;Einstellungen!$B$5,"ja","nein")</f>
        <v>nein</v>
      </c>
      <c r="H9106" s="21" t="s">
        <v>25</v>
      </c>
      <c r="I9106" s="29" t="n">
        <f aca="false">INDEX(Einstellungen!$B$27:$B$50,8)</f>
        <v>0.95</v>
      </c>
      <c r="J9106" s="29" t="n">
        <f aca="false">F9106*I9106</f>
        <v>30.1275989</v>
      </c>
    </row>
    <row r="9107" customFormat="false" ht="15" hidden="false" customHeight="false" outlineLevel="0" collapsed="false">
      <c r="A9107" s="28" t="n">
        <v>45960</v>
      </c>
      <c r="B9107" s="21" t="s">
        <v>120</v>
      </c>
      <c r="C9107" s="21" t="s">
        <v>136</v>
      </c>
      <c r="D9107" s="29" t="n">
        <v>85.297</v>
      </c>
      <c r="E9107" s="29" t="n">
        <f aca="false">D9107/10</f>
        <v>8.5297</v>
      </c>
      <c r="F9107" s="29" t="n">
        <f aca="false">(E9107+Einstellungen!$B$20)*(1+Einstellungen!$B$10)</f>
        <v>32.350983</v>
      </c>
      <c r="G9107" s="21" t="str">
        <f aca="false">IF(F9107&lt;Einstellungen!$B$5,"ja","nein")</f>
        <v>nein</v>
      </c>
      <c r="H9107" s="21" t="s">
        <v>25</v>
      </c>
      <c r="I9107" s="29" t="n">
        <f aca="false">INDEX(Einstellungen!$B$27:$B$50,9)</f>
        <v>1.05</v>
      </c>
      <c r="J9107" s="29" t="n">
        <f aca="false">F9107*I9107</f>
        <v>33.96853215</v>
      </c>
    </row>
    <row r="9108" customFormat="false" ht="15" hidden="false" customHeight="false" outlineLevel="0" collapsed="false">
      <c r="A9108" s="28" t="n">
        <v>45960</v>
      </c>
      <c r="B9108" s="21" t="s">
        <v>121</v>
      </c>
      <c r="C9108" s="21" t="s">
        <v>136</v>
      </c>
      <c r="D9108" s="29" t="n">
        <v>66.722</v>
      </c>
      <c r="E9108" s="29" t="n">
        <f aca="false">D9108/10</f>
        <v>6.6722</v>
      </c>
      <c r="F9108" s="29" t="n">
        <f aca="false">(E9108+Einstellungen!$B$20)*(1+Einstellungen!$B$10)</f>
        <v>30.140558</v>
      </c>
      <c r="G9108" s="21" t="str">
        <f aca="false">IF(F9108&lt;Einstellungen!$B$5,"ja","nein")</f>
        <v>nein</v>
      </c>
      <c r="H9108" s="21" t="s">
        <v>25</v>
      </c>
      <c r="I9108" s="29" t="n">
        <f aca="false">INDEX(Einstellungen!$B$27:$B$50,10)</f>
        <v>1.05</v>
      </c>
      <c r="J9108" s="29" t="n">
        <f aca="false">F9108*I9108</f>
        <v>31.6475859</v>
      </c>
    </row>
    <row r="9109" customFormat="false" ht="15" hidden="false" customHeight="false" outlineLevel="0" collapsed="false">
      <c r="A9109" s="28" t="n">
        <v>45960</v>
      </c>
      <c r="B9109" s="21" t="s">
        <v>122</v>
      </c>
      <c r="C9109" s="21" t="s">
        <v>136</v>
      </c>
      <c r="D9109" s="29" t="n">
        <v>42.902</v>
      </c>
      <c r="E9109" s="29" t="n">
        <f aca="false">D9109/10</f>
        <v>4.2902</v>
      </c>
      <c r="F9109" s="29" t="n">
        <f aca="false">(E9109+Einstellungen!$B$20)*(1+Einstellungen!$B$10)</f>
        <v>27.305978</v>
      </c>
      <c r="G9109" s="21" t="str">
        <f aca="false">IF(F9109&lt;Einstellungen!$B$5,"ja","nein")</f>
        <v>ja</v>
      </c>
      <c r="H9109" s="21" t="s">
        <v>25</v>
      </c>
      <c r="I9109" s="29" t="n">
        <f aca="false">INDEX(Einstellungen!$B$27:$B$50,11)</f>
        <v>1.05</v>
      </c>
      <c r="J9109" s="29" t="n">
        <f aca="false">F9109*I9109</f>
        <v>28.6712769</v>
      </c>
    </row>
    <row r="9110" customFormat="false" ht="15" hidden="false" customHeight="false" outlineLevel="0" collapsed="false">
      <c r="A9110" s="28" t="n">
        <v>45960</v>
      </c>
      <c r="B9110" s="21" t="s">
        <v>123</v>
      </c>
      <c r="C9110" s="21" t="s">
        <v>136</v>
      </c>
      <c r="D9110" s="29" t="n">
        <v>7.083</v>
      </c>
      <c r="E9110" s="29" t="n">
        <f aca="false">D9110/10</f>
        <v>0.7083</v>
      </c>
      <c r="F9110" s="29" t="n">
        <f aca="false">(E9110+Einstellungen!$B$20)*(1+Einstellungen!$B$10)</f>
        <v>23.043517</v>
      </c>
      <c r="G9110" s="21" t="str">
        <f aca="false">IF(F9110&lt;Einstellungen!$B$5,"ja","nein")</f>
        <v>ja</v>
      </c>
      <c r="H9110" s="21" t="s">
        <v>25</v>
      </c>
      <c r="I9110" s="29" t="n">
        <f aca="false">INDEX(Einstellungen!$B$27:$B$50,12)</f>
        <v>1.1</v>
      </c>
      <c r="J9110" s="29" t="n">
        <f aca="false">F9110*I9110</f>
        <v>25.3478687</v>
      </c>
    </row>
    <row r="9111" customFormat="false" ht="15" hidden="false" customHeight="false" outlineLevel="0" collapsed="false">
      <c r="A9111" s="28" t="n">
        <v>45960</v>
      </c>
      <c r="B9111" s="21" t="s">
        <v>124</v>
      </c>
      <c r="C9111" s="21" t="s">
        <v>136</v>
      </c>
      <c r="D9111" s="29" t="n">
        <v>-0.003</v>
      </c>
      <c r="E9111" s="29" t="n">
        <f aca="false">D9111/10</f>
        <v>-0.0003</v>
      </c>
      <c r="F9111" s="29" t="n">
        <f aca="false">(E9111+Einstellungen!$B$20)*(1+Einstellungen!$B$10)</f>
        <v>22.200283</v>
      </c>
      <c r="G9111" s="21" t="str">
        <f aca="false">IF(F9111&lt;Einstellungen!$B$5,"ja","nein")</f>
        <v>ja</v>
      </c>
      <c r="H9111" s="21" t="s">
        <v>25</v>
      </c>
      <c r="I9111" s="29" t="n">
        <f aca="false">INDEX(Einstellungen!$B$27:$B$50,13)</f>
        <v>1.2</v>
      </c>
      <c r="J9111" s="29" t="n">
        <f aca="false">F9111*I9111</f>
        <v>26.6403396</v>
      </c>
    </row>
    <row r="9112" customFormat="false" ht="15" hidden="false" customHeight="false" outlineLevel="0" collapsed="false">
      <c r="A9112" s="28" t="n">
        <v>45960</v>
      </c>
      <c r="B9112" s="21" t="s">
        <v>125</v>
      </c>
      <c r="C9112" s="21" t="s">
        <v>136</v>
      </c>
      <c r="D9112" s="29" t="n">
        <v>0.002</v>
      </c>
      <c r="E9112" s="29" t="n">
        <f aca="false">D9112/10</f>
        <v>0.0002</v>
      </c>
      <c r="F9112" s="29" t="n">
        <f aca="false">(E9112+Einstellungen!$B$20)*(1+Einstellungen!$B$10)</f>
        <v>22.200878</v>
      </c>
      <c r="G9112" s="21" t="str">
        <f aca="false">IF(F9112&lt;Einstellungen!$B$5,"ja","nein")</f>
        <v>ja</v>
      </c>
      <c r="H9112" s="21" t="s">
        <v>25</v>
      </c>
      <c r="I9112" s="29" t="n">
        <f aca="false">INDEX(Einstellungen!$B$27:$B$50,14)</f>
        <v>1.15</v>
      </c>
      <c r="J9112" s="29" t="n">
        <f aca="false">F9112*I9112</f>
        <v>25.5310097</v>
      </c>
    </row>
    <row r="9113" customFormat="false" ht="15" hidden="false" customHeight="false" outlineLevel="0" collapsed="false">
      <c r="A9113" s="28" t="n">
        <v>45960</v>
      </c>
      <c r="B9113" s="21" t="s">
        <v>126</v>
      </c>
      <c r="C9113" s="21" t="s">
        <v>136</v>
      </c>
      <c r="D9113" s="29" t="n">
        <v>31.293</v>
      </c>
      <c r="E9113" s="29" t="n">
        <f aca="false">D9113/10</f>
        <v>3.1293</v>
      </c>
      <c r="F9113" s="29" t="n">
        <f aca="false">(E9113+Einstellungen!$B$20)*(1+Einstellungen!$B$10)</f>
        <v>25.924507</v>
      </c>
      <c r="G9113" s="21" t="str">
        <f aca="false">IF(F9113&lt;Einstellungen!$B$5,"ja","nein")</f>
        <v>ja</v>
      </c>
      <c r="H9113" s="21" t="s">
        <v>25</v>
      </c>
      <c r="I9113" s="29" t="n">
        <f aca="false">INDEX(Einstellungen!$B$27:$B$50,15)</f>
        <v>1</v>
      </c>
      <c r="J9113" s="29" t="n">
        <f aca="false">F9113*I9113</f>
        <v>25.924507</v>
      </c>
    </row>
    <row r="9114" customFormat="false" ht="15" hidden="false" customHeight="false" outlineLevel="0" collapsed="false">
      <c r="A9114" s="28" t="n">
        <v>45960</v>
      </c>
      <c r="B9114" s="21" t="s">
        <v>127</v>
      </c>
      <c r="C9114" s="21" t="s">
        <v>136</v>
      </c>
      <c r="D9114" s="29" t="n">
        <v>69.8</v>
      </c>
      <c r="E9114" s="29" t="n">
        <f aca="false">D9114/10</f>
        <v>6.98</v>
      </c>
      <c r="F9114" s="29" t="n">
        <f aca="false">(E9114+Einstellungen!$B$20)*(1+Einstellungen!$B$10)</f>
        <v>30.50684</v>
      </c>
      <c r="G9114" s="21" t="str">
        <f aca="false">IF(F9114&lt;Einstellungen!$B$5,"ja","nein")</f>
        <v>nein</v>
      </c>
      <c r="H9114" s="21" t="s">
        <v>25</v>
      </c>
      <c r="I9114" s="29" t="n">
        <f aca="false">INDEX(Einstellungen!$B$27:$B$50,16)</f>
        <v>0.95</v>
      </c>
      <c r="J9114" s="29" t="n">
        <f aca="false">F9114*I9114</f>
        <v>28.981498</v>
      </c>
    </row>
    <row r="9115" customFormat="false" ht="15" hidden="false" customHeight="false" outlineLevel="0" collapsed="false">
      <c r="A9115" s="28" t="n">
        <v>45960</v>
      </c>
      <c r="B9115" s="21" t="s">
        <v>128</v>
      </c>
      <c r="C9115" s="21" t="s">
        <v>136</v>
      </c>
      <c r="D9115" s="29" t="n">
        <v>85.295</v>
      </c>
      <c r="E9115" s="29" t="n">
        <f aca="false">D9115/10</f>
        <v>8.5295</v>
      </c>
      <c r="F9115" s="29" t="n">
        <f aca="false">(E9115+Einstellungen!$B$20)*(1+Einstellungen!$B$10)</f>
        <v>32.350745</v>
      </c>
      <c r="G9115" s="21" t="str">
        <f aca="false">IF(F9115&lt;Einstellungen!$B$5,"ja","nein")</f>
        <v>nein</v>
      </c>
      <c r="H9115" s="21" t="s">
        <v>25</v>
      </c>
      <c r="I9115" s="29" t="n">
        <f aca="false">INDEX(Einstellungen!$B$27:$B$50,17)</f>
        <v>0.95</v>
      </c>
      <c r="J9115" s="29" t="n">
        <f aca="false">F9115*I9115</f>
        <v>30.73320775</v>
      </c>
    </row>
    <row r="9116" customFormat="false" ht="15" hidden="false" customHeight="false" outlineLevel="0" collapsed="false">
      <c r="A9116" s="28" t="n">
        <v>45960</v>
      </c>
      <c r="B9116" s="21" t="s">
        <v>129</v>
      </c>
      <c r="C9116" s="21" t="s">
        <v>136</v>
      </c>
      <c r="D9116" s="29" t="n">
        <v>117.93</v>
      </c>
      <c r="E9116" s="29" t="n">
        <f aca="false">D9116/10</f>
        <v>11.793</v>
      </c>
      <c r="F9116" s="29" t="n">
        <f aca="false">(E9116+Einstellungen!$B$20)*(1+Einstellungen!$B$10)</f>
        <v>36.23431</v>
      </c>
      <c r="G9116" s="21" t="str">
        <f aca="false">IF(F9116&lt;Einstellungen!$B$5,"ja","nein")</f>
        <v>nein</v>
      </c>
      <c r="H9116" s="21" t="s">
        <v>25</v>
      </c>
      <c r="I9116" s="29" t="n">
        <f aca="false">INDEX(Einstellungen!$B$27:$B$50,18)</f>
        <v>1.1</v>
      </c>
      <c r="J9116" s="29" t="n">
        <f aca="false">F9116*I9116</f>
        <v>39.857741</v>
      </c>
    </row>
    <row r="9117" customFormat="false" ht="15" hidden="false" customHeight="false" outlineLevel="0" collapsed="false">
      <c r="A9117" s="28" t="n">
        <v>45960</v>
      </c>
      <c r="B9117" s="21" t="s">
        <v>130</v>
      </c>
      <c r="C9117" s="21" t="s">
        <v>136</v>
      </c>
      <c r="D9117" s="29" t="n">
        <v>117.698</v>
      </c>
      <c r="E9117" s="29" t="n">
        <f aca="false">D9117/10</f>
        <v>11.7698</v>
      </c>
      <c r="F9117" s="29" t="n">
        <f aca="false">(E9117+Einstellungen!$B$20)*(1+Einstellungen!$B$10)</f>
        <v>36.206702</v>
      </c>
      <c r="G9117" s="21" t="str">
        <f aca="false">IF(F9117&lt;Einstellungen!$B$5,"ja","nein")</f>
        <v>nein</v>
      </c>
      <c r="H9117" s="21" t="s">
        <v>25</v>
      </c>
      <c r="I9117" s="29" t="n">
        <f aca="false">INDEX(Einstellungen!$B$27:$B$50,19)</f>
        <v>1.35</v>
      </c>
      <c r="J9117" s="29" t="n">
        <f aca="false">F9117*I9117</f>
        <v>48.8790477</v>
      </c>
    </row>
    <row r="9118" customFormat="false" ht="15" hidden="false" customHeight="false" outlineLevel="0" collapsed="false">
      <c r="A9118" s="28" t="n">
        <v>45960</v>
      </c>
      <c r="B9118" s="21" t="s">
        <v>131</v>
      </c>
      <c r="C9118" s="21" t="s">
        <v>136</v>
      </c>
      <c r="D9118" s="29" t="n">
        <v>117.672</v>
      </c>
      <c r="E9118" s="29" t="n">
        <f aca="false">D9118/10</f>
        <v>11.7672</v>
      </c>
      <c r="F9118" s="29" t="n">
        <f aca="false">(E9118+Einstellungen!$B$20)*(1+Einstellungen!$B$10)</f>
        <v>36.203608</v>
      </c>
      <c r="G9118" s="21" t="str">
        <f aca="false">IF(F9118&lt;Einstellungen!$B$5,"ja","nein")</f>
        <v>nein</v>
      </c>
      <c r="H9118" s="21" t="s">
        <v>25</v>
      </c>
      <c r="I9118" s="29" t="n">
        <f aca="false">INDEX(Einstellungen!$B$27:$B$50,20)</f>
        <v>1.45</v>
      </c>
      <c r="J9118" s="29" t="n">
        <f aca="false">F9118*I9118</f>
        <v>52.4952316</v>
      </c>
    </row>
    <row r="9119" customFormat="false" ht="15" hidden="false" customHeight="false" outlineLevel="0" collapsed="false">
      <c r="A9119" s="28" t="n">
        <v>45960</v>
      </c>
      <c r="B9119" s="21" t="s">
        <v>132</v>
      </c>
      <c r="C9119" s="21" t="s">
        <v>136</v>
      </c>
      <c r="D9119" s="29" t="n">
        <v>105.287</v>
      </c>
      <c r="E9119" s="29" t="n">
        <f aca="false">D9119/10</f>
        <v>10.5287</v>
      </c>
      <c r="F9119" s="29" t="n">
        <f aca="false">(E9119+Einstellungen!$B$20)*(1+Einstellungen!$B$10)</f>
        <v>34.729793</v>
      </c>
      <c r="G9119" s="21" t="str">
        <f aca="false">IF(F9119&lt;Einstellungen!$B$5,"ja","nein")</f>
        <v>nein</v>
      </c>
      <c r="H9119" s="21" t="s">
        <v>25</v>
      </c>
      <c r="I9119" s="29" t="n">
        <f aca="false">INDEX(Einstellungen!$B$27:$B$50,21)</f>
        <v>1.4</v>
      </c>
      <c r="J9119" s="29" t="n">
        <f aca="false">F9119*I9119</f>
        <v>48.6217102</v>
      </c>
    </row>
    <row r="9120" customFormat="false" ht="15" hidden="false" customHeight="false" outlineLevel="0" collapsed="false">
      <c r="A9120" s="28" t="n">
        <v>45960</v>
      </c>
      <c r="B9120" s="21" t="s">
        <v>133</v>
      </c>
      <c r="C9120" s="21" t="s">
        <v>136</v>
      </c>
      <c r="D9120" s="29" t="n">
        <v>98.035</v>
      </c>
      <c r="E9120" s="29" t="n">
        <f aca="false">D9120/10</f>
        <v>9.8035</v>
      </c>
      <c r="F9120" s="29" t="n">
        <f aca="false">(E9120+Einstellungen!$B$20)*(1+Einstellungen!$B$10)</f>
        <v>33.866805</v>
      </c>
      <c r="G9120" s="21" t="str">
        <f aca="false">IF(F9120&lt;Einstellungen!$B$5,"ja","nein")</f>
        <v>nein</v>
      </c>
      <c r="H9120" s="21" t="s">
        <v>25</v>
      </c>
      <c r="I9120" s="29" t="n">
        <f aca="false">INDEX(Einstellungen!$B$27:$B$50,22)</f>
        <v>1.25</v>
      </c>
      <c r="J9120" s="29" t="n">
        <f aca="false">F9120*I9120</f>
        <v>42.33350625</v>
      </c>
    </row>
    <row r="9121" customFormat="false" ht="15" hidden="false" customHeight="false" outlineLevel="0" collapsed="false">
      <c r="A9121" s="28" t="n">
        <v>45960</v>
      </c>
      <c r="B9121" s="21" t="s">
        <v>134</v>
      </c>
      <c r="C9121" s="21" t="s">
        <v>136</v>
      </c>
      <c r="D9121" s="29" t="n">
        <v>98.44</v>
      </c>
      <c r="E9121" s="29" t="n">
        <f aca="false">D9121/10</f>
        <v>9.844</v>
      </c>
      <c r="F9121" s="29" t="n">
        <f aca="false">(E9121+Einstellungen!$B$20)*(1+Einstellungen!$B$10)</f>
        <v>33.915</v>
      </c>
      <c r="G9121" s="21" t="str">
        <f aca="false">IF(F9121&lt;Einstellungen!$B$5,"ja","nein")</f>
        <v>nein</v>
      </c>
      <c r="H9121" s="21" t="s">
        <v>25</v>
      </c>
      <c r="I9121" s="29" t="n">
        <f aca="false">INDEX(Einstellungen!$B$27:$B$50,23)</f>
        <v>1.05</v>
      </c>
      <c r="J9121" s="29" t="n">
        <f aca="false">F9121*I9121</f>
        <v>35.61075</v>
      </c>
    </row>
    <row r="9122" customFormat="false" ht="15" hidden="false" customHeight="false" outlineLevel="0" collapsed="false">
      <c r="A9122" s="28" t="n">
        <v>45960</v>
      </c>
      <c r="B9122" s="21" t="s">
        <v>135</v>
      </c>
      <c r="C9122" s="21" t="s">
        <v>136</v>
      </c>
      <c r="D9122" s="29" t="n">
        <v>84.832</v>
      </c>
      <c r="E9122" s="29" t="n">
        <f aca="false">D9122/10</f>
        <v>8.4832</v>
      </c>
      <c r="F9122" s="29" t="n">
        <f aca="false">(E9122+Einstellungen!$B$20)*(1+Einstellungen!$B$10)</f>
        <v>32.295648</v>
      </c>
      <c r="G9122" s="21" t="str">
        <f aca="false">IF(F9122&lt;Einstellungen!$B$5,"ja","nein")</f>
        <v>nein</v>
      </c>
      <c r="H9122" s="21" t="s">
        <v>25</v>
      </c>
      <c r="I9122" s="29" t="n">
        <f aca="false">INDEX(Einstellungen!$B$27:$B$50,24)</f>
        <v>0.8</v>
      </c>
      <c r="J9122" s="29" t="n">
        <f aca="false">F9122*I9122</f>
        <v>25.8365184</v>
      </c>
    </row>
    <row r="9123" customFormat="false" ht="15" hidden="false" customHeight="false" outlineLevel="0" collapsed="false">
      <c r="A9123" s="28" t="n">
        <v>45961</v>
      </c>
      <c r="B9123" s="21" t="s">
        <v>111</v>
      </c>
      <c r="C9123" s="21" t="s">
        <v>137</v>
      </c>
      <c r="D9123" s="29" t="n">
        <v>87.74</v>
      </c>
      <c r="E9123" s="29" t="n">
        <f aca="false">D9123/10</f>
        <v>8.774</v>
      </c>
      <c r="F9123" s="29" t="n">
        <f aca="false">(E9123+Einstellungen!$B$20)*(1+Einstellungen!$B$10)</f>
        <v>32.6417</v>
      </c>
      <c r="G9123" s="21" t="str">
        <f aca="false">IF(F9123&lt;Einstellungen!$B$5,"ja","nein")</f>
        <v>nein</v>
      </c>
      <c r="H9123" s="21" t="s">
        <v>25</v>
      </c>
      <c r="I9123" s="29" t="n">
        <f aca="false">INDEX(Einstellungen!$B$27:$B$50,1)</f>
        <v>0.6</v>
      </c>
      <c r="J9123" s="29" t="n">
        <f aca="false">F9123*I9123</f>
        <v>19.58502</v>
      </c>
    </row>
    <row r="9124" customFormat="false" ht="15" hidden="false" customHeight="false" outlineLevel="0" collapsed="false">
      <c r="A9124" s="28" t="n">
        <v>45961</v>
      </c>
      <c r="B9124" s="21" t="s">
        <v>113</v>
      </c>
      <c r="C9124" s="21" t="s">
        <v>137</v>
      </c>
      <c r="D9124" s="29" t="n">
        <v>78.157</v>
      </c>
      <c r="E9124" s="29" t="n">
        <f aca="false">D9124/10</f>
        <v>7.8157</v>
      </c>
      <c r="F9124" s="29" t="n">
        <f aca="false">(E9124+Einstellungen!$B$20)*(1+Einstellungen!$B$10)</f>
        <v>31.501323</v>
      </c>
      <c r="G9124" s="21" t="str">
        <f aca="false">IF(F9124&lt;Einstellungen!$B$5,"ja","nein")</f>
        <v>nein</v>
      </c>
      <c r="H9124" s="21" t="s">
        <v>25</v>
      </c>
      <c r="I9124" s="29" t="n">
        <f aca="false">INDEX(Einstellungen!$B$27:$B$50,2)</f>
        <v>0.5</v>
      </c>
      <c r="J9124" s="29" t="n">
        <f aca="false">F9124*I9124</f>
        <v>15.7506615</v>
      </c>
    </row>
    <row r="9125" customFormat="false" ht="15" hidden="false" customHeight="false" outlineLevel="0" collapsed="false">
      <c r="A9125" s="28" t="n">
        <v>45961</v>
      </c>
      <c r="B9125" s="21" t="s">
        <v>114</v>
      </c>
      <c r="C9125" s="21" t="s">
        <v>137</v>
      </c>
      <c r="D9125" s="29" t="n">
        <v>74.74</v>
      </c>
      <c r="E9125" s="29" t="n">
        <f aca="false">D9125/10</f>
        <v>7.474</v>
      </c>
      <c r="F9125" s="29" t="n">
        <f aca="false">(E9125+Einstellungen!$B$20)*(1+Einstellungen!$B$10)</f>
        <v>31.0947</v>
      </c>
      <c r="G9125" s="21" t="str">
        <f aca="false">IF(F9125&lt;Einstellungen!$B$5,"ja","nein")</f>
        <v>nein</v>
      </c>
      <c r="H9125" s="21" t="s">
        <v>25</v>
      </c>
      <c r="I9125" s="29" t="n">
        <f aca="false">INDEX(Einstellungen!$B$27:$B$50,3)</f>
        <v>0.45</v>
      </c>
      <c r="J9125" s="29" t="n">
        <f aca="false">F9125*I9125</f>
        <v>13.992615</v>
      </c>
    </row>
    <row r="9126" customFormat="false" ht="15" hidden="false" customHeight="false" outlineLevel="0" collapsed="false">
      <c r="A9126" s="28" t="n">
        <v>45961</v>
      </c>
      <c r="B9126" s="21" t="s">
        <v>115</v>
      </c>
      <c r="C9126" s="21" t="s">
        <v>137</v>
      </c>
      <c r="D9126" s="29" t="n">
        <v>75.675</v>
      </c>
      <c r="E9126" s="29" t="n">
        <f aca="false">D9126/10</f>
        <v>7.5675</v>
      </c>
      <c r="F9126" s="29" t="n">
        <f aca="false">(E9126+Einstellungen!$B$20)*(1+Einstellungen!$B$10)</f>
        <v>31.205965</v>
      </c>
      <c r="G9126" s="21" t="str">
        <f aca="false">IF(F9126&lt;Einstellungen!$B$5,"ja","nein")</f>
        <v>nein</v>
      </c>
      <c r="H9126" s="21" t="s">
        <v>25</v>
      </c>
      <c r="I9126" s="29" t="n">
        <f aca="false">INDEX(Einstellungen!$B$27:$B$50,4)</f>
        <v>0.45</v>
      </c>
      <c r="J9126" s="29" t="n">
        <f aca="false">F9126*I9126</f>
        <v>14.04268425</v>
      </c>
    </row>
    <row r="9127" customFormat="false" ht="15" hidden="false" customHeight="false" outlineLevel="0" collapsed="false">
      <c r="A9127" s="28" t="n">
        <v>45961</v>
      </c>
      <c r="B9127" s="21" t="s">
        <v>116</v>
      </c>
      <c r="C9127" s="21" t="s">
        <v>137</v>
      </c>
      <c r="D9127" s="29" t="n">
        <v>79.763</v>
      </c>
      <c r="E9127" s="29" t="n">
        <f aca="false">D9127/10</f>
        <v>7.9763</v>
      </c>
      <c r="F9127" s="29" t="n">
        <f aca="false">(E9127+Einstellungen!$B$20)*(1+Einstellungen!$B$10)</f>
        <v>31.692437</v>
      </c>
      <c r="G9127" s="21" t="str">
        <f aca="false">IF(F9127&lt;Einstellungen!$B$5,"ja","nein")</f>
        <v>nein</v>
      </c>
      <c r="H9127" s="21" t="s">
        <v>25</v>
      </c>
      <c r="I9127" s="29" t="n">
        <f aca="false">INDEX(Einstellungen!$B$27:$B$50,5)</f>
        <v>0.45</v>
      </c>
      <c r="J9127" s="29" t="n">
        <f aca="false">F9127*I9127</f>
        <v>14.26159665</v>
      </c>
    </row>
    <row r="9128" customFormat="false" ht="15" hidden="false" customHeight="false" outlineLevel="0" collapsed="false">
      <c r="A9128" s="28" t="n">
        <v>45961</v>
      </c>
      <c r="B9128" s="21" t="s">
        <v>117</v>
      </c>
      <c r="C9128" s="21" t="s">
        <v>137</v>
      </c>
      <c r="D9128" s="29" t="n">
        <v>91.825</v>
      </c>
      <c r="E9128" s="29" t="n">
        <f aca="false">D9128/10</f>
        <v>9.1825</v>
      </c>
      <c r="F9128" s="29" t="n">
        <f aca="false">(E9128+Einstellungen!$B$20)*(1+Einstellungen!$B$10)</f>
        <v>33.127815</v>
      </c>
      <c r="G9128" s="21" t="str">
        <f aca="false">IF(F9128&lt;Einstellungen!$B$5,"ja","nein")</f>
        <v>nein</v>
      </c>
      <c r="H9128" s="21" t="s">
        <v>25</v>
      </c>
      <c r="I9128" s="29" t="n">
        <f aca="false">INDEX(Einstellungen!$B$27:$B$50,6)</f>
        <v>0.5</v>
      </c>
      <c r="J9128" s="29" t="n">
        <f aca="false">F9128*I9128</f>
        <v>16.5639075</v>
      </c>
    </row>
    <row r="9129" customFormat="false" ht="15" hidden="false" customHeight="false" outlineLevel="0" collapsed="false">
      <c r="A9129" s="28" t="n">
        <v>45961</v>
      </c>
      <c r="B9129" s="21" t="s">
        <v>118</v>
      </c>
      <c r="C9129" s="21" t="s">
        <v>137</v>
      </c>
      <c r="D9129" s="29" t="n">
        <v>120.385</v>
      </c>
      <c r="E9129" s="29" t="n">
        <f aca="false">D9129/10</f>
        <v>12.0385</v>
      </c>
      <c r="F9129" s="29" t="n">
        <f aca="false">(E9129+Einstellungen!$B$20)*(1+Einstellungen!$B$10)</f>
        <v>36.526455</v>
      </c>
      <c r="G9129" s="21" t="str">
        <f aca="false">IF(F9129&lt;Einstellungen!$B$5,"ja","nein")</f>
        <v>nein</v>
      </c>
      <c r="H9129" s="21" t="s">
        <v>25</v>
      </c>
      <c r="I9129" s="29" t="n">
        <f aca="false">INDEX(Einstellungen!$B$27:$B$50,7)</f>
        <v>0.7</v>
      </c>
      <c r="J9129" s="29" t="n">
        <f aca="false">F9129*I9129</f>
        <v>25.5685185</v>
      </c>
    </row>
    <row r="9130" customFormat="false" ht="15" hidden="false" customHeight="false" outlineLevel="0" collapsed="false">
      <c r="A9130" s="28" t="n">
        <v>45961</v>
      </c>
      <c r="B9130" s="21" t="s">
        <v>119</v>
      </c>
      <c r="C9130" s="21" t="s">
        <v>137</v>
      </c>
      <c r="D9130" s="29" t="n">
        <v>119.573</v>
      </c>
      <c r="E9130" s="29" t="n">
        <f aca="false">D9130/10</f>
        <v>11.9573</v>
      </c>
      <c r="F9130" s="29" t="n">
        <f aca="false">(E9130+Einstellungen!$B$20)*(1+Einstellungen!$B$10)</f>
        <v>36.429827</v>
      </c>
      <c r="G9130" s="21" t="str">
        <f aca="false">IF(F9130&lt;Einstellungen!$B$5,"ja","nein")</f>
        <v>nein</v>
      </c>
      <c r="H9130" s="21" t="s">
        <v>25</v>
      </c>
      <c r="I9130" s="29" t="n">
        <f aca="false">INDEX(Einstellungen!$B$27:$B$50,8)</f>
        <v>0.95</v>
      </c>
      <c r="J9130" s="29" t="n">
        <f aca="false">F9130*I9130</f>
        <v>34.60833565</v>
      </c>
    </row>
    <row r="9131" customFormat="false" ht="15" hidden="false" customHeight="false" outlineLevel="0" collapsed="false">
      <c r="A9131" s="28" t="n">
        <v>45961</v>
      </c>
      <c r="B9131" s="21" t="s">
        <v>120</v>
      </c>
      <c r="C9131" s="21" t="s">
        <v>137</v>
      </c>
      <c r="D9131" s="29" t="n">
        <v>108.765</v>
      </c>
      <c r="E9131" s="29" t="n">
        <f aca="false">D9131/10</f>
        <v>10.8765</v>
      </c>
      <c r="F9131" s="29" t="n">
        <f aca="false">(E9131+Einstellungen!$B$20)*(1+Einstellungen!$B$10)</f>
        <v>35.143675</v>
      </c>
      <c r="G9131" s="21" t="str">
        <f aca="false">IF(F9131&lt;Einstellungen!$B$5,"ja","nein")</f>
        <v>nein</v>
      </c>
      <c r="H9131" s="21" t="s">
        <v>25</v>
      </c>
      <c r="I9131" s="29" t="n">
        <f aca="false">INDEX(Einstellungen!$B$27:$B$50,9)</f>
        <v>1.05</v>
      </c>
      <c r="J9131" s="29" t="n">
        <f aca="false">F9131*I9131</f>
        <v>36.90085875</v>
      </c>
    </row>
    <row r="9132" customFormat="false" ht="15" hidden="false" customHeight="false" outlineLevel="0" collapsed="false">
      <c r="A9132" s="28" t="n">
        <v>45961</v>
      </c>
      <c r="B9132" s="21" t="s">
        <v>121</v>
      </c>
      <c r="C9132" s="21" t="s">
        <v>137</v>
      </c>
      <c r="D9132" s="29" t="n">
        <v>83.013</v>
      </c>
      <c r="E9132" s="29" t="n">
        <f aca="false">D9132/10</f>
        <v>8.3013</v>
      </c>
      <c r="F9132" s="29" t="n">
        <f aca="false">(E9132+Einstellungen!$B$20)*(1+Einstellungen!$B$10)</f>
        <v>32.079187</v>
      </c>
      <c r="G9132" s="21" t="str">
        <f aca="false">IF(F9132&lt;Einstellungen!$B$5,"ja","nein")</f>
        <v>nein</v>
      </c>
      <c r="H9132" s="21" t="s">
        <v>25</v>
      </c>
      <c r="I9132" s="29" t="n">
        <f aca="false">INDEX(Einstellungen!$B$27:$B$50,10)</f>
        <v>1.05</v>
      </c>
      <c r="J9132" s="29" t="n">
        <f aca="false">F9132*I9132</f>
        <v>33.68314635</v>
      </c>
    </row>
    <row r="9133" customFormat="false" ht="15" hidden="false" customHeight="false" outlineLevel="0" collapsed="false">
      <c r="A9133" s="28" t="n">
        <v>45961</v>
      </c>
      <c r="B9133" s="21" t="s">
        <v>122</v>
      </c>
      <c r="C9133" s="21" t="s">
        <v>137</v>
      </c>
      <c r="D9133" s="29" t="n">
        <v>75.67</v>
      </c>
      <c r="E9133" s="29" t="n">
        <f aca="false">D9133/10</f>
        <v>7.567</v>
      </c>
      <c r="F9133" s="29" t="n">
        <f aca="false">(E9133+Einstellungen!$B$20)*(1+Einstellungen!$B$10)</f>
        <v>31.20537</v>
      </c>
      <c r="G9133" s="21" t="str">
        <f aca="false">IF(F9133&lt;Einstellungen!$B$5,"ja","nein")</f>
        <v>nein</v>
      </c>
      <c r="H9133" s="21" t="s">
        <v>25</v>
      </c>
      <c r="I9133" s="29" t="n">
        <f aca="false">INDEX(Einstellungen!$B$27:$B$50,11)</f>
        <v>1.05</v>
      </c>
      <c r="J9133" s="29" t="n">
        <f aca="false">F9133*I9133</f>
        <v>32.7656385</v>
      </c>
    </row>
    <row r="9134" customFormat="false" ht="15" hidden="false" customHeight="false" outlineLevel="0" collapsed="false">
      <c r="A9134" s="28" t="n">
        <v>45961</v>
      </c>
      <c r="B9134" s="21" t="s">
        <v>123</v>
      </c>
      <c r="C9134" s="21" t="s">
        <v>137</v>
      </c>
      <c r="D9134" s="29" t="n">
        <v>74.088</v>
      </c>
      <c r="E9134" s="29" t="n">
        <f aca="false">D9134/10</f>
        <v>7.4088</v>
      </c>
      <c r="F9134" s="29" t="n">
        <f aca="false">(E9134+Einstellungen!$B$20)*(1+Einstellungen!$B$10)</f>
        <v>31.017112</v>
      </c>
      <c r="G9134" s="21" t="str">
        <f aca="false">IF(F9134&lt;Einstellungen!$B$5,"ja","nein")</f>
        <v>nein</v>
      </c>
      <c r="H9134" s="21" t="s">
        <v>25</v>
      </c>
      <c r="I9134" s="29" t="n">
        <f aca="false">INDEX(Einstellungen!$B$27:$B$50,12)</f>
        <v>1.1</v>
      </c>
      <c r="J9134" s="29" t="n">
        <f aca="false">F9134*I9134</f>
        <v>34.1188232</v>
      </c>
    </row>
    <row r="9135" customFormat="false" ht="15" hidden="false" customHeight="false" outlineLevel="0" collapsed="false">
      <c r="A9135" s="28" t="n">
        <v>45961</v>
      </c>
      <c r="B9135" s="21" t="s">
        <v>124</v>
      </c>
      <c r="C9135" s="21" t="s">
        <v>137</v>
      </c>
      <c r="D9135" s="29" t="n">
        <v>75.99</v>
      </c>
      <c r="E9135" s="29" t="n">
        <f aca="false">D9135/10</f>
        <v>7.599</v>
      </c>
      <c r="F9135" s="29" t="n">
        <f aca="false">(E9135+Einstellungen!$B$20)*(1+Einstellungen!$B$10)</f>
        <v>31.24345</v>
      </c>
      <c r="G9135" s="21" t="str">
        <f aca="false">IF(F9135&lt;Einstellungen!$B$5,"ja","nein")</f>
        <v>nein</v>
      </c>
      <c r="H9135" s="21" t="s">
        <v>25</v>
      </c>
      <c r="I9135" s="29" t="n">
        <f aca="false">INDEX(Einstellungen!$B$27:$B$50,13)</f>
        <v>1.2</v>
      </c>
      <c r="J9135" s="29" t="n">
        <f aca="false">F9135*I9135</f>
        <v>37.49214</v>
      </c>
    </row>
    <row r="9136" customFormat="false" ht="15" hidden="false" customHeight="false" outlineLevel="0" collapsed="false">
      <c r="A9136" s="28" t="n">
        <v>45961</v>
      </c>
      <c r="B9136" s="21" t="s">
        <v>125</v>
      </c>
      <c r="C9136" s="21" t="s">
        <v>137</v>
      </c>
      <c r="D9136" s="29" t="n">
        <v>84.207</v>
      </c>
      <c r="E9136" s="29" t="n">
        <f aca="false">D9136/10</f>
        <v>8.4207</v>
      </c>
      <c r="F9136" s="29" t="n">
        <f aca="false">(E9136+Einstellungen!$B$20)*(1+Einstellungen!$B$10)</f>
        <v>32.221273</v>
      </c>
      <c r="G9136" s="21" t="str">
        <f aca="false">IF(F9136&lt;Einstellungen!$B$5,"ja","nein")</f>
        <v>nein</v>
      </c>
      <c r="H9136" s="21" t="s">
        <v>25</v>
      </c>
      <c r="I9136" s="29" t="n">
        <f aca="false">INDEX(Einstellungen!$B$27:$B$50,14)</f>
        <v>1.15</v>
      </c>
      <c r="J9136" s="29" t="n">
        <f aca="false">F9136*I9136</f>
        <v>37.05446395</v>
      </c>
    </row>
    <row r="9137" customFormat="false" ht="15" hidden="false" customHeight="false" outlineLevel="0" collapsed="false">
      <c r="A9137" s="28" t="n">
        <v>45961</v>
      </c>
      <c r="B9137" s="21" t="s">
        <v>126</v>
      </c>
      <c r="C9137" s="21" t="s">
        <v>137</v>
      </c>
      <c r="D9137" s="29" t="n">
        <v>106.7</v>
      </c>
      <c r="E9137" s="29" t="n">
        <f aca="false">D9137/10</f>
        <v>10.67</v>
      </c>
      <c r="F9137" s="29" t="n">
        <f aca="false">(E9137+Einstellungen!$B$20)*(1+Einstellungen!$B$10)</f>
        <v>34.89794</v>
      </c>
      <c r="G9137" s="21" t="str">
        <f aca="false">IF(F9137&lt;Einstellungen!$B$5,"ja","nein")</f>
        <v>nein</v>
      </c>
      <c r="H9137" s="21" t="s">
        <v>25</v>
      </c>
      <c r="I9137" s="29" t="n">
        <f aca="false">INDEX(Einstellungen!$B$27:$B$50,15)</f>
        <v>1</v>
      </c>
      <c r="J9137" s="29" t="n">
        <f aca="false">F9137*I9137</f>
        <v>34.89794</v>
      </c>
    </row>
    <row r="9138" customFormat="false" ht="15" hidden="false" customHeight="false" outlineLevel="0" collapsed="false">
      <c r="A9138" s="28" t="n">
        <v>45961</v>
      </c>
      <c r="B9138" s="21" t="s">
        <v>127</v>
      </c>
      <c r="C9138" s="21" t="s">
        <v>137</v>
      </c>
      <c r="D9138" s="29" t="n">
        <v>127.078</v>
      </c>
      <c r="E9138" s="29" t="n">
        <f aca="false">D9138/10</f>
        <v>12.7078</v>
      </c>
      <c r="F9138" s="29" t="n">
        <f aca="false">(E9138+Einstellungen!$B$20)*(1+Einstellungen!$B$10)</f>
        <v>37.322922</v>
      </c>
      <c r="G9138" s="21" t="str">
        <f aca="false">IF(F9138&lt;Einstellungen!$B$5,"ja","nein")</f>
        <v>nein</v>
      </c>
      <c r="H9138" s="21" t="s">
        <v>25</v>
      </c>
      <c r="I9138" s="29" t="n">
        <f aca="false">INDEX(Einstellungen!$B$27:$B$50,16)</f>
        <v>0.95</v>
      </c>
      <c r="J9138" s="29" t="n">
        <f aca="false">F9138*I9138</f>
        <v>35.4567759</v>
      </c>
    </row>
    <row r="9139" customFormat="false" ht="15" hidden="false" customHeight="false" outlineLevel="0" collapsed="false">
      <c r="A9139" s="28" t="n">
        <v>45961</v>
      </c>
      <c r="B9139" s="21" t="s">
        <v>128</v>
      </c>
      <c r="C9139" s="21" t="s">
        <v>137</v>
      </c>
      <c r="D9139" s="29" t="n">
        <v>132.048</v>
      </c>
      <c r="E9139" s="29" t="n">
        <f aca="false">D9139/10</f>
        <v>13.2048</v>
      </c>
      <c r="F9139" s="29" t="n">
        <f aca="false">(E9139+Einstellungen!$B$20)*(1+Einstellungen!$B$10)</f>
        <v>37.914352</v>
      </c>
      <c r="G9139" s="21" t="str">
        <f aca="false">IF(F9139&lt;Einstellungen!$B$5,"ja","nein")</f>
        <v>nein</v>
      </c>
      <c r="H9139" s="21" t="s">
        <v>25</v>
      </c>
      <c r="I9139" s="29" t="n">
        <f aca="false">INDEX(Einstellungen!$B$27:$B$50,17)</f>
        <v>0.95</v>
      </c>
      <c r="J9139" s="29" t="n">
        <f aca="false">F9139*I9139</f>
        <v>36.0186344</v>
      </c>
    </row>
    <row r="9140" customFormat="false" ht="15" hidden="false" customHeight="false" outlineLevel="0" collapsed="false">
      <c r="A9140" s="28" t="n">
        <v>45961</v>
      </c>
      <c r="B9140" s="21" t="s">
        <v>129</v>
      </c>
      <c r="C9140" s="21" t="s">
        <v>137</v>
      </c>
      <c r="D9140" s="29" t="n">
        <v>122.175</v>
      </c>
      <c r="E9140" s="29" t="n">
        <f aca="false">D9140/10</f>
        <v>12.2175</v>
      </c>
      <c r="F9140" s="29" t="n">
        <f aca="false">(E9140+Einstellungen!$B$20)*(1+Einstellungen!$B$10)</f>
        <v>36.739465</v>
      </c>
      <c r="G9140" s="21" t="str">
        <f aca="false">IF(F9140&lt;Einstellungen!$B$5,"ja","nein")</f>
        <v>nein</v>
      </c>
      <c r="H9140" s="21" t="s">
        <v>25</v>
      </c>
      <c r="I9140" s="29" t="n">
        <f aca="false">INDEX(Einstellungen!$B$27:$B$50,18)</f>
        <v>1.1</v>
      </c>
      <c r="J9140" s="29" t="n">
        <f aca="false">F9140*I9140</f>
        <v>40.4134115</v>
      </c>
    </row>
    <row r="9141" customFormat="false" ht="15" hidden="false" customHeight="false" outlineLevel="0" collapsed="false">
      <c r="A9141" s="28" t="n">
        <v>45961</v>
      </c>
      <c r="B9141" s="21" t="s">
        <v>130</v>
      </c>
      <c r="C9141" s="21" t="s">
        <v>137</v>
      </c>
      <c r="D9141" s="29" t="n">
        <v>107.28</v>
      </c>
      <c r="E9141" s="29" t="n">
        <f aca="false">D9141/10</f>
        <v>10.728</v>
      </c>
      <c r="F9141" s="29" t="n">
        <f aca="false">(E9141+Einstellungen!$B$20)*(1+Einstellungen!$B$10)</f>
        <v>34.96696</v>
      </c>
      <c r="G9141" s="21" t="str">
        <f aca="false">IF(F9141&lt;Einstellungen!$B$5,"ja","nein")</f>
        <v>nein</v>
      </c>
      <c r="H9141" s="21" t="s">
        <v>25</v>
      </c>
      <c r="I9141" s="29" t="n">
        <f aca="false">INDEX(Einstellungen!$B$27:$B$50,19)</f>
        <v>1.35</v>
      </c>
      <c r="J9141" s="29" t="n">
        <f aca="false">F9141*I9141</f>
        <v>47.205396</v>
      </c>
    </row>
    <row r="9142" customFormat="false" ht="15" hidden="false" customHeight="false" outlineLevel="0" collapsed="false">
      <c r="A9142" s="28" t="n">
        <v>45961</v>
      </c>
      <c r="B9142" s="21" t="s">
        <v>131</v>
      </c>
      <c r="C9142" s="21" t="s">
        <v>137</v>
      </c>
      <c r="D9142" s="29" t="n">
        <v>90.005</v>
      </c>
      <c r="E9142" s="29" t="n">
        <f aca="false">D9142/10</f>
        <v>9.0005</v>
      </c>
      <c r="F9142" s="29" t="n">
        <f aca="false">(E9142+Einstellungen!$B$20)*(1+Einstellungen!$B$10)</f>
        <v>32.911235</v>
      </c>
      <c r="G9142" s="21" t="str">
        <f aca="false">IF(F9142&lt;Einstellungen!$B$5,"ja","nein")</f>
        <v>nein</v>
      </c>
      <c r="H9142" s="21" t="s">
        <v>25</v>
      </c>
      <c r="I9142" s="29" t="n">
        <f aca="false">INDEX(Einstellungen!$B$27:$B$50,20)</f>
        <v>1.45</v>
      </c>
      <c r="J9142" s="29" t="n">
        <f aca="false">F9142*I9142</f>
        <v>47.72129075</v>
      </c>
    </row>
    <row r="9143" customFormat="false" ht="15" hidden="false" customHeight="false" outlineLevel="0" collapsed="false">
      <c r="A9143" s="28" t="n">
        <v>45961</v>
      </c>
      <c r="B9143" s="21" t="s">
        <v>132</v>
      </c>
      <c r="C9143" s="21" t="s">
        <v>137</v>
      </c>
      <c r="D9143" s="29" t="n">
        <v>86.047</v>
      </c>
      <c r="E9143" s="29" t="n">
        <f aca="false">D9143/10</f>
        <v>8.6047</v>
      </c>
      <c r="F9143" s="29" t="n">
        <f aca="false">(E9143+Einstellungen!$B$20)*(1+Einstellungen!$B$10)</f>
        <v>32.440233</v>
      </c>
      <c r="G9143" s="21" t="str">
        <f aca="false">IF(F9143&lt;Einstellungen!$B$5,"ja","nein")</f>
        <v>nein</v>
      </c>
      <c r="H9143" s="21" t="s">
        <v>25</v>
      </c>
      <c r="I9143" s="29" t="n">
        <f aca="false">INDEX(Einstellungen!$B$27:$B$50,21)</f>
        <v>1.4</v>
      </c>
      <c r="J9143" s="29" t="n">
        <f aca="false">F9143*I9143</f>
        <v>45.4163262</v>
      </c>
    </row>
    <row r="9144" customFormat="false" ht="15" hidden="false" customHeight="false" outlineLevel="0" collapsed="false">
      <c r="A9144" s="28" t="n">
        <v>45961</v>
      </c>
      <c r="B9144" s="21" t="s">
        <v>133</v>
      </c>
      <c r="C9144" s="21" t="s">
        <v>137</v>
      </c>
      <c r="D9144" s="29" t="n">
        <v>87.465</v>
      </c>
      <c r="E9144" s="29" t="n">
        <f aca="false">D9144/10</f>
        <v>8.7465</v>
      </c>
      <c r="F9144" s="29" t="n">
        <f aca="false">(E9144+Einstellungen!$B$20)*(1+Einstellungen!$B$10)</f>
        <v>32.608975</v>
      </c>
      <c r="G9144" s="21" t="str">
        <f aca="false">IF(F9144&lt;Einstellungen!$B$5,"ja","nein")</f>
        <v>nein</v>
      </c>
      <c r="H9144" s="21" t="s">
        <v>25</v>
      </c>
      <c r="I9144" s="29" t="n">
        <f aca="false">INDEX(Einstellungen!$B$27:$B$50,22)</f>
        <v>1.25</v>
      </c>
      <c r="J9144" s="29" t="n">
        <f aca="false">F9144*I9144</f>
        <v>40.76121875</v>
      </c>
    </row>
    <row r="9145" customFormat="false" ht="15" hidden="false" customHeight="false" outlineLevel="0" collapsed="false">
      <c r="A9145" s="28" t="n">
        <v>45961</v>
      </c>
      <c r="B9145" s="21" t="s">
        <v>134</v>
      </c>
      <c r="C9145" s="21" t="s">
        <v>137</v>
      </c>
      <c r="D9145" s="29" t="n">
        <v>81.845</v>
      </c>
      <c r="E9145" s="29" t="n">
        <f aca="false">D9145/10</f>
        <v>8.1845</v>
      </c>
      <c r="F9145" s="29" t="n">
        <f aca="false">(E9145+Einstellungen!$B$20)*(1+Einstellungen!$B$10)</f>
        <v>31.940195</v>
      </c>
      <c r="G9145" s="21" t="str">
        <f aca="false">IF(F9145&lt;Einstellungen!$B$5,"ja","nein")</f>
        <v>nein</v>
      </c>
      <c r="H9145" s="21" t="s">
        <v>25</v>
      </c>
      <c r="I9145" s="29" t="n">
        <f aca="false">INDEX(Einstellungen!$B$27:$B$50,23)</f>
        <v>1.05</v>
      </c>
      <c r="J9145" s="29" t="n">
        <f aca="false">F9145*I9145</f>
        <v>33.53720475</v>
      </c>
    </row>
    <row r="9146" customFormat="false" ht="15" hidden="false" customHeight="false" outlineLevel="0" collapsed="false">
      <c r="A9146" s="28" t="n">
        <v>45961</v>
      </c>
      <c r="B9146" s="21" t="s">
        <v>135</v>
      </c>
      <c r="C9146" s="21" t="s">
        <v>137</v>
      </c>
      <c r="D9146" s="29" t="n">
        <v>67.602</v>
      </c>
      <c r="E9146" s="29" t="n">
        <f aca="false">D9146/10</f>
        <v>6.7602</v>
      </c>
      <c r="F9146" s="29" t="n">
        <f aca="false">(E9146+Einstellungen!$B$20)*(1+Einstellungen!$B$10)</f>
        <v>30.245278</v>
      </c>
      <c r="G9146" s="21" t="str">
        <f aca="false">IF(F9146&lt;Einstellungen!$B$5,"ja","nein")</f>
        <v>nein</v>
      </c>
      <c r="H9146" s="21" t="s">
        <v>25</v>
      </c>
      <c r="I9146" s="29" t="n">
        <f aca="false">INDEX(Einstellungen!$B$27:$B$50,24)</f>
        <v>0.8</v>
      </c>
      <c r="J9146" s="29" t="n">
        <f aca="false">F9146*I9146</f>
        <v>24.1962224</v>
      </c>
    </row>
    <row r="9147" customFormat="false" ht="15" hidden="false" customHeight="false" outlineLevel="0" collapsed="false">
      <c r="A9147" s="28" t="n">
        <v>45962</v>
      </c>
      <c r="B9147" s="21" t="s">
        <v>111</v>
      </c>
      <c r="C9147" s="21" t="s">
        <v>138</v>
      </c>
      <c r="D9147" s="29" t="n">
        <v>54.707</v>
      </c>
      <c r="E9147" s="29" t="n">
        <f aca="false">D9147/10</f>
        <v>5.4707</v>
      </c>
      <c r="F9147" s="29" t="n">
        <f aca="false">(E9147+Einstellungen!$B$20)*(1+Einstellungen!$B$10)</f>
        <v>28.710773</v>
      </c>
      <c r="G9147" s="21" t="str">
        <f aca="false">IF(F9147&lt;Einstellungen!$B$5,"ja","nein")</f>
        <v>ja</v>
      </c>
      <c r="H9147" s="21" t="s">
        <v>26</v>
      </c>
      <c r="I9147" s="29" t="n">
        <f aca="false">INDEX(Einstellungen!$B$27:$B$50,1)</f>
        <v>0.6</v>
      </c>
      <c r="J9147" s="29" t="n">
        <f aca="false">F9147*I9147</f>
        <v>17.2264638</v>
      </c>
    </row>
    <row r="9148" customFormat="false" ht="15" hidden="false" customHeight="false" outlineLevel="0" collapsed="false">
      <c r="A9148" s="28" t="n">
        <v>45962</v>
      </c>
      <c r="B9148" s="21" t="s">
        <v>113</v>
      </c>
      <c r="C9148" s="21" t="s">
        <v>138</v>
      </c>
      <c r="D9148" s="29" t="n">
        <v>38.115</v>
      </c>
      <c r="E9148" s="29" t="n">
        <f aca="false">D9148/10</f>
        <v>3.8115</v>
      </c>
      <c r="F9148" s="29" t="n">
        <f aca="false">(E9148+Einstellungen!$B$20)*(1+Einstellungen!$B$10)</f>
        <v>26.736325</v>
      </c>
      <c r="G9148" s="21" t="str">
        <f aca="false">IF(F9148&lt;Einstellungen!$B$5,"ja","nein")</f>
        <v>ja</v>
      </c>
      <c r="H9148" s="21" t="s">
        <v>26</v>
      </c>
      <c r="I9148" s="29" t="n">
        <f aca="false">INDEX(Einstellungen!$B$27:$B$50,2)</f>
        <v>0.5</v>
      </c>
      <c r="J9148" s="29" t="n">
        <f aca="false">F9148*I9148</f>
        <v>13.3681625</v>
      </c>
    </row>
    <row r="9149" customFormat="false" ht="15" hidden="false" customHeight="false" outlineLevel="0" collapsed="false">
      <c r="A9149" s="28" t="n">
        <v>45962</v>
      </c>
      <c r="B9149" s="21" t="s">
        <v>114</v>
      </c>
      <c r="C9149" s="21" t="s">
        <v>138</v>
      </c>
      <c r="D9149" s="29" t="n">
        <v>28.273</v>
      </c>
      <c r="E9149" s="29" t="n">
        <f aca="false">D9149/10</f>
        <v>2.8273</v>
      </c>
      <c r="F9149" s="29" t="n">
        <f aca="false">(E9149+Einstellungen!$B$20)*(1+Einstellungen!$B$10)</f>
        <v>25.565127</v>
      </c>
      <c r="G9149" s="21" t="str">
        <f aca="false">IF(F9149&lt;Einstellungen!$B$5,"ja","nein")</f>
        <v>ja</v>
      </c>
      <c r="H9149" s="21" t="s">
        <v>26</v>
      </c>
      <c r="I9149" s="29" t="n">
        <f aca="false">INDEX(Einstellungen!$B$27:$B$50,3)</f>
        <v>0.45</v>
      </c>
      <c r="J9149" s="29" t="n">
        <f aca="false">F9149*I9149</f>
        <v>11.50430715</v>
      </c>
    </row>
    <row r="9150" customFormat="false" ht="15" hidden="false" customHeight="false" outlineLevel="0" collapsed="false">
      <c r="A9150" s="28" t="n">
        <v>45962</v>
      </c>
      <c r="B9150" s="21" t="s">
        <v>115</v>
      </c>
      <c r="C9150" s="21" t="s">
        <v>138</v>
      </c>
      <c r="D9150" s="29" t="n">
        <v>29.957</v>
      </c>
      <c r="E9150" s="29" t="n">
        <f aca="false">D9150/10</f>
        <v>2.9957</v>
      </c>
      <c r="F9150" s="29" t="n">
        <f aca="false">(E9150+Einstellungen!$B$20)*(1+Einstellungen!$B$10)</f>
        <v>25.765523</v>
      </c>
      <c r="G9150" s="21" t="str">
        <f aca="false">IF(F9150&lt;Einstellungen!$B$5,"ja","nein")</f>
        <v>ja</v>
      </c>
      <c r="H9150" s="21" t="s">
        <v>26</v>
      </c>
      <c r="I9150" s="29" t="n">
        <f aca="false">INDEX(Einstellungen!$B$27:$B$50,4)</f>
        <v>0.45</v>
      </c>
      <c r="J9150" s="29" t="n">
        <f aca="false">F9150*I9150</f>
        <v>11.59448535</v>
      </c>
    </row>
    <row r="9151" customFormat="false" ht="15" hidden="false" customHeight="false" outlineLevel="0" collapsed="false">
      <c r="A9151" s="28" t="n">
        <v>45962</v>
      </c>
      <c r="B9151" s="21" t="s">
        <v>116</v>
      </c>
      <c r="C9151" s="21" t="s">
        <v>138</v>
      </c>
      <c r="D9151" s="29" t="n">
        <v>19.902</v>
      </c>
      <c r="E9151" s="29" t="n">
        <f aca="false">D9151/10</f>
        <v>1.9902</v>
      </c>
      <c r="F9151" s="29" t="n">
        <f aca="false">(E9151+Einstellungen!$B$20)*(1+Einstellungen!$B$10)</f>
        <v>24.568978</v>
      </c>
      <c r="G9151" s="21" t="str">
        <f aca="false">IF(F9151&lt;Einstellungen!$B$5,"ja","nein")</f>
        <v>ja</v>
      </c>
      <c r="H9151" s="21" t="s">
        <v>26</v>
      </c>
      <c r="I9151" s="29" t="n">
        <f aca="false">INDEX(Einstellungen!$B$27:$B$50,5)</f>
        <v>0.45</v>
      </c>
      <c r="J9151" s="29" t="n">
        <f aca="false">F9151*I9151</f>
        <v>11.0560401</v>
      </c>
    </row>
    <row r="9152" customFormat="false" ht="15" hidden="false" customHeight="false" outlineLevel="0" collapsed="false">
      <c r="A9152" s="28" t="n">
        <v>45962</v>
      </c>
      <c r="B9152" s="21" t="s">
        <v>117</v>
      </c>
      <c r="C9152" s="21" t="s">
        <v>138</v>
      </c>
      <c r="D9152" s="29" t="n">
        <v>15.328</v>
      </c>
      <c r="E9152" s="29" t="n">
        <f aca="false">D9152/10</f>
        <v>1.5328</v>
      </c>
      <c r="F9152" s="29" t="n">
        <f aca="false">(E9152+Einstellungen!$B$20)*(1+Einstellungen!$B$10)</f>
        <v>24.024672</v>
      </c>
      <c r="G9152" s="21" t="str">
        <f aca="false">IF(F9152&lt;Einstellungen!$B$5,"ja","nein")</f>
        <v>ja</v>
      </c>
      <c r="H9152" s="21" t="s">
        <v>26</v>
      </c>
      <c r="I9152" s="29" t="n">
        <f aca="false">INDEX(Einstellungen!$B$27:$B$50,6)</f>
        <v>0.5</v>
      </c>
      <c r="J9152" s="29" t="n">
        <f aca="false">F9152*I9152</f>
        <v>12.012336</v>
      </c>
    </row>
    <row r="9153" customFormat="false" ht="15" hidden="false" customHeight="false" outlineLevel="0" collapsed="false">
      <c r="A9153" s="28" t="n">
        <v>45962</v>
      </c>
      <c r="B9153" s="21" t="s">
        <v>118</v>
      </c>
      <c r="C9153" s="21" t="s">
        <v>138</v>
      </c>
      <c r="D9153" s="29" t="n">
        <v>11.627</v>
      </c>
      <c r="E9153" s="29" t="n">
        <f aca="false">D9153/10</f>
        <v>1.1627</v>
      </c>
      <c r="F9153" s="29" t="n">
        <f aca="false">(E9153+Einstellungen!$B$20)*(1+Einstellungen!$B$10)</f>
        <v>23.584253</v>
      </c>
      <c r="G9153" s="21" t="str">
        <f aca="false">IF(F9153&lt;Einstellungen!$B$5,"ja","nein")</f>
        <v>ja</v>
      </c>
      <c r="H9153" s="21" t="s">
        <v>26</v>
      </c>
      <c r="I9153" s="29" t="n">
        <f aca="false">INDEX(Einstellungen!$B$27:$B$50,7)</f>
        <v>0.7</v>
      </c>
      <c r="J9153" s="29" t="n">
        <f aca="false">F9153*I9153</f>
        <v>16.5089771</v>
      </c>
    </row>
    <row r="9154" customFormat="false" ht="15" hidden="false" customHeight="false" outlineLevel="0" collapsed="false">
      <c r="A9154" s="28" t="n">
        <v>45962</v>
      </c>
      <c r="B9154" s="21" t="s">
        <v>119</v>
      </c>
      <c r="C9154" s="21" t="s">
        <v>138</v>
      </c>
      <c r="D9154" s="29" t="n">
        <v>17.605</v>
      </c>
      <c r="E9154" s="29" t="n">
        <f aca="false">D9154/10</f>
        <v>1.7605</v>
      </c>
      <c r="F9154" s="29" t="n">
        <f aca="false">(E9154+Einstellungen!$B$20)*(1+Einstellungen!$B$10)</f>
        <v>24.295635</v>
      </c>
      <c r="G9154" s="21" t="str">
        <f aca="false">IF(F9154&lt;Einstellungen!$B$5,"ja","nein")</f>
        <v>ja</v>
      </c>
      <c r="H9154" s="21" t="s">
        <v>26</v>
      </c>
      <c r="I9154" s="29" t="n">
        <f aca="false">INDEX(Einstellungen!$B$27:$B$50,8)</f>
        <v>0.95</v>
      </c>
      <c r="J9154" s="29" t="n">
        <f aca="false">F9154*I9154</f>
        <v>23.08085325</v>
      </c>
    </row>
    <row r="9155" customFormat="false" ht="15" hidden="false" customHeight="false" outlineLevel="0" collapsed="false">
      <c r="A9155" s="28" t="n">
        <v>45962</v>
      </c>
      <c r="B9155" s="21" t="s">
        <v>120</v>
      </c>
      <c r="C9155" s="21" t="s">
        <v>138</v>
      </c>
      <c r="D9155" s="29" t="n">
        <v>29.95</v>
      </c>
      <c r="E9155" s="29" t="n">
        <f aca="false">D9155/10</f>
        <v>2.995</v>
      </c>
      <c r="F9155" s="29" t="n">
        <f aca="false">(E9155+Einstellungen!$B$20)*(1+Einstellungen!$B$10)</f>
        <v>25.76469</v>
      </c>
      <c r="G9155" s="21" t="str">
        <f aca="false">IF(F9155&lt;Einstellungen!$B$5,"ja","nein")</f>
        <v>ja</v>
      </c>
      <c r="H9155" s="21" t="s">
        <v>26</v>
      </c>
      <c r="I9155" s="29" t="n">
        <f aca="false">INDEX(Einstellungen!$B$27:$B$50,9)</f>
        <v>1.05</v>
      </c>
      <c r="J9155" s="29" t="n">
        <f aca="false">F9155*I9155</f>
        <v>27.0529245</v>
      </c>
    </row>
    <row r="9156" customFormat="false" ht="15" hidden="false" customHeight="false" outlineLevel="0" collapsed="false">
      <c r="A9156" s="28" t="n">
        <v>45962</v>
      </c>
      <c r="B9156" s="21" t="s">
        <v>121</v>
      </c>
      <c r="C9156" s="21" t="s">
        <v>138</v>
      </c>
      <c r="D9156" s="29" t="n">
        <v>27.045</v>
      </c>
      <c r="E9156" s="29" t="n">
        <f aca="false">D9156/10</f>
        <v>2.7045</v>
      </c>
      <c r="F9156" s="29" t="n">
        <f aca="false">(E9156+Einstellungen!$B$20)*(1+Einstellungen!$B$10)</f>
        <v>25.418995</v>
      </c>
      <c r="G9156" s="21" t="str">
        <f aca="false">IF(F9156&lt;Einstellungen!$B$5,"ja","nein")</f>
        <v>ja</v>
      </c>
      <c r="H9156" s="21" t="s">
        <v>26</v>
      </c>
      <c r="I9156" s="29" t="n">
        <f aca="false">INDEX(Einstellungen!$B$27:$B$50,10)</f>
        <v>1.05</v>
      </c>
      <c r="J9156" s="29" t="n">
        <f aca="false">F9156*I9156</f>
        <v>26.68994475</v>
      </c>
    </row>
    <row r="9157" customFormat="false" ht="15" hidden="false" customHeight="false" outlineLevel="0" collapsed="false">
      <c r="A9157" s="28" t="n">
        <v>45962</v>
      </c>
      <c r="B9157" s="21" t="s">
        <v>122</v>
      </c>
      <c r="C9157" s="21" t="s">
        <v>138</v>
      </c>
      <c r="D9157" s="29" t="n">
        <v>18.3</v>
      </c>
      <c r="E9157" s="29" t="n">
        <f aca="false">D9157/10</f>
        <v>1.83</v>
      </c>
      <c r="F9157" s="29" t="n">
        <f aca="false">(E9157+Einstellungen!$B$20)*(1+Einstellungen!$B$10)</f>
        <v>24.37834</v>
      </c>
      <c r="G9157" s="21" t="str">
        <f aca="false">IF(F9157&lt;Einstellungen!$B$5,"ja","nein")</f>
        <v>ja</v>
      </c>
      <c r="H9157" s="21" t="s">
        <v>26</v>
      </c>
      <c r="I9157" s="29" t="n">
        <f aca="false">INDEX(Einstellungen!$B$27:$B$50,11)</f>
        <v>1.05</v>
      </c>
      <c r="J9157" s="29" t="n">
        <f aca="false">F9157*I9157</f>
        <v>25.597257</v>
      </c>
    </row>
    <row r="9158" customFormat="false" ht="15" hidden="false" customHeight="false" outlineLevel="0" collapsed="false">
      <c r="A9158" s="28" t="n">
        <v>45962</v>
      </c>
      <c r="B9158" s="21" t="s">
        <v>123</v>
      </c>
      <c r="C9158" s="21" t="s">
        <v>138</v>
      </c>
      <c r="D9158" s="29" t="n">
        <v>15.758</v>
      </c>
      <c r="E9158" s="29" t="n">
        <f aca="false">D9158/10</f>
        <v>1.5758</v>
      </c>
      <c r="F9158" s="29" t="n">
        <f aca="false">(E9158+Einstellungen!$B$20)*(1+Einstellungen!$B$10)</f>
        <v>24.075842</v>
      </c>
      <c r="G9158" s="21" t="str">
        <f aca="false">IF(F9158&lt;Einstellungen!$B$5,"ja","nein")</f>
        <v>ja</v>
      </c>
      <c r="H9158" s="21" t="s">
        <v>26</v>
      </c>
      <c r="I9158" s="29" t="n">
        <f aca="false">INDEX(Einstellungen!$B$27:$B$50,12)</f>
        <v>1.1</v>
      </c>
      <c r="J9158" s="29" t="n">
        <f aca="false">F9158*I9158</f>
        <v>26.4834262</v>
      </c>
    </row>
    <row r="9159" customFormat="false" ht="15" hidden="false" customHeight="false" outlineLevel="0" collapsed="false">
      <c r="A9159" s="28" t="n">
        <v>45962</v>
      </c>
      <c r="B9159" s="21" t="s">
        <v>124</v>
      </c>
      <c r="C9159" s="21" t="s">
        <v>138</v>
      </c>
      <c r="D9159" s="29" t="n">
        <v>21.015</v>
      </c>
      <c r="E9159" s="29" t="n">
        <f aca="false">D9159/10</f>
        <v>2.1015</v>
      </c>
      <c r="F9159" s="29" t="n">
        <f aca="false">(E9159+Einstellungen!$B$20)*(1+Einstellungen!$B$10)</f>
        <v>24.701425</v>
      </c>
      <c r="G9159" s="21" t="str">
        <f aca="false">IF(F9159&lt;Einstellungen!$B$5,"ja","nein")</f>
        <v>ja</v>
      </c>
      <c r="H9159" s="21" t="s">
        <v>26</v>
      </c>
      <c r="I9159" s="29" t="n">
        <f aca="false">INDEX(Einstellungen!$B$27:$B$50,13)</f>
        <v>1.2</v>
      </c>
      <c r="J9159" s="29" t="n">
        <f aca="false">F9159*I9159</f>
        <v>29.64171</v>
      </c>
    </row>
    <row r="9160" customFormat="false" ht="15" hidden="false" customHeight="false" outlineLevel="0" collapsed="false">
      <c r="A9160" s="28" t="n">
        <v>45962</v>
      </c>
      <c r="B9160" s="21" t="s">
        <v>125</v>
      </c>
      <c r="C9160" s="21" t="s">
        <v>138</v>
      </c>
      <c r="D9160" s="29" t="n">
        <v>31.74</v>
      </c>
      <c r="E9160" s="29" t="n">
        <f aca="false">D9160/10</f>
        <v>3.174</v>
      </c>
      <c r="F9160" s="29" t="n">
        <f aca="false">(E9160+Einstellungen!$B$20)*(1+Einstellungen!$B$10)</f>
        <v>25.9777</v>
      </c>
      <c r="G9160" s="21" t="str">
        <f aca="false">IF(F9160&lt;Einstellungen!$B$5,"ja","nein")</f>
        <v>ja</v>
      </c>
      <c r="H9160" s="21" t="s">
        <v>26</v>
      </c>
      <c r="I9160" s="29" t="n">
        <f aca="false">INDEX(Einstellungen!$B$27:$B$50,14)</f>
        <v>1.15</v>
      </c>
      <c r="J9160" s="29" t="n">
        <f aca="false">F9160*I9160</f>
        <v>29.874355</v>
      </c>
    </row>
    <row r="9161" customFormat="false" ht="15" hidden="false" customHeight="false" outlineLevel="0" collapsed="false">
      <c r="A9161" s="28" t="n">
        <v>45962</v>
      </c>
      <c r="B9161" s="21" t="s">
        <v>126</v>
      </c>
      <c r="C9161" s="21" t="s">
        <v>138</v>
      </c>
      <c r="D9161" s="29" t="n">
        <v>54.002</v>
      </c>
      <c r="E9161" s="29" t="n">
        <f aca="false">D9161/10</f>
        <v>5.4002</v>
      </c>
      <c r="F9161" s="29" t="n">
        <f aca="false">(E9161+Einstellungen!$B$20)*(1+Einstellungen!$B$10)</f>
        <v>28.626878</v>
      </c>
      <c r="G9161" s="21" t="str">
        <f aca="false">IF(F9161&lt;Einstellungen!$B$5,"ja","nein")</f>
        <v>ja</v>
      </c>
      <c r="H9161" s="21" t="s">
        <v>26</v>
      </c>
      <c r="I9161" s="29" t="n">
        <f aca="false">INDEX(Einstellungen!$B$27:$B$50,15)</f>
        <v>1</v>
      </c>
      <c r="J9161" s="29" t="n">
        <f aca="false">F9161*I9161</f>
        <v>28.626878</v>
      </c>
    </row>
    <row r="9162" customFormat="false" ht="15" hidden="false" customHeight="false" outlineLevel="0" collapsed="false">
      <c r="A9162" s="28" t="n">
        <v>45962</v>
      </c>
      <c r="B9162" s="21" t="s">
        <v>127</v>
      </c>
      <c r="C9162" s="21" t="s">
        <v>138</v>
      </c>
      <c r="D9162" s="29" t="n">
        <v>59.072</v>
      </c>
      <c r="E9162" s="29" t="n">
        <f aca="false">D9162/10</f>
        <v>5.9072</v>
      </c>
      <c r="F9162" s="29" t="n">
        <f aca="false">(E9162+Einstellungen!$B$20)*(1+Einstellungen!$B$10)</f>
        <v>29.230208</v>
      </c>
      <c r="G9162" s="21" t="str">
        <f aca="false">IF(F9162&lt;Einstellungen!$B$5,"ja","nein")</f>
        <v>nein</v>
      </c>
      <c r="H9162" s="21" t="s">
        <v>26</v>
      </c>
      <c r="I9162" s="29" t="n">
        <f aca="false">INDEX(Einstellungen!$B$27:$B$50,16)</f>
        <v>0.95</v>
      </c>
      <c r="J9162" s="29" t="n">
        <f aca="false">F9162*I9162</f>
        <v>27.7686976</v>
      </c>
    </row>
    <row r="9163" customFormat="false" ht="15" hidden="false" customHeight="false" outlineLevel="0" collapsed="false">
      <c r="A9163" s="28" t="n">
        <v>45962</v>
      </c>
      <c r="B9163" s="21" t="s">
        <v>128</v>
      </c>
      <c r="C9163" s="21" t="s">
        <v>138</v>
      </c>
      <c r="D9163" s="29" t="n">
        <v>76.585</v>
      </c>
      <c r="E9163" s="29" t="n">
        <f aca="false">D9163/10</f>
        <v>7.6585</v>
      </c>
      <c r="F9163" s="29" t="n">
        <f aca="false">(E9163+Einstellungen!$B$20)*(1+Einstellungen!$B$10)</f>
        <v>31.314255</v>
      </c>
      <c r="G9163" s="21" t="str">
        <f aca="false">IF(F9163&lt;Einstellungen!$B$5,"ja","nein")</f>
        <v>nein</v>
      </c>
      <c r="H9163" s="21" t="s">
        <v>26</v>
      </c>
      <c r="I9163" s="29" t="n">
        <f aca="false">INDEX(Einstellungen!$B$27:$B$50,17)</f>
        <v>0.95</v>
      </c>
      <c r="J9163" s="29" t="n">
        <f aca="false">F9163*I9163</f>
        <v>29.74854225</v>
      </c>
    </row>
    <row r="9164" customFormat="false" ht="15" hidden="false" customHeight="false" outlineLevel="0" collapsed="false">
      <c r="A9164" s="28" t="n">
        <v>45962</v>
      </c>
      <c r="B9164" s="21" t="s">
        <v>129</v>
      </c>
      <c r="C9164" s="21" t="s">
        <v>138</v>
      </c>
      <c r="D9164" s="29" t="n">
        <v>88.79</v>
      </c>
      <c r="E9164" s="29" t="n">
        <f aca="false">D9164/10</f>
        <v>8.879</v>
      </c>
      <c r="F9164" s="29" t="n">
        <f aca="false">(E9164+Einstellungen!$B$20)*(1+Einstellungen!$B$10)</f>
        <v>32.76665</v>
      </c>
      <c r="G9164" s="21" t="str">
        <f aca="false">IF(F9164&lt;Einstellungen!$B$5,"ja","nein")</f>
        <v>nein</v>
      </c>
      <c r="H9164" s="21" t="s">
        <v>26</v>
      </c>
      <c r="I9164" s="29" t="n">
        <f aca="false">INDEX(Einstellungen!$B$27:$B$50,18)</f>
        <v>1.1</v>
      </c>
      <c r="J9164" s="29" t="n">
        <f aca="false">F9164*I9164</f>
        <v>36.043315</v>
      </c>
    </row>
    <row r="9165" customFormat="false" ht="15" hidden="false" customHeight="false" outlineLevel="0" collapsed="false">
      <c r="A9165" s="28" t="n">
        <v>45962</v>
      </c>
      <c r="B9165" s="21" t="s">
        <v>130</v>
      </c>
      <c r="C9165" s="21" t="s">
        <v>138</v>
      </c>
      <c r="D9165" s="29" t="n">
        <v>89.055</v>
      </c>
      <c r="E9165" s="29" t="n">
        <f aca="false">D9165/10</f>
        <v>8.9055</v>
      </c>
      <c r="F9165" s="29" t="n">
        <f aca="false">(E9165+Einstellungen!$B$20)*(1+Einstellungen!$B$10)</f>
        <v>32.798185</v>
      </c>
      <c r="G9165" s="21" t="str">
        <f aca="false">IF(F9165&lt;Einstellungen!$B$5,"ja","nein")</f>
        <v>nein</v>
      </c>
      <c r="H9165" s="21" t="s">
        <v>26</v>
      </c>
      <c r="I9165" s="29" t="n">
        <f aca="false">INDEX(Einstellungen!$B$27:$B$50,19)</f>
        <v>1.35</v>
      </c>
      <c r="J9165" s="29" t="n">
        <f aca="false">F9165*I9165</f>
        <v>44.27754975</v>
      </c>
    </row>
    <row r="9166" customFormat="false" ht="15" hidden="false" customHeight="false" outlineLevel="0" collapsed="false">
      <c r="A9166" s="28" t="n">
        <v>45962</v>
      </c>
      <c r="B9166" s="21" t="s">
        <v>131</v>
      </c>
      <c r="C9166" s="21" t="s">
        <v>138</v>
      </c>
      <c r="D9166" s="29" t="n">
        <v>86.4</v>
      </c>
      <c r="E9166" s="29" t="n">
        <f aca="false">D9166/10</f>
        <v>8.64</v>
      </c>
      <c r="F9166" s="29" t="n">
        <f aca="false">(E9166+Einstellungen!$B$20)*(1+Einstellungen!$B$10)</f>
        <v>32.48224</v>
      </c>
      <c r="G9166" s="21" t="str">
        <f aca="false">IF(F9166&lt;Einstellungen!$B$5,"ja","nein")</f>
        <v>nein</v>
      </c>
      <c r="H9166" s="21" t="s">
        <v>26</v>
      </c>
      <c r="I9166" s="29" t="n">
        <f aca="false">INDEX(Einstellungen!$B$27:$B$50,20)</f>
        <v>1.45</v>
      </c>
      <c r="J9166" s="29" t="n">
        <f aca="false">F9166*I9166</f>
        <v>47.099248</v>
      </c>
    </row>
    <row r="9167" customFormat="false" ht="15" hidden="false" customHeight="false" outlineLevel="0" collapsed="false">
      <c r="A9167" s="28" t="n">
        <v>45962</v>
      </c>
      <c r="B9167" s="21" t="s">
        <v>132</v>
      </c>
      <c r="C9167" s="21" t="s">
        <v>138</v>
      </c>
      <c r="D9167" s="29" t="n">
        <v>86.198</v>
      </c>
      <c r="E9167" s="29" t="n">
        <f aca="false">D9167/10</f>
        <v>8.6198</v>
      </c>
      <c r="F9167" s="29" t="n">
        <f aca="false">(E9167+Einstellungen!$B$20)*(1+Einstellungen!$B$10)</f>
        <v>32.458202</v>
      </c>
      <c r="G9167" s="21" t="str">
        <f aca="false">IF(F9167&lt;Einstellungen!$B$5,"ja","nein")</f>
        <v>nein</v>
      </c>
      <c r="H9167" s="21" t="s">
        <v>26</v>
      </c>
      <c r="I9167" s="29" t="n">
        <f aca="false">INDEX(Einstellungen!$B$27:$B$50,21)</f>
        <v>1.4</v>
      </c>
      <c r="J9167" s="29" t="n">
        <f aca="false">F9167*I9167</f>
        <v>45.4414828</v>
      </c>
    </row>
    <row r="9168" customFormat="false" ht="15" hidden="false" customHeight="false" outlineLevel="0" collapsed="false">
      <c r="A9168" s="28" t="n">
        <v>45962</v>
      </c>
      <c r="B9168" s="21" t="s">
        <v>133</v>
      </c>
      <c r="C9168" s="21" t="s">
        <v>138</v>
      </c>
      <c r="D9168" s="29" t="n">
        <v>83.282</v>
      </c>
      <c r="E9168" s="29" t="n">
        <f aca="false">D9168/10</f>
        <v>8.3282</v>
      </c>
      <c r="F9168" s="29" t="n">
        <f aca="false">(E9168+Einstellungen!$B$20)*(1+Einstellungen!$B$10)</f>
        <v>32.111198</v>
      </c>
      <c r="G9168" s="21" t="str">
        <f aca="false">IF(F9168&lt;Einstellungen!$B$5,"ja","nein")</f>
        <v>nein</v>
      </c>
      <c r="H9168" s="21" t="s">
        <v>26</v>
      </c>
      <c r="I9168" s="29" t="n">
        <f aca="false">INDEX(Einstellungen!$B$27:$B$50,22)</f>
        <v>1.25</v>
      </c>
      <c r="J9168" s="29" t="n">
        <f aca="false">F9168*I9168</f>
        <v>40.1389975</v>
      </c>
    </row>
    <row r="9169" customFormat="false" ht="15" hidden="false" customHeight="false" outlineLevel="0" collapsed="false">
      <c r="A9169" s="28" t="n">
        <v>45962</v>
      </c>
      <c r="B9169" s="21" t="s">
        <v>134</v>
      </c>
      <c r="C9169" s="21" t="s">
        <v>138</v>
      </c>
      <c r="D9169" s="29" t="n">
        <v>82.93</v>
      </c>
      <c r="E9169" s="29" t="n">
        <f aca="false">D9169/10</f>
        <v>8.293</v>
      </c>
      <c r="F9169" s="29" t="n">
        <f aca="false">(E9169+Einstellungen!$B$20)*(1+Einstellungen!$B$10)</f>
        <v>32.06931</v>
      </c>
      <c r="G9169" s="21" t="str">
        <f aca="false">IF(F9169&lt;Einstellungen!$B$5,"ja","nein")</f>
        <v>nein</v>
      </c>
      <c r="H9169" s="21" t="s">
        <v>26</v>
      </c>
      <c r="I9169" s="29" t="n">
        <f aca="false">INDEX(Einstellungen!$B$27:$B$50,23)</f>
        <v>1.05</v>
      </c>
      <c r="J9169" s="29" t="n">
        <f aca="false">F9169*I9169</f>
        <v>33.6727755</v>
      </c>
    </row>
    <row r="9170" customFormat="false" ht="15" hidden="false" customHeight="false" outlineLevel="0" collapsed="false">
      <c r="A9170" s="28" t="n">
        <v>45962</v>
      </c>
      <c r="B9170" s="21" t="s">
        <v>135</v>
      </c>
      <c r="C9170" s="21" t="s">
        <v>138</v>
      </c>
      <c r="D9170" s="29" t="n">
        <v>77.507</v>
      </c>
      <c r="E9170" s="29" t="n">
        <f aca="false">D9170/10</f>
        <v>7.7507</v>
      </c>
      <c r="F9170" s="29" t="n">
        <f aca="false">(E9170+Einstellungen!$B$20)*(1+Einstellungen!$B$10)</f>
        <v>31.423973</v>
      </c>
      <c r="G9170" s="21" t="str">
        <f aca="false">IF(F9170&lt;Einstellungen!$B$5,"ja","nein")</f>
        <v>nein</v>
      </c>
      <c r="H9170" s="21" t="s">
        <v>26</v>
      </c>
      <c r="I9170" s="29" t="n">
        <f aca="false">INDEX(Einstellungen!$B$27:$B$50,24)</f>
        <v>0.8</v>
      </c>
      <c r="J9170" s="29" t="n">
        <f aca="false">F9170*I9170</f>
        <v>25.1391784</v>
      </c>
    </row>
    <row r="9171" customFormat="false" ht="15" hidden="false" customHeight="false" outlineLevel="0" collapsed="false">
      <c r="A9171" s="28" t="n">
        <v>45963</v>
      </c>
      <c r="B9171" s="21" t="s">
        <v>111</v>
      </c>
      <c r="C9171" s="21" t="s">
        <v>139</v>
      </c>
      <c r="D9171" s="29" t="n">
        <v>64.285</v>
      </c>
      <c r="E9171" s="29" t="n">
        <f aca="false">D9171/10</f>
        <v>6.4285</v>
      </c>
      <c r="F9171" s="29" t="n">
        <f aca="false">(E9171+Einstellungen!$B$20)*(1+Einstellungen!$B$10)</f>
        <v>29.850555</v>
      </c>
      <c r="G9171" s="21" t="str">
        <f aca="false">IF(F9171&lt;Einstellungen!$B$5,"ja","nein")</f>
        <v>nein</v>
      </c>
      <c r="H9171" s="21" t="s">
        <v>26</v>
      </c>
      <c r="I9171" s="29" t="n">
        <f aca="false">INDEX(Einstellungen!$B$27:$B$50,1)</f>
        <v>0.6</v>
      </c>
      <c r="J9171" s="29" t="n">
        <f aca="false">F9171*I9171</f>
        <v>17.910333</v>
      </c>
    </row>
    <row r="9172" customFormat="false" ht="15" hidden="false" customHeight="false" outlineLevel="0" collapsed="false">
      <c r="A9172" s="28" t="n">
        <v>45963</v>
      </c>
      <c r="B9172" s="21" t="s">
        <v>113</v>
      </c>
      <c r="C9172" s="21" t="s">
        <v>139</v>
      </c>
      <c r="D9172" s="29" t="n">
        <v>60.328</v>
      </c>
      <c r="E9172" s="29" t="n">
        <f aca="false">D9172/10</f>
        <v>6.0328</v>
      </c>
      <c r="F9172" s="29" t="n">
        <f aca="false">(E9172+Einstellungen!$B$20)*(1+Einstellungen!$B$10)</f>
        <v>29.379672</v>
      </c>
      <c r="G9172" s="21" t="str">
        <f aca="false">IF(F9172&lt;Einstellungen!$B$5,"ja","nein")</f>
        <v>nein</v>
      </c>
      <c r="H9172" s="21" t="s">
        <v>26</v>
      </c>
      <c r="I9172" s="29" t="n">
        <f aca="false">INDEX(Einstellungen!$B$27:$B$50,2)</f>
        <v>0.5</v>
      </c>
      <c r="J9172" s="29" t="n">
        <f aca="false">F9172*I9172</f>
        <v>14.689836</v>
      </c>
    </row>
    <row r="9173" customFormat="false" ht="15" hidden="false" customHeight="false" outlineLevel="0" collapsed="false">
      <c r="A9173" s="28" t="n">
        <v>45963</v>
      </c>
      <c r="B9173" s="21" t="s">
        <v>114</v>
      </c>
      <c r="C9173" s="21" t="s">
        <v>139</v>
      </c>
      <c r="D9173" s="29" t="n">
        <v>60.977</v>
      </c>
      <c r="E9173" s="29" t="n">
        <f aca="false">D9173/10</f>
        <v>6.0977</v>
      </c>
      <c r="F9173" s="29" t="n">
        <f aca="false">(E9173+Einstellungen!$B$20)*(1+Einstellungen!$B$10)</f>
        <v>29.456903</v>
      </c>
      <c r="G9173" s="21" t="str">
        <f aca="false">IF(F9173&lt;Einstellungen!$B$5,"ja","nein")</f>
        <v>nein</v>
      </c>
      <c r="H9173" s="21" t="s">
        <v>26</v>
      </c>
      <c r="I9173" s="29" t="n">
        <f aca="false">INDEX(Einstellungen!$B$27:$B$50,3)</f>
        <v>0.45</v>
      </c>
      <c r="J9173" s="29" t="n">
        <f aca="false">F9173*I9173</f>
        <v>13.25560635</v>
      </c>
    </row>
    <row r="9174" customFormat="false" ht="15" hidden="false" customHeight="false" outlineLevel="0" collapsed="false">
      <c r="A9174" s="28" t="n">
        <v>45963</v>
      </c>
      <c r="B9174" s="21" t="s">
        <v>115</v>
      </c>
      <c r="C9174" s="21" t="s">
        <v>139</v>
      </c>
      <c r="D9174" s="29" t="n">
        <v>62.733</v>
      </c>
      <c r="E9174" s="29" t="n">
        <f aca="false">D9174/10</f>
        <v>6.2733</v>
      </c>
      <c r="F9174" s="29" t="n">
        <f aca="false">(E9174+Einstellungen!$B$20)*(1+Einstellungen!$B$10)</f>
        <v>29.665867</v>
      </c>
      <c r="G9174" s="21" t="str">
        <f aca="false">IF(F9174&lt;Einstellungen!$B$5,"ja","nein")</f>
        <v>nein</v>
      </c>
      <c r="H9174" s="21" t="s">
        <v>26</v>
      </c>
      <c r="I9174" s="29" t="n">
        <f aca="false">INDEX(Einstellungen!$B$27:$B$50,4)</f>
        <v>0.45</v>
      </c>
      <c r="J9174" s="29" t="n">
        <f aca="false">F9174*I9174</f>
        <v>13.34964015</v>
      </c>
    </row>
    <row r="9175" customFormat="false" ht="15" hidden="false" customHeight="false" outlineLevel="0" collapsed="false">
      <c r="A9175" s="28" t="n">
        <v>45963</v>
      </c>
      <c r="B9175" s="21" t="s">
        <v>116</v>
      </c>
      <c r="C9175" s="21" t="s">
        <v>139</v>
      </c>
      <c r="D9175" s="29" t="n">
        <v>67.017</v>
      </c>
      <c r="E9175" s="29" t="n">
        <f aca="false">D9175/10</f>
        <v>6.7017</v>
      </c>
      <c r="F9175" s="29" t="n">
        <f aca="false">(E9175+Einstellungen!$B$20)*(1+Einstellungen!$B$10)</f>
        <v>30.175663</v>
      </c>
      <c r="G9175" s="21" t="str">
        <f aca="false">IF(F9175&lt;Einstellungen!$B$5,"ja","nein")</f>
        <v>nein</v>
      </c>
      <c r="H9175" s="21" t="s">
        <v>26</v>
      </c>
      <c r="I9175" s="29" t="n">
        <f aca="false">INDEX(Einstellungen!$B$27:$B$50,5)</f>
        <v>0.45</v>
      </c>
      <c r="J9175" s="29" t="n">
        <f aca="false">F9175*I9175</f>
        <v>13.57904835</v>
      </c>
    </row>
    <row r="9176" customFormat="false" ht="15" hidden="false" customHeight="false" outlineLevel="0" collapsed="false">
      <c r="A9176" s="28" t="n">
        <v>45963</v>
      </c>
      <c r="B9176" s="21" t="s">
        <v>117</v>
      </c>
      <c r="C9176" s="21" t="s">
        <v>139</v>
      </c>
      <c r="D9176" s="29" t="n">
        <v>68.81</v>
      </c>
      <c r="E9176" s="29" t="n">
        <f aca="false">D9176/10</f>
        <v>6.881</v>
      </c>
      <c r="F9176" s="29" t="n">
        <f aca="false">(E9176+Einstellungen!$B$20)*(1+Einstellungen!$B$10)</f>
        <v>30.38903</v>
      </c>
      <c r="G9176" s="21" t="str">
        <f aca="false">IF(F9176&lt;Einstellungen!$B$5,"ja","nein")</f>
        <v>nein</v>
      </c>
      <c r="H9176" s="21" t="s">
        <v>26</v>
      </c>
      <c r="I9176" s="29" t="n">
        <f aca="false">INDEX(Einstellungen!$B$27:$B$50,6)</f>
        <v>0.5</v>
      </c>
      <c r="J9176" s="29" t="n">
        <f aca="false">F9176*I9176</f>
        <v>15.194515</v>
      </c>
    </row>
    <row r="9177" customFormat="false" ht="15" hidden="false" customHeight="false" outlineLevel="0" collapsed="false">
      <c r="A9177" s="28" t="n">
        <v>45963</v>
      </c>
      <c r="B9177" s="21" t="s">
        <v>118</v>
      </c>
      <c r="C9177" s="21" t="s">
        <v>139</v>
      </c>
      <c r="D9177" s="29" t="n">
        <v>70.347</v>
      </c>
      <c r="E9177" s="29" t="n">
        <f aca="false">D9177/10</f>
        <v>7.0347</v>
      </c>
      <c r="F9177" s="29" t="n">
        <f aca="false">(E9177+Einstellungen!$B$20)*(1+Einstellungen!$B$10)</f>
        <v>30.571933</v>
      </c>
      <c r="G9177" s="21" t="str">
        <f aca="false">IF(F9177&lt;Einstellungen!$B$5,"ja","nein")</f>
        <v>nein</v>
      </c>
      <c r="H9177" s="21" t="s">
        <v>26</v>
      </c>
      <c r="I9177" s="29" t="n">
        <f aca="false">INDEX(Einstellungen!$B$27:$B$50,7)</f>
        <v>0.7</v>
      </c>
      <c r="J9177" s="29" t="n">
        <f aca="false">F9177*I9177</f>
        <v>21.4003531</v>
      </c>
    </row>
    <row r="9178" customFormat="false" ht="15" hidden="false" customHeight="false" outlineLevel="0" collapsed="false">
      <c r="A9178" s="28" t="n">
        <v>45963</v>
      </c>
      <c r="B9178" s="21" t="s">
        <v>119</v>
      </c>
      <c r="C9178" s="21" t="s">
        <v>139</v>
      </c>
      <c r="D9178" s="29" t="n">
        <v>75.53</v>
      </c>
      <c r="E9178" s="29" t="n">
        <f aca="false">D9178/10</f>
        <v>7.553</v>
      </c>
      <c r="F9178" s="29" t="n">
        <f aca="false">(E9178+Einstellungen!$B$20)*(1+Einstellungen!$B$10)</f>
        <v>31.18871</v>
      </c>
      <c r="G9178" s="21" t="str">
        <f aca="false">IF(F9178&lt;Einstellungen!$B$5,"ja","nein")</f>
        <v>nein</v>
      </c>
      <c r="H9178" s="21" t="s">
        <v>26</v>
      </c>
      <c r="I9178" s="29" t="n">
        <f aca="false">INDEX(Einstellungen!$B$27:$B$50,8)</f>
        <v>0.95</v>
      </c>
      <c r="J9178" s="29" t="n">
        <f aca="false">F9178*I9178</f>
        <v>29.6292745</v>
      </c>
    </row>
    <row r="9179" customFormat="false" ht="15" hidden="false" customHeight="false" outlineLevel="0" collapsed="false">
      <c r="A9179" s="28" t="n">
        <v>45963</v>
      </c>
      <c r="B9179" s="21" t="s">
        <v>120</v>
      </c>
      <c r="C9179" s="21" t="s">
        <v>139</v>
      </c>
      <c r="D9179" s="29" t="n">
        <v>77.12</v>
      </c>
      <c r="E9179" s="29" t="n">
        <f aca="false">D9179/10</f>
        <v>7.712</v>
      </c>
      <c r="F9179" s="29" t="n">
        <f aca="false">(E9179+Einstellungen!$B$20)*(1+Einstellungen!$B$10)</f>
        <v>31.37792</v>
      </c>
      <c r="G9179" s="21" t="str">
        <f aca="false">IF(F9179&lt;Einstellungen!$B$5,"ja","nein")</f>
        <v>nein</v>
      </c>
      <c r="H9179" s="21" t="s">
        <v>26</v>
      </c>
      <c r="I9179" s="29" t="n">
        <f aca="false">INDEX(Einstellungen!$B$27:$B$50,9)</f>
        <v>1.05</v>
      </c>
      <c r="J9179" s="29" t="n">
        <f aca="false">F9179*I9179</f>
        <v>32.946816</v>
      </c>
    </row>
    <row r="9180" customFormat="false" ht="15" hidden="false" customHeight="false" outlineLevel="0" collapsed="false">
      <c r="A9180" s="28" t="n">
        <v>45963</v>
      </c>
      <c r="B9180" s="21" t="s">
        <v>121</v>
      </c>
      <c r="C9180" s="21" t="s">
        <v>139</v>
      </c>
      <c r="D9180" s="29" t="n">
        <v>78.457</v>
      </c>
      <c r="E9180" s="29" t="n">
        <f aca="false">D9180/10</f>
        <v>7.8457</v>
      </c>
      <c r="F9180" s="29" t="n">
        <f aca="false">(E9180+Einstellungen!$B$20)*(1+Einstellungen!$B$10)</f>
        <v>31.537023</v>
      </c>
      <c r="G9180" s="21" t="str">
        <f aca="false">IF(F9180&lt;Einstellungen!$B$5,"ja","nein")</f>
        <v>nein</v>
      </c>
      <c r="H9180" s="21" t="s">
        <v>26</v>
      </c>
      <c r="I9180" s="29" t="n">
        <f aca="false">INDEX(Einstellungen!$B$27:$B$50,10)</f>
        <v>1.05</v>
      </c>
      <c r="J9180" s="29" t="n">
        <f aca="false">F9180*I9180</f>
        <v>33.11387415</v>
      </c>
    </row>
    <row r="9181" customFormat="false" ht="15" hidden="false" customHeight="false" outlineLevel="0" collapsed="false">
      <c r="A9181" s="28" t="n">
        <v>45963</v>
      </c>
      <c r="B9181" s="21" t="s">
        <v>122</v>
      </c>
      <c r="C9181" s="21" t="s">
        <v>139</v>
      </c>
      <c r="D9181" s="29" t="n">
        <v>74.99</v>
      </c>
      <c r="E9181" s="29" t="n">
        <f aca="false">D9181/10</f>
        <v>7.499</v>
      </c>
      <c r="F9181" s="29" t="n">
        <f aca="false">(E9181+Einstellungen!$B$20)*(1+Einstellungen!$B$10)</f>
        <v>31.12445</v>
      </c>
      <c r="G9181" s="21" t="str">
        <f aca="false">IF(F9181&lt;Einstellungen!$B$5,"ja","nein")</f>
        <v>nein</v>
      </c>
      <c r="H9181" s="21" t="s">
        <v>26</v>
      </c>
      <c r="I9181" s="29" t="n">
        <f aca="false">INDEX(Einstellungen!$B$27:$B$50,11)</f>
        <v>1.05</v>
      </c>
      <c r="J9181" s="29" t="n">
        <f aca="false">F9181*I9181</f>
        <v>32.6806725</v>
      </c>
    </row>
    <row r="9182" customFormat="false" ht="15" hidden="false" customHeight="false" outlineLevel="0" collapsed="false">
      <c r="A9182" s="28" t="n">
        <v>45963</v>
      </c>
      <c r="B9182" s="21" t="s">
        <v>123</v>
      </c>
      <c r="C9182" s="21" t="s">
        <v>139</v>
      </c>
      <c r="D9182" s="29" t="n">
        <v>74.98</v>
      </c>
      <c r="E9182" s="29" t="n">
        <f aca="false">D9182/10</f>
        <v>7.498</v>
      </c>
      <c r="F9182" s="29" t="n">
        <f aca="false">(E9182+Einstellungen!$B$20)*(1+Einstellungen!$B$10)</f>
        <v>31.12326</v>
      </c>
      <c r="G9182" s="21" t="str">
        <f aca="false">IF(F9182&lt;Einstellungen!$B$5,"ja","nein")</f>
        <v>nein</v>
      </c>
      <c r="H9182" s="21" t="s">
        <v>26</v>
      </c>
      <c r="I9182" s="29" t="n">
        <f aca="false">INDEX(Einstellungen!$B$27:$B$50,12)</f>
        <v>1.1</v>
      </c>
      <c r="J9182" s="29" t="n">
        <f aca="false">F9182*I9182</f>
        <v>34.235586</v>
      </c>
    </row>
    <row r="9183" customFormat="false" ht="15" hidden="false" customHeight="false" outlineLevel="0" collapsed="false">
      <c r="A9183" s="28" t="n">
        <v>45963</v>
      </c>
      <c r="B9183" s="21" t="s">
        <v>124</v>
      </c>
      <c r="C9183" s="21" t="s">
        <v>139</v>
      </c>
      <c r="D9183" s="29" t="n">
        <v>75.213</v>
      </c>
      <c r="E9183" s="29" t="n">
        <f aca="false">D9183/10</f>
        <v>7.5213</v>
      </c>
      <c r="F9183" s="29" t="n">
        <f aca="false">(E9183+Einstellungen!$B$20)*(1+Einstellungen!$B$10)</f>
        <v>31.150987</v>
      </c>
      <c r="G9183" s="21" t="str">
        <f aca="false">IF(F9183&lt;Einstellungen!$B$5,"ja","nein")</f>
        <v>nein</v>
      </c>
      <c r="H9183" s="21" t="s">
        <v>26</v>
      </c>
      <c r="I9183" s="29" t="n">
        <f aca="false">INDEX(Einstellungen!$B$27:$B$50,13)</f>
        <v>1.2</v>
      </c>
      <c r="J9183" s="29" t="n">
        <f aca="false">F9183*I9183</f>
        <v>37.3811844</v>
      </c>
    </row>
    <row r="9184" customFormat="false" ht="15" hidden="false" customHeight="false" outlineLevel="0" collapsed="false">
      <c r="A9184" s="28" t="n">
        <v>45963</v>
      </c>
      <c r="B9184" s="21" t="s">
        <v>125</v>
      </c>
      <c r="C9184" s="21" t="s">
        <v>139</v>
      </c>
      <c r="D9184" s="29" t="n">
        <v>83.162</v>
      </c>
      <c r="E9184" s="29" t="n">
        <f aca="false">D9184/10</f>
        <v>8.3162</v>
      </c>
      <c r="F9184" s="29" t="n">
        <f aca="false">(E9184+Einstellungen!$B$20)*(1+Einstellungen!$B$10)</f>
        <v>32.096918</v>
      </c>
      <c r="G9184" s="21" t="str">
        <f aca="false">IF(F9184&lt;Einstellungen!$B$5,"ja","nein")</f>
        <v>nein</v>
      </c>
      <c r="H9184" s="21" t="s">
        <v>26</v>
      </c>
      <c r="I9184" s="29" t="n">
        <f aca="false">INDEX(Einstellungen!$B$27:$B$50,14)</f>
        <v>1.15</v>
      </c>
      <c r="J9184" s="29" t="n">
        <f aca="false">F9184*I9184</f>
        <v>36.9114557</v>
      </c>
    </row>
    <row r="9185" customFormat="false" ht="15" hidden="false" customHeight="false" outlineLevel="0" collapsed="false">
      <c r="A9185" s="28" t="n">
        <v>45963</v>
      </c>
      <c r="B9185" s="21" t="s">
        <v>126</v>
      </c>
      <c r="C9185" s="21" t="s">
        <v>139</v>
      </c>
      <c r="D9185" s="29" t="n">
        <v>92.55</v>
      </c>
      <c r="E9185" s="29" t="n">
        <f aca="false">D9185/10</f>
        <v>9.255</v>
      </c>
      <c r="F9185" s="29" t="n">
        <f aca="false">(E9185+Einstellungen!$B$20)*(1+Einstellungen!$B$10)</f>
        <v>33.21409</v>
      </c>
      <c r="G9185" s="21" t="str">
        <f aca="false">IF(F9185&lt;Einstellungen!$B$5,"ja","nein")</f>
        <v>nein</v>
      </c>
      <c r="H9185" s="21" t="s">
        <v>26</v>
      </c>
      <c r="I9185" s="29" t="n">
        <f aca="false">INDEX(Einstellungen!$B$27:$B$50,15)</f>
        <v>1</v>
      </c>
      <c r="J9185" s="29" t="n">
        <f aca="false">F9185*I9185</f>
        <v>33.21409</v>
      </c>
    </row>
    <row r="9186" customFormat="false" ht="15" hidden="false" customHeight="false" outlineLevel="0" collapsed="false">
      <c r="A9186" s="28" t="n">
        <v>45963</v>
      </c>
      <c r="B9186" s="21" t="s">
        <v>127</v>
      </c>
      <c r="C9186" s="21" t="s">
        <v>139</v>
      </c>
      <c r="D9186" s="29" t="n">
        <v>110.653</v>
      </c>
      <c r="E9186" s="29" t="n">
        <f aca="false">D9186/10</f>
        <v>11.0653</v>
      </c>
      <c r="F9186" s="29" t="n">
        <f aca="false">(E9186+Einstellungen!$B$20)*(1+Einstellungen!$B$10)</f>
        <v>35.368347</v>
      </c>
      <c r="G9186" s="21" t="str">
        <f aca="false">IF(F9186&lt;Einstellungen!$B$5,"ja","nein")</f>
        <v>nein</v>
      </c>
      <c r="H9186" s="21" t="s">
        <v>26</v>
      </c>
      <c r="I9186" s="29" t="n">
        <f aca="false">INDEX(Einstellungen!$B$27:$B$50,16)</f>
        <v>0.95</v>
      </c>
      <c r="J9186" s="29" t="n">
        <f aca="false">F9186*I9186</f>
        <v>33.59992965</v>
      </c>
    </row>
    <row r="9187" customFormat="false" ht="15" hidden="false" customHeight="false" outlineLevel="0" collapsed="false">
      <c r="A9187" s="28" t="n">
        <v>45963</v>
      </c>
      <c r="B9187" s="21" t="s">
        <v>128</v>
      </c>
      <c r="C9187" s="21" t="s">
        <v>139</v>
      </c>
      <c r="D9187" s="29" t="n">
        <v>116.502</v>
      </c>
      <c r="E9187" s="29" t="n">
        <f aca="false">D9187/10</f>
        <v>11.6502</v>
      </c>
      <c r="F9187" s="29" t="n">
        <f aca="false">(E9187+Einstellungen!$B$20)*(1+Einstellungen!$B$10)</f>
        <v>36.064378</v>
      </c>
      <c r="G9187" s="21" t="str">
        <f aca="false">IF(F9187&lt;Einstellungen!$B$5,"ja","nein")</f>
        <v>nein</v>
      </c>
      <c r="H9187" s="21" t="s">
        <v>26</v>
      </c>
      <c r="I9187" s="29" t="n">
        <f aca="false">INDEX(Einstellungen!$B$27:$B$50,17)</f>
        <v>0.95</v>
      </c>
      <c r="J9187" s="29" t="n">
        <f aca="false">F9187*I9187</f>
        <v>34.2611591</v>
      </c>
    </row>
    <row r="9188" customFormat="false" ht="15" hidden="false" customHeight="false" outlineLevel="0" collapsed="false">
      <c r="A9188" s="28" t="n">
        <v>45963</v>
      </c>
      <c r="B9188" s="21" t="s">
        <v>129</v>
      </c>
      <c r="C9188" s="21" t="s">
        <v>139</v>
      </c>
      <c r="D9188" s="29" t="n">
        <v>132.072</v>
      </c>
      <c r="E9188" s="29" t="n">
        <f aca="false">D9188/10</f>
        <v>13.2072</v>
      </c>
      <c r="F9188" s="29" t="n">
        <f aca="false">(E9188+Einstellungen!$B$20)*(1+Einstellungen!$B$10)</f>
        <v>37.917208</v>
      </c>
      <c r="G9188" s="21" t="str">
        <f aca="false">IF(F9188&lt;Einstellungen!$B$5,"ja","nein")</f>
        <v>nein</v>
      </c>
      <c r="H9188" s="21" t="s">
        <v>26</v>
      </c>
      <c r="I9188" s="29" t="n">
        <f aca="false">INDEX(Einstellungen!$B$27:$B$50,18)</f>
        <v>1.1</v>
      </c>
      <c r="J9188" s="29" t="n">
        <f aca="false">F9188*I9188</f>
        <v>41.7089288</v>
      </c>
    </row>
    <row r="9189" customFormat="false" ht="15" hidden="false" customHeight="false" outlineLevel="0" collapsed="false">
      <c r="A9189" s="28" t="n">
        <v>45963</v>
      </c>
      <c r="B9189" s="21" t="s">
        <v>130</v>
      </c>
      <c r="C9189" s="21" t="s">
        <v>139</v>
      </c>
      <c r="D9189" s="29" t="n">
        <v>130.407</v>
      </c>
      <c r="E9189" s="29" t="n">
        <f aca="false">D9189/10</f>
        <v>13.0407</v>
      </c>
      <c r="F9189" s="29" t="n">
        <f aca="false">(E9189+Einstellungen!$B$20)*(1+Einstellungen!$B$10)</f>
        <v>37.719073</v>
      </c>
      <c r="G9189" s="21" t="str">
        <f aca="false">IF(F9189&lt;Einstellungen!$B$5,"ja","nein")</f>
        <v>nein</v>
      </c>
      <c r="H9189" s="21" t="s">
        <v>26</v>
      </c>
      <c r="I9189" s="29" t="n">
        <f aca="false">INDEX(Einstellungen!$B$27:$B$50,19)</f>
        <v>1.35</v>
      </c>
      <c r="J9189" s="29" t="n">
        <f aca="false">F9189*I9189</f>
        <v>50.92074855</v>
      </c>
    </row>
    <row r="9190" customFormat="false" ht="15" hidden="false" customHeight="false" outlineLevel="0" collapsed="false">
      <c r="A9190" s="28" t="n">
        <v>45963</v>
      </c>
      <c r="B9190" s="21" t="s">
        <v>131</v>
      </c>
      <c r="C9190" s="21" t="s">
        <v>139</v>
      </c>
      <c r="D9190" s="29" t="n">
        <v>113.608</v>
      </c>
      <c r="E9190" s="29" t="n">
        <f aca="false">D9190/10</f>
        <v>11.3608</v>
      </c>
      <c r="F9190" s="29" t="n">
        <f aca="false">(E9190+Einstellungen!$B$20)*(1+Einstellungen!$B$10)</f>
        <v>35.719992</v>
      </c>
      <c r="G9190" s="21" t="str">
        <f aca="false">IF(F9190&lt;Einstellungen!$B$5,"ja","nein")</f>
        <v>nein</v>
      </c>
      <c r="H9190" s="21" t="s">
        <v>26</v>
      </c>
      <c r="I9190" s="29" t="n">
        <f aca="false">INDEX(Einstellungen!$B$27:$B$50,20)</f>
        <v>1.45</v>
      </c>
      <c r="J9190" s="29" t="n">
        <f aca="false">F9190*I9190</f>
        <v>51.7939884</v>
      </c>
    </row>
    <row r="9191" customFormat="false" ht="15" hidden="false" customHeight="false" outlineLevel="0" collapsed="false">
      <c r="A9191" s="28" t="n">
        <v>45963</v>
      </c>
      <c r="B9191" s="21" t="s">
        <v>132</v>
      </c>
      <c r="C9191" s="21" t="s">
        <v>139</v>
      </c>
      <c r="D9191" s="29" t="n">
        <v>98.6</v>
      </c>
      <c r="E9191" s="29" t="n">
        <f aca="false">D9191/10</f>
        <v>9.86</v>
      </c>
      <c r="F9191" s="29" t="n">
        <f aca="false">(E9191+Einstellungen!$B$20)*(1+Einstellungen!$B$10)</f>
        <v>33.93404</v>
      </c>
      <c r="G9191" s="21" t="str">
        <f aca="false">IF(F9191&lt;Einstellungen!$B$5,"ja","nein")</f>
        <v>nein</v>
      </c>
      <c r="H9191" s="21" t="s">
        <v>26</v>
      </c>
      <c r="I9191" s="29" t="n">
        <f aca="false">INDEX(Einstellungen!$B$27:$B$50,21)</f>
        <v>1.4</v>
      </c>
      <c r="J9191" s="29" t="n">
        <f aca="false">F9191*I9191</f>
        <v>47.507656</v>
      </c>
    </row>
    <row r="9192" customFormat="false" ht="15" hidden="false" customHeight="false" outlineLevel="0" collapsed="false">
      <c r="A9192" s="28" t="n">
        <v>45963</v>
      </c>
      <c r="B9192" s="21" t="s">
        <v>133</v>
      </c>
      <c r="C9192" s="21" t="s">
        <v>139</v>
      </c>
      <c r="D9192" s="29" t="n">
        <v>95.33</v>
      </c>
      <c r="E9192" s="29" t="n">
        <f aca="false">D9192/10</f>
        <v>9.533</v>
      </c>
      <c r="F9192" s="29" t="n">
        <f aca="false">(E9192+Einstellungen!$B$20)*(1+Einstellungen!$B$10)</f>
        <v>33.54491</v>
      </c>
      <c r="G9192" s="21" t="str">
        <f aca="false">IF(F9192&lt;Einstellungen!$B$5,"ja","nein")</f>
        <v>nein</v>
      </c>
      <c r="H9192" s="21" t="s">
        <v>26</v>
      </c>
      <c r="I9192" s="29" t="n">
        <f aca="false">INDEX(Einstellungen!$B$27:$B$50,22)</f>
        <v>1.25</v>
      </c>
      <c r="J9192" s="29" t="n">
        <f aca="false">F9192*I9192</f>
        <v>41.9311375</v>
      </c>
    </row>
    <row r="9193" customFormat="false" ht="15" hidden="false" customHeight="false" outlineLevel="0" collapsed="false">
      <c r="A9193" s="28" t="n">
        <v>45963</v>
      </c>
      <c r="B9193" s="21" t="s">
        <v>134</v>
      </c>
      <c r="C9193" s="21" t="s">
        <v>139</v>
      </c>
      <c r="D9193" s="29" t="n">
        <v>93.178</v>
      </c>
      <c r="E9193" s="29" t="n">
        <f aca="false">D9193/10</f>
        <v>9.3178</v>
      </c>
      <c r="F9193" s="29" t="n">
        <f aca="false">(E9193+Einstellungen!$B$20)*(1+Einstellungen!$B$10)</f>
        <v>33.288822</v>
      </c>
      <c r="G9193" s="21" t="str">
        <f aca="false">IF(F9193&lt;Einstellungen!$B$5,"ja","nein")</f>
        <v>nein</v>
      </c>
      <c r="H9193" s="21" t="s">
        <v>26</v>
      </c>
      <c r="I9193" s="29" t="n">
        <f aca="false">INDEX(Einstellungen!$B$27:$B$50,23)</f>
        <v>1.05</v>
      </c>
      <c r="J9193" s="29" t="n">
        <f aca="false">F9193*I9193</f>
        <v>34.9532631</v>
      </c>
    </row>
    <row r="9194" customFormat="false" ht="15" hidden="false" customHeight="false" outlineLevel="0" collapsed="false">
      <c r="A9194" s="28" t="n">
        <v>45963</v>
      </c>
      <c r="B9194" s="21" t="s">
        <v>135</v>
      </c>
      <c r="C9194" s="21" t="s">
        <v>139</v>
      </c>
      <c r="D9194" s="29" t="n">
        <v>85.042</v>
      </c>
      <c r="E9194" s="29" t="n">
        <f aca="false">D9194/10</f>
        <v>8.5042</v>
      </c>
      <c r="F9194" s="29" t="n">
        <f aca="false">(E9194+Einstellungen!$B$20)*(1+Einstellungen!$B$10)</f>
        <v>32.320638</v>
      </c>
      <c r="G9194" s="21" t="str">
        <f aca="false">IF(F9194&lt;Einstellungen!$B$5,"ja","nein")</f>
        <v>nein</v>
      </c>
      <c r="H9194" s="21" t="s">
        <v>26</v>
      </c>
      <c r="I9194" s="29" t="n">
        <f aca="false">INDEX(Einstellungen!$B$27:$B$50,24)</f>
        <v>0.8</v>
      </c>
      <c r="J9194" s="29" t="n">
        <f aca="false">F9194*I9194</f>
        <v>25.8565104</v>
      </c>
    </row>
    <row r="9195" customFormat="false" ht="15" hidden="false" customHeight="false" outlineLevel="0" collapsed="false">
      <c r="A9195" s="28" t="n">
        <v>45964</v>
      </c>
      <c r="B9195" s="21" t="s">
        <v>111</v>
      </c>
      <c r="C9195" s="21" t="s">
        <v>140</v>
      </c>
      <c r="D9195" s="29" t="n">
        <v>82.44</v>
      </c>
      <c r="E9195" s="29" t="n">
        <f aca="false">D9195/10</f>
        <v>8.244</v>
      </c>
      <c r="F9195" s="29" t="n">
        <f aca="false">(E9195+Einstellungen!$B$20)*(1+Einstellungen!$B$10)</f>
        <v>32.011</v>
      </c>
      <c r="G9195" s="21" t="str">
        <f aca="false">IF(F9195&lt;Einstellungen!$B$5,"ja","nein")</f>
        <v>nein</v>
      </c>
      <c r="H9195" s="21" t="s">
        <v>26</v>
      </c>
      <c r="I9195" s="29" t="n">
        <f aca="false">INDEX(Einstellungen!$B$27:$B$50,1)</f>
        <v>0.6</v>
      </c>
      <c r="J9195" s="29" t="n">
        <f aca="false">F9195*I9195</f>
        <v>19.2066</v>
      </c>
    </row>
    <row r="9196" customFormat="false" ht="15" hidden="false" customHeight="false" outlineLevel="0" collapsed="false">
      <c r="A9196" s="28" t="n">
        <v>45964</v>
      </c>
      <c r="B9196" s="21" t="s">
        <v>113</v>
      </c>
      <c r="C9196" s="21" t="s">
        <v>140</v>
      </c>
      <c r="D9196" s="29" t="n">
        <v>80.105</v>
      </c>
      <c r="E9196" s="29" t="n">
        <f aca="false">D9196/10</f>
        <v>8.0105</v>
      </c>
      <c r="F9196" s="29" t="n">
        <f aca="false">(E9196+Einstellungen!$B$20)*(1+Einstellungen!$B$10)</f>
        <v>31.733135</v>
      </c>
      <c r="G9196" s="21" t="str">
        <f aca="false">IF(F9196&lt;Einstellungen!$B$5,"ja","nein")</f>
        <v>nein</v>
      </c>
      <c r="H9196" s="21" t="s">
        <v>26</v>
      </c>
      <c r="I9196" s="29" t="n">
        <f aca="false">INDEX(Einstellungen!$B$27:$B$50,2)</f>
        <v>0.5</v>
      </c>
      <c r="J9196" s="29" t="n">
        <f aca="false">F9196*I9196</f>
        <v>15.8665675</v>
      </c>
    </row>
    <row r="9197" customFormat="false" ht="15" hidden="false" customHeight="false" outlineLevel="0" collapsed="false">
      <c r="A9197" s="28" t="n">
        <v>45964</v>
      </c>
      <c r="B9197" s="21" t="s">
        <v>114</v>
      </c>
      <c r="C9197" s="21" t="s">
        <v>140</v>
      </c>
      <c r="D9197" s="29" t="n">
        <v>74.998</v>
      </c>
      <c r="E9197" s="29" t="n">
        <f aca="false">D9197/10</f>
        <v>7.4998</v>
      </c>
      <c r="F9197" s="29" t="n">
        <f aca="false">(E9197+Einstellungen!$B$20)*(1+Einstellungen!$B$10)</f>
        <v>31.125402</v>
      </c>
      <c r="G9197" s="21" t="str">
        <f aca="false">IF(F9197&lt;Einstellungen!$B$5,"ja","nein")</f>
        <v>nein</v>
      </c>
      <c r="H9197" s="21" t="s">
        <v>26</v>
      </c>
      <c r="I9197" s="29" t="n">
        <f aca="false">INDEX(Einstellungen!$B$27:$B$50,3)</f>
        <v>0.45</v>
      </c>
      <c r="J9197" s="29" t="n">
        <f aca="false">F9197*I9197</f>
        <v>14.0064309</v>
      </c>
    </row>
    <row r="9198" customFormat="false" ht="15" hidden="false" customHeight="false" outlineLevel="0" collapsed="false">
      <c r="A9198" s="28" t="n">
        <v>45964</v>
      </c>
      <c r="B9198" s="21" t="s">
        <v>115</v>
      </c>
      <c r="C9198" s="21" t="s">
        <v>140</v>
      </c>
      <c r="D9198" s="29" t="n">
        <v>73.14</v>
      </c>
      <c r="E9198" s="29" t="n">
        <f aca="false">D9198/10</f>
        <v>7.314</v>
      </c>
      <c r="F9198" s="29" t="n">
        <f aca="false">(E9198+Einstellungen!$B$20)*(1+Einstellungen!$B$10)</f>
        <v>30.9043</v>
      </c>
      <c r="G9198" s="21" t="str">
        <f aca="false">IF(F9198&lt;Einstellungen!$B$5,"ja","nein")</f>
        <v>nein</v>
      </c>
      <c r="H9198" s="21" t="s">
        <v>26</v>
      </c>
      <c r="I9198" s="29" t="n">
        <f aca="false">INDEX(Einstellungen!$B$27:$B$50,4)</f>
        <v>0.45</v>
      </c>
      <c r="J9198" s="29" t="n">
        <f aca="false">F9198*I9198</f>
        <v>13.906935</v>
      </c>
    </row>
    <row r="9199" customFormat="false" ht="15" hidden="false" customHeight="false" outlineLevel="0" collapsed="false">
      <c r="A9199" s="28" t="n">
        <v>45964</v>
      </c>
      <c r="B9199" s="21" t="s">
        <v>116</v>
      </c>
      <c r="C9199" s="21" t="s">
        <v>140</v>
      </c>
      <c r="D9199" s="29" t="n">
        <v>74.972</v>
      </c>
      <c r="E9199" s="29" t="n">
        <f aca="false">D9199/10</f>
        <v>7.4972</v>
      </c>
      <c r="F9199" s="29" t="n">
        <f aca="false">(E9199+Einstellungen!$B$20)*(1+Einstellungen!$B$10)</f>
        <v>31.122308</v>
      </c>
      <c r="G9199" s="21" t="str">
        <f aca="false">IF(F9199&lt;Einstellungen!$B$5,"ja","nein")</f>
        <v>nein</v>
      </c>
      <c r="H9199" s="21" t="s">
        <v>26</v>
      </c>
      <c r="I9199" s="29" t="n">
        <f aca="false">INDEX(Einstellungen!$B$27:$B$50,5)</f>
        <v>0.45</v>
      </c>
      <c r="J9199" s="29" t="n">
        <f aca="false">F9199*I9199</f>
        <v>14.0050386</v>
      </c>
    </row>
    <row r="9200" customFormat="false" ht="15" hidden="false" customHeight="false" outlineLevel="0" collapsed="false">
      <c r="A9200" s="28" t="n">
        <v>45964</v>
      </c>
      <c r="B9200" s="21" t="s">
        <v>117</v>
      </c>
      <c r="C9200" s="21" t="s">
        <v>140</v>
      </c>
      <c r="D9200" s="29" t="n">
        <v>75</v>
      </c>
      <c r="E9200" s="29" t="n">
        <f aca="false">D9200/10</f>
        <v>7.5</v>
      </c>
      <c r="F9200" s="29" t="n">
        <f aca="false">(E9200+Einstellungen!$B$20)*(1+Einstellungen!$B$10)</f>
        <v>31.12564</v>
      </c>
      <c r="G9200" s="21" t="str">
        <f aca="false">IF(F9200&lt;Einstellungen!$B$5,"ja","nein")</f>
        <v>nein</v>
      </c>
      <c r="H9200" s="21" t="s">
        <v>26</v>
      </c>
      <c r="I9200" s="29" t="n">
        <f aca="false">INDEX(Einstellungen!$B$27:$B$50,6)</f>
        <v>0.5</v>
      </c>
      <c r="J9200" s="29" t="n">
        <f aca="false">F9200*I9200</f>
        <v>15.56282</v>
      </c>
    </row>
    <row r="9201" customFormat="false" ht="15" hidden="false" customHeight="false" outlineLevel="0" collapsed="false">
      <c r="A9201" s="28" t="n">
        <v>45964</v>
      </c>
      <c r="B9201" s="21" t="s">
        <v>118</v>
      </c>
      <c r="C9201" s="21" t="s">
        <v>140</v>
      </c>
      <c r="D9201" s="29" t="n">
        <v>95.33</v>
      </c>
      <c r="E9201" s="29" t="n">
        <f aca="false">D9201/10</f>
        <v>9.533</v>
      </c>
      <c r="F9201" s="29" t="n">
        <f aca="false">(E9201+Einstellungen!$B$20)*(1+Einstellungen!$B$10)</f>
        <v>33.54491</v>
      </c>
      <c r="G9201" s="21" t="str">
        <f aca="false">IF(F9201&lt;Einstellungen!$B$5,"ja","nein")</f>
        <v>nein</v>
      </c>
      <c r="H9201" s="21" t="s">
        <v>26</v>
      </c>
      <c r="I9201" s="29" t="n">
        <f aca="false">INDEX(Einstellungen!$B$27:$B$50,7)</f>
        <v>0.7</v>
      </c>
      <c r="J9201" s="29" t="n">
        <f aca="false">F9201*I9201</f>
        <v>23.481437</v>
      </c>
    </row>
    <row r="9202" customFormat="false" ht="15" hidden="false" customHeight="false" outlineLevel="0" collapsed="false">
      <c r="A9202" s="28" t="n">
        <v>45964</v>
      </c>
      <c r="B9202" s="21" t="s">
        <v>119</v>
      </c>
      <c r="C9202" s="21" t="s">
        <v>140</v>
      </c>
      <c r="D9202" s="29" t="n">
        <v>117.255</v>
      </c>
      <c r="E9202" s="29" t="n">
        <f aca="false">D9202/10</f>
        <v>11.7255</v>
      </c>
      <c r="F9202" s="29" t="n">
        <f aca="false">(E9202+Einstellungen!$B$20)*(1+Einstellungen!$B$10)</f>
        <v>36.153985</v>
      </c>
      <c r="G9202" s="21" t="str">
        <f aca="false">IF(F9202&lt;Einstellungen!$B$5,"ja","nein")</f>
        <v>nein</v>
      </c>
      <c r="H9202" s="21" t="s">
        <v>26</v>
      </c>
      <c r="I9202" s="29" t="n">
        <f aca="false">INDEX(Einstellungen!$B$27:$B$50,8)</f>
        <v>0.95</v>
      </c>
      <c r="J9202" s="29" t="n">
        <f aca="false">F9202*I9202</f>
        <v>34.34628575</v>
      </c>
    </row>
    <row r="9203" customFormat="false" ht="15" hidden="false" customHeight="false" outlineLevel="0" collapsed="false">
      <c r="A9203" s="28" t="n">
        <v>45964</v>
      </c>
      <c r="B9203" s="21" t="s">
        <v>120</v>
      </c>
      <c r="C9203" s="21" t="s">
        <v>140</v>
      </c>
      <c r="D9203" s="29" t="n">
        <v>105</v>
      </c>
      <c r="E9203" s="29" t="n">
        <f aca="false">D9203/10</f>
        <v>10.5</v>
      </c>
      <c r="F9203" s="29" t="n">
        <f aca="false">(E9203+Einstellungen!$B$20)*(1+Einstellungen!$B$10)</f>
        <v>34.69564</v>
      </c>
      <c r="G9203" s="21" t="str">
        <f aca="false">IF(F9203&lt;Einstellungen!$B$5,"ja","nein")</f>
        <v>nein</v>
      </c>
      <c r="H9203" s="21" t="s">
        <v>26</v>
      </c>
      <c r="I9203" s="29" t="n">
        <f aca="false">INDEX(Einstellungen!$B$27:$B$50,9)</f>
        <v>1.05</v>
      </c>
      <c r="J9203" s="29" t="n">
        <f aca="false">F9203*I9203</f>
        <v>36.430422</v>
      </c>
    </row>
    <row r="9204" customFormat="false" ht="15" hidden="false" customHeight="false" outlineLevel="0" collapsed="false">
      <c r="A9204" s="28" t="n">
        <v>45964</v>
      </c>
      <c r="B9204" s="21" t="s">
        <v>121</v>
      </c>
      <c r="C9204" s="21" t="s">
        <v>140</v>
      </c>
      <c r="D9204" s="29" t="n">
        <v>85.763</v>
      </c>
      <c r="E9204" s="29" t="n">
        <f aca="false">D9204/10</f>
        <v>8.5763</v>
      </c>
      <c r="F9204" s="29" t="n">
        <f aca="false">(E9204+Einstellungen!$B$20)*(1+Einstellungen!$B$10)</f>
        <v>32.406437</v>
      </c>
      <c r="G9204" s="21" t="str">
        <f aca="false">IF(F9204&lt;Einstellungen!$B$5,"ja","nein")</f>
        <v>nein</v>
      </c>
      <c r="H9204" s="21" t="s">
        <v>26</v>
      </c>
      <c r="I9204" s="29" t="n">
        <f aca="false">INDEX(Einstellungen!$B$27:$B$50,10)</f>
        <v>1.05</v>
      </c>
      <c r="J9204" s="29" t="n">
        <f aca="false">F9204*I9204</f>
        <v>34.02675885</v>
      </c>
    </row>
    <row r="9205" customFormat="false" ht="15" hidden="false" customHeight="false" outlineLevel="0" collapsed="false">
      <c r="A9205" s="28" t="n">
        <v>45964</v>
      </c>
      <c r="B9205" s="21" t="s">
        <v>122</v>
      </c>
      <c r="C9205" s="21" t="s">
        <v>140</v>
      </c>
      <c r="D9205" s="29" t="n">
        <v>75.445</v>
      </c>
      <c r="E9205" s="29" t="n">
        <f aca="false">D9205/10</f>
        <v>7.5445</v>
      </c>
      <c r="F9205" s="29" t="n">
        <f aca="false">(E9205+Einstellungen!$B$20)*(1+Einstellungen!$B$10)</f>
        <v>31.178595</v>
      </c>
      <c r="G9205" s="21" t="str">
        <f aca="false">IF(F9205&lt;Einstellungen!$B$5,"ja","nein")</f>
        <v>nein</v>
      </c>
      <c r="H9205" s="21" t="s">
        <v>26</v>
      </c>
      <c r="I9205" s="29" t="n">
        <f aca="false">INDEX(Einstellungen!$B$27:$B$50,11)</f>
        <v>1.05</v>
      </c>
      <c r="J9205" s="29" t="n">
        <f aca="false">F9205*I9205</f>
        <v>32.73752475</v>
      </c>
    </row>
    <row r="9206" customFormat="false" ht="15" hidden="false" customHeight="false" outlineLevel="0" collapsed="false">
      <c r="A9206" s="28" t="n">
        <v>45964</v>
      </c>
      <c r="B9206" s="21" t="s">
        <v>123</v>
      </c>
      <c r="C9206" s="21" t="s">
        <v>140</v>
      </c>
      <c r="D9206" s="29" t="n">
        <v>71.675</v>
      </c>
      <c r="E9206" s="29" t="n">
        <f aca="false">D9206/10</f>
        <v>7.1675</v>
      </c>
      <c r="F9206" s="29" t="n">
        <f aca="false">(E9206+Einstellungen!$B$20)*(1+Einstellungen!$B$10)</f>
        <v>30.729965</v>
      </c>
      <c r="G9206" s="21" t="str">
        <f aca="false">IF(F9206&lt;Einstellungen!$B$5,"ja","nein")</f>
        <v>nein</v>
      </c>
      <c r="H9206" s="21" t="s">
        <v>26</v>
      </c>
      <c r="I9206" s="29" t="n">
        <f aca="false">INDEX(Einstellungen!$B$27:$B$50,12)</f>
        <v>1.1</v>
      </c>
      <c r="J9206" s="29" t="n">
        <f aca="false">F9206*I9206</f>
        <v>33.8029615</v>
      </c>
    </row>
    <row r="9207" customFormat="false" ht="15" hidden="false" customHeight="false" outlineLevel="0" collapsed="false">
      <c r="A9207" s="28" t="n">
        <v>45964</v>
      </c>
      <c r="B9207" s="21" t="s">
        <v>124</v>
      </c>
      <c r="C9207" s="21" t="s">
        <v>140</v>
      </c>
      <c r="D9207" s="29" t="n">
        <v>67.99</v>
      </c>
      <c r="E9207" s="29" t="n">
        <f aca="false">D9207/10</f>
        <v>6.799</v>
      </c>
      <c r="F9207" s="29" t="n">
        <f aca="false">(E9207+Einstellungen!$B$20)*(1+Einstellungen!$B$10)</f>
        <v>30.29145</v>
      </c>
      <c r="G9207" s="21" t="str">
        <f aca="false">IF(F9207&lt;Einstellungen!$B$5,"ja","nein")</f>
        <v>nein</v>
      </c>
      <c r="H9207" s="21" t="s">
        <v>26</v>
      </c>
      <c r="I9207" s="29" t="n">
        <f aca="false">INDEX(Einstellungen!$B$27:$B$50,13)</f>
        <v>1.2</v>
      </c>
      <c r="J9207" s="29" t="n">
        <f aca="false">F9207*I9207</f>
        <v>36.34974</v>
      </c>
    </row>
    <row r="9208" customFormat="false" ht="15" hidden="false" customHeight="false" outlineLevel="0" collapsed="false">
      <c r="A9208" s="28" t="n">
        <v>45964</v>
      </c>
      <c r="B9208" s="21" t="s">
        <v>125</v>
      </c>
      <c r="C9208" s="21" t="s">
        <v>140</v>
      </c>
      <c r="D9208" s="29" t="n">
        <v>71.925</v>
      </c>
      <c r="E9208" s="29" t="n">
        <f aca="false">D9208/10</f>
        <v>7.1925</v>
      </c>
      <c r="F9208" s="29" t="n">
        <f aca="false">(E9208+Einstellungen!$B$20)*(1+Einstellungen!$B$10)</f>
        <v>30.759715</v>
      </c>
      <c r="G9208" s="21" t="str">
        <f aca="false">IF(F9208&lt;Einstellungen!$B$5,"ja","nein")</f>
        <v>nein</v>
      </c>
      <c r="H9208" s="21" t="s">
        <v>26</v>
      </c>
      <c r="I9208" s="29" t="n">
        <f aca="false">INDEX(Einstellungen!$B$27:$B$50,14)</f>
        <v>1.15</v>
      </c>
      <c r="J9208" s="29" t="n">
        <f aca="false">F9208*I9208</f>
        <v>35.37367225</v>
      </c>
    </row>
    <row r="9209" customFormat="false" ht="15" hidden="false" customHeight="false" outlineLevel="0" collapsed="false">
      <c r="A9209" s="28" t="n">
        <v>45964</v>
      </c>
      <c r="B9209" s="21" t="s">
        <v>126</v>
      </c>
      <c r="C9209" s="21" t="s">
        <v>140</v>
      </c>
      <c r="D9209" s="29" t="n">
        <v>74.975</v>
      </c>
      <c r="E9209" s="29" t="n">
        <f aca="false">D9209/10</f>
        <v>7.4975</v>
      </c>
      <c r="F9209" s="29" t="n">
        <f aca="false">(E9209+Einstellungen!$B$20)*(1+Einstellungen!$B$10)</f>
        <v>31.122665</v>
      </c>
      <c r="G9209" s="21" t="str">
        <f aca="false">IF(F9209&lt;Einstellungen!$B$5,"ja","nein")</f>
        <v>nein</v>
      </c>
      <c r="H9209" s="21" t="s">
        <v>26</v>
      </c>
      <c r="I9209" s="29" t="n">
        <f aca="false">INDEX(Einstellungen!$B$27:$B$50,15)</f>
        <v>1</v>
      </c>
      <c r="J9209" s="29" t="n">
        <f aca="false">F9209*I9209</f>
        <v>31.122665</v>
      </c>
    </row>
    <row r="9210" customFormat="false" ht="15" hidden="false" customHeight="false" outlineLevel="0" collapsed="false">
      <c r="A9210" s="28" t="n">
        <v>45964</v>
      </c>
      <c r="B9210" s="21" t="s">
        <v>127</v>
      </c>
      <c r="C9210" s="21" t="s">
        <v>140</v>
      </c>
      <c r="D9210" s="29" t="n">
        <v>82.605</v>
      </c>
      <c r="E9210" s="29" t="n">
        <f aca="false">D9210/10</f>
        <v>8.2605</v>
      </c>
      <c r="F9210" s="29" t="n">
        <f aca="false">(E9210+Einstellungen!$B$20)*(1+Einstellungen!$B$10)</f>
        <v>32.030635</v>
      </c>
      <c r="G9210" s="21" t="str">
        <f aca="false">IF(F9210&lt;Einstellungen!$B$5,"ja","nein")</f>
        <v>nein</v>
      </c>
      <c r="H9210" s="21" t="s">
        <v>26</v>
      </c>
      <c r="I9210" s="29" t="n">
        <f aca="false">INDEX(Einstellungen!$B$27:$B$50,16)</f>
        <v>0.95</v>
      </c>
      <c r="J9210" s="29" t="n">
        <f aca="false">F9210*I9210</f>
        <v>30.42910325</v>
      </c>
    </row>
    <row r="9211" customFormat="false" ht="15" hidden="false" customHeight="false" outlineLevel="0" collapsed="false">
      <c r="A9211" s="28" t="n">
        <v>45964</v>
      </c>
      <c r="B9211" s="21" t="s">
        <v>128</v>
      </c>
      <c r="C9211" s="21" t="s">
        <v>140</v>
      </c>
      <c r="D9211" s="29" t="n">
        <v>92.735</v>
      </c>
      <c r="E9211" s="29" t="n">
        <f aca="false">D9211/10</f>
        <v>9.2735</v>
      </c>
      <c r="F9211" s="29" t="n">
        <f aca="false">(E9211+Einstellungen!$B$20)*(1+Einstellungen!$B$10)</f>
        <v>33.236105</v>
      </c>
      <c r="G9211" s="21" t="str">
        <f aca="false">IF(F9211&lt;Einstellungen!$B$5,"ja","nein")</f>
        <v>nein</v>
      </c>
      <c r="H9211" s="21" t="s">
        <v>26</v>
      </c>
      <c r="I9211" s="29" t="n">
        <f aca="false">INDEX(Einstellungen!$B$27:$B$50,17)</f>
        <v>0.95</v>
      </c>
      <c r="J9211" s="29" t="n">
        <f aca="false">F9211*I9211</f>
        <v>31.57429975</v>
      </c>
    </row>
    <row r="9212" customFormat="false" ht="15" hidden="false" customHeight="false" outlineLevel="0" collapsed="false">
      <c r="A9212" s="28" t="n">
        <v>45964</v>
      </c>
      <c r="B9212" s="21" t="s">
        <v>129</v>
      </c>
      <c r="C9212" s="21" t="s">
        <v>140</v>
      </c>
      <c r="D9212" s="29" t="n">
        <v>92.52</v>
      </c>
      <c r="E9212" s="29" t="n">
        <f aca="false">D9212/10</f>
        <v>9.252</v>
      </c>
      <c r="F9212" s="29" t="n">
        <f aca="false">(E9212+Einstellungen!$B$20)*(1+Einstellungen!$B$10)</f>
        <v>33.21052</v>
      </c>
      <c r="G9212" s="21" t="str">
        <f aca="false">IF(F9212&lt;Einstellungen!$B$5,"ja","nein")</f>
        <v>nein</v>
      </c>
      <c r="H9212" s="21" t="s">
        <v>26</v>
      </c>
      <c r="I9212" s="29" t="n">
        <f aca="false">INDEX(Einstellungen!$B$27:$B$50,18)</f>
        <v>1.1</v>
      </c>
      <c r="J9212" s="29" t="n">
        <f aca="false">F9212*I9212</f>
        <v>36.531572</v>
      </c>
    </row>
    <row r="9213" customFormat="false" ht="15" hidden="false" customHeight="false" outlineLevel="0" collapsed="false">
      <c r="A9213" s="28" t="n">
        <v>45964</v>
      </c>
      <c r="B9213" s="21" t="s">
        <v>130</v>
      </c>
      <c r="C9213" s="21" t="s">
        <v>140</v>
      </c>
      <c r="D9213" s="29" t="n">
        <v>90.555</v>
      </c>
      <c r="E9213" s="29" t="n">
        <f aca="false">D9213/10</f>
        <v>9.0555</v>
      </c>
      <c r="F9213" s="29" t="n">
        <f aca="false">(E9213+Einstellungen!$B$20)*(1+Einstellungen!$B$10)</f>
        <v>32.976685</v>
      </c>
      <c r="G9213" s="21" t="str">
        <f aca="false">IF(F9213&lt;Einstellungen!$B$5,"ja","nein")</f>
        <v>nein</v>
      </c>
      <c r="H9213" s="21" t="s">
        <v>26</v>
      </c>
      <c r="I9213" s="29" t="n">
        <f aca="false">INDEX(Einstellungen!$B$27:$B$50,19)</f>
        <v>1.35</v>
      </c>
      <c r="J9213" s="29" t="n">
        <f aca="false">F9213*I9213</f>
        <v>44.51852475</v>
      </c>
    </row>
    <row r="9214" customFormat="false" ht="15" hidden="false" customHeight="false" outlineLevel="0" collapsed="false">
      <c r="A9214" s="28" t="n">
        <v>45964</v>
      </c>
      <c r="B9214" s="21" t="s">
        <v>131</v>
      </c>
      <c r="C9214" s="21" t="s">
        <v>140</v>
      </c>
      <c r="D9214" s="29" t="n">
        <v>81.575</v>
      </c>
      <c r="E9214" s="29" t="n">
        <f aca="false">D9214/10</f>
        <v>8.1575</v>
      </c>
      <c r="F9214" s="29" t="n">
        <f aca="false">(E9214+Einstellungen!$B$20)*(1+Einstellungen!$B$10)</f>
        <v>31.908065</v>
      </c>
      <c r="G9214" s="21" t="str">
        <f aca="false">IF(F9214&lt;Einstellungen!$B$5,"ja","nein")</f>
        <v>nein</v>
      </c>
      <c r="H9214" s="21" t="s">
        <v>26</v>
      </c>
      <c r="I9214" s="29" t="n">
        <f aca="false">INDEX(Einstellungen!$B$27:$B$50,20)</f>
        <v>1.45</v>
      </c>
      <c r="J9214" s="29" t="n">
        <f aca="false">F9214*I9214</f>
        <v>46.26669425</v>
      </c>
    </row>
    <row r="9215" customFormat="false" ht="15" hidden="false" customHeight="false" outlineLevel="0" collapsed="false">
      <c r="A9215" s="28" t="n">
        <v>45964</v>
      </c>
      <c r="B9215" s="21" t="s">
        <v>132</v>
      </c>
      <c r="C9215" s="21" t="s">
        <v>140</v>
      </c>
      <c r="D9215" s="29" t="n">
        <v>71.633</v>
      </c>
      <c r="E9215" s="29" t="n">
        <f aca="false">D9215/10</f>
        <v>7.1633</v>
      </c>
      <c r="F9215" s="29" t="n">
        <f aca="false">(E9215+Einstellungen!$B$20)*(1+Einstellungen!$B$10)</f>
        <v>30.724967</v>
      </c>
      <c r="G9215" s="21" t="str">
        <f aca="false">IF(F9215&lt;Einstellungen!$B$5,"ja","nein")</f>
        <v>nein</v>
      </c>
      <c r="H9215" s="21" t="s">
        <v>26</v>
      </c>
      <c r="I9215" s="29" t="n">
        <f aca="false">INDEX(Einstellungen!$B$27:$B$50,21)</f>
        <v>1.4</v>
      </c>
      <c r="J9215" s="29" t="n">
        <f aca="false">F9215*I9215</f>
        <v>43.0149538</v>
      </c>
    </row>
    <row r="9216" customFormat="false" ht="15" hidden="false" customHeight="false" outlineLevel="0" collapsed="false">
      <c r="A9216" s="28" t="n">
        <v>45964</v>
      </c>
      <c r="B9216" s="21" t="s">
        <v>133</v>
      </c>
      <c r="C9216" s="21" t="s">
        <v>140</v>
      </c>
      <c r="D9216" s="29" t="n">
        <v>60.007</v>
      </c>
      <c r="E9216" s="29" t="n">
        <f aca="false">D9216/10</f>
        <v>6.0007</v>
      </c>
      <c r="F9216" s="29" t="n">
        <f aca="false">(E9216+Einstellungen!$B$20)*(1+Einstellungen!$B$10)</f>
        <v>29.341473</v>
      </c>
      <c r="G9216" s="21" t="str">
        <f aca="false">IF(F9216&lt;Einstellungen!$B$5,"ja","nein")</f>
        <v>nein</v>
      </c>
      <c r="H9216" s="21" t="s">
        <v>26</v>
      </c>
      <c r="I9216" s="29" t="n">
        <f aca="false">INDEX(Einstellungen!$B$27:$B$50,22)</f>
        <v>1.25</v>
      </c>
      <c r="J9216" s="29" t="n">
        <f aca="false">F9216*I9216</f>
        <v>36.67684125</v>
      </c>
    </row>
    <row r="9217" customFormat="false" ht="15" hidden="false" customHeight="false" outlineLevel="0" collapsed="false">
      <c r="A9217" s="28" t="n">
        <v>45964</v>
      </c>
      <c r="B9217" s="21" t="s">
        <v>134</v>
      </c>
      <c r="C9217" s="21" t="s">
        <v>140</v>
      </c>
      <c r="D9217" s="29" t="n">
        <v>52.712</v>
      </c>
      <c r="E9217" s="29" t="n">
        <f aca="false">D9217/10</f>
        <v>5.2712</v>
      </c>
      <c r="F9217" s="29" t="n">
        <f aca="false">(E9217+Einstellungen!$B$20)*(1+Einstellungen!$B$10)</f>
        <v>28.473368</v>
      </c>
      <c r="G9217" s="21" t="str">
        <f aca="false">IF(F9217&lt;Einstellungen!$B$5,"ja","nein")</f>
        <v>ja</v>
      </c>
      <c r="H9217" s="21" t="s">
        <v>26</v>
      </c>
      <c r="I9217" s="29" t="n">
        <f aca="false">INDEX(Einstellungen!$B$27:$B$50,23)</f>
        <v>1.05</v>
      </c>
      <c r="J9217" s="29" t="n">
        <f aca="false">F9217*I9217</f>
        <v>29.8970364</v>
      </c>
    </row>
    <row r="9218" customFormat="false" ht="15" hidden="false" customHeight="false" outlineLevel="0" collapsed="false">
      <c r="A9218" s="28" t="n">
        <v>45964</v>
      </c>
      <c r="B9218" s="21" t="s">
        <v>135</v>
      </c>
      <c r="C9218" s="21" t="s">
        <v>140</v>
      </c>
      <c r="D9218" s="29" t="n">
        <v>28.715</v>
      </c>
      <c r="E9218" s="29" t="n">
        <f aca="false">D9218/10</f>
        <v>2.8715</v>
      </c>
      <c r="F9218" s="29" t="n">
        <f aca="false">(E9218+Einstellungen!$B$20)*(1+Einstellungen!$B$10)</f>
        <v>25.617725</v>
      </c>
      <c r="G9218" s="21" t="str">
        <f aca="false">IF(F9218&lt;Einstellungen!$B$5,"ja","nein")</f>
        <v>ja</v>
      </c>
      <c r="H9218" s="21" t="s">
        <v>26</v>
      </c>
      <c r="I9218" s="29" t="n">
        <f aca="false">INDEX(Einstellungen!$B$27:$B$50,24)</f>
        <v>0.8</v>
      </c>
      <c r="J9218" s="29" t="n">
        <f aca="false">F9218*I9218</f>
        <v>20.49418</v>
      </c>
    </row>
    <row r="9219" customFormat="false" ht="15" hidden="false" customHeight="false" outlineLevel="0" collapsed="false">
      <c r="A9219" s="28" t="n">
        <v>45965</v>
      </c>
      <c r="B9219" s="21" t="s">
        <v>111</v>
      </c>
      <c r="C9219" s="21" t="s">
        <v>141</v>
      </c>
      <c r="D9219" s="29" t="n">
        <v>16.53</v>
      </c>
      <c r="E9219" s="29" t="n">
        <f aca="false">D9219/10</f>
        <v>1.653</v>
      </c>
      <c r="F9219" s="29" t="n">
        <f aca="false">(E9219+Einstellungen!$B$20)*(1+Einstellungen!$B$10)</f>
        <v>24.16771</v>
      </c>
      <c r="G9219" s="21" t="str">
        <f aca="false">IF(F9219&lt;Einstellungen!$B$5,"ja","nein")</f>
        <v>ja</v>
      </c>
      <c r="H9219" s="21" t="s">
        <v>26</v>
      </c>
      <c r="I9219" s="29" t="n">
        <f aca="false">INDEX(Einstellungen!$B$27:$B$50,1)</f>
        <v>0.6</v>
      </c>
      <c r="J9219" s="29" t="n">
        <f aca="false">F9219*I9219</f>
        <v>14.500626</v>
      </c>
    </row>
    <row r="9220" customFormat="false" ht="15" hidden="false" customHeight="false" outlineLevel="0" collapsed="false">
      <c r="A9220" s="28" t="n">
        <v>45965</v>
      </c>
      <c r="B9220" s="21" t="s">
        <v>113</v>
      </c>
      <c r="C9220" s="21" t="s">
        <v>141</v>
      </c>
      <c r="D9220" s="29" t="n">
        <v>7.258</v>
      </c>
      <c r="E9220" s="29" t="n">
        <f aca="false">D9220/10</f>
        <v>0.7258</v>
      </c>
      <c r="F9220" s="29" t="n">
        <f aca="false">(E9220+Einstellungen!$B$20)*(1+Einstellungen!$B$10)</f>
        <v>23.064342</v>
      </c>
      <c r="G9220" s="21" t="str">
        <f aca="false">IF(F9220&lt;Einstellungen!$B$5,"ja","nein")</f>
        <v>ja</v>
      </c>
      <c r="H9220" s="21" t="s">
        <v>26</v>
      </c>
      <c r="I9220" s="29" t="n">
        <f aca="false">INDEX(Einstellungen!$B$27:$B$50,2)</f>
        <v>0.5</v>
      </c>
      <c r="J9220" s="29" t="n">
        <f aca="false">F9220*I9220</f>
        <v>11.532171</v>
      </c>
    </row>
    <row r="9221" customFormat="false" ht="15" hidden="false" customHeight="false" outlineLevel="0" collapsed="false">
      <c r="A9221" s="28" t="n">
        <v>45965</v>
      </c>
      <c r="B9221" s="21" t="s">
        <v>114</v>
      </c>
      <c r="C9221" s="21" t="s">
        <v>141</v>
      </c>
      <c r="D9221" s="29" t="n">
        <v>4.925</v>
      </c>
      <c r="E9221" s="29" t="n">
        <f aca="false">D9221/10</f>
        <v>0.4925</v>
      </c>
      <c r="F9221" s="29" t="n">
        <f aca="false">(E9221+Einstellungen!$B$20)*(1+Einstellungen!$B$10)</f>
        <v>22.786715</v>
      </c>
      <c r="G9221" s="21" t="str">
        <f aca="false">IF(F9221&lt;Einstellungen!$B$5,"ja","nein")</f>
        <v>ja</v>
      </c>
      <c r="H9221" s="21" t="s">
        <v>26</v>
      </c>
      <c r="I9221" s="29" t="n">
        <f aca="false">INDEX(Einstellungen!$B$27:$B$50,3)</f>
        <v>0.45</v>
      </c>
      <c r="J9221" s="29" t="n">
        <f aca="false">F9221*I9221</f>
        <v>10.25402175</v>
      </c>
    </row>
    <row r="9222" customFormat="false" ht="15" hidden="false" customHeight="false" outlineLevel="0" collapsed="false">
      <c r="A9222" s="28" t="n">
        <v>45965</v>
      </c>
      <c r="B9222" s="21" t="s">
        <v>115</v>
      </c>
      <c r="C9222" s="21" t="s">
        <v>141</v>
      </c>
      <c r="D9222" s="29" t="n">
        <v>6.312</v>
      </c>
      <c r="E9222" s="29" t="n">
        <f aca="false">D9222/10</f>
        <v>0.6312</v>
      </c>
      <c r="F9222" s="29" t="n">
        <f aca="false">(E9222+Einstellungen!$B$20)*(1+Einstellungen!$B$10)</f>
        <v>22.951768</v>
      </c>
      <c r="G9222" s="21" t="str">
        <f aca="false">IF(F9222&lt;Einstellungen!$B$5,"ja","nein")</f>
        <v>ja</v>
      </c>
      <c r="H9222" s="21" t="s">
        <v>26</v>
      </c>
      <c r="I9222" s="29" t="n">
        <f aca="false">INDEX(Einstellungen!$B$27:$B$50,4)</f>
        <v>0.45</v>
      </c>
      <c r="J9222" s="29" t="n">
        <f aca="false">F9222*I9222</f>
        <v>10.3282956</v>
      </c>
    </row>
    <row r="9223" customFormat="false" ht="15" hidden="false" customHeight="false" outlineLevel="0" collapsed="false">
      <c r="A9223" s="28" t="n">
        <v>45965</v>
      </c>
      <c r="B9223" s="21" t="s">
        <v>116</v>
      </c>
      <c r="C9223" s="21" t="s">
        <v>141</v>
      </c>
      <c r="D9223" s="29" t="n">
        <v>21.198</v>
      </c>
      <c r="E9223" s="29" t="n">
        <f aca="false">D9223/10</f>
        <v>2.1198</v>
      </c>
      <c r="F9223" s="29" t="n">
        <f aca="false">(E9223+Einstellungen!$B$20)*(1+Einstellungen!$B$10)</f>
        <v>24.723202</v>
      </c>
      <c r="G9223" s="21" t="str">
        <f aca="false">IF(F9223&lt;Einstellungen!$B$5,"ja","nein")</f>
        <v>ja</v>
      </c>
      <c r="H9223" s="21" t="s">
        <v>26</v>
      </c>
      <c r="I9223" s="29" t="n">
        <f aca="false">INDEX(Einstellungen!$B$27:$B$50,5)</f>
        <v>0.45</v>
      </c>
      <c r="J9223" s="29" t="n">
        <f aca="false">F9223*I9223</f>
        <v>11.1254409</v>
      </c>
    </row>
    <row r="9224" customFormat="false" ht="15" hidden="false" customHeight="false" outlineLevel="0" collapsed="false">
      <c r="A9224" s="28" t="n">
        <v>45965</v>
      </c>
      <c r="B9224" s="21" t="s">
        <v>117</v>
      </c>
      <c r="C9224" s="21" t="s">
        <v>141</v>
      </c>
      <c r="D9224" s="29" t="n">
        <v>58.432</v>
      </c>
      <c r="E9224" s="29" t="n">
        <f aca="false">D9224/10</f>
        <v>5.8432</v>
      </c>
      <c r="F9224" s="29" t="n">
        <f aca="false">(E9224+Einstellungen!$B$20)*(1+Einstellungen!$B$10)</f>
        <v>29.154048</v>
      </c>
      <c r="G9224" s="21" t="str">
        <f aca="false">IF(F9224&lt;Einstellungen!$B$5,"ja","nein")</f>
        <v>nein</v>
      </c>
      <c r="H9224" s="21" t="s">
        <v>26</v>
      </c>
      <c r="I9224" s="29" t="n">
        <f aca="false">INDEX(Einstellungen!$B$27:$B$50,6)</f>
        <v>0.5</v>
      </c>
      <c r="J9224" s="29" t="n">
        <f aca="false">F9224*I9224</f>
        <v>14.577024</v>
      </c>
    </row>
    <row r="9225" customFormat="false" ht="15" hidden="false" customHeight="false" outlineLevel="0" collapsed="false">
      <c r="A9225" s="28" t="n">
        <v>45965</v>
      </c>
      <c r="B9225" s="21" t="s">
        <v>118</v>
      </c>
      <c r="C9225" s="21" t="s">
        <v>141</v>
      </c>
      <c r="D9225" s="29" t="n">
        <v>81.037</v>
      </c>
      <c r="E9225" s="29" t="n">
        <f aca="false">D9225/10</f>
        <v>8.1037</v>
      </c>
      <c r="F9225" s="29" t="n">
        <f aca="false">(E9225+Einstellungen!$B$20)*(1+Einstellungen!$B$10)</f>
        <v>31.844043</v>
      </c>
      <c r="G9225" s="21" t="str">
        <f aca="false">IF(F9225&lt;Einstellungen!$B$5,"ja","nein")</f>
        <v>nein</v>
      </c>
      <c r="H9225" s="21" t="s">
        <v>26</v>
      </c>
      <c r="I9225" s="29" t="n">
        <f aca="false">INDEX(Einstellungen!$B$27:$B$50,7)</f>
        <v>0.7</v>
      </c>
      <c r="J9225" s="29" t="n">
        <f aca="false">F9225*I9225</f>
        <v>22.2908301</v>
      </c>
    </row>
    <row r="9226" customFormat="false" ht="15" hidden="false" customHeight="false" outlineLevel="0" collapsed="false">
      <c r="A9226" s="28" t="n">
        <v>45965</v>
      </c>
      <c r="B9226" s="21" t="s">
        <v>119</v>
      </c>
      <c r="C9226" s="21" t="s">
        <v>141</v>
      </c>
      <c r="D9226" s="29" t="n">
        <v>114.308</v>
      </c>
      <c r="E9226" s="29" t="n">
        <f aca="false">D9226/10</f>
        <v>11.4308</v>
      </c>
      <c r="F9226" s="29" t="n">
        <f aca="false">(E9226+Einstellungen!$B$20)*(1+Einstellungen!$B$10)</f>
        <v>35.803292</v>
      </c>
      <c r="G9226" s="21" t="str">
        <f aca="false">IF(F9226&lt;Einstellungen!$B$5,"ja","nein")</f>
        <v>nein</v>
      </c>
      <c r="H9226" s="21" t="s">
        <v>26</v>
      </c>
      <c r="I9226" s="29" t="n">
        <f aca="false">INDEX(Einstellungen!$B$27:$B$50,8)</f>
        <v>0.95</v>
      </c>
      <c r="J9226" s="29" t="n">
        <f aca="false">F9226*I9226</f>
        <v>34.0131274</v>
      </c>
    </row>
    <row r="9227" customFormat="false" ht="15" hidden="false" customHeight="false" outlineLevel="0" collapsed="false">
      <c r="A9227" s="28" t="n">
        <v>45965</v>
      </c>
      <c r="B9227" s="21" t="s">
        <v>120</v>
      </c>
      <c r="C9227" s="21" t="s">
        <v>141</v>
      </c>
      <c r="D9227" s="29" t="n">
        <v>110</v>
      </c>
      <c r="E9227" s="29" t="n">
        <f aca="false">D9227/10</f>
        <v>11</v>
      </c>
      <c r="F9227" s="29" t="n">
        <f aca="false">(E9227+Einstellungen!$B$20)*(1+Einstellungen!$B$10)</f>
        <v>35.29064</v>
      </c>
      <c r="G9227" s="21" t="str">
        <f aca="false">IF(F9227&lt;Einstellungen!$B$5,"ja","nein")</f>
        <v>nein</v>
      </c>
      <c r="H9227" s="21" t="s">
        <v>26</v>
      </c>
      <c r="I9227" s="29" t="n">
        <f aca="false">INDEX(Einstellungen!$B$27:$B$50,9)</f>
        <v>1.05</v>
      </c>
      <c r="J9227" s="29" t="n">
        <f aca="false">F9227*I9227</f>
        <v>37.055172</v>
      </c>
    </row>
    <row r="9228" customFormat="false" ht="15" hidden="false" customHeight="false" outlineLevel="0" collapsed="false">
      <c r="A9228" s="28" t="n">
        <v>45965</v>
      </c>
      <c r="B9228" s="21" t="s">
        <v>121</v>
      </c>
      <c r="C9228" s="21" t="s">
        <v>141</v>
      </c>
      <c r="D9228" s="29" t="n">
        <v>80.847</v>
      </c>
      <c r="E9228" s="29" t="n">
        <f aca="false">D9228/10</f>
        <v>8.0847</v>
      </c>
      <c r="F9228" s="29" t="n">
        <f aca="false">(E9228+Einstellungen!$B$20)*(1+Einstellungen!$B$10)</f>
        <v>31.821433</v>
      </c>
      <c r="G9228" s="21" t="str">
        <f aca="false">IF(F9228&lt;Einstellungen!$B$5,"ja","nein")</f>
        <v>nein</v>
      </c>
      <c r="H9228" s="21" t="s">
        <v>26</v>
      </c>
      <c r="I9228" s="29" t="n">
        <f aca="false">INDEX(Einstellungen!$B$27:$B$50,10)</f>
        <v>1.05</v>
      </c>
      <c r="J9228" s="29" t="n">
        <f aca="false">F9228*I9228</f>
        <v>33.41250465</v>
      </c>
    </row>
    <row r="9229" customFormat="false" ht="15" hidden="false" customHeight="false" outlineLevel="0" collapsed="false">
      <c r="A9229" s="28" t="n">
        <v>45965</v>
      </c>
      <c r="B9229" s="21" t="s">
        <v>122</v>
      </c>
      <c r="C9229" s="21" t="s">
        <v>141</v>
      </c>
      <c r="D9229" s="29" t="n">
        <v>60.648</v>
      </c>
      <c r="E9229" s="29" t="n">
        <f aca="false">D9229/10</f>
        <v>6.0648</v>
      </c>
      <c r="F9229" s="29" t="n">
        <f aca="false">(E9229+Einstellungen!$B$20)*(1+Einstellungen!$B$10)</f>
        <v>29.417752</v>
      </c>
      <c r="G9229" s="21" t="str">
        <f aca="false">IF(F9229&lt;Einstellungen!$B$5,"ja","nein")</f>
        <v>nein</v>
      </c>
      <c r="H9229" s="21" t="s">
        <v>26</v>
      </c>
      <c r="I9229" s="29" t="n">
        <f aca="false">INDEX(Einstellungen!$B$27:$B$50,11)</f>
        <v>1.05</v>
      </c>
      <c r="J9229" s="29" t="n">
        <f aca="false">F9229*I9229</f>
        <v>30.8886396</v>
      </c>
    </row>
    <row r="9230" customFormat="false" ht="15" hidden="false" customHeight="false" outlineLevel="0" collapsed="false">
      <c r="A9230" s="28" t="n">
        <v>45965</v>
      </c>
      <c r="B9230" s="21" t="s">
        <v>123</v>
      </c>
      <c r="C9230" s="21" t="s">
        <v>141</v>
      </c>
      <c r="D9230" s="29" t="n">
        <v>52.87</v>
      </c>
      <c r="E9230" s="29" t="n">
        <f aca="false">D9230/10</f>
        <v>5.287</v>
      </c>
      <c r="F9230" s="29" t="n">
        <f aca="false">(E9230+Einstellungen!$B$20)*(1+Einstellungen!$B$10)</f>
        <v>28.49217</v>
      </c>
      <c r="G9230" s="21" t="str">
        <f aca="false">IF(F9230&lt;Einstellungen!$B$5,"ja","nein")</f>
        <v>ja</v>
      </c>
      <c r="H9230" s="21" t="s">
        <v>26</v>
      </c>
      <c r="I9230" s="29" t="n">
        <f aca="false">INDEX(Einstellungen!$B$27:$B$50,12)</f>
        <v>1.1</v>
      </c>
      <c r="J9230" s="29" t="n">
        <f aca="false">F9230*I9230</f>
        <v>31.341387</v>
      </c>
    </row>
    <row r="9231" customFormat="false" ht="15" hidden="false" customHeight="false" outlineLevel="0" collapsed="false">
      <c r="A9231" s="28" t="n">
        <v>45965</v>
      </c>
      <c r="B9231" s="21" t="s">
        <v>124</v>
      </c>
      <c r="C9231" s="21" t="s">
        <v>141</v>
      </c>
      <c r="D9231" s="29" t="n">
        <v>50.153</v>
      </c>
      <c r="E9231" s="29" t="n">
        <f aca="false">D9231/10</f>
        <v>5.0153</v>
      </c>
      <c r="F9231" s="29" t="n">
        <f aca="false">(E9231+Einstellungen!$B$20)*(1+Einstellungen!$B$10)</f>
        <v>28.168847</v>
      </c>
      <c r="G9231" s="21" t="str">
        <f aca="false">IF(F9231&lt;Einstellungen!$B$5,"ja","nein")</f>
        <v>ja</v>
      </c>
      <c r="H9231" s="21" t="s">
        <v>26</v>
      </c>
      <c r="I9231" s="29" t="n">
        <f aca="false">INDEX(Einstellungen!$B$27:$B$50,13)</f>
        <v>1.2</v>
      </c>
      <c r="J9231" s="29" t="n">
        <f aca="false">F9231*I9231</f>
        <v>33.8026164</v>
      </c>
    </row>
    <row r="9232" customFormat="false" ht="15" hidden="false" customHeight="false" outlineLevel="0" collapsed="false">
      <c r="A9232" s="28" t="n">
        <v>45965</v>
      </c>
      <c r="B9232" s="21" t="s">
        <v>125</v>
      </c>
      <c r="C9232" s="21" t="s">
        <v>141</v>
      </c>
      <c r="D9232" s="29" t="n">
        <v>66.938</v>
      </c>
      <c r="E9232" s="29" t="n">
        <f aca="false">D9232/10</f>
        <v>6.6938</v>
      </c>
      <c r="F9232" s="29" t="n">
        <f aca="false">(E9232+Einstellungen!$B$20)*(1+Einstellungen!$B$10)</f>
        <v>30.166262</v>
      </c>
      <c r="G9232" s="21" t="str">
        <f aca="false">IF(F9232&lt;Einstellungen!$B$5,"ja","nein")</f>
        <v>nein</v>
      </c>
      <c r="H9232" s="21" t="s">
        <v>26</v>
      </c>
      <c r="I9232" s="29" t="n">
        <f aca="false">INDEX(Einstellungen!$B$27:$B$50,14)</f>
        <v>1.15</v>
      </c>
      <c r="J9232" s="29" t="n">
        <f aca="false">F9232*I9232</f>
        <v>34.6912013</v>
      </c>
    </row>
    <row r="9233" customFormat="false" ht="15" hidden="false" customHeight="false" outlineLevel="0" collapsed="false">
      <c r="A9233" s="28" t="n">
        <v>45965</v>
      </c>
      <c r="B9233" s="21" t="s">
        <v>126</v>
      </c>
      <c r="C9233" s="21" t="s">
        <v>141</v>
      </c>
      <c r="D9233" s="29" t="n">
        <v>81.05</v>
      </c>
      <c r="E9233" s="29" t="n">
        <f aca="false">D9233/10</f>
        <v>8.105</v>
      </c>
      <c r="F9233" s="29" t="n">
        <f aca="false">(E9233+Einstellungen!$B$20)*(1+Einstellungen!$B$10)</f>
        <v>31.84559</v>
      </c>
      <c r="G9233" s="21" t="str">
        <f aca="false">IF(F9233&lt;Einstellungen!$B$5,"ja","nein")</f>
        <v>nein</v>
      </c>
      <c r="H9233" s="21" t="s">
        <v>26</v>
      </c>
      <c r="I9233" s="29" t="n">
        <f aca="false">INDEX(Einstellungen!$B$27:$B$50,15)</f>
        <v>1</v>
      </c>
      <c r="J9233" s="29" t="n">
        <f aca="false">F9233*I9233</f>
        <v>31.84559</v>
      </c>
    </row>
    <row r="9234" customFormat="false" ht="15" hidden="false" customHeight="false" outlineLevel="0" collapsed="false">
      <c r="A9234" s="28" t="n">
        <v>45965</v>
      </c>
      <c r="B9234" s="21" t="s">
        <v>127</v>
      </c>
      <c r="C9234" s="21" t="s">
        <v>141</v>
      </c>
      <c r="D9234" s="29" t="n">
        <v>116.265</v>
      </c>
      <c r="E9234" s="29" t="n">
        <f aca="false">D9234/10</f>
        <v>11.6265</v>
      </c>
      <c r="F9234" s="29" t="n">
        <f aca="false">(E9234+Einstellungen!$B$20)*(1+Einstellungen!$B$10)</f>
        <v>36.036175</v>
      </c>
      <c r="G9234" s="21" t="str">
        <f aca="false">IF(F9234&lt;Einstellungen!$B$5,"ja","nein")</f>
        <v>nein</v>
      </c>
      <c r="H9234" s="21" t="s">
        <v>26</v>
      </c>
      <c r="I9234" s="29" t="n">
        <f aca="false">INDEX(Einstellungen!$B$27:$B$50,16)</f>
        <v>0.95</v>
      </c>
      <c r="J9234" s="29" t="n">
        <f aca="false">F9234*I9234</f>
        <v>34.23436625</v>
      </c>
    </row>
    <row r="9235" customFormat="false" ht="15" hidden="false" customHeight="false" outlineLevel="0" collapsed="false">
      <c r="A9235" s="28" t="n">
        <v>45965</v>
      </c>
      <c r="B9235" s="21" t="s">
        <v>128</v>
      </c>
      <c r="C9235" s="21" t="s">
        <v>141</v>
      </c>
      <c r="D9235" s="29" t="n">
        <v>127.475</v>
      </c>
      <c r="E9235" s="29" t="n">
        <f aca="false">D9235/10</f>
        <v>12.7475</v>
      </c>
      <c r="F9235" s="29" t="n">
        <f aca="false">(E9235+Einstellungen!$B$20)*(1+Einstellungen!$B$10)</f>
        <v>37.370165</v>
      </c>
      <c r="G9235" s="21" t="str">
        <f aca="false">IF(F9235&lt;Einstellungen!$B$5,"ja","nein")</f>
        <v>nein</v>
      </c>
      <c r="H9235" s="21" t="s">
        <v>26</v>
      </c>
      <c r="I9235" s="29" t="n">
        <f aca="false">INDEX(Einstellungen!$B$27:$B$50,17)</f>
        <v>0.95</v>
      </c>
      <c r="J9235" s="29" t="n">
        <f aca="false">F9235*I9235</f>
        <v>35.50165675</v>
      </c>
    </row>
    <row r="9236" customFormat="false" ht="15" hidden="false" customHeight="false" outlineLevel="0" collapsed="false">
      <c r="A9236" s="28" t="n">
        <v>45965</v>
      </c>
      <c r="B9236" s="21" t="s">
        <v>129</v>
      </c>
      <c r="C9236" s="21" t="s">
        <v>141</v>
      </c>
      <c r="D9236" s="29" t="n">
        <v>129.1</v>
      </c>
      <c r="E9236" s="29" t="n">
        <f aca="false">D9236/10</f>
        <v>12.91</v>
      </c>
      <c r="F9236" s="29" t="n">
        <f aca="false">(E9236+Einstellungen!$B$20)*(1+Einstellungen!$B$10)</f>
        <v>37.56354</v>
      </c>
      <c r="G9236" s="21" t="str">
        <f aca="false">IF(F9236&lt;Einstellungen!$B$5,"ja","nein")</f>
        <v>nein</v>
      </c>
      <c r="H9236" s="21" t="s">
        <v>26</v>
      </c>
      <c r="I9236" s="29" t="n">
        <f aca="false">INDEX(Einstellungen!$B$27:$B$50,18)</f>
        <v>1.1</v>
      </c>
      <c r="J9236" s="29" t="n">
        <f aca="false">F9236*I9236</f>
        <v>41.319894</v>
      </c>
    </row>
    <row r="9237" customFormat="false" ht="15" hidden="false" customHeight="false" outlineLevel="0" collapsed="false">
      <c r="A9237" s="28" t="n">
        <v>45965</v>
      </c>
      <c r="B9237" s="21" t="s">
        <v>130</v>
      </c>
      <c r="C9237" s="21" t="s">
        <v>141</v>
      </c>
      <c r="D9237" s="29" t="n">
        <v>122.763</v>
      </c>
      <c r="E9237" s="29" t="n">
        <f aca="false">D9237/10</f>
        <v>12.2763</v>
      </c>
      <c r="F9237" s="29" t="n">
        <f aca="false">(E9237+Einstellungen!$B$20)*(1+Einstellungen!$B$10)</f>
        <v>36.809437</v>
      </c>
      <c r="G9237" s="21" t="str">
        <f aca="false">IF(F9237&lt;Einstellungen!$B$5,"ja","nein")</f>
        <v>nein</v>
      </c>
      <c r="H9237" s="21" t="s">
        <v>26</v>
      </c>
      <c r="I9237" s="29" t="n">
        <f aca="false">INDEX(Einstellungen!$B$27:$B$50,19)</f>
        <v>1.35</v>
      </c>
      <c r="J9237" s="29" t="n">
        <f aca="false">F9237*I9237</f>
        <v>49.69273995</v>
      </c>
    </row>
    <row r="9238" customFormat="false" ht="15" hidden="false" customHeight="false" outlineLevel="0" collapsed="false">
      <c r="A9238" s="28" t="n">
        <v>45965</v>
      </c>
      <c r="B9238" s="21" t="s">
        <v>131</v>
      </c>
      <c r="C9238" s="21" t="s">
        <v>141</v>
      </c>
      <c r="D9238" s="29" t="n">
        <v>106.698</v>
      </c>
      <c r="E9238" s="29" t="n">
        <f aca="false">D9238/10</f>
        <v>10.6698</v>
      </c>
      <c r="F9238" s="29" t="n">
        <f aca="false">(E9238+Einstellungen!$B$20)*(1+Einstellungen!$B$10)</f>
        <v>34.897702</v>
      </c>
      <c r="G9238" s="21" t="str">
        <f aca="false">IF(F9238&lt;Einstellungen!$B$5,"ja","nein")</f>
        <v>nein</v>
      </c>
      <c r="H9238" s="21" t="s">
        <v>26</v>
      </c>
      <c r="I9238" s="29" t="n">
        <f aca="false">INDEX(Einstellungen!$B$27:$B$50,20)</f>
        <v>1.45</v>
      </c>
      <c r="J9238" s="29" t="n">
        <f aca="false">F9238*I9238</f>
        <v>50.6016679</v>
      </c>
    </row>
    <row r="9239" customFormat="false" ht="15" hidden="false" customHeight="false" outlineLevel="0" collapsed="false">
      <c r="A9239" s="28" t="n">
        <v>45965</v>
      </c>
      <c r="B9239" s="21" t="s">
        <v>132</v>
      </c>
      <c r="C9239" s="21" t="s">
        <v>141</v>
      </c>
      <c r="D9239" s="29" t="n">
        <v>96.752</v>
      </c>
      <c r="E9239" s="29" t="n">
        <f aca="false">D9239/10</f>
        <v>9.6752</v>
      </c>
      <c r="F9239" s="29" t="n">
        <f aca="false">(E9239+Einstellungen!$B$20)*(1+Einstellungen!$B$10)</f>
        <v>33.714128</v>
      </c>
      <c r="G9239" s="21" t="str">
        <f aca="false">IF(F9239&lt;Einstellungen!$B$5,"ja","nein")</f>
        <v>nein</v>
      </c>
      <c r="H9239" s="21" t="s">
        <v>26</v>
      </c>
      <c r="I9239" s="29" t="n">
        <f aca="false">INDEX(Einstellungen!$B$27:$B$50,21)</f>
        <v>1.4</v>
      </c>
      <c r="J9239" s="29" t="n">
        <f aca="false">F9239*I9239</f>
        <v>47.1997792</v>
      </c>
    </row>
    <row r="9240" customFormat="false" ht="15" hidden="false" customHeight="false" outlineLevel="0" collapsed="false">
      <c r="A9240" s="28" t="n">
        <v>45965</v>
      </c>
      <c r="B9240" s="21" t="s">
        <v>133</v>
      </c>
      <c r="C9240" s="21" t="s">
        <v>141</v>
      </c>
      <c r="D9240" s="29" t="n">
        <v>91.365</v>
      </c>
      <c r="E9240" s="29" t="n">
        <f aca="false">D9240/10</f>
        <v>9.1365</v>
      </c>
      <c r="F9240" s="29" t="n">
        <f aca="false">(E9240+Einstellungen!$B$20)*(1+Einstellungen!$B$10)</f>
        <v>33.073075</v>
      </c>
      <c r="G9240" s="21" t="str">
        <f aca="false">IF(F9240&lt;Einstellungen!$B$5,"ja","nein")</f>
        <v>nein</v>
      </c>
      <c r="H9240" s="21" t="s">
        <v>26</v>
      </c>
      <c r="I9240" s="29" t="n">
        <f aca="false">INDEX(Einstellungen!$B$27:$B$50,22)</f>
        <v>1.25</v>
      </c>
      <c r="J9240" s="29" t="n">
        <f aca="false">F9240*I9240</f>
        <v>41.34134375</v>
      </c>
    </row>
    <row r="9241" customFormat="false" ht="15" hidden="false" customHeight="false" outlineLevel="0" collapsed="false">
      <c r="A9241" s="28" t="n">
        <v>45965</v>
      </c>
      <c r="B9241" s="21" t="s">
        <v>134</v>
      </c>
      <c r="C9241" s="21" t="s">
        <v>141</v>
      </c>
      <c r="D9241" s="29" t="n">
        <v>86.237</v>
      </c>
      <c r="E9241" s="29" t="n">
        <f aca="false">D9241/10</f>
        <v>8.6237</v>
      </c>
      <c r="F9241" s="29" t="n">
        <f aca="false">(E9241+Einstellungen!$B$20)*(1+Einstellungen!$B$10)</f>
        <v>32.462843</v>
      </c>
      <c r="G9241" s="21" t="str">
        <f aca="false">IF(F9241&lt;Einstellungen!$B$5,"ja","nein")</f>
        <v>nein</v>
      </c>
      <c r="H9241" s="21" t="s">
        <v>26</v>
      </c>
      <c r="I9241" s="29" t="n">
        <f aca="false">INDEX(Einstellungen!$B$27:$B$50,23)</f>
        <v>1.05</v>
      </c>
      <c r="J9241" s="29" t="n">
        <f aca="false">F9241*I9241</f>
        <v>34.08598515</v>
      </c>
    </row>
    <row r="9242" customFormat="false" ht="15" hidden="false" customHeight="false" outlineLevel="0" collapsed="false">
      <c r="A9242" s="28" t="n">
        <v>45965</v>
      </c>
      <c r="B9242" s="21" t="s">
        <v>135</v>
      </c>
      <c r="C9242" s="21" t="s">
        <v>141</v>
      </c>
      <c r="D9242" s="29" t="n">
        <v>76.123</v>
      </c>
      <c r="E9242" s="29" t="n">
        <f aca="false">D9242/10</f>
        <v>7.6123</v>
      </c>
      <c r="F9242" s="29" t="n">
        <f aca="false">(E9242+Einstellungen!$B$20)*(1+Einstellungen!$B$10)</f>
        <v>31.259277</v>
      </c>
      <c r="G9242" s="21" t="str">
        <f aca="false">IF(F9242&lt;Einstellungen!$B$5,"ja","nein")</f>
        <v>nein</v>
      </c>
      <c r="H9242" s="21" t="s">
        <v>26</v>
      </c>
      <c r="I9242" s="29" t="n">
        <f aca="false">INDEX(Einstellungen!$B$27:$B$50,24)</f>
        <v>0.8</v>
      </c>
      <c r="J9242" s="29" t="n">
        <f aca="false">F9242*I9242</f>
        <v>25.0074216</v>
      </c>
    </row>
    <row r="9243" customFormat="false" ht="15" hidden="false" customHeight="false" outlineLevel="0" collapsed="false">
      <c r="A9243" s="28" t="n">
        <v>45966</v>
      </c>
      <c r="B9243" s="21" t="s">
        <v>111</v>
      </c>
      <c r="C9243" s="21" t="s">
        <v>112</v>
      </c>
      <c r="D9243" s="29" t="n">
        <v>77.33</v>
      </c>
      <c r="E9243" s="29" t="n">
        <f aca="false">D9243/10</f>
        <v>7.733</v>
      </c>
      <c r="F9243" s="29" t="n">
        <f aca="false">(E9243+Einstellungen!$B$20)*(1+Einstellungen!$B$10)</f>
        <v>31.40291</v>
      </c>
      <c r="G9243" s="21" t="str">
        <f aca="false">IF(F9243&lt;Einstellungen!$B$5,"ja","nein")</f>
        <v>nein</v>
      </c>
      <c r="H9243" s="21" t="s">
        <v>26</v>
      </c>
      <c r="I9243" s="29" t="n">
        <f aca="false">INDEX(Einstellungen!$B$27:$B$50,1)</f>
        <v>0.6</v>
      </c>
      <c r="J9243" s="29" t="n">
        <f aca="false">F9243*I9243</f>
        <v>18.841746</v>
      </c>
    </row>
    <row r="9244" customFormat="false" ht="15" hidden="false" customHeight="false" outlineLevel="0" collapsed="false">
      <c r="A9244" s="28" t="n">
        <v>45966</v>
      </c>
      <c r="B9244" s="21" t="s">
        <v>113</v>
      </c>
      <c r="C9244" s="21" t="s">
        <v>112</v>
      </c>
      <c r="D9244" s="29" t="n">
        <v>75.823</v>
      </c>
      <c r="E9244" s="29" t="n">
        <f aca="false">D9244/10</f>
        <v>7.5823</v>
      </c>
      <c r="F9244" s="29" t="n">
        <f aca="false">(E9244+Einstellungen!$B$20)*(1+Einstellungen!$B$10)</f>
        <v>31.223577</v>
      </c>
      <c r="G9244" s="21" t="str">
        <f aca="false">IF(F9244&lt;Einstellungen!$B$5,"ja","nein")</f>
        <v>nein</v>
      </c>
      <c r="H9244" s="21" t="s">
        <v>26</v>
      </c>
      <c r="I9244" s="29" t="n">
        <f aca="false">INDEX(Einstellungen!$B$27:$B$50,2)</f>
        <v>0.5</v>
      </c>
      <c r="J9244" s="29" t="n">
        <f aca="false">F9244*I9244</f>
        <v>15.6117885</v>
      </c>
    </row>
    <row r="9245" customFormat="false" ht="15" hidden="false" customHeight="false" outlineLevel="0" collapsed="false">
      <c r="A9245" s="28" t="n">
        <v>45966</v>
      </c>
      <c r="B9245" s="21" t="s">
        <v>114</v>
      </c>
      <c r="C9245" s="21" t="s">
        <v>112</v>
      </c>
      <c r="D9245" s="29" t="n">
        <v>74.355</v>
      </c>
      <c r="E9245" s="29" t="n">
        <f aca="false">D9245/10</f>
        <v>7.4355</v>
      </c>
      <c r="F9245" s="29" t="n">
        <f aca="false">(E9245+Einstellungen!$B$20)*(1+Einstellungen!$B$10)</f>
        <v>31.048885</v>
      </c>
      <c r="G9245" s="21" t="str">
        <f aca="false">IF(F9245&lt;Einstellungen!$B$5,"ja","nein")</f>
        <v>nein</v>
      </c>
      <c r="H9245" s="21" t="s">
        <v>26</v>
      </c>
      <c r="I9245" s="29" t="n">
        <f aca="false">INDEX(Einstellungen!$B$27:$B$50,3)</f>
        <v>0.45</v>
      </c>
      <c r="J9245" s="29" t="n">
        <f aca="false">F9245*I9245</f>
        <v>13.97199825</v>
      </c>
    </row>
    <row r="9246" customFormat="false" ht="15" hidden="false" customHeight="false" outlineLevel="0" collapsed="false">
      <c r="A9246" s="28" t="n">
        <v>45966</v>
      </c>
      <c r="B9246" s="21" t="s">
        <v>115</v>
      </c>
      <c r="C9246" s="21" t="s">
        <v>112</v>
      </c>
      <c r="D9246" s="29" t="n">
        <v>74.683</v>
      </c>
      <c r="E9246" s="29" t="n">
        <f aca="false">D9246/10</f>
        <v>7.4683</v>
      </c>
      <c r="F9246" s="29" t="n">
        <f aca="false">(E9246+Einstellungen!$B$20)*(1+Einstellungen!$B$10)</f>
        <v>31.087917</v>
      </c>
      <c r="G9246" s="21" t="str">
        <f aca="false">IF(F9246&lt;Einstellungen!$B$5,"ja","nein")</f>
        <v>nein</v>
      </c>
      <c r="H9246" s="21" t="s">
        <v>26</v>
      </c>
      <c r="I9246" s="29" t="n">
        <f aca="false">INDEX(Einstellungen!$B$27:$B$50,4)</f>
        <v>0.45</v>
      </c>
      <c r="J9246" s="29" t="n">
        <f aca="false">F9246*I9246</f>
        <v>13.98956265</v>
      </c>
    </row>
    <row r="9247" customFormat="false" ht="15" hidden="false" customHeight="false" outlineLevel="0" collapsed="false">
      <c r="A9247" s="28" t="n">
        <v>45966</v>
      </c>
      <c r="B9247" s="21" t="s">
        <v>116</v>
      </c>
      <c r="C9247" s="21" t="s">
        <v>112</v>
      </c>
      <c r="D9247" s="29" t="n">
        <v>78.885</v>
      </c>
      <c r="E9247" s="29" t="n">
        <f aca="false">D9247/10</f>
        <v>7.8885</v>
      </c>
      <c r="F9247" s="29" t="n">
        <f aca="false">(E9247+Einstellungen!$B$20)*(1+Einstellungen!$B$10)</f>
        <v>31.587955</v>
      </c>
      <c r="G9247" s="21" t="str">
        <f aca="false">IF(F9247&lt;Einstellungen!$B$5,"ja","nein")</f>
        <v>nein</v>
      </c>
      <c r="H9247" s="21" t="s">
        <v>26</v>
      </c>
      <c r="I9247" s="29" t="n">
        <f aca="false">INDEX(Einstellungen!$B$27:$B$50,5)</f>
        <v>0.45</v>
      </c>
      <c r="J9247" s="29" t="n">
        <f aca="false">F9247*I9247</f>
        <v>14.21457975</v>
      </c>
    </row>
    <row r="9248" customFormat="false" ht="15" hidden="false" customHeight="false" outlineLevel="0" collapsed="false">
      <c r="A9248" s="28" t="n">
        <v>45966</v>
      </c>
      <c r="B9248" s="21" t="s">
        <v>117</v>
      </c>
      <c r="C9248" s="21" t="s">
        <v>112</v>
      </c>
      <c r="D9248" s="29" t="n">
        <v>85</v>
      </c>
      <c r="E9248" s="29" t="n">
        <f aca="false">D9248/10</f>
        <v>8.5</v>
      </c>
      <c r="F9248" s="29" t="n">
        <f aca="false">(E9248+Einstellungen!$B$20)*(1+Einstellungen!$B$10)</f>
        <v>32.31564</v>
      </c>
      <c r="G9248" s="21" t="str">
        <f aca="false">IF(F9248&lt;Einstellungen!$B$5,"ja","nein")</f>
        <v>nein</v>
      </c>
      <c r="H9248" s="21" t="s">
        <v>26</v>
      </c>
      <c r="I9248" s="29" t="n">
        <f aca="false">INDEX(Einstellungen!$B$27:$B$50,6)</f>
        <v>0.5</v>
      </c>
      <c r="J9248" s="29" t="n">
        <f aca="false">F9248*I9248</f>
        <v>16.15782</v>
      </c>
    </row>
    <row r="9249" customFormat="false" ht="15" hidden="false" customHeight="false" outlineLevel="0" collapsed="false">
      <c r="A9249" s="28" t="n">
        <v>45966</v>
      </c>
      <c r="B9249" s="21" t="s">
        <v>118</v>
      </c>
      <c r="C9249" s="21" t="s">
        <v>112</v>
      </c>
      <c r="D9249" s="29" t="n">
        <v>91.362</v>
      </c>
      <c r="E9249" s="29" t="n">
        <f aca="false">D9249/10</f>
        <v>9.1362</v>
      </c>
      <c r="F9249" s="29" t="n">
        <f aca="false">(E9249+Einstellungen!$B$20)*(1+Einstellungen!$B$10)</f>
        <v>33.072718</v>
      </c>
      <c r="G9249" s="21" t="str">
        <f aca="false">IF(F9249&lt;Einstellungen!$B$5,"ja","nein")</f>
        <v>nein</v>
      </c>
      <c r="H9249" s="21" t="s">
        <v>26</v>
      </c>
      <c r="I9249" s="29" t="n">
        <f aca="false">INDEX(Einstellungen!$B$27:$B$50,7)</f>
        <v>0.7</v>
      </c>
      <c r="J9249" s="29" t="n">
        <f aca="false">F9249*I9249</f>
        <v>23.1509026</v>
      </c>
    </row>
    <row r="9250" customFormat="false" ht="15" hidden="false" customHeight="false" outlineLevel="0" collapsed="false">
      <c r="A9250" s="28" t="n">
        <v>45966</v>
      </c>
      <c r="B9250" s="21" t="s">
        <v>119</v>
      </c>
      <c r="C9250" s="21" t="s">
        <v>112</v>
      </c>
      <c r="D9250" s="29" t="n">
        <v>115.9</v>
      </c>
      <c r="E9250" s="29" t="n">
        <f aca="false">D9250/10</f>
        <v>11.59</v>
      </c>
      <c r="F9250" s="29" t="n">
        <f aca="false">(E9250+Einstellungen!$B$20)*(1+Einstellungen!$B$10)</f>
        <v>35.99274</v>
      </c>
      <c r="G9250" s="21" t="str">
        <f aca="false">IF(F9250&lt;Einstellungen!$B$5,"ja","nein")</f>
        <v>nein</v>
      </c>
      <c r="H9250" s="21" t="s">
        <v>26</v>
      </c>
      <c r="I9250" s="29" t="n">
        <f aca="false">INDEX(Einstellungen!$B$27:$B$50,8)</f>
        <v>0.95</v>
      </c>
      <c r="J9250" s="29" t="n">
        <f aca="false">F9250*I9250</f>
        <v>34.193103</v>
      </c>
    </row>
    <row r="9251" customFormat="false" ht="15" hidden="false" customHeight="false" outlineLevel="0" collapsed="false">
      <c r="A9251" s="28" t="n">
        <v>45966</v>
      </c>
      <c r="B9251" s="21" t="s">
        <v>120</v>
      </c>
      <c r="C9251" s="21" t="s">
        <v>112</v>
      </c>
      <c r="D9251" s="29" t="n">
        <v>107.115</v>
      </c>
      <c r="E9251" s="29" t="n">
        <f aca="false">D9251/10</f>
        <v>10.7115</v>
      </c>
      <c r="F9251" s="29" t="n">
        <f aca="false">(E9251+Einstellungen!$B$20)*(1+Einstellungen!$B$10)</f>
        <v>34.947325</v>
      </c>
      <c r="G9251" s="21" t="str">
        <f aca="false">IF(F9251&lt;Einstellungen!$B$5,"ja","nein")</f>
        <v>nein</v>
      </c>
      <c r="H9251" s="21" t="s">
        <v>26</v>
      </c>
      <c r="I9251" s="29" t="n">
        <f aca="false">INDEX(Einstellungen!$B$27:$B$50,9)</f>
        <v>1.05</v>
      </c>
      <c r="J9251" s="29" t="n">
        <f aca="false">F9251*I9251</f>
        <v>36.69469125</v>
      </c>
    </row>
    <row r="9252" customFormat="false" ht="15" hidden="false" customHeight="false" outlineLevel="0" collapsed="false">
      <c r="A9252" s="28" t="n">
        <v>45966</v>
      </c>
      <c r="B9252" s="21" t="s">
        <v>121</v>
      </c>
      <c r="C9252" s="21" t="s">
        <v>112</v>
      </c>
      <c r="D9252" s="29" t="n">
        <v>74.54</v>
      </c>
      <c r="E9252" s="29" t="n">
        <f aca="false">D9252/10</f>
        <v>7.454</v>
      </c>
      <c r="F9252" s="29" t="n">
        <f aca="false">(E9252+Einstellungen!$B$20)*(1+Einstellungen!$B$10)</f>
        <v>31.0709</v>
      </c>
      <c r="G9252" s="21" t="str">
        <f aca="false">IF(F9252&lt;Einstellungen!$B$5,"ja","nein")</f>
        <v>nein</v>
      </c>
      <c r="H9252" s="21" t="s">
        <v>26</v>
      </c>
      <c r="I9252" s="29" t="n">
        <f aca="false">INDEX(Einstellungen!$B$27:$B$50,10)</f>
        <v>1.05</v>
      </c>
      <c r="J9252" s="29" t="n">
        <f aca="false">F9252*I9252</f>
        <v>32.624445</v>
      </c>
    </row>
    <row r="9253" customFormat="false" ht="15" hidden="false" customHeight="false" outlineLevel="0" collapsed="false">
      <c r="A9253" s="28" t="n">
        <v>45966</v>
      </c>
      <c r="B9253" s="21" t="s">
        <v>122</v>
      </c>
      <c r="C9253" s="21" t="s">
        <v>112</v>
      </c>
      <c r="D9253" s="29" t="n">
        <v>62.883</v>
      </c>
      <c r="E9253" s="29" t="n">
        <f aca="false">D9253/10</f>
        <v>6.2883</v>
      </c>
      <c r="F9253" s="29" t="n">
        <f aca="false">(E9253+Einstellungen!$B$20)*(1+Einstellungen!$B$10)</f>
        <v>29.683717</v>
      </c>
      <c r="G9253" s="21" t="str">
        <f aca="false">IF(F9253&lt;Einstellungen!$B$5,"ja","nein")</f>
        <v>nein</v>
      </c>
      <c r="H9253" s="21" t="s">
        <v>26</v>
      </c>
      <c r="I9253" s="29" t="n">
        <f aca="false">INDEX(Einstellungen!$B$27:$B$50,11)</f>
        <v>1.05</v>
      </c>
      <c r="J9253" s="29" t="n">
        <f aca="false">F9253*I9253</f>
        <v>31.16790285</v>
      </c>
    </row>
    <row r="9254" customFormat="false" ht="15" hidden="false" customHeight="false" outlineLevel="0" collapsed="false">
      <c r="A9254" s="28" t="n">
        <v>45966</v>
      </c>
      <c r="B9254" s="21" t="s">
        <v>123</v>
      </c>
      <c r="C9254" s="21" t="s">
        <v>112</v>
      </c>
      <c r="D9254" s="29" t="n">
        <v>62.008</v>
      </c>
      <c r="E9254" s="29" t="n">
        <f aca="false">D9254/10</f>
        <v>6.2008</v>
      </c>
      <c r="F9254" s="29" t="n">
        <f aca="false">(E9254+Einstellungen!$B$20)*(1+Einstellungen!$B$10)</f>
        <v>29.579592</v>
      </c>
      <c r="G9254" s="21" t="str">
        <f aca="false">IF(F9254&lt;Einstellungen!$B$5,"ja","nein")</f>
        <v>nein</v>
      </c>
      <c r="H9254" s="21" t="s">
        <v>26</v>
      </c>
      <c r="I9254" s="29" t="n">
        <f aca="false">INDEX(Einstellungen!$B$27:$B$50,12)</f>
        <v>1.1</v>
      </c>
      <c r="J9254" s="29" t="n">
        <f aca="false">F9254*I9254</f>
        <v>32.5375512</v>
      </c>
    </row>
    <row r="9255" customFormat="false" ht="15" hidden="false" customHeight="false" outlineLevel="0" collapsed="false">
      <c r="A9255" s="28" t="n">
        <v>45966</v>
      </c>
      <c r="B9255" s="21" t="s">
        <v>124</v>
      </c>
      <c r="C9255" s="21" t="s">
        <v>112</v>
      </c>
      <c r="D9255" s="29" t="n">
        <v>62.07</v>
      </c>
      <c r="E9255" s="29" t="n">
        <f aca="false">D9255/10</f>
        <v>6.207</v>
      </c>
      <c r="F9255" s="29" t="n">
        <f aca="false">(E9255+Einstellungen!$B$20)*(1+Einstellungen!$B$10)</f>
        <v>29.58697</v>
      </c>
      <c r="G9255" s="21" t="str">
        <f aca="false">IF(F9255&lt;Einstellungen!$B$5,"ja","nein")</f>
        <v>nein</v>
      </c>
      <c r="H9255" s="21" t="s">
        <v>26</v>
      </c>
      <c r="I9255" s="29" t="n">
        <f aca="false">INDEX(Einstellungen!$B$27:$B$50,13)</f>
        <v>1.2</v>
      </c>
      <c r="J9255" s="29" t="n">
        <f aca="false">F9255*I9255</f>
        <v>35.504364</v>
      </c>
    </row>
    <row r="9256" customFormat="false" ht="15" hidden="false" customHeight="false" outlineLevel="0" collapsed="false">
      <c r="A9256" s="28" t="n">
        <v>45966</v>
      </c>
      <c r="B9256" s="21" t="s">
        <v>125</v>
      </c>
      <c r="C9256" s="21" t="s">
        <v>112</v>
      </c>
      <c r="D9256" s="29" t="n">
        <v>77.332</v>
      </c>
      <c r="E9256" s="29" t="n">
        <f aca="false">D9256/10</f>
        <v>7.7332</v>
      </c>
      <c r="F9256" s="29" t="n">
        <f aca="false">(E9256+Einstellungen!$B$20)*(1+Einstellungen!$B$10)</f>
        <v>31.403148</v>
      </c>
      <c r="G9256" s="21" t="str">
        <f aca="false">IF(F9256&lt;Einstellungen!$B$5,"ja","nein")</f>
        <v>nein</v>
      </c>
      <c r="H9256" s="21" t="s">
        <v>26</v>
      </c>
      <c r="I9256" s="29" t="n">
        <f aca="false">INDEX(Einstellungen!$B$27:$B$50,14)</f>
        <v>1.15</v>
      </c>
      <c r="J9256" s="29" t="n">
        <f aca="false">F9256*I9256</f>
        <v>36.1136202</v>
      </c>
    </row>
    <row r="9257" customFormat="false" ht="15" hidden="false" customHeight="false" outlineLevel="0" collapsed="false">
      <c r="A9257" s="28" t="n">
        <v>45966</v>
      </c>
      <c r="B9257" s="21" t="s">
        <v>126</v>
      </c>
      <c r="C9257" s="21" t="s">
        <v>112</v>
      </c>
      <c r="D9257" s="29" t="n">
        <v>96.192</v>
      </c>
      <c r="E9257" s="29" t="n">
        <f aca="false">D9257/10</f>
        <v>9.6192</v>
      </c>
      <c r="F9257" s="29" t="n">
        <f aca="false">(E9257+Einstellungen!$B$20)*(1+Einstellungen!$B$10)</f>
        <v>33.647488</v>
      </c>
      <c r="G9257" s="21" t="str">
        <f aca="false">IF(F9257&lt;Einstellungen!$B$5,"ja","nein")</f>
        <v>nein</v>
      </c>
      <c r="H9257" s="21" t="s">
        <v>26</v>
      </c>
      <c r="I9257" s="29" t="n">
        <f aca="false">INDEX(Einstellungen!$B$27:$B$50,15)</f>
        <v>1</v>
      </c>
      <c r="J9257" s="29" t="n">
        <f aca="false">F9257*I9257</f>
        <v>33.647488</v>
      </c>
    </row>
    <row r="9258" customFormat="false" ht="15" hidden="false" customHeight="false" outlineLevel="0" collapsed="false">
      <c r="A9258" s="28" t="n">
        <v>45966</v>
      </c>
      <c r="B9258" s="21" t="s">
        <v>127</v>
      </c>
      <c r="C9258" s="21" t="s">
        <v>112</v>
      </c>
      <c r="D9258" s="29" t="n">
        <v>115.395</v>
      </c>
      <c r="E9258" s="29" t="n">
        <f aca="false">D9258/10</f>
        <v>11.5395</v>
      </c>
      <c r="F9258" s="29" t="n">
        <f aca="false">(E9258+Einstellungen!$B$20)*(1+Einstellungen!$B$10)</f>
        <v>35.932645</v>
      </c>
      <c r="G9258" s="21" t="str">
        <f aca="false">IF(F9258&lt;Einstellungen!$B$5,"ja","nein")</f>
        <v>nein</v>
      </c>
      <c r="H9258" s="21" t="s">
        <v>26</v>
      </c>
      <c r="I9258" s="29" t="n">
        <f aca="false">INDEX(Einstellungen!$B$27:$B$50,16)</f>
        <v>0.95</v>
      </c>
      <c r="J9258" s="29" t="n">
        <f aca="false">F9258*I9258</f>
        <v>34.13601275</v>
      </c>
    </row>
    <row r="9259" customFormat="false" ht="15" hidden="false" customHeight="false" outlineLevel="0" collapsed="false">
      <c r="A9259" s="28" t="n">
        <v>45966</v>
      </c>
      <c r="B9259" s="21" t="s">
        <v>128</v>
      </c>
      <c r="C9259" s="21" t="s">
        <v>112</v>
      </c>
      <c r="D9259" s="29" t="n">
        <v>141.382</v>
      </c>
      <c r="E9259" s="29" t="n">
        <f aca="false">D9259/10</f>
        <v>14.1382</v>
      </c>
      <c r="F9259" s="29" t="n">
        <f aca="false">(E9259+Einstellungen!$B$20)*(1+Einstellungen!$B$10)</f>
        <v>39.025098</v>
      </c>
      <c r="G9259" s="21" t="str">
        <f aca="false">IF(F9259&lt;Einstellungen!$B$5,"ja","nein")</f>
        <v>nein</v>
      </c>
      <c r="H9259" s="21" t="s">
        <v>26</v>
      </c>
      <c r="I9259" s="29" t="n">
        <f aca="false">INDEX(Einstellungen!$B$27:$B$50,17)</f>
        <v>0.95</v>
      </c>
      <c r="J9259" s="29" t="n">
        <f aca="false">F9259*I9259</f>
        <v>37.0738431</v>
      </c>
    </row>
    <row r="9260" customFormat="false" ht="15" hidden="false" customHeight="false" outlineLevel="0" collapsed="false">
      <c r="A9260" s="28" t="n">
        <v>45966</v>
      </c>
      <c r="B9260" s="21" t="s">
        <v>129</v>
      </c>
      <c r="C9260" s="21" t="s">
        <v>112</v>
      </c>
      <c r="D9260" s="29" t="n">
        <v>147.417</v>
      </c>
      <c r="E9260" s="29" t="n">
        <f aca="false">D9260/10</f>
        <v>14.7417</v>
      </c>
      <c r="F9260" s="29" t="n">
        <f aca="false">(E9260+Einstellungen!$B$20)*(1+Einstellungen!$B$10)</f>
        <v>39.743263</v>
      </c>
      <c r="G9260" s="21" t="str">
        <f aca="false">IF(F9260&lt;Einstellungen!$B$5,"ja","nein")</f>
        <v>nein</v>
      </c>
      <c r="H9260" s="21" t="s">
        <v>26</v>
      </c>
      <c r="I9260" s="29" t="n">
        <f aca="false">INDEX(Einstellungen!$B$27:$B$50,18)</f>
        <v>1.1</v>
      </c>
      <c r="J9260" s="29" t="n">
        <f aca="false">F9260*I9260</f>
        <v>43.7175893</v>
      </c>
    </row>
    <row r="9261" customFormat="false" ht="15" hidden="false" customHeight="false" outlineLevel="0" collapsed="false">
      <c r="A9261" s="28" t="n">
        <v>45966</v>
      </c>
      <c r="B9261" s="21" t="s">
        <v>130</v>
      </c>
      <c r="C9261" s="21" t="s">
        <v>112</v>
      </c>
      <c r="D9261" s="29" t="n">
        <v>127.58</v>
      </c>
      <c r="E9261" s="29" t="n">
        <f aca="false">D9261/10</f>
        <v>12.758</v>
      </c>
      <c r="F9261" s="29" t="n">
        <f aca="false">(E9261+Einstellungen!$B$20)*(1+Einstellungen!$B$10)</f>
        <v>37.38266</v>
      </c>
      <c r="G9261" s="21" t="str">
        <f aca="false">IF(F9261&lt;Einstellungen!$B$5,"ja","nein")</f>
        <v>nein</v>
      </c>
      <c r="H9261" s="21" t="s">
        <v>26</v>
      </c>
      <c r="I9261" s="29" t="n">
        <f aca="false">INDEX(Einstellungen!$B$27:$B$50,19)</f>
        <v>1.35</v>
      </c>
      <c r="J9261" s="29" t="n">
        <f aca="false">F9261*I9261</f>
        <v>50.466591</v>
      </c>
    </row>
    <row r="9262" customFormat="false" ht="15" hidden="false" customHeight="false" outlineLevel="0" collapsed="false">
      <c r="A9262" s="28" t="n">
        <v>45966</v>
      </c>
      <c r="B9262" s="21" t="s">
        <v>131</v>
      </c>
      <c r="C9262" s="21" t="s">
        <v>112</v>
      </c>
      <c r="D9262" s="29" t="n">
        <v>114.755</v>
      </c>
      <c r="E9262" s="29" t="n">
        <f aca="false">D9262/10</f>
        <v>11.4755</v>
      </c>
      <c r="F9262" s="29" t="n">
        <f aca="false">(E9262+Einstellungen!$B$20)*(1+Einstellungen!$B$10)</f>
        <v>35.856485</v>
      </c>
      <c r="G9262" s="21" t="str">
        <f aca="false">IF(F9262&lt;Einstellungen!$B$5,"ja","nein")</f>
        <v>nein</v>
      </c>
      <c r="H9262" s="21" t="s">
        <v>26</v>
      </c>
      <c r="I9262" s="29" t="n">
        <f aca="false">INDEX(Einstellungen!$B$27:$B$50,20)</f>
        <v>1.45</v>
      </c>
      <c r="J9262" s="29" t="n">
        <f aca="false">F9262*I9262</f>
        <v>51.99190325</v>
      </c>
    </row>
    <row r="9263" customFormat="false" ht="15" hidden="false" customHeight="false" outlineLevel="0" collapsed="false">
      <c r="A9263" s="28" t="n">
        <v>45966</v>
      </c>
      <c r="B9263" s="21" t="s">
        <v>132</v>
      </c>
      <c r="C9263" s="21" t="s">
        <v>112</v>
      </c>
      <c r="D9263" s="29" t="n">
        <v>104.79</v>
      </c>
      <c r="E9263" s="29" t="n">
        <f aca="false">D9263/10</f>
        <v>10.479</v>
      </c>
      <c r="F9263" s="29" t="n">
        <f aca="false">(E9263+Einstellungen!$B$20)*(1+Einstellungen!$B$10)</f>
        <v>34.67065</v>
      </c>
      <c r="G9263" s="21" t="str">
        <f aca="false">IF(F9263&lt;Einstellungen!$B$5,"ja","nein")</f>
        <v>nein</v>
      </c>
      <c r="H9263" s="21" t="s">
        <v>26</v>
      </c>
      <c r="I9263" s="29" t="n">
        <f aca="false">INDEX(Einstellungen!$B$27:$B$50,21)</f>
        <v>1.4</v>
      </c>
      <c r="J9263" s="29" t="n">
        <f aca="false">F9263*I9263</f>
        <v>48.53891</v>
      </c>
    </row>
    <row r="9264" customFormat="false" ht="15" hidden="false" customHeight="false" outlineLevel="0" collapsed="false">
      <c r="A9264" s="28" t="n">
        <v>45966</v>
      </c>
      <c r="B9264" s="21" t="s">
        <v>133</v>
      </c>
      <c r="C9264" s="21" t="s">
        <v>112</v>
      </c>
      <c r="D9264" s="29" t="n">
        <v>98.918</v>
      </c>
      <c r="E9264" s="29" t="n">
        <f aca="false">D9264/10</f>
        <v>9.8918</v>
      </c>
      <c r="F9264" s="29" t="n">
        <f aca="false">(E9264+Einstellungen!$B$20)*(1+Einstellungen!$B$10)</f>
        <v>33.971882</v>
      </c>
      <c r="G9264" s="21" t="str">
        <f aca="false">IF(F9264&lt;Einstellungen!$B$5,"ja","nein")</f>
        <v>nein</v>
      </c>
      <c r="H9264" s="21" t="s">
        <v>26</v>
      </c>
      <c r="I9264" s="29" t="n">
        <f aca="false">INDEX(Einstellungen!$B$27:$B$50,22)</f>
        <v>1.25</v>
      </c>
      <c r="J9264" s="29" t="n">
        <f aca="false">F9264*I9264</f>
        <v>42.4648525</v>
      </c>
    </row>
    <row r="9265" customFormat="false" ht="15" hidden="false" customHeight="false" outlineLevel="0" collapsed="false">
      <c r="A9265" s="28" t="n">
        <v>45966</v>
      </c>
      <c r="B9265" s="21" t="s">
        <v>134</v>
      </c>
      <c r="C9265" s="21" t="s">
        <v>112</v>
      </c>
      <c r="D9265" s="29" t="n">
        <v>88.847</v>
      </c>
      <c r="E9265" s="29" t="n">
        <f aca="false">D9265/10</f>
        <v>8.8847</v>
      </c>
      <c r="F9265" s="29" t="n">
        <f aca="false">(E9265+Einstellungen!$B$20)*(1+Einstellungen!$B$10)</f>
        <v>32.773433</v>
      </c>
      <c r="G9265" s="21" t="str">
        <f aca="false">IF(F9265&lt;Einstellungen!$B$5,"ja","nein")</f>
        <v>nein</v>
      </c>
      <c r="H9265" s="21" t="s">
        <v>26</v>
      </c>
      <c r="I9265" s="29" t="n">
        <f aca="false">INDEX(Einstellungen!$B$27:$B$50,23)</f>
        <v>1.05</v>
      </c>
      <c r="J9265" s="29" t="n">
        <f aca="false">F9265*I9265</f>
        <v>34.41210465</v>
      </c>
    </row>
    <row r="9266" customFormat="false" ht="15" hidden="false" customHeight="false" outlineLevel="0" collapsed="false">
      <c r="A9266" s="28" t="n">
        <v>45966</v>
      </c>
      <c r="B9266" s="21" t="s">
        <v>135</v>
      </c>
      <c r="C9266" s="21" t="s">
        <v>112</v>
      </c>
      <c r="D9266" s="29" t="n">
        <v>87.7</v>
      </c>
      <c r="E9266" s="29" t="n">
        <f aca="false">D9266/10</f>
        <v>8.77</v>
      </c>
      <c r="F9266" s="29" t="n">
        <f aca="false">(E9266+Einstellungen!$B$20)*(1+Einstellungen!$B$10)</f>
        <v>32.63694</v>
      </c>
      <c r="G9266" s="21" t="str">
        <f aca="false">IF(F9266&lt;Einstellungen!$B$5,"ja","nein")</f>
        <v>nein</v>
      </c>
      <c r="H9266" s="21" t="s">
        <v>26</v>
      </c>
      <c r="I9266" s="29" t="n">
        <f aca="false">INDEX(Einstellungen!$B$27:$B$50,24)</f>
        <v>0.8</v>
      </c>
      <c r="J9266" s="29" t="n">
        <f aca="false">F9266*I9266</f>
        <v>26.109552</v>
      </c>
    </row>
    <row r="9267" customFormat="false" ht="15" hidden="false" customHeight="false" outlineLevel="0" collapsed="false">
      <c r="A9267" s="28" t="n">
        <v>45967</v>
      </c>
      <c r="B9267" s="21" t="s">
        <v>111</v>
      </c>
      <c r="C9267" s="21" t="s">
        <v>136</v>
      </c>
      <c r="D9267" s="29" t="n">
        <v>93.373</v>
      </c>
      <c r="E9267" s="29" t="n">
        <f aca="false">D9267/10</f>
        <v>9.3373</v>
      </c>
      <c r="F9267" s="29" t="n">
        <f aca="false">(E9267+Einstellungen!$B$20)*(1+Einstellungen!$B$10)</f>
        <v>33.312027</v>
      </c>
      <c r="G9267" s="21" t="str">
        <f aca="false">IF(F9267&lt;Einstellungen!$B$5,"ja","nein")</f>
        <v>nein</v>
      </c>
      <c r="H9267" s="21" t="s">
        <v>26</v>
      </c>
      <c r="I9267" s="29" t="n">
        <f aca="false">INDEX(Einstellungen!$B$27:$B$50,1)</f>
        <v>0.6</v>
      </c>
      <c r="J9267" s="29" t="n">
        <f aca="false">F9267*I9267</f>
        <v>19.9872162</v>
      </c>
    </row>
    <row r="9268" customFormat="false" ht="15" hidden="false" customHeight="false" outlineLevel="0" collapsed="false">
      <c r="A9268" s="28" t="n">
        <v>45967</v>
      </c>
      <c r="B9268" s="21" t="s">
        <v>113</v>
      </c>
      <c r="C9268" s="21" t="s">
        <v>136</v>
      </c>
      <c r="D9268" s="29" t="n">
        <v>90.83</v>
      </c>
      <c r="E9268" s="29" t="n">
        <f aca="false">D9268/10</f>
        <v>9.083</v>
      </c>
      <c r="F9268" s="29" t="n">
        <f aca="false">(E9268+Einstellungen!$B$20)*(1+Einstellungen!$B$10)</f>
        <v>33.00941</v>
      </c>
      <c r="G9268" s="21" t="str">
        <f aca="false">IF(F9268&lt;Einstellungen!$B$5,"ja","nein")</f>
        <v>nein</v>
      </c>
      <c r="H9268" s="21" t="s">
        <v>26</v>
      </c>
      <c r="I9268" s="29" t="n">
        <f aca="false">INDEX(Einstellungen!$B$27:$B$50,2)</f>
        <v>0.5</v>
      </c>
      <c r="J9268" s="29" t="n">
        <f aca="false">F9268*I9268</f>
        <v>16.504705</v>
      </c>
    </row>
    <row r="9269" customFormat="false" ht="15" hidden="false" customHeight="false" outlineLevel="0" collapsed="false">
      <c r="A9269" s="28" t="n">
        <v>45967</v>
      </c>
      <c r="B9269" s="21" t="s">
        <v>114</v>
      </c>
      <c r="C9269" s="21" t="s">
        <v>136</v>
      </c>
      <c r="D9269" s="29" t="n">
        <v>91.398</v>
      </c>
      <c r="E9269" s="29" t="n">
        <f aca="false">D9269/10</f>
        <v>9.1398</v>
      </c>
      <c r="F9269" s="29" t="n">
        <f aca="false">(E9269+Einstellungen!$B$20)*(1+Einstellungen!$B$10)</f>
        <v>33.077002</v>
      </c>
      <c r="G9269" s="21" t="str">
        <f aca="false">IF(F9269&lt;Einstellungen!$B$5,"ja","nein")</f>
        <v>nein</v>
      </c>
      <c r="H9269" s="21" t="s">
        <v>26</v>
      </c>
      <c r="I9269" s="29" t="n">
        <f aca="false">INDEX(Einstellungen!$B$27:$B$50,3)</f>
        <v>0.45</v>
      </c>
      <c r="J9269" s="29" t="n">
        <f aca="false">F9269*I9269</f>
        <v>14.8846509</v>
      </c>
    </row>
    <row r="9270" customFormat="false" ht="15" hidden="false" customHeight="false" outlineLevel="0" collapsed="false">
      <c r="A9270" s="28" t="n">
        <v>45967</v>
      </c>
      <c r="B9270" s="21" t="s">
        <v>115</v>
      </c>
      <c r="C9270" s="21" t="s">
        <v>136</v>
      </c>
      <c r="D9270" s="29" t="n">
        <v>90.505</v>
      </c>
      <c r="E9270" s="29" t="n">
        <f aca="false">D9270/10</f>
        <v>9.0505</v>
      </c>
      <c r="F9270" s="29" t="n">
        <f aca="false">(E9270+Einstellungen!$B$20)*(1+Einstellungen!$B$10)</f>
        <v>32.970735</v>
      </c>
      <c r="G9270" s="21" t="str">
        <f aca="false">IF(F9270&lt;Einstellungen!$B$5,"ja","nein")</f>
        <v>nein</v>
      </c>
      <c r="H9270" s="21" t="s">
        <v>26</v>
      </c>
      <c r="I9270" s="29" t="n">
        <f aca="false">INDEX(Einstellungen!$B$27:$B$50,4)</f>
        <v>0.45</v>
      </c>
      <c r="J9270" s="29" t="n">
        <f aca="false">F9270*I9270</f>
        <v>14.83683075</v>
      </c>
    </row>
    <row r="9271" customFormat="false" ht="15" hidden="false" customHeight="false" outlineLevel="0" collapsed="false">
      <c r="A9271" s="28" t="n">
        <v>45967</v>
      </c>
      <c r="B9271" s="21" t="s">
        <v>116</v>
      </c>
      <c r="C9271" s="21" t="s">
        <v>136</v>
      </c>
      <c r="D9271" s="29" t="n">
        <v>91.9</v>
      </c>
      <c r="E9271" s="29" t="n">
        <f aca="false">D9271/10</f>
        <v>9.19</v>
      </c>
      <c r="F9271" s="29" t="n">
        <f aca="false">(E9271+Einstellungen!$B$20)*(1+Einstellungen!$B$10)</f>
        <v>33.13674</v>
      </c>
      <c r="G9271" s="21" t="str">
        <f aca="false">IF(F9271&lt;Einstellungen!$B$5,"ja","nein")</f>
        <v>nein</v>
      </c>
      <c r="H9271" s="21" t="s">
        <v>26</v>
      </c>
      <c r="I9271" s="29" t="n">
        <f aca="false">INDEX(Einstellungen!$B$27:$B$50,5)</f>
        <v>0.45</v>
      </c>
      <c r="J9271" s="29" t="n">
        <f aca="false">F9271*I9271</f>
        <v>14.911533</v>
      </c>
    </row>
    <row r="9272" customFormat="false" ht="15" hidden="false" customHeight="false" outlineLevel="0" collapsed="false">
      <c r="A9272" s="28" t="n">
        <v>45967</v>
      </c>
      <c r="B9272" s="21" t="s">
        <v>117</v>
      </c>
      <c r="C9272" s="21" t="s">
        <v>136</v>
      </c>
      <c r="D9272" s="29" t="n">
        <v>92.17</v>
      </c>
      <c r="E9272" s="29" t="n">
        <f aca="false">D9272/10</f>
        <v>9.217</v>
      </c>
      <c r="F9272" s="29" t="n">
        <f aca="false">(E9272+Einstellungen!$B$20)*(1+Einstellungen!$B$10)</f>
        <v>33.16887</v>
      </c>
      <c r="G9272" s="21" t="str">
        <f aca="false">IF(F9272&lt;Einstellungen!$B$5,"ja","nein")</f>
        <v>nein</v>
      </c>
      <c r="H9272" s="21" t="s">
        <v>26</v>
      </c>
      <c r="I9272" s="29" t="n">
        <f aca="false">INDEX(Einstellungen!$B$27:$B$50,6)</f>
        <v>0.5</v>
      </c>
      <c r="J9272" s="29" t="n">
        <f aca="false">F9272*I9272</f>
        <v>16.584435</v>
      </c>
    </row>
    <row r="9273" customFormat="false" ht="15" hidden="false" customHeight="false" outlineLevel="0" collapsed="false">
      <c r="A9273" s="28" t="n">
        <v>45967</v>
      </c>
      <c r="B9273" s="21" t="s">
        <v>118</v>
      </c>
      <c r="C9273" s="21" t="s">
        <v>136</v>
      </c>
      <c r="D9273" s="29" t="n">
        <v>118.35</v>
      </c>
      <c r="E9273" s="29" t="n">
        <f aca="false">D9273/10</f>
        <v>11.835</v>
      </c>
      <c r="F9273" s="29" t="n">
        <f aca="false">(E9273+Einstellungen!$B$20)*(1+Einstellungen!$B$10)</f>
        <v>36.28429</v>
      </c>
      <c r="G9273" s="21" t="str">
        <f aca="false">IF(F9273&lt;Einstellungen!$B$5,"ja","nein")</f>
        <v>nein</v>
      </c>
      <c r="H9273" s="21" t="s">
        <v>26</v>
      </c>
      <c r="I9273" s="29" t="n">
        <f aca="false">INDEX(Einstellungen!$B$27:$B$50,7)</f>
        <v>0.7</v>
      </c>
      <c r="J9273" s="29" t="n">
        <f aca="false">F9273*I9273</f>
        <v>25.399003</v>
      </c>
    </row>
    <row r="9274" customFormat="false" ht="15" hidden="false" customHeight="false" outlineLevel="0" collapsed="false">
      <c r="A9274" s="28" t="n">
        <v>45967</v>
      </c>
      <c r="B9274" s="21" t="s">
        <v>119</v>
      </c>
      <c r="C9274" s="21" t="s">
        <v>136</v>
      </c>
      <c r="D9274" s="29" t="n">
        <v>130.232</v>
      </c>
      <c r="E9274" s="29" t="n">
        <f aca="false">D9274/10</f>
        <v>13.0232</v>
      </c>
      <c r="F9274" s="29" t="n">
        <f aca="false">(E9274+Einstellungen!$B$20)*(1+Einstellungen!$B$10)</f>
        <v>37.698248</v>
      </c>
      <c r="G9274" s="21" t="str">
        <f aca="false">IF(F9274&lt;Einstellungen!$B$5,"ja","nein")</f>
        <v>nein</v>
      </c>
      <c r="H9274" s="21" t="s">
        <v>26</v>
      </c>
      <c r="I9274" s="29" t="n">
        <f aca="false">INDEX(Einstellungen!$B$27:$B$50,8)</f>
        <v>0.95</v>
      </c>
      <c r="J9274" s="29" t="n">
        <f aca="false">F9274*I9274</f>
        <v>35.8133356</v>
      </c>
    </row>
    <row r="9275" customFormat="false" ht="15" hidden="false" customHeight="false" outlineLevel="0" collapsed="false">
      <c r="A9275" s="28" t="n">
        <v>45967</v>
      </c>
      <c r="B9275" s="21" t="s">
        <v>120</v>
      </c>
      <c r="C9275" s="21" t="s">
        <v>136</v>
      </c>
      <c r="D9275" s="29" t="n">
        <v>119.68</v>
      </c>
      <c r="E9275" s="29" t="n">
        <f aca="false">D9275/10</f>
        <v>11.968</v>
      </c>
      <c r="F9275" s="29" t="n">
        <f aca="false">(E9275+Einstellungen!$B$20)*(1+Einstellungen!$B$10)</f>
        <v>36.44256</v>
      </c>
      <c r="G9275" s="21" t="str">
        <f aca="false">IF(F9275&lt;Einstellungen!$B$5,"ja","nein")</f>
        <v>nein</v>
      </c>
      <c r="H9275" s="21" t="s">
        <v>26</v>
      </c>
      <c r="I9275" s="29" t="n">
        <f aca="false">INDEX(Einstellungen!$B$27:$B$50,9)</f>
        <v>1.05</v>
      </c>
      <c r="J9275" s="29" t="n">
        <f aca="false">F9275*I9275</f>
        <v>38.264688</v>
      </c>
    </row>
    <row r="9276" customFormat="false" ht="15" hidden="false" customHeight="false" outlineLevel="0" collapsed="false">
      <c r="A9276" s="28" t="n">
        <v>45967</v>
      </c>
      <c r="B9276" s="21" t="s">
        <v>121</v>
      </c>
      <c r="C9276" s="21" t="s">
        <v>136</v>
      </c>
      <c r="D9276" s="29" t="n">
        <v>93.213</v>
      </c>
      <c r="E9276" s="29" t="n">
        <f aca="false">D9276/10</f>
        <v>9.3213</v>
      </c>
      <c r="F9276" s="29" t="n">
        <f aca="false">(E9276+Einstellungen!$B$20)*(1+Einstellungen!$B$10)</f>
        <v>33.292987</v>
      </c>
      <c r="G9276" s="21" t="str">
        <f aca="false">IF(F9276&lt;Einstellungen!$B$5,"ja","nein")</f>
        <v>nein</v>
      </c>
      <c r="H9276" s="21" t="s">
        <v>26</v>
      </c>
      <c r="I9276" s="29" t="n">
        <f aca="false">INDEX(Einstellungen!$B$27:$B$50,10)</f>
        <v>1.05</v>
      </c>
      <c r="J9276" s="29" t="n">
        <f aca="false">F9276*I9276</f>
        <v>34.95763635</v>
      </c>
    </row>
    <row r="9277" customFormat="false" ht="15" hidden="false" customHeight="false" outlineLevel="0" collapsed="false">
      <c r="A9277" s="28" t="n">
        <v>45967</v>
      </c>
      <c r="B9277" s="21" t="s">
        <v>122</v>
      </c>
      <c r="C9277" s="21" t="s">
        <v>136</v>
      </c>
      <c r="D9277" s="29" t="n">
        <v>85.157</v>
      </c>
      <c r="E9277" s="29" t="n">
        <f aca="false">D9277/10</f>
        <v>8.5157</v>
      </c>
      <c r="F9277" s="29" t="n">
        <f aca="false">(E9277+Einstellungen!$B$20)*(1+Einstellungen!$B$10)</f>
        <v>32.334323</v>
      </c>
      <c r="G9277" s="21" t="str">
        <f aca="false">IF(F9277&lt;Einstellungen!$B$5,"ja","nein")</f>
        <v>nein</v>
      </c>
      <c r="H9277" s="21" t="s">
        <v>26</v>
      </c>
      <c r="I9277" s="29" t="n">
        <f aca="false">INDEX(Einstellungen!$B$27:$B$50,11)</f>
        <v>1.05</v>
      </c>
      <c r="J9277" s="29" t="n">
        <f aca="false">F9277*I9277</f>
        <v>33.95103915</v>
      </c>
    </row>
    <row r="9278" customFormat="false" ht="15" hidden="false" customHeight="false" outlineLevel="0" collapsed="false">
      <c r="A9278" s="28" t="n">
        <v>45967</v>
      </c>
      <c r="B9278" s="21" t="s">
        <v>123</v>
      </c>
      <c r="C9278" s="21" t="s">
        <v>136</v>
      </c>
      <c r="D9278" s="29" t="n">
        <v>83.7</v>
      </c>
      <c r="E9278" s="29" t="n">
        <f aca="false">D9278/10</f>
        <v>8.37</v>
      </c>
      <c r="F9278" s="29" t="n">
        <f aca="false">(E9278+Einstellungen!$B$20)*(1+Einstellungen!$B$10)</f>
        <v>32.16094</v>
      </c>
      <c r="G9278" s="21" t="str">
        <f aca="false">IF(F9278&lt;Einstellungen!$B$5,"ja","nein")</f>
        <v>nein</v>
      </c>
      <c r="H9278" s="21" t="s">
        <v>26</v>
      </c>
      <c r="I9278" s="29" t="n">
        <f aca="false">INDEX(Einstellungen!$B$27:$B$50,12)</f>
        <v>1.1</v>
      </c>
      <c r="J9278" s="29" t="n">
        <f aca="false">F9278*I9278</f>
        <v>35.377034</v>
      </c>
    </row>
    <row r="9279" customFormat="false" ht="15" hidden="false" customHeight="false" outlineLevel="0" collapsed="false">
      <c r="A9279" s="28" t="n">
        <v>45967</v>
      </c>
      <c r="B9279" s="21" t="s">
        <v>124</v>
      </c>
      <c r="C9279" s="21" t="s">
        <v>136</v>
      </c>
      <c r="D9279" s="29" t="n">
        <v>83.993</v>
      </c>
      <c r="E9279" s="29" t="n">
        <f aca="false">D9279/10</f>
        <v>8.3993</v>
      </c>
      <c r="F9279" s="29" t="n">
        <f aca="false">(E9279+Einstellungen!$B$20)*(1+Einstellungen!$B$10)</f>
        <v>32.195807</v>
      </c>
      <c r="G9279" s="21" t="str">
        <f aca="false">IF(F9279&lt;Einstellungen!$B$5,"ja","nein")</f>
        <v>nein</v>
      </c>
      <c r="H9279" s="21" t="s">
        <v>26</v>
      </c>
      <c r="I9279" s="29" t="n">
        <f aca="false">INDEX(Einstellungen!$B$27:$B$50,13)</f>
        <v>1.2</v>
      </c>
      <c r="J9279" s="29" t="n">
        <f aca="false">F9279*I9279</f>
        <v>38.6349684</v>
      </c>
    </row>
    <row r="9280" customFormat="false" ht="15" hidden="false" customHeight="false" outlineLevel="0" collapsed="false">
      <c r="A9280" s="28" t="n">
        <v>45967</v>
      </c>
      <c r="B9280" s="21" t="s">
        <v>125</v>
      </c>
      <c r="C9280" s="21" t="s">
        <v>136</v>
      </c>
      <c r="D9280" s="29" t="n">
        <v>87.18</v>
      </c>
      <c r="E9280" s="29" t="n">
        <f aca="false">D9280/10</f>
        <v>8.718</v>
      </c>
      <c r="F9280" s="29" t="n">
        <f aca="false">(E9280+Einstellungen!$B$20)*(1+Einstellungen!$B$10)</f>
        <v>32.57506</v>
      </c>
      <c r="G9280" s="21" t="str">
        <f aca="false">IF(F9280&lt;Einstellungen!$B$5,"ja","nein")</f>
        <v>nein</v>
      </c>
      <c r="H9280" s="21" t="s">
        <v>26</v>
      </c>
      <c r="I9280" s="29" t="n">
        <f aca="false">INDEX(Einstellungen!$B$27:$B$50,14)</f>
        <v>1.15</v>
      </c>
      <c r="J9280" s="29" t="n">
        <f aca="false">F9280*I9280</f>
        <v>37.461319</v>
      </c>
    </row>
    <row r="9281" customFormat="false" ht="15" hidden="false" customHeight="false" outlineLevel="0" collapsed="false">
      <c r="A9281" s="28" t="n">
        <v>45967</v>
      </c>
      <c r="B9281" s="21" t="s">
        <v>126</v>
      </c>
      <c r="C9281" s="21" t="s">
        <v>136</v>
      </c>
      <c r="D9281" s="29" t="n">
        <v>99.485</v>
      </c>
      <c r="E9281" s="29" t="n">
        <f aca="false">D9281/10</f>
        <v>9.9485</v>
      </c>
      <c r="F9281" s="29" t="n">
        <f aca="false">(E9281+Einstellungen!$B$20)*(1+Einstellungen!$B$10)</f>
        <v>34.039355</v>
      </c>
      <c r="G9281" s="21" t="str">
        <f aca="false">IF(F9281&lt;Einstellungen!$B$5,"ja","nein")</f>
        <v>nein</v>
      </c>
      <c r="H9281" s="21" t="s">
        <v>26</v>
      </c>
      <c r="I9281" s="29" t="n">
        <f aca="false">INDEX(Einstellungen!$B$27:$B$50,15)</f>
        <v>1</v>
      </c>
      <c r="J9281" s="29" t="n">
        <f aca="false">F9281*I9281</f>
        <v>34.039355</v>
      </c>
    </row>
    <row r="9282" customFormat="false" ht="15" hidden="false" customHeight="false" outlineLevel="0" collapsed="false">
      <c r="A9282" s="28" t="n">
        <v>45967</v>
      </c>
      <c r="B9282" s="21" t="s">
        <v>127</v>
      </c>
      <c r="C9282" s="21" t="s">
        <v>136</v>
      </c>
      <c r="D9282" s="29" t="n">
        <v>128.24</v>
      </c>
      <c r="E9282" s="29" t="n">
        <f aca="false">D9282/10</f>
        <v>12.824</v>
      </c>
      <c r="F9282" s="29" t="n">
        <f aca="false">(E9282+Einstellungen!$B$20)*(1+Einstellungen!$B$10)</f>
        <v>37.4612</v>
      </c>
      <c r="G9282" s="21" t="str">
        <f aca="false">IF(F9282&lt;Einstellungen!$B$5,"ja","nein")</f>
        <v>nein</v>
      </c>
      <c r="H9282" s="21" t="s">
        <v>26</v>
      </c>
      <c r="I9282" s="29" t="n">
        <f aca="false">INDEX(Einstellungen!$B$27:$B$50,16)</f>
        <v>0.95</v>
      </c>
      <c r="J9282" s="29" t="n">
        <f aca="false">F9282*I9282</f>
        <v>35.58814</v>
      </c>
    </row>
    <row r="9283" customFormat="false" ht="15" hidden="false" customHeight="false" outlineLevel="0" collapsed="false">
      <c r="A9283" s="28" t="n">
        <v>45967</v>
      </c>
      <c r="B9283" s="21" t="s">
        <v>128</v>
      </c>
      <c r="C9283" s="21" t="s">
        <v>136</v>
      </c>
      <c r="D9283" s="29" t="n">
        <v>147.495</v>
      </c>
      <c r="E9283" s="29" t="n">
        <f aca="false">D9283/10</f>
        <v>14.7495</v>
      </c>
      <c r="F9283" s="29" t="n">
        <f aca="false">(E9283+Einstellungen!$B$20)*(1+Einstellungen!$B$10)</f>
        <v>39.752545</v>
      </c>
      <c r="G9283" s="21" t="str">
        <f aca="false">IF(F9283&lt;Einstellungen!$B$5,"ja","nein")</f>
        <v>nein</v>
      </c>
      <c r="H9283" s="21" t="s">
        <v>26</v>
      </c>
      <c r="I9283" s="29" t="n">
        <f aca="false">INDEX(Einstellungen!$B$27:$B$50,17)</f>
        <v>0.95</v>
      </c>
      <c r="J9283" s="29" t="n">
        <f aca="false">F9283*I9283</f>
        <v>37.76491775</v>
      </c>
    </row>
    <row r="9284" customFormat="false" ht="15" hidden="false" customHeight="false" outlineLevel="0" collapsed="false">
      <c r="A9284" s="28" t="n">
        <v>45967</v>
      </c>
      <c r="B9284" s="21" t="s">
        <v>129</v>
      </c>
      <c r="C9284" s="21" t="s">
        <v>136</v>
      </c>
      <c r="D9284" s="29" t="n">
        <v>154.255</v>
      </c>
      <c r="E9284" s="29" t="n">
        <f aca="false">D9284/10</f>
        <v>15.4255</v>
      </c>
      <c r="F9284" s="29" t="n">
        <f aca="false">(E9284+Einstellungen!$B$20)*(1+Einstellungen!$B$10)</f>
        <v>40.556985</v>
      </c>
      <c r="G9284" s="21" t="str">
        <f aca="false">IF(F9284&lt;Einstellungen!$B$5,"ja","nein")</f>
        <v>nein</v>
      </c>
      <c r="H9284" s="21" t="s">
        <v>26</v>
      </c>
      <c r="I9284" s="29" t="n">
        <f aca="false">INDEX(Einstellungen!$B$27:$B$50,18)</f>
        <v>1.1</v>
      </c>
      <c r="J9284" s="29" t="n">
        <f aca="false">F9284*I9284</f>
        <v>44.6126835</v>
      </c>
    </row>
    <row r="9285" customFormat="false" ht="15" hidden="false" customHeight="false" outlineLevel="0" collapsed="false">
      <c r="A9285" s="28" t="n">
        <v>45967</v>
      </c>
      <c r="B9285" s="21" t="s">
        <v>130</v>
      </c>
      <c r="C9285" s="21" t="s">
        <v>136</v>
      </c>
      <c r="D9285" s="29" t="n">
        <v>137.447</v>
      </c>
      <c r="E9285" s="29" t="n">
        <f aca="false">D9285/10</f>
        <v>13.7447</v>
      </c>
      <c r="F9285" s="29" t="n">
        <f aca="false">(E9285+Einstellungen!$B$20)*(1+Einstellungen!$B$10)</f>
        <v>38.556833</v>
      </c>
      <c r="G9285" s="21" t="str">
        <f aca="false">IF(F9285&lt;Einstellungen!$B$5,"ja","nein")</f>
        <v>nein</v>
      </c>
      <c r="H9285" s="21" t="s">
        <v>26</v>
      </c>
      <c r="I9285" s="29" t="n">
        <f aca="false">INDEX(Einstellungen!$B$27:$B$50,19)</f>
        <v>1.35</v>
      </c>
      <c r="J9285" s="29" t="n">
        <f aca="false">F9285*I9285</f>
        <v>52.05172455</v>
      </c>
    </row>
    <row r="9286" customFormat="false" ht="15" hidden="false" customHeight="false" outlineLevel="0" collapsed="false">
      <c r="A9286" s="28" t="n">
        <v>45967</v>
      </c>
      <c r="B9286" s="21" t="s">
        <v>131</v>
      </c>
      <c r="C9286" s="21" t="s">
        <v>136</v>
      </c>
      <c r="D9286" s="29" t="n">
        <v>126.463</v>
      </c>
      <c r="E9286" s="29" t="n">
        <f aca="false">D9286/10</f>
        <v>12.6463</v>
      </c>
      <c r="F9286" s="29" t="n">
        <f aca="false">(E9286+Einstellungen!$B$20)*(1+Einstellungen!$B$10)</f>
        <v>37.249737</v>
      </c>
      <c r="G9286" s="21" t="str">
        <f aca="false">IF(F9286&lt;Einstellungen!$B$5,"ja","nein")</f>
        <v>nein</v>
      </c>
      <c r="H9286" s="21" t="s">
        <v>26</v>
      </c>
      <c r="I9286" s="29" t="n">
        <f aca="false">INDEX(Einstellungen!$B$27:$B$50,20)</f>
        <v>1.45</v>
      </c>
      <c r="J9286" s="29" t="n">
        <f aca="false">F9286*I9286</f>
        <v>54.01211865</v>
      </c>
    </row>
    <row r="9287" customFormat="false" ht="15" hidden="false" customHeight="false" outlineLevel="0" collapsed="false">
      <c r="A9287" s="28" t="n">
        <v>45967</v>
      </c>
      <c r="B9287" s="21" t="s">
        <v>132</v>
      </c>
      <c r="C9287" s="21" t="s">
        <v>136</v>
      </c>
      <c r="D9287" s="29" t="n">
        <v>114.97</v>
      </c>
      <c r="E9287" s="29" t="n">
        <f aca="false">D9287/10</f>
        <v>11.497</v>
      </c>
      <c r="F9287" s="29" t="n">
        <f aca="false">(E9287+Einstellungen!$B$20)*(1+Einstellungen!$B$10)</f>
        <v>35.88207</v>
      </c>
      <c r="G9287" s="21" t="str">
        <f aca="false">IF(F9287&lt;Einstellungen!$B$5,"ja","nein")</f>
        <v>nein</v>
      </c>
      <c r="H9287" s="21" t="s">
        <v>26</v>
      </c>
      <c r="I9287" s="29" t="n">
        <f aca="false">INDEX(Einstellungen!$B$27:$B$50,21)</f>
        <v>1.4</v>
      </c>
      <c r="J9287" s="29" t="n">
        <f aca="false">F9287*I9287</f>
        <v>50.234898</v>
      </c>
    </row>
    <row r="9288" customFormat="false" ht="15" hidden="false" customHeight="false" outlineLevel="0" collapsed="false">
      <c r="A9288" s="28" t="n">
        <v>45967</v>
      </c>
      <c r="B9288" s="21" t="s">
        <v>133</v>
      </c>
      <c r="C9288" s="21" t="s">
        <v>136</v>
      </c>
      <c r="D9288" s="29" t="n">
        <v>100.98</v>
      </c>
      <c r="E9288" s="29" t="n">
        <f aca="false">D9288/10</f>
        <v>10.098</v>
      </c>
      <c r="F9288" s="29" t="n">
        <f aca="false">(E9288+Einstellungen!$B$20)*(1+Einstellungen!$B$10)</f>
        <v>34.21726</v>
      </c>
      <c r="G9288" s="21" t="str">
        <f aca="false">IF(F9288&lt;Einstellungen!$B$5,"ja","nein")</f>
        <v>nein</v>
      </c>
      <c r="H9288" s="21" t="s">
        <v>26</v>
      </c>
      <c r="I9288" s="29" t="n">
        <f aca="false">INDEX(Einstellungen!$B$27:$B$50,22)</f>
        <v>1.25</v>
      </c>
      <c r="J9288" s="29" t="n">
        <f aca="false">F9288*I9288</f>
        <v>42.771575</v>
      </c>
    </row>
    <row r="9289" customFormat="false" ht="15" hidden="false" customHeight="false" outlineLevel="0" collapsed="false">
      <c r="A9289" s="28" t="n">
        <v>45967</v>
      </c>
      <c r="B9289" s="21" t="s">
        <v>134</v>
      </c>
      <c r="C9289" s="21" t="s">
        <v>136</v>
      </c>
      <c r="D9289" s="29" t="n">
        <v>97.485</v>
      </c>
      <c r="E9289" s="29" t="n">
        <f aca="false">D9289/10</f>
        <v>9.7485</v>
      </c>
      <c r="F9289" s="29" t="n">
        <f aca="false">(E9289+Einstellungen!$B$20)*(1+Einstellungen!$B$10)</f>
        <v>33.801355</v>
      </c>
      <c r="G9289" s="21" t="str">
        <f aca="false">IF(F9289&lt;Einstellungen!$B$5,"ja","nein")</f>
        <v>nein</v>
      </c>
      <c r="H9289" s="21" t="s">
        <v>26</v>
      </c>
      <c r="I9289" s="29" t="n">
        <f aca="false">INDEX(Einstellungen!$B$27:$B$50,23)</f>
        <v>1.05</v>
      </c>
      <c r="J9289" s="29" t="n">
        <f aca="false">F9289*I9289</f>
        <v>35.49142275</v>
      </c>
    </row>
    <row r="9290" customFormat="false" ht="15" hidden="false" customHeight="false" outlineLevel="0" collapsed="false">
      <c r="A9290" s="28" t="n">
        <v>45967</v>
      </c>
      <c r="B9290" s="21" t="s">
        <v>135</v>
      </c>
      <c r="C9290" s="21" t="s">
        <v>136</v>
      </c>
      <c r="D9290" s="29" t="n">
        <v>90.553</v>
      </c>
      <c r="E9290" s="29" t="n">
        <f aca="false">D9290/10</f>
        <v>9.0553</v>
      </c>
      <c r="F9290" s="29" t="n">
        <f aca="false">(E9290+Einstellungen!$B$20)*(1+Einstellungen!$B$10)</f>
        <v>32.976447</v>
      </c>
      <c r="G9290" s="21" t="str">
        <f aca="false">IF(F9290&lt;Einstellungen!$B$5,"ja","nein")</f>
        <v>nein</v>
      </c>
      <c r="H9290" s="21" t="s">
        <v>26</v>
      </c>
      <c r="I9290" s="29" t="n">
        <f aca="false">INDEX(Einstellungen!$B$27:$B$50,24)</f>
        <v>0.8</v>
      </c>
      <c r="J9290" s="29" t="n">
        <f aca="false">F9290*I9290</f>
        <v>26.3811576</v>
      </c>
    </row>
    <row r="9291" customFormat="false" ht="15" hidden="false" customHeight="false" outlineLevel="0" collapsed="false">
      <c r="A9291" s="28" t="n">
        <v>45968</v>
      </c>
      <c r="B9291" s="21" t="s">
        <v>111</v>
      </c>
      <c r="C9291" s="21" t="s">
        <v>137</v>
      </c>
      <c r="D9291" s="29" t="n">
        <v>90.177</v>
      </c>
      <c r="E9291" s="29" t="n">
        <f aca="false">D9291/10</f>
        <v>9.0177</v>
      </c>
      <c r="F9291" s="29" t="n">
        <f aca="false">(E9291+Einstellungen!$B$20)*(1+Einstellungen!$B$10)</f>
        <v>32.931703</v>
      </c>
      <c r="G9291" s="21" t="str">
        <f aca="false">IF(F9291&lt;Einstellungen!$B$5,"ja","nein")</f>
        <v>nein</v>
      </c>
      <c r="H9291" s="21" t="s">
        <v>26</v>
      </c>
      <c r="I9291" s="29" t="n">
        <f aca="false">INDEX(Einstellungen!$B$27:$B$50,1)</f>
        <v>0.6</v>
      </c>
      <c r="J9291" s="29" t="n">
        <f aca="false">F9291*I9291</f>
        <v>19.7590218</v>
      </c>
    </row>
    <row r="9292" customFormat="false" ht="15" hidden="false" customHeight="false" outlineLevel="0" collapsed="false">
      <c r="A9292" s="28" t="n">
        <v>45968</v>
      </c>
      <c r="B9292" s="21" t="s">
        <v>113</v>
      </c>
      <c r="C9292" s="21" t="s">
        <v>137</v>
      </c>
      <c r="D9292" s="29" t="n">
        <v>88.823</v>
      </c>
      <c r="E9292" s="29" t="n">
        <f aca="false">D9292/10</f>
        <v>8.8823</v>
      </c>
      <c r="F9292" s="29" t="n">
        <f aca="false">(E9292+Einstellungen!$B$20)*(1+Einstellungen!$B$10)</f>
        <v>32.770577</v>
      </c>
      <c r="G9292" s="21" t="str">
        <f aca="false">IF(F9292&lt;Einstellungen!$B$5,"ja","nein")</f>
        <v>nein</v>
      </c>
      <c r="H9292" s="21" t="s">
        <v>26</v>
      </c>
      <c r="I9292" s="29" t="n">
        <f aca="false">INDEX(Einstellungen!$B$27:$B$50,2)</f>
        <v>0.5</v>
      </c>
      <c r="J9292" s="29" t="n">
        <f aca="false">F9292*I9292</f>
        <v>16.3852885</v>
      </c>
    </row>
    <row r="9293" customFormat="false" ht="15" hidden="false" customHeight="false" outlineLevel="0" collapsed="false">
      <c r="A9293" s="28" t="n">
        <v>45968</v>
      </c>
      <c r="B9293" s="21" t="s">
        <v>114</v>
      </c>
      <c r="C9293" s="21" t="s">
        <v>137</v>
      </c>
      <c r="D9293" s="29" t="n">
        <v>89.6</v>
      </c>
      <c r="E9293" s="29" t="n">
        <f aca="false">D9293/10</f>
        <v>8.96</v>
      </c>
      <c r="F9293" s="29" t="n">
        <f aca="false">(E9293+Einstellungen!$B$20)*(1+Einstellungen!$B$10)</f>
        <v>32.86304</v>
      </c>
      <c r="G9293" s="21" t="str">
        <f aca="false">IF(F9293&lt;Einstellungen!$B$5,"ja","nein")</f>
        <v>nein</v>
      </c>
      <c r="H9293" s="21" t="s">
        <v>26</v>
      </c>
      <c r="I9293" s="29" t="n">
        <f aca="false">INDEX(Einstellungen!$B$27:$B$50,3)</f>
        <v>0.45</v>
      </c>
      <c r="J9293" s="29" t="n">
        <f aca="false">F9293*I9293</f>
        <v>14.788368</v>
      </c>
    </row>
    <row r="9294" customFormat="false" ht="15" hidden="false" customHeight="false" outlineLevel="0" collapsed="false">
      <c r="A9294" s="28" t="n">
        <v>45968</v>
      </c>
      <c r="B9294" s="21" t="s">
        <v>115</v>
      </c>
      <c r="C9294" s="21" t="s">
        <v>137</v>
      </c>
      <c r="D9294" s="29" t="n">
        <v>89.613</v>
      </c>
      <c r="E9294" s="29" t="n">
        <f aca="false">D9294/10</f>
        <v>8.9613</v>
      </c>
      <c r="F9294" s="29" t="n">
        <f aca="false">(E9294+Einstellungen!$B$20)*(1+Einstellungen!$B$10)</f>
        <v>32.864587</v>
      </c>
      <c r="G9294" s="21" t="str">
        <f aca="false">IF(F9294&lt;Einstellungen!$B$5,"ja","nein")</f>
        <v>nein</v>
      </c>
      <c r="H9294" s="21" t="s">
        <v>26</v>
      </c>
      <c r="I9294" s="29" t="n">
        <f aca="false">INDEX(Einstellungen!$B$27:$B$50,4)</f>
        <v>0.45</v>
      </c>
      <c r="J9294" s="29" t="n">
        <f aca="false">F9294*I9294</f>
        <v>14.78906415</v>
      </c>
    </row>
    <row r="9295" customFormat="false" ht="15" hidden="false" customHeight="false" outlineLevel="0" collapsed="false">
      <c r="A9295" s="28" t="n">
        <v>45968</v>
      </c>
      <c r="B9295" s="21" t="s">
        <v>116</v>
      </c>
      <c r="C9295" s="21" t="s">
        <v>137</v>
      </c>
      <c r="D9295" s="29" t="n">
        <v>90.41</v>
      </c>
      <c r="E9295" s="29" t="n">
        <f aca="false">D9295/10</f>
        <v>9.041</v>
      </c>
      <c r="F9295" s="29" t="n">
        <f aca="false">(E9295+Einstellungen!$B$20)*(1+Einstellungen!$B$10)</f>
        <v>32.95943</v>
      </c>
      <c r="G9295" s="21" t="str">
        <f aca="false">IF(F9295&lt;Einstellungen!$B$5,"ja","nein")</f>
        <v>nein</v>
      </c>
      <c r="H9295" s="21" t="s">
        <v>26</v>
      </c>
      <c r="I9295" s="29" t="n">
        <f aca="false">INDEX(Einstellungen!$B$27:$B$50,5)</f>
        <v>0.45</v>
      </c>
      <c r="J9295" s="29" t="n">
        <f aca="false">F9295*I9295</f>
        <v>14.8317435</v>
      </c>
    </row>
    <row r="9296" customFormat="false" ht="15" hidden="false" customHeight="false" outlineLevel="0" collapsed="false">
      <c r="A9296" s="28" t="n">
        <v>45968</v>
      </c>
      <c r="B9296" s="21" t="s">
        <v>117</v>
      </c>
      <c r="C9296" s="21" t="s">
        <v>137</v>
      </c>
      <c r="D9296" s="29" t="n">
        <v>94.21</v>
      </c>
      <c r="E9296" s="29" t="n">
        <f aca="false">D9296/10</f>
        <v>9.421</v>
      </c>
      <c r="F9296" s="29" t="n">
        <f aca="false">(E9296+Einstellungen!$B$20)*(1+Einstellungen!$B$10)</f>
        <v>33.41163</v>
      </c>
      <c r="G9296" s="21" t="str">
        <f aca="false">IF(F9296&lt;Einstellungen!$B$5,"ja","nein")</f>
        <v>nein</v>
      </c>
      <c r="H9296" s="21" t="s">
        <v>26</v>
      </c>
      <c r="I9296" s="29" t="n">
        <f aca="false">INDEX(Einstellungen!$B$27:$B$50,6)</f>
        <v>0.5</v>
      </c>
      <c r="J9296" s="29" t="n">
        <f aca="false">F9296*I9296</f>
        <v>16.705815</v>
      </c>
    </row>
    <row r="9297" customFormat="false" ht="15" hidden="false" customHeight="false" outlineLevel="0" collapsed="false">
      <c r="A9297" s="28" t="n">
        <v>45968</v>
      </c>
      <c r="B9297" s="21" t="s">
        <v>118</v>
      </c>
      <c r="C9297" s="21" t="s">
        <v>137</v>
      </c>
      <c r="D9297" s="29" t="n">
        <v>112.265</v>
      </c>
      <c r="E9297" s="29" t="n">
        <f aca="false">D9297/10</f>
        <v>11.2265</v>
      </c>
      <c r="F9297" s="29" t="n">
        <f aca="false">(E9297+Einstellungen!$B$20)*(1+Einstellungen!$B$10)</f>
        <v>35.560175</v>
      </c>
      <c r="G9297" s="21" t="str">
        <f aca="false">IF(F9297&lt;Einstellungen!$B$5,"ja","nein")</f>
        <v>nein</v>
      </c>
      <c r="H9297" s="21" t="s">
        <v>26</v>
      </c>
      <c r="I9297" s="29" t="n">
        <f aca="false">INDEX(Einstellungen!$B$27:$B$50,7)</f>
        <v>0.7</v>
      </c>
      <c r="J9297" s="29" t="n">
        <f aca="false">F9297*I9297</f>
        <v>24.8921225</v>
      </c>
    </row>
    <row r="9298" customFormat="false" ht="15" hidden="false" customHeight="false" outlineLevel="0" collapsed="false">
      <c r="A9298" s="28" t="n">
        <v>45968</v>
      </c>
      <c r="B9298" s="21" t="s">
        <v>119</v>
      </c>
      <c r="C9298" s="21" t="s">
        <v>137</v>
      </c>
      <c r="D9298" s="29" t="n">
        <v>133.882</v>
      </c>
      <c r="E9298" s="29" t="n">
        <f aca="false">D9298/10</f>
        <v>13.3882</v>
      </c>
      <c r="F9298" s="29" t="n">
        <f aca="false">(E9298+Einstellungen!$B$20)*(1+Einstellungen!$B$10)</f>
        <v>38.132598</v>
      </c>
      <c r="G9298" s="21" t="str">
        <f aca="false">IF(F9298&lt;Einstellungen!$B$5,"ja","nein")</f>
        <v>nein</v>
      </c>
      <c r="H9298" s="21" t="s">
        <v>26</v>
      </c>
      <c r="I9298" s="29" t="n">
        <f aca="false">INDEX(Einstellungen!$B$27:$B$50,8)</f>
        <v>0.95</v>
      </c>
      <c r="J9298" s="29" t="n">
        <f aca="false">F9298*I9298</f>
        <v>36.2259681</v>
      </c>
    </row>
    <row r="9299" customFormat="false" ht="15" hidden="false" customHeight="false" outlineLevel="0" collapsed="false">
      <c r="A9299" s="28" t="n">
        <v>45968</v>
      </c>
      <c r="B9299" s="21" t="s">
        <v>120</v>
      </c>
      <c r="C9299" s="21" t="s">
        <v>137</v>
      </c>
      <c r="D9299" s="29" t="n">
        <v>128.048</v>
      </c>
      <c r="E9299" s="29" t="n">
        <f aca="false">D9299/10</f>
        <v>12.8048</v>
      </c>
      <c r="F9299" s="29" t="n">
        <f aca="false">(E9299+Einstellungen!$B$20)*(1+Einstellungen!$B$10)</f>
        <v>37.438352</v>
      </c>
      <c r="G9299" s="21" t="str">
        <f aca="false">IF(F9299&lt;Einstellungen!$B$5,"ja","nein")</f>
        <v>nein</v>
      </c>
      <c r="H9299" s="21" t="s">
        <v>26</v>
      </c>
      <c r="I9299" s="29" t="n">
        <f aca="false">INDEX(Einstellungen!$B$27:$B$50,9)</f>
        <v>1.05</v>
      </c>
      <c r="J9299" s="29" t="n">
        <f aca="false">F9299*I9299</f>
        <v>39.3102696</v>
      </c>
    </row>
    <row r="9300" customFormat="false" ht="15" hidden="false" customHeight="false" outlineLevel="0" collapsed="false">
      <c r="A9300" s="28" t="n">
        <v>45968</v>
      </c>
      <c r="B9300" s="21" t="s">
        <v>121</v>
      </c>
      <c r="C9300" s="21" t="s">
        <v>137</v>
      </c>
      <c r="D9300" s="29" t="n">
        <v>108.105</v>
      </c>
      <c r="E9300" s="29" t="n">
        <f aca="false">D9300/10</f>
        <v>10.8105</v>
      </c>
      <c r="F9300" s="29" t="n">
        <f aca="false">(E9300+Einstellungen!$B$20)*(1+Einstellungen!$B$10)</f>
        <v>35.065135</v>
      </c>
      <c r="G9300" s="21" t="str">
        <f aca="false">IF(F9300&lt;Einstellungen!$B$5,"ja","nein")</f>
        <v>nein</v>
      </c>
      <c r="H9300" s="21" t="s">
        <v>26</v>
      </c>
      <c r="I9300" s="29" t="n">
        <f aca="false">INDEX(Einstellungen!$B$27:$B$50,10)</f>
        <v>1.05</v>
      </c>
      <c r="J9300" s="29" t="n">
        <f aca="false">F9300*I9300</f>
        <v>36.81839175</v>
      </c>
    </row>
    <row r="9301" customFormat="false" ht="15" hidden="false" customHeight="false" outlineLevel="0" collapsed="false">
      <c r="A9301" s="28" t="n">
        <v>45968</v>
      </c>
      <c r="B9301" s="21" t="s">
        <v>122</v>
      </c>
      <c r="C9301" s="21" t="s">
        <v>137</v>
      </c>
      <c r="D9301" s="29" t="n">
        <v>93.38</v>
      </c>
      <c r="E9301" s="29" t="n">
        <f aca="false">D9301/10</f>
        <v>9.338</v>
      </c>
      <c r="F9301" s="29" t="n">
        <f aca="false">(E9301+Einstellungen!$B$20)*(1+Einstellungen!$B$10)</f>
        <v>33.31286</v>
      </c>
      <c r="G9301" s="21" t="str">
        <f aca="false">IF(F9301&lt;Einstellungen!$B$5,"ja","nein")</f>
        <v>nein</v>
      </c>
      <c r="H9301" s="21" t="s">
        <v>26</v>
      </c>
      <c r="I9301" s="29" t="n">
        <f aca="false">INDEX(Einstellungen!$B$27:$B$50,11)</f>
        <v>1.05</v>
      </c>
      <c r="J9301" s="29" t="n">
        <f aca="false">F9301*I9301</f>
        <v>34.978503</v>
      </c>
    </row>
    <row r="9302" customFormat="false" ht="15" hidden="false" customHeight="false" outlineLevel="0" collapsed="false">
      <c r="A9302" s="28" t="n">
        <v>45968</v>
      </c>
      <c r="B9302" s="21" t="s">
        <v>123</v>
      </c>
      <c r="C9302" s="21" t="s">
        <v>137</v>
      </c>
      <c r="D9302" s="29" t="n">
        <v>89.987</v>
      </c>
      <c r="E9302" s="29" t="n">
        <f aca="false">D9302/10</f>
        <v>8.9987</v>
      </c>
      <c r="F9302" s="29" t="n">
        <f aca="false">(E9302+Einstellungen!$B$20)*(1+Einstellungen!$B$10)</f>
        <v>32.909093</v>
      </c>
      <c r="G9302" s="21" t="str">
        <f aca="false">IF(F9302&lt;Einstellungen!$B$5,"ja","nein")</f>
        <v>nein</v>
      </c>
      <c r="H9302" s="21" t="s">
        <v>26</v>
      </c>
      <c r="I9302" s="29" t="n">
        <f aca="false">INDEX(Einstellungen!$B$27:$B$50,12)</f>
        <v>1.1</v>
      </c>
      <c r="J9302" s="29" t="n">
        <f aca="false">F9302*I9302</f>
        <v>36.2000023</v>
      </c>
    </row>
    <row r="9303" customFormat="false" ht="15" hidden="false" customHeight="false" outlineLevel="0" collapsed="false">
      <c r="A9303" s="28" t="n">
        <v>45968</v>
      </c>
      <c r="B9303" s="21" t="s">
        <v>124</v>
      </c>
      <c r="C9303" s="21" t="s">
        <v>137</v>
      </c>
      <c r="D9303" s="29" t="n">
        <v>88.803</v>
      </c>
      <c r="E9303" s="29" t="n">
        <f aca="false">D9303/10</f>
        <v>8.8803</v>
      </c>
      <c r="F9303" s="29" t="n">
        <f aca="false">(E9303+Einstellungen!$B$20)*(1+Einstellungen!$B$10)</f>
        <v>32.768197</v>
      </c>
      <c r="G9303" s="21" t="str">
        <f aca="false">IF(F9303&lt;Einstellungen!$B$5,"ja","nein")</f>
        <v>nein</v>
      </c>
      <c r="H9303" s="21" t="s">
        <v>26</v>
      </c>
      <c r="I9303" s="29" t="n">
        <f aca="false">INDEX(Einstellungen!$B$27:$B$50,13)</f>
        <v>1.2</v>
      </c>
      <c r="J9303" s="29" t="n">
        <f aca="false">F9303*I9303</f>
        <v>39.3218364</v>
      </c>
    </row>
    <row r="9304" customFormat="false" ht="15" hidden="false" customHeight="false" outlineLevel="0" collapsed="false">
      <c r="A9304" s="28" t="n">
        <v>45968</v>
      </c>
      <c r="B9304" s="21" t="s">
        <v>125</v>
      </c>
      <c r="C9304" s="21" t="s">
        <v>137</v>
      </c>
      <c r="D9304" s="29" t="n">
        <v>92.053</v>
      </c>
      <c r="E9304" s="29" t="n">
        <f aca="false">D9304/10</f>
        <v>9.2053</v>
      </c>
      <c r="F9304" s="29" t="n">
        <f aca="false">(E9304+Einstellungen!$B$20)*(1+Einstellungen!$B$10)</f>
        <v>33.154947</v>
      </c>
      <c r="G9304" s="21" t="str">
        <f aca="false">IF(F9304&lt;Einstellungen!$B$5,"ja","nein")</f>
        <v>nein</v>
      </c>
      <c r="H9304" s="21" t="s">
        <v>26</v>
      </c>
      <c r="I9304" s="29" t="n">
        <f aca="false">INDEX(Einstellungen!$B$27:$B$50,14)</f>
        <v>1.15</v>
      </c>
      <c r="J9304" s="29" t="n">
        <f aca="false">F9304*I9304</f>
        <v>38.12818905</v>
      </c>
    </row>
    <row r="9305" customFormat="false" ht="15" hidden="false" customHeight="false" outlineLevel="0" collapsed="false">
      <c r="A9305" s="28" t="n">
        <v>45968</v>
      </c>
      <c r="B9305" s="21" t="s">
        <v>126</v>
      </c>
      <c r="C9305" s="21" t="s">
        <v>137</v>
      </c>
      <c r="D9305" s="29" t="n">
        <v>103.1</v>
      </c>
      <c r="E9305" s="29" t="n">
        <f aca="false">D9305/10</f>
        <v>10.31</v>
      </c>
      <c r="F9305" s="29" t="n">
        <f aca="false">(E9305+Einstellungen!$B$20)*(1+Einstellungen!$B$10)</f>
        <v>34.46954</v>
      </c>
      <c r="G9305" s="21" t="str">
        <f aca="false">IF(F9305&lt;Einstellungen!$B$5,"ja","nein")</f>
        <v>nein</v>
      </c>
      <c r="H9305" s="21" t="s">
        <v>26</v>
      </c>
      <c r="I9305" s="29" t="n">
        <f aca="false">INDEX(Einstellungen!$B$27:$B$50,15)</f>
        <v>1</v>
      </c>
      <c r="J9305" s="29" t="n">
        <f aca="false">F9305*I9305</f>
        <v>34.46954</v>
      </c>
    </row>
    <row r="9306" customFormat="false" ht="15" hidden="false" customHeight="false" outlineLevel="0" collapsed="false">
      <c r="A9306" s="28" t="n">
        <v>45968</v>
      </c>
      <c r="B9306" s="21" t="s">
        <v>127</v>
      </c>
      <c r="C9306" s="21" t="s">
        <v>137</v>
      </c>
      <c r="D9306" s="29" t="n">
        <v>129.623</v>
      </c>
      <c r="E9306" s="29" t="n">
        <f aca="false">D9306/10</f>
        <v>12.9623</v>
      </c>
      <c r="F9306" s="29" t="n">
        <f aca="false">(E9306+Einstellungen!$B$20)*(1+Einstellungen!$B$10)</f>
        <v>37.625777</v>
      </c>
      <c r="G9306" s="21" t="str">
        <f aca="false">IF(F9306&lt;Einstellungen!$B$5,"ja","nein")</f>
        <v>nein</v>
      </c>
      <c r="H9306" s="21" t="s">
        <v>26</v>
      </c>
      <c r="I9306" s="29" t="n">
        <f aca="false">INDEX(Einstellungen!$B$27:$B$50,16)</f>
        <v>0.95</v>
      </c>
      <c r="J9306" s="29" t="n">
        <f aca="false">F9306*I9306</f>
        <v>35.74448815</v>
      </c>
    </row>
    <row r="9307" customFormat="false" ht="15" hidden="false" customHeight="false" outlineLevel="0" collapsed="false">
      <c r="A9307" s="28" t="n">
        <v>45968</v>
      </c>
      <c r="B9307" s="21" t="s">
        <v>128</v>
      </c>
      <c r="C9307" s="21" t="s">
        <v>137</v>
      </c>
      <c r="D9307" s="29" t="n">
        <v>165.123</v>
      </c>
      <c r="E9307" s="29" t="n">
        <f aca="false">D9307/10</f>
        <v>16.5123</v>
      </c>
      <c r="F9307" s="29" t="n">
        <f aca="false">(E9307+Einstellungen!$B$20)*(1+Einstellungen!$B$10)</f>
        <v>41.850277</v>
      </c>
      <c r="G9307" s="21" t="str">
        <f aca="false">IF(F9307&lt;Einstellungen!$B$5,"ja","nein")</f>
        <v>nein</v>
      </c>
      <c r="H9307" s="21" t="s">
        <v>26</v>
      </c>
      <c r="I9307" s="29" t="n">
        <f aca="false">INDEX(Einstellungen!$B$27:$B$50,17)</f>
        <v>0.95</v>
      </c>
      <c r="J9307" s="29" t="n">
        <f aca="false">F9307*I9307</f>
        <v>39.75776315</v>
      </c>
    </row>
    <row r="9308" customFormat="false" ht="15" hidden="false" customHeight="false" outlineLevel="0" collapsed="false">
      <c r="A9308" s="28" t="n">
        <v>45968</v>
      </c>
      <c r="B9308" s="21" t="s">
        <v>129</v>
      </c>
      <c r="C9308" s="21" t="s">
        <v>137</v>
      </c>
      <c r="D9308" s="29" t="n">
        <v>178.537</v>
      </c>
      <c r="E9308" s="29" t="n">
        <f aca="false">D9308/10</f>
        <v>17.8537</v>
      </c>
      <c r="F9308" s="29" t="n">
        <f aca="false">(E9308+Einstellungen!$B$20)*(1+Einstellungen!$B$10)</f>
        <v>43.446543</v>
      </c>
      <c r="G9308" s="21" t="str">
        <f aca="false">IF(F9308&lt;Einstellungen!$B$5,"ja","nein")</f>
        <v>nein</v>
      </c>
      <c r="H9308" s="21" t="s">
        <v>26</v>
      </c>
      <c r="I9308" s="29" t="n">
        <f aca="false">INDEX(Einstellungen!$B$27:$B$50,18)</f>
        <v>1.1</v>
      </c>
      <c r="J9308" s="29" t="n">
        <f aca="false">F9308*I9308</f>
        <v>47.7911973</v>
      </c>
    </row>
    <row r="9309" customFormat="false" ht="15" hidden="false" customHeight="false" outlineLevel="0" collapsed="false">
      <c r="A9309" s="28" t="n">
        <v>45968</v>
      </c>
      <c r="B9309" s="21" t="s">
        <v>130</v>
      </c>
      <c r="C9309" s="21" t="s">
        <v>137</v>
      </c>
      <c r="D9309" s="29" t="n">
        <v>145.683</v>
      </c>
      <c r="E9309" s="29" t="n">
        <f aca="false">D9309/10</f>
        <v>14.5683</v>
      </c>
      <c r="F9309" s="29" t="n">
        <f aca="false">(E9309+Einstellungen!$B$20)*(1+Einstellungen!$B$10)</f>
        <v>39.536917</v>
      </c>
      <c r="G9309" s="21" t="str">
        <f aca="false">IF(F9309&lt;Einstellungen!$B$5,"ja","nein")</f>
        <v>nein</v>
      </c>
      <c r="H9309" s="21" t="s">
        <v>26</v>
      </c>
      <c r="I9309" s="29" t="n">
        <f aca="false">INDEX(Einstellungen!$B$27:$B$50,19)</f>
        <v>1.35</v>
      </c>
      <c r="J9309" s="29" t="n">
        <f aca="false">F9309*I9309</f>
        <v>53.37483795</v>
      </c>
    </row>
    <row r="9310" customFormat="false" ht="15" hidden="false" customHeight="false" outlineLevel="0" collapsed="false">
      <c r="A9310" s="28" t="n">
        <v>45968</v>
      </c>
      <c r="B9310" s="21" t="s">
        <v>131</v>
      </c>
      <c r="C9310" s="21" t="s">
        <v>137</v>
      </c>
      <c r="D9310" s="29" t="n">
        <v>131.482</v>
      </c>
      <c r="E9310" s="29" t="n">
        <f aca="false">D9310/10</f>
        <v>13.1482</v>
      </c>
      <c r="F9310" s="29" t="n">
        <f aca="false">(E9310+Einstellungen!$B$20)*(1+Einstellungen!$B$10)</f>
        <v>37.846998</v>
      </c>
      <c r="G9310" s="21" t="str">
        <f aca="false">IF(F9310&lt;Einstellungen!$B$5,"ja","nein")</f>
        <v>nein</v>
      </c>
      <c r="H9310" s="21" t="s">
        <v>26</v>
      </c>
      <c r="I9310" s="29" t="n">
        <f aca="false">INDEX(Einstellungen!$B$27:$B$50,20)</f>
        <v>1.45</v>
      </c>
      <c r="J9310" s="29" t="n">
        <f aca="false">F9310*I9310</f>
        <v>54.8781471</v>
      </c>
    </row>
    <row r="9311" customFormat="false" ht="15" hidden="false" customHeight="false" outlineLevel="0" collapsed="false">
      <c r="A9311" s="28" t="n">
        <v>45968</v>
      </c>
      <c r="B9311" s="21" t="s">
        <v>132</v>
      </c>
      <c r="C9311" s="21" t="s">
        <v>137</v>
      </c>
      <c r="D9311" s="29" t="n">
        <v>119.428</v>
      </c>
      <c r="E9311" s="29" t="n">
        <f aca="false">D9311/10</f>
        <v>11.9428</v>
      </c>
      <c r="F9311" s="29" t="n">
        <f aca="false">(E9311+Einstellungen!$B$20)*(1+Einstellungen!$B$10)</f>
        <v>36.412572</v>
      </c>
      <c r="G9311" s="21" t="str">
        <f aca="false">IF(F9311&lt;Einstellungen!$B$5,"ja","nein")</f>
        <v>nein</v>
      </c>
      <c r="H9311" s="21" t="s">
        <v>26</v>
      </c>
      <c r="I9311" s="29" t="n">
        <f aca="false">INDEX(Einstellungen!$B$27:$B$50,21)</f>
        <v>1.4</v>
      </c>
      <c r="J9311" s="29" t="n">
        <f aca="false">F9311*I9311</f>
        <v>50.9776008</v>
      </c>
    </row>
    <row r="9312" customFormat="false" ht="15" hidden="false" customHeight="false" outlineLevel="0" collapsed="false">
      <c r="A9312" s="28" t="n">
        <v>45968</v>
      </c>
      <c r="B9312" s="21" t="s">
        <v>133</v>
      </c>
      <c r="C9312" s="21" t="s">
        <v>137</v>
      </c>
      <c r="D9312" s="29" t="n">
        <v>106.653</v>
      </c>
      <c r="E9312" s="29" t="n">
        <f aca="false">D9312/10</f>
        <v>10.6653</v>
      </c>
      <c r="F9312" s="29" t="n">
        <f aca="false">(E9312+Einstellungen!$B$20)*(1+Einstellungen!$B$10)</f>
        <v>34.892347</v>
      </c>
      <c r="G9312" s="21" t="str">
        <f aca="false">IF(F9312&lt;Einstellungen!$B$5,"ja","nein")</f>
        <v>nein</v>
      </c>
      <c r="H9312" s="21" t="s">
        <v>26</v>
      </c>
      <c r="I9312" s="29" t="n">
        <f aca="false">INDEX(Einstellungen!$B$27:$B$50,22)</f>
        <v>1.25</v>
      </c>
      <c r="J9312" s="29" t="n">
        <f aca="false">F9312*I9312</f>
        <v>43.61543375</v>
      </c>
    </row>
    <row r="9313" customFormat="false" ht="15" hidden="false" customHeight="false" outlineLevel="0" collapsed="false">
      <c r="A9313" s="28" t="n">
        <v>45968</v>
      </c>
      <c r="B9313" s="21" t="s">
        <v>134</v>
      </c>
      <c r="C9313" s="21" t="s">
        <v>137</v>
      </c>
      <c r="D9313" s="29" t="n">
        <v>98.275</v>
      </c>
      <c r="E9313" s="29" t="n">
        <f aca="false">D9313/10</f>
        <v>9.8275</v>
      </c>
      <c r="F9313" s="29" t="n">
        <f aca="false">(E9313+Einstellungen!$B$20)*(1+Einstellungen!$B$10)</f>
        <v>33.895365</v>
      </c>
      <c r="G9313" s="21" t="str">
        <f aca="false">IF(F9313&lt;Einstellungen!$B$5,"ja","nein")</f>
        <v>nein</v>
      </c>
      <c r="H9313" s="21" t="s">
        <v>26</v>
      </c>
      <c r="I9313" s="29" t="n">
        <f aca="false">INDEX(Einstellungen!$B$27:$B$50,23)</f>
        <v>1.05</v>
      </c>
      <c r="J9313" s="29" t="n">
        <f aca="false">F9313*I9313</f>
        <v>35.59013325</v>
      </c>
    </row>
    <row r="9314" customFormat="false" ht="15" hidden="false" customHeight="false" outlineLevel="0" collapsed="false">
      <c r="A9314" s="28" t="n">
        <v>45968</v>
      </c>
      <c r="B9314" s="21" t="s">
        <v>135</v>
      </c>
      <c r="C9314" s="21" t="s">
        <v>137</v>
      </c>
      <c r="D9314" s="29" t="n">
        <v>92.052</v>
      </c>
      <c r="E9314" s="29" t="n">
        <f aca="false">D9314/10</f>
        <v>9.2052</v>
      </c>
      <c r="F9314" s="29" t="n">
        <f aca="false">(E9314+Einstellungen!$B$20)*(1+Einstellungen!$B$10)</f>
        <v>33.154828</v>
      </c>
      <c r="G9314" s="21" t="str">
        <f aca="false">IF(F9314&lt;Einstellungen!$B$5,"ja","nein")</f>
        <v>nein</v>
      </c>
      <c r="H9314" s="21" t="s">
        <v>26</v>
      </c>
      <c r="I9314" s="29" t="n">
        <f aca="false">INDEX(Einstellungen!$B$27:$B$50,24)</f>
        <v>0.8</v>
      </c>
      <c r="J9314" s="29" t="n">
        <f aca="false">F9314*I9314</f>
        <v>26.5238624</v>
      </c>
    </row>
    <row r="9315" customFormat="false" ht="15" hidden="false" customHeight="false" outlineLevel="0" collapsed="false">
      <c r="A9315" s="28" t="n">
        <v>45969</v>
      </c>
      <c r="B9315" s="21" t="s">
        <v>111</v>
      </c>
      <c r="C9315" s="21" t="s">
        <v>138</v>
      </c>
      <c r="D9315" s="29" t="n">
        <v>96.53</v>
      </c>
      <c r="E9315" s="29" t="n">
        <f aca="false">D9315/10</f>
        <v>9.653</v>
      </c>
      <c r="F9315" s="29" t="n">
        <f aca="false">(E9315+Einstellungen!$B$20)*(1+Einstellungen!$B$10)</f>
        <v>33.68771</v>
      </c>
      <c r="G9315" s="21" t="str">
        <f aca="false">IF(F9315&lt;Einstellungen!$B$5,"ja","nein")</f>
        <v>nein</v>
      </c>
      <c r="H9315" s="21" t="s">
        <v>26</v>
      </c>
      <c r="I9315" s="29" t="n">
        <f aca="false">INDEX(Einstellungen!$B$27:$B$50,1)</f>
        <v>0.6</v>
      </c>
      <c r="J9315" s="29" t="n">
        <f aca="false">F9315*I9315</f>
        <v>20.212626</v>
      </c>
    </row>
    <row r="9316" customFormat="false" ht="15" hidden="false" customHeight="false" outlineLevel="0" collapsed="false">
      <c r="A9316" s="28" t="n">
        <v>45969</v>
      </c>
      <c r="B9316" s="21" t="s">
        <v>113</v>
      </c>
      <c r="C9316" s="21" t="s">
        <v>138</v>
      </c>
      <c r="D9316" s="29" t="n">
        <v>96.325</v>
      </c>
      <c r="E9316" s="29" t="n">
        <f aca="false">D9316/10</f>
        <v>9.6325</v>
      </c>
      <c r="F9316" s="29" t="n">
        <f aca="false">(E9316+Einstellungen!$B$20)*(1+Einstellungen!$B$10)</f>
        <v>33.663315</v>
      </c>
      <c r="G9316" s="21" t="str">
        <f aca="false">IF(F9316&lt;Einstellungen!$B$5,"ja","nein")</f>
        <v>nein</v>
      </c>
      <c r="H9316" s="21" t="s">
        <v>26</v>
      </c>
      <c r="I9316" s="29" t="n">
        <f aca="false">INDEX(Einstellungen!$B$27:$B$50,2)</f>
        <v>0.5</v>
      </c>
      <c r="J9316" s="29" t="n">
        <f aca="false">F9316*I9316</f>
        <v>16.8316575</v>
      </c>
    </row>
    <row r="9317" customFormat="false" ht="15" hidden="false" customHeight="false" outlineLevel="0" collapsed="false">
      <c r="A9317" s="28" t="n">
        <v>45969</v>
      </c>
      <c r="B9317" s="21" t="s">
        <v>114</v>
      </c>
      <c r="C9317" s="21" t="s">
        <v>138</v>
      </c>
      <c r="D9317" s="29" t="n">
        <v>93.998</v>
      </c>
      <c r="E9317" s="29" t="n">
        <f aca="false">D9317/10</f>
        <v>9.3998</v>
      </c>
      <c r="F9317" s="29" t="n">
        <f aca="false">(E9317+Einstellungen!$B$20)*(1+Einstellungen!$B$10)</f>
        <v>33.386402</v>
      </c>
      <c r="G9317" s="21" t="str">
        <f aca="false">IF(F9317&lt;Einstellungen!$B$5,"ja","nein")</f>
        <v>nein</v>
      </c>
      <c r="H9317" s="21" t="s">
        <v>26</v>
      </c>
      <c r="I9317" s="29" t="n">
        <f aca="false">INDEX(Einstellungen!$B$27:$B$50,3)</f>
        <v>0.45</v>
      </c>
      <c r="J9317" s="29" t="n">
        <f aca="false">F9317*I9317</f>
        <v>15.0238809</v>
      </c>
    </row>
    <row r="9318" customFormat="false" ht="15" hidden="false" customHeight="false" outlineLevel="0" collapsed="false">
      <c r="A9318" s="28" t="n">
        <v>45969</v>
      </c>
      <c r="B9318" s="21" t="s">
        <v>115</v>
      </c>
      <c r="C9318" s="21" t="s">
        <v>138</v>
      </c>
      <c r="D9318" s="29" t="n">
        <v>93.972</v>
      </c>
      <c r="E9318" s="29" t="n">
        <f aca="false">D9318/10</f>
        <v>9.3972</v>
      </c>
      <c r="F9318" s="29" t="n">
        <f aca="false">(E9318+Einstellungen!$B$20)*(1+Einstellungen!$B$10)</f>
        <v>33.383308</v>
      </c>
      <c r="G9318" s="21" t="str">
        <f aca="false">IF(F9318&lt;Einstellungen!$B$5,"ja","nein")</f>
        <v>nein</v>
      </c>
      <c r="H9318" s="21" t="s">
        <v>26</v>
      </c>
      <c r="I9318" s="29" t="n">
        <f aca="false">INDEX(Einstellungen!$B$27:$B$50,4)</f>
        <v>0.45</v>
      </c>
      <c r="J9318" s="29" t="n">
        <f aca="false">F9318*I9318</f>
        <v>15.0224886</v>
      </c>
    </row>
    <row r="9319" customFormat="false" ht="15" hidden="false" customHeight="false" outlineLevel="0" collapsed="false">
      <c r="A9319" s="28" t="n">
        <v>45969</v>
      </c>
      <c r="B9319" s="21" t="s">
        <v>116</v>
      </c>
      <c r="C9319" s="21" t="s">
        <v>138</v>
      </c>
      <c r="D9319" s="29" t="n">
        <v>95.037</v>
      </c>
      <c r="E9319" s="29" t="n">
        <f aca="false">D9319/10</f>
        <v>9.5037</v>
      </c>
      <c r="F9319" s="29" t="n">
        <f aca="false">(E9319+Einstellungen!$B$20)*(1+Einstellungen!$B$10)</f>
        <v>33.510043</v>
      </c>
      <c r="G9319" s="21" t="str">
        <f aca="false">IF(F9319&lt;Einstellungen!$B$5,"ja","nein")</f>
        <v>nein</v>
      </c>
      <c r="H9319" s="21" t="s">
        <v>26</v>
      </c>
      <c r="I9319" s="29" t="n">
        <f aca="false">INDEX(Einstellungen!$B$27:$B$50,5)</f>
        <v>0.45</v>
      </c>
      <c r="J9319" s="29" t="n">
        <f aca="false">F9319*I9319</f>
        <v>15.07951935</v>
      </c>
    </row>
    <row r="9320" customFormat="false" ht="15" hidden="false" customHeight="false" outlineLevel="0" collapsed="false">
      <c r="A9320" s="28" t="n">
        <v>45969</v>
      </c>
      <c r="B9320" s="21" t="s">
        <v>117</v>
      </c>
      <c r="C9320" s="21" t="s">
        <v>138</v>
      </c>
      <c r="D9320" s="29" t="n">
        <v>94.195</v>
      </c>
      <c r="E9320" s="29" t="n">
        <f aca="false">D9320/10</f>
        <v>9.4195</v>
      </c>
      <c r="F9320" s="29" t="n">
        <f aca="false">(E9320+Einstellungen!$B$20)*(1+Einstellungen!$B$10)</f>
        <v>33.409845</v>
      </c>
      <c r="G9320" s="21" t="str">
        <f aca="false">IF(F9320&lt;Einstellungen!$B$5,"ja","nein")</f>
        <v>nein</v>
      </c>
      <c r="H9320" s="21" t="s">
        <v>26</v>
      </c>
      <c r="I9320" s="29" t="n">
        <f aca="false">INDEX(Einstellungen!$B$27:$B$50,6)</f>
        <v>0.5</v>
      </c>
      <c r="J9320" s="29" t="n">
        <f aca="false">F9320*I9320</f>
        <v>16.7049225</v>
      </c>
    </row>
    <row r="9321" customFormat="false" ht="15" hidden="false" customHeight="false" outlineLevel="0" collapsed="false">
      <c r="A9321" s="28" t="n">
        <v>45969</v>
      </c>
      <c r="B9321" s="21" t="s">
        <v>118</v>
      </c>
      <c r="C9321" s="21" t="s">
        <v>138</v>
      </c>
      <c r="D9321" s="29" t="n">
        <v>95.278</v>
      </c>
      <c r="E9321" s="29" t="n">
        <f aca="false">D9321/10</f>
        <v>9.5278</v>
      </c>
      <c r="F9321" s="29" t="n">
        <f aca="false">(E9321+Einstellungen!$B$20)*(1+Einstellungen!$B$10)</f>
        <v>33.538722</v>
      </c>
      <c r="G9321" s="21" t="str">
        <f aca="false">IF(F9321&lt;Einstellungen!$B$5,"ja","nein")</f>
        <v>nein</v>
      </c>
      <c r="H9321" s="21" t="s">
        <v>26</v>
      </c>
      <c r="I9321" s="29" t="n">
        <f aca="false">INDEX(Einstellungen!$B$27:$B$50,7)</f>
        <v>0.7</v>
      </c>
      <c r="J9321" s="29" t="n">
        <f aca="false">F9321*I9321</f>
        <v>23.4771054</v>
      </c>
    </row>
    <row r="9322" customFormat="false" ht="15" hidden="false" customHeight="false" outlineLevel="0" collapsed="false">
      <c r="A9322" s="28" t="n">
        <v>45969</v>
      </c>
      <c r="B9322" s="21" t="s">
        <v>119</v>
      </c>
      <c r="C9322" s="21" t="s">
        <v>138</v>
      </c>
      <c r="D9322" s="29" t="n">
        <v>103.843</v>
      </c>
      <c r="E9322" s="29" t="n">
        <f aca="false">D9322/10</f>
        <v>10.3843</v>
      </c>
      <c r="F9322" s="29" t="n">
        <f aca="false">(E9322+Einstellungen!$B$20)*(1+Einstellungen!$B$10)</f>
        <v>34.557957</v>
      </c>
      <c r="G9322" s="21" t="str">
        <f aca="false">IF(F9322&lt;Einstellungen!$B$5,"ja","nein")</f>
        <v>nein</v>
      </c>
      <c r="H9322" s="21" t="s">
        <v>26</v>
      </c>
      <c r="I9322" s="29" t="n">
        <f aca="false">INDEX(Einstellungen!$B$27:$B$50,8)</f>
        <v>0.95</v>
      </c>
      <c r="J9322" s="29" t="n">
        <f aca="false">F9322*I9322</f>
        <v>32.83005915</v>
      </c>
    </row>
    <row r="9323" customFormat="false" ht="15" hidden="false" customHeight="false" outlineLevel="0" collapsed="false">
      <c r="A9323" s="28" t="n">
        <v>45969</v>
      </c>
      <c r="B9323" s="21" t="s">
        <v>120</v>
      </c>
      <c r="C9323" s="21" t="s">
        <v>138</v>
      </c>
      <c r="D9323" s="29" t="n">
        <v>105.5</v>
      </c>
      <c r="E9323" s="29" t="n">
        <f aca="false">D9323/10</f>
        <v>10.55</v>
      </c>
      <c r="F9323" s="29" t="n">
        <f aca="false">(E9323+Einstellungen!$B$20)*(1+Einstellungen!$B$10)</f>
        <v>34.75514</v>
      </c>
      <c r="G9323" s="21" t="str">
        <f aca="false">IF(F9323&lt;Einstellungen!$B$5,"ja","nein")</f>
        <v>nein</v>
      </c>
      <c r="H9323" s="21" t="s">
        <v>26</v>
      </c>
      <c r="I9323" s="29" t="n">
        <f aca="false">INDEX(Einstellungen!$B$27:$B$50,9)</f>
        <v>1.05</v>
      </c>
      <c r="J9323" s="29" t="n">
        <f aca="false">F9323*I9323</f>
        <v>36.492897</v>
      </c>
    </row>
    <row r="9324" customFormat="false" ht="15" hidden="false" customHeight="false" outlineLevel="0" collapsed="false">
      <c r="A9324" s="28" t="n">
        <v>45969</v>
      </c>
      <c r="B9324" s="21" t="s">
        <v>121</v>
      </c>
      <c r="C9324" s="21" t="s">
        <v>138</v>
      </c>
      <c r="D9324" s="29" t="n">
        <v>103.62</v>
      </c>
      <c r="E9324" s="29" t="n">
        <f aca="false">D9324/10</f>
        <v>10.362</v>
      </c>
      <c r="F9324" s="29" t="n">
        <f aca="false">(E9324+Einstellungen!$B$20)*(1+Einstellungen!$B$10)</f>
        <v>34.53142</v>
      </c>
      <c r="G9324" s="21" t="str">
        <f aca="false">IF(F9324&lt;Einstellungen!$B$5,"ja","nein")</f>
        <v>nein</v>
      </c>
      <c r="H9324" s="21" t="s">
        <v>26</v>
      </c>
      <c r="I9324" s="29" t="n">
        <f aca="false">INDEX(Einstellungen!$B$27:$B$50,10)</f>
        <v>1.05</v>
      </c>
      <c r="J9324" s="29" t="n">
        <f aca="false">F9324*I9324</f>
        <v>36.257991</v>
      </c>
    </row>
    <row r="9325" customFormat="false" ht="15" hidden="false" customHeight="false" outlineLevel="0" collapsed="false">
      <c r="A9325" s="28" t="n">
        <v>45969</v>
      </c>
      <c r="B9325" s="21" t="s">
        <v>122</v>
      </c>
      <c r="C9325" s="21" t="s">
        <v>138</v>
      </c>
      <c r="D9325" s="29" t="n">
        <v>102.177</v>
      </c>
      <c r="E9325" s="29" t="n">
        <f aca="false">D9325/10</f>
        <v>10.2177</v>
      </c>
      <c r="F9325" s="29" t="n">
        <f aca="false">(E9325+Einstellungen!$B$20)*(1+Einstellungen!$B$10)</f>
        <v>34.359703</v>
      </c>
      <c r="G9325" s="21" t="str">
        <f aca="false">IF(F9325&lt;Einstellungen!$B$5,"ja","nein")</f>
        <v>nein</v>
      </c>
      <c r="H9325" s="21" t="s">
        <v>26</v>
      </c>
      <c r="I9325" s="29" t="n">
        <f aca="false">INDEX(Einstellungen!$B$27:$B$50,11)</f>
        <v>1.05</v>
      </c>
      <c r="J9325" s="29" t="n">
        <f aca="false">F9325*I9325</f>
        <v>36.07768815</v>
      </c>
    </row>
    <row r="9326" customFormat="false" ht="15" hidden="false" customHeight="false" outlineLevel="0" collapsed="false">
      <c r="A9326" s="28" t="n">
        <v>45969</v>
      </c>
      <c r="B9326" s="21" t="s">
        <v>123</v>
      </c>
      <c r="C9326" s="21" t="s">
        <v>138</v>
      </c>
      <c r="D9326" s="29" t="n">
        <v>96.947</v>
      </c>
      <c r="E9326" s="29" t="n">
        <f aca="false">D9326/10</f>
        <v>9.6947</v>
      </c>
      <c r="F9326" s="29" t="n">
        <f aca="false">(E9326+Einstellungen!$B$20)*(1+Einstellungen!$B$10)</f>
        <v>33.737333</v>
      </c>
      <c r="G9326" s="21" t="str">
        <f aca="false">IF(F9326&lt;Einstellungen!$B$5,"ja","nein")</f>
        <v>nein</v>
      </c>
      <c r="H9326" s="21" t="s">
        <v>26</v>
      </c>
      <c r="I9326" s="29" t="n">
        <f aca="false">INDEX(Einstellungen!$B$27:$B$50,12)</f>
        <v>1.1</v>
      </c>
      <c r="J9326" s="29" t="n">
        <f aca="false">F9326*I9326</f>
        <v>37.1110663</v>
      </c>
    </row>
    <row r="9327" customFormat="false" ht="15" hidden="false" customHeight="false" outlineLevel="0" collapsed="false">
      <c r="A9327" s="28" t="n">
        <v>45969</v>
      </c>
      <c r="B9327" s="21" t="s">
        <v>124</v>
      </c>
      <c r="C9327" s="21" t="s">
        <v>138</v>
      </c>
      <c r="D9327" s="29" t="n">
        <v>95.16</v>
      </c>
      <c r="E9327" s="29" t="n">
        <f aca="false">D9327/10</f>
        <v>9.516</v>
      </c>
      <c r="F9327" s="29" t="n">
        <f aca="false">(E9327+Einstellungen!$B$20)*(1+Einstellungen!$B$10)</f>
        <v>33.52468</v>
      </c>
      <c r="G9327" s="21" t="str">
        <f aca="false">IF(F9327&lt;Einstellungen!$B$5,"ja","nein")</f>
        <v>nein</v>
      </c>
      <c r="H9327" s="21" t="s">
        <v>26</v>
      </c>
      <c r="I9327" s="29" t="n">
        <f aca="false">INDEX(Einstellungen!$B$27:$B$50,13)</f>
        <v>1.2</v>
      </c>
      <c r="J9327" s="29" t="n">
        <f aca="false">F9327*I9327</f>
        <v>40.229616</v>
      </c>
    </row>
    <row r="9328" customFormat="false" ht="15" hidden="false" customHeight="false" outlineLevel="0" collapsed="false">
      <c r="A9328" s="28" t="n">
        <v>45969</v>
      </c>
      <c r="B9328" s="21" t="s">
        <v>125</v>
      </c>
      <c r="C9328" s="21" t="s">
        <v>138</v>
      </c>
      <c r="D9328" s="29" t="n">
        <v>95.912</v>
      </c>
      <c r="E9328" s="29" t="n">
        <f aca="false">D9328/10</f>
        <v>9.5912</v>
      </c>
      <c r="F9328" s="29" t="n">
        <f aca="false">(E9328+Einstellungen!$B$20)*(1+Einstellungen!$B$10)</f>
        <v>33.614168</v>
      </c>
      <c r="G9328" s="21" t="str">
        <f aca="false">IF(F9328&lt;Einstellungen!$B$5,"ja","nein")</f>
        <v>nein</v>
      </c>
      <c r="H9328" s="21" t="s">
        <v>26</v>
      </c>
      <c r="I9328" s="29" t="n">
        <f aca="false">INDEX(Einstellungen!$B$27:$B$50,14)</f>
        <v>1.15</v>
      </c>
      <c r="J9328" s="29" t="n">
        <f aca="false">F9328*I9328</f>
        <v>38.6562932</v>
      </c>
    </row>
    <row r="9329" customFormat="false" ht="15" hidden="false" customHeight="false" outlineLevel="0" collapsed="false">
      <c r="A9329" s="28" t="n">
        <v>45969</v>
      </c>
      <c r="B9329" s="21" t="s">
        <v>126</v>
      </c>
      <c r="C9329" s="21" t="s">
        <v>138</v>
      </c>
      <c r="D9329" s="29" t="n">
        <v>101.542</v>
      </c>
      <c r="E9329" s="29" t="n">
        <f aca="false">D9329/10</f>
        <v>10.1542</v>
      </c>
      <c r="F9329" s="29" t="n">
        <f aca="false">(E9329+Einstellungen!$B$20)*(1+Einstellungen!$B$10)</f>
        <v>34.284138</v>
      </c>
      <c r="G9329" s="21" t="str">
        <f aca="false">IF(F9329&lt;Einstellungen!$B$5,"ja","nein")</f>
        <v>nein</v>
      </c>
      <c r="H9329" s="21" t="s">
        <v>26</v>
      </c>
      <c r="I9329" s="29" t="n">
        <f aca="false">INDEX(Einstellungen!$B$27:$B$50,15)</f>
        <v>1</v>
      </c>
      <c r="J9329" s="29" t="n">
        <f aca="false">F9329*I9329</f>
        <v>34.284138</v>
      </c>
    </row>
    <row r="9330" customFormat="false" ht="15" hidden="false" customHeight="false" outlineLevel="0" collapsed="false">
      <c r="A9330" s="28" t="n">
        <v>45969</v>
      </c>
      <c r="B9330" s="21" t="s">
        <v>127</v>
      </c>
      <c r="C9330" s="21" t="s">
        <v>138</v>
      </c>
      <c r="D9330" s="29" t="n">
        <v>117.618</v>
      </c>
      <c r="E9330" s="29" t="n">
        <f aca="false">D9330/10</f>
        <v>11.7618</v>
      </c>
      <c r="F9330" s="29" t="n">
        <f aca="false">(E9330+Einstellungen!$B$20)*(1+Einstellungen!$B$10)</f>
        <v>36.197182</v>
      </c>
      <c r="G9330" s="21" t="str">
        <f aca="false">IF(F9330&lt;Einstellungen!$B$5,"ja","nein")</f>
        <v>nein</v>
      </c>
      <c r="H9330" s="21" t="s">
        <v>26</v>
      </c>
      <c r="I9330" s="29" t="n">
        <f aca="false">INDEX(Einstellungen!$B$27:$B$50,16)</f>
        <v>0.95</v>
      </c>
      <c r="J9330" s="29" t="n">
        <f aca="false">F9330*I9330</f>
        <v>34.3873229</v>
      </c>
    </row>
    <row r="9331" customFormat="false" ht="15" hidden="false" customHeight="false" outlineLevel="0" collapsed="false">
      <c r="A9331" s="28" t="n">
        <v>45969</v>
      </c>
      <c r="B9331" s="21" t="s">
        <v>128</v>
      </c>
      <c r="C9331" s="21" t="s">
        <v>138</v>
      </c>
      <c r="D9331" s="29" t="n">
        <v>124.635</v>
      </c>
      <c r="E9331" s="29" t="n">
        <f aca="false">D9331/10</f>
        <v>12.4635</v>
      </c>
      <c r="F9331" s="29" t="n">
        <f aca="false">(E9331+Einstellungen!$B$20)*(1+Einstellungen!$B$10)</f>
        <v>37.032205</v>
      </c>
      <c r="G9331" s="21" t="str">
        <f aca="false">IF(F9331&lt;Einstellungen!$B$5,"ja","nein")</f>
        <v>nein</v>
      </c>
      <c r="H9331" s="21" t="s">
        <v>26</v>
      </c>
      <c r="I9331" s="29" t="n">
        <f aca="false">INDEX(Einstellungen!$B$27:$B$50,17)</f>
        <v>0.95</v>
      </c>
      <c r="J9331" s="29" t="n">
        <f aca="false">F9331*I9331</f>
        <v>35.18059475</v>
      </c>
    </row>
    <row r="9332" customFormat="false" ht="15" hidden="false" customHeight="false" outlineLevel="0" collapsed="false">
      <c r="A9332" s="28" t="n">
        <v>45969</v>
      </c>
      <c r="B9332" s="21" t="s">
        <v>129</v>
      </c>
      <c r="C9332" s="21" t="s">
        <v>138</v>
      </c>
      <c r="D9332" s="29" t="n">
        <v>134.915</v>
      </c>
      <c r="E9332" s="29" t="n">
        <f aca="false">D9332/10</f>
        <v>13.4915</v>
      </c>
      <c r="F9332" s="29" t="n">
        <f aca="false">(E9332+Einstellungen!$B$20)*(1+Einstellungen!$B$10)</f>
        <v>38.255525</v>
      </c>
      <c r="G9332" s="21" t="str">
        <f aca="false">IF(F9332&lt;Einstellungen!$B$5,"ja","nein")</f>
        <v>nein</v>
      </c>
      <c r="H9332" s="21" t="s">
        <v>26</v>
      </c>
      <c r="I9332" s="29" t="n">
        <f aca="false">INDEX(Einstellungen!$B$27:$B$50,18)</f>
        <v>1.1</v>
      </c>
      <c r="J9332" s="29" t="n">
        <f aca="false">F9332*I9332</f>
        <v>42.0810775</v>
      </c>
    </row>
    <row r="9333" customFormat="false" ht="15" hidden="false" customHeight="false" outlineLevel="0" collapsed="false">
      <c r="A9333" s="28" t="n">
        <v>45969</v>
      </c>
      <c r="B9333" s="21" t="s">
        <v>130</v>
      </c>
      <c r="C9333" s="21" t="s">
        <v>138</v>
      </c>
      <c r="D9333" s="29" t="n">
        <v>136.532</v>
      </c>
      <c r="E9333" s="29" t="n">
        <f aca="false">D9333/10</f>
        <v>13.6532</v>
      </c>
      <c r="F9333" s="29" t="n">
        <f aca="false">(E9333+Einstellungen!$B$20)*(1+Einstellungen!$B$10)</f>
        <v>38.447948</v>
      </c>
      <c r="G9333" s="21" t="str">
        <f aca="false">IF(F9333&lt;Einstellungen!$B$5,"ja","nein")</f>
        <v>nein</v>
      </c>
      <c r="H9333" s="21" t="s">
        <v>26</v>
      </c>
      <c r="I9333" s="29" t="n">
        <f aca="false">INDEX(Einstellungen!$B$27:$B$50,19)</f>
        <v>1.35</v>
      </c>
      <c r="J9333" s="29" t="n">
        <f aca="false">F9333*I9333</f>
        <v>51.9047298</v>
      </c>
    </row>
    <row r="9334" customFormat="false" ht="15" hidden="false" customHeight="false" outlineLevel="0" collapsed="false">
      <c r="A9334" s="28" t="n">
        <v>45969</v>
      </c>
      <c r="B9334" s="21" t="s">
        <v>131</v>
      </c>
      <c r="C9334" s="21" t="s">
        <v>138</v>
      </c>
      <c r="D9334" s="29" t="n">
        <v>131.98</v>
      </c>
      <c r="E9334" s="29" t="n">
        <f aca="false">D9334/10</f>
        <v>13.198</v>
      </c>
      <c r="F9334" s="29" t="n">
        <f aca="false">(E9334+Einstellungen!$B$20)*(1+Einstellungen!$B$10)</f>
        <v>37.90626</v>
      </c>
      <c r="G9334" s="21" t="str">
        <f aca="false">IF(F9334&lt;Einstellungen!$B$5,"ja","nein")</f>
        <v>nein</v>
      </c>
      <c r="H9334" s="21" t="s">
        <v>26</v>
      </c>
      <c r="I9334" s="29" t="n">
        <f aca="false">INDEX(Einstellungen!$B$27:$B$50,20)</f>
        <v>1.45</v>
      </c>
      <c r="J9334" s="29" t="n">
        <f aca="false">F9334*I9334</f>
        <v>54.964077</v>
      </c>
    </row>
    <row r="9335" customFormat="false" ht="15" hidden="false" customHeight="false" outlineLevel="0" collapsed="false">
      <c r="A9335" s="28" t="n">
        <v>45969</v>
      </c>
      <c r="B9335" s="21" t="s">
        <v>132</v>
      </c>
      <c r="C9335" s="21" t="s">
        <v>138</v>
      </c>
      <c r="D9335" s="29" t="n">
        <v>122.968</v>
      </c>
      <c r="E9335" s="29" t="n">
        <f aca="false">D9335/10</f>
        <v>12.2968</v>
      </c>
      <c r="F9335" s="29" t="n">
        <f aca="false">(E9335+Einstellungen!$B$20)*(1+Einstellungen!$B$10)</f>
        <v>36.833832</v>
      </c>
      <c r="G9335" s="21" t="str">
        <f aca="false">IF(F9335&lt;Einstellungen!$B$5,"ja","nein")</f>
        <v>nein</v>
      </c>
      <c r="H9335" s="21" t="s">
        <v>26</v>
      </c>
      <c r="I9335" s="29" t="n">
        <f aca="false">INDEX(Einstellungen!$B$27:$B$50,21)</f>
        <v>1.4</v>
      </c>
      <c r="J9335" s="29" t="n">
        <f aca="false">F9335*I9335</f>
        <v>51.5673648</v>
      </c>
    </row>
    <row r="9336" customFormat="false" ht="15" hidden="false" customHeight="false" outlineLevel="0" collapsed="false">
      <c r="A9336" s="28" t="n">
        <v>45969</v>
      </c>
      <c r="B9336" s="21" t="s">
        <v>133</v>
      </c>
      <c r="C9336" s="21" t="s">
        <v>138</v>
      </c>
      <c r="D9336" s="29" t="n">
        <v>113.305</v>
      </c>
      <c r="E9336" s="29" t="n">
        <f aca="false">D9336/10</f>
        <v>11.3305</v>
      </c>
      <c r="F9336" s="29" t="n">
        <f aca="false">(E9336+Einstellungen!$B$20)*(1+Einstellungen!$B$10)</f>
        <v>35.683935</v>
      </c>
      <c r="G9336" s="21" t="str">
        <f aca="false">IF(F9336&lt;Einstellungen!$B$5,"ja","nein")</f>
        <v>nein</v>
      </c>
      <c r="H9336" s="21" t="s">
        <v>26</v>
      </c>
      <c r="I9336" s="29" t="n">
        <f aca="false">INDEX(Einstellungen!$B$27:$B$50,22)</f>
        <v>1.25</v>
      </c>
      <c r="J9336" s="29" t="n">
        <f aca="false">F9336*I9336</f>
        <v>44.60491875</v>
      </c>
    </row>
    <row r="9337" customFormat="false" ht="15" hidden="false" customHeight="false" outlineLevel="0" collapsed="false">
      <c r="A9337" s="28" t="n">
        <v>45969</v>
      </c>
      <c r="B9337" s="21" t="s">
        <v>134</v>
      </c>
      <c r="C9337" s="21" t="s">
        <v>138</v>
      </c>
      <c r="D9337" s="29" t="n">
        <v>106.26</v>
      </c>
      <c r="E9337" s="29" t="n">
        <f aca="false">D9337/10</f>
        <v>10.626</v>
      </c>
      <c r="F9337" s="29" t="n">
        <f aca="false">(E9337+Einstellungen!$B$20)*(1+Einstellungen!$B$10)</f>
        <v>34.84558</v>
      </c>
      <c r="G9337" s="21" t="str">
        <f aca="false">IF(F9337&lt;Einstellungen!$B$5,"ja","nein")</f>
        <v>nein</v>
      </c>
      <c r="H9337" s="21" t="s">
        <v>26</v>
      </c>
      <c r="I9337" s="29" t="n">
        <f aca="false">INDEX(Einstellungen!$B$27:$B$50,23)</f>
        <v>1.05</v>
      </c>
      <c r="J9337" s="29" t="n">
        <f aca="false">F9337*I9337</f>
        <v>36.587859</v>
      </c>
    </row>
    <row r="9338" customFormat="false" ht="15" hidden="false" customHeight="false" outlineLevel="0" collapsed="false">
      <c r="A9338" s="28" t="n">
        <v>45969</v>
      </c>
      <c r="B9338" s="21" t="s">
        <v>135</v>
      </c>
      <c r="C9338" s="21" t="s">
        <v>138</v>
      </c>
      <c r="D9338" s="29" t="n">
        <v>96.905</v>
      </c>
      <c r="E9338" s="29" t="n">
        <f aca="false">D9338/10</f>
        <v>9.6905</v>
      </c>
      <c r="F9338" s="29" t="n">
        <f aca="false">(E9338+Einstellungen!$B$20)*(1+Einstellungen!$B$10)</f>
        <v>33.732335</v>
      </c>
      <c r="G9338" s="21" t="str">
        <f aca="false">IF(F9338&lt;Einstellungen!$B$5,"ja","nein")</f>
        <v>nein</v>
      </c>
      <c r="H9338" s="21" t="s">
        <v>26</v>
      </c>
      <c r="I9338" s="29" t="n">
        <f aca="false">INDEX(Einstellungen!$B$27:$B$50,24)</f>
        <v>0.8</v>
      </c>
      <c r="J9338" s="29" t="n">
        <f aca="false">F9338*I9338</f>
        <v>26.985868</v>
      </c>
    </row>
    <row r="9339" customFormat="false" ht="15" hidden="false" customHeight="false" outlineLevel="0" collapsed="false">
      <c r="A9339" s="28" t="n">
        <v>45970</v>
      </c>
      <c r="B9339" s="21" t="s">
        <v>111</v>
      </c>
      <c r="C9339" s="21" t="s">
        <v>139</v>
      </c>
      <c r="D9339" s="29" t="n">
        <v>96.345</v>
      </c>
      <c r="E9339" s="29" t="n">
        <f aca="false">D9339/10</f>
        <v>9.6345</v>
      </c>
      <c r="F9339" s="29" t="n">
        <f aca="false">(E9339+Einstellungen!$B$20)*(1+Einstellungen!$B$10)</f>
        <v>33.665695</v>
      </c>
      <c r="G9339" s="21" t="str">
        <f aca="false">IF(F9339&lt;Einstellungen!$B$5,"ja","nein")</f>
        <v>nein</v>
      </c>
      <c r="H9339" s="21" t="s">
        <v>26</v>
      </c>
      <c r="I9339" s="29" t="n">
        <f aca="false">INDEX(Einstellungen!$B$27:$B$50,1)</f>
        <v>0.6</v>
      </c>
      <c r="J9339" s="29" t="n">
        <f aca="false">F9339*I9339</f>
        <v>20.199417</v>
      </c>
    </row>
    <row r="9340" customFormat="false" ht="15" hidden="false" customHeight="false" outlineLevel="0" collapsed="false">
      <c r="A9340" s="28" t="n">
        <v>45970</v>
      </c>
      <c r="B9340" s="21" t="s">
        <v>113</v>
      </c>
      <c r="C9340" s="21" t="s">
        <v>139</v>
      </c>
      <c r="D9340" s="29" t="n">
        <v>94.555</v>
      </c>
      <c r="E9340" s="29" t="n">
        <f aca="false">D9340/10</f>
        <v>9.4555</v>
      </c>
      <c r="F9340" s="29" t="n">
        <f aca="false">(E9340+Einstellungen!$B$20)*(1+Einstellungen!$B$10)</f>
        <v>33.452685</v>
      </c>
      <c r="G9340" s="21" t="str">
        <f aca="false">IF(F9340&lt;Einstellungen!$B$5,"ja","nein")</f>
        <v>nein</v>
      </c>
      <c r="H9340" s="21" t="s">
        <v>26</v>
      </c>
      <c r="I9340" s="29" t="n">
        <f aca="false">INDEX(Einstellungen!$B$27:$B$50,2)</f>
        <v>0.5</v>
      </c>
      <c r="J9340" s="29" t="n">
        <f aca="false">F9340*I9340</f>
        <v>16.7263425</v>
      </c>
    </row>
    <row r="9341" customFormat="false" ht="15" hidden="false" customHeight="false" outlineLevel="0" collapsed="false">
      <c r="A9341" s="28" t="n">
        <v>45970</v>
      </c>
      <c r="B9341" s="21" t="s">
        <v>114</v>
      </c>
      <c r="C9341" s="21" t="s">
        <v>139</v>
      </c>
      <c r="D9341" s="29" t="n">
        <v>92.832</v>
      </c>
      <c r="E9341" s="29" t="n">
        <f aca="false">D9341/10</f>
        <v>9.2832</v>
      </c>
      <c r="F9341" s="29" t="n">
        <f aca="false">(E9341+Einstellungen!$B$20)*(1+Einstellungen!$B$10)</f>
        <v>33.247648</v>
      </c>
      <c r="G9341" s="21" t="str">
        <f aca="false">IF(F9341&lt;Einstellungen!$B$5,"ja","nein")</f>
        <v>nein</v>
      </c>
      <c r="H9341" s="21" t="s">
        <v>26</v>
      </c>
      <c r="I9341" s="29" t="n">
        <f aca="false">INDEX(Einstellungen!$B$27:$B$50,3)</f>
        <v>0.45</v>
      </c>
      <c r="J9341" s="29" t="n">
        <f aca="false">F9341*I9341</f>
        <v>14.9614416</v>
      </c>
    </row>
    <row r="9342" customFormat="false" ht="15" hidden="false" customHeight="false" outlineLevel="0" collapsed="false">
      <c r="A9342" s="28" t="n">
        <v>45970</v>
      </c>
      <c r="B9342" s="21" t="s">
        <v>115</v>
      </c>
      <c r="C9342" s="21" t="s">
        <v>139</v>
      </c>
      <c r="D9342" s="29" t="n">
        <v>91.132</v>
      </c>
      <c r="E9342" s="29" t="n">
        <f aca="false">D9342/10</f>
        <v>9.1132</v>
      </c>
      <c r="F9342" s="29" t="n">
        <f aca="false">(E9342+Einstellungen!$B$20)*(1+Einstellungen!$B$10)</f>
        <v>33.045348</v>
      </c>
      <c r="G9342" s="21" t="str">
        <f aca="false">IF(F9342&lt;Einstellungen!$B$5,"ja","nein")</f>
        <v>nein</v>
      </c>
      <c r="H9342" s="21" t="s">
        <v>26</v>
      </c>
      <c r="I9342" s="29" t="n">
        <f aca="false">INDEX(Einstellungen!$B$27:$B$50,4)</f>
        <v>0.45</v>
      </c>
      <c r="J9342" s="29" t="n">
        <f aca="false">F9342*I9342</f>
        <v>14.8704066</v>
      </c>
    </row>
    <row r="9343" customFormat="false" ht="15" hidden="false" customHeight="false" outlineLevel="0" collapsed="false">
      <c r="A9343" s="28" t="n">
        <v>45970</v>
      </c>
      <c r="B9343" s="21" t="s">
        <v>116</v>
      </c>
      <c r="C9343" s="21" t="s">
        <v>139</v>
      </c>
      <c r="D9343" s="29" t="n">
        <v>91.648</v>
      </c>
      <c r="E9343" s="29" t="n">
        <f aca="false">D9343/10</f>
        <v>9.1648</v>
      </c>
      <c r="F9343" s="29" t="n">
        <f aca="false">(E9343+Einstellungen!$B$20)*(1+Einstellungen!$B$10)</f>
        <v>33.106752</v>
      </c>
      <c r="G9343" s="21" t="str">
        <f aca="false">IF(F9343&lt;Einstellungen!$B$5,"ja","nein")</f>
        <v>nein</v>
      </c>
      <c r="H9343" s="21" t="s">
        <v>26</v>
      </c>
      <c r="I9343" s="29" t="n">
        <f aca="false">INDEX(Einstellungen!$B$27:$B$50,5)</f>
        <v>0.45</v>
      </c>
      <c r="J9343" s="29" t="n">
        <f aca="false">F9343*I9343</f>
        <v>14.8980384</v>
      </c>
    </row>
    <row r="9344" customFormat="false" ht="15" hidden="false" customHeight="false" outlineLevel="0" collapsed="false">
      <c r="A9344" s="28" t="n">
        <v>45970</v>
      </c>
      <c r="B9344" s="21" t="s">
        <v>117</v>
      </c>
      <c r="C9344" s="21" t="s">
        <v>139</v>
      </c>
      <c r="D9344" s="29" t="n">
        <v>91.685</v>
      </c>
      <c r="E9344" s="29" t="n">
        <f aca="false">D9344/10</f>
        <v>9.1685</v>
      </c>
      <c r="F9344" s="29" t="n">
        <f aca="false">(E9344+Einstellungen!$B$20)*(1+Einstellungen!$B$10)</f>
        <v>33.111155</v>
      </c>
      <c r="G9344" s="21" t="str">
        <f aca="false">IF(F9344&lt;Einstellungen!$B$5,"ja","nein")</f>
        <v>nein</v>
      </c>
      <c r="H9344" s="21" t="s">
        <v>26</v>
      </c>
      <c r="I9344" s="29" t="n">
        <f aca="false">INDEX(Einstellungen!$B$27:$B$50,6)</f>
        <v>0.5</v>
      </c>
      <c r="J9344" s="29" t="n">
        <f aca="false">F9344*I9344</f>
        <v>16.5555775</v>
      </c>
    </row>
    <row r="9345" customFormat="false" ht="15" hidden="false" customHeight="false" outlineLevel="0" collapsed="false">
      <c r="A9345" s="28" t="n">
        <v>45970</v>
      </c>
      <c r="B9345" s="21" t="s">
        <v>118</v>
      </c>
      <c r="C9345" s="21" t="s">
        <v>139</v>
      </c>
      <c r="D9345" s="29" t="n">
        <v>89.938</v>
      </c>
      <c r="E9345" s="29" t="n">
        <f aca="false">D9345/10</f>
        <v>8.9938</v>
      </c>
      <c r="F9345" s="29" t="n">
        <f aca="false">(E9345+Einstellungen!$B$20)*(1+Einstellungen!$B$10)</f>
        <v>32.903262</v>
      </c>
      <c r="G9345" s="21" t="str">
        <f aca="false">IF(F9345&lt;Einstellungen!$B$5,"ja","nein")</f>
        <v>nein</v>
      </c>
      <c r="H9345" s="21" t="s">
        <v>26</v>
      </c>
      <c r="I9345" s="29" t="n">
        <f aca="false">INDEX(Einstellungen!$B$27:$B$50,7)</f>
        <v>0.7</v>
      </c>
      <c r="J9345" s="29" t="n">
        <f aca="false">F9345*I9345</f>
        <v>23.0322834</v>
      </c>
    </row>
    <row r="9346" customFormat="false" ht="15" hidden="false" customHeight="false" outlineLevel="0" collapsed="false">
      <c r="A9346" s="28" t="n">
        <v>45970</v>
      </c>
      <c r="B9346" s="21" t="s">
        <v>119</v>
      </c>
      <c r="C9346" s="21" t="s">
        <v>139</v>
      </c>
      <c r="D9346" s="29" t="n">
        <v>88.615</v>
      </c>
      <c r="E9346" s="29" t="n">
        <f aca="false">D9346/10</f>
        <v>8.8615</v>
      </c>
      <c r="F9346" s="29" t="n">
        <f aca="false">(E9346+Einstellungen!$B$20)*(1+Einstellungen!$B$10)</f>
        <v>32.745825</v>
      </c>
      <c r="G9346" s="21" t="str">
        <f aca="false">IF(F9346&lt;Einstellungen!$B$5,"ja","nein")</f>
        <v>nein</v>
      </c>
      <c r="H9346" s="21" t="s">
        <v>26</v>
      </c>
      <c r="I9346" s="29" t="n">
        <f aca="false">INDEX(Einstellungen!$B$27:$B$50,8)</f>
        <v>0.95</v>
      </c>
      <c r="J9346" s="29" t="n">
        <f aca="false">F9346*I9346</f>
        <v>31.10853375</v>
      </c>
    </row>
    <row r="9347" customFormat="false" ht="15" hidden="false" customHeight="false" outlineLevel="0" collapsed="false">
      <c r="A9347" s="28" t="n">
        <v>45970</v>
      </c>
      <c r="B9347" s="21" t="s">
        <v>120</v>
      </c>
      <c r="C9347" s="21" t="s">
        <v>139</v>
      </c>
      <c r="D9347" s="29" t="n">
        <v>97.273</v>
      </c>
      <c r="E9347" s="29" t="n">
        <f aca="false">D9347/10</f>
        <v>9.7273</v>
      </c>
      <c r="F9347" s="29" t="n">
        <f aca="false">(E9347+Einstellungen!$B$20)*(1+Einstellungen!$B$10)</f>
        <v>33.776127</v>
      </c>
      <c r="G9347" s="21" t="str">
        <f aca="false">IF(F9347&lt;Einstellungen!$B$5,"ja","nein")</f>
        <v>nein</v>
      </c>
      <c r="H9347" s="21" t="s">
        <v>26</v>
      </c>
      <c r="I9347" s="29" t="n">
        <f aca="false">INDEX(Einstellungen!$B$27:$B$50,9)</f>
        <v>1.05</v>
      </c>
      <c r="J9347" s="29" t="n">
        <f aca="false">F9347*I9347</f>
        <v>35.46493335</v>
      </c>
    </row>
    <row r="9348" customFormat="false" ht="15" hidden="false" customHeight="false" outlineLevel="0" collapsed="false">
      <c r="A9348" s="28" t="n">
        <v>45970</v>
      </c>
      <c r="B9348" s="21" t="s">
        <v>121</v>
      </c>
      <c r="C9348" s="21" t="s">
        <v>139</v>
      </c>
      <c r="D9348" s="29" t="n">
        <v>97.618</v>
      </c>
      <c r="E9348" s="29" t="n">
        <f aca="false">D9348/10</f>
        <v>9.7618</v>
      </c>
      <c r="F9348" s="29" t="n">
        <f aca="false">(E9348+Einstellungen!$B$20)*(1+Einstellungen!$B$10)</f>
        <v>33.817182</v>
      </c>
      <c r="G9348" s="21" t="str">
        <f aca="false">IF(F9348&lt;Einstellungen!$B$5,"ja","nein")</f>
        <v>nein</v>
      </c>
      <c r="H9348" s="21" t="s">
        <v>26</v>
      </c>
      <c r="I9348" s="29" t="n">
        <f aca="false">INDEX(Einstellungen!$B$27:$B$50,10)</f>
        <v>1.05</v>
      </c>
      <c r="J9348" s="29" t="n">
        <f aca="false">F9348*I9348</f>
        <v>35.5080411</v>
      </c>
    </row>
    <row r="9349" customFormat="false" ht="15" hidden="false" customHeight="false" outlineLevel="0" collapsed="false">
      <c r="A9349" s="28" t="n">
        <v>45970</v>
      </c>
      <c r="B9349" s="21" t="s">
        <v>122</v>
      </c>
      <c r="C9349" s="21" t="s">
        <v>139</v>
      </c>
      <c r="D9349" s="29" t="n">
        <v>97.032</v>
      </c>
      <c r="E9349" s="29" t="n">
        <f aca="false">D9349/10</f>
        <v>9.7032</v>
      </c>
      <c r="F9349" s="29" t="n">
        <f aca="false">(E9349+Einstellungen!$B$20)*(1+Einstellungen!$B$10)</f>
        <v>33.747448</v>
      </c>
      <c r="G9349" s="21" t="str">
        <f aca="false">IF(F9349&lt;Einstellungen!$B$5,"ja","nein")</f>
        <v>nein</v>
      </c>
      <c r="H9349" s="21" t="s">
        <v>26</v>
      </c>
      <c r="I9349" s="29" t="n">
        <f aca="false">INDEX(Einstellungen!$B$27:$B$50,11)</f>
        <v>1.05</v>
      </c>
      <c r="J9349" s="29" t="n">
        <f aca="false">F9349*I9349</f>
        <v>35.4348204</v>
      </c>
    </row>
    <row r="9350" customFormat="false" ht="15" hidden="false" customHeight="false" outlineLevel="0" collapsed="false">
      <c r="A9350" s="28" t="n">
        <v>45970</v>
      </c>
      <c r="B9350" s="21" t="s">
        <v>123</v>
      </c>
      <c r="C9350" s="21" t="s">
        <v>139</v>
      </c>
      <c r="D9350" s="29" t="n">
        <v>97.305</v>
      </c>
      <c r="E9350" s="29" t="n">
        <f aca="false">D9350/10</f>
        <v>9.7305</v>
      </c>
      <c r="F9350" s="29" t="n">
        <f aca="false">(E9350+Einstellungen!$B$20)*(1+Einstellungen!$B$10)</f>
        <v>33.779935</v>
      </c>
      <c r="G9350" s="21" t="str">
        <f aca="false">IF(F9350&lt;Einstellungen!$B$5,"ja","nein")</f>
        <v>nein</v>
      </c>
      <c r="H9350" s="21" t="s">
        <v>26</v>
      </c>
      <c r="I9350" s="29" t="n">
        <f aca="false">INDEX(Einstellungen!$B$27:$B$50,12)</f>
        <v>1.1</v>
      </c>
      <c r="J9350" s="29" t="n">
        <f aca="false">F9350*I9350</f>
        <v>37.1579285</v>
      </c>
    </row>
    <row r="9351" customFormat="false" ht="15" hidden="false" customHeight="false" outlineLevel="0" collapsed="false">
      <c r="A9351" s="28" t="n">
        <v>45970</v>
      </c>
      <c r="B9351" s="21" t="s">
        <v>124</v>
      </c>
      <c r="C9351" s="21" t="s">
        <v>139</v>
      </c>
      <c r="D9351" s="29" t="n">
        <v>97.838</v>
      </c>
      <c r="E9351" s="29" t="n">
        <f aca="false">D9351/10</f>
        <v>9.7838</v>
      </c>
      <c r="F9351" s="29" t="n">
        <f aca="false">(E9351+Einstellungen!$B$20)*(1+Einstellungen!$B$10)</f>
        <v>33.843362</v>
      </c>
      <c r="G9351" s="21" t="str">
        <f aca="false">IF(F9351&lt;Einstellungen!$B$5,"ja","nein")</f>
        <v>nein</v>
      </c>
      <c r="H9351" s="21" t="s">
        <v>26</v>
      </c>
      <c r="I9351" s="29" t="n">
        <f aca="false">INDEX(Einstellungen!$B$27:$B$50,13)</f>
        <v>1.2</v>
      </c>
      <c r="J9351" s="29" t="n">
        <f aca="false">F9351*I9351</f>
        <v>40.6120344</v>
      </c>
    </row>
    <row r="9352" customFormat="false" ht="15" hidden="false" customHeight="false" outlineLevel="0" collapsed="false">
      <c r="A9352" s="28" t="n">
        <v>45970</v>
      </c>
      <c r="B9352" s="21" t="s">
        <v>125</v>
      </c>
      <c r="C9352" s="21" t="s">
        <v>139</v>
      </c>
      <c r="D9352" s="29" t="n">
        <v>96.403</v>
      </c>
      <c r="E9352" s="29" t="n">
        <f aca="false">D9352/10</f>
        <v>9.6403</v>
      </c>
      <c r="F9352" s="29" t="n">
        <f aca="false">(E9352+Einstellungen!$B$20)*(1+Einstellungen!$B$10)</f>
        <v>33.672597</v>
      </c>
      <c r="G9352" s="21" t="str">
        <f aca="false">IF(F9352&lt;Einstellungen!$B$5,"ja","nein")</f>
        <v>nein</v>
      </c>
      <c r="H9352" s="21" t="s">
        <v>26</v>
      </c>
      <c r="I9352" s="29" t="n">
        <f aca="false">INDEX(Einstellungen!$B$27:$B$50,14)</f>
        <v>1.15</v>
      </c>
      <c r="J9352" s="29" t="n">
        <f aca="false">F9352*I9352</f>
        <v>38.72348655</v>
      </c>
    </row>
    <row r="9353" customFormat="false" ht="15" hidden="false" customHeight="false" outlineLevel="0" collapsed="false">
      <c r="A9353" s="28" t="n">
        <v>45970</v>
      </c>
      <c r="B9353" s="21" t="s">
        <v>126</v>
      </c>
      <c r="C9353" s="21" t="s">
        <v>139</v>
      </c>
      <c r="D9353" s="29" t="n">
        <v>97.315</v>
      </c>
      <c r="E9353" s="29" t="n">
        <f aca="false">D9353/10</f>
        <v>9.7315</v>
      </c>
      <c r="F9353" s="29" t="n">
        <f aca="false">(E9353+Einstellungen!$B$20)*(1+Einstellungen!$B$10)</f>
        <v>33.781125</v>
      </c>
      <c r="G9353" s="21" t="str">
        <f aca="false">IF(F9353&lt;Einstellungen!$B$5,"ja","nein")</f>
        <v>nein</v>
      </c>
      <c r="H9353" s="21" t="s">
        <v>26</v>
      </c>
      <c r="I9353" s="29" t="n">
        <f aca="false">INDEX(Einstellungen!$B$27:$B$50,15)</f>
        <v>1</v>
      </c>
      <c r="J9353" s="29" t="n">
        <f aca="false">F9353*I9353</f>
        <v>33.781125</v>
      </c>
    </row>
    <row r="9354" customFormat="false" ht="15" hidden="false" customHeight="false" outlineLevel="0" collapsed="false">
      <c r="A9354" s="28" t="n">
        <v>45970</v>
      </c>
      <c r="B9354" s="21" t="s">
        <v>127</v>
      </c>
      <c r="C9354" s="21" t="s">
        <v>139</v>
      </c>
      <c r="D9354" s="29" t="n">
        <v>97.795</v>
      </c>
      <c r="E9354" s="29" t="n">
        <f aca="false">D9354/10</f>
        <v>9.7795</v>
      </c>
      <c r="F9354" s="29" t="n">
        <f aca="false">(E9354+Einstellungen!$B$20)*(1+Einstellungen!$B$10)</f>
        <v>33.838245</v>
      </c>
      <c r="G9354" s="21" t="str">
        <f aca="false">IF(F9354&lt;Einstellungen!$B$5,"ja","nein")</f>
        <v>nein</v>
      </c>
      <c r="H9354" s="21" t="s">
        <v>26</v>
      </c>
      <c r="I9354" s="29" t="n">
        <f aca="false">INDEX(Einstellungen!$B$27:$B$50,16)</f>
        <v>0.95</v>
      </c>
      <c r="J9354" s="29" t="n">
        <f aca="false">F9354*I9354</f>
        <v>32.14633275</v>
      </c>
    </row>
    <row r="9355" customFormat="false" ht="15" hidden="false" customHeight="false" outlineLevel="0" collapsed="false">
      <c r="A9355" s="28" t="n">
        <v>45970</v>
      </c>
      <c r="B9355" s="21" t="s">
        <v>128</v>
      </c>
      <c r="C9355" s="21" t="s">
        <v>139</v>
      </c>
      <c r="D9355" s="29" t="n">
        <v>109.847</v>
      </c>
      <c r="E9355" s="29" t="n">
        <f aca="false">D9355/10</f>
        <v>10.9847</v>
      </c>
      <c r="F9355" s="29" t="n">
        <f aca="false">(E9355+Einstellungen!$B$20)*(1+Einstellungen!$B$10)</f>
        <v>35.272433</v>
      </c>
      <c r="G9355" s="21" t="str">
        <f aca="false">IF(F9355&lt;Einstellungen!$B$5,"ja","nein")</f>
        <v>nein</v>
      </c>
      <c r="H9355" s="21" t="s">
        <v>26</v>
      </c>
      <c r="I9355" s="29" t="n">
        <f aca="false">INDEX(Einstellungen!$B$27:$B$50,17)</f>
        <v>0.95</v>
      </c>
      <c r="J9355" s="29" t="n">
        <f aca="false">F9355*I9355</f>
        <v>33.50881135</v>
      </c>
    </row>
    <row r="9356" customFormat="false" ht="15" hidden="false" customHeight="false" outlineLevel="0" collapsed="false">
      <c r="A9356" s="28" t="n">
        <v>45970</v>
      </c>
      <c r="B9356" s="21" t="s">
        <v>129</v>
      </c>
      <c r="C9356" s="21" t="s">
        <v>139</v>
      </c>
      <c r="D9356" s="29" t="n">
        <v>125.1</v>
      </c>
      <c r="E9356" s="29" t="n">
        <f aca="false">D9356/10</f>
        <v>12.51</v>
      </c>
      <c r="F9356" s="29" t="n">
        <f aca="false">(E9356+Einstellungen!$B$20)*(1+Einstellungen!$B$10)</f>
        <v>37.08754</v>
      </c>
      <c r="G9356" s="21" t="str">
        <f aca="false">IF(F9356&lt;Einstellungen!$B$5,"ja","nein")</f>
        <v>nein</v>
      </c>
      <c r="H9356" s="21" t="s">
        <v>26</v>
      </c>
      <c r="I9356" s="29" t="n">
        <f aca="false">INDEX(Einstellungen!$B$27:$B$50,18)</f>
        <v>1.1</v>
      </c>
      <c r="J9356" s="29" t="n">
        <f aca="false">F9356*I9356</f>
        <v>40.796294</v>
      </c>
    </row>
    <row r="9357" customFormat="false" ht="15" hidden="false" customHeight="false" outlineLevel="0" collapsed="false">
      <c r="A9357" s="28" t="n">
        <v>45970</v>
      </c>
      <c r="B9357" s="21" t="s">
        <v>130</v>
      </c>
      <c r="C9357" s="21" t="s">
        <v>139</v>
      </c>
      <c r="D9357" s="29" t="n">
        <v>126.1</v>
      </c>
      <c r="E9357" s="29" t="n">
        <f aca="false">D9357/10</f>
        <v>12.61</v>
      </c>
      <c r="F9357" s="29" t="n">
        <f aca="false">(E9357+Einstellungen!$B$20)*(1+Einstellungen!$B$10)</f>
        <v>37.20654</v>
      </c>
      <c r="G9357" s="21" t="str">
        <f aca="false">IF(F9357&lt;Einstellungen!$B$5,"ja","nein")</f>
        <v>nein</v>
      </c>
      <c r="H9357" s="21" t="s">
        <v>26</v>
      </c>
      <c r="I9357" s="29" t="n">
        <f aca="false">INDEX(Einstellungen!$B$27:$B$50,19)</f>
        <v>1.35</v>
      </c>
      <c r="J9357" s="29" t="n">
        <f aca="false">F9357*I9357</f>
        <v>50.228829</v>
      </c>
    </row>
    <row r="9358" customFormat="false" ht="15" hidden="false" customHeight="false" outlineLevel="0" collapsed="false">
      <c r="A9358" s="28" t="n">
        <v>45970</v>
      </c>
      <c r="B9358" s="21" t="s">
        <v>131</v>
      </c>
      <c r="C9358" s="21" t="s">
        <v>139</v>
      </c>
      <c r="D9358" s="29" t="n">
        <v>117.955</v>
      </c>
      <c r="E9358" s="29" t="n">
        <f aca="false">D9358/10</f>
        <v>11.7955</v>
      </c>
      <c r="F9358" s="29" t="n">
        <f aca="false">(E9358+Einstellungen!$B$20)*(1+Einstellungen!$B$10)</f>
        <v>36.237285</v>
      </c>
      <c r="G9358" s="21" t="str">
        <f aca="false">IF(F9358&lt;Einstellungen!$B$5,"ja","nein")</f>
        <v>nein</v>
      </c>
      <c r="H9358" s="21" t="s">
        <v>26</v>
      </c>
      <c r="I9358" s="29" t="n">
        <f aca="false">INDEX(Einstellungen!$B$27:$B$50,20)</f>
        <v>1.45</v>
      </c>
      <c r="J9358" s="29" t="n">
        <f aca="false">F9358*I9358</f>
        <v>52.54406325</v>
      </c>
    </row>
    <row r="9359" customFormat="false" ht="15" hidden="false" customHeight="false" outlineLevel="0" collapsed="false">
      <c r="A9359" s="28" t="n">
        <v>45970</v>
      </c>
      <c r="B9359" s="21" t="s">
        <v>132</v>
      </c>
      <c r="C9359" s="21" t="s">
        <v>139</v>
      </c>
      <c r="D9359" s="29" t="n">
        <v>106</v>
      </c>
      <c r="E9359" s="29" t="n">
        <f aca="false">D9359/10</f>
        <v>10.6</v>
      </c>
      <c r="F9359" s="29" t="n">
        <f aca="false">(E9359+Einstellungen!$B$20)*(1+Einstellungen!$B$10)</f>
        <v>34.81464</v>
      </c>
      <c r="G9359" s="21" t="str">
        <f aca="false">IF(F9359&lt;Einstellungen!$B$5,"ja","nein")</f>
        <v>nein</v>
      </c>
      <c r="H9359" s="21" t="s">
        <v>26</v>
      </c>
      <c r="I9359" s="29" t="n">
        <f aca="false">INDEX(Einstellungen!$B$27:$B$50,21)</f>
        <v>1.4</v>
      </c>
      <c r="J9359" s="29" t="n">
        <f aca="false">F9359*I9359</f>
        <v>48.740496</v>
      </c>
    </row>
    <row r="9360" customFormat="false" ht="15" hidden="false" customHeight="false" outlineLevel="0" collapsed="false">
      <c r="A9360" s="28" t="n">
        <v>45970</v>
      </c>
      <c r="B9360" s="21" t="s">
        <v>133</v>
      </c>
      <c r="C9360" s="21" t="s">
        <v>139</v>
      </c>
      <c r="D9360" s="29" t="n">
        <v>93.537</v>
      </c>
      <c r="E9360" s="29" t="n">
        <f aca="false">D9360/10</f>
        <v>9.3537</v>
      </c>
      <c r="F9360" s="29" t="n">
        <f aca="false">(E9360+Einstellungen!$B$20)*(1+Einstellungen!$B$10)</f>
        <v>33.331543</v>
      </c>
      <c r="G9360" s="21" t="str">
        <f aca="false">IF(F9360&lt;Einstellungen!$B$5,"ja","nein")</f>
        <v>nein</v>
      </c>
      <c r="H9360" s="21" t="s">
        <v>26</v>
      </c>
      <c r="I9360" s="29" t="n">
        <f aca="false">INDEX(Einstellungen!$B$27:$B$50,22)</f>
        <v>1.25</v>
      </c>
      <c r="J9360" s="29" t="n">
        <f aca="false">F9360*I9360</f>
        <v>41.66442875</v>
      </c>
    </row>
    <row r="9361" customFormat="false" ht="15" hidden="false" customHeight="false" outlineLevel="0" collapsed="false">
      <c r="A9361" s="28" t="n">
        <v>45970</v>
      </c>
      <c r="B9361" s="21" t="s">
        <v>134</v>
      </c>
      <c r="C9361" s="21" t="s">
        <v>139</v>
      </c>
      <c r="D9361" s="29" t="n">
        <v>92.315</v>
      </c>
      <c r="E9361" s="29" t="n">
        <f aca="false">D9361/10</f>
        <v>9.2315</v>
      </c>
      <c r="F9361" s="29" t="n">
        <f aca="false">(E9361+Einstellungen!$B$20)*(1+Einstellungen!$B$10)</f>
        <v>33.186125</v>
      </c>
      <c r="G9361" s="21" t="str">
        <f aca="false">IF(F9361&lt;Einstellungen!$B$5,"ja","nein")</f>
        <v>nein</v>
      </c>
      <c r="H9361" s="21" t="s">
        <v>26</v>
      </c>
      <c r="I9361" s="29" t="n">
        <f aca="false">INDEX(Einstellungen!$B$27:$B$50,23)</f>
        <v>1.05</v>
      </c>
      <c r="J9361" s="29" t="n">
        <f aca="false">F9361*I9361</f>
        <v>34.84543125</v>
      </c>
    </row>
    <row r="9362" customFormat="false" ht="15" hidden="false" customHeight="false" outlineLevel="0" collapsed="false">
      <c r="A9362" s="28" t="n">
        <v>45970</v>
      </c>
      <c r="B9362" s="21" t="s">
        <v>135</v>
      </c>
      <c r="C9362" s="21" t="s">
        <v>139</v>
      </c>
      <c r="D9362" s="29" t="n">
        <v>89.93</v>
      </c>
      <c r="E9362" s="29" t="n">
        <f aca="false">D9362/10</f>
        <v>8.993</v>
      </c>
      <c r="F9362" s="29" t="n">
        <f aca="false">(E9362+Einstellungen!$B$20)*(1+Einstellungen!$B$10)</f>
        <v>32.90231</v>
      </c>
      <c r="G9362" s="21" t="str">
        <f aca="false">IF(F9362&lt;Einstellungen!$B$5,"ja","nein")</f>
        <v>nein</v>
      </c>
      <c r="H9362" s="21" t="s">
        <v>26</v>
      </c>
      <c r="I9362" s="29" t="n">
        <f aca="false">INDEX(Einstellungen!$B$27:$B$50,24)</f>
        <v>0.8</v>
      </c>
      <c r="J9362" s="29" t="n">
        <f aca="false">F9362*I9362</f>
        <v>26.321848</v>
      </c>
    </row>
    <row r="9363" customFormat="false" ht="15" hidden="false" customHeight="false" outlineLevel="0" collapsed="false">
      <c r="A9363" s="28" t="n">
        <v>45971</v>
      </c>
      <c r="B9363" s="21" t="s">
        <v>111</v>
      </c>
      <c r="C9363" s="21" t="s">
        <v>140</v>
      </c>
      <c r="D9363" s="29" t="n">
        <v>88.98</v>
      </c>
      <c r="E9363" s="29" t="n">
        <f aca="false">D9363/10</f>
        <v>8.898</v>
      </c>
      <c r="F9363" s="29" t="n">
        <f aca="false">(E9363+Einstellungen!$B$20)*(1+Einstellungen!$B$10)</f>
        <v>32.78926</v>
      </c>
      <c r="G9363" s="21" t="str">
        <f aca="false">IF(F9363&lt;Einstellungen!$B$5,"ja","nein")</f>
        <v>nein</v>
      </c>
      <c r="H9363" s="21" t="s">
        <v>26</v>
      </c>
      <c r="I9363" s="29" t="n">
        <f aca="false">INDEX(Einstellungen!$B$27:$B$50,1)</f>
        <v>0.6</v>
      </c>
      <c r="J9363" s="29" t="n">
        <f aca="false">F9363*I9363</f>
        <v>19.673556</v>
      </c>
    </row>
    <row r="9364" customFormat="false" ht="15" hidden="false" customHeight="false" outlineLevel="0" collapsed="false">
      <c r="A9364" s="28" t="n">
        <v>45971</v>
      </c>
      <c r="B9364" s="21" t="s">
        <v>113</v>
      </c>
      <c r="C9364" s="21" t="s">
        <v>140</v>
      </c>
      <c r="D9364" s="29" t="n">
        <v>87.635</v>
      </c>
      <c r="E9364" s="29" t="n">
        <f aca="false">D9364/10</f>
        <v>8.7635</v>
      </c>
      <c r="F9364" s="29" t="n">
        <f aca="false">(E9364+Einstellungen!$B$20)*(1+Einstellungen!$B$10)</f>
        <v>32.629205</v>
      </c>
      <c r="G9364" s="21" t="str">
        <f aca="false">IF(F9364&lt;Einstellungen!$B$5,"ja","nein")</f>
        <v>nein</v>
      </c>
      <c r="H9364" s="21" t="s">
        <v>26</v>
      </c>
      <c r="I9364" s="29" t="n">
        <f aca="false">INDEX(Einstellungen!$B$27:$B$50,2)</f>
        <v>0.5</v>
      </c>
      <c r="J9364" s="29" t="n">
        <f aca="false">F9364*I9364</f>
        <v>16.3146025</v>
      </c>
    </row>
    <row r="9365" customFormat="false" ht="15" hidden="false" customHeight="false" outlineLevel="0" collapsed="false">
      <c r="A9365" s="28" t="n">
        <v>45971</v>
      </c>
      <c r="B9365" s="21" t="s">
        <v>114</v>
      </c>
      <c r="C9365" s="21" t="s">
        <v>140</v>
      </c>
      <c r="D9365" s="29" t="n">
        <v>88.903</v>
      </c>
      <c r="E9365" s="29" t="n">
        <f aca="false">D9365/10</f>
        <v>8.8903</v>
      </c>
      <c r="F9365" s="29" t="n">
        <f aca="false">(E9365+Einstellungen!$B$20)*(1+Einstellungen!$B$10)</f>
        <v>32.780097</v>
      </c>
      <c r="G9365" s="21" t="str">
        <f aca="false">IF(F9365&lt;Einstellungen!$B$5,"ja","nein")</f>
        <v>nein</v>
      </c>
      <c r="H9365" s="21" t="s">
        <v>26</v>
      </c>
      <c r="I9365" s="29" t="n">
        <f aca="false">INDEX(Einstellungen!$B$27:$B$50,3)</f>
        <v>0.45</v>
      </c>
      <c r="J9365" s="29" t="n">
        <f aca="false">F9365*I9365</f>
        <v>14.75104365</v>
      </c>
    </row>
    <row r="9366" customFormat="false" ht="15" hidden="false" customHeight="false" outlineLevel="0" collapsed="false">
      <c r="A9366" s="28" t="n">
        <v>45971</v>
      </c>
      <c r="B9366" s="21" t="s">
        <v>115</v>
      </c>
      <c r="C9366" s="21" t="s">
        <v>140</v>
      </c>
      <c r="D9366" s="29" t="n">
        <v>87.522</v>
      </c>
      <c r="E9366" s="29" t="n">
        <f aca="false">D9366/10</f>
        <v>8.7522</v>
      </c>
      <c r="F9366" s="29" t="n">
        <f aca="false">(E9366+Einstellungen!$B$20)*(1+Einstellungen!$B$10)</f>
        <v>32.615758</v>
      </c>
      <c r="G9366" s="21" t="str">
        <f aca="false">IF(F9366&lt;Einstellungen!$B$5,"ja","nein")</f>
        <v>nein</v>
      </c>
      <c r="H9366" s="21" t="s">
        <v>26</v>
      </c>
      <c r="I9366" s="29" t="n">
        <f aca="false">INDEX(Einstellungen!$B$27:$B$50,4)</f>
        <v>0.45</v>
      </c>
      <c r="J9366" s="29" t="n">
        <f aca="false">F9366*I9366</f>
        <v>14.6770911</v>
      </c>
    </row>
    <row r="9367" customFormat="false" ht="15" hidden="false" customHeight="false" outlineLevel="0" collapsed="false">
      <c r="A9367" s="28" t="n">
        <v>45971</v>
      </c>
      <c r="B9367" s="21" t="s">
        <v>116</v>
      </c>
      <c r="C9367" s="21" t="s">
        <v>140</v>
      </c>
      <c r="D9367" s="29" t="n">
        <v>87.177</v>
      </c>
      <c r="E9367" s="29" t="n">
        <f aca="false">D9367/10</f>
        <v>8.7177</v>
      </c>
      <c r="F9367" s="29" t="n">
        <f aca="false">(E9367+Einstellungen!$B$20)*(1+Einstellungen!$B$10)</f>
        <v>32.574703</v>
      </c>
      <c r="G9367" s="21" t="str">
        <f aca="false">IF(F9367&lt;Einstellungen!$B$5,"ja","nein")</f>
        <v>nein</v>
      </c>
      <c r="H9367" s="21" t="s">
        <v>26</v>
      </c>
      <c r="I9367" s="29" t="n">
        <f aca="false">INDEX(Einstellungen!$B$27:$B$50,5)</f>
        <v>0.45</v>
      </c>
      <c r="J9367" s="29" t="n">
        <f aca="false">F9367*I9367</f>
        <v>14.65861635</v>
      </c>
    </row>
    <row r="9368" customFormat="false" ht="15" hidden="false" customHeight="false" outlineLevel="0" collapsed="false">
      <c r="A9368" s="28" t="n">
        <v>45971</v>
      </c>
      <c r="B9368" s="21" t="s">
        <v>117</v>
      </c>
      <c r="C9368" s="21" t="s">
        <v>140</v>
      </c>
      <c r="D9368" s="29" t="n">
        <v>92.312</v>
      </c>
      <c r="E9368" s="29" t="n">
        <f aca="false">D9368/10</f>
        <v>9.2312</v>
      </c>
      <c r="F9368" s="29" t="n">
        <f aca="false">(E9368+Einstellungen!$B$20)*(1+Einstellungen!$B$10)</f>
        <v>33.185768</v>
      </c>
      <c r="G9368" s="21" t="str">
        <f aca="false">IF(F9368&lt;Einstellungen!$B$5,"ja","nein")</f>
        <v>nein</v>
      </c>
      <c r="H9368" s="21" t="s">
        <v>26</v>
      </c>
      <c r="I9368" s="29" t="n">
        <f aca="false">INDEX(Einstellungen!$B$27:$B$50,6)</f>
        <v>0.5</v>
      </c>
      <c r="J9368" s="29" t="n">
        <f aca="false">F9368*I9368</f>
        <v>16.592884</v>
      </c>
    </row>
    <row r="9369" customFormat="false" ht="15" hidden="false" customHeight="false" outlineLevel="0" collapsed="false">
      <c r="A9369" s="28" t="n">
        <v>45971</v>
      </c>
      <c r="B9369" s="21" t="s">
        <v>118</v>
      </c>
      <c r="C9369" s="21" t="s">
        <v>140</v>
      </c>
      <c r="D9369" s="29" t="n">
        <v>113.453</v>
      </c>
      <c r="E9369" s="29" t="n">
        <f aca="false">D9369/10</f>
        <v>11.3453</v>
      </c>
      <c r="F9369" s="29" t="n">
        <f aca="false">(E9369+Einstellungen!$B$20)*(1+Einstellungen!$B$10)</f>
        <v>35.701547</v>
      </c>
      <c r="G9369" s="21" t="str">
        <f aca="false">IF(F9369&lt;Einstellungen!$B$5,"ja","nein")</f>
        <v>nein</v>
      </c>
      <c r="H9369" s="21" t="s">
        <v>26</v>
      </c>
      <c r="I9369" s="29" t="n">
        <f aca="false">INDEX(Einstellungen!$B$27:$B$50,7)</f>
        <v>0.7</v>
      </c>
      <c r="J9369" s="29" t="n">
        <f aca="false">F9369*I9369</f>
        <v>24.9910829</v>
      </c>
    </row>
    <row r="9370" customFormat="false" ht="15" hidden="false" customHeight="false" outlineLevel="0" collapsed="false">
      <c r="A9370" s="28" t="n">
        <v>45971</v>
      </c>
      <c r="B9370" s="21" t="s">
        <v>119</v>
      </c>
      <c r="C9370" s="21" t="s">
        <v>140</v>
      </c>
      <c r="D9370" s="29" t="n">
        <v>142.995</v>
      </c>
      <c r="E9370" s="29" t="n">
        <f aca="false">D9370/10</f>
        <v>14.2995</v>
      </c>
      <c r="F9370" s="29" t="n">
        <f aca="false">(E9370+Einstellungen!$B$20)*(1+Einstellungen!$B$10)</f>
        <v>39.217045</v>
      </c>
      <c r="G9370" s="21" t="str">
        <f aca="false">IF(F9370&lt;Einstellungen!$B$5,"ja","nein")</f>
        <v>nein</v>
      </c>
      <c r="H9370" s="21" t="s">
        <v>26</v>
      </c>
      <c r="I9370" s="29" t="n">
        <f aca="false">INDEX(Einstellungen!$B$27:$B$50,8)</f>
        <v>0.95</v>
      </c>
      <c r="J9370" s="29" t="n">
        <f aca="false">F9370*I9370</f>
        <v>37.25619275</v>
      </c>
    </row>
    <row r="9371" customFormat="false" ht="15" hidden="false" customHeight="false" outlineLevel="0" collapsed="false">
      <c r="A9371" s="28" t="n">
        <v>45971</v>
      </c>
      <c r="B9371" s="21" t="s">
        <v>120</v>
      </c>
      <c r="C9371" s="21" t="s">
        <v>140</v>
      </c>
      <c r="D9371" s="29" t="n">
        <v>157.875</v>
      </c>
      <c r="E9371" s="29" t="n">
        <f aca="false">D9371/10</f>
        <v>15.7875</v>
      </c>
      <c r="F9371" s="29" t="n">
        <f aca="false">(E9371+Einstellungen!$B$20)*(1+Einstellungen!$B$10)</f>
        <v>40.987765</v>
      </c>
      <c r="G9371" s="21" t="str">
        <f aca="false">IF(F9371&lt;Einstellungen!$B$5,"ja","nein")</f>
        <v>nein</v>
      </c>
      <c r="H9371" s="21" t="s">
        <v>26</v>
      </c>
      <c r="I9371" s="29" t="n">
        <f aca="false">INDEX(Einstellungen!$B$27:$B$50,9)</f>
        <v>1.05</v>
      </c>
      <c r="J9371" s="29" t="n">
        <f aca="false">F9371*I9371</f>
        <v>43.03715325</v>
      </c>
    </row>
    <row r="9372" customFormat="false" ht="15" hidden="false" customHeight="false" outlineLevel="0" collapsed="false">
      <c r="A9372" s="28" t="n">
        <v>45971</v>
      </c>
      <c r="B9372" s="21" t="s">
        <v>121</v>
      </c>
      <c r="C9372" s="21" t="s">
        <v>140</v>
      </c>
      <c r="D9372" s="29" t="n">
        <v>144.297</v>
      </c>
      <c r="E9372" s="29" t="n">
        <f aca="false">D9372/10</f>
        <v>14.4297</v>
      </c>
      <c r="F9372" s="29" t="n">
        <f aca="false">(E9372+Einstellungen!$B$20)*(1+Einstellungen!$B$10)</f>
        <v>39.371983</v>
      </c>
      <c r="G9372" s="21" t="str">
        <f aca="false">IF(F9372&lt;Einstellungen!$B$5,"ja","nein")</f>
        <v>nein</v>
      </c>
      <c r="H9372" s="21" t="s">
        <v>26</v>
      </c>
      <c r="I9372" s="29" t="n">
        <f aca="false">INDEX(Einstellungen!$B$27:$B$50,10)</f>
        <v>1.05</v>
      </c>
      <c r="J9372" s="29" t="n">
        <f aca="false">F9372*I9372</f>
        <v>41.34058215</v>
      </c>
    </row>
    <row r="9373" customFormat="false" ht="15" hidden="false" customHeight="false" outlineLevel="0" collapsed="false">
      <c r="A9373" s="28" t="n">
        <v>45971</v>
      </c>
      <c r="B9373" s="21" t="s">
        <v>122</v>
      </c>
      <c r="C9373" s="21" t="s">
        <v>140</v>
      </c>
      <c r="D9373" s="29" t="n">
        <v>126.273</v>
      </c>
      <c r="E9373" s="29" t="n">
        <f aca="false">D9373/10</f>
        <v>12.6273</v>
      </c>
      <c r="F9373" s="29" t="n">
        <f aca="false">(E9373+Einstellungen!$B$20)*(1+Einstellungen!$B$10)</f>
        <v>37.227127</v>
      </c>
      <c r="G9373" s="21" t="str">
        <f aca="false">IF(F9373&lt;Einstellungen!$B$5,"ja","nein")</f>
        <v>nein</v>
      </c>
      <c r="H9373" s="21" t="s">
        <v>26</v>
      </c>
      <c r="I9373" s="29" t="n">
        <f aca="false">INDEX(Einstellungen!$B$27:$B$50,11)</f>
        <v>1.05</v>
      </c>
      <c r="J9373" s="29" t="n">
        <f aca="false">F9373*I9373</f>
        <v>39.08848335</v>
      </c>
    </row>
    <row r="9374" customFormat="false" ht="15" hidden="false" customHeight="false" outlineLevel="0" collapsed="false">
      <c r="A9374" s="28" t="n">
        <v>45971</v>
      </c>
      <c r="B9374" s="21" t="s">
        <v>123</v>
      </c>
      <c r="C9374" s="21" t="s">
        <v>140</v>
      </c>
      <c r="D9374" s="29" t="n">
        <v>115.245</v>
      </c>
      <c r="E9374" s="29" t="n">
        <f aca="false">D9374/10</f>
        <v>11.5245</v>
      </c>
      <c r="F9374" s="29" t="n">
        <f aca="false">(E9374+Einstellungen!$B$20)*(1+Einstellungen!$B$10)</f>
        <v>35.914795</v>
      </c>
      <c r="G9374" s="21" t="str">
        <f aca="false">IF(F9374&lt;Einstellungen!$B$5,"ja","nein")</f>
        <v>nein</v>
      </c>
      <c r="H9374" s="21" t="s">
        <v>26</v>
      </c>
      <c r="I9374" s="29" t="n">
        <f aca="false">INDEX(Einstellungen!$B$27:$B$50,12)</f>
        <v>1.1</v>
      </c>
      <c r="J9374" s="29" t="n">
        <f aca="false">F9374*I9374</f>
        <v>39.5062745</v>
      </c>
    </row>
    <row r="9375" customFormat="false" ht="15" hidden="false" customHeight="false" outlineLevel="0" collapsed="false">
      <c r="A9375" s="28" t="n">
        <v>45971</v>
      </c>
      <c r="B9375" s="21" t="s">
        <v>124</v>
      </c>
      <c r="C9375" s="21" t="s">
        <v>140</v>
      </c>
      <c r="D9375" s="29" t="n">
        <v>105.922</v>
      </c>
      <c r="E9375" s="29" t="n">
        <f aca="false">D9375/10</f>
        <v>10.5922</v>
      </c>
      <c r="F9375" s="29" t="n">
        <f aca="false">(E9375+Einstellungen!$B$20)*(1+Einstellungen!$B$10)</f>
        <v>34.805358</v>
      </c>
      <c r="G9375" s="21" t="str">
        <f aca="false">IF(F9375&lt;Einstellungen!$B$5,"ja","nein")</f>
        <v>nein</v>
      </c>
      <c r="H9375" s="21" t="s">
        <v>26</v>
      </c>
      <c r="I9375" s="29" t="n">
        <f aca="false">INDEX(Einstellungen!$B$27:$B$50,13)</f>
        <v>1.2</v>
      </c>
      <c r="J9375" s="29" t="n">
        <f aca="false">F9375*I9375</f>
        <v>41.7664296</v>
      </c>
    </row>
    <row r="9376" customFormat="false" ht="15" hidden="false" customHeight="false" outlineLevel="0" collapsed="false">
      <c r="A9376" s="28" t="n">
        <v>45971</v>
      </c>
      <c r="B9376" s="21" t="s">
        <v>125</v>
      </c>
      <c r="C9376" s="21" t="s">
        <v>140</v>
      </c>
      <c r="D9376" s="29" t="n">
        <v>108.41</v>
      </c>
      <c r="E9376" s="29" t="n">
        <f aca="false">D9376/10</f>
        <v>10.841</v>
      </c>
      <c r="F9376" s="29" t="n">
        <f aca="false">(E9376+Einstellungen!$B$20)*(1+Einstellungen!$B$10)</f>
        <v>35.10143</v>
      </c>
      <c r="G9376" s="21" t="str">
        <f aca="false">IF(F9376&lt;Einstellungen!$B$5,"ja","nein")</f>
        <v>nein</v>
      </c>
      <c r="H9376" s="21" t="s">
        <v>26</v>
      </c>
      <c r="I9376" s="29" t="n">
        <f aca="false">INDEX(Einstellungen!$B$27:$B$50,14)</f>
        <v>1.15</v>
      </c>
      <c r="J9376" s="29" t="n">
        <f aca="false">F9376*I9376</f>
        <v>40.3666445</v>
      </c>
    </row>
    <row r="9377" customFormat="false" ht="15" hidden="false" customHeight="false" outlineLevel="0" collapsed="false">
      <c r="A9377" s="28" t="n">
        <v>45971</v>
      </c>
      <c r="B9377" s="21" t="s">
        <v>126</v>
      </c>
      <c r="C9377" s="21" t="s">
        <v>140</v>
      </c>
      <c r="D9377" s="29" t="n">
        <v>115.565</v>
      </c>
      <c r="E9377" s="29" t="n">
        <f aca="false">D9377/10</f>
        <v>11.5565</v>
      </c>
      <c r="F9377" s="29" t="n">
        <f aca="false">(E9377+Einstellungen!$B$20)*(1+Einstellungen!$B$10)</f>
        <v>35.952875</v>
      </c>
      <c r="G9377" s="21" t="str">
        <f aca="false">IF(F9377&lt;Einstellungen!$B$5,"ja","nein")</f>
        <v>nein</v>
      </c>
      <c r="H9377" s="21" t="s">
        <v>26</v>
      </c>
      <c r="I9377" s="29" t="n">
        <f aca="false">INDEX(Einstellungen!$B$27:$B$50,15)</f>
        <v>1</v>
      </c>
      <c r="J9377" s="29" t="n">
        <f aca="false">F9377*I9377</f>
        <v>35.952875</v>
      </c>
    </row>
    <row r="9378" customFormat="false" ht="15" hidden="false" customHeight="false" outlineLevel="0" collapsed="false">
      <c r="A9378" s="28" t="n">
        <v>45971</v>
      </c>
      <c r="B9378" s="21" t="s">
        <v>127</v>
      </c>
      <c r="C9378" s="21" t="s">
        <v>140</v>
      </c>
      <c r="D9378" s="29" t="n">
        <v>126.252</v>
      </c>
      <c r="E9378" s="29" t="n">
        <f aca="false">D9378/10</f>
        <v>12.6252</v>
      </c>
      <c r="F9378" s="29" t="n">
        <f aca="false">(E9378+Einstellungen!$B$20)*(1+Einstellungen!$B$10)</f>
        <v>37.224628</v>
      </c>
      <c r="G9378" s="21" t="str">
        <f aca="false">IF(F9378&lt;Einstellungen!$B$5,"ja","nein")</f>
        <v>nein</v>
      </c>
      <c r="H9378" s="21" t="s">
        <v>26</v>
      </c>
      <c r="I9378" s="29" t="n">
        <f aca="false">INDEX(Einstellungen!$B$27:$B$50,16)</f>
        <v>0.95</v>
      </c>
      <c r="J9378" s="29" t="n">
        <f aca="false">F9378*I9378</f>
        <v>35.3633966</v>
      </c>
    </row>
    <row r="9379" customFormat="false" ht="15" hidden="false" customHeight="false" outlineLevel="0" collapsed="false">
      <c r="A9379" s="28" t="n">
        <v>45971</v>
      </c>
      <c r="B9379" s="21" t="s">
        <v>128</v>
      </c>
      <c r="C9379" s="21" t="s">
        <v>140</v>
      </c>
      <c r="D9379" s="29" t="n">
        <v>133.355</v>
      </c>
      <c r="E9379" s="29" t="n">
        <f aca="false">D9379/10</f>
        <v>13.3355</v>
      </c>
      <c r="F9379" s="29" t="n">
        <f aca="false">(E9379+Einstellungen!$B$20)*(1+Einstellungen!$B$10)</f>
        <v>38.069885</v>
      </c>
      <c r="G9379" s="21" t="str">
        <f aca="false">IF(F9379&lt;Einstellungen!$B$5,"ja","nein")</f>
        <v>nein</v>
      </c>
      <c r="H9379" s="21" t="s">
        <v>26</v>
      </c>
      <c r="I9379" s="29" t="n">
        <f aca="false">INDEX(Einstellungen!$B$27:$B$50,17)</f>
        <v>0.95</v>
      </c>
      <c r="J9379" s="29" t="n">
        <f aca="false">F9379*I9379</f>
        <v>36.16639075</v>
      </c>
    </row>
    <row r="9380" customFormat="false" ht="15" hidden="false" customHeight="false" outlineLevel="0" collapsed="false">
      <c r="A9380" s="28" t="n">
        <v>45971</v>
      </c>
      <c r="B9380" s="21" t="s">
        <v>129</v>
      </c>
      <c r="C9380" s="21" t="s">
        <v>140</v>
      </c>
      <c r="D9380" s="29" t="n">
        <v>139.403</v>
      </c>
      <c r="E9380" s="29" t="n">
        <f aca="false">D9380/10</f>
        <v>13.9403</v>
      </c>
      <c r="F9380" s="29" t="n">
        <f aca="false">(E9380+Einstellungen!$B$20)*(1+Einstellungen!$B$10)</f>
        <v>38.789597</v>
      </c>
      <c r="G9380" s="21" t="str">
        <f aca="false">IF(F9380&lt;Einstellungen!$B$5,"ja","nein")</f>
        <v>nein</v>
      </c>
      <c r="H9380" s="21" t="s">
        <v>26</v>
      </c>
      <c r="I9380" s="29" t="n">
        <f aca="false">INDEX(Einstellungen!$B$27:$B$50,18)</f>
        <v>1.1</v>
      </c>
      <c r="J9380" s="29" t="n">
        <f aca="false">F9380*I9380</f>
        <v>42.6685567</v>
      </c>
    </row>
    <row r="9381" customFormat="false" ht="15" hidden="false" customHeight="false" outlineLevel="0" collapsed="false">
      <c r="A9381" s="28" t="n">
        <v>45971</v>
      </c>
      <c r="B9381" s="21" t="s">
        <v>130</v>
      </c>
      <c r="C9381" s="21" t="s">
        <v>140</v>
      </c>
      <c r="D9381" s="29" t="n">
        <v>120.725</v>
      </c>
      <c r="E9381" s="29" t="n">
        <f aca="false">D9381/10</f>
        <v>12.0725</v>
      </c>
      <c r="F9381" s="29" t="n">
        <f aca="false">(E9381+Einstellungen!$B$20)*(1+Einstellungen!$B$10)</f>
        <v>36.566915</v>
      </c>
      <c r="G9381" s="21" t="str">
        <f aca="false">IF(F9381&lt;Einstellungen!$B$5,"ja","nein")</f>
        <v>nein</v>
      </c>
      <c r="H9381" s="21" t="s">
        <v>26</v>
      </c>
      <c r="I9381" s="29" t="n">
        <f aca="false">INDEX(Einstellungen!$B$27:$B$50,19)</f>
        <v>1.35</v>
      </c>
      <c r="J9381" s="29" t="n">
        <f aca="false">F9381*I9381</f>
        <v>49.36533525</v>
      </c>
    </row>
    <row r="9382" customFormat="false" ht="15" hidden="false" customHeight="false" outlineLevel="0" collapsed="false">
      <c r="A9382" s="28" t="n">
        <v>45971</v>
      </c>
      <c r="B9382" s="21" t="s">
        <v>131</v>
      </c>
      <c r="C9382" s="21" t="s">
        <v>140</v>
      </c>
      <c r="D9382" s="29" t="n">
        <v>103.662</v>
      </c>
      <c r="E9382" s="29" t="n">
        <f aca="false">D9382/10</f>
        <v>10.3662</v>
      </c>
      <c r="F9382" s="29" t="n">
        <f aca="false">(E9382+Einstellungen!$B$20)*(1+Einstellungen!$B$10)</f>
        <v>34.536418</v>
      </c>
      <c r="G9382" s="21" t="str">
        <f aca="false">IF(F9382&lt;Einstellungen!$B$5,"ja","nein")</f>
        <v>nein</v>
      </c>
      <c r="H9382" s="21" t="s">
        <v>26</v>
      </c>
      <c r="I9382" s="29" t="n">
        <f aca="false">INDEX(Einstellungen!$B$27:$B$50,20)</f>
        <v>1.45</v>
      </c>
      <c r="J9382" s="29" t="n">
        <f aca="false">F9382*I9382</f>
        <v>50.0778061</v>
      </c>
    </row>
    <row r="9383" customFormat="false" ht="15" hidden="false" customHeight="false" outlineLevel="0" collapsed="false">
      <c r="A9383" s="28" t="n">
        <v>45971</v>
      </c>
      <c r="B9383" s="21" t="s">
        <v>132</v>
      </c>
      <c r="C9383" s="21" t="s">
        <v>140</v>
      </c>
      <c r="D9383" s="29" t="n">
        <v>90.11</v>
      </c>
      <c r="E9383" s="29" t="n">
        <f aca="false">D9383/10</f>
        <v>9.011</v>
      </c>
      <c r="F9383" s="29" t="n">
        <f aca="false">(E9383+Einstellungen!$B$20)*(1+Einstellungen!$B$10)</f>
        <v>32.92373</v>
      </c>
      <c r="G9383" s="21" t="str">
        <f aca="false">IF(F9383&lt;Einstellungen!$B$5,"ja","nein")</f>
        <v>nein</v>
      </c>
      <c r="H9383" s="21" t="s">
        <v>26</v>
      </c>
      <c r="I9383" s="29" t="n">
        <f aca="false">INDEX(Einstellungen!$B$27:$B$50,21)</f>
        <v>1.4</v>
      </c>
      <c r="J9383" s="29" t="n">
        <f aca="false">F9383*I9383</f>
        <v>46.093222</v>
      </c>
    </row>
    <row r="9384" customFormat="false" ht="15" hidden="false" customHeight="false" outlineLevel="0" collapsed="false">
      <c r="A9384" s="28" t="n">
        <v>45971</v>
      </c>
      <c r="B9384" s="21" t="s">
        <v>133</v>
      </c>
      <c r="C9384" s="21" t="s">
        <v>140</v>
      </c>
      <c r="D9384" s="29" t="n">
        <v>88.987</v>
      </c>
      <c r="E9384" s="29" t="n">
        <f aca="false">D9384/10</f>
        <v>8.8987</v>
      </c>
      <c r="F9384" s="29" t="n">
        <f aca="false">(E9384+Einstellungen!$B$20)*(1+Einstellungen!$B$10)</f>
        <v>32.790093</v>
      </c>
      <c r="G9384" s="21" t="str">
        <f aca="false">IF(F9384&lt;Einstellungen!$B$5,"ja","nein")</f>
        <v>nein</v>
      </c>
      <c r="H9384" s="21" t="s">
        <v>26</v>
      </c>
      <c r="I9384" s="29" t="n">
        <f aca="false">INDEX(Einstellungen!$B$27:$B$50,22)</f>
        <v>1.25</v>
      </c>
      <c r="J9384" s="29" t="n">
        <f aca="false">F9384*I9384</f>
        <v>40.98761625</v>
      </c>
    </row>
    <row r="9385" customFormat="false" ht="15" hidden="false" customHeight="false" outlineLevel="0" collapsed="false">
      <c r="A9385" s="28" t="n">
        <v>45971</v>
      </c>
      <c r="B9385" s="21" t="s">
        <v>134</v>
      </c>
      <c r="C9385" s="21" t="s">
        <v>140</v>
      </c>
      <c r="D9385" s="29" t="n">
        <v>88.393</v>
      </c>
      <c r="E9385" s="29" t="n">
        <f aca="false">D9385/10</f>
        <v>8.8393</v>
      </c>
      <c r="F9385" s="29" t="n">
        <f aca="false">(E9385+Einstellungen!$B$20)*(1+Einstellungen!$B$10)</f>
        <v>32.719407</v>
      </c>
      <c r="G9385" s="21" t="str">
        <f aca="false">IF(F9385&lt;Einstellungen!$B$5,"ja","nein")</f>
        <v>nein</v>
      </c>
      <c r="H9385" s="21" t="s">
        <v>26</v>
      </c>
      <c r="I9385" s="29" t="n">
        <f aca="false">INDEX(Einstellungen!$B$27:$B$50,23)</f>
        <v>1.05</v>
      </c>
      <c r="J9385" s="29" t="n">
        <f aca="false">F9385*I9385</f>
        <v>34.35537735</v>
      </c>
    </row>
    <row r="9386" customFormat="false" ht="15" hidden="false" customHeight="false" outlineLevel="0" collapsed="false">
      <c r="A9386" s="28" t="n">
        <v>45971</v>
      </c>
      <c r="B9386" s="21" t="s">
        <v>135</v>
      </c>
      <c r="C9386" s="21" t="s">
        <v>140</v>
      </c>
      <c r="D9386" s="29" t="n">
        <v>83.87</v>
      </c>
      <c r="E9386" s="29" t="n">
        <f aca="false">D9386/10</f>
        <v>8.387</v>
      </c>
      <c r="F9386" s="29" t="n">
        <f aca="false">(E9386+Einstellungen!$B$20)*(1+Einstellungen!$B$10)</f>
        <v>32.18117</v>
      </c>
      <c r="G9386" s="21" t="str">
        <f aca="false">IF(F9386&lt;Einstellungen!$B$5,"ja","nein")</f>
        <v>nein</v>
      </c>
      <c r="H9386" s="21" t="s">
        <v>26</v>
      </c>
      <c r="I9386" s="29" t="n">
        <f aca="false">INDEX(Einstellungen!$B$27:$B$50,24)</f>
        <v>0.8</v>
      </c>
      <c r="J9386" s="29" t="n">
        <f aca="false">F9386*I9386</f>
        <v>25.744936</v>
      </c>
    </row>
    <row r="9387" customFormat="false" ht="15" hidden="false" customHeight="false" outlineLevel="0" collapsed="false">
      <c r="A9387" s="28" t="n">
        <v>45972</v>
      </c>
      <c r="B9387" s="21" t="s">
        <v>111</v>
      </c>
      <c r="C9387" s="21" t="s">
        <v>141</v>
      </c>
      <c r="D9387" s="29" t="n">
        <v>83.19</v>
      </c>
      <c r="E9387" s="29" t="n">
        <f aca="false">D9387/10</f>
        <v>8.319</v>
      </c>
      <c r="F9387" s="29" t="n">
        <f aca="false">(E9387+Einstellungen!$B$20)*(1+Einstellungen!$B$10)</f>
        <v>32.10025</v>
      </c>
      <c r="G9387" s="21" t="str">
        <f aca="false">IF(F9387&lt;Einstellungen!$B$5,"ja","nein")</f>
        <v>nein</v>
      </c>
      <c r="H9387" s="21" t="s">
        <v>26</v>
      </c>
      <c r="I9387" s="29" t="n">
        <f aca="false">INDEX(Einstellungen!$B$27:$B$50,1)</f>
        <v>0.6</v>
      </c>
      <c r="J9387" s="29" t="n">
        <f aca="false">F9387*I9387</f>
        <v>19.26015</v>
      </c>
    </row>
    <row r="9388" customFormat="false" ht="15" hidden="false" customHeight="false" outlineLevel="0" collapsed="false">
      <c r="A9388" s="28" t="n">
        <v>45972</v>
      </c>
      <c r="B9388" s="21" t="s">
        <v>113</v>
      </c>
      <c r="C9388" s="21" t="s">
        <v>141</v>
      </c>
      <c r="D9388" s="29" t="n">
        <v>79.983</v>
      </c>
      <c r="E9388" s="29" t="n">
        <f aca="false">D9388/10</f>
        <v>7.9983</v>
      </c>
      <c r="F9388" s="29" t="n">
        <f aca="false">(E9388+Einstellungen!$B$20)*(1+Einstellungen!$B$10)</f>
        <v>31.718617</v>
      </c>
      <c r="G9388" s="21" t="str">
        <f aca="false">IF(F9388&lt;Einstellungen!$B$5,"ja","nein")</f>
        <v>nein</v>
      </c>
      <c r="H9388" s="21" t="s">
        <v>26</v>
      </c>
      <c r="I9388" s="29" t="n">
        <f aca="false">INDEX(Einstellungen!$B$27:$B$50,2)</f>
        <v>0.5</v>
      </c>
      <c r="J9388" s="29" t="n">
        <f aca="false">F9388*I9388</f>
        <v>15.8593085</v>
      </c>
    </row>
    <row r="9389" customFormat="false" ht="15" hidden="false" customHeight="false" outlineLevel="0" collapsed="false">
      <c r="A9389" s="28" t="n">
        <v>45972</v>
      </c>
      <c r="B9389" s="21" t="s">
        <v>114</v>
      </c>
      <c r="C9389" s="21" t="s">
        <v>141</v>
      </c>
      <c r="D9389" s="29" t="n">
        <v>75.803</v>
      </c>
      <c r="E9389" s="29" t="n">
        <f aca="false">D9389/10</f>
        <v>7.5803</v>
      </c>
      <c r="F9389" s="29" t="n">
        <f aca="false">(E9389+Einstellungen!$B$20)*(1+Einstellungen!$B$10)</f>
        <v>31.221197</v>
      </c>
      <c r="G9389" s="21" t="str">
        <f aca="false">IF(F9389&lt;Einstellungen!$B$5,"ja","nein")</f>
        <v>nein</v>
      </c>
      <c r="H9389" s="21" t="s">
        <v>26</v>
      </c>
      <c r="I9389" s="29" t="n">
        <f aca="false">INDEX(Einstellungen!$B$27:$B$50,3)</f>
        <v>0.45</v>
      </c>
      <c r="J9389" s="29" t="n">
        <f aca="false">F9389*I9389</f>
        <v>14.04953865</v>
      </c>
    </row>
    <row r="9390" customFormat="false" ht="15" hidden="false" customHeight="false" outlineLevel="0" collapsed="false">
      <c r="A9390" s="28" t="n">
        <v>45972</v>
      </c>
      <c r="B9390" s="21" t="s">
        <v>115</v>
      </c>
      <c r="C9390" s="21" t="s">
        <v>141</v>
      </c>
      <c r="D9390" s="29" t="n">
        <v>74.87</v>
      </c>
      <c r="E9390" s="29" t="n">
        <f aca="false">D9390/10</f>
        <v>7.487</v>
      </c>
      <c r="F9390" s="29" t="n">
        <f aca="false">(E9390+Einstellungen!$B$20)*(1+Einstellungen!$B$10)</f>
        <v>31.11017</v>
      </c>
      <c r="G9390" s="21" t="str">
        <f aca="false">IF(F9390&lt;Einstellungen!$B$5,"ja","nein")</f>
        <v>nein</v>
      </c>
      <c r="H9390" s="21" t="s">
        <v>26</v>
      </c>
      <c r="I9390" s="29" t="n">
        <f aca="false">INDEX(Einstellungen!$B$27:$B$50,4)</f>
        <v>0.45</v>
      </c>
      <c r="J9390" s="29" t="n">
        <f aca="false">F9390*I9390</f>
        <v>13.9995765</v>
      </c>
    </row>
    <row r="9391" customFormat="false" ht="15" hidden="false" customHeight="false" outlineLevel="0" collapsed="false">
      <c r="A9391" s="28" t="n">
        <v>45972</v>
      </c>
      <c r="B9391" s="21" t="s">
        <v>116</v>
      </c>
      <c r="C9391" s="21" t="s">
        <v>141</v>
      </c>
      <c r="D9391" s="29" t="n">
        <v>75.495</v>
      </c>
      <c r="E9391" s="29" t="n">
        <f aca="false">D9391/10</f>
        <v>7.5495</v>
      </c>
      <c r="F9391" s="29" t="n">
        <f aca="false">(E9391+Einstellungen!$B$20)*(1+Einstellungen!$B$10)</f>
        <v>31.184545</v>
      </c>
      <c r="G9391" s="21" t="str">
        <f aca="false">IF(F9391&lt;Einstellungen!$B$5,"ja","nein")</f>
        <v>nein</v>
      </c>
      <c r="H9391" s="21" t="s">
        <v>26</v>
      </c>
      <c r="I9391" s="29" t="n">
        <f aca="false">INDEX(Einstellungen!$B$27:$B$50,5)</f>
        <v>0.45</v>
      </c>
      <c r="J9391" s="29" t="n">
        <f aca="false">F9391*I9391</f>
        <v>14.03304525</v>
      </c>
    </row>
    <row r="9392" customFormat="false" ht="15" hidden="false" customHeight="false" outlineLevel="0" collapsed="false">
      <c r="A9392" s="28" t="n">
        <v>45972</v>
      </c>
      <c r="B9392" s="21" t="s">
        <v>117</v>
      </c>
      <c r="C9392" s="21" t="s">
        <v>141</v>
      </c>
      <c r="D9392" s="29" t="n">
        <v>77.072</v>
      </c>
      <c r="E9392" s="29" t="n">
        <f aca="false">D9392/10</f>
        <v>7.7072</v>
      </c>
      <c r="F9392" s="29" t="n">
        <f aca="false">(E9392+Einstellungen!$B$20)*(1+Einstellungen!$B$10)</f>
        <v>31.372208</v>
      </c>
      <c r="G9392" s="21" t="str">
        <f aca="false">IF(F9392&lt;Einstellungen!$B$5,"ja","nein")</f>
        <v>nein</v>
      </c>
      <c r="H9392" s="21" t="s">
        <v>26</v>
      </c>
      <c r="I9392" s="29" t="n">
        <f aca="false">INDEX(Einstellungen!$B$27:$B$50,6)</f>
        <v>0.5</v>
      </c>
      <c r="J9392" s="29" t="n">
        <f aca="false">F9392*I9392</f>
        <v>15.686104</v>
      </c>
    </row>
    <row r="9393" customFormat="false" ht="15" hidden="false" customHeight="false" outlineLevel="0" collapsed="false">
      <c r="A9393" s="28" t="n">
        <v>45972</v>
      </c>
      <c r="B9393" s="21" t="s">
        <v>118</v>
      </c>
      <c r="C9393" s="21" t="s">
        <v>141</v>
      </c>
      <c r="D9393" s="29" t="n">
        <v>86.787</v>
      </c>
      <c r="E9393" s="29" t="n">
        <f aca="false">D9393/10</f>
        <v>8.6787</v>
      </c>
      <c r="F9393" s="29" t="n">
        <f aca="false">(E9393+Einstellungen!$B$20)*(1+Einstellungen!$B$10)</f>
        <v>32.528293</v>
      </c>
      <c r="G9393" s="21" t="str">
        <f aca="false">IF(F9393&lt;Einstellungen!$B$5,"ja","nein")</f>
        <v>nein</v>
      </c>
      <c r="H9393" s="21" t="s">
        <v>26</v>
      </c>
      <c r="I9393" s="29" t="n">
        <f aca="false">INDEX(Einstellungen!$B$27:$B$50,7)</f>
        <v>0.7</v>
      </c>
      <c r="J9393" s="29" t="n">
        <f aca="false">F9393*I9393</f>
        <v>22.7698051</v>
      </c>
    </row>
    <row r="9394" customFormat="false" ht="15" hidden="false" customHeight="false" outlineLevel="0" collapsed="false">
      <c r="A9394" s="28" t="n">
        <v>45972</v>
      </c>
      <c r="B9394" s="21" t="s">
        <v>119</v>
      </c>
      <c r="C9394" s="21" t="s">
        <v>141</v>
      </c>
      <c r="D9394" s="29" t="n">
        <v>105.21</v>
      </c>
      <c r="E9394" s="29" t="n">
        <f aca="false">D9394/10</f>
        <v>10.521</v>
      </c>
      <c r="F9394" s="29" t="n">
        <f aca="false">(E9394+Einstellungen!$B$20)*(1+Einstellungen!$B$10)</f>
        <v>34.72063</v>
      </c>
      <c r="G9394" s="21" t="str">
        <f aca="false">IF(F9394&lt;Einstellungen!$B$5,"ja","nein")</f>
        <v>nein</v>
      </c>
      <c r="H9394" s="21" t="s">
        <v>26</v>
      </c>
      <c r="I9394" s="29" t="n">
        <f aca="false">INDEX(Einstellungen!$B$27:$B$50,8)</f>
        <v>0.95</v>
      </c>
      <c r="J9394" s="29" t="n">
        <f aca="false">F9394*I9394</f>
        <v>32.9845985</v>
      </c>
    </row>
    <row r="9395" customFormat="false" ht="15" hidden="false" customHeight="false" outlineLevel="0" collapsed="false">
      <c r="A9395" s="28" t="n">
        <v>45972</v>
      </c>
      <c r="B9395" s="21" t="s">
        <v>120</v>
      </c>
      <c r="C9395" s="21" t="s">
        <v>141</v>
      </c>
      <c r="D9395" s="29" t="n">
        <v>113.797</v>
      </c>
      <c r="E9395" s="29" t="n">
        <f aca="false">D9395/10</f>
        <v>11.3797</v>
      </c>
      <c r="F9395" s="29" t="n">
        <f aca="false">(E9395+Einstellungen!$B$20)*(1+Einstellungen!$B$10)</f>
        <v>35.742483</v>
      </c>
      <c r="G9395" s="21" t="str">
        <f aca="false">IF(F9395&lt;Einstellungen!$B$5,"ja","nein")</f>
        <v>nein</v>
      </c>
      <c r="H9395" s="21" t="s">
        <v>26</v>
      </c>
      <c r="I9395" s="29" t="n">
        <f aca="false">INDEX(Einstellungen!$B$27:$B$50,9)</f>
        <v>1.05</v>
      </c>
      <c r="J9395" s="29" t="n">
        <f aca="false">F9395*I9395</f>
        <v>37.52960715</v>
      </c>
    </row>
    <row r="9396" customFormat="false" ht="15" hidden="false" customHeight="false" outlineLevel="0" collapsed="false">
      <c r="A9396" s="28" t="n">
        <v>45972</v>
      </c>
      <c r="B9396" s="21" t="s">
        <v>121</v>
      </c>
      <c r="C9396" s="21" t="s">
        <v>141</v>
      </c>
      <c r="D9396" s="29" t="n">
        <v>103.115</v>
      </c>
      <c r="E9396" s="29" t="n">
        <f aca="false">D9396/10</f>
        <v>10.3115</v>
      </c>
      <c r="F9396" s="29" t="n">
        <f aca="false">(E9396+Einstellungen!$B$20)*(1+Einstellungen!$B$10)</f>
        <v>34.471325</v>
      </c>
      <c r="G9396" s="21" t="str">
        <f aca="false">IF(F9396&lt;Einstellungen!$B$5,"ja","nein")</f>
        <v>nein</v>
      </c>
      <c r="H9396" s="21" t="s">
        <v>26</v>
      </c>
      <c r="I9396" s="29" t="n">
        <f aca="false">INDEX(Einstellungen!$B$27:$B$50,10)</f>
        <v>1.05</v>
      </c>
      <c r="J9396" s="29" t="n">
        <f aca="false">F9396*I9396</f>
        <v>36.19489125</v>
      </c>
    </row>
    <row r="9397" customFormat="false" ht="15" hidden="false" customHeight="false" outlineLevel="0" collapsed="false">
      <c r="A9397" s="28" t="n">
        <v>45972</v>
      </c>
      <c r="B9397" s="21" t="s">
        <v>122</v>
      </c>
      <c r="C9397" s="21" t="s">
        <v>141</v>
      </c>
      <c r="D9397" s="29" t="n">
        <v>91.472</v>
      </c>
      <c r="E9397" s="29" t="n">
        <f aca="false">D9397/10</f>
        <v>9.1472</v>
      </c>
      <c r="F9397" s="29" t="n">
        <f aca="false">(E9397+Einstellungen!$B$20)*(1+Einstellungen!$B$10)</f>
        <v>33.085808</v>
      </c>
      <c r="G9397" s="21" t="str">
        <f aca="false">IF(F9397&lt;Einstellungen!$B$5,"ja","nein")</f>
        <v>nein</v>
      </c>
      <c r="H9397" s="21" t="s">
        <v>26</v>
      </c>
      <c r="I9397" s="29" t="n">
        <f aca="false">INDEX(Einstellungen!$B$27:$B$50,11)</f>
        <v>1.05</v>
      </c>
      <c r="J9397" s="29" t="n">
        <f aca="false">F9397*I9397</f>
        <v>34.7400984</v>
      </c>
    </row>
    <row r="9398" customFormat="false" ht="15" hidden="false" customHeight="false" outlineLevel="0" collapsed="false">
      <c r="A9398" s="28" t="n">
        <v>45972</v>
      </c>
      <c r="B9398" s="21" t="s">
        <v>123</v>
      </c>
      <c r="C9398" s="21" t="s">
        <v>141</v>
      </c>
      <c r="D9398" s="29" t="n">
        <v>87.922</v>
      </c>
      <c r="E9398" s="29" t="n">
        <f aca="false">D9398/10</f>
        <v>8.7922</v>
      </c>
      <c r="F9398" s="29" t="n">
        <f aca="false">(E9398+Einstellungen!$B$20)*(1+Einstellungen!$B$10)</f>
        <v>32.663358</v>
      </c>
      <c r="G9398" s="21" t="str">
        <f aca="false">IF(F9398&lt;Einstellungen!$B$5,"ja","nein")</f>
        <v>nein</v>
      </c>
      <c r="H9398" s="21" t="s">
        <v>26</v>
      </c>
      <c r="I9398" s="29" t="n">
        <f aca="false">INDEX(Einstellungen!$B$27:$B$50,12)</f>
        <v>1.1</v>
      </c>
      <c r="J9398" s="29" t="n">
        <f aca="false">F9398*I9398</f>
        <v>35.9296938</v>
      </c>
    </row>
    <row r="9399" customFormat="false" ht="15" hidden="false" customHeight="false" outlineLevel="0" collapsed="false">
      <c r="A9399" s="28" t="n">
        <v>45972</v>
      </c>
      <c r="B9399" s="21" t="s">
        <v>124</v>
      </c>
      <c r="C9399" s="21" t="s">
        <v>141</v>
      </c>
      <c r="D9399" s="29" t="n">
        <v>86.66</v>
      </c>
      <c r="E9399" s="29" t="n">
        <f aca="false">D9399/10</f>
        <v>8.666</v>
      </c>
      <c r="F9399" s="29" t="n">
        <f aca="false">(E9399+Einstellungen!$B$20)*(1+Einstellungen!$B$10)</f>
        <v>32.51318</v>
      </c>
      <c r="G9399" s="21" t="str">
        <f aca="false">IF(F9399&lt;Einstellungen!$B$5,"ja","nein")</f>
        <v>nein</v>
      </c>
      <c r="H9399" s="21" t="s">
        <v>26</v>
      </c>
      <c r="I9399" s="29" t="n">
        <f aca="false">INDEX(Einstellungen!$B$27:$B$50,13)</f>
        <v>1.2</v>
      </c>
      <c r="J9399" s="29" t="n">
        <f aca="false">F9399*I9399</f>
        <v>39.015816</v>
      </c>
    </row>
    <row r="9400" customFormat="false" ht="15" hidden="false" customHeight="false" outlineLevel="0" collapsed="false">
      <c r="A9400" s="28" t="n">
        <v>45972</v>
      </c>
      <c r="B9400" s="21" t="s">
        <v>125</v>
      </c>
      <c r="C9400" s="21" t="s">
        <v>141</v>
      </c>
      <c r="D9400" s="29" t="n">
        <v>89.93</v>
      </c>
      <c r="E9400" s="29" t="n">
        <f aca="false">D9400/10</f>
        <v>8.993</v>
      </c>
      <c r="F9400" s="29" t="n">
        <f aca="false">(E9400+Einstellungen!$B$20)*(1+Einstellungen!$B$10)</f>
        <v>32.90231</v>
      </c>
      <c r="G9400" s="21" t="str">
        <f aca="false">IF(F9400&lt;Einstellungen!$B$5,"ja","nein")</f>
        <v>nein</v>
      </c>
      <c r="H9400" s="21" t="s">
        <v>26</v>
      </c>
      <c r="I9400" s="29" t="n">
        <f aca="false">INDEX(Einstellungen!$B$27:$B$50,14)</f>
        <v>1.15</v>
      </c>
      <c r="J9400" s="29" t="n">
        <f aca="false">F9400*I9400</f>
        <v>37.8376565</v>
      </c>
    </row>
    <row r="9401" customFormat="false" ht="15" hidden="false" customHeight="false" outlineLevel="0" collapsed="false">
      <c r="A9401" s="28" t="n">
        <v>45972</v>
      </c>
      <c r="B9401" s="21" t="s">
        <v>126</v>
      </c>
      <c r="C9401" s="21" t="s">
        <v>141</v>
      </c>
      <c r="D9401" s="29" t="n">
        <v>101.235</v>
      </c>
      <c r="E9401" s="29" t="n">
        <f aca="false">D9401/10</f>
        <v>10.1235</v>
      </c>
      <c r="F9401" s="29" t="n">
        <f aca="false">(E9401+Einstellungen!$B$20)*(1+Einstellungen!$B$10)</f>
        <v>34.247605</v>
      </c>
      <c r="G9401" s="21" t="str">
        <f aca="false">IF(F9401&lt;Einstellungen!$B$5,"ja","nein")</f>
        <v>nein</v>
      </c>
      <c r="H9401" s="21" t="s">
        <v>26</v>
      </c>
      <c r="I9401" s="29" t="n">
        <f aca="false">INDEX(Einstellungen!$B$27:$B$50,15)</f>
        <v>1</v>
      </c>
      <c r="J9401" s="29" t="n">
        <f aca="false">F9401*I9401</f>
        <v>34.247605</v>
      </c>
    </row>
    <row r="9402" customFormat="false" ht="15" hidden="false" customHeight="false" outlineLevel="0" collapsed="false">
      <c r="A9402" s="28" t="n">
        <v>45972</v>
      </c>
      <c r="B9402" s="21" t="s">
        <v>127</v>
      </c>
      <c r="C9402" s="21" t="s">
        <v>141</v>
      </c>
      <c r="D9402" s="29" t="n">
        <v>124.275</v>
      </c>
      <c r="E9402" s="29" t="n">
        <f aca="false">D9402/10</f>
        <v>12.4275</v>
      </c>
      <c r="F9402" s="29" t="n">
        <f aca="false">(E9402+Einstellungen!$B$20)*(1+Einstellungen!$B$10)</f>
        <v>36.989365</v>
      </c>
      <c r="G9402" s="21" t="str">
        <f aca="false">IF(F9402&lt;Einstellungen!$B$5,"ja","nein")</f>
        <v>nein</v>
      </c>
      <c r="H9402" s="21" t="s">
        <v>26</v>
      </c>
      <c r="I9402" s="29" t="n">
        <f aca="false">INDEX(Einstellungen!$B$27:$B$50,16)</f>
        <v>0.95</v>
      </c>
      <c r="J9402" s="29" t="n">
        <f aca="false">F9402*I9402</f>
        <v>35.13989675</v>
      </c>
    </row>
    <row r="9403" customFormat="false" ht="15" hidden="false" customHeight="false" outlineLevel="0" collapsed="false">
      <c r="A9403" s="28" t="n">
        <v>45972</v>
      </c>
      <c r="B9403" s="21" t="s">
        <v>128</v>
      </c>
      <c r="C9403" s="21" t="s">
        <v>141</v>
      </c>
      <c r="D9403" s="29" t="n">
        <v>143.072</v>
      </c>
      <c r="E9403" s="29" t="n">
        <f aca="false">D9403/10</f>
        <v>14.3072</v>
      </c>
      <c r="F9403" s="29" t="n">
        <f aca="false">(E9403+Einstellungen!$B$20)*(1+Einstellungen!$B$10)</f>
        <v>39.226208</v>
      </c>
      <c r="G9403" s="21" t="str">
        <f aca="false">IF(F9403&lt;Einstellungen!$B$5,"ja","nein")</f>
        <v>nein</v>
      </c>
      <c r="H9403" s="21" t="s">
        <v>26</v>
      </c>
      <c r="I9403" s="29" t="n">
        <f aca="false">INDEX(Einstellungen!$B$27:$B$50,17)</f>
        <v>0.95</v>
      </c>
      <c r="J9403" s="29" t="n">
        <f aca="false">F9403*I9403</f>
        <v>37.2648976</v>
      </c>
    </row>
    <row r="9404" customFormat="false" ht="15" hidden="false" customHeight="false" outlineLevel="0" collapsed="false">
      <c r="A9404" s="28" t="n">
        <v>45972</v>
      </c>
      <c r="B9404" s="21" t="s">
        <v>129</v>
      </c>
      <c r="C9404" s="21" t="s">
        <v>141</v>
      </c>
      <c r="D9404" s="29" t="n">
        <v>143.257</v>
      </c>
      <c r="E9404" s="29" t="n">
        <f aca="false">D9404/10</f>
        <v>14.3257</v>
      </c>
      <c r="F9404" s="29" t="n">
        <f aca="false">(E9404+Einstellungen!$B$20)*(1+Einstellungen!$B$10)</f>
        <v>39.248223</v>
      </c>
      <c r="G9404" s="21" t="str">
        <f aca="false">IF(F9404&lt;Einstellungen!$B$5,"ja","nein")</f>
        <v>nein</v>
      </c>
      <c r="H9404" s="21" t="s">
        <v>26</v>
      </c>
      <c r="I9404" s="29" t="n">
        <f aca="false">INDEX(Einstellungen!$B$27:$B$50,18)</f>
        <v>1.1</v>
      </c>
      <c r="J9404" s="29" t="n">
        <f aca="false">F9404*I9404</f>
        <v>43.1730453</v>
      </c>
    </row>
    <row r="9405" customFormat="false" ht="15" hidden="false" customHeight="false" outlineLevel="0" collapsed="false">
      <c r="A9405" s="28" t="n">
        <v>45972</v>
      </c>
      <c r="B9405" s="21" t="s">
        <v>130</v>
      </c>
      <c r="C9405" s="21" t="s">
        <v>141</v>
      </c>
      <c r="D9405" s="29" t="n">
        <v>114.998</v>
      </c>
      <c r="E9405" s="29" t="n">
        <f aca="false">D9405/10</f>
        <v>11.4998</v>
      </c>
      <c r="F9405" s="29" t="n">
        <f aca="false">(E9405+Einstellungen!$B$20)*(1+Einstellungen!$B$10)</f>
        <v>35.885402</v>
      </c>
      <c r="G9405" s="21" t="str">
        <f aca="false">IF(F9405&lt;Einstellungen!$B$5,"ja","nein")</f>
        <v>nein</v>
      </c>
      <c r="H9405" s="21" t="s">
        <v>26</v>
      </c>
      <c r="I9405" s="29" t="n">
        <f aca="false">INDEX(Einstellungen!$B$27:$B$50,19)</f>
        <v>1.35</v>
      </c>
      <c r="J9405" s="29" t="n">
        <f aca="false">F9405*I9405</f>
        <v>48.4452927</v>
      </c>
    </row>
    <row r="9406" customFormat="false" ht="15" hidden="false" customHeight="false" outlineLevel="0" collapsed="false">
      <c r="A9406" s="28" t="n">
        <v>45972</v>
      </c>
      <c r="B9406" s="21" t="s">
        <v>131</v>
      </c>
      <c r="C9406" s="21" t="s">
        <v>141</v>
      </c>
      <c r="D9406" s="29" t="n">
        <v>105.032</v>
      </c>
      <c r="E9406" s="29" t="n">
        <f aca="false">D9406/10</f>
        <v>10.5032</v>
      </c>
      <c r="F9406" s="29" t="n">
        <f aca="false">(E9406+Einstellungen!$B$20)*(1+Einstellungen!$B$10)</f>
        <v>34.699448</v>
      </c>
      <c r="G9406" s="21" t="str">
        <f aca="false">IF(F9406&lt;Einstellungen!$B$5,"ja","nein")</f>
        <v>nein</v>
      </c>
      <c r="H9406" s="21" t="s">
        <v>26</v>
      </c>
      <c r="I9406" s="29" t="n">
        <f aca="false">INDEX(Einstellungen!$B$27:$B$50,20)</f>
        <v>1.45</v>
      </c>
      <c r="J9406" s="29" t="n">
        <f aca="false">F9406*I9406</f>
        <v>50.3141996</v>
      </c>
    </row>
    <row r="9407" customFormat="false" ht="15" hidden="false" customHeight="false" outlineLevel="0" collapsed="false">
      <c r="A9407" s="28" t="n">
        <v>45972</v>
      </c>
      <c r="B9407" s="21" t="s">
        <v>132</v>
      </c>
      <c r="C9407" s="21" t="s">
        <v>141</v>
      </c>
      <c r="D9407" s="29" t="n">
        <v>98.175</v>
      </c>
      <c r="E9407" s="29" t="n">
        <f aca="false">D9407/10</f>
        <v>9.8175</v>
      </c>
      <c r="F9407" s="29" t="n">
        <f aca="false">(E9407+Einstellungen!$B$20)*(1+Einstellungen!$B$10)</f>
        <v>33.883465</v>
      </c>
      <c r="G9407" s="21" t="str">
        <f aca="false">IF(F9407&lt;Einstellungen!$B$5,"ja","nein")</f>
        <v>nein</v>
      </c>
      <c r="H9407" s="21" t="s">
        <v>26</v>
      </c>
      <c r="I9407" s="29" t="n">
        <f aca="false">INDEX(Einstellungen!$B$27:$B$50,21)</f>
        <v>1.4</v>
      </c>
      <c r="J9407" s="29" t="n">
        <f aca="false">F9407*I9407</f>
        <v>47.436851</v>
      </c>
    </row>
    <row r="9408" customFormat="false" ht="15" hidden="false" customHeight="false" outlineLevel="0" collapsed="false">
      <c r="A9408" s="28" t="n">
        <v>45972</v>
      </c>
      <c r="B9408" s="21" t="s">
        <v>133</v>
      </c>
      <c r="C9408" s="21" t="s">
        <v>141</v>
      </c>
      <c r="D9408" s="29" t="n">
        <v>96.382</v>
      </c>
      <c r="E9408" s="29" t="n">
        <f aca="false">D9408/10</f>
        <v>9.6382</v>
      </c>
      <c r="F9408" s="29" t="n">
        <f aca="false">(E9408+Einstellungen!$B$20)*(1+Einstellungen!$B$10)</f>
        <v>33.670098</v>
      </c>
      <c r="G9408" s="21" t="str">
        <f aca="false">IF(F9408&lt;Einstellungen!$B$5,"ja","nein")</f>
        <v>nein</v>
      </c>
      <c r="H9408" s="21" t="s">
        <v>26</v>
      </c>
      <c r="I9408" s="29" t="n">
        <f aca="false">INDEX(Einstellungen!$B$27:$B$50,22)</f>
        <v>1.25</v>
      </c>
      <c r="J9408" s="29" t="n">
        <f aca="false">F9408*I9408</f>
        <v>42.0876225</v>
      </c>
    </row>
    <row r="9409" customFormat="false" ht="15" hidden="false" customHeight="false" outlineLevel="0" collapsed="false">
      <c r="A9409" s="28" t="n">
        <v>45972</v>
      </c>
      <c r="B9409" s="21" t="s">
        <v>134</v>
      </c>
      <c r="C9409" s="21" t="s">
        <v>141</v>
      </c>
      <c r="D9409" s="29" t="n">
        <v>92.06</v>
      </c>
      <c r="E9409" s="29" t="n">
        <f aca="false">D9409/10</f>
        <v>9.206</v>
      </c>
      <c r="F9409" s="29" t="n">
        <f aca="false">(E9409+Einstellungen!$B$20)*(1+Einstellungen!$B$10)</f>
        <v>33.15578</v>
      </c>
      <c r="G9409" s="21" t="str">
        <f aca="false">IF(F9409&lt;Einstellungen!$B$5,"ja","nein")</f>
        <v>nein</v>
      </c>
      <c r="H9409" s="21" t="s">
        <v>26</v>
      </c>
      <c r="I9409" s="29" t="n">
        <f aca="false">INDEX(Einstellungen!$B$27:$B$50,23)</f>
        <v>1.05</v>
      </c>
      <c r="J9409" s="29" t="n">
        <f aca="false">F9409*I9409</f>
        <v>34.813569</v>
      </c>
    </row>
    <row r="9410" customFormat="false" ht="15" hidden="false" customHeight="false" outlineLevel="0" collapsed="false">
      <c r="A9410" s="28" t="n">
        <v>45972</v>
      </c>
      <c r="B9410" s="21" t="s">
        <v>135</v>
      </c>
      <c r="C9410" s="21" t="s">
        <v>141</v>
      </c>
      <c r="D9410" s="29" t="n">
        <v>75.5</v>
      </c>
      <c r="E9410" s="29" t="n">
        <f aca="false">D9410/10</f>
        <v>7.55</v>
      </c>
      <c r="F9410" s="29" t="n">
        <f aca="false">(E9410+Einstellungen!$B$20)*(1+Einstellungen!$B$10)</f>
        <v>31.18514</v>
      </c>
      <c r="G9410" s="21" t="str">
        <f aca="false">IF(F9410&lt;Einstellungen!$B$5,"ja","nein")</f>
        <v>nein</v>
      </c>
      <c r="H9410" s="21" t="s">
        <v>26</v>
      </c>
      <c r="I9410" s="29" t="n">
        <f aca="false">INDEX(Einstellungen!$B$27:$B$50,24)</f>
        <v>0.8</v>
      </c>
      <c r="J9410" s="29" t="n">
        <f aca="false">F9410*I9410</f>
        <v>24.948112</v>
      </c>
    </row>
    <row r="9411" customFormat="false" ht="15" hidden="false" customHeight="false" outlineLevel="0" collapsed="false">
      <c r="A9411" s="28" t="n">
        <v>45973</v>
      </c>
      <c r="B9411" s="21" t="s">
        <v>111</v>
      </c>
      <c r="C9411" s="21" t="s">
        <v>112</v>
      </c>
      <c r="D9411" s="29" t="n">
        <v>74.978</v>
      </c>
      <c r="E9411" s="29" t="n">
        <f aca="false">D9411/10</f>
        <v>7.4978</v>
      </c>
      <c r="F9411" s="29" t="n">
        <f aca="false">(E9411+Einstellungen!$B$20)*(1+Einstellungen!$B$10)</f>
        <v>31.123022</v>
      </c>
      <c r="G9411" s="21" t="str">
        <f aca="false">IF(F9411&lt;Einstellungen!$B$5,"ja","nein")</f>
        <v>nein</v>
      </c>
      <c r="H9411" s="21" t="s">
        <v>26</v>
      </c>
      <c r="I9411" s="29" t="n">
        <f aca="false">INDEX(Einstellungen!$B$27:$B$50,1)</f>
        <v>0.6</v>
      </c>
      <c r="J9411" s="29" t="n">
        <f aca="false">F9411*I9411</f>
        <v>18.6738132</v>
      </c>
    </row>
    <row r="9412" customFormat="false" ht="15" hidden="false" customHeight="false" outlineLevel="0" collapsed="false">
      <c r="A9412" s="28" t="n">
        <v>45973</v>
      </c>
      <c r="B9412" s="21" t="s">
        <v>113</v>
      </c>
      <c r="C9412" s="21" t="s">
        <v>112</v>
      </c>
      <c r="D9412" s="29" t="n">
        <v>68.315</v>
      </c>
      <c r="E9412" s="29" t="n">
        <f aca="false">D9412/10</f>
        <v>6.8315</v>
      </c>
      <c r="F9412" s="29" t="n">
        <f aca="false">(E9412+Einstellungen!$B$20)*(1+Einstellungen!$B$10)</f>
        <v>30.330125</v>
      </c>
      <c r="G9412" s="21" t="str">
        <f aca="false">IF(F9412&lt;Einstellungen!$B$5,"ja","nein")</f>
        <v>nein</v>
      </c>
      <c r="H9412" s="21" t="s">
        <v>26</v>
      </c>
      <c r="I9412" s="29" t="n">
        <f aca="false">INDEX(Einstellungen!$B$27:$B$50,2)</f>
        <v>0.5</v>
      </c>
      <c r="J9412" s="29" t="n">
        <f aca="false">F9412*I9412</f>
        <v>15.1650625</v>
      </c>
    </row>
    <row r="9413" customFormat="false" ht="15" hidden="false" customHeight="false" outlineLevel="0" collapsed="false">
      <c r="A9413" s="28" t="n">
        <v>45973</v>
      </c>
      <c r="B9413" s="21" t="s">
        <v>114</v>
      </c>
      <c r="C9413" s="21" t="s">
        <v>112</v>
      </c>
      <c r="D9413" s="29" t="n">
        <v>64.41</v>
      </c>
      <c r="E9413" s="29" t="n">
        <f aca="false">D9413/10</f>
        <v>6.441</v>
      </c>
      <c r="F9413" s="29" t="n">
        <f aca="false">(E9413+Einstellungen!$B$20)*(1+Einstellungen!$B$10)</f>
        <v>29.86543</v>
      </c>
      <c r="G9413" s="21" t="str">
        <f aca="false">IF(F9413&lt;Einstellungen!$B$5,"ja","nein")</f>
        <v>nein</v>
      </c>
      <c r="H9413" s="21" t="s">
        <v>26</v>
      </c>
      <c r="I9413" s="29" t="n">
        <f aca="false">INDEX(Einstellungen!$B$27:$B$50,3)</f>
        <v>0.45</v>
      </c>
      <c r="J9413" s="29" t="n">
        <f aca="false">F9413*I9413</f>
        <v>13.4394435</v>
      </c>
    </row>
    <row r="9414" customFormat="false" ht="15" hidden="false" customHeight="false" outlineLevel="0" collapsed="false">
      <c r="A9414" s="28" t="n">
        <v>45973</v>
      </c>
      <c r="B9414" s="21" t="s">
        <v>115</v>
      </c>
      <c r="C9414" s="21" t="s">
        <v>112</v>
      </c>
      <c r="D9414" s="29" t="n">
        <v>62.4</v>
      </c>
      <c r="E9414" s="29" t="n">
        <f aca="false">D9414/10</f>
        <v>6.24</v>
      </c>
      <c r="F9414" s="29" t="n">
        <f aca="false">(E9414+Einstellungen!$B$20)*(1+Einstellungen!$B$10)</f>
        <v>29.62624</v>
      </c>
      <c r="G9414" s="21" t="str">
        <f aca="false">IF(F9414&lt;Einstellungen!$B$5,"ja","nein")</f>
        <v>nein</v>
      </c>
      <c r="H9414" s="21" t="s">
        <v>26</v>
      </c>
      <c r="I9414" s="29" t="n">
        <f aca="false">INDEX(Einstellungen!$B$27:$B$50,4)</f>
        <v>0.45</v>
      </c>
      <c r="J9414" s="29" t="n">
        <f aca="false">F9414*I9414</f>
        <v>13.331808</v>
      </c>
    </row>
    <row r="9415" customFormat="false" ht="15" hidden="false" customHeight="false" outlineLevel="0" collapsed="false">
      <c r="A9415" s="28" t="n">
        <v>45973</v>
      </c>
      <c r="B9415" s="21" t="s">
        <v>116</v>
      </c>
      <c r="C9415" s="21" t="s">
        <v>112</v>
      </c>
      <c r="D9415" s="29" t="n">
        <v>62.3</v>
      </c>
      <c r="E9415" s="29" t="n">
        <f aca="false">D9415/10</f>
        <v>6.23</v>
      </c>
      <c r="F9415" s="29" t="n">
        <f aca="false">(E9415+Einstellungen!$B$20)*(1+Einstellungen!$B$10)</f>
        <v>29.61434</v>
      </c>
      <c r="G9415" s="21" t="str">
        <f aca="false">IF(F9415&lt;Einstellungen!$B$5,"ja","nein")</f>
        <v>nein</v>
      </c>
      <c r="H9415" s="21" t="s">
        <v>26</v>
      </c>
      <c r="I9415" s="29" t="n">
        <f aca="false">INDEX(Einstellungen!$B$27:$B$50,5)</f>
        <v>0.45</v>
      </c>
      <c r="J9415" s="29" t="n">
        <f aca="false">F9415*I9415</f>
        <v>13.326453</v>
      </c>
    </row>
    <row r="9416" customFormat="false" ht="15" hidden="false" customHeight="false" outlineLevel="0" collapsed="false">
      <c r="A9416" s="28" t="n">
        <v>45973</v>
      </c>
      <c r="B9416" s="21" t="s">
        <v>117</v>
      </c>
      <c r="C9416" s="21" t="s">
        <v>112</v>
      </c>
      <c r="D9416" s="29" t="n">
        <v>69.3</v>
      </c>
      <c r="E9416" s="29" t="n">
        <f aca="false">D9416/10</f>
        <v>6.93</v>
      </c>
      <c r="F9416" s="29" t="n">
        <f aca="false">(E9416+Einstellungen!$B$20)*(1+Einstellungen!$B$10)</f>
        <v>30.44734</v>
      </c>
      <c r="G9416" s="21" t="str">
        <f aca="false">IF(F9416&lt;Einstellungen!$B$5,"ja","nein")</f>
        <v>nein</v>
      </c>
      <c r="H9416" s="21" t="s">
        <v>26</v>
      </c>
      <c r="I9416" s="29" t="n">
        <f aca="false">INDEX(Einstellungen!$B$27:$B$50,6)</f>
        <v>0.5</v>
      </c>
      <c r="J9416" s="29" t="n">
        <f aca="false">F9416*I9416</f>
        <v>15.22367</v>
      </c>
    </row>
    <row r="9417" customFormat="false" ht="15" hidden="false" customHeight="false" outlineLevel="0" collapsed="false">
      <c r="A9417" s="28" t="n">
        <v>45973</v>
      </c>
      <c r="B9417" s="21" t="s">
        <v>118</v>
      </c>
      <c r="C9417" s="21" t="s">
        <v>112</v>
      </c>
      <c r="D9417" s="29" t="n">
        <v>76.998</v>
      </c>
      <c r="E9417" s="29" t="n">
        <f aca="false">D9417/10</f>
        <v>7.6998</v>
      </c>
      <c r="F9417" s="29" t="n">
        <f aca="false">(E9417+Einstellungen!$B$20)*(1+Einstellungen!$B$10)</f>
        <v>31.363402</v>
      </c>
      <c r="G9417" s="21" t="str">
        <f aca="false">IF(F9417&lt;Einstellungen!$B$5,"ja","nein")</f>
        <v>nein</v>
      </c>
      <c r="H9417" s="21" t="s">
        <v>26</v>
      </c>
      <c r="I9417" s="29" t="n">
        <f aca="false">INDEX(Einstellungen!$B$27:$B$50,7)</f>
        <v>0.7</v>
      </c>
      <c r="J9417" s="29" t="n">
        <f aca="false">F9417*I9417</f>
        <v>21.9543814</v>
      </c>
    </row>
    <row r="9418" customFormat="false" ht="15" hidden="false" customHeight="false" outlineLevel="0" collapsed="false">
      <c r="A9418" s="28" t="n">
        <v>45973</v>
      </c>
      <c r="B9418" s="21" t="s">
        <v>119</v>
      </c>
      <c r="C9418" s="21" t="s">
        <v>112</v>
      </c>
      <c r="D9418" s="29" t="n">
        <v>107.26</v>
      </c>
      <c r="E9418" s="29" t="n">
        <f aca="false">D9418/10</f>
        <v>10.726</v>
      </c>
      <c r="F9418" s="29" t="n">
        <f aca="false">(E9418+Einstellungen!$B$20)*(1+Einstellungen!$B$10)</f>
        <v>34.96458</v>
      </c>
      <c r="G9418" s="21" t="str">
        <f aca="false">IF(F9418&lt;Einstellungen!$B$5,"ja","nein")</f>
        <v>nein</v>
      </c>
      <c r="H9418" s="21" t="s">
        <v>26</v>
      </c>
      <c r="I9418" s="29" t="n">
        <f aca="false">INDEX(Einstellungen!$B$27:$B$50,8)</f>
        <v>0.95</v>
      </c>
      <c r="J9418" s="29" t="n">
        <f aca="false">F9418*I9418</f>
        <v>33.216351</v>
      </c>
    </row>
    <row r="9419" customFormat="false" ht="15" hidden="false" customHeight="false" outlineLevel="0" collapsed="false">
      <c r="A9419" s="28" t="n">
        <v>45973</v>
      </c>
      <c r="B9419" s="21" t="s">
        <v>120</v>
      </c>
      <c r="C9419" s="21" t="s">
        <v>112</v>
      </c>
      <c r="D9419" s="29" t="n">
        <v>100.722</v>
      </c>
      <c r="E9419" s="29" t="n">
        <f aca="false">D9419/10</f>
        <v>10.0722</v>
      </c>
      <c r="F9419" s="29" t="n">
        <f aca="false">(E9419+Einstellungen!$B$20)*(1+Einstellungen!$B$10)</f>
        <v>34.186558</v>
      </c>
      <c r="G9419" s="21" t="str">
        <f aca="false">IF(F9419&lt;Einstellungen!$B$5,"ja","nein")</f>
        <v>nein</v>
      </c>
      <c r="H9419" s="21" t="s">
        <v>26</v>
      </c>
      <c r="I9419" s="29" t="n">
        <f aca="false">INDEX(Einstellungen!$B$27:$B$50,9)</f>
        <v>1.05</v>
      </c>
      <c r="J9419" s="29" t="n">
        <f aca="false">F9419*I9419</f>
        <v>35.8958859</v>
      </c>
    </row>
    <row r="9420" customFormat="false" ht="15" hidden="false" customHeight="false" outlineLevel="0" collapsed="false">
      <c r="A9420" s="28" t="n">
        <v>45973</v>
      </c>
      <c r="B9420" s="21" t="s">
        <v>121</v>
      </c>
      <c r="C9420" s="21" t="s">
        <v>112</v>
      </c>
      <c r="D9420" s="29" t="n">
        <v>78.112</v>
      </c>
      <c r="E9420" s="29" t="n">
        <f aca="false">D9420/10</f>
        <v>7.8112</v>
      </c>
      <c r="F9420" s="29" t="n">
        <f aca="false">(E9420+Einstellungen!$B$20)*(1+Einstellungen!$B$10)</f>
        <v>31.495968</v>
      </c>
      <c r="G9420" s="21" t="str">
        <f aca="false">IF(F9420&lt;Einstellungen!$B$5,"ja","nein")</f>
        <v>nein</v>
      </c>
      <c r="H9420" s="21" t="s">
        <v>26</v>
      </c>
      <c r="I9420" s="29" t="n">
        <f aca="false">INDEX(Einstellungen!$B$27:$B$50,10)</f>
        <v>1.05</v>
      </c>
      <c r="J9420" s="29" t="n">
        <f aca="false">F9420*I9420</f>
        <v>33.0707664</v>
      </c>
    </row>
    <row r="9421" customFormat="false" ht="15" hidden="false" customHeight="false" outlineLevel="0" collapsed="false">
      <c r="A9421" s="28" t="n">
        <v>45973</v>
      </c>
      <c r="B9421" s="21" t="s">
        <v>122</v>
      </c>
      <c r="C9421" s="21" t="s">
        <v>112</v>
      </c>
      <c r="D9421" s="29" t="n">
        <v>71.528</v>
      </c>
      <c r="E9421" s="29" t="n">
        <f aca="false">D9421/10</f>
        <v>7.1528</v>
      </c>
      <c r="F9421" s="29" t="n">
        <f aca="false">(E9421+Einstellungen!$B$20)*(1+Einstellungen!$B$10)</f>
        <v>30.712472</v>
      </c>
      <c r="G9421" s="21" t="str">
        <f aca="false">IF(F9421&lt;Einstellungen!$B$5,"ja","nein")</f>
        <v>nein</v>
      </c>
      <c r="H9421" s="21" t="s">
        <v>26</v>
      </c>
      <c r="I9421" s="29" t="n">
        <f aca="false">INDEX(Einstellungen!$B$27:$B$50,11)</f>
        <v>1.05</v>
      </c>
      <c r="J9421" s="29" t="n">
        <f aca="false">F9421*I9421</f>
        <v>32.2480956</v>
      </c>
    </row>
    <row r="9422" customFormat="false" ht="15" hidden="false" customHeight="false" outlineLevel="0" collapsed="false">
      <c r="A9422" s="28" t="n">
        <v>45973</v>
      </c>
      <c r="B9422" s="21" t="s">
        <v>123</v>
      </c>
      <c r="C9422" s="21" t="s">
        <v>112</v>
      </c>
      <c r="D9422" s="29" t="n">
        <v>60.005</v>
      </c>
      <c r="E9422" s="29" t="n">
        <f aca="false">D9422/10</f>
        <v>6.0005</v>
      </c>
      <c r="F9422" s="29" t="n">
        <f aca="false">(E9422+Einstellungen!$B$20)*(1+Einstellungen!$B$10)</f>
        <v>29.341235</v>
      </c>
      <c r="G9422" s="21" t="str">
        <f aca="false">IF(F9422&lt;Einstellungen!$B$5,"ja","nein")</f>
        <v>nein</v>
      </c>
      <c r="H9422" s="21" t="s">
        <v>26</v>
      </c>
      <c r="I9422" s="29" t="n">
        <f aca="false">INDEX(Einstellungen!$B$27:$B$50,12)</f>
        <v>1.1</v>
      </c>
      <c r="J9422" s="29" t="n">
        <f aca="false">F9422*I9422</f>
        <v>32.2753585</v>
      </c>
    </row>
    <row r="9423" customFormat="false" ht="15" hidden="false" customHeight="false" outlineLevel="0" collapsed="false">
      <c r="A9423" s="28" t="n">
        <v>45973</v>
      </c>
      <c r="B9423" s="21" t="s">
        <v>124</v>
      </c>
      <c r="C9423" s="21" t="s">
        <v>112</v>
      </c>
      <c r="D9423" s="29" t="n">
        <v>59.135</v>
      </c>
      <c r="E9423" s="29" t="n">
        <f aca="false">D9423/10</f>
        <v>5.9135</v>
      </c>
      <c r="F9423" s="29" t="n">
        <f aca="false">(E9423+Einstellungen!$B$20)*(1+Einstellungen!$B$10)</f>
        <v>29.237705</v>
      </c>
      <c r="G9423" s="21" t="str">
        <f aca="false">IF(F9423&lt;Einstellungen!$B$5,"ja","nein")</f>
        <v>nein</v>
      </c>
      <c r="H9423" s="21" t="s">
        <v>26</v>
      </c>
      <c r="I9423" s="29" t="n">
        <f aca="false">INDEX(Einstellungen!$B$27:$B$50,13)</f>
        <v>1.2</v>
      </c>
      <c r="J9423" s="29" t="n">
        <f aca="false">F9423*I9423</f>
        <v>35.085246</v>
      </c>
    </row>
    <row r="9424" customFormat="false" ht="15" hidden="false" customHeight="false" outlineLevel="0" collapsed="false">
      <c r="A9424" s="28" t="n">
        <v>45973</v>
      </c>
      <c r="B9424" s="21" t="s">
        <v>125</v>
      </c>
      <c r="C9424" s="21" t="s">
        <v>112</v>
      </c>
      <c r="D9424" s="29" t="n">
        <v>73.767</v>
      </c>
      <c r="E9424" s="29" t="n">
        <f aca="false">D9424/10</f>
        <v>7.3767</v>
      </c>
      <c r="F9424" s="29" t="n">
        <f aca="false">(E9424+Einstellungen!$B$20)*(1+Einstellungen!$B$10)</f>
        <v>30.978913</v>
      </c>
      <c r="G9424" s="21" t="str">
        <f aca="false">IF(F9424&lt;Einstellungen!$B$5,"ja","nein")</f>
        <v>nein</v>
      </c>
      <c r="H9424" s="21" t="s">
        <v>26</v>
      </c>
      <c r="I9424" s="29" t="n">
        <f aca="false">INDEX(Einstellungen!$B$27:$B$50,14)</f>
        <v>1.15</v>
      </c>
      <c r="J9424" s="29" t="n">
        <f aca="false">F9424*I9424</f>
        <v>35.62574995</v>
      </c>
    </row>
    <row r="9425" customFormat="false" ht="15" hidden="false" customHeight="false" outlineLevel="0" collapsed="false">
      <c r="A9425" s="28" t="n">
        <v>45973</v>
      </c>
      <c r="B9425" s="21" t="s">
        <v>126</v>
      </c>
      <c r="C9425" s="21" t="s">
        <v>112</v>
      </c>
      <c r="D9425" s="29" t="n">
        <v>80.425</v>
      </c>
      <c r="E9425" s="29" t="n">
        <f aca="false">D9425/10</f>
        <v>8.0425</v>
      </c>
      <c r="F9425" s="29" t="n">
        <f aca="false">(E9425+Einstellungen!$B$20)*(1+Einstellungen!$B$10)</f>
        <v>31.771215</v>
      </c>
      <c r="G9425" s="21" t="str">
        <f aca="false">IF(F9425&lt;Einstellungen!$B$5,"ja","nein")</f>
        <v>nein</v>
      </c>
      <c r="H9425" s="21" t="s">
        <v>26</v>
      </c>
      <c r="I9425" s="29" t="n">
        <f aca="false">INDEX(Einstellungen!$B$27:$B$50,15)</f>
        <v>1</v>
      </c>
      <c r="J9425" s="29" t="n">
        <f aca="false">F9425*I9425</f>
        <v>31.771215</v>
      </c>
    </row>
    <row r="9426" customFormat="false" ht="15" hidden="false" customHeight="false" outlineLevel="0" collapsed="false">
      <c r="A9426" s="28" t="n">
        <v>45973</v>
      </c>
      <c r="B9426" s="21" t="s">
        <v>127</v>
      </c>
      <c r="C9426" s="21" t="s">
        <v>112</v>
      </c>
      <c r="D9426" s="29" t="n">
        <v>104.97</v>
      </c>
      <c r="E9426" s="29" t="n">
        <f aca="false">D9426/10</f>
        <v>10.497</v>
      </c>
      <c r="F9426" s="29" t="n">
        <f aca="false">(E9426+Einstellungen!$B$20)*(1+Einstellungen!$B$10)</f>
        <v>34.69207</v>
      </c>
      <c r="G9426" s="21" t="str">
        <f aca="false">IF(F9426&lt;Einstellungen!$B$5,"ja","nein")</f>
        <v>nein</v>
      </c>
      <c r="H9426" s="21" t="s">
        <v>26</v>
      </c>
      <c r="I9426" s="29" t="n">
        <f aca="false">INDEX(Einstellungen!$B$27:$B$50,16)</f>
        <v>0.95</v>
      </c>
      <c r="J9426" s="29" t="n">
        <f aca="false">F9426*I9426</f>
        <v>32.9574665</v>
      </c>
    </row>
    <row r="9427" customFormat="false" ht="15" hidden="false" customHeight="false" outlineLevel="0" collapsed="false">
      <c r="A9427" s="28" t="n">
        <v>45973</v>
      </c>
      <c r="B9427" s="21" t="s">
        <v>128</v>
      </c>
      <c r="C9427" s="21" t="s">
        <v>112</v>
      </c>
      <c r="D9427" s="29" t="n">
        <v>113.625</v>
      </c>
      <c r="E9427" s="29" t="n">
        <f aca="false">D9427/10</f>
        <v>11.3625</v>
      </c>
      <c r="F9427" s="29" t="n">
        <f aca="false">(E9427+Einstellungen!$B$20)*(1+Einstellungen!$B$10)</f>
        <v>35.722015</v>
      </c>
      <c r="G9427" s="21" t="str">
        <f aca="false">IF(F9427&lt;Einstellungen!$B$5,"ja","nein")</f>
        <v>nein</v>
      </c>
      <c r="H9427" s="21" t="s">
        <v>26</v>
      </c>
      <c r="I9427" s="29" t="n">
        <f aca="false">INDEX(Einstellungen!$B$27:$B$50,17)</f>
        <v>0.95</v>
      </c>
      <c r="J9427" s="29" t="n">
        <f aca="false">F9427*I9427</f>
        <v>33.93591425</v>
      </c>
    </row>
    <row r="9428" customFormat="false" ht="15" hidden="false" customHeight="false" outlineLevel="0" collapsed="false">
      <c r="A9428" s="28" t="n">
        <v>45973</v>
      </c>
      <c r="B9428" s="21" t="s">
        <v>129</v>
      </c>
      <c r="C9428" s="21" t="s">
        <v>112</v>
      </c>
      <c r="D9428" s="29" t="n">
        <v>115.395</v>
      </c>
      <c r="E9428" s="29" t="n">
        <f aca="false">D9428/10</f>
        <v>11.5395</v>
      </c>
      <c r="F9428" s="29" t="n">
        <f aca="false">(E9428+Einstellungen!$B$20)*(1+Einstellungen!$B$10)</f>
        <v>35.932645</v>
      </c>
      <c r="G9428" s="21" t="str">
        <f aca="false">IF(F9428&lt;Einstellungen!$B$5,"ja","nein")</f>
        <v>nein</v>
      </c>
      <c r="H9428" s="21" t="s">
        <v>26</v>
      </c>
      <c r="I9428" s="29" t="n">
        <f aca="false">INDEX(Einstellungen!$B$27:$B$50,18)</f>
        <v>1.1</v>
      </c>
      <c r="J9428" s="29" t="n">
        <f aca="false">F9428*I9428</f>
        <v>39.5259095</v>
      </c>
    </row>
    <row r="9429" customFormat="false" ht="15" hidden="false" customHeight="false" outlineLevel="0" collapsed="false">
      <c r="A9429" s="28" t="n">
        <v>45973</v>
      </c>
      <c r="B9429" s="21" t="s">
        <v>130</v>
      </c>
      <c r="C9429" s="21" t="s">
        <v>112</v>
      </c>
      <c r="D9429" s="29" t="n">
        <v>104.868</v>
      </c>
      <c r="E9429" s="29" t="n">
        <f aca="false">D9429/10</f>
        <v>10.4868</v>
      </c>
      <c r="F9429" s="29" t="n">
        <f aca="false">(E9429+Einstellungen!$B$20)*(1+Einstellungen!$B$10)</f>
        <v>34.679932</v>
      </c>
      <c r="G9429" s="21" t="str">
        <f aca="false">IF(F9429&lt;Einstellungen!$B$5,"ja","nein")</f>
        <v>nein</v>
      </c>
      <c r="H9429" s="21" t="s">
        <v>26</v>
      </c>
      <c r="I9429" s="29" t="n">
        <f aca="false">INDEX(Einstellungen!$B$27:$B$50,19)</f>
        <v>1.35</v>
      </c>
      <c r="J9429" s="29" t="n">
        <f aca="false">F9429*I9429</f>
        <v>46.8179082</v>
      </c>
    </row>
    <row r="9430" customFormat="false" ht="15" hidden="false" customHeight="false" outlineLevel="0" collapsed="false">
      <c r="A9430" s="28" t="n">
        <v>45973</v>
      </c>
      <c r="B9430" s="21" t="s">
        <v>131</v>
      </c>
      <c r="C9430" s="21" t="s">
        <v>112</v>
      </c>
      <c r="D9430" s="29" t="n">
        <v>88.927</v>
      </c>
      <c r="E9430" s="29" t="n">
        <f aca="false">D9430/10</f>
        <v>8.8927</v>
      </c>
      <c r="F9430" s="29" t="n">
        <f aca="false">(E9430+Einstellungen!$B$20)*(1+Einstellungen!$B$10)</f>
        <v>32.782953</v>
      </c>
      <c r="G9430" s="21" t="str">
        <f aca="false">IF(F9430&lt;Einstellungen!$B$5,"ja","nein")</f>
        <v>nein</v>
      </c>
      <c r="H9430" s="21" t="s">
        <v>26</v>
      </c>
      <c r="I9430" s="29" t="n">
        <f aca="false">INDEX(Einstellungen!$B$27:$B$50,20)</f>
        <v>1.45</v>
      </c>
      <c r="J9430" s="29" t="n">
        <f aca="false">F9430*I9430</f>
        <v>47.53528185</v>
      </c>
    </row>
    <row r="9431" customFormat="false" ht="15" hidden="false" customHeight="false" outlineLevel="0" collapsed="false">
      <c r="A9431" s="28" t="n">
        <v>45973</v>
      </c>
      <c r="B9431" s="21" t="s">
        <v>132</v>
      </c>
      <c r="C9431" s="21" t="s">
        <v>112</v>
      </c>
      <c r="D9431" s="29" t="n">
        <v>80.945</v>
      </c>
      <c r="E9431" s="29" t="n">
        <f aca="false">D9431/10</f>
        <v>8.0945</v>
      </c>
      <c r="F9431" s="29" t="n">
        <f aca="false">(E9431+Einstellungen!$B$20)*(1+Einstellungen!$B$10)</f>
        <v>31.833095</v>
      </c>
      <c r="G9431" s="21" t="str">
        <f aca="false">IF(F9431&lt;Einstellungen!$B$5,"ja","nein")</f>
        <v>nein</v>
      </c>
      <c r="H9431" s="21" t="s">
        <v>26</v>
      </c>
      <c r="I9431" s="29" t="n">
        <f aca="false">INDEX(Einstellungen!$B$27:$B$50,21)</f>
        <v>1.4</v>
      </c>
      <c r="J9431" s="29" t="n">
        <f aca="false">F9431*I9431</f>
        <v>44.566333</v>
      </c>
    </row>
    <row r="9432" customFormat="false" ht="15" hidden="false" customHeight="false" outlineLevel="0" collapsed="false">
      <c r="A9432" s="28" t="n">
        <v>45973</v>
      </c>
      <c r="B9432" s="21" t="s">
        <v>133</v>
      </c>
      <c r="C9432" s="21" t="s">
        <v>112</v>
      </c>
      <c r="D9432" s="29" t="n">
        <v>76.905</v>
      </c>
      <c r="E9432" s="29" t="n">
        <f aca="false">D9432/10</f>
        <v>7.6905</v>
      </c>
      <c r="F9432" s="29" t="n">
        <f aca="false">(E9432+Einstellungen!$B$20)*(1+Einstellungen!$B$10)</f>
        <v>31.352335</v>
      </c>
      <c r="G9432" s="21" t="str">
        <f aca="false">IF(F9432&lt;Einstellungen!$B$5,"ja","nein")</f>
        <v>nein</v>
      </c>
      <c r="H9432" s="21" t="s">
        <v>26</v>
      </c>
      <c r="I9432" s="29" t="n">
        <f aca="false">INDEX(Einstellungen!$B$27:$B$50,22)</f>
        <v>1.25</v>
      </c>
      <c r="J9432" s="29" t="n">
        <f aca="false">F9432*I9432</f>
        <v>39.19041875</v>
      </c>
    </row>
    <row r="9433" customFormat="false" ht="15" hidden="false" customHeight="false" outlineLevel="0" collapsed="false">
      <c r="A9433" s="28" t="n">
        <v>45973</v>
      </c>
      <c r="B9433" s="21" t="s">
        <v>134</v>
      </c>
      <c r="C9433" s="21" t="s">
        <v>112</v>
      </c>
      <c r="D9433" s="29" t="n">
        <v>75.545</v>
      </c>
      <c r="E9433" s="29" t="n">
        <f aca="false">D9433/10</f>
        <v>7.5545</v>
      </c>
      <c r="F9433" s="29" t="n">
        <f aca="false">(E9433+Einstellungen!$B$20)*(1+Einstellungen!$B$10)</f>
        <v>31.190495</v>
      </c>
      <c r="G9433" s="21" t="str">
        <f aca="false">IF(F9433&lt;Einstellungen!$B$5,"ja","nein")</f>
        <v>nein</v>
      </c>
      <c r="H9433" s="21" t="s">
        <v>26</v>
      </c>
      <c r="I9433" s="29" t="n">
        <f aca="false">INDEX(Einstellungen!$B$27:$B$50,23)</f>
        <v>1.05</v>
      </c>
      <c r="J9433" s="29" t="n">
        <f aca="false">F9433*I9433</f>
        <v>32.75001975</v>
      </c>
    </row>
    <row r="9434" customFormat="false" ht="15" hidden="false" customHeight="false" outlineLevel="0" collapsed="false">
      <c r="A9434" s="28" t="n">
        <v>45973</v>
      </c>
      <c r="B9434" s="21" t="s">
        <v>135</v>
      </c>
      <c r="C9434" s="21" t="s">
        <v>112</v>
      </c>
      <c r="D9434" s="29" t="n">
        <v>56.935</v>
      </c>
      <c r="E9434" s="29" t="n">
        <f aca="false">D9434/10</f>
        <v>5.6935</v>
      </c>
      <c r="F9434" s="29" t="n">
        <f aca="false">(E9434+Einstellungen!$B$20)*(1+Einstellungen!$B$10)</f>
        <v>28.975905</v>
      </c>
      <c r="G9434" s="21" t="str">
        <f aca="false">IF(F9434&lt;Einstellungen!$B$5,"ja","nein")</f>
        <v>ja</v>
      </c>
      <c r="H9434" s="21" t="s">
        <v>26</v>
      </c>
      <c r="I9434" s="29" t="n">
        <f aca="false">INDEX(Einstellungen!$B$27:$B$50,24)</f>
        <v>0.8</v>
      </c>
      <c r="J9434" s="29" t="n">
        <f aca="false">F9434*I9434</f>
        <v>23.180724</v>
      </c>
    </row>
    <row r="9435" customFormat="false" ht="15" hidden="false" customHeight="false" outlineLevel="0" collapsed="false">
      <c r="A9435" s="28" t="n">
        <v>45974</v>
      </c>
      <c r="B9435" s="21" t="s">
        <v>111</v>
      </c>
      <c r="C9435" s="21" t="s">
        <v>136</v>
      </c>
      <c r="D9435" s="29" t="n">
        <v>32.918</v>
      </c>
      <c r="E9435" s="29" t="n">
        <f aca="false">D9435/10</f>
        <v>3.2918</v>
      </c>
      <c r="F9435" s="29" t="n">
        <f aca="false">(E9435+Einstellungen!$B$20)*(1+Einstellungen!$B$10)</f>
        <v>26.117882</v>
      </c>
      <c r="G9435" s="21" t="str">
        <f aca="false">IF(F9435&lt;Einstellungen!$B$5,"ja","nein")</f>
        <v>ja</v>
      </c>
      <c r="H9435" s="21" t="s">
        <v>26</v>
      </c>
      <c r="I9435" s="29" t="n">
        <f aca="false">INDEX(Einstellungen!$B$27:$B$50,1)</f>
        <v>0.6</v>
      </c>
      <c r="J9435" s="29" t="n">
        <f aca="false">F9435*I9435</f>
        <v>15.6707292</v>
      </c>
    </row>
    <row r="9436" customFormat="false" ht="15" hidden="false" customHeight="false" outlineLevel="0" collapsed="false">
      <c r="A9436" s="28" t="n">
        <v>45974</v>
      </c>
      <c r="B9436" s="21" t="s">
        <v>113</v>
      </c>
      <c r="C9436" s="21" t="s">
        <v>136</v>
      </c>
      <c r="D9436" s="29" t="n">
        <v>18.973</v>
      </c>
      <c r="E9436" s="29" t="n">
        <f aca="false">D9436/10</f>
        <v>1.8973</v>
      </c>
      <c r="F9436" s="29" t="n">
        <f aca="false">(E9436+Einstellungen!$B$20)*(1+Einstellungen!$B$10)</f>
        <v>24.458427</v>
      </c>
      <c r="G9436" s="21" t="str">
        <f aca="false">IF(F9436&lt;Einstellungen!$B$5,"ja","nein")</f>
        <v>ja</v>
      </c>
      <c r="H9436" s="21" t="s">
        <v>26</v>
      </c>
      <c r="I9436" s="29" t="n">
        <f aca="false">INDEX(Einstellungen!$B$27:$B$50,2)</f>
        <v>0.5</v>
      </c>
      <c r="J9436" s="29" t="n">
        <f aca="false">F9436*I9436</f>
        <v>12.2292135</v>
      </c>
    </row>
    <row r="9437" customFormat="false" ht="15" hidden="false" customHeight="false" outlineLevel="0" collapsed="false">
      <c r="A9437" s="28" t="n">
        <v>45974</v>
      </c>
      <c r="B9437" s="21" t="s">
        <v>114</v>
      </c>
      <c r="C9437" s="21" t="s">
        <v>136</v>
      </c>
      <c r="D9437" s="29" t="n">
        <v>11.188</v>
      </c>
      <c r="E9437" s="29" t="n">
        <f aca="false">D9437/10</f>
        <v>1.1188</v>
      </c>
      <c r="F9437" s="29" t="n">
        <f aca="false">(E9437+Einstellungen!$B$20)*(1+Einstellungen!$B$10)</f>
        <v>23.532012</v>
      </c>
      <c r="G9437" s="21" t="str">
        <f aca="false">IF(F9437&lt;Einstellungen!$B$5,"ja","nein")</f>
        <v>ja</v>
      </c>
      <c r="H9437" s="21" t="s">
        <v>26</v>
      </c>
      <c r="I9437" s="29" t="n">
        <f aca="false">INDEX(Einstellungen!$B$27:$B$50,3)</f>
        <v>0.45</v>
      </c>
      <c r="J9437" s="29" t="n">
        <f aca="false">F9437*I9437</f>
        <v>10.5894054</v>
      </c>
    </row>
    <row r="9438" customFormat="false" ht="15" hidden="false" customHeight="false" outlineLevel="0" collapsed="false">
      <c r="A9438" s="28" t="n">
        <v>45974</v>
      </c>
      <c r="B9438" s="21" t="s">
        <v>115</v>
      </c>
      <c r="C9438" s="21" t="s">
        <v>136</v>
      </c>
      <c r="D9438" s="29" t="n">
        <v>7.78</v>
      </c>
      <c r="E9438" s="29" t="n">
        <f aca="false">D9438/10</f>
        <v>0.778</v>
      </c>
      <c r="F9438" s="29" t="n">
        <f aca="false">(E9438+Einstellungen!$B$20)*(1+Einstellungen!$B$10)</f>
        <v>23.12646</v>
      </c>
      <c r="G9438" s="21" t="str">
        <f aca="false">IF(F9438&lt;Einstellungen!$B$5,"ja","nein")</f>
        <v>ja</v>
      </c>
      <c r="H9438" s="21" t="s">
        <v>26</v>
      </c>
      <c r="I9438" s="29" t="n">
        <f aca="false">INDEX(Einstellungen!$B$27:$B$50,4)</f>
        <v>0.45</v>
      </c>
      <c r="J9438" s="29" t="n">
        <f aca="false">F9438*I9438</f>
        <v>10.406907</v>
      </c>
    </row>
    <row r="9439" customFormat="false" ht="15" hidden="false" customHeight="false" outlineLevel="0" collapsed="false">
      <c r="A9439" s="28" t="n">
        <v>45974</v>
      </c>
      <c r="B9439" s="21" t="s">
        <v>116</v>
      </c>
      <c r="C9439" s="21" t="s">
        <v>136</v>
      </c>
      <c r="D9439" s="29" t="n">
        <v>6</v>
      </c>
      <c r="E9439" s="29" t="n">
        <f aca="false">D9439/10</f>
        <v>0.6</v>
      </c>
      <c r="F9439" s="29" t="n">
        <f aca="false">(E9439+Einstellungen!$B$20)*(1+Einstellungen!$B$10)</f>
        <v>22.91464</v>
      </c>
      <c r="G9439" s="21" t="str">
        <f aca="false">IF(F9439&lt;Einstellungen!$B$5,"ja","nein")</f>
        <v>ja</v>
      </c>
      <c r="H9439" s="21" t="s">
        <v>26</v>
      </c>
      <c r="I9439" s="29" t="n">
        <f aca="false">INDEX(Einstellungen!$B$27:$B$50,5)</f>
        <v>0.45</v>
      </c>
      <c r="J9439" s="29" t="n">
        <f aca="false">F9439*I9439</f>
        <v>10.311588</v>
      </c>
    </row>
    <row r="9440" customFormat="false" ht="15" hidden="false" customHeight="false" outlineLevel="0" collapsed="false">
      <c r="A9440" s="28" t="n">
        <v>45974</v>
      </c>
      <c r="B9440" s="21" t="s">
        <v>117</v>
      </c>
      <c r="C9440" s="21" t="s">
        <v>136</v>
      </c>
      <c r="D9440" s="29" t="n">
        <v>25.973</v>
      </c>
      <c r="E9440" s="29" t="n">
        <f aca="false">D9440/10</f>
        <v>2.5973</v>
      </c>
      <c r="F9440" s="29" t="n">
        <f aca="false">(E9440+Einstellungen!$B$20)*(1+Einstellungen!$B$10)</f>
        <v>25.291427</v>
      </c>
      <c r="G9440" s="21" t="str">
        <f aca="false">IF(F9440&lt;Einstellungen!$B$5,"ja","nein")</f>
        <v>ja</v>
      </c>
      <c r="H9440" s="21" t="s">
        <v>26</v>
      </c>
      <c r="I9440" s="29" t="n">
        <f aca="false">INDEX(Einstellungen!$B$27:$B$50,6)</f>
        <v>0.5</v>
      </c>
      <c r="J9440" s="29" t="n">
        <f aca="false">F9440*I9440</f>
        <v>12.6457135</v>
      </c>
    </row>
    <row r="9441" customFormat="false" ht="15" hidden="false" customHeight="false" outlineLevel="0" collapsed="false">
      <c r="A9441" s="28" t="n">
        <v>45974</v>
      </c>
      <c r="B9441" s="21" t="s">
        <v>118</v>
      </c>
      <c r="C9441" s="21" t="s">
        <v>136</v>
      </c>
      <c r="D9441" s="29" t="n">
        <v>50.885</v>
      </c>
      <c r="E9441" s="29" t="n">
        <f aca="false">D9441/10</f>
        <v>5.0885</v>
      </c>
      <c r="F9441" s="29" t="n">
        <f aca="false">(E9441+Einstellungen!$B$20)*(1+Einstellungen!$B$10)</f>
        <v>28.255955</v>
      </c>
      <c r="G9441" s="21" t="str">
        <f aca="false">IF(F9441&lt;Einstellungen!$B$5,"ja","nein")</f>
        <v>ja</v>
      </c>
      <c r="H9441" s="21" t="s">
        <v>26</v>
      </c>
      <c r="I9441" s="29" t="n">
        <f aca="false">INDEX(Einstellungen!$B$27:$B$50,7)</f>
        <v>0.7</v>
      </c>
      <c r="J9441" s="29" t="n">
        <f aca="false">F9441*I9441</f>
        <v>19.7791685</v>
      </c>
    </row>
    <row r="9442" customFormat="false" ht="15" hidden="false" customHeight="false" outlineLevel="0" collapsed="false">
      <c r="A9442" s="28" t="n">
        <v>45974</v>
      </c>
      <c r="B9442" s="21" t="s">
        <v>119</v>
      </c>
      <c r="C9442" s="21" t="s">
        <v>136</v>
      </c>
      <c r="D9442" s="29" t="n">
        <v>76.845</v>
      </c>
      <c r="E9442" s="29" t="n">
        <f aca="false">D9442/10</f>
        <v>7.6845</v>
      </c>
      <c r="F9442" s="29" t="n">
        <f aca="false">(E9442+Einstellungen!$B$20)*(1+Einstellungen!$B$10)</f>
        <v>31.345195</v>
      </c>
      <c r="G9442" s="21" t="str">
        <f aca="false">IF(F9442&lt;Einstellungen!$B$5,"ja","nein")</f>
        <v>nein</v>
      </c>
      <c r="H9442" s="21" t="s">
        <v>26</v>
      </c>
      <c r="I9442" s="29" t="n">
        <f aca="false">INDEX(Einstellungen!$B$27:$B$50,8)</f>
        <v>0.95</v>
      </c>
      <c r="J9442" s="29" t="n">
        <f aca="false">F9442*I9442</f>
        <v>29.77793525</v>
      </c>
    </row>
    <row r="9443" customFormat="false" ht="15" hidden="false" customHeight="false" outlineLevel="0" collapsed="false">
      <c r="A9443" s="28" t="n">
        <v>45974</v>
      </c>
      <c r="B9443" s="21" t="s">
        <v>120</v>
      </c>
      <c r="C9443" s="21" t="s">
        <v>136</v>
      </c>
      <c r="D9443" s="29" t="n">
        <v>66.082</v>
      </c>
      <c r="E9443" s="29" t="n">
        <f aca="false">D9443/10</f>
        <v>6.6082</v>
      </c>
      <c r="F9443" s="29" t="n">
        <f aca="false">(E9443+Einstellungen!$B$20)*(1+Einstellungen!$B$10)</f>
        <v>30.064398</v>
      </c>
      <c r="G9443" s="21" t="str">
        <f aca="false">IF(F9443&lt;Einstellungen!$B$5,"ja","nein")</f>
        <v>nein</v>
      </c>
      <c r="H9443" s="21" t="s">
        <v>26</v>
      </c>
      <c r="I9443" s="29" t="n">
        <f aca="false">INDEX(Einstellungen!$B$27:$B$50,9)</f>
        <v>1.05</v>
      </c>
      <c r="J9443" s="29" t="n">
        <f aca="false">F9443*I9443</f>
        <v>31.5676179</v>
      </c>
    </row>
    <row r="9444" customFormat="false" ht="15" hidden="false" customHeight="false" outlineLevel="0" collapsed="false">
      <c r="A9444" s="28" t="n">
        <v>45974</v>
      </c>
      <c r="B9444" s="21" t="s">
        <v>121</v>
      </c>
      <c r="C9444" s="21" t="s">
        <v>136</v>
      </c>
      <c r="D9444" s="29" t="n">
        <v>53.61</v>
      </c>
      <c r="E9444" s="29" t="n">
        <f aca="false">D9444/10</f>
        <v>5.361</v>
      </c>
      <c r="F9444" s="29" t="n">
        <f aca="false">(E9444+Einstellungen!$B$20)*(1+Einstellungen!$B$10)</f>
        <v>28.58023</v>
      </c>
      <c r="G9444" s="21" t="str">
        <f aca="false">IF(F9444&lt;Einstellungen!$B$5,"ja","nein")</f>
        <v>ja</v>
      </c>
      <c r="H9444" s="21" t="s">
        <v>26</v>
      </c>
      <c r="I9444" s="29" t="n">
        <f aca="false">INDEX(Einstellungen!$B$27:$B$50,10)</f>
        <v>1.05</v>
      </c>
      <c r="J9444" s="29" t="n">
        <f aca="false">F9444*I9444</f>
        <v>30.0092415</v>
      </c>
    </row>
    <row r="9445" customFormat="false" ht="15" hidden="false" customHeight="false" outlineLevel="0" collapsed="false">
      <c r="A9445" s="28" t="n">
        <v>45974</v>
      </c>
      <c r="B9445" s="21" t="s">
        <v>122</v>
      </c>
      <c r="C9445" s="21" t="s">
        <v>136</v>
      </c>
      <c r="D9445" s="29" t="n">
        <v>50.322</v>
      </c>
      <c r="E9445" s="29" t="n">
        <f aca="false">D9445/10</f>
        <v>5.0322</v>
      </c>
      <c r="F9445" s="29" t="n">
        <f aca="false">(E9445+Einstellungen!$B$20)*(1+Einstellungen!$B$10)</f>
        <v>28.188958</v>
      </c>
      <c r="G9445" s="21" t="str">
        <f aca="false">IF(F9445&lt;Einstellungen!$B$5,"ja","nein")</f>
        <v>ja</v>
      </c>
      <c r="H9445" s="21" t="s">
        <v>26</v>
      </c>
      <c r="I9445" s="29" t="n">
        <f aca="false">INDEX(Einstellungen!$B$27:$B$50,11)</f>
        <v>1.05</v>
      </c>
      <c r="J9445" s="29" t="n">
        <f aca="false">F9445*I9445</f>
        <v>29.5984059</v>
      </c>
    </row>
    <row r="9446" customFormat="false" ht="15" hidden="false" customHeight="false" outlineLevel="0" collapsed="false">
      <c r="A9446" s="28" t="n">
        <v>45974</v>
      </c>
      <c r="B9446" s="21" t="s">
        <v>123</v>
      </c>
      <c r="C9446" s="21" t="s">
        <v>136</v>
      </c>
      <c r="D9446" s="29" t="n">
        <v>42.96</v>
      </c>
      <c r="E9446" s="29" t="n">
        <f aca="false">D9446/10</f>
        <v>4.296</v>
      </c>
      <c r="F9446" s="29" t="n">
        <f aca="false">(E9446+Einstellungen!$B$20)*(1+Einstellungen!$B$10)</f>
        <v>27.31288</v>
      </c>
      <c r="G9446" s="21" t="str">
        <f aca="false">IF(F9446&lt;Einstellungen!$B$5,"ja","nein")</f>
        <v>ja</v>
      </c>
      <c r="H9446" s="21" t="s">
        <v>26</v>
      </c>
      <c r="I9446" s="29" t="n">
        <f aca="false">INDEX(Einstellungen!$B$27:$B$50,12)</f>
        <v>1.1</v>
      </c>
      <c r="J9446" s="29" t="n">
        <f aca="false">F9446*I9446</f>
        <v>30.044168</v>
      </c>
    </row>
    <row r="9447" customFormat="false" ht="15" hidden="false" customHeight="false" outlineLevel="0" collapsed="false">
      <c r="A9447" s="28" t="n">
        <v>45974</v>
      </c>
      <c r="B9447" s="21" t="s">
        <v>124</v>
      </c>
      <c r="C9447" s="21" t="s">
        <v>136</v>
      </c>
      <c r="D9447" s="29" t="n">
        <v>48.09</v>
      </c>
      <c r="E9447" s="29" t="n">
        <f aca="false">D9447/10</f>
        <v>4.809</v>
      </c>
      <c r="F9447" s="29" t="n">
        <f aca="false">(E9447+Einstellungen!$B$20)*(1+Einstellungen!$B$10)</f>
        <v>27.92335</v>
      </c>
      <c r="G9447" s="21" t="str">
        <f aca="false">IF(F9447&lt;Einstellungen!$B$5,"ja","nein")</f>
        <v>ja</v>
      </c>
      <c r="H9447" s="21" t="s">
        <v>26</v>
      </c>
      <c r="I9447" s="29" t="n">
        <f aca="false">INDEX(Einstellungen!$B$27:$B$50,13)</f>
        <v>1.2</v>
      </c>
      <c r="J9447" s="29" t="n">
        <f aca="false">F9447*I9447</f>
        <v>33.50802</v>
      </c>
    </row>
    <row r="9448" customFormat="false" ht="15" hidden="false" customHeight="false" outlineLevel="0" collapsed="false">
      <c r="A9448" s="28" t="n">
        <v>45974</v>
      </c>
      <c r="B9448" s="21" t="s">
        <v>125</v>
      </c>
      <c r="C9448" s="21" t="s">
        <v>136</v>
      </c>
      <c r="D9448" s="29" t="n">
        <v>60.572</v>
      </c>
      <c r="E9448" s="29" t="n">
        <f aca="false">D9448/10</f>
        <v>6.0572</v>
      </c>
      <c r="F9448" s="29" t="n">
        <f aca="false">(E9448+Einstellungen!$B$20)*(1+Einstellungen!$B$10)</f>
        <v>29.408708</v>
      </c>
      <c r="G9448" s="21" t="str">
        <f aca="false">IF(F9448&lt;Einstellungen!$B$5,"ja","nein")</f>
        <v>nein</v>
      </c>
      <c r="H9448" s="21" t="s">
        <v>26</v>
      </c>
      <c r="I9448" s="29" t="n">
        <f aca="false">INDEX(Einstellungen!$B$27:$B$50,14)</f>
        <v>1.15</v>
      </c>
      <c r="J9448" s="29" t="n">
        <f aca="false">F9448*I9448</f>
        <v>33.8200142</v>
      </c>
    </row>
    <row r="9449" customFormat="false" ht="15" hidden="false" customHeight="false" outlineLevel="0" collapsed="false">
      <c r="A9449" s="28" t="n">
        <v>45974</v>
      </c>
      <c r="B9449" s="21" t="s">
        <v>126</v>
      </c>
      <c r="C9449" s="21" t="s">
        <v>136</v>
      </c>
      <c r="D9449" s="29" t="n">
        <v>77.335</v>
      </c>
      <c r="E9449" s="29" t="n">
        <f aca="false">D9449/10</f>
        <v>7.7335</v>
      </c>
      <c r="F9449" s="29" t="n">
        <f aca="false">(E9449+Einstellungen!$B$20)*(1+Einstellungen!$B$10)</f>
        <v>31.403505</v>
      </c>
      <c r="G9449" s="21" t="str">
        <f aca="false">IF(F9449&lt;Einstellungen!$B$5,"ja","nein")</f>
        <v>nein</v>
      </c>
      <c r="H9449" s="21" t="s">
        <v>26</v>
      </c>
      <c r="I9449" s="29" t="n">
        <f aca="false">INDEX(Einstellungen!$B$27:$B$50,15)</f>
        <v>1</v>
      </c>
      <c r="J9449" s="29" t="n">
        <f aca="false">F9449*I9449</f>
        <v>31.403505</v>
      </c>
    </row>
    <row r="9450" customFormat="false" ht="15" hidden="false" customHeight="false" outlineLevel="0" collapsed="false">
      <c r="A9450" s="28" t="n">
        <v>45974</v>
      </c>
      <c r="B9450" s="21" t="s">
        <v>127</v>
      </c>
      <c r="C9450" s="21" t="s">
        <v>136</v>
      </c>
      <c r="D9450" s="29" t="n">
        <v>101.665</v>
      </c>
      <c r="E9450" s="29" t="n">
        <f aca="false">D9450/10</f>
        <v>10.1665</v>
      </c>
      <c r="F9450" s="29" t="n">
        <f aca="false">(E9450+Einstellungen!$B$20)*(1+Einstellungen!$B$10)</f>
        <v>34.298775</v>
      </c>
      <c r="G9450" s="21" t="str">
        <f aca="false">IF(F9450&lt;Einstellungen!$B$5,"ja","nein")</f>
        <v>nein</v>
      </c>
      <c r="H9450" s="21" t="s">
        <v>26</v>
      </c>
      <c r="I9450" s="29" t="n">
        <f aca="false">INDEX(Einstellungen!$B$27:$B$50,16)</f>
        <v>0.95</v>
      </c>
      <c r="J9450" s="29" t="n">
        <f aca="false">F9450*I9450</f>
        <v>32.58383625</v>
      </c>
    </row>
    <row r="9451" customFormat="false" ht="15" hidden="false" customHeight="false" outlineLevel="0" collapsed="false">
      <c r="A9451" s="28" t="n">
        <v>45974</v>
      </c>
      <c r="B9451" s="21" t="s">
        <v>128</v>
      </c>
      <c r="C9451" s="21" t="s">
        <v>136</v>
      </c>
      <c r="D9451" s="29" t="n">
        <v>111.513</v>
      </c>
      <c r="E9451" s="29" t="n">
        <f aca="false">D9451/10</f>
        <v>11.1513</v>
      </c>
      <c r="F9451" s="29" t="n">
        <f aca="false">(E9451+Einstellungen!$B$20)*(1+Einstellungen!$B$10)</f>
        <v>35.470687</v>
      </c>
      <c r="G9451" s="21" t="str">
        <f aca="false">IF(F9451&lt;Einstellungen!$B$5,"ja","nein")</f>
        <v>nein</v>
      </c>
      <c r="H9451" s="21" t="s">
        <v>26</v>
      </c>
      <c r="I9451" s="29" t="n">
        <f aca="false">INDEX(Einstellungen!$B$27:$B$50,17)</f>
        <v>0.95</v>
      </c>
      <c r="J9451" s="29" t="n">
        <f aca="false">F9451*I9451</f>
        <v>33.69715265</v>
      </c>
    </row>
    <row r="9452" customFormat="false" ht="15" hidden="false" customHeight="false" outlineLevel="0" collapsed="false">
      <c r="A9452" s="28" t="n">
        <v>45974</v>
      </c>
      <c r="B9452" s="21" t="s">
        <v>129</v>
      </c>
      <c r="C9452" s="21" t="s">
        <v>136</v>
      </c>
      <c r="D9452" s="29" t="n">
        <v>130.1</v>
      </c>
      <c r="E9452" s="29" t="n">
        <f aca="false">D9452/10</f>
        <v>13.01</v>
      </c>
      <c r="F9452" s="29" t="n">
        <f aca="false">(E9452+Einstellungen!$B$20)*(1+Einstellungen!$B$10)</f>
        <v>37.68254</v>
      </c>
      <c r="G9452" s="21" t="str">
        <f aca="false">IF(F9452&lt;Einstellungen!$B$5,"ja","nein")</f>
        <v>nein</v>
      </c>
      <c r="H9452" s="21" t="s">
        <v>26</v>
      </c>
      <c r="I9452" s="29" t="n">
        <f aca="false">INDEX(Einstellungen!$B$27:$B$50,18)</f>
        <v>1.1</v>
      </c>
      <c r="J9452" s="29" t="n">
        <f aca="false">F9452*I9452</f>
        <v>41.450794</v>
      </c>
    </row>
    <row r="9453" customFormat="false" ht="15" hidden="false" customHeight="false" outlineLevel="0" collapsed="false">
      <c r="A9453" s="28" t="n">
        <v>45974</v>
      </c>
      <c r="B9453" s="21" t="s">
        <v>130</v>
      </c>
      <c r="C9453" s="21" t="s">
        <v>136</v>
      </c>
      <c r="D9453" s="29" t="n">
        <v>131.803</v>
      </c>
      <c r="E9453" s="29" t="n">
        <f aca="false">D9453/10</f>
        <v>13.1803</v>
      </c>
      <c r="F9453" s="29" t="n">
        <f aca="false">(E9453+Einstellungen!$B$20)*(1+Einstellungen!$B$10)</f>
        <v>37.885197</v>
      </c>
      <c r="G9453" s="21" t="str">
        <f aca="false">IF(F9453&lt;Einstellungen!$B$5,"ja","nein")</f>
        <v>nein</v>
      </c>
      <c r="H9453" s="21" t="s">
        <v>26</v>
      </c>
      <c r="I9453" s="29" t="n">
        <f aca="false">INDEX(Einstellungen!$B$27:$B$50,19)</f>
        <v>1.35</v>
      </c>
      <c r="J9453" s="29" t="n">
        <f aca="false">F9453*I9453</f>
        <v>51.14501595</v>
      </c>
    </row>
    <row r="9454" customFormat="false" ht="15" hidden="false" customHeight="false" outlineLevel="0" collapsed="false">
      <c r="A9454" s="28" t="n">
        <v>45974</v>
      </c>
      <c r="B9454" s="21" t="s">
        <v>131</v>
      </c>
      <c r="C9454" s="21" t="s">
        <v>136</v>
      </c>
      <c r="D9454" s="29" t="n">
        <v>129.887</v>
      </c>
      <c r="E9454" s="29" t="n">
        <f aca="false">D9454/10</f>
        <v>12.9887</v>
      </c>
      <c r="F9454" s="29" t="n">
        <f aca="false">(E9454+Einstellungen!$B$20)*(1+Einstellungen!$B$10)</f>
        <v>37.657193</v>
      </c>
      <c r="G9454" s="21" t="str">
        <f aca="false">IF(F9454&lt;Einstellungen!$B$5,"ja","nein")</f>
        <v>nein</v>
      </c>
      <c r="H9454" s="21" t="s">
        <v>26</v>
      </c>
      <c r="I9454" s="29" t="n">
        <f aca="false">INDEX(Einstellungen!$B$27:$B$50,20)</f>
        <v>1.45</v>
      </c>
      <c r="J9454" s="29" t="n">
        <f aca="false">F9454*I9454</f>
        <v>54.60292985</v>
      </c>
    </row>
    <row r="9455" customFormat="false" ht="15" hidden="false" customHeight="false" outlineLevel="0" collapsed="false">
      <c r="A9455" s="28" t="n">
        <v>45974</v>
      </c>
      <c r="B9455" s="21" t="s">
        <v>132</v>
      </c>
      <c r="C9455" s="21" t="s">
        <v>136</v>
      </c>
      <c r="D9455" s="29" t="n">
        <v>111.845</v>
      </c>
      <c r="E9455" s="29" t="n">
        <f aca="false">D9455/10</f>
        <v>11.1845</v>
      </c>
      <c r="F9455" s="29" t="n">
        <f aca="false">(E9455+Einstellungen!$B$20)*(1+Einstellungen!$B$10)</f>
        <v>35.510195</v>
      </c>
      <c r="G9455" s="21" t="str">
        <f aca="false">IF(F9455&lt;Einstellungen!$B$5,"ja","nein")</f>
        <v>nein</v>
      </c>
      <c r="H9455" s="21" t="s">
        <v>26</v>
      </c>
      <c r="I9455" s="29" t="n">
        <f aca="false">INDEX(Einstellungen!$B$27:$B$50,21)</f>
        <v>1.4</v>
      </c>
      <c r="J9455" s="29" t="n">
        <f aca="false">F9455*I9455</f>
        <v>49.714273</v>
      </c>
    </row>
    <row r="9456" customFormat="false" ht="15" hidden="false" customHeight="false" outlineLevel="0" collapsed="false">
      <c r="A9456" s="28" t="n">
        <v>45974</v>
      </c>
      <c r="B9456" s="21" t="s">
        <v>133</v>
      </c>
      <c r="C9456" s="21" t="s">
        <v>136</v>
      </c>
      <c r="D9456" s="29" t="n">
        <v>116.607</v>
      </c>
      <c r="E9456" s="29" t="n">
        <f aca="false">D9456/10</f>
        <v>11.6607</v>
      </c>
      <c r="F9456" s="29" t="n">
        <f aca="false">(E9456+Einstellungen!$B$20)*(1+Einstellungen!$B$10)</f>
        <v>36.076873</v>
      </c>
      <c r="G9456" s="21" t="str">
        <f aca="false">IF(F9456&lt;Einstellungen!$B$5,"ja","nein")</f>
        <v>nein</v>
      </c>
      <c r="H9456" s="21" t="s">
        <v>26</v>
      </c>
      <c r="I9456" s="29" t="n">
        <f aca="false">INDEX(Einstellungen!$B$27:$B$50,22)</f>
        <v>1.25</v>
      </c>
      <c r="J9456" s="29" t="n">
        <f aca="false">F9456*I9456</f>
        <v>45.09609125</v>
      </c>
    </row>
    <row r="9457" customFormat="false" ht="15" hidden="false" customHeight="false" outlineLevel="0" collapsed="false">
      <c r="A9457" s="28" t="n">
        <v>45974</v>
      </c>
      <c r="B9457" s="21" t="s">
        <v>134</v>
      </c>
      <c r="C9457" s="21" t="s">
        <v>136</v>
      </c>
      <c r="D9457" s="29" t="n">
        <v>110.585</v>
      </c>
      <c r="E9457" s="29" t="n">
        <f aca="false">D9457/10</f>
        <v>11.0585</v>
      </c>
      <c r="F9457" s="29" t="n">
        <f aca="false">(E9457+Einstellungen!$B$20)*(1+Einstellungen!$B$10)</f>
        <v>35.360255</v>
      </c>
      <c r="G9457" s="21" t="str">
        <f aca="false">IF(F9457&lt;Einstellungen!$B$5,"ja","nein")</f>
        <v>nein</v>
      </c>
      <c r="H9457" s="21" t="s">
        <v>26</v>
      </c>
      <c r="I9457" s="29" t="n">
        <f aca="false">INDEX(Einstellungen!$B$27:$B$50,23)</f>
        <v>1.05</v>
      </c>
      <c r="J9457" s="29" t="n">
        <f aca="false">F9457*I9457</f>
        <v>37.12826775</v>
      </c>
    </row>
    <row r="9458" customFormat="false" ht="15" hidden="false" customHeight="false" outlineLevel="0" collapsed="false">
      <c r="A9458" s="28" t="n">
        <v>45974</v>
      </c>
      <c r="B9458" s="21" t="s">
        <v>135</v>
      </c>
      <c r="C9458" s="21" t="s">
        <v>136</v>
      </c>
      <c r="D9458" s="29" t="n">
        <v>102.773</v>
      </c>
      <c r="E9458" s="29" t="n">
        <f aca="false">D9458/10</f>
        <v>10.2773</v>
      </c>
      <c r="F9458" s="29" t="n">
        <f aca="false">(E9458+Einstellungen!$B$20)*(1+Einstellungen!$B$10)</f>
        <v>34.430627</v>
      </c>
      <c r="G9458" s="21" t="str">
        <f aca="false">IF(F9458&lt;Einstellungen!$B$5,"ja","nein")</f>
        <v>nein</v>
      </c>
      <c r="H9458" s="21" t="s">
        <v>26</v>
      </c>
      <c r="I9458" s="29" t="n">
        <f aca="false">INDEX(Einstellungen!$B$27:$B$50,24)</f>
        <v>0.8</v>
      </c>
      <c r="J9458" s="29" t="n">
        <f aca="false">F9458*I9458</f>
        <v>27.5445016</v>
      </c>
    </row>
    <row r="9459" customFormat="false" ht="15" hidden="false" customHeight="false" outlineLevel="0" collapsed="false">
      <c r="A9459" s="28" t="n">
        <v>45975</v>
      </c>
      <c r="B9459" s="21" t="s">
        <v>111</v>
      </c>
      <c r="C9459" s="21" t="s">
        <v>137</v>
      </c>
      <c r="D9459" s="29" t="n">
        <v>98.442</v>
      </c>
      <c r="E9459" s="29" t="n">
        <f aca="false">D9459/10</f>
        <v>9.8442</v>
      </c>
      <c r="F9459" s="29" t="n">
        <f aca="false">(E9459+Einstellungen!$B$20)*(1+Einstellungen!$B$10)</f>
        <v>33.915238</v>
      </c>
      <c r="G9459" s="21" t="str">
        <f aca="false">IF(F9459&lt;Einstellungen!$B$5,"ja","nein")</f>
        <v>nein</v>
      </c>
      <c r="H9459" s="21" t="s">
        <v>26</v>
      </c>
      <c r="I9459" s="29" t="n">
        <f aca="false">INDEX(Einstellungen!$B$27:$B$50,1)</f>
        <v>0.6</v>
      </c>
      <c r="J9459" s="29" t="n">
        <f aca="false">F9459*I9459</f>
        <v>20.3491428</v>
      </c>
    </row>
    <row r="9460" customFormat="false" ht="15" hidden="false" customHeight="false" outlineLevel="0" collapsed="false">
      <c r="A9460" s="28" t="n">
        <v>45975</v>
      </c>
      <c r="B9460" s="21" t="s">
        <v>113</v>
      </c>
      <c r="C9460" s="21" t="s">
        <v>137</v>
      </c>
      <c r="D9460" s="29" t="n">
        <v>95.802</v>
      </c>
      <c r="E9460" s="29" t="n">
        <f aca="false">D9460/10</f>
        <v>9.5802</v>
      </c>
      <c r="F9460" s="29" t="n">
        <f aca="false">(E9460+Einstellungen!$B$20)*(1+Einstellungen!$B$10)</f>
        <v>33.601078</v>
      </c>
      <c r="G9460" s="21" t="str">
        <f aca="false">IF(F9460&lt;Einstellungen!$B$5,"ja","nein")</f>
        <v>nein</v>
      </c>
      <c r="H9460" s="21" t="s">
        <v>26</v>
      </c>
      <c r="I9460" s="29" t="n">
        <f aca="false">INDEX(Einstellungen!$B$27:$B$50,2)</f>
        <v>0.5</v>
      </c>
      <c r="J9460" s="29" t="n">
        <f aca="false">F9460*I9460</f>
        <v>16.800539</v>
      </c>
    </row>
    <row r="9461" customFormat="false" ht="15" hidden="false" customHeight="false" outlineLevel="0" collapsed="false">
      <c r="A9461" s="28" t="n">
        <v>45975</v>
      </c>
      <c r="B9461" s="21" t="s">
        <v>114</v>
      </c>
      <c r="C9461" s="21" t="s">
        <v>137</v>
      </c>
      <c r="D9461" s="29" t="n">
        <v>94.933</v>
      </c>
      <c r="E9461" s="29" t="n">
        <f aca="false">D9461/10</f>
        <v>9.4933</v>
      </c>
      <c r="F9461" s="29" t="n">
        <f aca="false">(E9461+Einstellungen!$B$20)*(1+Einstellungen!$B$10)</f>
        <v>33.497667</v>
      </c>
      <c r="G9461" s="21" t="str">
        <f aca="false">IF(F9461&lt;Einstellungen!$B$5,"ja","nein")</f>
        <v>nein</v>
      </c>
      <c r="H9461" s="21" t="s">
        <v>26</v>
      </c>
      <c r="I9461" s="29" t="n">
        <f aca="false">INDEX(Einstellungen!$B$27:$B$50,3)</f>
        <v>0.45</v>
      </c>
      <c r="J9461" s="29" t="n">
        <f aca="false">F9461*I9461</f>
        <v>15.07395015</v>
      </c>
    </row>
    <row r="9462" customFormat="false" ht="15" hidden="false" customHeight="false" outlineLevel="0" collapsed="false">
      <c r="A9462" s="28" t="n">
        <v>45975</v>
      </c>
      <c r="B9462" s="21" t="s">
        <v>115</v>
      </c>
      <c r="C9462" s="21" t="s">
        <v>137</v>
      </c>
      <c r="D9462" s="29" t="n">
        <v>91.53</v>
      </c>
      <c r="E9462" s="29" t="n">
        <f aca="false">D9462/10</f>
        <v>9.153</v>
      </c>
      <c r="F9462" s="29" t="n">
        <f aca="false">(E9462+Einstellungen!$B$20)*(1+Einstellungen!$B$10)</f>
        <v>33.09271</v>
      </c>
      <c r="G9462" s="21" t="str">
        <f aca="false">IF(F9462&lt;Einstellungen!$B$5,"ja","nein")</f>
        <v>nein</v>
      </c>
      <c r="H9462" s="21" t="s">
        <v>26</v>
      </c>
      <c r="I9462" s="29" t="n">
        <f aca="false">INDEX(Einstellungen!$B$27:$B$50,4)</f>
        <v>0.45</v>
      </c>
      <c r="J9462" s="29" t="n">
        <f aca="false">F9462*I9462</f>
        <v>14.8917195</v>
      </c>
    </row>
    <row r="9463" customFormat="false" ht="15" hidden="false" customHeight="false" outlineLevel="0" collapsed="false">
      <c r="A9463" s="28" t="n">
        <v>45975</v>
      </c>
      <c r="B9463" s="21" t="s">
        <v>116</v>
      </c>
      <c r="C9463" s="21" t="s">
        <v>137</v>
      </c>
      <c r="D9463" s="29" t="n">
        <v>92.13</v>
      </c>
      <c r="E9463" s="29" t="n">
        <f aca="false">D9463/10</f>
        <v>9.213</v>
      </c>
      <c r="F9463" s="29" t="n">
        <f aca="false">(E9463+Einstellungen!$B$20)*(1+Einstellungen!$B$10)</f>
        <v>33.16411</v>
      </c>
      <c r="G9463" s="21" t="str">
        <f aca="false">IF(F9463&lt;Einstellungen!$B$5,"ja","nein")</f>
        <v>nein</v>
      </c>
      <c r="H9463" s="21" t="s">
        <v>26</v>
      </c>
      <c r="I9463" s="29" t="n">
        <f aca="false">INDEX(Einstellungen!$B$27:$B$50,5)</f>
        <v>0.45</v>
      </c>
      <c r="J9463" s="29" t="n">
        <f aca="false">F9463*I9463</f>
        <v>14.9238495</v>
      </c>
    </row>
    <row r="9464" customFormat="false" ht="15" hidden="false" customHeight="false" outlineLevel="0" collapsed="false">
      <c r="A9464" s="28" t="n">
        <v>45975</v>
      </c>
      <c r="B9464" s="21" t="s">
        <v>117</v>
      </c>
      <c r="C9464" s="21" t="s">
        <v>137</v>
      </c>
      <c r="D9464" s="29" t="n">
        <v>91.602</v>
      </c>
      <c r="E9464" s="29" t="n">
        <f aca="false">D9464/10</f>
        <v>9.1602</v>
      </c>
      <c r="F9464" s="29" t="n">
        <f aca="false">(E9464+Einstellungen!$B$20)*(1+Einstellungen!$B$10)</f>
        <v>33.101278</v>
      </c>
      <c r="G9464" s="21" t="str">
        <f aca="false">IF(F9464&lt;Einstellungen!$B$5,"ja","nein")</f>
        <v>nein</v>
      </c>
      <c r="H9464" s="21" t="s">
        <v>26</v>
      </c>
      <c r="I9464" s="29" t="n">
        <f aca="false">INDEX(Einstellungen!$B$27:$B$50,6)</f>
        <v>0.5</v>
      </c>
      <c r="J9464" s="29" t="n">
        <f aca="false">F9464*I9464</f>
        <v>16.550639</v>
      </c>
    </row>
    <row r="9465" customFormat="false" ht="15" hidden="false" customHeight="false" outlineLevel="0" collapsed="false">
      <c r="A9465" s="28" t="n">
        <v>45975</v>
      </c>
      <c r="B9465" s="21" t="s">
        <v>118</v>
      </c>
      <c r="C9465" s="21" t="s">
        <v>137</v>
      </c>
      <c r="D9465" s="29" t="n">
        <v>112.778</v>
      </c>
      <c r="E9465" s="29" t="n">
        <f aca="false">D9465/10</f>
        <v>11.2778</v>
      </c>
      <c r="F9465" s="29" t="n">
        <f aca="false">(E9465+Einstellungen!$B$20)*(1+Einstellungen!$B$10)</f>
        <v>35.621222</v>
      </c>
      <c r="G9465" s="21" t="str">
        <f aca="false">IF(F9465&lt;Einstellungen!$B$5,"ja","nein")</f>
        <v>nein</v>
      </c>
      <c r="H9465" s="21" t="s">
        <v>26</v>
      </c>
      <c r="I9465" s="29" t="n">
        <f aca="false">INDEX(Einstellungen!$B$27:$B$50,7)</f>
        <v>0.7</v>
      </c>
      <c r="J9465" s="29" t="n">
        <f aca="false">F9465*I9465</f>
        <v>24.9348554</v>
      </c>
    </row>
    <row r="9466" customFormat="false" ht="15" hidden="false" customHeight="false" outlineLevel="0" collapsed="false">
      <c r="A9466" s="28" t="n">
        <v>45975</v>
      </c>
      <c r="B9466" s="21" t="s">
        <v>119</v>
      </c>
      <c r="C9466" s="21" t="s">
        <v>137</v>
      </c>
      <c r="D9466" s="29" t="n">
        <v>138.347</v>
      </c>
      <c r="E9466" s="29" t="n">
        <f aca="false">D9466/10</f>
        <v>13.8347</v>
      </c>
      <c r="F9466" s="29" t="n">
        <f aca="false">(E9466+Einstellungen!$B$20)*(1+Einstellungen!$B$10)</f>
        <v>38.663933</v>
      </c>
      <c r="G9466" s="21" t="str">
        <f aca="false">IF(F9466&lt;Einstellungen!$B$5,"ja","nein")</f>
        <v>nein</v>
      </c>
      <c r="H9466" s="21" t="s">
        <v>26</v>
      </c>
      <c r="I9466" s="29" t="n">
        <f aca="false">INDEX(Einstellungen!$B$27:$B$50,8)</f>
        <v>0.95</v>
      </c>
      <c r="J9466" s="29" t="n">
        <f aca="false">F9466*I9466</f>
        <v>36.73073635</v>
      </c>
    </row>
    <row r="9467" customFormat="false" ht="15" hidden="false" customHeight="false" outlineLevel="0" collapsed="false">
      <c r="A9467" s="28" t="n">
        <v>45975</v>
      </c>
      <c r="B9467" s="21" t="s">
        <v>120</v>
      </c>
      <c r="C9467" s="21" t="s">
        <v>137</v>
      </c>
      <c r="D9467" s="29" t="n">
        <v>136.385</v>
      </c>
      <c r="E9467" s="29" t="n">
        <f aca="false">D9467/10</f>
        <v>13.6385</v>
      </c>
      <c r="F9467" s="29" t="n">
        <f aca="false">(E9467+Einstellungen!$B$20)*(1+Einstellungen!$B$10)</f>
        <v>38.430455</v>
      </c>
      <c r="G9467" s="21" t="str">
        <f aca="false">IF(F9467&lt;Einstellungen!$B$5,"ja","nein")</f>
        <v>nein</v>
      </c>
      <c r="H9467" s="21" t="s">
        <v>26</v>
      </c>
      <c r="I9467" s="29" t="n">
        <f aca="false">INDEX(Einstellungen!$B$27:$B$50,9)</f>
        <v>1.05</v>
      </c>
      <c r="J9467" s="29" t="n">
        <f aca="false">F9467*I9467</f>
        <v>40.35197775</v>
      </c>
    </row>
    <row r="9468" customFormat="false" ht="15" hidden="false" customHeight="false" outlineLevel="0" collapsed="false">
      <c r="A9468" s="28" t="n">
        <v>45975</v>
      </c>
      <c r="B9468" s="21" t="s">
        <v>121</v>
      </c>
      <c r="C9468" s="21" t="s">
        <v>137</v>
      </c>
      <c r="D9468" s="29" t="n">
        <v>120.903</v>
      </c>
      <c r="E9468" s="29" t="n">
        <f aca="false">D9468/10</f>
        <v>12.0903</v>
      </c>
      <c r="F9468" s="29" t="n">
        <f aca="false">(E9468+Einstellungen!$B$20)*(1+Einstellungen!$B$10)</f>
        <v>36.588097</v>
      </c>
      <c r="G9468" s="21" t="str">
        <f aca="false">IF(F9468&lt;Einstellungen!$B$5,"ja","nein")</f>
        <v>nein</v>
      </c>
      <c r="H9468" s="21" t="s">
        <v>26</v>
      </c>
      <c r="I9468" s="29" t="n">
        <f aca="false">INDEX(Einstellungen!$B$27:$B$50,10)</f>
        <v>1.05</v>
      </c>
      <c r="J9468" s="29" t="n">
        <f aca="false">F9468*I9468</f>
        <v>38.41750185</v>
      </c>
    </row>
    <row r="9469" customFormat="false" ht="15" hidden="false" customHeight="false" outlineLevel="0" collapsed="false">
      <c r="A9469" s="28" t="n">
        <v>45975</v>
      </c>
      <c r="B9469" s="21" t="s">
        <v>122</v>
      </c>
      <c r="C9469" s="21" t="s">
        <v>137</v>
      </c>
      <c r="D9469" s="29" t="n">
        <v>112.028</v>
      </c>
      <c r="E9469" s="29" t="n">
        <f aca="false">D9469/10</f>
        <v>11.2028</v>
      </c>
      <c r="F9469" s="29" t="n">
        <f aca="false">(E9469+Einstellungen!$B$20)*(1+Einstellungen!$B$10)</f>
        <v>35.531972</v>
      </c>
      <c r="G9469" s="21" t="str">
        <f aca="false">IF(F9469&lt;Einstellungen!$B$5,"ja","nein")</f>
        <v>nein</v>
      </c>
      <c r="H9469" s="21" t="s">
        <v>26</v>
      </c>
      <c r="I9469" s="29" t="n">
        <f aca="false">INDEX(Einstellungen!$B$27:$B$50,11)</f>
        <v>1.05</v>
      </c>
      <c r="J9469" s="29" t="n">
        <f aca="false">F9469*I9469</f>
        <v>37.3085706</v>
      </c>
    </row>
    <row r="9470" customFormat="false" ht="15" hidden="false" customHeight="false" outlineLevel="0" collapsed="false">
      <c r="A9470" s="28" t="n">
        <v>45975</v>
      </c>
      <c r="B9470" s="21" t="s">
        <v>123</v>
      </c>
      <c r="C9470" s="21" t="s">
        <v>137</v>
      </c>
      <c r="D9470" s="29" t="n">
        <v>106.035</v>
      </c>
      <c r="E9470" s="29" t="n">
        <f aca="false">D9470/10</f>
        <v>10.6035</v>
      </c>
      <c r="F9470" s="29" t="n">
        <f aca="false">(E9470+Einstellungen!$B$20)*(1+Einstellungen!$B$10)</f>
        <v>34.818805</v>
      </c>
      <c r="G9470" s="21" t="str">
        <f aca="false">IF(F9470&lt;Einstellungen!$B$5,"ja","nein")</f>
        <v>nein</v>
      </c>
      <c r="H9470" s="21" t="s">
        <v>26</v>
      </c>
      <c r="I9470" s="29" t="n">
        <f aca="false">INDEX(Einstellungen!$B$27:$B$50,12)</f>
        <v>1.1</v>
      </c>
      <c r="J9470" s="29" t="n">
        <f aca="false">F9470*I9470</f>
        <v>38.3006855</v>
      </c>
    </row>
    <row r="9471" customFormat="false" ht="15" hidden="false" customHeight="false" outlineLevel="0" collapsed="false">
      <c r="A9471" s="28" t="n">
        <v>45975</v>
      </c>
      <c r="B9471" s="21" t="s">
        <v>124</v>
      </c>
      <c r="C9471" s="21" t="s">
        <v>137</v>
      </c>
      <c r="D9471" s="29" t="n">
        <v>101.225</v>
      </c>
      <c r="E9471" s="29" t="n">
        <f aca="false">D9471/10</f>
        <v>10.1225</v>
      </c>
      <c r="F9471" s="29" t="n">
        <f aca="false">(E9471+Einstellungen!$B$20)*(1+Einstellungen!$B$10)</f>
        <v>34.246415</v>
      </c>
      <c r="G9471" s="21" t="str">
        <f aca="false">IF(F9471&lt;Einstellungen!$B$5,"ja","nein")</f>
        <v>nein</v>
      </c>
      <c r="H9471" s="21" t="s">
        <v>26</v>
      </c>
      <c r="I9471" s="29" t="n">
        <f aca="false">INDEX(Einstellungen!$B$27:$B$50,13)</f>
        <v>1.2</v>
      </c>
      <c r="J9471" s="29" t="n">
        <f aca="false">F9471*I9471</f>
        <v>41.095698</v>
      </c>
    </row>
    <row r="9472" customFormat="false" ht="15" hidden="false" customHeight="false" outlineLevel="0" collapsed="false">
      <c r="A9472" s="28" t="n">
        <v>45975</v>
      </c>
      <c r="B9472" s="21" t="s">
        <v>125</v>
      </c>
      <c r="C9472" s="21" t="s">
        <v>137</v>
      </c>
      <c r="D9472" s="29" t="n">
        <v>105.422</v>
      </c>
      <c r="E9472" s="29" t="n">
        <f aca="false">D9472/10</f>
        <v>10.5422</v>
      </c>
      <c r="F9472" s="29" t="n">
        <f aca="false">(E9472+Einstellungen!$B$20)*(1+Einstellungen!$B$10)</f>
        <v>34.745858</v>
      </c>
      <c r="G9472" s="21" t="str">
        <f aca="false">IF(F9472&lt;Einstellungen!$B$5,"ja","nein")</f>
        <v>nein</v>
      </c>
      <c r="H9472" s="21" t="s">
        <v>26</v>
      </c>
      <c r="I9472" s="29" t="n">
        <f aca="false">INDEX(Einstellungen!$B$27:$B$50,14)</f>
        <v>1.15</v>
      </c>
      <c r="J9472" s="29" t="n">
        <f aca="false">F9472*I9472</f>
        <v>39.9577367</v>
      </c>
    </row>
    <row r="9473" customFormat="false" ht="15" hidden="false" customHeight="false" outlineLevel="0" collapsed="false">
      <c r="A9473" s="28" t="n">
        <v>45975</v>
      </c>
      <c r="B9473" s="21" t="s">
        <v>126</v>
      </c>
      <c r="C9473" s="21" t="s">
        <v>137</v>
      </c>
      <c r="D9473" s="29" t="n">
        <v>107.062</v>
      </c>
      <c r="E9473" s="29" t="n">
        <f aca="false">D9473/10</f>
        <v>10.7062</v>
      </c>
      <c r="F9473" s="29" t="n">
        <f aca="false">(E9473+Einstellungen!$B$20)*(1+Einstellungen!$B$10)</f>
        <v>34.941018</v>
      </c>
      <c r="G9473" s="21" t="str">
        <f aca="false">IF(F9473&lt;Einstellungen!$B$5,"ja","nein")</f>
        <v>nein</v>
      </c>
      <c r="H9473" s="21" t="s">
        <v>26</v>
      </c>
      <c r="I9473" s="29" t="n">
        <f aca="false">INDEX(Einstellungen!$B$27:$B$50,15)</f>
        <v>1</v>
      </c>
      <c r="J9473" s="29" t="n">
        <f aca="false">F9473*I9473</f>
        <v>34.941018</v>
      </c>
    </row>
    <row r="9474" customFormat="false" ht="15" hidden="false" customHeight="false" outlineLevel="0" collapsed="false">
      <c r="A9474" s="28" t="n">
        <v>45975</v>
      </c>
      <c r="B9474" s="21" t="s">
        <v>127</v>
      </c>
      <c r="C9474" s="21" t="s">
        <v>137</v>
      </c>
      <c r="D9474" s="29" t="n">
        <v>115.392</v>
      </c>
      <c r="E9474" s="29" t="n">
        <f aca="false">D9474/10</f>
        <v>11.5392</v>
      </c>
      <c r="F9474" s="29" t="n">
        <f aca="false">(E9474+Einstellungen!$B$20)*(1+Einstellungen!$B$10)</f>
        <v>35.932288</v>
      </c>
      <c r="G9474" s="21" t="str">
        <f aca="false">IF(F9474&lt;Einstellungen!$B$5,"ja","nein")</f>
        <v>nein</v>
      </c>
      <c r="H9474" s="21" t="s">
        <v>26</v>
      </c>
      <c r="I9474" s="29" t="n">
        <f aca="false">INDEX(Einstellungen!$B$27:$B$50,16)</f>
        <v>0.95</v>
      </c>
      <c r="J9474" s="29" t="n">
        <f aca="false">F9474*I9474</f>
        <v>34.1356736</v>
      </c>
    </row>
    <row r="9475" customFormat="false" ht="15" hidden="false" customHeight="false" outlineLevel="0" collapsed="false">
      <c r="A9475" s="28" t="n">
        <v>45975</v>
      </c>
      <c r="B9475" s="21" t="s">
        <v>128</v>
      </c>
      <c r="C9475" s="21" t="s">
        <v>137</v>
      </c>
      <c r="D9475" s="29" t="n">
        <v>115.965</v>
      </c>
      <c r="E9475" s="29" t="n">
        <f aca="false">D9475/10</f>
        <v>11.5965</v>
      </c>
      <c r="F9475" s="29" t="n">
        <f aca="false">(E9475+Einstellungen!$B$20)*(1+Einstellungen!$B$10)</f>
        <v>36.000475</v>
      </c>
      <c r="G9475" s="21" t="str">
        <f aca="false">IF(F9475&lt;Einstellungen!$B$5,"ja","nein")</f>
        <v>nein</v>
      </c>
      <c r="H9475" s="21" t="s">
        <v>26</v>
      </c>
      <c r="I9475" s="29" t="n">
        <f aca="false">INDEX(Einstellungen!$B$27:$B$50,17)</f>
        <v>0.95</v>
      </c>
      <c r="J9475" s="29" t="n">
        <f aca="false">F9475*I9475</f>
        <v>34.20045125</v>
      </c>
    </row>
    <row r="9476" customFormat="false" ht="15" hidden="false" customHeight="false" outlineLevel="0" collapsed="false">
      <c r="A9476" s="28" t="n">
        <v>45975</v>
      </c>
      <c r="B9476" s="21" t="s">
        <v>129</v>
      </c>
      <c r="C9476" s="21" t="s">
        <v>137</v>
      </c>
      <c r="D9476" s="29" t="n">
        <v>131.57</v>
      </c>
      <c r="E9476" s="29" t="n">
        <f aca="false">D9476/10</f>
        <v>13.157</v>
      </c>
      <c r="F9476" s="29" t="n">
        <f aca="false">(E9476+Einstellungen!$B$20)*(1+Einstellungen!$B$10)</f>
        <v>37.85747</v>
      </c>
      <c r="G9476" s="21" t="str">
        <f aca="false">IF(F9476&lt;Einstellungen!$B$5,"ja","nein")</f>
        <v>nein</v>
      </c>
      <c r="H9476" s="21" t="s">
        <v>26</v>
      </c>
      <c r="I9476" s="29" t="n">
        <f aca="false">INDEX(Einstellungen!$B$27:$B$50,18)</f>
        <v>1.1</v>
      </c>
      <c r="J9476" s="29" t="n">
        <f aca="false">F9476*I9476</f>
        <v>41.643217</v>
      </c>
    </row>
    <row r="9477" customFormat="false" ht="15" hidden="false" customHeight="false" outlineLevel="0" collapsed="false">
      <c r="A9477" s="28" t="n">
        <v>45975</v>
      </c>
      <c r="B9477" s="21" t="s">
        <v>130</v>
      </c>
      <c r="C9477" s="21" t="s">
        <v>137</v>
      </c>
      <c r="D9477" s="29" t="n">
        <v>119.81</v>
      </c>
      <c r="E9477" s="29" t="n">
        <f aca="false">D9477/10</f>
        <v>11.981</v>
      </c>
      <c r="F9477" s="29" t="n">
        <f aca="false">(E9477+Einstellungen!$B$20)*(1+Einstellungen!$B$10)</f>
        <v>36.45803</v>
      </c>
      <c r="G9477" s="21" t="str">
        <f aca="false">IF(F9477&lt;Einstellungen!$B$5,"ja","nein")</f>
        <v>nein</v>
      </c>
      <c r="H9477" s="21" t="s">
        <v>26</v>
      </c>
      <c r="I9477" s="29" t="n">
        <f aca="false">INDEX(Einstellungen!$B$27:$B$50,19)</f>
        <v>1.35</v>
      </c>
      <c r="J9477" s="29" t="n">
        <f aca="false">F9477*I9477</f>
        <v>49.2183405</v>
      </c>
    </row>
    <row r="9478" customFormat="false" ht="15" hidden="false" customHeight="false" outlineLevel="0" collapsed="false">
      <c r="A9478" s="28" t="n">
        <v>45975</v>
      </c>
      <c r="B9478" s="21" t="s">
        <v>131</v>
      </c>
      <c r="C9478" s="21" t="s">
        <v>137</v>
      </c>
      <c r="D9478" s="29" t="n">
        <v>106.49</v>
      </c>
      <c r="E9478" s="29" t="n">
        <f aca="false">D9478/10</f>
        <v>10.649</v>
      </c>
      <c r="F9478" s="29" t="n">
        <f aca="false">(E9478+Einstellungen!$B$20)*(1+Einstellungen!$B$10)</f>
        <v>34.87295</v>
      </c>
      <c r="G9478" s="21" t="str">
        <f aca="false">IF(F9478&lt;Einstellungen!$B$5,"ja","nein")</f>
        <v>nein</v>
      </c>
      <c r="H9478" s="21" t="s">
        <v>26</v>
      </c>
      <c r="I9478" s="29" t="n">
        <f aca="false">INDEX(Einstellungen!$B$27:$B$50,20)</f>
        <v>1.45</v>
      </c>
      <c r="J9478" s="29" t="n">
        <f aca="false">F9478*I9478</f>
        <v>50.5657775</v>
      </c>
    </row>
    <row r="9479" customFormat="false" ht="15" hidden="false" customHeight="false" outlineLevel="0" collapsed="false">
      <c r="A9479" s="28" t="n">
        <v>45975</v>
      </c>
      <c r="B9479" s="21" t="s">
        <v>132</v>
      </c>
      <c r="C9479" s="21" t="s">
        <v>137</v>
      </c>
      <c r="D9479" s="29" t="n">
        <v>98.915</v>
      </c>
      <c r="E9479" s="29" t="n">
        <f aca="false">D9479/10</f>
        <v>9.8915</v>
      </c>
      <c r="F9479" s="29" t="n">
        <f aca="false">(E9479+Einstellungen!$B$20)*(1+Einstellungen!$B$10)</f>
        <v>33.971525</v>
      </c>
      <c r="G9479" s="21" t="str">
        <f aca="false">IF(F9479&lt;Einstellungen!$B$5,"ja","nein")</f>
        <v>nein</v>
      </c>
      <c r="H9479" s="21" t="s">
        <v>26</v>
      </c>
      <c r="I9479" s="29" t="n">
        <f aca="false">INDEX(Einstellungen!$B$27:$B$50,21)</f>
        <v>1.4</v>
      </c>
      <c r="J9479" s="29" t="n">
        <f aca="false">F9479*I9479</f>
        <v>47.560135</v>
      </c>
    </row>
    <row r="9480" customFormat="false" ht="15" hidden="false" customHeight="false" outlineLevel="0" collapsed="false">
      <c r="A9480" s="28" t="n">
        <v>45975</v>
      </c>
      <c r="B9480" s="21" t="s">
        <v>133</v>
      </c>
      <c r="C9480" s="21" t="s">
        <v>137</v>
      </c>
      <c r="D9480" s="29" t="n">
        <v>93.162</v>
      </c>
      <c r="E9480" s="29" t="n">
        <f aca="false">D9480/10</f>
        <v>9.3162</v>
      </c>
      <c r="F9480" s="29" t="n">
        <f aca="false">(E9480+Einstellungen!$B$20)*(1+Einstellungen!$B$10)</f>
        <v>33.286918</v>
      </c>
      <c r="G9480" s="21" t="str">
        <f aca="false">IF(F9480&lt;Einstellungen!$B$5,"ja","nein")</f>
        <v>nein</v>
      </c>
      <c r="H9480" s="21" t="s">
        <v>26</v>
      </c>
      <c r="I9480" s="29" t="n">
        <f aca="false">INDEX(Einstellungen!$B$27:$B$50,22)</f>
        <v>1.25</v>
      </c>
      <c r="J9480" s="29" t="n">
        <f aca="false">F9480*I9480</f>
        <v>41.6086475</v>
      </c>
    </row>
    <row r="9481" customFormat="false" ht="15" hidden="false" customHeight="false" outlineLevel="0" collapsed="false">
      <c r="A9481" s="28" t="n">
        <v>45975</v>
      </c>
      <c r="B9481" s="21" t="s">
        <v>134</v>
      </c>
      <c r="C9481" s="21" t="s">
        <v>137</v>
      </c>
      <c r="D9481" s="29" t="n">
        <v>97.015</v>
      </c>
      <c r="E9481" s="29" t="n">
        <f aca="false">D9481/10</f>
        <v>9.7015</v>
      </c>
      <c r="F9481" s="29" t="n">
        <f aca="false">(E9481+Einstellungen!$B$20)*(1+Einstellungen!$B$10)</f>
        <v>33.745425</v>
      </c>
      <c r="G9481" s="21" t="str">
        <f aca="false">IF(F9481&lt;Einstellungen!$B$5,"ja","nein")</f>
        <v>nein</v>
      </c>
      <c r="H9481" s="21" t="s">
        <v>26</v>
      </c>
      <c r="I9481" s="29" t="n">
        <f aca="false">INDEX(Einstellungen!$B$27:$B$50,23)</f>
        <v>1.05</v>
      </c>
      <c r="J9481" s="29" t="n">
        <f aca="false">F9481*I9481</f>
        <v>35.43269625</v>
      </c>
    </row>
    <row r="9482" customFormat="false" ht="15" hidden="false" customHeight="false" outlineLevel="0" collapsed="false">
      <c r="A9482" s="28" t="n">
        <v>45975</v>
      </c>
      <c r="B9482" s="21" t="s">
        <v>135</v>
      </c>
      <c r="C9482" s="21" t="s">
        <v>137</v>
      </c>
      <c r="D9482" s="29" t="n">
        <v>78.65</v>
      </c>
      <c r="E9482" s="29" t="n">
        <f aca="false">D9482/10</f>
        <v>7.865</v>
      </c>
      <c r="F9482" s="29" t="n">
        <f aca="false">(E9482+Einstellungen!$B$20)*(1+Einstellungen!$B$10)</f>
        <v>31.55999</v>
      </c>
      <c r="G9482" s="21" t="str">
        <f aca="false">IF(F9482&lt;Einstellungen!$B$5,"ja","nein")</f>
        <v>nein</v>
      </c>
      <c r="H9482" s="21" t="s">
        <v>26</v>
      </c>
      <c r="I9482" s="29" t="n">
        <f aca="false">INDEX(Einstellungen!$B$27:$B$50,24)</f>
        <v>0.8</v>
      </c>
      <c r="J9482" s="29" t="n">
        <f aca="false">F9482*I9482</f>
        <v>25.247992</v>
      </c>
    </row>
    <row r="9483" customFormat="false" ht="15" hidden="false" customHeight="false" outlineLevel="0" collapsed="false">
      <c r="A9483" s="28" t="n">
        <v>45976</v>
      </c>
      <c r="B9483" s="21" t="s">
        <v>111</v>
      </c>
      <c r="C9483" s="21" t="s">
        <v>138</v>
      </c>
      <c r="D9483" s="29" t="n">
        <v>77.377</v>
      </c>
      <c r="E9483" s="29" t="n">
        <f aca="false">D9483/10</f>
        <v>7.7377</v>
      </c>
      <c r="F9483" s="29" t="n">
        <f aca="false">(E9483+Einstellungen!$B$20)*(1+Einstellungen!$B$10)</f>
        <v>31.408503</v>
      </c>
      <c r="G9483" s="21" t="str">
        <f aca="false">IF(F9483&lt;Einstellungen!$B$5,"ja","nein")</f>
        <v>nein</v>
      </c>
      <c r="H9483" s="21" t="s">
        <v>26</v>
      </c>
      <c r="I9483" s="29" t="n">
        <f aca="false">INDEX(Einstellungen!$B$27:$B$50,1)</f>
        <v>0.6</v>
      </c>
      <c r="J9483" s="29" t="n">
        <f aca="false">F9483*I9483</f>
        <v>18.8451018</v>
      </c>
    </row>
    <row r="9484" customFormat="false" ht="15" hidden="false" customHeight="false" outlineLevel="0" collapsed="false">
      <c r="A9484" s="28" t="n">
        <v>45976</v>
      </c>
      <c r="B9484" s="21" t="s">
        <v>113</v>
      </c>
      <c r="C9484" s="21" t="s">
        <v>138</v>
      </c>
      <c r="D9484" s="29" t="n">
        <v>77.95</v>
      </c>
      <c r="E9484" s="29" t="n">
        <f aca="false">D9484/10</f>
        <v>7.795</v>
      </c>
      <c r="F9484" s="29" t="n">
        <f aca="false">(E9484+Einstellungen!$B$20)*(1+Einstellungen!$B$10)</f>
        <v>31.47669</v>
      </c>
      <c r="G9484" s="21" t="str">
        <f aca="false">IF(F9484&lt;Einstellungen!$B$5,"ja","nein")</f>
        <v>nein</v>
      </c>
      <c r="H9484" s="21" t="s">
        <v>26</v>
      </c>
      <c r="I9484" s="29" t="n">
        <f aca="false">INDEX(Einstellungen!$B$27:$B$50,2)</f>
        <v>0.5</v>
      </c>
      <c r="J9484" s="29" t="n">
        <f aca="false">F9484*I9484</f>
        <v>15.738345</v>
      </c>
    </row>
    <row r="9485" customFormat="false" ht="15" hidden="false" customHeight="false" outlineLevel="0" collapsed="false">
      <c r="A9485" s="28" t="n">
        <v>45976</v>
      </c>
      <c r="B9485" s="21" t="s">
        <v>114</v>
      </c>
      <c r="C9485" s="21" t="s">
        <v>138</v>
      </c>
      <c r="D9485" s="29" t="n">
        <v>74.718</v>
      </c>
      <c r="E9485" s="29" t="n">
        <f aca="false">D9485/10</f>
        <v>7.4718</v>
      </c>
      <c r="F9485" s="29" t="n">
        <f aca="false">(E9485+Einstellungen!$B$20)*(1+Einstellungen!$B$10)</f>
        <v>31.092082</v>
      </c>
      <c r="G9485" s="21" t="str">
        <f aca="false">IF(F9485&lt;Einstellungen!$B$5,"ja","nein")</f>
        <v>nein</v>
      </c>
      <c r="H9485" s="21" t="s">
        <v>26</v>
      </c>
      <c r="I9485" s="29" t="n">
        <f aca="false">INDEX(Einstellungen!$B$27:$B$50,3)</f>
        <v>0.45</v>
      </c>
      <c r="J9485" s="29" t="n">
        <f aca="false">F9485*I9485</f>
        <v>13.9914369</v>
      </c>
    </row>
    <row r="9486" customFormat="false" ht="15" hidden="false" customHeight="false" outlineLevel="0" collapsed="false">
      <c r="A9486" s="28" t="n">
        <v>45976</v>
      </c>
      <c r="B9486" s="21" t="s">
        <v>115</v>
      </c>
      <c r="C9486" s="21" t="s">
        <v>138</v>
      </c>
      <c r="D9486" s="29" t="n">
        <v>73.03</v>
      </c>
      <c r="E9486" s="29" t="n">
        <f aca="false">D9486/10</f>
        <v>7.303</v>
      </c>
      <c r="F9486" s="29" t="n">
        <f aca="false">(E9486+Einstellungen!$B$20)*(1+Einstellungen!$B$10)</f>
        <v>30.89121</v>
      </c>
      <c r="G9486" s="21" t="str">
        <f aca="false">IF(F9486&lt;Einstellungen!$B$5,"ja","nein")</f>
        <v>nein</v>
      </c>
      <c r="H9486" s="21" t="s">
        <v>26</v>
      </c>
      <c r="I9486" s="29" t="n">
        <f aca="false">INDEX(Einstellungen!$B$27:$B$50,4)</f>
        <v>0.45</v>
      </c>
      <c r="J9486" s="29" t="n">
        <f aca="false">F9486*I9486</f>
        <v>13.9010445</v>
      </c>
    </row>
    <row r="9487" customFormat="false" ht="15" hidden="false" customHeight="false" outlineLevel="0" collapsed="false">
      <c r="A9487" s="28" t="n">
        <v>45976</v>
      </c>
      <c r="B9487" s="21" t="s">
        <v>116</v>
      </c>
      <c r="C9487" s="21" t="s">
        <v>138</v>
      </c>
      <c r="D9487" s="29" t="n">
        <v>72.2</v>
      </c>
      <c r="E9487" s="29" t="n">
        <f aca="false">D9487/10</f>
        <v>7.22</v>
      </c>
      <c r="F9487" s="29" t="n">
        <f aca="false">(E9487+Einstellungen!$B$20)*(1+Einstellungen!$B$10)</f>
        <v>30.79244</v>
      </c>
      <c r="G9487" s="21" t="str">
        <f aca="false">IF(F9487&lt;Einstellungen!$B$5,"ja","nein")</f>
        <v>nein</v>
      </c>
      <c r="H9487" s="21" t="s">
        <v>26</v>
      </c>
      <c r="I9487" s="29" t="n">
        <f aca="false">INDEX(Einstellungen!$B$27:$B$50,5)</f>
        <v>0.45</v>
      </c>
      <c r="J9487" s="29" t="n">
        <f aca="false">F9487*I9487</f>
        <v>13.856598</v>
      </c>
    </row>
    <row r="9488" customFormat="false" ht="15" hidden="false" customHeight="false" outlineLevel="0" collapsed="false">
      <c r="A9488" s="28" t="n">
        <v>45976</v>
      </c>
      <c r="B9488" s="21" t="s">
        <v>117</v>
      </c>
      <c r="C9488" s="21" t="s">
        <v>138</v>
      </c>
      <c r="D9488" s="29" t="n">
        <v>70.615</v>
      </c>
      <c r="E9488" s="29" t="n">
        <f aca="false">D9488/10</f>
        <v>7.0615</v>
      </c>
      <c r="F9488" s="29" t="n">
        <f aca="false">(E9488+Einstellungen!$B$20)*(1+Einstellungen!$B$10)</f>
        <v>30.603825</v>
      </c>
      <c r="G9488" s="21" t="str">
        <f aca="false">IF(F9488&lt;Einstellungen!$B$5,"ja","nein")</f>
        <v>nein</v>
      </c>
      <c r="H9488" s="21" t="s">
        <v>26</v>
      </c>
      <c r="I9488" s="29" t="n">
        <f aca="false">INDEX(Einstellungen!$B$27:$B$50,6)</f>
        <v>0.5</v>
      </c>
      <c r="J9488" s="29" t="n">
        <f aca="false">F9488*I9488</f>
        <v>15.3019125</v>
      </c>
    </row>
    <row r="9489" customFormat="false" ht="15" hidden="false" customHeight="false" outlineLevel="0" collapsed="false">
      <c r="A9489" s="28" t="n">
        <v>45976</v>
      </c>
      <c r="B9489" s="21" t="s">
        <v>118</v>
      </c>
      <c r="C9489" s="21" t="s">
        <v>138</v>
      </c>
      <c r="D9489" s="29" t="n">
        <v>68.157</v>
      </c>
      <c r="E9489" s="29" t="n">
        <f aca="false">D9489/10</f>
        <v>6.8157</v>
      </c>
      <c r="F9489" s="29" t="n">
        <f aca="false">(E9489+Einstellungen!$B$20)*(1+Einstellungen!$B$10)</f>
        <v>30.311323</v>
      </c>
      <c r="G9489" s="21" t="str">
        <f aca="false">IF(F9489&lt;Einstellungen!$B$5,"ja","nein")</f>
        <v>nein</v>
      </c>
      <c r="H9489" s="21" t="s">
        <v>26</v>
      </c>
      <c r="I9489" s="29" t="n">
        <f aca="false">INDEX(Einstellungen!$B$27:$B$50,7)</f>
        <v>0.7</v>
      </c>
      <c r="J9489" s="29" t="n">
        <f aca="false">F9489*I9489</f>
        <v>21.2179261</v>
      </c>
    </row>
    <row r="9490" customFormat="false" ht="15" hidden="false" customHeight="false" outlineLevel="0" collapsed="false">
      <c r="A9490" s="28" t="n">
        <v>45976</v>
      </c>
      <c r="B9490" s="21" t="s">
        <v>119</v>
      </c>
      <c r="C9490" s="21" t="s">
        <v>138</v>
      </c>
      <c r="D9490" s="29" t="n">
        <v>77.055</v>
      </c>
      <c r="E9490" s="29" t="n">
        <f aca="false">D9490/10</f>
        <v>7.7055</v>
      </c>
      <c r="F9490" s="29" t="n">
        <f aca="false">(E9490+Einstellungen!$B$20)*(1+Einstellungen!$B$10)</f>
        <v>31.370185</v>
      </c>
      <c r="G9490" s="21" t="str">
        <f aca="false">IF(F9490&lt;Einstellungen!$B$5,"ja","nein")</f>
        <v>nein</v>
      </c>
      <c r="H9490" s="21" t="s">
        <v>26</v>
      </c>
      <c r="I9490" s="29" t="n">
        <f aca="false">INDEX(Einstellungen!$B$27:$B$50,8)</f>
        <v>0.95</v>
      </c>
      <c r="J9490" s="29" t="n">
        <f aca="false">F9490*I9490</f>
        <v>29.80167575</v>
      </c>
    </row>
    <row r="9491" customFormat="false" ht="15" hidden="false" customHeight="false" outlineLevel="0" collapsed="false">
      <c r="A9491" s="28" t="n">
        <v>45976</v>
      </c>
      <c r="B9491" s="21" t="s">
        <v>120</v>
      </c>
      <c r="C9491" s="21" t="s">
        <v>138</v>
      </c>
      <c r="D9491" s="29" t="n">
        <v>80.065</v>
      </c>
      <c r="E9491" s="29" t="n">
        <f aca="false">D9491/10</f>
        <v>8.0065</v>
      </c>
      <c r="F9491" s="29" t="n">
        <f aca="false">(E9491+Einstellungen!$B$20)*(1+Einstellungen!$B$10)</f>
        <v>31.728375</v>
      </c>
      <c r="G9491" s="21" t="str">
        <f aca="false">IF(F9491&lt;Einstellungen!$B$5,"ja","nein")</f>
        <v>nein</v>
      </c>
      <c r="H9491" s="21" t="s">
        <v>26</v>
      </c>
      <c r="I9491" s="29" t="n">
        <f aca="false">INDEX(Einstellungen!$B$27:$B$50,9)</f>
        <v>1.05</v>
      </c>
      <c r="J9491" s="29" t="n">
        <f aca="false">F9491*I9491</f>
        <v>33.31479375</v>
      </c>
    </row>
    <row r="9492" customFormat="false" ht="15" hidden="false" customHeight="false" outlineLevel="0" collapsed="false">
      <c r="A9492" s="28" t="n">
        <v>45976</v>
      </c>
      <c r="B9492" s="21" t="s">
        <v>121</v>
      </c>
      <c r="C9492" s="21" t="s">
        <v>138</v>
      </c>
      <c r="D9492" s="29" t="n">
        <v>85.235</v>
      </c>
      <c r="E9492" s="29" t="n">
        <f aca="false">D9492/10</f>
        <v>8.5235</v>
      </c>
      <c r="F9492" s="29" t="n">
        <f aca="false">(E9492+Einstellungen!$B$20)*(1+Einstellungen!$B$10)</f>
        <v>32.343605</v>
      </c>
      <c r="G9492" s="21" t="str">
        <f aca="false">IF(F9492&lt;Einstellungen!$B$5,"ja","nein")</f>
        <v>nein</v>
      </c>
      <c r="H9492" s="21" t="s">
        <v>26</v>
      </c>
      <c r="I9492" s="29" t="n">
        <f aca="false">INDEX(Einstellungen!$B$27:$B$50,10)</f>
        <v>1.05</v>
      </c>
      <c r="J9492" s="29" t="n">
        <f aca="false">F9492*I9492</f>
        <v>33.96078525</v>
      </c>
    </row>
    <row r="9493" customFormat="false" ht="15" hidden="false" customHeight="false" outlineLevel="0" collapsed="false">
      <c r="A9493" s="28" t="n">
        <v>45976</v>
      </c>
      <c r="B9493" s="21" t="s">
        <v>122</v>
      </c>
      <c r="C9493" s="21" t="s">
        <v>138</v>
      </c>
      <c r="D9493" s="29" t="n">
        <v>85.612</v>
      </c>
      <c r="E9493" s="29" t="n">
        <f aca="false">D9493/10</f>
        <v>8.5612</v>
      </c>
      <c r="F9493" s="29" t="n">
        <f aca="false">(E9493+Einstellungen!$B$20)*(1+Einstellungen!$B$10)</f>
        <v>32.388468</v>
      </c>
      <c r="G9493" s="21" t="str">
        <f aca="false">IF(F9493&lt;Einstellungen!$B$5,"ja","nein")</f>
        <v>nein</v>
      </c>
      <c r="H9493" s="21" t="s">
        <v>26</v>
      </c>
      <c r="I9493" s="29" t="n">
        <f aca="false">INDEX(Einstellungen!$B$27:$B$50,11)</f>
        <v>1.05</v>
      </c>
      <c r="J9493" s="29" t="n">
        <f aca="false">F9493*I9493</f>
        <v>34.0078914</v>
      </c>
    </row>
    <row r="9494" customFormat="false" ht="15" hidden="false" customHeight="false" outlineLevel="0" collapsed="false">
      <c r="A9494" s="28" t="n">
        <v>45976</v>
      </c>
      <c r="B9494" s="21" t="s">
        <v>123</v>
      </c>
      <c r="C9494" s="21" t="s">
        <v>138</v>
      </c>
      <c r="D9494" s="29" t="n">
        <v>85.422</v>
      </c>
      <c r="E9494" s="29" t="n">
        <f aca="false">D9494/10</f>
        <v>8.5422</v>
      </c>
      <c r="F9494" s="29" t="n">
        <f aca="false">(E9494+Einstellungen!$B$20)*(1+Einstellungen!$B$10)</f>
        <v>32.365858</v>
      </c>
      <c r="G9494" s="21" t="str">
        <f aca="false">IF(F9494&lt;Einstellungen!$B$5,"ja","nein")</f>
        <v>nein</v>
      </c>
      <c r="H9494" s="21" t="s">
        <v>26</v>
      </c>
      <c r="I9494" s="29" t="n">
        <f aca="false">INDEX(Einstellungen!$B$27:$B$50,12)</f>
        <v>1.1</v>
      </c>
      <c r="J9494" s="29" t="n">
        <f aca="false">F9494*I9494</f>
        <v>35.6024438</v>
      </c>
    </row>
    <row r="9495" customFormat="false" ht="15" hidden="false" customHeight="false" outlineLevel="0" collapsed="false">
      <c r="A9495" s="28" t="n">
        <v>45976</v>
      </c>
      <c r="B9495" s="21" t="s">
        <v>124</v>
      </c>
      <c r="C9495" s="21" t="s">
        <v>138</v>
      </c>
      <c r="D9495" s="29" t="n">
        <v>84.192</v>
      </c>
      <c r="E9495" s="29" t="n">
        <f aca="false">D9495/10</f>
        <v>8.4192</v>
      </c>
      <c r="F9495" s="29" t="n">
        <f aca="false">(E9495+Einstellungen!$B$20)*(1+Einstellungen!$B$10)</f>
        <v>32.219488</v>
      </c>
      <c r="G9495" s="21" t="str">
        <f aca="false">IF(F9495&lt;Einstellungen!$B$5,"ja","nein")</f>
        <v>nein</v>
      </c>
      <c r="H9495" s="21" t="s">
        <v>26</v>
      </c>
      <c r="I9495" s="29" t="n">
        <f aca="false">INDEX(Einstellungen!$B$27:$B$50,13)</f>
        <v>1.2</v>
      </c>
      <c r="J9495" s="29" t="n">
        <f aca="false">F9495*I9495</f>
        <v>38.6633856</v>
      </c>
    </row>
    <row r="9496" customFormat="false" ht="15" hidden="false" customHeight="false" outlineLevel="0" collapsed="false">
      <c r="A9496" s="28" t="n">
        <v>45976</v>
      </c>
      <c r="B9496" s="21" t="s">
        <v>125</v>
      </c>
      <c r="C9496" s="21" t="s">
        <v>138</v>
      </c>
      <c r="D9496" s="29" t="n">
        <v>90.668</v>
      </c>
      <c r="E9496" s="29" t="n">
        <f aca="false">D9496/10</f>
        <v>9.0668</v>
      </c>
      <c r="F9496" s="29" t="n">
        <f aca="false">(E9496+Einstellungen!$B$20)*(1+Einstellungen!$B$10)</f>
        <v>32.990132</v>
      </c>
      <c r="G9496" s="21" t="str">
        <f aca="false">IF(F9496&lt;Einstellungen!$B$5,"ja","nein")</f>
        <v>nein</v>
      </c>
      <c r="H9496" s="21" t="s">
        <v>26</v>
      </c>
      <c r="I9496" s="29" t="n">
        <f aca="false">INDEX(Einstellungen!$B$27:$B$50,14)</f>
        <v>1.15</v>
      </c>
      <c r="J9496" s="29" t="n">
        <f aca="false">F9496*I9496</f>
        <v>37.9386518</v>
      </c>
    </row>
    <row r="9497" customFormat="false" ht="15" hidden="false" customHeight="false" outlineLevel="0" collapsed="false">
      <c r="A9497" s="28" t="n">
        <v>45976</v>
      </c>
      <c r="B9497" s="21" t="s">
        <v>126</v>
      </c>
      <c r="C9497" s="21" t="s">
        <v>138</v>
      </c>
      <c r="D9497" s="29" t="n">
        <v>94.653</v>
      </c>
      <c r="E9497" s="29" t="n">
        <f aca="false">D9497/10</f>
        <v>9.4653</v>
      </c>
      <c r="F9497" s="29" t="n">
        <f aca="false">(E9497+Einstellungen!$B$20)*(1+Einstellungen!$B$10)</f>
        <v>33.464347</v>
      </c>
      <c r="G9497" s="21" t="str">
        <f aca="false">IF(F9497&lt;Einstellungen!$B$5,"ja","nein")</f>
        <v>nein</v>
      </c>
      <c r="H9497" s="21" t="s">
        <v>26</v>
      </c>
      <c r="I9497" s="29" t="n">
        <f aca="false">INDEX(Einstellungen!$B$27:$B$50,15)</f>
        <v>1</v>
      </c>
      <c r="J9497" s="29" t="n">
        <f aca="false">F9497*I9497</f>
        <v>33.464347</v>
      </c>
    </row>
    <row r="9498" customFormat="false" ht="15" hidden="false" customHeight="false" outlineLevel="0" collapsed="false">
      <c r="A9498" s="28" t="n">
        <v>45976</v>
      </c>
      <c r="B9498" s="21" t="s">
        <v>127</v>
      </c>
      <c r="C9498" s="21" t="s">
        <v>138</v>
      </c>
      <c r="D9498" s="29" t="n">
        <v>101.192</v>
      </c>
      <c r="E9498" s="29" t="n">
        <f aca="false">D9498/10</f>
        <v>10.1192</v>
      </c>
      <c r="F9498" s="29" t="n">
        <f aca="false">(E9498+Einstellungen!$B$20)*(1+Einstellungen!$B$10)</f>
        <v>34.242488</v>
      </c>
      <c r="G9498" s="21" t="str">
        <f aca="false">IF(F9498&lt;Einstellungen!$B$5,"ja","nein")</f>
        <v>nein</v>
      </c>
      <c r="H9498" s="21" t="s">
        <v>26</v>
      </c>
      <c r="I9498" s="29" t="n">
        <f aca="false">INDEX(Einstellungen!$B$27:$B$50,16)</f>
        <v>0.95</v>
      </c>
      <c r="J9498" s="29" t="n">
        <f aca="false">F9498*I9498</f>
        <v>32.5303636</v>
      </c>
    </row>
    <row r="9499" customFormat="false" ht="15" hidden="false" customHeight="false" outlineLevel="0" collapsed="false">
      <c r="A9499" s="28" t="n">
        <v>45976</v>
      </c>
      <c r="B9499" s="21" t="s">
        <v>128</v>
      </c>
      <c r="C9499" s="21" t="s">
        <v>138</v>
      </c>
      <c r="D9499" s="29" t="n">
        <v>109.793</v>
      </c>
      <c r="E9499" s="29" t="n">
        <f aca="false">D9499/10</f>
        <v>10.9793</v>
      </c>
      <c r="F9499" s="29" t="n">
        <f aca="false">(E9499+Einstellungen!$B$20)*(1+Einstellungen!$B$10)</f>
        <v>35.266007</v>
      </c>
      <c r="G9499" s="21" t="str">
        <f aca="false">IF(F9499&lt;Einstellungen!$B$5,"ja","nein")</f>
        <v>nein</v>
      </c>
      <c r="H9499" s="21" t="s">
        <v>26</v>
      </c>
      <c r="I9499" s="29" t="n">
        <f aca="false">INDEX(Einstellungen!$B$27:$B$50,17)</f>
        <v>0.95</v>
      </c>
      <c r="J9499" s="29" t="n">
        <f aca="false">F9499*I9499</f>
        <v>33.50270665</v>
      </c>
    </row>
    <row r="9500" customFormat="false" ht="15" hidden="false" customHeight="false" outlineLevel="0" collapsed="false">
      <c r="A9500" s="28" t="n">
        <v>45976</v>
      </c>
      <c r="B9500" s="21" t="s">
        <v>129</v>
      </c>
      <c r="C9500" s="21" t="s">
        <v>138</v>
      </c>
      <c r="D9500" s="29" t="n">
        <v>121.8</v>
      </c>
      <c r="E9500" s="29" t="n">
        <f aca="false">D9500/10</f>
        <v>12.18</v>
      </c>
      <c r="F9500" s="29" t="n">
        <f aca="false">(E9500+Einstellungen!$B$20)*(1+Einstellungen!$B$10)</f>
        <v>36.69484</v>
      </c>
      <c r="G9500" s="21" t="str">
        <f aca="false">IF(F9500&lt;Einstellungen!$B$5,"ja","nein")</f>
        <v>nein</v>
      </c>
      <c r="H9500" s="21" t="s">
        <v>26</v>
      </c>
      <c r="I9500" s="29" t="n">
        <f aca="false">INDEX(Einstellungen!$B$27:$B$50,18)</f>
        <v>1.1</v>
      </c>
      <c r="J9500" s="29" t="n">
        <f aca="false">F9500*I9500</f>
        <v>40.364324</v>
      </c>
    </row>
    <row r="9501" customFormat="false" ht="15" hidden="false" customHeight="false" outlineLevel="0" collapsed="false">
      <c r="A9501" s="28" t="n">
        <v>45976</v>
      </c>
      <c r="B9501" s="21" t="s">
        <v>130</v>
      </c>
      <c r="C9501" s="21" t="s">
        <v>138</v>
      </c>
      <c r="D9501" s="29" t="n">
        <v>121.523</v>
      </c>
      <c r="E9501" s="29" t="n">
        <f aca="false">D9501/10</f>
        <v>12.1523</v>
      </c>
      <c r="F9501" s="29" t="n">
        <f aca="false">(E9501+Einstellungen!$B$20)*(1+Einstellungen!$B$10)</f>
        <v>36.661877</v>
      </c>
      <c r="G9501" s="21" t="str">
        <f aca="false">IF(F9501&lt;Einstellungen!$B$5,"ja","nein")</f>
        <v>nein</v>
      </c>
      <c r="H9501" s="21" t="s">
        <v>26</v>
      </c>
      <c r="I9501" s="29" t="n">
        <f aca="false">INDEX(Einstellungen!$B$27:$B$50,19)</f>
        <v>1.35</v>
      </c>
      <c r="J9501" s="29" t="n">
        <f aca="false">F9501*I9501</f>
        <v>49.49353395</v>
      </c>
    </row>
    <row r="9502" customFormat="false" ht="15" hidden="false" customHeight="false" outlineLevel="0" collapsed="false">
      <c r="A9502" s="28" t="n">
        <v>45976</v>
      </c>
      <c r="B9502" s="21" t="s">
        <v>131</v>
      </c>
      <c r="C9502" s="21" t="s">
        <v>138</v>
      </c>
      <c r="D9502" s="29" t="n">
        <v>114.065</v>
      </c>
      <c r="E9502" s="29" t="n">
        <f aca="false">D9502/10</f>
        <v>11.4065</v>
      </c>
      <c r="F9502" s="29" t="n">
        <f aca="false">(E9502+Einstellungen!$B$20)*(1+Einstellungen!$B$10)</f>
        <v>35.774375</v>
      </c>
      <c r="G9502" s="21" t="str">
        <f aca="false">IF(F9502&lt;Einstellungen!$B$5,"ja","nein")</f>
        <v>nein</v>
      </c>
      <c r="H9502" s="21" t="s">
        <v>26</v>
      </c>
      <c r="I9502" s="29" t="n">
        <f aca="false">INDEX(Einstellungen!$B$27:$B$50,20)</f>
        <v>1.45</v>
      </c>
      <c r="J9502" s="29" t="n">
        <f aca="false">F9502*I9502</f>
        <v>51.87284375</v>
      </c>
    </row>
    <row r="9503" customFormat="false" ht="15" hidden="false" customHeight="false" outlineLevel="0" collapsed="false">
      <c r="A9503" s="28" t="n">
        <v>45976</v>
      </c>
      <c r="B9503" s="21" t="s">
        <v>132</v>
      </c>
      <c r="C9503" s="21" t="s">
        <v>138</v>
      </c>
      <c r="D9503" s="29" t="n">
        <v>109.125</v>
      </c>
      <c r="E9503" s="29" t="n">
        <f aca="false">D9503/10</f>
        <v>10.9125</v>
      </c>
      <c r="F9503" s="29" t="n">
        <f aca="false">(E9503+Einstellungen!$B$20)*(1+Einstellungen!$B$10)</f>
        <v>35.186515</v>
      </c>
      <c r="G9503" s="21" t="str">
        <f aca="false">IF(F9503&lt;Einstellungen!$B$5,"ja","nein")</f>
        <v>nein</v>
      </c>
      <c r="H9503" s="21" t="s">
        <v>26</v>
      </c>
      <c r="I9503" s="29" t="n">
        <f aca="false">INDEX(Einstellungen!$B$27:$B$50,21)</f>
        <v>1.4</v>
      </c>
      <c r="J9503" s="29" t="n">
        <f aca="false">F9503*I9503</f>
        <v>49.261121</v>
      </c>
    </row>
    <row r="9504" customFormat="false" ht="15" hidden="false" customHeight="false" outlineLevel="0" collapsed="false">
      <c r="A9504" s="28" t="n">
        <v>45976</v>
      </c>
      <c r="B9504" s="21" t="s">
        <v>133</v>
      </c>
      <c r="C9504" s="21" t="s">
        <v>138</v>
      </c>
      <c r="D9504" s="29" t="n">
        <v>102.885</v>
      </c>
      <c r="E9504" s="29" t="n">
        <f aca="false">D9504/10</f>
        <v>10.2885</v>
      </c>
      <c r="F9504" s="29" t="n">
        <f aca="false">(E9504+Einstellungen!$B$20)*(1+Einstellungen!$B$10)</f>
        <v>34.443955</v>
      </c>
      <c r="G9504" s="21" t="str">
        <f aca="false">IF(F9504&lt;Einstellungen!$B$5,"ja","nein")</f>
        <v>nein</v>
      </c>
      <c r="H9504" s="21" t="s">
        <v>26</v>
      </c>
      <c r="I9504" s="29" t="n">
        <f aca="false">INDEX(Einstellungen!$B$27:$B$50,22)</f>
        <v>1.25</v>
      </c>
      <c r="J9504" s="29" t="n">
        <f aca="false">F9504*I9504</f>
        <v>43.05494375</v>
      </c>
    </row>
    <row r="9505" customFormat="false" ht="15" hidden="false" customHeight="false" outlineLevel="0" collapsed="false">
      <c r="A9505" s="28" t="n">
        <v>45976</v>
      </c>
      <c r="B9505" s="21" t="s">
        <v>134</v>
      </c>
      <c r="C9505" s="21" t="s">
        <v>138</v>
      </c>
      <c r="D9505" s="29" t="n">
        <v>101.718</v>
      </c>
      <c r="E9505" s="29" t="n">
        <f aca="false">D9505/10</f>
        <v>10.1718</v>
      </c>
      <c r="F9505" s="29" t="n">
        <f aca="false">(E9505+Einstellungen!$B$20)*(1+Einstellungen!$B$10)</f>
        <v>34.305082</v>
      </c>
      <c r="G9505" s="21" t="str">
        <f aca="false">IF(F9505&lt;Einstellungen!$B$5,"ja","nein")</f>
        <v>nein</v>
      </c>
      <c r="H9505" s="21" t="s">
        <v>26</v>
      </c>
      <c r="I9505" s="29" t="n">
        <f aca="false">INDEX(Einstellungen!$B$27:$B$50,23)</f>
        <v>1.05</v>
      </c>
      <c r="J9505" s="29" t="n">
        <f aca="false">F9505*I9505</f>
        <v>36.0203361</v>
      </c>
    </row>
    <row r="9506" customFormat="false" ht="15" hidden="false" customHeight="false" outlineLevel="0" collapsed="false">
      <c r="A9506" s="28" t="n">
        <v>45976</v>
      </c>
      <c r="B9506" s="21" t="s">
        <v>135</v>
      </c>
      <c r="C9506" s="21" t="s">
        <v>138</v>
      </c>
      <c r="D9506" s="29" t="n">
        <v>97.868</v>
      </c>
      <c r="E9506" s="29" t="n">
        <f aca="false">D9506/10</f>
        <v>9.7868</v>
      </c>
      <c r="F9506" s="29" t="n">
        <f aca="false">(E9506+Einstellungen!$B$20)*(1+Einstellungen!$B$10)</f>
        <v>33.846932</v>
      </c>
      <c r="G9506" s="21" t="str">
        <f aca="false">IF(F9506&lt;Einstellungen!$B$5,"ja","nein")</f>
        <v>nein</v>
      </c>
      <c r="H9506" s="21" t="s">
        <v>26</v>
      </c>
      <c r="I9506" s="29" t="n">
        <f aca="false">INDEX(Einstellungen!$B$27:$B$50,24)</f>
        <v>0.8</v>
      </c>
      <c r="J9506" s="29" t="n">
        <f aca="false">F9506*I9506</f>
        <v>27.0775456</v>
      </c>
    </row>
    <row r="9507" customFormat="false" ht="15" hidden="false" customHeight="false" outlineLevel="0" collapsed="false">
      <c r="A9507" s="28" t="n">
        <v>45977</v>
      </c>
      <c r="B9507" s="21" t="s">
        <v>111</v>
      </c>
      <c r="C9507" s="21" t="s">
        <v>139</v>
      </c>
      <c r="D9507" s="29" t="n">
        <v>93.748</v>
      </c>
      <c r="E9507" s="29" t="n">
        <f aca="false">D9507/10</f>
        <v>9.3748</v>
      </c>
      <c r="F9507" s="29" t="n">
        <f aca="false">(E9507+Einstellungen!$B$20)*(1+Einstellungen!$B$10)</f>
        <v>33.356652</v>
      </c>
      <c r="G9507" s="21" t="str">
        <f aca="false">IF(F9507&lt;Einstellungen!$B$5,"ja","nein")</f>
        <v>nein</v>
      </c>
      <c r="H9507" s="21" t="s">
        <v>26</v>
      </c>
      <c r="I9507" s="29" t="n">
        <f aca="false">INDEX(Einstellungen!$B$27:$B$50,1)</f>
        <v>0.6</v>
      </c>
      <c r="J9507" s="29" t="n">
        <f aca="false">F9507*I9507</f>
        <v>20.0139912</v>
      </c>
    </row>
    <row r="9508" customFormat="false" ht="15" hidden="false" customHeight="false" outlineLevel="0" collapsed="false">
      <c r="A9508" s="28" t="n">
        <v>45977</v>
      </c>
      <c r="B9508" s="21" t="s">
        <v>113</v>
      </c>
      <c r="C9508" s="21" t="s">
        <v>139</v>
      </c>
      <c r="D9508" s="29" t="n">
        <v>95</v>
      </c>
      <c r="E9508" s="29" t="n">
        <f aca="false">D9508/10</f>
        <v>9.5</v>
      </c>
      <c r="F9508" s="29" t="n">
        <f aca="false">(E9508+Einstellungen!$B$20)*(1+Einstellungen!$B$10)</f>
        <v>33.50564</v>
      </c>
      <c r="G9508" s="21" t="str">
        <f aca="false">IF(F9508&lt;Einstellungen!$B$5,"ja","nein")</f>
        <v>nein</v>
      </c>
      <c r="H9508" s="21" t="s">
        <v>26</v>
      </c>
      <c r="I9508" s="29" t="n">
        <f aca="false">INDEX(Einstellungen!$B$27:$B$50,2)</f>
        <v>0.5</v>
      </c>
      <c r="J9508" s="29" t="n">
        <f aca="false">F9508*I9508</f>
        <v>16.75282</v>
      </c>
    </row>
    <row r="9509" customFormat="false" ht="15" hidden="false" customHeight="false" outlineLevel="0" collapsed="false">
      <c r="A9509" s="28" t="n">
        <v>45977</v>
      </c>
      <c r="B9509" s="21" t="s">
        <v>114</v>
      </c>
      <c r="C9509" s="21" t="s">
        <v>139</v>
      </c>
      <c r="D9509" s="29" t="n">
        <v>93.35</v>
      </c>
      <c r="E9509" s="29" t="n">
        <f aca="false">D9509/10</f>
        <v>9.335</v>
      </c>
      <c r="F9509" s="29" t="n">
        <f aca="false">(E9509+Einstellungen!$B$20)*(1+Einstellungen!$B$10)</f>
        <v>33.30929</v>
      </c>
      <c r="G9509" s="21" t="str">
        <f aca="false">IF(F9509&lt;Einstellungen!$B$5,"ja","nein")</f>
        <v>nein</v>
      </c>
      <c r="H9509" s="21" t="s">
        <v>26</v>
      </c>
      <c r="I9509" s="29" t="n">
        <f aca="false">INDEX(Einstellungen!$B$27:$B$50,3)</f>
        <v>0.45</v>
      </c>
      <c r="J9509" s="29" t="n">
        <f aca="false">F9509*I9509</f>
        <v>14.9891805</v>
      </c>
    </row>
    <row r="9510" customFormat="false" ht="15" hidden="false" customHeight="false" outlineLevel="0" collapsed="false">
      <c r="A9510" s="28" t="n">
        <v>45977</v>
      </c>
      <c r="B9510" s="21" t="s">
        <v>115</v>
      </c>
      <c r="C9510" s="21" t="s">
        <v>139</v>
      </c>
      <c r="D9510" s="29" t="n">
        <v>91.45</v>
      </c>
      <c r="E9510" s="29" t="n">
        <f aca="false">D9510/10</f>
        <v>9.145</v>
      </c>
      <c r="F9510" s="29" t="n">
        <f aca="false">(E9510+Einstellungen!$B$20)*(1+Einstellungen!$B$10)</f>
        <v>33.08319</v>
      </c>
      <c r="G9510" s="21" t="str">
        <f aca="false">IF(F9510&lt;Einstellungen!$B$5,"ja","nein")</f>
        <v>nein</v>
      </c>
      <c r="H9510" s="21" t="s">
        <v>26</v>
      </c>
      <c r="I9510" s="29" t="n">
        <f aca="false">INDEX(Einstellungen!$B$27:$B$50,4)</f>
        <v>0.45</v>
      </c>
      <c r="J9510" s="29" t="n">
        <f aca="false">F9510*I9510</f>
        <v>14.8874355</v>
      </c>
    </row>
    <row r="9511" customFormat="false" ht="15" hidden="false" customHeight="false" outlineLevel="0" collapsed="false">
      <c r="A9511" s="28" t="n">
        <v>45977</v>
      </c>
      <c r="B9511" s="21" t="s">
        <v>116</v>
      </c>
      <c r="C9511" s="21" t="s">
        <v>139</v>
      </c>
      <c r="D9511" s="29" t="n">
        <v>88.215</v>
      </c>
      <c r="E9511" s="29" t="n">
        <f aca="false">D9511/10</f>
        <v>8.8215</v>
      </c>
      <c r="F9511" s="29" t="n">
        <f aca="false">(E9511+Einstellungen!$B$20)*(1+Einstellungen!$B$10)</f>
        <v>32.698225</v>
      </c>
      <c r="G9511" s="21" t="str">
        <f aca="false">IF(F9511&lt;Einstellungen!$B$5,"ja","nein")</f>
        <v>nein</v>
      </c>
      <c r="H9511" s="21" t="s">
        <v>26</v>
      </c>
      <c r="I9511" s="29" t="n">
        <f aca="false">INDEX(Einstellungen!$B$27:$B$50,5)</f>
        <v>0.45</v>
      </c>
      <c r="J9511" s="29" t="n">
        <f aca="false">F9511*I9511</f>
        <v>14.71420125</v>
      </c>
    </row>
    <row r="9512" customFormat="false" ht="15" hidden="false" customHeight="false" outlineLevel="0" collapsed="false">
      <c r="A9512" s="28" t="n">
        <v>45977</v>
      </c>
      <c r="B9512" s="21" t="s">
        <v>117</v>
      </c>
      <c r="C9512" s="21" t="s">
        <v>139</v>
      </c>
      <c r="D9512" s="29" t="n">
        <v>91.13</v>
      </c>
      <c r="E9512" s="29" t="n">
        <f aca="false">D9512/10</f>
        <v>9.113</v>
      </c>
      <c r="F9512" s="29" t="n">
        <f aca="false">(E9512+Einstellungen!$B$20)*(1+Einstellungen!$B$10)</f>
        <v>33.04511</v>
      </c>
      <c r="G9512" s="21" t="str">
        <f aca="false">IF(F9512&lt;Einstellungen!$B$5,"ja","nein")</f>
        <v>nein</v>
      </c>
      <c r="H9512" s="21" t="s">
        <v>26</v>
      </c>
      <c r="I9512" s="29" t="n">
        <f aca="false">INDEX(Einstellungen!$B$27:$B$50,6)</f>
        <v>0.5</v>
      </c>
      <c r="J9512" s="29" t="n">
        <f aca="false">F9512*I9512</f>
        <v>16.522555</v>
      </c>
    </row>
    <row r="9513" customFormat="false" ht="15" hidden="false" customHeight="false" outlineLevel="0" collapsed="false">
      <c r="A9513" s="28" t="n">
        <v>45977</v>
      </c>
      <c r="B9513" s="21" t="s">
        <v>118</v>
      </c>
      <c r="C9513" s="21" t="s">
        <v>139</v>
      </c>
      <c r="D9513" s="29" t="n">
        <v>85.672</v>
      </c>
      <c r="E9513" s="29" t="n">
        <f aca="false">D9513/10</f>
        <v>8.5672</v>
      </c>
      <c r="F9513" s="29" t="n">
        <f aca="false">(E9513+Einstellungen!$B$20)*(1+Einstellungen!$B$10)</f>
        <v>32.395608</v>
      </c>
      <c r="G9513" s="21" t="str">
        <f aca="false">IF(F9513&lt;Einstellungen!$B$5,"ja","nein")</f>
        <v>nein</v>
      </c>
      <c r="H9513" s="21" t="s">
        <v>26</v>
      </c>
      <c r="I9513" s="29" t="n">
        <f aca="false">INDEX(Einstellungen!$B$27:$B$50,7)</f>
        <v>0.7</v>
      </c>
      <c r="J9513" s="29" t="n">
        <f aca="false">F9513*I9513</f>
        <v>22.6769256</v>
      </c>
    </row>
    <row r="9514" customFormat="false" ht="15" hidden="false" customHeight="false" outlineLevel="0" collapsed="false">
      <c r="A9514" s="28" t="n">
        <v>45977</v>
      </c>
      <c r="B9514" s="21" t="s">
        <v>119</v>
      </c>
      <c r="C9514" s="21" t="s">
        <v>139</v>
      </c>
      <c r="D9514" s="29" t="n">
        <v>92.487</v>
      </c>
      <c r="E9514" s="29" t="n">
        <f aca="false">D9514/10</f>
        <v>9.2487</v>
      </c>
      <c r="F9514" s="29" t="n">
        <f aca="false">(E9514+Einstellungen!$B$20)*(1+Einstellungen!$B$10)</f>
        <v>33.206593</v>
      </c>
      <c r="G9514" s="21" t="str">
        <f aca="false">IF(F9514&lt;Einstellungen!$B$5,"ja","nein")</f>
        <v>nein</v>
      </c>
      <c r="H9514" s="21" t="s">
        <v>26</v>
      </c>
      <c r="I9514" s="29" t="n">
        <f aca="false">INDEX(Einstellungen!$B$27:$B$50,8)</f>
        <v>0.95</v>
      </c>
      <c r="J9514" s="29" t="n">
        <f aca="false">F9514*I9514</f>
        <v>31.54626335</v>
      </c>
    </row>
    <row r="9515" customFormat="false" ht="15" hidden="false" customHeight="false" outlineLevel="0" collapsed="false">
      <c r="A9515" s="28" t="n">
        <v>45977</v>
      </c>
      <c r="B9515" s="21" t="s">
        <v>120</v>
      </c>
      <c r="C9515" s="21" t="s">
        <v>139</v>
      </c>
      <c r="D9515" s="29" t="n">
        <v>98.49</v>
      </c>
      <c r="E9515" s="29" t="n">
        <f aca="false">D9515/10</f>
        <v>9.849</v>
      </c>
      <c r="F9515" s="29" t="n">
        <f aca="false">(E9515+Einstellungen!$B$20)*(1+Einstellungen!$B$10)</f>
        <v>33.92095</v>
      </c>
      <c r="G9515" s="21" t="str">
        <f aca="false">IF(F9515&lt;Einstellungen!$B$5,"ja","nein")</f>
        <v>nein</v>
      </c>
      <c r="H9515" s="21" t="s">
        <v>26</v>
      </c>
      <c r="I9515" s="29" t="n">
        <f aca="false">INDEX(Einstellungen!$B$27:$B$50,9)</f>
        <v>1.05</v>
      </c>
      <c r="J9515" s="29" t="n">
        <f aca="false">F9515*I9515</f>
        <v>35.6169975</v>
      </c>
    </row>
    <row r="9516" customFormat="false" ht="15" hidden="false" customHeight="false" outlineLevel="0" collapsed="false">
      <c r="A9516" s="28" t="n">
        <v>45977</v>
      </c>
      <c r="B9516" s="21" t="s">
        <v>121</v>
      </c>
      <c r="C9516" s="21" t="s">
        <v>139</v>
      </c>
      <c r="D9516" s="29" t="n">
        <v>101.185</v>
      </c>
      <c r="E9516" s="29" t="n">
        <f aca="false">D9516/10</f>
        <v>10.1185</v>
      </c>
      <c r="F9516" s="29" t="n">
        <f aca="false">(E9516+Einstellungen!$B$20)*(1+Einstellungen!$B$10)</f>
        <v>34.241655</v>
      </c>
      <c r="G9516" s="21" t="str">
        <f aca="false">IF(F9516&lt;Einstellungen!$B$5,"ja","nein")</f>
        <v>nein</v>
      </c>
      <c r="H9516" s="21" t="s">
        <v>26</v>
      </c>
      <c r="I9516" s="29" t="n">
        <f aca="false">INDEX(Einstellungen!$B$27:$B$50,10)</f>
        <v>1.05</v>
      </c>
      <c r="J9516" s="29" t="n">
        <f aca="false">F9516*I9516</f>
        <v>35.95373775</v>
      </c>
    </row>
    <row r="9517" customFormat="false" ht="15" hidden="false" customHeight="false" outlineLevel="0" collapsed="false">
      <c r="A9517" s="28" t="n">
        <v>45977</v>
      </c>
      <c r="B9517" s="21" t="s">
        <v>122</v>
      </c>
      <c r="C9517" s="21" t="s">
        <v>139</v>
      </c>
      <c r="D9517" s="29" t="n">
        <v>99.278</v>
      </c>
      <c r="E9517" s="29" t="n">
        <f aca="false">D9517/10</f>
        <v>9.9278</v>
      </c>
      <c r="F9517" s="29" t="n">
        <f aca="false">(E9517+Einstellungen!$B$20)*(1+Einstellungen!$B$10)</f>
        <v>34.014722</v>
      </c>
      <c r="G9517" s="21" t="str">
        <f aca="false">IF(F9517&lt;Einstellungen!$B$5,"ja","nein")</f>
        <v>nein</v>
      </c>
      <c r="H9517" s="21" t="s">
        <v>26</v>
      </c>
      <c r="I9517" s="29" t="n">
        <f aca="false">INDEX(Einstellungen!$B$27:$B$50,11)</f>
        <v>1.05</v>
      </c>
      <c r="J9517" s="29" t="n">
        <f aca="false">F9517*I9517</f>
        <v>35.7154581</v>
      </c>
    </row>
    <row r="9518" customFormat="false" ht="15" hidden="false" customHeight="false" outlineLevel="0" collapsed="false">
      <c r="A9518" s="28" t="n">
        <v>45977</v>
      </c>
      <c r="B9518" s="21" t="s">
        <v>123</v>
      </c>
      <c r="C9518" s="21" t="s">
        <v>139</v>
      </c>
      <c r="D9518" s="29" t="n">
        <v>102.567</v>
      </c>
      <c r="E9518" s="29" t="n">
        <f aca="false">D9518/10</f>
        <v>10.2567</v>
      </c>
      <c r="F9518" s="29" t="n">
        <f aca="false">(E9518+Einstellungen!$B$20)*(1+Einstellungen!$B$10)</f>
        <v>34.406113</v>
      </c>
      <c r="G9518" s="21" t="str">
        <f aca="false">IF(F9518&lt;Einstellungen!$B$5,"ja","nein")</f>
        <v>nein</v>
      </c>
      <c r="H9518" s="21" t="s">
        <v>26</v>
      </c>
      <c r="I9518" s="29" t="n">
        <f aca="false">INDEX(Einstellungen!$B$27:$B$50,12)</f>
        <v>1.1</v>
      </c>
      <c r="J9518" s="29" t="n">
        <f aca="false">F9518*I9518</f>
        <v>37.8467243</v>
      </c>
    </row>
    <row r="9519" customFormat="false" ht="15" hidden="false" customHeight="false" outlineLevel="0" collapsed="false">
      <c r="A9519" s="28" t="n">
        <v>45977</v>
      </c>
      <c r="B9519" s="21" t="s">
        <v>124</v>
      </c>
      <c r="C9519" s="21" t="s">
        <v>139</v>
      </c>
      <c r="D9519" s="29" t="n">
        <v>102.468</v>
      </c>
      <c r="E9519" s="29" t="n">
        <f aca="false">D9519/10</f>
        <v>10.2468</v>
      </c>
      <c r="F9519" s="29" t="n">
        <f aca="false">(E9519+Einstellungen!$B$20)*(1+Einstellungen!$B$10)</f>
        <v>34.394332</v>
      </c>
      <c r="G9519" s="21" t="str">
        <f aca="false">IF(F9519&lt;Einstellungen!$B$5,"ja","nein")</f>
        <v>nein</v>
      </c>
      <c r="H9519" s="21" t="s">
        <v>26</v>
      </c>
      <c r="I9519" s="29" t="n">
        <f aca="false">INDEX(Einstellungen!$B$27:$B$50,13)</f>
        <v>1.2</v>
      </c>
      <c r="J9519" s="29" t="n">
        <f aca="false">F9519*I9519</f>
        <v>41.2731984</v>
      </c>
    </row>
    <row r="9520" customFormat="false" ht="15" hidden="false" customHeight="false" outlineLevel="0" collapsed="false">
      <c r="A9520" s="28" t="n">
        <v>45977</v>
      </c>
      <c r="B9520" s="21" t="s">
        <v>125</v>
      </c>
      <c r="C9520" s="21" t="s">
        <v>139</v>
      </c>
      <c r="D9520" s="29" t="n">
        <v>103.998</v>
      </c>
      <c r="E9520" s="29" t="n">
        <f aca="false">D9520/10</f>
        <v>10.3998</v>
      </c>
      <c r="F9520" s="29" t="n">
        <f aca="false">(E9520+Einstellungen!$B$20)*(1+Einstellungen!$B$10)</f>
        <v>34.576402</v>
      </c>
      <c r="G9520" s="21" t="str">
        <f aca="false">IF(F9520&lt;Einstellungen!$B$5,"ja","nein")</f>
        <v>nein</v>
      </c>
      <c r="H9520" s="21" t="s">
        <v>26</v>
      </c>
      <c r="I9520" s="29" t="n">
        <f aca="false">INDEX(Einstellungen!$B$27:$B$50,14)</f>
        <v>1.15</v>
      </c>
      <c r="J9520" s="29" t="n">
        <f aca="false">F9520*I9520</f>
        <v>39.7628623</v>
      </c>
    </row>
    <row r="9521" customFormat="false" ht="15" hidden="false" customHeight="false" outlineLevel="0" collapsed="false">
      <c r="A9521" s="28" t="n">
        <v>45977</v>
      </c>
      <c r="B9521" s="21" t="s">
        <v>126</v>
      </c>
      <c r="C9521" s="21" t="s">
        <v>139</v>
      </c>
      <c r="D9521" s="29" t="n">
        <v>109.265</v>
      </c>
      <c r="E9521" s="29" t="n">
        <f aca="false">D9521/10</f>
        <v>10.9265</v>
      </c>
      <c r="F9521" s="29" t="n">
        <f aca="false">(E9521+Einstellungen!$B$20)*(1+Einstellungen!$B$10)</f>
        <v>35.203175</v>
      </c>
      <c r="G9521" s="21" t="str">
        <f aca="false">IF(F9521&lt;Einstellungen!$B$5,"ja","nein")</f>
        <v>nein</v>
      </c>
      <c r="H9521" s="21" t="s">
        <v>26</v>
      </c>
      <c r="I9521" s="29" t="n">
        <f aca="false">INDEX(Einstellungen!$B$27:$B$50,15)</f>
        <v>1</v>
      </c>
      <c r="J9521" s="29" t="n">
        <f aca="false">F9521*I9521</f>
        <v>35.203175</v>
      </c>
    </row>
    <row r="9522" customFormat="false" ht="15" hidden="false" customHeight="false" outlineLevel="0" collapsed="false">
      <c r="A9522" s="28" t="n">
        <v>45977</v>
      </c>
      <c r="B9522" s="21" t="s">
        <v>127</v>
      </c>
      <c r="C9522" s="21" t="s">
        <v>139</v>
      </c>
      <c r="D9522" s="29" t="n">
        <v>116.72</v>
      </c>
      <c r="E9522" s="29" t="n">
        <f aca="false">D9522/10</f>
        <v>11.672</v>
      </c>
      <c r="F9522" s="29" t="n">
        <f aca="false">(E9522+Einstellungen!$B$20)*(1+Einstellungen!$B$10)</f>
        <v>36.09032</v>
      </c>
      <c r="G9522" s="21" t="str">
        <f aca="false">IF(F9522&lt;Einstellungen!$B$5,"ja","nein")</f>
        <v>nein</v>
      </c>
      <c r="H9522" s="21" t="s">
        <v>26</v>
      </c>
      <c r="I9522" s="29" t="n">
        <f aca="false">INDEX(Einstellungen!$B$27:$B$50,16)</f>
        <v>0.95</v>
      </c>
      <c r="J9522" s="29" t="n">
        <f aca="false">F9522*I9522</f>
        <v>34.285804</v>
      </c>
    </row>
    <row r="9523" customFormat="false" ht="15" hidden="false" customHeight="false" outlineLevel="0" collapsed="false">
      <c r="A9523" s="28" t="n">
        <v>45977</v>
      </c>
      <c r="B9523" s="21" t="s">
        <v>128</v>
      </c>
      <c r="C9523" s="21" t="s">
        <v>139</v>
      </c>
      <c r="D9523" s="29" t="n">
        <v>124.495</v>
      </c>
      <c r="E9523" s="29" t="n">
        <f aca="false">D9523/10</f>
        <v>12.4495</v>
      </c>
      <c r="F9523" s="29" t="n">
        <f aca="false">(E9523+Einstellungen!$B$20)*(1+Einstellungen!$B$10)</f>
        <v>37.015545</v>
      </c>
      <c r="G9523" s="21" t="str">
        <f aca="false">IF(F9523&lt;Einstellungen!$B$5,"ja","nein")</f>
        <v>nein</v>
      </c>
      <c r="H9523" s="21" t="s">
        <v>26</v>
      </c>
      <c r="I9523" s="29" t="n">
        <f aca="false">INDEX(Einstellungen!$B$27:$B$50,17)</f>
        <v>0.95</v>
      </c>
      <c r="J9523" s="29" t="n">
        <f aca="false">F9523*I9523</f>
        <v>35.16476775</v>
      </c>
    </row>
    <row r="9524" customFormat="false" ht="15" hidden="false" customHeight="false" outlineLevel="0" collapsed="false">
      <c r="A9524" s="28" t="n">
        <v>45977</v>
      </c>
      <c r="B9524" s="21" t="s">
        <v>129</v>
      </c>
      <c r="C9524" s="21" t="s">
        <v>139</v>
      </c>
      <c r="D9524" s="29" t="n">
        <v>129.373</v>
      </c>
      <c r="E9524" s="29" t="n">
        <f aca="false">D9524/10</f>
        <v>12.9373</v>
      </c>
      <c r="F9524" s="29" t="n">
        <f aca="false">(E9524+Einstellungen!$B$20)*(1+Einstellungen!$B$10)</f>
        <v>37.596027</v>
      </c>
      <c r="G9524" s="21" t="str">
        <f aca="false">IF(F9524&lt;Einstellungen!$B$5,"ja","nein")</f>
        <v>nein</v>
      </c>
      <c r="H9524" s="21" t="s">
        <v>26</v>
      </c>
      <c r="I9524" s="29" t="n">
        <f aca="false">INDEX(Einstellungen!$B$27:$B$50,18)</f>
        <v>1.1</v>
      </c>
      <c r="J9524" s="29" t="n">
        <f aca="false">F9524*I9524</f>
        <v>41.3556297</v>
      </c>
    </row>
    <row r="9525" customFormat="false" ht="15" hidden="false" customHeight="false" outlineLevel="0" collapsed="false">
      <c r="A9525" s="28" t="n">
        <v>45977</v>
      </c>
      <c r="B9525" s="21" t="s">
        <v>130</v>
      </c>
      <c r="C9525" s="21" t="s">
        <v>139</v>
      </c>
      <c r="D9525" s="29" t="n">
        <v>125.21</v>
      </c>
      <c r="E9525" s="29" t="n">
        <f aca="false">D9525/10</f>
        <v>12.521</v>
      </c>
      <c r="F9525" s="29" t="n">
        <f aca="false">(E9525+Einstellungen!$B$20)*(1+Einstellungen!$B$10)</f>
        <v>37.10063</v>
      </c>
      <c r="G9525" s="21" t="str">
        <f aca="false">IF(F9525&lt;Einstellungen!$B$5,"ja","nein")</f>
        <v>nein</v>
      </c>
      <c r="H9525" s="21" t="s">
        <v>26</v>
      </c>
      <c r="I9525" s="29" t="n">
        <f aca="false">INDEX(Einstellungen!$B$27:$B$50,19)</f>
        <v>1.35</v>
      </c>
      <c r="J9525" s="29" t="n">
        <f aca="false">F9525*I9525</f>
        <v>50.0858505</v>
      </c>
    </row>
    <row r="9526" customFormat="false" ht="15" hidden="false" customHeight="false" outlineLevel="0" collapsed="false">
      <c r="A9526" s="28" t="n">
        <v>45977</v>
      </c>
      <c r="B9526" s="21" t="s">
        <v>131</v>
      </c>
      <c r="C9526" s="21" t="s">
        <v>139</v>
      </c>
      <c r="D9526" s="29" t="n">
        <v>115.33</v>
      </c>
      <c r="E9526" s="29" t="n">
        <f aca="false">D9526/10</f>
        <v>11.533</v>
      </c>
      <c r="F9526" s="29" t="n">
        <f aca="false">(E9526+Einstellungen!$B$20)*(1+Einstellungen!$B$10)</f>
        <v>35.92491</v>
      </c>
      <c r="G9526" s="21" t="str">
        <f aca="false">IF(F9526&lt;Einstellungen!$B$5,"ja","nein")</f>
        <v>nein</v>
      </c>
      <c r="H9526" s="21" t="s">
        <v>26</v>
      </c>
      <c r="I9526" s="29" t="n">
        <f aca="false">INDEX(Einstellungen!$B$27:$B$50,20)</f>
        <v>1.45</v>
      </c>
      <c r="J9526" s="29" t="n">
        <f aca="false">F9526*I9526</f>
        <v>52.0911195</v>
      </c>
    </row>
    <row r="9527" customFormat="false" ht="15" hidden="false" customHeight="false" outlineLevel="0" collapsed="false">
      <c r="A9527" s="28" t="n">
        <v>45977</v>
      </c>
      <c r="B9527" s="21" t="s">
        <v>132</v>
      </c>
      <c r="C9527" s="21" t="s">
        <v>139</v>
      </c>
      <c r="D9527" s="29" t="n">
        <v>102.718</v>
      </c>
      <c r="E9527" s="29" t="n">
        <f aca="false">D9527/10</f>
        <v>10.2718</v>
      </c>
      <c r="F9527" s="29" t="n">
        <f aca="false">(E9527+Einstellungen!$B$20)*(1+Einstellungen!$B$10)</f>
        <v>34.424082</v>
      </c>
      <c r="G9527" s="21" t="str">
        <f aca="false">IF(F9527&lt;Einstellungen!$B$5,"ja","nein")</f>
        <v>nein</v>
      </c>
      <c r="H9527" s="21" t="s">
        <v>26</v>
      </c>
      <c r="I9527" s="29" t="n">
        <f aca="false">INDEX(Einstellungen!$B$27:$B$50,21)</f>
        <v>1.4</v>
      </c>
      <c r="J9527" s="29" t="n">
        <f aca="false">F9527*I9527</f>
        <v>48.1937148</v>
      </c>
    </row>
    <row r="9528" customFormat="false" ht="15" hidden="false" customHeight="false" outlineLevel="0" collapsed="false">
      <c r="A9528" s="28" t="n">
        <v>45977</v>
      </c>
      <c r="B9528" s="21" t="s">
        <v>133</v>
      </c>
      <c r="C9528" s="21" t="s">
        <v>139</v>
      </c>
      <c r="D9528" s="29" t="n">
        <v>91.41</v>
      </c>
      <c r="E9528" s="29" t="n">
        <f aca="false">D9528/10</f>
        <v>9.141</v>
      </c>
      <c r="F9528" s="29" t="n">
        <f aca="false">(E9528+Einstellungen!$B$20)*(1+Einstellungen!$B$10)</f>
        <v>33.07843</v>
      </c>
      <c r="G9528" s="21" t="str">
        <f aca="false">IF(F9528&lt;Einstellungen!$B$5,"ja","nein")</f>
        <v>nein</v>
      </c>
      <c r="H9528" s="21" t="s">
        <v>26</v>
      </c>
      <c r="I9528" s="29" t="n">
        <f aca="false">INDEX(Einstellungen!$B$27:$B$50,22)</f>
        <v>1.25</v>
      </c>
      <c r="J9528" s="29" t="n">
        <f aca="false">F9528*I9528</f>
        <v>41.3480375</v>
      </c>
    </row>
    <row r="9529" customFormat="false" ht="15" hidden="false" customHeight="false" outlineLevel="0" collapsed="false">
      <c r="A9529" s="28" t="n">
        <v>45977</v>
      </c>
      <c r="B9529" s="21" t="s">
        <v>134</v>
      </c>
      <c r="C9529" s="21" t="s">
        <v>139</v>
      </c>
      <c r="D9529" s="29" t="n">
        <v>94.385</v>
      </c>
      <c r="E9529" s="29" t="n">
        <f aca="false">D9529/10</f>
        <v>9.4385</v>
      </c>
      <c r="F9529" s="29" t="n">
        <f aca="false">(E9529+Einstellungen!$B$20)*(1+Einstellungen!$B$10)</f>
        <v>33.432455</v>
      </c>
      <c r="G9529" s="21" t="str">
        <f aca="false">IF(F9529&lt;Einstellungen!$B$5,"ja","nein")</f>
        <v>nein</v>
      </c>
      <c r="H9529" s="21" t="s">
        <v>26</v>
      </c>
      <c r="I9529" s="29" t="n">
        <f aca="false">INDEX(Einstellungen!$B$27:$B$50,23)</f>
        <v>1.05</v>
      </c>
      <c r="J9529" s="29" t="n">
        <f aca="false">F9529*I9529</f>
        <v>35.10407775</v>
      </c>
    </row>
    <row r="9530" customFormat="false" ht="15" hidden="false" customHeight="false" outlineLevel="0" collapsed="false">
      <c r="A9530" s="28" t="n">
        <v>45977</v>
      </c>
      <c r="B9530" s="21" t="s">
        <v>135</v>
      </c>
      <c r="C9530" s="21" t="s">
        <v>139</v>
      </c>
      <c r="D9530" s="29" t="n">
        <v>86.528</v>
      </c>
      <c r="E9530" s="29" t="n">
        <f aca="false">D9530/10</f>
        <v>8.6528</v>
      </c>
      <c r="F9530" s="29" t="n">
        <f aca="false">(E9530+Einstellungen!$B$20)*(1+Einstellungen!$B$10)</f>
        <v>32.497472</v>
      </c>
      <c r="G9530" s="21" t="str">
        <f aca="false">IF(F9530&lt;Einstellungen!$B$5,"ja","nein")</f>
        <v>nein</v>
      </c>
      <c r="H9530" s="21" t="s">
        <v>26</v>
      </c>
      <c r="I9530" s="29" t="n">
        <f aca="false">INDEX(Einstellungen!$B$27:$B$50,24)</f>
        <v>0.8</v>
      </c>
      <c r="J9530" s="29" t="n">
        <f aca="false">F9530*I9530</f>
        <v>25.9979776</v>
      </c>
    </row>
    <row r="9531" customFormat="false" ht="15" hidden="false" customHeight="false" outlineLevel="0" collapsed="false">
      <c r="A9531" s="28" t="n">
        <v>45978</v>
      </c>
      <c r="B9531" s="21" t="s">
        <v>111</v>
      </c>
      <c r="C9531" s="21" t="s">
        <v>140</v>
      </c>
      <c r="D9531" s="29" t="n">
        <v>88.29</v>
      </c>
      <c r="E9531" s="29" t="n">
        <f aca="false">D9531/10</f>
        <v>8.829</v>
      </c>
      <c r="F9531" s="29" t="n">
        <f aca="false">(E9531+Einstellungen!$B$20)*(1+Einstellungen!$B$10)</f>
        <v>32.70715</v>
      </c>
      <c r="G9531" s="21" t="str">
        <f aca="false">IF(F9531&lt;Einstellungen!$B$5,"ja","nein")</f>
        <v>nein</v>
      </c>
      <c r="H9531" s="21" t="s">
        <v>26</v>
      </c>
      <c r="I9531" s="29" t="n">
        <f aca="false">INDEX(Einstellungen!$B$27:$B$50,1)</f>
        <v>0.6</v>
      </c>
      <c r="J9531" s="29" t="n">
        <f aca="false">F9531*I9531</f>
        <v>19.62429</v>
      </c>
    </row>
    <row r="9532" customFormat="false" ht="15" hidden="false" customHeight="false" outlineLevel="0" collapsed="false">
      <c r="A9532" s="28" t="n">
        <v>45978</v>
      </c>
      <c r="B9532" s="21" t="s">
        <v>113</v>
      </c>
      <c r="C9532" s="21" t="s">
        <v>140</v>
      </c>
      <c r="D9532" s="29" t="n">
        <v>80.558</v>
      </c>
      <c r="E9532" s="29" t="n">
        <f aca="false">D9532/10</f>
        <v>8.0558</v>
      </c>
      <c r="F9532" s="29" t="n">
        <f aca="false">(E9532+Einstellungen!$B$20)*(1+Einstellungen!$B$10)</f>
        <v>31.787042</v>
      </c>
      <c r="G9532" s="21" t="str">
        <f aca="false">IF(F9532&lt;Einstellungen!$B$5,"ja","nein")</f>
        <v>nein</v>
      </c>
      <c r="H9532" s="21" t="s">
        <v>26</v>
      </c>
      <c r="I9532" s="29" t="n">
        <f aca="false">INDEX(Einstellungen!$B$27:$B$50,2)</f>
        <v>0.5</v>
      </c>
      <c r="J9532" s="29" t="n">
        <f aca="false">F9532*I9532</f>
        <v>15.893521</v>
      </c>
    </row>
    <row r="9533" customFormat="false" ht="15" hidden="false" customHeight="false" outlineLevel="0" collapsed="false">
      <c r="A9533" s="28" t="n">
        <v>45978</v>
      </c>
      <c r="B9533" s="21" t="s">
        <v>114</v>
      </c>
      <c r="C9533" s="21" t="s">
        <v>140</v>
      </c>
      <c r="D9533" s="29" t="n">
        <v>74.088</v>
      </c>
      <c r="E9533" s="29" t="n">
        <f aca="false">D9533/10</f>
        <v>7.4088</v>
      </c>
      <c r="F9533" s="29" t="n">
        <f aca="false">(E9533+Einstellungen!$B$20)*(1+Einstellungen!$B$10)</f>
        <v>31.017112</v>
      </c>
      <c r="G9533" s="21" t="str">
        <f aca="false">IF(F9533&lt;Einstellungen!$B$5,"ja","nein")</f>
        <v>nein</v>
      </c>
      <c r="H9533" s="21" t="s">
        <v>26</v>
      </c>
      <c r="I9533" s="29" t="n">
        <f aca="false">INDEX(Einstellungen!$B$27:$B$50,3)</f>
        <v>0.45</v>
      </c>
      <c r="J9533" s="29" t="n">
        <f aca="false">F9533*I9533</f>
        <v>13.9577004</v>
      </c>
    </row>
    <row r="9534" customFormat="false" ht="15" hidden="false" customHeight="false" outlineLevel="0" collapsed="false">
      <c r="A9534" s="28" t="n">
        <v>45978</v>
      </c>
      <c r="B9534" s="21" t="s">
        <v>115</v>
      </c>
      <c r="C9534" s="21" t="s">
        <v>140</v>
      </c>
      <c r="D9534" s="29" t="n">
        <v>71.322</v>
      </c>
      <c r="E9534" s="29" t="n">
        <f aca="false">D9534/10</f>
        <v>7.1322</v>
      </c>
      <c r="F9534" s="29" t="n">
        <f aca="false">(E9534+Einstellungen!$B$20)*(1+Einstellungen!$B$10)</f>
        <v>30.687958</v>
      </c>
      <c r="G9534" s="21" t="str">
        <f aca="false">IF(F9534&lt;Einstellungen!$B$5,"ja","nein")</f>
        <v>nein</v>
      </c>
      <c r="H9534" s="21" t="s">
        <v>26</v>
      </c>
      <c r="I9534" s="29" t="n">
        <f aca="false">INDEX(Einstellungen!$B$27:$B$50,4)</f>
        <v>0.45</v>
      </c>
      <c r="J9534" s="29" t="n">
        <f aca="false">F9534*I9534</f>
        <v>13.8095811</v>
      </c>
    </row>
    <row r="9535" customFormat="false" ht="15" hidden="false" customHeight="false" outlineLevel="0" collapsed="false">
      <c r="A9535" s="28" t="n">
        <v>45978</v>
      </c>
      <c r="B9535" s="21" t="s">
        <v>116</v>
      </c>
      <c r="C9535" s="21" t="s">
        <v>140</v>
      </c>
      <c r="D9535" s="29" t="n">
        <v>74.095</v>
      </c>
      <c r="E9535" s="29" t="n">
        <f aca="false">D9535/10</f>
        <v>7.4095</v>
      </c>
      <c r="F9535" s="29" t="n">
        <f aca="false">(E9535+Einstellungen!$B$20)*(1+Einstellungen!$B$10)</f>
        <v>31.017945</v>
      </c>
      <c r="G9535" s="21" t="str">
        <f aca="false">IF(F9535&lt;Einstellungen!$B$5,"ja","nein")</f>
        <v>nein</v>
      </c>
      <c r="H9535" s="21" t="s">
        <v>26</v>
      </c>
      <c r="I9535" s="29" t="n">
        <f aca="false">INDEX(Einstellungen!$B$27:$B$50,5)</f>
        <v>0.45</v>
      </c>
      <c r="J9535" s="29" t="n">
        <f aca="false">F9535*I9535</f>
        <v>13.95807525</v>
      </c>
    </row>
    <row r="9536" customFormat="false" ht="15" hidden="false" customHeight="false" outlineLevel="0" collapsed="false">
      <c r="A9536" s="28" t="n">
        <v>45978</v>
      </c>
      <c r="B9536" s="21" t="s">
        <v>117</v>
      </c>
      <c r="C9536" s="21" t="s">
        <v>140</v>
      </c>
      <c r="D9536" s="29" t="n">
        <v>83.6</v>
      </c>
      <c r="E9536" s="29" t="n">
        <f aca="false">D9536/10</f>
        <v>8.36</v>
      </c>
      <c r="F9536" s="29" t="n">
        <f aca="false">(E9536+Einstellungen!$B$20)*(1+Einstellungen!$B$10)</f>
        <v>32.14904</v>
      </c>
      <c r="G9536" s="21" t="str">
        <f aca="false">IF(F9536&lt;Einstellungen!$B$5,"ja","nein")</f>
        <v>nein</v>
      </c>
      <c r="H9536" s="21" t="s">
        <v>26</v>
      </c>
      <c r="I9536" s="29" t="n">
        <f aca="false">INDEX(Einstellungen!$B$27:$B$50,6)</f>
        <v>0.5</v>
      </c>
      <c r="J9536" s="29" t="n">
        <f aca="false">F9536*I9536</f>
        <v>16.07452</v>
      </c>
    </row>
    <row r="9537" customFormat="false" ht="15" hidden="false" customHeight="false" outlineLevel="0" collapsed="false">
      <c r="A9537" s="28" t="n">
        <v>45978</v>
      </c>
      <c r="B9537" s="21" t="s">
        <v>118</v>
      </c>
      <c r="C9537" s="21" t="s">
        <v>140</v>
      </c>
      <c r="D9537" s="29" t="n">
        <v>89.59</v>
      </c>
      <c r="E9537" s="29" t="n">
        <f aca="false">D9537/10</f>
        <v>8.959</v>
      </c>
      <c r="F9537" s="29" t="n">
        <f aca="false">(E9537+Einstellungen!$B$20)*(1+Einstellungen!$B$10)</f>
        <v>32.86185</v>
      </c>
      <c r="G9537" s="21" t="str">
        <f aca="false">IF(F9537&lt;Einstellungen!$B$5,"ja","nein")</f>
        <v>nein</v>
      </c>
      <c r="H9537" s="21" t="s">
        <v>26</v>
      </c>
      <c r="I9537" s="29" t="n">
        <f aca="false">INDEX(Einstellungen!$B$27:$B$50,7)</f>
        <v>0.7</v>
      </c>
      <c r="J9537" s="29" t="n">
        <f aca="false">F9537*I9537</f>
        <v>23.003295</v>
      </c>
    </row>
    <row r="9538" customFormat="false" ht="15" hidden="false" customHeight="false" outlineLevel="0" collapsed="false">
      <c r="A9538" s="28" t="n">
        <v>45978</v>
      </c>
      <c r="B9538" s="21" t="s">
        <v>119</v>
      </c>
      <c r="C9538" s="21" t="s">
        <v>140</v>
      </c>
      <c r="D9538" s="29" t="n">
        <v>114.868</v>
      </c>
      <c r="E9538" s="29" t="n">
        <f aca="false">D9538/10</f>
        <v>11.4868</v>
      </c>
      <c r="F9538" s="29" t="n">
        <f aca="false">(E9538+Einstellungen!$B$20)*(1+Einstellungen!$B$10)</f>
        <v>35.869932</v>
      </c>
      <c r="G9538" s="21" t="str">
        <f aca="false">IF(F9538&lt;Einstellungen!$B$5,"ja","nein")</f>
        <v>nein</v>
      </c>
      <c r="H9538" s="21" t="s">
        <v>26</v>
      </c>
      <c r="I9538" s="29" t="n">
        <f aca="false">INDEX(Einstellungen!$B$27:$B$50,8)</f>
        <v>0.95</v>
      </c>
      <c r="J9538" s="29" t="n">
        <f aca="false">F9538*I9538</f>
        <v>34.0764354</v>
      </c>
    </row>
    <row r="9539" customFormat="false" ht="15" hidden="false" customHeight="false" outlineLevel="0" collapsed="false">
      <c r="A9539" s="28" t="n">
        <v>45978</v>
      </c>
      <c r="B9539" s="21" t="s">
        <v>120</v>
      </c>
      <c r="C9539" s="21" t="s">
        <v>140</v>
      </c>
      <c r="D9539" s="29" t="n">
        <v>126.993</v>
      </c>
      <c r="E9539" s="29" t="n">
        <f aca="false">D9539/10</f>
        <v>12.6993</v>
      </c>
      <c r="F9539" s="29" t="n">
        <f aca="false">(E9539+Einstellungen!$B$20)*(1+Einstellungen!$B$10)</f>
        <v>37.312807</v>
      </c>
      <c r="G9539" s="21" t="str">
        <f aca="false">IF(F9539&lt;Einstellungen!$B$5,"ja","nein")</f>
        <v>nein</v>
      </c>
      <c r="H9539" s="21" t="s">
        <v>26</v>
      </c>
      <c r="I9539" s="29" t="n">
        <f aca="false">INDEX(Einstellungen!$B$27:$B$50,9)</f>
        <v>1.05</v>
      </c>
      <c r="J9539" s="29" t="n">
        <f aca="false">F9539*I9539</f>
        <v>39.17844735</v>
      </c>
    </row>
    <row r="9540" customFormat="false" ht="15" hidden="false" customHeight="false" outlineLevel="0" collapsed="false">
      <c r="A9540" s="28" t="n">
        <v>45978</v>
      </c>
      <c r="B9540" s="21" t="s">
        <v>121</v>
      </c>
      <c r="C9540" s="21" t="s">
        <v>140</v>
      </c>
      <c r="D9540" s="29" t="n">
        <v>121.688</v>
      </c>
      <c r="E9540" s="29" t="n">
        <f aca="false">D9540/10</f>
        <v>12.1688</v>
      </c>
      <c r="F9540" s="29" t="n">
        <f aca="false">(E9540+Einstellungen!$B$20)*(1+Einstellungen!$B$10)</f>
        <v>36.681512</v>
      </c>
      <c r="G9540" s="21" t="str">
        <f aca="false">IF(F9540&lt;Einstellungen!$B$5,"ja","nein")</f>
        <v>nein</v>
      </c>
      <c r="H9540" s="21" t="s">
        <v>26</v>
      </c>
      <c r="I9540" s="29" t="n">
        <f aca="false">INDEX(Einstellungen!$B$27:$B$50,10)</f>
        <v>1.05</v>
      </c>
      <c r="J9540" s="29" t="n">
        <f aca="false">F9540*I9540</f>
        <v>38.5155876</v>
      </c>
    </row>
    <row r="9541" customFormat="false" ht="15" hidden="false" customHeight="false" outlineLevel="0" collapsed="false">
      <c r="A9541" s="28" t="n">
        <v>45978</v>
      </c>
      <c r="B9541" s="21" t="s">
        <v>122</v>
      </c>
      <c r="C9541" s="21" t="s">
        <v>140</v>
      </c>
      <c r="D9541" s="29" t="n">
        <v>105.215</v>
      </c>
      <c r="E9541" s="29" t="n">
        <f aca="false">D9541/10</f>
        <v>10.5215</v>
      </c>
      <c r="F9541" s="29" t="n">
        <f aca="false">(E9541+Einstellungen!$B$20)*(1+Einstellungen!$B$10)</f>
        <v>34.721225</v>
      </c>
      <c r="G9541" s="21" t="str">
        <f aca="false">IF(F9541&lt;Einstellungen!$B$5,"ja","nein")</f>
        <v>nein</v>
      </c>
      <c r="H9541" s="21" t="s">
        <v>26</v>
      </c>
      <c r="I9541" s="29" t="n">
        <f aca="false">INDEX(Einstellungen!$B$27:$B$50,11)</f>
        <v>1.05</v>
      </c>
      <c r="J9541" s="29" t="n">
        <f aca="false">F9541*I9541</f>
        <v>36.45728625</v>
      </c>
    </row>
    <row r="9542" customFormat="false" ht="15" hidden="false" customHeight="false" outlineLevel="0" collapsed="false">
      <c r="A9542" s="28" t="n">
        <v>45978</v>
      </c>
      <c r="B9542" s="21" t="s">
        <v>123</v>
      </c>
      <c r="C9542" s="21" t="s">
        <v>140</v>
      </c>
      <c r="D9542" s="29" t="n">
        <v>84.392</v>
      </c>
      <c r="E9542" s="29" t="n">
        <f aca="false">D9542/10</f>
        <v>8.4392</v>
      </c>
      <c r="F9542" s="29" t="n">
        <f aca="false">(E9542+Einstellungen!$B$20)*(1+Einstellungen!$B$10)</f>
        <v>32.243288</v>
      </c>
      <c r="G9542" s="21" t="str">
        <f aca="false">IF(F9542&lt;Einstellungen!$B$5,"ja","nein")</f>
        <v>nein</v>
      </c>
      <c r="H9542" s="21" t="s">
        <v>26</v>
      </c>
      <c r="I9542" s="29" t="n">
        <f aca="false">INDEX(Einstellungen!$B$27:$B$50,12)</f>
        <v>1.1</v>
      </c>
      <c r="J9542" s="29" t="n">
        <f aca="false">F9542*I9542</f>
        <v>35.4676168</v>
      </c>
    </row>
    <row r="9543" customFormat="false" ht="15" hidden="false" customHeight="false" outlineLevel="0" collapsed="false">
      <c r="A9543" s="28" t="n">
        <v>45978</v>
      </c>
      <c r="B9543" s="21" t="s">
        <v>124</v>
      </c>
      <c r="C9543" s="21" t="s">
        <v>140</v>
      </c>
      <c r="D9543" s="29" t="n">
        <v>77.805</v>
      </c>
      <c r="E9543" s="29" t="n">
        <f aca="false">D9543/10</f>
        <v>7.7805</v>
      </c>
      <c r="F9543" s="29" t="n">
        <f aca="false">(E9543+Einstellungen!$B$20)*(1+Einstellungen!$B$10)</f>
        <v>31.459435</v>
      </c>
      <c r="G9543" s="21" t="str">
        <f aca="false">IF(F9543&lt;Einstellungen!$B$5,"ja","nein")</f>
        <v>nein</v>
      </c>
      <c r="H9543" s="21" t="s">
        <v>26</v>
      </c>
      <c r="I9543" s="29" t="n">
        <f aca="false">INDEX(Einstellungen!$B$27:$B$50,13)</f>
        <v>1.2</v>
      </c>
      <c r="J9543" s="29" t="n">
        <f aca="false">F9543*I9543</f>
        <v>37.751322</v>
      </c>
    </row>
    <row r="9544" customFormat="false" ht="15" hidden="false" customHeight="false" outlineLevel="0" collapsed="false">
      <c r="A9544" s="28" t="n">
        <v>45978</v>
      </c>
      <c r="B9544" s="21" t="s">
        <v>125</v>
      </c>
      <c r="C9544" s="21" t="s">
        <v>140</v>
      </c>
      <c r="D9544" s="29" t="n">
        <v>77.785</v>
      </c>
      <c r="E9544" s="29" t="n">
        <f aca="false">D9544/10</f>
        <v>7.7785</v>
      </c>
      <c r="F9544" s="29" t="n">
        <f aca="false">(E9544+Einstellungen!$B$20)*(1+Einstellungen!$B$10)</f>
        <v>31.457055</v>
      </c>
      <c r="G9544" s="21" t="str">
        <f aca="false">IF(F9544&lt;Einstellungen!$B$5,"ja","nein")</f>
        <v>nein</v>
      </c>
      <c r="H9544" s="21" t="s">
        <v>26</v>
      </c>
      <c r="I9544" s="29" t="n">
        <f aca="false">INDEX(Einstellungen!$B$27:$B$50,14)</f>
        <v>1.15</v>
      </c>
      <c r="J9544" s="29" t="n">
        <f aca="false">F9544*I9544</f>
        <v>36.17561325</v>
      </c>
    </row>
    <row r="9545" customFormat="false" ht="15" hidden="false" customHeight="false" outlineLevel="0" collapsed="false">
      <c r="A9545" s="28" t="n">
        <v>45978</v>
      </c>
      <c r="B9545" s="21" t="s">
        <v>126</v>
      </c>
      <c r="C9545" s="21" t="s">
        <v>140</v>
      </c>
      <c r="D9545" s="29" t="n">
        <v>87.035</v>
      </c>
      <c r="E9545" s="29" t="n">
        <f aca="false">D9545/10</f>
        <v>8.7035</v>
      </c>
      <c r="F9545" s="29" t="n">
        <f aca="false">(E9545+Einstellungen!$B$20)*(1+Einstellungen!$B$10)</f>
        <v>32.557805</v>
      </c>
      <c r="G9545" s="21" t="str">
        <f aca="false">IF(F9545&lt;Einstellungen!$B$5,"ja","nein")</f>
        <v>nein</v>
      </c>
      <c r="H9545" s="21" t="s">
        <v>26</v>
      </c>
      <c r="I9545" s="29" t="n">
        <f aca="false">INDEX(Einstellungen!$B$27:$B$50,15)</f>
        <v>1</v>
      </c>
      <c r="J9545" s="29" t="n">
        <f aca="false">F9545*I9545</f>
        <v>32.557805</v>
      </c>
    </row>
    <row r="9546" customFormat="false" ht="15" hidden="false" customHeight="false" outlineLevel="0" collapsed="false">
      <c r="A9546" s="28" t="n">
        <v>45978</v>
      </c>
      <c r="B9546" s="21" t="s">
        <v>127</v>
      </c>
      <c r="C9546" s="21" t="s">
        <v>140</v>
      </c>
      <c r="D9546" s="29" t="n">
        <v>97.52</v>
      </c>
      <c r="E9546" s="29" t="n">
        <f aca="false">D9546/10</f>
        <v>9.752</v>
      </c>
      <c r="F9546" s="29" t="n">
        <f aca="false">(E9546+Einstellungen!$B$20)*(1+Einstellungen!$B$10)</f>
        <v>33.80552</v>
      </c>
      <c r="G9546" s="21" t="str">
        <f aca="false">IF(F9546&lt;Einstellungen!$B$5,"ja","nein")</f>
        <v>nein</v>
      </c>
      <c r="H9546" s="21" t="s">
        <v>26</v>
      </c>
      <c r="I9546" s="29" t="n">
        <f aca="false">INDEX(Einstellungen!$B$27:$B$50,16)</f>
        <v>0.95</v>
      </c>
      <c r="J9546" s="29" t="n">
        <f aca="false">F9546*I9546</f>
        <v>32.115244</v>
      </c>
    </row>
    <row r="9547" customFormat="false" ht="15" hidden="false" customHeight="false" outlineLevel="0" collapsed="false">
      <c r="A9547" s="28" t="n">
        <v>45978</v>
      </c>
      <c r="B9547" s="21" t="s">
        <v>128</v>
      </c>
      <c r="C9547" s="21" t="s">
        <v>140</v>
      </c>
      <c r="D9547" s="29" t="n">
        <v>107.32</v>
      </c>
      <c r="E9547" s="29" t="n">
        <f aca="false">D9547/10</f>
        <v>10.732</v>
      </c>
      <c r="F9547" s="29" t="n">
        <f aca="false">(E9547+Einstellungen!$B$20)*(1+Einstellungen!$B$10)</f>
        <v>34.97172</v>
      </c>
      <c r="G9547" s="21" t="str">
        <f aca="false">IF(F9547&lt;Einstellungen!$B$5,"ja","nein")</f>
        <v>nein</v>
      </c>
      <c r="H9547" s="21" t="s">
        <v>26</v>
      </c>
      <c r="I9547" s="29" t="n">
        <f aca="false">INDEX(Einstellungen!$B$27:$B$50,17)</f>
        <v>0.95</v>
      </c>
      <c r="J9547" s="29" t="n">
        <f aca="false">F9547*I9547</f>
        <v>33.223134</v>
      </c>
    </row>
    <row r="9548" customFormat="false" ht="15" hidden="false" customHeight="false" outlineLevel="0" collapsed="false">
      <c r="A9548" s="28" t="n">
        <v>45978</v>
      </c>
      <c r="B9548" s="21" t="s">
        <v>129</v>
      </c>
      <c r="C9548" s="21" t="s">
        <v>140</v>
      </c>
      <c r="D9548" s="29" t="n">
        <v>117.355</v>
      </c>
      <c r="E9548" s="29" t="n">
        <f aca="false">D9548/10</f>
        <v>11.7355</v>
      </c>
      <c r="F9548" s="29" t="n">
        <f aca="false">(E9548+Einstellungen!$B$20)*(1+Einstellungen!$B$10)</f>
        <v>36.165885</v>
      </c>
      <c r="G9548" s="21" t="str">
        <f aca="false">IF(F9548&lt;Einstellungen!$B$5,"ja","nein")</f>
        <v>nein</v>
      </c>
      <c r="H9548" s="21" t="s">
        <v>26</v>
      </c>
      <c r="I9548" s="29" t="n">
        <f aca="false">INDEX(Einstellungen!$B$27:$B$50,18)</f>
        <v>1.1</v>
      </c>
      <c r="J9548" s="29" t="n">
        <f aca="false">F9548*I9548</f>
        <v>39.7824735</v>
      </c>
    </row>
    <row r="9549" customFormat="false" ht="15" hidden="false" customHeight="false" outlineLevel="0" collapsed="false">
      <c r="A9549" s="28" t="n">
        <v>45978</v>
      </c>
      <c r="B9549" s="21" t="s">
        <v>130</v>
      </c>
      <c r="C9549" s="21" t="s">
        <v>140</v>
      </c>
      <c r="D9549" s="29" t="n">
        <v>116.492</v>
      </c>
      <c r="E9549" s="29" t="n">
        <f aca="false">D9549/10</f>
        <v>11.6492</v>
      </c>
      <c r="F9549" s="29" t="n">
        <f aca="false">(E9549+Einstellungen!$B$20)*(1+Einstellungen!$B$10)</f>
        <v>36.063188</v>
      </c>
      <c r="G9549" s="21" t="str">
        <f aca="false">IF(F9549&lt;Einstellungen!$B$5,"ja","nein")</f>
        <v>nein</v>
      </c>
      <c r="H9549" s="21" t="s">
        <v>26</v>
      </c>
      <c r="I9549" s="29" t="n">
        <f aca="false">INDEX(Einstellungen!$B$27:$B$50,19)</f>
        <v>1.35</v>
      </c>
      <c r="J9549" s="29" t="n">
        <f aca="false">F9549*I9549</f>
        <v>48.6853038</v>
      </c>
    </row>
    <row r="9550" customFormat="false" ht="15" hidden="false" customHeight="false" outlineLevel="0" collapsed="false">
      <c r="A9550" s="28" t="n">
        <v>45978</v>
      </c>
      <c r="B9550" s="21" t="s">
        <v>131</v>
      </c>
      <c r="C9550" s="21" t="s">
        <v>140</v>
      </c>
      <c r="D9550" s="29" t="n">
        <v>110.703</v>
      </c>
      <c r="E9550" s="29" t="n">
        <f aca="false">D9550/10</f>
        <v>11.0703</v>
      </c>
      <c r="F9550" s="29" t="n">
        <f aca="false">(E9550+Einstellungen!$B$20)*(1+Einstellungen!$B$10)</f>
        <v>35.374297</v>
      </c>
      <c r="G9550" s="21" t="str">
        <f aca="false">IF(F9550&lt;Einstellungen!$B$5,"ja","nein")</f>
        <v>nein</v>
      </c>
      <c r="H9550" s="21" t="s">
        <v>26</v>
      </c>
      <c r="I9550" s="29" t="n">
        <f aca="false">INDEX(Einstellungen!$B$27:$B$50,20)</f>
        <v>1.45</v>
      </c>
      <c r="J9550" s="29" t="n">
        <f aca="false">F9550*I9550</f>
        <v>51.29273065</v>
      </c>
    </row>
    <row r="9551" customFormat="false" ht="15" hidden="false" customHeight="false" outlineLevel="0" collapsed="false">
      <c r="A9551" s="28" t="n">
        <v>45978</v>
      </c>
      <c r="B9551" s="21" t="s">
        <v>132</v>
      </c>
      <c r="C9551" s="21" t="s">
        <v>140</v>
      </c>
      <c r="D9551" s="29" t="n">
        <v>102.89</v>
      </c>
      <c r="E9551" s="29" t="n">
        <f aca="false">D9551/10</f>
        <v>10.289</v>
      </c>
      <c r="F9551" s="29" t="n">
        <f aca="false">(E9551+Einstellungen!$B$20)*(1+Einstellungen!$B$10)</f>
        <v>34.44455</v>
      </c>
      <c r="G9551" s="21" t="str">
        <f aca="false">IF(F9551&lt;Einstellungen!$B$5,"ja","nein")</f>
        <v>nein</v>
      </c>
      <c r="H9551" s="21" t="s">
        <v>26</v>
      </c>
      <c r="I9551" s="29" t="n">
        <f aca="false">INDEX(Einstellungen!$B$27:$B$50,21)</f>
        <v>1.4</v>
      </c>
      <c r="J9551" s="29" t="n">
        <f aca="false">F9551*I9551</f>
        <v>48.22237</v>
      </c>
    </row>
    <row r="9552" customFormat="false" ht="15" hidden="false" customHeight="false" outlineLevel="0" collapsed="false">
      <c r="A9552" s="28" t="n">
        <v>45978</v>
      </c>
      <c r="B9552" s="21" t="s">
        <v>133</v>
      </c>
      <c r="C9552" s="21" t="s">
        <v>140</v>
      </c>
      <c r="D9552" s="29" t="n">
        <v>92.697</v>
      </c>
      <c r="E9552" s="29" t="n">
        <f aca="false">D9552/10</f>
        <v>9.2697</v>
      </c>
      <c r="F9552" s="29" t="n">
        <f aca="false">(E9552+Einstellungen!$B$20)*(1+Einstellungen!$B$10)</f>
        <v>33.231583</v>
      </c>
      <c r="G9552" s="21" t="str">
        <f aca="false">IF(F9552&lt;Einstellungen!$B$5,"ja","nein")</f>
        <v>nein</v>
      </c>
      <c r="H9552" s="21" t="s">
        <v>26</v>
      </c>
      <c r="I9552" s="29" t="n">
        <f aca="false">INDEX(Einstellungen!$B$27:$B$50,22)</f>
        <v>1.25</v>
      </c>
      <c r="J9552" s="29" t="n">
        <f aca="false">F9552*I9552</f>
        <v>41.53947875</v>
      </c>
    </row>
    <row r="9553" customFormat="false" ht="15" hidden="false" customHeight="false" outlineLevel="0" collapsed="false">
      <c r="A9553" s="28" t="n">
        <v>45978</v>
      </c>
      <c r="B9553" s="21" t="s">
        <v>134</v>
      </c>
      <c r="C9553" s="21" t="s">
        <v>140</v>
      </c>
      <c r="D9553" s="29" t="n">
        <v>89.707</v>
      </c>
      <c r="E9553" s="29" t="n">
        <f aca="false">D9553/10</f>
        <v>8.9707</v>
      </c>
      <c r="F9553" s="29" t="n">
        <f aca="false">(E9553+Einstellungen!$B$20)*(1+Einstellungen!$B$10)</f>
        <v>32.875773</v>
      </c>
      <c r="G9553" s="21" t="str">
        <f aca="false">IF(F9553&lt;Einstellungen!$B$5,"ja","nein")</f>
        <v>nein</v>
      </c>
      <c r="H9553" s="21" t="s">
        <v>26</v>
      </c>
      <c r="I9553" s="29" t="n">
        <f aca="false">INDEX(Einstellungen!$B$27:$B$50,23)</f>
        <v>1.05</v>
      </c>
      <c r="J9553" s="29" t="n">
        <f aca="false">F9553*I9553</f>
        <v>34.51956165</v>
      </c>
    </row>
    <row r="9554" customFormat="false" ht="15" hidden="false" customHeight="false" outlineLevel="0" collapsed="false">
      <c r="A9554" s="28" t="n">
        <v>45978</v>
      </c>
      <c r="B9554" s="21" t="s">
        <v>135</v>
      </c>
      <c r="C9554" s="21" t="s">
        <v>140</v>
      </c>
      <c r="D9554" s="29" t="n">
        <v>81.14</v>
      </c>
      <c r="E9554" s="29" t="n">
        <f aca="false">D9554/10</f>
        <v>8.114</v>
      </c>
      <c r="F9554" s="29" t="n">
        <f aca="false">(E9554+Einstellungen!$B$20)*(1+Einstellungen!$B$10)</f>
        <v>31.8563</v>
      </c>
      <c r="G9554" s="21" t="str">
        <f aca="false">IF(F9554&lt;Einstellungen!$B$5,"ja","nein")</f>
        <v>nein</v>
      </c>
      <c r="H9554" s="21" t="s">
        <v>26</v>
      </c>
      <c r="I9554" s="29" t="n">
        <f aca="false">INDEX(Einstellungen!$B$27:$B$50,24)</f>
        <v>0.8</v>
      </c>
      <c r="J9554" s="29" t="n">
        <f aca="false">F9554*I9554</f>
        <v>25.48504</v>
      </c>
    </row>
    <row r="9555" customFormat="false" ht="15" hidden="false" customHeight="false" outlineLevel="0" collapsed="false">
      <c r="A9555" s="28" t="n">
        <v>45979</v>
      </c>
      <c r="B9555" s="21" t="s">
        <v>111</v>
      </c>
      <c r="C9555" s="21" t="s">
        <v>141</v>
      </c>
      <c r="D9555" s="29" t="n">
        <v>84.885</v>
      </c>
      <c r="E9555" s="29" t="n">
        <f aca="false">D9555/10</f>
        <v>8.4885</v>
      </c>
      <c r="F9555" s="29" t="n">
        <f aca="false">(E9555+Einstellungen!$B$20)*(1+Einstellungen!$B$10)</f>
        <v>32.301955</v>
      </c>
      <c r="G9555" s="21" t="str">
        <f aca="false">IF(F9555&lt;Einstellungen!$B$5,"ja","nein")</f>
        <v>nein</v>
      </c>
      <c r="H9555" s="21" t="s">
        <v>26</v>
      </c>
      <c r="I9555" s="29" t="n">
        <f aca="false">INDEX(Einstellungen!$B$27:$B$50,1)</f>
        <v>0.6</v>
      </c>
      <c r="J9555" s="29" t="n">
        <f aca="false">F9555*I9555</f>
        <v>19.381173</v>
      </c>
    </row>
    <row r="9556" customFormat="false" ht="15" hidden="false" customHeight="false" outlineLevel="0" collapsed="false">
      <c r="A9556" s="28" t="n">
        <v>45979</v>
      </c>
      <c r="B9556" s="21" t="s">
        <v>113</v>
      </c>
      <c r="C9556" s="21" t="s">
        <v>141</v>
      </c>
      <c r="D9556" s="29" t="n">
        <v>82.83</v>
      </c>
      <c r="E9556" s="29" t="n">
        <f aca="false">D9556/10</f>
        <v>8.283</v>
      </c>
      <c r="F9556" s="29" t="n">
        <f aca="false">(E9556+Einstellungen!$B$20)*(1+Einstellungen!$B$10)</f>
        <v>32.05741</v>
      </c>
      <c r="G9556" s="21" t="str">
        <f aca="false">IF(F9556&lt;Einstellungen!$B$5,"ja","nein")</f>
        <v>nein</v>
      </c>
      <c r="H9556" s="21" t="s">
        <v>26</v>
      </c>
      <c r="I9556" s="29" t="n">
        <f aca="false">INDEX(Einstellungen!$B$27:$B$50,2)</f>
        <v>0.5</v>
      </c>
      <c r="J9556" s="29" t="n">
        <f aca="false">F9556*I9556</f>
        <v>16.028705</v>
      </c>
    </row>
    <row r="9557" customFormat="false" ht="15" hidden="false" customHeight="false" outlineLevel="0" collapsed="false">
      <c r="A9557" s="28" t="n">
        <v>45979</v>
      </c>
      <c r="B9557" s="21" t="s">
        <v>114</v>
      </c>
      <c r="C9557" s="21" t="s">
        <v>141</v>
      </c>
      <c r="D9557" s="29" t="n">
        <v>79.037</v>
      </c>
      <c r="E9557" s="29" t="n">
        <f aca="false">D9557/10</f>
        <v>7.9037</v>
      </c>
      <c r="F9557" s="29" t="n">
        <f aca="false">(E9557+Einstellungen!$B$20)*(1+Einstellungen!$B$10)</f>
        <v>31.606043</v>
      </c>
      <c r="G9557" s="21" t="str">
        <f aca="false">IF(F9557&lt;Einstellungen!$B$5,"ja","nein")</f>
        <v>nein</v>
      </c>
      <c r="H9557" s="21" t="s">
        <v>26</v>
      </c>
      <c r="I9557" s="29" t="n">
        <f aca="false">INDEX(Einstellungen!$B$27:$B$50,3)</f>
        <v>0.45</v>
      </c>
      <c r="J9557" s="29" t="n">
        <f aca="false">F9557*I9557</f>
        <v>14.22271935</v>
      </c>
    </row>
    <row r="9558" customFormat="false" ht="15" hidden="false" customHeight="false" outlineLevel="0" collapsed="false">
      <c r="A9558" s="28" t="n">
        <v>45979</v>
      </c>
      <c r="B9558" s="21" t="s">
        <v>115</v>
      </c>
      <c r="C9558" s="21" t="s">
        <v>141</v>
      </c>
      <c r="D9558" s="29" t="n">
        <v>77.718</v>
      </c>
      <c r="E9558" s="29" t="n">
        <f aca="false">D9558/10</f>
        <v>7.7718</v>
      </c>
      <c r="F9558" s="29" t="n">
        <f aca="false">(E9558+Einstellungen!$B$20)*(1+Einstellungen!$B$10)</f>
        <v>31.449082</v>
      </c>
      <c r="G9558" s="21" t="str">
        <f aca="false">IF(F9558&lt;Einstellungen!$B$5,"ja","nein")</f>
        <v>nein</v>
      </c>
      <c r="H9558" s="21" t="s">
        <v>26</v>
      </c>
      <c r="I9558" s="29" t="n">
        <f aca="false">INDEX(Einstellungen!$B$27:$B$50,4)</f>
        <v>0.45</v>
      </c>
      <c r="J9558" s="29" t="n">
        <f aca="false">F9558*I9558</f>
        <v>14.1520869</v>
      </c>
    </row>
    <row r="9559" customFormat="false" ht="15" hidden="false" customHeight="false" outlineLevel="0" collapsed="false">
      <c r="A9559" s="28" t="n">
        <v>45979</v>
      </c>
      <c r="B9559" s="21" t="s">
        <v>116</v>
      </c>
      <c r="C9559" s="21" t="s">
        <v>141</v>
      </c>
      <c r="D9559" s="29" t="n">
        <v>80.513</v>
      </c>
      <c r="E9559" s="29" t="n">
        <f aca="false">D9559/10</f>
        <v>8.0513</v>
      </c>
      <c r="F9559" s="29" t="n">
        <f aca="false">(E9559+Einstellungen!$B$20)*(1+Einstellungen!$B$10)</f>
        <v>31.781687</v>
      </c>
      <c r="G9559" s="21" t="str">
        <f aca="false">IF(F9559&lt;Einstellungen!$B$5,"ja","nein")</f>
        <v>nein</v>
      </c>
      <c r="H9559" s="21" t="s">
        <v>26</v>
      </c>
      <c r="I9559" s="29" t="n">
        <f aca="false">INDEX(Einstellungen!$B$27:$B$50,5)</f>
        <v>0.45</v>
      </c>
      <c r="J9559" s="29" t="n">
        <f aca="false">F9559*I9559</f>
        <v>14.30175915</v>
      </c>
    </row>
    <row r="9560" customFormat="false" ht="15" hidden="false" customHeight="false" outlineLevel="0" collapsed="false">
      <c r="A9560" s="28" t="n">
        <v>45979</v>
      </c>
      <c r="B9560" s="21" t="s">
        <v>117</v>
      </c>
      <c r="C9560" s="21" t="s">
        <v>141</v>
      </c>
      <c r="D9560" s="29" t="n">
        <v>83.472</v>
      </c>
      <c r="E9560" s="29" t="n">
        <f aca="false">D9560/10</f>
        <v>8.3472</v>
      </c>
      <c r="F9560" s="29" t="n">
        <f aca="false">(E9560+Einstellungen!$B$20)*(1+Einstellungen!$B$10)</f>
        <v>32.133808</v>
      </c>
      <c r="G9560" s="21" t="str">
        <f aca="false">IF(F9560&lt;Einstellungen!$B$5,"ja","nein")</f>
        <v>nein</v>
      </c>
      <c r="H9560" s="21" t="s">
        <v>26</v>
      </c>
      <c r="I9560" s="29" t="n">
        <f aca="false">INDEX(Einstellungen!$B$27:$B$50,6)</f>
        <v>0.5</v>
      </c>
      <c r="J9560" s="29" t="n">
        <f aca="false">F9560*I9560</f>
        <v>16.066904</v>
      </c>
    </row>
    <row r="9561" customFormat="false" ht="15" hidden="false" customHeight="false" outlineLevel="0" collapsed="false">
      <c r="A9561" s="28" t="n">
        <v>45979</v>
      </c>
      <c r="B9561" s="21" t="s">
        <v>118</v>
      </c>
      <c r="C9561" s="21" t="s">
        <v>141</v>
      </c>
      <c r="D9561" s="29" t="n">
        <v>91.047</v>
      </c>
      <c r="E9561" s="29" t="n">
        <f aca="false">D9561/10</f>
        <v>9.1047</v>
      </c>
      <c r="F9561" s="29" t="n">
        <f aca="false">(E9561+Einstellungen!$B$20)*(1+Einstellungen!$B$10)</f>
        <v>33.035233</v>
      </c>
      <c r="G9561" s="21" t="str">
        <f aca="false">IF(F9561&lt;Einstellungen!$B$5,"ja","nein")</f>
        <v>nein</v>
      </c>
      <c r="H9561" s="21" t="s">
        <v>26</v>
      </c>
      <c r="I9561" s="29" t="n">
        <f aca="false">INDEX(Einstellungen!$B$27:$B$50,7)</f>
        <v>0.7</v>
      </c>
      <c r="J9561" s="29" t="n">
        <f aca="false">F9561*I9561</f>
        <v>23.1246631</v>
      </c>
    </row>
    <row r="9562" customFormat="false" ht="15" hidden="false" customHeight="false" outlineLevel="0" collapsed="false">
      <c r="A9562" s="28" t="n">
        <v>45979</v>
      </c>
      <c r="B9562" s="21" t="s">
        <v>119</v>
      </c>
      <c r="C9562" s="21" t="s">
        <v>141</v>
      </c>
      <c r="D9562" s="29" t="n">
        <v>104.735</v>
      </c>
      <c r="E9562" s="29" t="n">
        <f aca="false">D9562/10</f>
        <v>10.4735</v>
      </c>
      <c r="F9562" s="29" t="n">
        <f aca="false">(E9562+Einstellungen!$B$20)*(1+Einstellungen!$B$10)</f>
        <v>34.664105</v>
      </c>
      <c r="G9562" s="21" t="str">
        <f aca="false">IF(F9562&lt;Einstellungen!$B$5,"ja","nein")</f>
        <v>nein</v>
      </c>
      <c r="H9562" s="21" t="s">
        <v>26</v>
      </c>
      <c r="I9562" s="29" t="n">
        <f aca="false">INDEX(Einstellungen!$B$27:$B$50,8)</f>
        <v>0.95</v>
      </c>
      <c r="J9562" s="29" t="n">
        <f aca="false">F9562*I9562</f>
        <v>32.93089975</v>
      </c>
    </row>
    <row r="9563" customFormat="false" ht="15" hidden="false" customHeight="false" outlineLevel="0" collapsed="false">
      <c r="A9563" s="28" t="n">
        <v>45979</v>
      </c>
      <c r="B9563" s="21" t="s">
        <v>120</v>
      </c>
      <c r="C9563" s="21" t="s">
        <v>141</v>
      </c>
      <c r="D9563" s="29" t="n">
        <v>119.84</v>
      </c>
      <c r="E9563" s="29" t="n">
        <f aca="false">D9563/10</f>
        <v>11.984</v>
      </c>
      <c r="F9563" s="29" t="n">
        <f aca="false">(E9563+Einstellungen!$B$20)*(1+Einstellungen!$B$10)</f>
        <v>36.4616</v>
      </c>
      <c r="G9563" s="21" t="str">
        <f aca="false">IF(F9563&lt;Einstellungen!$B$5,"ja","nein")</f>
        <v>nein</v>
      </c>
      <c r="H9563" s="21" t="s">
        <v>26</v>
      </c>
      <c r="I9563" s="29" t="n">
        <f aca="false">INDEX(Einstellungen!$B$27:$B$50,9)</f>
        <v>1.05</v>
      </c>
      <c r="J9563" s="29" t="n">
        <f aca="false">F9563*I9563</f>
        <v>38.28468</v>
      </c>
    </row>
    <row r="9564" customFormat="false" ht="15" hidden="false" customHeight="false" outlineLevel="0" collapsed="false">
      <c r="A9564" s="28" t="n">
        <v>45979</v>
      </c>
      <c r="B9564" s="21" t="s">
        <v>121</v>
      </c>
      <c r="C9564" s="21" t="s">
        <v>141</v>
      </c>
      <c r="D9564" s="29" t="n">
        <v>107.45</v>
      </c>
      <c r="E9564" s="29" t="n">
        <f aca="false">D9564/10</f>
        <v>10.745</v>
      </c>
      <c r="F9564" s="29" t="n">
        <f aca="false">(E9564+Einstellungen!$B$20)*(1+Einstellungen!$B$10)</f>
        <v>34.98719</v>
      </c>
      <c r="G9564" s="21" t="str">
        <f aca="false">IF(F9564&lt;Einstellungen!$B$5,"ja","nein")</f>
        <v>nein</v>
      </c>
      <c r="H9564" s="21" t="s">
        <v>26</v>
      </c>
      <c r="I9564" s="29" t="n">
        <f aca="false">INDEX(Einstellungen!$B$27:$B$50,10)</f>
        <v>1.05</v>
      </c>
      <c r="J9564" s="29" t="n">
        <f aca="false">F9564*I9564</f>
        <v>36.7365495</v>
      </c>
    </row>
    <row r="9565" customFormat="false" ht="15" hidden="false" customHeight="false" outlineLevel="0" collapsed="false">
      <c r="A9565" s="28" t="n">
        <v>45979</v>
      </c>
      <c r="B9565" s="21" t="s">
        <v>122</v>
      </c>
      <c r="C9565" s="21" t="s">
        <v>141</v>
      </c>
      <c r="D9565" s="29" t="n">
        <v>92.127</v>
      </c>
      <c r="E9565" s="29" t="n">
        <f aca="false">D9565/10</f>
        <v>9.2127</v>
      </c>
      <c r="F9565" s="29" t="n">
        <f aca="false">(E9565+Einstellungen!$B$20)*(1+Einstellungen!$B$10)</f>
        <v>33.163753</v>
      </c>
      <c r="G9565" s="21" t="str">
        <f aca="false">IF(F9565&lt;Einstellungen!$B$5,"ja","nein")</f>
        <v>nein</v>
      </c>
      <c r="H9565" s="21" t="s">
        <v>26</v>
      </c>
      <c r="I9565" s="29" t="n">
        <f aca="false">INDEX(Einstellungen!$B$27:$B$50,11)</f>
        <v>1.05</v>
      </c>
      <c r="J9565" s="29" t="n">
        <f aca="false">F9565*I9565</f>
        <v>34.82194065</v>
      </c>
    </row>
    <row r="9566" customFormat="false" ht="15" hidden="false" customHeight="false" outlineLevel="0" collapsed="false">
      <c r="A9566" s="28" t="n">
        <v>45979</v>
      </c>
      <c r="B9566" s="21" t="s">
        <v>123</v>
      </c>
      <c r="C9566" s="21" t="s">
        <v>141</v>
      </c>
      <c r="D9566" s="29" t="n">
        <v>88.797</v>
      </c>
      <c r="E9566" s="29" t="n">
        <f aca="false">D9566/10</f>
        <v>8.8797</v>
      </c>
      <c r="F9566" s="29" t="n">
        <f aca="false">(E9566+Einstellungen!$B$20)*(1+Einstellungen!$B$10)</f>
        <v>32.767483</v>
      </c>
      <c r="G9566" s="21" t="str">
        <f aca="false">IF(F9566&lt;Einstellungen!$B$5,"ja","nein")</f>
        <v>nein</v>
      </c>
      <c r="H9566" s="21" t="s">
        <v>26</v>
      </c>
      <c r="I9566" s="29" t="n">
        <f aca="false">INDEX(Einstellungen!$B$27:$B$50,12)</f>
        <v>1.1</v>
      </c>
      <c r="J9566" s="29" t="n">
        <f aca="false">F9566*I9566</f>
        <v>36.0442313</v>
      </c>
    </row>
    <row r="9567" customFormat="false" ht="15" hidden="false" customHeight="false" outlineLevel="0" collapsed="false">
      <c r="A9567" s="28" t="n">
        <v>45979</v>
      </c>
      <c r="B9567" s="21" t="s">
        <v>124</v>
      </c>
      <c r="C9567" s="21" t="s">
        <v>141</v>
      </c>
      <c r="D9567" s="29" t="n">
        <v>89.2</v>
      </c>
      <c r="E9567" s="29" t="n">
        <f aca="false">D9567/10</f>
        <v>8.92</v>
      </c>
      <c r="F9567" s="29" t="n">
        <f aca="false">(E9567+Einstellungen!$B$20)*(1+Einstellungen!$B$10)</f>
        <v>32.81544</v>
      </c>
      <c r="G9567" s="21" t="str">
        <f aca="false">IF(F9567&lt;Einstellungen!$B$5,"ja","nein")</f>
        <v>nein</v>
      </c>
      <c r="H9567" s="21" t="s">
        <v>26</v>
      </c>
      <c r="I9567" s="29" t="n">
        <f aca="false">INDEX(Einstellungen!$B$27:$B$50,13)</f>
        <v>1.2</v>
      </c>
      <c r="J9567" s="29" t="n">
        <f aca="false">F9567*I9567</f>
        <v>39.378528</v>
      </c>
    </row>
    <row r="9568" customFormat="false" ht="15" hidden="false" customHeight="false" outlineLevel="0" collapsed="false">
      <c r="A9568" s="28" t="n">
        <v>45979</v>
      </c>
      <c r="B9568" s="21" t="s">
        <v>125</v>
      </c>
      <c r="C9568" s="21" t="s">
        <v>141</v>
      </c>
      <c r="D9568" s="29" t="n">
        <v>90.6</v>
      </c>
      <c r="E9568" s="29" t="n">
        <f aca="false">D9568/10</f>
        <v>9.06</v>
      </c>
      <c r="F9568" s="29" t="n">
        <f aca="false">(E9568+Einstellungen!$B$20)*(1+Einstellungen!$B$10)</f>
        <v>32.98204</v>
      </c>
      <c r="G9568" s="21" t="str">
        <f aca="false">IF(F9568&lt;Einstellungen!$B$5,"ja","nein")</f>
        <v>nein</v>
      </c>
      <c r="H9568" s="21" t="s">
        <v>26</v>
      </c>
      <c r="I9568" s="29" t="n">
        <f aca="false">INDEX(Einstellungen!$B$27:$B$50,14)</f>
        <v>1.15</v>
      </c>
      <c r="J9568" s="29" t="n">
        <f aca="false">F9568*I9568</f>
        <v>37.929346</v>
      </c>
    </row>
    <row r="9569" customFormat="false" ht="15" hidden="false" customHeight="false" outlineLevel="0" collapsed="false">
      <c r="A9569" s="28" t="n">
        <v>45979</v>
      </c>
      <c r="B9569" s="21" t="s">
        <v>126</v>
      </c>
      <c r="C9569" s="21" t="s">
        <v>141</v>
      </c>
      <c r="D9569" s="29" t="n">
        <v>96.575</v>
      </c>
      <c r="E9569" s="29" t="n">
        <f aca="false">D9569/10</f>
        <v>9.6575</v>
      </c>
      <c r="F9569" s="29" t="n">
        <f aca="false">(E9569+Einstellungen!$B$20)*(1+Einstellungen!$B$10)</f>
        <v>33.693065</v>
      </c>
      <c r="G9569" s="21" t="str">
        <f aca="false">IF(F9569&lt;Einstellungen!$B$5,"ja","nein")</f>
        <v>nein</v>
      </c>
      <c r="H9569" s="21" t="s">
        <v>26</v>
      </c>
      <c r="I9569" s="29" t="n">
        <f aca="false">INDEX(Einstellungen!$B$27:$B$50,15)</f>
        <v>1</v>
      </c>
      <c r="J9569" s="29" t="n">
        <f aca="false">F9569*I9569</f>
        <v>33.693065</v>
      </c>
    </row>
    <row r="9570" customFormat="false" ht="15" hidden="false" customHeight="false" outlineLevel="0" collapsed="false">
      <c r="A9570" s="28" t="n">
        <v>45979</v>
      </c>
      <c r="B9570" s="21" t="s">
        <v>127</v>
      </c>
      <c r="C9570" s="21" t="s">
        <v>141</v>
      </c>
      <c r="D9570" s="29" t="n">
        <v>120.595</v>
      </c>
      <c r="E9570" s="29" t="n">
        <f aca="false">D9570/10</f>
        <v>12.0595</v>
      </c>
      <c r="F9570" s="29" t="n">
        <f aca="false">(E9570+Einstellungen!$B$20)*(1+Einstellungen!$B$10)</f>
        <v>36.551445</v>
      </c>
      <c r="G9570" s="21" t="str">
        <f aca="false">IF(F9570&lt;Einstellungen!$B$5,"ja","nein")</f>
        <v>nein</v>
      </c>
      <c r="H9570" s="21" t="s">
        <v>26</v>
      </c>
      <c r="I9570" s="29" t="n">
        <f aca="false">INDEX(Einstellungen!$B$27:$B$50,16)</f>
        <v>0.95</v>
      </c>
      <c r="J9570" s="29" t="n">
        <f aca="false">F9570*I9570</f>
        <v>34.72387275</v>
      </c>
    </row>
    <row r="9571" customFormat="false" ht="15" hidden="false" customHeight="false" outlineLevel="0" collapsed="false">
      <c r="A9571" s="28" t="n">
        <v>45979</v>
      </c>
      <c r="B9571" s="21" t="s">
        <v>128</v>
      </c>
      <c r="C9571" s="21" t="s">
        <v>141</v>
      </c>
      <c r="D9571" s="29" t="n">
        <v>141.912</v>
      </c>
      <c r="E9571" s="29" t="n">
        <f aca="false">D9571/10</f>
        <v>14.1912</v>
      </c>
      <c r="F9571" s="29" t="n">
        <f aca="false">(E9571+Einstellungen!$B$20)*(1+Einstellungen!$B$10)</f>
        <v>39.088168</v>
      </c>
      <c r="G9571" s="21" t="str">
        <f aca="false">IF(F9571&lt;Einstellungen!$B$5,"ja","nein")</f>
        <v>nein</v>
      </c>
      <c r="H9571" s="21" t="s">
        <v>26</v>
      </c>
      <c r="I9571" s="29" t="n">
        <f aca="false">INDEX(Einstellungen!$B$27:$B$50,17)</f>
        <v>0.95</v>
      </c>
      <c r="J9571" s="29" t="n">
        <f aca="false">F9571*I9571</f>
        <v>37.1337596</v>
      </c>
    </row>
    <row r="9572" customFormat="false" ht="15" hidden="false" customHeight="false" outlineLevel="0" collapsed="false">
      <c r="A9572" s="28" t="n">
        <v>45979</v>
      </c>
      <c r="B9572" s="21" t="s">
        <v>129</v>
      </c>
      <c r="C9572" s="21" t="s">
        <v>141</v>
      </c>
      <c r="D9572" s="29" t="n">
        <v>151.66</v>
      </c>
      <c r="E9572" s="29" t="n">
        <f aca="false">D9572/10</f>
        <v>15.166</v>
      </c>
      <c r="F9572" s="29" t="n">
        <f aca="false">(E9572+Einstellungen!$B$20)*(1+Einstellungen!$B$10)</f>
        <v>40.24818</v>
      </c>
      <c r="G9572" s="21" t="str">
        <f aca="false">IF(F9572&lt;Einstellungen!$B$5,"ja","nein")</f>
        <v>nein</v>
      </c>
      <c r="H9572" s="21" t="s">
        <v>26</v>
      </c>
      <c r="I9572" s="29" t="n">
        <f aca="false">INDEX(Einstellungen!$B$27:$B$50,18)</f>
        <v>1.1</v>
      </c>
      <c r="J9572" s="29" t="n">
        <f aca="false">F9572*I9572</f>
        <v>44.272998</v>
      </c>
    </row>
    <row r="9573" customFormat="false" ht="15" hidden="false" customHeight="false" outlineLevel="0" collapsed="false">
      <c r="A9573" s="28" t="n">
        <v>45979</v>
      </c>
      <c r="B9573" s="21" t="s">
        <v>130</v>
      </c>
      <c r="C9573" s="21" t="s">
        <v>141</v>
      </c>
      <c r="D9573" s="29" t="n">
        <v>143.803</v>
      </c>
      <c r="E9573" s="29" t="n">
        <f aca="false">D9573/10</f>
        <v>14.3803</v>
      </c>
      <c r="F9573" s="29" t="n">
        <f aca="false">(E9573+Einstellungen!$B$20)*(1+Einstellungen!$B$10)</f>
        <v>39.313197</v>
      </c>
      <c r="G9573" s="21" t="str">
        <f aca="false">IF(F9573&lt;Einstellungen!$B$5,"ja","nein")</f>
        <v>nein</v>
      </c>
      <c r="H9573" s="21" t="s">
        <v>26</v>
      </c>
      <c r="I9573" s="29" t="n">
        <f aca="false">INDEX(Einstellungen!$B$27:$B$50,19)</f>
        <v>1.35</v>
      </c>
      <c r="J9573" s="29" t="n">
        <f aca="false">F9573*I9573</f>
        <v>53.07281595</v>
      </c>
    </row>
    <row r="9574" customFormat="false" ht="15" hidden="false" customHeight="false" outlineLevel="0" collapsed="false">
      <c r="A9574" s="28" t="n">
        <v>45979</v>
      </c>
      <c r="B9574" s="21" t="s">
        <v>131</v>
      </c>
      <c r="C9574" s="21" t="s">
        <v>141</v>
      </c>
      <c r="D9574" s="29" t="n">
        <v>131.15</v>
      </c>
      <c r="E9574" s="29" t="n">
        <f aca="false">D9574/10</f>
        <v>13.115</v>
      </c>
      <c r="F9574" s="29" t="n">
        <f aca="false">(E9574+Einstellungen!$B$20)*(1+Einstellungen!$B$10)</f>
        <v>37.80749</v>
      </c>
      <c r="G9574" s="21" t="str">
        <f aca="false">IF(F9574&lt;Einstellungen!$B$5,"ja","nein")</f>
        <v>nein</v>
      </c>
      <c r="H9574" s="21" t="s">
        <v>26</v>
      </c>
      <c r="I9574" s="29" t="n">
        <f aca="false">INDEX(Einstellungen!$B$27:$B$50,20)</f>
        <v>1.45</v>
      </c>
      <c r="J9574" s="29" t="n">
        <f aca="false">F9574*I9574</f>
        <v>54.8208605</v>
      </c>
    </row>
    <row r="9575" customFormat="false" ht="15" hidden="false" customHeight="false" outlineLevel="0" collapsed="false">
      <c r="A9575" s="28" t="n">
        <v>45979</v>
      </c>
      <c r="B9575" s="21" t="s">
        <v>132</v>
      </c>
      <c r="C9575" s="21" t="s">
        <v>141</v>
      </c>
      <c r="D9575" s="29" t="n">
        <v>107.13</v>
      </c>
      <c r="E9575" s="29" t="n">
        <f aca="false">D9575/10</f>
        <v>10.713</v>
      </c>
      <c r="F9575" s="29" t="n">
        <f aca="false">(E9575+Einstellungen!$B$20)*(1+Einstellungen!$B$10)</f>
        <v>34.94911</v>
      </c>
      <c r="G9575" s="21" t="str">
        <f aca="false">IF(F9575&lt;Einstellungen!$B$5,"ja","nein")</f>
        <v>nein</v>
      </c>
      <c r="H9575" s="21" t="s">
        <v>26</v>
      </c>
      <c r="I9575" s="29" t="n">
        <f aca="false">INDEX(Einstellungen!$B$27:$B$50,21)</f>
        <v>1.4</v>
      </c>
      <c r="J9575" s="29" t="n">
        <f aca="false">F9575*I9575</f>
        <v>48.928754</v>
      </c>
    </row>
    <row r="9576" customFormat="false" ht="15" hidden="false" customHeight="false" outlineLevel="0" collapsed="false">
      <c r="A9576" s="28" t="n">
        <v>45979</v>
      </c>
      <c r="B9576" s="21" t="s">
        <v>133</v>
      </c>
      <c r="C9576" s="21" t="s">
        <v>141</v>
      </c>
      <c r="D9576" s="29" t="n">
        <v>94.642</v>
      </c>
      <c r="E9576" s="29" t="n">
        <f aca="false">D9576/10</f>
        <v>9.4642</v>
      </c>
      <c r="F9576" s="29" t="n">
        <f aca="false">(E9576+Einstellungen!$B$20)*(1+Einstellungen!$B$10)</f>
        <v>33.463038</v>
      </c>
      <c r="G9576" s="21" t="str">
        <f aca="false">IF(F9576&lt;Einstellungen!$B$5,"ja","nein")</f>
        <v>nein</v>
      </c>
      <c r="H9576" s="21" t="s">
        <v>26</v>
      </c>
      <c r="I9576" s="29" t="n">
        <f aca="false">INDEX(Einstellungen!$B$27:$B$50,22)</f>
        <v>1.25</v>
      </c>
      <c r="J9576" s="29" t="n">
        <f aca="false">F9576*I9576</f>
        <v>41.8287975</v>
      </c>
    </row>
    <row r="9577" customFormat="false" ht="15" hidden="false" customHeight="false" outlineLevel="0" collapsed="false">
      <c r="A9577" s="28" t="n">
        <v>45979</v>
      </c>
      <c r="B9577" s="21" t="s">
        <v>134</v>
      </c>
      <c r="C9577" s="21" t="s">
        <v>141</v>
      </c>
      <c r="D9577" s="29" t="n">
        <v>97.483</v>
      </c>
      <c r="E9577" s="29" t="n">
        <f aca="false">D9577/10</f>
        <v>9.7483</v>
      </c>
      <c r="F9577" s="29" t="n">
        <f aca="false">(E9577+Einstellungen!$B$20)*(1+Einstellungen!$B$10)</f>
        <v>33.801117</v>
      </c>
      <c r="G9577" s="21" t="str">
        <f aca="false">IF(F9577&lt;Einstellungen!$B$5,"ja","nein")</f>
        <v>nein</v>
      </c>
      <c r="H9577" s="21" t="s">
        <v>26</v>
      </c>
      <c r="I9577" s="29" t="n">
        <f aca="false">INDEX(Einstellungen!$B$27:$B$50,23)</f>
        <v>1.05</v>
      </c>
      <c r="J9577" s="29" t="n">
        <f aca="false">F9577*I9577</f>
        <v>35.49117285</v>
      </c>
    </row>
    <row r="9578" customFormat="false" ht="15" hidden="false" customHeight="false" outlineLevel="0" collapsed="false">
      <c r="A9578" s="28" t="n">
        <v>45979</v>
      </c>
      <c r="B9578" s="21" t="s">
        <v>135</v>
      </c>
      <c r="C9578" s="21" t="s">
        <v>141</v>
      </c>
      <c r="D9578" s="29" t="n">
        <v>89.963</v>
      </c>
      <c r="E9578" s="29" t="n">
        <f aca="false">D9578/10</f>
        <v>8.9963</v>
      </c>
      <c r="F9578" s="29" t="n">
        <f aca="false">(E9578+Einstellungen!$B$20)*(1+Einstellungen!$B$10)</f>
        <v>32.906237</v>
      </c>
      <c r="G9578" s="21" t="str">
        <f aca="false">IF(F9578&lt;Einstellungen!$B$5,"ja","nein")</f>
        <v>nein</v>
      </c>
      <c r="H9578" s="21" t="s">
        <v>26</v>
      </c>
      <c r="I9578" s="29" t="n">
        <f aca="false">INDEX(Einstellungen!$B$27:$B$50,24)</f>
        <v>0.8</v>
      </c>
      <c r="J9578" s="29" t="n">
        <f aca="false">F9578*I9578</f>
        <v>26.3249896</v>
      </c>
    </row>
    <row r="9579" customFormat="false" ht="15" hidden="false" customHeight="false" outlineLevel="0" collapsed="false">
      <c r="A9579" s="28" t="n">
        <v>45980</v>
      </c>
      <c r="B9579" s="21" t="s">
        <v>111</v>
      </c>
      <c r="C9579" s="21" t="s">
        <v>112</v>
      </c>
      <c r="D9579" s="29" t="n">
        <v>87.377</v>
      </c>
      <c r="E9579" s="29" t="n">
        <f aca="false">D9579/10</f>
        <v>8.7377</v>
      </c>
      <c r="F9579" s="29" t="n">
        <f aca="false">(E9579+Einstellungen!$B$20)*(1+Einstellungen!$B$10)</f>
        <v>32.598503</v>
      </c>
      <c r="G9579" s="21" t="str">
        <f aca="false">IF(F9579&lt;Einstellungen!$B$5,"ja","nein")</f>
        <v>nein</v>
      </c>
      <c r="H9579" s="21" t="s">
        <v>26</v>
      </c>
      <c r="I9579" s="29" t="n">
        <f aca="false">INDEX(Einstellungen!$B$27:$B$50,1)</f>
        <v>0.6</v>
      </c>
      <c r="J9579" s="29" t="n">
        <f aca="false">F9579*I9579</f>
        <v>19.5591018</v>
      </c>
    </row>
    <row r="9580" customFormat="false" ht="15" hidden="false" customHeight="false" outlineLevel="0" collapsed="false">
      <c r="A9580" s="28" t="n">
        <v>45980</v>
      </c>
      <c r="B9580" s="21" t="s">
        <v>113</v>
      </c>
      <c r="C9580" s="21" t="s">
        <v>112</v>
      </c>
      <c r="D9580" s="29" t="n">
        <v>86.225</v>
      </c>
      <c r="E9580" s="29" t="n">
        <f aca="false">D9580/10</f>
        <v>8.6225</v>
      </c>
      <c r="F9580" s="29" t="n">
        <f aca="false">(E9580+Einstellungen!$B$20)*(1+Einstellungen!$B$10)</f>
        <v>32.461415</v>
      </c>
      <c r="G9580" s="21" t="str">
        <f aca="false">IF(F9580&lt;Einstellungen!$B$5,"ja","nein")</f>
        <v>nein</v>
      </c>
      <c r="H9580" s="21" t="s">
        <v>26</v>
      </c>
      <c r="I9580" s="29" t="n">
        <f aca="false">INDEX(Einstellungen!$B$27:$B$50,2)</f>
        <v>0.5</v>
      </c>
      <c r="J9580" s="29" t="n">
        <f aca="false">F9580*I9580</f>
        <v>16.2307075</v>
      </c>
    </row>
    <row r="9581" customFormat="false" ht="15" hidden="false" customHeight="false" outlineLevel="0" collapsed="false">
      <c r="A9581" s="28" t="n">
        <v>45980</v>
      </c>
      <c r="B9581" s="21" t="s">
        <v>114</v>
      </c>
      <c r="C9581" s="21" t="s">
        <v>112</v>
      </c>
      <c r="D9581" s="29" t="n">
        <v>84.168</v>
      </c>
      <c r="E9581" s="29" t="n">
        <f aca="false">D9581/10</f>
        <v>8.4168</v>
      </c>
      <c r="F9581" s="29" t="n">
        <f aca="false">(E9581+Einstellungen!$B$20)*(1+Einstellungen!$B$10)</f>
        <v>32.216632</v>
      </c>
      <c r="G9581" s="21" t="str">
        <f aca="false">IF(F9581&lt;Einstellungen!$B$5,"ja","nein")</f>
        <v>nein</v>
      </c>
      <c r="H9581" s="21" t="s">
        <v>26</v>
      </c>
      <c r="I9581" s="29" t="n">
        <f aca="false">INDEX(Einstellungen!$B$27:$B$50,3)</f>
        <v>0.45</v>
      </c>
      <c r="J9581" s="29" t="n">
        <f aca="false">F9581*I9581</f>
        <v>14.4974844</v>
      </c>
    </row>
    <row r="9582" customFormat="false" ht="15" hidden="false" customHeight="false" outlineLevel="0" collapsed="false">
      <c r="A9582" s="28" t="n">
        <v>45980</v>
      </c>
      <c r="B9582" s="21" t="s">
        <v>115</v>
      </c>
      <c r="C9582" s="21" t="s">
        <v>112</v>
      </c>
      <c r="D9582" s="29" t="n">
        <v>83.185</v>
      </c>
      <c r="E9582" s="29" t="n">
        <f aca="false">D9582/10</f>
        <v>8.3185</v>
      </c>
      <c r="F9582" s="29" t="n">
        <f aca="false">(E9582+Einstellungen!$B$20)*(1+Einstellungen!$B$10)</f>
        <v>32.099655</v>
      </c>
      <c r="G9582" s="21" t="str">
        <f aca="false">IF(F9582&lt;Einstellungen!$B$5,"ja","nein")</f>
        <v>nein</v>
      </c>
      <c r="H9582" s="21" t="s">
        <v>26</v>
      </c>
      <c r="I9582" s="29" t="n">
        <f aca="false">INDEX(Einstellungen!$B$27:$B$50,4)</f>
        <v>0.45</v>
      </c>
      <c r="J9582" s="29" t="n">
        <f aca="false">F9582*I9582</f>
        <v>14.44484475</v>
      </c>
    </row>
    <row r="9583" customFormat="false" ht="15" hidden="false" customHeight="false" outlineLevel="0" collapsed="false">
      <c r="A9583" s="28" t="n">
        <v>45980</v>
      </c>
      <c r="B9583" s="21" t="s">
        <v>116</v>
      </c>
      <c r="C9583" s="21" t="s">
        <v>112</v>
      </c>
      <c r="D9583" s="29" t="n">
        <v>84.392</v>
      </c>
      <c r="E9583" s="29" t="n">
        <f aca="false">D9583/10</f>
        <v>8.4392</v>
      </c>
      <c r="F9583" s="29" t="n">
        <f aca="false">(E9583+Einstellungen!$B$20)*(1+Einstellungen!$B$10)</f>
        <v>32.243288</v>
      </c>
      <c r="G9583" s="21" t="str">
        <f aca="false">IF(F9583&lt;Einstellungen!$B$5,"ja","nein")</f>
        <v>nein</v>
      </c>
      <c r="H9583" s="21" t="s">
        <v>26</v>
      </c>
      <c r="I9583" s="29" t="n">
        <f aca="false">INDEX(Einstellungen!$B$27:$B$50,5)</f>
        <v>0.45</v>
      </c>
      <c r="J9583" s="29" t="n">
        <f aca="false">F9583*I9583</f>
        <v>14.5094796</v>
      </c>
    </row>
    <row r="9584" customFormat="false" ht="15" hidden="false" customHeight="false" outlineLevel="0" collapsed="false">
      <c r="A9584" s="28" t="n">
        <v>45980</v>
      </c>
      <c r="B9584" s="21" t="s">
        <v>117</v>
      </c>
      <c r="C9584" s="21" t="s">
        <v>112</v>
      </c>
      <c r="D9584" s="29" t="n">
        <v>87.002</v>
      </c>
      <c r="E9584" s="29" t="n">
        <f aca="false">D9584/10</f>
        <v>8.7002</v>
      </c>
      <c r="F9584" s="29" t="n">
        <f aca="false">(E9584+Einstellungen!$B$20)*(1+Einstellungen!$B$10)</f>
        <v>32.553878</v>
      </c>
      <c r="G9584" s="21" t="str">
        <f aca="false">IF(F9584&lt;Einstellungen!$B$5,"ja","nein")</f>
        <v>nein</v>
      </c>
      <c r="H9584" s="21" t="s">
        <v>26</v>
      </c>
      <c r="I9584" s="29" t="n">
        <f aca="false">INDEX(Einstellungen!$B$27:$B$50,6)</f>
        <v>0.5</v>
      </c>
      <c r="J9584" s="29" t="n">
        <f aca="false">F9584*I9584</f>
        <v>16.276939</v>
      </c>
    </row>
    <row r="9585" customFormat="false" ht="15" hidden="false" customHeight="false" outlineLevel="0" collapsed="false">
      <c r="A9585" s="28" t="n">
        <v>45980</v>
      </c>
      <c r="B9585" s="21" t="s">
        <v>118</v>
      </c>
      <c r="C9585" s="21" t="s">
        <v>112</v>
      </c>
      <c r="D9585" s="29" t="n">
        <v>99.03</v>
      </c>
      <c r="E9585" s="29" t="n">
        <f aca="false">D9585/10</f>
        <v>9.903</v>
      </c>
      <c r="F9585" s="29" t="n">
        <f aca="false">(E9585+Einstellungen!$B$20)*(1+Einstellungen!$B$10)</f>
        <v>33.98521</v>
      </c>
      <c r="G9585" s="21" t="str">
        <f aca="false">IF(F9585&lt;Einstellungen!$B$5,"ja","nein")</f>
        <v>nein</v>
      </c>
      <c r="H9585" s="21" t="s">
        <v>26</v>
      </c>
      <c r="I9585" s="29" t="n">
        <f aca="false">INDEX(Einstellungen!$B$27:$B$50,7)</f>
        <v>0.7</v>
      </c>
      <c r="J9585" s="29" t="n">
        <f aca="false">F9585*I9585</f>
        <v>23.789647</v>
      </c>
    </row>
    <row r="9586" customFormat="false" ht="15" hidden="false" customHeight="false" outlineLevel="0" collapsed="false">
      <c r="A9586" s="28" t="n">
        <v>45980</v>
      </c>
      <c r="B9586" s="21" t="s">
        <v>119</v>
      </c>
      <c r="C9586" s="21" t="s">
        <v>112</v>
      </c>
      <c r="D9586" s="29" t="n">
        <v>127.03</v>
      </c>
      <c r="E9586" s="29" t="n">
        <f aca="false">D9586/10</f>
        <v>12.703</v>
      </c>
      <c r="F9586" s="29" t="n">
        <f aca="false">(E9586+Einstellungen!$B$20)*(1+Einstellungen!$B$10)</f>
        <v>37.31721</v>
      </c>
      <c r="G9586" s="21" t="str">
        <f aca="false">IF(F9586&lt;Einstellungen!$B$5,"ja","nein")</f>
        <v>nein</v>
      </c>
      <c r="H9586" s="21" t="s">
        <v>26</v>
      </c>
      <c r="I9586" s="29" t="n">
        <f aca="false">INDEX(Einstellungen!$B$27:$B$50,8)</f>
        <v>0.95</v>
      </c>
      <c r="J9586" s="29" t="n">
        <f aca="false">F9586*I9586</f>
        <v>35.4513495</v>
      </c>
    </row>
    <row r="9587" customFormat="false" ht="15" hidden="false" customHeight="false" outlineLevel="0" collapsed="false">
      <c r="A9587" s="28" t="n">
        <v>45980</v>
      </c>
      <c r="B9587" s="21" t="s">
        <v>120</v>
      </c>
      <c r="C9587" s="21" t="s">
        <v>112</v>
      </c>
      <c r="D9587" s="29" t="n">
        <v>136.67</v>
      </c>
      <c r="E9587" s="29" t="n">
        <f aca="false">D9587/10</f>
        <v>13.667</v>
      </c>
      <c r="F9587" s="29" t="n">
        <f aca="false">(E9587+Einstellungen!$B$20)*(1+Einstellungen!$B$10)</f>
        <v>38.46437</v>
      </c>
      <c r="G9587" s="21" t="str">
        <f aca="false">IF(F9587&lt;Einstellungen!$B$5,"ja","nein")</f>
        <v>nein</v>
      </c>
      <c r="H9587" s="21" t="s">
        <v>26</v>
      </c>
      <c r="I9587" s="29" t="n">
        <f aca="false">INDEX(Einstellungen!$B$27:$B$50,9)</f>
        <v>1.05</v>
      </c>
      <c r="J9587" s="29" t="n">
        <f aca="false">F9587*I9587</f>
        <v>40.3875885</v>
      </c>
    </row>
    <row r="9588" customFormat="false" ht="15" hidden="false" customHeight="false" outlineLevel="0" collapsed="false">
      <c r="A9588" s="28" t="n">
        <v>45980</v>
      </c>
      <c r="B9588" s="21" t="s">
        <v>121</v>
      </c>
      <c r="C9588" s="21" t="s">
        <v>112</v>
      </c>
      <c r="D9588" s="29" t="n">
        <v>115.162</v>
      </c>
      <c r="E9588" s="29" t="n">
        <f aca="false">D9588/10</f>
        <v>11.5162</v>
      </c>
      <c r="F9588" s="29" t="n">
        <f aca="false">(E9588+Einstellungen!$B$20)*(1+Einstellungen!$B$10)</f>
        <v>35.904918</v>
      </c>
      <c r="G9588" s="21" t="str">
        <f aca="false">IF(F9588&lt;Einstellungen!$B$5,"ja","nein")</f>
        <v>nein</v>
      </c>
      <c r="H9588" s="21" t="s">
        <v>26</v>
      </c>
      <c r="I9588" s="29" t="n">
        <f aca="false">INDEX(Einstellungen!$B$27:$B$50,10)</f>
        <v>1.05</v>
      </c>
      <c r="J9588" s="29" t="n">
        <f aca="false">F9588*I9588</f>
        <v>37.7001639</v>
      </c>
    </row>
    <row r="9589" customFormat="false" ht="15" hidden="false" customHeight="false" outlineLevel="0" collapsed="false">
      <c r="A9589" s="28" t="n">
        <v>45980</v>
      </c>
      <c r="B9589" s="21" t="s">
        <v>122</v>
      </c>
      <c r="C9589" s="21" t="s">
        <v>112</v>
      </c>
      <c r="D9589" s="29" t="n">
        <v>97.523</v>
      </c>
      <c r="E9589" s="29" t="n">
        <f aca="false">D9589/10</f>
        <v>9.7523</v>
      </c>
      <c r="F9589" s="29" t="n">
        <f aca="false">(E9589+Einstellungen!$B$20)*(1+Einstellungen!$B$10)</f>
        <v>33.805877</v>
      </c>
      <c r="G9589" s="21" t="str">
        <f aca="false">IF(F9589&lt;Einstellungen!$B$5,"ja","nein")</f>
        <v>nein</v>
      </c>
      <c r="H9589" s="21" t="s">
        <v>26</v>
      </c>
      <c r="I9589" s="29" t="n">
        <f aca="false">INDEX(Einstellungen!$B$27:$B$50,11)</f>
        <v>1.05</v>
      </c>
      <c r="J9589" s="29" t="n">
        <f aca="false">F9589*I9589</f>
        <v>35.49617085</v>
      </c>
    </row>
    <row r="9590" customFormat="false" ht="15" hidden="false" customHeight="false" outlineLevel="0" collapsed="false">
      <c r="A9590" s="28" t="n">
        <v>45980</v>
      </c>
      <c r="B9590" s="21" t="s">
        <v>123</v>
      </c>
      <c r="C9590" s="21" t="s">
        <v>112</v>
      </c>
      <c r="D9590" s="29" t="n">
        <v>91.62</v>
      </c>
      <c r="E9590" s="29" t="n">
        <f aca="false">D9590/10</f>
        <v>9.162</v>
      </c>
      <c r="F9590" s="29" t="n">
        <f aca="false">(E9590+Einstellungen!$B$20)*(1+Einstellungen!$B$10)</f>
        <v>33.10342</v>
      </c>
      <c r="G9590" s="21" t="str">
        <f aca="false">IF(F9590&lt;Einstellungen!$B$5,"ja","nein")</f>
        <v>nein</v>
      </c>
      <c r="H9590" s="21" t="s">
        <v>26</v>
      </c>
      <c r="I9590" s="29" t="n">
        <f aca="false">INDEX(Einstellungen!$B$27:$B$50,12)</f>
        <v>1.1</v>
      </c>
      <c r="J9590" s="29" t="n">
        <f aca="false">F9590*I9590</f>
        <v>36.413762</v>
      </c>
    </row>
    <row r="9591" customFormat="false" ht="15" hidden="false" customHeight="false" outlineLevel="0" collapsed="false">
      <c r="A9591" s="28" t="n">
        <v>45980</v>
      </c>
      <c r="B9591" s="21" t="s">
        <v>124</v>
      </c>
      <c r="C9591" s="21" t="s">
        <v>112</v>
      </c>
      <c r="D9591" s="29" t="n">
        <v>89.59</v>
      </c>
      <c r="E9591" s="29" t="n">
        <f aca="false">D9591/10</f>
        <v>8.959</v>
      </c>
      <c r="F9591" s="29" t="n">
        <f aca="false">(E9591+Einstellungen!$B$20)*(1+Einstellungen!$B$10)</f>
        <v>32.86185</v>
      </c>
      <c r="G9591" s="21" t="str">
        <f aca="false">IF(F9591&lt;Einstellungen!$B$5,"ja","nein")</f>
        <v>nein</v>
      </c>
      <c r="H9591" s="21" t="s">
        <v>26</v>
      </c>
      <c r="I9591" s="29" t="n">
        <f aca="false">INDEX(Einstellungen!$B$27:$B$50,13)</f>
        <v>1.2</v>
      </c>
      <c r="J9591" s="29" t="n">
        <f aca="false">F9591*I9591</f>
        <v>39.43422</v>
      </c>
    </row>
    <row r="9592" customFormat="false" ht="15" hidden="false" customHeight="false" outlineLevel="0" collapsed="false">
      <c r="A9592" s="28" t="n">
        <v>45980</v>
      </c>
      <c r="B9592" s="21" t="s">
        <v>125</v>
      </c>
      <c r="C9592" s="21" t="s">
        <v>112</v>
      </c>
      <c r="D9592" s="29" t="n">
        <v>93.597</v>
      </c>
      <c r="E9592" s="29" t="n">
        <f aca="false">D9592/10</f>
        <v>9.3597</v>
      </c>
      <c r="F9592" s="29" t="n">
        <f aca="false">(E9592+Einstellungen!$B$20)*(1+Einstellungen!$B$10)</f>
        <v>33.338683</v>
      </c>
      <c r="G9592" s="21" t="str">
        <f aca="false">IF(F9592&lt;Einstellungen!$B$5,"ja","nein")</f>
        <v>nein</v>
      </c>
      <c r="H9592" s="21" t="s">
        <v>26</v>
      </c>
      <c r="I9592" s="29" t="n">
        <f aca="false">INDEX(Einstellungen!$B$27:$B$50,14)</f>
        <v>1.15</v>
      </c>
      <c r="J9592" s="29" t="n">
        <f aca="false">F9592*I9592</f>
        <v>38.33948545</v>
      </c>
    </row>
    <row r="9593" customFormat="false" ht="15" hidden="false" customHeight="false" outlineLevel="0" collapsed="false">
      <c r="A9593" s="28" t="n">
        <v>45980</v>
      </c>
      <c r="B9593" s="21" t="s">
        <v>126</v>
      </c>
      <c r="C9593" s="21" t="s">
        <v>112</v>
      </c>
      <c r="D9593" s="29" t="n">
        <v>104.62</v>
      </c>
      <c r="E9593" s="29" t="n">
        <f aca="false">D9593/10</f>
        <v>10.462</v>
      </c>
      <c r="F9593" s="29" t="n">
        <f aca="false">(E9593+Einstellungen!$B$20)*(1+Einstellungen!$B$10)</f>
        <v>34.65042</v>
      </c>
      <c r="G9593" s="21" t="str">
        <f aca="false">IF(F9593&lt;Einstellungen!$B$5,"ja","nein")</f>
        <v>nein</v>
      </c>
      <c r="H9593" s="21" t="s">
        <v>26</v>
      </c>
      <c r="I9593" s="29" t="n">
        <f aca="false">INDEX(Einstellungen!$B$27:$B$50,15)</f>
        <v>1</v>
      </c>
      <c r="J9593" s="29" t="n">
        <f aca="false">F9593*I9593</f>
        <v>34.65042</v>
      </c>
    </row>
    <row r="9594" customFormat="false" ht="15" hidden="false" customHeight="false" outlineLevel="0" collapsed="false">
      <c r="A9594" s="28" t="n">
        <v>45980</v>
      </c>
      <c r="B9594" s="21" t="s">
        <v>127</v>
      </c>
      <c r="C9594" s="21" t="s">
        <v>112</v>
      </c>
      <c r="D9594" s="29" t="n">
        <v>113.05</v>
      </c>
      <c r="E9594" s="29" t="n">
        <f aca="false">D9594/10</f>
        <v>11.305</v>
      </c>
      <c r="F9594" s="29" t="n">
        <f aca="false">(E9594+Einstellungen!$B$20)*(1+Einstellungen!$B$10)</f>
        <v>35.65359</v>
      </c>
      <c r="G9594" s="21" t="str">
        <f aca="false">IF(F9594&lt;Einstellungen!$B$5,"ja","nein")</f>
        <v>nein</v>
      </c>
      <c r="H9594" s="21" t="s">
        <v>26</v>
      </c>
      <c r="I9594" s="29" t="n">
        <f aca="false">INDEX(Einstellungen!$B$27:$B$50,16)</f>
        <v>0.95</v>
      </c>
      <c r="J9594" s="29" t="n">
        <f aca="false">F9594*I9594</f>
        <v>33.8709105</v>
      </c>
    </row>
    <row r="9595" customFormat="false" ht="15" hidden="false" customHeight="false" outlineLevel="0" collapsed="false">
      <c r="A9595" s="28" t="n">
        <v>45980</v>
      </c>
      <c r="B9595" s="21" t="s">
        <v>128</v>
      </c>
      <c r="C9595" s="21" t="s">
        <v>112</v>
      </c>
      <c r="D9595" s="29" t="n">
        <v>117.808</v>
      </c>
      <c r="E9595" s="29" t="n">
        <f aca="false">D9595/10</f>
        <v>11.7808</v>
      </c>
      <c r="F9595" s="29" t="n">
        <f aca="false">(E9595+Einstellungen!$B$20)*(1+Einstellungen!$B$10)</f>
        <v>36.219792</v>
      </c>
      <c r="G9595" s="21" t="str">
        <f aca="false">IF(F9595&lt;Einstellungen!$B$5,"ja","nein")</f>
        <v>nein</v>
      </c>
      <c r="H9595" s="21" t="s">
        <v>26</v>
      </c>
      <c r="I9595" s="29" t="n">
        <f aca="false">INDEX(Einstellungen!$B$27:$B$50,17)</f>
        <v>0.95</v>
      </c>
      <c r="J9595" s="29" t="n">
        <f aca="false">F9595*I9595</f>
        <v>34.4088024</v>
      </c>
    </row>
    <row r="9596" customFormat="false" ht="15" hidden="false" customHeight="false" outlineLevel="0" collapsed="false">
      <c r="A9596" s="28" t="n">
        <v>45980</v>
      </c>
      <c r="B9596" s="21" t="s">
        <v>129</v>
      </c>
      <c r="C9596" s="21" t="s">
        <v>112</v>
      </c>
      <c r="D9596" s="29" t="n">
        <v>127.567</v>
      </c>
      <c r="E9596" s="29" t="n">
        <f aca="false">D9596/10</f>
        <v>12.7567</v>
      </c>
      <c r="F9596" s="29" t="n">
        <f aca="false">(E9596+Einstellungen!$B$20)*(1+Einstellungen!$B$10)</f>
        <v>37.381113</v>
      </c>
      <c r="G9596" s="21" t="str">
        <f aca="false">IF(F9596&lt;Einstellungen!$B$5,"ja","nein")</f>
        <v>nein</v>
      </c>
      <c r="H9596" s="21" t="s">
        <v>26</v>
      </c>
      <c r="I9596" s="29" t="n">
        <f aca="false">INDEX(Einstellungen!$B$27:$B$50,18)</f>
        <v>1.1</v>
      </c>
      <c r="J9596" s="29" t="n">
        <f aca="false">F9596*I9596</f>
        <v>41.1192243</v>
      </c>
    </row>
    <row r="9597" customFormat="false" ht="15" hidden="false" customHeight="false" outlineLevel="0" collapsed="false">
      <c r="A9597" s="28" t="n">
        <v>45980</v>
      </c>
      <c r="B9597" s="21" t="s">
        <v>130</v>
      </c>
      <c r="C9597" s="21" t="s">
        <v>112</v>
      </c>
      <c r="D9597" s="29" t="n">
        <v>119.19</v>
      </c>
      <c r="E9597" s="29" t="n">
        <f aca="false">D9597/10</f>
        <v>11.919</v>
      </c>
      <c r="F9597" s="29" t="n">
        <f aca="false">(E9597+Einstellungen!$B$20)*(1+Einstellungen!$B$10)</f>
        <v>36.38425</v>
      </c>
      <c r="G9597" s="21" t="str">
        <f aca="false">IF(F9597&lt;Einstellungen!$B$5,"ja","nein")</f>
        <v>nein</v>
      </c>
      <c r="H9597" s="21" t="s">
        <v>26</v>
      </c>
      <c r="I9597" s="29" t="n">
        <f aca="false">INDEX(Einstellungen!$B$27:$B$50,19)</f>
        <v>1.35</v>
      </c>
      <c r="J9597" s="29" t="n">
        <f aca="false">F9597*I9597</f>
        <v>49.1187375</v>
      </c>
    </row>
    <row r="9598" customFormat="false" ht="15" hidden="false" customHeight="false" outlineLevel="0" collapsed="false">
      <c r="A9598" s="28" t="n">
        <v>45980</v>
      </c>
      <c r="B9598" s="21" t="s">
        <v>131</v>
      </c>
      <c r="C9598" s="21" t="s">
        <v>112</v>
      </c>
      <c r="D9598" s="29" t="n">
        <v>119.05</v>
      </c>
      <c r="E9598" s="29" t="n">
        <f aca="false">D9598/10</f>
        <v>11.905</v>
      </c>
      <c r="F9598" s="29" t="n">
        <f aca="false">(E9598+Einstellungen!$B$20)*(1+Einstellungen!$B$10)</f>
        <v>36.36759</v>
      </c>
      <c r="G9598" s="21" t="str">
        <f aca="false">IF(F9598&lt;Einstellungen!$B$5,"ja","nein")</f>
        <v>nein</v>
      </c>
      <c r="H9598" s="21" t="s">
        <v>26</v>
      </c>
      <c r="I9598" s="29" t="n">
        <f aca="false">INDEX(Einstellungen!$B$27:$B$50,20)</f>
        <v>1.45</v>
      </c>
      <c r="J9598" s="29" t="n">
        <f aca="false">F9598*I9598</f>
        <v>52.7330055</v>
      </c>
    </row>
    <row r="9599" customFormat="false" ht="15" hidden="false" customHeight="false" outlineLevel="0" collapsed="false">
      <c r="A9599" s="28" t="n">
        <v>45980</v>
      </c>
      <c r="B9599" s="21" t="s">
        <v>132</v>
      </c>
      <c r="C9599" s="21" t="s">
        <v>112</v>
      </c>
      <c r="D9599" s="29" t="n">
        <v>105.688</v>
      </c>
      <c r="E9599" s="29" t="n">
        <f aca="false">D9599/10</f>
        <v>10.5688</v>
      </c>
      <c r="F9599" s="29" t="n">
        <f aca="false">(E9599+Einstellungen!$B$20)*(1+Einstellungen!$B$10)</f>
        <v>34.777512</v>
      </c>
      <c r="G9599" s="21" t="str">
        <f aca="false">IF(F9599&lt;Einstellungen!$B$5,"ja","nein")</f>
        <v>nein</v>
      </c>
      <c r="H9599" s="21" t="s">
        <v>26</v>
      </c>
      <c r="I9599" s="29" t="n">
        <f aca="false">INDEX(Einstellungen!$B$27:$B$50,21)</f>
        <v>1.4</v>
      </c>
      <c r="J9599" s="29" t="n">
        <f aca="false">F9599*I9599</f>
        <v>48.6885168</v>
      </c>
    </row>
    <row r="9600" customFormat="false" ht="15" hidden="false" customHeight="false" outlineLevel="0" collapsed="false">
      <c r="A9600" s="28" t="n">
        <v>45980</v>
      </c>
      <c r="B9600" s="21" t="s">
        <v>133</v>
      </c>
      <c r="C9600" s="21" t="s">
        <v>112</v>
      </c>
      <c r="D9600" s="29" t="n">
        <v>100.225</v>
      </c>
      <c r="E9600" s="29" t="n">
        <f aca="false">D9600/10</f>
        <v>10.0225</v>
      </c>
      <c r="F9600" s="29" t="n">
        <f aca="false">(E9600+Einstellungen!$B$20)*(1+Einstellungen!$B$10)</f>
        <v>34.127415</v>
      </c>
      <c r="G9600" s="21" t="str">
        <f aca="false">IF(F9600&lt;Einstellungen!$B$5,"ja","nein")</f>
        <v>nein</v>
      </c>
      <c r="H9600" s="21" t="s">
        <v>26</v>
      </c>
      <c r="I9600" s="29" t="n">
        <f aca="false">INDEX(Einstellungen!$B$27:$B$50,22)</f>
        <v>1.25</v>
      </c>
      <c r="J9600" s="29" t="n">
        <f aca="false">F9600*I9600</f>
        <v>42.65926875</v>
      </c>
    </row>
    <row r="9601" customFormat="false" ht="15" hidden="false" customHeight="false" outlineLevel="0" collapsed="false">
      <c r="A9601" s="28" t="n">
        <v>45980</v>
      </c>
      <c r="B9601" s="21" t="s">
        <v>134</v>
      </c>
      <c r="C9601" s="21" t="s">
        <v>112</v>
      </c>
      <c r="D9601" s="29" t="n">
        <v>99.17</v>
      </c>
      <c r="E9601" s="29" t="n">
        <f aca="false">D9601/10</f>
        <v>9.917</v>
      </c>
      <c r="F9601" s="29" t="n">
        <f aca="false">(E9601+Einstellungen!$B$20)*(1+Einstellungen!$B$10)</f>
        <v>34.00187</v>
      </c>
      <c r="G9601" s="21" t="str">
        <f aca="false">IF(F9601&lt;Einstellungen!$B$5,"ja","nein")</f>
        <v>nein</v>
      </c>
      <c r="H9601" s="21" t="s">
        <v>26</v>
      </c>
      <c r="I9601" s="29" t="n">
        <f aca="false">INDEX(Einstellungen!$B$27:$B$50,23)</f>
        <v>1.05</v>
      </c>
      <c r="J9601" s="29" t="n">
        <f aca="false">F9601*I9601</f>
        <v>35.7019635</v>
      </c>
    </row>
    <row r="9602" customFormat="false" ht="15" hidden="false" customHeight="false" outlineLevel="0" collapsed="false">
      <c r="A9602" s="28" t="n">
        <v>45980</v>
      </c>
      <c r="B9602" s="21" t="s">
        <v>135</v>
      </c>
      <c r="C9602" s="21" t="s">
        <v>112</v>
      </c>
      <c r="D9602" s="29" t="n">
        <v>91.885</v>
      </c>
      <c r="E9602" s="29" t="n">
        <f aca="false">D9602/10</f>
        <v>9.1885</v>
      </c>
      <c r="F9602" s="29" t="n">
        <f aca="false">(E9602+Einstellungen!$B$20)*(1+Einstellungen!$B$10)</f>
        <v>33.134955</v>
      </c>
      <c r="G9602" s="21" t="str">
        <f aca="false">IF(F9602&lt;Einstellungen!$B$5,"ja","nein")</f>
        <v>nein</v>
      </c>
      <c r="H9602" s="21" t="s">
        <v>26</v>
      </c>
      <c r="I9602" s="29" t="n">
        <f aca="false">INDEX(Einstellungen!$B$27:$B$50,24)</f>
        <v>0.8</v>
      </c>
      <c r="J9602" s="29" t="n">
        <f aca="false">F9602*I9602</f>
        <v>26.507964</v>
      </c>
    </row>
    <row r="9603" customFormat="false" ht="15" hidden="false" customHeight="false" outlineLevel="0" collapsed="false">
      <c r="A9603" s="28" t="n">
        <v>45981</v>
      </c>
      <c r="B9603" s="21" t="s">
        <v>111</v>
      </c>
      <c r="C9603" s="21" t="s">
        <v>136</v>
      </c>
      <c r="D9603" s="29" t="n">
        <v>90.627</v>
      </c>
      <c r="E9603" s="29" t="n">
        <f aca="false">D9603/10</f>
        <v>9.0627</v>
      </c>
      <c r="F9603" s="29" t="n">
        <f aca="false">(E9603+Einstellungen!$B$20)*(1+Einstellungen!$B$10)</f>
        <v>32.985253</v>
      </c>
      <c r="G9603" s="21" t="str">
        <f aca="false">IF(F9603&lt;Einstellungen!$B$5,"ja","nein")</f>
        <v>nein</v>
      </c>
      <c r="H9603" s="21" t="s">
        <v>26</v>
      </c>
      <c r="I9603" s="29" t="n">
        <f aca="false">INDEX(Einstellungen!$B$27:$B$50,1)</f>
        <v>0.6</v>
      </c>
      <c r="J9603" s="29" t="n">
        <f aca="false">F9603*I9603</f>
        <v>19.7911518</v>
      </c>
    </row>
    <row r="9604" customFormat="false" ht="15" hidden="false" customHeight="false" outlineLevel="0" collapsed="false">
      <c r="A9604" s="28" t="n">
        <v>45981</v>
      </c>
      <c r="B9604" s="21" t="s">
        <v>113</v>
      </c>
      <c r="C9604" s="21" t="s">
        <v>136</v>
      </c>
      <c r="D9604" s="29" t="n">
        <v>88.093</v>
      </c>
      <c r="E9604" s="29" t="n">
        <f aca="false">D9604/10</f>
        <v>8.8093</v>
      </c>
      <c r="F9604" s="29" t="n">
        <f aca="false">(E9604+Einstellungen!$B$20)*(1+Einstellungen!$B$10)</f>
        <v>32.683707</v>
      </c>
      <c r="G9604" s="21" t="str">
        <f aca="false">IF(F9604&lt;Einstellungen!$B$5,"ja","nein")</f>
        <v>nein</v>
      </c>
      <c r="H9604" s="21" t="s">
        <v>26</v>
      </c>
      <c r="I9604" s="29" t="n">
        <f aca="false">INDEX(Einstellungen!$B$27:$B$50,2)</f>
        <v>0.5</v>
      </c>
      <c r="J9604" s="29" t="n">
        <f aca="false">F9604*I9604</f>
        <v>16.3418535</v>
      </c>
    </row>
    <row r="9605" customFormat="false" ht="15" hidden="false" customHeight="false" outlineLevel="0" collapsed="false">
      <c r="A9605" s="28" t="n">
        <v>45981</v>
      </c>
      <c r="B9605" s="21" t="s">
        <v>114</v>
      </c>
      <c r="C9605" s="21" t="s">
        <v>136</v>
      </c>
      <c r="D9605" s="29" t="n">
        <v>87.032</v>
      </c>
      <c r="E9605" s="29" t="n">
        <f aca="false">D9605/10</f>
        <v>8.7032</v>
      </c>
      <c r="F9605" s="29" t="n">
        <f aca="false">(E9605+Einstellungen!$B$20)*(1+Einstellungen!$B$10)</f>
        <v>32.557448</v>
      </c>
      <c r="G9605" s="21" t="str">
        <f aca="false">IF(F9605&lt;Einstellungen!$B$5,"ja","nein")</f>
        <v>nein</v>
      </c>
      <c r="H9605" s="21" t="s">
        <v>26</v>
      </c>
      <c r="I9605" s="29" t="n">
        <f aca="false">INDEX(Einstellungen!$B$27:$B$50,3)</f>
        <v>0.45</v>
      </c>
      <c r="J9605" s="29" t="n">
        <f aca="false">F9605*I9605</f>
        <v>14.6508516</v>
      </c>
    </row>
    <row r="9606" customFormat="false" ht="15" hidden="false" customHeight="false" outlineLevel="0" collapsed="false">
      <c r="A9606" s="28" t="n">
        <v>45981</v>
      </c>
      <c r="B9606" s="21" t="s">
        <v>115</v>
      </c>
      <c r="C9606" s="21" t="s">
        <v>136</v>
      </c>
      <c r="D9606" s="29" t="n">
        <v>86.795</v>
      </c>
      <c r="E9606" s="29" t="n">
        <f aca="false">D9606/10</f>
        <v>8.6795</v>
      </c>
      <c r="F9606" s="29" t="n">
        <f aca="false">(E9606+Einstellungen!$B$20)*(1+Einstellungen!$B$10)</f>
        <v>32.529245</v>
      </c>
      <c r="G9606" s="21" t="str">
        <f aca="false">IF(F9606&lt;Einstellungen!$B$5,"ja","nein")</f>
        <v>nein</v>
      </c>
      <c r="H9606" s="21" t="s">
        <v>26</v>
      </c>
      <c r="I9606" s="29" t="n">
        <f aca="false">INDEX(Einstellungen!$B$27:$B$50,4)</f>
        <v>0.45</v>
      </c>
      <c r="J9606" s="29" t="n">
        <f aca="false">F9606*I9606</f>
        <v>14.63816025</v>
      </c>
    </row>
    <row r="9607" customFormat="false" ht="15" hidden="false" customHeight="false" outlineLevel="0" collapsed="false">
      <c r="A9607" s="28" t="n">
        <v>45981</v>
      </c>
      <c r="B9607" s="21" t="s">
        <v>116</v>
      </c>
      <c r="C9607" s="21" t="s">
        <v>136</v>
      </c>
      <c r="D9607" s="29" t="n">
        <v>87.125</v>
      </c>
      <c r="E9607" s="29" t="n">
        <f aca="false">D9607/10</f>
        <v>8.7125</v>
      </c>
      <c r="F9607" s="29" t="n">
        <f aca="false">(E9607+Einstellungen!$B$20)*(1+Einstellungen!$B$10)</f>
        <v>32.568515</v>
      </c>
      <c r="G9607" s="21" t="str">
        <f aca="false">IF(F9607&lt;Einstellungen!$B$5,"ja","nein")</f>
        <v>nein</v>
      </c>
      <c r="H9607" s="21" t="s">
        <v>26</v>
      </c>
      <c r="I9607" s="29" t="n">
        <f aca="false">INDEX(Einstellungen!$B$27:$B$50,5)</f>
        <v>0.45</v>
      </c>
      <c r="J9607" s="29" t="n">
        <f aca="false">F9607*I9607</f>
        <v>14.65583175</v>
      </c>
    </row>
    <row r="9608" customFormat="false" ht="15" hidden="false" customHeight="false" outlineLevel="0" collapsed="false">
      <c r="A9608" s="28" t="n">
        <v>45981</v>
      </c>
      <c r="B9608" s="21" t="s">
        <v>117</v>
      </c>
      <c r="C9608" s="21" t="s">
        <v>136</v>
      </c>
      <c r="D9608" s="29" t="n">
        <v>90.502</v>
      </c>
      <c r="E9608" s="29" t="n">
        <f aca="false">D9608/10</f>
        <v>9.0502</v>
      </c>
      <c r="F9608" s="29" t="n">
        <f aca="false">(E9608+Einstellungen!$B$20)*(1+Einstellungen!$B$10)</f>
        <v>32.970378</v>
      </c>
      <c r="G9608" s="21" t="str">
        <f aca="false">IF(F9608&lt;Einstellungen!$B$5,"ja","nein")</f>
        <v>nein</v>
      </c>
      <c r="H9608" s="21" t="s">
        <v>26</v>
      </c>
      <c r="I9608" s="29" t="n">
        <f aca="false">INDEX(Einstellungen!$B$27:$B$50,6)</f>
        <v>0.5</v>
      </c>
      <c r="J9608" s="29" t="n">
        <f aca="false">F9608*I9608</f>
        <v>16.485189</v>
      </c>
    </row>
    <row r="9609" customFormat="false" ht="15" hidden="false" customHeight="false" outlineLevel="0" collapsed="false">
      <c r="A9609" s="28" t="n">
        <v>45981</v>
      </c>
      <c r="B9609" s="21" t="s">
        <v>118</v>
      </c>
      <c r="C9609" s="21" t="s">
        <v>136</v>
      </c>
      <c r="D9609" s="29" t="n">
        <v>103.683</v>
      </c>
      <c r="E9609" s="29" t="n">
        <f aca="false">D9609/10</f>
        <v>10.3683</v>
      </c>
      <c r="F9609" s="29" t="n">
        <f aca="false">(E9609+Einstellungen!$B$20)*(1+Einstellungen!$B$10)</f>
        <v>34.538917</v>
      </c>
      <c r="G9609" s="21" t="str">
        <f aca="false">IF(F9609&lt;Einstellungen!$B$5,"ja","nein")</f>
        <v>nein</v>
      </c>
      <c r="H9609" s="21" t="s">
        <v>26</v>
      </c>
      <c r="I9609" s="29" t="n">
        <f aca="false">INDEX(Einstellungen!$B$27:$B$50,7)</f>
        <v>0.7</v>
      </c>
      <c r="J9609" s="29" t="n">
        <f aca="false">F9609*I9609</f>
        <v>24.1772419</v>
      </c>
    </row>
    <row r="9610" customFormat="false" ht="15" hidden="false" customHeight="false" outlineLevel="0" collapsed="false">
      <c r="A9610" s="28" t="n">
        <v>45981</v>
      </c>
      <c r="B9610" s="21" t="s">
        <v>119</v>
      </c>
      <c r="C9610" s="21" t="s">
        <v>136</v>
      </c>
      <c r="D9610" s="29" t="n">
        <v>144.407</v>
      </c>
      <c r="E9610" s="29" t="n">
        <f aca="false">D9610/10</f>
        <v>14.4407</v>
      </c>
      <c r="F9610" s="29" t="n">
        <f aca="false">(E9610+Einstellungen!$B$20)*(1+Einstellungen!$B$10)</f>
        <v>39.385073</v>
      </c>
      <c r="G9610" s="21" t="str">
        <f aca="false">IF(F9610&lt;Einstellungen!$B$5,"ja","nein")</f>
        <v>nein</v>
      </c>
      <c r="H9610" s="21" t="s">
        <v>26</v>
      </c>
      <c r="I9610" s="29" t="n">
        <f aca="false">INDEX(Einstellungen!$B$27:$B$50,8)</f>
        <v>0.95</v>
      </c>
      <c r="J9610" s="29" t="n">
        <f aca="false">F9610*I9610</f>
        <v>37.41581935</v>
      </c>
    </row>
    <row r="9611" customFormat="false" ht="15" hidden="false" customHeight="false" outlineLevel="0" collapsed="false">
      <c r="A9611" s="28" t="n">
        <v>45981</v>
      </c>
      <c r="B9611" s="21" t="s">
        <v>120</v>
      </c>
      <c r="C9611" s="21" t="s">
        <v>136</v>
      </c>
      <c r="D9611" s="29" t="n">
        <v>155.715</v>
      </c>
      <c r="E9611" s="29" t="n">
        <f aca="false">D9611/10</f>
        <v>15.5715</v>
      </c>
      <c r="F9611" s="29" t="n">
        <f aca="false">(E9611+Einstellungen!$B$20)*(1+Einstellungen!$B$10)</f>
        <v>40.730725</v>
      </c>
      <c r="G9611" s="21" t="str">
        <f aca="false">IF(F9611&lt;Einstellungen!$B$5,"ja","nein")</f>
        <v>nein</v>
      </c>
      <c r="H9611" s="21" t="s">
        <v>26</v>
      </c>
      <c r="I9611" s="29" t="n">
        <f aca="false">INDEX(Einstellungen!$B$27:$B$50,9)</f>
        <v>1.05</v>
      </c>
      <c r="J9611" s="29" t="n">
        <f aca="false">F9611*I9611</f>
        <v>42.76726125</v>
      </c>
    </row>
    <row r="9612" customFormat="false" ht="15" hidden="false" customHeight="false" outlineLevel="0" collapsed="false">
      <c r="A9612" s="28" t="n">
        <v>45981</v>
      </c>
      <c r="B9612" s="21" t="s">
        <v>121</v>
      </c>
      <c r="C9612" s="21" t="s">
        <v>136</v>
      </c>
      <c r="D9612" s="29" t="n">
        <v>153.655</v>
      </c>
      <c r="E9612" s="29" t="n">
        <f aca="false">D9612/10</f>
        <v>15.3655</v>
      </c>
      <c r="F9612" s="29" t="n">
        <f aca="false">(E9612+Einstellungen!$B$20)*(1+Einstellungen!$B$10)</f>
        <v>40.485585</v>
      </c>
      <c r="G9612" s="21" t="str">
        <f aca="false">IF(F9612&lt;Einstellungen!$B$5,"ja","nein")</f>
        <v>nein</v>
      </c>
      <c r="H9612" s="21" t="s">
        <v>26</v>
      </c>
      <c r="I9612" s="29" t="n">
        <f aca="false">INDEX(Einstellungen!$B$27:$B$50,10)</f>
        <v>1.05</v>
      </c>
      <c r="J9612" s="29" t="n">
        <f aca="false">F9612*I9612</f>
        <v>42.50986425</v>
      </c>
    </row>
    <row r="9613" customFormat="false" ht="15" hidden="false" customHeight="false" outlineLevel="0" collapsed="false">
      <c r="A9613" s="28" t="n">
        <v>45981</v>
      </c>
      <c r="B9613" s="21" t="s">
        <v>122</v>
      </c>
      <c r="C9613" s="21" t="s">
        <v>136</v>
      </c>
      <c r="D9613" s="29" t="n">
        <v>141.27</v>
      </c>
      <c r="E9613" s="29" t="n">
        <f aca="false">D9613/10</f>
        <v>14.127</v>
      </c>
      <c r="F9613" s="29" t="n">
        <f aca="false">(E9613+Einstellungen!$B$20)*(1+Einstellungen!$B$10)</f>
        <v>39.01177</v>
      </c>
      <c r="G9613" s="21" t="str">
        <f aca="false">IF(F9613&lt;Einstellungen!$B$5,"ja","nein")</f>
        <v>nein</v>
      </c>
      <c r="H9613" s="21" t="s">
        <v>26</v>
      </c>
      <c r="I9613" s="29" t="n">
        <f aca="false">INDEX(Einstellungen!$B$27:$B$50,11)</f>
        <v>1.05</v>
      </c>
      <c r="J9613" s="29" t="n">
        <f aca="false">F9613*I9613</f>
        <v>40.9623585</v>
      </c>
    </row>
    <row r="9614" customFormat="false" ht="15" hidden="false" customHeight="false" outlineLevel="0" collapsed="false">
      <c r="A9614" s="28" t="n">
        <v>45981</v>
      </c>
      <c r="B9614" s="21" t="s">
        <v>123</v>
      </c>
      <c r="C9614" s="21" t="s">
        <v>136</v>
      </c>
      <c r="D9614" s="29" t="n">
        <v>129.303</v>
      </c>
      <c r="E9614" s="29" t="n">
        <f aca="false">D9614/10</f>
        <v>12.9303</v>
      </c>
      <c r="F9614" s="29" t="n">
        <f aca="false">(E9614+Einstellungen!$B$20)*(1+Einstellungen!$B$10)</f>
        <v>37.587697</v>
      </c>
      <c r="G9614" s="21" t="str">
        <f aca="false">IF(F9614&lt;Einstellungen!$B$5,"ja","nein")</f>
        <v>nein</v>
      </c>
      <c r="H9614" s="21" t="s">
        <v>26</v>
      </c>
      <c r="I9614" s="29" t="n">
        <f aca="false">INDEX(Einstellungen!$B$27:$B$50,12)</f>
        <v>1.1</v>
      </c>
      <c r="J9614" s="29" t="n">
        <f aca="false">F9614*I9614</f>
        <v>41.3464667</v>
      </c>
    </row>
    <row r="9615" customFormat="false" ht="15" hidden="false" customHeight="false" outlineLevel="0" collapsed="false">
      <c r="A9615" s="28" t="n">
        <v>45981</v>
      </c>
      <c r="B9615" s="21" t="s">
        <v>124</v>
      </c>
      <c r="C9615" s="21" t="s">
        <v>136</v>
      </c>
      <c r="D9615" s="29" t="n">
        <v>125.055</v>
      </c>
      <c r="E9615" s="29" t="n">
        <f aca="false">D9615/10</f>
        <v>12.5055</v>
      </c>
      <c r="F9615" s="29" t="n">
        <f aca="false">(E9615+Einstellungen!$B$20)*(1+Einstellungen!$B$10)</f>
        <v>37.082185</v>
      </c>
      <c r="G9615" s="21" t="str">
        <f aca="false">IF(F9615&lt;Einstellungen!$B$5,"ja","nein")</f>
        <v>nein</v>
      </c>
      <c r="H9615" s="21" t="s">
        <v>26</v>
      </c>
      <c r="I9615" s="29" t="n">
        <f aca="false">INDEX(Einstellungen!$B$27:$B$50,13)</f>
        <v>1.2</v>
      </c>
      <c r="J9615" s="29" t="n">
        <f aca="false">F9615*I9615</f>
        <v>44.498622</v>
      </c>
    </row>
    <row r="9616" customFormat="false" ht="15" hidden="false" customHeight="false" outlineLevel="0" collapsed="false">
      <c r="A9616" s="28" t="n">
        <v>45981</v>
      </c>
      <c r="B9616" s="21" t="s">
        <v>125</v>
      </c>
      <c r="C9616" s="21" t="s">
        <v>136</v>
      </c>
      <c r="D9616" s="29" t="n">
        <v>126.1</v>
      </c>
      <c r="E9616" s="29" t="n">
        <f aca="false">D9616/10</f>
        <v>12.61</v>
      </c>
      <c r="F9616" s="29" t="n">
        <f aca="false">(E9616+Einstellungen!$B$20)*(1+Einstellungen!$B$10)</f>
        <v>37.20654</v>
      </c>
      <c r="G9616" s="21" t="str">
        <f aca="false">IF(F9616&lt;Einstellungen!$B$5,"ja","nein")</f>
        <v>nein</v>
      </c>
      <c r="H9616" s="21" t="s">
        <v>26</v>
      </c>
      <c r="I9616" s="29" t="n">
        <f aca="false">INDEX(Einstellungen!$B$27:$B$50,14)</f>
        <v>1.15</v>
      </c>
      <c r="J9616" s="29" t="n">
        <f aca="false">F9616*I9616</f>
        <v>42.787521</v>
      </c>
    </row>
    <row r="9617" customFormat="false" ht="15" hidden="false" customHeight="false" outlineLevel="0" collapsed="false">
      <c r="A9617" s="28" t="n">
        <v>45981</v>
      </c>
      <c r="B9617" s="21" t="s">
        <v>126</v>
      </c>
      <c r="C9617" s="21" t="s">
        <v>136</v>
      </c>
      <c r="D9617" s="29" t="n">
        <v>134.202</v>
      </c>
      <c r="E9617" s="29" t="n">
        <f aca="false">D9617/10</f>
        <v>13.4202</v>
      </c>
      <c r="F9617" s="29" t="n">
        <f aca="false">(E9617+Einstellungen!$B$20)*(1+Einstellungen!$B$10)</f>
        <v>38.170678</v>
      </c>
      <c r="G9617" s="21" t="str">
        <f aca="false">IF(F9617&lt;Einstellungen!$B$5,"ja","nein")</f>
        <v>nein</v>
      </c>
      <c r="H9617" s="21" t="s">
        <v>26</v>
      </c>
      <c r="I9617" s="29" t="n">
        <f aca="false">INDEX(Einstellungen!$B$27:$B$50,15)</f>
        <v>1</v>
      </c>
      <c r="J9617" s="29" t="n">
        <f aca="false">F9617*I9617</f>
        <v>38.170678</v>
      </c>
    </row>
    <row r="9618" customFormat="false" ht="15" hidden="false" customHeight="false" outlineLevel="0" collapsed="false">
      <c r="A9618" s="28" t="n">
        <v>45981</v>
      </c>
      <c r="B9618" s="21" t="s">
        <v>127</v>
      </c>
      <c r="C9618" s="21" t="s">
        <v>136</v>
      </c>
      <c r="D9618" s="29" t="n">
        <v>149.685</v>
      </c>
      <c r="E9618" s="29" t="n">
        <f aca="false">D9618/10</f>
        <v>14.9685</v>
      </c>
      <c r="F9618" s="29" t="n">
        <f aca="false">(E9618+Einstellungen!$B$20)*(1+Einstellungen!$B$10)</f>
        <v>40.013155</v>
      </c>
      <c r="G9618" s="21" t="str">
        <f aca="false">IF(F9618&lt;Einstellungen!$B$5,"ja","nein")</f>
        <v>nein</v>
      </c>
      <c r="H9618" s="21" t="s">
        <v>26</v>
      </c>
      <c r="I9618" s="29" t="n">
        <f aca="false">INDEX(Einstellungen!$B$27:$B$50,16)</f>
        <v>0.95</v>
      </c>
      <c r="J9618" s="29" t="n">
        <f aca="false">F9618*I9618</f>
        <v>38.01249725</v>
      </c>
    </row>
    <row r="9619" customFormat="false" ht="15" hidden="false" customHeight="false" outlineLevel="0" collapsed="false">
      <c r="A9619" s="28" t="n">
        <v>45981</v>
      </c>
      <c r="B9619" s="21" t="s">
        <v>128</v>
      </c>
      <c r="C9619" s="21" t="s">
        <v>136</v>
      </c>
      <c r="D9619" s="29" t="n">
        <v>175.83</v>
      </c>
      <c r="E9619" s="29" t="n">
        <f aca="false">D9619/10</f>
        <v>17.583</v>
      </c>
      <c r="F9619" s="29" t="n">
        <f aca="false">(E9619+Einstellungen!$B$20)*(1+Einstellungen!$B$10)</f>
        <v>43.12441</v>
      </c>
      <c r="G9619" s="21" t="str">
        <f aca="false">IF(F9619&lt;Einstellungen!$B$5,"ja","nein")</f>
        <v>nein</v>
      </c>
      <c r="H9619" s="21" t="s">
        <v>26</v>
      </c>
      <c r="I9619" s="29" t="n">
        <f aca="false">INDEX(Einstellungen!$B$27:$B$50,17)</f>
        <v>0.95</v>
      </c>
      <c r="J9619" s="29" t="n">
        <f aca="false">F9619*I9619</f>
        <v>40.9681895</v>
      </c>
    </row>
    <row r="9620" customFormat="false" ht="15" hidden="false" customHeight="false" outlineLevel="0" collapsed="false">
      <c r="A9620" s="28" t="n">
        <v>45981</v>
      </c>
      <c r="B9620" s="21" t="s">
        <v>129</v>
      </c>
      <c r="C9620" s="21" t="s">
        <v>136</v>
      </c>
      <c r="D9620" s="29" t="n">
        <v>175.472</v>
      </c>
      <c r="E9620" s="29" t="n">
        <f aca="false">D9620/10</f>
        <v>17.5472</v>
      </c>
      <c r="F9620" s="29" t="n">
        <f aca="false">(E9620+Einstellungen!$B$20)*(1+Einstellungen!$B$10)</f>
        <v>43.081808</v>
      </c>
      <c r="G9620" s="21" t="str">
        <f aca="false">IF(F9620&lt;Einstellungen!$B$5,"ja","nein")</f>
        <v>nein</v>
      </c>
      <c r="H9620" s="21" t="s">
        <v>26</v>
      </c>
      <c r="I9620" s="29" t="n">
        <f aca="false">INDEX(Einstellungen!$B$27:$B$50,18)</f>
        <v>1.1</v>
      </c>
      <c r="J9620" s="29" t="n">
        <f aca="false">F9620*I9620</f>
        <v>47.3899888</v>
      </c>
    </row>
    <row r="9621" customFormat="false" ht="15" hidden="false" customHeight="false" outlineLevel="0" collapsed="false">
      <c r="A9621" s="28" t="n">
        <v>45981</v>
      </c>
      <c r="B9621" s="21" t="s">
        <v>130</v>
      </c>
      <c r="C9621" s="21" t="s">
        <v>136</v>
      </c>
      <c r="D9621" s="29" t="n">
        <v>163.25</v>
      </c>
      <c r="E9621" s="29" t="n">
        <f aca="false">D9621/10</f>
        <v>16.325</v>
      </c>
      <c r="F9621" s="29" t="n">
        <f aca="false">(E9621+Einstellungen!$B$20)*(1+Einstellungen!$B$10)</f>
        <v>41.62739</v>
      </c>
      <c r="G9621" s="21" t="str">
        <f aca="false">IF(F9621&lt;Einstellungen!$B$5,"ja","nein")</f>
        <v>nein</v>
      </c>
      <c r="H9621" s="21" t="s">
        <v>26</v>
      </c>
      <c r="I9621" s="29" t="n">
        <f aca="false">INDEX(Einstellungen!$B$27:$B$50,19)</f>
        <v>1.35</v>
      </c>
      <c r="J9621" s="29" t="n">
        <f aca="false">F9621*I9621</f>
        <v>56.1969765</v>
      </c>
    </row>
    <row r="9622" customFormat="false" ht="15" hidden="false" customHeight="false" outlineLevel="0" collapsed="false">
      <c r="A9622" s="28" t="n">
        <v>45981</v>
      </c>
      <c r="B9622" s="21" t="s">
        <v>131</v>
      </c>
      <c r="C9622" s="21" t="s">
        <v>136</v>
      </c>
      <c r="D9622" s="29" t="n">
        <v>156.017</v>
      </c>
      <c r="E9622" s="29" t="n">
        <f aca="false">D9622/10</f>
        <v>15.6017</v>
      </c>
      <c r="F9622" s="29" t="n">
        <f aca="false">(E9622+Einstellungen!$B$20)*(1+Einstellungen!$B$10)</f>
        <v>40.766663</v>
      </c>
      <c r="G9622" s="21" t="str">
        <f aca="false">IF(F9622&lt;Einstellungen!$B$5,"ja","nein")</f>
        <v>nein</v>
      </c>
      <c r="H9622" s="21" t="s">
        <v>26</v>
      </c>
      <c r="I9622" s="29" t="n">
        <f aca="false">INDEX(Einstellungen!$B$27:$B$50,20)</f>
        <v>1.45</v>
      </c>
      <c r="J9622" s="29" t="n">
        <f aca="false">F9622*I9622</f>
        <v>59.11166135</v>
      </c>
    </row>
    <row r="9623" customFormat="false" ht="15" hidden="false" customHeight="false" outlineLevel="0" collapsed="false">
      <c r="A9623" s="28" t="n">
        <v>45981</v>
      </c>
      <c r="B9623" s="21" t="s">
        <v>132</v>
      </c>
      <c r="C9623" s="21" t="s">
        <v>136</v>
      </c>
      <c r="D9623" s="29" t="n">
        <v>137.102</v>
      </c>
      <c r="E9623" s="29" t="n">
        <f aca="false">D9623/10</f>
        <v>13.7102</v>
      </c>
      <c r="F9623" s="29" t="n">
        <f aca="false">(E9623+Einstellungen!$B$20)*(1+Einstellungen!$B$10)</f>
        <v>38.515778</v>
      </c>
      <c r="G9623" s="21" t="str">
        <f aca="false">IF(F9623&lt;Einstellungen!$B$5,"ja","nein")</f>
        <v>nein</v>
      </c>
      <c r="H9623" s="21" t="s">
        <v>26</v>
      </c>
      <c r="I9623" s="29" t="n">
        <f aca="false">INDEX(Einstellungen!$B$27:$B$50,21)</f>
        <v>1.4</v>
      </c>
      <c r="J9623" s="29" t="n">
        <f aca="false">F9623*I9623</f>
        <v>53.9220892</v>
      </c>
    </row>
    <row r="9624" customFormat="false" ht="15" hidden="false" customHeight="false" outlineLevel="0" collapsed="false">
      <c r="A9624" s="28" t="n">
        <v>45981</v>
      </c>
      <c r="B9624" s="21" t="s">
        <v>133</v>
      </c>
      <c r="C9624" s="21" t="s">
        <v>136</v>
      </c>
      <c r="D9624" s="29" t="n">
        <v>120.752</v>
      </c>
      <c r="E9624" s="29" t="n">
        <f aca="false">D9624/10</f>
        <v>12.0752</v>
      </c>
      <c r="F9624" s="29" t="n">
        <f aca="false">(E9624+Einstellungen!$B$20)*(1+Einstellungen!$B$10)</f>
        <v>36.570128</v>
      </c>
      <c r="G9624" s="21" t="str">
        <f aca="false">IF(F9624&lt;Einstellungen!$B$5,"ja","nein")</f>
        <v>nein</v>
      </c>
      <c r="H9624" s="21" t="s">
        <v>26</v>
      </c>
      <c r="I9624" s="29" t="n">
        <f aca="false">INDEX(Einstellungen!$B$27:$B$50,22)</f>
        <v>1.25</v>
      </c>
      <c r="J9624" s="29" t="n">
        <f aca="false">F9624*I9624</f>
        <v>45.71266</v>
      </c>
    </row>
    <row r="9625" customFormat="false" ht="15" hidden="false" customHeight="false" outlineLevel="0" collapsed="false">
      <c r="A9625" s="28" t="n">
        <v>45981</v>
      </c>
      <c r="B9625" s="21" t="s">
        <v>134</v>
      </c>
      <c r="C9625" s="21" t="s">
        <v>136</v>
      </c>
      <c r="D9625" s="29" t="n">
        <v>108.235</v>
      </c>
      <c r="E9625" s="29" t="n">
        <f aca="false">D9625/10</f>
        <v>10.8235</v>
      </c>
      <c r="F9625" s="29" t="n">
        <f aca="false">(E9625+Einstellungen!$B$20)*(1+Einstellungen!$B$10)</f>
        <v>35.080605</v>
      </c>
      <c r="G9625" s="21" t="str">
        <f aca="false">IF(F9625&lt;Einstellungen!$B$5,"ja","nein")</f>
        <v>nein</v>
      </c>
      <c r="H9625" s="21" t="s">
        <v>26</v>
      </c>
      <c r="I9625" s="29" t="n">
        <f aca="false">INDEX(Einstellungen!$B$27:$B$50,23)</f>
        <v>1.05</v>
      </c>
      <c r="J9625" s="29" t="n">
        <f aca="false">F9625*I9625</f>
        <v>36.83463525</v>
      </c>
    </row>
    <row r="9626" customFormat="false" ht="15" hidden="false" customHeight="false" outlineLevel="0" collapsed="false">
      <c r="A9626" s="28" t="n">
        <v>45981</v>
      </c>
      <c r="B9626" s="21" t="s">
        <v>135</v>
      </c>
      <c r="C9626" s="21" t="s">
        <v>136</v>
      </c>
      <c r="D9626" s="29" t="n">
        <v>93.763</v>
      </c>
      <c r="E9626" s="29" t="n">
        <f aca="false">D9626/10</f>
        <v>9.3763</v>
      </c>
      <c r="F9626" s="29" t="n">
        <f aca="false">(E9626+Einstellungen!$B$20)*(1+Einstellungen!$B$10)</f>
        <v>33.358437</v>
      </c>
      <c r="G9626" s="21" t="str">
        <f aca="false">IF(F9626&lt;Einstellungen!$B$5,"ja","nein")</f>
        <v>nein</v>
      </c>
      <c r="H9626" s="21" t="s">
        <v>26</v>
      </c>
      <c r="I9626" s="29" t="n">
        <f aca="false">INDEX(Einstellungen!$B$27:$B$50,24)</f>
        <v>0.8</v>
      </c>
      <c r="J9626" s="29" t="n">
        <f aca="false">F9626*I9626</f>
        <v>26.6867496</v>
      </c>
    </row>
    <row r="9627" customFormat="false" ht="15" hidden="false" customHeight="false" outlineLevel="0" collapsed="false">
      <c r="A9627" s="28" t="n">
        <v>45982</v>
      </c>
      <c r="B9627" s="21" t="s">
        <v>111</v>
      </c>
      <c r="C9627" s="21" t="s">
        <v>137</v>
      </c>
      <c r="D9627" s="29" t="n">
        <v>101.552</v>
      </c>
      <c r="E9627" s="29" t="n">
        <f aca="false">D9627/10</f>
        <v>10.1552</v>
      </c>
      <c r="F9627" s="29" t="n">
        <f aca="false">(E9627+Einstellungen!$B$20)*(1+Einstellungen!$B$10)</f>
        <v>34.285328</v>
      </c>
      <c r="G9627" s="21" t="str">
        <f aca="false">IF(F9627&lt;Einstellungen!$B$5,"ja","nein")</f>
        <v>nein</v>
      </c>
      <c r="H9627" s="21" t="s">
        <v>26</v>
      </c>
      <c r="I9627" s="29" t="n">
        <f aca="false">INDEX(Einstellungen!$B$27:$B$50,1)</f>
        <v>0.6</v>
      </c>
      <c r="J9627" s="29" t="n">
        <f aca="false">F9627*I9627</f>
        <v>20.5711968</v>
      </c>
    </row>
    <row r="9628" customFormat="false" ht="15" hidden="false" customHeight="false" outlineLevel="0" collapsed="false">
      <c r="A9628" s="28" t="n">
        <v>45982</v>
      </c>
      <c r="B9628" s="21" t="s">
        <v>113</v>
      </c>
      <c r="C9628" s="21" t="s">
        <v>137</v>
      </c>
      <c r="D9628" s="29" t="n">
        <v>94.14</v>
      </c>
      <c r="E9628" s="29" t="n">
        <f aca="false">D9628/10</f>
        <v>9.414</v>
      </c>
      <c r="F9628" s="29" t="n">
        <f aca="false">(E9628+Einstellungen!$B$20)*(1+Einstellungen!$B$10)</f>
        <v>33.4033</v>
      </c>
      <c r="G9628" s="21" t="str">
        <f aca="false">IF(F9628&lt;Einstellungen!$B$5,"ja","nein")</f>
        <v>nein</v>
      </c>
      <c r="H9628" s="21" t="s">
        <v>26</v>
      </c>
      <c r="I9628" s="29" t="n">
        <f aca="false">INDEX(Einstellungen!$B$27:$B$50,2)</f>
        <v>0.5</v>
      </c>
      <c r="J9628" s="29" t="n">
        <f aca="false">F9628*I9628</f>
        <v>16.70165</v>
      </c>
    </row>
    <row r="9629" customFormat="false" ht="15" hidden="false" customHeight="false" outlineLevel="0" collapsed="false">
      <c r="A9629" s="28" t="n">
        <v>45982</v>
      </c>
      <c r="B9629" s="21" t="s">
        <v>114</v>
      </c>
      <c r="C9629" s="21" t="s">
        <v>137</v>
      </c>
      <c r="D9629" s="29" t="n">
        <v>90.282</v>
      </c>
      <c r="E9629" s="29" t="n">
        <f aca="false">D9629/10</f>
        <v>9.0282</v>
      </c>
      <c r="F9629" s="29" t="n">
        <f aca="false">(E9629+Einstellungen!$B$20)*(1+Einstellungen!$B$10)</f>
        <v>32.944198</v>
      </c>
      <c r="G9629" s="21" t="str">
        <f aca="false">IF(F9629&lt;Einstellungen!$B$5,"ja","nein")</f>
        <v>nein</v>
      </c>
      <c r="H9629" s="21" t="s">
        <v>26</v>
      </c>
      <c r="I9629" s="29" t="n">
        <f aca="false">INDEX(Einstellungen!$B$27:$B$50,3)</f>
        <v>0.45</v>
      </c>
      <c r="J9629" s="29" t="n">
        <f aca="false">F9629*I9629</f>
        <v>14.8248891</v>
      </c>
    </row>
    <row r="9630" customFormat="false" ht="15" hidden="false" customHeight="false" outlineLevel="0" collapsed="false">
      <c r="A9630" s="28" t="n">
        <v>45982</v>
      </c>
      <c r="B9630" s="21" t="s">
        <v>115</v>
      </c>
      <c r="C9630" s="21" t="s">
        <v>137</v>
      </c>
      <c r="D9630" s="29" t="n">
        <v>90.185</v>
      </c>
      <c r="E9630" s="29" t="n">
        <f aca="false">D9630/10</f>
        <v>9.0185</v>
      </c>
      <c r="F9630" s="29" t="n">
        <f aca="false">(E9630+Einstellungen!$B$20)*(1+Einstellungen!$B$10)</f>
        <v>32.932655</v>
      </c>
      <c r="G9630" s="21" t="str">
        <f aca="false">IF(F9630&lt;Einstellungen!$B$5,"ja","nein")</f>
        <v>nein</v>
      </c>
      <c r="H9630" s="21" t="s">
        <v>26</v>
      </c>
      <c r="I9630" s="29" t="n">
        <f aca="false">INDEX(Einstellungen!$B$27:$B$50,4)</f>
        <v>0.45</v>
      </c>
      <c r="J9630" s="29" t="n">
        <f aca="false">F9630*I9630</f>
        <v>14.81969475</v>
      </c>
    </row>
    <row r="9631" customFormat="false" ht="15" hidden="false" customHeight="false" outlineLevel="0" collapsed="false">
      <c r="A9631" s="28" t="n">
        <v>45982</v>
      </c>
      <c r="B9631" s="21" t="s">
        <v>116</v>
      </c>
      <c r="C9631" s="21" t="s">
        <v>137</v>
      </c>
      <c r="D9631" s="29" t="n">
        <v>93.625</v>
      </c>
      <c r="E9631" s="29" t="n">
        <f aca="false">D9631/10</f>
        <v>9.3625</v>
      </c>
      <c r="F9631" s="29" t="n">
        <f aca="false">(E9631+Einstellungen!$B$20)*(1+Einstellungen!$B$10)</f>
        <v>33.342015</v>
      </c>
      <c r="G9631" s="21" t="str">
        <f aca="false">IF(F9631&lt;Einstellungen!$B$5,"ja","nein")</f>
        <v>nein</v>
      </c>
      <c r="H9631" s="21" t="s">
        <v>26</v>
      </c>
      <c r="I9631" s="29" t="n">
        <f aca="false">INDEX(Einstellungen!$B$27:$B$50,5)</f>
        <v>0.45</v>
      </c>
      <c r="J9631" s="29" t="n">
        <f aca="false">F9631*I9631</f>
        <v>15.00390675</v>
      </c>
    </row>
    <row r="9632" customFormat="false" ht="15" hidden="false" customHeight="false" outlineLevel="0" collapsed="false">
      <c r="A9632" s="28" t="n">
        <v>45982</v>
      </c>
      <c r="B9632" s="21" t="s">
        <v>117</v>
      </c>
      <c r="C9632" s="21" t="s">
        <v>137</v>
      </c>
      <c r="D9632" s="29" t="n">
        <v>101.865</v>
      </c>
      <c r="E9632" s="29" t="n">
        <f aca="false">D9632/10</f>
        <v>10.1865</v>
      </c>
      <c r="F9632" s="29" t="n">
        <f aca="false">(E9632+Einstellungen!$B$20)*(1+Einstellungen!$B$10)</f>
        <v>34.322575</v>
      </c>
      <c r="G9632" s="21" t="str">
        <f aca="false">IF(F9632&lt;Einstellungen!$B$5,"ja","nein")</f>
        <v>nein</v>
      </c>
      <c r="H9632" s="21" t="s">
        <v>26</v>
      </c>
      <c r="I9632" s="29" t="n">
        <f aca="false">INDEX(Einstellungen!$B$27:$B$50,6)</f>
        <v>0.5</v>
      </c>
      <c r="J9632" s="29" t="n">
        <f aca="false">F9632*I9632</f>
        <v>17.1612875</v>
      </c>
    </row>
    <row r="9633" customFormat="false" ht="15" hidden="false" customHeight="false" outlineLevel="0" collapsed="false">
      <c r="A9633" s="28" t="n">
        <v>45982</v>
      </c>
      <c r="B9633" s="21" t="s">
        <v>118</v>
      </c>
      <c r="C9633" s="21" t="s">
        <v>137</v>
      </c>
      <c r="D9633" s="29" t="n">
        <v>133.525</v>
      </c>
      <c r="E9633" s="29" t="n">
        <f aca="false">D9633/10</f>
        <v>13.3525</v>
      </c>
      <c r="F9633" s="29" t="n">
        <f aca="false">(E9633+Einstellungen!$B$20)*(1+Einstellungen!$B$10)</f>
        <v>38.090115</v>
      </c>
      <c r="G9633" s="21" t="str">
        <f aca="false">IF(F9633&lt;Einstellungen!$B$5,"ja","nein")</f>
        <v>nein</v>
      </c>
      <c r="H9633" s="21" t="s">
        <v>26</v>
      </c>
      <c r="I9633" s="29" t="n">
        <f aca="false">INDEX(Einstellungen!$B$27:$B$50,7)</f>
        <v>0.7</v>
      </c>
      <c r="J9633" s="29" t="n">
        <f aca="false">F9633*I9633</f>
        <v>26.6630805</v>
      </c>
    </row>
    <row r="9634" customFormat="false" ht="15" hidden="false" customHeight="false" outlineLevel="0" collapsed="false">
      <c r="A9634" s="28" t="n">
        <v>45982</v>
      </c>
      <c r="B9634" s="21" t="s">
        <v>119</v>
      </c>
      <c r="C9634" s="21" t="s">
        <v>137</v>
      </c>
      <c r="D9634" s="29" t="n">
        <v>180.42</v>
      </c>
      <c r="E9634" s="29" t="n">
        <f aca="false">D9634/10</f>
        <v>18.042</v>
      </c>
      <c r="F9634" s="29" t="n">
        <f aca="false">(E9634+Einstellungen!$B$20)*(1+Einstellungen!$B$10)</f>
        <v>43.67062</v>
      </c>
      <c r="G9634" s="21" t="str">
        <f aca="false">IF(F9634&lt;Einstellungen!$B$5,"ja","nein")</f>
        <v>nein</v>
      </c>
      <c r="H9634" s="21" t="s">
        <v>26</v>
      </c>
      <c r="I9634" s="29" t="n">
        <f aca="false">INDEX(Einstellungen!$B$27:$B$50,8)</f>
        <v>0.95</v>
      </c>
      <c r="J9634" s="29" t="n">
        <f aca="false">F9634*I9634</f>
        <v>41.487089</v>
      </c>
    </row>
    <row r="9635" customFormat="false" ht="15" hidden="false" customHeight="false" outlineLevel="0" collapsed="false">
      <c r="A9635" s="28" t="n">
        <v>45982</v>
      </c>
      <c r="B9635" s="21" t="s">
        <v>120</v>
      </c>
      <c r="C9635" s="21" t="s">
        <v>137</v>
      </c>
      <c r="D9635" s="29" t="n">
        <v>205.382</v>
      </c>
      <c r="E9635" s="29" t="n">
        <f aca="false">D9635/10</f>
        <v>20.5382</v>
      </c>
      <c r="F9635" s="29" t="n">
        <f aca="false">(E9635+Einstellungen!$B$20)*(1+Einstellungen!$B$10)</f>
        <v>46.641098</v>
      </c>
      <c r="G9635" s="21" t="str">
        <f aca="false">IF(F9635&lt;Einstellungen!$B$5,"ja","nein")</f>
        <v>nein</v>
      </c>
      <c r="H9635" s="21" t="s">
        <v>26</v>
      </c>
      <c r="I9635" s="29" t="n">
        <f aca="false">INDEX(Einstellungen!$B$27:$B$50,9)</f>
        <v>1.05</v>
      </c>
      <c r="J9635" s="29" t="n">
        <f aca="false">F9635*I9635</f>
        <v>48.9731529</v>
      </c>
    </row>
    <row r="9636" customFormat="false" ht="15" hidden="false" customHeight="false" outlineLevel="0" collapsed="false">
      <c r="A9636" s="28" t="n">
        <v>45982</v>
      </c>
      <c r="B9636" s="21" t="s">
        <v>121</v>
      </c>
      <c r="C9636" s="21" t="s">
        <v>137</v>
      </c>
      <c r="D9636" s="29" t="n">
        <v>181.83</v>
      </c>
      <c r="E9636" s="29" t="n">
        <f aca="false">D9636/10</f>
        <v>18.183</v>
      </c>
      <c r="F9636" s="29" t="n">
        <f aca="false">(E9636+Einstellungen!$B$20)*(1+Einstellungen!$B$10)</f>
        <v>43.83841</v>
      </c>
      <c r="G9636" s="21" t="str">
        <f aca="false">IF(F9636&lt;Einstellungen!$B$5,"ja","nein")</f>
        <v>nein</v>
      </c>
      <c r="H9636" s="21" t="s">
        <v>26</v>
      </c>
      <c r="I9636" s="29" t="n">
        <f aca="false">INDEX(Einstellungen!$B$27:$B$50,10)</f>
        <v>1.05</v>
      </c>
      <c r="J9636" s="29" t="n">
        <f aca="false">F9636*I9636</f>
        <v>46.0303305</v>
      </c>
    </row>
    <row r="9637" customFormat="false" ht="15" hidden="false" customHeight="false" outlineLevel="0" collapsed="false">
      <c r="A9637" s="28" t="n">
        <v>45982</v>
      </c>
      <c r="B9637" s="21" t="s">
        <v>122</v>
      </c>
      <c r="C9637" s="21" t="s">
        <v>137</v>
      </c>
      <c r="D9637" s="29" t="n">
        <v>151.015</v>
      </c>
      <c r="E9637" s="29" t="n">
        <f aca="false">D9637/10</f>
        <v>15.1015</v>
      </c>
      <c r="F9637" s="29" t="n">
        <f aca="false">(E9637+Einstellungen!$B$20)*(1+Einstellungen!$B$10)</f>
        <v>40.171425</v>
      </c>
      <c r="G9637" s="21" t="str">
        <f aca="false">IF(F9637&lt;Einstellungen!$B$5,"ja","nein")</f>
        <v>nein</v>
      </c>
      <c r="H9637" s="21" t="s">
        <v>26</v>
      </c>
      <c r="I9637" s="29" t="n">
        <f aca="false">INDEX(Einstellungen!$B$27:$B$50,11)</f>
        <v>1.05</v>
      </c>
      <c r="J9637" s="29" t="n">
        <f aca="false">F9637*I9637</f>
        <v>42.17999625</v>
      </c>
    </row>
    <row r="9638" customFormat="false" ht="15" hidden="false" customHeight="false" outlineLevel="0" collapsed="false">
      <c r="A9638" s="28" t="n">
        <v>45982</v>
      </c>
      <c r="B9638" s="21" t="s">
        <v>123</v>
      </c>
      <c r="C9638" s="21" t="s">
        <v>137</v>
      </c>
      <c r="D9638" s="29" t="n">
        <v>137.72</v>
      </c>
      <c r="E9638" s="29" t="n">
        <f aca="false">D9638/10</f>
        <v>13.772</v>
      </c>
      <c r="F9638" s="29" t="n">
        <f aca="false">(E9638+Einstellungen!$B$20)*(1+Einstellungen!$B$10)</f>
        <v>38.58932</v>
      </c>
      <c r="G9638" s="21" t="str">
        <f aca="false">IF(F9638&lt;Einstellungen!$B$5,"ja","nein")</f>
        <v>nein</v>
      </c>
      <c r="H9638" s="21" t="s">
        <v>26</v>
      </c>
      <c r="I9638" s="29" t="n">
        <f aca="false">INDEX(Einstellungen!$B$27:$B$50,12)</f>
        <v>1.1</v>
      </c>
      <c r="J9638" s="29" t="n">
        <f aca="false">F9638*I9638</f>
        <v>42.448252</v>
      </c>
    </row>
    <row r="9639" customFormat="false" ht="15" hidden="false" customHeight="false" outlineLevel="0" collapsed="false">
      <c r="A9639" s="28" t="n">
        <v>45982</v>
      </c>
      <c r="B9639" s="21" t="s">
        <v>124</v>
      </c>
      <c r="C9639" s="21" t="s">
        <v>137</v>
      </c>
      <c r="D9639" s="29" t="n">
        <v>130.343</v>
      </c>
      <c r="E9639" s="29" t="n">
        <f aca="false">D9639/10</f>
        <v>13.0343</v>
      </c>
      <c r="F9639" s="29" t="n">
        <f aca="false">(E9639+Einstellungen!$B$20)*(1+Einstellungen!$B$10)</f>
        <v>37.711457</v>
      </c>
      <c r="G9639" s="21" t="str">
        <f aca="false">IF(F9639&lt;Einstellungen!$B$5,"ja","nein")</f>
        <v>nein</v>
      </c>
      <c r="H9639" s="21" t="s">
        <v>26</v>
      </c>
      <c r="I9639" s="29" t="n">
        <f aca="false">INDEX(Einstellungen!$B$27:$B$50,13)</f>
        <v>1.2</v>
      </c>
      <c r="J9639" s="29" t="n">
        <f aca="false">F9639*I9639</f>
        <v>45.2537484</v>
      </c>
    </row>
    <row r="9640" customFormat="false" ht="15" hidden="false" customHeight="false" outlineLevel="0" collapsed="false">
      <c r="A9640" s="28" t="n">
        <v>45982</v>
      </c>
      <c r="B9640" s="21" t="s">
        <v>125</v>
      </c>
      <c r="C9640" s="21" t="s">
        <v>137</v>
      </c>
      <c r="D9640" s="29" t="n">
        <v>135.575</v>
      </c>
      <c r="E9640" s="29" t="n">
        <f aca="false">D9640/10</f>
        <v>13.5575</v>
      </c>
      <c r="F9640" s="29" t="n">
        <f aca="false">(E9640+Einstellungen!$B$20)*(1+Einstellungen!$B$10)</f>
        <v>38.334065</v>
      </c>
      <c r="G9640" s="21" t="str">
        <f aca="false">IF(F9640&lt;Einstellungen!$B$5,"ja","nein")</f>
        <v>nein</v>
      </c>
      <c r="H9640" s="21" t="s">
        <v>26</v>
      </c>
      <c r="I9640" s="29" t="n">
        <f aca="false">INDEX(Einstellungen!$B$27:$B$50,14)</f>
        <v>1.15</v>
      </c>
      <c r="J9640" s="29" t="n">
        <f aca="false">F9640*I9640</f>
        <v>44.08417475</v>
      </c>
    </row>
    <row r="9641" customFormat="false" ht="15" hidden="false" customHeight="false" outlineLevel="0" collapsed="false">
      <c r="A9641" s="28" t="n">
        <v>45982</v>
      </c>
      <c r="B9641" s="21" t="s">
        <v>126</v>
      </c>
      <c r="C9641" s="21" t="s">
        <v>137</v>
      </c>
      <c r="D9641" s="29" t="n">
        <v>153.752</v>
      </c>
      <c r="E9641" s="29" t="n">
        <f aca="false">D9641/10</f>
        <v>15.3752</v>
      </c>
      <c r="F9641" s="29" t="n">
        <f aca="false">(E9641+Einstellungen!$B$20)*(1+Einstellungen!$B$10)</f>
        <v>40.497128</v>
      </c>
      <c r="G9641" s="21" t="str">
        <f aca="false">IF(F9641&lt;Einstellungen!$B$5,"ja","nein")</f>
        <v>nein</v>
      </c>
      <c r="H9641" s="21" t="s">
        <v>26</v>
      </c>
      <c r="I9641" s="29" t="n">
        <f aca="false">INDEX(Einstellungen!$B$27:$B$50,15)</f>
        <v>1</v>
      </c>
      <c r="J9641" s="29" t="n">
        <f aca="false">F9641*I9641</f>
        <v>40.497128</v>
      </c>
    </row>
    <row r="9642" customFormat="false" ht="15" hidden="false" customHeight="false" outlineLevel="0" collapsed="false">
      <c r="A9642" s="28" t="n">
        <v>45982</v>
      </c>
      <c r="B9642" s="21" t="s">
        <v>127</v>
      </c>
      <c r="C9642" s="21" t="s">
        <v>137</v>
      </c>
      <c r="D9642" s="29" t="n">
        <v>196.838</v>
      </c>
      <c r="E9642" s="29" t="n">
        <f aca="false">D9642/10</f>
        <v>19.6838</v>
      </c>
      <c r="F9642" s="29" t="n">
        <f aca="false">(E9642+Einstellungen!$B$20)*(1+Einstellungen!$B$10)</f>
        <v>45.624362</v>
      </c>
      <c r="G9642" s="21" t="str">
        <f aca="false">IF(F9642&lt;Einstellungen!$B$5,"ja","nein")</f>
        <v>nein</v>
      </c>
      <c r="H9642" s="21" t="s">
        <v>26</v>
      </c>
      <c r="I9642" s="29" t="n">
        <f aca="false">INDEX(Einstellungen!$B$27:$B$50,16)</f>
        <v>0.95</v>
      </c>
      <c r="J9642" s="29" t="n">
        <f aca="false">F9642*I9642</f>
        <v>43.3431439</v>
      </c>
    </row>
    <row r="9643" customFormat="false" ht="15" hidden="false" customHeight="false" outlineLevel="0" collapsed="false">
      <c r="A9643" s="28" t="n">
        <v>45982</v>
      </c>
      <c r="B9643" s="21" t="s">
        <v>128</v>
      </c>
      <c r="C9643" s="21" t="s">
        <v>137</v>
      </c>
      <c r="D9643" s="29" t="n">
        <v>251.87</v>
      </c>
      <c r="E9643" s="29" t="n">
        <f aca="false">D9643/10</f>
        <v>25.187</v>
      </c>
      <c r="F9643" s="29" t="n">
        <f aca="false">(E9643+Einstellungen!$B$20)*(1+Einstellungen!$B$10)</f>
        <v>52.17317</v>
      </c>
      <c r="G9643" s="21" t="str">
        <f aca="false">IF(F9643&lt;Einstellungen!$B$5,"ja","nein")</f>
        <v>nein</v>
      </c>
      <c r="H9643" s="21" t="s">
        <v>26</v>
      </c>
      <c r="I9643" s="29" t="n">
        <f aca="false">INDEX(Einstellungen!$B$27:$B$50,17)</f>
        <v>0.95</v>
      </c>
      <c r="J9643" s="29" t="n">
        <f aca="false">F9643*I9643</f>
        <v>49.5645115</v>
      </c>
    </row>
    <row r="9644" customFormat="false" ht="15" hidden="false" customHeight="false" outlineLevel="0" collapsed="false">
      <c r="A9644" s="28" t="n">
        <v>45982</v>
      </c>
      <c r="B9644" s="21" t="s">
        <v>129</v>
      </c>
      <c r="C9644" s="21" t="s">
        <v>137</v>
      </c>
      <c r="D9644" s="29" t="n">
        <v>250.007</v>
      </c>
      <c r="E9644" s="29" t="n">
        <f aca="false">D9644/10</f>
        <v>25.0007</v>
      </c>
      <c r="F9644" s="29" t="n">
        <f aca="false">(E9644+Einstellungen!$B$20)*(1+Einstellungen!$B$10)</f>
        <v>51.951473</v>
      </c>
      <c r="G9644" s="21" t="str">
        <f aca="false">IF(F9644&lt;Einstellungen!$B$5,"ja","nein")</f>
        <v>nein</v>
      </c>
      <c r="H9644" s="21" t="s">
        <v>26</v>
      </c>
      <c r="I9644" s="29" t="n">
        <f aca="false">INDEX(Einstellungen!$B$27:$B$50,18)</f>
        <v>1.1</v>
      </c>
      <c r="J9644" s="29" t="n">
        <f aca="false">F9644*I9644</f>
        <v>57.1466203</v>
      </c>
    </row>
    <row r="9645" customFormat="false" ht="15" hidden="false" customHeight="false" outlineLevel="0" collapsed="false">
      <c r="A9645" s="28" t="n">
        <v>45982</v>
      </c>
      <c r="B9645" s="21" t="s">
        <v>130</v>
      </c>
      <c r="C9645" s="21" t="s">
        <v>137</v>
      </c>
      <c r="D9645" s="29" t="n">
        <v>205.088</v>
      </c>
      <c r="E9645" s="29" t="n">
        <f aca="false">D9645/10</f>
        <v>20.5088</v>
      </c>
      <c r="F9645" s="29" t="n">
        <f aca="false">(E9645+Einstellungen!$B$20)*(1+Einstellungen!$B$10)</f>
        <v>46.606112</v>
      </c>
      <c r="G9645" s="21" t="str">
        <f aca="false">IF(F9645&lt;Einstellungen!$B$5,"ja","nein")</f>
        <v>nein</v>
      </c>
      <c r="H9645" s="21" t="s">
        <v>26</v>
      </c>
      <c r="I9645" s="29" t="n">
        <f aca="false">INDEX(Einstellungen!$B$27:$B$50,19)</f>
        <v>1.35</v>
      </c>
      <c r="J9645" s="29" t="n">
        <f aca="false">F9645*I9645</f>
        <v>62.9182512</v>
      </c>
    </row>
    <row r="9646" customFormat="false" ht="15" hidden="false" customHeight="false" outlineLevel="0" collapsed="false">
      <c r="A9646" s="28" t="n">
        <v>45982</v>
      </c>
      <c r="B9646" s="21" t="s">
        <v>131</v>
      </c>
      <c r="C9646" s="21" t="s">
        <v>137</v>
      </c>
      <c r="D9646" s="29" t="n">
        <v>171.368</v>
      </c>
      <c r="E9646" s="29" t="n">
        <f aca="false">D9646/10</f>
        <v>17.1368</v>
      </c>
      <c r="F9646" s="29" t="n">
        <f aca="false">(E9646+Einstellungen!$B$20)*(1+Einstellungen!$B$10)</f>
        <v>42.593432</v>
      </c>
      <c r="G9646" s="21" t="str">
        <f aca="false">IF(F9646&lt;Einstellungen!$B$5,"ja","nein")</f>
        <v>nein</v>
      </c>
      <c r="H9646" s="21" t="s">
        <v>26</v>
      </c>
      <c r="I9646" s="29" t="n">
        <f aca="false">INDEX(Einstellungen!$B$27:$B$50,20)</f>
        <v>1.45</v>
      </c>
      <c r="J9646" s="29" t="n">
        <f aca="false">F9646*I9646</f>
        <v>61.7604764</v>
      </c>
    </row>
    <row r="9647" customFormat="false" ht="15" hidden="false" customHeight="false" outlineLevel="0" collapsed="false">
      <c r="A9647" s="28" t="n">
        <v>45982</v>
      </c>
      <c r="B9647" s="21" t="s">
        <v>132</v>
      </c>
      <c r="C9647" s="21" t="s">
        <v>137</v>
      </c>
      <c r="D9647" s="29" t="n">
        <v>141.95</v>
      </c>
      <c r="E9647" s="29" t="n">
        <f aca="false">D9647/10</f>
        <v>14.195</v>
      </c>
      <c r="F9647" s="29" t="n">
        <f aca="false">(E9647+Einstellungen!$B$20)*(1+Einstellungen!$B$10)</f>
        <v>39.09269</v>
      </c>
      <c r="G9647" s="21" t="str">
        <f aca="false">IF(F9647&lt;Einstellungen!$B$5,"ja","nein")</f>
        <v>nein</v>
      </c>
      <c r="H9647" s="21" t="s">
        <v>26</v>
      </c>
      <c r="I9647" s="29" t="n">
        <f aca="false">INDEX(Einstellungen!$B$27:$B$50,21)</f>
        <v>1.4</v>
      </c>
      <c r="J9647" s="29" t="n">
        <f aca="false">F9647*I9647</f>
        <v>54.729766</v>
      </c>
    </row>
    <row r="9648" customFormat="false" ht="15" hidden="false" customHeight="false" outlineLevel="0" collapsed="false">
      <c r="A9648" s="28" t="n">
        <v>45982</v>
      </c>
      <c r="B9648" s="21" t="s">
        <v>133</v>
      </c>
      <c r="C9648" s="21" t="s">
        <v>137</v>
      </c>
      <c r="D9648" s="29" t="n">
        <v>117.308</v>
      </c>
      <c r="E9648" s="29" t="n">
        <f aca="false">D9648/10</f>
        <v>11.7308</v>
      </c>
      <c r="F9648" s="29" t="n">
        <f aca="false">(E9648+Einstellungen!$B$20)*(1+Einstellungen!$B$10)</f>
        <v>36.160292</v>
      </c>
      <c r="G9648" s="21" t="str">
        <f aca="false">IF(F9648&lt;Einstellungen!$B$5,"ja","nein")</f>
        <v>nein</v>
      </c>
      <c r="H9648" s="21" t="s">
        <v>26</v>
      </c>
      <c r="I9648" s="29" t="n">
        <f aca="false">INDEX(Einstellungen!$B$27:$B$50,22)</f>
        <v>1.25</v>
      </c>
      <c r="J9648" s="29" t="n">
        <f aca="false">F9648*I9648</f>
        <v>45.200365</v>
      </c>
    </row>
    <row r="9649" customFormat="false" ht="15" hidden="false" customHeight="false" outlineLevel="0" collapsed="false">
      <c r="A9649" s="28" t="n">
        <v>45982</v>
      </c>
      <c r="B9649" s="21" t="s">
        <v>134</v>
      </c>
      <c r="C9649" s="21" t="s">
        <v>137</v>
      </c>
      <c r="D9649" s="29" t="n">
        <v>104.9</v>
      </c>
      <c r="E9649" s="29" t="n">
        <f aca="false">D9649/10</f>
        <v>10.49</v>
      </c>
      <c r="F9649" s="29" t="n">
        <f aca="false">(E9649+Einstellungen!$B$20)*(1+Einstellungen!$B$10)</f>
        <v>34.68374</v>
      </c>
      <c r="G9649" s="21" t="str">
        <f aca="false">IF(F9649&lt;Einstellungen!$B$5,"ja","nein")</f>
        <v>nein</v>
      </c>
      <c r="H9649" s="21" t="s">
        <v>26</v>
      </c>
      <c r="I9649" s="29" t="n">
        <f aca="false">INDEX(Einstellungen!$B$27:$B$50,23)</f>
        <v>1.05</v>
      </c>
      <c r="J9649" s="29" t="n">
        <f aca="false">F9649*I9649</f>
        <v>36.417927</v>
      </c>
    </row>
    <row r="9650" customFormat="false" ht="15" hidden="false" customHeight="false" outlineLevel="0" collapsed="false">
      <c r="A9650" s="28" t="n">
        <v>45982</v>
      </c>
      <c r="B9650" s="21" t="s">
        <v>135</v>
      </c>
      <c r="C9650" s="21" t="s">
        <v>137</v>
      </c>
      <c r="D9650" s="29" t="n">
        <v>95.032</v>
      </c>
      <c r="E9650" s="29" t="n">
        <f aca="false">D9650/10</f>
        <v>9.5032</v>
      </c>
      <c r="F9650" s="29" t="n">
        <f aca="false">(E9650+Einstellungen!$B$20)*(1+Einstellungen!$B$10)</f>
        <v>33.509448</v>
      </c>
      <c r="G9650" s="21" t="str">
        <f aca="false">IF(F9650&lt;Einstellungen!$B$5,"ja","nein")</f>
        <v>nein</v>
      </c>
      <c r="H9650" s="21" t="s">
        <v>26</v>
      </c>
      <c r="I9650" s="29" t="n">
        <f aca="false">INDEX(Einstellungen!$B$27:$B$50,24)</f>
        <v>0.8</v>
      </c>
      <c r="J9650" s="29" t="n">
        <f aca="false">F9650*I9650</f>
        <v>26.8075584</v>
      </c>
    </row>
    <row r="9651" customFormat="false" ht="15" hidden="false" customHeight="false" outlineLevel="0" collapsed="false">
      <c r="A9651" s="28" t="n">
        <v>45983</v>
      </c>
      <c r="B9651" s="21" t="s">
        <v>111</v>
      </c>
      <c r="C9651" s="21" t="s">
        <v>138</v>
      </c>
      <c r="D9651" s="29" t="n">
        <v>102.248</v>
      </c>
      <c r="E9651" s="29" t="n">
        <f aca="false">D9651/10</f>
        <v>10.2248</v>
      </c>
      <c r="F9651" s="29" t="n">
        <f aca="false">(E9651+Einstellungen!$B$20)*(1+Einstellungen!$B$10)</f>
        <v>34.368152</v>
      </c>
      <c r="G9651" s="21" t="str">
        <f aca="false">IF(F9651&lt;Einstellungen!$B$5,"ja","nein")</f>
        <v>nein</v>
      </c>
      <c r="H9651" s="21" t="s">
        <v>26</v>
      </c>
      <c r="I9651" s="29" t="n">
        <f aca="false">INDEX(Einstellungen!$B$27:$B$50,1)</f>
        <v>0.6</v>
      </c>
      <c r="J9651" s="29" t="n">
        <f aca="false">F9651*I9651</f>
        <v>20.6208912</v>
      </c>
    </row>
    <row r="9652" customFormat="false" ht="15" hidden="false" customHeight="false" outlineLevel="0" collapsed="false">
      <c r="A9652" s="28" t="n">
        <v>45983</v>
      </c>
      <c r="B9652" s="21" t="s">
        <v>113</v>
      </c>
      <c r="C9652" s="21" t="s">
        <v>138</v>
      </c>
      <c r="D9652" s="29" t="n">
        <v>94.6</v>
      </c>
      <c r="E9652" s="29" t="n">
        <f aca="false">D9652/10</f>
        <v>9.46</v>
      </c>
      <c r="F9652" s="29" t="n">
        <f aca="false">(E9652+Einstellungen!$B$20)*(1+Einstellungen!$B$10)</f>
        <v>33.45804</v>
      </c>
      <c r="G9652" s="21" t="str">
        <f aca="false">IF(F9652&lt;Einstellungen!$B$5,"ja","nein")</f>
        <v>nein</v>
      </c>
      <c r="H9652" s="21" t="s">
        <v>26</v>
      </c>
      <c r="I9652" s="29" t="n">
        <f aca="false">INDEX(Einstellungen!$B$27:$B$50,2)</f>
        <v>0.5</v>
      </c>
      <c r="J9652" s="29" t="n">
        <f aca="false">F9652*I9652</f>
        <v>16.72902</v>
      </c>
    </row>
    <row r="9653" customFormat="false" ht="15" hidden="false" customHeight="false" outlineLevel="0" collapsed="false">
      <c r="A9653" s="28" t="n">
        <v>45983</v>
      </c>
      <c r="B9653" s="21" t="s">
        <v>114</v>
      </c>
      <c r="C9653" s="21" t="s">
        <v>138</v>
      </c>
      <c r="D9653" s="29" t="n">
        <v>88.44</v>
      </c>
      <c r="E9653" s="29" t="n">
        <f aca="false">D9653/10</f>
        <v>8.844</v>
      </c>
      <c r="F9653" s="29" t="n">
        <f aca="false">(E9653+Einstellungen!$B$20)*(1+Einstellungen!$B$10)</f>
        <v>32.725</v>
      </c>
      <c r="G9653" s="21" t="str">
        <f aca="false">IF(F9653&lt;Einstellungen!$B$5,"ja","nein")</f>
        <v>nein</v>
      </c>
      <c r="H9653" s="21" t="s">
        <v>26</v>
      </c>
      <c r="I9653" s="29" t="n">
        <f aca="false">INDEX(Einstellungen!$B$27:$B$50,3)</f>
        <v>0.45</v>
      </c>
      <c r="J9653" s="29" t="n">
        <f aca="false">F9653*I9653</f>
        <v>14.72625</v>
      </c>
    </row>
    <row r="9654" customFormat="false" ht="15" hidden="false" customHeight="false" outlineLevel="0" collapsed="false">
      <c r="A9654" s="28" t="n">
        <v>45983</v>
      </c>
      <c r="B9654" s="21" t="s">
        <v>115</v>
      </c>
      <c r="C9654" s="21" t="s">
        <v>138</v>
      </c>
      <c r="D9654" s="29" t="n">
        <v>85.278</v>
      </c>
      <c r="E9654" s="29" t="n">
        <f aca="false">D9654/10</f>
        <v>8.5278</v>
      </c>
      <c r="F9654" s="29" t="n">
        <f aca="false">(E9654+Einstellungen!$B$20)*(1+Einstellungen!$B$10)</f>
        <v>32.348722</v>
      </c>
      <c r="G9654" s="21" t="str">
        <f aca="false">IF(F9654&lt;Einstellungen!$B$5,"ja","nein")</f>
        <v>nein</v>
      </c>
      <c r="H9654" s="21" t="s">
        <v>26</v>
      </c>
      <c r="I9654" s="29" t="n">
        <f aca="false">INDEX(Einstellungen!$B$27:$B$50,4)</f>
        <v>0.45</v>
      </c>
      <c r="J9654" s="29" t="n">
        <f aca="false">F9654*I9654</f>
        <v>14.5569249</v>
      </c>
    </row>
    <row r="9655" customFormat="false" ht="15" hidden="false" customHeight="false" outlineLevel="0" collapsed="false">
      <c r="A9655" s="28" t="n">
        <v>45983</v>
      </c>
      <c r="B9655" s="21" t="s">
        <v>116</v>
      </c>
      <c r="C9655" s="21" t="s">
        <v>138</v>
      </c>
      <c r="D9655" s="29" t="n">
        <v>86.097</v>
      </c>
      <c r="E9655" s="29" t="n">
        <f aca="false">D9655/10</f>
        <v>8.6097</v>
      </c>
      <c r="F9655" s="29" t="n">
        <f aca="false">(E9655+Einstellungen!$B$20)*(1+Einstellungen!$B$10)</f>
        <v>32.446183</v>
      </c>
      <c r="G9655" s="21" t="str">
        <f aca="false">IF(F9655&lt;Einstellungen!$B$5,"ja","nein")</f>
        <v>nein</v>
      </c>
      <c r="H9655" s="21" t="s">
        <v>26</v>
      </c>
      <c r="I9655" s="29" t="n">
        <f aca="false">INDEX(Einstellungen!$B$27:$B$50,5)</f>
        <v>0.45</v>
      </c>
      <c r="J9655" s="29" t="n">
        <f aca="false">F9655*I9655</f>
        <v>14.60078235</v>
      </c>
    </row>
    <row r="9656" customFormat="false" ht="15" hidden="false" customHeight="false" outlineLevel="0" collapsed="false">
      <c r="A9656" s="28" t="n">
        <v>45983</v>
      </c>
      <c r="B9656" s="21" t="s">
        <v>117</v>
      </c>
      <c r="C9656" s="21" t="s">
        <v>138</v>
      </c>
      <c r="D9656" s="29" t="n">
        <v>85.278</v>
      </c>
      <c r="E9656" s="29" t="n">
        <f aca="false">D9656/10</f>
        <v>8.5278</v>
      </c>
      <c r="F9656" s="29" t="n">
        <f aca="false">(E9656+Einstellungen!$B$20)*(1+Einstellungen!$B$10)</f>
        <v>32.348722</v>
      </c>
      <c r="G9656" s="21" t="str">
        <f aca="false">IF(F9656&lt;Einstellungen!$B$5,"ja","nein")</f>
        <v>nein</v>
      </c>
      <c r="H9656" s="21" t="s">
        <v>26</v>
      </c>
      <c r="I9656" s="29" t="n">
        <f aca="false">INDEX(Einstellungen!$B$27:$B$50,6)</f>
        <v>0.5</v>
      </c>
      <c r="J9656" s="29" t="n">
        <f aca="false">F9656*I9656</f>
        <v>16.174361</v>
      </c>
    </row>
    <row r="9657" customFormat="false" ht="15" hidden="false" customHeight="false" outlineLevel="0" collapsed="false">
      <c r="A9657" s="28" t="n">
        <v>45983</v>
      </c>
      <c r="B9657" s="21" t="s">
        <v>118</v>
      </c>
      <c r="C9657" s="21" t="s">
        <v>138</v>
      </c>
      <c r="D9657" s="29" t="n">
        <v>90.523</v>
      </c>
      <c r="E9657" s="29" t="n">
        <f aca="false">D9657/10</f>
        <v>9.0523</v>
      </c>
      <c r="F9657" s="29" t="n">
        <f aca="false">(E9657+Einstellungen!$B$20)*(1+Einstellungen!$B$10)</f>
        <v>32.972877</v>
      </c>
      <c r="G9657" s="21" t="str">
        <f aca="false">IF(F9657&lt;Einstellungen!$B$5,"ja","nein")</f>
        <v>nein</v>
      </c>
      <c r="H9657" s="21" t="s">
        <v>26</v>
      </c>
      <c r="I9657" s="29" t="n">
        <f aca="false">INDEX(Einstellungen!$B$27:$B$50,7)</f>
        <v>0.7</v>
      </c>
      <c r="J9657" s="29" t="n">
        <f aca="false">F9657*I9657</f>
        <v>23.0810139</v>
      </c>
    </row>
    <row r="9658" customFormat="false" ht="15" hidden="false" customHeight="false" outlineLevel="0" collapsed="false">
      <c r="A9658" s="28" t="n">
        <v>45983</v>
      </c>
      <c r="B9658" s="21" t="s">
        <v>119</v>
      </c>
      <c r="C9658" s="21" t="s">
        <v>138</v>
      </c>
      <c r="D9658" s="29" t="n">
        <v>106.748</v>
      </c>
      <c r="E9658" s="29" t="n">
        <f aca="false">D9658/10</f>
        <v>10.6748</v>
      </c>
      <c r="F9658" s="29" t="n">
        <f aca="false">(E9658+Einstellungen!$B$20)*(1+Einstellungen!$B$10)</f>
        <v>34.903652</v>
      </c>
      <c r="G9658" s="21" t="str">
        <f aca="false">IF(F9658&lt;Einstellungen!$B$5,"ja","nein")</f>
        <v>nein</v>
      </c>
      <c r="H9658" s="21" t="s">
        <v>26</v>
      </c>
      <c r="I9658" s="29" t="n">
        <f aca="false">INDEX(Einstellungen!$B$27:$B$50,8)</f>
        <v>0.95</v>
      </c>
      <c r="J9658" s="29" t="n">
        <f aca="false">F9658*I9658</f>
        <v>33.1584694</v>
      </c>
    </row>
    <row r="9659" customFormat="false" ht="15" hidden="false" customHeight="false" outlineLevel="0" collapsed="false">
      <c r="A9659" s="28" t="n">
        <v>45983</v>
      </c>
      <c r="B9659" s="21" t="s">
        <v>120</v>
      </c>
      <c r="C9659" s="21" t="s">
        <v>138</v>
      </c>
      <c r="D9659" s="29" t="n">
        <v>104.21</v>
      </c>
      <c r="E9659" s="29" t="n">
        <f aca="false">D9659/10</f>
        <v>10.421</v>
      </c>
      <c r="F9659" s="29" t="n">
        <f aca="false">(E9659+Einstellungen!$B$20)*(1+Einstellungen!$B$10)</f>
        <v>34.60163</v>
      </c>
      <c r="G9659" s="21" t="str">
        <f aca="false">IF(F9659&lt;Einstellungen!$B$5,"ja","nein")</f>
        <v>nein</v>
      </c>
      <c r="H9659" s="21" t="s">
        <v>26</v>
      </c>
      <c r="I9659" s="29" t="n">
        <f aca="false">INDEX(Einstellungen!$B$27:$B$50,9)</f>
        <v>1.05</v>
      </c>
      <c r="J9659" s="29" t="n">
        <f aca="false">F9659*I9659</f>
        <v>36.3317115</v>
      </c>
    </row>
    <row r="9660" customFormat="false" ht="15" hidden="false" customHeight="false" outlineLevel="0" collapsed="false">
      <c r="A9660" s="28" t="n">
        <v>45983</v>
      </c>
      <c r="B9660" s="21" t="s">
        <v>121</v>
      </c>
      <c r="C9660" s="21" t="s">
        <v>138</v>
      </c>
      <c r="D9660" s="29" t="n">
        <v>89.118</v>
      </c>
      <c r="E9660" s="29" t="n">
        <f aca="false">D9660/10</f>
        <v>8.9118</v>
      </c>
      <c r="F9660" s="29" t="n">
        <f aca="false">(E9660+Einstellungen!$B$20)*(1+Einstellungen!$B$10)</f>
        <v>32.805682</v>
      </c>
      <c r="G9660" s="21" t="str">
        <f aca="false">IF(F9660&lt;Einstellungen!$B$5,"ja","nein")</f>
        <v>nein</v>
      </c>
      <c r="H9660" s="21" t="s">
        <v>26</v>
      </c>
      <c r="I9660" s="29" t="n">
        <f aca="false">INDEX(Einstellungen!$B$27:$B$50,10)</f>
        <v>1.05</v>
      </c>
      <c r="J9660" s="29" t="n">
        <f aca="false">F9660*I9660</f>
        <v>34.4459661</v>
      </c>
    </row>
    <row r="9661" customFormat="false" ht="15" hidden="false" customHeight="false" outlineLevel="0" collapsed="false">
      <c r="A9661" s="28" t="n">
        <v>45983</v>
      </c>
      <c r="B9661" s="21" t="s">
        <v>122</v>
      </c>
      <c r="C9661" s="21" t="s">
        <v>138</v>
      </c>
      <c r="D9661" s="29" t="n">
        <v>82.01</v>
      </c>
      <c r="E9661" s="29" t="n">
        <f aca="false">D9661/10</f>
        <v>8.201</v>
      </c>
      <c r="F9661" s="29" t="n">
        <f aca="false">(E9661+Einstellungen!$B$20)*(1+Einstellungen!$B$10)</f>
        <v>31.95983</v>
      </c>
      <c r="G9661" s="21" t="str">
        <f aca="false">IF(F9661&lt;Einstellungen!$B$5,"ja","nein")</f>
        <v>nein</v>
      </c>
      <c r="H9661" s="21" t="s">
        <v>26</v>
      </c>
      <c r="I9661" s="29" t="n">
        <f aca="false">INDEX(Einstellungen!$B$27:$B$50,11)</f>
        <v>1.05</v>
      </c>
      <c r="J9661" s="29" t="n">
        <f aca="false">F9661*I9661</f>
        <v>33.5578215</v>
      </c>
    </row>
    <row r="9662" customFormat="false" ht="15" hidden="false" customHeight="false" outlineLevel="0" collapsed="false">
      <c r="A9662" s="28" t="n">
        <v>45983</v>
      </c>
      <c r="B9662" s="21" t="s">
        <v>123</v>
      </c>
      <c r="C9662" s="21" t="s">
        <v>138</v>
      </c>
      <c r="D9662" s="29" t="n">
        <v>78.58</v>
      </c>
      <c r="E9662" s="29" t="n">
        <f aca="false">D9662/10</f>
        <v>7.858</v>
      </c>
      <c r="F9662" s="29" t="n">
        <f aca="false">(E9662+Einstellungen!$B$20)*(1+Einstellungen!$B$10)</f>
        <v>31.55166</v>
      </c>
      <c r="G9662" s="21" t="str">
        <f aca="false">IF(F9662&lt;Einstellungen!$B$5,"ja","nein")</f>
        <v>nein</v>
      </c>
      <c r="H9662" s="21" t="s">
        <v>26</v>
      </c>
      <c r="I9662" s="29" t="n">
        <f aca="false">INDEX(Einstellungen!$B$27:$B$50,12)</f>
        <v>1.1</v>
      </c>
      <c r="J9662" s="29" t="n">
        <f aca="false">F9662*I9662</f>
        <v>34.706826</v>
      </c>
    </row>
    <row r="9663" customFormat="false" ht="15" hidden="false" customHeight="false" outlineLevel="0" collapsed="false">
      <c r="A9663" s="28" t="n">
        <v>45983</v>
      </c>
      <c r="B9663" s="21" t="s">
        <v>124</v>
      </c>
      <c r="C9663" s="21" t="s">
        <v>138</v>
      </c>
      <c r="D9663" s="29" t="n">
        <v>76.282</v>
      </c>
      <c r="E9663" s="29" t="n">
        <f aca="false">D9663/10</f>
        <v>7.6282</v>
      </c>
      <c r="F9663" s="29" t="n">
        <f aca="false">(E9663+Einstellungen!$B$20)*(1+Einstellungen!$B$10)</f>
        <v>31.278198</v>
      </c>
      <c r="G9663" s="21" t="str">
        <f aca="false">IF(F9663&lt;Einstellungen!$B$5,"ja","nein")</f>
        <v>nein</v>
      </c>
      <c r="H9663" s="21" t="s">
        <v>26</v>
      </c>
      <c r="I9663" s="29" t="n">
        <f aca="false">INDEX(Einstellungen!$B$27:$B$50,13)</f>
        <v>1.2</v>
      </c>
      <c r="J9663" s="29" t="n">
        <f aca="false">F9663*I9663</f>
        <v>37.5338376</v>
      </c>
    </row>
    <row r="9664" customFormat="false" ht="15" hidden="false" customHeight="false" outlineLevel="0" collapsed="false">
      <c r="A9664" s="28" t="n">
        <v>45983</v>
      </c>
      <c r="B9664" s="21" t="s">
        <v>125</v>
      </c>
      <c r="C9664" s="21" t="s">
        <v>138</v>
      </c>
      <c r="D9664" s="29" t="n">
        <v>75.368</v>
      </c>
      <c r="E9664" s="29" t="n">
        <f aca="false">D9664/10</f>
        <v>7.5368</v>
      </c>
      <c r="F9664" s="29" t="n">
        <f aca="false">(E9664+Einstellungen!$B$20)*(1+Einstellungen!$B$10)</f>
        <v>31.169432</v>
      </c>
      <c r="G9664" s="21" t="str">
        <f aca="false">IF(F9664&lt;Einstellungen!$B$5,"ja","nein")</f>
        <v>nein</v>
      </c>
      <c r="H9664" s="21" t="s">
        <v>26</v>
      </c>
      <c r="I9664" s="29" t="n">
        <f aca="false">INDEX(Einstellungen!$B$27:$B$50,14)</f>
        <v>1.15</v>
      </c>
      <c r="J9664" s="29" t="n">
        <f aca="false">F9664*I9664</f>
        <v>35.8448468</v>
      </c>
    </row>
    <row r="9665" customFormat="false" ht="15" hidden="false" customHeight="false" outlineLevel="0" collapsed="false">
      <c r="A9665" s="28" t="n">
        <v>45983</v>
      </c>
      <c r="B9665" s="21" t="s">
        <v>126</v>
      </c>
      <c r="C9665" s="21" t="s">
        <v>138</v>
      </c>
      <c r="D9665" s="29" t="n">
        <v>81.645</v>
      </c>
      <c r="E9665" s="29" t="n">
        <f aca="false">D9665/10</f>
        <v>8.1645</v>
      </c>
      <c r="F9665" s="29" t="n">
        <f aca="false">(E9665+Einstellungen!$B$20)*(1+Einstellungen!$B$10)</f>
        <v>31.916395</v>
      </c>
      <c r="G9665" s="21" t="str">
        <f aca="false">IF(F9665&lt;Einstellungen!$B$5,"ja","nein")</f>
        <v>nein</v>
      </c>
      <c r="H9665" s="21" t="s">
        <v>26</v>
      </c>
      <c r="I9665" s="29" t="n">
        <f aca="false">INDEX(Einstellungen!$B$27:$B$50,15)</f>
        <v>1</v>
      </c>
      <c r="J9665" s="29" t="n">
        <f aca="false">F9665*I9665</f>
        <v>31.916395</v>
      </c>
    </row>
    <row r="9666" customFormat="false" ht="15" hidden="false" customHeight="false" outlineLevel="0" collapsed="false">
      <c r="A9666" s="28" t="n">
        <v>45983</v>
      </c>
      <c r="B9666" s="21" t="s">
        <v>127</v>
      </c>
      <c r="C9666" s="21" t="s">
        <v>138</v>
      </c>
      <c r="D9666" s="29" t="n">
        <v>88.965</v>
      </c>
      <c r="E9666" s="29" t="n">
        <f aca="false">D9666/10</f>
        <v>8.8965</v>
      </c>
      <c r="F9666" s="29" t="n">
        <f aca="false">(E9666+Einstellungen!$B$20)*(1+Einstellungen!$B$10)</f>
        <v>32.787475</v>
      </c>
      <c r="G9666" s="21" t="str">
        <f aca="false">IF(F9666&lt;Einstellungen!$B$5,"ja","nein")</f>
        <v>nein</v>
      </c>
      <c r="H9666" s="21" t="s">
        <v>26</v>
      </c>
      <c r="I9666" s="29" t="n">
        <f aca="false">INDEX(Einstellungen!$B$27:$B$50,16)</f>
        <v>0.95</v>
      </c>
      <c r="J9666" s="29" t="n">
        <f aca="false">F9666*I9666</f>
        <v>31.14810125</v>
      </c>
    </row>
    <row r="9667" customFormat="false" ht="15" hidden="false" customHeight="false" outlineLevel="0" collapsed="false">
      <c r="A9667" s="28" t="n">
        <v>45983</v>
      </c>
      <c r="B9667" s="21" t="s">
        <v>128</v>
      </c>
      <c r="C9667" s="21" t="s">
        <v>138</v>
      </c>
      <c r="D9667" s="29" t="n">
        <v>105</v>
      </c>
      <c r="E9667" s="29" t="n">
        <f aca="false">D9667/10</f>
        <v>10.5</v>
      </c>
      <c r="F9667" s="29" t="n">
        <f aca="false">(E9667+Einstellungen!$B$20)*(1+Einstellungen!$B$10)</f>
        <v>34.69564</v>
      </c>
      <c r="G9667" s="21" t="str">
        <f aca="false">IF(F9667&lt;Einstellungen!$B$5,"ja","nein")</f>
        <v>nein</v>
      </c>
      <c r="H9667" s="21" t="s">
        <v>26</v>
      </c>
      <c r="I9667" s="29" t="n">
        <f aca="false">INDEX(Einstellungen!$B$27:$B$50,17)</f>
        <v>0.95</v>
      </c>
      <c r="J9667" s="29" t="n">
        <f aca="false">F9667*I9667</f>
        <v>32.960858</v>
      </c>
    </row>
    <row r="9668" customFormat="false" ht="15" hidden="false" customHeight="false" outlineLevel="0" collapsed="false">
      <c r="A9668" s="28" t="n">
        <v>45983</v>
      </c>
      <c r="B9668" s="21" t="s">
        <v>129</v>
      </c>
      <c r="C9668" s="21" t="s">
        <v>138</v>
      </c>
      <c r="D9668" s="29" t="n">
        <v>114.455</v>
      </c>
      <c r="E9668" s="29" t="n">
        <f aca="false">D9668/10</f>
        <v>11.4455</v>
      </c>
      <c r="F9668" s="29" t="n">
        <f aca="false">(E9668+Einstellungen!$B$20)*(1+Einstellungen!$B$10)</f>
        <v>35.820785</v>
      </c>
      <c r="G9668" s="21" t="str">
        <f aca="false">IF(F9668&lt;Einstellungen!$B$5,"ja","nein")</f>
        <v>nein</v>
      </c>
      <c r="H9668" s="21" t="s">
        <v>26</v>
      </c>
      <c r="I9668" s="29" t="n">
        <f aca="false">INDEX(Einstellungen!$B$27:$B$50,18)</f>
        <v>1.1</v>
      </c>
      <c r="J9668" s="29" t="n">
        <f aca="false">F9668*I9668</f>
        <v>39.4028635</v>
      </c>
    </row>
    <row r="9669" customFormat="false" ht="15" hidden="false" customHeight="false" outlineLevel="0" collapsed="false">
      <c r="A9669" s="28" t="n">
        <v>45983</v>
      </c>
      <c r="B9669" s="21" t="s">
        <v>130</v>
      </c>
      <c r="C9669" s="21" t="s">
        <v>138</v>
      </c>
      <c r="D9669" s="29" t="n">
        <v>109.252</v>
      </c>
      <c r="E9669" s="29" t="n">
        <f aca="false">D9669/10</f>
        <v>10.9252</v>
      </c>
      <c r="F9669" s="29" t="n">
        <f aca="false">(E9669+Einstellungen!$B$20)*(1+Einstellungen!$B$10)</f>
        <v>35.201628</v>
      </c>
      <c r="G9669" s="21" t="str">
        <f aca="false">IF(F9669&lt;Einstellungen!$B$5,"ja","nein")</f>
        <v>nein</v>
      </c>
      <c r="H9669" s="21" t="s">
        <v>26</v>
      </c>
      <c r="I9669" s="29" t="n">
        <f aca="false">INDEX(Einstellungen!$B$27:$B$50,19)</f>
        <v>1.35</v>
      </c>
      <c r="J9669" s="29" t="n">
        <f aca="false">F9669*I9669</f>
        <v>47.5221978</v>
      </c>
    </row>
    <row r="9670" customFormat="false" ht="15" hidden="false" customHeight="false" outlineLevel="0" collapsed="false">
      <c r="A9670" s="28" t="n">
        <v>45983</v>
      </c>
      <c r="B9670" s="21" t="s">
        <v>131</v>
      </c>
      <c r="C9670" s="21" t="s">
        <v>138</v>
      </c>
      <c r="D9670" s="29" t="n">
        <v>98.33</v>
      </c>
      <c r="E9670" s="29" t="n">
        <f aca="false">D9670/10</f>
        <v>9.833</v>
      </c>
      <c r="F9670" s="29" t="n">
        <f aca="false">(E9670+Einstellungen!$B$20)*(1+Einstellungen!$B$10)</f>
        <v>33.90191</v>
      </c>
      <c r="G9670" s="21" t="str">
        <f aca="false">IF(F9670&lt;Einstellungen!$B$5,"ja","nein")</f>
        <v>nein</v>
      </c>
      <c r="H9670" s="21" t="s">
        <v>26</v>
      </c>
      <c r="I9670" s="29" t="n">
        <f aca="false">INDEX(Einstellungen!$B$27:$B$50,20)</f>
        <v>1.45</v>
      </c>
      <c r="J9670" s="29" t="n">
        <f aca="false">F9670*I9670</f>
        <v>49.1577695</v>
      </c>
    </row>
    <row r="9671" customFormat="false" ht="15" hidden="false" customHeight="false" outlineLevel="0" collapsed="false">
      <c r="A9671" s="28" t="n">
        <v>45983</v>
      </c>
      <c r="B9671" s="21" t="s">
        <v>132</v>
      </c>
      <c r="C9671" s="21" t="s">
        <v>138</v>
      </c>
      <c r="D9671" s="29" t="n">
        <v>86.61</v>
      </c>
      <c r="E9671" s="29" t="n">
        <f aca="false">D9671/10</f>
        <v>8.661</v>
      </c>
      <c r="F9671" s="29" t="n">
        <f aca="false">(E9671+Einstellungen!$B$20)*(1+Einstellungen!$B$10)</f>
        <v>32.50723</v>
      </c>
      <c r="G9671" s="21" t="str">
        <f aca="false">IF(F9671&lt;Einstellungen!$B$5,"ja","nein")</f>
        <v>nein</v>
      </c>
      <c r="H9671" s="21" t="s">
        <v>26</v>
      </c>
      <c r="I9671" s="29" t="n">
        <f aca="false">INDEX(Einstellungen!$B$27:$B$50,21)</f>
        <v>1.4</v>
      </c>
      <c r="J9671" s="29" t="n">
        <f aca="false">F9671*I9671</f>
        <v>45.510122</v>
      </c>
    </row>
    <row r="9672" customFormat="false" ht="15" hidden="false" customHeight="false" outlineLevel="0" collapsed="false">
      <c r="A9672" s="28" t="n">
        <v>45983</v>
      </c>
      <c r="B9672" s="21" t="s">
        <v>133</v>
      </c>
      <c r="C9672" s="21" t="s">
        <v>138</v>
      </c>
      <c r="D9672" s="29" t="n">
        <v>89.248</v>
      </c>
      <c r="E9672" s="29" t="n">
        <f aca="false">D9672/10</f>
        <v>8.9248</v>
      </c>
      <c r="F9672" s="29" t="n">
        <f aca="false">(E9672+Einstellungen!$B$20)*(1+Einstellungen!$B$10)</f>
        <v>32.821152</v>
      </c>
      <c r="G9672" s="21" t="str">
        <f aca="false">IF(F9672&lt;Einstellungen!$B$5,"ja","nein")</f>
        <v>nein</v>
      </c>
      <c r="H9672" s="21" t="s">
        <v>26</v>
      </c>
      <c r="I9672" s="29" t="n">
        <f aca="false">INDEX(Einstellungen!$B$27:$B$50,22)</f>
        <v>1.25</v>
      </c>
      <c r="J9672" s="29" t="n">
        <f aca="false">F9672*I9672</f>
        <v>41.02644</v>
      </c>
    </row>
    <row r="9673" customFormat="false" ht="15" hidden="false" customHeight="false" outlineLevel="0" collapsed="false">
      <c r="A9673" s="28" t="n">
        <v>45983</v>
      </c>
      <c r="B9673" s="21" t="s">
        <v>134</v>
      </c>
      <c r="C9673" s="21" t="s">
        <v>138</v>
      </c>
      <c r="D9673" s="29" t="n">
        <v>89.427</v>
      </c>
      <c r="E9673" s="29" t="n">
        <f aca="false">D9673/10</f>
        <v>8.9427</v>
      </c>
      <c r="F9673" s="29" t="n">
        <f aca="false">(E9673+Einstellungen!$B$20)*(1+Einstellungen!$B$10)</f>
        <v>32.842453</v>
      </c>
      <c r="G9673" s="21" t="str">
        <f aca="false">IF(F9673&lt;Einstellungen!$B$5,"ja","nein")</f>
        <v>nein</v>
      </c>
      <c r="H9673" s="21" t="s">
        <v>26</v>
      </c>
      <c r="I9673" s="29" t="n">
        <f aca="false">INDEX(Einstellungen!$B$27:$B$50,23)</f>
        <v>1.05</v>
      </c>
      <c r="J9673" s="29" t="n">
        <f aca="false">F9673*I9673</f>
        <v>34.48457565</v>
      </c>
    </row>
    <row r="9674" customFormat="false" ht="15" hidden="false" customHeight="false" outlineLevel="0" collapsed="false">
      <c r="A9674" s="28" t="n">
        <v>45983</v>
      </c>
      <c r="B9674" s="21" t="s">
        <v>135</v>
      </c>
      <c r="C9674" s="21" t="s">
        <v>138</v>
      </c>
      <c r="D9674" s="29" t="n">
        <v>82.23</v>
      </c>
      <c r="E9674" s="29" t="n">
        <f aca="false">D9674/10</f>
        <v>8.223</v>
      </c>
      <c r="F9674" s="29" t="n">
        <f aca="false">(E9674+Einstellungen!$B$20)*(1+Einstellungen!$B$10)</f>
        <v>31.98601</v>
      </c>
      <c r="G9674" s="21" t="str">
        <f aca="false">IF(F9674&lt;Einstellungen!$B$5,"ja","nein")</f>
        <v>nein</v>
      </c>
      <c r="H9674" s="21" t="s">
        <v>26</v>
      </c>
      <c r="I9674" s="29" t="n">
        <f aca="false">INDEX(Einstellungen!$B$27:$B$50,24)</f>
        <v>0.8</v>
      </c>
      <c r="J9674" s="29" t="n">
        <f aca="false">F9674*I9674</f>
        <v>25.588808</v>
      </c>
    </row>
    <row r="9675" customFormat="false" ht="15" hidden="false" customHeight="false" outlineLevel="0" collapsed="false">
      <c r="A9675" s="28" t="n">
        <v>45984</v>
      </c>
      <c r="B9675" s="21" t="s">
        <v>111</v>
      </c>
      <c r="C9675" s="21" t="s">
        <v>139</v>
      </c>
      <c r="D9675" s="29" t="n">
        <v>81.528</v>
      </c>
      <c r="E9675" s="29" t="n">
        <f aca="false">D9675/10</f>
        <v>8.1528</v>
      </c>
      <c r="F9675" s="29" t="n">
        <f aca="false">(E9675+Einstellungen!$B$20)*(1+Einstellungen!$B$10)</f>
        <v>31.902472</v>
      </c>
      <c r="G9675" s="21" t="str">
        <f aca="false">IF(F9675&lt;Einstellungen!$B$5,"ja","nein")</f>
        <v>nein</v>
      </c>
      <c r="H9675" s="21" t="s">
        <v>26</v>
      </c>
      <c r="I9675" s="29" t="n">
        <f aca="false">INDEX(Einstellungen!$B$27:$B$50,1)</f>
        <v>0.6</v>
      </c>
      <c r="J9675" s="29" t="n">
        <f aca="false">F9675*I9675</f>
        <v>19.1414832</v>
      </c>
    </row>
    <row r="9676" customFormat="false" ht="15" hidden="false" customHeight="false" outlineLevel="0" collapsed="false">
      <c r="A9676" s="28" t="n">
        <v>45984</v>
      </c>
      <c r="B9676" s="21" t="s">
        <v>113</v>
      </c>
      <c r="C9676" s="21" t="s">
        <v>139</v>
      </c>
      <c r="D9676" s="29" t="n">
        <v>74.352</v>
      </c>
      <c r="E9676" s="29" t="n">
        <f aca="false">D9676/10</f>
        <v>7.4352</v>
      </c>
      <c r="F9676" s="29" t="n">
        <f aca="false">(E9676+Einstellungen!$B$20)*(1+Einstellungen!$B$10)</f>
        <v>31.048528</v>
      </c>
      <c r="G9676" s="21" t="str">
        <f aca="false">IF(F9676&lt;Einstellungen!$B$5,"ja","nein")</f>
        <v>nein</v>
      </c>
      <c r="H9676" s="21" t="s">
        <v>26</v>
      </c>
      <c r="I9676" s="29" t="n">
        <f aca="false">INDEX(Einstellungen!$B$27:$B$50,2)</f>
        <v>0.5</v>
      </c>
      <c r="J9676" s="29" t="n">
        <f aca="false">F9676*I9676</f>
        <v>15.524264</v>
      </c>
    </row>
    <row r="9677" customFormat="false" ht="15" hidden="false" customHeight="false" outlineLevel="0" collapsed="false">
      <c r="A9677" s="28" t="n">
        <v>45984</v>
      </c>
      <c r="B9677" s="21" t="s">
        <v>114</v>
      </c>
      <c r="C9677" s="21" t="s">
        <v>139</v>
      </c>
      <c r="D9677" s="29" t="n">
        <v>70.44</v>
      </c>
      <c r="E9677" s="29" t="n">
        <f aca="false">D9677/10</f>
        <v>7.044</v>
      </c>
      <c r="F9677" s="29" t="n">
        <f aca="false">(E9677+Einstellungen!$B$20)*(1+Einstellungen!$B$10)</f>
        <v>30.583</v>
      </c>
      <c r="G9677" s="21" t="str">
        <f aca="false">IF(F9677&lt;Einstellungen!$B$5,"ja","nein")</f>
        <v>nein</v>
      </c>
      <c r="H9677" s="21" t="s">
        <v>26</v>
      </c>
      <c r="I9677" s="29" t="n">
        <f aca="false">INDEX(Einstellungen!$B$27:$B$50,3)</f>
        <v>0.45</v>
      </c>
      <c r="J9677" s="29" t="n">
        <f aca="false">F9677*I9677</f>
        <v>13.76235</v>
      </c>
    </row>
    <row r="9678" customFormat="false" ht="15" hidden="false" customHeight="false" outlineLevel="0" collapsed="false">
      <c r="A9678" s="28" t="n">
        <v>45984</v>
      </c>
      <c r="B9678" s="21" t="s">
        <v>115</v>
      </c>
      <c r="C9678" s="21" t="s">
        <v>139</v>
      </c>
      <c r="D9678" s="29" t="n">
        <v>63.23</v>
      </c>
      <c r="E9678" s="29" t="n">
        <f aca="false">D9678/10</f>
        <v>6.323</v>
      </c>
      <c r="F9678" s="29" t="n">
        <f aca="false">(E9678+Einstellungen!$B$20)*(1+Einstellungen!$B$10)</f>
        <v>29.72501</v>
      </c>
      <c r="G9678" s="21" t="str">
        <f aca="false">IF(F9678&lt;Einstellungen!$B$5,"ja","nein")</f>
        <v>nein</v>
      </c>
      <c r="H9678" s="21" t="s">
        <v>26</v>
      </c>
      <c r="I9678" s="29" t="n">
        <f aca="false">INDEX(Einstellungen!$B$27:$B$50,4)</f>
        <v>0.45</v>
      </c>
      <c r="J9678" s="29" t="n">
        <f aca="false">F9678*I9678</f>
        <v>13.3762545</v>
      </c>
    </row>
    <row r="9679" customFormat="false" ht="15" hidden="false" customHeight="false" outlineLevel="0" collapsed="false">
      <c r="A9679" s="28" t="n">
        <v>45984</v>
      </c>
      <c r="B9679" s="21" t="s">
        <v>116</v>
      </c>
      <c r="C9679" s="21" t="s">
        <v>139</v>
      </c>
      <c r="D9679" s="29" t="n">
        <v>60.885</v>
      </c>
      <c r="E9679" s="29" t="n">
        <f aca="false">D9679/10</f>
        <v>6.0885</v>
      </c>
      <c r="F9679" s="29" t="n">
        <f aca="false">(E9679+Einstellungen!$B$20)*(1+Einstellungen!$B$10)</f>
        <v>29.445955</v>
      </c>
      <c r="G9679" s="21" t="str">
        <f aca="false">IF(F9679&lt;Einstellungen!$B$5,"ja","nein")</f>
        <v>nein</v>
      </c>
      <c r="H9679" s="21" t="s">
        <v>26</v>
      </c>
      <c r="I9679" s="29" t="n">
        <f aca="false">INDEX(Einstellungen!$B$27:$B$50,5)</f>
        <v>0.45</v>
      </c>
      <c r="J9679" s="29" t="n">
        <f aca="false">F9679*I9679</f>
        <v>13.25067975</v>
      </c>
    </row>
    <row r="9680" customFormat="false" ht="15" hidden="false" customHeight="false" outlineLevel="0" collapsed="false">
      <c r="A9680" s="28" t="n">
        <v>45984</v>
      </c>
      <c r="B9680" s="21" t="s">
        <v>117</v>
      </c>
      <c r="C9680" s="21" t="s">
        <v>139</v>
      </c>
      <c r="D9680" s="29" t="n">
        <v>64.21</v>
      </c>
      <c r="E9680" s="29" t="n">
        <f aca="false">D9680/10</f>
        <v>6.421</v>
      </c>
      <c r="F9680" s="29" t="n">
        <f aca="false">(E9680+Einstellungen!$B$20)*(1+Einstellungen!$B$10)</f>
        <v>29.84163</v>
      </c>
      <c r="G9680" s="21" t="str">
        <f aca="false">IF(F9680&lt;Einstellungen!$B$5,"ja","nein")</f>
        <v>nein</v>
      </c>
      <c r="H9680" s="21" t="s">
        <v>26</v>
      </c>
      <c r="I9680" s="29" t="n">
        <f aca="false">INDEX(Einstellungen!$B$27:$B$50,6)</f>
        <v>0.5</v>
      </c>
      <c r="J9680" s="29" t="n">
        <f aca="false">F9680*I9680</f>
        <v>14.920815</v>
      </c>
    </row>
    <row r="9681" customFormat="false" ht="15" hidden="false" customHeight="false" outlineLevel="0" collapsed="false">
      <c r="A9681" s="28" t="n">
        <v>45984</v>
      </c>
      <c r="B9681" s="21" t="s">
        <v>118</v>
      </c>
      <c r="C9681" s="21" t="s">
        <v>139</v>
      </c>
      <c r="D9681" s="29" t="n">
        <v>62.03</v>
      </c>
      <c r="E9681" s="29" t="n">
        <f aca="false">D9681/10</f>
        <v>6.203</v>
      </c>
      <c r="F9681" s="29" t="n">
        <f aca="false">(E9681+Einstellungen!$B$20)*(1+Einstellungen!$B$10)</f>
        <v>29.58221</v>
      </c>
      <c r="G9681" s="21" t="str">
        <f aca="false">IF(F9681&lt;Einstellungen!$B$5,"ja","nein")</f>
        <v>nein</v>
      </c>
      <c r="H9681" s="21" t="s">
        <v>26</v>
      </c>
      <c r="I9681" s="29" t="n">
        <f aca="false">INDEX(Einstellungen!$B$27:$B$50,7)</f>
        <v>0.7</v>
      </c>
      <c r="J9681" s="29" t="n">
        <f aca="false">F9681*I9681</f>
        <v>20.707547</v>
      </c>
    </row>
    <row r="9682" customFormat="false" ht="15" hidden="false" customHeight="false" outlineLevel="0" collapsed="false">
      <c r="A9682" s="28" t="n">
        <v>45984</v>
      </c>
      <c r="B9682" s="21" t="s">
        <v>119</v>
      </c>
      <c r="C9682" s="21" t="s">
        <v>139</v>
      </c>
      <c r="D9682" s="29" t="n">
        <v>67.983</v>
      </c>
      <c r="E9682" s="29" t="n">
        <f aca="false">D9682/10</f>
        <v>6.7983</v>
      </c>
      <c r="F9682" s="29" t="n">
        <f aca="false">(E9682+Einstellungen!$B$20)*(1+Einstellungen!$B$10)</f>
        <v>30.290617</v>
      </c>
      <c r="G9682" s="21" t="str">
        <f aca="false">IF(F9682&lt;Einstellungen!$B$5,"ja","nein")</f>
        <v>nein</v>
      </c>
      <c r="H9682" s="21" t="s">
        <v>26</v>
      </c>
      <c r="I9682" s="29" t="n">
        <f aca="false">INDEX(Einstellungen!$B$27:$B$50,8)</f>
        <v>0.95</v>
      </c>
      <c r="J9682" s="29" t="n">
        <f aca="false">F9682*I9682</f>
        <v>28.77608615</v>
      </c>
    </row>
    <row r="9683" customFormat="false" ht="15" hidden="false" customHeight="false" outlineLevel="0" collapsed="false">
      <c r="A9683" s="28" t="n">
        <v>45984</v>
      </c>
      <c r="B9683" s="21" t="s">
        <v>120</v>
      </c>
      <c r="C9683" s="21" t="s">
        <v>139</v>
      </c>
      <c r="D9683" s="29" t="n">
        <v>67.832</v>
      </c>
      <c r="E9683" s="29" t="n">
        <f aca="false">D9683/10</f>
        <v>6.7832</v>
      </c>
      <c r="F9683" s="29" t="n">
        <f aca="false">(E9683+Einstellungen!$B$20)*(1+Einstellungen!$B$10)</f>
        <v>30.272648</v>
      </c>
      <c r="G9683" s="21" t="str">
        <f aca="false">IF(F9683&lt;Einstellungen!$B$5,"ja","nein")</f>
        <v>nein</v>
      </c>
      <c r="H9683" s="21" t="s">
        <v>26</v>
      </c>
      <c r="I9683" s="29" t="n">
        <f aca="false">INDEX(Einstellungen!$B$27:$B$50,9)</f>
        <v>1.05</v>
      </c>
      <c r="J9683" s="29" t="n">
        <f aca="false">F9683*I9683</f>
        <v>31.7862804</v>
      </c>
    </row>
    <row r="9684" customFormat="false" ht="15" hidden="false" customHeight="false" outlineLevel="0" collapsed="false">
      <c r="A9684" s="28" t="n">
        <v>45984</v>
      </c>
      <c r="B9684" s="21" t="s">
        <v>121</v>
      </c>
      <c r="C9684" s="21" t="s">
        <v>139</v>
      </c>
      <c r="D9684" s="29" t="n">
        <v>65.96</v>
      </c>
      <c r="E9684" s="29" t="n">
        <f aca="false">D9684/10</f>
        <v>6.596</v>
      </c>
      <c r="F9684" s="29" t="n">
        <f aca="false">(E9684+Einstellungen!$B$20)*(1+Einstellungen!$B$10)</f>
        <v>30.04988</v>
      </c>
      <c r="G9684" s="21" t="str">
        <f aca="false">IF(F9684&lt;Einstellungen!$B$5,"ja","nein")</f>
        <v>nein</v>
      </c>
      <c r="H9684" s="21" t="s">
        <v>26</v>
      </c>
      <c r="I9684" s="29" t="n">
        <f aca="false">INDEX(Einstellungen!$B$27:$B$50,10)</f>
        <v>1.05</v>
      </c>
      <c r="J9684" s="29" t="n">
        <f aca="false">F9684*I9684</f>
        <v>31.552374</v>
      </c>
    </row>
    <row r="9685" customFormat="false" ht="15" hidden="false" customHeight="false" outlineLevel="0" collapsed="false">
      <c r="A9685" s="28" t="n">
        <v>45984</v>
      </c>
      <c r="B9685" s="21" t="s">
        <v>122</v>
      </c>
      <c r="C9685" s="21" t="s">
        <v>139</v>
      </c>
      <c r="D9685" s="29" t="n">
        <v>65.985</v>
      </c>
      <c r="E9685" s="29" t="n">
        <f aca="false">D9685/10</f>
        <v>6.5985</v>
      </c>
      <c r="F9685" s="29" t="n">
        <f aca="false">(E9685+Einstellungen!$B$20)*(1+Einstellungen!$B$10)</f>
        <v>30.052855</v>
      </c>
      <c r="G9685" s="21" t="str">
        <f aca="false">IF(F9685&lt;Einstellungen!$B$5,"ja","nein")</f>
        <v>nein</v>
      </c>
      <c r="H9685" s="21" t="s">
        <v>26</v>
      </c>
      <c r="I9685" s="29" t="n">
        <f aca="false">INDEX(Einstellungen!$B$27:$B$50,11)</f>
        <v>1.05</v>
      </c>
      <c r="J9685" s="29" t="n">
        <f aca="false">F9685*I9685</f>
        <v>31.55549775</v>
      </c>
    </row>
    <row r="9686" customFormat="false" ht="15" hidden="false" customHeight="false" outlineLevel="0" collapsed="false">
      <c r="A9686" s="28" t="n">
        <v>45984</v>
      </c>
      <c r="B9686" s="21" t="s">
        <v>123</v>
      </c>
      <c r="C9686" s="21" t="s">
        <v>139</v>
      </c>
      <c r="D9686" s="29" t="n">
        <v>66.69</v>
      </c>
      <c r="E9686" s="29" t="n">
        <f aca="false">D9686/10</f>
        <v>6.669</v>
      </c>
      <c r="F9686" s="29" t="n">
        <f aca="false">(E9686+Einstellungen!$B$20)*(1+Einstellungen!$B$10)</f>
        <v>30.13675</v>
      </c>
      <c r="G9686" s="21" t="str">
        <f aca="false">IF(F9686&lt;Einstellungen!$B$5,"ja","nein")</f>
        <v>nein</v>
      </c>
      <c r="H9686" s="21" t="s">
        <v>26</v>
      </c>
      <c r="I9686" s="29" t="n">
        <f aca="false">INDEX(Einstellungen!$B$27:$B$50,12)</f>
        <v>1.1</v>
      </c>
      <c r="J9686" s="29" t="n">
        <f aca="false">F9686*I9686</f>
        <v>33.150425</v>
      </c>
    </row>
    <row r="9687" customFormat="false" ht="15" hidden="false" customHeight="false" outlineLevel="0" collapsed="false">
      <c r="A9687" s="28" t="n">
        <v>45984</v>
      </c>
      <c r="B9687" s="21" t="s">
        <v>124</v>
      </c>
      <c r="C9687" s="21" t="s">
        <v>139</v>
      </c>
      <c r="D9687" s="29" t="n">
        <v>67.862</v>
      </c>
      <c r="E9687" s="29" t="n">
        <f aca="false">D9687/10</f>
        <v>6.7862</v>
      </c>
      <c r="F9687" s="29" t="n">
        <f aca="false">(E9687+Einstellungen!$B$20)*(1+Einstellungen!$B$10)</f>
        <v>30.276218</v>
      </c>
      <c r="G9687" s="21" t="str">
        <f aca="false">IF(F9687&lt;Einstellungen!$B$5,"ja","nein")</f>
        <v>nein</v>
      </c>
      <c r="H9687" s="21" t="s">
        <v>26</v>
      </c>
      <c r="I9687" s="29" t="n">
        <f aca="false">INDEX(Einstellungen!$B$27:$B$50,13)</f>
        <v>1.2</v>
      </c>
      <c r="J9687" s="29" t="n">
        <f aca="false">F9687*I9687</f>
        <v>36.3314616</v>
      </c>
    </row>
    <row r="9688" customFormat="false" ht="15" hidden="false" customHeight="false" outlineLevel="0" collapsed="false">
      <c r="A9688" s="28" t="n">
        <v>45984</v>
      </c>
      <c r="B9688" s="21" t="s">
        <v>125</v>
      </c>
      <c r="C9688" s="21" t="s">
        <v>139</v>
      </c>
      <c r="D9688" s="29" t="n">
        <v>65.457</v>
      </c>
      <c r="E9688" s="29" t="n">
        <f aca="false">D9688/10</f>
        <v>6.5457</v>
      </c>
      <c r="F9688" s="29" t="n">
        <f aca="false">(E9688+Einstellungen!$B$20)*(1+Einstellungen!$B$10)</f>
        <v>29.990023</v>
      </c>
      <c r="G9688" s="21" t="str">
        <f aca="false">IF(F9688&lt;Einstellungen!$B$5,"ja","nein")</f>
        <v>nein</v>
      </c>
      <c r="H9688" s="21" t="s">
        <v>26</v>
      </c>
      <c r="I9688" s="29" t="n">
        <f aca="false">INDEX(Einstellungen!$B$27:$B$50,14)</f>
        <v>1.15</v>
      </c>
      <c r="J9688" s="29" t="n">
        <f aca="false">F9688*I9688</f>
        <v>34.48852645</v>
      </c>
    </row>
    <row r="9689" customFormat="false" ht="15" hidden="false" customHeight="false" outlineLevel="0" collapsed="false">
      <c r="A9689" s="28" t="n">
        <v>45984</v>
      </c>
      <c r="B9689" s="21" t="s">
        <v>126</v>
      </c>
      <c r="C9689" s="21" t="s">
        <v>139</v>
      </c>
      <c r="D9689" s="29" t="n">
        <v>69.428</v>
      </c>
      <c r="E9689" s="29" t="n">
        <f aca="false">D9689/10</f>
        <v>6.9428</v>
      </c>
      <c r="F9689" s="29" t="n">
        <f aca="false">(E9689+Einstellungen!$B$20)*(1+Einstellungen!$B$10)</f>
        <v>30.462572</v>
      </c>
      <c r="G9689" s="21" t="str">
        <f aca="false">IF(F9689&lt;Einstellungen!$B$5,"ja","nein")</f>
        <v>nein</v>
      </c>
      <c r="H9689" s="21" t="s">
        <v>26</v>
      </c>
      <c r="I9689" s="29" t="n">
        <f aca="false">INDEX(Einstellungen!$B$27:$B$50,15)</f>
        <v>1</v>
      </c>
      <c r="J9689" s="29" t="n">
        <f aca="false">F9689*I9689</f>
        <v>30.462572</v>
      </c>
    </row>
    <row r="9690" customFormat="false" ht="15" hidden="false" customHeight="false" outlineLevel="0" collapsed="false">
      <c r="A9690" s="28" t="n">
        <v>45984</v>
      </c>
      <c r="B9690" s="21" t="s">
        <v>127</v>
      </c>
      <c r="C9690" s="21" t="s">
        <v>139</v>
      </c>
      <c r="D9690" s="29" t="n">
        <v>77.29</v>
      </c>
      <c r="E9690" s="29" t="n">
        <f aca="false">D9690/10</f>
        <v>7.729</v>
      </c>
      <c r="F9690" s="29" t="n">
        <f aca="false">(E9690+Einstellungen!$B$20)*(1+Einstellungen!$B$10)</f>
        <v>31.39815</v>
      </c>
      <c r="G9690" s="21" t="str">
        <f aca="false">IF(F9690&lt;Einstellungen!$B$5,"ja","nein")</f>
        <v>nein</v>
      </c>
      <c r="H9690" s="21" t="s">
        <v>26</v>
      </c>
      <c r="I9690" s="29" t="n">
        <f aca="false">INDEX(Einstellungen!$B$27:$B$50,16)</f>
        <v>0.95</v>
      </c>
      <c r="J9690" s="29" t="n">
        <f aca="false">F9690*I9690</f>
        <v>29.8282425</v>
      </c>
    </row>
    <row r="9691" customFormat="false" ht="15" hidden="false" customHeight="false" outlineLevel="0" collapsed="false">
      <c r="A9691" s="28" t="n">
        <v>45984</v>
      </c>
      <c r="B9691" s="21" t="s">
        <v>128</v>
      </c>
      <c r="C9691" s="21" t="s">
        <v>139</v>
      </c>
      <c r="D9691" s="29" t="n">
        <v>77.888</v>
      </c>
      <c r="E9691" s="29" t="n">
        <f aca="false">D9691/10</f>
        <v>7.7888</v>
      </c>
      <c r="F9691" s="29" t="n">
        <f aca="false">(E9691+Einstellungen!$B$20)*(1+Einstellungen!$B$10)</f>
        <v>31.469312</v>
      </c>
      <c r="G9691" s="21" t="str">
        <f aca="false">IF(F9691&lt;Einstellungen!$B$5,"ja","nein")</f>
        <v>nein</v>
      </c>
      <c r="H9691" s="21" t="s">
        <v>26</v>
      </c>
      <c r="I9691" s="29" t="n">
        <f aca="false">INDEX(Einstellungen!$B$27:$B$50,17)</f>
        <v>0.95</v>
      </c>
      <c r="J9691" s="29" t="n">
        <f aca="false">F9691*I9691</f>
        <v>29.8958464</v>
      </c>
    </row>
    <row r="9692" customFormat="false" ht="15" hidden="false" customHeight="false" outlineLevel="0" collapsed="false">
      <c r="A9692" s="28" t="n">
        <v>45984</v>
      </c>
      <c r="B9692" s="21" t="s">
        <v>129</v>
      </c>
      <c r="C9692" s="21" t="s">
        <v>139</v>
      </c>
      <c r="D9692" s="29" t="n">
        <v>80.84</v>
      </c>
      <c r="E9692" s="29" t="n">
        <f aca="false">D9692/10</f>
        <v>8.084</v>
      </c>
      <c r="F9692" s="29" t="n">
        <f aca="false">(E9692+Einstellungen!$B$20)*(1+Einstellungen!$B$10)</f>
        <v>31.8206</v>
      </c>
      <c r="G9692" s="21" t="str">
        <f aca="false">IF(F9692&lt;Einstellungen!$B$5,"ja","nein")</f>
        <v>nein</v>
      </c>
      <c r="H9692" s="21" t="s">
        <v>26</v>
      </c>
      <c r="I9692" s="29" t="n">
        <f aca="false">INDEX(Einstellungen!$B$27:$B$50,18)</f>
        <v>1.1</v>
      </c>
      <c r="J9692" s="29" t="n">
        <f aca="false">F9692*I9692</f>
        <v>35.00266</v>
      </c>
    </row>
    <row r="9693" customFormat="false" ht="15" hidden="false" customHeight="false" outlineLevel="0" collapsed="false">
      <c r="A9693" s="28" t="n">
        <v>45984</v>
      </c>
      <c r="B9693" s="21" t="s">
        <v>130</v>
      </c>
      <c r="C9693" s="21" t="s">
        <v>139</v>
      </c>
      <c r="D9693" s="29" t="n">
        <v>82.542</v>
      </c>
      <c r="E9693" s="29" t="n">
        <f aca="false">D9693/10</f>
        <v>8.2542</v>
      </c>
      <c r="F9693" s="29" t="n">
        <f aca="false">(E9693+Einstellungen!$B$20)*(1+Einstellungen!$B$10)</f>
        <v>32.023138</v>
      </c>
      <c r="G9693" s="21" t="str">
        <f aca="false">IF(F9693&lt;Einstellungen!$B$5,"ja","nein")</f>
        <v>nein</v>
      </c>
      <c r="H9693" s="21" t="s">
        <v>26</v>
      </c>
      <c r="I9693" s="29" t="n">
        <f aca="false">INDEX(Einstellungen!$B$27:$B$50,19)</f>
        <v>1.35</v>
      </c>
      <c r="J9693" s="29" t="n">
        <f aca="false">F9693*I9693</f>
        <v>43.2312363</v>
      </c>
    </row>
    <row r="9694" customFormat="false" ht="15" hidden="false" customHeight="false" outlineLevel="0" collapsed="false">
      <c r="A9694" s="28" t="n">
        <v>45984</v>
      </c>
      <c r="B9694" s="21" t="s">
        <v>131</v>
      </c>
      <c r="C9694" s="21" t="s">
        <v>139</v>
      </c>
      <c r="D9694" s="29" t="n">
        <v>83.797</v>
      </c>
      <c r="E9694" s="29" t="n">
        <f aca="false">D9694/10</f>
        <v>8.3797</v>
      </c>
      <c r="F9694" s="29" t="n">
        <f aca="false">(E9694+Einstellungen!$B$20)*(1+Einstellungen!$B$10)</f>
        <v>32.172483</v>
      </c>
      <c r="G9694" s="21" t="str">
        <f aca="false">IF(F9694&lt;Einstellungen!$B$5,"ja","nein")</f>
        <v>nein</v>
      </c>
      <c r="H9694" s="21" t="s">
        <v>26</v>
      </c>
      <c r="I9694" s="29" t="n">
        <f aca="false">INDEX(Einstellungen!$B$27:$B$50,20)</f>
        <v>1.45</v>
      </c>
      <c r="J9694" s="29" t="n">
        <f aca="false">F9694*I9694</f>
        <v>46.65010035</v>
      </c>
    </row>
    <row r="9695" customFormat="false" ht="15" hidden="false" customHeight="false" outlineLevel="0" collapsed="false">
      <c r="A9695" s="28" t="n">
        <v>45984</v>
      </c>
      <c r="B9695" s="21" t="s">
        <v>132</v>
      </c>
      <c r="C9695" s="21" t="s">
        <v>139</v>
      </c>
      <c r="D9695" s="29" t="n">
        <v>77.412</v>
      </c>
      <c r="E9695" s="29" t="n">
        <f aca="false">D9695/10</f>
        <v>7.7412</v>
      </c>
      <c r="F9695" s="29" t="n">
        <f aca="false">(E9695+Einstellungen!$B$20)*(1+Einstellungen!$B$10)</f>
        <v>31.412668</v>
      </c>
      <c r="G9695" s="21" t="str">
        <f aca="false">IF(F9695&lt;Einstellungen!$B$5,"ja","nein")</f>
        <v>nein</v>
      </c>
      <c r="H9695" s="21" t="s">
        <v>26</v>
      </c>
      <c r="I9695" s="29" t="n">
        <f aca="false">INDEX(Einstellungen!$B$27:$B$50,21)</f>
        <v>1.4</v>
      </c>
      <c r="J9695" s="29" t="n">
        <f aca="false">F9695*I9695</f>
        <v>43.9777352</v>
      </c>
    </row>
    <row r="9696" customFormat="false" ht="15" hidden="false" customHeight="false" outlineLevel="0" collapsed="false">
      <c r="A9696" s="28" t="n">
        <v>45984</v>
      </c>
      <c r="B9696" s="21" t="s">
        <v>133</v>
      </c>
      <c r="C9696" s="21" t="s">
        <v>139</v>
      </c>
      <c r="D9696" s="29" t="n">
        <v>74.16</v>
      </c>
      <c r="E9696" s="29" t="n">
        <f aca="false">D9696/10</f>
        <v>7.416</v>
      </c>
      <c r="F9696" s="29" t="n">
        <f aca="false">(E9696+Einstellungen!$B$20)*(1+Einstellungen!$B$10)</f>
        <v>31.02568</v>
      </c>
      <c r="G9696" s="21" t="str">
        <f aca="false">IF(F9696&lt;Einstellungen!$B$5,"ja","nein")</f>
        <v>nein</v>
      </c>
      <c r="H9696" s="21" t="s">
        <v>26</v>
      </c>
      <c r="I9696" s="29" t="n">
        <f aca="false">INDEX(Einstellungen!$B$27:$B$50,22)</f>
        <v>1.25</v>
      </c>
      <c r="J9696" s="29" t="n">
        <f aca="false">F9696*I9696</f>
        <v>38.7821</v>
      </c>
    </row>
    <row r="9697" customFormat="false" ht="15" hidden="false" customHeight="false" outlineLevel="0" collapsed="false">
      <c r="A9697" s="28" t="n">
        <v>45984</v>
      </c>
      <c r="B9697" s="21" t="s">
        <v>134</v>
      </c>
      <c r="C9697" s="21" t="s">
        <v>139</v>
      </c>
      <c r="D9697" s="29" t="n">
        <v>75.168</v>
      </c>
      <c r="E9697" s="29" t="n">
        <f aca="false">D9697/10</f>
        <v>7.5168</v>
      </c>
      <c r="F9697" s="29" t="n">
        <f aca="false">(E9697+Einstellungen!$B$20)*(1+Einstellungen!$B$10)</f>
        <v>31.145632</v>
      </c>
      <c r="G9697" s="21" t="str">
        <f aca="false">IF(F9697&lt;Einstellungen!$B$5,"ja","nein")</f>
        <v>nein</v>
      </c>
      <c r="H9697" s="21" t="s">
        <v>26</v>
      </c>
      <c r="I9697" s="29" t="n">
        <f aca="false">INDEX(Einstellungen!$B$27:$B$50,23)</f>
        <v>1.05</v>
      </c>
      <c r="J9697" s="29" t="n">
        <f aca="false">F9697*I9697</f>
        <v>32.7029136</v>
      </c>
    </row>
    <row r="9698" customFormat="false" ht="15" hidden="false" customHeight="false" outlineLevel="0" collapsed="false">
      <c r="A9698" s="28" t="n">
        <v>45984</v>
      </c>
      <c r="B9698" s="21" t="s">
        <v>135</v>
      </c>
      <c r="C9698" s="21" t="s">
        <v>139</v>
      </c>
      <c r="D9698" s="29" t="n">
        <v>71.263</v>
      </c>
      <c r="E9698" s="29" t="n">
        <f aca="false">D9698/10</f>
        <v>7.1263</v>
      </c>
      <c r="F9698" s="29" t="n">
        <f aca="false">(E9698+Einstellungen!$B$20)*(1+Einstellungen!$B$10)</f>
        <v>30.680937</v>
      </c>
      <c r="G9698" s="21" t="str">
        <f aca="false">IF(F9698&lt;Einstellungen!$B$5,"ja","nein")</f>
        <v>nein</v>
      </c>
      <c r="H9698" s="21" t="s">
        <v>26</v>
      </c>
      <c r="I9698" s="29" t="n">
        <f aca="false">INDEX(Einstellungen!$B$27:$B$50,24)</f>
        <v>0.8</v>
      </c>
      <c r="J9698" s="29" t="n">
        <f aca="false">F9698*I9698</f>
        <v>24.5447496</v>
      </c>
    </row>
    <row r="9699" customFormat="false" ht="15" hidden="false" customHeight="false" outlineLevel="0" collapsed="false">
      <c r="A9699" s="28" t="n">
        <v>45985</v>
      </c>
      <c r="B9699" s="21" t="s">
        <v>111</v>
      </c>
      <c r="C9699" s="21" t="s">
        <v>140</v>
      </c>
      <c r="D9699" s="29" t="n">
        <v>72.457</v>
      </c>
      <c r="E9699" s="29" t="n">
        <f aca="false">D9699/10</f>
        <v>7.2457</v>
      </c>
      <c r="F9699" s="29" t="n">
        <f aca="false">(E9699+Einstellungen!$B$20)*(1+Einstellungen!$B$10)</f>
        <v>30.823023</v>
      </c>
      <c r="G9699" s="21" t="str">
        <f aca="false">IF(F9699&lt;Einstellungen!$B$5,"ja","nein")</f>
        <v>nein</v>
      </c>
      <c r="H9699" s="21" t="s">
        <v>26</v>
      </c>
      <c r="I9699" s="29" t="n">
        <f aca="false">INDEX(Einstellungen!$B$27:$B$50,1)</f>
        <v>0.6</v>
      </c>
      <c r="J9699" s="29" t="n">
        <f aca="false">F9699*I9699</f>
        <v>18.4938138</v>
      </c>
    </row>
    <row r="9700" customFormat="false" ht="15" hidden="false" customHeight="false" outlineLevel="0" collapsed="false">
      <c r="A9700" s="28" t="n">
        <v>45985</v>
      </c>
      <c r="B9700" s="21" t="s">
        <v>113</v>
      </c>
      <c r="C9700" s="21" t="s">
        <v>140</v>
      </c>
      <c r="D9700" s="29" t="n">
        <v>70.062</v>
      </c>
      <c r="E9700" s="29" t="n">
        <f aca="false">D9700/10</f>
        <v>7.0062</v>
      </c>
      <c r="F9700" s="29" t="n">
        <f aca="false">(E9700+Einstellungen!$B$20)*(1+Einstellungen!$B$10)</f>
        <v>30.538018</v>
      </c>
      <c r="G9700" s="21" t="str">
        <f aca="false">IF(F9700&lt;Einstellungen!$B$5,"ja","nein")</f>
        <v>nein</v>
      </c>
      <c r="H9700" s="21" t="s">
        <v>26</v>
      </c>
      <c r="I9700" s="29" t="n">
        <f aca="false">INDEX(Einstellungen!$B$27:$B$50,2)</f>
        <v>0.5</v>
      </c>
      <c r="J9700" s="29" t="n">
        <f aca="false">F9700*I9700</f>
        <v>15.269009</v>
      </c>
    </row>
    <row r="9701" customFormat="false" ht="15" hidden="false" customHeight="false" outlineLevel="0" collapsed="false">
      <c r="A9701" s="28" t="n">
        <v>45985</v>
      </c>
      <c r="B9701" s="21" t="s">
        <v>114</v>
      </c>
      <c r="C9701" s="21" t="s">
        <v>140</v>
      </c>
      <c r="D9701" s="29" t="n">
        <v>72.255</v>
      </c>
      <c r="E9701" s="29" t="n">
        <f aca="false">D9701/10</f>
        <v>7.2255</v>
      </c>
      <c r="F9701" s="29" t="n">
        <f aca="false">(E9701+Einstellungen!$B$20)*(1+Einstellungen!$B$10)</f>
        <v>30.798985</v>
      </c>
      <c r="G9701" s="21" t="str">
        <f aca="false">IF(F9701&lt;Einstellungen!$B$5,"ja","nein")</f>
        <v>nein</v>
      </c>
      <c r="H9701" s="21" t="s">
        <v>26</v>
      </c>
      <c r="I9701" s="29" t="n">
        <f aca="false">INDEX(Einstellungen!$B$27:$B$50,3)</f>
        <v>0.45</v>
      </c>
      <c r="J9701" s="29" t="n">
        <f aca="false">F9701*I9701</f>
        <v>13.85954325</v>
      </c>
    </row>
    <row r="9702" customFormat="false" ht="15" hidden="false" customHeight="false" outlineLevel="0" collapsed="false">
      <c r="A9702" s="28" t="n">
        <v>45985</v>
      </c>
      <c r="B9702" s="21" t="s">
        <v>115</v>
      </c>
      <c r="C9702" s="21" t="s">
        <v>140</v>
      </c>
      <c r="D9702" s="29" t="n">
        <v>73.275</v>
      </c>
      <c r="E9702" s="29" t="n">
        <f aca="false">D9702/10</f>
        <v>7.3275</v>
      </c>
      <c r="F9702" s="29" t="n">
        <f aca="false">(E9702+Einstellungen!$B$20)*(1+Einstellungen!$B$10)</f>
        <v>30.920365</v>
      </c>
      <c r="G9702" s="21" t="str">
        <f aca="false">IF(F9702&lt;Einstellungen!$B$5,"ja","nein")</f>
        <v>nein</v>
      </c>
      <c r="H9702" s="21" t="s">
        <v>26</v>
      </c>
      <c r="I9702" s="29" t="n">
        <f aca="false">INDEX(Einstellungen!$B$27:$B$50,4)</f>
        <v>0.45</v>
      </c>
      <c r="J9702" s="29" t="n">
        <f aca="false">F9702*I9702</f>
        <v>13.91416425</v>
      </c>
    </row>
    <row r="9703" customFormat="false" ht="15" hidden="false" customHeight="false" outlineLevel="0" collapsed="false">
      <c r="A9703" s="28" t="n">
        <v>45985</v>
      </c>
      <c r="B9703" s="21" t="s">
        <v>116</v>
      </c>
      <c r="C9703" s="21" t="s">
        <v>140</v>
      </c>
      <c r="D9703" s="29" t="n">
        <v>73.755</v>
      </c>
      <c r="E9703" s="29" t="n">
        <f aca="false">D9703/10</f>
        <v>7.3755</v>
      </c>
      <c r="F9703" s="29" t="n">
        <f aca="false">(E9703+Einstellungen!$B$20)*(1+Einstellungen!$B$10)</f>
        <v>30.977485</v>
      </c>
      <c r="G9703" s="21" t="str">
        <f aca="false">IF(F9703&lt;Einstellungen!$B$5,"ja","nein")</f>
        <v>nein</v>
      </c>
      <c r="H9703" s="21" t="s">
        <v>26</v>
      </c>
      <c r="I9703" s="29" t="n">
        <f aca="false">INDEX(Einstellungen!$B$27:$B$50,5)</f>
        <v>0.45</v>
      </c>
      <c r="J9703" s="29" t="n">
        <f aca="false">F9703*I9703</f>
        <v>13.93986825</v>
      </c>
    </row>
    <row r="9704" customFormat="false" ht="15" hidden="false" customHeight="false" outlineLevel="0" collapsed="false">
      <c r="A9704" s="28" t="n">
        <v>45985</v>
      </c>
      <c r="B9704" s="21" t="s">
        <v>117</v>
      </c>
      <c r="C9704" s="21" t="s">
        <v>140</v>
      </c>
      <c r="D9704" s="29" t="n">
        <v>80.065</v>
      </c>
      <c r="E9704" s="29" t="n">
        <f aca="false">D9704/10</f>
        <v>8.0065</v>
      </c>
      <c r="F9704" s="29" t="n">
        <f aca="false">(E9704+Einstellungen!$B$20)*(1+Einstellungen!$B$10)</f>
        <v>31.728375</v>
      </c>
      <c r="G9704" s="21" t="str">
        <f aca="false">IF(F9704&lt;Einstellungen!$B$5,"ja","nein")</f>
        <v>nein</v>
      </c>
      <c r="H9704" s="21" t="s">
        <v>26</v>
      </c>
      <c r="I9704" s="29" t="n">
        <f aca="false">INDEX(Einstellungen!$B$27:$B$50,6)</f>
        <v>0.5</v>
      </c>
      <c r="J9704" s="29" t="n">
        <f aca="false">F9704*I9704</f>
        <v>15.8641875</v>
      </c>
    </row>
    <row r="9705" customFormat="false" ht="15" hidden="false" customHeight="false" outlineLevel="0" collapsed="false">
      <c r="A9705" s="28" t="n">
        <v>45985</v>
      </c>
      <c r="B9705" s="21" t="s">
        <v>118</v>
      </c>
      <c r="C9705" s="21" t="s">
        <v>140</v>
      </c>
      <c r="D9705" s="29" t="n">
        <v>90.308</v>
      </c>
      <c r="E9705" s="29" t="n">
        <f aca="false">D9705/10</f>
        <v>9.0308</v>
      </c>
      <c r="F9705" s="29" t="n">
        <f aca="false">(E9705+Einstellungen!$B$20)*(1+Einstellungen!$B$10)</f>
        <v>32.947292</v>
      </c>
      <c r="G9705" s="21" t="str">
        <f aca="false">IF(F9705&lt;Einstellungen!$B$5,"ja","nein")</f>
        <v>nein</v>
      </c>
      <c r="H9705" s="21" t="s">
        <v>26</v>
      </c>
      <c r="I9705" s="29" t="n">
        <f aca="false">INDEX(Einstellungen!$B$27:$B$50,7)</f>
        <v>0.7</v>
      </c>
      <c r="J9705" s="29" t="n">
        <f aca="false">F9705*I9705</f>
        <v>23.0631044</v>
      </c>
    </row>
    <row r="9706" customFormat="false" ht="15" hidden="false" customHeight="false" outlineLevel="0" collapsed="false">
      <c r="A9706" s="28" t="n">
        <v>45985</v>
      </c>
      <c r="B9706" s="21" t="s">
        <v>119</v>
      </c>
      <c r="C9706" s="21" t="s">
        <v>140</v>
      </c>
      <c r="D9706" s="29" t="n">
        <v>104.392</v>
      </c>
      <c r="E9706" s="29" t="n">
        <f aca="false">D9706/10</f>
        <v>10.4392</v>
      </c>
      <c r="F9706" s="29" t="n">
        <f aca="false">(E9706+Einstellungen!$B$20)*(1+Einstellungen!$B$10)</f>
        <v>34.623288</v>
      </c>
      <c r="G9706" s="21" t="str">
        <f aca="false">IF(F9706&lt;Einstellungen!$B$5,"ja","nein")</f>
        <v>nein</v>
      </c>
      <c r="H9706" s="21" t="s">
        <v>26</v>
      </c>
      <c r="I9706" s="29" t="n">
        <f aca="false">INDEX(Einstellungen!$B$27:$B$50,8)</f>
        <v>0.95</v>
      </c>
      <c r="J9706" s="29" t="n">
        <f aca="false">F9706*I9706</f>
        <v>32.8921236</v>
      </c>
    </row>
    <row r="9707" customFormat="false" ht="15" hidden="false" customHeight="false" outlineLevel="0" collapsed="false">
      <c r="A9707" s="28" t="n">
        <v>45985</v>
      </c>
      <c r="B9707" s="21" t="s">
        <v>120</v>
      </c>
      <c r="C9707" s="21" t="s">
        <v>140</v>
      </c>
      <c r="D9707" s="29" t="n">
        <v>107.785</v>
      </c>
      <c r="E9707" s="29" t="n">
        <f aca="false">D9707/10</f>
        <v>10.7785</v>
      </c>
      <c r="F9707" s="29" t="n">
        <f aca="false">(E9707+Einstellungen!$B$20)*(1+Einstellungen!$B$10)</f>
        <v>35.027055</v>
      </c>
      <c r="G9707" s="21" t="str">
        <f aca="false">IF(F9707&lt;Einstellungen!$B$5,"ja","nein")</f>
        <v>nein</v>
      </c>
      <c r="H9707" s="21" t="s">
        <v>26</v>
      </c>
      <c r="I9707" s="29" t="n">
        <f aca="false">INDEX(Einstellungen!$B$27:$B$50,9)</f>
        <v>1.05</v>
      </c>
      <c r="J9707" s="29" t="n">
        <f aca="false">F9707*I9707</f>
        <v>36.77840775</v>
      </c>
    </row>
    <row r="9708" customFormat="false" ht="15" hidden="false" customHeight="false" outlineLevel="0" collapsed="false">
      <c r="A9708" s="28" t="n">
        <v>45985</v>
      </c>
      <c r="B9708" s="21" t="s">
        <v>121</v>
      </c>
      <c r="C9708" s="21" t="s">
        <v>140</v>
      </c>
      <c r="D9708" s="29" t="n">
        <v>110.26</v>
      </c>
      <c r="E9708" s="29" t="n">
        <f aca="false">D9708/10</f>
        <v>11.026</v>
      </c>
      <c r="F9708" s="29" t="n">
        <f aca="false">(E9708+Einstellungen!$B$20)*(1+Einstellungen!$B$10)</f>
        <v>35.32158</v>
      </c>
      <c r="G9708" s="21" t="str">
        <f aca="false">IF(F9708&lt;Einstellungen!$B$5,"ja","nein")</f>
        <v>nein</v>
      </c>
      <c r="H9708" s="21" t="s">
        <v>26</v>
      </c>
      <c r="I9708" s="29" t="n">
        <f aca="false">INDEX(Einstellungen!$B$27:$B$50,10)</f>
        <v>1.05</v>
      </c>
      <c r="J9708" s="29" t="n">
        <f aca="false">F9708*I9708</f>
        <v>37.087659</v>
      </c>
    </row>
    <row r="9709" customFormat="false" ht="15" hidden="false" customHeight="false" outlineLevel="0" collapsed="false">
      <c r="A9709" s="28" t="n">
        <v>45985</v>
      </c>
      <c r="B9709" s="21" t="s">
        <v>122</v>
      </c>
      <c r="C9709" s="21" t="s">
        <v>140</v>
      </c>
      <c r="D9709" s="29" t="n">
        <v>117.447</v>
      </c>
      <c r="E9709" s="29" t="n">
        <f aca="false">D9709/10</f>
        <v>11.7447</v>
      </c>
      <c r="F9709" s="29" t="n">
        <f aca="false">(E9709+Einstellungen!$B$20)*(1+Einstellungen!$B$10)</f>
        <v>36.176833</v>
      </c>
      <c r="G9709" s="21" t="str">
        <f aca="false">IF(F9709&lt;Einstellungen!$B$5,"ja","nein")</f>
        <v>nein</v>
      </c>
      <c r="H9709" s="21" t="s">
        <v>26</v>
      </c>
      <c r="I9709" s="29" t="n">
        <f aca="false">INDEX(Einstellungen!$B$27:$B$50,11)</f>
        <v>1.05</v>
      </c>
      <c r="J9709" s="29" t="n">
        <f aca="false">F9709*I9709</f>
        <v>37.98567465</v>
      </c>
    </row>
    <row r="9710" customFormat="false" ht="15" hidden="false" customHeight="false" outlineLevel="0" collapsed="false">
      <c r="A9710" s="28" t="n">
        <v>45985</v>
      </c>
      <c r="B9710" s="21" t="s">
        <v>123</v>
      </c>
      <c r="C9710" s="21" t="s">
        <v>140</v>
      </c>
      <c r="D9710" s="29" t="n">
        <v>128.037</v>
      </c>
      <c r="E9710" s="29" t="n">
        <f aca="false">D9710/10</f>
        <v>12.8037</v>
      </c>
      <c r="F9710" s="29" t="n">
        <f aca="false">(E9710+Einstellungen!$B$20)*(1+Einstellungen!$B$10)</f>
        <v>37.437043</v>
      </c>
      <c r="G9710" s="21" t="str">
        <f aca="false">IF(F9710&lt;Einstellungen!$B$5,"ja","nein")</f>
        <v>nein</v>
      </c>
      <c r="H9710" s="21" t="s">
        <v>26</v>
      </c>
      <c r="I9710" s="29" t="n">
        <f aca="false">INDEX(Einstellungen!$B$27:$B$50,12)</f>
        <v>1.1</v>
      </c>
      <c r="J9710" s="29" t="n">
        <f aca="false">F9710*I9710</f>
        <v>41.1807473</v>
      </c>
    </row>
    <row r="9711" customFormat="false" ht="15" hidden="false" customHeight="false" outlineLevel="0" collapsed="false">
      <c r="A9711" s="28" t="n">
        <v>45985</v>
      </c>
      <c r="B9711" s="21" t="s">
        <v>124</v>
      </c>
      <c r="C9711" s="21" t="s">
        <v>140</v>
      </c>
      <c r="D9711" s="29" t="n">
        <v>134.235</v>
      </c>
      <c r="E9711" s="29" t="n">
        <f aca="false">D9711/10</f>
        <v>13.4235</v>
      </c>
      <c r="F9711" s="29" t="n">
        <f aca="false">(E9711+Einstellungen!$B$20)*(1+Einstellungen!$B$10)</f>
        <v>38.174605</v>
      </c>
      <c r="G9711" s="21" t="str">
        <f aca="false">IF(F9711&lt;Einstellungen!$B$5,"ja","nein")</f>
        <v>nein</v>
      </c>
      <c r="H9711" s="21" t="s">
        <v>26</v>
      </c>
      <c r="I9711" s="29" t="n">
        <f aca="false">INDEX(Einstellungen!$B$27:$B$50,13)</f>
        <v>1.2</v>
      </c>
      <c r="J9711" s="29" t="n">
        <f aca="false">F9711*I9711</f>
        <v>45.809526</v>
      </c>
    </row>
    <row r="9712" customFormat="false" ht="15" hidden="false" customHeight="false" outlineLevel="0" collapsed="false">
      <c r="A9712" s="28" t="n">
        <v>45985</v>
      </c>
      <c r="B9712" s="21" t="s">
        <v>125</v>
      </c>
      <c r="C9712" s="21" t="s">
        <v>140</v>
      </c>
      <c r="D9712" s="29" t="n">
        <v>149.993</v>
      </c>
      <c r="E9712" s="29" t="n">
        <f aca="false">D9712/10</f>
        <v>14.9993</v>
      </c>
      <c r="F9712" s="29" t="n">
        <f aca="false">(E9712+Einstellungen!$B$20)*(1+Einstellungen!$B$10)</f>
        <v>40.049807</v>
      </c>
      <c r="G9712" s="21" t="str">
        <f aca="false">IF(F9712&lt;Einstellungen!$B$5,"ja","nein")</f>
        <v>nein</v>
      </c>
      <c r="H9712" s="21" t="s">
        <v>26</v>
      </c>
      <c r="I9712" s="29" t="n">
        <f aca="false">INDEX(Einstellungen!$B$27:$B$50,14)</f>
        <v>1.15</v>
      </c>
      <c r="J9712" s="29" t="n">
        <f aca="false">F9712*I9712</f>
        <v>46.05727805</v>
      </c>
    </row>
    <row r="9713" customFormat="false" ht="15" hidden="false" customHeight="false" outlineLevel="0" collapsed="false">
      <c r="A9713" s="28" t="n">
        <v>45985</v>
      </c>
      <c r="B9713" s="21" t="s">
        <v>126</v>
      </c>
      <c r="C9713" s="21" t="s">
        <v>140</v>
      </c>
      <c r="D9713" s="29" t="n">
        <v>173.537</v>
      </c>
      <c r="E9713" s="29" t="n">
        <f aca="false">D9713/10</f>
        <v>17.3537</v>
      </c>
      <c r="F9713" s="29" t="n">
        <f aca="false">(E9713+Einstellungen!$B$20)*(1+Einstellungen!$B$10)</f>
        <v>42.851543</v>
      </c>
      <c r="G9713" s="21" t="str">
        <f aca="false">IF(F9713&lt;Einstellungen!$B$5,"ja","nein")</f>
        <v>nein</v>
      </c>
      <c r="H9713" s="21" t="s">
        <v>26</v>
      </c>
      <c r="I9713" s="29" t="n">
        <f aca="false">INDEX(Einstellungen!$B$27:$B$50,15)</f>
        <v>1</v>
      </c>
      <c r="J9713" s="29" t="n">
        <f aca="false">F9713*I9713</f>
        <v>42.851543</v>
      </c>
    </row>
    <row r="9714" customFormat="false" ht="15" hidden="false" customHeight="false" outlineLevel="0" collapsed="false">
      <c r="A9714" s="28" t="n">
        <v>45985</v>
      </c>
      <c r="B9714" s="21" t="s">
        <v>127</v>
      </c>
      <c r="C9714" s="21" t="s">
        <v>140</v>
      </c>
      <c r="D9714" s="29" t="n">
        <v>195.812</v>
      </c>
      <c r="E9714" s="29" t="n">
        <f aca="false">D9714/10</f>
        <v>19.5812</v>
      </c>
      <c r="F9714" s="29" t="n">
        <f aca="false">(E9714+Einstellungen!$B$20)*(1+Einstellungen!$B$10)</f>
        <v>45.502268</v>
      </c>
      <c r="G9714" s="21" t="str">
        <f aca="false">IF(F9714&lt;Einstellungen!$B$5,"ja","nein")</f>
        <v>nein</v>
      </c>
      <c r="H9714" s="21" t="s">
        <v>26</v>
      </c>
      <c r="I9714" s="29" t="n">
        <f aca="false">INDEX(Einstellungen!$B$27:$B$50,16)</f>
        <v>0.95</v>
      </c>
      <c r="J9714" s="29" t="n">
        <f aca="false">F9714*I9714</f>
        <v>43.2271546</v>
      </c>
    </row>
    <row r="9715" customFormat="false" ht="15" hidden="false" customHeight="false" outlineLevel="0" collapsed="false">
      <c r="A9715" s="28" t="n">
        <v>45985</v>
      </c>
      <c r="B9715" s="21" t="s">
        <v>128</v>
      </c>
      <c r="C9715" s="21" t="s">
        <v>140</v>
      </c>
      <c r="D9715" s="29" t="n">
        <v>225.775</v>
      </c>
      <c r="E9715" s="29" t="n">
        <f aca="false">D9715/10</f>
        <v>22.5775</v>
      </c>
      <c r="F9715" s="29" t="n">
        <f aca="false">(E9715+Einstellungen!$B$20)*(1+Einstellungen!$B$10)</f>
        <v>49.067865</v>
      </c>
      <c r="G9715" s="21" t="str">
        <f aca="false">IF(F9715&lt;Einstellungen!$B$5,"ja","nein")</f>
        <v>nein</v>
      </c>
      <c r="H9715" s="21" t="s">
        <v>26</v>
      </c>
      <c r="I9715" s="29" t="n">
        <f aca="false">INDEX(Einstellungen!$B$27:$B$50,17)</f>
        <v>0.95</v>
      </c>
      <c r="J9715" s="29" t="n">
        <f aca="false">F9715*I9715</f>
        <v>46.61447175</v>
      </c>
    </row>
    <row r="9716" customFormat="false" ht="15" hidden="false" customHeight="false" outlineLevel="0" collapsed="false">
      <c r="A9716" s="28" t="n">
        <v>45985</v>
      </c>
      <c r="B9716" s="21" t="s">
        <v>129</v>
      </c>
      <c r="C9716" s="21" t="s">
        <v>140</v>
      </c>
      <c r="D9716" s="29" t="n">
        <v>263.483</v>
      </c>
      <c r="E9716" s="29" t="n">
        <f aca="false">D9716/10</f>
        <v>26.3483</v>
      </c>
      <c r="F9716" s="29" t="n">
        <f aca="false">(E9716+Einstellungen!$B$20)*(1+Einstellungen!$B$10)</f>
        <v>53.555117</v>
      </c>
      <c r="G9716" s="21" t="str">
        <f aca="false">IF(F9716&lt;Einstellungen!$B$5,"ja","nein")</f>
        <v>nein</v>
      </c>
      <c r="H9716" s="21" t="s">
        <v>26</v>
      </c>
      <c r="I9716" s="29" t="n">
        <f aca="false">INDEX(Einstellungen!$B$27:$B$50,18)</f>
        <v>1.1</v>
      </c>
      <c r="J9716" s="29" t="n">
        <f aca="false">F9716*I9716</f>
        <v>58.9106287</v>
      </c>
    </row>
    <row r="9717" customFormat="false" ht="15" hidden="false" customHeight="false" outlineLevel="0" collapsed="false">
      <c r="A9717" s="28" t="n">
        <v>45985</v>
      </c>
      <c r="B9717" s="21" t="s">
        <v>130</v>
      </c>
      <c r="C9717" s="21" t="s">
        <v>140</v>
      </c>
      <c r="D9717" s="29" t="n">
        <v>230.588</v>
      </c>
      <c r="E9717" s="29" t="n">
        <f aca="false">D9717/10</f>
        <v>23.0588</v>
      </c>
      <c r="F9717" s="29" t="n">
        <f aca="false">(E9717+Einstellungen!$B$20)*(1+Einstellungen!$B$10)</f>
        <v>49.640612</v>
      </c>
      <c r="G9717" s="21" t="str">
        <f aca="false">IF(F9717&lt;Einstellungen!$B$5,"ja","nein")</f>
        <v>nein</v>
      </c>
      <c r="H9717" s="21" t="s">
        <v>26</v>
      </c>
      <c r="I9717" s="29" t="n">
        <f aca="false">INDEX(Einstellungen!$B$27:$B$50,19)</f>
        <v>1.35</v>
      </c>
      <c r="J9717" s="29" t="n">
        <f aca="false">F9717*I9717</f>
        <v>67.0148262</v>
      </c>
    </row>
    <row r="9718" customFormat="false" ht="15" hidden="false" customHeight="false" outlineLevel="0" collapsed="false">
      <c r="A9718" s="28" t="n">
        <v>45985</v>
      </c>
      <c r="B9718" s="21" t="s">
        <v>131</v>
      </c>
      <c r="C9718" s="21" t="s">
        <v>140</v>
      </c>
      <c r="D9718" s="29" t="n">
        <v>188.305</v>
      </c>
      <c r="E9718" s="29" t="n">
        <f aca="false">D9718/10</f>
        <v>18.8305</v>
      </c>
      <c r="F9718" s="29" t="n">
        <f aca="false">(E9718+Einstellungen!$B$20)*(1+Einstellungen!$B$10)</f>
        <v>44.608935</v>
      </c>
      <c r="G9718" s="21" t="str">
        <f aca="false">IF(F9718&lt;Einstellungen!$B$5,"ja","nein")</f>
        <v>nein</v>
      </c>
      <c r="H9718" s="21" t="s">
        <v>26</v>
      </c>
      <c r="I9718" s="29" t="n">
        <f aca="false">INDEX(Einstellungen!$B$27:$B$50,20)</f>
        <v>1.45</v>
      </c>
      <c r="J9718" s="29" t="n">
        <f aca="false">F9718*I9718</f>
        <v>64.68295575</v>
      </c>
    </row>
    <row r="9719" customFormat="false" ht="15" hidden="false" customHeight="false" outlineLevel="0" collapsed="false">
      <c r="A9719" s="28" t="n">
        <v>45985</v>
      </c>
      <c r="B9719" s="21" t="s">
        <v>132</v>
      </c>
      <c r="C9719" s="21" t="s">
        <v>140</v>
      </c>
      <c r="D9719" s="29" t="n">
        <v>151.185</v>
      </c>
      <c r="E9719" s="29" t="n">
        <f aca="false">D9719/10</f>
        <v>15.1185</v>
      </c>
      <c r="F9719" s="29" t="n">
        <f aca="false">(E9719+Einstellungen!$B$20)*(1+Einstellungen!$B$10)</f>
        <v>40.191655</v>
      </c>
      <c r="G9719" s="21" t="str">
        <f aca="false">IF(F9719&lt;Einstellungen!$B$5,"ja","nein")</f>
        <v>nein</v>
      </c>
      <c r="H9719" s="21" t="s">
        <v>26</v>
      </c>
      <c r="I9719" s="29" t="n">
        <f aca="false">INDEX(Einstellungen!$B$27:$B$50,21)</f>
        <v>1.4</v>
      </c>
      <c r="J9719" s="29" t="n">
        <f aca="false">F9719*I9719</f>
        <v>56.268317</v>
      </c>
    </row>
    <row r="9720" customFormat="false" ht="15" hidden="false" customHeight="false" outlineLevel="0" collapsed="false">
      <c r="A9720" s="28" t="n">
        <v>45985</v>
      </c>
      <c r="B9720" s="21" t="s">
        <v>133</v>
      </c>
      <c r="C9720" s="21" t="s">
        <v>140</v>
      </c>
      <c r="D9720" s="29" t="n">
        <v>135.235</v>
      </c>
      <c r="E9720" s="29" t="n">
        <f aca="false">D9720/10</f>
        <v>13.5235</v>
      </c>
      <c r="F9720" s="29" t="n">
        <f aca="false">(E9720+Einstellungen!$B$20)*(1+Einstellungen!$B$10)</f>
        <v>38.293605</v>
      </c>
      <c r="G9720" s="21" t="str">
        <f aca="false">IF(F9720&lt;Einstellungen!$B$5,"ja","nein")</f>
        <v>nein</v>
      </c>
      <c r="H9720" s="21" t="s">
        <v>26</v>
      </c>
      <c r="I9720" s="29" t="n">
        <f aca="false">INDEX(Einstellungen!$B$27:$B$50,22)</f>
        <v>1.25</v>
      </c>
      <c r="J9720" s="29" t="n">
        <f aca="false">F9720*I9720</f>
        <v>47.86700625</v>
      </c>
    </row>
    <row r="9721" customFormat="false" ht="15" hidden="false" customHeight="false" outlineLevel="0" collapsed="false">
      <c r="A9721" s="28" t="n">
        <v>45985</v>
      </c>
      <c r="B9721" s="21" t="s">
        <v>134</v>
      </c>
      <c r="C9721" s="21" t="s">
        <v>140</v>
      </c>
      <c r="D9721" s="29" t="n">
        <v>123.035</v>
      </c>
      <c r="E9721" s="29" t="n">
        <f aca="false">D9721/10</f>
        <v>12.3035</v>
      </c>
      <c r="F9721" s="29" t="n">
        <f aca="false">(E9721+Einstellungen!$B$20)*(1+Einstellungen!$B$10)</f>
        <v>36.841805</v>
      </c>
      <c r="G9721" s="21" t="str">
        <f aca="false">IF(F9721&lt;Einstellungen!$B$5,"ja","nein")</f>
        <v>nein</v>
      </c>
      <c r="H9721" s="21" t="s">
        <v>26</v>
      </c>
      <c r="I9721" s="29" t="n">
        <f aca="false">INDEX(Einstellungen!$B$27:$B$50,23)</f>
        <v>1.05</v>
      </c>
      <c r="J9721" s="29" t="n">
        <f aca="false">F9721*I9721</f>
        <v>38.68389525</v>
      </c>
    </row>
    <row r="9722" customFormat="false" ht="15" hidden="false" customHeight="false" outlineLevel="0" collapsed="false">
      <c r="A9722" s="28" t="n">
        <v>45985</v>
      </c>
      <c r="B9722" s="21" t="s">
        <v>135</v>
      </c>
      <c r="C9722" s="21" t="s">
        <v>140</v>
      </c>
      <c r="D9722" s="29" t="n">
        <v>105.405</v>
      </c>
      <c r="E9722" s="29" t="n">
        <f aca="false">D9722/10</f>
        <v>10.5405</v>
      </c>
      <c r="F9722" s="29" t="n">
        <f aca="false">(E9722+Einstellungen!$B$20)*(1+Einstellungen!$B$10)</f>
        <v>34.743835</v>
      </c>
      <c r="G9722" s="21" t="str">
        <f aca="false">IF(F9722&lt;Einstellungen!$B$5,"ja","nein")</f>
        <v>nein</v>
      </c>
      <c r="H9722" s="21" t="s">
        <v>26</v>
      </c>
      <c r="I9722" s="29" t="n">
        <f aca="false">INDEX(Einstellungen!$B$27:$B$50,24)</f>
        <v>0.8</v>
      </c>
      <c r="J9722" s="29" t="n">
        <f aca="false">F9722*I9722</f>
        <v>27.795068</v>
      </c>
    </row>
    <row r="9723" customFormat="false" ht="15" hidden="false" customHeight="false" outlineLevel="0" collapsed="false">
      <c r="A9723" s="28" t="n">
        <v>45986</v>
      </c>
      <c r="B9723" s="21" t="s">
        <v>111</v>
      </c>
      <c r="C9723" s="21" t="s">
        <v>141</v>
      </c>
      <c r="D9723" s="29" t="n">
        <v>100.9</v>
      </c>
      <c r="E9723" s="29" t="n">
        <f aca="false">D9723/10</f>
        <v>10.09</v>
      </c>
      <c r="F9723" s="29" t="n">
        <f aca="false">(E9723+Einstellungen!$B$20)*(1+Einstellungen!$B$10)</f>
        <v>34.20774</v>
      </c>
      <c r="G9723" s="21" t="str">
        <f aca="false">IF(F9723&lt;Einstellungen!$B$5,"ja","nein")</f>
        <v>nein</v>
      </c>
      <c r="H9723" s="21" t="s">
        <v>26</v>
      </c>
      <c r="I9723" s="29" t="n">
        <f aca="false">INDEX(Einstellungen!$B$27:$B$50,1)</f>
        <v>0.6</v>
      </c>
      <c r="J9723" s="29" t="n">
        <f aca="false">F9723*I9723</f>
        <v>20.524644</v>
      </c>
    </row>
    <row r="9724" customFormat="false" ht="15" hidden="false" customHeight="false" outlineLevel="0" collapsed="false">
      <c r="A9724" s="28" t="n">
        <v>45986</v>
      </c>
      <c r="B9724" s="21" t="s">
        <v>113</v>
      </c>
      <c r="C9724" s="21" t="s">
        <v>141</v>
      </c>
      <c r="D9724" s="29" t="n">
        <v>99.153</v>
      </c>
      <c r="E9724" s="29" t="n">
        <f aca="false">D9724/10</f>
        <v>9.9153</v>
      </c>
      <c r="F9724" s="29" t="n">
        <f aca="false">(E9724+Einstellungen!$B$20)*(1+Einstellungen!$B$10)</f>
        <v>33.999847</v>
      </c>
      <c r="G9724" s="21" t="str">
        <f aca="false">IF(F9724&lt;Einstellungen!$B$5,"ja","nein")</f>
        <v>nein</v>
      </c>
      <c r="H9724" s="21" t="s">
        <v>26</v>
      </c>
      <c r="I9724" s="29" t="n">
        <f aca="false">INDEX(Einstellungen!$B$27:$B$50,2)</f>
        <v>0.5</v>
      </c>
      <c r="J9724" s="29" t="n">
        <f aca="false">F9724*I9724</f>
        <v>16.9999235</v>
      </c>
    </row>
    <row r="9725" customFormat="false" ht="15" hidden="false" customHeight="false" outlineLevel="0" collapsed="false">
      <c r="A9725" s="28" t="n">
        <v>45986</v>
      </c>
      <c r="B9725" s="21" t="s">
        <v>114</v>
      </c>
      <c r="C9725" s="21" t="s">
        <v>141</v>
      </c>
      <c r="D9725" s="29" t="n">
        <v>97.588</v>
      </c>
      <c r="E9725" s="29" t="n">
        <f aca="false">D9725/10</f>
        <v>9.7588</v>
      </c>
      <c r="F9725" s="29" t="n">
        <f aca="false">(E9725+Einstellungen!$B$20)*(1+Einstellungen!$B$10)</f>
        <v>33.813612</v>
      </c>
      <c r="G9725" s="21" t="str">
        <f aca="false">IF(F9725&lt;Einstellungen!$B$5,"ja","nein")</f>
        <v>nein</v>
      </c>
      <c r="H9725" s="21" t="s">
        <v>26</v>
      </c>
      <c r="I9725" s="29" t="n">
        <f aca="false">INDEX(Einstellungen!$B$27:$B$50,3)</f>
        <v>0.45</v>
      </c>
      <c r="J9725" s="29" t="n">
        <f aca="false">F9725*I9725</f>
        <v>15.2161254</v>
      </c>
    </row>
    <row r="9726" customFormat="false" ht="15" hidden="false" customHeight="false" outlineLevel="0" collapsed="false">
      <c r="A9726" s="28" t="n">
        <v>45986</v>
      </c>
      <c r="B9726" s="21" t="s">
        <v>115</v>
      </c>
      <c r="C9726" s="21" t="s">
        <v>141</v>
      </c>
      <c r="D9726" s="29" t="n">
        <v>96.097</v>
      </c>
      <c r="E9726" s="29" t="n">
        <f aca="false">D9726/10</f>
        <v>9.6097</v>
      </c>
      <c r="F9726" s="29" t="n">
        <f aca="false">(E9726+Einstellungen!$B$20)*(1+Einstellungen!$B$10)</f>
        <v>33.636183</v>
      </c>
      <c r="G9726" s="21" t="str">
        <f aca="false">IF(F9726&lt;Einstellungen!$B$5,"ja","nein")</f>
        <v>nein</v>
      </c>
      <c r="H9726" s="21" t="s">
        <v>26</v>
      </c>
      <c r="I9726" s="29" t="n">
        <f aca="false">INDEX(Einstellungen!$B$27:$B$50,4)</f>
        <v>0.45</v>
      </c>
      <c r="J9726" s="29" t="n">
        <f aca="false">F9726*I9726</f>
        <v>15.13628235</v>
      </c>
    </row>
    <row r="9727" customFormat="false" ht="15" hidden="false" customHeight="false" outlineLevel="0" collapsed="false">
      <c r="A9727" s="28" t="n">
        <v>45986</v>
      </c>
      <c r="B9727" s="21" t="s">
        <v>116</v>
      </c>
      <c r="C9727" s="21" t="s">
        <v>141</v>
      </c>
      <c r="D9727" s="29" t="n">
        <v>99.51</v>
      </c>
      <c r="E9727" s="29" t="n">
        <f aca="false">D9727/10</f>
        <v>9.951</v>
      </c>
      <c r="F9727" s="29" t="n">
        <f aca="false">(E9727+Einstellungen!$B$20)*(1+Einstellungen!$B$10)</f>
        <v>34.04233</v>
      </c>
      <c r="G9727" s="21" t="str">
        <f aca="false">IF(F9727&lt;Einstellungen!$B$5,"ja","nein")</f>
        <v>nein</v>
      </c>
      <c r="H9727" s="21" t="s">
        <v>26</v>
      </c>
      <c r="I9727" s="29" t="n">
        <f aca="false">INDEX(Einstellungen!$B$27:$B$50,5)</f>
        <v>0.45</v>
      </c>
      <c r="J9727" s="29" t="n">
        <f aca="false">F9727*I9727</f>
        <v>15.3190485</v>
      </c>
    </row>
    <row r="9728" customFormat="false" ht="15" hidden="false" customHeight="false" outlineLevel="0" collapsed="false">
      <c r="A9728" s="28" t="n">
        <v>45986</v>
      </c>
      <c r="B9728" s="21" t="s">
        <v>117</v>
      </c>
      <c r="C9728" s="21" t="s">
        <v>141</v>
      </c>
      <c r="D9728" s="29" t="n">
        <v>106.73</v>
      </c>
      <c r="E9728" s="29" t="n">
        <f aca="false">D9728/10</f>
        <v>10.673</v>
      </c>
      <c r="F9728" s="29" t="n">
        <f aca="false">(E9728+Einstellungen!$B$20)*(1+Einstellungen!$B$10)</f>
        <v>34.90151</v>
      </c>
      <c r="G9728" s="21" t="str">
        <f aca="false">IF(F9728&lt;Einstellungen!$B$5,"ja","nein")</f>
        <v>nein</v>
      </c>
      <c r="H9728" s="21" t="s">
        <v>26</v>
      </c>
      <c r="I9728" s="29" t="n">
        <f aca="false">INDEX(Einstellungen!$B$27:$B$50,6)</f>
        <v>0.5</v>
      </c>
      <c r="J9728" s="29" t="n">
        <f aca="false">F9728*I9728</f>
        <v>17.450755</v>
      </c>
    </row>
    <row r="9729" customFormat="false" ht="15" hidden="false" customHeight="false" outlineLevel="0" collapsed="false">
      <c r="A9729" s="28" t="n">
        <v>45986</v>
      </c>
      <c r="B9729" s="21" t="s">
        <v>118</v>
      </c>
      <c r="C9729" s="21" t="s">
        <v>141</v>
      </c>
      <c r="D9729" s="29" t="n">
        <v>122.407</v>
      </c>
      <c r="E9729" s="29" t="n">
        <f aca="false">D9729/10</f>
        <v>12.2407</v>
      </c>
      <c r="F9729" s="29" t="n">
        <f aca="false">(E9729+Einstellungen!$B$20)*(1+Einstellungen!$B$10)</f>
        <v>36.767073</v>
      </c>
      <c r="G9729" s="21" t="str">
        <f aca="false">IF(F9729&lt;Einstellungen!$B$5,"ja","nein")</f>
        <v>nein</v>
      </c>
      <c r="H9729" s="21" t="s">
        <v>26</v>
      </c>
      <c r="I9729" s="29" t="n">
        <f aca="false">INDEX(Einstellungen!$B$27:$B$50,7)</f>
        <v>0.7</v>
      </c>
      <c r="J9729" s="29" t="n">
        <f aca="false">F9729*I9729</f>
        <v>25.7369511</v>
      </c>
    </row>
    <row r="9730" customFormat="false" ht="15" hidden="false" customHeight="false" outlineLevel="0" collapsed="false">
      <c r="A9730" s="28" t="n">
        <v>45986</v>
      </c>
      <c r="B9730" s="21" t="s">
        <v>119</v>
      </c>
      <c r="C9730" s="21" t="s">
        <v>141</v>
      </c>
      <c r="D9730" s="29" t="n">
        <v>291.02</v>
      </c>
      <c r="E9730" s="29" t="n">
        <f aca="false">D9730/10</f>
        <v>29.102</v>
      </c>
      <c r="F9730" s="29" t="n">
        <f aca="false">(E9730+Einstellungen!$B$20)*(1+Einstellungen!$B$10)</f>
        <v>56.83202</v>
      </c>
      <c r="G9730" s="21" t="str">
        <f aca="false">IF(F9730&lt;Einstellungen!$B$5,"ja","nein")</f>
        <v>nein</v>
      </c>
      <c r="H9730" s="21" t="s">
        <v>26</v>
      </c>
      <c r="I9730" s="29" t="n">
        <f aca="false">INDEX(Einstellungen!$B$27:$B$50,8)</f>
        <v>0.95</v>
      </c>
      <c r="J9730" s="29" t="n">
        <f aca="false">F9730*I9730</f>
        <v>53.990419</v>
      </c>
    </row>
    <row r="9731" customFormat="false" ht="15" hidden="false" customHeight="false" outlineLevel="0" collapsed="false">
      <c r="A9731" s="28" t="n">
        <v>45986</v>
      </c>
      <c r="B9731" s="21" t="s">
        <v>120</v>
      </c>
      <c r="C9731" s="21" t="s">
        <v>141</v>
      </c>
      <c r="D9731" s="29" t="n">
        <v>333.275</v>
      </c>
      <c r="E9731" s="29" t="n">
        <f aca="false">D9731/10</f>
        <v>33.3275</v>
      </c>
      <c r="F9731" s="29" t="n">
        <f aca="false">(E9731+Einstellungen!$B$20)*(1+Einstellungen!$B$10)</f>
        <v>61.860365</v>
      </c>
      <c r="G9731" s="21" t="str">
        <f aca="false">IF(F9731&lt;Einstellungen!$B$5,"ja","nein")</f>
        <v>nein</v>
      </c>
      <c r="H9731" s="21" t="s">
        <v>26</v>
      </c>
      <c r="I9731" s="29" t="n">
        <f aca="false">INDEX(Einstellungen!$B$27:$B$50,9)</f>
        <v>1.05</v>
      </c>
      <c r="J9731" s="29" t="n">
        <f aca="false">F9731*I9731</f>
        <v>64.95338325</v>
      </c>
    </row>
    <row r="9732" customFormat="false" ht="15" hidden="false" customHeight="false" outlineLevel="0" collapsed="false">
      <c r="A9732" s="28" t="n">
        <v>45986</v>
      </c>
      <c r="B9732" s="21" t="s">
        <v>121</v>
      </c>
      <c r="C9732" s="21" t="s">
        <v>141</v>
      </c>
      <c r="D9732" s="29" t="n">
        <v>292.65</v>
      </c>
      <c r="E9732" s="29" t="n">
        <f aca="false">D9732/10</f>
        <v>29.265</v>
      </c>
      <c r="F9732" s="29" t="n">
        <f aca="false">(E9732+Einstellungen!$B$20)*(1+Einstellungen!$B$10)</f>
        <v>57.02599</v>
      </c>
      <c r="G9732" s="21" t="str">
        <f aca="false">IF(F9732&lt;Einstellungen!$B$5,"ja","nein")</f>
        <v>nein</v>
      </c>
      <c r="H9732" s="21" t="s">
        <v>26</v>
      </c>
      <c r="I9732" s="29" t="n">
        <f aca="false">INDEX(Einstellungen!$B$27:$B$50,10)</f>
        <v>1.05</v>
      </c>
      <c r="J9732" s="29" t="n">
        <f aca="false">F9732*I9732</f>
        <v>59.8772895</v>
      </c>
    </row>
    <row r="9733" customFormat="false" ht="15" hidden="false" customHeight="false" outlineLevel="0" collapsed="false">
      <c r="A9733" s="28" t="n">
        <v>45986</v>
      </c>
      <c r="B9733" s="21" t="s">
        <v>122</v>
      </c>
      <c r="C9733" s="21" t="s">
        <v>141</v>
      </c>
      <c r="D9733" s="29" t="n">
        <v>273.085</v>
      </c>
      <c r="E9733" s="29" t="n">
        <f aca="false">D9733/10</f>
        <v>27.3085</v>
      </c>
      <c r="F9733" s="29" t="n">
        <f aca="false">(E9733+Einstellungen!$B$20)*(1+Einstellungen!$B$10)</f>
        <v>54.697755</v>
      </c>
      <c r="G9733" s="21" t="str">
        <f aca="false">IF(F9733&lt;Einstellungen!$B$5,"ja","nein")</f>
        <v>nein</v>
      </c>
      <c r="H9733" s="21" t="s">
        <v>26</v>
      </c>
      <c r="I9733" s="29" t="n">
        <f aca="false">INDEX(Einstellungen!$B$27:$B$50,11)</f>
        <v>1.05</v>
      </c>
      <c r="J9733" s="29" t="n">
        <f aca="false">F9733*I9733</f>
        <v>57.43264275</v>
      </c>
    </row>
    <row r="9734" customFormat="false" ht="15" hidden="false" customHeight="false" outlineLevel="0" collapsed="false">
      <c r="A9734" s="28" t="n">
        <v>45986</v>
      </c>
      <c r="B9734" s="21" t="s">
        <v>123</v>
      </c>
      <c r="C9734" s="21" t="s">
        <v>141</v>
      </c>
      <c r="D9734" s="29" t="n">
        <v>326.627</v>
      </c>
      <c r="E9734" s="29" t="n">
        <f aca="false">D9734/10</f>
        <v>32.6627</v>
      </c>
      <c r="F9734" s="29" t="n">
        <f aca="false">(E9734+Einstellungen!$B$20)*(1+Einstellungen!$B$10)</f>
        <v>61.069253</v>
      </c>
      <c r="G9734" s="21" t="str">
        <f aca="false">IF(F9734&lt;Einstellungen!$B$5,"ja","nein")</f>
        <v>nein</v>
      </c>
      <c r="H9734" s="21" t="s">
        <v>26</v>
      </c>
      <c r="I9734" s="29" t="n">
        <f aca="false">INDEX(Einstellungen!$B$27:$B$50,12)</f>
        <v>1.1</v>
      </c>
      <c r="J9734" s="29" t="n">
        <f aca="false">F9734*I9734</f>
        <v>67.1761783</v>
      </c>
    </row>
    <row r="9735" customFormat="false" ht="15" hidden="false" customHeight="false" outlineLevel="0" collapsed="false">
      <c r="A9735" s="28" t="n">
        <v>45986</v>
      </c>
      <c r="B9735" s="21" t="s">
        <v>124</v>
      </c>
      <c r="C9735" s="21" t="s">
        <v>141</v>
      </c>
      <c r="D9735" s="29" t="n">
        <v>351</v>
      </c>
      <c r="E9735" s="29" t="n">
        <f aca="false">D9735/10</f>
        <v>35.1</v>
      </c>
      <c r="F9735" s="29" t="n">
        <f aca="false">(E9735+Einstellungen!$B$20)*(1+Einstellungen!$B$10)</f>
        <v>63.96964</v>
      </c>
      <c r="G9735" s="21" t="str">
        <f aca="false">IF(F9735&lt;Einstellungen!$B$5,"ja","nein")</f>
        <v>nein</v>
      </c>
      <c r="H9735" s="21" t="s">
        <v>26</v>
      </c>
      <c r="I9735" s="29" t="n">
        <f aca="false">INDEX(Einstellungen!$B$27:$B$50,13)</f>
        <v>1.2</v>
      </c>
      <c r="J9735" s="29" t="n">
        <f aca="false">F9735*I9735</f>
        <v>76.763568</v>
      </c>
    </row>
    <row r="9736" customFormat="false" ht="15" hidden="false" customHeight="false" outlineLevel="0" collapsed="false">
      <c r="A9736" s="28" t="n">
        <v>45986</v>
      </c>
      <c r="B9736" s="21" t="s">
        <v>125</v>
      </c>
      <c r="C9736" s="21" t="s">
        <v>141</v>
      </c>
      <c r="D9736" s="29" t="n">
        <v>317.653</v>
      </c>
      <c r="E9736" s="29" t="n">
        <f aca="false">D9736/10</f>
        <v>31.7653</v>
      </c>
      <c r="F9736" s="29" t="n">
        <f aca="false">(E9736+Einstellungen!$B$20)*(1+Einstellungen!$B$10)</f>
        <v>60.001347</v>
      </c>
      <c r="G9736" s="21" t="str">
        <f aca="false">IF(F9736&lt;Einstellungen!$B$5,"ja","nein")</f>
        <v>nein</v>
      </c>
      <c r="H9736" s="21" t="s">
        <v>26</v>
      </c>
      <c r="I9736" s="29" t="n">
        <f aca="false">INDEX(Einstellungen!$B$27:$B$50,14)</f>
        <v>1.15</v>
      </c>
      <c r="J9736" s="29" t="n">
        <f aca="false">F9736*I9736</f>
        <v>69.00154905</v>
      </c>
    </row>
    <row r="9737" customFormat="false" ht="15" hidden="false" customHeight="false" outlineLevel="0" collapsed="false">
      <c r="A9737" s="28" t="n">
        <v>45986</v>
      </c>
      <c r="B9737" s="21" t="s">
        <v>126</v>
      </c>
      <c r="C9737" s="21" t="s">
        <v>141</v>
      </c>
      <c r="D9737" s="29" t="n">
        <v>300</v>
      </c>
      <c r="E9737" s="29" t="n">
        <f aca="false">D9737/10</f>
        <v>30</v>
      </c>
      <c r="F9737" s="29" t="n">
        <f aca="false">(E9737+Einstellungen!$B$20)*(1+Einstellungen!$B$10)</f>
        <v>57.90064</v>
      </c>
      <c r="G9737" s="21" t="str">
        <f aca="false">IF(F9737&lt;Einstellungen!$B$5,"ja","nein")</f>
        <v>nein</v>
      </c>
      <c r="H9737" s="21" t="s">
        <v>26</v>
      </c>
      <c r="I9737" s="29" t="n">
        <f aca="false">INDEX(Einstellungen!$B$27:$B$50,15)</f>
        <v>1</v>
      </c>
      <c r="J9737" s="29" t="n">
        <f aca="false">F9737*I9737</f>
        <v>57.90064</v>
      </c>
    </row>
    <row r="9738" customFormat="false" ht="15" hidden="false" customHeight="false" outlineLevel="0" collapsed="false">
      <c r="A9738" s="28" t="n">
        <v>45986</v>
      </c>
      <c r="B9738" s="21" t="s">
        <v>127</v>
      </c>
      <c r="C9738" s="21" t="s">
        <v>141</v>
      </c>
      <c r="D9738" s="29" t="n">
        <v>309.995</v>
      </c>
      <c r="E9738" s="29" t="n">
        <f aca="false">D9738/10</f>
        <v>30.9995</v>
      </c>
      <c r="F9738" s="29" t="n">
        <f aca="false">(E9738+Einstellungen!$B$20)*(1+Einstellungen!$B$10)</f>
        <v>59.090045</v>
      </c>
      <c r="G9738" s="21" t="str">
        <f aca="false">IF(F9738&lt;Einstellungen!$B$5,"ja","nein")</f>
        <v>nein</v>
      </c>
      <c r="H9738" s="21" t="s">
        <v>26</v>
      </c>
      <c r="I9738" s="29" t="n">
        <f aca="false">INDEX(Einstellungen!$B$27:$B$50,16)</f>
        <v>0.95</v>
      </c>
      <c r="J9738" s="29" t="n">
        <f aca="false">F9738*I9738</f>
        <v>56.13554275</v>
      </c>
    </row>
    <row r="9739" customFormat="false" ht="15" hidden="false" customHeight="false" outlineLevel="0" collapsed="false">
      <c r="A9739" s="28" t="n">
        <v>45986</v>
      </c>
      <c r="B9739" s="21" t="s">
        <v>128</v>
      </c>
      <c r="C9739" s="21" t="s">
        <v>141</v>
      </c>
      <c r="D9739" s="29" t="n">
        <v>325.082</v>
      </c>
      <c r="E9739" s="29" t="n">
        <f aca="false">D9739/10</f>
        <v>32.5082</v>
      </c>
      <c r="F9739" s="29" t="n">
        <f aca="false">(E9739+Einstellungen!$B$20)*(1+Einstellungen!$B$10)</f>
        <v>60.885398</v>
      </c>
      <c r="G9739" s="21" t="str">
        <f aca="false">IF(F9739&lt;Einstellungen!$B$5,"ja","nein")</f>
        <v>nein</v>
      </c>
      <c r="H9739" s="21" t="s">
        <v>26</v>
      </c>
      <c r="I9739" s="29" t="n">
        <f aca="false">INDEX(Einstellungen!$B$27:$B$50,17)</f>
        <v>0.95</v>
      </c>
      <c r="J9739" s="29" t="n">
        <f aca="false">F9739*I9739</f>
        <v>57.8411281</v>
      </c>
    </row>
    <row r="9740" customFormat="false" ht="15" hidden="false" customHeight="false" outlineLevel="0" collapsed="false">
      <c r="A9740" s="28" t="n">
        <v>45986</v>
      </c>
      <c r="B9740" s="21" t="s">
        <v>129</v>
      </c>
      <c r="C9740" s="21" t="s">
        <v>141</v>
      </c>
      <c r="D9740" s="29" t="n">
        <v>373.312</v>
      </c>
      <c r="E9740" s="29" t="n">
        <f aca="false">D9740/10</f>
        <v>37.3312</v>
      </c>
      <c r="F9740" s="29" t="n">
        <f aca="false">(E9740+Einstellungen!$B$20)*(1+Einstellungen!$B$10)</f>
        <v>66.624768</v>
      </c>
      <c r="G9740" s="21" t="str">
        <f aca="false">IF(F9740&lt;Einstellungen!$B$5,"ja","nein")</f>
        <v>nein</v>
      </c>
      <c r="H9740" s="21" t="s">
        <v>26</v>
      </c>
      <c r="I9740" s="29" t="n">
        <f aca="false">INDEX(Einstellungen!$B$27:$B$50,18)</f>
        <v>1.1</v>
      </c>
      <c r="J9740" s="29" t="n">
        <f aca="false">F9740*I9740</f>
        <v>73.2872448</v>
      </c>
    </row>
    <row r="9741" customFormat="false" ht="15" hidden="false" customHeight="false" outlineLevel="0" collapsed="false">
      <c r="A9741" s="28" t="n">
        <v>45986</v>
      </c>
      <c r="B9741" s="21" t="s">
        <v>130</v>
      </c>
      <c r="C9741" s="21" t="s">
        <v>141</v>
      </c>
      <c r="D9741" s="29" t="n">
        <v>297.905</v>
      </c>
      <c r="E9741" s="29" t="n">
        <f aca="false">D9741/10</f>
        <v>29.7905</v>
      </c>
      <c r="F9741" s="29" t="n">
        <f aca="false">(E9741+Einstellungen!$B$20)*(1+Einstellungen!$B$10)</f>
        <v>57.651335</v>
      </c>
      <c r="G9741" s="21" t="str">
        <f aca="false">IF(F9741&lt;Einstellungen!$B$5,"ja","nein")</f>
        <v>nein</v>
      </c>
      <c r="H9741" s="21" t="s">
        <v>26</v>
      </c>
      <c r="I9741" s="29" t="n">
        <f aca="false">INDEX(Einstellungen!$B$27:$B$50,19)</f>
        <v>1.35</v>
      </c>
      <c r="J9741" s="29" t="n">
        <f aca="false">F9741*I9741</f>
        <v>77.82930225</v>
      </c>
    </row>
    <row r="9742" customFormat="false" ht="15" hidden="false" customHeight="false" outlineLevel="0" collapsed="false">
      <c r="A9742" s="28" t="n">
        <v>45986</v>
      </c>
      <c r="B9742" s="21" t="s">
        <v>131</v>
      </c>
      <c r="C9742" s="21" t="s">
        <v>141</v>
      </c>
      <c r="D9742" s="29" t="n">
        <v>249.373</v>
      </c>
      <c r="E9742" s="29" t="n">
        <f aca="false">D9742/10</f>
        <v>24.9373</v>
      </c>
      <c r="F9742" s="29" t="n">
        <f aca="false">(E9742+Einstellungen!$B$20)*(1+Einstellungen!$B$10)</f>
        <v>51.876027</v>
      </c>
      <c r="G9742" s="21" t="str">
        <f aca="false">IF(F9742&lt;Einstellungen!$B$5,"ja","nein")</f>
        <v>nein</v>
      </c>
      <c r="H9742" s="21" t="s">
        <v>26</v>
      </c>
      <c r="I9742" s="29" t="n">
        <f aca="false">INDEX(Einstellungen!$B$27:$B$50,20)</f>
        <v>1.45</v>
      </c>
      <c r="J9742" s="29" t="n">
        <f aca="false">F9742*I9742</f>
        <v>75.22023915</v>
      </c>
    </row>
    <row r="9743" customFormat="false" ht="15" hidden="false" customHeight="false" outlineLevel="0" collapsed="false">
      <c r="A9743" s="28" t="n">
        <v>45986</v>
      </c>
      <c r="B9743" s="21" t="s">
        <v>132</v>
      </c>
      <c r="C9743" s="21" t="s">
        <v>141</v>
      </c>
      <c r="D9743" s="29" t="n">
        <v>172.835</v>
      </c>
      <c r="E9743" s="29" t="n">
        <f aca="false">D9743/10</f>
        <v>17.2835</v>
      </c>
      <c r="F9743" s="29" t="n">
        <f aca="false">(E9743+Einstellungen!$B$20)*(1+Einstellungen!$B$10)</f>
        <v>42.768005</v>
      </c>
      <c r="G9743" s="21" t="str">
        <f aca="false">IF(F9743&lt;Einstellungen!$B$5,"ja","nein")</f>
        <v>nein</v>
      </c>
      <c r="H9743" s="21" t="s">
        <v>26</v>
      </c>
      <c r="I9743" s="29" t="n">
        <f aca="false">INDEX(Einstellungen!$B$27:$B$50,21)</f>
        <v>1.4</v>
      </c>
      <c r="J9743" s="29" t="n">
        <f aca="false">F9743*I9743</f>
        <v>59.875207</v>
      </c>
    </row>
    <row r="9744" customFormat="false" ht="15" hidden="false" customHeight="false" outlineLevel="0" collapsed="false">
      <c r="A9744" s="28" t="n">
        <v>45986</v>
      </c>
      <c r="B9744" s="21" t="s">
        <v>133</v>
      </c>
      <c r="C9744" s="21" t="s">
        <v>141</v>
      </c>
      <c r="D9744" s="29" t="n">
        <v>135.02</v>
      </c>
      <c r="E9744" s="29" t="n">
        <f aca="false">D9744/10</f>
        <v>13.502</v>
      </c>
      <c r="F9744" s="29" t="n">
        <f aca="false">(E9744+Einstellungen!$B$20)*(1+Einstellungen!$B$10)</f>
        <v>38.26802</v>
      </c>
      <c r="G9744" s="21" t="str">
        <f aca="false">IF(F9744&lt;Einstellungen!$B$5,"ja","nein")</f>
        <v>nein</v>
      </c>
      <c r="H9744" s="21" t="s">
        <v>26</v>
      </c>
      <c r="I9744" s="29" t="n">
        <f aca="false">INDEX(Einstellungen!$B$27:$B$50,22)</f>
        <v>1.25</v>
      </c>
      <c r="J9744" s="29" t="n">
        <f aca="false">F9744*I9744</f>
        <v>47.835025</v>
      </c>
    </row>
    <row r="9745" customFormat="false" ht="15" hidden="false" customHeight="false" outlineLevel="0" collapsed="false">
      <c r="A9745" s="28" t="n">
        <v>45986</v>
      </c>
      <c r="B9745" s="21" t="s">
        <v>134</v>
      </c>
      <c r="C9745" s="21" t="s">
        <v>141</v>
      </c>
      <c r="D9745" s="29" t="n">
        <v>119.155</v>
      </c>
      <c r="E9745" s="29" t="n">
        <f aca="false">D9745/10</f>
        <v>11.9155</v>
      </c>
      <c r="F9745" s="29" t="n">
        <f aca="false">(E9745+Einstellungen!$B$20)*(1+Einstellungen!$B$10)</f>
        <v>36.380085</v>
      </c>
      <c r="G9745" s="21" t="str">
        <f aca="false">IF(F9745&lt;Einstellungen!$B$5,"ja","nein")</f>
        <v>nein</v>
      </c>
      <c r="H9745" s="21" t="s">
        <v>26</v>
      </c>
      <c r="I9745" s="29" t="n">
        <f aca="false">INDEX(Einstellungen!$B$27:$B$50,23)</f>
        <v>1.05</v>
      </c>
      <c r="J9745" s="29" t="n">
        <f aca="false">F9745*I9745</f>
        <v>38.19908925</v>
      </c>
    </row>
    <row r="9746" customFormat="false" ht="15" hidden="false" customHeight="false" outlineLevel="0" collapsed="false">
      <c r="A9746" s="28" t="n">
        <v>45986</v>
      </c>
      <c r="B9746" s="21" t="s">
        <v>135</v>
      </c>
      <c r="C9746" s="21" t="s">
        <v>141</v>
      </c>
      <c r="D9746" s="29" t="n">
        <v>102.035</v>
      </c>
      <c r="E9746" s="29" t="n">
        <f aca="false">D9746/10</f>
        <v>10.2035</v>
      </c>
      <c r="F9746" s="29" t="n">
        <f aca="false">(E9746+Einstellungen!$B$20)*(1+Einstellungen!$B$10)</f>
        <v>34.342805</v>
      </c>
      <c r="G9746" s="21" t="str">
        <f aca="false">IF(F9746&lt;Einstellungen!$B$5,"ja","nein")</f>
        <v>nein</v>
      </c>
      <c r="H9746" s="21" t="s">
        <v>26</v>
      </c>
      <c r="I9746" s="29" t="n">
        <f aca="false">INDEX(Einstellungen!$B$27:$B$50,24)</f>
        <v>0.8</v>
      </c>
      <c r="J9746" s="29" t="n">
        <f aca="false">F9746*I9746</f>
        <v>27.474244</v>
      </c>
    </row>
    <row r="9747" customFormat="false" ht="15" hidden="false" customHeight="false" outlineLevel="0" collapsed="false">
      <c r="A9747" s="28" t="n">
        <v>45987</v>
      </c>
      <c r="B9747" s="21" t="s">
        <v>111</v>
      </c>
      <c r="C9747" s="21" t="s">
        <v>112</v>
      </c>
      <c r="D9747" s="29" t="n">
        <v>92.855</v>
      </c>
      <c r="E9747" s="29" t="n">
        <f aca="false">D9747/10</f>
        <v>9.2855</v>
      </c>
      <c r="F9747" s="29" t="n">
        <f aca="false">(E9747+Einstellungen!$B$20)*(1+Einstellungen!$B$10)</f>
        <v>33.250385</v>
      </c>
      <c r="G9747" s="21" t="str">
        <f aca="false">IF(F9747&lt;Einstellungen!$B$5,"ja","nein")</f>
        <v>nein</v>
      </c>
      <c r="H9747" s="21" t="s">
        <v>26</v>
      </c>
      <c r="I9747" s="29" t="n">
        <f aca="false">INDEX(Einstellungen!$B$27:$B$50,1)</f>
        <v>0.6</v>
      </c>
      <c r="J9747" s="29" t="n">
        <f aca="false">F9747*I9747</f>
        <v>19.950231</v>
      </c>
    </row>
    <row r="9748" customFormat="false" ht="15" hidden="false" customHeight="false" outlineLevel="0" collapsed="false">
      <c r="A9748" s="28" t="n">
        <v>45987</v>
      </c>
      <c r="B9748" s="21" t="s">
        <v>113</v>
      </c>
      <c r="C9748" s="21" t="s">
        <v>112</v>
      </c>
      <c r="D9748" s="29" t="n">
        <v>89.95</v>
      </c>
      <c r="E9748" s="29" t="n">
        <f aca="false">D9748/10</f>
        <v>8.995</v>
      </c>
      <c r="F9748" s="29" t="n">
        <f aca="false">(E9748+Einstellungen!$B$20)*(1+Einstellungen!$B$10)</f>
        <v>32.90469</v>
      </c>
      <c r="G9748" s="21" t="str">
        <f aca="false">IF(F9748&lt;Einstellungen!$B$5,"ja","nein")</f>
        <v>nein</v>
      </c>
      <c r="H9748" s="21" t="s">
        <v>26</v>
      </c>
      <c r="I9748" s="29" t="n">
        <f aca="false">INDEX(Einstellungen!$B$27:$B$50,2)</f>
        <v>0.5</v>
      </c>
      <c r="J9748" s="29" t="n">
        <f aca="false">F9748*I9748</f>
        <v>16.452345</v>
      </c>
    </row>
    <row r="9749" customFormat="false" ht="15" hidden="false" customHeight="false" outlineLevel="0" collapsed="false">
      <c r="A9749" s="28" t="n">
        <v>45987</v>
      </c>
      <c r="B9749" s="21" t="s">
        <v>114</v>
      </c>
      <c r="C9749" s="21" t="s">
        <v>112</v>
      </c>
      <c r="D9749" s="29" t="n">
        <v>88.325</v>
      </c>
      <c r="E9749" s="29" t="n">
        <f aca="false">D9749/10</f>
        <v>8.8325</v>
      </c>
      <c r="F9749" s="29" t="n">
        <f aca="false">(E9749+Einstellungen!$B$20)*(1+Einstellungen!$B$10)</f>
        <v>32.711315</v>
      </c>
      <c r="G9749" s="21" t="str">
        <f aca="false">IF(F9749&lt;Einstellungen!$B$5,"ja","nein")</f>
        <v>nein</v>
      </c>
      <c r="H9749" s="21" t="s">
        <v>26</v>
      </c>
      <c r="I9749" s="29" t="n">
        <f aca="false">INDEX(Einstellungen!$B$27:$B$50,3)</f>
        <v>0.45</v>
      </c>
      <c r="J9749" s="29" t="n">
        <f aca="false">F9749*I9749</f>
        <v>14.72009175</v>
      </c>
    </row>
    <row r="9750" customFormat="false" ht="15" hidden="false" customHeight="false" outlineLevel="0" collapsed="false">
      <c r="A9750" s="28" t="n">
        <v>45987</v>
      </c>
      <c r="B9750" s="21" t="s">
        <v>115</v>
      </c>
      <c r="C9750" s="21" t="s">
        <v>112</v>
      </c>
      <c r="D9750" s="29" t="n">
        <v>89.435</v>
      </c>
      <c r="E9750" s="29" t="n">
        <f aca="false">D9750/10</f>
        <v>8.9435</v>
      </c>
      <c r="F9750" s="29" t="n">
        <f aca="false">(E9750+Einstellungen!$B$20)*(1+Einstellungen!$B$10)</f>
        <v>32.843405</v>
      </c>
      <c r="G9750" s="21" t="str">
        <f aca="false">IF(F9750&lt;Einstellungen!$B$5,"ja","nein")</f>
        <v>nein</v>
      </c>
      <c r="H9750" s="21" t="s">
        <v>26</v>
      </c>
      <c r="I9750" s="29" t="n">
        <f aca="false">INDEX(Einstellungen!$B$27:$B$50,4)</f>
        <v>0.45</v>
      </c>
      <c r="J9750" s="29" t="n">
        <f aca="false">F9750*I9750</f>
        <v>14.77953225</v>
      </c>
    </row>
    <row r="9751" customFormat="false" ht="15" hidden="false" customHeight="false" outlineLevel="0" collapsed="false">
      <c r="A9751" s="28" t="n">
        <v>45987</v>
      </c>
      <c r="B9751" s="21" t="s">
        <v>116</v>
      </c>
      <c r="C9751" s="21" t="s">
        <v>112</v>
      </c>
      <c r="D9751" s="29" t="n">
        <v>89.803</v>
      </c>
      <c r="E9751" s="29" t="n">
        <f aca="false">D9751/10</f>
        <v>8.9803</v>
      </c>
      <c r="F9751" s="29" t="n">
        <f aca="false">(E9751+Einstellungen!$B$20)*(1+Einstellungen!$B$10)</f>
        <v>32.887197</v>
      </c>
      <c r="G9751" s="21" t="str">
        <f aca="false">IF(F9751&lt;Einstellungen!$B$5,"ja","nein")</f>
        <v>nein</v>
      </c>
      <c r="H9751" s="21" t="s">
        <v>26</v>
      </c>
      <c r="I9751" s="29" t="n">
        <f aca="false">INDEX(Einstellungen!$B$27:$B$50,5)</f>
        <v>0.45</v>
      </c>
      <c r="J9751" s="29" t="n">
        <f aca="false">F9751*I9751</f>
        <v>14.79923865</v>
      </c>
    </row>
    <row r="9752" customFormat="false" ht="15" hidden="false" customHeight="false" outlineLevel="0" collapsed="false">
      <c r="A9752" s="28" t="n">
        <v>45987</v>
      </c>
      <c r="B9752" s="21" t="s">
        <v>117</v>
      </c>
      <c r="C9752" s="21" t="s">
        <v>112</v>
      </c>
      <c r="D9752" s="29" t="n">
        <v>97.25</v>
      </c>
      <c r="E9752" s="29" t="n">
        <f aca="false">D9752/10</f>
        <v>9.725</v>
      </c>
      <c r="F9752" s="29" t="n">
        <f aca="false">(E9752+Einstellungen!$B$20)*(1+Einstellungen!$B$10)</f>
        <v>33.77339</v>
      </c>
      <c r="G9752" s="21" t="str">
        <f aca="false">IF(F9752&lt;Einstellungen!$B$5,"ja","nein")</f>
        <v>nein</v>
      </c>
      <c r="H9752" s="21" t="s">
        <v>26</v>
      </c>
      <c r="I9752" s="29" t="n">
        <f aca="false">INDEX(Einstellungen!$B$27:$B$50,6)</f>
        <v>0.5</v>
      </c>
      <c r="J9752" s="29" t="n">
        <f aca="false">F9752*I9752</f>
        <v>16.886695</v>
      </c>
    </row>
    <row r="9753" customFormat="false" ht="15" hidden="false" customHeight="false" outlineLevel="0" collapsed="false">
      <c r="A9753" s="28" t="n">
        <v>45987</v>
      </c>
      <c r="B9753" s="21" t="s">
        <v>118</v>
      </c>
      <c r="C9753" s="21" t="s">
        <v>112</v>
      </c>
      <c r="D9753" s="29" t="n">
        <v>129.822</v>
      </c>
      <c r="E9753" s="29" t="n">
        <f aca="false">D9753/10</f>
        <v>12.9822</v>
      </c>
      <c r="F9753" s="29" t="n">
        <f aca="false">(E9753+Einstellungen!$B$20)*(1+Einstellungen!$B$10)</f>
        <v>37.649458</v>
      </c>
      <c r="G9753" s="21" t="str">
        <f aca="false">IF(F9753&lt;Einstellungen!$B$5,"ja","nein")</f>
        <v>nein</v>
      </c>
      <c r="H9753" s="21" t="s">
        <v>26</v>
      </c>
      <c r="I9753" s="29" t="n">
        <f aca="false">INDEX(Einstellungen!$B$27:$B$50,7)</f>
        <v>0.7</v>
      </c>
      <c r="J9753" s="29" t="n">
        <f aca="false">F9753*I9753</f>
        <v>26.3546206</v>
      </c>
    </row>
    <row r="9754" customFormat="false" ht="15" hidden="false" customHeight="false" outlineLevel="0" collapsed="false">
      <c r="A9754" s="28" t="n">
        <v>45987</v>
      </c>
      <c r="B9754" s="21" t="s">
        <v>119</v>
      </c>
      <c r="C9754" s="21" t="s">
        <v>112</v>
      </c>
      <c r="D9754" s="29" t="n">
        <v>191.17</v>
      </c>
      <c r="E9754" s="29" t="n">
        <f aca="false">D9754/10</f>
        <v>19.117</v>
      </c>
      <c r="F9754" s="29" t="n">
        <f aca="false">(E9754+Einstellungen!$B$20)*(1+Einstellungen!$B$10)</f>
        <v>44.94987</v>
      </c>
      <c r="G9754" s="21" t="str">
        <f aca="false">IF(F9754&lt;Einstellungen!$B$5,"ja","nein")</f>
        <v>nein</v>
      </c>
      <c r="H9754" s="21" t="s">
        <v>26</v>
      </c>
      <c r="I9754" s="29" t="n">
        <f aca="false">INDEX(Einstellungen!$B$27:$B$50,8)</f>
        <v>0.95</v>
      </c>
      <c r="J9754" s="29" t="n">
        <f aca="false">F9754*I9754</f>
        <v>42.7023765</v>
      </c>
    </row>
    <row r="9755" customFormat="false" ht="15" hidden="false" customHeight="false" outlineLevel="0" collapsed="false">
      <c r="A9755" s="28" t="n">
        <v>45987</v>
      </c>
      <c r="B9755" s="21" t="s">
        <v>120</v>
      </c>
      <c r="C9755" s="21" t="s">
        <v>112</v>
      </c>
      <c r="D9755" s="29" t="n">
        <v>237.222</v>
      </c>
      <c r="E9755" s="29" t="n">
        <f aca="false">D9755/10</f>
        <v>23.7222</v>
      </c>
      <c r="F9755" s="29" t="n">
        <f aca="false">(E9755+Einstellungen!$B$20)*(1+Einstellungen!$B$10)</f>
        <v>50.430058</v>
      </c>
      <c r="G9755" s="21" t="str">
        <f aca="false">IF(F9755&lt;Einstellungen!$B$5,"ja","nein")</f>
        <v>nein</v>
      </c>
      <c r="H9755" s="21" t="s">
        <v>26</v>
      </c>
      <c r="I9755" s="29" t="n">
        <f aca="false">INDEX(Einstellungen!$B$27:$B$50,9)</f>
        <v>1.05</v>
      </c>
      <c r="J9755" s="29" t="n">
        <f aca="false">F9755*I9755</f>
        <v>52.9515609</v>
      </c>
    </row>
    <row r="9756" customFormat="false" ht="15" hidden="false" customHeight="false" outlineLevel="0" collapsed="false">
      <c r="A9756" s="28" t="n">
        <v>45987</v>
      </c>
      <c r="B9756" s="21" t="s">
        <v>121</v>
      </c>
      <c r="C9756" s="21" t="s">
        <v>112</v>
      </c>
      <c r="D9756" s="29" t="n">
        <v>211.847</v>
      </c>
      <c r="E9756" s="29" t="n">
        <f aca="false">D9756/10</f>
        <v>21.1847</v>
      </c>
      <c r="F9756" s="29" t="n">
        <f aca="false">(E9756+Einstellungen!$B$20)*(1+Einstellungen!$B$10)</f>
        <v>47.410433</v>
      </c>
      <c r="G9756" s="21" t="str">
        <f aca="false">IF(F9756&lt;Einstellungen!$B$5,"ja","nein")</f>
        <v>nein</v>
      </c>
      <c r="H9756" s="21" t="s">
        <v>26</v>
      </c>
      <c r="I9756" s="29" t="n">
        <f aca="false">INDEX(Einstellungen!$B$27:$B$50,10)</f>
        <v>1.05</v>
      </c>
      <c r="J9756" s="29" t="n">
        <f aca="false">F9756*I9756</f>
        <v>49.78095465</v>
      </c>
    </row>
    <row r="9757" customFormat="false" ht="15" hidden="false" customHeight="false" outlineLevel="0" collapsed="false">
      <c r="A9757" s="28" t="n">
        <v>45987</v>
      </c>
      <c r="B9757" s="21" t="s">
        <v>122</v>
      </c>
      <c r="C9757" s="21" t="s">
        <v>112</v>
      </c>
      <c r="D9757" s="29" t="n">
        <v>197.137</v>
      </c>
      <c r="E9757" s="29" t="n">
        <f aca="false">D9757/10</f>
        <v>19.7137</v>
      </c>
      <c r="F9757" s="29" t="n">
        <f aca="false">(E9757+Einstellungen!$B$20)*(1+Einstellungen!$B$10)</f>
        <v>45.659943</v>
      </c>
      <c r="G9757" s="21" t="str">
        <f aca="false">IF(F9757&lt;Einstellungen!$B$5,"ja","nein")</f>
        <v>nein</v>
      </c>
      <c r="H9757" s="21" t="s">
        <v>26</v>
      </c>
      <c r="I9757" s="29" t="n">
        <f aca="false">INDEX(Einstellungen!$B$27:$B$50,11)</f>
        <v>1.05</v>
      </c>
      <c r="J9757" s="29" t="n">
        <f aca="false">F9757*I9757</f>
        <v>47.94294015</v>
      </c>
    </row>
    <row r="9758" customFormat="false" ht="15" hidden="false" customHeight="false" outlineLevel="0" collapsed="false">
      <c r="A9758" s="28" t="n">
        <v>45987</v>
      </c>
      <c r="B9758" s="21" t="s">
        <v>123</v>
      </c>
      <c r="C9758" s="21" t="s">
        <v>112</v>
      </c>
      <c r="D9758" s="29" t="n">
        <v>170.498</v>
      </c>
      <c r="E9758" s="29" t="n">
        <f aca="false">D9758/10</f>
        <v>17.0498</v>
      </c>
      <c r="F9758" s="29" t="n">
        <f aca="false">(E9758+Einstellungen!$B$20)*(1+Einstellungen!$B$10)</f>
        <v>42.489902</v>
      </c>
      <c r="G9758" s="21" t="str">
        <f aca="false">IF(F9758&lt;Einstellungen!$B$5,"ja","nein")</f>
        <v>nein</v>
      </c>
      <c r="H9758" s="21" t="s">
        <v>26</v>
      </c>
      <c r="I9758" s="29" t="n">
        <f aca="false">INDEX(Einstellungen!$B$27:$B$50,12)</f>
        <v>1.1</v>
      </c>
      <c r="J9758" s="29" t="n">
        <f aca="false">F9758*I9758</f>
        <v>46.7388922</v>
      </c>
    </row>
    <row r="9759" customFormat="false" ht="15" hidden="false" customHeight="false" outlineLevel="0" collapsed="false">
      <c r="A9759" s="28" t="n">
        <v>45987</v>
      </c>
      <c r="B9759" s="21" t="s">
        <v>124</v>
      </c>
      <c r="C9759" s="21" t="s">
        <v>112</v>
      </c>
      <c r="D9759" s="29" t="n">
        <v>164.683</v>
      </c>
      <c r="E9759" s="29" t="n">
        <f aca="false">D9759/10</f>
        <v>16.4683</v>
      </c>
      <c r="F9759" s="29" t="n">
        <f aca="false">(E9759+Einstellungen!$B$20)*(1+Einstellungen!$B$10)</f>
        <v>41.797917</v>
      </c>
      <c r="G9759" s="21" t="str">
        <f aca="false">IF(F9759&lt;Einstellungen!$B$5,"ja","nein")</f>
        <v>nein</v>
      </c>
      <c r="H9759" s="21" t="s">
        <v>26</v>
      </c>
      <c r="I9759" s="29" t="n">
        <f aca="false">INDEX(Einstellungen!$B$27:$B$50,13)</f>
        <v>1.2</v>
      </c>
      <c r="J9759" s="29" t="n">
        <f aca="false">F9759*I9759</f>
        <v>50.1575004</v>
      </c>
    </row>
    <row r="9760" customFormat="false" ht="15" hidden="false" customHeight="false" outlineLevel="0" collapsed="false">
      <c r="A9760" s="28" t="n">
        <v>45987</v>
      </c>
      <c r="B9760" s="21" t="s">
        <v>125</v>
      </c>
      <c r="C9760" s="21" t="s">
        <v>112</v>
      </c>
      <c r="D9760" s="29" t="n">
        <v>168.238</v>
      </c>
      <c r="E9760" s="29" t="n">
        <f aca="false">D9760/10</f>
        <v>16.8238</v>
      </c>
      <c r="F9760" s="29" t="n">
        <f aca="false">(E9760+Einstellungen!$B$20)*(1+Einstellungen!$B$10)</f>
        <v>42.220962</v>
      </c>
      <c r="G9760" s="21" t="str">
        <f aca="false">IF(F9760&lt;Einstellungen!$B$5,"ja","nein")</f>
        <v>nein</v>
      </c>
      <c r="H9760" s="21" t="s">
        <v>26</v>
      </c>
      <c r="I9760" s="29" t="n">
        <f aca="false">INDEX(Einstellungen!$B$27:$B$50,14)</f>
        <v>1.15</v>
      </c>
      <c r="J9760" s="29" t="n">
        <f aca="false">F9760*I9760</f>
        <v>48.5541063</v>
      </c>
    </row>
    <row r="9761" customFormat="false" ht="15" hidden="false" customHeight="false" outlineLevel="0" collapsed="false">
      <c r="A9761" s="28" t="n">
        <v>45987</v>
      </c>
      <c r="B9761" s="21" t="s">
        <v>126</v>
      </c>
      <c r="C9761" s="21" t="s">
        <v>112</v>
      </c>
      <c r="D9761" s="29" t="n">
        <v>184.49</v>
      </c>
      <c r="E9761" s="29" t="n">
        <f aca="false">D9761/10</f>
        <v>18.449</v>
      </c>
      <c r="F9761" s="29" t="n">
        <f aca="false">(E9761+Einstellungen!$B$20)*(1+Einstellungen!$B$10)</f>
        <v>44.15495</v>
      </c>
      <c r="G9761" s="21" t="str">
        <f aca="false">IF(F9761&lt;Einstellungen!$B$5,"ja","nein")</f>
        <v>nein</v>
      </c>
      <c r="H9761" s="21" t="s">
        <v>26</v>
      </c>
      <c r="I9761" s="29" t="n">
        <f aca="false">INDEX(Einstellungen!$B$27:$B$50,15)</f>
        <v>1</v>
      </c>
      <c r="J9761" s="29" t="n">
        <f aca="false">F9761*I9761</f>
        <v>44.15495</v>
      </c>
    </row>
    <row r="9762" customFormat="false" ht="15" hidden="false" customHeight="false" outlineLevel="0" collapsed="false">
      <c r="A9762" s="28" t="n">
        <v>45987</v>
      </c>
      <c r="B9762" s="21" t="s">
        <v>127</v>
      </c>
      <c r="C9762" s="21" t="s">
        <v>112</v>
      </c>
      <c r="D9762" s="29" t="n">
        <v>223.722</v>
      </c>
      <c r="E9762" s="29" t="n">
        <f aca="false">D9762/10</f>
        <v>22.3722</v>
      </c>
      <c r="F9762" s="29" t="n">
        <f aca="false">(E9762+Einstellungen!$B$20)*(1+Einstellungen!$B$10)</f>
        <v>48.823558</v>
      </c>
      <c r="G9762" s="21" t="str">
        <f aca="false">IF(F9762&lt;Einstellungen!$B$5,"ja","nein")</f>
        <v>nein</v>
      </c>
      <c r="H9762" s="21" t="s">
        <v>26</v>
      </c>
      <c r="I9762" s="29" t="n">
        <f aca="false">INDEX(Einstellungen!$B$27:$B$50,16)</f>
        <v>0.95</v>
      </c>
      <c r="J9762" s="29" t="n">
        <f aca="false">F9762*I9762</f>
        <v>46.3823801</v>
      </c>
    </row>
    <row r="9763" customFormat="false" ht="15" hidden="false" customHeight="false" outlineLevel="0" collapsed="false">
      <c r="A9763" s="28" t="n">
        <v>45987</v>
      </c>
      <c r="B9763" s="21" t="s">
        <v>128</v>
      </c>
      <c r="C9763" s="21" t="s">
        <v>112</v>
      </c>
      <c r="D9763" s="29" t="n">
        <v>294.377</v>
      </c>
      <c r="E9763" s="29" t="n">
        <f aca="false">D9763/10</f>
        <v>29.4377</v>
      </c>
      <c r="F9763" s="29" t="n">
        <f aca="false">(E9763+Einstellungen!$B$20)*(1+Einstellungen!$B$10)</f>
        <v>57.231503</v>
      </c>
      <c r="G9763" s="21" t="str">
        <f aca="false">IF(F9763&lt;Einstellungen!$B$5,"ja","nein")</f>
        <v>nein</v>
      </c>
      <c r="H9763" s="21" t="s">
        <v>26</v>
      </c>
      <c r="I9763" s="29" t="n">
        <f aca="false">INDEX(Einstellungen!$B$27:$B$50,17)</f>
        <v>0.95</v>
      </c>
      <c r="J9763" s="29" t="n">
        <f aca="false">F9763*I9763</f>
        <v>54.36992785</v>
      </c>
    </row>
    <row r="9764" customFormat="false" ht="15" hidden="false" customHeight="false" outlineLevel="0" collapsed="false">
      <c r="A9764" s="28" t="n">
        <v>45987</v>
      </c>
      <c r="B9764" s="21" t="s">
        <v>129</v>
      </c>
      <c r="C9764" s="21" t="s">
        <v>112</v>
      </c>
      <c r="D9764" s="29" t="n">
        <v>294.61</v>
      </c>
      <c r="E9764" s="29" t="n">
        <f aca="false">D9764/10</f>
        <v>29.461</v>
      </c>
      <c r="F9764" s="29" t="n">
        <f aca="false">(E9764+Einstellungen!$B$20)*(1+Einstellungen!$B$10)</f>
        <v>57.25923</v>
      </c>
      <c r="G9764" s="21" t="str">
        <f aca="false">IF(F9764&lt;Einstellungen!$B$5,"ja","nein")</f>
        <v>nein</v>
      </c>
      <c r="H9764" s="21" t="s">
        <v>26</v>
      </c>
      <c r="I9764" s="29" t="n">
        <f aca="false">INDEX(Einstellungen!$B$27:$B$50,18)</f>
        <v>1.1</v>
      </c>
      <c r="J9764" s="29" t="n">
        <f aca="false">F9764*I9764</f>
        <v>62.985153</v>
      </c>
    </row>
    <row r="9765" customFormat="false" ht="15" hidden="false" customHeight="false" outlineLevel="0" collapsed="false">
      <c r="A9765" s="28" t="n">
        <v>45987</v>
      </c>
      <c r="B9765" s="21" t="s">
        <v>130</v>
      </c>
      <c r="C9765" s="21" t="s">
        <v>112</v>
      </c>
      <c r="D9765" s="29" t="n">
        <v>228.93</v>
      </c>
      <c r="E9765" s="29" t="n">
        <f aca="false">D9765/10</f>
        <v>22.893</v>
      </c>
      <c r="F9765" s="29" t="n">
        <f aca="false">(E9765+Einstellungen!$B$20)*(1+Einstellungen!$B$10)</f>
        <v>49.44331</v>
      </c>
      <c r="G9765" s="21" t="str">
        <f aca="false">IF(F9765&lt;Einstellungen!$B$5,"ja","nein")</f>
        <v>nein</v>
      </c>
      <c r="H9765" s="21" t="s">
        <v>26</v>
      </c>
      <c r="I9765" s="29" t="n">
        <f aca="false">INDEX(Einstellungen!$B$27:$B$50,19)</f>
        <v>1.35</v>
      </c>
      <c r="J9765" s="29" t="n">
        <f aca="false">F9765*I9765</f>
        <v>66.7484685</v>
      </c>
    </row>
    <row r="9766" customFormat="false" ht="15" hidden="false" customHeight="false" outlineLevel="0" collapsed="false">
      <c r="A9766" s="28" t="n">
        <v>45987</v>
      </c>
      <c r="B9766" s="21" t="s">
        <v>131</v>
      </c>
      <c r="C9766" s="21" t="s">
        <v>112</v>
      </c>
      <c r="D9766" s="29" t="n">
        <v>183.675</v>
      </c>
      <c r="E9766" s="29" t="n">
        <f aca="false">D9766/10</f>
        <v>18.3675</v>
      </c>
      <c r="F9766" s="29" t="n">
        <f aca="false">(E9766+Einstellungen!$B$20)*(1+Einstellungen!$B$10)</f>
        <v>44.057965</v>
      </c>
      <c r="G9766" s="21" t="str">
        <f aca="false">IF(F9766&lt;Einstellungen!$B$5,"ja","nein")</f>
        <v>nein</v>
      </c>
      <c r="H9766" s="21" t="s">
        <v>26</v>
      </c>
      <c r="I9766" s="29" t="n">
        <f aca="false">INDEX(Einstellungen!$B$27:$B$50,20)</f>
        <v>1.45</v>
      </c>
      <c r="J9766" s="29" t="n">
        <f aca="false">F9766*I9766</f>
        <v>63.88404925</v>
      </c>
    </row>
    <row r="9767" customFormat="false" ht="15" hidden="false" customHeight="false" outlineLevel="0" collapsed="false">
      <c r="A9767" s="28" t="n">
        <v>45987</v>
      </c>
      <c r="B9767" s="21" t="s">
        <v>132</v>
      </c>
      <c r="C9767" s="21" t="s">
        <v>112</v>
      </c>
      <c r="D9767" s="29" t="n">
        <v>141.26</v>
      </c>
      <c r="E9767" s="29" t="n">
        <f aca="false">D9767/10</f>
        <v>14.126</v>
      </c>
      <c r="F9767" s="29" t="n">
        <f aca="false">(E9767+Einstellungen!$B$20)*(1+Einstellungen!$B$10)</f>
        <v>39.01058</v>
      </c>
      <c r="G9767" s="21" t="str">
        <f aca="false">IF(F9767&lt;Einstellungen!$B$5,"ja","nein")</f>
        <v>nein</v>
      </c>
      <c r="H9767" s="21" t="s">
        <v>26</v>
      </c>
      <c r="I9767" s="29" t="n">
        <f aca="false">INDEX(Einstellungen!$B$27:$B$50,21)</f>
        <v>1.4</v>
      </c>
      <c r="J9767" s="29" t="n">
        <f aca="false">F9767*I9767</f>
        <v>54.614812</v>
      </c>
    </row>
    <row r="9768" customFormat="false" ht="15" hidden="false" customHeight="false" outlineLevel="0" collapsed="false">
      <c r="A9768" s="28" t="n">
        <v>45987</v>
      </c>
      <c r="B9768" s="21" t="s">
        <v>133</v>
      </c>
      <c r="C9768" s="21" t="s">
        <v>112</v>
      </c>
      <c r="D9768" s="29" t="n">
        <v>114.948</v>
      </c>
      <c r="E9768" s="29" t="n">
        <f aca="false">D9768/10</f>
        <v>11.4948</v>
      </c>
      <c r="F9768" s="29" t="n">
        <f aca="false">(E9768+Einstellungen!$B$20)*(1+Einstellungen!$B$10)</f>
        <v>35.879452</v>
      </c>
      <c r="G9768" s="21" t="str">
        <f aca="false">IF(F9768&lt;Einstellungen!$B$5,"ja","nein")</f>
        <v>nein</v>
      </c>
      <c r="H9768" s="21" t="s">
        <v>26</v>
      </c>
      <c r="I9768" s="29" t="n">
        <f aca="false">INDEX(Einstellungen!$B$27:$B$50,22)</f>
        <v>1.25</v>
      </c>
      <c r="J9768" s="29" t="n">
        <f aca="false">F9768*I9768</f>
        <v>44.849315</v>
      </c>
    </row>
    <row r="9769" customFormat="false" ht="15" hidden="false" customHeight="false" outlineLevel="0" collapsed="false">
      <c r="A9769" s="28" t="n">
        <v>45987</v>
      </c>
      <c r="B9769" s="21" t="s">
        <v>134</v>
      </c>
      <c r="C9769" s="21" t="s">
        <v>112</v>
      </c>
      <c r="D9769" s="29" t="n">
        <v>101.993</v>
      </c>
      <c r="E9769" s="29" t="n">
        <f aca="false">D9769/10</f>
        <v>10.1993</v>
      </c>
      <c r="F9769" s="29" t="n">
        <f aca="false">(E9769+Einstellungen!$B$20)*(1+Einstellungen!$B$10)</f>
        <v>34.337807</v>
      </c>
      <c r="G9769" s="21" t="str">
        <f aca="false">IF(F9769&lt;Einstellungen!$B$5,"ja","nein")</f>
        <v>nein</v>
      </c>
      <c r="H9769" s="21" t="s">
        <v>26</v>
      </c>
      <c r="I9769" s="29" t="n">
        <f aca="false">INDEX(Einstellungen!$B$27:$B$50,23)</f>
        <v>1.05</v>
      </c>
      <c r="J9769" s="29" t="n">
        <f aca="false">F9769*I9769</f>
        <v>36.05469735</v>
      </c>
    </row>
    <row r="9770" customFormat="false" ht="15" hidden="false" customHeight="false" outlineLevel="0" collapsed="false">
      <c r="A9770" s="28" t="n">
        <v>45987</v>
      </c>
      <c r="B9770" s="21" t="s">
        <v>135</v>
      </c>
      <c r="C9770" s="21" t="s">
        <v>112</v>
      </c>
      <c r="D9770" s="29" t="n">
        <v>90.188</v>
      </c>
      <c r="E9770" s="29" t="n">
        <f aca="false">D9770/10</f>
        <v>9.0188</v>
      </c>
      <c r="F9770" s="29" t="n">
        <f aca="false">(E9770+Einstellungen!$B$20)*(1+Einstellungen!$B$10)</f>
        <v>32.933012</v>
      </c>
      <c r="G9770" s="21" t="str">
        <f aca="false">IF(F9770&lt;Einstellungen!$B$5,"ja","nein")</f>
        <v>nein</v>
      </c>
      <c r="H9770" s="21" t="s">
        <v>26</v>
      </c>
      <c r="I9770" s="29" t="n">
        <f aca="false">INDEX(Einstellungen!$B$27:$B$50,24)</f>
        <v>0.8</v>
      </c>
      <c r="J9770" s="29" t="n">
        <f aca="false">F9770*I9770</f>
        <v>26.3464096</v>
      </c>
    </row>
    <row r="9771" customFormat="false" ht="15" hidden="false" customHeight="false" outlineLevel="0" collapsed="false">
      <c r="A9771" s="28" t="n">
        <v>45988</v>
      </c>
      <c r="B9771" s="21" t="s">
        <v>111</v>
      </c>
      <c r="C9771" s="21" t="s">
        <v>136</v>
      </c>
      <c r="D9771" s="29" t="n">
        <v>89.945</v>
      </c>
      <c r="E9771" s="29" t="n">
        <f aca="false">D9771/10</f>
        <v>8.9945</v>
      </c>
      <c r="F9771" s="29" t="n">
        <f aca="false">(E9771+Einstellungen!$B$20)*(1+Einstellungen!$B$10)</f>
        <v>32.904095</v>
      </c>
      <c r="G9771" s="21" t="str">
        <f aca="false">IF(F9771&lt;Einstellungen!$B$5,"ja","nein")</f>
        <v>nein</v>
      </c>
      <c r="H9771" s="21" t="s">
        <v>26</v>
      </c>
      <c r="I9771" s="29" t="n">
        <f aca="false">INDEX(Einstellungen!$B$27:$B$50,1)</f>
        <v>0.6</v>
      </c>
      <c r="J9771" s="29" t="n">
        <f aca="false">F9771*I9771</f>
        <v>19.742457</v>
      </c>
    </row>
    <row r="9772" customFormat="false" ht="15" hidden="false" customHeight="false" outlineLevel="0" collapsed="false">
      <c r="A9772" s="28" t="n">
        <v>45988</v>
      </c>
      <c r="B9772" s="21" t="s">
        <v>113</v>
      </c>
      <c r="C9772" s="21" t="s">
        <v>136</v>
      </c>
      <c r="D9772" s="29" t="n">
        <v>84.275</v>
      </c>
      <c r="E9772" s="29" t="n">
        <f aca="false">D9772/10</f>
        <v>8.4275</v>
      </c>
      <c r="F9772" s="29" t="n">
        <f aca="false">(E9772+Einstellungen!$B$20)*(1+Einstellungen!$B$10)</f>
        <v>32.229365</v>
      </c>
      <c r="G9772" s="21" t="str">
        <f aca="false">IF(F9772&lt;Einstellungen!$B$5,"ja","nein")</f>
        <v>nein</v>
      </c>
      <c r="H9772" s="21" t="s">
        <v>26</v>
      </c>
      <c r="I9772" s="29" t="n">
        <f aca="false">INDEX(Einstellungen!$B$27:$B$50,2)</f>
        <v>0.5</v>
      </c>
      <c r="J9772" s="29" t="n">
        <f aca="false">F9772*I9772</f>
        <v>16.1146825</v>
      </c>
    </row>
    <row r="9773" customFormat="false" ht="15" hidden="false" customHeight="false" outlineLevel="0" collapsed="false">
      <c r="A9773" s="28" t="n">
        <v>45988</v>
      </c>
      <c r="B9773" s="21" t="s">
        <v>114</v>
      </c>
      <c r="C9773" s="21" t="s">
        <v>136</v>
      </c>
      <c r="D9773" s="29" t="n">
        <v>79.948</v>
      </c>
      <c r="E9773" s="29" t="n">
        <f aca="false">D9773/10</f>
        <v>7.9948</v>
      </c>
      <c r="F9773" s="29" t="n">
        <f aca="false">(E9773+Einstellungen!$B$20)*(1+Einstellungen!$B$10)</f>
        <v>31.714452</v>
      </c>
      <c r="G9773" s="21" t="str">
        <f aca="false">IF(F9773&lt;Einstellungen!$B$5,"ja","nein")</f>
        <v>nein</v>
      </c>
      <c r="H9773" s="21" t="s">
        <v>26</v>
      </c>
      <c r="I9773" s="29" t="n">
        <f aca="false">INDEX(Einstellungen!$B$27:$B$50,3)</f>
        <v>0.45</v>
      </c>
      <c r="J9773" s="29" t="n">
        <f aca="false">F9773*I9773</f>
        <v>14.2715034</v>
      </c>
    </row>
    <row r="9774" customFormat="false" ht="15" hidden="false" customHeight="false" outlineLevel="0" collapsed="false">
      <c r="A9774" s="28" t="n">
        <v>45988</v>
      </c>
      <c r="B9774" s="21" t="s">
        <v>115</v>
      </c>
      <c r="C9774" s="21" t="s">
        <v>136</v>
      </c>
      <c r="D9774" s="29" t="n">
        <v>77.343</v>
      </c>
      <c r="E9774" s="29" t="n">
        <f aca="false">D9774/10</f>
        <v>7.7343</v>
      </c>
      <c r="F9774" s="29" t="n">
        <f aca="false">(E9774+Einstellungen!$B$20)*(1+Einstellungen!$B$10)</f>
        <v>31.404457</v>
      </c>
      <c r="G9774" s="21" t="str">
        <f aca="false">IF(F9774&lt;Einstellungen!$B$5,"ja","nein")</f>
        <v>nein</v>
      </c>
      <c r="H9774" s="21" t="s">
        <v>26</v>
      </c>
      <c r="I9774" s="29" t="n">
        <f aca="false">INDEX(Einstellungen!$B$27:$B$50,4)</f>
        <v>0.45</v>
      </c>
      <c r="J9774" s="29" t="n">
        <f aca="false">F9774*I9774</f>
        <v>14.13200565</v>
      </c>
    </row>
    <row r="9775" customFormat="false" ht="15" hidden="false" customHeight="false" outlineLevel="0" collapsed="false">
      <c r="A9775" s="28" t="n">
        <v>45988</v>
      </c>
      <c r="B9775" s="21" t="s">
        <v>116</v>
      </c>
      <c r="C9775" s="21" t="s">
        <v>136</v>
      </c>
      <c r="D9775" s="29" t="n">
        <v>79.947</v>
      </c>
      <c r="E9775" s="29" t="n">
        <f aca="false">D9775/10</f>
        <v>7.9947</v>
      </c>
      <c r="F9775" s="29" t="n">
        <f aca="false">(E9775+Einstellungen!$B$20)*(1+Einstellungen!$B$10)</f>
        <v>31.714333</v>
      </c>
      <c r="G9775" s="21" t="str">
        <f aca="false">IF(F9775&lt;Einstellungen!$B$5,"ja","nein")</f>
        <v>nein</v>
      </c>
      <c r="H9775" s="21" t="s">
        <v>26</v>
      </c>
      <c r="I9775" s="29" t="n">
        <f aca="false">INDEX(Einstellungen!$B$27:$B$50,5)</f>
        <v>0.45</v>
      </c>
      <c r="J9775" s="29" t="n">
        <f aca="false">F9775*I9775</f>
        <v>14.27144985</v>
      </c>
    </row>
    <row r="9776" customFormat="false" ht="15" hidden="false" customHeight="false" outlineLevel="0" collapsed="false">
      <c r="A9776" s="28" t="n">
        <v>45988</v>
      </c>
      <c r="B9776" s="21" t="s">
        <v>117</v>
      </c>
      <c r="C9776" s="21" t="s">
        <v>136</v>
      </c>
      <c r="D9776" s="29" t="n">
        <v>82.078</v>
      </c>
      <c r="E9776" s="29" t="n">
        <f aca="false">D9776/10</f>
        <v>8.2078</v>
      </c>
      <c r="F9776" s="29" t="n">
        <f aca="false">(E9776+Einstellungen!$B$20)*(1+Einstellungen!$B$10)</f>
        <v>31.967922</v>
      </c>
      <c r="G9776" s="21" t="str">
        <f aca="false">IF(F9776&lt;Einstellungen!$B$5,"ja","nein")</f>
        <v>nein</v>
      </c>
      <c r="H9776" s="21" t="s">
        <v>26</v>
      </c>
      <c r="I9776" s="29" t="n">
        <f aca="false">INDEX(Einstellungen!$B$27:$B$50,6)</f>
        <v>0.5</v>
      </c>
      <c r="J9776" s="29" t="n">
        <f aca="false">F9776*I9776</f>
        <v>15.983961</v>
      </c>
    </row>
    <row r="9777" customFormat="false" ht="15" hidden="false" customHeight="false" outlineLevel="0" collapsed="false">
      <c r="A9777" s="28" t="n">
        <v>45988</v>
      </c>
      <c r="B9777" s="21" t="s">
        <v>118</v>
      </c>
      <c r="C9777" s="21" t="s">
        <v>136</v>
      </c>
      <c r="D9777" s="29" t="n">
        <v>112.22</v>
      </c>
      <c r="E9777" s="29" t="n">
        <f aca="false">D9777/10</f>
        <v>11.222</v>
      </c>
      <c r="F9777" s="29" t="n">
        <f aca="false">(E9777+Einstellungen!$B$20)*(1+Einstellungen!$B$10)</f>
        <v>35.55482</v>
      </c>
      <c r="G9777" s="21" t="str">
        <f aca="false">IF(F9777&lt;Einstellungen!$B$5,"ja","nein")</f>
        <v>nein</v>
      </c>
      <c r="H9777" s="21" t="s">
        <v>26</v>
      </c>
      <c r="I9777" s="29" t="n">
        <f aca="false">INDEX(Einstellungen!$B$27:$B$50,7)</f>
        <v>0.7</v>
      </c>
      <c r="J9777" s="29" t="n">
        <f aca="false">F9777*I9777</f>
        <v>24.888374</v>
      </c>
    </row>
    <row r="9778" customFormat="false" ht="15" hidden="false" customHeight="false" outlineLevel="0" collapsed="false">
      <c r="A9778" s="28" t="n">
        <v>45988</v>
      </c>
      <c r="B9778" s="21" t="s">
        <v>119</v>
      </c>
      <c r="C9778" s="21" t="s">
        <v>136</v>
      </c>
      <c r="D9778" s="29" t="n">
        <v>122</v>
      </c>
      <c r="E9778" s="29" t="n">
        <f aca="false">D9778/10</f>
        <v>12.2</v>
      </c>
      <c r="F9778" s="29" t="n">
        <f aca="false">(E9778+Einstellungen!$B$20)*(1+Einstellungen!$B$10)</f>
        <v>36.71864</v>
      </c>
      <c r="G9778" s="21" t="str">
        <f aca="false">IF(F9778&lt;Einstellungen!$B$5,"ja","nein")</f>
        <v>nein</v>
      </c>
      <c r="H9778" s="21" t="s">
        <v>26</v>
      </c>
      <c r="I9778" s="29" t="n">
        <f aca="false">INDEX(Einstellungen!$B$27:$B$50,8)</f>
        <v>0.95</v>
      </c>
      <c r="J9778" s="29" t="n">
        <f aca="false">F9778*I9778</f>
        <v>34.882708</v>
      </c>
    </row>
    <row r="9779" customFormat="false" ht="15" hidden="false" customHeight="false" outlineLevel="0" collapsed="false">
      <c r="A9779" s="28" t="n">
        <v>45988</v>
      </c>
      <c r="B9779" s="21" t="s">
        <v>120</v>
      </c>
      <c r="C9779" s="21" t="s">
        <v>136</v>
      </c>
      <c r="D9779" s="29" t="n">
        <v>123.105</v>
      </c>
      <c r="E9779" s="29" t="n">
        <f aca="false">D9779/10</f>
        <v>12.3105</v>
      </c>
      <c r="F9779" s="29" t="n">
        <f aca="false">(E9779+Einstellungen!$B$20)*(1+Einstellungen!$B$10)</f>
        <v>36.850135</v>
      </c>
      <c r="G9779" s="21" t="str">
        <f aca="false">IF(F9779&lt;Einstellungen!$B$5,"ja","nein")</f>
        <v>nein</v>
      </c>
      <c r="H9779" s="21" t="s">
        <v>26</v>
      </c>
      <c r="I9779" s="29" t="n">
        <f aca="false">INDEX(Einstellungen!$B$27:$B$50,9)</f>
        <v>1.05</v>
      </c>
      <c r="J9779" s="29" t="n">
        <f aca="false">F9779*I9779</f>
        <v>38.69264175</v>
      </c>
    </row>
    <row r="9780" customFormat="false" ht="15" hidden="false" customHeight="false" outlineLevel="0" collapsed="false">
      <c r="A9780" s="28" t="n">
        <v>45988</v>
      </c>
      <c r="B9780" s="21" t="s">
        <v>121</v>
      </c>
      <c r="C9780" s="21" t="s">
        <v>136</v>
      </c>
      <c r="D9780" s="29" t="n">
        <v>106.953</v>
      </c>
      <c r="E9780" s="29" t="n">
        <f aca="false">D9780/10</f>
        <v>10.6953</v>
      </c>
      <c r="F9780" s="29" t="n">
        <f aca="false">(E9780+Einstellungen!$B$20)*(1+Einstellungen!$B$10)</f>
        <v>34.928047</v>
      </c>
      <c r="G9780" s="21" t="str">
        <f aca="false">IF(F9780&lt;Einstellungen!$B$5,"ja","nein")</f>
        <v>nein</v>
      </c>
      <c r="H9780" s="21" t="s">
        <v>26</v>
      </c>
      <c r="I9780" s="29" t="n">
        <f aca="false">INDEX(Einstellungen!$B$27:$B$50,10)</f>
        <v>1.05</v>
      </c>
      <c r="J9780" s="29" t="n">
        <f aca="false">F9780*I9780</f>
        <v>36.67444935</v>
      </c>
    </row>
    <row r="9781" customFormat="false" ht="15" hidden="false" customHeight="false" outlineLevel="0" collapsed="false">
      <c r="A9781" s="28" t="n">
        <v>45988</v>
      </c>
      <c r="B9781" s="21" t="s">
        <v>122</v>
      </c>
      <c r="C9781" s="21" t="s">
        <v>136</v>
      </c>
      <c r="D9781" s="29" t="n">
        <v>90.948</v>
      </c>
      <c r="E9781" s="29" t="n">
        <f aca="false">D9781/10</f>
        <v>9.0948</v>
      </c>
      <c r="F9781" s="29" t="n">
        <f aca="false">(E9781+Einstellungen!$B$20)*(1+Einstellungen!$B$10)</f>
        <v>33.023452</v>
      </c>
      <c r="G9781" s="21" t="str">
        <f aca="false">IF(F9781&lt;Einstellungen!$B$5,"ja","nein")</f>
        <v>nein</v>
      </c>
      <c r="H9781" s="21" t="s">
        <v>26</v>
      </c>
      <c r="I9781" s="29" t="n">
        <f aca="false">INDEX(Einstellungen!$B$27:$B$50,11)</f>
        <v>1.05</v>
      </c>
      <c r="J9781" s="29" t="n">
        <f aca="false">F9781*I9781</f>
        <v>34.6746246</v>
      </c>
    </row>
    <row r="9782" customFormat="false" ht="15" hidden="false" customHeight="false" outlineLevel="0" collapsed="false">
      <c r="A9782" s="28" t="n">
        <v>45988</v>
      </c>
      <c r="B9782" s="21" t="s">
        <v>123</v>
      </c>
      <c r="C9782" s="21" t="s">
        <v>136</v>
      </c>
      <c r="D9782" s="29" t="n">
        <v>88.665</v>
      </c>
      <c r="E9782" s="29" t="n">
        <f aca="false">D9782/10</f>
        <v>8.8665</v>
      </c>
      <c r="F9782" s="29" t="n">
        <f aca="false">(E9782+Einstellungen!$B$20)*(1+Einstellungen!$B$10)</f>
        <v>32.751775</v>
      </c>
      <c r="G9782" s="21" t="str">
        <f aca="false">IF(F9782&lt;Einstellungen!$B$5,"ja","nein")</f>
        <v>nein</v>
      </c>
      <c r="H9782" s="21" t="s">
        <v>26</v>
      </c>
      <c r="I9782" s="29" t="n">
        <f aca="false">INDEX(Einstellungen!$B$27:$B$50,12)</f>
        <v>1.1</v>
      </c>
      <c r="J9782" s="29" t="n">
        <f aca="false">F9782*I9782</f>
        <v>36.0269525</v>
      </c>
    </row>
    <row r="9783" customFormat="false" ht="15" hidden="false" customHeight="false" outlineLevel="0" collapsed="false">
      <c r="A9783" s="28" t="n">
        <v>45988</v>
      </c>
      <c r="B9783" s="21" t="s">
        <v>124</v>
      </c>
      <c r="C9783" s="21" t="s">
        <v>136</v>
      </c>
      <c r="D9783" s="29" t="n">
        <v>87.062</v>
      </c>
      <c r="E9783" s="29" t="n">
        <f aca="false">D9783/10</f>
        <v>8.7062</v>
      </c>
      <c r="F9783" s="29" t="n">
        <f aca="false">(E9783+Einstellungen!$B$20)*(1+Einstellungen!$B$10)</f>
        <v>32.561018</v>
      </c>
      <c r="G9783" s="21" t="str">
        <f aca="false">IF(F9783&lt;Einstellungen!$B$5,"ja","nein")</f>
        <v>nein</v>
      </c>
      <c r="H9783" s="21" t="s">
        <v>26</v>
      </c>
      <c r="I9783" s="29" t="n">
        <f aca="false">INDEX(Einstellungen!$B$27:$B$50,13)</f>
        <v>1.2</v>
      </c>
      <c r="J9783" s="29" t="n">
        <f aca="false">F9783*I9783</f>
        <v>39.0732216</v>
      </c>
    </row>
    <row r="9784" customFormat="false" ht="15" hidden="false" customHeight="false" outlineLevel="0" collapsed="false">
      <c r="A9784" s="28" t="n">
        <v>45988</v>
      </c>
      <c r="B9784" s="21" t="s">
        <v>125</v>
      </c>
      <c r="C9784" s="21" t="s">
        <v>136</v>
      </c>
      <c r="D9784" s="29" t="n">
        <v>85.76</v>
      </c>
      <c r="E9784" s="29" t="n">
        <f aca="false">D9784/10</f>
        <v>8.576</v>
      </c>
      <c r="F9784" s="29" t="n">
        <f aca="false">(E9784+Einstellungen!$B$20)*(1+Einstellungen!$B$10)</f>
        <v>32.40608</v>
      </c>
      <c r="G9784" s="21" t="str">
        <f aca="false">IF(F9784&lt;Einstellungen!$B$5,"ja","nein")</f>
        <v>nein</v>
      </c>
      <c r="H9784" s="21" t="s">
        <v>26</v>
      </c>
      <c r="I9784" s="29" t="n">
        <f aca="false">INDEX(Einstellungen!$B$27:$B$50,14)</f>
        <v>1.15</v>
      </c>
      <c r="J9784" s="29" t="n">
        <f aca="false">F9784*I9784</f>
        <v>37.266992</v>
      </c>
    </row>
    <row r="9785" customFormat="false" ht="15" hidden="false" customHeight="false" outlineLevel="0" collapsed="false">
      <c r="A9785" s="28" t="n">
        <v>45988</v>
      </c>
      <c r="B9785" s="21" t="s">
        <v>126</v>
      </c>
      <c r="C9785" s="21" t="s">
        <v>136</v>
      </c>
      <c r="D9785" s="29" t="n">
        <v>89.248</v>
      </c>
      <c r="E9785" s="29" t="n">
        <f aca="false">D9785/10</f>
        <v>8.9248</v>
      </c>
      <c r="F9785" s="29" t="n">
        <f aca="false">(E9785+Einstellungen!$B$20)*(1+Einstellungen!$B$10)</f>
        <v>32.821152</v>
      </c>
      <c r="G9785" s="21" t="str">
        <f aca="false">IF(F9785&lt;Einstellungen!$B$5,"ja","nein")</f>
        <v>nein</v>
      </c>
      <c r="H9785" s="21" t="s">
        <v>26</v>
      </c>
      <c r="I9785" s="29" t="n">
        <f aca="false">INDEX(Einstellungen!$B$27:$B$50,15)</f>
        <v>1</v>
      </c>
      <c r="J9785" s="29" t="n">
        <f aca="false">F9785*I9785</f>
        <v>32.821152</v>
      </c>
    </row>
    <row r="9786" customFormat="false" ht="15" hidden="false" customHeight="false" outlineLevel="0" collapsed="false">
      <c r="A9786" s="28" t="n">
        <v>45988</v>
      </c>
      <c r="B9786" s="21" t="s">
        <v>127</v>
      </c>
      <c r="C9786" s="21" t="s">
        <v>136</v>
      </c>
      <c r="D9786" s="29" t="n">
        <v>90.6</v>
      </c>
      <c r="E9786" s="29" t="n">
        <f aca="false">D9786/10</f>
        <v>9.06</v>
      </c>
      <c r="F9786" s="29" t="n">
        <f aca="false">(E9786+Einstellungen!$B$20)*(1+Einstellungen!$B$10)</f>
        <v>32.98204</v>
      </c>
      <c r="G9786" s="21" t="str">
        <f aca="false">IF(F9786&lt;Einstellungen!$B$5,"ja","nein")</f>
        <v>nein</v>
      </c>
      <c r="H9786" s="21" t="s">
        <v>26</v>
      </c>
      <c r="I9786" s="29" t="n">
        <f aca="false">INDEX(Einstellungen!$B$27:$B$50,16)</f>
        <v>0.95</v>
      </c>
      <c r="J9786" s="29" t="n">
        <f aca="false">F9786*I9786</f>
        <v>31.332938</v>
      </c>
    </row>
    <row r="9787" customFormat="false" ht="15" hidden="false" customHeight="false" outlineLevel="0" collapsed="false">
      <c r="A9787" s="28" t="n">
        <v>45988</v>
      </c>
      <c r="B9787" s="21" t="s">
        <v>128</v>
      </c>
      <c r="C9787" s="21" t="s">
        <v>136</v>
      </c>
      <c r="D9787" s="29" t="n">
        <v>90.43</v>
      </c>
      <c r="E9787" s="29" t="n">
        <f aca="false">D9787/10</f>
        <v>9.043</v>
      </c>
      <c r="F9787" s="29" t="n">
        <f aca="false">(E9787+Einstellungen!$B$20)*(1+Einstellungen!$B$10)</f>
        <v>32.96181</v>
      </c>
      <c r="G9787" s="21" t="str">
        <f aca="false">IF(F9787&lt;Einstellungen!$B$5,"ja","nein")</f>
        <v>nein</v>
      </c>
      <c r="H9787" s="21" t="s">
        <v>26</v>
      </c>
      <c r="I9787" s="29" t="n">
        <f aca="false">INDEX(Einstellungen!$B$27:$B$50,17)</f>
        <v>0.95</v>
      </c>
      <c r="J9787" s="29" t="n">
        <f aca="false">F9787*I9787</f>
        <v>31.3137195</v>
      </c>
    </row>
    <row r="9788" customFormat="false" ht="15" hidden="false" customHeight="false" outlineLevel="0" collapsed="false">
      <c r="A9788" s="28" t="n">
        <v>45988</v>
      </c>
      <c r="B9788" s="21" t="s">
        <v>129</v>
      </c>
      <c r="C9788" s="21" t="s">
        <v>136</v>
      </c>
      <c r="D9788" s="29" t="n">
        <v>97.507</v>
      </c>
      <c r="E9788" s="29" t="n">
        <f aca="false">D9788/10</f>
        <v>9.7507</v>
      </c>
      <c r="F9788" s="29" t="n">
        <f aca="false">(E9788+Einstellungen!$B$20)*(1+Einstellungen!$B$10)</f>
        <v>33.803973</v>
      </c>
      <c r="G9788" s="21" t="str">
        <f aca="false">IF(F9788&lt;Einstellungen!$B$5,"ja","nein")</f>
        <v>nein</v>
      </c>
      <c r="H9788" s="21" t="s">
        <v>26</v>
      </c>
      <c r="I9788" s="29" t="n">
        <f aca="false">INDEX(Einstellungen!$B$27:$B$50,18)</f>
        <v>1.1</v>
      </c>
      <c r="J9788" s="29" t="n">
        <f aca="false">F9788*I9788</f>
        <v>37.1843703</v>
      </c>
    </row>
    <row r="9789" customFormat="false" ht="15" hidden="false" customHeight="false" outlineLevel="0" collapsed="false">
      <c r="A9789" s="28" t="n">
        <v>45988</v>
      </c>
      <c r="B9789" s="21" t="s">
        <v>130</v>
      </c>
      <c r="C9789" s="21" t="s">
        <v>136</v>
      </c>
      <c r="D9789" s="29" t="n">
        <v>101.392</v>
      </c>
      <c r="E9789" s="29" t="n">
        <f aca="false">D9789/10</f>
        <v>10.1392</v>
      </c>
      <c r="F9789" s="29" t="n">
        <f aca="false">(E9789+Einstellungen!$B$20)*(1+Einstellungen!$B$10)</f>
        <v>34.266288</v>
      </c>
      <c r="G9789" s="21" t="str">
        <f aca="false">IF(F9789&lt;Einstellungen!$B$5,"ja","nein")</f>
        <v>nein</v>
      </c>
      <c r="H9789" s="21" t="s">
        <v>26</v>
      </c>
      <c r="I9789" s="29" t="n">
        <f aca="false">INDEX(Einstellungen!$B$27:$B$50,19)</f>
        <v>1.35</v>
      </c>
      <c r="J9789" s="29" t="n">
        <f aca="false">F9789*I9789</f>
        <v>46.2594888</v>
      </c>
    </row>
    <row r="9790" customFormat="false" ht="15" hidden="false" customHeight="false" outlineLevel="0" collapsed="false">
      <c r="A9790" s="28" t="n">
        <v>45988</v>
      </c>
      <c r="B9790" s="21" t="s">
        <v>131</v>
      </c>
      <c r="C9790" s="21" t="s">
        <v>136</v>
      </c>
      <c r="D9790" s="29" t="n">
        <v>88.27</v>
      </c>
      <c r="E9790" s="29" t="n">
        <f aca="false">D9790/10</f>
        <v>8.827</v>
      </c>
      <c r="F9790" s="29" t="n">
        <f aca="false">(E9790+Einstellungen!$B$20)*(1+Einstellungen!$B$10)</f>
        <v>32.70477</v>
      </c>
      <c r="G9790" s="21" t="str">
        <f aca="false">IF(F9790&lt;Einstellungen!$B$5,"ja","nein")</f>
        <v>nein</v>
      </c>
      <c r="H9790" s="21" t="s">
        <v>26</v>
      </c>
      <c r="I9790" s="29" t="n">
        <f aca="false">INDEX(Einstellungen!$B$27:$B$50,20)</f>
        <v>1.45</v>
      </c>
      <c r="J9790" s="29" t="n">
        <f aca="false">F9790*I9790</f>
        <v>47.4219165</v>
      </c>
    </row>
    <row r="9791" customFormat="false" ht="15" hidden="false" customHeight="false" outlineLevel="0" collapsed="false">
      <c r="A9791" s="28" t="n">
        <v>45988</v>
      </c>
      <c r="B9791" s="21" t="s">
        <v>132</v>
      </c>
      <c r="C9791" s="21" t="s">
        <v>136</v>
      </c>
      <c r="D9791" s="29" t="n">
        <v>85.398</v>
      </c>
      <c r="E9791" s="29" t="n">
        <f aca="false">D9791/10</f>
        <v>8.5398</v>
      </c>
      <c r="F9791" s="29" t="n">
        <f aca="false">(E9791+Einstellungen!$B$20)*(1+Einstellungen!$B$10)</f>
        <v>32.363002</v>
      </c>
      <c r="G9791" s="21" t="str">
        <f aca="false">IF(F9791&lt;Einstellungen!$B$5,"ja","nein")</f>
        <v>nein</v>
      </c>
      <c r="H9791" s="21" t="s">
        <v>26</v>
      </c>
      <c r="I9791" s="29" t="n">
        <f aca="false">INDEX(Einstellungen!$B$27:$B$50,21)</f>
        <v>1.4</v>
      </c>
      <c r="J9791" s="29" t="n">
        <f aca="false">F9791*I9791</f>
        <v>45.3082028</v>
      </c>
    </row>
    <row r="9792" customFormat="false" ht="15" hidden="false" customHeight="false" outlineLevel="0" collapsed="false">
      <c r="A9792" s="28" t="n">
        <v>45988</v>
      </c>
      <c r="B9792" s="21" t="s">
        <v>133</v>
      </c>
      <c r="C9792" s="21" t="s">
        <v>136</v>
      </c>
      <c r="D9792" s="29" t="n">
        <v>80.625</v>
      </c>
      <c r="E9792" s="29" t="n">
        <f aca="false">D9792/10</f>
        <v>8.0625</v>
      </c>
      <c r="F9792" s="29" t="n">
        <f aca="false">(E9792+Einstellungen!$B$20)*(1+Einstellungen!$B$10)</f>
        <v>31.795015</v>
      </c>
      <c r="G9792" s="21" t="str">
        <f aca="false">IF(F9792&lt;Einstellungen!$B$5,"ja","nein")</f>
        <v>nein</v>
      </c>
      <c r="H9792" s="21" t="s">
        <v>26</v>
      </c>
      <c r="I9792" s="29" t="n">
        <f aca="false">INDEX(Einstellungen!$B$27:$B$50,22)</f>
        <v>1.25</v>
      </c>
      <c r="J9792" s="29" t="n">
        <f aca="false">F9792*I9792</f>
        <v>39.74376875</v>
      </c>
    </row>
    <row r="9793" customFormat="false" ht="15" hidden="false" customHeight="false" outlineLevel="0" collapsed="false">
      <c r="A9793" s="28" t="n">
        <v>45988</v>
      </c>
      <c r="B9793" s="21" t="s">
        <v>134</v>
      </c>
      <c r="C9793" s="21" t="s">
        <v>136</v>
      </c>
      <c r="D9793" s="29" t="n">
        <v>85.105</v>
      </c>
      <c r="E9793" s="29" t="n">
        <f aca="false">D9793/10</f>
        <v>8.5105</v>
      </c>
      <c r="F9793" s="29" t="n">
        <f aca="false">(E9793+Einstellungen!$B$20)*(1+Einstellungen!$B$10)</f>
        <v>32.328135</v>
      </c>
      <c r="G9793" s="21" t="str">
        <f aca="false">IF(F9793&lt;Einstellungen!$B$5,"ja","nein")</f>
        <v>nein</v>
      </c>
      <c r="H9793" s="21" t="s">
        <v>26</v>
      </c>
      <c r="I9793" s="29" t="n">
        <f aca="false">INDEX(Einstellungen!$B$27:$B$50,23)</f>
        <v>1.05</v>
      </c>
      <c r="J9793" s="29" t="n">
        <f aca="false">F9793*I9793</f>
        <v>33.94454175</v>
      </c>
    </row>
    <row r="9794" customFormat="false" ht="15" hidden="false" customHeight="false" outlineLevel="0" collapsed="false">
      <c r="A9794" s="28" t="n">
        <v>45988</v>
      </c>
      <c r="B9794" s="21" t="s">
        <v>135</v>
      </c>
      <c r="C9794" s="21" t="s">
        <v>136</v>
      </c>
      <c r="D9794" s="29" t="n">
        <v>69.458</v>
      </c>
      <c r="E9794" s="29" t="n">
        <f aca="false">D9794/10</f>
        <v>6.9458</v>
      </c>
      <c r="F9794" s="29" t="n">
        <f aca="false">(E9794+Einstellungen!$B$20)*(1+Einstellungen!$B$10)</f>
        <v>30.466142</v>
      </c>
      <c r="G9794" s="21" t="str">
        <f aca="false">IF(F9794&lt;Einstellungen!$B$5,"ja","nein")</f>
        <v>nein</v>
      </c>
      <c r="H9794" s="21" t="s">
        <v>26</v>
      </c>
      <c r="I9794" s="29" t="n">
        <f aca="false">INDEX(Einstellungen!$B$27:$B$50,24)</f>
        <v>0.8</v>
      </c>
      <c r="J9794" s="29" t="n">
        <f aca="false">F9794*I9794</f>
        <v>24.3729136</v>
      </c>
    </row>
    <row r="9795" customFormat="false" ht="15" hidden="false" customHeight="false" outlineLevel="0" collapsed="false">
      <c r="A9795" s="28" t="n">
        <v>45989</v>
      </c>
      <c r="B9795" s="21" t="s">
        <v>111</v>
      </c>
      <c r="C9795" s="21" t="s">
        <v>137</v>
      </c>
      <c r="D9795" s="29" t="n">
        <v>60.84</v>
      </c>
      <c r="E9795" s="29" t="n">
        <f aca="false">D9795/10</f>
        <v>6.084</v>
      </c>
      <c r="F9795" s="29" t="n">
        <f aca="false">(E9795+Einstellungen!$B$20)*(1+Einstellungen!$B$10)</f>
        <v>29.4406</v>
      </c>
      <c r="G9795" s="21" t="str">
        <f aca="false">IF(F9795&lt;Einstellungen!$B$5,"ja","nein")</f>
        <v>nein</v>
      </c>
      <c r="H9795" s="21" t="s">
        <v>26</v>
      </c>
      <c r="I9795" s="29" t="n">
        <f aca="false">INDEX(Einstellungen!$B$27:$B$50,1)</f>
        <v>0.6</v>
      </c>
      <c r="J9795" s="29" t="n">
        <f aca="false">F9795*I9795</f>
        <v>17.66436</v>
      </c>
    </row>
    <row r="9796" customFormat="false" ht="15" hidden="false" customHeight="false" outlineLevel="0" collapsed="false">
      <c r="A9796" s="28" t="n">
        <v>45989</v>
      </c>
      <c r="B9796" s="21" t="s">
        <v>113</v>
      </c>
      <c r="C9796" s="21" t="s">
        <v>137</v>
      </c>
      <c r="D9796" s="29" t="n">
        <v>55</v>
      </c>
      <c r="E9796" s="29" t="n">
        <f aca="false">D9796/10</f>
        <v>5.5</v>
      </c>
      <c r="F9796" s="29" t="n">
        <f aca="false">(E9796+Einstellungen!$B$20)*(1+Einstellungen!$B$10)</f>
        <v>28.74564</v>
      </c>
      <c r="G9796" s="21" t="str">
        <f aca="false">IF(F9796&lt;Einstellungen!$B$5,"ja","nein")</f>
        <v>ja</v>
      </c>
      <c r="H9796" s="21" t="s">
        <v>26</v>
      </c>
      <c r="I9796" s="29" t="n">
        <f aca="false">INDEX(Einstellungen!$B$27:$B$50,2)</f>
        <v>0.5</v>
      </c>
      <c r="J9796" s="29" t="n">
        <f aca="false">F9796*I9796</f>
        <v>14.37282</v>
      </c>
    </row>
    <row r="9797" customFormat="false" ht="15" hidden="false" customHeight="false" outlineLevel="0" collapsed="false">
      <c r="A9797" s="28" t="n">
        <v>45989</v>
      </c>
      <c r="B9797" s="21" t="s">
        <v>114</v>
      </c>
      <c r="C9797" s="21" t="s">
        <v>137</v>
      </c>
      <c r="D9797" s="29" t="n">
        <v>52.93</v>
      </c>
      <c r="E9797" s="29" t="n">
        <f aca="false">D9797/10</f>
        <v>5.293</v>
      </c>
      <c r="F9797" s="29" t="n">
        <f aca="false">(E9797+Einstellungen!$B$20)*(1+Einstellungen!$B$10)</f>
        <v>28.49931</v>
      </c>
      <c r="G9797" s="21" t="str">
        <f aca="false">IF(F9797&lt;Einstellungen!$B$5,"ja","nein")</f>
        <v>ja</v>
      </c>
      <c r="H9797" s="21" t="s">
        <v>26</v>
      </c>
      <c r="I9797" s="29" t="n">
        <f aca="false">INDEX(Einstellungen!$B$27:$B$50,3)</f>
        <v>0.45</v>
      </c>
      <c r="J9797" s="29" t="n">
        <f aca="false">F9797*I9797</f>
        <v>12.8246895</v>
      </c>
    </row>
    <row r="9798" customFormat="false" ht="15" hidden="false" customHeight="false" outlineLevel="0" collapsed="false">
      <c r="A9798" s="28" t="n">
        <v>45989</v>
      </c>
      <c r="B9798" s="21" t="s">
        <v>115</v>
      </c>
      <c r="C9798" s="21" t="s">
        <v>137</v>
      </c>
      <c r="D9798" s="29" t="n">
        <v>47.883</v>
      </c>
      <c r="E9798" s="29" t="n">
        <f aca="false">D9798/10</f>
        <v>4.7883</v>
      </c>
      <c r="F9798" s="29" t="n">
        <f aca="false">(E9798+Einstellungen!$B$20)*(1+Einstellungen!$B$10)</f>
        <v>27.898717</v>
      </c>
      <c r="G9798" s="21" t="str">
        <f aca="false">IF(F9798&lt;Einstellungen!$B$5,"ja","nein")</f>
        <v>ja</v>
      </c>
      <c r="H9798" s="21" t="s">
        <v>26</v>
      </c>
      <c r="I9798" s="29" t="n">
        <f aca="false">INDEX(Einstellungen!$B$27:$B$50,4)</f>
        <v>0.45</v>
      </c>
      <c r="J9798" s="29" t="n">
        <f aca="false">F9798*I9798</f>
        <v>12.55442265</v>
      </c>
    </row>
    <row r="9799" customFormat="false" ht="15" hidden="false" customHeight="false" outlineLevel="0" collapsed="false">
      <c r="A9799" s="28" t="n">
        <v>45989</v>
      </c>
      <c r="B9799" s="21" t="s">
        <v>116</v>
      </c>
      <c r="C9799" s="21" t="s">
        <v>137</v>
      </c>
      <c r="D9799" s="29" t="n">
        <v>58.375</v>
      </c>
      <c r="E9799" s="29" t="n">
        <f aca="false">D9799/10</f>
        <v>5.8375</v>
      </c>
      <c r="F9799" s="29" t="n">
        <f aca="false">(E9799+Einstellungen!$B$20)*(1+Einstellungen!$B$10)</f>
        <v>29.147265</v>
      </c>
      <c r="G9799" s="21" t="str">
        <f aca="false">IF(F9799&lt;Einstellungen!$B$5,"ja","nein")</f>
        <v>nein</v>
      </c>
      <c r="H9799" s="21" t="s">
        <v>26</v>
      </c>
      <c r="I9799" s="29" t="n">
        <f aca="false">INDEX(Einstellungen!$B$27:$B$50,5)</f>
        <v>0.45</v>
      </c>
      <c r="J9799" s="29" t="n">
        <f aca="false">F9799*I9799</f>
        <v>13.11626925</v>
      </c>
    </row>
    <row r="9800" customFormat="false" ht="15" hidden="false" customHeight="false" outlineLevel="0" collapsed="false">
      <c r="A9800" s="28" t="n">
        <v>45989</v>
      </c>
      <c r="B9800" s="21" t="s">
        <v>117</v>
      </c>
      <c r="C9800" s="21" t="s">
        <v>137</v>
      </c>
      <c r="D9800" s="29" t="n">
        <v>61.04</v>
      </c>
      <c r="E9800" s="29" t="n">
        <f aca="false">D9800/10</f>
        <v>6.104</v>
      </c>
      <c r="F9800" s="29" t="n">
        <f aca="false">(E9800+Einstellungen!$B$20)*(1+Einstellungen!$B$10)</f>
        <v>29.4644</v>
      </c>
      <c r="G9800" s="21" t="str">
        <f aca="false">IF(F9800&lt;Einstellungen!$B$5,"ja","nein")</f>
        <v>nein</v>
      </c>
      <c r="H9800" s="21" t="s">
        <v>26</v>
      </c>
      <c r="I9800" s="29" t="n">
        <f aca="false">INDEX(Einstellungen!$B$27:$B$50,6)</f>
        <v>0.5</v>
      </c>
      <c r="J9800" s="29" t="n">
        <f aca="false">F9800*I9800</f>
        <v>14.7322</v>
      </c>
    </row>
    <row r="9801" customFormat="false" ht="15" hidden="false" customHeight="false" outlineLevel="0" collapsed="false">
      <c r="A9801" s="28" t="n">
        <v>45989</v>
      </c>
      <c r="B9801" s="21" t="s">
        <v>118</v>
      </c>
      <c r="C9801" s="21" t="s">
        <v>137</v>
      </c>
      <c r="D9801" s="29" t="n">
        <v>82.862</v>
      </c>
      <c r="E9801" s="29" t="n">
        <f aca="false">D9801/10</f>
        <v>8.2862</v>
      </c>
      <c r="F9801" s="29" t="n">
        <f aca="false">(E9801+Einstellungen!$B$20)*(1+Einstellungen!$B$10)</f>
        <v>32.061218</v>
      </c>
      <c r="G9801" s="21" t="str">
        <f aca="false">IF(F9801&lt;Einstellungen!$B$5,"ja","nein")</f>
        <v>nein</v>
      </c>
      <c r="H9801" s="21" t="s">
        <v>26</v>
      </c>
      <c r="I9801" s="29" t="n">
        <f aca="false">INDEX(Einstellungen!$B$27:$B$50,7)</f>
        <v>0.7</v>
      </c>
      <c r="J9801" s="29" t="n">
        <f aca="false">F9801*I9801</f>
        <v>22.4428526</v>
      </c>
    </row>
    <row r="9802" customFormat="false" ht="15" hidden="false" customHeight="false" outlineLevel="0" collapsed="false">
      <c r="A9802" s="28" t="n">
        <v>45989</v>
      </c>
      <c r="B9802" s="21" t="s">
        <v>119</v>
      </c>
      <c r="C9802" s="21" t="s">
        <v>137</v>
      </c>
      <c r="D9802" s="29" t="n">
        <v>87.82</v>
      </c>
      <c r="E9802" s="29" t="n">
        <f aca="false">D9802/10</f>
        <v>8.782</v>
      </c>
      <c r="F9802" s="29" t="n">
        <f aca="false">(E9802+Einstellungen!$B$20)*(1+Einstellungen!$B$10)</f>
        <v>32.65122</v>
      </c>
      <c r="G9802" s="21" t="str">
        <f aca="false">IF(F9802&lt;Einstellungen!$B$5,"ja","nein")</f>
        <v>nein</v>
      </c>
      <c r="H9802" s="21" t="s">
        <v>26</v>
      </c>
      <c r="I9802" s="29" t="n">
        <f aca="false">INDEX(Einstellungen!$B$27:$B$50,8)</f>
        <v>0.95</v>
      </c>
      <c r="J9802" s="29" t="n">
        <f aca="false">F9802*I9802</f>
        <v>31.018659</v>
      </c>
    </row>
    <row r="9803" customFormat="false" ht="15" hidden="false" customHeight="false" outlineLevel="0" collapsed="false">
      <c r="A9803" s="28" t="n">
        <v>45989</v>
      </c>
      <c r="B9803" s="21" t="s">
        <v>120</v>
      </c>
      <c r="C9803" s="21" t="s">
        <v>137</v>
      </c>
      <c r="D9803" s="29" t="n">
        <v>100.475</v>
      </c>
      <c r="E9803" s="29" t="n">
        <f aca="false">D9803/10</f>
        <v>10.0475</v>
      </c>
      <c r="F9803" s="29" t="n">
        <f aca="false">(E9803+Einstellungen!$B$20)*(1+Einstellungen!$B$10)</f>
        <v>34.157165</v>
      </c>
      <c r="G9803" s="21" t="str">
        <f aca="false">IF(F9803&lt;Einstellungen!$B$5,"ja","nein")</f>
        <v>nein</v>
      </c>
      <c r="H9803" s="21" t="s">
        <v>26</v>
      </c>
      <c r="I9803" s="29" t="n">
        <f aca="false">INDEX(Einstellungen!$B$27:$B$50,9)</f>
        <v>1.05</v>
      </c>
      <c r="J9803" s="29" t="n">
        <f aca="false">F9803*I9803</f>
        <v>35.86502325</v>
      </c>
    </row>
    <row r="9804" customFormat="false" ht="15" hidden="false" customHeight="false" outlineLevel="0" collapsed="false">
      <c r="A9804" s="28" t="n">
        <v>45989</v>
      </c>
      <c r="B9804" s="21" t="s">
        <v>121</v>
      </c>
      <c r="C9804" s="21" t="s">
        <v>137</v>
      </c>
      <c r="D9804" s="29" t="n">
        <v>103.4</v>
      </c>
      <c r="E9804" s="29" t="n">
        <f aca="false">D9804/10</f>
        <v>10.34</v>
      </c>
      <c r="F9804" s="29" t="n">
        <f aca="false">(E9804+Einstellungen!$B$20)*(1+Einstellungen!$B$10)</f>
        <v>34.50524</v>
      </c>
      <c r="G9804" s="21" t="str">
        <f aca="false">IF(F9804&lt;Einstellungen!$B$5,"ja","nein")</f>
        <v>nein</v>
      </c>
      <c r="H9804" s="21" t="s">
        <v>26</v>
      </c>
      <c r="I9804" s="29" t="n">
        <f aca="false">INDEX(Einstellungen!$B$27:$B$50,10)</f>
        <v>1.05</v>
      </c>
      <c r="J9804" s="29" t="n">
        <f aca="false">F9804*I9804</f>
        <v>36.230502</v>
      </c>
    </row>
    <row r="9805" customFormat="false" ht="15" hidden="false" customHeight="false" outlineLevel="0" collapsed="false">
      <c r="A9805" s="28" t="n">
        <v>45989</v>
      </c>
      <c r="B9805" s="21" t="s">
        <v>122</v>
      </c>
      <c r="C9805" s="21" t="s">
        <v>137</v>
      </c>
      <c r="D9805" s="29" t="n">
        <v>97.845</v>
      </c>
      <c r="E9805" s="29" t="n">
        <f aca="false">D9805/10</f>
        <v>9.7845</v>
      </c>
      <c r="F9805" s="29" t="n">
        <f aca="false">(E9805+Einstellungen!$B$20)*(1+Einstellungen!$B$10)</f>
        <v>33.844195</v>
      </c>
      <c r="G9805" s="21" t="str">
        <f aca="false">IF(F9805&lt;Einstellungen!$B$5,"ja","nein")</f>
        <v>nein</v>
      </c>
      <c r="H9805" s="21" t="s">
        <v>26</v>
      </c>
      <c r="I9805" s="29" t="n">
        <f aca="false">INDEX(Einstellungen!$B$27:$B$50,11)</f>
        <v>1.05</v>
      </c>
      <c r="J9805" s="29" t="n">
        <f aca="false">F9805*I9805</f>
        <v>35.53640475</v>
      </c>
    </row>
    <row r="9806" customFormat="false" ht="15" hidden="false" customHeight="false" outlineLevel="0" collapsed="false">
      <c r="A9806" s="28" t="n">
        <v>45989</v>
      </c>
      <c r="B9806" s="21" t="s">
        <v>123</v>
      </c>
      <c r="C9806" s="21" t="s">
        <v>137</v>
      </c>
      <c r="D9806" s="29" t="n">
        <v>102.82</v>
      </c>
      <c r="E9806" s="29" t="n">
        <f aca="false">D9806/10</f>
        <v>10.282</v>
      </c>
      <c r="F9806" s="29" t="n">
        <f aca="false">(E9806+Einstellungen!$B$20)*(1+Einstellungen!$B$10)</f>
        <v>34.43622</v>
      </c>
      <c r="G9806" s="21" t="str">
        <f aca="false">IF(F9806&lt;Einstellungen!$B$5,"ja","nein")</f>
        <v>nein</v>
      </c>
      <c r="H9806" s="21" t="s">
        <v>26</v>
      </c>
      <c r="I9806" s="29" t="n">
        <f aca="false">INDEX(Einstellungen!$B$27:$B$50,12)</f>
        <v>1.1</v>
      </c>
      <c r="J9806" s="29" t="n">
        <f aca="false">F9806*I9806</f>
        <v>37.879842</v>
      </c>
    </row>
    <row r="9807" customFormat="false" ht="15" hidden="false" customHeight="false" outlineLevel="0" collapsed="false">
      <c r="A9807" s="28" t="n">
        <v>45989</v>
      </c>
      <c r="B9807" s="21" t="s">
        <v>124</v>
      </c>
      <c r="C9807" s="21" t="s">
        <v>137</v>
      </c>
      <c r="D9807" s="29" t="n">
        <v>98.713</v>
      </c>
      <c r="E9807" s="29" t="n">
        <f aca="false">D9807/10</f>
        <v>9.8713</v>
      </c>
      <c r="F9807" s="29" t="n">
        <f aca="false">(E9807+Einstellungen!$B$20)*(1+Einstellungen!$B$10)</f>
        <v>33.947487</v>
      </c>
      <c r="G9807" s="21" t="str">
        <f aca="false">IF(F9807&lt;Einstellungen!$B$5,"ja","nein")</f>
        <v>nein</v>
      </c>
      <c r="H9807" s="21" t="s">
        <v>26</v>
      </c>
      <c r="I9807" s="29" t="n">
        <f aca="false">INDEX(Einstellungen!$B$27:$B$50,13)</f>
        <v>1.2</v>
      </c>
      <c r="J9807" s="29" t="n">
        <f aca="false">F9807*I9807</f>
        <v>40.7369844</v>
      </c>
    </row>
    <row r="9808" customFormat="false" ht="15" hidden="false" customHeight="false" outlineLevel="0" collapsed="false">
      <c r="A9808" s="28" t="n">
        <v>45989</v>
      </c>
      <c r="B9808" s="21" t="s">
        <v>125</v>
      </c>
      <c r="C9808" s="21" t="s">
        <v>137</v>
      </c>
      <c r="D9808" s="29" t="n">
        <v>99.45</v>
      </c>
      <c r="E9808" s="29" t="n">
        <f aca="false">D9808/10</f>
        <v>9.945</v>
      </c>
      <c r="F9808" s="29" t="n">
        <f aca="false">(E9808+Einstellungen!$B$20)*(1+Einstellungen!$B$10)</f>
        <v>34.03519</v>
      </c>
      <c r="G9808" s="21" t="str">
        <f aca="false">IF(F9808&lt;Einstellungen!$B$5,"ja","nein")</f>
        <v>nein</v>
      </c>
      <c r="H9808" s="21" t="s">
        <v>26</v>
      </c>
      <c r="I9808" s="29" t="n">
        <f aca="false">INDEX(Einstellungen!$B$27:$B$50,14)</f>
        <v>1.15</v>
      </c>
      <c r="J9808" s="29" t="n">
        <f aca="false">F9808*I9808</f>
        <v>39.1404685</v>
      </c>
    </row>
    <row r="9809" customFormat="false" ht="15" hidden="false" customHeight="false" outlineLevel="0" collapsed="false">
      <c r="A9809" s="28" t="n">
        <v>45989</v>
      </c>
      <c r="B9809" s="21" t="s">
        <v>126</v>
      </c>
      <c r="C9809" s="21" t="s">
        <v>137</v>
      </c>
      <c r="D9809" s="29" t="n">
        <v>98.79</v>
      </c>
      <c r="E9809" s="29" t="n">
        <f aca="false">D9809/10</f>
        <v>9.879</v>
      </c>
      <c r="F9809" s="29" t="n">
        <f aca="false">(E9809+Einstellungen!$B$20)*(1+Einstellungen!$B$10)</f>
        <v>33.95665</v>
      </c>
      <c r="G9809" s="21" t="str">
        <f aca="false">IF(F9809&lt;Einstellungen!$B$5,"ja","nein")</f>
        <v>nein</v>
      </c>
      <c r="H9809" s="21" t="s">
        <v>26</v>
      </c>
      <c r="I9809" s="29" t="n">
        <f aca="false">INDEX(Einstellungen!$B$27:$B$50,15)</f>
        <v>1</v>
      </c>
      <c r="J9809" s="29" t="n">
        <f aca="false">F9809*I9809</f>
        <v>33.95665</v>
      </c>
    </row>
    <row r="9810" customFormat="false" ht="15" hidden="false" customHeight="false" outlineLevel="0" collapsed="false">
      <c r="A9810" s="28" t="n">
        <v>45989</v>
      </c>
      <c r="B9810" s="21" t="s">
        <v>127</v>
      </c>
      <c r="C9810" s="21" t="s">
        <v>137</v>
      </c>
      <c r="D9810" s="29" t="n">
        <v>104.67</v>
      </c>
      <c r="E9810" s="29" t="n">
        <f aca="false">D9810/10</f>
        <v>10.467</v>
      </c>
      <c r="F9810" s="29" t="n">
        <f aca="false">(E9810+Einstellungen!$B$20)*(1+Einstellungen!$B$10)</f>
        <v>34.65637</v>
      </c>
      <c r="G9810" s="21" t="str">
        <f aca="false">IF(F9810&lt;Einstellungen!$B$5,"ja","nein")</f>
        <v>nein</v>
      </c>
      <c r="H9810" s="21" t="s">
        <v>26</v>
      </c>
      <c r="I9810" s="29" t="n">
        <f aca="false">INDEX(Einstellungen!$B$27:$B$50,16)</f>
        <v>0.95</v>
      </c>
      <c r="J9810" s="29" t="n">
        <f aca="false">F9810*I9810</f>
        <v>32.9235515</v>
      </c>
    </row>
    <row r="9811" customFormat="false" ht="15" hidden="false" customHeight="false" outlineLevel="0" collapsed="false">
      <c r="A9811" s="28" t="n">
        <v>45989</v>
      </c>
      <c r="B9811" s="21" t="s">
        <v>128</v>
      </c>
      <c r="C9811" s="21" t="s">
        <v>137</v>
      </c>
      <c r="D9811" s="29" t="n">
        <v>103.4</v>
      </c>
      <c r="E9811" s="29" t="n">
        <f aca="false">D9811/10</f>
        <v>10.34</v>
      </c>
      <c r="F9811" s="29" t="n">
        <f aca="false">(E9811+Einstellungen!$B$20)*(1+Einstellungen!$B$10)</f>
        <v>34.50524</v>
      </c>
      <c r="G9811" s="21" t="str">
        <f aca="false">IF(F9811&lt;Einstellungen!$B$5,"ja","nein")</f>
        <v>nein</v>
      </c>
      <c r="H9811" s="21" t="s">
        <v>26</v>
      </c>
      <c r="I9811" s="29" t="n">
        <f aca="false">INDEX(Einstellungen!$B$27:$B$50,17)</f>
        <v>0.95</v>
      </c>
      <c r="J9811" s="29" t="n">
        <f aca="false">F9811*I9811</f>
        <v>32.779978</v>
      </c>
    </row>
    <row r="9812" customFormat="false" ht="15" hidden="false" customHeight="false" outlineLevel="0" collapsed="false">
      <c r="A9812" s="28" t="n">
        <v>45989</v>
      </c>
      <c r="B9812" s="21" t="s">
        <v>129</v>
      </c>
      <c r="C9812" s="21" t="s">
        <v>137</v>
      </c>
      <c r="D9812" s="29" t="n">
        <v>96.157</v>
      </c>
      <c r="E9812" s="29" t="n">
        <f aca="false">D9812/10</f>
        <v>9.6157</v>
      </c>
      <c r="F9812" s="29" t="n">
        <f aca="false">(E9812+Einstellungen!$B$20)*(1+Einstellungen!$B$10)</f>
        <v>33.643323</v>
      </c>
      <c r="G9812" s="21" t="str">
        <f aca="false">IF(F9812&lt;Einstellungen!$B$5,"ja","nein")</f>
        <v>nein</v>
      </c>
      <c r="H9812" s="21" t="s">
        <v>26</v>
      </c>
      <c r="I9812" s="29" t="n">
        <f aca="false">INDEX(Einstellungen!$B$27:$B$50,18)</f>
        <v>1.1</v>
      </c>
      <c r="J9812" s="29" t="n">
        <f aca="false">F9812*I9812</f>
        <v>37.0076553</v>
      </c>
    </row>
    <row r="9813" customFormat="false" ht="15" hidden="false" customHeight="false" outlineLevel="0" collapsed="false">
      <c r="A9813" s="28" t="n">
        <v>45989</v>
      </c>
      <c r="B9813" s="21" t="s">
        <v>130</v>
      </c>
      <c r="C9813" s="21" t="s">
        <v>137</v>
      </c>
      <c r="D9813" s="29" t="n">
        <v>98.125</v>
      </c>
      <c r="E9813" s="29" t="n">
        <f aca="false">D9813/10</f>
        <v>9.8125</v>
      </c>
      <c r="F9813" s="29" t="n">
        <f aca="false">(E9813+Einstellungen!$B$20)*(1+Einstellungen!$B$10)</f>
        <v>33.877515</v>
      </c>
      <c r="G9813" s="21" t="str">
        <f aca="false">IF(F9813&lt;Einstellungen!$B$5,"ja","nein")</f>
        <v>nein</v>
      </c>
      <c r="H9813" s="21" t="s">
        <v>26</v>
      </c>
      <c r="I9813" s="29" t="n">
        <f aca="false">INDEX(Einstellungen!$B$27:$B$50,19)</f>
        <v>1.35</v>
      </c>
      <c r="J9813" s="29" t="n">
        <f aca="false">F9813*I9813</f>
        <v>45.73464525</v>
      </c>
    </row>
    <row r="9814" customFormat="false" ht="15" hidden="false" customHeight="false" outlineLevel="0" collapsed="false">
      <c r="A9814" s="28" t="n">
        <v>45989</v>
      </c>
      <c r="B9814" s="21" t="s">
        <v>131</v>
      </c>
      <c r="C9814" s="21" t="s">
        <v>137</v>
      </c>
      <c r="D9814" s="29" t="n">
        <v>93.32</v>
      </c>
      <c r="E9814" s="29" t="n">
        <f aca="false">D9814/10</f>
        <v>9.332</v>
      </c>
      <c r="F9814" s="29" t="n">
        <f aca="false">(E9814+Einstellungen!$B$20)*(1+Einstellungen!$B$10)</f>
        <v>33.30572</v>
      </c>
      <c r="G9814" s="21" t="str">
        <f aca="false">IF(F9814&lt;Einstellungen!$B$5,"ja","nein")</f>
        <v>nein</v>
      </c>
      <c r="H9814" s="21" t="s">
        <v>26</v>
      </c>
      <c r="I9814" s="29" t="n">
        <f aca="false">INDEX(Einstellungen!$B$27:$B$50,20)</f>
        <v>1.45</v>
      </c>
      <c r="J9814" s="29" t="n">
        <f aca="false">F9814*I9814</f>
        <v>48.293294</v>
      </c>
    </row>
    <row r="9815" customFormat="false" ht="15" hidden="false" customHeight="false" outlineLevel="0" collapsed="false">
      <c r="A9815" s="28" t="n">
        <v>45989</v>
      </c>
      <c r="B9815" s="21" t="s">
        <v>132</v>
      </c>
      <c r="C9815" s="21" t="s">
        <v>137</v>
      </c>
      <c r="D9815" s="29" t="n">
        <v>88.458</v>
      </c>
      <c r="E9815" s="29" t="n">
        <f aca="false">D9815/10</f>
        <v>8.8458</v>
      </c>
      <c r="F9815" s="29" t="n">
        <f aca="false">(E9815+Einstellungen!$B$20)*(1+Einstellungen!$B$10)</f>
        <v>32.727142</v>
      </c>
      <c r="G9815" s="21" t="str">
        <f aca="false">IF(F9815&lt;Einstellungen!$B$5,"ja","nein")</f>
        <v>nein</v>
      </c>
      <c r="H9815" s="21" t="s">
        <v>26</v>
      </c>
      <c r="I9815" s="29" t="n">
        <f aca="false">INDEX(Einstellungen!$B$27:$B$50,21)</f>
        <v>1.4</v>
      </c>
      <c r="J9815" s="29" t="n">
        <f aca="false">F9815*I9815</f>
        <v>45.8179988</v>
      </c>
    </row>
    <row r="9816" customFormat="false" ht="15" hidden="false" customHeight="false" outlineLevel="0" collapsed="false">
      <c r="A9816" s="28" t="n">
        <v>45989</v>
      </c>
      <c r="B9816" s="21" t="s">
        <v>133</v>
      </c>
      <c r="C9816" s="21" t="s">
        <v>137</v>
      </c>
      <c r="D9816" s="29" t="n">
        <v>85.41</v>
      </c>
      <c r="E9816" s="29" t="n">
        <f aca="false">D9816/10</f>
        <v>8.541</v>
      </c>
      <c r="F9816" s="29" t="n">
        <f aca="false">(E9816+Einstellungen!$B$20)*(1+Einstellungen!$B$10)</f>
        <v>32.36443</v>
      </c>
      <c r="G9816" s="21" t="str">
        <f aca="false">IF(F9816&lt;Einstellungen!$B$5,"ja","nein")</f>
        <v>nein</v>
      </c>
      <c r="H9816" s="21" t="s">
        <v>26</v>
      </c>
      <c r="I9816" s="29" t="n">
        <f aca="false">INDEX(Einstellungen!$B$27:$B$50,22)</f>
        <v>1.25</v>
      </c>
      <c r="J9816" s="29" t="n">
        <f aca="false">F9816*I9816</f>
        <v>40.4555375</v>
      </c>
    </row>
    <row r="9817" customFormat="false" ht="15" hidden="false" customHeight="false" outlineLevel="0" collapsed="false">
      <c r="A9817" s="28" t="n">
        <v>45989</v>
      </c>
      <c r="B9817" s="21" t="s">
        <v>134</v>
      </c>
      <c r="C9817" s="21" t="s">
        <v>137</v>
      </c>
      <c r="D9817" s="29" t="n">
        <v>85.545</v>
      </c>
      <c r="E9817" s="29" t="n">
        <f aca="false">D9817/10</f>
        <v>8.5545</v>
      </c>
      <c r="F9817" s="29" t="n">
        <f aca="false">(E9817+Einstellungen!$B$20)*(1+Einstellungen!$B$10)</f>
        <v>32.380495</v>
      </c>
      <c r="G9817" s="21" t="str">
        <f aca="false">IF(F9817&lt;Einstellungen!$B$5,"ja","nein")</f>
        <v>nein</v>
      </c>
      <c r="H9817" s="21" t="s">
        <v>26</v>
      </c>
      <c r="I9817" s="29" t="n">
        <f aca="false">INDEX(Einstellungen!$B$27:$B$50,23)</f>
        <v>1.05</v>
      </c>
      <c r="J9817" s="29" t="n">
        <f aca="false">F9817*I9817</f>
        <v>33.99951975</v>
      </c>
    </row>
    <row r="9818" customFormat="false" ht="15" hidden="false" customHeight="false" outlineLevel="0" collapsed="false">
      <c r="A9818" s="28" t="n">
        <v>45989</v>
      </c>
      <c r="B9818" s="21" t="s">
        <v>135</v>
      </c>
      <c r="C9818" s="21" t="s">
        <v>137</v>
      </c>
      <c r="D9818" s="29" t="n">
        <v>77.83</v>
      </c>
      <c r="E9818" s="29" t="n">
        <f aca="false">D9818/10</f>
        <v>7.783</v>
      </c>
      <c r="F9818" s="29" t="n">
        <f aca="false">(E9818+Einstellungen!$B$20)*(1+Einstellungen!$B$10)</f>
        <v>31.46241</v>
      </c>
      <c r="G9818" s="21" t="str">
        <f aca="false">IF(F9818&lt;Einstellungen!$B$5,"ja","nein")</f>
        <v>nein</v>
      </c>
      <c r="H9818" s="21" t="s">
        <v>26</v>
      </c>
      <c r="I9818" s="29" t="n">
        <f aca="false">INDEX(Einstellungen!$B$27:$B$50,24)</f>
        <v>0.8</v>
      </c>
      <c r="J9818" s="29" t="n">
        <f aca="false">F9818*I9818</f>
        <v>25.169928</v>
      </c>
    </row>
    <row r="9819" customFormat="false" ht="15" hidden="false" customHeight="false" outlineLevel="0" collapsed="false">
      <c r="A9819" s="28" t="n">
        <v>45990</v>
      </c>
      <c r="B9819" s="21" t="s">
        <v>111</v>
      </c>
      <c r="C9819" s="21" t="s">
        <v>138</v>
      </c>
      <c r="D9819" s="29" t="n">
        <v>81.73</v>
      </c>
      <c r="E9819" s="29" t="n">
        <f aca="false">D9819/10</f>
        <v>8.173</v>
      </c>
      <c r="F9819" s="29" t="n">
        <f aca="false">(E9819+Einstellungen!$B$20)*(1+Einstellungen!$B$10)</f>
        <v>31.92651</v>
      </c>
      <c r="G9819" s="21" t="str">
        <f aca="false">IF(F9819&lt;Einstellungen!$B$5,"ja","nein")</f>
        <v>nein</v>
      </c>
      <c r="H9819" s="21" t="s">
        <v>26</v>
      </c>
      <c r="I9819" s="29" t="n">
        <f aca="false">INDEX(Einstellungen!$B$27:$B$50,1)</f>
        <v>0.6</v>
      </c>
      <c r="J9819" s="29" t="n">
        <f aca="false">F9819*I9819</f>
        <v>19.155906</v>
      </c>
    </row>
    <row r="9820" customFormat="false" ht="15" hidden="false" customHeight="false" outlineLevel="0" collapsed="false">
      <c r="A9820" s="28" t="n">
        <v>45990</v>
      </c>
      <c r="B9820" s="21" t="s">
        <v>113</v>
      </c>
      <c r="C9820" s="21" t="s">
        <v>138</v>
      </c>
      <c r="D9820" s="29" t="n">
        <v>80.898</v>
      </c>
      <c r="E9820" s="29" t="n">
        <f aca="false">D9820/10</f>
        <v>8.0898</v>
      </c>
      <c r="F9820" s="29" t="n">
        <f aca="false">(E9820+Einstellungen!$B$20)*(1+Einstellungen!$B$10)</f>
        <v>31.827502</v>
      </c>
      <c r="G9820" s="21" t="str">
        <f aca="false">IF(F9820&lt;Einstellungen!$B$5,"ja","nein")</f>
        <v>nein</v>
      </c>
      <c r="H9820" s="21" t="s">
        <v>26</v>
      </c>
      <c r="I9820" s="29" t="n">
        <f aca="false">INDEX(Einstellungen!$B$27:$B$50,2)</f>
        <v>0.5</v>
      </c>
      <c r="J9820" s="29" t="n">
        <f aca="false">F9820*I9820</f>
        <v>15.913751</v>
      </c>
    </row>
    <row r="9821" customFormat="false" ht="15" hidden="false" customHeight="false" outlineLevel="0" collapsed="false">
      <c r="A9821" s="28" t="n">
        <v>45990</v>
      </c>
      <c r="B9821" s="21" t="s">
        <v>114</v>
      </c>
      <c r="C9821" s="21" t="s">
        <v>138</v>
      </c>
      <c r="D9821" s="29" t="n">
        <v>81.335</v>
      </c>
      <c r="E9821" s="29" t="n">
        <f aca="false">D9821/10</f>
        <v>8.1335</v>
      </c>
      <c r="F9821" s="29" t="n">
        <f aca="false">(E9821+Einstellungen!$B$20)*(1+Einstellungen!$B$10)</f>
        <v>31.879505</v>
      </c>
      <c r="G9821" s="21" t="str">
        <f aca="false">IF(F9821&lt;Einstellungen!$B$5,"ja","nein")</f>
        <v>nein</v>
      </c>
      <c r="H9821" s="21" t="s">
        <v>26</v>
      </c>
      <c r="I9821" s="29" t="n">
        <f aca="false">INDEX(Einstellungen!$B$27:$B$50,3)</f>
        <v>0.45</v>
      </c>
      <c r="J9821" s="29" t="n">
        <f aca="false">F9821*I9821</f>
        <v>14.34577725</v>
      </c>
    </row>
    <row r="9822" customFormat="false" ht="15" hidden="false" customHeight="false" outlineLevel="0" collapsed="false">
      <c r="A9822" s="28" t="n">
        <v>45990</v>
      </c>
      <c r="B9822" s="21" t="s">
        <v>115</v>
      </c>
      <c r="C9822" s="21" t="s">
        <v>138</v>
      </c>
      <c r="D9822" s="29" t="n">
        <v>82.558</v>
      </c>
      <c r="E9822" s="29" t="n">
        <f aca="false">D9822/10</f>
        <v>8.2558</v>
      </c>
      <c r="F9822" s="29" t="n">
        <f aca="false">(E9822+Einstellungen!$B$20)*(1+Einstellungen!$B$10)</f>
        <v>32.025042</v>
      </c>
      <c r="G9822" s="21" t="str">
        <f aca="false">IF(F9822&lt;Einstellungen!$B$5,"ja","nein")</f>
        <v>nein</v>
      </c>
      <c r="H9822" s="21" t="s">
        <v>26</v>
      </c>
      <c r="I9822" s="29" t="n">
        <f aca="false">INDEX(Einstellungen!$B$27:$B$50,4)</f>
        <v>0.45</v>
      </c>
      <c r="J9822" s="29" t="n">
        <f aca="false">F9822*I9822</f>
        <v>14.4112689</v>
      </c>
    </row>
    <row r="9823" customFormat="false" ht="15" hidden="false" customHeight="false" outlineLevel="0" collapsed="false">
      <c r="A9823" s="28" t="n">
        <v>45990</v>
      </c>
      <c r="B9823" s="21" t="s">
        <v>116</v>
      </c>
      <c r="C9823" s="21" t="s">
        <v>138</v>
      </c>
      <c r="D9823" s="29" t="n">
        <v>85.698</v>
      </c>
      <c r="E9823" s="29" t="n">
        <f aca="false">D9823/10</f>
        <v>8.5698</v>
      </c>
      <c r="F9823" s="29" t="n">
        <f aca="false">(E9823+Einstellungen!$B$20)*(1+Einstellungen!$B$10)</f>
        <v>32.398702</v>
      </c>
      <c r="G9823" s="21" t="str">
        <f aca="false">IF(F9823&lt;Einstellungen!$B$5,"ja","nein")</f>
        <v>nein</v>
      </c>
      <c r="H9823" s="21" t="s">
        <v>26</v>
      </c>
      <c r="I9823" s="29" t="n">
        <f aca="false">INDEX(Einstellungen!$B$27:$B$50,5)</f>
        <v>0.45</v>
      </c>
      <c r="J9823" s="29" t="n">
        <f aca="false">F9823*I9823</f>
        <v>14.5794159</v>
      </c>
    </row>
    <row r="9824" customFormat="false" ht="15" hidden="false" customHeight="false" outlineLevel="0" collapsed="false">
      <c r="A9824" s="28" t="n">
        <v>45990</v>
      </c>
      <c r="B9824" s="21" t="s">
        <v>117</v>
      </c>
      <c r="C9824" s="21" t="s">
        <v>138</v>
      </c>
      <c r="D9824" s="29" t="n">
        <v>89.998</v>
      </c>
      <c r="E9824" s="29" t="n">
        <f aca="false">D9824/10</f>
        <v>8.9998</v>
      </c>
      <c r="F9824" s="29" t="n">
        <f aca="false">(E9824+Einstellungen!$B$20)*(1+Einstellungen!$B$10)</f>
        <v>32.910402</v>
      </c>
      <c r="G9824" s="21" t="str">
        <f aca="false">IF(F9824&lt;Einstellungen!$B$5,"ja","nein")</f>
        <v>nein</v>
      </c>
      <c r="H9824" s="21" t="s">
        <v>26</v>
      </c>
      <c r="I9824" s="29" t="n">
        <f aca="false">INDEX(Einstellungen!$B$27:$B$50,6)</f>
        <v>0.5</v>
      </c>
      <c r="J9824" s="29" t="n">
        <f aca="false">F9824*I9824</f>
        <v>16.455201</v>
      </c>
    </row>
    <row r="9825" customFormat="false" ht="15" hidden="false" customHeight="false" outlineLevel="0" collapsed="false">
      <c r="A9825" s="28" t="n">
        <v>45990</v>
      </c>
      <c r="B9825" s="21" t="s">
        <v>118</v>
      </c>
      <c r="C9825" s="21" t="s">
        <v>138</v>
      </c>
      <c r="D9825" s="29" t="n">
        <v>90.888</v>
      </c>
      <c r="E9825" s="29" t="n">
        <f aca="false">D9825/10</f>
        <v>9.0888</v>
      </c>
      <c r="F9825" s="29" t="n">
        <f aca="false">(E9825+Einstellungen!$B$20)*(1+Einstellungen!$B$10)</f>
        <v>33.016312</v>
      </c>
      <c r="G9825" s="21" t="str">
        <f aca="false">IF(F9825&lt;Einstellungen!$B$5,"ja","nein")</f>
        <v>nein</v>
      </c>
      <c r="H9825" s="21" t="s">
        <v>26</v>
      </c>
      <c r="I9825" s="29" t="n">
        <f aca="false">INDEX(Einstellungen!$B$27:$B$50,7)</f>
        <v>0.7</v>
      </c>
      <c r="J9825" s="29" t="n">
        <f aca="false">F9825*I9825</f>
        <v>23.1114184</v>
      </c>
    </row>
    <row r="9826" customFormat="false" ht="15" hidden="false" customHeight="false" outlineLevel="0" collapsed="false">
      <c r="A9826" s="28" t="n">
        <v>45990</v>
      </c>
      <c r="B9826" s="21" t="s">
        <v>119</v>
      </c>
      <c r="C9826" s="21" t="s">
        <v>138</v>
      </c>
      <c r="D9826" s="29" t="n">
        <v>96.175</v>
      </c>
      <c r="E9826" s="29" t="n">
        <f aca="false">D9826/10</f>
        <v>9.6175</v>
      </c>
      <c r="F9826" s="29" t="n">
        <f aca="false">(E9826+Einstellungen!$B$20)*(1+Einstellungen!$B$10)</f>
        <v>33.645465</v>
      </c>
      <c r="G9826" s="21" t="str">
        <f aca="false">IF(F9826&lt;Einstellungen!$B$5,"ja","nein")</f>
        <v>nein</v>
      </c>
      <c r="H9826" s="21" t="s">
        <v>26</v>
      </c>
      <c r="I9826" s="29" t="n">
        <f aca="false">INDEX(Einstellungen!$B$27:$B$50,8)</f>
        <v>0.95</v>
      </c>
      <c r="J9826" s="29" t="n">
        <f aca="false">F9826*I9826</f>
        <v>31.96319175</v>
      </c>
    </row>
    <row r="9827" customFormat="false" ht="15" hidden="false" customHeight="false" outlineLevel="0" collapsed="false">
      <c r="A9827" s="28" t="n">
        <v>45990</v>
      </c>
      <c r="B9827" s="21" t="s">
        <v>120</v>
      </c>
      <c r="C9827" s="21" t="s">
        <v>138</v>
      </c>
      <c r="D9827" s="29" t="n">
        <v>89.15</v>
      </c>
      <c r="E9827" s="29" t="n">
        <f aca="false">D9827/10</f>
        <v>8.915</v>
      </c>
      <c r="F9827" s="29" t="n">
        <f aca="false">(E9827+Einstellungen!$B$20)*(1+Einstellungen!$B$10)</f>
        <v>32.80949</v>
      </c>
      <c r="G9827" s="21" t="str">
        <f aca="false">IF(F9827&lt;Einstellungen!$B$5,"ja","nein")</f>
        <v>nein</v>
      </c>
      <c r="H9827" s="21" t="s">
        <v>26</v>
      </c>
      <c r="I9827" s="29" t="n">
        <f aca="false">INDEX(Einstellungen!$B$27:$B$50,9)</f>
        <v>1.05</v>
      </c>
      <c r="J9827" s="29" t="n">
        <f aca="false">F9827*I9827</f>
        <v>34.4499645</v>
      </c>
    </row>
    <row r="9828" customFormat="false" ht="15" hidden="false" customHeight="false" outlineLevel="0" collapsed="false">
      <c r="A9828" s="28" t="n">
        <v>45990</v>
      </c>
      <c r="B9828" s="21" t="s">
        <v>121</v>
      </c>
      <c r="C9828" s="21" t="s">
        <v>138</v>
      </c>
      <c r="D9828" s="29" t="n">
        <v>101.583</v>
      </c>
      <c r="E9828" s="29" t="n">
        <f aca="false">D9828/10</f>
        <v>10.1583</v>
      </c>
      <c r="F9828" s="29" t="n">
        <f aca="false">(E9828+Einstellungen!$B$20)*(1+Einstellungen!$B$10)</f>
        <v>34.289017</v>
      </c>
      <c r="G9828" s="21" t="str">
        <f aca="false">IF(F9828&lt;Einstellungen!$B$5,"ja","nein")</f>
        <v>nein</v>
      </c>
      <c r="H9828" s="21" t="s">
        <v>26</v>
      </c>
      <c r="I9828" s="29" t="n">
        <f aca="false">INDEX(Einstellungen!$B$27:$B$50,10)</f>
        <v>1.05</v>
      </c>
      <c r="J9828" s="29" t="n">
        <f aca="false">F9828*I9828</f>
        <v>36.00346785</v>
      </c>
    </row>
    <row r="9829" customFormat="false" ht="15" hidden="false" customHeight="false" outlineLevel="0" collapsed="false">
      <c r="A9829" s="28" t="n">
        <v>45990</v>
      </c>
      <c r="B9829" s="21" t="s">
        <v>122</v>
      </c>
      <c r="C9829" s="21" t="s">
        <v>138</v>
      </c>
      <c r="D9829" s="29" t="n">
        <v>101.44</v>
      </c>
      <c r="E9829" s="29" t="n">
        <f aca="false">D9829/10</f>
        <v>10.144</v>
      </c>
      <c r="F9829" s="29" t="n">
        <f aca="false">(E9829+Einstellungen!$B$20)*(1+Einstellungen!$B$10)</f>
        <v>34.272</v>
      </c>
      <c r="G9829" s="21" t="str">
        <f aca="false">IF(F9829&lt;Einstellungen!$B$5,"ja","nein")</f>
        <v>nein</v>
      </c>
      <c r="H9829" s="21" t="s">
        <v>26</v>
      </c>
      <c r="I9829" s="29" t="n">
        <f aca="false">INDEX(Einstellungen!$B$27:$B$50,11)</f>
        <v>1.05</v>
      </c>
      <c r="J9829" s="29" t="n">
        <f aca="false">F9829*I9829</f>
        <v>35.9856</v>
      </c>
    </row>
    <row r="9830" customFormat="false" ht="15" hidden="false" customHeight="false" outlineLevel="0" collapsed="false">
      <c r="A9830" s="28" t="n">
        <v>45990</v>
      </c>
      <c r="B9830" s="21" t="s">
        <v>123</v>
      </c>
      <c r="C9830" s="21" t="s">
        <v>138</v>
      </c>
      <c r="D9830" s="29" t="n">
        <v>95.263</v>
      </c>
      <c r="E9830" s="29" t="n">
        <f aca="false">D9830/10</f>
        <v>9.5263</v>
      </c>
      <c r="F9830" s="29" t="n">
        <f aca="false">(E9830+Einstellungen!$B$20)*(1+Einstellungen!$B$10)</f>
        <v>33.536937</v>
      </c>
      <c r="G9830" s="21" t="str">
        <f aca="false">IF(F9830&lt;Einstellungen!$B$5,"ja","nein")</f>
        <v>nein</v>
      </c>
      <c r="H9830" s="21" t="s">
        <v>26</v>
      </c>
      <c r="I9830" s="29" t="n">
        <f aca="false">INDEX(Einstellungen!$B$27:$B$50,12)</f>
        <v>1.1</v>
      </c>
      <c r="J9830" s="29" t="n">
        <f aca="false">F9830*I9830</f>
        <v>36.8906307</v>
      </c>
    </row>
    <row r="9831" customFormat="false" ht="15" hidden="false" customHeight="false" outlineLevel="0" collapsed="false">
      <c r="A9831" s="28" t="n">
        <v>45990</v>
      </c>
      <c r="B9831" s="21" t="s">
        <v>124</v>
      </c>
      <c r="C9831" s="21" t="s">
        <v>138</v>
      </c>
      <c r="D9831" s="29" t="n">
        <v>86.097</v>
      </c>
      <c r="E9831" s="29" t="n">
        <f aca="false">D9831/10</f>
        <v>8.6097</v>
      </c>
      <c r="F9831" s="29" t="n">
        <f aca="false">(E9831+Einstellungen!$B$20)*(1+Einstellungen!$B$10)</f>
        <v>32.446183</v>
      </c>
      <c r="G9831" s="21" t="str">
        <f aca="false">IF(F9831&lt;Einstellungen!$B$5,"ja","nein")</f>
        <v>nein</v>
      </c>
      <c r="H9831" s="21" t="s">
        <v>26</v>
      </c>
      <c r="I9831" s="29" t="n">
        <f aca="false">INDEX(Einstellungen!$B$27:$B$50,13)</f>
        <v>1.2</v>
      </c>
      <c r="J9831" s="29" t="n">
        <f aca="false">F9831*I9831</f>
        <v>38.9354196</v>
      </c>
    </row>
    <row r="9832" customFormat="false" ht="15" hidden="false" customHeight="false" outlineLevel="0" collapsed="false">
      <c r="A9832" s="28" t="n">
        <v>45990</v>
      </c>
      <c r="B9832" s="21" t="s">
        <v>125</v>
      </c>
      <c r="C9832" s="21" t="s">
        <v>138</v>
      </c>
      <c r="D9832" s="29" t="n">
        <v>87.957</v>
      </c>
      <c r="E9832" s="29" t="n">
        <f aca="false">D9832/10</f>
        <v>8.7957</v>
      </c>
      <c r="F9832" s="29" t="n">
        <f aca="false">(E9832+Einstellungen!$B$20)*(1+Einstellungen!$B$10)</f>
        <v>32.667523</v>
      </c>
      <c r="G9832" s="21" t="str">
        <f aca="false">IF(F9832&lt;Einstellungen!$B$5,"ja","nein")</f>
        <v>nein</v>
      </c>
      <c r="H9832" s="21" t="s">
        <v>26</v>
      </c>
      <c r="I9832" s="29" t="n">
        <f aca="false">INDEX(Einstellungen!$B$27:$B$50,14)</f>
        <v>1.15</v>
      </c>
      <c r="J9832" s="29" t="n">
        <f aca="false">F9832*I9832</f>
        <v>37.56765145</v>
      </c>
    </row>
    <row r="9833" customFormat="false" ht="15" hidden="false" customHeight="false" outlineLevel="0" collapsed="false">
      <c r="A9833" s="28" t="n">
        <v>45990</v>
      </c>
      <c r="B9833" s="21" t="s">
        <v>126</v>
      </c>
      <c r="C9833" s="21" t="s">
        <v>138</v>
      </c>
      <c r="D9833" s="29" t="n">
        <v>91.727</v>
      </c>
      <c r="E9833" s="29" t="n">
        <f aca="false">D9833/10</f>
        <v>9.1727</v>
      </c>
      <c r="F9833" s="29" t="n">
        <f aca="false">(E9833+Einstellungen!$B$20)*(1+Einstellungen!$B$10)</f>
        <v>33.116153</v>
      </c>
      <c r="G9833" s="21" t="str">
        <f aca="false">IF(F9833&lt;Einstellungen!$B$5,"ja","nein")</f>
        <v>nein</v>
      </c>
      <c r="H9833" s="21" t="s">
        <v>26</v>
      </c>
      <c r="I9833" s="29" t="n">
        <f aca="false">INDEX(Einstellungen!$B$27:$B$50,15)</f>
        <v>1</v>
      </c>
      <c r="J9833" s="29" t="n">
        <f aca="false">F9833*I9833</f>
        <v>33.116153</v>
      </c>
    </row>
    <row r="9834" customFormat="false" ht="15" hidden="false" customHeight="false" outlineLevel="0" collapsed="false">
      <c r="A9834" s="28" t="n">
        <v>45990</v>
      </c>
      <c r="B9834" s="21" t="s">
        <v>127</v>
      </c>
      <c r="C9834" s="21" t="s">
        <v>138</v>
      </c>
      <c r="D9834" s="29" t="n">
        <v>102.722</v>
      </c>
      <c r="E9834" s="29" t="n">
        <f aca="false">D9834/10</f>
        <v>10.2722</v>
      </c>
      <c r="F9834" s="29" t="n">
        <f aca="false">(E9834+Einstellungen!$B$20)*(1+Einstellungen!$B$10)</f>
        <v>34.424558</v>
      </c>
      <c r="G9834" s="21" t="str">
        <f aca="false">IF(F9834&lt;Einstellungen!$B$5,"ja","nein")</f>
        <v>nein</v>
      </c>
      <c r="H9834" s="21" t="s">
        <v>26</v>
      </c>
      <c r="I9834" s="29" t="n">
        <f aca="false">INDEX(Einstellungen!$B$27:$B$50,16)</f>
        <v>0.95</v>
      </c>
      <c r="J9834" s="29" t="n">
        <f aca="false">F9834*I9834</f>
        <v>32.7033301</v>
      </c>
    </row>
    <row r="9835" customFormat="false" ht="15" hidden="false" customHeight="false" outlineLevel="0" collapsed="false">
      <c r="A9835" s="28" t="n">
        <v>45990</v>
      </c>
      <c r="B9835" s="21" t="s">
        <v>128</v>
      </c>
      <c r="C9835" s="21" t="s">
        <v>138</v>
      </c>
      <c r="D9835" s="29" t="n">
        <v>102.645</v>
      </c>
      <c r="E9835" s="29" t="n">
        <f aca="false">D9835/10</f>
        <v>10.2645</v>
      </c>
      <c r="F9835" s="29" t="n">
        <f aca="false">(E9835+Einstellungen!$B$20)*(1+Einstellungen!$B$10)</f>
        <v>34.415395</v>
      </c>
      <c r="G9835" s="21" t="str">
        <f aca="false">IF(F9835&lt;Einstellungen!$B$5,"ja","nein")</f>
        <v>nein</v>
      </c>
      <c r="H9835" s="21" t="s">
        <v>26</v>
      </c>
      <c r="I9835" s="29" t="n">
        <f aca="false">INDEX(Einstellungen!$B$27:$B$50,17)</f>
        <v>0.95</v>
      </c>
      <c r="J9835" s="29" t="n">
        <f aca="false">F9835*I9835</f>
        <v>32.69462525</v>
      </c>
    </row>
    <row r="9836" customFormat="false" ht="15" hidden="false" customHeight="false" outlineLevel="0" collapsed="false">
      <c r="A9836" s="28" t="n">
        <v>45990</v>
      </c>
      <c r="B9836" s="21" t="s">
        <v>129</v>
      </c>
      <c r="C9836" s="21" t="s">
        <v>138</v>
      </c>
      <c r="D9836" s="29" t="n">
        <v>107.085</v>
      </c>
      <c r="E9836" s="29" t="n">
        <f aca="false">D9836/10</f>
        <v>10.7085</v>
      </c>
      <c r="F9836" s="29" t="n">
        <f aca="false">(E9836+Einstellungen!$B$20)*(1+Einstellungen!$B$10)</f>
        <v>34.943755</v>
      </c>
      <c r="G9836" s="21" t="str">
        <f aca="false">IF(F9836&lt;Einstellungen!$B$5,"ja","nein")</f>
        <v>nein</v>
      </c>
      <c r="H9836" s="21" t="s">
        <v>26</v>
      </c>
      <c r="I9836" s="29" t="n">
        <f aca="false">INDEX(Einstellungen!$B$27:$B$50,18)</f>
        <v>1.1</v>
      </c>
      <c r="J9836" s="29" t="n">
        <f aca="false">F9836*I9836</f>
        <v>38.4381305</v>
      </c>
    </row>
    <row r="9837" customFormat="false" ht="15" hidden="false" customHeight="false" outlineLevel="0" collapsed="false">
      <c r="A9837" s="28" t="n">
        <v>45990</v>
      </c>
      <c r="B9837" s="21" t="s">
        <v>130</v>
      </c>
      <c r="C9837" s="21" t="s">
        <v>138</v>
      </c>
      <c r="D9837" s="29" t="n">
        <v>98.13</v>
      </c>
      <c r="E9837" s="29" t="n">
        <f aca="false">D9837/10</f>
        <v>9.813</v>
      </c>
      <c r="F9837" s="29" t="n">
        <f aca="false">(E9837+Einstellungen!$B$20)*(1+Einstellungen!$B$10)</f>
        <v>33.87811</v>
      </c>
      <c r="G9837" s="21" t="str">
        <f aca="false">IF(F9837&lt;Einstellungen!$B$5,"ja","nein")</f>
        <v>nein</v>
      </c>
      <c r="H9837" s="21" t="s">
        <v>26</v>
      </c>
      <c r="I9837" s="29" t="n">
        <f aca="false">INDEX(Einstellungen!$B$27:$B$50,19)</f>
        <v>1.35</v>
      </c>
      <c r="J9837" s="29" t="n">
        <f aca="false">F9837*I9837</f>
        <v>45.7354485</v>
      </c>
    </row>
    <row r="9838" customFormat="false" ht="15" hidden="false" customHeight="false" outlineLevel="0" collapsed="false">
      <c r="A9838" s="28" t="n">
        <v>45990</v>
      </c>
      <c r="B9838" s="21" t="s">
        <v>131</v>
      </c>
      <c r="C9838" s="21" t="s">
        <v>138</v>
      </c>
      <c r="D9838" s="29" t="n">
        <v>88.43</v>
      </c>
      <c r="E9838" s="29" t="n">
        <f aca="false">D9838/10</f>
        <v>8.843</v>
      </c>
      <c r="F9838" s="29" t="n">
        <f aca="false">(E9838+Einstellungen!$B$20)*(1+Einstellungen!$B$10)</f>
        <v>32.72381</v>
      </c>
      <c r="G9838" s="21" t="str">
        <f aca="false">IF(F9838&lt;Einstellungen!$B$5,"ja","nein")</f>
        <v>nein</v>
      </c>
      <c r="H9838" s="21" t="s">
        <v>26</v>
      </c>
      <c r="I9838" s="29" t="n">
        <f aca="false">INDEX(Einstellungen!$B$27:$B$50,20)</f>
        <v>1.45</v>
      </c>
      <c r="J9838" s="29" t="n">
        <f aca="false">F9838*I9838</f>
        <v>47.4495245</v>
      </c>
    </row>
    <row r="9839" customFormat="false" ht="15" hidden="false" customHeight="false" outlineLevel="0" collapsed="false">
      <c r="A9839" s="28" t="n">
        <v>45990</v>
      </c>
      <c r="B9839" s="21" t="s">
        <v>132</v>
      </c>
      <c r="C9839" s="21" t="s">
        <v>138</v>
      </c>
      <c r="D9839" s="29" t="n">
        <v>81.112</v>
      </c>
      <c r="E9839" s="29" t="n">
        <f aca="false">D9839/10</f>
        <v>8.1112</v>
      </c>
      <c r="F9839" s="29" t="n">
        <f aca="false">(E9839+Einstellungen!$B$20)*(1+Einstellungen!$B$10)</f>
        <v>31.852968</v>
      </c>
      <c r="G9839" s="21" t="str">
        <f aca="false">IF(F9839&lt;Einstellungen!$B$5,"ja","nein")</f>
        <v>nein</v>
      </c>
      <c r="H9839" s="21" t="s">
        <v>26</v>
      </c>
      <c r="I9839" s="29" t="n">
        <f aca="false">INDEX(Einstellungen!$B$27:$B$50,21)</f>
        <v>1.4</v>
      </c>
      <c r="J9839" s="29" t="n">
        <f aca="false">F9839*I9839</f>
        <v>44.5941552</v>
      </c>
    </row>
    <row r="9840" customFormat="false" ht="15" hidden="false" customHeight="false" outlineLevel="0" collapsed="false">
      <c r="A9840" s="28" t="n">
        <v>45990</v>
      </c>
      <c r="B9840" s="21" t="s">
        <v>133</v>
      </c>
      <c r="C9840" s="21" t="s">
        <v>138</v>
      </c>
      <c r="D9840" s="29" t="n">
        <v>80.8</v>
      </c>
      <c r="E9840" s="29" t="n">
        <f aca="false">D9840/10</f>
        <v>8.08</v>
      </c>
      <c r="F9840" s="29" t="n">
        <f aca="false">(E9840+Einstellungen!$B$20)*(1+Einstellungen!$B$10)</f>
        <v>31.81584</v>
      </c>
      <c r="G9840" s="21" t="str">
        <f aca="false">IF(F9840&lt;Einstellungen!$B$5,"ja","nein")</f>
        <v>nein</v>
      </c>
      <c r="H9840" s="21" t="s">
        <v>26</v>
      </c>
      <c r="I9840" s="29" t="n">
        <f aca="false">INDEX(Einstellungen!$B$27:$B$50,22)</f>
        <v>1.25</v>
      </c>
      <c r="J9840" s="29" t="n">
        <f aca="false">F9840*I9840</f>
        <v>39.7698</v>
      </c>
    </row>
    <row r="9841" customFormat="false" ht="15" hidden="false" customHeight="false" outlineLevel="0" collapsed="false">
      <c r="A9841" s="28" t="n">
        <v>45990</v>
      </c>
      <c r="B9841" s="21" t="s">
        <v>134</v>
      </c>
      <c r="C9841" s="21" t="s">
        <v>138</v>
      </c>
      <c r="D9841" s="29" t="n">
        <v>83.49</v>
      </c>
      <c r="E9841" s="29" t="n">
        <f aca="false">D9841/10</f>
        <v>8.349</v>
      </c>
      <c r="F9841" s="29" t="n">
        <f aca="false">(E9841+Einstellungen!$B$20)*(1+Einstellungen!$B$10)</f>
        <v>32.13595</v>
      </c>
      <c r="G9841" s="21" t="str">
        <f aca="false">IF(F9841&lt;Einstellungen!$B$5,"ja","nein")</f>
        <v>nein</v>
      </c>
      <c r="H9841" s="21" t="s">
        <v>26</v>
      </c>
      <c r="I9841" s="29" t="n">
        <f aca="false">INDEX(Einstellungen!$B$27:$B$50,23)</f>
        <v>1.05</v>
      </c>
      <c r="J9841" s="29" t="n">
        <f aca="false">F9841*I9841</f>
        <v>33.7427475</v>
      </c>
    </row>
    <row r="9842" customFormat="false" ht="15" hidden="false" customHeight="false" outlineLevel="0" collapsed="false">
      <c r="A9842" s="28" t="n">
        <v>45990</v>
      </c>
      <c r="B9842" s="21" t="s">
        <v>135</v>
      </c>
      <c r="C9842" s="21" t="s">
        <v>138</v>
      </c>
      <c r="D9842" s="29" t="n">
        <v>77.727</v>
      </c>
      <c r="E9842" s="29" t="n">
        <f aca="false">D9842/10</f>
        <v>7.7727</v>
      </c>
      <c r="F9842" s="29" t="n">
        <f aca="false">(E9842+Einstellungen!$B$20)*(1+Einstellungen!$B$10)</f>
        <v>31.450153</v>
      </c>
      <c r="G9842" s="21" t="str">
        <f aca="false">IF(F9842&lt;Einstellungen!$B$5,"ja","nein")</f>
        <v>nein</v>
      </c>
      <c r="H9842" s="21" t="s">
        <v>26</v>
      </c>
      <c r="I9842" s="29" t="n">
        <f aca="false">INDEX(Einstellungen!$B$27:$B$50,24)</f>
        <v>0.8</v>
      </c>
      <c r="J9842" s="29" t="n">
        <f aca="false">F9842*I9842</f>
        <v>25.1601224</v>
      </c>
    </row>
    <row r="9843" customFormat="false" ht="15" hidden="false" customHeight="false" outlineLevel="0" collapsed="false">
      <c r="A9843" s="28" t="n">
        <v>45991</v>
      </c>
      <c r="B9843" s="21" t="s">
        <v>111</v>
      </c>
      <c r="C9843" s="21" t="s">
        <v>139</v>
      </c>
      <c r="D9843" s="29" t="n">
        <v>75.972</v>
      </c>
      <c r="E9843" s="29" t="n">
        <f aca="false">D9843/10</f>
        <v>7.5972</v>
      </c>
      <c r="F9843" s="29" t="n">
        <f aca="false">(E9843+Einstellungen!$B$20)*(1+Einstellungen!$B$10)</f>
        <v>31.241308</v>
      </c>
      <c r="G9843" s="21" t="str">
        <f aca="false">IF(F9843&lt;Einstellungen!$B$5,"ja","nein")</f>
        <v>nein</v>
      </c>
      <c r="H9843" s="21" t="s">
        <v>26</v>
      </c>
      <c r="I9843" s="29" t="n">
        <f aca="false">INDEX(Einstellungen!$B$27:$B$50,1)</f>
        <v>0.6</v>
      </c>
      <c r="J9843" s="29" t="n">
        <f aca="false">F9843*I9843</f>
        <v>18.7447848</v>
      </c>
    </row>
    <row r="9844" customFormat="false" ht="15" hidden="false" customHeight="false" outlineLevel="0" collapsed="false">
      <c r="A9844" s="28" t="n">
        <v>45991</v>
      </c>
      <c r="B9844" s="21" t="s">
        <v>113</v>
      </c>
      <c r="C9844" s="21" t="s">
        <v>139</v>
      </c>
      <c r="D9844" s="29" t="n">
        <v>69.782</v>
      </c>
      <c r="E9844" s="29" t="n">
        <f aca="false">D9844/10</f>
        <v>6.9782</v>
      </c>
      <c r="F9844" s="29" t="n">
        <f aca="false">(E9844+Einstellungen!$B$20)*(1+Einstellungen!$B$10)</f>
        <v>30.504698</v>
      </c>
      <c r="G9844" s="21" t="str">
        <f aca="false">IF(F9844&lt;Einstellungen!$B$5,"ja","nein")</f>
        <v>nein</v>
      </c>
      <c r="H9844" s="21" t="s">
        <v>26</v>
      </c>
      <c r="I9844" s="29" t="n">
        <f aca="false">INDEX(Einstellungen!$B$27:$B$50,2)</f>
        <v>0.5</v>
      </c>
      <c r="J9844" s="29" t="n">
        <f aca="false">F9844*I9844</f>
        <v>15.252349</v>
      </c>
    </row>
    <row r="9845" customFormat="false" ht="15" hidden="false" customHeight="false" outlineLevel="0" collapsed="false">
      <c r="A9845" s="28" t="n">
        <v>45991</v>
      </c>
      <c r="B9845" s="21" t="s">
        <v>114</v>
      </c>
      <c r="C9845" s="21" t="s">
        <v>139</v>
      </c>
      <c r="D9845" s="29" t="n">
        <v>67.438</v>
      </c>
      <c r="E9845" s="29" t="n">
        <f aca="false">D9845/10</f>
        <v>6.7438</v>
      </c>
      <c r="F9845" s="29" t="n">
        <f aca="false">(E9845+Einstellungen!$B$20)*(1+Einstellungen!$B$10)</f>
        <v>30.225762</v>
      </c>
      <c r="G9845" s="21" t="str">
        <f aca="false">IF(F9845&lt;Einstellungen!$B$5,"ja","nein")</f>
        <v>nein</v>
      </c>
      <c r="H9845" s="21" t="s">
        <v>26</v>
      </c>
      <c r="I9845" s="29" t="n">
        <f aca="false">INDEX(Einstellungen!$B$27:$B$50,3)</f>
        <v>0.45</v>
      </c>
      <c r="J9845" s="29" t="n">
        <f aca="false">F9845*I9845</f>
        <v>13.6015929</v>
      </c>
    </row>
    <row r="9846" customFormat="false" ht="15" hidden="false" customHeight="false" outlineLevel="0" collapsed="false">
      <c r="A9846" s="28" t="n">
        <v>45991</v>
      </c>
      <c r="B9846" s="21" t="s">
        <v>115</v>
      </c>
      <c r="C9846" s="21" t="s">
        <v>139</v>
      </c>
      <c r="D9846" s="29" t="n">
        <v>65.355</v>
      </c>
      <c r="E9846" s="29" t="n">
        <f aca="false">D9846/10</f>
        <v>6.5355</v>
      </c>
      <c r="F9846" s="29" t="n">
        <f aca="false">(E9846+Einstellungen!$B$20)*(1+Einstellungen!$B$10)</f>
        <v>29.977885</v>
      </c>
      <c r="G9846" s="21" t="str">
        <f aca="false">IF(F9846&lt;Einstellungen!$B$5,"ja","nein")</f>
        <v>nein</v>
      </c>
      <c r="H9846" s="21" t="s">
        <v>26</v>
      </c>
      <c r="I9846" s="29" t="n">
        <f aca="false">INDEX(Einstellungen!$B$27:$B$50,4)</f>
        <v>0.45</v>
      </c>
      <c r="J9846" s="29" t="n">
        <f aca="false">F9846*I9846</f>
        <v>13.49004825</v>
      </c>
    </row>
    <row r="9847" customFormat="false" ht="15" hidden="false" customHeight="false" outlineLevel="0" collapsed="false">
      <c r="A9847" s="28" t="n">
        <v>45991</v>
      </c>
      <c r="B9847" s="21" t="s">
        <v>116</v>
      </c>
      <c r="C9847" s="21" t="s">
        <v>139</v>
      </c>
      <c r="D9847" s="29" t="n">
        <v>67</v>
      </c>
      <c r="E9847" s="29" t="n">
        <f aca="false">D9847/10</f>
        <v>6.7</v>
      </c>
      <c r="F9847" s="29" t="n">
        <f aca="false">(E9847+Einstellungen!$B$20)*(1+Einstellungen!$B$10)</f>
        <v>30.17364</v>
      </c>
      <c r="G9847" s="21" t="str">
        <f aca="false">IF(F9847&lt;Einstellungen!$B$5,"ja","nein")</f>
        <v>nein</v>
      </c>
      <c r="H9847" s="21" t="s">
        <v>26</v>
      </c>
      <c r="I9847" s="29" t="n">
        <f aca="false">INDEX(Einstellungen!$B$27:$B$50,5)</f>
        <v>0.45</v>
      </c>
      <c r="J9847" s="29" t="n">
        <f aca="false">F9847*I9847</f>
        <v>13.578138</v>
      </c>
    </row>
    <row r="9848" customFormat="false" ht="15" hidden="false" customHeight="false" outlineLevel="0" collapsed="false">
      <c r="A9848" s="28" t="n">
        <v>45991</v>
      </c>
      <c r="B9848" s="21" t="s">
        <v>117</v>
      </c>
      <c r="C9848" s="21" t="s">
        <v>139</v>
      </c>
      <c r="D9848" s="29" t="n">
        <v>74.293</v>
      </c>
      <c r="E9848" s="29" t="n">
        <f aca="false">D9848/10</f>
        <v>7.4293</v>
      </c>
      <c r="F9848" s="29" t="n">
        <f aca="false">(E9848+Einstellungen!$B$20)*(1+Einstellungen!$B$10)</f>
        <v>31.041507</v>
      </c>
      <c r="G9848" s="21" t="str">
        <f aca="false">IF(F9848&lt;Einstellungen!$B$5,"ja","nein")</f>
        <v>nein</v>
      </c>
      <c r="H9848" s="21" t="s">
        <v>26</v>
      </c>
      <c r="I9848" s="29" t="n">
        <f aca="false">INDEX(Einstellungen!$B$27:$B$50,6)</f>
        <v>0.5</v>
      </c>
      <c r="J9848" s="29" t="n">
        <f aca="false">F9848*I9848</f>
        <v>15.5207535</v>
      </c>
    </row>
    <row r="9849" customFormat="false" ht="15" hidden="false" customHeight="false" outlineLevel="0" collapsed="false">
      <c r="A9849" s="28" t="n">
        <v>45991</v>
      </c>
      <c r="B9849" s="21" t="s">
        <v>118</v>
      </c>
      <c r="C9849" s="21" t="s">
        <v>139</v>
      </c>
      <c r="D9849" s="29" t="n">
        <v>75.578</v>
      </c>
      <c r="E9849" s="29" t="n">
        <f aca="false">D9849/10</f>
        <v>7.5578</v>
      </c>
      <c r="F9849" s="29" t="n">
        <f aca="false">(E9849+Einstellungen!$B$20)*(1+Einstellungen!$B$10)</f>
        <v>31.194422</v>
      </c>
      <c r="G9849" s="21" t="str">
        <f aca="false">IF(F9849&lt;Einstellungen!$B$5,"ja","nein")</f>
        <v>nein</v>
      </c>
      <c r="H9849" s="21" t="s">
        <v>26</v>
      </c>
      <c r="I9849" s="29" t="n">
        <f aca="false">INDEX(Einstellungen!$B$27:$B$50,7)</f>
        <v>0.7</v>
      </c>
      <c r="J9849" s="29" t="n">
        <f aca="false">F9849*I9849</f>
        <v>21.8360954</v>
      </c>
    </row>
    <row r="9850" customFormat="false" ht="15" hidden="false" customHeight="false" outlineLevel="0" collapsed="false">
      <c r="A9850" s="28" t="n">
        <v>45991</v>
      </c>
      <c r="B9850" s="21" t="s">
        <v>119</v>
      </c>
      <c r="C9850" s="21" t="s">
        <v>139</v>
      </c>
      <c r="D9850" s="29" t="n">
        <v>75.975</v>
      </c>
      <c r="E9850" s="29" t="n">
        <f aca="false">D9850/10</f>
        <v>7.5975</v>
      </c>
      <c r="F9850" s="29" t="n">
        <f aca="false">(E9850+Einstellungen!$B$20)*(1+Einstellungen!$B$10)</f>
        <v>31.241665</v>
      </c>
      <c r="G9850" s="21" t="str">
        <f aca="false">IF(F9850&lt;Einstellungen!$B$5,"ja","nein")</f>
        <v>nein</v>
      </c>
      <c r="H9850" s="21" t="s">
        <v>26</v>
      </c>
      <c r="I9850" s="29" t="n">
        <f aca="false">INDEX(Einstellungen!$B$27:$B$50,8)</f>
        <v>0.95</v>
      </c>
      <c r="J9850" s="29" t="n">
        <f aca="false">F9850*I9850</f>
        <v>29.67958175</v>
      </c>
    </row>
    <row r="9851" customFormat="false" ht="15" hidden="false" customHeight="false" outlineLevel="0" collapsed="false">
      <c r="A9851" s="28" t="n">
        <v>45991</v>
      </c>
      <c r="B9851" s="21" t="s">
        <v>120</v>
      </c>
      <c r="C9851" s="21" t="s">
        <v>139</v>
      </c>
      <c r="D9851" s="29" t="n">
        <v>79.84</v>
      </c>
      <c r="E9851" s="29" t="n">
        <f aca="false">D9851/10</f>
        <v>7.984</v>
      </c>
      <c r="F9851" s="29" t="n">
        <f aca="false">(E9851+Einstellungen!$B$20)*(1+Einstellungen!$B$10)</f>
        <v>31.7016</v>
      </c>
      <c r="G9851" s="21" t="str">
        <f aca="false">IF(F9851&lt;Einstellungen!$B$5,"ja","nein")</f>
        <v>nein</v>
      </c>
      <c r="H9851" s="21" t="s">
        <v>26</v>
      </c>
      <c r="I9851" s="29" t="n">
        <f aca="false">INDEX(Einstellungen!$B$27:$B$50,9)</f>
        <v>1.05</v>
      </c>
      <c r="J9851" s="29" t="n">
        <f aca="false">F9851*I9851</f>
        <v>33.28668</v>
      </c>
    </row>
    <row r="9852" customFormat="false" ht="15" hidden="false" customHeight="false" outlineLevel="0" collapsed="false">
      <c r="A9852" s="28" t="n">
        <v>45991</v>
      </c>
      <c r="B9852" s="21" t="s">
        <v>121</v>
      </c>
      <c r="C9852" s="21" t="s">
        <v>139</v>
      </c>
      <c r="D9852" s="29" t="n">
        <v>80.65</v>
      </c>
      <c r="E9852" s="29" t="n">
        <f aca="false">D9852/10</f>
        <v>8.065</v>
      </c>
      <c r="F9852" s="29" t="n">
        <f aca="false">(E9852+Einstellungen!$B$20)*(1+Einstellungen!$B$10)</f>
        <v>31.79799</v>
      </c>
      <c r="G9852" s="21" t="str">
        <f aca="false">IF(F9852&lt;Einstellungen!$B$5,"ja","nein")</f>
        <v>nein</v>
      </c>
      <c r="H9852" s="21" t="s">
        <v>26</v>
      </c>
      <c r="I9852" s="29" t="n">
        <f aca="false">INDEX(Einstellungen!$B$27:$B$50,10)</f>
        <v>1.05</v>
      </c>
      <c r="J9852" s="29" t="n">
        <f aca="false">F9852*I9852</f>
        <v>33.3878895</v>
      </c>
    </row>
    <row r="9853" customFormat="false" ht="15" hidden="false" customHeight="false" outlineLevel="0" collapsed="false">
      <c r="A9853" s="28" t="n">
        <v>45991</v>
      </c>
      <c r="B9853" s="21" t="s">
        <v>122</v>
      </c>
      <c r="C9853" s="21" t="s">
        <v>139</v>
      </c>
      <c r="D9853" s="29" t="n">
        <v>84.422</v>
      </c>
      <c r="E9853" s="29" t="n">
        <f aca="false">D9853/10</f>
        <v>8.4422</v>
      </c>
      <c r="F9853" s="29" t="n">
        <f aca="false">(E9853+Einstellungen!$B$20)*(1+Einstellungen!$B$10)</f>
        <v>32.246858</v>
      </c>
      <c r="G9853" s="21" t="str">
        <f aca="false">IF(F9853&lt;Einstellungen!$B$5,"ja","nein")</f>
        <v>nein</v>
      </c>
      <c r="H9853" s="21" t="s">
        <v>26</v>
      </c>
      <c r="I9853" s="29" t="n">
        <f aca="false">INDEX(Einstellungen!$B$27:$B$50,11)</f>
        <v>1.05</v>
      </c>
      <c r="J9853" s="29" t="n">
        <f aca="false">F9853*I9853</f>
        <v>33.8592009</v>
      </c>
    </row>
    <row r="9854" customFormat="false" ht="15" hidden="false" customHeight="false" outlineLevel="0" collapsed="false">
      <c r="A9854" s="28" t="n">
        <v>45991</v>
      </c>
      <c r="B9854" s="21" t="s">
        <v>123</v>
      </c>
      <c r="C9854" s="21" t="s">
        <v>139</v>
      </c>
      <c r="D9854" s="29" t="n">
        <v>81.543</v>
      </c>
      <c r="E9854" s="29" t="n">
        <f aca="false">D9854/10</f>
        <v>8.1543</v>
      </c>
      <c r="F9854" s="29" t="n">
        <f aca="false">(E9854+Einstellungen!$B$20)*(1+Einstellungen!$B$10)</f>
        <v>31.904257</v>
      </c>
      <c r="G9854" s="21" t="str">
        <f aca="false">IF(F9854&lt;Einstellungen!$B$5,"ja","nein")</f>
        <v>nein</v>
      </c>
      <c r="H9854" s="21" t="s">
        <v>26</v>
      </c>
      <c r="I9854" s="29" t="n">
        <f aca="false">INDEX(Einstellungen!$B$27:$B$50,12)</f>
        <v>1.1</v>
      </c>
      <c r="J9854" s="29" t="n">
        <f aca="false">F9854*I9854</f>
        <v>35.0946827</v>
      </c>
    </row>
    <row r="9855" customFormat="false" ht="15" hidden="false" customHeight="false" outlineLevel="0" collapsed="false">
      <c r="A9855" s="28" t="n">
        <v>45991</v>
      </c>
      <c r="B9855" s="21" t="s">
        <v>124</v>
      </c>
      <c r="C9855" s="21" t="s">
        <v>139</v>
      </c>
      <c r="D9855" s="29" t="n">
        <v>80.695</v>
      </c>
      <c r="E9855" s="29" t="n">
        <f aca="false">D9855/10</f>
        <v>8.0695</v>
      </c>
      <c r="F9855" s="29" t="n">
        <f aca="false">(E9855+Einstellungen!$B$20)*(1+Einstellungen!$B$10)</f>
        <v>31.803345</v>
      </c>
      <c r="G9855" s="21" t="str">
        <f aca="false">IF(F9855&lt;Einstellungen!$B$5,"ja","nein")</f>
        <v>nein</v>
      </c>
      <c r="H9855" s="21" t="s">
        <v>26</v>
      </c>
      <c r="I9855" s="29" t="n">
        <f aca="false">INDEX(Einstellungen!$B$27:$B$50,13)</f>
        <v>1.2</v>
      </c>
      <c r="J9855" s="29" t="n">
        <f aca="false">F9855*I9855</f>
        <v>38.164014</v>
      </c>
    </row>
    <row r="9856" customFormat="false" ht="15" hidden="false" customHeight="false" outlineLevel="0" collapsed="false">
      <c r="A9856" s="28" t="n">
        <v>45991</v>
      </c>
      <c r="B9856" s="21" t="s">
        <v>125</v>
      </c>
      <c r="C9856" s="21" t="s">
        <v>139</v>
      </c>
      <c r="D9856" s="29" t="n">
        <v>82.517</v>
      </c>
      <c r="E9856" s="29" t="n">
        <f aca="false">D9856/10</f>
        <v>8.2517</v>
      </c>
      <c r="F9856" s="29" t="n">
        <f aca="false">(E9856+Einstellungen!$B$20)*(1+Einstellungen!$B$10)</f>
        <v>32.020163</v>
      </c>
      <c r="G9856" s="21" t="str">
        <f aca="false">IF(F9856&lt;Einstellungen!$B$5,"ja","nein")</f>
        <v>nein</v>
      </c>
      <c r="H9856" s="21" t="s">
        <v>26</v>
      </c>
      <c r="I9856" s="29" t="n">
        <f aca="false">INDEX(Einstellungen!$B$27:$B$50,14)</f>
        <v>1.15</v>
      </c>
      <c r="J9856" s="29" t="n">
        <f aca="false">F9856*I9856</f>
        <v>36.82318745</v>
      </c>
    </row>
    <row r="9857" customFormat="false" ht="15" hidden="false" customHeight="false" outlineLevel="0" collapsed="false">
      <c r="A9857" s="28" t="n">
        <v>45991</v>
      </c>
      <c r="B9857" s="21" t="s">
        <v>126</v>
      </c>
      <c r="C9857" s="21" t="s">
        <v>139</v>
      </c>
      <c r="D9857" s="29" t="n">
        <v>87.547</v>
      </c>
      <c r="E9857" s="29" t="n">
        <f aca="false">D9857/10</f>
        <v>8.7547</v>
      </c>
      <c r="F9857" s="29" t="n">
        <f aca="false">(E9857+Einstellungen!$B$20)*(1+Einstellungen!$B$10)</f>
        <v>32.618733</v>
      </c>
      <c r="G9857" s="21" t="str">
        <f aca="false">IF(F9857&lt;Einstellungen!$B$5,"ja","nein")</f>
        <v>nein</v>
      </c>
      <c r="H9857" s="21" t="s">
        <v>26</v>
      </c>
      <c r="I9857" s="29" t="n">
        <f aca="false">INDEX(Einstellungen!$B$27:$B$50,15)</f>
        <v>1</v>
      </c>
      <c r="J9857" s="29" t="n">
        <f aca="false">F9857*I9857</f>
        <v>32.618733</v>
      </c>
    </row>
    <row r="9858" customFormat="false" ht="15" hidden="false" customHeight="false" outlineLevel="0" collapsed="false">
      <c r="A9858" s="28" t="n">
        <v>45991</v>
      </c>
      <c r="B9858" s="21" t="s">
        <v>127</v>
      </c>
      <c r="C9858" s="21" t="s">
        <v>139</v>
      </c>
      <c r="D9858" s="29" t="n">
        <v>93.578</v>
      </c>
      <c r="E9858" s="29" t="n">
        <f aca="false">D9858/10</f>
        <v>9.3578</v>
      </c>
      <c r="F9858" s="29" t="n">
        <f aca="false">(E9858+Einstellungen!$B$20)*(1+Einstellungen!$B$10)</f>
        <v>33.336422</v>
      </c>
      <c r="G9858" s="21" t="str">
        <f aca="false">IF(F9858&lt;Einstellungen!$B$5,"ja","nein")</f>
        <v>nein</v>
      </c>
      <c r="H9858" s="21" t="s">
        <v>26</v>
      </c>
      <c r="I9858" s="29" t="n">
        <f aca="false">INDEX(Einstellungen!$B$27:$B$50,16)</f>
        <v>0.95</v>
      </c>
      <c r="J9858" s="29" t="n">
        <f aca="false">F9858*I9858</f>
        <v>31.6696009</v>
      </c>
    </row>
    <row r="9859" customFormat="false" ht="15" hidden="false" customHeight="false" outlineLevel="0" collapsed="false">
      <c r="A9859" s="28" t="n">
        <v>45991</v>
      </c>
      <c r="B9859" s="21" t="s">
        <v>128</v>
      </c>
      <c r="C9859" s="21" t="s">
        <v>139</v>
      </c>
      <c r="D9859" s="29" t="n">
        <v>92.81</v>
      </c>
      <c r="E9859" s="29" t="n">
        <f aca="false">D9859/10</f>
        <v>9.281</v>
      </c>
      <c r="F9859" s="29" t="n">
        <f aca="false">(E9859+Einstellungen!$B$20)*(1+Einstellungen!$B$10)</f>
        <v>33.24503</v>
      </c>
      <c r="G9859" s="21" t="str">
        <f aca="false">IF(F9859&lt;Einstellungen!$B$5,"ja","nein")</f>
        <v>nein</v>
      </c>
      <c r="H9859" s="21" t="s">
        <v>26</v>
      </c>
      <c r="I9859" s="29" t="n">
        <f aca="false">INDEX(Einstellungen!$B$27:$B$50,17)</f>
        <v>0.95</v>
      </c>
      <c r="J9859" s="29" t="n">
        <f aca="false">F9859*I9859</f>
        <v>31.5827785</v>
      </c>
    </row>
    <row r="9860" customFormat="false" ht="15" hidden="false" customHeight="false" outlineLevel="0" collapsed="false">
      <c r="A9860" s="28" t="n">
        <v>45991</v>
      </c>
      <c r="B9860" s="21" t="s">
        <v>129</v>
      </c>
      <c r="C9860" s="21" t="s">
        <v>139</v>
      </c>
      <c r="D9860" s="29" t="n">
        <v>104.047</v>
      </c>
      <c r="E9860" s="29" t="n">
        <f aca="false">D9860/10</f>
        <v>10.4047</v>
      </c>
      <c r="F9860" s="29" t="n">
        <f aca="false">(E9860+Einstellungen!$B$20)*(1+Einstellungen!$B$10)</f>
        <v>34.582233</v>
      </c>
      <c r="G9860" s="21" t="str">
        <f aca="false">IF(F9860&lt;Einstellungen!$B$5,"ja","nein")</f>
        <v>nein</v>
      </c>
      <c r="H9860" s="21" t="s">
        <v>26</v>
      </c>
      <c r="I9860" s="29" t="n">
        <f aca="false">INDEX(Einstellungen!$B$27:$B$50,18)</f>
        <v>1.1</v>
      </c>
      <c r="J9860" s="29" t="n">
        <f aca="false">F9860*I9860</f>
        <v>38.0404563</v>
      </c>
    </row>
    <row r="9861" customFormat="false" ht="15" hidden="false" customHeight="false" outlineLevel="0" collapsed="false">
      <c r="A9861" s="28" t="n">
        <v>45991</v>
      </c>
      <c r="B9861" s="21" t="s">
        <v>130</v>
      </c>
      <c r="C9861" s="21" t="s">
        <v>139</v>
      </c>
      <c r="D9861" s="29" t="n">
        <v>106.213</v>
      </c>
      <c r="E9861" s="29" t="n">
        <f aca="false">D9861/10</f>
        <v>10.6213</v>
      </c>
      <c r="F9861" s="29" t="n">
        <f aca="false">(E9861+Einstellungen!$B$20)*(1+Einstellungen!$B$10)</f>
        <v>34.839987</v>
      </c>
      <c r="G9861" s="21" t="str">
        <f aca="false">IF(F9861&lt;Einstellungen!$B$5,"ja","nein")</f>
        <v>nein</v>
      </c>
      <c r="H9861" s="21" t="s">
        <v>26</v>
      </c>
      <c r="I9861" s="29" t="n">
        <f aca="false">INDEX(Einstellungen!$B$27:$B$50,19)</f>
        <v>1.35</v>
      </c>
      <c r="J9861" s="29" t="n">
        <f aca="false">F9861*I9861</f>
        <v>47.03398245</v>
      </c>
    </row>
    <row r="9862" customFormat="false" ht="15" hidden="false" customHeight="false" outlineLevel="0" collapsed="false">
      <c r="A9862" s="28" t="n">
        <v>45991</v>
      </c>
      <c r="B9862" s="21" t="s">
        <v>131</v>
      </c>
      <c r="C9862" s="21" t="s">
        <v>139</v>
      </c>
      <c r="D9862" s="29" t="n">
        <v>104.127</v>
      </c>
      <c r="E9862" s="29" t="n">
        <f aca="false">D9862/10</f>
        <v>10.4127</v>
      </c>
      <c r="F9862" s="29" t="n">
        <f aca="false">(E9862+Einstellungen!$B$20)*(1+Einstellungen!$B$10)</f>
        <v>34.591753</v>
      </c>
      <c r="G9862" s="21" t="str">
        <f aca="false">IF(F9862&lt;Einstellungen!$B$5,"ja","nein")</f>
        <v>nein</v>
      </c>
      <c r="H9862" s="21" t="s">
        <v>26</v>
      </c>
      <c r="I9862" s="29" t="n">
        <f aca="false">INDEX(Einstellungen!$B$27:$B$50,20)</f>
        <v>1.45</v>
      </c>
      <c r="J9862" s="29" t="n">
        <f aca="false">F9862*I9862</f>
        <v>50.15804185</v>
      </c>
    </row>
    <row r="9863" customFormat="false" ht="15" hidden="false" customHeight="false" outlineLevel="0" collapsed="false">
      <c r="A9863" s="28" t="n">
        <v>45991</v>
      </c>
      <c r="B9863" s="21" t="s">
        <v>132</v>
      </c>
      <c r="C9863" s="21" t="s">
        <v>139</v>
      </c>
      <c r="D9863" s="29" t="n">
        <v>97.525</v>
      </c>
      <c r="E9863" s="29" t="n">
        <f aca="false">D9863/10</f>
        <v>9.7525</v>
      </c>
      <c r="F9863" s="29" t="n">
        <f aca="false">(E9863+Einstellungen!$B$20)*(1+Einstellungen!$B$10)</f>
        <v>33.806115</v>
      </c>
      <c r="G9863" s="21" t="str">
        <f aca="false">IF(F9863&lt;Einstellungen!$B$5,"ja","nein")</f>
        <v>nein</v>
      </c>
      <c r="H9863" s="21" t="s">
        <v>26</v>
      </c>
      <c r="I9863" s="29" t="n">
        <f aca="false">INDEX(Einstellungen!$B$27:$B$50,21)</f>
        <v>1.4</v>
      </c>
      <c r="J9863" s="29" t="n">
        <f aca="false">F9863*I9863</f>
        <v>47.328561</v>
      </c>
    </row>
    <row r="9864" customFormat="false" ht="15" hidden="false" customHeight="false" outlineLevel="0" collapsed="false">
      <c r="A9864" s="28" t="n">
        <v>45991</v>
      </c>
      <c r="B9864" s="21" t="s">
        <v>133</v>
      </c>
      <c r="C9864" s="21" t="s">
        <v>139</v>
      </c>
      <c r="D9864" s="29" t="n">
        <v>92.93</v>
      </c>
      <c r="E9864" s="29" t="n">
        <f aca="false">D9864/10</f>
        <v>9.293</v>
      </c>
      <c r="F9864" s="29" t="n">
        <f aca="false">(E9864+Einstellungen!$B$20)*(1+Einstellungen!$B$10)</f>
        <v>33.25931</v>
      </c>
      <c r="G9864" s="21" t="str">
        <f aca="false">IF(F9864&lt;Einstellungen!$B$5,"ja","nein")</f>
        <v>nein</v>
      </c>
      <c r="H9864" s="21" t="s">
        <v>26</v>
      </c>
      <c r="I9864" s="29" t="n">
        <f aca="false">INDEX(Einstellungen!$B$27:$B$50,22)</f>
        <v>1.25</v>
      </c>
      <c r="J9864" s="29" t="n">
        <f aca="false">F9864*I9864</f>
        <v>41.5741375</v>
      </c>
    </row>
    <row r="9865" customFormat="false" ht="15" hidden="false" customHeight="false" outlineLevel="0" collapsed="false">
      <c r="A9865" s="28" t="n">
        <v>45991</v>
      </c>
      <c r="B9865" s="21" t="s">
        <v>134</v>
      </c>
      <c r="C9865" s="21" t="s">
        <v>139</v>
      </c>
      <c r="D9865" s="29" t="n">
        <v>92.597</v>
      </c>
      <c r="E9865" s="29" t="n">
        <f aca="false">D9865/10</f>
        <v>9.2597</v>
      </c>
      <c r="F9865" s="29" t="n">
        <f aca="false">(E9865+Einstellungen!$B$20)*(1+Einstellungen!$B$10)</f>
        <v>33.219683</v>
      </c>
      <c r="G9865" s="21" t="str">
        <f aca="false">IF(F9865&lt;Einstellungen!$B$5,"ja","nein")</f>
        <v>nein</v>
      </c>
      <c r="H9865" s="21" t="s">
        <v>26</v>
      </c>
      <c r="I9865" s="29" t="n">
        <f aca="false">INDEX(Einstellungen!$B$27:$B$50,23)</f>
        <v>1.05</v>
      </c>
      <c r="J9865" s="29" t="n">
        <f aca="false">F9865*I9865</f>
        <v>34.88066715</v>
      </c>
    </row>
    <row r="9866" customFormat="false" ht="15" hidden="false" customHeight="false" outlineLevel="0" collapsed="false">
      <c r="A9866" s="28" t="n">
        <v>45991</v>
      </c>
      <c r="B9866" s="21" t="s">
        <v>135</v>
      </c>
      <c r="C9866" s="21" t="s">
        <v>139</v>
      </c>
      <c r="D9866" s="29" t="n">
        <v>87.127</v>
      </c>
      <c r="E9866" s="29" t="n">
        <f aca="false">D9866/10</f>
        <v>8.7127</v>
      </c>
      <c r="F9866" s="29" t="n">
        <f aca="false">(E9866+Einstellungen!$B$20)*(1+Einstellungen!$B$10)</f>
        <v>32.568753</v>
      </c>
      <c r="G9866" s="21" t="str">
        <f aca="false">IF(F9866&lt;Einstellungen!$B$5,"ja","nein")</f>
        <v>nein</v>
      </c>
      <c r="H9866" s="21" t="s">
        <v>26</v>
      </c>
      <c r="I9866" s="29" t="n">
        <f aca="false">INDEX(Einstellungen!$B$27:$B$50,24)</f>
        <v>0.8</v>
      </c>
      <c r="J9866" s="29" t="n">
        <f aca="false">F9866*I9866</f>
        <v>26.0550024</v>
      </c>
    </row>
    <row r="9867" customFormat="false" ht="15" hidden="false" customHeight="false" outlineLevel="0" collapsed="false">
      <c r="A9867" s="28" t="n">
        <v>45992</v>
      </c>
      <c r="B9867" s="21" t="s">
        <v>111</v>
      </c>
      <c r="C9867" s="21" t="s">
        <v>140</v>
      </c>
      <c r="D9867" s="29" t="n">
        <v>87.995</v>
      </c>
      <c r="E9867" s="29" t="n">
        <f aca="false">D9867/10</f>
        <v>8.7995</v>
      </c>
      <c r="F9867" s="29" t="n">
        <f aca="false">(E9867+Einstellungen!$B$20)*(1+Einstellungen!$B$10)</f>
        <v>32.672045</v>
      </c>
      <c r="G9867" s="21" t="str">
        <f aca="false">IF(F9867&lt;Einstellungen!$B$5,"ja","nein")</f>
        <v>nein</v>
      </c>
      <c r="H9867" s="21" t="s">
        <v>27</v>
      </c>
      <c r="I9867" s="29" t="n">
        <f aca="false">INDEX(Einstellungen!$B$27:$B$50,1)</f>
        <v>0.6</v>
      </c>
      <c r="J9867" s="29" t="n">
        <f aca="false">F9867*I9867</f>
        <v>19.603227</v>
      </c>
    </row>
    <row r="9868" customFormat="false" ht="15" hidden="false" customHeight="false" outlineLevel="0" collapsed="false">
      <c r="A9868" s="28" t="n">
        <v>45992</v>
      </c>
      <c r="B9868" s="21" t="s">
        <v>113</v>
      </c>
      <c r="C9868" s="21" t="s">
        <v>140</v>
      </c>
      <c r="D9868" s="29" t="n">
        <v>86.023</v>
      </c>
      <c r="E9868" s="29" t="n">
        <f aca="false">D9868/10</f>
        <v>8.6023</v>
      </c>
      <c r="F9868" s="29" t="n">
        <f aca="false">(E9868+Einstellungen!$B$20)*(1+Einstellungen!$B$10)</f>
        <v>32.437377</v>
      </c>
      <c r="G9868" s="21" t="str">
        <f aca="false">IF(F9868&lt;Einstellungen!$B$5,"ja","nein")</f>
        <v>nein</v>
      </c>
      <c r="H9868" s="21" t="s">
        <v>27</v>
      </c>
      <c r="I9868" s="29" t="n">
        <f aca="false">INDEX(Einstellungen!$B$27:$B$50,2)</f>
        <v>0.5</v>
      </c>
      <c r="J9868" s="29" t="n">
        <f aca="false">F9868*I9868</f>
        <v>16.2186885</v>
      </c>
    </row>
    <row r="9869" customFormat="false" ht="15" hidden="false" customHeight="false" outlineLevel="0" collapsed="false">
      <c r="A9869" s="28" t="n">
        <v>45992</v>
      </c>
      <c r="B9869" s="21" t="s">
        <v>114</v>
      </c>
      <c r="C9869" s="21" t="s">
        <v>140</v>
      </c>
      <c r="D9869" s="29" t="n">
        <v>81.34</v>
      </c>
      <c r="E9869" s="29" t="n">
        <f aca="false">D9869/10</f>
        <v>8.134</v>
      </c>
      <c r="F9869" s="29" t="n">
        <f aca="false">(E9869+Einstellungen!$B$20)*(1+Einstellungen!$B$10)</f>
        <v>31.8801</v>
      </c>
      <c r="G9869" s="21" t="str">
        <f aca="false">IF(F9869&lt;Einstellungen!$B$5,"ja","nein")</f>
        <v>nein</v>
      </c>
      <c r="H9869" s="21" t="s">
        <v>27</v>
      </c>
      <c r="I9869" s="29" t="n">
        <f aca="false">INDEX(Einstellungen!$B$27:$B$50,3)</f>
        <v>0.45</v>
      </c>
      <c r="J9869" s="29" t="n">
        <f aca="false">F9869*I9869</f>
        <v>14.346045</v>
      </c>
    </row>
    <row r="9870" customFormat="false" ht="15" hidden="false" customHeight="false" outlineLevel="0" collapsed="false">
      <c r="A9870" s="28" t="n">
        <v>45992</v>
      </c>
      <c r="B9870" s="21" t="s">
        <v>115</v>
      </c>
      <c r="C9870" s="21" t="s">
        <v>140</v>
      </c>
      <c r="D9870" s="29" t="n">
        <v>85.14</v>
      </c>
      <c r="E9870" s="29" t="n">
        <f aca="false">D9870/10</f>
        <v>8.514</v>
      </c>
      <c r="F9870" s="29" t="n">
        <f aca="false">(E9870+Einstellungen!$B$20)*(1+Einstellungen!$B$10)</f>
        <v>32.3323</v>
      </c>
      <c r="G9870" s="21" t="str">
        <f aca="false">IF(F9870&lt;Einstellungen!$B$5,"ja","nein")</f>
        <v>nein</v>
      </c>
      <c r="H9870" s="21" t="s">
        <v>27</v>
      </c>
      <c r="I9870" s="29" t="n">
        <f aca="false">INDEX(Einstellungen!$B$27:$B$50,4)</f>
        <v>0.45</v>
      </c>
      <c r="J9870" s="29" t="n">
        <f aca="false">F9870*I9870</f>
        <v>14.549535</v>
      </c>
    </row>
    <row r="9871" customFormat="false" ht="15" hidden="false" customHeight="false" outlineLevel="0" collapsed="false">
      <c r="A9871" s="28" t="n">
        <v>45992</v>
      </c>
      <c r="B9871" s="21" t="s">
        <v>116</v>
      </c>
      <c r="C9871" s="21" t="s">
        <v>140</v>
      </c>
      <c r="D9871" s="29" t="n">
        <v>80.257</v>
      </c>
      <c r="E9871" s="29" t="n">
        <f aca="false">D9871/10</f>
        <v>8.0257</v>
      </c>
      <c r="F9871" s="29" t="n">
        <f aca="false">(E9871+Einstellungen!$B$20)*(1+Einstellungen!$B$10)</f>
        <v>31.751223</v>
      </c>
      <c r="G9871" s="21" t="str">
        <f aca="false">IF(F9871&lt;Einstellungen!$B$5,"ja","nein")</f>
        <v>nein</v>
      </c>
      <c r="H9871" s="21" t="s">
        <v>27</v>
      </c>
      <c r="I9871" s="29" t="n">
        <f aca="false">INDEX(Einstellungen!$B$27:$B$50,5)</f>
        <v>0.45</v>
      </c>
      <c r="J9871" s="29" t="n">
        <f aca="false">F9871*I9871</f>
        <v>14.28805035</v>
      </c>
    </row>
    <row r="9872" customFormat="false" ht="15" hidden="false" customHeight="false" outlineLevel="0" collapsed="false">
      <c r="A9872" s="28" t="n">
        <v>45992</v>
      </c>
      <c r="B9872" s="21" t="s">
        <v>117</v>
      </c>
      <c r="C9872" s="21" t="s">
        <v>140</v>
      </c>
      <c r="D9872" s="29" t="n">
        <v>88.745</v>
      </c>
      <c r="E9872" s="29" t="n">
        <f aca="false">D9872/10</f>
        <v>8.8745</v>
      </c>
      <c r="F9872" s="29" t="n">
        <f aca="false">(E9872+Einstellungen!$B$20)*(1+Einstellungen!$B$10)</f>
        <v>32.761295</v>
      </c>
      <c r="G9872" s="21" t="str">
        <f aca="false">IF(F9872&lt;Einstellungen!$B$5,"ja","nein")</f>
        <v>nein</v>
      </c>
      <c r="H9872" s="21" t="s">
        <v>27</v>
      </c>
      <c r="I9872" s="29" t="n">
        <f aca="false">INDEX(Einstellungen!$B$27:$B$50,6)</f>
        <v>0.5</v>
      </c>
      <c r="J9872" s="29" t="n">
        <f aca="false">F9872*I9872</f>
        <v>16.3806475</v>
      </c>
    </row>
    <row r="9873" customFormat="false" ht="15" hidden="false" customHeight="false" outlineLevel="0" collapsed="false">
      <c r="A9873" s="28" t="n">
        <v>45992</v>
      </c>
      <c r="B9873" s="21" t="s">
        <v>118</v>
      </c>
      <c r="C9873" s="21" t="s">
        <v>140</v>
      </c>
      <c r="D9873" s="29" t="n">
        <v>88.625</v>
      </c>
      <c r="E9873" s="29" t="n">
        <f aca="false">D9873/10</f>
        <v>8.8625</v>
      </c>
      <c r="F9873" s="29" t="n">
        <f aca="false">(E9873+Einstellungen!$B$20)*(1+Einstellungen!$B$10)</f>
        <v>32.747015</v>
      </c>
      <c r="G9873" s="21" t="str">
        <f aca="false">IF(F9873&lt;Einstellungen!$B$5,"ja","nein")</f>
        <v>nein</v>
      </c>
      <c r="H9873" s="21" t="s">
        <v>27</v>
      </c>
      <c r="I9873" s="29" t="n">
        <f aca="false">INDEX(Einstellungen!$B$27:$B$50,7)</f>
        <v>0.7</v>
      </c>
      <c r="J9873" s="29" t="n">
        <f aca="false">F9873*I9873</f>
        <v>22.9229105</v>
      </c>
    </row>
    <row r="9874" customFormat="false" ht="15" hidden="false" customHeight="false" outlineLevel="0" collapsed="false">
      <c r="A9874" s="28" t="n">
        <v>45992</v>
      </c>
      <c r="B9874" s="21" t="s">
        <v>119</v>
      </c>
      <c r="C9874" s="21" t="s">
        <v>140</v>
      </c>
      <c r="D9874" s="29" t="n">
        <v>127.86</v>
      </c>
      <c r="E9874" s="29" t="n">
        <f aca="false">D9874/10</f>
        <v>12.786</v>
      </c>
      <c r="F9874" s="29" t="n">
        <f aca="false">(E9874+Einstellungen!$B$20)*(1+Einstellungen!$B$10)</f>
        <v>37.41598</v>
      </c>
      <c r="G9874" s="21" t="str">
        <f aca="false">IF(F9874&lt;Einstellungen!$B$5,"ja","nein")</f>
        <v>nein</v>
      </c>
      <c r="H9874" s="21" t="s">
        <v>27</v>
      </c>
      <c r="I9874" s="29" t="n">
        <f aca="false">INDEX(Einstellungen!$B$27:$B$50,8)</f>
        <v>0.95</v>
      </c>
      <c r="J9874" s="29" t="n">
        <f aca="false">F9874*I9874</f>
        <v>35.545181</v>
      </c>
    </row>
    <row r="9875" customFormat="false" ht="15" hidden="false" customHeight="false" outlineLevel="0" collapsed="false">
      <c r="A9875" s="28" t="n">
        <v>45992</v>
      </c>
      <c r="B9875" s="21" t="s">
        <v>120</v>
      </c>
      <c r="C9875" s="21" t="s">
        <v>140</v>
      </c>
      <c r="D9875" s="29" t="n">
        <v>139.333</v>
      </c>
      <c r="E9875" s="29" t="n">
        <f aca="false">D9875/10</f>
        <v>13.9333</v>
      </c>
      <c r="F9875" s="29" t="n">
        <f aca="false">(E9875+Einstellungen!$B$20)*(1+Einstellungen!$B$10)</f>
        <v>38.781267</v>
      </c>
      <c r="G9875" s="21" t="str">
        <f aca="false">IF(F9875&lt;Einstellungen!$B$5,"ja","nein")</f>
        <v>nein</v>
      </c>
      <c r="H9875" s="21" t="s">
        <v>27</v>
      </c>
      <c r="I9875" s="29" t="n">
        <f aca="false">INDEX(Einstellungen!$B$27:$B$50,9)</f>
        <v>1.05</v>
      </c>
      <c r="J9875" s="29" t="n">
        <f aca="false">F9875*I9875</f>
        <v>40.72033035</v>
      </c>
    </row>
    <row r="9876" customFormat="false" ht="15" hidden="false" customHeight="false" outlineLevel="0" collapsed="false">
      <c r="A9876" s="28" t="n">
        <v>45992</v>
      </c>
      <c r="B9876" s="21" t="s">
        <v>121</v>
      </c>
      <c r="C9876" s="21" t="s">
        <v>140</v>
      </c>
      <c r="D9876" s="29" t="n">
        <v>105.095</v>
      </c>
      <c r="E9876" s="29" t="n">
        <f aca="false">D9876/10</f>
        <v>10.5095</v>
      </c>
      <c r="F9876" s="29" t="n">
        <f aca="false">(E9876+Einstellungen!$B$20)*(1+Einstellungen!$B$10)</f>
        <v>34.706945</v>
      </c>
      <c r="G9876" s="21" t="str">
        <f aca="false">IF(F9876&lt;Einstellungen!$B$5,"ja","nein")</f>
        <v>nein</v>
      </c>
      <c r="H9876" s="21" t="s">
        <v>27</v>
      </c>
      <c r="I9876" s="29" t="n">
        <f aca="false">INDEX(Einstellungen!$B$27:$B$50,10)</f>
        <v>1.05</v>
      </c>
      <c r="J9876" s="29" t="n">
        <f aca="false">F9876*I9876</f>
        <v>36.44229225</v>
      </c>
    </row>
    <row r="9877" customFormat="false" ht="15" hidden="false" customHeight="false" outlineLevel="0" collapsed="false">
      <c r="A9877" s="28" t="n">
        <v>45992</v>
      </c>
      <c r="B9877" s="21" t="s">
        <v>122</v>
      </c>
      <c r="C9877" s="21" t="s">
        <v>140</v>
      </c>
      <c r="D9877" s="29" t="n">
        <v>93.733</v>
      </c>
      <c r="E9877" s="29" t="n">
        <f aca="false">D9877/10</f>
        <v>9.3733</v>
      </c>
      <c r="F9877" s="29" t="n">
        <f aca="false">(E9877+Einstellungen!$B$20)*(1+Einstellungen!$B$10)</f>
        <v>33.354867</v>
      </c>
      <c r="G9877" s="21" t="str">
        <f aca="false">IF(F9877&lt;Einstellungen!$B$5,"ja","nein")</f>
        <v>nein</v>
      </c>
      <c r="H9877" s="21" t="s">
        <v>27</v>
      </c>
      <c r="I9877" s="29" t="n">
        <f aca="false">INDEX(Einstellungen!$B$27:$B$50,11)</f>
        <v>1.05</v>
      </c>
      <c r="J9877" s="29" t="n">
        <f aca="false">F9877*I9877</f>
        <v>35.02261035</v>
      </c>
    </row>
    <row r="9878" customFormat="false" ht="15" hidden="false" customHeight="false" outlineLevel="0" collapsed="false">
      <c r="A9878" s="28" t="n">
        <v>45992</v>
      </c>
      <c r="B9878" s="21" t="s">
        <v>123</v>
      </c>
      <c r="C9878" s="21" t="s">
        <v>140</v>
      </c>
      <c r="D9878" s="29" t="n">
        <v>85.96</v>
      </c>
      <c r="E9878" s="29" t="n">
        <f aca="false">D9878/10</f>
        <v>8.596</v>
      </c>
      <c r="F9878" s="29" t="n">
        <f aca="false">(E9878+Einstellungen!$B$20)*(1+Einstellungen!$B$10)</f>
        <v>32.42988</v>
      </c>
      <c r="G9878" s="21" t="str">
        <f aca="false">IF(F9878&lt;Einstellungen!$B$5,"ja","nein")</f>
        <v>nein</v>
      </c>
      <c r="H9878" s="21" t="s">
        <v>27</v>
      </c>
      <c r="I9878" s="29" t="n">
        <f aca="false">INDEX(Einstellungen!$B$27:$B$50,12)</f>
        <v>1.1</v>
      </c>
      <c r="J9878" s="29" t="n">
        <f aca="false">F9878*I9878</f>
        <v>35.672868</v>
      </c>
    </row>
    <row r="9879" customFormat="false" ht="15" hidden="false" customHeight="false" outlineLevel="0" collapsed="false">
      <c r="A9879" s="28" t="n">
        <v>45992</v>
      </c>
      <c r="B9879" s="21" t="s">
        <v>124</v>
      </c>
      <c r="C9879" s="21" t="s">
        <v>140</v>
      </c>
      <c r="D9879" s="29" t="n">
        <v>85.018</v>
      </c>
      <c r="E9879" s="29" t="n">
        <f aca="false">D9879/10</f>
        <v>8.5018</v>
      </c>
      <c r="F9879" s="29" t="n">
        <f aca="false">(E9879+Einstellungen!$B$20)*(1+Einstellungen!$B$10)</f>
        <v>32.317782</v>
      </c>
      <c r="G9879" s="21" t="str">
        <f aca="false">IF(F9879&lt;Einstellungen!$B$5,"ja","nein")</f>
        <v>nein</v>
      </c>
      <c r="H9879" s="21" t="s">
        <v>27</v>
      </c>
      <c r="I9879" s="29" t="n">
        <f aca="false">INDEX(Einstellungen!$B$27:$B$50,13)</f>
        <v>1.2</v>
      </c>
      <c r="J9879" s="29" t="n">
        <f aca="false">F9879*I9879</f>
        <v>38.7813384</v>
      </c>
    </row>
    <row r="9880" customFormat="false" ht="15" hidden="false" customHeight="false" outlineLevel="0" collapsed="false">
      <c r="A9880" s="28" t="n">
        <v>45992</v>
      </c>
      <c r="B9880" s="21" t="s">
        <v>125</v>
      </c>
      <c r="C9880" s="21" t="s">
        <v>140</v>
      </c>
      <c r="D9880" s="29" t="n">
        <v>90.07</v>
      </c>
      <c r="E9880" s="29" t="n">
        <f aca="false">D9880/10</f>
        <v>9.007</v>
      </c>
      <c r="F9880" s="29" t="n">
        <f aca="false">(E9880+Einstellungen!$B$20)*(1+Einstellungen!$B$10)</f>
        <v>32.91897</v>
      </c>
      <c r="G9880" s="21" t="str">
        <f aca="false">IF(F9880&lt;Einstellungen!$B$5,"ja","nein")</f>
        <v>nein</v>
      </c>
      <c r="H9880" s="21" t="s">
        <v>27</v>
      </c>
      <c r="I9880" s="29" t="n">
        <f aca="false">INDEX(Einstellungen!$B$27:$B$50,14)</f>
        <v>1.15</v>
      </c>
      <c r="J9880" s="29" t="n">
        <f aca="false">F9880*I9880</f>
        <v>37.8568155</v>
      </c>
    </row>
    <row r="9881" customFormat="false" ht="15" hidden="false" customHeight="false" outlineLevel="0" collapsed="false">
      <c r="A9881" s="28" t="n">
        <v>45992</v>
      </c>
      <c r="B9881" s="21" t="s">
        <v>126</v>
      </c>
      <c r="C9881" s="21" t="s">
        <v>140</v>
      </c>
      <c r="D9881" s="29" t="n">
        <v>107.218</v>
      </c>
      <c r="E9881" s="29" t="n">
        <f aca="false">D9881/10</f>
        <v>10.7218</v>
      </c>
      <c r="F9881" s="29" t="n">
        <f aca="false">(E9881+Einstellungen!$B$20)*(1+Einstellungen!$B$10)</f>
        <v>34.959582</v>
      </c>
      <c r="G9881" s="21" t="str">
        <f aca="false">IF(F9881&lt;Einstellungen!$B$5,"ja","nein")</f>
        <v>nein</v>
      </c>
      <c r="H9881" s="21" t="s">
        <v>27</v>
      </c>
      <c r="I9881" s="29" t="n">
        <f aca="false">INDEX(Einstellungen!$B$27:$B$50,15)</f>
        <v>1</v>
      </c>
      <c r="J9881" s="29" t="n">
        <f aca="false">F9881*I9881</f>
        <v>34.959582</v>
      </c>
    </row>
    <row r="9882" customFormat="false" ht="15" hidden="false" customHeight="false" outlineLevel="0" collapsed="false">
      <c r="A9882" s="28" t="n">
        <v>45992</v>
      </c>
      <c r="B9882" s="21" t="s">
        <v>127</v>
      </c>
      <c r="C9882" s="21" t="s">
        <v>140</v>
      </c>
      <c r="D9882" s="29" t="n">
        <v>120.323</v>
      </c>
      <c r="E9882" s="29" t="n">
        <f aca="false">D9882/10</f>
        <v>12.0323</v>
      </c>
      <c r="F9882" s="29" t="n">
        <f aca="false">(E9882+Einstellungen!$B$20)*(1+Einstellungen!$B$10)</f>
        <v>36.519077</v>
      </c>
      <c r="G9882" s="21" t="str">
        <f aca="false">IF(F9882&lt;Einstellungen!$B$5,"ja","nein")</f>
        <v>nein</v>
      </c>
      <c r="H9882" s="21" t="s">
        <v>27</v>
      </c>
      <c r="I9882" s="29" t="n">
        <f aca="false">INDEX(Einstellungen!$B$27:$B$50,16)</f>
        <v>0.95</v>
      </c>
      <c r="J9882" s="29" t="n">
        <f aca="false">F9882*I9882</f>
        <v>34.69312315</v>
      </c>
    </row>
    <row r="9883" customFormat="false" ht="15" hidden="false" customHeight="false" outlineLevel="0" collapsed="false">
      <c r="A9883" s="28" t="n">
        <v>45992</v>
      </c>
      <c r="B9883" s="21" t="s">
        <v>128</v>
      </c>
      <c r="C9883" s="21" t="s">
        <v>140</v>
      </c>
      <c r="D9883" s="29" t="n">
        <v>112.965</v>
      </c>
      <c r="E9883" s="29" t="n">
        <f aca="false">D9883/10</f>
        <v>11.2965</v>
      </c>
      <c r="F9883" s="29" t="n">
        <f aca="false">(E9883+Einstellungen!$B$20)*(1+Einstellungen!$B$10)</f>
        <v>35.643475</v>
      </c>
      <c r="G9883" s="21" t="str">
        <f aca="false">IF(F9883&lt;Einstellungen!$B$5,"ja","nein")</f>
        <v>nein</v>
      </c>
      <c r="H9883" s="21" t="s">
        <v>27</v>
      </c>
      <c r="I9883" s="29" t="n">
        <f aca="false">INDEX(Einstellungen!$B$27:$B$50,17)</f>
        <v>0.95</v>
      </c>
      <c r="J9883" s="29" t="n">
        <f aca="false">F9883*I9883</f>
        <v>33.86130125</v>
      </c>
    </row>
    <row r="9884" customFormat="false" ht="15" hidden="false" customHeight="false" outlineLevel="0" collapsed="false">
      <c r="A9884" s="28" t="n">
        <v>45992</v>
      </c>
      <c r="B9884" s="21" t="s">
        <v>129</v>
      </c>
      <c r="C9884" s="21" t="s">
        <v>140</v>
      </c>
      <c r="D9884" s="29" t="n">
        <v>94.412</v>
      </c>
      <c r="E9884" s="29" t="n">
        <f aca="false">D9884/10</f>
        <v>9.4412</v>
      </c>
      <c r="F9884" s="29" t="n">
        <f aca="false">(E9884+Einstellungen!$B$20)*(1+Einstellungen!$B$10)</f>
        <v>33.435668</v>
      </c>
      <c r="G9884" s="21" t="str">
        <f aca="false">IF(F9884&lt;Einstellungen!$B$5,"ja","nein")</f>
        <v>nein</v>
      </c>
      <c r="H9884" s="21" t="s">
        <v>27</v>
      </c>
      <c r="I9884" s="29" t="n">
        <f aca="false">INDEX(Einstellungen!$B$27:$B$50,18)</f>
        <v>1.1</v>
      </c>
      <c r="J9884" s="29" t="n">
        <f aca="false">F9884*I9884</f>
        <v>36.7792348</v>
      </c>
    </row>
    <row r="9885" customFormat="false" ht="15" hidden="false" customHeight="false" outlineLevel="0" collapsed="false">
      <c r="A9885" s="28" t="n">
        <v>45992</v>
      </c>
      <c r="B9885" s="21" t="s">
        <v>130</v>
      </c>
      <c r="C9885" s="21" t="s">
        <v>140</v>
      </c>
      <c r="D9885" s="29" t="n">
        <v>88.993</v>
      </c>
      <c r="E9885" s="29" t="n">
        <f aca="false">D9885/10</f>
        <v>8.8993</v>
      </c>
      <c r="F9885" s="29" t="n">
        <f aca="false">(E9885+Einstellungen!$B$20)*(1+Einstellungen!$B$10)</f>
        <v>32.790807</v>
      </c>
      <c r="G9885" s="21" t="str">
        <f aca="false">IF(F9885&lt;Einstellungen!$B$5,"ja","nein")</f>
        <v>nein</v>
      </c>
      <c r="H9885" s="21" t="s">
        <v>27</v>
      </c>
      <c r="I9885" s="29" t="n">
        <f aca="false">INDEX(Einstellungen!$B$27:$B$50,19)</f>
        <v>1.35</v>
      </c>
      <c r="J9885" s="29" t="n">
        <f aca="false">F9885*I9885</f>
        <v>44.26758945</v>
      </c>
    </row>
    <row r="9886" customFormat="false" ht="15" hidden="false" customHeight="false" outlineLevel="0" collapsed="false">
      <c r="A9886" s="28" t="n">
        <v>45992</v>
      </c>
      <c r="B9886" s="21" t="s">
        <v>131</v>
      </c>
      <c r="C9886" s="21" t="s">
        <v>140</v>
      </c>
      <c r="D9886" s="29" t="n">
        <v>86.767</v>
      </c>
      <c r="E9886" s="29" t="n">
        <f aca="false">D9886/10</f>
        <v>8.6767</v>
      </c>
      <c r="F9886" s="29" t="n">
        <f aca="false">(E9886+Einstellungen!$B$20)*(1+Einstellungen!$B$10)</f>
        <v>32.525913</v>
      </c>
      <c r="G9886" s="21" t="str">
        <f aca="false">IF(F9886&lt;Einstellungen!$B$5,"ja","nein")</f>
        <v>nein</v>
      </c>
      <c r="H9886" s="21" t="s">
        <v>27</v>
      </c>
      <c r="I9886" s="29" t="n">
        <f aca="false">INDEX(Einstellungen!$B$27:$B$50,20)</f>
        <v>1.45</v>
      </c>
      <c r="J9886" s="29" t="n">
        <f aca="false">F9886*I9886</f>
        <v>47.16257385</v>
      </c>
    </row>
    <row r="9887" customFormat="false" ht="15" hidden="false" customHeight="false" outlineLevel="0" collapsed="false">
      <c r="A9887" s="28" t="n">
        <v>45992</v>
      </c>
      <c r="B9887" s="21" t="s">
        <v>132</v>
      </c>
      <c r="C9887" s="21" t="s">
        <v>140</v>
      </c>
      <c r="D9887" s="29" t="n">
        <v>82.3</v>
      </c>
      <c r="E9887" s="29" t="n">
        <f aca="false">D9887/10</f>
        <v>8.23</v>
      </c>
      <c r="F9887" s="29" t="n">
        <f aca="false">(E9887+Einstellungen!$B$20)*(1+Einstellungen!$B$10)</f>
        <v>31.99434</v>
      </c>
      <c r="G9887" s="21" t="str">
        <f aca="false">IF(F9887&lt;Einstellungen!$B$5,"ja","nein")</f>
        <v>nein</v>
      </c>
      <c r="H9887" s="21" t="s">
        <v>27</v>
      </c>
      <c r="I9887" s="29" t="n">
        <f aca="false">INDEX(Einstellungen!$B$27:$B$50,21)</f>
        <v>1.4</v>
      </c>
      <c r="J9887" s="29" t="n">
        <f aca="false">F9887*I9887</f>
        <v>44.792076</v>
      </c>
    </row>
    <row r="9888" customFormat="false" ht="15" hidden="false" customHeight="false" outlineLevel="0" collapsed="false">
      <c r="A9888" s="28" t="n">
        <v>45992</v>
      </c>
      <c r="B9888" s="21" t="s">
        <v>133</v>
      </c>
      <c r="C9888" s="21" t="s">
        <v>140</v>
      </c>
      <c r="D9888" s="29" t="n">
        <v>75.95</v>
      </c>
      <c r="E9888" s="29" t="n">
        <f aca="false">D9888/10</f>
        <v>7.595</v>
      </c>
      <c r="F9888" s="29" t="n">
        <f aca="false">(E9888+Einstellungen!$B$20)*(1+Einstellungen!$B$10)</f>
        <v>31.23869</v>
      </c>
      <c r="G9888" s="21" t="str">
        <f aca="false">IF(F9888&lt;Einstellungen!$B$5,"ja","nein")</f>
        <v>nein</v>
      </c>
      <c r="H9888" s="21" t="s">
        <v>27</v>
      </c>
      <c r="I9888" s="29" t="n">
        <f aca="false">INDEX(Einstellungen!$B$27:$B$50,22)</f>
        <v>1.25</v>
      </c>
      <c r="J9888" s="29" t="n">
        <f aca="false">F9888*I9888</f>
        <v>39.0483625</v>
      </c>
    </row>
    <row r="9889" customFormat="false" ht="15" hidden="false" customHeight="false" outlineLevel="0" collapsed="false">
      <c r="A9889" s="28" t="n">
        <v>45992</v>
      </c>
      <c r="B9889" s="21" t="s">
        <v>134</v>
      </c>
      <c r="C9889" s="21" t="s">
        <v>140</v>
      </c>
      <c r="D9889" s="29" t="n">
        <v>76.43</v>
      </c>
      <c r="E9889" s="29" t="n">
        <f aca="false">D9889/10</f>
        <v>7.643</v>
      </c>
      <c r="F9889" s="29" t="n">
        <f aca="false">(E9889+Einstellungen!$B$20)*(1+Einstellungen!$B$10)</f>
        <v>31.29581</v>
      </c>
      <c r="G9889" s="21" t="str">
        <f aca="false">IF(F9889&lt;Einstellungen!$B$5,"ja","nein")</f>
        <v>nein</v>
      </c>
      <c r="H9889" s="21" t="s">
        <v>27</v>
      </c>
      <c r="I9889" s="29" t="n">
        <f aca="false">INDEX(Einstellungen!$B$27:$B$50,23)</f>
        <v>1.05</v>
      </c>
      <c r="J9889" s="29" t="n">
        <f aca="false">F9889*I9889</f>
        <v>32.8606005</v>
      </c>
    </row>
    <row r="9890" customFormat="false" ht="15" hidden="false" customHeight="false" outlineLevel="0" collapsed="false">
      <c r="A9890" s="28" t="n">
        <v>45992</v>
      </c>
      <c r="B9890" s="21" t="s">
        <v>135</v>
      </c>
      <c r="C9890" s="21" t="s">
        <v>140</v>
      </c>
      <c r="D9890" s="29" t="n">
        <v>71.803</v>
      </c>
      <c r="E9890" s="29" t="n">
        <f aca="false">D9890/10</f>
        <v>7.1803</v>
      </c>
      <c r="F9890" s="29" t="n">
        <f aca="false">(E9890+Einstellungen!$B$20)*(1+Einstellungen!$B$10)</f>
        <v>30.745197</v>
      </c>
      <c r="G9890" s="21" t="str">
        <f aca="false">IF(F9890&lt;Einstellungen!$B$5,"ja","nein")</f>
        <v>nein</v>
      </c>
      <c r="H9890" s="21" t="s">
        <v>27</v>
      </c>
      <c r="I9890" s="29" t="n">
        <f aca="false">INDEX(Einstellungen!$B$27:$B$50,24)</f>
        <v>0.8</v>
      </c>
      <c r="J9890" s="29" t="n">
        <f aca="false">F9890*I9890</f>
        <v>24.5961576</v>
      </c>
    </row>
    <row r="9891" customFormat="false" ht="15" hidden="false" customHeight="false" outlineLevel="0" collapsed="false">
      <c r="A9891" s="28" t="n">
        <v>45993</v>
      </c>
      <c r="B9891" s="21" t="s">
        <v>111</v>
      </c>
      <c r="C9891" s="21" t="s">
        <v>141</v>
      </c>
      <c r="D9891" s="29" t="n">
        <v>65.778</v>
      </c>
      <c r="E9891" s="29" t="n">
        <f aca="false">D9891/10</f>
        <v>6.5778</v>
      </c>
      <c r="F9891" s="29" t="n">
        <f aca="false">(E9891+Einstellungen!$B$20)*(1+Einstellungen!$B$10)</f>
        <v>30.028222</v>
      </c>
      <c r="G9891" s="21" t="str">
        <f aca="false">IF(F9891&lt;Einstellungen!$B$5,"ja","nein")</f>
        <v>nein</v>
      </c>
      <c r="H9891" s="21" t="s">
        <v>27</v>
      </c>
      <c r="I9891" s="29" t="n">
        <f aca="false">INDEX(Einstellungen!$B$27:$B$50,1)</f>
        <v>0.6</v>
      </c>
      <c r="J9891" s="29" t="n">
        <f aca="false">F9891*I9891</f>
        <v>18.0169332</v>
      </c>
    </row>
    <row r="9892" customFormat="false" ht="15" hidden="false" customHeight="false" outlineLevel="0" collapsed="false">
      <c r="A9892" s="28" t="n">
        <v>45993</v>
      </c>
      <c r="B9892" s="21" t="s">
        <v>113</v>
      </c>
      <c r="C9892" s="21" t="s">
        <v>141</v>
      </c>
      <c r="D9892" s="29" t="n">
        <v>58.82</v>
      </c>
      <c r="E9892" s="29" t="n">
        <f aca="false">D9892/10</f>
        <v>5.882</v>
      </c>
      <c r="F9892" s="29" t="n">
        <f aca="false">(E9892+Einstellungen!$B$20)*(1+Einstellungen!$B$10)</f>
        <v>29.20022</v>
      </c>
      <c r="G9892" s="21" t="str">
        <f aca="false">IF(F9892&lt;Einstellungen!$B$5,"ja","nein")</f>
        <v>nein</v>
      </c>
      <c r="H9892" s="21" t="s">
        <v>27</v>
      </c>
      <c r="I9892" s="29" t="n">
        <f aca="false">INDEX(Einstellungen!$B$27:$B$50,2)</f>
        <v>0.5</v>
      </c>
      <c r="J9892" s="29" t="n">
        <f aca="false">F9892*I9892</f>
        <v>14.60011</v>
      </c>
    </row>
    <row r="9893" customFormat="false" ht="15" hidden="false" customHeight="false" outlineLevel="0" collapsed="false">
      <c r="A9893" s="28" t="n">
        <v>45993</v>
      </c>
      <c r="B9893" s="21" t="s">
        <v>114</v>
      </c>
      <c r="C9893" s="21" t="s">
        <v>141</v>
      </c>
      <c r="D9893" s="29" t="n">
        <v>54.935</v>
      </c>
      <c r="E9893" s="29" t="n">
        <f aca="false">D9893/10</f>
        <v>5.4935</v>
      </c>
      <c r="F9893" s="29" t="n">
        <f aca="false">(E9893+Einstellungen!$B$20)*(1+Einstellungen!$B$10)</f>
        <v>28.737905</v>
      </c>
      <c r="G9893" s="21" t="str">
        <f aca="false">IF(F9893&lt;Einstellungen!$B$5,"ja","nein")</f>
        <v>ja</v>
      </c>
      <c r="H9893" s="21" t="s">
        <v>27</v>
      </c>
      <c r="I9893" s="29" t="n">
        <f aca="false">INDEX(Einstellungen!$B$27:$B$50,3)</f>
        <v>0.45</v>
      </c>
      <c r="J9893" s="29" t="n">
        <f aca="false">F9893*I9893</f>
        <v>12.93205725</v>
      </c>
    </row>
    <row r="9894" customFormat="false" ht="15" hidden="false" customHeight="false" outlineLevel="0" collapsed="false">
      <c r="A9894" s="28" t="n">
        <v>45993</v>
      </c>
      <c r="B9894" s="21" t="s">
        <v>115</v>
      </c>
      <c r="C9894" s="21" t="s">
        <v>141</v>
      </c>
      <c r="D9894" s="29" t="n">
        <v>53.733</v>
      </c>
      <c r="E9894" s="29" t="n">
        <f aca="false">D9894/10</f>
        <v>5.3733</v>
      </c>
      <c r="F9894" s="29" t="n">
        <f aca="false">(E9894+Einstellungen!$B$20)*(1+Einstellungen!$B$10)</f>
        <v>28.594867</v>
      </c>
      <c r="G9894" s="21" t="str">
        <f aca="false">IF(F9894&lt;Einstellungen!$B$5,"ja","nein")</f>
        <v>ja</v>
      </c>
      <c r="H9894" s="21" t="s">
        <v>27</v>
      </c>
      <c r="I9894" s="29" t="n">
        <f aca="false">INDEX(Einstellungen!$B$27:$B$50,4)</f>
        <v>0.45</v>
      </c>
      <c r="J9894" s="29" t="n">
        <f aca="false">F9894*I9894</f>
        <v>12.86769015</v>
      </c>
    </row>
    <row r="9895" customFormat="false" ht="15" hidden="false" customHeight="false" outlineLevel="0" collapsed="false">
      <c r="A9895" s="28" t="n">
        <v>45993</v>
      </c>
      <c r="B9895" s="21" t="s">
        <v>116</v>
      </c>
      <c r="C9895" s="21" t="s">
        <v>141</v>
      </c>
      <c r="D9895" s="29" t="n">
        <v>50.468</v>
      </c>
      <c r="E9895" s="29" t="n">
        <f aca="false">D9895/10</f>
        <v>5.0468</v>
      </c>
      <c r="F9895" s="29" t="n">
        <f aca="false">(E9895+Einstellungen!$B$20)*(1+Einstellungen!$B$10)</f>
        <v>28.206332</v>
      </c>
      <c r="G9895" s="21" t="str">
        <f aca="false">IF(F9895&lt;Einstellungen!$B$5,"ja","nein")</f>
        <v>ja</v>
      </c>
      <c r="H9895" s="21" t="s">
        <v>27</v>
      </c>
      <c r="I9895" s="29" t="n">
        <f aca="false">INDEX(Einstellungen!$B$27:$B$50,5)</f>
        <v>0.45</v>
      </c>
      <c r="J9895" s="29" t="n">
        <f aca="false">F9895*I9895</f>
        <v>12.6928494</v>
      </c>
    </row>
    <row r="9896" customFormat="false" ht="15" hidden="false" customHeight="false" outlineLevel="0" collapsed="false">
      <c r="A9896" s="28" t="n">
        <v>45993</v>
      </c>
      <c r="B9896" s="21" t="s">
        <v>117</v>
      </c>
      <c r="C9896" s="21" t="s">
        <v>141</v>
      </c>
      <c r="D9896" s="29" t="n">
        <v>64.585</v>
      </c>
      <c r="E9896" s="29" t="n">
        <f aca="false">D9896/10</f>
        <v>6.4585</v>
      </c>
      <c r="F9896" s="29" t="n">
        <f aca="false">(E9896+Einstellungen!$B$20)*(1+Einstellungen!$B$10)</f>
        <v>29.886255</v>
      </c>
      <c r="G9896" s="21" t="str">
        <f aca="false">IF(F9896&lt;Einstellungen!$B$5,"ja","nein")</f>
        <v>nein</v>
      </c>
      <c r="H9896" s="21" t="s">
        <v>27</v>
      </c>
      <c r="I9896" s="29" t="n">
        <f aca="false">INDEX(Einstellungen!$B$27:$B$50,6)</f>
        <v>0.5</v>
      </c>
      <c r="J9896" s="29" t="n">
        <f aca="false">F9896*I9896</f>
        <v>14.9431275</v>
      </c>
    </row>
    <row r="9897" customFormat="false" ht="15" hidden="false" customHeight="false" outlineLevel="0" collapsed="false">
      <c r="A9897" s="28" t="n">
        <v>45993</v>
      </c>
      <c r="B9897" s="21" t="s">
        <v>118</v>
      </c>
      <c r="C9897" s="21" t="s">
        <v>141</v>
      </c>
      <c r="D9897" s="29" t="n">
        <v>78.513</v>
      </c>
      <c r="E9897" s="29" t="n">
        <f aca="false">D9897/10</f>
        <v>7.8513</v>
      </c>
      <c r="F9897" s="29" t="n">
        <f aca="false">(E9897+Einstellungen!$B$20)*(1+Einstellungen!$B$10)</f>
        <v>31.543687</v>
      </c>
      <c r="G9897" s="21" t="str">
        <f aca="false">IF(F9897&lt;Einstellungen!$B$5,"ja","nein")</f>
        <v>nein</v>
      </c>
      <c r="H9897" s="21" t="s">
        <v>27</v>
      </c>
      <c r="I9897" s="29" t="n">
        <f aca="false">INDEX(Einstellungen!$B$27:$B$50,7)</f>
        <v>0.7</v>
      </c>
      <c r="J9897" s="29" t="n">
        <f aca="false">F9897*I9897</f>
        <v>22.0805809</v>
      </c>
    </row>
    <row r="9898" customFormat="false" ht="15" hidden="false" customHeight="false" outlineLevel="0" collapsed="false">
      <c r="A9898" s="28" t="n">
        <v>45993</v>
      </c>
      <c r="B9898" s="21" t="s">
        <v>119</v>
      </c>
      <c r="C9898" s="21" t="s">
        <v>141</v>
      </c>
      <c r="D9898" s="29" t="n">
        <v>87.787</v>
      </c>
      <c r="E9898" s="29" t="n">
        <f aca="false">D9898/10</f>
        <v>8.7787</v>
      </c>
      <c r="F9898" s="29" t="n">
        <f aca="false">(E9898+Einstellungen!$B$20)*(1+Einstellungen!$B$10)</f>
        <v>32.647293</v>
      </c>
      <c r="G9898" s="21" t="str">
        <f aca="false">IF(F9898&lt;Einstellungen!$B$5,"ja","nein")</f>
        <v>nein</v>
      </c>
      <c r="H9898" s="21" t="s">
        <v>27</v>
      </c>
      <c r="I9898" s="29" t="n">
        <f aca="false">INDEX(Einstellungen!$B$27:$B$50,8)</f>
        <v>0.95</v>
      </c>
      <c r="J9898" s="29" t="n">
        <f aca="false">F9898*I9898</f>
        <v>31.01492835</v>
      </c>
    </row>
    <row r="9899" customFormat="false" ht="15" hidden="false" customHeight="false" outlineLevel="0" collapsed="false">
      <c r="A9899" s="28" t="n">
        <v>45993</v>
      </c>
      <c r="B9899" s="21" t="s">
        <v>120</v>
      </c>
      <c r="C9899" s="21" t="s">
        <v>141</v>
      </c>
      <c r="D9899" s="29" t="n">
        <v>87.65</v>
      </c>
      <c r="E9899" s="29" t="n">
        <f aca="false">D9899/10</f>
        <v>8.765</v>
      </c>
      <c r="F9899" s="29" t="n">
        <f aca="false">(E9899+Einstellungen!$B$20)*(1+Einstellungen!$B$10)</f>
        <v>32.63099</v>
      </c>
      <c r="G9899" s="21" t="str">
        <f aca="false">IF(F9899&lt;Einstellungen!$B$5,"ja","nein")</f>
        <v>nein</v>
      </c>
      <c r="H9899" s="21" t="s">
        <v>27</v>
      </c>
      <c r="I9899" s="29" t="n">
        <f aca="false">INDEX(Einstellungen!$B$27:$B$50,9)</f>
        <v>1.05</v>
      </c>
      <c r="J9899" s="29" t="n">
        <f aca="false">F9899*I9899</f>
        <v>34.2625395</v>
      </c>
    </row>
    <row r="9900" customFormat="false" ht="15" hidden="false" customHeight="false" outlineLevel="0" collapsed="false">
      <c r="A9900" s="28" t="n">
        <v>45993</v>
      </c>
      <c r="B9900" s="21" t="s">
        <v>121</v>
      </c>
      <c r="C9900" s="21" t="s">
        <v>141</v>
      </c>
      <c r="D9900" s="29" t="n">
        <v>88.28</v>
      </c>
      <c r="E9900" s="29" t="n">
        <f aca="false">D9900/10</f>
        <v>8.828</v>
      </c>
      <c r="F9900" s="29" t="n">
        <f aca="false">(E9900+Einstellungen!$B$20)*(1+Einstellungen!$B$10)</f>
        <v>32.70596</v>
      </c>
      <c r="G9900" s="21" t="str">
        <f aca="false">IF(F9900&lt;Einstellungen!$B$5,"ja","nein")</f>
        <v>nein</v>
      </c>
      <c r="H9900" s="21" t="s">
        <v>27</v>
      </c>
      <c r="I9900" s="29" t="n">
        <f aca="false">INDEX(Einstellungen!$B$27:$B$50,10)</f>
        <v>1.05</v>
      </c>
      <c r="J9900" s="29" t="n">
        <f aca="false">F9900*I9900</f>
        <v>34.341258</v>
      </c>
    </row>
    <row r="9901" customFormat="false" ht="15" hidden="false" customHeight="false" outlineLevel="0" collapsed="false">
      <c r="A9901" s="28" t="n">
        <v>45993</v>
      </c>
      <c r="B9901" s="21" t="s">
        <v>122</v>
      </c>
      <c r="C9901" s="21" t="s">
        <v>141</v>
      </c>
      <c r="D9901" s="29" t="n">
        <v>85.832</v>
      </c>
      <c r="E9901" s="29" t="n">
        <f aca="false">D9901/10</f>
        <v>8.5832</v>
      </c>
      <c r="F9901" s="29" t="n">
        <f aca="false">(E9901+Einstellungen!$B$20)*(1+Einstellungen!$B$10)</f>
        <v>32.414648</v>
      </c>
      <c r="G9901" s="21" t="str">
        <f aca="false">IF(F9901&lt;Einstellungen!$B$5,"ja","nein")</f>
        <v>nein</v>
      </c>
      <c r="H9901" s="21" t="s">
        <v>27</v>
      </c>
      <c r="I9901" s="29" t="n">
        <f aca="false">INDEX(Einstellungen!$B$27:$B$50,11)</f>
        <v>1.05</v>
      </c>
      <c r="J9901" s="29" t="n">
        <f aca="false">F9901*I9901</f>
        <v>34.0353804</v>
      </c>
    </row>
    <row r="9902" customFormat="false" ht="15" hidden="false" customHeight="false" outlineLevel="0" collapsed="false">
      <c r="A9902" s="28" t="n">
        <v>45993</v>
      </c>
      <c r="B9902" s="21" t="s">
        <v>123</v>
      </c>
      <c r="C9902" s="21" t="s">
        <v>141</v>
      </c>
      <c r="D9902" s="29" t="n">
        <v>86.722</v>
      </c>
      <c r="E9902" s="29" t="n">
        <f aca="false">D9902/10</f>
        <v>8.6722</v>
      </c>
      <c r="F9902" s="29" t="n">
        <f aca="false">(E9902+Einstellungen!$B$20)*(1+Einstellungen!$B$10)</f>
        <v>32.520558</v>
      </c>
      <c r="G9902" s="21" t="str">
        <f aca="false">IF(F9902&lt;Einstellungen!$B$5,"ja","nein")</f>
        <v>nein</v>
      </c>
      <c r="H9902" s="21" t="s">
        <v>27</v>
      </c>
      <c r="I9902" s="29" t="n">
        <f aca="false">INDEX(Einstellungen!$B$27:$B$50,12)</f>
        <v>1.1</v>
      </c>
      <c r="J9902" s="29" t="n">
        <f aca="false">F9902*I9902</f>
        <v>35.7726138</v>
      </c>
    </row>
    <row r="9903" customFormat="false" ht="15" hidden="false" customHeight="false" outlineLevel="0" collapsed="false">
      <c r="A9903" s="28" t="n">
        <v>45993</v>
      </c>
      <c r="B9903" s="21" t="s">
        <v>124</v>
      </c>
      <c r="C9903" s="21" t="s">
        <v>141</v>
      </c>
      <c r="D9903" s="29" t="n">
        <v>87.447</v>
      </c>
      <c r="E9903" s="29" t="n">
        <f aca="false">D9903/10</f>
        <v>8.7447</v>
      </c>
      <c r="F9903" s="29" t="n">
        <f aca="false">(E9903+Einstellungen!$B$20)*(1+Einstellungen!$B$10)</f>
        <v>32.606833</v>
      </c>
      <c r="G9903" s="21" t="str">
        <f aca="false">IF(F9903&lt;Einstellungen!$B$5,"ja","nein")</f>
        <v>nein</v>
      </c>
      <c r="H9903" s="21" t="s">
        <v>27</v>
      </c>
      <c r="I9903" s="29" t="n">
        <f aca="false">INDEX(Einstellungen!$B$27:$B$50,13)</f>
        <v>1.2</v>
      </c>
      <c r="J9903" s="29" t="n">
        <f aca="false">F9903*I9903</f>
        <v>39.1281996</v>
      </c>
    </row>
    <row r="9904" customFormat="false" ht="15" hidden="false" customHeight="false" outlineLevel="0" collapsed="false">
      <c r="A9904" s="28" t="n">
        <v>45993</v>
      </c>
      <c r="B9904" s="21" t="s">
        <v>125</v>
      </c>
      <c r="C9904" s="21" t="s">
        <v>141</v>
      </c>
      <c r="D9904" s="29" t="n">
        <v>97.035</v>
      </c>
      <c r="E9904" s="29" t="n">
        <f aca="false">D9904/10</f>
        <v>9.7035</v>
      </c>
      <c r="F9904" s="29" t="n">
        <f aca="false">(E9904+Einstellungen!$B$20)*(1+Einstellungen!$B$10)</f>
        <v>33.747805</v>
      </c>
      <c r="G9904" s="21" t="str">
        <f aca="false">IF(F9904&lt;Einstellungen!$B$5,"ja","nein")</f>
        <v>nein</v>
      </c>
      <c r="H9904" s="21" t="s">
        <v>27</v>
      </c>
      <c r="I9904" s="29" t="n">
        <f aca="false">INDEX(Einstellungen!$B$27:$B$50,14)</f>
        <v>1.15</v>
      </c>
      <c r="J9904" s="29" t="n">
        <f aca="false">F9904*I9904</f>
        <v>38.80997575</v>
      </c>
    </row>
    <row r="9905" customFormat="false" ht="15" hidden="false" customHeight="false" outlineLevel="0" collapsed="false">
      <c r="A9905" s="28" t="n">
        <v>45993</v>
      </c>
      <c r="B9905" s="21" t="s">
        <v>126</v>
      </c>
      <c r="C9905" s="21" t="s">
        <v>141</v>
      </c>
      <c r="D9905" s="29" t="n">
        <v>105.007</v>
      </c>
      <c r="E9905" s="29" t="n">
        <f aca="false">D9905/10</f>
        <v>10.5007</v>
      </c>
      <c r="F9905" s="29" t="n">
        <f aca="false">(E9905+Einstellungen!$B$20)*(1+Einstellungen!$B$10)</f>
        <v>34.696473</v>
      </c>
      <c r="G9905" s="21" t="str">
        <f aca="false">IF(F9905&lt;Einstellungen!$B$5,"ja","nein")</f>
        <v>nein</v>
      </c>
      <c r="H9905" s="21" t="s">
        <v>27</v>
      </c>
      <c r="I9905" s="29" t="n">
        <f aca="false">INDEX(Einstellungen!$B$27:$B$50,15)</f>
        <v>1</v>
      </c>
      <c r="J9905" s="29" t="n">
        <f aca="false">F9905*I9905</f>
        <v>34.696473</v>
      </c>
    </row>
    <row r="9906" customFormat="false" ht="15" hidden="false" customHeight="false" outlineLevel="0" collapsed="false">
      <c r="A9906" s="28" t="n">
        <v>45993</v>
      </c>
      <c r="B9906" s="21" t="s">
        <v>127</v>
      </c>
      <c r="C9906" s="21" t="s">
        <v>141</v>
      </c>
      <c r="D9906" s="29" t="n">
        <v>140.37</v>
      </c>
      <c r="E9906" s="29" t="n">
        <f aca="false">D9906/10</f>
        <v>14.037</v>
      </c>
      <c r="F9906" s="29" t="n">
        <f aca="false">(E9906+Einstellungen!$B$20)*(1+Einstellungen!$B$10)</f>
        <v>38.90467</v>
      </c>
      <c r="G9906" s="21" t="str">
        <f aca="false">IF(F9906&lt;Einstellungen!$B$5,"ja","nein")</f>
        <v>nein</v>
      </c>
      <c r="H9906" s="21" t="s">
        <v>27</v>
      </c>
      <c r="I9906" s="29" t="n">
        <f aca="false">INDEX(Einstellungen!$B$27:$B$50,16)</f>
        <v>0.95</v>
      </c>
      <c r="J9906" s="29" t="n">
        <f aca="false">F9906*I9906</f>
        <v>36.9594365</v>
      </c>
    </row>
    <row r="9907" customFormat="false" ht="15" hidden="false" customHeight="false" outlineLevel="0" collapsed="false">
      <c r="A9907" s="28" t="n">
        <v>45993</v>
      </c>
      <c r="B9907" s="21" t="s">
        <v>128</v>
      </c>
      <c r="C9907" s="21" t="s">
        <v>141</v>
      </c>
      <c r="D9907" s="29" t="n">
        <v>136.34</v>
      </c>
      <c r="E9907" s="29" t="n">
        <f aca="false">D9907/10</f>
        <v>13.634</v>
      </c>
      <c r="F9907" s="29" t="n">
        <f aca="false">(E9907+Einstellungen!$B$20)*(1+Einstellungen!$B$10)</f>
        <v>38.4251</v>
      </c>
      <c r="G9907" s="21" t="str">
        <f aca="false">IF(F9907&lt;Einstellungen!$B$5,"ja","nein")</f>
        <v>nein</v>
      </c>
      <c r="H9907" s="21" t="s">
        <v>27</v>
      </c>
      <c r="I9907" s="29" t="n">
        <f aca="false">INDEX(Einstellungen!$B$27:$B$50,17)</f>
        <v>0.95</v>
      </c>
      <c r="J9907" s="29" t="n">
        <f aca="false">F9907*I9907</f>
        <v>36.503845</v>
      </c>
    </row>
    <row r="9908" customFormat="false" ht="15" hidden="false" customHeight="false" outlineLevel="0" collapsed="false">
      <c r="A9908" s="28" t="n">
        <v>45993</v>
      </c>
      <c r="B9908" s="21" t="s">
        <v>129</v>
      </c>
      <c r="C9908" s="21" t="s">
        <v>141</v>
      </c>
      <c r="D9908" s="29" t="n">
        <v>151.64</v>
      </c>
      <c r="E9908" s="29" t="n">
        <f aca="false">D9908/10</f>
        <v>15.164</v>
      </c>
      <c r="F9908" s="29" t="n">
        <f aca="false">(E9908+Einstellungen!$B$20)*(1+Einstellungen!$B$10)</f>
        <v>40.2458</v>
      </c>
      <c r="G9908" s="21" t="str">
        <f aca="false">IF(F9908&lt;Einstellungen!$B$5,"ja","nein")</f>
        <v>nein</v>
      </c>
      <c r="H9908" s="21" t="s">
        <v>27</v>
      </c>
      <c r="I9908" s="29" t="n">
        <f aca="false">INDEX(Einstellungen!$B$27:$B$50,18)</f>
        <v>1.1</v>
      </c>
      <c r="J9908" s="29" t="n">
        <f aca="false">F9908*I9908</f>
        <v>44.27038</v>
      </c>
    </row>
    <row r="9909" customFormat="false" ht="15" hidden="false" customHeight="false" outlineLevel="0" collapsed="false">
      <c r="A9909" s="28" t="n">
        <v>45993</v>
      </c>
      <c r="B9909" s="21" t="s">
        <v>130</v>
      </c>
      <c r="C9909" s="21" t="s">
        <v>141</v>
      </c>
      <c r="D9909" s="29" t="n">
        <v>162.142</v>
      </c>
      <c r="E9909" s="29" t="n">
        <f aca="false">D9909/10</f>
        <v>16.2142</v>
      </c>
      <c r="F9909" s="29" t="n">
        <f aca="false">(E9909+Einstellungen!$B$20)*(1+Einstellungen!$B$10)</f>
        <v>41.495538</v>
      </c>
      <c r="G9909" s="21" t="str">
        <f aca="false">IF(F9909&lt;Einstellungen!$B$5,"ja","nein")</f>
        <v>nein</v>
      </c>
      <c r="H9909" s="21" t="s">
        <v>27</v>
      </c>
      <c r="I9909" s="29" t="n">
        <f aca="false">INDEX(Einstellungen!$B$27:$B$50,19)</f>
        <v>1.35</v>
      </c>
      <c r="J9909" s="29" t="n">
        <f aca="false">F9909*I9909</f>
        <v>56.0189763</v>
      </c>
    </row>
    <row r="9910" customFormat="false" ht="15" hidden="false" customHeight="false" outlineLevel="0" collapsed="false">
      <c r="A9910" s="28" t="n">
        <v>45993</v>
      </c>
      <c r="B9910" s="21" t="s">
        <v>131</v>
      </c>
      <c r="C9910" s="21" t="s">
        <v>141</v>
      </c>
      <c r="D9910" s="29" t="n">
        <v>163.202</v>
      </c>
      <c r="E9910" s="29" t="n">
        <f aca="false">D9910/10</f>
        <v>16.3202</v>
      </c>
      <c r="F9910" s="29" t="n">
        <f aca="false">(E9910+Einstellungen!$B$20)*(1+Einstellungen!$B$10)</f>
        <v>41.621678</v>
      </c>
      <c r="G9910" s="21" t="str">
        <f aca="false">IF(F9910&lt;Einstellungen!$B$5,"ja","nein")</f>
        <v>nein</v>
      </c>
      <c r="H9910" s="21" t="s">
        <v>27</v>
      </c>
      <c r="I9910" s="29" t="n">
        <f aca="false">INDEX(Einstellungen!$B$27:$B$50,20)</f>
        <v>1.45</v>
      </c>
      <c r="J9910" s="29" t="n">
        <f aca="false">F9910*I9910</f>
        <v>60.3514331</v>
      </c>
    </row>
    <row r="9911" customFormat="false" ht="15" hidden="false" customHeight="false" outlineLevel="0" collapsed="false">
      <c r="A9911" s="28" t="n">
        <v>45993</v>
      </c>
      <c r="B9911" s="21" t="s">
        <v>132</v>
      </c>
      <c r="C9911" s="21" t="s">
        <v>141</v>
      </c>
      <c r="D9911" s="29" t="n">
        <v>154.885</v>
      </c>
      <c r="E9911" s="29" t="n">
        <f aca="false">D9911/10</f>
        <v>15.4885</v>
      </c>
      <c r="F9911" s="29" t="n">
        <f aca="false">(E9911+Einstellungen!$B$20)*(1+Einstellungen!$B$10)</f>
        <v>40.631955</v>
      </c>
      <c r="G9911" s="21" t="str">
        <f aca="false">IF(F9911&lt;Einstellungen!$B$5,"ja","nein")</f>
        <v>nein</v>
      </c>
      <c r="H9911" s="21" t="s">
        <v>27</v>
      </c>
      <c r="I9911" s="29" t="n">
        <f aca="false">INDEX(Einstellungen!$B$27:$B$50,21)</f>
        <v>1.4</v>
      </c>
      <c r="J9911" s="29" t="n">
        <f aca="false">F9911*I9911</f>
        <v>56.884737</v>
      </c>
    </row>
    <row r="9912" customFormat="false" ht="15" hidden="false" customHeight="false" outlineLevel="0" collapsed="false">
      <c r="A9912" s="28" t="n">
        <v>45993</v>
      </c>
      <c r="B9912" s="21" t="s">
        <v>133</v>
      </c>
      <c r="C9912" s="21" t="s">
        <v>141</v>
      </c>
      <c r="D9912" s="29" t="n">
        <v>129.347</v>
      </c>
      <c r="E9912" s="29" t="n">
        <f aca="false">D9912/10</f>
        <v>12.9347</v>
      </c>
      <c r="F9912" s="29" t="n">
        <f aca="false">(E9912+Einstellungen!$B$20)*(1+Einstellungen!$B$10)</f>
        <v>37.592933</v>
      </c>
      <c r="G9912" s="21" t="str">
        <f aca="false">IF(F9912&lt;Einstellungen!$B$5,"ja","nein")</f>
        <v>nein</v>
      </c>
      <c r="H9912" s="21" t="s">
        <v>27</v>
      </c>
      <c r="I9912" s="29" t="n">
        <f aca="false">INDEX(Einstellungen!$B$27:$B$50,22)</f>
        <v>1.25</v>
      </c>
      <c r="J9912" s="29" t="n">
        <f aca="false">F9912*I9912</f>
        <v>46.99116625</v>
      </c>
    </row>
    <row r="9913" customFormat="false" ht="15" hidden="false" customHeight="false" outlineLevel="0" collapsed="false">
      <c r="A9913" s="28" t="n">
        <v>45993</v>
      </c>
      <c r="B9913" s="21" t="s">
        <v>134</v>
      </c>
      <c r="C9913" s="21" t="s">
        <v>141</v>
      </c>
      <c r="D9913" s="29" t="n">
        <v>119.222</v>
      </c>
      <c r="E9913" s="29" t="n">
        <f aca="false">D9913/10</f>
        <v>11.9222</v>
      </c>
      <c r="F9913" s="29" t="n">
        <f aca="false">(E9913+Einstellungen!$B$20)*(1+Einstellungen!$B$10)</f>
        <v>36.388058</v>
      </c>
      <c r="G9913" s="21" t="str">
        <f aca="false">IF(F9913&lt;Einstellungen!$B$5,"ja","nein")</f>
        <v>nein</v>
      </c>
      <c r="H9913" s="21" t="s">
        <v>27</v>
      </c>
      <c r="I9913" s="29" t="n">
        <f aca="false">INDEX(Einstellungen!$B$27:$B$50,23)</f>
        <v>1.05</v>
      </c>
      <c r="J9913" s="29" t="n">
        <f aca="false">F9913*I9913</f>
        <v>38.2074609</v>
      </c>
    </row>
    <row r="9914" customFormat="false" ht="15" hidden="false" customHeight="false" outlineLevel="0" collapsed="false">
      <c r="A9914" s="28" t="n">
        <v>45993</v>
      </c>
      <c r="B9914" s="21" t="s">
        <v>135</v>
      </c>
      <c r="C9914" s="21" t="s">
        <v>141</v>
      </c>
      <c r="D9914" s="29" t="n">
        <v>99.138</v>
      </c>
      <c r="E9914" s="29" t="n">
        <f aca="false">D9914/10</f>
        <v>9.9138</v>
      </c>
      <c r="F9914" s="29" t="n">
        <f aca="false">(E9914+Einstellungen!$B$20)*(1+Einstellungen!$B$10)</f>
        <v>33.998062</v>
      </c>
      <c r="G9914" s="21" t="str">
        <f aca="false">IF(F9914&lt;Einstellungen!$B$5,"ja","nein")</f>
        <v>nein</v>
      </c>
      <c r="H9914" s="21" t="s">
        <v>27</v>
      </c>
      <c r="I9914" s="29" t="n">
        <f aca="false">INDEX(Einstellungen!$B$27:$B$50,24)</f>
        <v>0.8</v>
      </c>
      <c r="J9914" s="29" t="n">
        <f aca="false">F9914*I9914</f>
        <v>27.1984496</v>
      </c>
    </row>
    <row r="9915" customFormat="false" ht="15" hidden="false" customHeight="false" outlineLevel="0" collapsed="false">
      <c r="A9915" s="28" t="n">
        <v>45994</v>
      </c>
      <c r="B9915" s="21" t="s">
        <v>111</v>
      </c>
      <c r="C9915" s="21" t="s">
        <v>112</v>
      </c>
      <c r="D9915" s="29" t="n">
        <v>90.835</v>
      </c>
      <c r="E9915" s="29" t="n">
        <f aca="false">D9915/10</f>
        <v>9.0835</v>
      </c>
      <c r="F9915" s="29" t="n">
        <f aca="false">(E9915+Einstellungen!$B$20)*(1+Einstellungen!$B$10)</f>
        <v>33.010005</v>
      </c>
      <c r="G9915" s="21" t="str">
        <f aca="false">IF(F9915&lt;Einstellungen!$B$5,"ja","nein")</f>
        <v>nein</v>
      </c>
      <c r="H9915" s="21" t="s">
        <v>27</v>
      </c>
      <c r="I9915" s="29" t="n">
        <f aca="false">INDEX(Einstellungen!$B$27:$B$50,1)</f>
        <v>0.6</v>
      </c>
      <c r="J9915" s="29" t="n">
        <f aca="false">F9915*I9915</f>
        <v>19.806003</v>
      </c>
    </row>
    <row r="9916" customFormat="false" ht="15" hidden="false" customHeight="false" outlineLevel="0" collapsed="false">
      <c r="A9916" s="28" t="n">
        <v>45994</v>
      </c>
      <c r="B9916" s="21" t="s">
        <v>113</v>
      </c>
      <c r="C9916" s="21" t="s">
        <v>112</v>
      </c>
      <c r="D9916" s="29" t="n">
        <v>89.073</v>
      </c>
      <c r="E9916" s="29" t="n">
        <f aca="false">D9916/10</f>
        <v>8.9073</v>
      </c>
      <c r="F9916" s="29" t="n">
        <f aca="false">(E9916+Einstellungen!$B$20)*(1+Einstellungen!$B$10)</f>
        <v>32.800327</v>
      </c>
      <c r="G9916" s="21" t="str">
        <f aca="false">IF(F9916&lt;Einstellungen!$B$5,"ja","nein")</f>
        <v>nein</v>
      </c>
      <c r="H9916" s="21" t="s">
        <v>27</v>
      </c>
      <c r="I9916" s="29" t="n">
        <f aca="false">INDEX(Einstellungen!$B$27:$B$50,2)</f>
        <v>0.5</v>
      </c>
      <c r="J9916" s="29" t="n">
        <f aca="false">F9916*I9916</f>
        <v>16.4001635</v>
      </c>
    </row>
    <row r="9917" customFormat="false" ht="15" hidden="false" customHeight="false" outlineLevel="0" collapsed="false">
      <c r="A9917" s="28" t="n">
        <v>45994</v>
      </c>
      <c r="B9917" s="21" t="s">
        <v>114</v>
      </c>
      <c r="C9917" s="21" t="s">
        <v>112</v>
      </c>
      <c r="D9917" s="29" t="n">
        <v>90.258</v>
      </c>
      <c r="E9917" s="29" t="n">
        <f aca="false">D9917/10</f>
        <v>9.0258</v>
      </c>
      <c r="F9917" s="29" t="n">
        <f aca="false">(E9917+Einstellungen!$B$20)*(1+Einstellungen!$B$10)</f>
        <v>32.941342</v>
      </c>
      <c r="G9917" s="21" t="str">
        <f aca="false">IF(F9917&lt;Einstellungen!$B$5,"ja","nein")</f>
        <v>nein</v>
      </c>
      <c r="H9917" s="21" t="s">
        <v>27</v>
      </c>
      <c r="I9917" s="29" t="n">
        <f aca="false">INDEX(Einstellungen!$B$27:$B$50,3)</f>
        <v>0.45</v>
      </c>
      <c r="J9917" s="29" t="n">
        <f aca="false">F9917*I9917</f>
        <v>14.8236039</v>
      </c>
    </row>
    <row r="9918" customFormat="false" ht="15" hidden="false" customHeight="false" outlineLevel="0" collapsed="false">
      <c r="A9918" s="28" t="n">
        <v>45994</v>
      </c>
      <c r="B9918" s="21" t="s">
        <v>115</v>
      </c>
      <c r="C9918" s="21" t="s">
        <v>112</v>
      </c>
      <c r="D9918" s="29" t="n">
        <v>89.877</v>
      </c>
      <c r="E9918" s="29" t="n">
        <f aca="false">D9918/10</f>
        <v>8.9877</v>
      </c>
      <c r="F9918" s="29" t="n">
        <f aca="false">(E9918+Einstellungen!$B$20)*(1+Einstellungen!$B$10)</f>
        <v>32.896003</v>
      </c>
      <c r="G9918" s="21" t="str">
        <f aca="false">IF(F9918&lt;Einstellungen!$B$5,"ja","nein")</f>
        <v>nein</v>
      </c>
      <c r="H9918" s="21" t="s">
        <v>27</v>
      </c>
      <c r="I9918" s="29" t="n">
        <f aca="false">INDEX(Einstellungen!$B$27:$B$50,4)</f>
        <v>0.45</v>
      </c>
      <c r="J9918" s="29" t="n">
        <f aca="false">F9918*I9918</f>
        <v>14.80320135</v>
      </c>
    </row>
    <row r="9919" customFormat="false" ht="15" hidden="false" customHeight="false" outlineLevel="0" collapsed="false">
      <c r="A9919" s="28" t="n">
        <v>45994</v>
      </c>
      <c r="B9919" s="21" t="s">
        <v>116</v>
      </c>
      <c r="C9919" s="21" t="s">
        <v>112</v>
      </c>
      <c r="D9919" s="29" t="n">
        <v>90.02</v>
      </c>
      <c r="E9919" s="29" t="n">
        <f aca="false">D9919/10</f>
        <v>9.002</v>
      </c>
      <c r="F9919" s="29" t="n">
        <f aca="false">(E9919+Einstellungen!$B$20)*(1+Einstellungen!$B$10)</f>
        <v>32.91302</v>
      </c>
      <c r="G9919" s="21" t="str">
        <f aca="false">IF(F9919&lt;Einstellungen!$B$5,"ja","nein")</f>
        <v>nein</v>
      </c>
      <c r="H9919" s="21" t="s">
        <v>27</v>
      </c>
      <c r="I9919" s="29" t="n">
        <f aca="false">INDEX(Einstellungen!$B$27:$B$50,5)</f>
        <v>0.45</v>
      </c>
      <c r="J9919" s="29" t="n">
        <f aca="false">F9919*I9919</f>
        <v>14.810859</v>
      </c>
    </row>
    <row r="9920" customFormat="false" ht="15" hidden="false" customHeight="false" outlineLevel="0" collapsed="false">
      <c r="A9920" s="28" t="n">
        <v>45994</v>
      </c>
      <c r="B9920" s="21" t="s">
        <v>117</v>
      </c>
      <c r="C9920" s="21" t="s">
        <v>112</v>
      </c>
      <c r="D9920" s="29" t="n">
        <v>98.98</v>
      </c>
      <c r="E9920" s="29" t="n">
        <f aca="false">D9920/10</f>
        <v>9.898</v>
      </c>
      <c r="F9920" s="29" t="n">
        <f aca="false">(E9920+Einstellungen!$B$20)*(1+Einstellungen!$B$10)</f>
        <v>33.97926</v>
      </c>
      <c r="G9920" s="21" t="str">
        <f aca="false">IF(F9920&lt;Einstellungen!$B$5,"ja","nein")</f>
        <v>nein</v>
      </c>
      <c r="H9920" s="21" t="s">
        <v>27</v>
      </c>
      <c r="I9920" s="29" t="n">
        <f aca="false">INDEX(Einstellungen!$B$27:$B$50,6)</f>
        <v>0.5</v>
      </c>
      <c r="J9920" s="29" t="n">
        <f aca="false">F9920*I9920</f>
        <v>16.98963</v>
      </c>
    </row>
    <row r="9921" customFormat="false" ht="15" hidden="false" customHeight="false" outlineLevel="0" collapsed="false">
      <c r="A9921" s="28" t="n">
        <v>45994</v>
      </c>
      <c r="B9921" s="21" t="s">
        <v>118</v>
      </c>
      <c r="C9921" s="21" t="s">
        <v>112</v>
      </c>
      <c r="D9921" s="29" t="n">
        <v>150.945</v>
      </c>
      <c r="E9921" s="29" t="n">
        <f aca="false">D9921/10</f>
        <v>15.0945</v>
      </c>
      <c r="F9921" s="29" t="n">
        <f aca="false">(E9921+Einstellungen!$B$20)*(1+Einstellungen!$B$10)</f>
        <v>40.163095</v>
      </c>
      <c r="G9921" s="21" t="str">
        <f aca="false">IF(F9921&lt;Einstellungen!$B$5,"ja","nein")</f>
        <v>nein</v>
      </c>
      <c r="H9921" s="21" t="s">
        <v>27</v>
      </c>
      <c r="I9921" s="29" t="n">
        <f aca="false">INDEX(Einstellungen!$B$27:$B$50,7)</f>
        <v>0.7</v>
      </c>
      <c r="J9921" s="29" t="n">
        <f aca="false">F9921*I9921</f>
        <v>28.1141665</v>
      </c>
    </row>
    <row r="9922" customFormat="false" ht="15" hidden="false" customHeight="false" outlineLevel="0" collapsed="false">
      <c r="A9922" s="28" t="n">
        <v>45994</v>
      </c>
      <c r="B9922" s="21" t="s">
        <v>119</v>
      </c>
      <c r="C9922" s="21" t="s">
        <v>112</v>
      </c>
      <c r="D9922" s="29" t="n">
        <v>200</v>
      </c>
      <c r="E9922" s="29" t="n">
        <f aca="false">D9922/10</f>
        <v>20</v>
      </c>
      <c r="F9922" s="29" t="n">
        <f aca="false">(E9922+Einstellungen!$B$20)*(1+Einstellungen!$B$10)</f>
        <v>46.00064</v>
      </c>
      <c r="G9922" s="21" t="str">
        <f aca="false">IF(F9922&lt;Einstellungen!$B$5,"ja","nein")</f>
        <v>nein</v>
      </c>
      <c r="H9922" s="21" t="s">
        <v>27</v>
      </c>
      <c r="I9922" s="29" t="n">
        <f aca="false">INDEX(Einstellungen!$B$27:$B$50,8)</f>
        <v>0.95</v>
      </c>
      <c r="J9922" s="29" t="n">
        <f aca="false">F9922*I9922</f>
        <v>43.700608</v>
      </c>
    </row>
    <row r="9923" customFormat="false" ht="15" hidden="false" customHeight="false" outlineLevel="0" collapsed="false">
      <c r="A9923" s="28" t="n">
        <v>45994</v>
      </c>
      <c r="B9923" s="21" t="s">
        <v>120</v>
      </c>
      <c r="C9923" s="21" t="s">
        <v>112</v>
      </c>
      <c r="D9923" s="29" t="n">
        <v>249.998</v>
      </c>
      <c r="E9923" s="29" t="n">
        <f aca="false">D9923/10</f>
        <v>24.9998</v>
      </c>
      <c r="F9923" s="29" t="n">
        <f aca="false">(E9923+Einstellungen!$B$20)*(1+Einstellungen!$B$10)</f>
        <v>51.950402</v>
      </c>
      <c r="G9923" s="21" t="str">
        <f aca="false">IF(F9923&lt;Einstellungen!$B$5,"ja","nein")</f>
        <v>nein</v>
      </c>
      <c r="H9923" s="21" t="s">
        <v>27</v>
      </c>
      <c r="I9923" s="29" t="n">
        <f aca="false">INDEX(Einstellungen!$B$27:$B$50,9)</f>
        <v>1.05</v>
      </c>
      <c r="J9923" s="29" t="n">
        <f aca="false">F9923*I9923</f>
        <v>54.5479221</v>
      </c>
    </row>
    <row r="9924" customFormat="false" ht="15" hidden="false" customHeight="false" outlineLevel="0" collapsed="false">
      <c r="A9924" s="28" t="n">
        <v>45994</v>
      </c>
      <c r="B9924" s="21" t="s">
        <v>121</v>
      </c>
      <c r="C9924" s="21" t="s">
        <v>112</v>
      </c>
      <c r="D9924" s="29" t="n">
        <v>219.89</v>
      </c>
      <c r="E9924" s="29" t="n">
        <f aca="false">D9924/10</f>
        <v>21.989</v>
      </c>
      <c r="F9924" s="29" t="n">
        <f aca="false">(E9924+Einstellungen!$B$20)*(1+Einstellungen!$B$10)</f>
        <v>48.36755</v>
      </c>
      <c r="G9924" s="21" t="str">
        <f aca="false">IF(F9924&lt;Einstellungen!$B$5,"ja","nein")</f>
        <v>nein</v>
      </c>
      <c r="H9924" s="21" t="s">
        <v>27</v>
      </c>
      <c r="I9924" s="29" t="n">
        <f aca="false">INDEX(Einstellungen!$B$27:$B$50,10)</f>
        <v>1.05</v>
      </c>
      <c r="J9924" s="29" t="n">
        <f aca="false">F9924*I9924</f>
        <v>50.7859275</v>
      </c>
    </row>
    <row r="9925" customFormat="false" ht="15" hidden="false" customHeight="false" outlineLevel="0" collapsed="false">
      <c r="A9925" s="28" t="n">
        <v>45994</v>
      </c>
      <c r="B9925" s="21" t="s">
        <v>122</v>
      </c>
      <c r="C9925" s="21" t="s">
        <v>112</v>
      </c>
      <c r="D9925" s="29" t="n">
        <v>187.18</v>
      </c>
      <c r="E9925" s="29" t="n">
        <f aca="false">D9925/10</f>
        <v>18.718</v>
      </c>
      <c r="F9925" s="29" t="n">
        <f aca="false">(E9925+Einstellungen!$B$20)*(1+Einstellungen!$B$10)</f>
        <v>44.47506</v>
      </c>
      <c r="G9925" s="21" t="str">
        <f aca="false">IF(F9925&lt;Einstellungen!$B$5,"ja","nein")</f>
        <v>nein</v>
      </c>
      <c r="H9925" s="21" t="s">
        <v>27</v>
      </c>
      <c r="I9925" s="29" t="n">
        <f aca="false">INDEX(Einstellungen!$B$27:$B$50,11)</f>
        <v>1.05</v>
      </c>
      <c r="J9925" s="29" t="n">
        <f aca="false">F9925*I9925</f>
        <v>46.698813</v>
      </c>
    </row>
    <row r="9926" customFormat="false" ht="15" hidden="false" customHeight="false" outlineLevel="0" collapsed="false">
      <c r="A9926" s="28" t="n">
        <v>45994</v>
      </c>
      <c r="B9926" s="21" t="s">
        <v>123</v>
      </c>
      <c r="C9926" s="21" t="s">
        <v>112</v>
      </c>
      <c r="D9926" s="29" t="n">
        <v>173.373</v>
      </c>
      <c r="E9926" s="29" t="n">
        <f aca="false">D9926/10</f>
        <v>17.3373</v>
      </c>
      <c r="F9926" s="29" t="n">
        <f aca="false">(E9926+Einstellungen!$B$20)*(1+Einstellungen!$B$10)</f>
        <v>42.832027</v>
      </c>
      <c r="G9926" s="21" t="str">
        <f aca="false">IF(F9926&lt;Einstellungen!$B$5,"ja","nein")</f>
        <v>nein</v>
      </c>
      <c r="H9926" s="21" t="s">
        <v>27</v>
      </c>
      <c r="I9926" s="29" t="n">
        <f aca="false">INDEX(Einstellungen!$B$27:$B$50,12)</f>
        <v>1.1</v>
      </c>
      <c r="J9926" s="29" t="n">
        <f aca="false">F9926*I9926</f>
        <v>47.1152297</v>
      </c>
    </row>
    <row r="9927" customFormat="false" ht="15" hidden="false" customHeight="false" outlineLevel="0" collapsed="false">
      <c r="A9927" s="28" t="n">
        <v>45994</v>
      </c>
      <c r="B9927" s="21" t="s">
        <v>124</v>
      </c>
      <c r="C9927" s="21" t="s">
        <v>112</v>
      </c>
      <c r="D9927" s="29" t="n">
        <v>167.725</v>
      </c>
      <c r="E9927" s="29" t="n">
        <f aca="false">D9927/10</f>
        <v>16.7725</v>
      </c>
      <c r="F9927" s="29" t="n">
        <f aca="false">(E9927+Einstellungen!$B$20)*(1+Einstellungen!$B$10)</f>
        <v>42.159915</v>
      </c>
      <c r="G9927" s="21" t="str">
        <f aca="false">IF(F9927&lt;Einstellungen!$B$5,"ja","nein")</f>
        <v>nein</v>
      </c>
      <c r="H9927" s="21" t="s">
        <v>27</v>
      </c>
      <c r="I9927" s="29" t="n">
        <f aca="false">INDEX(Einstellungen!$B$27:$B$50,13)</f>
        <v>1.2</v>
      </c>
      <c r="J9927" s="29" t="n">
        <f aca="false">F9927*I9927</f>
        <v>50.591898</v>
      </c>
    </row>
    <row r="9928" customFormat="false" ht="15" hidden="false" customHeight="false" outlineLevel="0" collapsed="false">
      <c r="A9928" s="28" t="n">
        <v>45994</v>
      </c>
      <c r="B9928" s="21" t="s">
        <v>125</v>
      </c>
      <c r="C9928" s="21" t="s">
        <v>112</v>
      </c>
      <c r="D9928" s="29" t="n">
        <v>181.407</v>
      </c>
      <c r="E9928" s="29" t="n">
        <f aca="false">D9928/10</f>
        <v>18.1407</v>
      </c>
      <c r="F9928" s="29" t="n">
        <f aca="false">(E9928+Einstellungen!$B$20)*(1+Einstellungen!$B$10)</f>
        <v>43.788073</v>
      </c>
      <c r="G9928" s="21" t="str">
        <f aca="false">IF(F9928&lt;Einstellungen!$B$5,"ja","nein")</f>
        <v>nein</v>
      </c>
      <c r="H9928" s="21" t="s">
        <v>27</v>
      </c>
      <c r="I9928" s="29" t="n">
        <f aca="false">INDEX(Einstellungen!$B$27:$B$50,14)</f>
        <v>1.15</v>
      </c>
      <c r="J9928" s="29" t="n">
        <f aca="false">F9928*I9928</f>
        <v>50.35628395</v>
      </c>
    </row>
    <row r="9929" customFormat="false" ht="15" hidden="false" customHeight="false" outlineLevel="0" collapsed="false">
      <c r="A9929" s="28" t="n">
        <v>45994</v>
      </c>
      <c r="B9929" s="21" t="s">
        <v>126</v>
      </c>
      <c r="C9929" s="21" t="s">
        <v>112</v>
      </c>
      <c r="D9929" s="29" t="n">
        <v>199.938</v>
      </c>
      <c r="E9929" s="29" t="n">
        <f aca="false">D9929/10</f>
        <v>19.9938</v>
      </c>
      <c r="F9929" s="29" t="n">
        <f aca="false">(E9929+Einstellungen!$B$20)*(1+Einstellungen!$B$10)</f>
        <v>45.993262</v>
      </c>
      <c r="G9929" s="21" t="str">
        <f aca="false">IF(F9929&lt;Einstellungen!$B$5,"ja","nein")</f>
        <v>nein</v>
      </c>
      <c r="H9929" s="21" t="s">
        <v>27</v>
      </c>
      <c r="I9929" s="29" t="n">
        <f aca="false">INDEX(Einstellungen!$B$27:$B$50,15)</f>
        <v>1</v>
      </c>
      <c r="J9929" s="29" t="n">
        <f aca="false">F9929*I9929</f>
        <v>45.993262</v>
      </c>
    </row>
    <row r="9930" customFormat="false" ht="15" hidden="false" customHeight="false" outlineLevel="0" collapsed="false">
      <c r="A9930" s="28" t="n">
        <v>45994</v>
      </c>
      <c r="B9930" s="21" t="s">
        <v>127</v>
      </c>
      <c r="C9930" s="21" t="s">
        <v>112</v>
      </c>
      <c r="D9930" s="29" t="n">
        <v>242.562</v>
      </c>
      <c r="E9930" s="29" t="n">
        <f aca="false">D9930/10</f>
        <v>24.2562</v>
      </c>
      <c r="F9930" s="29" t="n">
        <f aca="false">(E9930+Einstellungen!$B$20)*(1+Einstellungen!$B$10)</f>
        <v>51.065518</v>
      </c>
      <c r="G9930" s="21" t="str">
        <f aca="false">IF(F9930&lt;Einstellungen!$B$5,"ja","nein")</f>
        <v>nein</v>
      </c>
      <c r="H9930" s="21" t="s">
        <v>27</v>
      </c>
      <c r="I9930" s="29" t="n">
        <f aca="false">INDEX(Einstellungen!$B$27:$B$50,16)</f>
        <v>0.95</v>
      </c>
      <c r="J9930" s="29" t="n">
        <f aca="false">F9930*I9930</f>
        <v>48.5122421</v>
      </c>
    </row>
    <row r="9931" customFormat="false" ht="15" hidden="false" customHeight="false" outlineLevel="0" collapsed="false">
      <c r="A9931" s="28" t="n">
        <v>45994</v>
      </c>
      <c r="B9931" s="21" t="s">
        <v>128</v>
      </c>
      <c r="C9931" s="21" t="s">
        <v>112</v>
      </c>
      <c r="D9931" s="29" t="n">
        <v>308.35</v>
      </c>
      <c r="E9931" s="29" t="n">
        <f aca="false">D9931/10</f>
        <v>30.835</v>
      </c>
      <c r="F9931" s="29" t="n">
        <f aca="false">(E9931+Einstellungen!$B$20)*(1+Einstellungen!$B$10)</f>
        <v>58.89429</v>
      </c>
      <c r="G9931" s="21" t="str">
        <f aca="false">IF(F9931&lt;Einstellungen!$B$5,"ja","nein")</f>
        <v>nein</v>
      </c>
      <c r="H9931" s="21" t="s">
        <v>27</v>
      </c>
      <c r="I9931" s="29" t="n">
        <f aca="false">INDEX(Einstellungen!$B$27:$B$50,17)</f>
        <v>0.95</v>
      </c>
      <c r="J9931" s="29" t="n">
        <f aca="false">F9931*I9931</f>
        <v>55.9495755</v>
      </c>
    </row>
    <row r="9932" customFormat="false" ht="15" hidden="false" customHeight="false" outlineLevel="0" collapsed="false">
      <c r="A9932" s="28" t="n">
        <v>45994</v>
      </c>
      <c r="B9932" s="21" t="s">
        <v>129</v>
      </c>
      <c r="C9932" s="21" t="s">
        <v>112</v>
      </c>
      <c r="D9932" s="29" t="n">
        <v>259.603</v>
      </c>
      <c r="E9932" s="29" t="n">
        <f aca="false">D9932/10</f>
        <v>25.9603</v>
      </c>
      <c r="F9932" s="29" t="n">
        <f aca="false">(E9932+Einstellungen!$B$20)*(1+Einstellungen!$B$10)</f>
        <v>53.093397</v>
      </c>
      <c r="G9932" s="21" t="str">
        <f aca="false">IF(F9932&lt;Einstellungen!$B$5,"ja","nein")</f>
        <v>nein</v>
      </c>
      <c r="H9932" s="21" t="s">
        <v>27</v>
      </c>
      <c r="I9932" s="29" t="n">
        <f aca="false">INDEX(Einstellungen!$B$27:$B$50,18)</f>
        <v>1.1</v>
      </c>
      <c r="J9932" s="29" t="n">
        <f aca="false">F9932*I9932</f>
        <v>58.4027367</v>
      </c>
    </row>
    <row r="9933" customFormat="false" ht="15" hidden="false" customHeight="false" outlineLevel="0" collapsed="false">
      <c r="A9933" s="28" t="n">
        <v>45994</v>
      </c>
      <c r="B9933" s="21" t="s">
        <v>130</v>
      </c>
      <c r="C9933" s="21" t="s">
        <v>112</v>
      </c>
      <c r="D9933" s="29" t="n">
        <v>204.12</v>
      </c>
      <c r="E9933" s="29" t="n">
        <f aca="false">D9933/10</f>
        <v>20.412</v>
      </c>
      <c r="F9933" s="29" t="n">
        <f aca="false">(E9933+Einstellungen!$B$20)*(1+Einstellungen!$B$10)</f>
        <v>46.49092</v>
      </c>
      <c r="G9933" s="21" t="str">
        <f aca="false">IF(F9933&lt;Einstellungen!$B$5,"ja","nein")</f>
        <v>nein</v>
      </c>
      <c r="H9933" s="21" t="s">
        <v>27</v>
      </c>
      <c r="I9933" s="29" t="n">
        <f aca="false">INDEX(Einstellungen!$B$27:$B$50,19)</f>
        <v>1.35</v>
      </c>
      <c r="J9933" s="29" t="n">
        <f aca="false">F9933*I9933</f>
        <v>62.762742</v>
      </c>
    </row>
    <row r="9934" customFormat="false" ht="15" hidden="false" customHeight="false" outlineLevel="0" collapsed="false">
      <c r="A9934" s="28" t="n">
        <v>45994</v>
      </c>
      <c r="B9934" s="21" t="s">
        <v>131</v>
      </c>
      <c r="C9934" s="21" t="s">
        <v>112</v>
      </c>
      <c r="D9934" s="29" t="n">
        <v>172.627</v>
      </c>
      <c r="E9934" s="29" t="n">
        <f aca="false">D9934/10</f>
        <v>17.2627</v>
      </c>
      <c r="F9934" s="29" t="n">
        <f aca="false">(E9934+Einstellungen!$B$20)*(1+Einstellungen!$B$10)</f>
        <v>42.743253</v>
      </c>
      <c r="G9934" s="21" t="str">
        <f aca="false">IF(F9934&lt;Einstellungen!$B$5,"ja","nein")</f>
        <v>nein</v>
      </c>
      <c r="H9934" s="21" t="s">
        <v>27</v>
      </c>
      <c r="I9934" s="29" t="n">
        <f aca="false">INDEX(Einstellungen!$B$27:$B$50,20)</f>
        <v>1.45</v>
      </c>
      <c r="J9934" s="29" t="n">
        <f aca="false">F9934*I9934</f>
        <v>61.97771685</v>
      </c>
    </row>
    <row r="9935" customFormat="false" ht="15" hidden="false" customHeight="false" outlineLevel="0" collapsed="false">
      <c r="A9935" s="28" t="n">
        <v>45994</v>
      </c>
      <c r="B9935" s="21" t="s">
        <v>132</v>
      </c>
      <c r="C9935" s="21" t="s">
        <v>112</v>
      </c>
      <c r="D9935" s="29" t="n">
        <v>146.24</v>
      </c>
      <c r="E9935" s="29" t="n">
        <f aca="false">D9935/10</f>
        <v>14.624</v>
      </c>
      <c r="F9935" s="29" t="n">
        <f aca="false">(E9935+Einstellungen!$B$20)*(1+Einstellungen!$B$10)</f>
        <v>39.6032</v>
      </c>
      <c r="G9935" s="21" t="str">
        <f aca="false">IF(F9935&lt;Einstellungen!$B$5,"ja","nein")</f>
        <v>nein</v>
      </c>
      <c r="H9935" s="21" t="s">
        <v>27</v>
      </c>
      <c r="I9935" s="29" t="n">
        <f aca="false">INDEX(Einstellungen!$B$27:$B$50,21)</f>
        <v>1.4</v>
      </c>
      <c r="J9935" s="29" t="n">
        <f aca="false">F9935*I9935</f>
        <v>55.44448</v>
      </c>
    </row>
    <row r="9936" customFormat="false" ht="15" hidden="false" customHeight="false" outlineLevel="0" collapsed="false">
      <c r="A9936" s="28" t="n">
        <v>45994</v>
      </c>
      <c r="B9936" s="21" t="s">
        <v>133</v>
      </c>
      <c r="C9936" s="21" t="s">
        <v>112</v>
      </c>
      <c r="D9936" s="29" t="n">
        <v>124.825</v>
      </c>
      <c r="E9936" s="29" t="n">
        <f aca="false">D9936/10</f>
        <v>12.4825</v>
      </c>
      <c r="F9936" s="29" t="n">
        <f aca="false">(E9936+Einstellungen!$B$20)*(1+Einstellungen!$B$10)</f>
        <v>37.054815</v>
      </c>
      <c r="G9936" s="21" t="str">
        <f aca="false">IF(F9936&lt;Einstellungen!$B$5,"ja","nein")</f>
        <v>nein</v>
      </c>
      <c r="H9936" s="21" t="s">
        <v>27</v>
      </c>
      <c r="I9936" s="29" t="n">
        <f aca="false">INDEX(Einstellungen!$B$27:$B$50,22)</f>
        <v>1.25</v>
      </c>
      <c r="J9936" s="29" t="n">
        <f aca="false">F9936*I9936</f>
        <v>46.31851875</v>
      </c>
    </row>
    <row r="9937" customFormat="false" ht="15" hidden="false" customHeight="false" outlineLevel="0" collapsed="false">
      <c r="A9937" s="28" t="n">
        <v>45994</v>
      </c>
      <c r="B9937" s="21" t="s">
        <v>134</v>
      </c>
      <c r="C9937" s="21" t="s">
        <v>112</v>
      </c>
      <c r="D9937" s="29" t="n">
        <v>113.405</v>
      </c>
      <c r="E9937" s="29" t="n">
        <f aca="false">D9937/10</f>
        <v>11.3405</v>
      </c>
      <c r="F9937" s="29" t="n">
        <f aca="false">(E9937+Einstellungen!$B$20)*(1+Einstellungen!$B$10)</f>
        <v>35.695835</v>
      </c>
      <c r="G9937" s="21" t="str">
        <f aca="false">IF(F9937&lt;Einstellungen!$B$5,"ja","nein")</f>
        <v>nein</v>
      </c>
      <c r="H9937" s="21" t="s">
        <v>27</v>
      </c>
      <c r="I9937" s="29" t="n">
        <f aca="false">INDEX(Einstellungen!$B$27:$B$50,23)</f>
        <v>1.05</v>
      </c>
      <c r="J9937" s="29" t="n">
        <f aca="false">F9937*I9937</f>
        <v>37.48062675</v>
      </c>
    </row>
    <row r="9938" customFormat="false" ht="15" hidden="false" customHeight="false" outlineLevel="0" collapsed="false">
      <c r="A9938" s="28" t="n">
        <v>45994</v>
      </c>
      <c r="B9938" s="21" t="s">
        <v>135</v>
      </c>
      <c r="C9938" s="21" t="s">
        <v>112</v>
      </c>
      <c r="D9938" s="29" t="n">
        <v>104.135</v>
      </c>
      <c r="E9938" s="29" t="n">
        <f aca="false">D9938/10</f>
        <v>10.4135</v>
      </c>
      <c r="F9938" s="29" t="n">
        <f aca="false">(E9938+Einstellungen!$B$20)*(1+Einstellungen!$B$10)</f>
        <v>34.592705</v>
      </c>
      <c r="G9938" s="21" t="str">
        <f aca="false">IF(F9938&lt;Einstellungen!$B$5,"ja","nein")</f>
        <v>nein</v>
      </c>
      <c r="H9938" s="21" t="s">
        <v>27</v>
      </c>
      <c r="I9938" s="29" t="n">
        <f aca="false">INDEX(Einstellungen!$B$27:$B$50,24)</f>
        <v>0.8</v>
      </c>
      <c r="J9938" s="29" t="n">
        <f aca="false">F9938*I9938</f>
        <v>27.674164</v>
      </c>
    </row>
    <row r="9939" customFormat="false" ht="15" hidden="false" customHeight="false" outlineLevel="0" collapsed="false">
      <c r="A9939" s="28" t="n">
        <v>45995</v>
      </c>
      <c r="B9939" s="21" t="s">
        <v>111</v>
      </c>
      <c r="C9939" s="21" t="s">
        <v>136</v>
      </c>
      <c r="D9939" s="29" t="n">
        <v>97.382</v>
      </c>
      <c r="E9939" s="29" t="n">
        <f aca="false">D9939/10</f>
        <v>9.7382</v>
      </c>
      <c r="F9939" s="29" t="n">
        <f aca="false">(E9939+Einstellungen!$B$20)*(1+Einstellungen!$B$10)</f>
        <v>33.789098</v>
      </c>
      <c r="G9939" s="21" t="str">
        <f aca="false">IF(F9939&lt;Einstellungen!$B$5,"ja","nein")</f>
        <v>nein</v>
      </c>
      <c r="H9939" s="21" t="s">
        <v>27</v>
      </c>
      <c r="I9939" s="29" t="n">
        <f aca="false">INDEX(Einstellungen!$B$27:$B$50,1)</f>
        <v>0.6</v>
      </c>
      <c r="J9939" s="29" t="n">
        <f aca="false">F9939*I9939</f>
        <v>20.2734588</v>
      </c>
    </row>
    <row r="9940" customFormat="false" ht="15" hidden="false" customHeight="false" outlineLevel="0" collapsed="false">
      <c r="A9940" s="28" t="n">
        <v>45995</v>
      </c>
      <c r="B9940" s="21" t="s">
        <v>113</v>
      </c>
      <c r="C9940" s="21" t="s">
        <v>136</v>
      </c>
      <c r="D9940" s="29" t="n">
        <v>93.882</v>
      </c>
      <c r="E9940" s="29" t="n">
        <f aca="false">D9940/10</f>
        <v>9.3882</v>
      </c>
      <c r="F9940" s="29" t="n">
        <f aca="false">(E9940+Einstellungen!$B$20)*(1+Einstellungen!$B$10)</f>
        <v>33.372598</v>
      </c>
      <c r="G9940" s="21" t="str">
        <f aca="false">IF(F9940&lt;Einstellungen!$B$5,"ja","nein")</f>
        <v>nein</v>
      </c>
      <c r="H9940" s="21" t="s">
        <v>27</v>
      </c>
      <c r="I9940" s="29" t="n">
        <f aca="false">INDEX(Einstellungen!$B$27:$B$50,2)</f>
        <v>0.5</v>
      </c>
      <c r="J9940" s="29" t="n">
        <f aca="false">F9940*I9940</f>
        <v>16.686299</v>
      </c>
    </row>
    <row r="9941" customFormat="false" ht="15" hidden="false" customHeight="false" outlineLevel="0" collapsed="false">
      <c r="A9941" s="28" t="n">
        <v>45995</v>
      </c>
      <c r="B9941" s="21" t="s">
        <v>114</v>
      </c>
      <c r="C9941" s="21" t="s">
        <v>136</v>
      </c>
      <c r="D9941" s="29" t="n">
        <v>90.832</v>
      </c>
      <c r="E9941" s="29" t="n">
        <f aca="false">D9941/10</f>
        <v>9.0832</v>
      </c>
      <c r="F9941" s="29" t="n">
        <f aca="false">(E9941+Einstellungen!$B$20)*(1+Einstellungen!$B$10)</f>
        <v>33.009648</v>
      </c>
      <c r="G9941" s="21" t="str">
        <f aca="false">IF(F9941&lt;Einstellungen!$B$5,"ja","nein")</f>
        <v>nein</v>
      </c>
      <c r="H9941" s="21" t="s">
        <v>27</v>
      </c>
      <c r="I9941" s="29" t="n">
        <f aca="false">INDEX(Einstellungen!$B$27:$B$50,3)</f>
        <v>0.45</v>
      </c>
      <c r="J9941" s="29" t="n">
        <f aca="false">F9941*I9941</f>
        <v>14.8543416</v>
      </c>
    </row>
    <row r="9942" customFormat="false" ht="15" hidden="false" customHeight="false" outlineLevel="0" collapsed="false">
      <c r="A9942" s="28" t="n">
        <v>45995</v>
      </c>
      <c r="B9942" s="21" t="s">
        <v>115</v>
      </c>
      <c r="C9942" s="21" t="s">
        <v>136</v>
      </c>
      <c r="D9942" s="29" t="n">
        <v>90.358</v>
      </c>
      <c r="E9942" s="29" t="n">
        <f aca="false">D9942/10</f>
        <v>9.0358</v>
      </c>
      <c r="F9942" s="29" t="n">
        <f aca="false">(E9942+Einstellungen!$B$20)*(1+Einstellungen!$B$10)</f>
        <v>32.953242</v>
      </c>
      <c r="G9942" s="21" t="str">
        <f aca="false">IF(F9942&lt;Einstellungen!$B$5,"ja","nein")</f>
        <v>nein</v>
      </c>
      <c r="H9942" s="21" t="s">
        <v>27</v>
      </c>
      <c r="I9942" s="29" t="n">
        <f aca="false">INDEX(Einstellungen!$B$27:$B$50,4)</f>
        <v>0.45</v>
      </c>
      <c r="J9942" s="29" t="n">
        <f aca="false">F9942*I9942</f>
        <v>14.8289589</v>
      </c>
    </row>
    <row r="9943" customFormat="false" ht="15" hidden="false" customHeight="false" outlineLevel="0" collapsed="false">
      <c r="A9943" s="28" t="n">
        <v>45995</v>
      </c>
      <c r="B9943" s="21" t="s">
        <v>116</v>
      </c>
      <c r="C9943" s="21" t="s">
        <v>136</v>
      </c>
      <c r="D9943" s="29" t="n">
        <v>92.328</v>
      </c>
      <c r="E9943" s="29" t="n">
        <f aca="false">D9943/10</f>
        <v>9.2328</v>
      </c>
      <c r="F9943" s="29" t="n">
        <f aca="false">(E9943+Einstellungen!$B$20)*(1+Einstellungen!$B$10)</f>
        <v>33.187672</v>
      </c>
      <c r="G9943" s="21" t="str">
        <f aca="false">IF(F9943&lt;Einstellungen!$B$5,"ja","nein")</f>
        <v>nein</v>
      </c>
      <c r="H9943" s="21" t="s">
        <v>27</v>
      </c>
      <c r="I9943" s="29" t="n">
        <f aca="false">INDEX(Einstellungen!$B$27:$B$50,5)</f>
        <v>0.45</v>
      </c>
      <c r="J9943" s="29" t="n">
        <f aca="false">F9943*I9943</f>
        <v>14.9344524</v>
      </c>
    </row>
    <row r="9944" customFormat="false" ht="15" hidden="false" customHeight="false" outlineLevel="0" collapsed="false">
      <c r="A9944" s="28" t="n">
        <v>45995</v>
      </c>
      <c r="B9944" s="21" t="s">
        <v>117</v>
      </c>
      <c r="C9944" s="21" t="s">
        <v>136</v>
      </c>
      <c r="D9944" s="29" t="n">
        <v>96.755</v>
      </c>
      <c r="E9944" s="29" t="n">
        <f aca="false">D9944/10</f>
        <v>9.6755</v>
      </c>
      <c r="F9944" s="29" t="n">
        <f aca="false">(E9944+Einstellungen!$B$20)*(1+Einstellungen!$B$10)</f>
        <v>33.714485</v>
      </c>
      <c r="G9944" s="21" t="str">
        <f aca="false">IF(F9944&lt;Einstellungen!$B$5,"ja","nein")</f>
        <v>nein</v>
      </c>
      <c r="H9944" s="21" t="s">
        <v>27</v>
      </c>
      <c r="I9944" s="29" t="n">
        <f aca="false">INDEX(Einstellungen!$B$27:$B$50,6)</f>
        <v>0.5</v>
      </c>
      <c r="J9944" s="29" t="n">
        <f aca="false">F9944*I9944</f>
        <v>16.8572425</v>
      </c>
    </row>
    <row r="9945" customFormat="false" ht="15" hidden="false" customHeight="false" outlineLevel="0" collapsed="false">
      <c r="A9945" s="28" t="n">
        <v>45995</v>
      </c>
      <c r="B9945" s="21" t="s">
        <v>118</v>
      </c>
      <c r="C9945" s="21" t="s">
        <v>136</v>
      </c>
      <c r="D9945" s="29" t="n">
        <v>124.865</v>
      </c>
      <c r="E9945" s="29" t="n">
        <f aca="false">D9945/10</f>
        <v>12.4865</v>
      </c>
      <c r="F9945" s="29" t="n">
        <f aca="false">(E9945+Einstellungen!$B$20)*(1+Einstellungen!$B$10)</f>
        <v>37.059575</v>
      </c>
      <c r="G9945" s="21" t="str">
        <f aca="false">IF(F9945&lt;Einstellungen!$B$5,"ja","nein")</f>
        <v>nein</v>
      </c>
      <c r="H9945" s="21" t="s">
        <v>27</v>
      </c>
      <c r="I9945" s="29" t="n">
        <f aca="false">INDEX(Einstellungen!$B$27:$B$50,7)</f>
        <v>0.7</v>
      </c>
      <c r="J9945" s="29" t="n">
        <f aca="false">F9945*I9945</f>
        <v>25.9417025</v>
      </c>
    </row>
    <row r="9946" customFormat="false" ht="15" hidden="false" customHeight="false" outlineLevel="0" collapsed="false">
      <c r="A9946" s="28" t="n">
        <v>45995</v>
      </c>
      <c r="B9946" s="21" t="s">
        <v>119</v>
      </c>
      <c r="C9946" s="21" t="s">
        <v>136</v>
      </c>
      <c r="D9946" s="29" t="n">
        <v>128.41</v>
      </c>
      <c r="E9946" s="29" t="n">
        <f aca="false">D9946/10</f>
        <v>12.841</v>
      </c>
      <c r="F9946" s="29" t="n">
        <f aca="false">(E9946+Einstellungen!$B$20)*(1+Einstellungen!$B$10)</f>
        <v>37.48143</v>
      </c>
      <c r="G9946" s="21" t="str">
        <f aca="false">IF(F9946&lt;Einstellungen!$B$5,"ja","nein")</f>
        <v>nein</v>
      </c>
      <c r="H9946" s="21" t="s">
        <v>27</v>
      </c>
      <c r="I9946" s="29" t="n">
        <f aca="false">INDEX(Einstellungen!$B$27:$B$50,8)</f>
        <v>0.95</v>
      </c>
      <c r="J9946" s="29" t="n">
        <f aca="false">F9946*I9946</f>
        <v>35.6073585</v>
      </c>
    </row>
    <row r="9947" customFormat="false" ht="15" hidden="false" customHeight="false" outlineLevel="0" collapsed="false">
      <c r="A9947" s="28" t="n">
        <v>45995</v>
      </c>
      <c r="B9947" s="21" t="s">
        <v>120</v>
      </c>
      <c r="C9947" s="21" t="s">
        <v>136</v>
      </c>
      <c r="D9947" s="29" t="n">
        <v>144.702</v>
      </c>
      <c r="E9947" s="29" t="n">
        <f aca="false">D9947/10</f>
        <v>14.4702</v>
      </c>
      <c r="F9947" s="29" t="n">
        <f aca="false">(E9947+Einstellungen!$B$20)*(1+Einstellungen!$B$10)</f>
        <v>39.420178</v>
      </c>
      <c r="G9947" s="21" t="str">
        <f aca="false">IF(F9947&lt;Einstellungen!$B$5,"ja","nein")</f>
        <v>nein</v>
      </c>
      <c r="H9947" s="21" t="s">
        <v>27</v>
      </c>
      <c r="I9947" s="29" t="n">
        <f aca="false">INDEX(Einstellungen!$B$27:$B$50,9)</f>
        <v>1.05</v>
      </c>
      <c r="J9947" s="29" t="n">
        <f aca="false">F9947*I9947</f>
        <v>41.3911869</v>
      </c>
    </row>
    <row r="9948" customFormat="false" ht="15" hidden="false" customHeight="false" outlineLevel="0" collapsed="false">
      <c r="A9948" s="28" t="n">
        <v>45995</v>
      </c>
      <c r="B9948" s="21" t="s">
        <v>121</v>
      </c>
      <c r="C9948" s="21" t="s">
        <v>136</v>
      </c>
      <c r="D9948" s="29" t="n">
        <v>163.985</v>
      </c>
      <c r="E9948" s="29" t="n">
        <f aca="false">D9948/10</f>
        <v>16.3985</v>
      </c>
      <c r="F9948" s="29" t="n">
        <f aca="false">(E9948+Einstellungen!$B$20)*(1+Einstellungen!$B$10)</f>
        <v>41.714855</v>
      </c>
      <c r="G9948" s="21" t="str">
        <f aca="false">IF(F9948&lt;Einstellungen!$B$5,"ja","nein")</f>
        <v>nein</v>
      </c>
      <c r="H9948" s="21" t="s">
        <v>27</v>
      </c>
      <c r="I9948" s="29" t="n">
        <f aca="false">INDEX(Einstellungen!$B$27:$B$50,10)</f>
        <v>1.05</v>
      </c>
      <c r="J9948" s="29" t="n">
        <f aca="false">F9948*I9948</f>
        <v>43.80059775</v>
      </c>
    </row>
    <row r="9949" customFormat="false" ht="15" hidden="false" customHeight="false" outlineLevel="0" collapsed="false">
      <c r="A9949" s="28" t="n">
        <v>45995</v>
      </c>
      <c r="B9949" s="21" t="s">
        <v>122</v>
      </c>
      <c r="C9949" s="21" t="s">
        <v>136</v>
      </c>
      <c r="D9949" s="29" t="n">
        <v>138.405</v>
      </c>
      <c r="E9949" s="29" t="n">
        <f aca="false">D9949/10</f>
        <v>13.8405</v>
      </c>
      <c r="F9949" s="29" t="n">
        <f aca="false">(E9949+Einstellungen!$B$20)*(1+Einstellungen!$B$10)</f>
        <v>38.670835</v>
      </c>
      <c r="G9949" s="21" t="str">
        <f aca="false">IF(F9949&lt;Einstellungen!$B$5,"ja","nein")</f>
        <v>nein</v>
      </c>
      <c r="H9949" s="21" t="s">
        <v>27</v>
      </c>
      <c r="I9949" s="29" t="n">
        <f aca="false">INDEX(Einstellungen!$B$27:$B$50,11)</f>
        <v>1.05</v>
      </c>
      <c r="J9949" s="29" t="n">
        <f aca="false">F9949*I9949</f>
        <v>40.60437675</v>
      </c>
    </row>
    <row r="9950" customFormat="false" ht="15" hidden="false" customHeight="false" outlineLevel="0" collapsed="false">
      <c r="A9950" s="28" t="n">
        <v>45995</v>
      </c>
      <c r="B9950" s="21" t="s">
        <v>123</v>
      </c>
      <c r="C9950" s="21" t="s">
        <v>136</v>
      </c>
      <c r="D9950" s="29" t="n">
        <v>148.093</v>
      </c>
      <c r="E9950" s="29" t="n">
        <f aca="false">D9950/10</f>
        <v>14.8093</v>
      </c>
      <c r="F9950" s="29" t="n">
        <f aca="false">(E9950+Einstellungen!$B$20)*(1+Einstellungen!$B$10)</f>
        <v>39.823707</v>
      </c>
      <c r="G9950" s="21" t="str">
        <f aca="false">IF(F9950&lt;Einstellungen!$B$5,"ja","nein")</f>
        <v>nein</v>
      </c>
      <c r="H9950" s="21" t="s">
        <v>27</v>
      </c>
      <c r="I9950" s="29" t="n">
        <f aca="false">INDEX(Einstellungen!$B$27:$B$50,12)</f>
        <v>1.1</v>
      </c>
      <c r="J9950" s="29" t="n">
        <f aca="false">F9950*I9950</f>
        <v>43.8060777</v>
      </c>
    </row>
    <row r="9951" customFormat="false" ht="15" hidden="false" customHeight="false" outlineLevel="0" collapsed="false">
      <c r="A9951" s="28" t="n">
        <v>45995</v>
      </c>
      <c r="B9951" s="21" t="s">
        <v>124</v>
      </c>
      <c r="C9951" s="21" t="s">
        <v>136</v>
      </c>
      <c r="D9951" s="29" t="n">
        <v>141.963</v>
      </c>
      <c r="E9951" s="29" t="n">
        <f aca="false">D9951/10</f>
        <v>14.1963</v>
      </c>
      <c r="F9951" s="29" t="n">
        <f aca="false">(E9951+Einstellungen!$B$20)*(1+Einstellungen!$B$10)</f>
        <v>39.094237</v>
      </c>
      <c r="G9951" s="21" t="str">
        <f aca="false">IF(F9951&lt;Einstellungen!$B$5,"ja","nein")</f>
        <v>nein</v>
      </c>
      <c r="H9951" s="21" t="s">
        <v>27</v>
      </c>
      <c r="I9951" s="29" t="n">
        <f aca="false">INDEX(Einstellungen!$B$27:$B$50,13)</f>
        <v>1.2</v>
      </c>
      <c r="J9951" s="29" t="n">
        <f aca="false">F9951*I9951</f>
        <v>46.9130844</v>
      </c>
    </row>
    <row r="9952" customFormat="false" ht="15" hidden="false" customHeight="false" outlineLevel="0" collapsed="false">
      <c r="A9952" s="28" t="n">
        <v>45995</v>
      </c>
      <c r="B9952" s="21" t="s">
        <v>125</v>
      </c>
      <c r="C9952" s="21" t="s">
        <v>136</v>
      </c>
      <c r="D9952" s="29" t="n">
        <v>145.183</v>
      </c>
      <c r="E9952" s="29" t="n">
        <f aca="false">D9952/10</f>
        <v>14.5183</v>
      </c>
      <c r="F9952" s="29" t="n">
        <f aca="false">(E9952+Einstellungen!$B$20)*(1+Einstellungen!$B$10)</f>
        <v>39.477417</v>
      </c>
      <c r="G9952" s="21" t="str">
        <f aca="false">IF(F9952&lt;Einstellungen!$B$5,"ja","nein")</f>
        <v>nein</v>
      </c>
      <c r="H9952" s="21" t="s">
        <v>27</v>
      </c>
      <c r="I9952" s="29" t="n">
        <f aca="false">INDEX(Einstellungen!$B$27:$B$50,14)</f>
        <v>1.15</v>
      </c>
      <c r="J9952" s="29" t="n">
        <f aca="false">F9952*I9952</f>
        <v>45.39902955</v>
      </c>
    </row>
    <row r="9953" customFormat="false" ht="15" hidden="false" customHeight="false" outlineLevel="0" collapsed="false">
      <c r="A9953" s="28" t="n">
        <v>45995</v>
      </c>
      <c r="B9953" s="21" t="s">
        <v>126</v>
      </c>
      <c r="C9953" s="21" t="s">
        <v>136</v>
      </c>
      <c r="D9953" s="29" t="n">
        <v>152.067</v>
      </c>
      <c r="E9953" s="29" t="n">
        <f aca="false">D9953/10</f>
        <v>15.2067</v>
      </c>
      <c r="F9953" s="29" t="n">
        <f aca="false">(E9953+Einstellungen!$B$20)*(1+Einstellungen!$B$10)</f>
        <v>40.296613</v>
      </c>
      <c r="G9953" s="21" t="str">
        <f aca="false">IF(F9953&lt;Einstellungen!$B$5,"ja","nein")</f>
        <v>nein</v>
      </c>
      <c r="H9953" s="21" t="s">
        <v>27</v>
      </c>
      <c r="I9953" s="29" t="n">
        <f aca="false">INDEX(Einstellungen!$B$27:$B$50,15)</f>
        <v>1</v>
      </c>
      <c r="J9953" s="29" t="n">
        <f aca="false">F9953*I9953</f>
        <v>40.296613</v>
      </c>
    </row>
    <row r="9954" customFormat="false" ht="15" hidden="false" customHeight="false" outlineLevel="0" collapsed="false">
      <c r="A9954" s="28" t="n">
        <v>45995</v>
      </c>
      <c r="B9954" s="21" t="s">
        <v>127</v>
      </c>
      <c r="C9954" s="21" t="s">
        <v>136</v>
      </c>
      <c r="D9954" s="29" t="n">
        <v>150.993</v>
      </c>
      <c r="E9954" s="29" t="n">
        <f aca="false">D9954/10</f>
        <v>15.0993</v>
      </c>
      <c r="F9954" s="29" t="n">
        <f aca="false">(E9954+Einstellungen!$B$20)*(1+Einstellungen!$B$10)</f>
        <v>40.168807</v>
      </c>
      <c r="G9954" s="21" t="str">
        <f aca="false">IF(F9954&lt;Einstellungen!$B$5,"ja","nein")</f>
        <v>nein</v>
      </c>
      <c r="H9954" s="21" t="s">
        <v>27</v>
      </c>
      <c r="I9954" s="29" t="n">
        <f aca="false">INDEX(Einstellungen!$B$27:$B$50,16)</f>
        <v>0.95</v>
      </c>
      <c r="J9954" s="29" t="n">
        <f aca="false">F9954*I9954</f>
        <v>38.16036665</v>
      </c>
    </row>
    <row r="9955" customFormat="false" ht="15" hidden="false" customHeight="false" outlineLevel="0" collapsed="false">
      <c r="A9955" s="28" t="n">
        <v>45995</v>
      </c>
      <c r="B9955" s="21" t="s">
        <v>128</v>
      </c>
      <c r="C9955" s="21" t="s">
        <v>136</v>
      </c>
      <c r="D9955" s="29" t="n">
        <v>145.197</v>
      </c>
      <c r="E9955" s="29" t="n">
        <f aca="false">D9955/10</f>
        <v>14.5197</v>
      </c>
      <c r="F9955" s="29" t="n">
        <f aca="false">(E9955+Einstellungen!$B$20)*(1+Einstellungen!$B$10)</f>
        <v>39.479083</v>
      </c>
      <c r="G9955" s="21" t="str">
        <f aca="false">IF(F9955&lt;Einstellungen!$B$5,"ja","nein")</f>
        <v>nein</v>
      </c>
      <c r="H9955" s="21" t="s">
        <v>27</v>
      </c>
      <c r="I9955" s="29" t="n">
        <f aca="false">INDEX(Einstellungen!$B$27:$B$50,17)</f>
        <v>0.95</v>
      </c>
      <c r="J9955" s="29" t="n">
        <f aca="false">F9955*I9955</f>
        <v>37.50512885</v>
      </c>
    </row>
    <row r="9956" customFormat="false" ht="15" hidden="false" customHeight="false" outlineLevel="0" collapsed="false">
      <c r="A9956" s="28" t="n">
        <v>45995</v>
      </c>
      <c r="B9956" s="21" t="s">
        <v>129</v>
      </c>
      <c r="C9956" s="21" t="s">
        <v>136</v>
      </c>
      <c r="D9956" s="29" t="n">
        <v>144.697</v>
      </c>
      <c r="E9956" s="29" t="n">
        <f aca="false">D9956/10</f>
        <v>14.4697</v>
      </c>
      <c r="F9956" s="29" t="n">
        <f aca="false">(E9956+Einstellungen!$B$20)*(1+Einstellungen!$B$10)</f>
        <v>39.419583</v>
      </c>
      <c r="G9956" s="21" t="str">
        <f aca="false">IF(F9956&lt;Einstellungen!$B$5,"ja","nein")</f>
        <v>nein</v>
      </c>
      <c r="H9956" s="21" t="s">
        <v>27</v>
      </c>
      <c r="I9956" s="29" t="n">
        <f aca="false">INDEX(Einstellungen!$B$27:$B$50,18)</f>
        <v>1.1</v>
      </c>
      <c r="J9956" s="29" t="n">
        <f aca="false">F9956*I9956</f>
        <v>43.3615413</v>
      </c>
    </row>
    <row r="9957" customFormat="false" ht="15" hidden="false" customHeight="false" outlineLevel="0" collapsed="false">
      <c r="A9957" s="28" t="n">
        <v>45995</v>
      </c>
      <c r="B9957" s="21" t="s">
        <v>130</v>
      </c>
      <c r="C9957" s="21" t="s">
        <v>136</v>
      </c>
      <c r="D9957" s="29" t="n">
        <v>142.332</v>
      </c>
      <c r="E9957" s="29" t="n">
        <f aca="false">D9957/10</f>
        <v>14.2332</v>
      </c>
      <c r="F9957" s="29" t="n">
        <f aca="false">(E9957+Einstellungen!$B$20)*(1+Einstellungen!$B$10)</f>
        <v>39.138148</v>
      </c>
      <c r="G9957" s="21" t="str">
        <f aca="false">IF(F9957&lt;Einstellungen!$B$5,"ja","nein")</f>
        <v>nein</v>
      </c>
      <c r="H9957" s="21" t="s">
        <v>27</v>
      </c>
      <c r="I9957" s="29" t="n">
        <f aca="false">INDEX(Einstellungen!$B$27:$B$50,19)</f>
        <v>1.35</v>
      </c>
      <c r="J9957" s="29" t="n">
        <f aca="false">F9957*I9957</f>
        <v>52.8364998</v>
      </c>
    </row>
    <row r="9958" customFormat="false" ht="15" hidden="false" customHeight="false" outlineLevel="0" collapsed="false">
      <c r="A9958" s="28" t="n">
        <v>45995</v>
      </c>
      <c r="B9958" s="21" t="s">
        <v>131</v>
      </c>
      <c r="C9958" s="21" t="s">
        <v>136</v>
      </c>
      <c r="D9958" s="29" t="n">
        <v>134.985</v>
      </c>
      <c r="E9958" s="29" t="n">
        <f aca="false">D9958/10</f>
        <v>13.4985</v>
      </c>
      <c r="F9958" s="29" t="n">
        <f aca="false">(E9958+Einstellungen!$B$20)*(1+Einstellungen!$B$10)</f>
        <v>38.263855</v>
      </c>
      <c r="G9958" s="21" t="str">
        <f aca="false">IF(F9958&lt;Einstellungen!$B$5,"ja","nein")</f>
        <v>nein</v>
      </c>
      <c r="H9958" s="21" t="s">
        <v>27</v>
      </c>
      <c r="I9958" s="29" t="n">
        <f aca="false">INDEX(Einstellungen!$B$27:$B$50,20)</f>
        <v>1.45</v>
      </c>
      <c r="J9958" s="29" t="n">
        <f aca="false">F9958*I9958</f>
        <v>55.48258975</v>
      </c>
    </row>
    <row r="9959" customFormat="false" ht="15" hidden="false" customHeight="false" outlineLevel="0" collapsed="false">
      <c r="A9959" s="28" t="n">
        <v>45995</v>
      </c>
      <c r="B9959" s="21" t="s">
        <v>132</v>
      </c>
      <c r="C9959" s="21" t="s">
        <v>136</v>
      </c>
      <c r="D9959" s="29" t="n">
        <v>118.603</v>
      </c>
      <c r="E9959" s="29" t="n">
        <f aca="false">D9959/10</f>
        <v>11.8603</v>
      </c>
      <c r="F9959" s="29" t="n">
        <f aca="false">(E9959+Einstellungen!$B$20)*(1+Einstellungen!$B$10)</f>
        <v>36.314397</v>
      </c>
      <c r="G9959" s="21" t="str">
        <f aca="false">IF(F9959&lt;Einstellungen!$B$5,"ja","nein")</f>
        <v>nein</v>
      </c>
      <c r="H9959" s="21" t="s">
        <v>27</v>
      </c>
      <c r="I9959" s="29" t="n">
        <f aca="false">INDEX(Einstellungen!$B$27:$B$50,21)</f>
        <v>1.4</v>
      </c>
      <c r="J9959" s="29" t="n">
        <f aca="false">F9959*I9959</f>
        <v>50.8401558</v>
      </c>
    </row>
    <row r="9960" customFormat="false" ht="15" hidden="false" customHeight="false" outlineLevel="0" collapsed="false">
      <c r="A9960" s="28" t="n">
        <v>45995</v>
      </c>
      <c r="B9960" s="21" t="s">
        <v>133</v>
      </c>
      <c r="C9960" s="21" t="s">
        <v>136</v>
      </c>
      <c r="D9960" s="29" t="n">
        <v>103.352</v>
      </c>
      <c r="E9960" s="29" t="n">
        <f aca="false">D9960/10</f>
        <v>10.3352</v>
      </c>
      <c r="F9960" s="29" t="n">
        <f aca="false">(E9960+Einstellungen!$B$20)*(1+Einstellungen!$B$10)</f>
        <v>34.499528</v>
      </c>
      <c r="G9960" s="21" t="str">
        <f aca="false">IF(F9960&lt;Einstellungen!$B$5,"ja","nein")</f>
        <v>nein</v>
      </c>
      <c r="H9960" s="21" t="s">
        <v>27</v>
      </c>
      <c r="I9960" s="29" t="n">
        <f aca="false">INDEX(Einstellungen!$B$27:$B$50,22)</f>
        <v>1.25</v>
      </c>
      <c r="J9960" s="29" t="n">
        <f aca="false">F9960*I9960</f>
        <v>43.12441</v>
      </c>
    </row>
    <row r="9961" customFormat="false" ht="15" hidden="false" customHeight="false" outlineLevel="0" collapsed="false">
      <c r="A9961" s="28" t="n">
        <v>45995</v>
      </c>
      <c r="B9961" s="21" t="s">
        <v>134</v>
      </c>
      <c r="C9961" s="21" t="s">
        <v>136</v>
      </c>
      <c r="D9961" s="29" t="n">
        <v>109.037</v>
      </c>
      <c r="E9961" s="29" t="n">
        <f aca="false">D9961/10</f>
        <v>10.9037</v>
      </c>
      <c r="F9961" s="29" t="n">
        <f aca="false">(E9961+Einstellungen!$B$20)*(1+Einstellungen!$B$10)</f>
        <v>35.176043</v>
      </c>
      <c r="G9961" s="21" t="str">
        <f aca="false">IF(F9961&lt;Einstellungen!$B$5,"ja","nein")</f>
        <v>nein</v>
      </c>
      <c r="H9961" s="21" t="s">
        <v>27</v>
      </c>
      <c r="I9961" s="29" t="n">
        <f aca="false">INDEX(Einstellungen!$B$27:$B$50,23)</f>
        <v>1.05</v>
      </c>
      <c r="J9961" s="29" t="n">
        <f aca="false">F9961*I9961</f>
        <v>36.93484515</v>
      </c>
    </row>
    <row r="9962" customFormat="false" ht="15" hidden="false" customHeight="false" outlineLevel="0" collapsed="false">
      <c r="A9962" s="28" t="n">
        <v>45995</v>
      </c>
      <c r="B9962" s="21" t="s">
        <v>135</v>
      </c>
      <c r="C9962" s="21" t="s">
        <v>136</v>
      </c>
      <c r="D9962" s="29" t="n">
        <v>98.257</v>
      </c>
      <c r="E9962" s="29" t="n">
        <f aca="false">D9962/10</f>
        <v>9.8257</v>
      </c>
      <c r="F9962" s="29" t="n">
        <f aca="false">(E9962+Einstellungen!$B$20)*(1+Einstellungen!$B$10)</f>
        <v>33.893223</v>
      </c>
      <c r="G9962" s="21" t="str">
        <f aca="false">IF(F9962&lt;Einstellungen!$B$5,"ja","nein")</f>
        <v>nein</v>
      </c>
      <c r="H9962" s="21" t="s">
        <v>27</v>
      </c>
      <c r="I9962" s="29" t="n">
        <f aca="false">INDEX(Einstellungen!$B$27:$B$50,24)</f>
        <v>0.8</v>
      </c>
      <c r="J9962" s="29" t="n">
        <f aca="false">F9962*I9962</f>
        <v>27.1145784</v>
      </c>
    </row>
    <row r="9963" customFormat="false" ht="15" hidden="false" customHeight="false" outlineLevel="0" collapsed="false">
      <c r="A9963" s="28" t="n">
        <v>45996</v>
      </c>
      <c r="B9963" s="21" t="s">
        <v>111</v>
      </c>
      <c r="C9963" s="21" t="s">
        <v>137</v>
      </c>
      <c r="D9963" s="29" t="n">
        <v>95.743</v>
      </c>
      <c r="E9963" s="29" t="n">
        <f aca="false">D9963/10</f>
        <v>9.5743</v>
      </c>
      <c r="F9963" s="29" t="n">
        <f aca="false">(E9963+Einstellungen!$B$20)*(1+Einstellungen!$B$10)</f>
        <v>33.594057</v>
      </c>
      <c r="G9963" s="21" t="str">
        <f aca="false">IF(F9963&lt;Einstellungen!$B$5,"ja","nein")</f>
        <v>nein</v>
      </c>
      <c r="H9963" s="21" t="s">
        <v>27</v>
      </c>
      <c r="I9963" s="29" t="n">
        <f aca="false">INDEX(Einstellungen!$B$27:$B$50,1)</f>
        <v>0.6</v>
      </c>
      <c r="J9963" s="29" t="n">
        <f aca="false">F9963*I9963</f>
        <v>20.1564342</v>
      </c>
    </row>
    <row r="9964" customFormat="false" ht="15" hidden="false" customHeight="false" outlineLevel="0" collapsed="false">
      <c r="A9964" s="28" t="n">
        <v>45996</v>
      </c>
      <c r="B9964" s="21" t="s">
        <v>113</v>
      </c>
      <c r="C9964" s="21" t="s">
        <v>137</v>
      </c>
      <c r="D9964" s="29" t="n">
        <v>93.862</v>
      </c>
      <c r="E9964" s="29" t="n">
        <f aca="false">D9964/10</f>
        <v>9.3862</v>
      </c>
      <c r="F9964" s="29" t="n">
        <f aca="false">(E9964+Einstellungen!$B$20)*(1+Einstellungen!$B$10)</f>
        <v>33.370218</v>
      </c>
      <c r="G9964" s="21" t="str">
        <f aca="false">IF(F9964&lt;Einstellungen!$B$5,"ja","nein")</f>
        <v>nein</v>
      </c>
      <c r="H9964" s="21" t="s">
        <v>27</v>
      </c>
      <c r="I9964" s="29" t="n">
        <f aca="false">INDEX(Einstellungen!$B$27:$B$50,2)</f>
        <v>0.5</v>
      </c>
      <c r="J9964" s="29" t="n">
        <f aca="false">F9964*I9964</f>
        <v>16.685109</v>
      </c>
    </row>
    <row r="9965" customFormat="false" ht="15" hidden="false" customHeight="false" outlineLevel="0" collapsed="false">
      <c r="A9965" s="28" t="n">
        <v>45996</v>
      </c>
      <c r="B9965" s="21" t="s">
        <v>114</v>
      </c>
      <c r="C9965" s="21" t="s">
        <v>137</v>
      </c>
      <c r="D9965" s="29" t="n">
        <v>90.92</v>
      </c>
      <c r="E9965" s="29" t="n">
        <f aca="false">D9965/10</f>
        <v>9.092</v>
      </c>
      <c r="F9965" s="29" t="n">
        <f aca="false">(E9965+Einstellungen!$B$20)*(1+Einstellungen!$B$10)</f>
        <v>33.02012</v>
      </c>
      <c r="G9965" s="21" t="str">
        <f aca="false">IF(F9965&lt;Einstellungen!$B$5,"ja","nein")</f>
        <v>nein</v>
      </c>
      <c r="H9965" s="21" t="s">
        <v>27</v>
      </c>
      <c r="I9965" s="29" t="n">
        <f aca="false">INDEX(Einstellungen!$B$27:$B$50,3)</f>
        <v>0.45</v>
      </c>
      <c r="J9965" s="29" t="n">
        <f aca="false">F9965*I9965</f>
        <v>14.859054</v>
      </c>
    </row>
    <row r="9966" customFormat="false" ht="15" hidden="false" customHeight="false" outlineLevel="0" collapsed="false">
      <c r="A9966" s="28" t="n">
        <v>45996</v>
      </c>
      <c r="B9966" s="21" t="s">
        <v>115</v>
      </c>
      <c r="C9966" s="21" t="s">
        <v>137</v>
      </c>
      <c r="D9966" s="29" t="n">
        <v>90.567</v>
      </c>
      <c r="E9966" s="29" t="n">
        <f aca="false">D9966/10</f>
        <v>9.0567</v>
      </c>
      <c r="F9966" s="29" t="n">
        <f aca="false">(E9966+Einstellungen!$B$20)*(1+Einstellungen!$B$10)</f>
        <v>32.978113</v>
      </c>
      <c r="G9966" s="21" t="str">
        <f aca="false">IF(F9966&lt;Einstellungen!$B$5,"ja","nein")</f>
        <v>nein</v>
      </c>
      <c r="H9966" s="21" t="s">
        <v>27</v>
      </c>
      <c r="I9966" s="29" t="n">
        <f aca="false">INDEX(Einstellungen!$B$27:$B$50,4)</f>
        <v>0.45</v>
      </c>
      <c r="J9966" s="29" t="n">
        <f aca="false">F9966*I9966</f>
        <v>14.84015085</v>
      </c>
    </row>
    <row r="9967" customFormat="false" ht="15" hidden="false" customHeight="false" outlineLevel="0" collapsed="false">
      <c r="A9967" s="28" t="n">
        <v>45996</v>
      </c>
      <c r="B9967" s="21" t="s">
        <v>116</v>
      </c>
      <c r="C9967" s="21" t="s">
        <v>137</v>
      </c>
      <c r="D9967" s="29" t="n">
        <v>94.03</v>
      </c>
      <c r="E9967" s="29" t="n">
        <f aca="false">D9967/10</f>
        <v>9.403</v>
      </c>
      <c r="F9967" s="29" t="n">
        <f aca="false">(E9967+Einstellungen!$B$20)*(1+Einstellungen!$B$10)</f>
        <v>33.39021</v>
      </c>
      <c r="G9967" s="21" t="str">
        <f aca="false">IF(F9967&lt;Einstellungen!$B$5,"ja","nein")</f>
        <v>nein</v>
      </c>
      <c r="H9967" s="21" t="s">
        <v>27</v>
      </c>
      <c r="I9967" s="29" t="n">
        <f aca="false">INDEX(Einstellungen!$B$27:$B$50,5)</f>
        <v>0.45</v>
      </c>
      <c r="J9967" s="29" t="n">
        <f aca="false">F9967*I9967</f>
        <v>15.0255945</v>
      </c>
    </row>
    <row r="9968" customFormat="false" ht="15" hidden="false" customHeight="false" outlineLevel="0" collapsed="false">
      <c r="A9968" s="28" t="n">
        <v>45996</v>
      </c>
      <c r="B9968" s="21" t="s">
        <v>117</v>
      </c>
      <c r="C9968" s="21" t="s">
        <v>137</v>
      </c>
      <c r="D9968" s="29" t="n">
        <v>100.873</v>
      </c>
      <c r="E9968" s="29" t="n">
        <f aca="false">D9968/10</f>
        <v>10.0873</v>
      </c>
      <c r="F9968" s="29" t="n">
        <f aca="false">(E9968+Einstellungen!$B$20)*(1+Einstellungen!$B$10)</f>
        <v>34.204527</v>
      </c>
      <c r="G9968" s="21" t="str">
        <f aca="false">IF(F9968&lt;Einstellungen!$B$5,"ja","nein")</f>
        <v>nein</v>
      </c>
      <c r="H9968" s="21" t="s">
        <v>27</v>
      </c>
      <c r="I9968" s="29" t="n">
        <f aca="false">INDEX(Einstellungen!$B$27:$B$50,6)</f>
        <v>0.5</v>
      </c>
      <c r="J9968" s="29" t="n">
        <f aca="false">F9968*I9968</f>
        <v>17.1022635</v>
      </c>
    </row>
    <row r="9969" customFormat="false" ht="15" hidden="false" customHeight="false" outlineLevel="0" collapsed="false">
      <c r="A9969" s="28" t="n">
        <v>45996</v>
      </c>
      <c r="B9969" s="21" t="s">
        <v>118</v>
      </c>
      <c r="C9969" s="21" t="s">
        <v>137</v>
      </c>
      <c r="D9969" s="29" t="n">
        <v>123.99</v>
      </c>
      <c r="E9969" s="29" t="n">
        <f aca="false">D9969/10</f>
        <v>12.399</v>
      </c>
      <c r="F9969" s="29" t="n">
        <f aca="false">(E9969+Einstellungen!$B$20)*(1+Einstellungen!$B$10)</f>
        <v>36.95545</v>
      </c>
      <c r="G9969" s="21" t="str">
        <f aca="false">IF(F9969&lt;Einstellungen!$B$5,"ja","nein")</f>
        <v>nein</v>
      </c>
      <c r="H9969" s="21" t="s">
        <v>27</v>
      </c>
      <c r="I9969" s="29" t="n">
        <f aca="false">INDEX(Einstellungen!$B$27:$B$50,7)</f>
        <v>0.7</v>
      </c>
      <c r="J9969" s="29" t="n">
        <f aca="false">F9969*I9969</f>
        <v>25.868815</v>
      </c>
    </row>
    <row r="9970" customFormat="false" ht="15" hidden="false" customHeight="false" outlineLevel="0" collapsed="false">
      <c r="A9970" s="28" t="n">
        <v>45996</v>
      </c>
      <c r="B9970" s="21" t="s">
        <v>119</v>
      </c>
      <c r="C9970" s="21" t="s">
        <v>137</v>
      </c>
      <c r="D9970" s="29" t="n">
        <v>162.417</v>
      </c>
      <c r="E9970" s="29" t="n">
        <f aca="false">D9970/10</f>
        <v>16.2417</v>
      </c>
      <c r="F9970" s="29" t="n">
        <f aca="false">(E9970+Einstellungen!$B$20)*(1+Einstellungen!$B$10)</f>
        <v>41.528263</v>
      </c>
      <c r="G9970" s="21" t="str">
        <f aca="false">IF(F9970&lt;Einstellungen!$B$5,"ja","nein")</f>
        <v>nein</v>
      </c>
      <c r="H9970" s="21" t="s">
        <v>27</v>
      </c>
      <c r="I9970" s="29" t="n">
        <f aca="false">INDEX(Einstellungen!$B$27:$B$50,8)</f>
        <v>0.95</v>
      </c>
      <c r="J9970" s="29" t="n">
        <f aca="false">F9970*I9970</f>
        <v>39.45184985</v>
      </c>
    </row>
    <row r="9971" customFormat="false" ht="15" hidden="false" customHeight="false" outlineLevel="0" collapsed="false">
      <c r="A9971" s="28" t="n">
        <v>45996</v>
      </c>
      <c r="B9971" s="21" t="s">
        <v>120</v>
      </c>
      <c r="C9971" s="21" t="s">
        <v>137</v>
      </c>
      <c r="D9971" s="29" t="n">
        <v>184.433</v>
      </c>
      <c r="E9971" s="29" t="n">
        <f aca="false">D9971/10</f>
        <v>18.4433</v>
      </c>
      <c r="F9971" s="29" t="n">
        <f aca="false">(E9971+Einstellungen!$B$20)*(1+Einstellungen!$B$10)</f>
        <v>44.148167</v>
      </c>
      <c r="G9971" s="21" t="str">
        <f aca="false">IF(F9971&lt;Einstellungen!$B$5,"ja","nein")</f>
        <v>nein</v>
      </c>
      <c r="H9971" s="21" t="s">
        <v>27</v>
      </c>
      <c r="I9971" s="29" t="n">
        <f aca="false">INDEX(Einstellungen!$B$27:$B$50,9)</f>
        <v>1.05</v>
      </c>
      <c r="J9971" s="29" t="n">
        <f aca="false">F9971*I9971</f>
        <v>46.35557535</v>
      </c>
    </row>
    <row r="9972" customFormat="false" ht="15" hidden="false" customHeight="false" outlineLevel="0" collapsed="false">
      <c r="A9972" s="28" t="n">
        <v>45996</v>
      </c>
      <c r="B9972" s="21" t="s">
        <v>121</v>
      </c>
      <c r="C9972" s="21" t="s">
        <v>137</v>
      </c>
      <c r="D9972" s="29" t="n">
        <v>184.145</v>
      </c>
      <c r="E9972" s="29" t="n">
        <f aca="false">D9972/10</f>
        <v>18.4145</v>
      </c>
      <c r="F9972" s="29" t="n">
        <f aca="false">(E9972+Einstellungen!$B$20)*(1+Einstellungen!$B$10)</f>
        <v>44.113895</v>
      </c>
      <c r="G9972" s="21" t="str">
        <f aca="false">IF(F9972&lt;Einstellungen!$B$5,"ja","nein")</f>
        <v>nein</v>
      </c>
      <c r="H9972" s="21" t="s">
        <v>27</v>
      </c>
      <c r="I9972" s="29" t="n">
        <f aca="false">INDEX(Einstellungen!$B$27:$B$50,10)</f>
        <v>1.05</v>
      </c>
      <c r="J9972" s="29" t="n">
        <f aca="false">F9972*I9972</f>
        <v>46.31958975</v>
      </c>
    </row>
    <row r="9973" customFormat="false" ht="15" hidden="false" customHeight="false" outlineLevel="0" collapsed="false">
      <c r="A9973" s="28" t="n">
        <v>45996</v>
      </c>
      <c r="B9973" s="21" t="s">
        <v>122</v>
      </c>
      <c r="C9973" s="21" t="s">
        <v>137</v>
      </c>
      <c r="D9973" s="29" t="n">
        <v>171.347</v>
      </c>
      <c r="E9973" s="29" t="n">
        <f aca="false">D9973/10</f>
        <v>17.1347</v>
      </c>
      <c r="F9973" s="29" t="n">
        <f aca="false">(E9973+Einstellungen!$B$20)*(1+Einstellungen!$B$10)</f>
        <v>42.590933</v>
      </c>
      <c r="G9973" s="21" t="str">
        <f aca="false">IF(F9973&lt;Einstellungen!$B$5,"ja","nein")</f>
        <v>nein</v>
      </c>
      <c r="H9973" s="21" t="s">
        <v>27</v>
      </c>
      <c r="I9973" s="29" t="n">
        <f aca="false">INDEX(Einstellungen!$B$27:$B$50,11)</f>
        <v>1.05</v>
      </c>
      <c r="J9973" s="29" t="n">
        <f aca="false">F9973*I9973</f>
        <v>44.72047965</v>
      </c>
    </row>
    <row r="9974" customFormat="false" ht="15" hidden="false" customHeight="false" outlineLevel="0" collapsed="false">
      <c r="A9974" s="28" t="n">
        <v>45996</v>
      </c>
      <c r="B9974" s="21" t="s">
        <v>123</v>
      </c>
      <c r="C9974" s="21" t="s">
        <v>137</v>
      </c>
      <c r="D9974" s="29" t="n">
        <v>167.515</v>
      </c>
      <c r="E9974" s="29" t="n">
        <f aca="false">D9974/10</f>
        <v>16.7515</v>
      </c>
      <c r="F9974" s="29" t="n">
        <f aca="false">(E9974+Einstellungen!$B$20)*(1+Einstellungen!$B$10)</f>
        <v>42.134925</v>
      </c>
      <c r="G9974" s="21" t="str">
        <f aca="false">IF(F9974&lt;Einstellungen!$B$5,"ja","nein")</f>
        <v>nein</v>
      </c>
      <c r="H9974" s="21" t="s">
        <v>27</v>
      </c>
      <c r="I9974" s="29" t="n">
        <f aca="false">INDEX(Einstellungen!$B$27:$B$50,12)</f>
        <v>1.1</v>
      </c>
      <c r="J9974" s="29" t="n">
        <f aca="false">F9974*I9974</f>
        <v>46.3484175</v>
      </c>
    </row>
    <row r="9975" customFormat="false" ht="15" hidden="false" customHeight="false" outlineLevel="0" collapsed="false">
      <c r="A9975" s="28" t="n">
        <v>45996</v>
      </c>
      <c r="B9975" s="21" t="s">
        <v>124</v>
      </c>
      <c r="C9975" s="21" t="s">
        <v>137</v>
      </c>
      <c r="D9975" s="29" t="n">
        <v>161.56</v>
      </c>
      <c r="E9975" s="29" t="n">
        <f aca="false">D9975/10</f>
        <v>16.156</v>
      </c>
      <c r="F9975" s="29" t="n">
        <f aca="false">(E9975+Einstellungen!$B$20)*(1+Einstellungen!$B$10)</f>
        <v>41.42628</v>
      </c>
      <c r="G9975" s="21" t="str">
        <f aca="false">IF(F9975&lt;Einstellungen!$B$5,"ja","nein")</f>
        <v>nein</v>
      </c>
      <c r="H9975" s="21" t="s">
        <v>27</v>
      </c>
      <c r="I9975" s="29" t="n">
        <f aca="false">INDEX(Einstellungen!$B$27:$B$50,13)</f>
        <v>1.2</v>
      </c>
      <c r="J9975" s="29" t="n">
        <f aca="false">F9975*I9975</f>
        <v>49.711536</v>
      </c>
    </row>
    <row r="9976" customFormat="false" ht="15" hidden="false" customHeight="false" outlineLevel="0" collapsed="false">
      <c r="A9976" s="28" t="n">
        <v>45996</v>
      </c>
      <c r="B9976" s="21" t="s">
        <v>125</v>
      </c>
      <c r="C9976" s="21" t="s">
        <v>137</v>
      </c>
      <c r="D9976" s="29" t="n">
        <v>157.447</v>
      </c>
      <c r="E9976" s="29" t="n">
        <f aca="false">D9976/10</f>
        <v>15.7447</v>
      </c>
      <c r="F9976" s="29" t="n">
        <f aca="false">(E9976+Einstellungen!$B$20)*(1+Einstellungen!$B$10)</f>
        <v>40.936833</v>
      </c>
      <c r="G9976" s="21" t="str">
        <f aca="false">IF(F9976&lt;Einstellungen!$B$5,"ja","nein")</f>
        <v>nein</v>
      </c>
      <c r="H9976" s="21" t="s">
        <v>27</v>
      </c>
      <c r="I9976" s="29" t="n">
        <f aca="false">INDEX(Einstellungen!$B$27:$B$50,14)</f>
        <v>1.15</v>
      </c>
      <c r="J9976" s="29" t="n">
        <f aca="false">F9976*I9976</f>
        <v>47.07735795</v>
      </c>
    </row>
    <row r="9977" customFormat="false" ht="15" hidden="false" customHeight="false" outlineLevel="0" collapsed="false">
      <c r="A9977" s="28" t="n">
        <v>45996</v>
      </c>
      <c r="B9977" s="21" t="s">
        <v>126</v>
      </c>
      <c r="C9977" s="21" t="s">
        <v>137</v>
      </c>
      <c r="D9977" s="29" t="n">
        <v>161.178</v>
      </c>
      <c r="E9977" s="29" t="n">
        <f aca="false">D9977/10</f>
        <v>16.1178</v>
      </c>
      <c r="F9977" s="29" t="n">
        <f aca="false">(E9977+Einstellungen!$B$20)*(1+Einstellungen!$B$10)</f>
        <v>41.380822</v>
      </c>
      <c r="G9977" s="21" t="str">
        <f aca="false">IF(F9977&lt;Einstellungen!$B$5,"ja","nein")</f>
        <v>nein</v>
      </c>
      <c r="H9977" s="21" t="s">
        <v>27</v>
      </c>
      <c r="I9977" s="29" t="n">
        <f aca="false">INDEX(Einstellungen!$B$27:$B$50,15)</f>
        <v>1</v>
      </c>
      <c r="J9977" s="29" t="n">
        <f aca="false">F9977*I9977</f>
        <v>41.380822</v>
      </c>
    </row>
    <row r="9978" customFormat="false" ht="15" hidden="false" customHeight="false" outlineLevel="0" collapsed="false">
      <c r="A9978" s="28" t="n">
        <v>45996</v>
      </c>
      <c r="B9978" s="21" t="s">
        <v>127</v>
      </c>
      <c r="C9978" s="21" t="s">
        <v>137</v>
      </c>
      <c r="D9978" s="29" t="n">
        <v>162.347</v>
      </c>
      <c r="E9978" s="29" t="n">
        <f aca="false">D9978/10</f>
        <v>16.2347</v>
      </c>
      <c r="F9978" s="29" t="n">
        <f aca="false">(E9978+Einstellungen!$B$20)*(1+Einstellungen!$B$10)</f>
        <v>41.519933</v>
      </c>
      <c r="G9978" s="21" t="str">
        <f aca="false">IF(F9978&lt;Einstellungen!$B$5,"ja","nein")</f>
        <v>nein</v>
      </c>
      <c r="H9978" s="21" t="s">
        <v>27</v>
      </c>
      <c r="I9978" s="29" t="n">
        <f aca="false">INDEX(Einstellungen!$B$27:$B$50,16)</f>
        <v>0.95</v>
      </c>
      <c r="J9978" s="29" t="n">
        <f aca="false">F9978*I9978</f>
        <v>39.44393635</v>
      </c>
    </row>
    <row r="9979" customFormat="false" ht="15" hidden="false" customHeight="false" outlineLevel="0" collapsed="false">
      <c r="A9979" s="28" t="n">
        <v>45996</v>
      </c>
      <c r="B9979" s="21" t="s">
        <v>128</v>
      </c>
      <c r="C9979" s="21" t="s">
        <v>137</v>
      </c>
      <c r="D9979" s="29" t="n">
        <v>169.498</v>
      </c>
      <c r="E9979" s="29" t="n">
        <f aca="false">D9979/10</f>
        <v>16.9498</v>
      </c>
      <c r="F9979" s="29" t="n">
        <f aca="false">(E9979+Einstellungen!$B$20)*(1+Einstellungen!$B$10)</f>
        <v>42.370902</v>
      </c>
      <c r="G9979" s="21" t="str">
        <f aca="false">IF(F9979&lt;Einstellungen!$B$5,"ja","nein")</f>
        <v>nein</v>
      </c>
      <c r="H9979" s="21" t="s">
        <v>27</v>
      </c>
      <c r="I9979" s="29" t="n">
        <f aca="false">INDEX(Einstellungen!$B$27:$B$50,17)</f>
        <v>0.95</v>
      </c>
      <c r="J9979" s="29" t="n">
        <f aca="false">F9979*I9979</f>
        <v>40.2523569</v>
      </c>
    </row>
    <row r="9980" customFormat="false" ht="15" hidden="false" customHeight="false" outlineLevel="0" collapsed="false">
      <c r="A9980" s="28" t="n">
        <v>45996</v>
      </c>
      <c r="B9980" s="21" t="s">
        <v>129</v>
      </c>
      <c r="C9980" s="21" t="s">
        <v>137</v>
      </c>
      <c r="D9980" s="29" t="n">
        <v>158.305</v>
      </c>
      <c r="E9980" s="29" t="n">
        <f aca="false">D9980/10</f>
        <v>15.8305</v>
      </c>
      <c r="F9980" s="29" t="n">
        <f aca="false">(E9980+Einstellungen!$B$20)*(1+Einstellungen!$B$10)</f>
        <v>41.038935</v>
      </c>
      <c r="G9980" s="21" t="str">
        <f aca="false">IF(F9980&lt;Einstellungen!$B$5,"ja","nein")</f>
        <v>nein</v>
      </c>
      <c r="H9980" s="21" t="s">
        <v>27</v>
      </c>
      <c r="I9980" s="29" t="n">
        <f aca="false">INDEX(Einstellungen!$B$27:$B$50,18)</f>
        <v>1.1</v>
      </c>
      <c r="J9980" s="29" t="n">
        <f aca="false">F9980*I9980</f>
        <v>45.1428285</v>
      </c>
    </row>
    <row r="9981" customFormat="false" ht="15" hidden="false" customHeight="false" outlineLevel="0" collapsed="false">
      <c r="A9981" s="28" t="n">
        <v>45996</v>
      </c>
      <c r="B9981" s="21" t="s">
        <v>130</v>
      </c>
      <c r="C9981" s="21" t="s">
        <v>137</v>
      </c>
      <c r="D9981" s="29" t="n">
        <v>147.248</v>
      </c>
      <c r="E9981" s="29" t="n">
        <f aca="false">D9981/10</f>
        <v>14.7248</v>
      </c>
      <c r="F9981" s="29" t="n">
        <f aca="false">(E9981+Einstellungen!$B$20)*(1+Einstellungen!$B$10)</f>
        <v>39.723152</v>
      </c>
      <c r="G9981" s="21" t="str">
        <f aca="false">IF(F9981&lt;Einstellungen!$B$5,"ja","nein")</f>
        <v>nein</v>
      </c>
      <c r="H9981" s="21" t="s">
        <v>27</v>
      </c>
      <c r="I9981" s="29" t="n">
        <f aca="false">INDEX(Einstellungen!$B$27:$B$50,19)</f>
        <v>1.35</v>
      </c>
      <c r="J9981" s="29" t="n">
        <f aca="false">F9981*I9981</f>
        <v>53.6262552</v>
      </c>
    </row>
    <row r="9982" customFormat="false" ht="15" hidden="false" customHeight="false" outlineLevel="0" collapsed="false">
      <c r="A9982" s="28" t="n">
        <v>45996</v>
      </c>
      <c r="B9982" s="21" t="s">
        <v>131</v>
      </c>
      <c r="C9982" s="21" t="s">
        <v>137</v>
      </c>
      <c r="D9982" s="29" t="n">
        <v>131.54</v>
      </c>
      <c r="E9982" s="29" t="n">
        <f aca="false">D9982/10</f>
        <v>13.154</v>
      </c>
      <c r="F9982" s="29" t="n">
        <f aca="false">(E9982+Einstellungen!$B$20)*(1+Einstellungen!$B$10)</f>
        <v>37.8539</v>
      </c>
      <c r="G9982" s="21" t="str">
        <f aca="false">IF(F9982&lt;Einstellungen!$B$5,"ja","nein")</f>
        <v>nein</v>
      </c>
      <c r="H9982" s="21" t="s">
        <v>27</v>
      </c>
      <c r="I9982" s="29" t="n">
        <f aca="false">INDEX(Einstellungen!$B$27:$B$50,20)</f>
        <v>1.45</v>
      </c>
      <c r="J9982" s="29" t="n">
        <f aca="false">F9982*I9982</f>
        <v>54.888155</v>
      </c>
    </row>
    <row r="9983" customFormat="false" ht="15" hidden="false" customHeight="false" outlineLevel="0" collapsed="false">
      <c r="A9983" s="28" t="n">
        <v>45996</v>
      </c>
      <c r="B9983" s="21" t="s">
        <v>132</v>
      </c>
      <c r="C9983" s="21" t="s">
        <v>137</v>
      </c>
      <c r="D9983" s="29" t="n">
        <v>115.15</v>
      </c>
      <c r="E9983" s="29" t="n">
        <f aca="false">D9983/10</f>
        <v>11.515</v>
      </c>
      <c r="F9983" s="29" t="n">
        <f aca="false">(E9983+Einstellungen!$B$20)*(1+Einstellungen!$B$10)</f>
        <v>35.90349</v>
      </c>
      <c r="G9983" s="21" t="str">
        <f aca="false">IF(F9983&lt;Einstellungen!$B$5,"ja","nein")</f>
        <v>nein</v>
      </c>
      <c r="H9983" s="21" t="s">
        <v>27</v>
      </c>
      <c r="I9983" s="29" t="n">
        <f aca="false">INDEX(Einstellungen!$B$27:$B$50,21)</f>
        <v>1.4</v>
      </c>
      <c r="J9983" s="29" t="n">
        <f aca="false">F9983*I9983</f>
        <v>50.264886</v>
      </c>
    </row>
    <row r="9984" customFormat="false" ht="15" hidden="false" customHeight="false" outlineLevel="0" collapsed="false">
      <c r="A9984" s="28" t="n">
        <v>45996</v>
      </c>
      <c r="B9984" s="21" t="s">
        <v>133</v>
      </c>
      <c r="C9984" s="21" t="s">
        <v>137</v>
      </c>
      <c r="D9984" s="29" t="n">
        <v>97.555</v>
      </c>
      <c r="E9984" s="29" t="n">
        <f aca="false">D9984/10</f>
        <v>9.7555</v>
      </c>
      <c r="F9984" s="29" t="n">
        <f aca="false">(E9984+Einstellungen!$B$20)*(1+Einstellungen!$B$10)</f>
        <v>33.809685</v>
      </c>
      <c r="G9984" s="21" t="str">
        <f aca="false">IF(F9984&lt;Einstellungen!$B$5,"ja","nein")</f>
        <v>nein</v>
      </c>
      <c r="H9984" s="21" t="s">
        <v>27</v>
      </c>
      <c r="I9984" s="29" t="n">
        <f aca="false">INDEX(Einstellungen!$B$27:$B$50,22)</f>
        <v>1.25</v>
      </c>
      <c r="J9984" s="29" t="n">
        <f aca="false">F9984*I9984</f>
        <v>42.26210625</v>
      </c>
    </row>
    <row r="9985" customFormat="false" ht="15" hidden="false" customHeight="false" outlineLevel="0" collapsed="false">
      <c r="A9985" s="28" t="n">
        <v>45996</v>
      </c>
      <c r="B9985" s="21" t="s">
        <v>134</v>
      </c>
      <c r="C9985" s="21" t="s">
        <v>137</v>
      </c>
      <c r="D9985" s="29" t="n">
        <v>93.08</v>
      </c>
      <c r="E9985" s="29" t="n">
        <f aca="false">D9985/10</f>
        <v>9.308</v>
      </c>
      <c r="F9985" s="29" t="n">
        <f aca="false">(E9985+Einstellungen!$B$20)*(1+Einstellungen!$B$10)</f>
        <v>33.27716</v>
      </c>
      <c r="G9985" s="21" t="str">
        <f aca="false">IF(F9985&lt;Einstellungen!$B$5,"ja","nein")</f>
        <v>nein</v>
      </c>
      <c r="H9985" s="21" t="s">
        <v>27</v>
      </c>
      <c r="I9985" s="29" t="n">
        <f aca="false">INDEX(Einstellungen!$B$27:$B$50,23)</f>
        <v>1.05</v>
      </c>
      <c r="J9985" s="29" t="n">
        <f aca="false">F9985*I9985</f>
        <v>34.941018</v>
      </c>
    </row>
    <row r="9986" customFormat="false" ht="15" hidden="false" customHeight="false" outlineLevel="0" collapsed="false">
      <c r="A9986" s="28" t="n">
        <v>45996</v>
      </c>
      <c r="B9986" s="21" t="s">
        <v>135</v>
      </c>
      <c r="C9986" s="21" t="s">
        <v>137</v>
      </c>
      <c r="D9986" s="29" t="n">
        <v>84.123</v>
      </c>
      <c r="E9986" s="29" t="n">
        <f aca="false">D9986/10</f>
        <v>8.4123</v>
      </c>
      <c r="F9986" s="29" t="n">
        <f aca="false">(E9986+Einstellungen!$B$20)*(1+Einstellungen!$B$10)</f>
        <v>32.211277</v>
      </c>
      <c r="G9986" s="21" t="str">
        <f aca="false">IF(F9986&lt;Einstellungen!$B$5,"ja","nein")</f>
        <v>nein</v>
      </c>
      <c r="H9986" s="21" t="s">
        <v>27</v>
      </c>
      <c r="I9986" s="29" t="n">
        <f aca="false">INDEX(Einstellungen!$B$27:$B$50,24)</f>
        <v>0.8</v>
      </c>
      <c r="J9986" s="29" t="n">
        <f aca="false">F9986*I9986</f>
        <v>25.7690216</v>
      </c>
    </row>
    <row r="9987" customFormat="false" ht="15" hidden="false" customHeight="false" outlineLevel="0" collapsed="false">
      <c r="A9987" s="28" t="n">
        <v>45997</v>
      </c>
      <c r="B9987" s="21" t="s">
        <v>111</v>
      </c>
      <c r="C9987" s="21" t="s">
        <v>138</v>
      </c>
      <c r="D9987" s="29" t="n">
        <v>82.08</v>
      </c>
      <c r="E9987" s="29" t="n">
        <f aca="false">D9987/10</f>
        <v>8.208</v>
      </c>
      <c r="F9987" s="29" t="n">
        <f aca="false">(E9987+Einstellungen!$B$20)*(1+Einstellungen!$B$10)</f>
        <v>31.96816</v>
      </c>
      <c r="G9987" s="21" t="str">
        <f aca="false">IF(F9987&lt;Einstellungen!$B$5,"ja","nein")</f>
        <v>nein</v>
      </c>
      <c r="H9987" s="21" t="s">
        <v>27</v>
      </c>
      <c r="I9987" s="29" t="n">
        <f aca="false">INDEX(Einstellungen!$B$27:$B$50,1)</f>
        <v>0.6</v>
      </c>
      <c r="J9987" s="29" t="n">
        <f aca="false">F9987*I9987</f>
        <v>19.180896</v>
      </c>
    </row>
    <row r="9988" customFormat="false" ht="15" hidden="false" customHeight="false" outlineLevel="0" collapsed="false">
      <c r="A9988" s="28" t="n">
        <v>45997</v>
      </c>
      <c r="B9988" s="21" t="s">
        <v>113</v>
      </c>
      <c r="C9988" s="21" t="s">
        <v>138</v>
      </c>
      <c r="D9988" s="29" t="n">
        <v>76.972</v>
      </c>
      <c r="E9988" s="29" t="n">
        <f aca="false">D9988/10</f>
        <v>7.6972</v>
      </c>
      <c r="F9988" s="29" t="n">
        <f aca="false">(E9988+Einstellungen!$B$20)*(1+Einstellungen!$B$10)</f>
        <v>31.360308</v>
      </c>
      <c r="G9988" s="21" t="str">
        <f aca="false">IF(F9988&lt;Einstellungen!$B$5,"ja","nein")</f>
        <v>nein</v>
      </c>
      <c r="H9988" s="21" t="s">
        <v>27</v>
      </c>
      <c r="I9988" s="29" t="n">
        <f aca="false">INDEX(Einstellungen!$B$27:$B$50,2)</f>
        <v>0.5</v>
      </c>
      <c r="J9988" s="29" t="n">
        <f aca="false">F9988*I9988</f>
        <v>15.680154</v>
      </c>
    </row>
    <row r="9989" customFormat="false" ht="15" hidden="false" customHeight="false" outlineLevel="0" collapsed="false">
      <c r="A9989" s="28" t="n">
        <v>45997</v>
      </c>
      <c r="B9989" s="21" t="s">
        <v>114</v>
      </c>
      <c r="C9989" s="21" t="s">
        <v>138</v>
      </c>
      <c r="D9989" s="29" t="n">
        <v>73.63</v>
      </c>
      <c r="E9989" s="29" t="n">
        <f aca="false">D9989/10</f>
        <v>7.363</v>
      </c>
      <c r="F9989" s="29" t="n">
        <f aca="false">(E9989+Einstellungen!$B$20)*(1+Einstellungen!$B$10)</f>
        <v>30.96261</v>
      </c>
      <c r="G9989" s="21" t="str">
        <f aca="false">IF(F9989&lt;Einstellungen!$B$5,"ja","nein")</f>
        <v>nein</v>
      </c>
      <c r="H9989" s="21" t="s">
        <v>27</v>
      </c>
      <c r="I9989" s="29" t="n">
        <f aca="false">INDEX(Einstellungen!$B$27:$B$50,3)</f>
        <v>0.45</v>
      </c>
      <c r="J9989" s="29" t="n">
        <f aca="false">F9989*I9989</f>
        <v>13.9331745</v>
      </c>
    </row>
    <row r="9990" customFormat="false" ht="15" hidden="false" customHeight="false" outlineLevel="0" collapsed="false">
      <c r="A9990" s="28" t="n">
        <v>45997</v>
      </c>
      <c r="B9990" s="21" t="s">
        <v>115</v>
      </c>
      <c r="C9990" s="21" t="s">
        <v>138</v>
      </c>
      <c r="D9990" s="29" t="n">
        <v>70.01</v>
      </c>
      <c r="E9990" s="29" t="n">
        <f aca="false">D9990/10</f>
        <v>7.001</v>
      </c>
      <c r="F9990" s="29" t="n">
        <f aca="false">(E9990+Einstellungen!$B$20)*(1+Einstellungen!$B$10)</f>
        <v>30.53183</v>
      </c>
      <c r="G9990" s="21" t="str">
        <f aca="false">IF(F9990&lt;Einstellungen!$B$5,"ja","nein")</f>
        <v>nein</v>
      </c>
      <c r="H9990" s="21" t="s">
        <v>27</v>
      </c>
      <c r="I9990" s="29" t="n">
        <f aca="false">INDEX(Einstellungen!$B$27:$B$50,4)</f>
        <v>0.45</v>
      </c>
      <c r="J9990" s="29" t="n">
        <f aca="false">F9990*I9990</f>
        <v>13.7393235</v>
      </c>
    </row>
    <row r="9991" customFormat="false" ht="15" hidden="false" customHeight="false" outlineLevel="0" collapsed="false">
      <c r="A9991" s="28" t="n">
        <v>45997</v>
      </c>
      <c r="B9991" s="21" t="s">
        <v>116</v>
      </c>
      <c r="C9991" s="21" t="s">
        <v>138</v>
      </c>
      <c r="D9991" s="29" t="n">
        <v>67.428</v>
      </c>
      <c r="E9991" s="29" t="n">
        <f aca="false">D9991/10</f>
        <v>6.7428</v>
      </c>
      <c r="F9991" s="29" t="n">
        <f aca="false">(E9991+Einstellungen!$B$20)*(1+Einstellungen!$B$10)</f>
        <v>30.224572</v>
      </c>
      <c r="G9991" s="21" t="str">
        <f aca="false">IF(F9991&lt;Einstellungen!$B$5,"ja","nein")</f>
        <v>nein</v>
      </c>
      <c r="H9991" s="21" t="s">
        <v>27</v>
      </c>
      <c r="I9991" s="29" t="n">
        <f aca="false">INDEX(Einstellungen!$B$27:$B$50,5)</f>
        <v>0.45</v>
      </c>
      <c r="J9991" s="29" t="n">
        <f aca="false">F9991*I9991</f>
        <v>13.6010574</v>
      </c>
    </row>
    <row r="9992" customFormat="false" ht="15" hidden="false" customHeight="false" outlineLevel="0" collapsed="false">
      <c r="A9992" s="28" t="n">
        <v>45997</v>
      </c>
      <c r="B9992" s="21" t="s">
        <v>117</v>
      </c>
      <c r="C9992" s="21" t="s">
        <v>138</v>
      </c>
      <c r="D9992" s="29" t="n">
        <v>64.972</v>
      </c>
      <c r="E9992" s="29" t="n">
        <f aca="false">D9992/10</f>
        <v>6.4972</v>
      </c>
      <c r="F9992" s="29" t="n">
        <f aca="false">(E9992+Einstellungen!$B$20)*(1+Einstellungen!$B$10)</f>
        <v>29.932308</v>
      </c>
      <c r="G9992" s="21" t="str">
        <f aca="false">IF(F9992&lt;Einstellungen!$B$5,"ja","nein")</f>
        <v>nein</v>
      </c>
      <c r="H9992" s="21" t="s">
        <v>27</v>
      </c>
      <c r="I9992" s="29" t="n">
        <f aca="false">INDEX(Einstellungen!$B$27:$B$50,6)</f>
        <v>0.5</v>
      </c>
      <c r="J9992" s="29" t="n">
        <f aca="false">F9992*I9992</f>
        <v>14.966154</v>
      </c>
    </row>
    <row r="9993" customFormat="false" ht="15" hidden="false" customHeight="false" outlineLevel="0" collapsed="false">
      <c r="A9993" s="28" t="n">
        <v>45997</v>
      </c>
      <c r="B9993" s="21" t="s">
        <v>118</v>
      </c>
      <c r="C9993" s="21" t="s">
        <v>138</v>
      </c>
      <c r="D9993" s="29" t="n">
        <v>64.585</v>
      </c>
      <c r="E9993" s="29" t="n">
        <f aca="false">D9993/10</f>
        <v>6.4585</v>
      </c>
      <c r="F9993" s="29" t="n">
        <f aca="false">(E9993+Einstellungen!$B$20)*(1+Einstellungen!$B$10)</f>
        <v>29.886255</v>
      </c>
      <c r="G9993" s="21" t="str">
        <f aca="false">IF(F9993&lt;Einstellungen!$B$5,"ja","nein")</f>
        <v>nein</v>
      </c>
      <c r="H9993" s="21" t="s">
        <v>27</v>
      </c>
      <c r="I9993" s="29" t="n">
        <f aca="false">INDEX(Einstellungen!$B$27:$B$50,7)</f>
        <v>0.7</v>
      </c>
      <c r="J9993" s="29" t="n">
        <f aca="false">F9993*I9993</f>
        <v>20.9203785</v>
      </c>
    </row>
    <row r="9994" customFormat="false" ht="15" hidden="false" customHeight="false" outlineLevel="0" collapsed="false">
      <c r="A9994" s="28" t="n">
        <v>45997</v>
      </c>
      <c r="B9994" s="21" t="s">
        <v>119</v>
      </c>
      <c r="C9994" s="21" t="s">
        <v>138</v>
      </c>
      <c r="D9994" s="29" t="n">
        <v>67.87</v>
      </c>
      <c r="E9994" s="29" t="n">
        <f aca="false">D9994/10</f>
        <v>6.787</v>
      </c>
      <c r="F9994" s="29" t="n">
        <f aca="false">(E9994+Einstellungen!$B$20)*(1+Einstellungen!$B$10)</f>
        <v>30.27717</v>
      </c>
      <c r="G9994" s="21" t="str">
        <f aca="false">IF(F9994&lt;Einstellungen!$B$5,"ja","nein")</f>
        <v>nein</v>
      </c>
      <c r="H9994" s="21" t="s">
        <v>27</v>
      </c>
      <c r="I9994" s="29" t="n">
        <f aca="false">INDEX(Einstellungen!$B$27:$B$50,8)</f>
        <v>0.95</v>
      </c>
      <c r="J9994" s="29" t="n">
        <f aca="false">F9994*I9994</f>
        <v>28.7633115</v>
      </c>
    </row>
    <row r="9995" customFormat="false" ht="15" hidden="false" customHeight="false" outlineLevel="0" collapsed="false">
      <c r="A9995" s="28" t="n">
        <v>45997</v>
      </c>
      <c r="B9995" s="21" t="s">
        <v>120</v>
      </c>
      <c r="C9995" s="21" t="s">
        <v>138</v>
      </c>
      <c r="D9995" s="29" t="n">
        <v>78.612</v>
      </c>
      <c r="E9995" s="29" t="n">
        <f aca="false">D9995/10</f>
        <v>7.8612</v>
      </c>
      <c r="F9995" s="29" t="n">
        <f aca="false">(E9995+Einstellungen!$B$20)*(1+Einstellungen!$B$10)</f>
        <v>31.555468</v>
      </c>
      <c r="G9995" s="21" t="str">
        <f aca="false">IF(F9995&lt;Einstellungen!$B$5,"ja","nein")</f>
        <v>nein</v>
      </c>
      <c r="H9995" s="21" t="s">
        <v>27</v>
      </c>
      <c r="I9995" s="29" t="n">
        <f aca="false">INDEX(Einstellungen!$B$27:$B$50,9)</f>
        <v>1.05</v>
      </c>
      <c r="J9995" s="29" t="n">
        <f aca="false">F9995*I9995</f>
        <v>33.1332414</v>
      </c>
    </row>
    <row r="9996" customFormat="false" ht="15" hidden="false" customHeight="false" outlineLevel="0" collapsed="false">
      <c r="A9996" s="28" t="n">
        <v>45997</v>
      </c>
      <c r="B9996" s="21" t="s">
        <v>121</v>
      </c>
      <c r="C9996" s="21" t="s">
        <v>138</v>
      </c>
      <c r="D9996" s="29" t="n">
        <v>80.94</v>
      </c>
      <c r="E9996" s="29" t="n">
        <f aca="false">D9996/10</f>
        <v>8.094</v>
      </c>
      <c r="F9996" s="29" t="n">
        <f aca="false">(E9996+Einstellungen!$B$20)*(1+Einstellungen!$B$10)</f>
        <v>31.8325</v>
      </c>
      <c r="G9996" s="21" t="str">
        <f aca="false">IF(F9996&lt;Einstellungen!$B$5,"ja","nein")</f>
        <v>nein</v>
      </c>
      <c r="H9996" s="21" t="s">
        <v>27</v>
      </c>
      <c r="I9996" s="29" t="n">
        <f aca="false">INDEX(Einstellungen!$B$27:$B$50,10)</f>
        <v>1.05</v>
      </c>
      <c r="J9996" s="29" t="n">
        <f aca="false">F9996*I9996</f>
        <v>33.424125</v>
      </c>
    </row>
    <row r="9997" customFormat="false" ht="15" hidden="false" customHeight="false" outlineLevel="0" collapsed="false">
      <c r="A9997" s="28" t="n">
        <v>45997</v>
      </c>
      <c r="B9997" s="21" t="s">
        <v>122</v>
      </c>
      <c r="C9997" s="21" t="s">
        <v>138</v>
      </c>
      <c r="D9997" s="29" t="n">
        <v>82.295</v>
      </c>
      <c r="E9997" s="29" t="n">
        <f aca="false">D9997/10</f>
        <v>8.2295</v>
      </c>
      <c r="F9997" s="29" t="n">
        <f aca="false">(E9997+Einstellungen!$B$20)*(1+Einstellungen!$B$10)</f>
        <v>31.993745</v>
      </c>
      <c r="G9997" s="21" t="str">
        <f aca="false">IF(F9997&lt;Einstellungen!$B$5,"ja","nein")</f>
        <v>nein</v>
      </c>
      <c r="H9997" s="21" t="s">
        <v>27</v>
      </c>
      <c r="I9997" s="29" t="n">
        <f aca="false">INDEX(Einstellungen!$B$27:$B$50,11)</f>
        <v>1.05</v>
      </c>
      <c r="J9997" s="29" t="n">
        <f aca="false">F9997*I9997</f>
        <v>33.59343225</v>
      </c>
    </row>
    <row r="9998" customFormat="false" ht="15" hidden="false" customHeight="false" outlineLevel="0" collapsed="false">
      <c r="A9998" s="28" t="n">
        <v>45997</v>
      </c>
      <c r="B9998" s="21" t="s">
        <v>123</v>
      </c>
      <c r="C9998" s="21" t="s">
        <v>138</v>
      </c>
      <c r="D9998" s="29" t="n">
        <v>80.612</v>
      </c>
      <c r="E9998" s="29" t="n">
        <f aca="false">D9998/10</f>
        <v>8.0612</v>
      </c>
      <c r="F9998" s="29" t="n">
        <f aca="false">(E9998+Einstellungen!$B$20)*(1+Einstellungen!$B$10)</f>
        <v>31.793468</v>
      </c>
      <c r="G9998" s="21" t="str">
        <f aca="false">IF(F9998&lt;Einstellungen!$B$5,"ja","nein")</f>
        <v>nein</v>
      </c>
      <c r="H9998" s="21" t="s">
        <v>27</v>
      </c>
      <c r="I9998" s="29" t="n">
        <f aca="false">INDEX(Einstellungen!$B$27:$B$50,12)</f>
        <v>1.1</v>
      </c>
      <c r="J9998" s="29" t="n">
        <f aca="false">F9998*I9998</f>
        <v>34.9728148</v>
      </c>
    </row>
    <row r="9999" customFormat="false" ht="15" hidden="false" customHeight="false" outlineLevel="0" collapsed="false">
      <c r="A9999" s="28" t="n">
        <v>45997</v>
      </c>
      <c r="B9999" s="21" t="s">
        <v>124</v>
      </c>
      <c r="C9999" s="21" t="s">
        <v>138</v>
      </c>
      <c r="D9999" s="29" t="n">
        <v>80.615</v>
      </c>
      <c r="E9999" s="29" t="n">
        <f aca="false">D9999/10</f>
        <v>8.0615</v>
      </c>
      <c r="F9999" s="29" t="n">
        <f aca="false">(E9999+Einstellungen!$B$20)*(1+Einstellungen!$B$10)</f>
        <v>31.793825</v>
      </c>
      <c r="G9999" s="21" t="str">
        <f aca="false">IF(F9999&lt;Einstellungen!$B$5,"ja","nein")</f>
        <v>nein</v>
      </c>
      <c r="H9999" s="21" t="s">
        <v>27</v>
      </c>
      <c r="I9999" s="29" t="n">
        <f aca="false">INDEX(Einstellungen!$B$27:$B$50,13)</f>
        <v>1.2</v>
      </c>
      <c r="J9999" s="29" t="n">
        <f aca="false">F9999*I9999</f>
        <v>38.15259</v>
      </c>
    </row>
    <row r="10000" customFormat="false" ht="15" hidden="false" customHeight="false" outlineLevel="0" collapsed="false">
      <c r="A10000" s="28" t="n">
        <v>45997</v>
      </c>
      <c r="B10000" s="21" t="s">
        <v>125</v>
      </c>
      <c r="C10000" s="21" t="s">
        <v>138</v>
      </c>
      <c r="D10000" s="29" t="n">
        <v>81.325</v>
      </c>
      <c r="E10000" s="29" t="n">
        <f aca="false">D10000/10</f>
        <v>8.1325</v>
      </c>
      <c r="F10000" s="29" t="n">
        <f aca="false">(E10000+Einstellungen!$B$20)*(1+Einstellungen!$B$10)</f>
        <v>31.878315</v>
      </c>
      <c r="G10000" s="21" t="str">
        <f aca="false">IF(F10000&lt;Einstellungen!$B$5,"ja","nein")</f>
        <v>nein</v>
      </c>
      <c r="H10000" s="21" t="s">
        <v>27</v>
      </c>
      <c r="I10000" s="29" t="n">
        <f aca="false">INDEX(Einstellungen!$B$27:$B$50,14)</f>
        <v>1.15</v>
      </c>
      <c r="J10000" s="29" t="n">
        <f aca="false">F10000*I10000</f>
        <v>36.66006225</v>
      </c>
    </row>
    <row r="10001" customFormat="false" ht="15" hidden="false" customHeight="false" outlineLevel="0" collapsed="false">
      <c r="A10001" s="28" t="n">
        <v>45997</v>
      </c>
      <c r="B10001" s="21" t="s">
        <v>126</v>
      </c>
      <c r="C10001" s="21" t="s">
        <v>138</v>
      </c>
      <c r="D10001" s="29" t="n">
        <v>86.172</v>
      </c>
      <c r="E10001" s="29" t="n">
        <f aca="false">D10001/10</f>
        <v>8.6172</v>
      </c>
      <c r="F10001" s="29" t="n">
        <f aca="false">(E10001+Einstellungen!$B$20)*(1+Einstellungen!$B$10)</f>
        <v>32.455108</v>
      </c>
      <c r="G10001" s="21" t="str">
        <f aca="false">IF(F10001&lt;Einstellungen!$B$5,"ja","nein")</f>
        <v>nein</v>
      </c>
      <c r="H10001" s="21" t="s">
        <v>27</v>
      </c>
      <c r="I10001" s="29" t="n">
        <f aca="false">INDEX(Einstellungen!$B$27:$B$50,15)</f>
        <v>1</v>
      </c>
      <c r="J10001" s="29" t="n">
        <f aca="false">F10001*I10001</f>
        <v>32.455108</v>
      </c>
    </row>
    <row r="10002" customFormat="false" ht="15" hidden="false" customHeight="false" outlineLevel="0" collapsed="false">
      <c r="A10002" s="28" t="n">
        <v>45997</v>
      </c>
      <c r="B10002" s="21" t="s">
        <v>127</v>
      </c>
      <c r="C10002" s="21" t="s">
        <v>138</v>
      </c>
      <c r="D10002" s="29" t="n">
        <v>91.023</v>
      </c>
      <c r="E10002" s="29" t="n">
        <f aca="false">D10002/10</f>
        <v>9.1023</v>
      </c>
      <c r="F10002" s="29" t="n">
        <f aca="false">(E10002+Einstellungen!$B$20)*(1+Einstellungen!$B$10)</f>
        <v>33.032377</v>
      </c>
      <c r="G10002" s="21" t="str">
        <f aca="false">IF(F10002&lt;Einstellungen!$B$5,"ja","nein")</f>
        <v>nein</v>
      </c>
      <c r="H10002" s="21" t="s">
        <v>27</v>
      </c>
      <c r="I10002" s="29" t="n">
        <f aca="false">INDEX(Einstellungen!$B$27:$B$50,16)</f>
        <v>0.95</v>
      </c>
      <c r="J10002" s="29" t="n">
        <f aca="false">F10002*I10002</f>
        <v>31.38075815</v>
      </c>
    </row>
    <row r="10003" customFormat="false" ht="15" hidden="false" customHeight="false" outlineLevel="0" collapsed="false">
      <c r="A10003" s="28" t="n">
        <v>45997</v>
      </c>
      <c r="B10003" s="21" t="s">
        <v>128</v>
      </c>
      <c r="C10003" s="21" t="s">
        <v>138</v>
      </c>
      <c r="D10003" s="29" t="n">
        <v>95.588</v>
      </c>
      <c r="E10003" s="29" t="n">
        <f aca="false">D10003/10</f>
        <v>9.5588</v>
      </c>
      <c r="F10003" s="29" t="n">
        <f aca="false">(E10003+Einstellungen!$B$20)*(1+Einstellungen!$B$10)</f>
        <v>33.575612</v>
      </c>
      <c r="G10003" s="21" t="str">
        <f aca="false">IF(F10003&lt;Einstellungen!$B$5,"ja","nein")</f>
        <v>nein</v>
      </c>
      <c r="H10003" s="21" t="s">
        <v>27</v>
      </c>
      <c r="I10003" s="29" t="n">
        <f aca="false">INDEX(Einstellungen!$B$27:$B$50,17)</f>
        <v>0.95</v>
      </c>
      <c r="J10003" s="29" t="n">
        <f aca="false">F10003*I10003</f>
        <v>31.8968314</v>
      </c>
    </row>
    <row r="10004" customFormat="false" ht="15" hidden="false" customHeight="false" outlineLevel="0" collapsed="false">
      <c r="A10004" s="28" t="n">
        <v>45997</v>
      </c>
      <c r="B10004" s="21" t="s">
        <v>129</v>
      </c>
      <c r="C10004" s="21" t="s">
        <v>138</v>
      </c>
      <c r="D10004" s="29" t="n">
        <v>95.118</v>
      </c>
      <c r="E10004" s="29" t="n">
        <f aca="false">D10004/10</f>
        <v>9.5118</v>
      </c>
      <c r="F10004" s="29" t="n">
        <f aca="false">(E10004+Einstellungen!$B$20)*(1+Einstellungen!$B$10)</f>
        <v>33.519682</v>
      </c>
      <c r="G10004" s="21" t="str">
        <f aca="false">IF(F10004&lt;Einstellungen!$B$5,"ja","nein")</f>
        <v>nein</v>
      </c>
      <c r="H10004" s="21" t="s">
        <v>27</v>
      </c>
      <c r="I10004" s="29" t="n">
        <f aca="false">INDEX(Einstellungen!$B$27:$B$50,18)</f>
        <v>1.1</v>
      </c>
      <c r="J10004" s="29" t="n">
        <f aca="false">F10004*I10004</f>
        <v>36.8716502</v>
      </c>
    </row>
    <row r="10005" customFormat="false" ht="15" hidden="false" customHeight="false" outlineLevel="0" collapsed="false">
      <c r="A10005" s="28" t="n">
        <v>45997</v>
      </c>
      <c r="B10005" s="21" t="s">
        <v>130</v>
      </c>
      <c r="C10005" s="21" t="s">
        <v>138</v>
      </c>
      <c r="D10005" s="29" t="n">
        <v>89.183</v>
      </c>
      <c r="E10005" s="29" t="n">
        <f aca="false">D10005/10</f>
        <v>8.9183</v>
      </c>
      <c r="F10005" s="29" t="n">
        <f aca="false">(E10005+Einstellungen!$B$20)*(1+Einstellungen!$B$10)</f>
        <v>32.813417</v>
      </c>
      <c r="G10005" s="21" t="str">
        <f aca="false">IF(F10005&lt;Einstellungen!$B$5,"ja","nein")</f>
        <v>nein</v>
      </c>
      <c r="H10005" s="21" t="s">
        <v>27</v>
      </c>
      <c r="I10005" s="29" t="n">
        <f aca="false">INDEX(Einstellungen!$B$27:$B$50,19)</f>
        <v>1.35</v>
      </c>
      <c r="J10005" s="29" t="n">
        <f aca="false">F10005*I10005</f>
        <v>44.29811295</v>
      </c>
    </row>
    <row r="10006" customFormat="false" ht="15" hidden="false" customHeight="false" outlineLevel="0" collapsed="false">
      <c r="A10006" s="28" t="n">
        <v>45997</v>
      </c>
      <c r="B10006" s="21" t="s">
        <v>131</v>
      </c>
      <c r="C10006" s="21" t="s">
        <v>138</v>
      </c>
      <c r="D10006" s="29" t="n">
        <v>89.655</v>
      </c>
      <c r="E10006" s="29" t="n">
        <f aca="false">D10006/10</f>
        <v>8.9655</v>
      </c>
      <c r="F10006" s="29" t="n">
        <f aca="false">(E10006+Einstellungen!$B$20)*(1+Einstellungen!$B$10)</f>
        <v>32.869585</v>
      </c>
      <c r="G10006" s="21" t="str">
        <f aca="false">IF(F10006&lt;Einstellungen!$B$5,"ja","nein")</f>
        <v>nein</v>
      </c>
      <c r="H10006" s="21" t="s">
        <v>27</v>
      </c>
      <c r="I10006" s="29" t="n">
        <f aca="false">INDEX(Einstellungen!$B$27:$B$50,20)</f>
        <v>1.45</v>
      </c>
      <c r="J10006" s="29" t="n">
        <f aca="false">F10006*I10006</f>
        <v>47.66089825</v>
      </c>
    </row>
    <row r="10007" customFormat="false" ht="15" hidden="false" customHeight="false" outlineLevel="0" collapsed="false">
      <c r="A10007" s="28" t="n">
        <v>45997</v>
      </c>
      <c r="B10007" s="21" t="s">
        <v>132</v>
      </c>
      <c r="C10007" s="21" t="s">
        <v>138</v>
      </c>
      <c r="D10007" s="29" t="n">
        <v>83.385</v>
      </c>
      <c r="E10007" s="29" t="n">
        <f aca="false">D10007/10</f>
        <v>8.3385</v>
      </c>
      <c r="F10007" s="29" t="n">
        <f aca="false">(E10007+Einstellungen!$B$20)*(1+Einstellungen!$B$10)</f>
        <v>32.123455</v>
      </c>
      <c r="G10007" s="21" t="str">
        <f aca="false">IF(F10007&lt;Einstellungen!$B$5,"ja","nein")</f>
        <v>nein</v>
      </c>
      <c r="H10007" s="21" t="s">
        <v>27</v>
      </c>
      <c r="I10007" s="29" t="n">
        <f aca="false">INDEX(Einstellungen!$B$27:$B$50,21)</f>
        <v>1.4</v>
      </c>
      <c r="J10007" s="29" t="n">
        <f aca="false">F10007*I10007</f>
        <v>44.972837</v>
      </c>
    </row>
    <row r="10008" customFormat="false" ht="15" hidden="false" customHeight="false" outlineLevel="0" collapsed="false">
      <c r="A10008" s="28" t="n">
        <v>45997</v>
      </c>
      <c r="B10008" s="21" t="s">
        <v>133</v>
      </c>
      <c r="C10008" s="21" t="s">
        <v>138</v>
      </c>
      <c r="D10008" s="29" t="n">
        <v>80.61</v>
      </c>
      <c r="E10008" s="29" t="n">
        <f aca="false">D10008/10</f>
        <v>8.061</v>
      </c>
      <c r="F10008" s="29" t="n">
        <f aca="false">(E10008+Einstellungen!$B$20)*(1+Einstellungen!$B$10)</f>
        <v>31.79323</v>
      </c>
      <c r="G10008" s="21" t="str">
        <f aca="false">IF(F10008&lt;Einstellungen!$B$5,"ja","nein")</f>
        <v>nein</v>
      </c>
      <c r="H10008" s="21" t="s">
        <v>27</v>
      </c>
      <c r="I10008" s="29" t="n">
        <f aca="false">INDEX(Einstellungen!$B$27:$B$50,22)</f>
        <v>1.25</v>
      </c>
      <c r="J10008" s="29" t="n">
        <f aca="false">F10008*I10008</f>
        <v>39.7415375</v>
      </c>
    </row>
    <row r="10009" customFormat="false" ht="15" hidden="false" customHeight="false" outlineLevel="0" collapsed="false">
      <c r="A10009" s="28" t="n">
        <v>45997</v>
      </c>
      <c r="B10009" s="21" t="s">
        <v>134</v>
      </c>
      <c r="C10009" s="21" t="s">
        <v>138</v>
      </c>
      <c r="D10009" s="29" t="n">
        <v>76.495</v>
      </c>
      <c r="E10009" s="29" t="n">
        <f aca="false">D10009/10</f>
        <v>7.6495</v>
      </c>
      <c r="F10009" s="29" t="n">
        <f aca="false">(E10009+Einstellungen!$B$20)*(1+Einstellungen!$B$10)</f>
        <v>31.303545</v>
      </c>
      <c r="G10009" s="21" t="str">
        <f aca="false">IF(F10009&lt;Einstellungen!$B$5,"ja","nein")</f>
        <v>nein</v>
      </c>
      <c r="H10009" s="21" t="s">
        <v>27</v>
      </c>
      <c r="I10009" s="29" t="n">
        <f aca="false">INDEX(Einstellungen!$B$27:$B$50,23)</f>
        <v>1.05</v>
      </c>
      <c r="J10009" s="29" t="n">
        <f aca="false">F10009*I10009</f>
        <v>32.86872225</v>
      </c>
    </row>
    <row r="10010" customFormat="false" ht="15" hidden="false" customHeight="false" outlineLevel="0" collapsed="false">
      <c r="A10010" s="28" t="n">
        <v>45997</v>
      </c>
      <c r="B10010" s="21" t="s">
        <v>135</v>
      </c>
      <c r="C10010" s="21" t="s">
        <v>138</v>
      </c>
      <c r="D10010" s="29" t="n">
        <v>71.565</v>
      </c>
      <c r="E10010" s="29" t="n">
        <f aca="false">D10010/10</f>
        <v>7.1565</v>
      </c>
      <c r="F10010" s="29" t="n">
        <f aca="false">(E10010+Einstellungen!$B$20)*(1+Einstellungen!$B$10)</f>
        <v>30.716875</v>
      </c>
      <c r="G10010" s="21" t="str">
        <f aca="false">IF(F10010&lt;Einstellungen!$B$5,"ja","nein")</f>
        <v>nein</v>
      </c>
      <c r="H10010" s="21" t="s">
        <v>27</v>
      </c>
      <c r="I10010" s="29" t="n">
        <f aca="false">INDEX(Einstellungen!$B$27:$B$50,24)</f>
        <v>0.8</v>
      </c>
      <c r="J10010" s="29" t="n">
        <f aca="false">F10010*I10010</f>
        <v>24.5735</v>
      </c>
    </row>
    <row r="10011" customFormat="false" ht="15" hidden="false" customHeight="false" outlineLevel="0" collapsed="false">
      <c r="A10011" s="28" t="n">
        <v>45998</v>
      </c>
      <c r="B10011" s="21" t="s">
        <v>111</v>
      </c>
      <c r="C10011" s="21" t="s">
        <v>139</v>
      </c>
      <c r="D10011" s="29" t="n">
        <v>67.322</v>
      </c>
      <c r="E10011" s="29" t="n">
        <f aca="false">D10011/10</f>
        <v>6.7322</v>
      </c>
      <c r="F10011" s="29" t="n">
        <f aca="false">(E10011+Einstellungen!$B$20)*(1+Einstellungen!$B$10)</f>
        <v>30.211958</v>
      </c>
      <c r="G10011" s="21" t="str">
        <f aca="false">IF(F10011&lt;Einstellungen!$B$5,"ja","nein")</f>
        <v>nein</v>
      </c>
      <c r="H10011" s="21" t="s">
        <v>27</v>
      </c>
      <c r="I10011" s="29" t="n">
        <f aca="false">INDEX(Einstellungen!$B$27:$B$50,1)</f>
        <v>0.6</v>
      </c>
      <c r="J10011" s="29" t="n">
        <f aca="false">F10011*I10011</f>
        <v>18.1271748</v>
      </c>
    </row>
    <row r="10012" customFormat="false" ht="15" hidden="false" customHeight="false" outlineLevel="0" collapsed="false">
      <c r="A10012" s="28" t="n">
        <v>45998</v>
      </c>
      <c r="B10012" s="21" t="s">
        <v>113</v>
      </c>
      <c r="C10012" s="21" t="s">
        <v>139</v>
      </c>
      <c r="D10012" s="29" t="n">
        <v>60.995</v>
      </c>
      <c r="E10012" s="29" t="n">
        <f aca="false">D10012/10</f>
        <v>6.0995</v>
      </c>
      <c r="F10012" s="29" t="n">
        <f aca="false">(E10012+Einstellungen!$B$20)*(1+Einstellungen!$B$10)</f>
        <v>29.459045</v>
      </c>
      <c r="G10012" s="21" t="str">
        <f aca="false">IF(F10012&lt;Einstellungen!$B$5,"ja","nein")</f>
        <v>nein</v>
      </c>
      <c r="H10012" s="21" t="s">
        <v>27</v>
      </c>
      <c r="I10012" s="29" t="n">
        <f aca="false">INDEX(Einstellungen!$B$27:$B$50,2)</f>
        <v>0.5</v>
      </c>
      <c r="J10012" s="29" t="n">
        <f aca="false">F10012*I10012</f>
        <v>14.7295225</v>
      </c>
    </row>
    <row r="10013" customFormat="false" ht="15" hidden="false" customHeight="false" outlineLevel="0" collapsed="false">
      <c r="A10013" s="28" t="n">
        <v>45998</v>
      </c>
      <c r="B10013" s="21" t="s">
        <v>114</v>
      </c>
      <c r="C10013" s="21" t="s">
        <v>139</v>
      </c>
      <c r="D10013" s="29" t="n">
        <v>59.422</v>
      </c>
      <c r="E10013" s="29" t="n">
        <f aca="false">D10013/10</f>
        <v>5.9422</v>
      </c>
      <c r="F10013" s="29" t="n">
        <f aca="false">(E10013+Einstellungen!$B$20)*(1+Einstellungen!$B$10)</f>
        <v>29.271858</v>
      </c>
      <c r="G10013" s="21" t="str">
        <f aca="false">IF(F10013&lt;Einstellungen!$B$5,"ja","nein")</f>
        <v>nein</v>
      </c>
      <c r="H10013" s="21" t="s">
        <v>27</v>
      </c>
      <c r="I10013" s="29" t="n">
        <f aca="false">INDEX(Einstellungen!$B$27:$B$50,3)</f>
        <v>0.45</v>
      </c>
      <c r="J10013" s="29" t="n">
        <f aca="false">F10013*I10013</f>
        <v>13.1723361</v>
      </c>
    </row>
    <row r="10014" customFormat="false" ht="15" hidden="false" customHeight="false" outlineLevel="0" collapsed="false">
      <c r="A10014" s="28" t="n">
        <v>45998</v>
      </c>
      <c r="B10014" s="21" t="s">
        <v>115</v>
      </c>
      <c r="C10014" s="21" t="s">
        <v>139</v>
      </c>
      <c r="D10014" s="29" t="n">
        <v>58.56</v>
      </c>
      <c r="E10014" s="29" t="n">
        <f aca="false">D10014/10</f>
        <v>5.856</v>
      </c>
      <c r="F10014" s="29" t="n">
        <f aca="false">(E10014+Einstellungen!$B$20)*(1+Einstellungen!$B$10)</f>
        <v>29.16928</v>
      </c>
      <c r="G10014" s="21" t="str">
        <f aca="false">IF(F10014&lt;Einstellungen!$B$5,"ja","nein")</f>
        <v>nein</v>
      </c>
      <c r="H10014" s="21" t="s">
        <v>27</v>
      </c>
      <c r="I10014" s="29" t="n">
        <f aca="false">INDEX(Einstellungen!$B$27:$B$50,4)</f>
        <v>0.45</v>
      </c>
      <c r="J10014" s="29" t="n">
        <f aca="false">F10014*I10014</f>
        <v>13.126176</v>
      </c>
    </row>
    <row r="10015" customFormat="false" ht="15" hidden="false" customHeight="false" outlineLevel="0" collapsed="false">
      <c r="A10015" s="28" t="n">
        <v>45998</v>
      </c>
      <c r="B10015" s="21" t="s">
        <v>116</v>
      </c>
      <c r="C10015" s="21" t="s">
        <v>139</v>
      </c>
      <c r="D10015" s="29" t="n">
        <v>62.075</v>
      </c>
      <c r="E10015" s="29" t="n">
        <f aca="false">D10015/10</f>
        <v>6.2075</v>
      </c>
      <c r="F10015" s="29" t="n">
        <f aca="false">(E10015+Einstellungen!$B$20)*(1+Einstellungen!$B$10)</f>
        <v>29.587565</v>
      </c>
      <c r="G10015" s="21" t="str">
        <f aca="false">IF(F10015&lt;Einstellungen!$B$5,"ja","nein")</f>
        <v>nein</v>
      </c>
      <c r="H10015" s="21" t="s">
        <v>27</v>
      </c>
      <c r="I10015" s="29" t="n">
        <f aca="false">INDEX(Einstellungen!$B$27:$B$50,5)</f>
        <v>0.45</v>
      </c>
      <c r="J10015" s="29" t="n">
        <f aca="false">F10015*I10015</f>
        <v>13.31440425</v>
      </c>
    </row>
    <row r="10016" customFormat="false" ht="15" hidden="false" customHeight="false" outlineLevel="0" collapsed="false">
      <c r="A10016" s="28" t="n">
        <v>45998</v>
      </c>
      <c r="B10016" s="21" t="s">
        <v>117</v>
      </c>
      <c r="C10016" s="21" t="s">
        <v>139</v>
      </c>
      <c r="D10016" s="29" t="n">
        <v>62.005</v>
      </c>
      <c r="E10016" s="29" t="n">
        <f aca="false">D10016/10</f>
        <v>6.2005</v>
      </c>
      <c r="F10016" s="29" t="n">
        <f aca="false">(E10016+Einstellungen!$B$20)*(1+Einstellungen!$B$10)</f>
        <v>29.579235</v>
      </c>
      <c r="G10016" s="21" t="str">
        <f aca="false">IF(F10016&lt;Einstellungen!$B$5,"ja","nein")</f>
        <v>nein</v>
      </c>
      <c r="H10016" s="21" t="s">
        <v>27</v>
      </c>
      <c r="I10016" s="29" t="n">
        <f aca="false">INDEX(Einstellungen!$B$27:$B$50,6)</f>
        <v>0.5</v>
      </c>
      <c r="J10016" s="29" t="n">
        <f aca="false">F10016*I10016</f>
        <v>14.7896175</v>
      </c>
    </row>
    <row r="10017" customFormat="false" ht="15" hidden="false" customHeight="false" outlineLevel="0" collapsed="false">
      <c r="A10017" s="28" t="n">
        <v>45998</v>
      </c>
      <c r="B10017" s="21" t="s">
        <v>118</v>
      </c>
      <c r="C10017" s="21" t="s">
        <v>139</v>
      </c>
      <c r="D10017" s="29" t="n">
        <v>63.72</v>
      </c>
      <c r="E10017" s="29" t="n">
        <f aca="false">D10017/10</f>
        <v>6.372</v>
      </c>
      <c r="F10017" s="29" t="n">
        <f aca="false">(E10017+Einstellungen!$B$20)*(1+Einstellungen!$B$10)</f>
        <v>29.78332</v>
      </c>
      <c r="G10017" s="21" t="str">
        <f aca="false">IF(F10017&lt;Einstellungen!$B$5,"ja","nein")</f>
        <v>nein</v>
      </c>
      <c r="H10017" s="21" t="s">
        <v>27</v>
      </c>
      <c r="I10017" s="29" t="n">
        <f aca="false">INDEX(Einstellungen!$B$27:$B$50,7)</f>
        <v>0.7</v>
      </c>
      <c r="J10017" s="29" t="n">
        <f aca="false">F10017*I10017</f>
        <v>20.848324</v>
      </c>
    </row>
    <row r="10018" customFormat="false" ht="15" hidden="false" customHeight="false" outlineLevel="0" collapsed="false">
      <c r="A10018" s="28" t="n">
        <v>45998</v>
      </c>
      <c r="B10018" s="21" t="s">
        <v>119</v>
      </c>
      <c r="C10018" s="21" t="s">
        <v>139</v>
      </c>
      <c r="D10018" s="29" t="n">
        <v>71.835</v>
      </c>
      <c r="E10018" s="29" t="n">
        <f aca="false">D10018/10</f>
        <v>7.1835</v>
      </c>
      <c r="F10018" s="29" t="n">
        <f aca="false">(E10018+Einstellungen!$B$20)*(1+Einstellungen!$B$10)</f>
        <v>30.749005</v>
      </c>
      <c r="G10018" s="21" t="str">
        <f aca="false">IF(F10018&lt;Einstellungen!$B$5,"ja","nein")</f>
        <v>nein</v>
      </c>
      <c r="H10018" s="21" t="s">
        <v>27</v>
      </c>
      <c r="I10018" s="29" t="n">
        <f aca="false">INDEX(Einstellungen!$B$27:$B$50,8)</f>
        <v>0.95</v>
      </c>
      <c r="J10018" s="29" t="n">
        <f aca="false">F10018*I10018</f>
        <v>29.21155475</v>
      </c>
    </row>
    <row r="10019" customFormat="false" ht="15" hidden="false" customHeight="false" outlineLevel="0" collapsed="false">
      <c r="A10019" s="28" t="n">
        <v>45998</v>
      </c>
      <c r="B10019" s="21" t="s">
        <v>120</v>
      </c>
      <c r="C10019" s="21" t="s">
        <v>139</v>
      </c>
      <c r="D10019" s="29" t="n">
        <v>77.998</v>
      </c>
      <c r="E10019" s="29" t="n">
        <f aca="false">D10019/10</f>
        <v>7.7998</v>
      </c>
      <c r="F10019" s="29" t="n">
        <f aca="false">(E10019+Einstellungen!$B$20)*(1+Einstellungen!$B$10)</f>
        <v>31.482402</v>
      </c>
      <c r="G10019" s="21" t="str">
        <f aca="false">IF(F10019&lt;Einstellungen!$B$5,"ja","nein")</f>
        <v>nein</v>
      </c>
      <c r="H10019" s="21" t="s">
        <v>27</v>
      </c>
      <c r="I10019" s="29" t="n">
        <f aca="false">INDEX(Einstellungen!$B$27:$B$50,9)</f>
        <v>1.05</v>
      </c>
      <c r="J10019" s="29" t="n">
        <f aca="false">F10019*I10019</f>
        <v>33.0565221</v>
      </c>
    </row>
    <row r="10020" customFormat="false" ht="15" hidden="false" customHeight="false" outlineLevel="0" collapsed="false">
      <c r="A10020" s="28" t="n">
        <v>45998</v>
      </c>
      <c r="B10020" s="21" t="s">
        <v>121</v>
      </c>
      <c r="C10020" s="21" t="s">
        <v>139</v>
      </c>
      <c r="D10020" s="29" t="n">
        <v>85.555</v>
      </c>
      <c r="E10020" s="29" t="n">
        <f aca="false">D10020/10</f>
        <v>8.5555</v>
      </c>
      <c r="F10020" s="29" t="n">
        <f aca="false">(E10020+Einstellungen!$B$20)*(1+Einstellungen!$B$10)</f>
        <v>32.381685</v>
      </c>
      <c r="G10020" s="21" t="str">
        <f aca="false">IF(F10020&lt;Einstellungen!$B$5,"ja","nein")</f>
        <v>nein</v>
      </c>
      <c r="H10020" s="21" t="s">
        <v>27</v>
      </c>
      <c r="I10020" s="29" t="n">
        <f aca="false">INDEX(Einstellungen!$B$27:$B$50,10)</f>
        <v>1.05</v>
      </c>
      <c r="J10020" s="29" t="n">
        <f aca="false">F10020*I10020</f>
        <v>34.00076925</v>
      </c>
    </row>
    <row r="10021" customFormat="false" ht="15" hidden="false" customHeight="false" outlineLevel="0" collapsed="false">
      <c r="A10021" s="28" t="n">
        <v>45998</v>
      </c>
      <c r="B10021" s="21" t="s">
        <v>122</v>
      </c>
      <c r="C10021" s="21" t="s">
        <v>139</v>
      </c>
      <c r="D10021" s="29" t="n">
        <v>90.53</v>
      </c>
      <c r="E10021" s="29" t="n">
        <f aca="false">D10021/10</f>
        <v>9.053</v>
      </c>
      <c r="F10021" s="29" t="n">
        <f aca="false">(E10021+Einstellungen!$B$20)*(1+Einstellungen!$B$10)</f>
        <v>32.97371</v>
      </c>
      <c r="G10021" s="21" t="str">
        <f aca="false">IF(F10021&lt;Einstellungen!$B$5,"ja","nein")</f>
        <v>nein</v>
      </c>
      <c r="H10021" s="21" t="s">
        <v>27</v>
      </c>
      <c r="I10021" s="29" t="n">
        <f aca="false">INDEX(Einstellungen!$B$27:$B$50,11)</f>
        <v>1.05</v>
      </c>
      <c r="J10021" s="29" t="n">
        <f aca="false">F10021*I10021</f>
        <v>34.6223955</v>
      </c>
    </row>
    <row r="10022" customFormat="false" ht="15" hidden="false" customHeight="false" outlineLevel="0" collapsed="false">
      <c r="A10022" s="28" t="n">
        <v>45998</v>
      </c>
      <c r="B10022" s="21" t="s">
        <v>123</v>
      </c>
      <c r="C10022" s="21" t="s">
        <v>139</v>
      </c>
      <c r="D10022" s="29" t="n">
        <v>91.922</v>
      </c>
      <c r="E10022" s="29" t="n">
        <f aca="false">D10022/10</f>
        <v>9.1922</v>
      </c>
      <c r="F10022" s="29" t="n">
        <f aca="false">(E10022+Einstellungen!$B$20)*(1+Einstellungen!$B$10)</f>
        <v>33.139358</v>
      </c>
      <c r="G10022" s="21" t="str">
        <f aca="false">IF(F10022&lt;Einstellungen!$B$5,"ja","nein")</f>
        <v>nein</v>
      </c>
      <c r="H10022" s="21" t="s">
        <v>27</v>
      </c>
      <c r="I10022" s="29" t="n">
        <f aca="false">INDEX(Einstellungen!$B$27:$B$50,12)</f>
        <v>1.1</v>
      </c>
      <c r="J10022" s="29" t="n">
        <f aca="false">F10022*I10022</f>
        <v>36.4532938</v>
      </c>
    </row>
    <row r="10023" customFormat="false" ht="15" hidden="false" customHeight="false" outlineLevel="0" collapsed="false">
      <c r="A10023" s="28" t="n">
        <v>45998</v>
      </c>
      <c r="B10023" s="21" t="s">
        <v>124</v>
      </c>
      <c r="C10023" s="21" t="s">
        <v>139</v>
      </c>
      <c r="D10023" s="29" t="n">
        <v>97.438</v>
      </c>
      <c r="E10023" s="29" t="n">
        <f aca="false">D10023/10</f>
        <v>9.7438</v>
      </c>
      <c r="F10023" s="29" t="n">
        <f aca="false">(E10023+Einstellungen!$B$20)*(1+Einstellungen!$B$10)</f>
        <v>33.795762</v>
      </c>
      <c r="G10023" s="21" t="str">
        <f aca="false">IF(F10023&lt;Einstellungen!$B$5,"ja","nein")</f>
        <v>nein</v>
      </c>
      <c r="H10023" s="21" t="s">
        <v>27</v>
      </c>
      <c r="I10023" s="29" t="n">
        <f aca="false">INDEX(Einstellungen!$B$27:$B$50,13)</f>
        <v>1.2</v>
      </c>
      <c r="J10023" s="29" t="n">
        <f aca="false">F10023*I10023</f>
        <v>40.5549144</v>
      </c>
    </row>
    <row r="10024" customFormat="false" ht="15" hidden="false" customHeight="false" outlineLevel="0" collapsed="false">
      <c r="A10024" s="28" t="n">
        <v>45998</v>
      </c>
      <c r="B10024" s="21" t="s">
        <v>125</v>
      </c>
      <c r="C10024" s="21" t="s">
        <v>139</v>
      </c>
      <c r="D10024" s="29" t="n">
        <v>99.572</v>
      </c>
      <c r="E10024" s="29" t="n">
        <f aca="false">D10024/10</f>
        <v>9.9572</v>
      </c>
      <c r="F10024" s="29" t="n">
        <f aca="false">(E10024+Einstellungen!$B$20)*(1+Einstellungen!$B$10)</f>
        <v>34.049708</v>
      </c>
      <c r="G10024" s="21" t="str">
        <f aca="false">IF(F10024&lt;Einstellungen!$B$5,"ja","nein")</f>
        <v>nein</v>
      </c>
      <c r="H10024" s="21" t="s">
        <v>27</v>
      </c>
      <c r="I10024" s="29" t="n">
        <f aca="false">INDEX(Einstellungen!$B$27:$B$50,14)</f>
        <v>1.15</v>
      </c>
      <c r="J10024" s="29" t="n">
        <f aca="false">F10024*I10024</f>
        <v>39.1571642</v>
      </c>
    </row>
    <row r="10025" customFormat="false" ht="15" hidden="false" customHeight="false" outlineLevel="0" collapsed="false">
      <c r="A10025" s="28" t="n">
        <v>45998</v>
      </c>
      <c r="B10025" s="21" t="s">
        <v>126</v>
      </c>
      <c r="C10025" s="21" t="s">
        <v>139</v>
      </c>
      <c r="D10025" s="29" t="n">
        <v>104.145</v>
      </c>
      <c r="E10025" s="29" t="n">
        <f aca="false">D10025/10</f>
        <v>10.4145</v>
      </c>
      <c r="F10025" s="29" t="n">
        <f aca="false">(E10025+Einstellungen!$B$20)*(1+Einstellungen!$B$10)</f>
        <v>34.593895</v>
      </c>
      <c r="G10025" s="21" t="str">
        <f aca="false">IF(F10025&lt;Einstellungen!$B$5,"ja","nein")</f>
        <v>nein</v>
      </c>
      <c r="H10025" s="21" t="s">
        <v>27</v>
      </c>
      <c r="I10025" s="29" t="n">
        <f aca="false">INDEX(Einstellungen!$B$27:$B$50,15)</f>
        <v>1</v>
      </c>
      <c r="J10025" s="29" t="n">
        <f aca="false">F10025*I10025</f>
        <v>34.593895</v>
      </c>
    </row>
    <row r="10026" customFormat="false" ht="15" hidden="false" customHeight="false" outlineLevel="0" collapsed="false">
      <c r="A10026" s="28" t="n">
        <v>45998</v>
      </c>
      <c r="B10026" s="21" t="s">
        <v>127</v>
      </c>
      <c r="C10026" s="21" t="s">
        <v>139</v>
      </c>
      <c r="D10026" s="29" t="n">
        <v>105.735</v>
      </c>
      <c r="E10026" s="29" t="n">
        <f aca="false">D10026/10</f>
        <v>10.5735</v>
      </c>
      <c r="F10026" s="29" t="n">
        <f aca="false">(E10026+Einstellungen!$B$20)*(1+Einstellungen!$B$10)</f>
        <v>34.783105</v>
      </c>
      <c r="G10026" s="21" t="str">
        <f aca="false">IF(F10026&lt;Einstellungen!$B$5,"ja","nein")</f>
        <v>nein</v>
      </c>
      <c r="H10026" s="21" t="s">
        <v>27</v>
      </c>
      <c r="I10026" s="29" t="n">
        <f aca="false">INDEX(Einstellungen!$B$27:$B$50,16)</f>
        <v>0.95</v>
      </c>
      <c r="J10026" s="29" t="n">
        <f aca="false">F10026*I10026</f>
        <v>33.04394975</v>
      </c>
    </row>
    <row r="10027" customFormat="false" ht="15" hidden="false" customHeight="false" outlineLevel="0" collapsed="false">
      <c r="A10027" s="28" t="n">
        <v>45998</v>
      </c>
      <c r="B10027" s="21" t="s">
        <v>128</v>
      </c>
      <c r="C10027" s="21" t="s">
        <v>139</v>
      </c>
      <c r="D10027" s="29" t="n">
        <v>109.608</v>
      </c>
      <c r="E10027" s="29" t="n">
        <f aca="false">D10027/10</f>
        <v>10.9608</v>
      </c>
      <c r="F10027" s="29" t="n">
        <f aca="false">(E10027+Einstellungen!$B$20)*(1+Einstellungen!$B$10)</f>
        <v>35.243992</v>
      </c>
      <c r="G10027" s="21" t="str">
        <f aca="false">IF(F10027&lt;Einstellungen!$B$5,"ja","nein")</f>
        <v>nein</v>
      </c>
      <c r="H10027" s="21" t="s">
        <v>27</v>
      </c>
      <c r="I10027" s="29" t="n">
        <f aca="false">INDEX(Einstellungen!$B$27:$B$50,17)</f>
        <v>0.95</v>
      </c>
      <c r="J10027" s="29" t="n">
        <f aca="false">F10027*I10027</f>
        <v>33.4817924</v>
      </c>
    </row>
    <row r="10028" customFormat="false" ht="15" hidden="false" customHeight="false" outlineLevel="0" collapsed="false">
      <c r="A10028" s="28" t="n">
        <v>45998</v>
      </c>
      <c r="B10028" s="21" t="s">
        <v>129</v>
      </c>
      <c r="C10028" s="21" t="s">
        <v>139</v>
      </c>
      <c r="D10028" s="29" t="n">
        <v>111.82</v>
      </c>
      <c r="E10028" s="29" t="n">
        <f aca="false">D10028/10</f>
        <v>11.182</v>
      </c>
      <c r="F10028" s="29" t="n">
        <f aca="false">(E10028+Einstellungen!$B$20)*(1+Einstellungen!$B$10)</f>
        <v>35.50722</v>
      </c>
      <c r="G10028" s="21" t="str">
        <f aca="false">IF(F10028&lt;Einstellungen!$B$5,"ja","nein")</f>
        <v>nein</v>
      </c>
      <c r="H10028" s="21" t="s">
        <v>27</v>
      </c>
      <c r="I10028" s="29" t="n">
        <f aca="false">INDEX(Einstellungen!$B$27:$B$50,18)</f>
        <v>1.1</v>
      </c>
      <c r="J10028" s="29" t="n">
        <f aca="false">F10028*I10028</f>
        <v>39.057942</v>
      </c>
    </row>
    <row r="10029" customFormat="false" ht="15" hidden="false" customHeight="false" outlineLevel="0" collapsed="false">
      <c r="A10029" s="28" t="n">
        <v>45998</v>
      </c>
      <c r="B10029" s="21" t="s">
        <v>130</v>
      </c>
      <c r="C10029" s="21" t="s">
        <v>139</v>
      </c>
      <c r="D10029" s="29" t="n">
        <v>96.88</v>
      </c>
      <c r="E10029" s="29" t="n">
        <f aca="false">D10029/10</f>
        <v>9.688</v>
      </c>
      <c r="F10029" s="29" t="n">
        <f aca="false">(E10029+Einstellungen!$B$20)*(1+Einstellungen!$B$10)</f>
        <v>33.72936</v>
      </c>
      <c r="G10029" s="21" t="str">
        <f aca="false">IF(F10029&lt;Einstellungen!$B$5,"ja","nein")</f>
        <v>nein</v>
      </c>
      <c r="H10029" s="21" t="s">
        <v>27</v>
      </c>
      <c r="I10029" s="29" t="n">
        <f aca="false">INDEX(Einstellungen!$B$27:$B$50,19)</f>
        <v>1.35</v>
      </c>
      <c r="J10029" s="29" t="n">
        <f aca="false">F10029*I10029</f>
        <v>45.534636</v>
      </c>
    </row>
    <row r="10030" customFormat="false" ht="15" hidden="false" customHeight="false" outlineLevel="0" collapsed="false">
      <c r="A10030" s="28" t="n">
        <v>45998</v>
      </c>
      <c r="B10030" s="21" t="s">
        <v>131</v>
      </c>
      <c r="C10030" s="21" t="s">
        <v>139</v>
      </c>
      <c r="D10030" s="29" t="n">
        <v>87.463</v>
      </c>
      <c r="E10030" s="29" t="n">
        <f aca="false">D10030/10</f>
        <v>8.7463</v>
      </c>
      <c r="F10030" s="29" t="n">
        <f aca="false">(E10030+Einstellungen!$B$20)*(1+Einstellungen!$B$10)</f>
        <v>32.608737</v>
      </c>
      <c r="G10030" s="21" t="str">
        <f aca="false">IF(F10030&lt;Einstellungen!$B$5,"ja","nein")</f>
        <v>nein</v>
      </c>
      <c r="H10030" s="21" t="s">
        <v>27</v>
      </c>
      <c r="I10030" s="29" t="n">
        <f aca="false">INDEX(Einstellungen!$B$27:$B$50,20)</f>
        <v>1.45</v>
      </c>
      <c r="J10030" s="29" t="n">
        <f aca="false">F10030*I10030</f>
        <v>47.28266865</v>
      </c>
    </row>
    <row r="10031" customFormat="false" ht="15" hidden="false" customHeight="false" outlineLevel="0" collapsed="false">
      <c r="A10031" s="28" t="n">
        <v>45998</v>
      </c>
      <c r="B10031" s="21" t="s">
        <v>132</v>
      </c>
      <c r="C10031" s="21" t="s">
        <v>139</v>
      </c>
      <c r="D10031" s="29" t="n">
        <v>83.76</v>
      </c>
      <c r="E10031" s="29" t="n">
        <f aca="false">D10031/10</f>
        <v>8.376</v>
      </c>
      <c r="F10031" s="29" t="n">
        <f aca="false">(E10031+Einstellungen!$B$20)*(1+Einstellungen!$B$10)</f>
        <v>32.16808</v>
      </c>
      <c r="G10031" s="21" t="str">
        <f aca="false">IF(F10031&lt;Einstellungen!$B$5,"ja","nein")</f>
        <v>nein</v>
      </c>
      <c r="H10031" s="21" t="s">
        <v>27</v>
      </c>
      <c r="I10031" s="29" t="n">
        <f aca="false">INDEX(Einstellungen!$B$27:$B$50,21)</f>
        <v>1.4</v>
      </c>
      <c r="J10031" s="29" t="n">
        <f aca="false">F10031*I10031</f>
        <v>45.035312</v>
      </c>
    </row>
    <row r="10032" customFormat="false" ht="15" hidden="false" customHeight="false" outlineLevel="0" collapsed="false">
      <c r="A10032" s="28" t="n">
        <v>45998</v>
      </c>
      <c r="B10032" s="21" t="s">
        <v>133</v>
      </c>
      <c r="C10032" s="21" t="s">
        <v>139</v>
      </c>
      <c r="D10032" s="29" t="n">
        <v>73.72</v>
      </c>
      <c r="E10032" s="29" t="n">
        <f aca="false">D10032/10</f>
        <v>7.372</v>
      </c>
      <c r="F10032" s="29" t="n">
        <f aca="false">(E10032+Einstellungen!$B$20)*(1+Einstellungen!$B$10)</f>
        <v>30.97332</v>
      </c>
      <c r="G10032" s="21" t="str">
        <f aca="false">IF(F10032&lt;Einstellungen!$B$5,"ja","nein")</f>
        <v>nein</v>
      </c>
      <c r="H10032" s="21" t="s">
        <v>27</v>
      </c>
      <c r="I10032" s="29" t="n">
        <f aca="false">INDEX(Einstellungen!$B$27:$B$50,22)</f>
        <v>1.25</v>
      </c>
      <c r="J10032" s="29" t="n">
        <f aca="false">F10032*I10032</f>
        <v>38.71665</v>
      </c>
    </row>
    <row r="10033" customFormat="false" ht="15" hidden="false" customHeight="false" outlineLevel="0" collapsed="false">
      <c r="A10033" s="28" t="n">
        <v>45998</v>
      </c>
      <c r="B10033" s="21" t="s">
        <v>134</v>
      </c>
      <c r="C10033" s="21" t="s">
        <v>139</v>
      </c>
      <c r="D10033" s="29" t="n">
        <v>65.597</v>
      </c>
      <c r="E10033" s="29" t="n">
        <f aca="false">D10033/10</f>
        <v>6.5597</v>
      </c>
      <c r="F10033" s="29" t="n">
        <f aca="false">(E10033+Einstellungen!$B$20)*(1+Einstellungen!$B$10)</f>
        <v>30.006683</v>
      </c>
      <c r="G10033" s="21" t="str">
        <f aca="false">IF(F10033&lt;Einstellungen!$B$5,"ja","nein")</f>
        <v>nein</v>
      </c>
      <c r="H10033" s="21" t="s">
        <v>27</v>
      </c>
      <c r="I10033" s="29" t="n">
        <f aca="false">INDEX(Einstellungen!$B$27:$B$50,23)</f>
        <v>1.05</v>
      </c>
      <c r="J10033" s="29" t="n">
        <f aca="false">F10033*I10033</f>
        <v>31.50701715</v>
      </c>
    </row>
    <row r="10034" customFormat="false" ht="15" hidden="false" customHeight="false" outlineLevel="0" collapsed="false">
      <c r="A10034" s="28" t="n">
        <v>45998</v>
      </c>
      <c r="B10034" s="21" t="s">
        <v>135</v>
      </c>
      <c r="C10034" s="21" t="s">
        <v>139</v>
      </c>
      <c r="D10034" s="29" t="n">
        <v>41.737</v>
      </c>
      <c r="E10034" s="29" t="n">
        <f aca="false">D10034/10</f>
        <v>4.1737</v>
      </c>
      <c r="F10034" s="29" t="n">
        <f aca="false">(E10034+Einstellungen!$B$20)*(1+Einstellungen!$B$10)</f>
        <v>27.167343</v>
      </c>
      <c r="G10034" s="21" t="str">
        <f aca="false">IF(F10034&lt;Einstellungen!$B$5,"ja","nein")</f>
        <v>ja</v>
      </c>
      <c r="H10034" s="21" t="s">
        <v>27</v>
      </c>
      <c r="I10034" s="29" t="n">
        <f aca="false">INDEX(Einstellungen!$B$27:$B$50,24)</f>
        <v>0.8</v>
      </c>
      <c r="J10034" s="29" t="n">
        <f aca="false">F10034*I10034</f>
        <v>21.7338744</v>
      </c>
    </row>
    <row r="10035" customFormat="false" ht="15" hidden="false" customHeight="false" outlineLevel="0" collapsed="false">
      <c r="A10035" s="28" t="n">
        <v>45999</v>
      </c>
      <c r="B10035" s="21" t="s">
        <v>111</v>
      </c>
      <c r="C10035" s="21" t="s">
        <v>140</v>
      </c>
      <c r="D10035" s="29" t="n">
        <v>19.27</v>
      </c>
      <c r="E10035" s="29" t="n">
        <f aca="false">D10035/10</f>
        <v>1.927</v>
      </c>
      <c r="F10035" s="29" t="n">
        <f aca="false">(E10035+Einstellungen!$B$20)*(1+Einstellungen!$B$10)</f>
        <v>24.49377</v>
      </c>
      <c r="G10035" s="21" t="str">
        <f aca="false">IF(F10035&lt;Einstellungen!$B$5,"ja","nein")</f>
        <v>ja</v>
      </c>
      <c r="H10035" s="21" t="s">
        <v>27</v>
      </c>
      <c r="I10035" s="29" t="n">
        <f aca="false">INDEX(Einstellungen!$B$27:$B$50,1)</f>
        <v>0.6</v>
      </c>
      <c r="J10035" s="29" t="n">
        <f aca="false">F10035*I10035</f>
        <v>14.696262</v>
      </c>
    </row>
    <row r="10036" customFormat="false" ht="15" hidden="false" customHeight="false" outlineLevel="0" collapsed="false">
      <c r="A10036" s="28" t="n">
        <v>45999</v>
      </c>
      <c r="B10036" s="21" t="s">
        <v>113</v>
      </c>
      <c r="C10036" s="21" t="s">
        <v>140</v>
      </c>
      <c r="D10036" s="29" t="n">
        <v>11.09</v>
      </c>
      <c r="E10036" s="29" t="n">
        <f aca="false">D10036/10</f>
        <v>1.109</v>
      </c>
      <c r="F10036" s="29" t="n">
        <f aca="false">(E10036+Einstellungen!$B$20)*(1+Einstellungen!$B$10)</f>
        <v>23.52035</v>
      </c>
      <c r="G10036" s="21" t="str">
        <f aca="false">IF(F10036&lt;Einstellungen!$B$5,"ja","nein")</f>
        <v>ja</v>
      </c>
      <c r="H10036" s="21" t="s">
        <v>27</v>
      </c>
      <c r="I10036" s="29" t="n">
        <f aca="false">INDEX(Einstellungen!$B$27:$B$50,2)</f>
        <v>0.5</v>
      </c>
      <c r="J10036" s="29" t="n">
        <f aca="false">F10036*I10036</f>
        <v>11.760175</v>
      </c>
    </row>
    <row r="10037" customFormat="false" ht="15" hidden="false" customHeight="false" outlineLevel="0" collapsed="false">
      <c r="A10037" s="28" t="n">
        <v>45999</v>
      </c>
      <c r="B10037" s="21" t="s">
        <v>114</v>
      </c>
      <c r="C10037" s="21" t="s">
        <v>140</v>
      </c>
      <c r="D10037" s="29" t="n">
        <v>11.662</v>
      </c>
      <c r="E10037" s="29" t="n">
        <f aca="false">D10037/10</f>
        <v>1.1662</v>
      </c>
      <c r="F10037" s="29" t="n">
        <f aca="false">(E10037+Einstellungen!$B$20)*(1+Einstellungen!$B$10)</f>
        <v>23.588418</v>
      </c>
      <c r="G10037" s="21" t="str">
        <f aca="false">IF(F10037&lt;Einstellungen!$B$5,"ja","nein")</f>
        <v>ja</v>
      </c>
      <c r="H10037" s="21" t="s">
        <v>27</v>
      </c>
      <c r="I10037" s="29" t="n">
        <f aca="false">INDEX(Einstellungen!$B$27:$B$50,3)</f>
        <v>0.45</v>
      </c>
      <c r="J10037" s="29" t="n">
        <f aca="false">F10037*I10037</f>
        <v>10.6147881</v>
      </c>
    </row>
    <row r="10038" customFormat="false" ht="15" hidden="false" customHeight="false" outlineLevel="0" collapsed="false">
      <c r="A10038" s="28" t="n">
        <v>45999</v>
      </c>
      <c r="B10038" s="21" t="s">
        <v>115</v>
      </c>
      <c r="C10038" s="21" t="s">
        <v>140</v>
      </c>
      <c r="D10038" s="29" t="n">
        <v>5.59</v>
      </c>
      <c r="E10038" s="29" t="n">
        <f aca="false">D10038/10</f>
        <v>0.559</v>
      </c>
      <c r="F10038" s="29" t="n">
        <f aca="false">(E10038+Einstellungen!$B$20)*(1+Einstellungen!$B$10)</f>
        <v>22.86585</v>
      </c>
      <c r="G10038" s="21" t="str">
        <f aca="false">IF(F10038&lt;Einstellungen!$B$5,"ja","nein")</f>
        <v>ja</v>
      </c>
      <c r="H10038" s="21" t="s">
        <v>27</v>
      </c>
      <c r="I10038" s="29" t="n">
        <f aca="false">INDEX(Einstellungen!$B$27:$B$50,4)</f>
        <v>0.45</v>
      </c>
      <c r="J10038" s="29" t="n">
        <f aca="false">F10038*I10038</f>
        <v>10.2896325</v>
      </c>
    </row>
    <row r="10039" customFormat="false" ht="15" hidden="false" customHeight="false" outlineLevel="0" collapsed="false">
      <c r="A10039" s="28" t="n">
        <v>45999</v>
      </c>
      <c r="B10039" s="21" t="s">
        <v>116</v>
      </c>
      <c r="C10039" s="21" t="s">
        <v>140</v>
      </c>
      <c r="D10039" s="29" t="n">
        <v>12.89</v>
      </c>
      <c r="E10039" s="29" t="n">
        <f aca="false">D10039/10</f>
        <v>1.289</v>
      </c>
      <c r="F10039" s="29" t="n">
        <f aca="false">(E10039+Einstellungen!$B$20)*(1+Einstellungen!$B$10)</f>
        <v>23.73455</v>
      </c>
      <c r="G10039" s="21" t="str">
        <f aca="false">IF(F10039&lt;Einstellungen!$B$5,"ja","nein")</f>
        <v>ja</v>
      </c>
      <c r="H10039" s="21" t="s">
        <v>27</v>
      </c>
      <c r="I10039" s="29" t="n">
        <f aca="false">INDEX(Einstellungen!$B$27:$B$50,5)</f>
        <v>0.45</v>
      </c>
      <c r="J10039" s="29" t="n">
        <f aca="false">F10039*I10039</f>
        <v>10.6805475</v>
      </c>
    </row>
    <row r="10040" customFormat="false" ht="15" hidden="false" customHeight="false" outlineLevel="0" collapsed="false">
      <c r="A10040" s="28" t="n">
        <v>45999</v>
      </c>
      <c r="B10040" s="21" t="s">
        <v>117</v>
      </c>
      <c r="C10040" s="21" t="s">
        <v>140</v>
      </c>
      <c r="D10040" s="29" t="n">
        <v>28.655</v>
      </c>
      <c r="E10040" s="29" t="n">
        <f aca="false">D10040/10</f>
        <v>2.8655</v>
      </c>
      <c r="F10040" s="29" t="n">
        <f aca="false">(E10040+Einstellungen!$B$20)*(1+Einstellungen!$B$10)</f>
        <v>25.610585</v>
      </c>
      <c r="G10040" s="21" t="str">
        <f aca="false">IF(F10040&lt;Einstellungen!$B$5,"ja","nein")</f>
        <v>ja</v>
      </c>
      <c r="H10040" s="21" t="s">
        <v>27</v>
      </c>
      <c r="I10040" s="29" t="n">
        <f aca="false">INDEX(Einstellungen!$B$27:$B$50,6)</f>
        <v>0.5</v>
      </c>
      <c r="J10040" s="29" t="n">
        <f aca="false">F10040*I10040</f>
        <v>12.8052925</v>
      </c>
    </row>
    <row r="10041" customFormat="false" ht="15" hidden="false" customHeight="false" outlineLevel="0" collapsed="false">
      <c r="A10041" s="28" t="n">
        <v>45999</v>
      </c>
      <c r="B10041" s="21" t="s">
        <v>118</v>
      </c>
      <c r="C10041" s="21" t="s">
        <v>140</v>
      </c>
      <c r="D10041" s="29" t="n">
        <v>64.317</v>
      </c>
      <c r="E10041" s="29" t="n">
        <f aca="false">D10041/10</f>
        <v>6.4317</v>
      </c>
      <c r="F10041" s="29" t="n">
        <f aca="false">(E10041+Einstellungen!$B$20)*(1+Einstellungen!$B$10)</f>
        <v>29.854363</v>
      </c>
      <c r="G10041" s="21" t="str">
        <f aca="false">IF(F10041&lt;Einstellungen!$B$5,"ja","nein")</f>
        <v>nein</v>
      </c>
      <c r="H10041" s="21" t="s">
        <v>27</v>
      </c>
      <c r="I10041" s="29" t="n">
        <f aca="false">INDEX(Einstellungen!$B$27:$B$50,7)</f>
        <v>0.7</v>
      </c>
      <c r="J10041" s="29" t="n">
        <f aca="false">F10041*I10041</f>
        <v>20.8980541</v>
      </c>
    </row>
    <row r="10042" customFormat="false" ht="15" hidden="false" customHeight="false" outlineLevel="0" collapsed="false">
      <c r="A10042" s="28" t="n">
        <v>45999</v>
      </c>
      <c r="B10042" s="21" t="s">
        <v>119</v>
      </c>
      <c r="C10042" s="21" t="s">
        <v>140</v>
      </c>
      <c r="D10042" s="29" t="n">
        <v>82.84</v>
      </c>
      <c r="E10042" s="29" t="n">
        <f aca="false">D10042/10</f>
        <v>8.284</v>
      </c>
      <c r="F10042" s="29" t="n">
        <f aca="false">(E10042+Einstellungen!$B$20)*(1+Einstellungen!$B$10)</f>
        <v>32.0586</v>
      </c>
      <c r="G10042" s="21" t="str">
        <f aca="false">IF(F10042&lt;Einstellungen!$B$5,"ja","nein")</f>
        <v>nein</v>
      </c>
      <c r="H10042" s="21" t="s">
        <v>27</v>
      </c>
      <c r="I10042" s="29" t="n">
        <f aca="false">INDEX(Einstellungen!$B$27:$B$50,8)</f>
        <v>0.95</v>
      </c>
      <c r="J10042" s="29" t="n">
        <f aca="false">F10042*I10042</f>
        <v>30.45567</v>
      </c>
    </row>
    <row r="10043" customFormat="false" ht="15" hidden="false" customHeight="false" outlineLevel="0" collapsed="false">
      <c r="A10043" s="28" t="n">
        <v>45999</v>
      </c>
      <c r="B10043" s="21" t="s">
        <v>120</v>
      </c>
      <c r="C10043" s="21" t="s">
        <v>140</v>
      </c>
      <c r="D10043" s="29" t="n">
        <v>100</v>
      </c>
      <c r="E10043" s="29" t="n">
        <f aca="false">D10043/10</f>
        <v>10</v>
      </c>
      <c r="F10043" s="29" t="n">
        <f aca="false">(E10043+Einstellungen!$B$20)*(1+Einstellungen!$B$10)</f>
        <v>34.10064</v>
      </c>
      <c r="G10043" s="21" t="str">
        <f aca="false">IF(F10043&lt;Einstellungen!$B$5,"ja","nein")</f>
        <v>nein</v>
      </c>
      <c r="H10043" s="21" t="s">
        <v>27</v>
      </c>
      <c r="I10043" s="29" t="n">
        <f aca="false">INDEX(Einstellungen!$B$27:$B$50,9)</f>
        <v>1.05</v>
      </c>
      <c r="J10043" s="29" t="n">
        <f aca="false">F10043*I10043</f>
        <v>35.805672</v>
      </c>
    </row>
    <row r="10044" customFormat="false" ht="15" hidden="false" customHeight="false" outlineLevel="0" collapsed="false">
      <c r="A10044" s="28" t="n">
        <v>45999</v>
      </c>
      <c r="B10044" s="21" t="s">
        <v>121</v>
      </c>
      <c r="C10044" s="21" t="s">
        <v>140</v>
      </c>
      <c r="D10044" s="29" t="n">
        <v>98.338</v>
      </c>
      <c r="E10044" s="29" t="n">
        <f aca="false">D10044/10</f>
        <v>9.8338</v>
      </c>
      <c r="F10044" s="29" t="n">
        <f aca="false">(E10044+Einstellungen!$B$20)*(1+Einstellungen!$B$10)</f>
        <v>33.902862</v>
      </c>
      <c r="G10044" s="21" t="str">
        <f aca="false">IF(F10044&lt;Einstellungen!$B$5,"ja","nein")</f>
        <v>nein</v>
      </c>
      <c r="H10044" s="21" t="s">
        <v>27</v>
      </c>
      <c r="I10044" s="29" t="n">
        <f aca="false">INDEX(Einstellungen!$B$27:$B$50,10)</f>
        <v>1.05</v>
      </c>
      <c r="J10044" s="29" t="n">
        <f aca="false">F10044*I10044</f>
        <v>35.5980051</v>
      </c>
    </row>
    <row r="10045" customFormat="false" ht="15" hidden="false" customHeight="false" outlineLevel="0" collapsed="false">
      <c r="A10045" s="28" t="n">
        <v>45999</v>
      </c>
      <c r="B10045" s="21" t="s">
        <v>122</v>
      </c>
      <c r="C10045" s="21" t="s">
        <v>140</v>
      </c>
      <c r="D10045" s="29" t="n">
        <v>86.037</v>
      </c>
      <c r="E10045" s="29" t="n">
        <f aca="false">D10045/10</f>
        <v>8.6037</v>
      </c>
      <c r="F10045" s="29" t="n">
        <f aca="false">(E10045+Einstellungen!$B$20)*(1+Einstellungen!$B$10)</f>
        <v>32.439043</v>
      </c>
      <c r="G10045" s="21" t="str">
        <f aca="false">IF(F10045&lt;Einstellungen!$B$5,"ja","nein")</f>
        <v>nein</v>
      </c>
      <c r="H10045" s="21" t="s">
        <v>27</v>
      </c>
      <c r="I10045" s="29" t="n">
        <f aca="false">INDEX(Einstellungen!$B$27:$B$50,11)</f>
        <v>1.05</v>
      </c>
      <c r="J10045" s="29" t="n">
        <f aca="false">F10045*I10045</f>
        <v>34.06099515</v>
      </c>
    </row>
    <row r="10046" customFormat="false" ht="15" hidden="false" customHeight="false" outlineLevel="0" collapsed="false">
      <c r="A10046" s="28" t="n">
        <v>45999</v>
      </c>
      <c r="B10046" s="21" t="s">
        <v>123</v>
      </c>
      <c r="C10046" s="21" t="s">
        <v>140</v>
      </c>
      <c r="D10046" s="29" t="n">
        <v>79.99</v>
      </c>
      <c r="E10046" s="29" t="n">
        <f aca="false">D10046/10</f>
        <v>7.999</v>
      </c>
      <c r="F10046" s="29" t="n">
        <f aca="false">(E10046+Einstellungen!$B$20)*(1+Einstellungen!$B$10)</f>
        <v>31.71945</v>
      </c>
      <c r="G10046" s="21" t="str">
        <f aca="false">IF(F10046&lt;Einstellungen!$B$5,"ja","nein")</f>
        <v>nein</v>
      </c>
      <c r="H10046" s="21" t="s">
        <v>27</v>
      </c>
      <c r="I10046" s="29" t="n">
        <f aca="false">INDEX(Einstellungen!$B$27:$B$50,12)</f>
        <v>1.1</v>
      </c>
      <c r="J10046" s="29" t="n">
        <f aca="false">F10046*I10046</f>
        <v>34.891395</v>
      </c>
    </row>
    <row r="10047" customFormat="false" ht="15" hidden="false" customHeight="false" outlineLevel="0" collapsed="false">
      <c r="A10047" s="28" t="n">
        <v>45999</v>
      </c>
      <c r="B10047" s="21" t="s">
        <v>124</v>
      </c>
      <c r="C10047" s="21" t="s">
        <v>140</v>
      </c>
      <c r="D10047" s="29" t="n">
        <v>79.347</v>
      </c>
      <c r="E10047" s="29" t="n">
        <f aca="false">D10047/10</f>
        <v>7.9347</v>
      </c>
      <c r="F10047" s="29" t="n">
        <f aca="false">(E10047+Einstellungen!$B$20)*(1+Einstellungen!$B$10)</f>
        <v>31.642933</v>
      </c>
      <c r="G10047" s="21" t="str">
        <f aca="false">IF(F10047&lt;Einstellungen!$B$5,"ja","nein")</f>
        <v>nein</v>
      </c>
      <c r="H10047" s="21" t="s">
        <v>27</v>
      </c>
      <c r="I10047" s="29" t="n">
        <f aca="false">INDEX(Einstellungen!$B$27:$B$50,13)</f>
        <v>1.2</v>
      </c>
      <c r="J10047" s="29" t="n">
        <f aca="false">F10047*I10047</f>
        <v>37.9715196</v>
      </c>
    </row>
    <row r="10048" customFormat="false" ht="15" hidden="false" customHeight="false" outlineLevel="0" collapsed="false">
      <c r="A10048" s="28" t="n">
        <v>45999</v>
      </c>
      <c r="B10048" s="21" t="s">
        <v>125</v>
      </c>
      <c r="C10048" s="21" t="s">
        <v>140</v>
      </c>
      <c r="D10048" s="29" t="n">
        <v>86.845</v>
      </c>
      <c r="E10048" s="29" t="n">
        <f aca="false">D10048/10</f>
        <v>8.6845</v>
      </c>
      <c r="F10048" s="29" t="n">
        <f aca="false">(E10048+Einstellungen!$B$20)*(1+Einstellungen!$B$10)</f>
        <v>32.535195</v>
      </c>
      <c r="G10048" s="21" t="str">
        <f aca="false">IF(F10048&lt;Einstellungen!$B$5,"ja","nein")</f>
        <v>nein</v>
      </c>
      <c r="H10048" s="21" t="s">
        <v>27</v>
      </c>
      <c r="I10048" s="29" t="n">
        <f aca="false">INDEX(Einstellungen!$B$27:$B$50,14)</f>
        <v>1.15</v>
      </c>
      <c r="J10048" s="29" t="n">
        <f aca="false">F10048*I10048</f>
        <v>37.41547425</v>
      </c>
    </row>
    <row r="10049" customFormat="false" ht="15" hidden="false" customHeight="false" outlineLevel="0" collapsed="false">
      <c r="A10049" s="28" t="n">
        <v>45999</v>
      </c>
      <c r="B10049" s="21" t="s">
        <v>126</v>
      </c>
      <c r="C10049" s="21" t="s">
        <v>140</v>
      </c>
      <c r="D10049" s="29" t="n">
        <v>94.08</v>
      </c>
      <c r="E10049" s="29" t="n">
        <f aca="false">D10049/10</f>
        <v>9.408</v>
      </c>
      <c r="F10049" s="29" t="n">
        <f aca="false">(E10049+Einstellungen!$B$20)*(1+Einstellungen!$B$10)</f>
        <v>33.39616</v>
      </c>
      <c r="G10049" s="21" t="str">
        <f aca="false">IF(F10049&lt;Einstellungen!$B$5,"ja","nein")</f>
        <v>nein</v>
      </c>
      <c r="H10049" s="21" t="s">
        <v>27</v>
      </c>
      <c r="I10049" s="29" t="n">
        <f aca="false">INDEX(Einstellungen!$B$27:$B$50,15)</f>
        <v>1</v>
      </c>
      <c r="J10049" s="29" t="n">
        <f aca="false">F10049*I10049</f>
        <v>33.39616</v>
      </c>
    </row>
    <row r="10050" customFormat="false" ht="15" hidden="false" customHeight="false" outlineLevel="0" collapsed="false">
      <c r="A10050" s="28" t="n">
        <v>45999</v>
      </c>
      <c r="B10050" s="21" t="s">
        <v>127</v>
      </c>
      <c r="C10050" s="21" t="s">
        <v>140</v>
      </c>
      <c r="D10050" s="29" t="n">
        <v>100.145</v>
      </c>
      <c r="E10050" s="29" t="n">
        <f aca="false">D10050/10</f>
        <v>10.0145</v>
      </c>
      <c r="F10050" s="29" t="n">
        <f aca="false">(E10050+Einstellungen!$B$20)*(1+Einstellungen!$B$10)</f>
        <v>34.117895</v>
      </c>
      <c r="G10050" s="21" t="str">
        <f aca="false">IF(F10050&lt;Einstellungen!$B$5,"ja","nein")</f>
        <v>nein</v>
      </c>
      <c r="H10050" s="21" t="s">
        <v>27</v>
      </c>
      <c r="I10050" s="29" t="n">
        <f aca="false">INDEX(Einstellungen!$B$27:$B$50,16)</f>
        <v>0.95</v>
      </c>
      <c r="J10050" s="29" t="n">
        <f aca="false">F10050*I10050</f>
        <v>32.41200025</v>
      </c>
    </row>
    <row r="10051" customFormat="false" ht="15" hidden="false" customHeight="false" outlineLevel="0" collapsed="false">
      <c r="A10051" s="28" t="n">
        <v>45999</v>
      </c>
      <c r="B10051" s="21" t="s">
        <v>128</v>
      </c>
      <c r="C10051" s="21" t="s">
        <v>140</v>
      </c>
      <c r="D10051" s="29" t="n">
        <v>101.075</v>
      </c>
      <c r="E10051" s="29" t="n">
        <f aca="false">D10051/10</f>
        <v>10.1075</v>
      </c>
      <c r="F10051" s="29" t="n">
        <f aca="false">(E10051+Einstellungen!$B$20)*(1+Einstellungen!$B$10)</f>
        <v>34.228565</v>
      </c>
      <c r="G10051" s="21" t="str">
        <f aca="false">IF(F10051&lt;Einstellungen!$B$5,"ja","nein")</f>
        <v>nein</v>
      </c>
      <c r="H10051" s="21" t="s">
        <v>27</v>
      </c>
      <c r="I10051" s="29" t="n">
        <f aca="false">INDEX(Einstellungen!$B$27:$B$50,17)</f>
        <v>0.95</v>
      </c>
      <c r="J10051" s="29" t="n">
        <f aca="false">F10051*I10051</f>
        <v>32.51713675</v>
      </c>
    </row>
    <row r="10052" customFormat="false" ht="15" hidden="false" customHeight="false" outlineLevel="0" collapsed="false">
      <c r="A10052" s="28" t="n">
        <v>45999</v>
      </c>
      <c r="B10052" s="21" t="s">
        <v>129</v>
      </c>
      <c r="C10052" s="21" t="s">
        <v>140</v>
      </c>
      <c r="D10052" s="29" t="n">
        <v>109.85</v>
      </c>
      <c r="E10052" s="29" t="n">
        <f aca="false">D10052/10</f>
        <v>10.985</v>
      </c>
      <c r="F10052" s="29" t="n">
        <f aca="false">(E10052+Einstellungen!$B$20)*(1+Einstellungen!$B$10)</f>
        <v>35.27279</v>
      </c>
      <c r="G10052" s="21" t="str">
        <f aca="false">IF(F10052&lt;Einstellungen!$B$5,"ja","nein")</f>
        <v>nein</v>
      </c>
      <c r="H10052" s="21" t="s">
        <v>27</v>
      </c>
      <c r="I10052" s="29" t="n">
        <f aca="false">INDEX(Einstellungen!$B$27:$B$50,18)</f>
        <v>1.1</v>
      </c>
      <c r="J10052" s="29" t="n">
        <f aca="false">F10052*I10052</f>
        <v>38.800069</v>
      </c>
    </row>
    <row r="10053" customFormat="false" ht="15" hidden="false" customHeight="false" outlineLevel="0" collapsed="false">
      <c r="A10053" s="28" t="n">
        <v>45999</v>
      </c>
      <c r="B10053" s="21" t="s">
        <v>130</v>
      </c>
      <c r="C10053" s="21" t="s">
        <v>140</v>
      </c>
      <c r="D10053" s="29" t="n">
        <v>100.263</v>
      </c>
      <c r="E10053" s="29" t="n">
        <f aca="false">D10053/10</f>
        <v>10.0263</v>
      </c>
      <c r="F10053" s="29" t="n">
        <f aca="false">(E10053+Einstellungen!$B$20)*(1+Einstellungen!$B$10)</f>
        <v>34.131937</v>
      </c>
      <c r="G10053" s="21" t="str">
        <f aca="false">IF(F10053&lt;Einstellungen!$B$5,"ja","nein")</f>
        <v>nein</v>
      </c>
      <c r="H10053" s="21" t="s">
        <v>27</v>
      </c>
      <c r="I10053" s="29" t="n">
        <f aca="false">INDEX(Einstellungen!$B$27:$B$50,19)</f>
        <v>1.35</v>
      </c>
      <c r="J10053" s="29" t="n">
        <f aca="false">F10053*I10053</f>
        <v>46.07811495</v>
      </c>
    </row>
    <row r="10054" customFormat="false" ht="15" hidden="false" customHeight="false" outlineLevel="0" collapsed="false">
      <c r="A10054" s="28" t="n">
        <v>45999</v>
      </c>
      <c r="B10054" s="21" t="s">
        <v>131</v>
      </c>
      <c r="C10054" s="21" t="s">
        <v>140</v>
      </c>
      <c r="D10054" s="29" t="n">
        <v>96.635</v>
      </c>
      <c r="E10054" s="29" t="n">
        <f aca="false">D10054/10</f>
        <v>9.6635</v>
      </c>
      <c r="F10054" s="29" t="n">
        <f aca="false">(E10054+Einstellungen!$B$20)*(1+Einstellungen!$B$10)</f>
        <v>33.700205</v>
      </c>
      <c r="G10054" s="21" t="str">
        <f aca="false">IF(F10054&lt;Einstellungen!$B$5,"ja","nein")</f>
        <v>nein</v>
      </c>
      <c r="H10054" s="21" t="s">
        <v>27</v>
      </c>
      <c r="I10054" s="29" t="n">
        <f aca="false">INDEX(Einstellungen!$B$27:$B$50,20)</f>
        <v>1.45</v>
      </c>
      <c r="J10054" s="29" t="n">
        <f aca="false">F10054*I10054</f>
        <v>48.86529725</v>
      </c>
    </row>
    <row r="10055" customFormat="false" ht="15" hidden="false" customHeight="false" outlineLevel="0" collapsed="false">
      <c r="A10055" s="28" t="n">
        <v>45999</v>
      </c>
      <c r="B10055" s="21" t="s">
        <v>132</v>
      </c>
      <c r="C10055" s="21" t="s">
        <v>140</v>
      </c>
      <c r="D10055" s="29" t="n">
        <v>89.345</v>
      </c>
      <c r="E10055" s="29" t="n">
        <f aca="false">D10055/10</f>
        <v>8.9345</v>
      </c>
      <c r="F10055" s="29" t="n">
        <f aca="false">(E10055+Einstellungen!$B$20)*(1+Einstellungen!$B$10)</f>
        <v>32.832695</v>
      </c>
      <c r="G10055" s="21" t="str">
        <f aca="false">IF(F10055&lt;Einstellungen!$B$5,"ja","nein")</f>
        <v>nein</v>
      </c>
      <c r="H10055" s="21" t="s">
        <v>27</v>
      </c>
      <c r="I10055" s="29" t="n">
        <f aca="false">INDEX(Einstellungen!$B$27:$B$50,21)</f>
        <v>1.4</v>
      </c>
      <c r="J10055" s="29" t="n">
        <f aca="false">F10055*I10055</f>
        <v>45.965773</v>
      </c>
    </row>
    <row r="10056" customFormat="false" ht="15" hidden="false" customHeight="false" outlineLevel="0" collapsed="false">
      <c r="A10056" s="28" t="n">
        <v>45999</v>
      </c>
      <c r="B10056" s="21" t="s">
        <v>133</v>
      </c>
      <c r="C10056" s="21" t="s">
        <v>140</v>
      </c>
      <c r="D10056" s="29" t="n">
        <v>83.517</v>
      </c>
      <c r="E10056" s="29" t="n">
        <f aca="false">D10056/10</f>
        <v>8.3517</v>
      </c>
      <c r="F10056" s="29" t="n">
        <f aca="false">(E10056+Einstellungen!$B$20)*(1+Einstellungen!$B$10)</f>
        <v>32.139163</v>
      </c>
      <c r="G10056" s="21" t="str">
        <f aca="false">IF(F10056&lt;Einstellungen!$B$5,"ja","nein")</f>
        <v>nein</v>
      </c>
      <c r="H10056" s="21" t="s">
        <v>27</v>
      </c>
      <c r="I10056" s="29" t="n">
        <f aca="false">INDEX(Einstellungen!$B$27:$B$50,22)</f>
        <v>1.25</v>
      </c>
      <c r="J10056" s="29" t="n">
        <f aca="false">F10056*I10056</f>
        <v>40.17395375</v>
      </c>
    </row>
    <row r="10057" customFormat="false" ht="15" hidden="false" customHeight="false" outlineLevel="0" collapsed="false">
      <c r="A10057" s="28" t="n">
        <v>45999</v>
      </c>
      <c r="B10057" s="21" t="s">
        <v>134</v>
      </c>
      <c r="C10057" s="21" t="s">
        <v>140</v>
      </c>
      <c r="D10057" s="29" t="n">
        <v>80.21</v>
      </c>
      <c r="E10057" s="29" t="n">
        <f aca="false">D10057/10</f>
        <v>8.021</v>
      </c>
      <c r="F10057" s="29" t="n">
        <f aca="false">(E10057+Einstellungen!$B$20)*(1+Einstellungen!$B$10)</f>
        <v>31.74563</v>
      </c>
      <c r="G10057" s="21" t="str">
        <f aca="false">IF(F10057&lt;Einstellungen!$B$5,"ja","nein")</f>
        <v>nein</v>
      </c>
      <c r="H10057" s="21" t="s">
        <v>27</v>
      </c>
      <c r="I10057" s="29" t="n">
        <f aca="false">INDEX(Einstellungen!$B$27:$B$50,23)</f>
        <v>1.05</v>
      </c>
      <c r="J10057" s="29" t="n">
        <f aca="false">F10057*I10057</f>
        <v>33.3329115</v>
      </c>
    </row>
    <row r="10058" customFormat="false" ht="15" hidden="false" customHeight="false" outlineLevel="0" collapsed="false">
      <c r="A10058" s="28" t="n">
        <v>45999</v>
      </c>
      <c r="B10058" s="21" t="s">
        <v>135</v>
      </c>
      <c r="C10058" s="21" t="s">
        <v>140</v>
      </c>
      <c r="D10058" s="29" t="n">
        <v>73.252</v>
      </c>
      <c r="E10058" s="29" t="n">
        <f aca="false">D10058/10</f>
        <v>7.3252</v>
      </c>
      <c r="F10058" s="29" t="n">
        <f aca="false">(E10058+Einstellungen!$B$20)*(1+Einstellungen!$B$10)</f>
        <v>30.917628</v>
      </c>
      <c r="G10058" s="21" t="str">
        <f aca="false">IF(F10058&lt;Einstellungen!$B$5,"ja","nein")</f>
        <v>nein</v>
      </c>
      <c r="H10058" s="21" t="s">
        <v>27</v>
      </c>
      <c r="I10058" s="29" t="n">
        <f aca="false">INDEX(Einstellungen!$B$27:$B$50,24)</f>
        <v>0.8</v>
      </c>
      <c r="J10058" s="29" t="n">
        <f aca="false">F10058*I10058</f>
        <v>24.7341024</v>
      </c>
    </row>
    <row r="10059" customFormat="false" ht="15" hidden="false" customHeight="false" outlineLevel="0" collapsed="false">
      <c r="A10059" s="28" t="n">
        <v>46000</v>
      </c>
      <c r="B10059" s="21" t="s">
        <v>111</v>
      </c>
      <c r="C10059" s="21" t="s">
        <v>141</v>
      </c>
      <c r="D10059" s="29" t="n">
        <v>73.697</v>
      </c>
      <c r="E10059" s="29" t="n">
        <f aca="false">D10059/10</f>
        <v>7.3697</v>
      </c>
      <c r="F10059" s="29" t="n">
        <f aca="false">(E10059+Einstellungen!$B$20)*(1+Einstellungen!$B$10)</f>
        <v>30.970583</v>
      </c>
      <c r="G10059" s="21" t="str">
        <f aca="false">IF(F10059&lt;Einstellungen!$B$5,"ja","nein")</f>
        <v>nein</v>
      </c>
      <c r="H10059" s="21" t="s">
        <v>27</v>
      </c>
      <c r="I10059" s="29" t="n">
        <f aca="false">INDEX(Einstellungen!$B$27:$B$50,1)</f>
        <v>0.6</v>
      </c>
      <c r="J10059" s="29" t="n">
        <f aca="false">F10059*I10059</f>
        <v>18.5823498</v>
      </c>
    </row>
    <row r="10060" customFormat="false" ht="15" hidden="false" customHeight="false" outlineLevel="0" collapsed="false">
      <c r="A10060" s="28" t="n">
        <v>46000</v>
      </c>
      <c r="B10060" s="21" t="s">
        <v>113</v>
      </c>
      <c r="C10060" s="21" t="s">
        <v>141</v>
      </c>
      <c r="D10060" s="29" t="n">
        <v>72.785</v>
      </c>
      <c r="E10060" s="29" t="n">
        <f aca="false">D10060/10</f>
        <v>7.2785</v>
      </c>
      <c r="F10060" s="29" t="n">
        <f aca="false">(E10060+Einstellungen!$B$20)*(1+Einstellungen!$B$10)</f>
        <v>30.862055</v>
      </c>
      <c r="G10060" s="21" t="str">
        <f aca="false">IF(F10060&lt;Einstellungen!$B$5,"ja","nein")</f>
        <v>nein</v>
      </c>
      <c r="H10060" s="21" t="s">
        <v>27</v>
      </c>
      <c r="I10060" s="29" t="n">
        <f aca="false">INDEX(Einstellungen!$B$27:$B$50,2)</f>
        <v>0.5</v>
      </c>
      <c r="J10060" s="29" t="n">
        <f aca="false">F10060*I10060</f>
        <v>15.4310275</v>
      </c>
    </row>
    <row r="10061" customFormat="false" ht="15" hidden="false" customHeight="false" outlineLevel="0" collapsed="false">
      <c r="A10061" s="28" t="n">
        <v>46000</v>
      </c>
      <c r="B10061" s="21" t="s">
        <v>114</v>
      </c>
      <c r="C10061" s="21" t="s">
        <v>141</v>
      </c>
      <c r="D10061" s="29" t="n">
        <v>73.713</v>
      </c>
      <c r="E10061" s="29" t="n">
        <f aca="false">D10061/10</f>
        <v>7.3713</v>
      </c>
      <c r="F10061" s="29" t="n">
        <f aca="false">(E10061+Einstellungen!$B$20)*(1+Einstellungen!$B$10)</f>
        <v>30.972487</v>
      </c>
      <c r="G10061" s="21" t="str">
        <f aca="false">IF(F10061&lt;Einstellungen!$B$5,"ja","nein")</f>
        <v>nein</v>
      </c>
      <c r="H10061" s="21" t="s">
        <v>27</v>
      </c>
      <c r="I10061" s="29" t="n">
        <f aca="false">INDEX(Einstellungen!$B$27:$B$50,3)</f>
        <v>0.45</v>
      </c>
      <c r="J10061" s="29" t="n">
        <f aca="false">F10061*I10061</f>
        <v>13.93761915</v>
      </c>
    </row>
    <row r="10062" customFormat="false" ht="15" hidden="false" customHeight="false" outlineLevel="0" collapsed="false">
      <c r="A10062" s="28" t="n">
        <v>46000</v>
      </c>
      <c r="B10062" s="21" t="s">
        <v>115</v>
      </c>
      <c r="C10062" s="21" t="s">
        <v>141</v>
      </c>
      <c r="D10062" s="29" t="n">
        <v>74.845</v>
      </c>
      <c r="E10062" s="29" t="n">
        <f aca="false">D10062/10</f>
        <v>7.4845</v>
      </c>
      <c r="F10062" s="29" t="n">
        <f aca="false">(E10062+Einstellungen!$B$20)*(1+Einstellungen!$B$10)</f>
        <v>31.107195</v>
      </c>
      <c r="G10062" s="21" t="str">
        <f aca="false">IF(F10062&lt;Einstellungen!$B$5,"ja","nein")</f>
        <v>nein</v>
      </c>
      <c r="H10062" s="21" t="s">
        <v>27</v>
      </c>
      <c r="I10062" s="29" t="n">
        <f aca="false">INDEX(Einstellungen!$B$27:$B$50,4)</f>
        <v>0.45</v>
      </c>
      <c r="J10062" s="29" t="n">
        <f aca="false">F10062*I10062</f>
        <v>13.99823775</v>
      </c>
    </row>
    <row r="10063" customFormat="false" ht="15" hidden="false" customHeight="false" outlineLevel="0" collapsed="false">
      <c r="A10063" s="28" t="n">
        <v>46000</v>
      </c>
      <c r="B10063" s="21" t="s">
        <v>116</v>
      </c>
      <c r="C10063" s="21" t="s">
        <v>141</v>
      </c>
      <c r="D10063" s="29" t="n">
        <v>73.72</v>
      </c>
      <c r="E10063" s="29" t="n">
        <f aca="false">D10063/10</f>
        <v>7.372</v>
      </c>
      <c r="F10063" s="29" t="n">
        <f aca="false">(E10063+Einstellungen!$B$20)*(1+Einstellungen!$B$10)</f>
        <v>30.97332</v>
      </c>
      <c r="G10063" s="21" t="str">
        <f aca="false">IF(F10063&lt;Einstellungen!$B$5,"ja","nein")</f>
        <v>nein</v>
      </c>
      <c r="H10063" s="21" t="s">
        <v>27</v>
      </c>
      <c r="I10063" s="29" t="n">
        <f aca="false">INDEX(Einstellungen!$B$27:$B$50,5)</f>
        <v>0.45</v>
      </c>
      <c r="J10063" s="29" t="n">
        <f aca="false">F10063*I10063</f>
        <v>13.937994</v>
      </c>
    </row>
    <row r="10064" customFormat="false" ht="15" hidden="false" customHeight="false" outlineLevel="0" collapsed="false">
      <c r="A10064" s="28" t="n">
        <v>46000</v>
      </c>
      <c r="B10064" s="21" t="s">
        <v>117</v>
      </c>
      <c r="C10064" s="21" t="s">
        <v>141</v>
      </c>
      <c r="D10064" s="29" t="n">
        <v>80.205</v>
      </c>
      <c r="E10064" s="29" t="n">
        <f aca="false">D10064/10</f>
        <v>8.0205</v>
      </c>
      <c r="F10064" s="29" t="n">
        <f aca="false">(E10064+Einstellungen!$B$20)*(1+Einstellungen!$B$10)</f>
        <v>31.745035</v>
      </c>
      <c r="G10064" s="21" t="str">
        <f aca="false">IF(F10064&lt;Einstellungen!$B$5,"ja","nein")</f>
        <v>nein</v>
      </c>
      <c r="H10064" s="21" t="s">
        <v>27</v>
      </c>
      <c r="I10064" s="29" t="n">
        <f aca="false">INDEX(Einstellungen!$B$27:$B$50,6)</f>
        <v>0.5</v>
      </c>
      <c r="J10064" s="29" t="n">
        <f aca="false">F10064*I10064</f>
        <v>15.8725175</v>
      </c>
    </row>
    <row r="10065" customFormat="false" ht="15" hidden="false" customHeight="false" outlineLevel="0" collapsed="false">
      <c r="A10065" s="28" t="n">
        <v>46000</v>
      </c>
      <c r="B10065" s="21" t="s">
        <v>118</v>
      </c>
      <c r="C10065" s="21" t="s">
        <v>141</v>
      </c>
      <c r="D10065" s="29" t="n">
        <v>98.847</v>
      </c>
      <c r="E10065" s="29" t="n">
        <f aca="false">D10065/10</f>
        <v>9.8847</v>
      </c>
      <c r="F10065" s="29" t="n">
        <f aca="false">(E10065+Einstellungen!$B$20)*(1+Einstellungen!$B$10)</f>
        <v>33.963433</v>
      </c>
      <c r="G10065" s="21" t="str">
        <f aca="false">IF(F10065&lt;Einstellungen!$B$5,"ja","nein")</f>
        <v>nein</v>
      </c>
      <c r="H10065" s="21" t="s">
        <v>27</v>
      </c>
      <c r="I10065" s="29" t="n">
        <f aca="false">INDEX(Einstellungen!$B$27:$B$50,7)</f>
        <v>0.7</v>
      </c>
      <c r="J10065" s="29" t="n">
        <f aca="false">F10065*I10065</f>
        <v>23.7744031</v>
      </c>
    </row>
    <row r="10066" customFormat="false" ht="15" hidden="false" customHeight="false" outlineLevel="0" collapsed="false">
      <c r="A10066" s="28" t="n">
        <v>46000</v>
      </c>
      <c r="B10066" s="21" t="s">
        <v>119</v>
      </c>
      <c r="C10066" s="21" t="s">
        <v>141</v>
      </c>
      <c r="D10066" s="29" t="n">
        <v>105.79</v>
      </c>
      <c r="E10066" s="29" t="n">
        <f aca="false">D10066/10</f>
        <v>10.579</v>
      </c>
      <c r="F10066" s="29" t="n">
        <f aca="false">(E10066+Einstellungen!$B$20)*(1+Einstellungen!$B$10)</f>
        <v>34.78965</v>
      </c>
      <c r="G10066" s="21" t="str">
        <f aca="false">IF(F10066&lt;Einstellungen!$B$5,"ja","nein")</f>
        <v>nein</v>
      </c>
      <c r="H10066" s="21" t="s">
        <v>27</v>
      </c>
      <c r="I10066" s="29" t="n">
        <f aca="false">INDEX(Einstellungen!$B$27:$B$50,8)</f>
        <v>0.95</v>
      </c>
      <c r="J10066" s="29" t="n">
        <f aca="false">F10066*I10066</f>
        <v>33.0501675</v>
      </c>
    </row>
    <row r="10067" customFormat="false" ht="15" hidden="false" customHeight="false" outlineLevel="0" collapsed="false">
      <c r="A10067" s="28" t="n">
        <v>46000</v>
      </c>
      <c r="B10067" s="21" t="s">
        <v>120</v>
      </c>
      <c r="C10067" s="21" t="s">
        <v>141</v>
      </c>
      <c r="D10067" s="29" t="n">
        <v>129.75</v>
      </c>
      <c r="E10067" s="29" t="n">
        <f aca="false">D10067/10</f>
        <v>12.975</v>
      </c>
      <c r="F10067" s="29" t="n">
        <f aca="false">(E10067+Einstellungen!$B$20)*(1+Einstellungen!$B$10)</f>
        <v>37.64089</v>
      </c>
      <c r="G10067" s="21" t="str">
        <f aca="false">IF(F10067&lt;Einstellungen!$B$5,"ja","nein")</f>
        <v>nein</v>
      </c>
      <c r="H10067" s="21" t="s">
        <v>27</v>
      </c>
      <c r="I10067" s="29" t="n">
        <f aca="false">INDEX(Einstellungen!$B$27:$B$50,9)</f>
        <v>1.05</v>
      </c>
      <c r="J10067" s="29" t="n">
        <f aca="false">F10067*I10067</f>
        <v>39.5229345</v>
      </c>
    </row>
    <row r="10068" customFormat="false" ht="15" hidden="false" customHeight="false" outlineLevel="0" collapsed="false">
      <c r="A10068" s="28" t="n">
        <v>46000</v>
      </c>
      <c r="B10068" s="21" t="s">
        <v>121</v>
      </c>
      <c r="C10068" s="21" t="s">
        <v>141</v>
      </c>
      <c r="D10068" s="29" t="n">
        <v>111.335</v>
      </c>
      <c r="E10068" s="29" t="n">
        <f aca="false">D10068/10</f>
        <v>11.1335</v>
      </c>
      <c r="F10068" s="29" t="n">
        <f aca="false">(E10068+Einstellungen!$B$20)*(1+Einstellungen!$B$10)</f>
        <v>35.449505</v>
      </c>
      <c r="G10068" s="21" t="str">
        <f aca="false">IF(F10068&lt;Einstellungen!$B$5,"ja","nein")</f>
        <v>nein</v>
      </c>
      <c r="H10068" s="21" t="s">
        <v>27</v>
      </c>
      <c r="I10068" s="29" t="n">
        <f aca="false">INDEX(Einstellungen!$B$27:$B$50,10)</f>
        <v>1.05</v>
      </c>
      <c r="J10068" s="29" t="n">
        <f aca="false">F10068*I10068</f>
        <v>37.22198025</v>
      </c>
    </row>
    <row r="10069" customFormat="false" ht="15" hidden="false" customHeight="false" outlineLevel="0" collapsed="false">
      <c r="A10069" s="28" t="n">
        <v>46000</v>
      </c>
      <c r="B10069" s="21" t="s">
        <v>122</v>
      </c>
      <c r="C10069" s="21" t="s">
        <v>141</v>
      </c>
      <c r="D10069" s="29" t="n">
        <v>103.06</v>
      </c>
      <c r="E10069" s="29" t="n">
        <f aca="false">D10069/10</f>
        <v>10.306</v>
      </c>
      <c r="F10069" s="29" t="n">
        <f aca="false">(E10069+Einstellungen!$B$20)*(1+Einstellungen!$B$10)</f>
        <v>34.46478</v>
      </c>
      <c r="G10069" s="21" t="str">
        <f aca="false">IF(F10069&lt;Einstellungen!$B$5,"ja","nein")</f>
        <v>nein</v>
      </c>
      <c r="H10069" s="21" t="s">
        <v>27</v>
      </c>
      <c r="I10069" s="29" t="n">
        <f aca="false">INDEX(Einstellungen!$B$27:$B$50,11)</f>
        <v>1.05</v>
      </c>
      <c r="J10069" s="29" t="n">
        <f aca="false">F10069*I10069</f>
        <v>36.188019</v>
      </c>
    </row>
    <row r="10070" customFormat="false" ht="15" hidden="false" customHeight="false" outlineLevel="0" collapsed="false">
      <c r="A10070" s="28" t="n">
        <v>46000</v>
      </c>
      <c r="B10070" s="21" t="s">
        <v>123</v>
      </c>
      <c r="C10070" s="21" t="s">
        <v>141</v>
      </c>
      <c r="D10070" s="29" t="n">
        <v>103.34</v>
      </c>
      <c r="E10070" s="29" t="n">
        <f aca="false">D10070/10</f>
        <v>10.334</v>
      </c>
      <c r="F10070" s="29" t="n">
        <f aca="false">(E10070+Einstellungen!$B$20)*(1+Einstellungen!$B$10)</f>
        <v>34.4981</v>
      </c>
      <c r="G10070" s="21" t="str">
        <f aca="false">IF(F10070&lt;Einstellungen!$B$5,"ja","nein")</f>
        <v>nein</v>
      </c>
      <c r="H10070" s="21" t="s">
        <v>27</v>
      </c>
      <c r="I10070" s="29" t="n">
        <f aca="false">INDEX(Einstellungen!$B$27:$B$50,12)</f>
        <v>1.1</v>
      </c>
      <c r="J10070" s="29" t="n">
        <f aca="false">F10070*I10070</f>
        <v>37.94791</v>
      </c>
    </row>
    <row r="10071" customFormat="false" ht="15" hidden="false" customHeight="false" outlineLevel="0" collapsed="false">
      <c r="A10071" s="28" t="n">
        <v>46000</v>
      </c>
      <c r="B10071" s="21" t="s">
        <v>124</v>
      </c>
      <c r="C10071" s="21" t="s">
        <v>141</v>
      </c>
      <c r="D10071" s="29" t="n">
        <v>97.83</v>
      </c>
      <c r="E10071" s="29" t="n">
        <f aca="false">D10071/10</f>
        <v>9.783</v>
      </c>
      <c r="F10071" s="29" t="n">
        <f aca="false">(E10071+Einstellungen!$B$20)*(1+Einstellungen!$B$10)</f>
        <v>33.84241</v>
      </c>
      <c r="G10071" s="21" t="str">
        <f aca="false">IF(F10071&lt;Einstellungen!$B$5,"ja","nein")</f>
        <v>nein</v>
      </c>
      <c r="H10071" s="21" t="s">
        <v>27</v>
      </c>
      <c r="I10071" s="29" t="n">
        <f aca="false">INDEX(Einstellungen!$B$27:$B$50,13)</f>
        <v>1.2</v>
      </c>
      <c r="J10071" s="29" t="n">
        <f aca="false">F10071*I10071</f>
        <v>40.610892</v>
      </c>
    </row>
    <row r="10072" customFormat="false" ht="15" hidden="false" customHeight="false" outlineLevel="0" collapsed="false">
      <c r="A10072" s="28" t="n">
        <v>46000</v>
      </c>
      <c r="B10072" s="21" t="s">
        <v>125</v>
      </c>
      <c r="C10072" s="21" t="s">
        <v>141</v>
      </c>
      <c r="D10072" s="29" t="n">
        <v>101.1</v>
      </c>
      <c r="E10072" s="29" t="n">
        <f aca="false">D10072/10</f>
        <v>10.11</v>
      </c>
      <c r="F10072" s="29" t="n">
        <f aca="false">(E10072+Einstellungen!$B$20)*(1+Einstellungen!$B$10)</f>
        <v>34.23154</v>
      </c>
      <c r="G10072" s="21" t="str">
        <f aca="false">IF(F10072&lt;Einstellungen!$B$5,"ja","nein")</f>
        <v>nein</v>
      </c>
      <c r="H10072" s="21" t="s">
        <v>27</v>
      </c>
      <c r="I10072" s="29" t="n">
        <f aca="false">INDEX(Einstellungen!$B$27:$B$50,14)</f>
        <v>1.15</v>
      </c>
      <c r="J10072" s="29" t="n">
        <f aca="false">F10072*I10072</f>
        <v>39.366271</v>
      </c>
    </row>
    <row r="10073" customFormat="false" ht="15" hidden="false" customHeight="false" outlineLevel="0" collapsed="false">
      <c r="A10073" s="28" t="n">
        <v>46000</v>
      </c>
      <c r="B10073" s="21" t="s">
        <v>126</v>
      </c>
      <c r="C10073" s="21" t="s">
        <v>141</v>
      </c>
      <c r="D10073" s="29" t="n">
        <v>100.22</v>
      </c>
      <c r="E10073" s="29" t="n">
        <f aca="false">D10073/10</f>
        <v>10.022</v>
      </c>
      <c r="F10073" s="29" t="n">
        <f aca="false">(E10073+Einstellungen!$B$20)*(1+Einstellungen!$B$10)</f>
        <v>34.12682</v>
      </c>
      <c r="G10073" s="21" t="str">
        <f aca="false">IF(F10073&lt;Einstellungen!$B$5,"ja","nein")</f>
        <v>nein</v>
      </c>
      <c r="H10073" s="21" t="s">
        <v>27</v>
      </c>
      <c r="I10073" s="29" t="n">
        <f aca="false">INDEX(Einstellungen!$B$27:$B$50,15)</f>
        <v>1</v>
      </c>
      <c r="J10073" s="29" t="n">
        <f aca="false">F10073*I10073</f>
        <v>34.12682</v>
      </c>
    </row>
    <row r="10074" customFormat="false" ht="15" hidden="false" customHeight="false" outlineLevel="0" collapsed="false">
      <c r="A10074" s="28" t="n">
        <v>46000</v>
      </c>
      <c r="B10074" s="21" t="s">
        <v>127</v>
      </c>
      <c r="C10074" s="21" t="s">
        <v>141</v>
      </c>
      <c r="D10074" s="29" t="n">
        <v>110.885</v>
      </c>
      <c r="E10074" s="29" t="n">
        <f aca="false">D10074/10</f>
        <v>11.0885</v>
      </c>
      <c r="F10074" s="29" t="n">
        <f aca="false">(E10074+Einstellungen!$B$20)*(1+Einstellungen!$B$10)</f>
        <v>35.395955</v>
      </c>
      <c r="G10074" s="21" t="str">
        <f aca="false">IF(F10074&lt;Einstellungen!$B$5,"ja","nein")</f>
        <v>nein</v>
      </c>
      <c r="H10074" s="21" t="s">
        <v>27</v>
      </c>
      <c r="I10074" s="29" t="n">
        <f aca="false">INDEX(Einstellungen!$B$27:$B$50,16)</f>
        <v>0.95</v>
      </c>
      <c r="J10074" s="29" t="n">
        <f aca="false">F10074*I10074</f>
        <v>33.62615725</v>
      </c>
    </row>
    <row r="10075" customFormat="false" ht="15" hidden="false" customHeight="false" outlineLevel="0" collapsed="false">
      <c r="A10075" s="28" t="n">
        <v>46000</v>
      </c>
      <c r="B10075" s="21" t="s">
        <v>128</v>
      </c>
      <c r="C10075" s="21" t="s">
        <v>141</v>
      </c>
      <c r="D10075" s="29" t="n">
        <v>108.3</v>
      </c>
      <c r="E10075" s="29" t="n">
        <f aca="false">D10075/10</f>
        <v>10.83</v>
      </c>
      <c r="F10075" s="29" t="n">
        <f aca="false">(E10075+Einstellungen!$B$20)*(1+Einstellungen!$B$10)</f>
        <v>35.08834</v>
      </c>
      <c r="G10075" s="21" t="str">
        <f aca="false">IF(F10075&lt;Einstellungen!$B$5,"ja","nein")</f>
        <v>nein</v>
      </c>
      <c r="H10075" s="21" t="s">
        <v>27</v>
      </c>
      <c r="I10075" s="29" t="n">
        <f aca="false">INDEX(Einstellungen!$B$27:$B$50,17)</f>
        <v>0.95</v>
      </c>
      <c r="J10075" s="29" t="n">
        <f aca="false">F10075*I10075</f>
        <v>33.333923</v>
      </c>
    </row>
    <row r="10076" customFormat="false" ht="15" hidden="false" customHeight="false" outlineLevel="0" collapsed="false">
      <c r="A10076" s="28" t="n">
        <v>46000</v>
      </c>
      <c r="B10076" s="21" t="s">
        <v>129</v>
      </c>
      <c r="C10076" s="21" t="s">
        <v>141</v>
      </c>
      <c r="D10076" s="29" t="n">
        <v>104.567</v>
      </c>
      <c r="E10076" s="29" t="n">
        <f aca="false">D10076/10</f>
        <v>10.4567</v>
      </c>
      <c r="F10076" s="29" t="n">
        <f aca="false">(E10076+Einstellungen!$B$20)*(1+Einstellungen!$B$10)</f>
        <v>34.644113</v>
      </c>
      <c r="G10076" s="21" t="str">
        <f aca="false">IF(F10076&lt;Einstellungen!$B$5,"ja","nein")</f>
        <v>nein</v>
      </c>
      <c r="H10076" s="21" t="s">
        <v>27</v>
      </c>
      <c r="I10076" s="29" t="n">
        <f aca="false">INDEX(Einstellungen!$B$27:$B$50,18)</f>
        <v>1.1</v>
      </c>
      <c r="J10076" s="29" t="n">
        <f aca="false">F10076*I10076</f>
        <v>38.1085243</v>
      </c>
    </row>
    <row r="10077" customFormat="false" ht="15" hidden="false" customHeight="false" outlineLevel="0" collapsed="false">
      <c r="A10077" s="28" t="n">
        <v>46000</v>
      </c>
      <c r="B10077" s="21" t="s">
        <v>130</v>
      </c>
      <c r="C10077" s="21" t="s">
        <v>141</v>
      </c>
      <c r="D10077" s="29" t="n">
        <v>96.91</v>
      </c>
      <c r="E10077" s="29" t="n">
        <f aca="false">D10077/10</f>
        <v>9.691</v>
      </c>
      <c r="F10077" s="29" t="n">
        <f aca="false">(E10077+Einstellungen!$B$20)*(1+Einstellungen!$B$10)</f>
        <v>33.73293</v>
      </c>
      <c r="G10077" s="21" t="str">
        <f aca="false">IF(F10077&lt;Einstellungen!$B$5,"ja","nein")</f>
        <v>nein</v>
      </c>
      <c r="H10077" s="21" t="s">
        <v>27</v>
      </c>
      <c r="I10077" s="29" t="n">
        <f aca="false">INDEX(Einstellungen!$B$27:$B$50,19)</f>
        <v>1.35</v>
      </c>
      <c r="J10077" s="29" t="n">
        <f aca="false">F10077*I10077</f>
        <v>45.5394555</v>
      </c>
    </row>
    <row r="10078" customFormat="false" ht="15" hidden="false" customHeight="false" outlineLevel="0" collapsed="false">
      <c r="A10078" s="28" t="n">
        <v>46000</v>
      </c>
      <c r="B10078" s="21" t="s">
        <v>131</v>
      </c>
      <c r="C10078" s="21" t="s">
        <v>141</v>
      </c>
      <c r="D10078" s="29" t="n">
        <v>85.103</v>
      </c>
      <c r="E10078" s="29" t="n">
        <f aca="false">D10078/10</f>
        <v>8.5103</v>
      </c>
      <c r="F10078" s="29" t="n">
        <f aca="false">(E10078+Einstellungen!$B$20)*(1+Einstellungen!$B$10)</f>
        <v>32.327897</v>
      </c>
      <c r="G10078" s="21" t="str">
        <f aca="false">IF(F10078&lt;Einstellungen!$B$5,"ja","nein")</f>
        <v>nein</v>
      </c>
      <c r="H10078" s="21" t="s">
        <v>27</v>
      </c>
      <c r="I10078" s="29" t="n">
        <f aca="false">INDEX(Einstellungen!$B$27:$B$50,20)</f>
        <v>1.45</v>
      </c>
      <c r="J10078" s="29" t="n">
        <f aca="false">F10078*I10078</f>
        <v>46.87545065</v>
      </c>
    </row>
    <row r="10079" customFormat="false" ht="15" hidden="false" customHeight="false" outlineLevel="0" collapsed="false">
      <c r="A10079" s="28" t="n">
        <v>46000</v>
      </c>
      <c r="B10079" s="21" t="s">
        <v>132</v>
      </c>
      <c r="C10079" s="21" t="s">
        <v>141</v>
      </c>
      <c r="D10079" s="29" t="n">
        <v>83.67</v>
      </c>
      <c r="E10079" s="29" t="n">
        <f aca="false">D10079/10</f>
        <v>8.367</v>
      </c>
      <c r="F10079" s="29" t="n">
        <f aca="false">(E10079+Einstellungen!$B$20)*(1+Einstellungen!$B$10)</f>
        <v>32.15737</v>
      </c>
      <c r="G10079" s="21" t="str">
        <f aca="false">IF(F10079&lt;Einstellungen!$B$5,"ja","nein")</f>
        <v>nein</v>
      </c>
      <c r="H10079" s="21" t="s">
        <v>27</v>
      </c>
      <c r="I10079" s="29" t="n">
        <f aca="false">INDEX(Einstellungen!$B$27:$B$50,21)</f>
        <v>1.4</v>
      </c>
      <c r="J10079" s="29" t="n">
        <f aca="false">F10079*I10079</f>
        <v>45.020318</v>
      </c>
    </row>
    <row r="10080" customFormat="false" ht="15" hidden="false" customHeight="false" outlineLevel="0" collapsed="false">
      <c r="A10080" s="28" t="n">
        <v>46000</v>
      </c>
      <c r="B10080" s="21" t="s">
        <v>133</v>
      </c>
      <c r="C10080" s="21" t="s">
        <v>141</v>
      </c>
      <c r="D10080" s="29" t="n">
        <v>79.355</v>
      </c>
      <c r="E10080" s="29" t="n">
        <f aca="false">D10080/10</f>
        <v>7.9355</v>
      </c>
      <c r="F10080" s="29" t="n">
        <f aca="false">(E10080+Einstellungen!$B$20)*(1+Einstellungen!$B$10)</f>
        <v>31.643885</v>
      </c>
      <c r="G10080" s="21" t="str">
        <f aca="false">IF(F10080&lt;Einstellungen!$B$5,"ja","nein")</f>
        <v>nein</v>
      </c>
      <c r="H10080" s="21" t="s">
        <v>27</v>
      </c>
      <c r="I10080" s="29" t="n">
        <f aca="false">INDEX(Einstellungen!$B$27:$B$50,22)</f>
        <v>1.25</v>
      </c>
      <c r="J10080" s="29" t="n">
        <f aca="false">F10080*I10080</f>
        <v>39.55485625</v>
      </c>
    </row>
    <row r="10081" customFormat="false" ht="15" hidden="false" customHeight="false" outlineLevel="0" collapsed="false">
      <c r="A10081" s="28" t="n">
        <v>46000</v>
      </c>
      <c r="B10081" s="21" t="s">
        <v>134</v>
      </c>
      <c r="C10081" s="21" t="s">
        <v>141</v>
      </c>
      <c r="D10081" s="29" t="n">
        <v>73.332</v>
      </c>
      <c r="E10081" s="29" t="n">
        <f aca="false">D10081/10</f>
        <v>7.3332</v>
      </c>
      <c r="F10081" s="29" t="n">
        <f aca="false">(E10081+Einstellungen!$B$20)*(1+Einstellungen!$B$10)</f>
        <v>30.927148</v>
      </c>
      <c r="G10081" s="21" t="str">
        <f aca="false">IF(F10081&lt;Einstellungen!$B$5,"ja","nein")</f>
        <v>nein</v>
      </c>
      <c r="H10081" s="21" t="s">
        <v>27</v>
      </c>
      <c r="I10081" s="29" t="n">
        <f aca="false">INDEX(Einstellungen!$B$27:$B$50,23)</f>
        <v>1.05</v>
      </c>
      <c r="J10081" s="29" t="n">
        <f aca="false">F10081*I10081</f>
        <v>32.4735054</v>
      </c>
    </row>
    <row r="10082" customFormat="false" ht="15" hidden="false" customHeight="false" outlineLevel="0" collapsed="false">
      <c r="A10082" s="28" t="n">
        <v>46000</v>
      </c>
      <c r="B10082" s="21" t="s">
        <v>135</v>
      </c>
      <c r="C10082" s="21" t="s">
        <v>141</v>
      </c>
      <c r="D10082" s="29" t="n">
        <v>55.42</v>
      </c>
      <c r="E10082" s="29" t="n">
        <f aca="false">D10082/10</f>
        <v>5.542</v>
      </c>
      <c r="F10082" s="29" t="n">
        <f aca="false">(E10082+Einstellungen!$B$20)*(1+Einstellungen!$B$10)</f>
        <v>28.79562</v>
      </c>
      <c r="G10082" s="21" t="str">
        <f aca="false">IF(F10082&lt;Einstellungen!$B$5,"ja","nein")</f>
        <v>ja</v>
      </c>
      <c r="H10082" s="21" t="s">
        <v>27</v>
      </c>
      <c r="I10082" s="29" t="n">
        <f aca="false">INDEX(Einstellungen!$B$27:$B$50,24)</f>
        <v>0.8</v>
      </c>
      <c r="J10082" s="29" t="n">
        <f aca="false">F10082*I10082</f>
        <v>23.036496</v>
      </c>
    </row>
    <row r="10083" customFormat="false" ht="15" hidden="false" customHeight="false" outlineLevel="0" collapsed="false">
      <c r="A10083" s="28" t="n">
        <v>46001</v>
      </c>
      <c r="B10083" s="21" t="s">
        <v>111</v>
      </c>
      <c r="C10083" s="21" t="s">
        <v>112</v>
      </c>
      <c r="D10083" s="29" t="n">
        <v>43.9</v>
      </c>
      <c r="E10083" s="29" t="n">
        <f aca="false">D10083/10</f>
        <v>4.39</v>
      </c>
      <c r="F10083" s="29" t="n">
        <f aca="false">(E10083+Einstellungen!$B$20)*(1+Einstellungen!$B$10)</f>
        <v>27.42474</v>
      </c>
      <c r="G10083" s="21" t="str">
        <f aca="false">IF(F10083&lt;Einstellungen!$B$5,"ja","nein")</f>
        <v>ja</v>
      </c>
      <c r="H10083" s="21" t="s">
        <v>27</v>
      </c>
      <c r="I10083" s="29" t="n">
        <f aca="false">INDEX(Einstellungen!$B$27:$B$50,1)</f>
        <v>0.6</v>
      </c>
      <c r="J10083" s="29" t="n">
        <f aca="false">F10083*I10083</f>
        <v>16.454844</v>
      </c>
    </row>
    <row r="10084" customFormat="false" ht="15" hidden="false" customHeight="false" outlineLevel="0" collapsed="false">
      <c r="A10084" s="28" t="n">
        <v>46001</v>
      </c>
      <c r="B10084" s="21" t="s">
        <v>113</v>
      </c>
      <c r="C10084" s="21" t="s">
        <v>112</v>
      </c>
      <c r="D10084" s="29" t="n">
        <v>36.48</v>
      </c>
      <c r="E10084" s="29" t="n">
        <f aca="false">D10084/10</f>
        <v>3.648</v>
      </c>
      <c r="F10084" s="29" t="n">
        <f aca="false">(E10084+Einstellungen!$B$20)*(1+Einstellungen!$B$10)</f>
        <v>26.54176</v>
      </c>
      <c r="G10084" s="21" t="str">
        <f aca="false">IF(F10084&lt;Einstellungen!$B$5,"ja","nein")</f>
        <v>ja</v>
      </c>
      <c r="H10084" s="21" t="s">
        <v>27</v>
      </c>
      <c r="I10084" s="29" t="n">
        <f aca="false">INDEX(Einstellungen!$B$27:$B$50,2)</f>
        <v>0.5</v>
      </c>
      <c r="J10084" s="29" t="n">
        <f aca="false">F10084*I10084</f>
        <v>13.27088</v>
      </c>
    </row>
    <row r="10085" customFormat="false" ht="15" hidden="false" customHeight="false" outlineLevel="0" collapsed="false">
      <c r="A10085" s="28" t="n">
        <v>46001</v>
      </c>
      <c r="B10085" s="21" t="s">
        <v>114</v>
      </c>
      <c r="C10085" s="21" t="s">
        <v>112</v>
      </c>
      <c r="D10085" s="29" t="n">
        <v>31</v>
      </c>
      <c r="E10085" s="29" t="n">
        <f aca="false">D10085/10</f>
        <v>3.1</v>
      </c>
      <c r="F10085" s="29" t="n">
        <f aca="false">(E10085+Einstellungen!$B$20)*(1+Einstellungen!$B$10)</f>
        <v>25.88964</v>
      </c>
      <c r="G10085" s="21" t="str">
        <f aca="false">IF(F10085&lt;Einstellungen!$B$5,"ja","nein")</f>
        <v>ja</v>
      </c>
      <c r="H10085" s="21" t="s">
        <v>27</v>
      </c>
      <c r="I10085" s="29" t="n">
        <f aca="false">INDEX(Einstellungen!$B$27:$B$50,3)</f>
        <v>0.45</v>
      </c>
      <c r="J10085" s="29" t="n">
        <f aca="false">F10085*I10085</f>
        <v>11.650338</v>
      </c>
    </row>
    <row r="10086" customFormat="false" ht="15" hidden="false" customHeight="false" outlineLevel="0" collapsed="false">
      <c r="A10086" s="28" t="n">
        <v>46001</v>
      </c>
      <c r="B10086" s="21" t="s">
        <v>115</v>
      </c>
      <c r="C10086" s="21" t="s">
        <v>112</v>
      </c>
      <c r="D10086" s="29" t="n">
        <v>35.112</v>
      </c>
      <c r="E10086" s="29" t="n">
        <f aca="false">D10086/10</f>
        <v>3.5112</v>
      </c>
      <c r="F10086" s="29" t="n">
        <f aca="false">(E10086+Einstellungen!$B$20)*(1+Einstellungen!$B$10)</f>
        <v>26.378968</v>
      </c>
      <c r="G10086" s="21" t="str">
        <f aca="false">IF(F10086&lt;Einstellungen!$B$5,"ja","nein")</f>
        <v>ja</v>
      </c>
      <c r="H10086" s="21" t="s">
        <v>27</v>
      </c>
      <c r="I10086" s="29" t="n">
        <f aca="false">INDEX(Einstellungen!$B$27:$B$50,4)</f>
        <v>0.45</v>
      </c>
      <c r="J10086" s="29" t="n">
        <f aca="false">F10086*I10086</f>
        <v>11.8705356</v>
      </c>
    </row>
    <row r="10087" customFormat="false" ht="15" hidden="false" customHeight="false" outlineLevel="0" collapsed="false">
      <c r="A10087" s="28" t="n">
        <v>46001</v>
      </c>
      <c r="B10087" s="21" t="s">
        <v>116</v>
      </c>
      <c r="C10087" s="21" t="s">
        <v>112</v>
      </c>
      <c r="D10087" s="29" t="n">
        <v>48.09</v>
      </c>
      <c r="E10087" s="29" t="n">
        <f aca="false">D10087/10</f>
        <v>4.809</v>
      </c>
      <c r="F10087" s="29" t="n">
        <f aca="false">(E10087+Einstellungen!$B$20)*(1+Einstellungen!$B$10)</f>
        <v>27.92335</v>
      </c>
      <c r="G10087" s="21" t="str">
        <f aca="false">IF(F10087&lt;Einstellungen!$B$5,"ja","nein")</f>
        <v>ja</v>
      </c>
      <c r="H10087" s="21" t="s">
        <v>27</v>
      </c>
      <c r="I10087" s="29" t="n">
        <f aca="false">INDEX(Einstellungen!$B$27:$B$50,5)</f>
        <v>0.45</v>
      </c>
      <c r="J10087" s="29" t="n">
        <f aca="false">F10087*I10087</f>
        <v>12.5655075</v>
      </c>
    </row>
    <row r="10088" customFormat="false" ht="15" hidden="false" customHeight="false" outlineLevel="0" collapsed="false">
      <c r="A10088" s="28" t="n">
        <v>46001</v>
      </c>
      <c r="B10088" s="21" t="s">
        <v>117</v>
      </c>
      <c r="C10088" s="21" t="s">
        <v>112</v>
      </c>
      <c r="D10088" s="29" t="n">
        <v>69.65</v>
      </c>
      <c r="E10088" s="29" t="n">
        <f aca="false">D10088/10</f>
        <v>6.965</v>
      </c>
      <c r="F10088" s="29" t="n">
        <f aca="false">(E10088+Einstellungen!$B$20)*(1+Einstellungen!$B$10)</f>
        <v>30.48899</v>
      </c>
      <c r="G10088" s="21" t="str">
        <f aca="false">IF(F10088&lt;Einstellungen!$B$5,"ja","nein")</f>
        <v>nein</v>
      </c>
      <c r="H10088" s="21" t="s">
        <v>27</v>
      </c>
      <c r="I10088" s="29" t="n">
        <f aca="false">INDEX(Einstellungen!$B$27:$B$50,6)</f>
        <v>0.5</v>
      </c>
      <c r="J10088" s="29" t="n">
        <f aca="false">F10088*I10088</f>
        <v>15.244495</v>
      </c>
    </row>
    <row r="10089" customFormat="false" ht="15" hidden="false" customHeight="false" outlineLevel="0" collapsed="false">
      <c r="A10089" s="28" t="n">
        <v>46001</v>
      </c>
      <c r="B10089" s="21" t="s">
        <v>118</v>
      </c>
      <c r="C10089" s="21" t="s">
        <v>112</v>
      </c>
      <c r="D10089" s="29" t="n">
        <v>79.12</v>
      </c>
      <c r="E10089" s="29" t="n">
        <f aca="false">D10089/10</f>
        <v>7.912</v>
      </c>
      <c r="F10089" s="29" t="n">
        <f aca="false">(E10089+Einstellungen!$B$20)*(1+Einstellungen!$B$10)</f>
        <v>31.61592</v>
      </c>
      <c r="G10089" s="21" t="str">
        <f aca="false">IF(F10089&lt;Einstellungen!$B$5,"ja","nein")</f>
        <v>nein</v>
      </c>
      <c r="H10089" s="21" t="s">
        <v>27</v>
      </c>
      <c r="I10089" s="29" t="n">
        <f aca="false">INDEX(Einstellungen!$B$27:$B$50,7)</f>
        <v>0.7</v>
      </c>
      <c r="J10089" s="29" t="n">
        <f aca="false">F10089*I10089</f>
        <v>22.131144</v>
      </c>
    </row>
    <row r="10090" customFormat="false" ht="15" hidden="false" customHeight="false" outlineLevel="0" collapsed="false">
      <c r="A10090" s="28" t="n">
        <v>46001</v>
      </c>
      <c r="B10090" s="21" t="s">
        <v>119</v>
      </c>
      <c r="C10090" s="21" t="s">
        <v>112</v>
      </c>
      <c r="D10090" s="29" t="n">
        <v>87.505</v>
      </c>
      <c r="E10090" s="29" t="n">
        <f aca="false">D10090/10</f>
        <v>8.7505</v>
      </c>
      <c r="F10090" s="29" t="n">
        <f aca="false">(E10090+Einstellungen!$B$20)*(1+Einstellungen!$B$10)</f>
        <v>32.613735</v>
      </c>
      <c r="G10090" s="21" t="str">
        <f aca="false">IF(F10090&lt;Einstellungen!$B$5,"ja","nein")</f>
        <v>nein</v>
      </c>
      <c r="H10090" s="21" t="s">
        <v>27</v>
      </c>
      <c r="I10090" s="29" t="n">
        <f aca="false">INDEX(Einstellungen!$B$27:$B$50,8)</f>
        <v>0.95</v>
      </c>
      <c r="J10090" s="29" t="n">
        <f aca="false">F10090*I10090</f>
        <v>30.98304825</v>
      </c>
    </row>
    <row r="10091" customFormat="false" ht="15" hidden="false" customHeight="false" outlineLevel="0" collapsed="false">
      <c r="A10091" s="28" t="n">
        <v>46001</v>
      </c>
      <c r="B10091" s="21" t="s">
        <v>120</v>
      </c>
      <c r="C10091" s="21" t="s">
        <v>112</v>
      </c>
      <c r="D10091" s="29" t="n">
        <v>94.333</v>
      </c>
      <c r="E10091" s="29" t="n">
        <f aca="false">D10091/10</f>
        <v>9.4333</v>
      </c>
      <c r="F10091" s="29" t="n">
        <f aca="false">(E10091+Einstellungen!$B$20)*(1+Einstellungen!$B$10)</f>
        <v>33.426267</v>
      </c>
      <c r="G10091" s="21" t="str">
        <f aca="false">IF(F10091&lt;Einstellungen!$B$5,"ja","nein")</f>
        <v>nein</v>
      </c>
      <c r="H10091" s="21" t="s">
        <v>27</v>
      </c>
      <c r="I10091" s="29" t="n">
        <f aca="false">INDEX(Einstellungen!$B$27:$B$50,9)</f>
        <v>1.05</v>
      </c>
      <c r="J10091" s="29" t="n">
        <f aca="false">F10091*I10091</f>
        <v>35.09758035</v>
      </c>
    </row>
    <row r="10092" customFormat="false" ht="15" hidden="false" customHeight="false" outlineLevel="0" collapsed="false">
      <c r="A10092" s="28" t="n">
        <v>46001</v>
      </c>
      <c r="B10092" s="21" t="s">
        <v>121</v>
      </c>
      <c r="C10092" s="21" t="s">
        <v>112</v>
      </c>
      <c r="D10092" s="29" t="n">
        <v>94.225</v>
      </c>
      <c r="E10092" s="29" t="n">
        <f aca="false">D10092/10</f>
        <v>9.4225</v>
      </c>
      <c r="F10092" s="29" t="n">
        <f aca="false">(E10092+Einstellungen!$B$20)*(1+Einstellungen!$B$10)</f>
        <v>33.413415</v>
      </c>
      <c r="G10092" s="21" t="str">
        <f aca="false">IF(F10092&lt;Einstellungen!$B$5,"ja","nein")</f>
        <v>nein</v>
      </c>
      <c r="H10092" s="21" t="s">
        <v>27</v>
      </c>
      <c r="I10092" s="29" t="n">
        <f aca="false">INDEX(Einstellungen!$B$27:$B$50,10)</f>
        <v>1.05</v>
      </c>
      <c r="J10092" s="29" t="n">
        <f aca="false">F10092*I10092</f>
        <v>35.08408575</v>
      </c>
    </row>
    <row r="10093" customFormat="false" ht="15" hidden="false" customHeight="false" outlineLevel="0" collapsed="false">
      <c r="A10093" s="28" t="n">
        <v>46001</v>
      </c>
      <c r="B10093" s="21" t="s">
        <v>122</v>
      </c>
      <c r="C10093" s="21" t="s">
        <v>112</v>
      </c>
      <c r="D10093" s="29" t="n">
        <v>87.727</v>
      </c>
      <c r="E10093" s="29" t="n">
        <f aca="false">D10093/10</f>
        <v>8.7727</v>
      </c>
      <c r="F10093" s="29" t="n">
        <f aca="false">(E10093+Einstellungen!$B$20)*(1+Einstellungen!$B$10)</f>
        <v>32.640153</v>
      </c>
      <c r="G10093" s="21" t="str">
        <f aca="false">IF(F10093&lt;Einstellungen!$B$5,"ja","nein")</f>
        <v>nein</v>
      </c>
      <c r="H10093" s="21" t="s">
        <v>27</v>
      </c>
      <c r="I10093" s="29" t="n">
        <f aca="false">INDEX(Einstellungen!$B$27:$B$50,11)</f>
        <v>1.05</v>
      </c>
      <c r="J10093" s="29" t="n">
        <f aca="false">F10093*I10093</f>
        <v>34.27216065</v>
      </c>
    </row>
    <row r="10094" customFormat="false" ht="15" hidden="false" customHeight="false" outlineLevel="0" collapsed="false">
      <c r="A10094" s="28" t="n">
        <v>46001</v>
      </c>
      <c r="B10094" s="21" t="s">
        <v>123</v>
      </c>
      <c r="C10094" s="21" t="s">
        <v>112</v>
      </c>
      <c r="D10094" s="29" t="n">
        <v>80.998</v>
      </c>
      <c r="E10094" s="29" t="n">
        <f aca="false">D10094/10</f>
        <v>8.0998</v>
      </c>
      <c r="F10094" s="29" t="n">
        <f aca="false">(E10094+Einstellungen!$B$20)*(1+Einstellungen!$B$10)</f>
        <v>31.839402</v>
      </c>
      <c r="G10094" s="21" t="str">
        <f aca="false">IF(F10094&lt;Einstellungen!$B$5,"ja","nein")</f>
        <v>nein</v>
      </c>
      <c r="H10094" s="21" t="s">
        <v>27</v>
      </c>
      <c r="I10094" s="29" t="n">
        <f aca="false">INDEX(Einstellungen!$B$27:$B$50,12)</f>
        <v>1.1</v>
      </c>
      <c r="J10094" s="29" t="n">
        <f aca="false">F10094*I10094</f>
        <v>35.0233422</v>
      </c>
    </row>
    <row r="10095" customFormat="false" ht="15" hidden="false" customHeight="false" outlineLevel="0" collapsed="false">
      <c r="A10095" s="28" t="n">
        <v>46001</v>
      </c>
      <c r="B10095" s="21" t="s">
        <v>124</v>
      </c>
      <c r="C10095" s="21" t="s">
        <v>112</v>
      </c>
      <c r="D10095" s="29" t="n">
        <v>79.5</v>
      </c>
      <c r="E10095" s="29" t="n">
        <f aca="false">D10095/10</f>
        <v>7.95</v>
      </c>
      <c r="F10095" s="29" t="n">
        <f aca="false">(E10095+Einstellungen!$B$20)*(1+Einstellungen!$B$10)</f>
        <v>31.66114</v>
      </c>
      <c r="G10095" s="21" t="str">
        <f aca="false">IF(F10095&lt;Einstellungen!$B$5,"ja","nein")</f>
        <v>nein</v>
      </c>
      <c r="H10095" s="21" t="s">
        <v>27</v>
      </c>
      <c r="I10095" s="29" t="n">
        <f aca="false">INDEX(Einstellungen!$B$27:$B$50,13)</f>
        <v>1.2</v>
      </c>
      <c r="J10095" s="29" t="n">
        <f aca="false">F10095*I10095</f>
        <v>37.993368</v>
      </c>
    </row>
    <row r="10096" customFormat="false" ht="15" hidden="false" customHeight="false" outlineLevel="0" collapsed="false">
      <c r="A10096" s="28" t="n">
        <v>46001</v>
      </c>
      <c r="B10096" s="21" t="s">
        <v>125</v>
      </c>
      <c r="C10096" s="21" t="s">
        <v>112</v>
      </c>
      <c r="D10096" s="29" t="n">
        <v>81.442</v>
      </c>
      <c r="E10096" s="29" t="n">
        <f aca="false">D10096/10</f>
        <v>8.1442</v>
      </c>
      <c r="F10096" s="29" t="n">
        <f aca="false">(E10096+Einstellungen!$B$20)*(1+Einstellungen!$B$10)</f>
        <v>31.892238</v>
      </c>
      <c r="G10096" s="21" t="str">
        <f aca="false">IF(F10096&lt;Einstellungen!$B$5,"ja","nein")</f>
        <v>nein</v>
      </c>
      <c r="H10096" s="21" t="s">
        <v>27</v>
      </c>
      <c r="I10096" s="29" t="n">
        <f aca="false">INDEX(Einstellungen!$B$27:$B$50,14)</f>
        <v>1.15</v>
      </c>
      <c r="J10096" s="29" t="n">
        <f aca="false">F10096*I10096</f>
        <v>36.6760737</v>
      </c>
    </row>
    <row r="10097" customFormat="false" ht="15" hidden="false" customHeight="false" outlineLevel="0" collapsed="false">
      <c r="A10097" s="28" t="n">
        <v>46001</v>
      </c>
      <c r="B10097" s="21" t="s">
        <v>126</v>
      </c>
      <c r="C10097" s="21" t="s">
        <v>112</v>
      </c>
      <c r="D10097" s="29" t="n">
        <v>90.222</v>
      </c>
      <c r="E10097" s="29" t="n">
        <f aca="false">D10097/10</f>
        <v>9.0222</v>
      </c>
      <c r="F10097" s="29" t="n">
        <f aca="false">(E10097+Einstellungen!$B$20)*(1+Einstellungen!$B$10)</f>
        <v>32.937058</v>
      </c>
      <c r="G10097" s="21" t="str">
        <f aca="false">IF(F10097&lt;Einstellungen!$B$5,"ja","nein")</f>
        <v>nein</v>
      </c>
      <c r="H10097" s="21" t="s">
        <v>27</v>
      </c>
      <c r="I10097" s="29" t="n">
        <f aca="false">INDEX(Einstellungen!$B$27:$B$50,15)</f>
        <v>1</v>
      </c>
      <c r="J10097" s="29" t="n">
        <f aca="false">F10097*I10097</f>
        <v>32.937058</v>
      </c>
    </row>
    <row r="10098" customFormat="false" ht="15" hidden="false" customHeight="false" outlineLevel="0" collapsed="false">
      <c r="A10098" s="28" t="n">
        <v>46001</v>
      </c>
      <c r="B10098" s="21" t="s">
        <v>127</v>
      </c>
      <c r="C10098" s="21" t="s">
        <v>112</v>
      </c>
      <c r="D10098" s="29" t="n">
        <v>100.665</v>
      </c>
      <c r="E10098" s="29" t="n">
        <f aca="false">D10098/10</f>
        <v>10.0665</v>
      </c>
      <c r="F10098" s="29" t="n">
        <f aca="false">(E10098+Einstellungen!$B$20)*(1+Einstellungen!$B$10)</f>
        <v>34.179775</v>
      </c>
      <c r="G10098" s="21" t="str">
        <f aca="false">IF(F10098&lt;Einstellungen!$B$5,"ja","nein")</f>
        <v>nein</v>
      </c>
      <c r="H10098" s="21" t="s">
        <v>27</v>
      </c>
      <c r="I10098" s="29" t="n">
        <f aca="false">INDEX(Einstellungen!$B$27:$B$50,16)</f>
        <v>0.95</v>
      </c>
      <c r="J10098" s="29" t="n">
        <f aca="false">F10098*I10098</f>
        <v>32.47078625</v>
      </c>
    </row>
    <row r="10099" customFormat="false" ht="15" hidden="false" customHeight="false" outlineLevel="0" collapsed="false">
      <c r="A10099" s="28" t="n">
        <v>46001</v>
      </c>
      <c r="B10099" s="21" t="s">
        <v>128</v>
      </c>
      <c r="C10099" s="21" t="s">
        <v>112</v>
      </c>
      <c r="D10099" s="29" t="n">
        <v>104.002</v>
      </c>
      <c r="E10099" s="29" t="n">
        <f aca="false">D10099/10</f>
        <v>10.4002</v>
      </c>
      <c r="F10099" s="29" t="n">
        <f aca="false">(E10099+Einstellungen!$B$20)*(1+Einstellungen!$B$10)</f>
        <v>34.576878</v>
      </c>
      <c r="G10099" s="21" t="str">
        <f aca="false">IF(F10099&lt;Einstellungen!$B$5,"ja","nein")</f>
        <v>nein</v>
      </c>
      <c r="H10099" s="21" t="s">
        <v>27</v>
      </c>
      <c r="I10099" s="29" t="n">
        <f aca="false">INDEX(Einstellungen!$B$27:$B$50,17)</f>
        <v>0.95</v>
      </c>
      <c r="J10099" s="29" t="n">
        <f aca="false">F10099*I10099</f>
        <v>32.8480341</v>
      </c>
    </row>
    <row r="10100" customFormat="false" ht="15" hidden="false" customHeight="false" outlineLevel="0" collapsed="false">
      <c r="A10100" s="28" t="n">
        <v>46001</v>
      </c>
      <c r="B10100" s="21" t="s">
        <v>129</v>
      </c>
      <c r="C10100" s="21" t="s">
        <v>112</v>
      </c>
      <c r="D10100" s="29" t="n">
        <v>105.672</v>
      </c>
      <c r="E10100" s="29" t="n">
        <f aca="false">D10100/10</f>
        <v>10.5672</v>
      </c>
      <c r="F10100" s="29" t="n">
        <f aca="false">(E10100+Einstellungen!$B$20)*(1+Einstellungen!$B$10)</f>
        <v>34.775608</v>
      </c>
      <c r="G10100" s="21" t="str">
        <f aca="false">IF(F10100&lt;Einstellungen!$B$5,"ja","nein")</f>
        <v>nein</v>
      </c>
      <c r="H10100" s="21" t="s">
        <v>27</v>
      </c>
      <c r="I10100" s="29" t="n">
        <f aca="false">INDEX(Einstellungen!$B$27:$B$50,18)</f>
        <v>1.1</v>
      </c>
      <c r="J10100" s="29" t="n">
        <f aca="false">F10100*I10100</f>
        <v>38.2531688</v>
      </c>
    </row>
    <row r="10101" customFormat="false" ht="15" hidden="false" customHeight="false" outlineLevel="0" collapsed="false">
      <c r="A10101" s="28" t="n">
        <v>46001</v>
      </c>
      <c r="B10101" s="21" t="s">
        <v>130</v>
      </c>
      <c r="C10101" s="21" t="s">
        <v>112</v>
      </c>
      <c r="D10101" s="29" t="n">
        <v>104.695</v>
      </c>
      <c r="E10101" s="29" t="n">
        <f aca="false">D10101/10</f>
        <v>10.4695</v>
      </c>
      <c r="F10101" s="29" t="n">
        <f aca="false">(E10101+Einstellungen!$B$20)*(1+Einstellungen!$B$10)</f>
        <v>34.659345</v>
      </c>
      <c r="G10101" s="21" t="str">
        <f aca="false">IF(F10101&lt;Einstellungen!$B$5,"ja","nein")</f>
        <v>nein</v>
      </c>
      <c r="H10101" s="21" t="s">
        <v>27</v>
      </c>
      <c r="I10101" s="29" t="n">
        <f aca="false">INDEX(Einstellungen!$B$27:$B$50,19)</f>
        <v>1.35</v>
      </c>
      <c r="J10101" s="29" t="n">
        <f aca="false">F10101*I10101</f>
        <v>46.79011575</v>
      </c>
    </row>
    <row r="10102" customFormat="false" ht="15" hidden="false" customHeight="false" outlineLevel="0" collapsed="false">
      <c r="A10102" s="28" t="n">
        <v>46001</v>
      </c>
      <c r="B10102" s="21" t="s">
        <v>131</v>
      </c>
      <c r="C10102" s="21" t="s">
        <v>112</v>
      </c>
      <c r="D10102" s="29" t="n">
        <v>96.773</v>
      </c>
      <c r="E10102" s="29" t="n">
        <f aca="false">D10102/10</f>
        <v>9.6773</v>
      </c>
      <c r="F10102" s="29" t="n">
        <f aca="false">(E10102+Einstellungen!$B$20)*(1+Einstellungen!$B$10)</f>
        <v>33.716627</v>
      </c>
      <c r="G10102" s="21" t="str">
        <f aca="false">IF(F10102&lt;Einstellungen!$B$5,"ja","nein")</f>
        <v>nein</v>
      </c>
      <c r="H10102" s="21" t="s">
        <v>27</v>
      </c>
      <c r="I10102" s="29" t="n">
        <f aca="false">INDEX(Einstellungen!$B$27:$B$50,20)</f>
        <v>1.45</v>
      </c>
      <c r="J10102" s="29" t="n">
        <f aca="false">F10102*I10102</f>
        <v>48.88910915</v>
      </c>
    </row>
    <row r="10103" customFormat="false" ht="15" hidden="false" customHeight="false" outlineLevel="0" collapsed="false">
      <c r="A10103" s="28" t="n">
        <v>46001</v>
      </c>
      <c r="B10103" s="21" t="s">
        <v>132</v>
      </c>
      <c r="C10103" s="21" t="s">
        <v>112</v>
      </c>
      <c r="D10103" s="29" t="n">
        <v>87.75</v>
      </c>
      <c r="E10103" s="29" t="n">
        <f aca="false">D10103/10</f>
        <v>8.775</v>
      </c>
      <c r="F10103" s="29" t="n">
        <f aca="false">(E10103+Einstellungen!$B$20)*(1+Einstellungen!$B$10)</f>
        <v>32.64289</v>
      </c>
      <c r="G10103" s="21" t="str">
        <f aca="false">IF(F10103&lt;Einstellungen!$B$5,"ja","nein")</f>
        <v>nein</v>
      </c>
      <c r="H10103" s="21" t="s">
        <v>27</v>
      </c>
      <c r="I10103" s="29" t="n">
        <f aca="false">INDEX(Einstellungen!$B$27:$B$50,21)</f>
        <v>1.4</v>
      </c>
      <c r="J10103" s="29" t="n">
        <f aca="false">F10103*I10103</f>
        <v>45.700046</v>
      </c>
    </row>
    <row r="10104" customFormat="false" ht="15" hidden="false" customHeight="false" outlineLevel="0" collapsed="false">
      <c r="A10104" s="28" t="n">
        <v>46001</v>
      </c>
      <c r="B10104" s="21" t="s">
        <v>133</v>
      </c>
      <c r="C10104" s="21" t="s">
        <v>112</v>
      </c>
      <c r="D10104" s="29" t="n">
        <v>86.31</v>
      </c>
      <c r="E10104" s="29" t="n">
        <f aca="false">D10104/10</f>
        <v>8.631</v>
      </c>
      <c r="F10104" s="29" t="n">
        <f aca="false">(E10104+Einstellungen!$B$20)*(1+Einstellungen!$B$10)</f>
        <v>32.47153</v>
      </c>
      <c r="G10104" s="21" t="str">
        <f aca="false">IF(F10104&lt;Einstellungen!$B$5,"ja","nein")</f>
        <v>nein</v>
      </c>
      <c r="H10104" s="21" t="s">
        <v>27</v>
      </c>
      <c r="I10104" s="29" t="n">
        <f aca="false">INDEX(Einstellungen!$B$27:$B$50,22)</f>
        <v>1.25</v>
      </c>
      <c r="J10104" s="29" t="n">
        <f aca="false">F10104*I10104</f>
        <v>40.5894125</v>
      </c>
    </row>
    <row r="10105" customFormat="false" ht="15" hidden="false" customHeight="false" outlineLevel="0" collapsed="false">
      <c r="A10105" s="28" t="n">
        <v>46001</v>
      </c>
      <c r="B10105" s="21" t="s">
        <v>134</v>
      </c>
      <c r="C10105" s="21" t="s">
        <v>112</v>
      </c>
      <c r="D10105" s="29" t="n">
        <v>82.485</v>
      </c>
      <c r="E10105" s="29" t="n">
        <f aca="false">D10105/10</f>
        <v>8.2485</v>
      </c>
      <c r="F10105" s="29" t="n">
        <f aca="false">(E10105+Einstellungen!$B$20)*(1+Einstellungen!$B$10)</f>
        <v>32.016355</v>
      </c>
      <c r="G10105" s="21" t="str">
        <f aca="false">IF(F10105&lt;Einstellungen!$B$5,"ja","nein")</f>
        <v>nein</v>
      </c>
      <c r="H10105" s="21" t="s">
        <v>27</v>
      </c>
      <c r="I10105" s="29" t="n">
        <f aca="false">INDEX(Einstellungen!$B$27:$B$50,23)</f>
        <v>1.05</v>
      </c>
      <c r="J10105" s="29" t="n">
        <f aca="false">F10105*I10105</f>
        <v>33.61717275</v>
      </c>
    </row>
    <row r="10106" customFormat="false" ht="15" hidden="false" customHeight="false" outlineLevel="0" collapsed="false">
      <c r="A10106" s="28" t="n">
        <v>46001</v>
      </c>
      <c r="B10106" s="21" t="s">
        <v>135</v>
      </c>
      <c r="C10106" s="21" t="s">
        <v>112</v>
      </c>
      <c r="D10106" s="29" t="n">
        <v>76.425</v>
      </c>
      <c r="E10106" s="29" t="n">
        <f aca="false">D10106/10</f>
        <v>7.6425</v>
      </c>
      <c r="F10106" s="29" t="n">
        <f aca="false">(E10106+Einstellungen!$B$20)*(1+Einstellungen!$B$10)</f>
        <v>31.295215</v>
      </c>
      <c r="G10106" s="21" t="str">
        <f aca="false">IF(F10106&lt;Einstellungen!$B$5,"ja","nein")</f>
        <v>nein</v>
      </c>
      <c r="H10106" s="21" t="s">
        <v>27</v>
      </c>
      <c r="I10106" s="29" t="n">
        <f aca="false">INDEX(Einstellungen!$B$27:$B$50,24)</f>
        <v>0.8</v>
      </c>
      <c r="J10106" s="29" t="n">
        <f aca="false">F10106*I10106</f>
        <v>25.036172</v>
      </c>
    </row>
    <row r="10107" customFormat="false" ht="15" hidden="false" customHeight="false" outlineLevel="0" collapsed="false">
      <c r="A10107" s="28" t="n">
        <v>46002</v>
      </c>
      <c r="B10107" s="21" t="s">
        <v>111</v>
      </c>
      <c r="C10107" s="21" t="s">
        <v>136</v>
      </c>
      <c r="D10107" s="29" t="n">
        <v>73.975</v>
      </c>
      <c r="E10107" s="29" t="n">
        <f aca="false">D10107/10</f>
        <v>7.3975</v>
      </c>
      <c r="F10107" s="29" t="n">
        <f aca="false">(E10107+Einstellungen!$B$20)*(1+Einstellungen!$B$10)</f>
        <v>31.003665</v>
      </c>
      <c r="G10107" s="21" t="str">
        <f aca="false">IF(F10107&lt;Einstellungen!$B$5,"ja","nein")</f>
        <v>nein</v>
      </c>
      <c r="H10107" s="21" t="s">
        <v>27</v>
      </c>
      <c r="I10107" s="29" t="n">
        <f aca="false">INDEX(Einstellungen!$B$27:$B$50,1)</f>
        <v>0.6</v>
      </c>
      <c r="J10107" s="29" t="n">
        <f aca="false">F10107*I10107</f>
        <v>18.602199</v>
      </c>
    </row>
    <row r="10108" customFormat="false" ht="15" hidden="false" customHeight="false" outlineLevel="0" collapsed="false">
      <c r="A10108" s="28" t="n">
        <v>46002</v>
      </c>
      <c r="B10108" s="21" t="s">
        <v>113</v>
      </c>
      <c r="C10108" s="21" t="s">
        <v>136</v>
      </c>
      <c r="D10108" s="29" t="n">
        <v>73.417</v>
      </c>
      <c r="E10108" s="29" t="n">
        <f aca="false">D10108/10</f>
        <v>7.3417</v>
      </c>
      <c r="F10108" s="29" t="n">
        <f aca="false">(E10108+Einstellungen!$B$20)*(1+Einstellungen!$B$10)</f>
        <v>30.937263</v>
      </c>
      <c r="G10108" s="21" t="str">
        <f aca="false">IF(F10108&lt;Einstellungen!$B$5,"ja","nein")</f>
        <v>nein</v>
      </c>
      <c r="H10108" s="21" t="s">
        <v>27</v>
      </c>
      <c r="I10108" s="29" t="n">
        <f aca="false">INDEX(Einstellungen!$B$27:$B$50,2)</f>
        <v>0.5</v>
      </c>
      <c r="J10108" s="29" t="n">
        <f aca="false">F10108*I10108</f>
        <v>15.4686315</v>
      </c>
    </row>
    <row r="10109" customFormat="false" ht="15" hidden="false" customHeight="false" outlineLevel="0" collapsed="false">
      <c r="A10109" s="28" t="n">
        <v>46002</v>
      </c>
      <c r="B10109" s="21" t="s">
        <v>114</v>
      </c>
      <c r="C10109" s="21" t="s">
        <v>136</v>
      </c>
      <c r="D10109" s="29" t="n">
        <v>72.515</v>
      </c>
      <c r="E10109" s="29" t="n">
        <f aca="false">D10109/10</f>
        <v>7.2515</v>
      </c>
      <c r="F10109" s="29" t="n">
        <f aca="false">(E10109+Einstellungen!$B$20)*(1+Einstellungen!$B$10)</f>
        <v>30.829925</v>
      </c>
      <c r="G10109" s="21" t="str">
        <f aca="false">IF(F10109&lt;Einstellungen!$B$5,"ja","nein")</f>
        <v>nein</v>
      </c>
      <c r="H10109" s="21" t="s">
        <v>27</v>
      </c>
      <c r="I10109" s="29" t="n">
        <f aca="false">INDEX(Einstellungen!$B$27:$B$50,3)</f>
        <v>0.45</v>
      </c>
      <c r="J10109" s="29" t="n">
        <f aca="false">F10109*I10109</f>
        <v>13.87346625</v>
      </c>
    </row>
    <row r="10110" customFormat="false" ht="15" hidden="false" customHeight="false" outlineLevel="0" collapsed="false">
      <c r="A10110" s="28" t="n">
        <v>46002</v>
      </c>
      <c r="B10110" s="21" t="s">
        <v>115</v>
      </c>
      <c r="C10110" s="21" t="s">
        <v>136</v>
      </c>
      <c r="D10110" s="29" t="n">
        <v>75.207</v>
      </c>
      <c r="E10110" s="29" t="n">
        <f aca="false">D10110/10</f>
        <v>7.5207</v>
      </c>
      <c r="F10110" s="29" t="n">
        <f aca="false">(E10110+Einstellungen!$B$20)*(1+Einstellungen!$B$10)</f>
        <v>31.150273</v>
      </c>
      <c r="G10110" s="21" t="str">
        <f aca="false">IF(F10110&lt;Einstellungen!$B$5,"ja","nein")</f>
        <v>nein</v>
      </c>
      <c r="H10110" s="21" t="s">
        <v>27</v>
      </c>
      <c r="I10110" s="29" t="n">
        <f aca="false">INDEX(Einstellungen!$B$27:$B$50,4)</f>
        <v>0.45</v>
      </c>
      <c r="J10110" s="29" t="n">
        <f aca="false">F10110*I10110</f>
        <v>14.01762285</v>
      </c>
    </row>
    <row r="10111" customFormat="false" ht="15" hidden="false" customHeight="false" outlineLevel="0" collapsed="false">
      <c r="A10111" s="28" t="n">
        <v>46002</v>
      </c>
      <c r="B10111" s="21" t="s">
        <v>116</v>
      </c>
      <c r="C10111" s="21" t="s">
        <v>136</v>
      </c>
      <c r="D10111" s="29" t="n">
        <v>76.912</v>
      </c>
      <c r="E10111" s="29" t="n">
        <f aca="false">D10111/10</f>
        <v>7.6912</v>
      </c>
      <c r="F10111" s="29" t="n">
        <f aca="false">(E10111+Einstellungen!$B$20)*(1+Einstellungen!$B$10)</f>
        <v>31.353168</v>
      </c>
      <c r="G10111" s="21" t="str">
        <f aca="false">IF(F10111&lt;Einstellungen!$B$5,"ja","nein")</f>
        <v>nein</v>
      </c>
      <c r="H10111" s="21" t="s">
        <v>27</v>
      </c>
      <c r="I10111" s="29" t="n">
        <f aca="false">INDEX(Einstellungen!$B$27:$B$50,5)</f>
        <v>0.45</v>
      </c>
      <c r="J10111" s="29" t="n">
        <f aca="false">F10111*I10111</f>
        <v>14.1089256</v>
      </c>
    </row>
    <row r="10112" customFormat="false" ht="15" hidden="false" customHeight="false" outlineLevel="0" collapsed="false">
      <c r="A10112" s="28" t="n">
        <v>46002</v>
      </c>
      <c r="B10112" s="21" t="s">
        <v>117</v>
      </c>
      <c r="C10112" s="21" t="s">
        <v>136</v>
      </c>
      <c r="D10112" s="29" t="n">
        <v>80.593</v>
      </c>
      <c r="E10112" s="29" t="n">
        <f aca="false">D10112/10</f>
        <v>8.0593</v>
      </c>
      <c r="F10112" s="29" t="n">
        <f aca="false">(E10112+Einstellungen!$B$20)*(1+Einstellungen!$B$10)</f>
        <v>31.791207</v>
      </c>
      <c r="G10112" s="21" t="str">
        <f aca="false">IF(F10112&lt;Einstellungen!$B$5,"ja","nein")</f>
        <v>nein</v>
      </c>
      <c r="H10112" s="21" t="s">
        <v>27</v>
      </c>
      <c r="I10112" s="29" t="n">
        <f aca="false">INDEX(Einstellungen!$B$27:$B$50,6)</f>
        <v>0.5</v>
      </c>
      <c r="J10112" s="29" t="n">
        <f aca="false">F10112*I10112</f>
        <v>15.8956035</v>
      </c>
    </row>
    <row r="10113" customFormat="false" ht="15" hidden="false" customHeight="false" outlineLevel="0" collapsed="false">
      <c r="A10113" s="28" t="n">
        <v>46002</v>
      </c>
      <c r="B10113" s="21" t="s">
        <v>118</v>
      </c>
      <c r="C10113" s="21" t="s">
        <v>136</v>
      </c>
      <c r="D10113" s="29" t="n">
        <v>90.09</v>
      </c>
      <c r="E10113" s="29" t="n">
        <f aca="false">D10113/10</f>
        <v>9.009</v>
      </c>
      <c r="F10113" s="29" t="n">
        <f aca="false">(E10113+Einstellungen!$B$20)*(1+Einstellungen!$B$10)</f>
        <v>32.92135</v>
      </c>
      <c r="G10113" s="21" t="str">
        <f aca="false">IF(F10113&lt;Einstellungen!$B$5,"ja","nein")</f>
        <v>nein</v>
      </c>
      <c r="H10113" s="21" t="s">
        <v>27</v>
      </c>
      <c r="I10113" s="29" t="n">
        <f aca="false">INDEX(Einstellungen!$B$27:$B$50,7)</f>
        <v>0.7</v>
      </c>
      <c r="J10113" s="29" t="n">
        <f aca="false">F10113*I10113</f>
        <v>23.044945</v>
      </c>
    </row>
    <row r="10114" customFormat="false" ht="15" hidden="false" customHeight="false" outlineLevel="0" collapsed="false">
      <c r="A10114" s="28" t="n">
        <v>46002</v>
      </c>
      <c r="B10114" s="21" t="s">
        <v>119</v>
      </c>
      <c r="C10114" s="21" t="s">
        <v>136</v>
      </c>
      <c r="D10114" s="29" t="n">
        <v>98.11</v>
      </c>
      <c r="E10114" s="29" t="n">
        <f aca="false">D10114/10</f>
        <v>9.811</v>
      </c>
      <c r="F10114" s="29" t="n">
        <f aca="false">(E10114+Einstellungen!$B$20)*(1+Einstellungen!$B$10)</f>
        <v>33.87573</v>
      </c>
      <c r="G10114" s="21" t="str">
        <f aca="false">IF(F10114&lt;Einstellungen!$B$5,"ja","nein")</f>
        <v>nein</v>
      </c>
      <c r="H10114" s="21" t="s">
        <v>27</v>
      </c>
      <c r="I10114" s="29" t="n">
        <f aca="false">INDEX(Einstellungen!$B$27:$B$50,8)</f>
        <v>0.95</v>
      </c>
      <c r="J10114" s="29" t="n">
        <f aca="false">F10114*I10114</f>
        <v>32.1819435</v>
      </c>
    </row>
    <row r="10115" customFormat="false" ht="15" hidden="false" customHeight="false" outlineLevel="0" collapsed="false">
      <c r="A10115" s="28" t="n">
        <v>46002</v>
      </c>
      <c r="B10115" s="21" t="s">
        <v>120</v>
      </c>
      <c r="C10115" s="21" t="s">
        <v>136</v>
      </c>
      <c r="D10115" s="29" t="n">
        <v>110.358</v>
      </c>
      <c r="E10115" s="29" t="n">
        <f aca="false">D10115/10</f>
        <v>11.0358</v>
      </c>
      <c r="F10115" s="29" t="n">
        <f aca="false">(E10115+Einstellungen!$B$20)*(1+Einstellungen!$B$10)</f>
        <v>35.333242</v>
      </c>
      <c r="G10115" s="21" t="str">
        <f aca="false">IF(F10115&lt;Einstellungen!$B$5,"ja","nein")</f>
        <v>nein</v>
      </c>
      <c r="H10115" s="21" t="s">
        <v>27</v>
      </c>
      <c r="I10115" s="29" t="n">
        <f aca="false">INDEX(Einstellungen!$B$27:$B$50,9)</f>
        <v>1.05</v>
      </c>
      <c r="J10115" s="29" t="n">
        <f aca="false">F10115*I10115</f>
        <v>37.0999041</v>
      </c>
    </row>
    <row r="10116" customFormat="false" ht="15" hidden="false" customHeight="false" outlineLevel="0" collapsed="false">
      <c r="A10116" s="28" t="n">
        <v>46002</v>
      </c>
      <c r="B10116" s="21" t="s">
        <v>121</v>
      </c>
      <c r="C10116" s="21" t="s">
        <v>136</v>
      </c>
      <c r="D10116" s="29" t="n">
        <v>106.168</v>
      </c>
      <c r="E10116" s="29" t="n">
        <f aca="false">D10116/10</f>
        <v>10.6168</v>
      </c>
      <c r="F10116" s="29" t="n">
        <f aca="false">(E10116+Einstellungen!$B$20)*(1+Einstellungen!$B$10)</f>
        <v>34.834632</v>
      </c>
      <c r="G10116" s="21" t="str">
        <f aca="false">IF(F10116&lt;Einstellungen!$B$5,"ja","nein")</f>
        <v>nein</v>
      </c>
      <c r="H10116" s="21" t="s">
        <v>27</v>
      </c>
      <c r="I10116" s="29" t="n">
        <f aca="false">INDEX(Einstellungen!$B$27:$B$50,10)</f>
        <v>1.05</v>
      </c>
      <c r="J10116" s="29" t="n">
        <f aca="false">F10116*I10116</f>
        <v>36.5763636</v>
      </c>
    </row>
    <row r="10117" customFormat="false" ht="15" hidden="false" customHeight="false" outlineLevel="0" collapsed="false">
      <c r="A10117" s="28" t="n">
        <v>46002</v>
      </c>
      <c r="B10117" s="21" t="s">
        <v>122</v>
      </c>
      <c r="C10117" s="21" t="s">
        <v>136</v>
      </c>
      <c r="D10117" s="29" t="n">
        <v>93.18</v>
      </c>
      <c r="E10117" s="29" t="n">
        <f aca="false">D10117/10</f>
        <v>9.318</v>
      </c>
      <c r="F10117" s="29" t="n">
        <f aca="false">(E10117+Einstellungen!$B$20)*(1+Einstellungen!$B$10)</f>
        <v>33.28906</v>
      </c>
      <c r="G10117" s="21" t="str">
        <f aca="false">IF(F10117&lt;Einstellungen!$B$5,"ja","nein")</f>
        <v>nein</v>
      </c>
      <c r="H10117" s="21" t="s">
        <v>27</v>
      </c>
      <c r="I10117" s="29" t="n">
        <f aca="false">INDEX(Einstellungen!$B$27:$B$50,11)</f>
        <v>1.05</v>
      </c>
      <c r="J10117" s="29" t="n">
        <f aca="false">F10117*I10117</f>
        <v>34.953513</v>
      </c>
    </row>
    <row r="10118" customFormat="false" ht="15" hidden="false" customHeight="false" outlineLevel="0" collapsed="false">
      <c r="A10118" s="28" t="n">
        <v>46002</v>
      </c>
      <c r="B10118" s="21" t="s">
        <v>123</v>
      </c>
      <c r="C10118" s="21" t="s">
        <v>136</v>
      </c>
      <c r="D10118" s="29" t="n">
        <v>91.918</v>
      </c>
      <c r="E10118" s="29" t="n">
        <f aca="false">D10118/10</f>
        <v>9.1918</v>
      </c>
      <c r="F10118" s="29" t="n">
        <f aca="false">(E10118+Einstellungen!$B$20)*(1+Einstellungen!$B$10)</f>
        <v>33.138882</v>
      </c>
      <c r="G10118" s="21" t="str">
        <f aca="false">IF(F10118&lt;Einstellungen!$B$5,"ja","nein")</f>
        <v>nein</v>
      </c>
      <c r="H10118" s="21" t="s">
        <v>27</v>
      </c>
      <c r="I10118" s="29" t="n">
        <f aca="false">INDEX(Einstellungen!$B$27:$B$50,12)</f>
        <v>1.1</v>
      </c>
      <c r="J10118" s="29" t="n">
        <f aca="false">F10118*I10118</f>
        <v>36.4527702</v>
      </c>
    </row>
    <row r="10119" customFormat="false" ht="15" hidden="false" customHeight="false" outlineLevel="0" collapsed="false">
      <c r="A10119" s="28" t="n">
        <v>46002</v>
      </c>
      <c r="B10119" s="21" t="s">
        <v>124</v>
      </c>
      <c r="C10119" s="21" t="s">
        <v>136</v>
      </c>
      <c r="D10119" s="29" t="n">
        <v>89.4</v>
      </c>
      <c r="E10119" s="29" t="n">
        <f aca="false">D10119/10</f>
        <v>8.94</v>
      </c>
      <c r="F10119" s="29" t="n">
        <f aca="false">(E10119+Einstellungen!$B$20)*(1+Einstellungen!$B$10)</f>
        <v>32.83924</v>
      </c>
      <c r="G10119" s="21" t="str">
        <f aca="false">IF(F10119&lt;Einstellungen!$B$5,"ja","nein")</f>
        <v>nein</v>
      </c>
      <c r="H10119" s="21" t="s">
        <v>27</v>
      </c>
      <c r="I10119" s="29" t="n">
        <f aca="false">INDEX(Einstellungen!$B$27:$B$50,13)</f>
        <v>1.2</v>
      </c>
      <c r="J10119" s="29" t="n">
        <f aca="false">F10119*I10119</f>
        <v>39.407088</v>
      </c>
    </row>
    <row r="10120" customFormat="false" ht="15" hidden="false" customHeight="false" outlineLevel="0" collapsed="false">
      <c r="A10120" s="28" t="n">
        <v>46002</v>
      </c>
      <c r="B10120" s="21" t="s">
        <v>125</v>
      </c>
      <c r="C10120" s="21" t="s">
        <v>136</v>
      </c>
      <c r="D10120" s="29" t="n">
        <v>90.22</v>
      </c>
      <c r="E10120" s="29" t="n">
        <f aca="false">D10120/10</f>
        <v>9.022</v>
      </c>
      <c r="F10120" s="29" t="n">
        <f aca="false">(E10120+Einstellungen!$B$20)*(1+Einstellungen!$B$10)</f>
        <v>32.93682</v>
      </c>
      <c r="G10120" s="21" t="str">
        <f aca="false">IF(F10120&lt;Einstellungen!$B$5,"ja","nein")</f>
        <v>nein</v>
      </c>
      <c r="H10120" s="21" t="s">
        <v>27</v>
      </c>
      <c r="I10120" s="29" t="n">
        <f aca="false">INDEX(Einstellungen!$B$27:$B$50,14)</f>
        <v>1.15</v>
      </c>
      <c r="J10120" s="29" t="n">
        <f aca="false">F10120*I10120</f>
        <v>37.877343</v>
      </c>
    </row>
    <row r="10121" customFormat="false" ht="15" hidden="false" customHeight="false" outlineLevel="0" collapsed="false">
      <c r="A10121" s="28" t="n">
        <v>46002</v>
      </c>
      <c r="B10121" s="21" t="s">
        <v>126</v>
      </c>
      <c r="C10121" s="21" t="s">
        <v>136</v>
      </c>
      <c r="D10121" s="29" t="n">
        <v>97.787</v>
      </c>
      <c r="E10121" s="29" t="n">
        <f aca="false">D10121/10</f>
        <v>9.7787</v>
      </c>
      <c r="F10121" s="29" t="n">
        <f aca="false">(E10121+Einstellungen!$B$20)*(1+Einstellungen!$B$10)</f>
        <v>33.837293</v>
      </c>
      <c r="G10121" s="21" t="str">
        <f aca="false">IF(F10121&lt;Einstellungen!$B$5,"ja","nein")</f>
        <v>nein</v>
      </c>
      <c r="H10121" s="21" t="s">
        <v>27</v>
      </c>
      <c r="I10121" s="29" t="n">
        <f aca="false">INDEX(Einstellungen!$B$27:$B$50,15)</f>
        <v>1</v>
      </c>
      <c r="J10121" s="29" t="n">
        <f aca="false">F10121*I10121</f>
        <v>33.837293</v>
      </c>
    </row>
    <row r="10122" customFormat="false" ht="15" hidden="false" customHeight="false" outlineLevel="0" collapsed="false">
      <c r="A10122" s="28" t="n">
        <v>46002</v>
      </c>
      <c r="B10122" s="21" t="s">
        <v>127</v>
      </c>
      <c r="C10122" s="21" t="s">
        <v>136</v>
      </c>
      <c r="D10122" s="29" t="n">
        <v>111.265</v>
      </c>
      <c r="E10122" s="29" t="n">
        <f aca="false">D10122/10</f>
        <v>11.1265</v>
      </c>
      <c r="F10122" s="29" t="n">
        <f aca="false">(E10122+Einstellungen!$B$20)*(1+Einstellungen!$B$10)</f>
        <v>35.441175</v>
      </c>
      <c r="G10122" s="21" t="str">
        <f aca="false">IF(F10122&lt;Einstellungen!$B$5,"ja","nein")</f>
        <v>nein</v>
      </c>
      <c r="H10122" s="21" t="s">
        <v>27</v>
      </c>
      <c r="I10122" s="29" t="n">
        <f aca="false">INDEX(Einstellungen!$B$27:$B$50,16)</f>
        <v>0.95</v>
      </c>
      <c r="J10122" s="29" t="n">
        <f aca="false">F10122*I10122</f>
        <v>33.66911625</v>
      </c>
    </row>
    <row r="10123" customFormat="false" ht="15" hidden="false" customHeight="false" outlineLevel="0" collapsed="false">
      <c r="A10123" s="28" t="n">
        <v>46002</v>
      </c>
      <c r="B10123" s="21" t="s">
        <v>128</v>
      </c>
      <c r="C10123" s="21" t="s">
        <v>136</v>
      </c>
      <c r="D10123" s="29" t="n">
        <v>114.7</v>
      </c>
      <c r="E10123" s="29" t="n">
        <f aca="false">D10123/10</f>
        <v>11.47</v>
      </c>
      <c r="F10123" s="29" t="n">
        <f aca="false">(E10123+Einstellungen!$B$20)*(1+Einstellungen!$B$10)</f>
        <v>35.84994</v>
      </c>
      <c r="G10123" s="21" t="str">
        <f aca="false">IF(F10123&lt;Einstellungen!$B$5,"ja","nein")</f>
        <v>nein</v>
      </c>
      <c r="H10123" s="21" t="s">
        <v>27</v>
      </c>
      <c r="I10123" s="29" t="n">
        <f aca="false">INDEX(Einstellungen!$B$27:$B$50,17)</f>
        <v>0.95</v>
      </c>
      <c r="J10123" s="29" t="n">
        <f aca="false">F10123*I10123</f>
        <v>34.057443</v>
      </c>
    </row>
    <row r="10124" customFormat="false" ht="15" hidden="false" customHeight="false" outlineLevel="0" collapsed="false">
      <c r="A10124" s="28" t="n">
        <v>46002</v>
      </c>
      <c r="B10124" s="21" t="s">
        <v>129</v>
      </c>
      <c r="C10124" s="21" t="s">
        <v>136</v>
      </c>
      <c r="D10124" s="29" t="n">
        <v>115.405</v>
      </c>
      <c r="E10124" s="29" t="n">
        <f aca="false">D10124/10</f>
        <v>11.5405</v>
      </c>
      <c r="F10124" s="29" t="n">
        <f aca="false">(E10124+Einstellungen!$B$20)*(1+Einstellungen!$B$10)</f>
        <v>35.933835</v>
      </c>
      <c r="G10124" s="21" t="str">
        <f aca="false">IF(F10124&lt;Einstellungen!$B$5,"ja","nein")</f>
        <v>nein</v>
      </c>
      <c r="H10124" s="21" t="s">
        <v>27</v>
      </c>
      <c r="I10124" s="29" t="n">
        <f aca="false">INDEX(Einstellungen!$B$27:$B$50,18)</f>
        <v>1.1</v>
      </c>
      <c r="J10124" s="29" t="n">
        <f aca="false">F10124*I10124</f>
        <v>39.5272185</v>
      </c>
    </row>
    <row r="10125" customFormat="false" ht="15" hidden="false" customHeight="false" outlineLevel="0" collapsed="false">
      <c r="A10125" s="28" t="n">
        <v>46002</v>
      </c>
      <c r="B10125" s="21" t="s">
        <v>130</v>
      </c>
      <c r="C10125" s="21" t="s">
        <v>136</v>
      </c>
      <c r="D10125" s="29" t="n">
        <v>112.567</v>
      </c>
      <c r="E10125" s="29" t="n">
        <f aca="false">D10125/10</f>
        <v>11.2567</v>
      </c>
      <c r="F10125" s="29" t="n">
        <f aca="false">(E10125+Einstellungen!$B$20)*(1+Einstellungen!$B$10)</f>
        <v>35.596113</v>
      </c>
      <c r="G10125" s="21" t="str">
        <f aca="false">IF(F10125&lt;Einstellungen!$B$5,"ja","nein")</f>
        <v>nein</v>
      </c>
      <c r="H10125" s="21" t="s">
        <v>27</v>
      </c>
      <c r="I10125" s="29" t="n">
        <f aca="false">INDEX(Einstellungen!$B$27:$B$50,19)</f>
        <v>1.35</v>
      </c>
      <c r="J10125" s="29" t="n">
        <f aca="false">F10125*I10125</f>
        <v>48.05475255</v>
      </c>
    </row>
    <row r="10126" customFormat="false" ht="15" hidden="false" customHeight="false" outlineLevel="0" collapsed="false">
      <c r="A10126" s="28" t="n">
        <v>46002</v>
      </c>
      <c r="B10126" s="21" t="s">
        <v>131</v>
      </c>
      <c r="C10126" s="21" t="s">
        <v>136</v>
      </c>
      <c r="D10126" s="29" t="n">
        <v>107.79</v>
      </c>
      <c r="E10126" s="29" t="n">
        <f aca="false">D10126/10</f>
        <v>10.779</v>
      </c>
      <c r="F10126" s="29" t="n">
        <f aca="false">(E10126+Einstellungen!$B$20)*(1+Einstellungen!$B$10)</f>
        <v>35.02765</v>
      </c>
      <c r="G10126" s="21" t="str">
        <f aca="false">IF(F10126&lt;Einstellungen!$B$5,"ja","nein")</f>
        <v>nein</v>
      </c>
      <c r="H10126" s="21" t="s">
        <v>27</v>
      </c>
      <c r="I10126" s="29" t="n">
        <f aca="false">INDEX(Einstellungen!$B$27:$B$50,20)</f>
        <v>1.45</v>
      </c>
      <c r="J10126" s="29" t="n">
        <f aca="false">F10126*I10126</f>
        <v>50.7900925</v>
      </c>
    </row>
    <row r="10127" customFormat="false" ht="15" hidden="false" customHeight="false" outlineLevel="0" collapsed="false">
      <c r="A10127" s="28" t="n">
        <v>46002</v>
      </c>
      <c r="B10127" s="21" t="s">
        <v>132</v>
      </c>
      <c r="C10127" s="21" t="s">
        <v>136</v>
      </c>
      <c r="D10127" s="29" t="n">
        <v>103.642</v>
      </c>
      <c r="E10127" s="29" t="n">
        <f aca="false">D10127/10</f>
        <v>10.3642</v>
      </c>
      <c r="F10127" s="29" t="n">
        <f aca="false">(E10127+Einstellungen!$B$20)*(1+Einstellungen!$B$10)</f>
        <v>34.534038</v>
      </c>
      <c r="G10127" s="21" t="str">
        <f aca="false">IF(F10127&lt;Einstellungen!$B$5,"ja","nein")</f>
        <v>nein</v>
      </c>
      <c r="H10127" s="21" t="s">
        <v>27</v>
      </c>
      <c r="I10127" s="29" t="n">
        <f aca="false">INDEX(Einstellungen!$B$27:$B$50,21)</f>
        <v>1.4</v>
      </c>
      <c r="J10127" s="29" t="n">
        <f aca="false">F10127*I10127</f>
        <v>48.3476532</v>
      </c>
    </row>
    <row r="10128" customFormat="false" ht="15" hidden="false" customHeight="false" outlineLevel="0" collapsed="false">
      <c r="A10128" s="28" t="n">
        <v>46002</v>
      </c>
      <c r="B10128" s="21" t="s">
        <v>133</v>
      </c>
      <c r="C10128" s="21" t="s">
        <v>136</v>
      </c>
      <c r="D10128" s="29" t="n">
        <v>94.392</v>
      </c>
      <c r="E10128" s="29" t="n">
        <f aca="false">D10128/10</f>
        <v>9.4392</v>
      </c>
      <c r="F10128" s="29" t="n">
        <f aca="false">(E10128+Einstellungen!$B$20)*(1+Einstellungen!$B$10)</f>
        <v>33.433288</v>
      </c>
      <c r="G10128" s="21" t="str">
        <f aca="false">IF(F10128&lt;Einstellungen!$B$5,"ja","nein")</f>
        <v>nein</v>
      </c>
      <c r="H10128" s="21" t="s">
        <v>27</v>
      </c>
      <c r="I10128" s="29" t="n">
        <f aca="false">INDEX(Einstellungen!$B$27:$B$50,22)</f>
        <v>1.25</v>
      </c>
      <c r="J10128" s="29" t="n">
        <f aca="false">F10128*I10128</f>
        <v>41.79161</v>
      </c>
    </row>
    <row r="10129" customFormat="false" ht="15" hidden="false" customHeight="false" outlineLevel="0" collapsed="false">
      <c r="A10129" s="28" t="n">
        <v>46002</v>
      </c>
      <c r="B10129" s="21" t="s">
        <v>134</v>
      </c>
      <c r="C10129" s="21" t="s">
        <v>136</v>
      </c>
      <c r="D10129" s="29" t="n">
        <v>93.585</v>
      </c>
      <c r="E10129" s="29" t="n">
        <f aca="false">D10129/10</f>
        <v>9.3585</v>
      </c>
      <c r="F10129" s="29" t="n">
        <f aca="false">(E10129+Einstellungen!$B$20)*(1+Einstellungen!$B$10)</f>
        <v>33.337255</v>
      </c>
      <c r="G10129" s="21" t="str">
        <f aca="false">IF(F10129&lt;Einstellungen!$B$5,"ja","nein")</f>
        <v>nein</v>
      </c>
      <c r="H10129" s="21" t="s">
        <v>27</v>
      </c>
      <c r="I10129" s="29" t="n">
        <f aca="false">INDEX(Einstellungen!$B$27:$B$50,23)</f>
        <v>1.05</v>
      </c>
      <c r="J10129" s="29" t="n">
        <f aca="false">F10129*I10129</f>
        <v>35.00411775</v>
      </c>
    </row>
    <row r="10130" customFormat="false" ht="15" hidden="false" customHeight="false" outlineLevel="0" collapsed="false">
      <c r="A10130" s="28" t="n">
        <v>46002</v>
      </c>
      <c r="B10130" s="21" t="s">
        <v>135</v>
      </c>
      <c r="C10130" s="21" t="s">
        <v>136</v>
      </c>
      <c r="D10130" s="29" t="n">
        <v>93.735</v>
      </c>
      <c r="E10130" s="29" t="n">
        <f aca="false">D10130/10</f>
        <v>9.3735</v>
      </c>
      <c r="F10130" s="29" t="n">
        <f aca="false">(E10130+Einstellungen!$B$20)*(1+Einstellungen!$B$10)</f>
        <v>33.355105</v>
      </c>
      <c r="G10130" s="21" t="str">
        <f aca="false">IF(F10130&lt;Einstellungen!$B$5,"ja","nein")</f>
        <v>nein</v>
      </c>
      <c r="H10130" s="21" t="s">
        <v>27</v>
      </c>
      <c r="I10130" s="29" t="n">
        <f aca="false">INDEX(Einstellungen!$B$27:$B$50,24)</f>
        <v>0.8</v>
      </c>
      <c r="J10130" s="29" t="n">
        <f aca="false">F10130*I10130</f>
        <v>26.684084</v>
      </c>
    </row>
    <row r="10131" customFormat="false" ht="15" hidden="false" customHeight="false" outlineLevel="0" collapsed="false">
      <c r="A10131" s="28" t="n">
        <v>46003</v>
      </c>
      <c r="B10131" s="21" t="s">
        <v>111</v>
      </c>
      <c r="C10131" s="21" t="s">
        <v>137</v>
      </c>
      <c r="D10131" s="29" t="n">
        <v>83.78</v>
      </c>
      <c r="E10131" s="29" t="n">
        <f aca="false">D10131/10</f>
        <v>8.378</v>
      </c>
      <c r="F10131" s="29" t="n">
        <f aca="false">(E10131+Einstellungen!$B$20)*(1+Einstellungen!$B$10)</f>
        <v>32.17046</v>
      </c>
      <c r="G10131" s="21" t="str">
        <f aca="false">IF(F10131&lt;Einstellungen!$B$5,"ja","nein")</f>
        <v>nein</v>
      </c>
      <c r="H10131" s="21" t="s">
        <v>27</v>
      </c>
      <c r="I10131" s="29" t="n">
        <f aca="false">INDEX(Einstellungen!$B$27:$B$50,1)</f>
        <v>0.6</v>
      </c>
      <c r="J10131" s="29" t="n">
        <f aca="false">F10131*I10131</f>
        <v>19.302276</v>
      </c>
    </row>
    <row r="10132" customFormat="false" ht="15" hidden="false" customHeight="false" outlineLevel="0" collapsed="false">
      <c r="A10132" s="28" t="n">
        <v>46003</v>
      </c>
      <c r="B10132" s="21" t="s">
        <v>113</v>
      </c>
      <c r="C10132" s="21" t="s">
        <v>137</v>
      </c>
      <c r="D10132" s="29" t="n">
        <v>86.22</v>
      </c>
      <c r="E10132" s="29" t="n">
        <f aca="false">D10132/10</f>
        <v>8.622</v>
      </c>
      <c r="F10132" s="29" t="n">
        <f aca="false">(E10132+Einstellungen!$B$20)*(1+Einstellungen!$B$10)</f>
        <v>32.46082</v>
      </c>
      <c r="G10132" s="21" t="str">
        <f aca="false">IF(F10132&lt;Einstellungen!$B$5,"ja","nein")</f>
        <v>nein</v>
      </c>
      <c r="H10132" s="21" t="s">
        <v>27</v>
      </c>
      <c r="I10132" s="29" t="n">
        <f aca="false">INDEX(Einstellungen!$B$27:$B$50,2)</f>
        <v>0.5</v>
      </c>
      <c r="J10132" s="29" t="n">
        <f aca="false">F10132*I10132</f>
        <v>16.23041</v>
      </c>
    </row>
    <row r="10133" customFormat="false" ht="15" hidden="false" customHeight="false" outlineLevel="0" collapsed="false">
      <c r="A10133" s="28" t="n">
        <v>46003</v>
      </c>
      <c r="B10133" s="21" t="s">
        <v>114</v>
      </c>
      <c r="C10133" s="21" t="s">
        <v>137</v>
      </c>
      <c r="D10133" s="29" t="n">
        <v>87.9</v>
      </c>
      <c r="E10133" s="29" t="n">
        <f aca="false">D10133/10</f>
        <v>8.79</v>
      </c>
      <c r="F10133" s="29" t="n">
        <f aca="false">(E10133+Einstellungen!$B$20)*(1+Einstellungen!$B$10)</f>
        <v>32.66074</v>
      </c>
      <c r="G10133" s="21" t="str">
        <f aca="false">IF(F10133&lt;Einstellungen!$B$5,"ja","nein")</f>
        <v>nein</v>
      </c>
      <c r="H10133" s="21" t="s">
        <v>27</v>
      </c>
      <c r="I10133" s="29" t="n">
        <f aca="false">INDEX(Einstellungen!$B$27:$B$50,3)</f>
        <v>0.45</v>
      </c>
      <c r="J10133" s="29" t="n">
        <f aca="false">F10133*I10133</f>
        <v>14.697333</v>
      </c>
    </row>
    <row r="10134" customFormat="false" ht="15" hidden="false" customHeight="false" outlineLevel="0" collapsed="false">
      <c r="A10134" s="28" t="n">
        <v>46003</v>
      </c>
      <c r="B10134" s="21" t="s">
        <v>115</v>
      </c>
      <c r="C10134" s="21" t="s">
        <v>137</v>
      </c>
      <c r="D10134" s="29" t="n">
        <v>90.183</v>
      </c>
      <c r="E10134" s="29" t="n">
        <f aca="false">D10134/10</f>
        <v>9.0183</v>
      </c>
      <c r="F10134" s="29" t="n">
        <f aca="false">(E10134+Einstellungen!$B$20)*(1+Einstellungen!$B$10)</f>
        <v>32.932417</v>
      </c>
      <c r="G10134" s="21" t="str">
        <f aca="false">IF(F10134&lt;Einstellungen!$B$5,"ja","nein")</f>
        <v>nein</v>
      </c>
      <c r="H10134" s="21" t="s">
        <v>27</v>
      </c>
      <c r="I10134" s="29" t="n">
        <f aca="false">INDEX(Einstellungen!$B$27:$B$50,4)</f>
        <v>0.45</v>
      </c>
      <c r="J10134" s="29" t="n">
        <f aca="false">F10134*I10134</f>
        <v>14.81958765</v>
      </c>
    </row>
    <row r="10135" customFormat="false" ht="15" hidden="false" customHeight="false" outlineLevel="0" collapsed="false">
      <c r="A10135" s="28" t="n">
        <v>46003</v>
      </c>
      <c r="B10135" s="21" t="s">
        <v>116</v>
      </c>
      <c r="C10135" s="21" t="s">
        <v>137</v>
      </c>
      <c r="D10135" s="29" t="n">
        <v>90.707</v>
      </c>
      <c r="E10135" s="29" t="n">
        <f aca="false">D10135/10</f>
        <v>9.0707</v>
      </c>
      <c r="F10135" s="29" t="n">
        <f aca="false">(E10135+Einstellungen!$B$20)*(1+Einstellungen!$B$10)</f>
        <v>32.994773</v>
      </c>
      <c r="G10135" s="21" t="str">
        <f aca="false">IF(F10135&lt;Einstellungen!$B$5,"ja","nein")</f>
        <v>nein</v>
      </c>
      <c r="H10135" s="21" t="s">
        <v>27</v>
      </c>
      <c r="I10135" s="29" t="n">
        <f aca="false">INDEX(Einstellungen!$B$27:$B$50,5)</f>
        <v>0.45</v>
      </c>
      <c r="J10135" s="29" t="n">
        <f aca="false">F10135*I10135</f>
        <v>14.84764785</v>
      </c>
    </row>
    <row r="10136" customFormat="false" ht="15" hidden="false" customHeight="false" outlineLevel="0" collapsed="false">
      <c r="A10136" s="28" t="n">
        <v>46003</v>
      </c>
      <c r="B10136" s="21" t="s">
        <v>117</v>
      </c>
      <c r="C10136" s="21" t="s">
        <v>137</v>
      </c>
      <c r="D10136" s="29" t="n">
        <v>92.213</v>
      </c>
      <c r="E10136" s="29" t="n">
        <f aca="false">D10136/10</f>
        <v>9.2213</v>
      </c>
      <c r="F10136" s="29" t="n">
        <f aca="false">(E10136+Einstellungen!$B$20)*(1+Einstellungen!$B$10)</f>
        <v>33.173987</v>
      </c>
      <c r="G10136" s="21" t="str">
        <f aca="false">IF(F10136&lt;Einstellungen!$B$5,"ja","nein")</f>
        <v>nein</v>
      </c>
      <c r="H10136" s="21" t="s">
        <v>27</v>
      </c>
      <c r="I10136" s="29" t="n">
        <f aca="false">INDEX(Einstellungen!$B$27:$B$50,6)</f>
        <v>0.5</v>
      </c>
      <c r="J10136" s="29" t="n">
        <f aca="false">F10136*I10136</f>
        <v>16.5869935</v>
      </c>
    </row>
    <row r="10137" customFormat="false" ht="15" hidden="false" customHeight="false" outlineLevel="0" collapsed="false">
      <c r="A10137" s="28" t="n">
        <v>46003</v>
      </c>
      <c r="B10137" s="21" t="s">
        <v>118</v>
      </c>
      <c r="C10137" s="21" t="s">
        <v>137</v>
      </c>
      <c r="D10137" s="29" t="n">
        <v>101.227</v>
      </c>
      <c r="E10137" s="29" t="n">
        <f aca="false">D10137/10</f>
        <v>10.1227</v>
      </c>
      <c r="F10137" s="29" t="n">
        <f aca="false">(E10137+Einstellungen!$B$20)*(1+Einstellungen!$B$10)</f>
        <v>34.246653</v>
      </c>
      <c r="G10137" s="21" t="str">
        <f aca="false">IF(F10137&lt;Einstellungen!$B$5,"ja","nein")</f>
        <v>nein</v>
      </c>
      <c r="H10137" s="21" t="s">
        <v>27</v>
      </c>
      <c r="I10137" s="29" t="n">
        <f aca="false">INDEX(Einstellungen!$B$27:$B$50,7)</f>
        <v>0.7</v>
      </c>
      <c r="J10137" s="29" t="n">
        <f aca="false">F10137*I10137</f>
        <v>23.9726571</v>
      </c>
    </row>
    <row r="10138" customFormat="false" ht="15" hidden="false" customHeight="false" outlineLevel="0" collapsed="false">
      <c r="A10138" s="28" t="n">
        <v>46003</v>
      </c>
      <c r="B10138" s="21" t="s">
        <v>119</v>
      </c>
      <c r="C10138" s="21" t="s">
        <v>137</v>
      </c>
      <c r="D10138" s="29" t="n">
        <v>121.325</v>
      </c>
      <c r="E10138" s="29" t="n">
        <f aca="false">D10138/10</f>
        <v>12.1325</v>
      </c>
      <c r="F10138" s="29" t="n">
        <f aca="false">(E10138+Einstellungen!$B$20)*(1+Einstellungen!$B$10)</f>
        <v>36.638315</v>
      </c>
      <c r="G10138" s="21" t="str">
        <f aca="false">IF(F10138&lt;Einstellungen!$B$5,"ja","nein")</f>
        <v>nein</v>
      </c>
      <c r="H10138" s="21" t="s">
        <v>27</v>
      </c>
      <c r="I10138" s="29" t="n">
        <f aca="false">INDEX(Einstellungen!$B$27:$B$50,8)</f>
        <v>0.95</v>
      </c>
      <c r="J10138" s="29" t="n">
        <f aca="false">F10138*I10138</f>
        <v>34.80639925</v>
      </c>
    </row>
    <row r="10139" customFormat="false" ht="15" hidden="false" customHeight="false" outlineLevel="0" collapsed="false">
      <c r="A10139" s="28" t="n">
        <v>46003</v>
      </c>
      <c r="B10139" s="21" t="s">
        <v>120</v>
      </c>
      <c r="C10139" s="21" t="s">
        <v>137</v>
      </c>
      <c r="D10139" s="29" t="n">
        <v>130.852</v>
      </c>
      <c r="E10139" s="29" t="n">
        <f aca="false">D10139/10</f>
        <v>13.0852</v>
      </c>
      <c r="F10139" s="29" t="n">
        <f aca="false">(E10139+Einstellungen!$B$20)*(1+Einstellungen!$B$10)</f>
        <v>37.772028</v>
      </c>
      <c r="G10139" s="21" t="str">
        <f aca="false">IF(F10139&lt;Einstellungen!$B$5,"ja","nein")</f>
        <v>nein</v>
      </c>
      <c r="H10139" s="21" t="s">
        <v>27</v>
      </c>
      <c r="I10139" s="29" t="n">
        <f aca="false">INDEX(Einstellungen!$B$27:$B$50,9)</f>
        <v>1.05</v>
      </c>
      <c r="J10139" s="29" t="n">
        <f aca="false">F10139*I10139</f>
        <v>39.6606294</v>
      </c>
    </row>
    <row r="10140" customFormat="false" ht="15" hidden="false" customHeight="false" outlineLevel="0" collapsed="false">
      <c r="A10140" s="28" t="n">
        <v>46003</v>
      </c>
      <c r="B10140" s="21" t="s">
        <v>121</v>
      </c>
      <c r="C10140" s="21" t="s">
        <v>137</v>
      </c>
      <c r="D10140" s="29" t="n">
        <v>126.903</v>
      </c>
      <c r="E10140" s="29" t="n">
        <f aca="false">D10140/10</f>
        <v>12.6903</v>
      </c>
      <c r="F10140" s="29" t="n">
        <f aca="false">(E10140+Einstellungen!$B$20)*(1+Einstellungen!$B$10)</f>
        <v>37.302097</v>
      </c>
      <c r="G10140" s="21" t="str">
        <f aca="false">IF(F10140&lt;Einstellungen!$B$5,"ja","nein")</f>
        <v>nein</v>
      </c>
      <c r="H10140" s="21" t="s">
        <v>27</v>
      </c>
      <c r="I10140" s="29" t="n">
        <f aca="false">INDEX(Einstellungen!$B$27:$B$50,10)</f>
        <v>1.05</v>
      </c>
      <c r="J10140" s="29" t="n">
        <f aca="false">F10140*I10140</f>
        <v>39.16720185</v>
      </c>
    </row>
    <row r="10141" customFormat="false" ht="15" hidden="false" customHeight="false" outlineLevel="0" collapsed="false">
      <c r="A10141" s="28" t="n">
        <v>46003</v>
      </c>
      <c r="B10141" s="21" t="s">
        <v>122</v>
      </c>
      <c r="C10141" s="21" t="s">
        <v>137</v>
      </c>
      <c r="D10141" s="29" t="n">
        <v>121.955</v>
      </c>
      <c r="E10141" s="29" t="n">
        <f aca="false">D10141/10</f>
        <v>12.1955</v>
      </c>
      <c r="F10141" s="29" t="n">
        <f aca="false">(E10141+Einstellungen!$B$20)*(1+Einstellungen!$B$10)</f>
        <v>36.713285</v>
      </c>
      <c r="G10141" s="21" t="str">
        <f aca="false">IF(F10141&lt;Einstellungen!$B$5,"ja","nein")</f>
        <v>nein</v>
      </c>
      <c r="H10141" s="21" t="s">
        <v>27</v>
      </c>
      <c r="I10141" s="29" t="n">
        <f aca="false">INDEX(Einstellungen!$B$27:$B$50,11)</f>
        <v>1.05</v>
      </c>
      <c r="J10141" s="29" t="n">
        <f aca="false">F10141*I10141</f>
        <v>38.54894925</v>
      </c>
    </row>
    <row r="10142" customFormat="false" ht="15" hidden="false" customHeight="false" outlineLevel="0" collapsed="false">
      <c r="A10142" s="28" t="n">
        <v>46003</v>
      </c>
      <c r="B10142" s="21" t="s">
        <v>123</v>
      </c>
      <c r="C10142" s="21" t="s">
        <v>137</v>
      </c>
      <c r="D10142" s="29" t="n">
        <v>118.305</v>
      </c>
      <c r="E10142" s="29" t="n">
        <f aca="false">D10142/10</f>
        <v>11.8305</v>
      </c>
      <c r="F10142" s="29" t="n">
        <f aca="false">(E10142+Einstellungen!$B$20)*(1+Einstellungen!$B$10)</f>
        <v>36.278935</v>
      </c>
      <c r="G10142" s="21" t="str">
        <f aca="false">IF(F10142&lt;Einstellungen!$B$5,"ja","nein")</f>
        <v>nein</v>
      </c>
      <c r="H10142" s="21" t="s">
        <v>27</v>
      </c>
      <c r="I10142" s="29" t="n">
        <f aca="false">INDEX(Einstellungen!$B$27:$B$50,12)</f>
        <v>1.1</v>
      </c>
      <c r="J10142" s="29" t="n">
        <f aca="false">F10142*I10142</f>
        <v>39.9068285</v>
      </c>
    </row>
    <row r="10143" customFormat="false" ht="15" hidden="false" customHeight="false" outlineLevel="0" collapsed="false">
      <c r="A10143" s="28" t="n">
        <v>46003</v>
      </c>
      <c r="B10143" s="21" t="s">
        <v>124</v>
      </c>
      <c r="C10143" s="21" t="s">
        <v>137</v>
      </c>
      <c r="D10143" s="29" t="n">
        <v>113.067</v>
      </c>
      <c r="E10143" s="29" t="n">
        <f aca="false">D10143/10</f>
        <v>11.3067</v>
      </c>
      <c r="F10143" s="29" t="n">
        <f aca="false">(E10143+Einstellungen!$B$20)*(1+Einstellungen!$B$10)</f>
        <v>35.655613</v>
      </c>
      <c r="G10143" s="21" t="str">
        <f aca="false">IF(F10143&lt;Einstellungen!$B$5,"ja","nein")</f>
        <v>nein</v>
      </c>
      <c r="H10143" s="21" t="s">
        <v>27</v>
      </c>
      <c r="I10143" s="29" t="n">
        <f aca="false">INDEX(Einstellungen!$B$27:$B$50,13)</f>
        <v>1.2</v>
      </c>
      <c r="J10143" s="29" t="n">
        <f aca="false">F10143*I10143</f>
        <v>42.7867356</v>
      </c>
    </row>
    <row r="10144" customFormat="false" ht="15" hidden="false" customHeight="false" outlineLevel="0" collapsed="false">
      <c r="A10144" s="28" t="n">
        <v>46003</v>
      </c>
      <c r="B10144" s="21" t="s">
        <v>125</v>
      </c>
      <c r="C10144" s="21" t="s">
        <v>137</v>
      </c>
      <c r="D10144" s="29" t="n">
        <v>118.26</v>
      </c>
      <c r="E10144" s="29" t="n">
        <f aca="false">D10144/10</f>
        <v>11.826</v>
      </c>
      <c r="F10144" s="29" t="n">
        <f aca="false">(E10144+Einstellungen!$B$20)*(1+Einstellungen!$B$10)</f>
        <v>36.27358</v>
      </c>
      <c r="G10144" s="21" t="str">
        <f aca="false">IF(F10144&lt;Einstellungen!$B$5,"ja","nein")</f>
        <v>nein</v>
      </c>
      <c r="H10144" s="21" t="s">
        <v>27</v>
      </c>
      <c r="I10144" s="29" t="n">
        <f aca="false">INDEX(Einstellungen!$B$27:$B$50,14)</f>
        <v>1.15</v>
      </c>
      <c r="J10144" s="29" t="n">
        <f aca="false">F10144*I10144</f>
        <v>41.714617</v>
      </c>
    </row>
    <row r="10145" customFormat="false" ht="15" hidden="false" customHeight="false" outlineLevel="0" collapsed="false">
      <c r="A10145" s="28" t="n">
        <v>46003</v>
      </c>
      <c r="B10145" s="21" t="s">
        <v>126</v>
      </c>
      <c r="C10145" s="21" t="s">
        <v>137</v>
      </c>
      <c r="D10145" s="29" t="n">
        <v>126.823</v>
      </c>
      <c r="E10145" s="29" t="n">
        <f aca="false">D10145/10</f>
        <v>12.6823</v>
      </c>
      <c r="F10145" s="29" t="n">
        <f aca="false">(E10145+Einstellungen!$B$20)*(1+Einstellungen!$B$10)</f>
        <v>37.292577</v>
      </c>
      <c r="G10145" s="21" t="str">
        <f aca="false">IF(F10145&lt;Einstellungen!$B$5,"ja","nein")</f>
        <v>nein</v>
      </c>
      <c r="H10145" s="21" t="s">
        <v>27</v>
      </c>
      <c r="I10145" s="29" t="n">
        <f aca="false">INDEX(Einstellungen!$B$27:$B$50,15)</f>
        <v>1</v>
      </c>
      <c r="J10145" s="29" t="n">
        <f aca="false">F10145*I10145</f>
        <v>37.292577</v>
      </c>
    </row>
    <row r="10146" customFormat="false" ht="15" hidden="false" customHeight="false" outlineLevel="0" collapsed="false">
      <c r="A10146" s="28" t="n">
        <v>46003</v>
      </c>
      <c r="B10146" s="21" t="s">
        <v>127</v>
      </c>
      <c r="C10146" s="21" t="s">
        <v>137</v>
      </c>
      <c r="D10146" s="29" t="n">
        <v>131.947</v>
      </c>
      <c r="E10146" s="29" t="n">
        <f aca="false">D10146/10</f>
        <v>13.1947</v>
      </c>
      <c r="F10146" s="29" t="n">
        <f aca="false">(E10146+Einstellungen!$B$20)*(1+Einstellungen!$B$10)</f>
        <v>37.902333</v>
      </c>
      <c r="G10146" s="21" t="str">
        <f aca="false">IF(F10146&lt;Einstellungen!$B$5,"ja","nein")</f>
        <v>nein</v>
      </c>
      <c r="H10146" s="21" t="s">
        <v>27</v>
      </c>
      <c r="I10146" s="29" t="n">
        <f aca="false">INDEX(Einstellungen!$B$27:$B$50,16)</f>
        <v>0.95</v>
      </c>
      <c r="J10146" s="29" t="n">
        <f aca="false">F10146*I10146</f>
        <v>36.00721635</v>
      </c>
    </row>
    <row r="10147" customFormat="false" ht="15" hidden="false" customHeight="false" outlineLevel="0" collapsed="false">
      <c r="A10147" s="28" t="n">
        <v>46003</v>
      </c>
      <c r="B10147" s="21" t="s">
        <v>128</v>
      </c>
      <c r="C10147" s="21" t="s">
        <v>137</v>
      </c>
      <c r="D10147" s="29" t="n">
        <v>145.488</v>
      </c>
      <c r="E10147" s="29" t="n">
        <f aca="false">D10147/10</f>
        <v>14.5488</v>
      </c>
      <c r="F10147" s="29" t="n">
        <f aca="false">(E10147+Einstellungen!$B$20)*(1+Einstellungen!$B$10)</f>
        <v>39.513712</v>
      </c>
      <c r="G10147" s="21" t="str">
        <f aca="false">IF(F10147&lt;Einstellungen!$B$5,"ja","nein")</f>
        <v>nein</v>
      </c>
      <c r="H10147" s="21" t="s">
        <v>27</v>
      </c>
      <c r="I10147" s="29" t="n">
        <f aca="false">INDEX(Einstellungen!$B$27:$B$50,17)</f>
        <v>0.95</v>
      </c>
      <c r="J10147" s="29" t="n">
        <f aca="false">F10147*I10147</f>
        <v>37.5380264</v>
      </c>
    </row>
    <row r="10148" customFormat="false" ht="15" hidden="false" customHeight="false" outlineLevel="0" collapsed="false">
      <c r="A10148" s="28" t="n">
        <v>46003</v>
      </c>
      <c r="B10148" s="21" t="s">
        <v>129</v>
      </c>
      <c r="C10148" s="21" t="s">
        <v>137</v>
      </c>
      <c r="D10148" s="29" t="n">
        <v>146.825</v>
      </c>
      <c r="E10148" s="29" t="n">
        <f aca="false">D10148/10</f>
        <v>14.6825</v>
      </c>
      <c r="F10148" s="29" t="n">
        <f aca="false">(E10148+Einstellungen!$B$20)*(1+Einstellungen!$B$10)</f>
        <v>39.672815</v>
      </c>
      <c r="G10148" s="21" t="str">
        <f aca="false">IF(F10148&lt;Einstellungen!$B$5,"ja","nein")</f>
        <v>nein</v>
      </c>
      <c r="H10148" s="21" t="s">
        <v>27</v>
      </c>
      <c r="I10148" s="29" t="n">
        <f aca="false">INDEX(Einstellungen!$B$27:$B$50,18)</f>
        <v>1.1</v>
      </c>
      <c r="J10148" s="29" t="n">
        <f aca="false">F10148*I10148</f>
        <v>43.6400965</v>
      </c>
    </row>
    <row r="10149" customFormat="false" ht="15" hidden="false" customHeight="false" outlineLevel="0" collapsed="false">
      <c r="A10149" s="28" t="n">
        <v>46003</v>
      </c>
      <c r="B10149" s="21" t="s">
        <v>130</v>
      </c>
      <c r="C10149" s="21" t="s">
        <v>137</v>
      </c>
      <c r="D10149" s="29" t="n">
        <v>133.1</v>
      </c>
      <c r="E10149" s="29" t="n">
        <f aca="false">D10149/10</f>
        <v>13.31</v>
      </c>
      <c r="F10149" s="29" t="n">
        <f aca="false">(E10149+Einstellungen!$B$20)*(1+Einstellungen!$B$10)</f>
        <v>38.03954</v>
      </c>
      <c r="G10149" s="21" t="str">
        <f aca="false">IF(F10149&lt;Einstellungen!$B$5,"ja","nein")</f>
        <v>nein</v>
      </c>
      <c r="H10149" s="21" t="s">
        <v>27</v>
      </c>
      <c r="I10149" s="29" t="n">
        <f aca="false">INDEX(Einstellungen!$B$27:$B$50,19)</f>
        <v>1.35</v>
      </c>
      <c r="J10149" s="29" t="n">
        <f aca="false">F10149*I10149</f>
        <v>51.353379</v>
      </c>
    </row>
    <row r="10150" customFormat="false" ht="15" hidden="false" customHeight="false" outlineLevel="0" collapsed="false">
      <c r="A10150" s="28" t="n">
        <v>46003</v>
      </c>
      <c r="B10150" s="21" t="s">
        <v>131</v>
      </c>
      <c r="C10150" s="21" t="s">
        <v>137</v>
      </c>
      <c r="D10150" s="29" t="n">
        <v>128.058</v>
      </c>
      <c r="E10150" s="29" t="n">
        <f aca="false">D10150/10</f>
        <v>12.8058</v>
      </c>
      <c r="F10150" s="29" t="n">
        <f aca="false">(E10150+Einstellungen!$B$20)*(1+Einstellungen!$B$10)</f>
        <v>37.439542</v>
      </c>
      <c r="G10150" s="21" t="str">
        <f aca="false">IF(F10150&lt;Einstellungen!$B$5,"ja","nein")</f>
        <v>nein</v>
      </c>
      <c r="H10150" s="21" t="s">
        <v>27</v>
      </c>
      <c r="I10150" s="29" t="n">
        <f aca="false">INDEX(Einstellungen!$B$27:$B$50,20)</f>
        <v>1.45</v>
      </c>
      <c r="J10150" s="29" t="n">
        <f aca="false">F10150*I10150</f>
        <v>54.2873359</v>
      </c>
    </row>
    <row r="10151" customFormat="false" ht="15" hidden="false" customHeight="false" outlineLevel="0" collapsed="false">
      <c r="A10151" s="28" t="n">
        <v>46003</v>
      </c>
      <c r="B10151" s="21" t="s">
        <v>132</v>
      </c>
      <c r="C10151" s="21" t="s">
        <v>137</v>
      </c>
      <c r="D10151" s="29" t="n">
        <v>117.002</v>
      </c>
      <c r="E10151" s="29" t="n">
        <f aca="false">D10151/10</f>
        <v>11.7002</v>
      </c>
      <c r="F10151" s="29" t="n">
        <f aca="false">(E10151+Einstellungen!$B$20)*(1+Einstellungen!$B$10)</f>
        <v>36.123878</v>
      </c>
      <c r="G10151" s="21" t="str">
        <f aca="false">IF(F10151&lt;Einstellungen!$B$5,"ja","nein")</f>
        <v>nein</v>
      </c>
      <c r="H10151" s="21" t="s">
        <v>27</v>
      </c>
      <c r="I10151" s="29" t="n">
        <f aca="false">INDEX(Einstellungen!$B$27:$B$50,21)</f>
        <v>1.4</v>
      </c>
      <c r="J10151" s="29" t="n">
        <f aca="false">F10151*I10151</f>
        <v>50.5734292</v>
      </c>
    </row>
    <row r="10152" customFormat="false" ht="15" hidden="false" customHeight="false" outlineLevel="0" collapsed="false">
      <c r="A10152" s="28" t="n">
        <v>46003</v>
      </c>
      <c r="B10152" s="21" t="s">
        <v>133</v>
      </c>
      <c r="C10152" s="21" t="s">
        <v>137</v>
      </c>
      <c r="D10152" s="29" t="n">
        <v>114.93</v>
      </c>
      <c r="E10152" s="29" t="n">
        <f aca="false">D10152/10</f>
        <v>11.493</v>
      </c>
      <c r="F10152" s="29" t="n">
        <f aca="false">(E10152+Einstellungen!$B$20)*(1+Einstellungen!$B$10)</f>
        <v>35.87731</v>
      </c>
      <c r="G10152" s="21" t="str">
        <f aca="false">IF(F10152&lt;Einstellungen!$B$5,"ja","nein")</f>
        <v>nein</v>
      </c>
      <c r="H10152" s="21" t="s">
        <v>27</v>
      </c>
      <c r="I10152" s="29" t="n">
        <f aca="false">INDEX(Einstellungen!$B$27:$B$50,22)</f>
        <v>1.25</v>
      </c>
      <c r="J10152" s="29" t="n">
        <f aca="false">F10152*I10152</f>
        <v>44.8466375</v>
      </c>
    </row>
    <row r="10153" customFormat="false" ht="15" hidden="false" customHeight="false" outlineLevel="0" collapsed="false">
      <c r="A10153" s="28" t="n">
        <v>46003</v>
      </c>
      <c r="B10153" s="21" t="s">
        <v>134</v>
      </c>
      <c r="C10153" s="21" t="s">
        <v>137</v>
      </c>
      <c r="D10153" s="29" t="n">
        <v>103.82</v>
      </c>
      <c r="E10153" s="29" t="n">
        <f aca="false">D10153/10</f>
        <v>10.382</v>
      </c>
      <c r="F10153" s="29" t="n">
        <f aca="false">(E10153+Einstellungen!$B$20)*(1+Einstellungen!$B$10)</f>
        <v>34.55522</v>
      </c>
      <c r="G10153" s="21" t="str">
        <f aca="false">IF(F10153&lt;Einstellungen!$B$5,"ja","nein")</f>
        <v>nein</v>
      </c>
      <c r="H10153" s="21" t="s">
        <v>27</v>
      </c>
      <c r="I10153" s="29" t="n">
        <f aca="false">INDEX(Einstellungen!$B$27:$B$50,23)</f>
        <v>1.05</v>
      </c>
      <c r="J10153" s="29" t="n">
        <f aca="false">F10153*I10153</f>
        <v>36.282981</v>
      </c>
    </row>
    <row r="10154" customFormat="false" ht="15" hidden="false" customHeight="false" outlineLevel="0" collapsed="false">
      <c r="A10154" s="28" t="n">
        <v>46003</v>
      </c>
      <c r="B10154" s="21" t="s">
        <v>135</v>
      </c>
      <c r="C10154" s="21" t="s">
        <v>137</v>
      </c>
      <c r="D10154" s="29" t="n">
        <v>91.752</v>
      </c>
      <c r="E10154" s="29" t="n">
        <f aca="false">D10154/10</f>
        <v>9.1752</v>
      </c>
      <c r="F10154" s="29" t="n">
        <f aca="false">(E10154+Einstellungen!$B$20)*(1+Einstellungen!$B$10)</f>
        <v>33.119128</v>
      </c>
      <c r="G10154" s="21" t="str">
        <f aca="false">IF(F10154&lt;Einstellungen!$B$5,"ja","nein")</f>
        <v>nein</v>
      </c>
      <c r="H10154" s="21" t="s">
        <v>27</v>
      </c>
      <c r="I10154" s="29" t="n">
        <f aca="false">INDEX(Einstellungen!$B$27:$B$50,24)</f>
        <v>0.8</v>
      </c>
      <c r="J10154" s="29" t="n">
        <f aca="false">F10154*I10154</f>
        <v>26.4953024</v>
      </c>
    </row>
    <row r="10155" customFormat="false" ht="15" hidden="false" customHeight="false" outlineLevel="0" collapsed="false">
      <c r="A10155" s="28" t="n">
        <v>46004</v>
      </c>
      <c r="B10155" s="21" t="s">
        <v>111</v>
      </c>
      <c r="C10155" s="21" t="s">
        <v>138</v>
      </c>
      <c r="D10155" s="29" t="n">
        <v>92.282</v>
      </c>
      <c r="E10155" s="29" t="n">
        <f aca="false">D10155/10</f>
        <v>9.2282</v>
      </c>
      <c r="F10155" s="29" t="n">
        <f aca="false">(E10155+Einstellungen!$B$20)*(1+Einstellungen!$B$10)</f>
        <v>33.182198</v>
      </c>
      <c r="G10155" s="21" t="str">
        <f aca="false">IF(F10155&lt;Einstellungen!$B$5,"ja","nein")</f>
        <v>nein</v>
      </c>
      <c r="H10155" s="21" t="s">
        <v>27</v>
      </c>
      <c r="I10155" s="29" t="n">
        <f aca="false">INDEX(Einstellungen!$B$27:$B$50,1)</f>
        <v>0.6</v>
      </c>
      <c r="J10155" s="29" t="n">
        <f aca="false">F10155*I10155</f>
        <v>19.9093188</v>
      </c>
    </row>
    <row r="10156" customFormat="false" ht="15" hidden="false" customHeight="false" outlineLevel="0" collapsed="false">
      <c r="A10156" s="28" t="n">
        <v>46004</v>
      </c>
      <c r="B10156" s="21" t="s">
        <v>113</v>
      </c>
      <c r="C10156" s="21" t="s">
        <v>138</v>
      </c>
      <c r="D10156" s="29" t="n">
        <v>90.502</v>
      </c>
      <c r="E10156" s="29" t="n">
        <f aca="false">D10156/10</f>
        <v>9.0502</v>
      </c>
      <c r="F10156" s="29" t="n">
        <f aca="false">(E10156+Einstellungen!$B$20)*(1+Einstellungen!$B$10)</f>
        <v>32.970378</v>
      </c>
      <c r="G10156" s="21" t="str">
        <f aca="false">IF(F10156&lt;Einstellungen!$B$5,"ja","nein")</f>
        <v>nein</v>
      </c>
      <c r="H10156" s="21" t="s">
        <v>27</v>
      </c>
      <c r="I10156" s="29" t="n">
        <f aca="false">INDEX(Einstellungen!$B$27:$B$50,2)</f>
        <v>0.5</v>
      </c>
      <c r="J10156" s="29" t="n">
        <f aca="false">F10156*I10156</f>
        <v>16.485189</v>
      </c>
    </row>
    <row r="10157" customFormat="false" ht="15" hidden="false" customHeight="false" outlineLevel="0" collapsed="false">
      <c r="A10157" s="28" t="n">
        <v>46004</v>
      </c>
      <c r="B10157" s="21" t="s">
        <v>114</v>
      </c>
      <c r="C10157" s="21" t="s">
        <v>138</v>
      </c>
      <c r="D10157" s="29" t="n">
        <v>87.39</v>
      </c>
      <c r="E10157" s="29" t="n">
        <f aca="false">D10157/10</f>
        <v>8.739</v>
      </c>
      <c r="F10157" s="29" t="n">
        <f aca="false">(E10157+Einstellungen!$B$20)*(1+Einstellungen!$B$10)</f>
        <v>32.60005</v>
      </c>
      <c r="G10157" s="21" t="str">
        <f aca="false">IF(F10157&lt;Einstellungen!$B$5,"ja","nein")</f>
        <v>nein</v>
      </c>
      <c r="H10157" s="21" t="s">
        <v>27</v>
      </c>
      <c r="I10157" s="29" t="n">
        <f aca="false">INDEX(Einstellungen!$B$27:$B$50,3)</f>
        <v>0.45</v>
      </c>
      <c r="J10157" s="29" t="n">
        <f aca="false">F10157*I10157</f>
        <v>14.6700225</v>
      </c>
    </row>
    <row r="10158" customFormat="false" ht="15" hidden="false" customHeight="false" outlineLevel="0" collapsed="false">
      <c r="A10158" s="28" t="n">
        <v>46004</v>
      </c>
      <c r="B10158" s="21" t="s">
        <v>115</v>
      </c>
      <c r="C10158" s="21" t="s">
        <v>138</v>
      </c>
      <c r="D10158" s="29" t="n">
        <v>87.043</v>
      </c>
      <c r="E10158" s="29" t="n">
        <f aca="false">D10158/10</f>
        <v>8.7043</v>
      </c>
      <c r="F10158" s="29" t="n">
        <f aca="false">(E10158+Einstellungen!$B$20)*(1+Einstellungen!$B$10)</f>
        <v>32.558757</v>
      </c>
      <c r="G10158" s="21" t="str">
        <f aca="false">IF(F10158&lt;Einstellungen!$B$5,"ja","nein")</f>
        <v>nein</v>
      </c>
      <c r="H10158" s="21" t="s">
        <v>27</v>
      </c>
      <c r="I10158" s="29" t="n">
        <f aca="false">INDEX(Einstellungen!$B$27:$B$50,4)</f>
        <v>0.45</v>
      </c>
      <c r="J10158" s="29" t="n">
        <f aca="false">F10158*I10158</f>
        <v>14.65144065</v>
      </c>
    </row>
    <row r="10159" customFormat="false" ht="15" hidden="false" customHeight="false" outlineLevel="0" collapsed="false">
      <c r="A10159" s="28" t="n">
        <v>46004</v>
      </c>
      <c r="B10159" s="21" t="s">
        <v>116</v>
      </c>
      <c r="C10159" s="21" t="s">
        <v>138</v>
      </c>
      <c r="D10159" s="29" t="n">
        <v>85</v>
      </c>
      <c r="E10159" s="29" t="n">
        <f aca="false">D10159/10</f>
        <v>8.5</v>
      </c>
      <c r="F10159" s="29" t="n">
        <f aca="false">(E10159+Einstellungen!$B$20)*(1+Einstellungen!$B$10)</f>
        <v>32.31564</v>
      </c>
      <c r="G10159" s="21" t="str">
        <f aca="false">IF(F10159&lt;Einstellungen!$B$5,"ja","nein")</f>
        <v>nein</v>
      </c>
      <c r="H10159" s="21" t="s">
        <v>27</v>
      </c>
      <c r="I10159" s="29" t="n">
        <f aca="false">INDEX(Einstellungen!$B$27:$B$50,5)</f>
        <v>0.45</v>
      </c>
      <c r="J10159" s="29" t="n">
        <f aca="false">F10159*I10159</f>
        <v>14.542038</v>
      </c>
    </row>
    <row r="10160" customFormat="false" ht="15" hidden="false" customHeight="false" outlineLevel="0" collapsed="false">
      <c r="A10160" s="28" t="n">
        <v>46004</v>
      </c>
      <c r="B10160" s="21" t="s">
        <v>117</v>
      </c>
      <c r="C10160" s="21" t="s">
        <v>138</v>
      </c>
      <c r="D10160" s="29" t="n">
        <v>84.667</v>
      </c>
      <c r="E10160" s="29" t="n">
        <f aca="false">D10160/10</f>
        <v>8.4667</v>
      </c>
      <c r="F10160" s="29" t="n">
        <f aca="false">(E10160+Einstellungen!$B$20)*(1+Einstellungen!$B$10)</f>
        <v>32.276013</v>
      </c>
      <c r="G10160" s="21" t="str">
        <f aca="false">IF(F10160&lt;Einstellungen!$B$5,"ja","nein")</f>
        <v>nein</v>
      </c>
      <c r="H10160" s="21" t="s">
        <v>27</v>
      </c>
      <c r="I10160" s="29" t="n">
        <f aca="false">INDEX(Einstellungen!$B$27:$B$50,6)</f>
        <v>0.5</v>
      </c>
      <c r="J10160" s="29" t="n">
        <f aca="false">F10160*I10160</f>
        <v>16.1380065</v>
      </c>
    </row>
    <row r="10161" customFormat="false" ht="15" hidden="false" customHeight="false" outlineLevel="0" collapsed="false">
      <c r="A10161" s="28" t="n">
        <v>46004</v>
      </c>
      <c r="B10161" s="21" t="s">
        <v>118</v>
      </c>
      <c r="C10161" s="21" t="s">
        <v>138</v>
      </c>
      <c r="D10161" s="29" t="n">
        <v>79.142</v>
      </c>
      <c r="E10161" s="29" t="n">
        <f aca="false">D10161/10</f>
        <v>7.9142</v>
      </c>
      <c r="F10161" s="29" t="n">
        <f aca="false">(E10161+Einstellungen!$B$20)*(1+Einstellungen!$B$10)</f>
        <v>31.618538</v>
      </c>
      <c r="G10161" s="21" t="str">
        <f aca="false">IF(F10161&lt;Einstellungen!$B$5,"ja","nein")</f>
        <v>nein</v>
      </c>
      <c r="H10161" s="21" t="s">
        <v>27</v>
      </c>
      <c r="I10161" s="29" t="n">
        <f aca="false">INDEX(Einstellungen!$B$27:$B$50,7)</f>
        <v>0.7</v>
      </c>
      <c r="J10161" s="29" t="n">
        <f aca="false">F10161*I10161</f>
        <v>22.1329766</v>
      </c>
    </row>
    <row r="10162" customFormat="false" ht="15" hidden="false" customHeight="false" outlineLevel="0" collapsed="false">
      <c r="A10162" s="28" t="n">
        <v>46004</v>
      </c>
      <c r="B10162" s="21" t="s">
        <v>119</v>
      </c>
      <c r="C10162" s="21" t="s">
        <v>138</v>
      </c>
      <c r="D10162" s="29" t="n">
        <v>81.135</v>
      </c>
      <c r="E10162" s="29" t="n">
        <f aca="false">D10162/10</f>
        <v>8.1135</v>
      </c>
      <c r="F10162" s="29" t="n">
        <f aca="false">(E10162+Einstellungen!$B$20)*(1+Einstellungen!$B$10)</f>
        <v>31.855705</v>
      </c>
      <c r="G10162" s="21" t="str">
        <f aca="false">IF(F10162&lt;Einstellungen!$B$5,"ja","nein")</f>
        <v>nein</v>
      </c>
      <c r="H10162" s="21" t="s">
        <v>27</v>
      </c>
      <c r="I10162" s="29" t="n">
        <f aca="false">INDEX(Einstellungen!$B$27:$B$50,8)</f>
        <v>0.95</v>
      </c>
      <c r="J10162" s="29" t="n">
        <f aca="false">F10162*I10162</f>
        <v>30.26291975</v>
      </c>
    </row>
    <row r="10163" customFormat="false" ht="15" hidden="false" customHeight="false" outlineLevel="0" collapsed="false">
      <c r="A10163" s="28" t="n">
        <v>46004</v>
      </c>
      <c r="B10163" s="21" t="s">
        <v>120</v>
      </c>
      <c r="C10163" s="21" t="s">
        <v>138</v>
      </c>
      <c r="D10163" s="29" t="n">
        <v>95.953</v>
      </c>
      <c r="E10163" s="29" t="n">
        <f aca="false">D10163/10</f>
        <v>9.5953</v>
      </c>
      <c r="F10163" s="29" t="n">
        <f aca="false">(E10163+Einstellungen!$B$20)*(1+Einstellungen!$B$10)</f>
        <v>33.619047</v>
      </c>
      <c r="G10163" s="21" t="str">
        <f aca="false">IF(F10163&lt;Einstellungen!$B$5,"ja","nein")</f>
        <v>nein</v>
      </c>
      <c r="H10163" s="21" t="s">
        <v>27</v>
      </c>
      <c r="I10163" s="29" t="n">
        <f aca="false">INDEX(Einstellungen!$B$27:$B$50,9)</f>
        <v>1.05</v>
      </c>
      <c r="J10163" s="29" t="n">
        <f aca="false">F10163*I10163</f>
        <v>35.29999935</v>
      </c>
    </row>
    <row r="10164" customFormat="false" ht="15" hidden="false" customHeight="false" outlineLevel="0" collapsed="false">
      <c r="A10164" s="28" t="n">
        <v>46004</v>
      </c>
      <c r="B10164" s="21" t="s">
        <v>121</v>
      </c>
      <c r="C10164" s="21" t="s">
        <v>138</v>
      </c>
      <c r="D10164" s="29" t="n">
        <v>106.77</v>
      </c>
      <c r="E10164" s="29" t="n">
        <f aca="false">D10164/10</f>
        <v>10.677</v>
      </c>
      <c r="F10164" s="29" t="n">
        <f aca="false">(E10164+Einstellungen!$B$20)*(1+Einstellungen!$B$10)</f>
        <v>34.90627</v>
      </c>
      <c r="G10164" s="21" t="str">
        <f aca="false">IF(F10164&lt;Einstellungen!$B$5,"ja","nein")</f>
        <v>nein</v>
      </c>
      <c r="H10164" s="21" t="s">
        <v>27</v>
      </c>
      <c r="I10164" s="29" t="n">
        <f aca="false">INDEX(Einstellungen!$B$27:$B$50,10)</f>
        <v>1.05</v>
      </c>
      <c r="J10164" s="29" t="n">
        <f aca="false">F10164*I10164</f>
        <v>36.6515835</v>
      </c>
    </row>
    <row r="10165" customFormat="false" ht="15" hidden="false" customHeight="false" outlineLevel="0" collapsed="false">
      <c r="A10165" s="28" t="n">
        <v>46004</v>
      </c>
      <c r="B10165" s="21" t="s">
        <v>122</v>
      </c>
      <c r="C10165" s="21" t="s">
        <v>138</v>
      </c>
      <c r="D10165" s="29" t="n">
        <v>102.585</v>
      </c>
      <c r="E10165" s="29" t="n">
        <f aca="false">D10165/10</f>
        <v>10.2585</v>
      </c>
      <c r="F10165" s="29" t="n">
        <f aca="false">(E10165+Einstellungen!$B$20)*(1+Einstellungen!$B$10)</f>
        <v>34.408255</v>
      </c>
      <c r="G10165" s="21" t="str">
        <f aca="false">IF(F10165&lt;Einstellungen!$B$5,"ja","nein")</f>
        <v>nein</v>
      </c>
      <c r="H10165" s="21" t="s">
        <v>27</v>
      </c>
      <c r="I10165" s="29" t="n">
        <f aca="false">INDEX(Einstellungen!$B$27:$B$50,11)</f>
        <v>1.05</v>
      </c>
      <c r="J10165" s="29" t="n">
        <f aca="false">F10165*I10165</f>
        <v>36.12866775</v>
      </c>
    </row>
    <row r="10166" customFormat="false" ht="15" hidden="false" customHeight="false" outlineLevel="0" collapsed="false">
      <c r="A10166" s="28" t="n">
        <v>46004</v>
      </c>
      <c r="B10166" s="21" t="s">
        <v>123</v>
      </c>
      <c r="C10166" s="21" t="s">
        <v>138</v>
      </c>
      <c r="D10166" s="29" t="n">
        <v>98.093</v>
      </c>
      <c r="E10166" s="29" t="n">
        <f aca="false">D10166/10</f>
        <v>9.8093</v>
      </c>
      <c r="F10166" s="29" t="n">
        <f aca="false">(E10166+Einstellungen!$B$20)*(1+Einstellungen!$B$10)</f>
        <v>33.873707</v>
      </c>
      <c r="G10166" s="21" t="str">
        <f aca="false">IF(F10166&lt;Einstellungen!$B$5,"ja","nein")</f>
        <v>nein</v>
      </c>
      <c r="H10166" s="21" t="s">
        <v>27</v>
      </c>
      <c r="I10166" s="29" t="n">
        <f aca="false">INDEX(Einstellungen!$B$27:$B$50,12)</f>
        <v>1.1</v>
      </c>
      <c r="J10166" s="29" t="n">
        <f aca="false">F10166*I10166</f>
        <v>37.2610777</v>
      </c>
    </row>
    <row r="10167" customFormat="false" ht="15" hidden="false" customHeight="false" outlineLevel="0" collapsed="false">
      <c r="A10167" s="28" t="n">
        <v>46004</v>
      </c>
      <c r="B10167" s="21" t="s">
        <v>124</v>
      </c>
      <c r="C10167" s="21" t="s">
        <v>138</v>
      </c>
      <c r="D10167" s="29" t="n">
        <v>93.757</v>
      </c>
      <c r="E10167" s="29" t="n">
        <f aca="false">D10167/10</f>
        <v>9.3757</v>
      </c>
      <c r="F10167" s="29" t="n">
        <f aca="false">(E10167+Einstellungen!$B$20)*(1+Einstellungen!$B$10)</f>
        <v>33.357723</v>
      </c>
      <c r="G10167" s="21" t="str">
        <f aca="false">IF(F10167&lt;Einstellungen!$B$5,"ja","nein")</f>
        <v>nein</v>
      </c>
      <c r="H10167" s="21" t="s">
        <v>27</v>
      </c>
      <c r="I10167" s="29" t="n">
        <f aca="false">INDEX(Einstellungen!$B$27:$B$50,13)</f>
        <v>1.2</v>
      </c>
      <c r="J10167" s="29" t="n">
        <f aca="false">F10167*I10167</f>
        <v>40.0292676</v>
      </c>
    </row>
    <row r="10168" customFormat="false" ht="15" hidden="false" customHeight="false" outlineLevel="0" collapsed="false">
      <c r="A10168" s="28" t="n">
        <v>46004</v>
      </c>
      <c r="B10168" s="21" t="s">
        <v>125</v>
      </c>
      <c r="C10168" s="21" t="s">
        <v>138</v>
      </c>
      <c r="D10168" s="29" t="n">
        <v>92.935</v>
      </c>
      <c r="E10168" s="29" t="n">
        <f aca="false">D10168/10</f>
        <v>9.2935</v>
      </c>
      <c r="F10168" s="29" t="n">
        <f aca="false">(E10168+Einstellungen!$B$20)*(1+Einstellungen!$B$10)</f>
        <v>33.259905</v>
      </c>
      <c r="G10168" s="21" t="str">
        <f aca="false">IF(F10168&lt;Einstellungen!$B$5,"ja","nein")</f>
        <v>nein</v>
      </c>
      <c r="H10168" s="21" t="s">
        <v>27</v>
      </c>
      <c r="I10168" s="29" t="n">
        <f aca="false">INDEX(Einstellungen!$B$27:$B$50,14)</f>
        <v>1.15</v>
      </c>
      <c r="J10168" s="29" t="n">
        <f aca="false">F10168*I10168</f>
        <v>38.24889075</v>
      </c>
    </row>
    <row r="10169" customFormat="false" ht="15" hidden="false" customHeight="false" outlineLevel="0" collapsed="false">
      <c r="A10169" s="28" t="n">
        <v>46004</v>
      </c>
      <c r="B10169" s="21" t="s">
        <v>126</v>
      </c>
      <c r="C10169" s="21" t="s">
        <v>138</v>
      </c>
      <c r="D10169" s="29" t="n">
        <v>95.758</v>
      </c>
      <c r="E10169" s="29" t="n">
        <f aca="false">D10169/10</f>
        <v>9.5758</v>
      </c>
      <c r="F10169" s="29" t="n">
        <f aca="false">(E10169+Einstellungen!$B$20)*(1+Einstellungen!$B$10)</f>
        <v>33.595842</v>
      </c>
      <c r="G10169" s="21" t="str">
        <f aca="false">IF(F10169&lt;Einstellungen!$B$5,"ja","nein")</f>
        <v>nein</v>
      </c>
      <c r="H10169" s="21" t="s">
        <v>27</v>
      </c>
      <c r="I10169" s="29" t="n">
        <f aca="false">INDEX(Einstellungen!$B$27:$B$50,15)</f>
        <v>1</v>
      </c>
      <c r="J10169" s="29" t="n">
        <f aca="false">F10169*I10169</f>
        <v>33.595842</v>
      </c>
    </row>
    <row r="10170" customFormat="false" ht="15" hidden="false" customHeight="false" outlineLevel="0" collapsed="false">
      <c r="A10170" s="28" t="n">
        <v>46004</v>
      </c>
      <c r="B10170" s="21" t="s">
        <v>127</v>
      </c>
      <c r="C10170" s="21" t="s">
        <v>138</v>
      </c>
      <c r="D10170" s="29" t="n">
        <v>114.657</v>
      </c>
      <c r="E10170" s="29" t="n">
        <f aca="false">D10170/10</f>
        <v>11.4657</v>
      </c>
      <c r="F10170" s="29" t="n">
        <f aca="false">(E10170+Einstellungen!$B$20)*(1+Einstellungen!$B$10)</f>
        <v>35.844823</v>
      </c>
      <c r="G10170" s="21" t="str">
        <f aca="false">IF(F10170&lt;Einstellungen!$B$5,"ja","nein")</f>
        <v>nein</v>
      </c>
      <c r="H10170" s="21" t="s">
        <v>27</v>
      </c>
      <c r="I10170" s="29" t="n">
        <f aca="false">INDEX(Einstellungen!$B$27:$B$50,16)</f>
        <v>0.95</v>
      </c>
      <c r="J10170" s="29" t="n">
        <f aca="false">F10170*I10170</f>
        <v>34.05258185</v>
      </c>
    </row>
    <row r="10171" customFormat="false" ht="15" hidden="false" customHeight="false" outlineLevel="0" collapsed="false">
      <c r="A10171" s="28" t="n">
        <v>46004</v>
      </c>
      <c r="B10171" s="21" t="s">
        <v>128</v>
      </c>
      <c r="C10171" s="21" t="s">
        <v>138</v>
      </c>
      <c r="D10171" s="29" t="n">
        <v>119.707</v>
      </c>
      <c r="E10171" s="29" t="n">
        <f aca="false">D10171/10</f>
        <v>11.9707</v>
      </c>
      <c r="F10171" s="29" t="n">
        <f aca="false">(E10171+Einstellungen!$B$20)*(1+Einstellungen!$B$10)</f>
        <v>36.445773</v>
      </c>
      <c r="G10171" s="21" t="str">
        <f aca="false">IF(F10171&lt;Einstellungen!$B$5,"ja","nein")</f>
        <v>nein</v>
      </c>
      <c r="H10171" s="21" t="s">
        <v>27</v>
      </c>
      <c r="I10171" s="29" t="n">
        <f aca="false">INDEX(Einstellungen!$B$27:$B$50,17)</f>
        <v>0.95</v>
      </c>
      <c r="J10171" s="29" t="n">
        <f aca="false">F10171*I10171</f>
        <v>34.62348435</v>
      </c>
    </row>
    <row r="10172" customFormat="false" ht="15" hidden="false" customHeight="false" outlineLevel="0" collapsed="false">
      <c r="A10172" s="28" t="n">
        <v>46004</v>
      </c>
      <c r="B10172" s="21" t="s">
        <v>129</v>
      </c>
      <c r="C10172" s="21" t="s">
        <v>138</v>
      </c>
      <c r="D10172" s="29" t="n">
        <v>118.448</v>
      </c>
      <c r="E10172" s="29" t="n">
        <f aca="false">D10172/10</f>
        <v>11.8448</v>
      </c>
      <c r="F10172" s="29" t="n">
        <f aca="false">(E10172+Einstellungen!$B$20)*(1+Einstellungen!$B$10)</f>
        <v>36.295952</v>
      </c>
      <c r="G10172" s="21" t="str">
        <f aca="false">IF(F10172&lt;Einstellungen!$B$5,"ja","nein")</f>
        <v>nein</v>
      </c>
      <c r="H10172" s="21" t="s">
        <v>27</v>
      </c>
      <c r="I10172" s="29" t="n">
        <f aca="false">INDEX(Einstellungen!$B$27:$B$50,18)</f>
        <v>1.1</v>
      </c>
      <c r="J10172" s="29" t="n">
        <f aca="false">F10172*I10172</f>
        <v>39.9255472</v>
      </c>
    </row>
    <row r="10173" customFormat="false" ht="15" hidden="false" customHeight="false" outlineLevel="0" collapsed="false">
      <c r="A10173" s="28" t="n">
        <v>46004</v>
      </c>
      <c r="B10173" s="21" t="s">
        <v>130</v>
      </c>
      <c r="C10173" s="21" t="s">
        <v>138</v>
      </c>
      <c r="D10173" s="29" t="n">
        <v>112.255</v>
      </c>
      <c r="E10173" s="29" t="n">
        <f aca="false">D10173/10</f>
        <v>11.2255</v>
      </c>
      <c r="F10173" s="29" t="n">
        <f aca="false">(E10173+Einstellungen!$B$20)*(1+Einstellungen!$B$10)</f>
        <v>35.558985</v>
      </c>
      <c r="G10173" s="21" t="str">
        <f aca="false">IF(F10173&lt;Einstellungen!$B$5,"ja","nein")</f>
        <v>nein</v>
      </c>
      <c r="H10173" s="21" t="s">
        <v>27</v>
      </c>
      <c r="I10173" s="29" t="n">
        <f aca="false">INDEX(Einstellungen!$B$27:$B$50,19)</f>
        <v>1.35</v>
      </c>
      <c r="J10173" s="29" t="n">
        <f aca="false">F10173*I10173</f>
        <v>48.00462975</v>
      </c>
    </row>
    <row r="10174" customFormat="false" ht="15" hidden="false" customHeight="false" outlineLevel="0" collapsed="false">
      <c r="A10174" s="28" t="n">
        <v>46004</v>
      </c>
      <c r="B10174" s="21" t="s">
        <v>131</v>
      </c>
      <c r="C10174" s="21" t="s">
        <v>138</v>
      </c>
      <c r="D10174" s="29" t="n">
        <v>103.63</v>
      </c>
      <c r="E10174" s="29" t="n">
        <f aca="false">D10174/10</f>
        <v>10.363</v>
      </c>
      <c r="F10174" s="29" t="n">
        <f aca="false">(E10174+Einstellungen!$B$20)*(1+Einstellungen!$B$10)</f>
        <v>34.53261</v>
      </c>
      <c r="G10174" s="21" t="str">
        <f aca="false">IF(F10174&lt;Einstellungen!$B$5,"ja","nein")</f>
        <v>nein</v>
      </c>
      <c r="H10174" s="21" t="s">
        <v>27</v>
      </c>
      <c r="I10174" s="29" t="n">
        <f aca="false">INDEX(Einstellungen!$B$27:$B$50,20)</f>
        <v>1.45</v>
      </c>
      <c r="J10174" s="29" t="n">
        <f aca="false">F10174*I10174</f>
        <v>50.0722845</v>
      </c>
    </row>
    <row r="10175" customFormat="false" ht="15" hidden="false" customHeight="false" outlineLevel="0" collapsed="false">
      <c r="A10175" s="28" t="n">
        <v>46004</v>
      </c>
      <c r="B10175" s="21" t="s">
        <v>132</v>
      </c>
      <c r="C10175" s="21" t="s">
        <v>138</v>
      </c>
      <c r="D10175" s="29" t="n">
        <v>91.707</v>
      </c>
      <c r="E10175" s="29" t="n">
        <f aca="false">D10175/10</f>
        <v>9.1707</v>
      </c>
      <c r="F10175" s="29" t="n">
        <f aca="false">(E10175+Einstellungen!$B$20)*(1+Einstellungen!$B$10)</f>
        <v>33.113773</v>
      </c>
      <c r="G10175" s="21" t="str">
        <f aca="false">IF(F10175&lt;Einstellungen!$B$5,"ja","nein")</f>
        <v>nein</v>
      </c>
      <c r="H10175" s="21" t="s">
        <v>27</v>
      </c>
      <c r="I10175" s="29" t="n">
        <f aca="false">INDEX(Einstellungen!$B$27:$B$50,21)</f>
        <v>1.4</v>
      </c>
      <c r="J10175" s="29" t="n">
        <f aca="false">F10175*I10175</f>
        <v>46.3592822</v>
      </c>
    </row>
    <row r="10176" customFormat="false" ht="15" hidden="false" customHeight="false" outlineLevel="0" collapsed="false">
      <c r="A10176" s="28" t="n">
        <v>46004</v>
      </c>
      <c r="B10176" s="21" t="s">
        <v>133</v>
      </c>
      <c r="C10176" s="21" t="s">
        <v>138</v>
      </c>
      <c r="D10176" s="29" t="n">
        <v>90.558</v>
      </c>
      <c r="E10176" s="29" t="n">
        <f aca="false">D10176/10</f>
        <v>9.0558</v>
      </c>
      <c r="F10176" s="29" t="n">
        <f aca="false">(E10176+Einstellungen!$B$20)*(1+Einstellungen!$B$10)</f>
        <v>32.977042</v>
      </c>
      <c r="G10176" s="21" t="str">
        <f aca="false">IF(F10176&lt;Einstellungen!$B$5,"ja","nein")</f>
        <v>nein</v>
      </c>
      <c r="H10176" s="21" t="s">
        <v>27</v>
      </c>
      <c r="I10176" s="29" t="n">
        <f aca="false">INDEX(Einstellungen!$B$27:$B$50,22)</f>
        <v>1.25</v>
      </c>
      <c r="J10176" s="29" t="n">
        <f aca="false">F10176*I10176</f>
        <v>41.2213025</v>
      </c>
    </row>
    <row r="10177" customFormat="false" ht="15" hidden="false" customHeight="false" outlineLevel="0" collapsed="false">
      <c r="A10177" s="28" t="n">
        <v>46004</v>
      </c>
      <c r="B10177" s="21" t="s">
        <v>134</v>
      </c>
      <c r="C10177" s="21" t="s">
        <v>138</v>
      </c>
      <c r="D10177" s="29" t="n">
        <v>93.685</v>
      </c>
      <c r="E10177" s="29" t="n">
        <f aca="false">D10177/10</f>
        <v>9.3685</v>
      </c>
      <c r="F10177" s="29" t="n">
        <f aca="false">(E10177+Einstellungen!$B$20)*(1+Einstellungen!$B$10)</f>
        <v>33.349155</v>
      </c>
      <c r="G10177" s="21" t="str">
        <f aca="false">IF(F10177&lt;Einstellungen!$B$5,"ja","nein")</f>
        <v>nein</v>
      </c>
      <c r="H10177" s="21" t="s">
        <v>27</v>
      </c>
      <c r="I10177" s="29" t="n">
        <f aca="false">INDEX(Einstellungen!$B$27:$B$50,23)</f>
        <v>1.05</v>
      </c>
      <c r="J10177" s="29" t="n">
        <f aca="false">F10177*I10177</f>
        <v>35.01661275</v>
      </c>
    </row>
    <row r="10178" customFormat="false" ht="15" hidden="false" customHeight="false" outlineLevel="0" collapsed="false">
      <c r="A10178" s="28" t="n">
        <v>46004</v>
      </c>
      <c r="B10178" s="21" t="s">
        <v>135</v>
      </c>
      <c r="C10178" s="21" t="s">
        <v>138</v>
      </c>
      <c r="D10178" s="29" t="n">
        <v>84.388</v>
      </c>
      <c r="E10178" s="29" t="n">
        <f aca="false">D10178/10</f>
        <v>8.4388</v>
      </c>
      <c r="F10178" s="29" t="n">
        <f aca="false">(E10178+Einstellungen!$B$20)*(1+Einstellungen!$B$10)</f>
        <v>32.242812</v>
      </c>
      <c r="G10178" s="21" t="str">
        <f aca="false">IF(F10178&lt;Einstellungen!$B$5,"ja","nein")</f>
        <v>nein</v>
      </c>
      <c r="H10178" s="21" t="s">
        <v>27</v>
      </c>
      <c r="I10178" s="29" t="n">
        <f aca="false">INDEX(Einstellungen!$B$27:$B$50,24)</f>
        <v>0.8</v>
      </c>
      <c r="J10178" s="29" t="n">
        <f aca="false">F10178*I10178</f>
        <v>25.7942496</v>
      </c>
    </row>
    <row r="10179" customFormat="false" ht="15" hidden="false" customHeight="false" outlineLevel="0" collapsed="false">
      <c r="A10179" s="28" t="n">
        <v>46005</v>
      </c>
      <c r="B10179" s="21" t="s">
        <v>111</v>
      </c>
      <c r="C10179" s="21" t="s">
        <v>139</v>
      </c>
      <c r="D10179" s="29" t="n">
        <v>91.195</v>
      </c>
      <c r="E10179" s="29" t="n">
        <f aca="false">D10179/10</f>
        <v>9.1195</v>
      </c>
      <c r="F10179" s="29" t="n">
        <f aca="false">(E10179+Einstellungen!$B$20)*(1+Einstellungen!$B$10)</f>
        <v>33.052845</v>
      </c>
      <c r="G10179" s="21" t="str">
        <f aca="false">IF(F10179&lt;Einstellungen!$B$5,"ja","nein")</f>
        <v>nein</v>
      </c>
      <c r="H10179" s="21" t="s">
        <v>27</v>
      </c>
      <c r="I10179" s="29" t="n">
        <f aca="false">INDEX(Einstellungen!$B$27:$B$50,1)</f>
        <v>0.6</v>
      </c>
      <c r="J10179" s="29" t="n">
        <f aca="false">F10179*I10179</f>
        <v>19.831707</v>
      </c>
    </row>
    <row r="10180" customFormat="false" ht="15" hidden="false" customHeight="false" outlineLevel="0" collapsed="false">
      <c r="A10180" s="28" t="n">
        <v>46005</v>
      </c>
      <c r="B10180" s="21" t="s">
        <v>113</v>
      </c>
      <c r="C10180" s="21" t="s">
        <v>139</v>
      </c>
      <c r="D10180" s="29" t="n">
        <v>90.523</v>
      </c>
      <c r="E10180" s="29" t="n">
        <f aca="false">D10180/10</f>
        <v>9.0523</v>
      </c>
      <c r="F10180" s="29" t="n">
        <f aca="false">(E10180+Einstellungen!$B$20)*(1+Einstellungen!$B$10)</f>
        <v>32.972877</v>
      </c>
      <c r="G10180" s="21" t="str">
        <f aca="false">IF(F10180&lt;Einstellungen!$B$5,"ja","nein")</f>
        <v>nein</v>
      </c>
      <c r="H10180" s="21" t="s">
        <v>27</v>
      </c>
      <c r="I10180" s="29" t="n">
        <f aca="false">INDEX(Einstellungen!$B$27:$B$50,2)</f>
        <v>0.5</v>
      </c>
      <c r="J10180" s="29" t="n">
        <f aca="false">F10180*I10180</f>
        <v>16.4864385</v>
      </c>
    </row>
    <row r="10181" customFormat="false" ht="15" hidden="false" customHeight="false" outlineLevel="0" collapsed="false">
      <c r="A10181" s="28" t="n">
        <v>46005</v>
      </c>
      <c r="B10181" s="21" t="s">
        <v>114</v>
      </c>
      <c r="C10181" s="21" t="s">
        <v>139</v>
      </c>
      <c r="D10181" s="29" t="n">
        <v>81.9</v>
      </c>
      <c r="E10181" s="29" t="n">
        <f aca="false">D10181/10</f>
        <v>8.19</v>
      </c>
      <c r="F10181" s="29" t="n">
        <f aca="false">(E10181+Einstellungen!$B$20)*(1+Einstellungen!$B$10)</f>
        <v>31.94674</v>
      </c>
      <c r="G10181" s="21" t="str">
        <f aca="false">IF(F10181&lt;Einstellungen!$B$5,"ja","nein")</f>
        <v>nein</v>
      </c>
      <c r="H10181" s="21" t="s">
        <v>27</v>
      </c>
      <c r="I10181" s="29" t="n">
        <f aca="false">INDEX(Einstellungen!$B$27:$B$50,3)</f>
        <v>0.45</v>
      </c>
      <c r="J10181" s="29" t="n">
        <f aca="false">F10181*I10181</f>
        <v>14.376033</v>
      </c>
    </row>
    <row r="10182" customFormat="false" ht="15" hidden="false" customHeight="false" outlineLevel="0" collapsed="false">
      <c r="A10182" s="28" t="n">
        <v>46005</v>
      </c>
      <c r="B10182" s="21" t="s">
        <v>115</v>
      </c>
      <c r="C10182" s="21" t="s">
        <v>139</v>
      </c>
      <c r="D10182" s="29" t="n">
        <v>79.95</v>
      </c>
      <c r="E10182" s="29" t="n">
        <f aca="false">D10182/10</f>
        <v>7.995</v>
      </c>
      <c r="F10182" s="29" t="n">
        <f aca="false">(E10182+Einstellungen!$B$20)*(1+Einstellungen!$B$10)</f>
        <v>31.71469</v>
      </c>
      <c r="G10182" s="21" t="str">
        <f aca="false">IF(F10182&lt;Einstellungen!$B$5,"ja","nein")</f>
        <v>nein</v>
      </c>
      <c r="H10182" s="21" t="s">
        <v>27</v>
      </c>
      <c r="I10182" s="29" t="n">
        <f aca="false">INDEX(Einstellungen!$B$27:$B$50,4)</f>
        <v>0.45</v>
      </c>
      <c r="J10182" s="29" t="n">
        <f aca="false">F10182*I10182</f>
        <v>14.2716105</v>
      </c>
    </row>
    <row r="10183" customFormat="false" ht="15" hidden="false" customHeight="false" outlineLevel="0" collapsed="false">
      <c r="A10183" s="28" t="n">
        <v>46005</v>
      </c>
      <c r="B10183" s="21" t="s">
        <v>116</v>
      </c>
      <c r="C10183" s="21" t="s">
        <v>139</v>
      </c>
      <c r="D10183" s="29" t="n">
        <v>77.305</v>
      </c>
      <c r="E10183" s="29" t="n">
        <f aca="false">D10183/10</f>
        <v>7.7305</v>
      </c>
      <c r="F10183" s="29" t="n">
        <f aca="false">(E10183+Einstellungen!$B$20)*(1+Einstellungen!$B$10)</f>
        <v>31.399935</v>
      </c>
      <c r="G10183" s="21" t="str">
        <f aca="false">IF(F10183&lt;Einstellungen!$B$5,"ja","nein")</f>
        <v>nein</v>
      </c>
      <c r="H10183" s="21" t="s">
        <v>27</v>
      </c>
      <c r="I10183" s="29" t="n">
        <f aca="false">INDEX(Einstellungen!$B$27:$B$50,5)</f>
        <v>0.45</v>
      </c>
      <c r="J10183" s="29" t="n">
        <f aca="false">F10183*I10183</f>
        <v>14.12997075</v>
      </c>
    </row>
    <row r="10184" customFormat="false" ht="15" hidden="false" customHeight="false" outlineLevel="0" collapsed="false">
      <c r="A10184" s="28" t="n">
        <v>46005</v>
      </c>
      <c r="B10184" s="21" t="s">
        <v>117</v>
      </c>
      <c r="C10184" s="21" t="s">
        <v>139</v>
      </c>
      <c r="D10184" s="29" t="n">
        <v>78.763</v>
      </c>
      <c r="E10184" s="29" t="n">
        <f aca="false">D10184/10</f>
        <v>7.8763</v>
      </c>
      <c r="F10184" s="29" t="n">
        <f aca="false">(E10184+Einstellungen!$B$20)*(1+Einstellungen!$B$10)</f>
        <v>31.573437</v>
      </c>
      <c r="G10184" s="21" t="str">
        <f aca="false">IF(F10184&lt;Einstellungen!$B$5,"ja","nein")</f>
        <v>nein</v>
      </c>
      <c r="H10184" s="21" t="s">
        <v>27</v>
      </c>
      <c r="I10184" s="29" t="n">
        <f aca="false">INDEX(Einstellungen!$B$27:$B$50,6)</f>
        <v>0.5</v>
      </c>
      <c r="J10184" s="29" t="n">
        <f aca="false">F10184*I10184</f>
        <v>15.7867185</v>
      </c>
    </row>
    <row r="10185" customFormat="false" ht="15" hidden="false" customHeight="false" outlineLevel="0" collapsed="false">
      <c r="A10185" s="28" t="n">
        <v>46005</v>
      </c>
      <c r="B10185" s="21" t="s">
        <v>118</v>
      </c>
      <c r="C10185" s="21" t="s">
        <v>139</v>
      </c>
      <c r="D10185" s="29" t="n">
        <v>77.175</v>
      </c>
      <c r="E10185" s="29" t="n">
        <f aca="false">D10185/10</f>
        <v>7.7175</v>
      </c>
      <c r="F10185" s="29" t="n">
        <f aca="false">(E10185+Einstellungen!$B$20)*(1+Einstellungen!$B$10)</f>
        <v>31.384465</v>
      </c>
      <c r="G10185" s="21" t="str">
        <f aca="false">IF(F10185&lt;Einstellungen!$B$5,"ja","nein")</f>
        <v>nein</v>
      </c>
      <c r="H10185" s="21" t="s">
        <v>27</v>
      </c>
      <c r="I10185" s="29" t="n">
        <f aca="false">INDEX(Einstellungen!$B$27:$B$50,7)</f>
        <v>0.7</v>
      </c>
      <c r="J10185" s="29" t="n">
        <f aca="false">F10185*I10185</f>
        <v>21.9691255</v>
      </c>
    </row>
    <row r="10186" customFormat="false" ht="15" hidden="false" customHeight="false" outlineLevel="0" collapsed="false">
      <c r="A10186" s="28" t="n">
        <v>46005</v>
      </c>
      <c r="B10186" s="21" t="s">
        <v>119</v>
      </c>
      <c r="C10186" s="21" t="s">
        <v>139</v>
      </c>
      <c r="D10186" s="29" t="n">
        <v>77.472</v>
      </c>
      <c r="E10186" s="29" t="n">
        <f aca="false">D10186/10</f>
        <v>7.7472</v>
      </c>
      <c r="F10186" s="29" t="n">
        <f aca="false">(E10186+Einstellungen!$B$20)*(1+Einstellungen!$B$10)</f>
        <v>31.419808</v>
      </c>
      <c r="G10186" s="21" t="str">
        <f aca="false">IF(F10186&lt;Einstellungen!$B$5,"ja","nein")</f>
        <v>nein</v>
      </c>
      <c r="H10186" s="21" t="s">
        <v>27</v>
      </c>
      <c r="I10186" s="29" t="n">
        <f aca="false">INDEX(Einstellungen!$B$27:$B$50,8)</f>
        <v>0.95</v>
      </c>
      <c r="J10186" s="29" t="n">
        <f aca="false">F10186*I10186</f>
        <v>29.8488176</v>
      </c>
    </row>
    <row r="10187" customFormat="false" ht="15" hidden="false" customHeight="false" outlineLevel="0" collapsed="false">
      <c r="A10187" s="28" t="n">
        <v>46005</v>
      </c>
      <c r="B10187" s="21" t="s">
        <v>120</v>
      </c>
      <c r="C10187" s="21" t="s">
        <v>139</v>
      </c>
      <c r="D10187" s="29" t="n">
        <v>81.76</v>
      </c>
      <c r="E10187" s="29" t="n">
        <f aca="false">D10187/10</f>
        <v>8.176</v>
      </c>
      <c r="F10187" s="29" t="n">
        <f aca="false">(E10187+Einstellungen!$B$20)*(1+Einstellungen!$B$10)</f>
        <v>31.93008</v>
      </c>
      <c r="G10187" s="21" t="str">
        <f aca="false">IF(F10187&lt;Einstellungen!$B$5,"ja","nein")</f>
        <v>nein</v>
      </c>
      <c r="H10187" s="21" t="s">
        <v>27</v>
      </c>
      <c r="I10187" s="29" t="n">
        <f aca="false">INDEX(Einstellungen!$B$27:$B$50,9)</f>
        <v>1.05</v>
      </c>
      <c r="J10187" s="29" t="n">
        <f aca="false">F10187*I10187</f>
        <v>33.526584</v>
      </c>
    </row>
    <row r="10188" customFormat="false" ht="15" hidden="false" customHeight="false" outlineLevel="0" collapsed="false">
      <c r="A10188" s="28" t="n">
        <v>46005</v>
      </c>
      <c r="B10188" s="21" t="s">
        <v>121</v>
      </c>
      <c r="C10188" s="21" t="s">
        <v>139</v>
      </c>
      <c r="D10188" s="29" t="n">
        <v>82.345</v>
      </c>
      <c r="E10188" s="29" t="n">
        <f aca="false">D10188/10</f>
        <v>8.2345</v>
      </c>
      <c r="F10188" s="29" t="n">
        <f aca="false">(E10188+Einstellungen!$B$20)*(1+Einstellungen!$B$10)</f>
        <v>31.999695</v>
      </c>
      <c r="G10188" s="21" t="str">
        <f aca="false">IF(F10188&lt;Einstellungen!$B$5,"ja","nein")</f>
        <v>nein</v>
      </c>
      <c r="H10188" s="21" t="s">
        <v>27</v>
      </c>
      <c r="I10188" s="29" t="n">
        <f aca="false">INDEX(Einstellungen!$B$27:$B$50,10)</f>
        <v>1.05</v>
      </c>
      <c r="J10188" s="29" t="n">
        <f aca="false">F10188*I10188</f>
        <v>33.59967975</v>
      </c>
    </row>
    <row r="10189" customFormat="false" ht="15" hidden="false" customHeight="false" outlineLevel="0" collapsed="false">
      <c r="A10189" s="28" t="n">
        <v>46005</v>
      </c>
      <c r="B10189" s="21" t="s">
        <v>122</v>
      </c>
      <c r="C10189" s="21" t="s">
        <v>139</v>
      </c>
      <c r="D10189" s="29" t="n">
        <v>80.005</v>
      </c>
      <c r="E10189" s="29" t="n">
        <f aca="false">D10189/10</f>
        <v>8.0005</v>
      </c>
      <c r="F10189" s="29" t="n">
        <f aca="false">(E10189+Einstellungen!$B$20)*(1+Einstellungen!$B$10)</f>
        <v>31.721235</v>
      </c>
      <c r="G10189" s="21" t="str">
        <f aca="false">IF(F10189&lt;Einstellungen!$B$5,"ja","nein")</f>
        <v>nein</v>
      </c>
      <c r="H10189" s="21" t="s">
        <v>27</v>
      </c>
      <c r="I10189" s="29" t="n">
        <f aca="false">INDEX(Einstellungen!$B$27:$B$50,11)</f>
        <v>1.05</v>
      </c>
      <c r="J10189" s="29" t="n">
        <f aca="false">F10189*I10189</f>
        <v>33.30729675</v>
      </c>
    </row>
    <row r="10190" customFormat="false" ht="15" hidden="false" customHeight="false" outlineLevel="0" collapsed="false">
      <c r="A10190" s="28" t="n">
        <v>46005</v>
      </c>
      <c r="B10190" s="21" t="s">
        <v>123</v>
      </c>
      <c r="C10190" s="21" t="s">
        <v>139</v>
      </c>
      <c r="D10190" s="29" t="n">
        <v>84.078</v>
      </c>
      <c r="E10190" s="29" t="n">
        <f aca="false">D10190/10</f>
        <v>8.4078</v>
      </c>
      <c r="F10190" s="29" t="n">
        <f aca="false">(E10190+Einstellungen!$B$20)*(1+Einstellungen!$B$10)</f>
        <v>32.205922</v>
      </c>
      <c r="G10190" s="21" t="str">
        <f aca="false">IF(F10190&lt;Einstellungen!$B$5,"ja","nein")</f>
        <v>nein</v>
      </c>
      <c r="H10190" s="21" t="s">
        <v>27</v>
      </c>
      <c r="I10190" s="29" t="n">
        <f aca="false">INDEX(Einstellungen!$B$27:$B$50,12)</f>
        <v>1.1</v>
      </c>
      <c r="J10190" s="29" t="n">
        <f aca="false">F10190*I10190</f>
        <v>35.4265142</v>
      </c>
    </row>
    <row r="10191" customFormat="false" ht="15" hidden="false" customHeight="false" outlineLevel="0" collapsed="false">
      <c r="A10191" s="28" t="n">
        <v>46005</v>
      </c>
      <c r="B10191" s="21" t="s">
        <v>124</v>
      </c>
      <c r="C10191" s="21" t="s">
        <v>139</v>
      </c>
      <c r="D10191" s="29" t="n">
        <v>87.273</v>
      </c>
      <c r="E10191" s="29" t="n">
        <f aca="false">D10191/10</f>
        <v>8.7273</v>
      </c>
      <c r="F10191" s="29" t="n">
        <f aca="false">(E10191+Einstellungen!$B$20)*(1+Einstellungen!$B$10)</f>
        <v>32.586127</v>
      </c>
      <c r="G10191" s="21" t="str">
        <f aca="false">IF(F10191&lt;Einstellungen!$B$5,"ja","nein")</f>
        <v>nein</v>
      </c>
      <c r="H10191" s="21" t="s">
        <v>27</v>
      </c>
      <c r="I10191" s="29" t="n">
        <f aca="false">INDEX(Einstellungen!$B$27:$B$50,13)</f>
        <v>1.2</v>
      </c>
      <c r="J10191" s="29" t="n">
        <f aca="false">F10191*I10191</f>
        <v>39.1033524</v>
      </c>
    </row>
    <row r="10192" customFormat="false" ht="15" hidden="false" customHeight="false" outlineLevel="0" collapsed="false">
      <c r="A10192" s="28" t="n">
        <v>46005</v>
      </c>
      <c r="B10192" s="21" t="s">
        <v>125</v>
      </c>
      <c r="C10192" s="21" t="s">
        <v>139</v>
      </c>
      <c r="D10192" s="29" t="n">
        <v>86.958</v>
      </c>
      <c r="E10192" s="29" t="n">
        <f aca="false">D10192/10</f>
        <v>8.6958</v>
      </c>
      <c r="F10192" s="29" t="n">
        <f aca="false">(E10192+Einstellungen!$B$20)*(1+Einstellungen!$B$10)</f>
        <v>32.548642</v>
      </c>
      <c r="G10192" s="21" t="str">
        <f aca="false">IF(F10192&lt;Einstellungen!$B$5,"ja","nein")</f>
        <v>nein</v>
      </c>
      <c r="H10192" s="21" t="s">
        <v>27</v>
      </c>
      <c r="I10192" s="29" t="n">
        <f aca="false">INDEX(Einstellungen!$B$27:$B$50,14)</f>
        <v>1.15</v>
      </c>
      <c r="J10192" s="29" t="n">
        <f aca="false">F10192*I10192</f>
        <v>37.4309383</v>
      </c>
    </row>
    <row r="10193" customFormat="false" ht="15" hidden="false" customHeight="false" outlineLevel="0" collapsed="false">
      <c r="A10193" s="28" t="n">
        <v>46005</v>
      </c>
      <c r="B10193" s="21" t="s">
        <v>126</v>
      </c>
      <c r="C10193" s="21" t="s">
        <v>139</v>
      </c>
      <c r="D10193" s="29" t="n">
        <v>88.65</v>
      </c>
      <c r="E10193" s="29" t="n">
        <f aca="false">D10193/10</f>
        <v>8.865</v>
      </c>
      <c r="F10193" s="29" t="n">
        <f aca="false">(E10193+Einstellungen!$B$20)*(1+Einstellungen!$B$10)</f>
        <v>32.74999</v>
      </c>
      <c r="G10193" s="21" t="str">
        <f aca="false">IF(F10193&lt;Einstellungen!$B$5,"ja","nein")</f>
        <v>nein</v>
      </c>
      <c r="H10193" s="21" t="s">
        <v>27</v>
      </c>
      <c r="I10193" s="29" t="n">
        <f aca="false">INDEX(Einstellungen!$B$27:$B$50,15)</f>
        <v>1</v>
      </c>
      <c r="J10193" s="29" t="n">
        <f aca="false">F10193*I10193</f>
        <v>32.74999</v>
      </c>
    </row>
    <row r="10194" customFormat="false" ht="15" hidden="false" customHeight="false" outlineLevel="0" collapsed="false">
      <c r="A10194" s="28" t="n">
        <v>46005</v>
      </c>
      <c r="B10194" s="21" t="s">
        <v>127</v>
      </c>
      <c r="C10194" s="21" t="s">
        <v>139</v>
      </c>
      <c r="D10194" s="29" t="n">
        <v>92.097</v>
      </c>
      <c r="E10194" s="29" t="n">
        <f aca="false">D10194/10</f>
        <v>9.2097</v>
      </c>
      <c r="F10194" s="29" t="n">
        <f aca="false">(E10194+Einstellungen!$B$20)*(1+Einstellungen!$B$10)</f>
        <v>33.160183</v>
      </c>
      <c r="G10194" s="21" t="str">
        <f aca="false">IF(F10194&lt;Einstellungen!$B$5,"ja","nein")</f>
        <v>nein</v>
      </c>
      <c r="H10194" s="21" t="s">
        <v>27</v>
      </c>
      <c r="I10194" s="29" t="n">
        <f aca="false">INDEX(Einstellungen!$B$27:$B$50,16)</f>
        <v>0.95</v>
      </c>
      <c r="J10194" s="29" t="n">
        <f aca="false">F10194*I10194</f>
        <v>31.50217385</v>
      </c>
    </row>
    <row r="10195" customFormat="false" ht="15" hidden="false" customHeight="false" outlineLevel="0" collapsed="false">
      <c r="A10195" s="28" t="n">
        <v>46005</v>
      </c>
      <c r="B10195" s="21" t="s">
        <v>128</v>
      </c>
      <c r="C10195" s="21" t="s">
        <v>139</v>
      </c>
      <c r="D10195" s="29" t="n">
        <v>99.282</v>
      </c>
      <c r="E10195" s="29" t="n">
        <f aca="false">D10195/10</f>
        <v>9.9282</v>
      </c>
      <c r="F10195" s="29" t="n">
        <f aca="false">(E10195+Einstellungen!$B$20)*(1+Einstellungen!$B$10)</f>
        <v>34.015198</v>
      </c>
      <c r="G10195" s="21" t="str">
        <f aca="false">IF(F10195&lt;Einstellungen!$B$5,"ja","nein")</f>
        <v>nein</v>
      </c>
      <c r="H10195" s="21" t="s">
        <v>27</v>
      </c>
      <c r="I10195" s="29" t="n">
        <f aca="false">INDEX(Einstellungen!$B$27:$B$50,17)</f>
        <v>0.95</v>
      </c>
      <c r="J10195" s="29" t="n">
        <f aca="false">F10195*I10195</f>
        <v>32.3144381</v>
      </c>
    </row>
    <row r="10196" customFormat="false" ht="15" hidden="false" customHeight="false" outlineLevel="0" collapsed="false">
      <c r="A10196" s="28" t="n">
        <v>46005</v>
      </c>
      <c r="B10196" s="21" t="s">
        <v>129</v>
      </c>
      <c r="C10196" s="21" t="s">
        <v>139</v>
      </c>
      <c r="D10196" s="29" t="n">
        <v>102.785</v>
      </c>
      <c r="E10196" s="29" t="n">
        <f aca="false">D10196/10</f>
        <v>10.2785</v>
      </c>
      <c r="F10196" s="29" t="n">
        <f aca="false">(E10196+Einstellungen!$B$20)*(1+Einstellungen!$B$10)</f>
        <v>34.432055</v>
      </c>
      <c r="G10196" s="21" t="str">
        <f aca="false">IF(F10196&lt;Einstellungen!$B$5,"ja","nein")</f>
        <v>nein</v>
      </c>
      <c r="H10196" s="21" t="s">
        <v>27</v>
      </c>
      <c r="I10196" s="29" t="n">
        <f aca="false">INDEX(Einstellungen!$B$27:$B$50,18)</f>
        <v>1.1</v>
      </c>
      <c r="J10196" s="29" t="n">
        <f aca="false">F10196*I10196</f>
        <v>37.8752605</v>
      </c>
    </row>
    <row r="10197" customFormat="false" ht="15" hidden="false" customHeight="false" outlineLevel="0" collapsed="false">
      <c r="A10197" s="28" t="n">
        <v>46005</v>
      </c>
      <c r="B10197" s="21" t="s">
        <v>130</v>
      </c>
      <c r="C10197" s="21" t="s">
        <v>139</v>
      </c>
      <c r="D10197" s="29" t="n">
        <v>103.293</v>
      </c>
      <c r="E10197" s="29" t="n">
        <f aca="false">D10197/10</f>
        <v>10.3293</v>
      </c>
      <c r="F10197" s="29" t="n">
        <f aca="false">(E10197+Einstellungen!$B$20)*(1+Einstellungen!$B$10)</f>
        <v>34.492507</v>
      </c>
      <c r="G10197" s="21" t="str">
        <f aca="false">IF(F10197&lt;Einstellungen!$B$5,"ja","nein")</f>
        <v>nein</v>
      </c>
      <c r="H10197" s="21" t="s">
        <v>27</v>
      </c>
      <c r="I10197" s="29" t="n">
        <f aca="false">INDEX(Einstellungen!$B$27:$B$50,19)</f>
        <v>1.35</v>
      </c>
      <c r="J10197" s="29" t="n">
        <f aca="false">F10197*I10197</f>
        <v>46.56488445</v>
      </c>
    </row>
    <row r="10198" customFormat="false" ht="15" hidden="false" customHeight="false" outlineLevel="0" collapsed="false">
      <c r="A10198" s="28" t="n">
        <v>46005</v>
      </c>
      <c r="B10198" s="21" t="s">
        <v>131</v>
      </c>
      <c r="C10198" s="21" t="s">
        <v>139</v>
      </c>
      <c r="D10198" s="29" t="n">
        <v>92.99</v>
      </c>
      <c r="E10198" s="29" t="n">
        <f aca="false">D10198/10</f>
        <v>9.299</v>
      </c>
      <c r="F10198" s="29" t="n">
        <f aca="false">(E10198+Einstellungen!$B$20)*(1+Einstellungen!$B$10)</f>
        <v>33.26645</v>
      </c>
      <c r="G10198" s="21" t="str">
        <f aca="false">IF(F10198&lt;Einstellungen!$B$5,"ja","nein")</f>
        <v>nein</v>
      </c>
      <c r="H10198" s="21" t="s">
        <v>27</v>
      </c>
      <c r="I10198" s="29" t="n">
        <f aca="false">INDEX(Einstellungen!$B$27:$B$50,20)</f>
        <v>1.45</v>
      </c>
      <c r="J10198" s="29" t="n">
        <f aca="false">F10198*I10198</f>
        <v>48.2363525</v>
      </c>
    </row>
    <row r="10199" customFormat="false" ht="15" hidden="false" customHeight="false" outlineLevel="0" collapsed="false">
      <c r="A10199" s="28" t="n">
        <v>46005</v>
      </c>
      <c r="B10199" s="21" t="s">
        <v>132</v>
      </c>
      <c r="C10199" s="21" t="s">
        <v>139</v>
      </c>
      <c r="D10199" s="29" t="n">
        <v>90.398</v>
      </c>
      <c r="E10199" s="29" t="n">
        <f aca="false">D10199/10</f>
        <v>9.0398</v>
      </c>
      <c r="F10199" s="29" t="n">
        <f aca="false">(E10199+Einstellungen!$B$20)*(1+Einstellungen!$B$10)</f>
        <v>32.958002</v>
      </c>
      <c r="G10199" s="21" t="str">
        <f aca="false">IF(F10199&lt;Einstellungen!$B$5,"ja","nein")</f>
        <v>nein</v>
      </c>
      <c r="H10199" s="21" t="s">
        <v>27</v>
      </c>
      <c r="I10199" s="29" t="n">
        <f aca="false">INDEX(Einstellungen!$B$27:$B$50,21)</f>
        <v>1.4</v>
      </c>
      <c r="J10199" s="29" t="n">
        <f aca="false">F10199*I10199</f>
        <v>46.1412028</v>
      </c>
    </row>
    <row r="10200" customFormat="false" ht="15" hidden="false" customHeight="false" outlineLevel="0" collapsed="false">
      <c r="A10200" s="28" t="n">
        <v>46005</v>
      </c>
      <c r="B10200" s="21" t="s">
        <v>133</v>
      </c>
      <c r="C10200" s="21" t="s">
        <v>139</v>
      </c>
      <c r="D10200" s="29" t="n">
        <v>84.403</v>
      </c>
      <c r="E10200" s="29" t="n">
        <f aca="false">D10200/10</f>
        <v>8.4403</v>
      </c>
      <c r="F10200" s="29" t="n">
        <f aca="false">(E10200+Einstellungen!$B$20)*(1+Einstellungen!$B$10)</f>
        <v>32.244597</v>
      </c>
      <c r="G10200" s="21" t="str">
        <f aca="false">IF(F10200&lt;Einstellungen!$B$5,"ja","nein")</f>
        <v>nein</v>
      </c>
      <c r="H10200" s="21" t="s">
        <v>27</v>
      </c>
      <c r="I10200" s="29" t="n">
        <f aca="false">INDEX(Einstellungen!$B$27:$B$50,22)</f>
        <v>1.25</v>
      </c>
      <c r="J10200" s="29" t="n">
        <f aca="false">F10200*I10200</f>
        <v>40.30574625</v>
      </c>
    </row>
    <row r="10201" customFormat="false" ht="15" hidden="false" customHeight="false" outlineLevel="0" collapsed="false">
      <c r="A10201" s="28" t="n">
        <v>46005</v>
      </c>
      <c r="B10201" s="21" t="s">
        <v>134</v>
      </c>
      <c r="C10201" s="21" t="s">
        <v>139</v>
      </c>
      <c r="D10201" s="29" t="n">
        <v>82.65</v>
      </c>
      <c r="E10201" s="29" t="n">
        <f aca="false">D10201/10</f>
        <v>8.265</v>
      </c>
      <c r="F10201" s="29" t="n">
        <f aca="false">(E10201+Einstellungen!$B$20)*(1+Einstellungen!$B$10)</f>
        <v>32.03599</v>
      </c>
      <c r="G10201" s="21" t="str">
        <f aca="false">IF(F10201&lt;Einstellungen!$B$5,"ja","nein")</f>
        <v>nein</v>
      </c>
      <c r="H10201" s="21" t="s">
        <v>27</v>
      </c>
      <c r="I10201" s="29" t="n">
        <f aca="false">INDEX(Einstellungen!$B$27:$B$50,23)</f>
        <v>1.05</v>
      </c>
      <c r="J10201" s="29" t="n">
        <f aca="false">F10201*I10201</f>
        <v>33.6377895</v>
      </c>
    </row>
    <row r="10202" customFormat="false" ht="15" hidden="false" customHeight="false" outlineLevel="0" collapsed="false">
      <c r="A10202" s="28" t="n">
        <v>46005</v>
      </c>
      <c r="B10202" s="21" t="s">
        <v>135</v>
      </c>
      <c r="C10202" s="21" t="s">
        <v>139</v>
      </c>
      <c r="D10202" s="29" t="n">
        <v>75.75</v>
      </c>
      <c r="E10202" s="29" t="n">
        <f aca="false">D10202/10</f>
        <v>7.575</v>
      </c>
      <c r="F10202" s="29" t="n">
        <f aca="false">(E10202+Einstellungen!$B$20)*(1+Einstellungen!$B$10)</f>
        <v>31.21489</v>
      </c>
      <c r="G10202" s="21" t="str">
        <f aca="false">IF(F10202&lt;Einstellungen!$B$5,"ja","nein")</f>
        <v>nein</v>
      </c>
      <c r="H10202" s="21" t="s">
        <v>27</v>
      </c>
      <c r="I10202" s="29" t="n">
        <f aca="false">INDEX(Einstellungen!$B$27:$B$50,24)</f>
        <v>0.8</v>
      </c>
      <c r="J10202" s="29" t="n">
        <f aca="false">F10202*I10202</f>
        <v>24.971912</v>
      </c>
    </row>
    <row r="10203" customFormat="false" ht="15" hidden="false" customHeight="false" outlineLevel="0" collapsed="false">
      <c r="A10203" s="28" t="n">
        <v>46006</v>
      </c>
      <c r="B10203" s="21" t="s">
        <v>111</v>
      </c>
      <c r="C10203" s="21" t="s">
        <v>140</v>
      </c>
      <c r="D10203" s="29" t="n">
        <v>72.5</v>
      </c>
      <c r="E10203" s="29" t="n">
        <f aca="false">D10203/10</f>
        <v>7.25</v>
      </c>
      <c r="F10203" s="29" t="n">
        <f aca="false">(E10203+Einstellungen!$B$20)*(1+Einstellungen!$B$10)</f>
        <v>30.82814</v>
      </c>
      <c r="G10203" s="21" t="str">
        <f aca="false">IF(F10203&lt;Einstellungen!$B$5,"ja","nein")</f>
        <v>nein</v>
      </c>
      <c r="H10203" s="21" t="s">
        <v>27</v>
      </c>
      <c r="I10203" s="29" t="n">
        <f aca="false">INDEX(Einstellungen!$B$27:$B$50,1)</f>
        <v>0.6</v>
      </c>
      <c r="J10203" s="29" t="n">
        <f aca="false">F10203*I10203</f>
        <v>18.496884</v>
      </c>
    </row>
    <row r="10204" customFormat="false" ht="15" hidden="false" customHeight="false" outlineLevel="0" collapsed="false">
      <c r="A10204" s="28" t="n">
        <v>46006</v>
      </c>
      <c r="B10204" s="21" t="s">
        <v>113</v>
      </c>
      <c r="C10204" s="21" t="s">
        <v>140</v>
      </c>
      <c r="D10204" s="29" t="n">
        <v>71.877</v>
      </c>
      <c r="E10204" s="29" t="n">
        <f aca="false">D10204/10</f>
        <v>7.1877</v>
      </c>
      <c r="F10204" s="29" t="n">
        <f aca="false">(E10204+Einstellungen!$B$20)*(1+Einstellungen!$B$10)</f>
        <v>30.754003</v>
      </c>
      <c r="G10204" s="21" t="str">
        <f aca="false">IF(F10204&lt;Einstellungen!$B$5,"ja","nein")</f>
        <v>nein</v>
      </c>
      <c r="H10204" s="21" t="s">
        <v>27</v>
      </c>
      <c r="I10204" s="29" t="n">
        <f aca="false">INDEX(Einstellungen!$B$27:$B$50,2)</f>
        <v>0.5</v>
      </c>
      <c r="J10204" s="29" t="n">
        <f aca="false">F10204*I10204</f>
        <v>15.3770015</v>
      </c>
    </row>
    <row r="10205" customFormat="false" ht="15" hidden="false" customHeight="false" outlineLevel="0" collapsed="false">
      <c r="A10205" s="28" t="n">
        <v>46006</v>
      </c>
      <c r="B10205" s="21" t="s">
        <v>114</v>
      </c>
      <c r="C10205" s="21" t="s">
        <v>140</v>
      </c>
      <c r="D10205" s="29" t="n">
        <v>71.037</v>
      </c>
      <c r="E10205" s="29" t="n">
        <f aca="false">D10205/10</f>
        <v>7.1037</v>
      </c>
      <c r="F10205" s="29" t="n">
        <f aca="false">(E10205+Einstellungen!$B$20)*(1+Einstellungen!$B$10)</f>
        <v>30.654043</v>
      </c>
      <c r="G10205" s="21" t="str">
        <f aca="false">IF(F10205&lt;Einstellungen!$B$5,"ja","nein")</f>
        <v>nein</v>
      </c>
      <c r="H10205" s="21" t="s">
        <v>27</v>
      </c>
      <c r="I10205" s="29" t="n">
        <f aca="false">INDEX(Einstellungen!$B$27:$B$50,3)</f>
        <v>0.45</v>
      </c>
      <c r="J10205" s="29" t="n">
        <f aca="false">F10205*I10205</f>
        <v>13.79431935</v>
      </c>
    </row>
    <row r="10206" customFormat="false" ht="15" hidden="false" customHeight="false" outlineLevel="0" collapsed="false">
      <c r="A10206" s="28" t="n">
        <v>46006</v>
      </c>
      <c r="B10206" s="21" t="s">
        <v>115</v>
      </c>
      <c r="C10206" s="21" t="s">
        <v>140</v>
      </c>
      <c r="D10206" s="29" t="n">
        <v>70.668</v>
      </c>
      <c r="E10206" s="29" t="n">
        <f aca="false">D10206/10</f>
        <v>7.0668</v>
      </c>
      <c r="F10206" s="29" t="n">
        <f aca="false">(E10206+Einstellungen!$B$20)*(1+Einstellungen!$B$10)</f>
        <v>30.610132</v>
      </c>
      <c r="G10206" s="21" t="str">
        <f aca="false">IF(F10206&lt;Einstellungen!$B$5,"ja","nein")</f>
        <v>nein</v>
      </c>
      <c r="H10206" s="21" t="s">
        <v>27</v>
      </c>
      <c r="I10206" s="29" t="n">
        <f aca="false">INDEX(Einstellungen!$B$27:$B$50,4)</f>
        <v>0.45</v>
      </c>
      <c r="J10206" s="29" t="n">
        <f aca="false">F10206*I10206</f>
        <v>13.7745594</v>
      </c>
    </row>
    <row r="10207" customFormat="false" ht="15" hidden="false" customHeight="false" outlineLevel="0" collapsed="false">
      <c r="A10207" s="28" t="n">
        <v>46006</v>
      </c>
      <c r="B10207" s="21" t="s">
        <v>116</v>
      </c>
      <c r="C10207" s="21" t="s">
        <v>140</v>
      </c>
      <c r="D10207" s="29" t="n">
        <v>75.28</v>
      </c>
      <c r="E10207" s="29" t="n">
        <f aca="false">D10207/10</f>
        <v>7.528</v>
      </c>
      <c r="F10207" s="29" t="n">
        <f aca="false">(E10207+Einstellungen!$B$20)*(1+Einstellungen!$B$10)</f>
        <v>31.15896</v>
      </c>
      <c r="G10207" s="21" t="str">
        <f aca="false">IF(F10207&lt;Einstellungen!$B$5,"ja","nein")</f>
        <v>nein</v>
      </c>
      <c r="H10207" s="21" t="s">
        <v>27</v>
      </c>
      <c r="I10207" s="29" t="n">
        <f aca="false">INDEX(Einstellungen!$B$27:$B$50,5)</f>
        <v>0.45</v>
      </c>
      <c r="J10207" s="29" t="n">
        <f aca="false">F10207*I10207</f>
        <v>14.021532</v>
      </c>
    </row>
    <row r="10208" customFormat="false" ht="15" hidden="false" customHeight="false" outlineLevel="0" collapsed="false">
      <c r="A10208" s="28" t="n">
        <v>46006</v>
      </c>
      <c r="B10208" s="21" t="s">
        <v>117</v>
      </c>
      <c r="C10208" s="21" t="s">
        <v>140</v>
      </c>
      <c r="D10208" s="29" t="n">
        <v>76.802</v>
      </c>
      <c r="E10208" s="29" t="n">
        <f aca="false">D10208/10</f>
        <v>7.6802</v>
      </c>
      <c r="F10208" s="29" t="n">
        <f aca="false">(E10208+Einstellungen!$B$20)*(1+Einstellungen!$B$10)</f>
        <v>31.340078</v>
      </c>
      <c r="G10208" s="21" t="str">
        <f aca="false">IF(F10208&lt;Einstellungen!$B$5,"ja","nein")</f>
        <v>nein</v>
      </c>
      <c r="H10208" s="21" t="s">
        <v>27</v>
      </c>
      <c r="I10208" s="29" t="n">
        <f aca="false">INDEX(Einstellungen!$B$27:$B$50,6)</f>
        <v>0.5</v>
      </c>
      <c r="J10208" s="29" t="n">
        <f aca="false">F10208*I10208</f>
        <v>15.670039</v>
      </c>
    </row>
    <row r="10209" customFormat="false" ht="15" hidden="false" customHeight="false" outlineLevel="0" collapsed="false">
      <c r="A10209" s="28" t="n">
        <v>46006</v>
      </c>
      <c r="B10209" s="21" t="s">
        <v>118</v>
      </c>
      <c r="C10209" s="21" t="s">
        <v>140</v>
      </c>
      <c r="D10209" s="29" t="n">
        <v>86.525</v>
      </c>
      <c r="E10209" s="29" t="n">
        <f aca="false">D10209/10</f>
        <v>8.6525</v>
      </c>
      <c r="F10209" s="29" t="n">
        <f aca="false">(E10209+Einstellungen!$B$20)*(1+Einstellungen!$B$10)</f>
        <v>32.497115</v>
      </c>
      <c r="G10209" s="21" t="str">
        <f aca="false">IF(F10209&lt;Einstellungen!$B$5,"ja","nein")</f>
        <v>nein</v>
      </c>
      <c r="H10209" s="21" t="s">
        <v>27</v>
      </c>
      <c r="I10209" s="29" t="n">
        <f aca="false">INDEX(Einstellungen!$B$27:$B$50,7)</f>
        <v>0.7</v>
      </c>
      <c r="J10209" s="29" t="n">
        <f aca="false">F10209*I10209</f>
        <v>22.7479805</v>
      </c>
    </row>
    <row r="10210" customFormat="false" ht="15" hidden="false" customHeight="false" outlineLevel="0" collapsed="false">
      <c r="A10210" s="28" t="n">
        <v>46006</v>
      </c>
      <c r="B10210" s="21" t="s">
        <v>119</v>
      </c>
      <c r="C10210" s="21" t="s">
        <v>140</v>
      </c>
      <c r="D10210" s="29" t="n">
        <v>98.79</v>
      </c>
      <c r="E10210" s="29" t="n">
        <f aca="false">D10210/10</f>
        <v>9.879</v>
      </c>
      <c r="F10210" s="29" t="n">
        <f aca="false">(E10210+Einstellungen!$B$20)*(1+Einstellungen!$B$10)</f>
        <v>33.95665</v>
      </c>
      <c r="G10210" s="21" t="str">
        <f aca="false">IF(F10210&lt;Einstellungen!$B$5,"ja","nein")</f>
        <v>nein</v>
      </c>
      <c r="H10210" s="21" t="s">
        <v>27</v>
      </c>
      <c r="I10210" s="29" t="n">
        <f aca="false">INDEX(Einstellungen!$B$27:$B$50,8)</f>
        <v>0.95</v>
      </c>
      <c r="J10210" s="29" t="n">
        <f aca="false">F10210*I10210</f>
        <v>32.2588175</v>
      </c>
    </row>
    <row r="10211" customFormat="false" ht="15" hidden="false" customHeight="false" outlineLevel="0" collapsed="false">
      <c r="A10211" s="28" t="n">
        <v>46006</v>
      </c>
      <c r="B10211" s="21" t="s">
        <v>120</v>
      </c>
      <c r="C10211" s="21" t="s">
        <v>140</v>
      </c>
      <c r="D10211" s="29" t="n">
        <v>101.127</v>
      </c>
      <c r="E10211" s="29" t="n">
        <f aca="false">D10211/10</f>
        <v>10.1127</v>
      </c>
      <c r="F10211" s="29" t="n">
        <f aca="false">(E10211+Einstellungen!$B$20)*(1+Einstellungen!$B$10)</f>
        <v>34.234753</v>
      </c>
      <c r="G10211" s="21" t="str">
        <f aca="false">IF(F10211&lt;Einstellungen!$B$5,"ja","nein")</f>
        <v>nein</v>
      </c>
      <c r="H10211" s="21" t="s">
        <v>27</v>
      </c>
      <c r="I10211" s="29" t="n">
        <f aca="false">INDEX(Einstellungen!$B$27:$B$50,9)</f>
        <v>1.05</v>
      </c>
      <c r="J10211" s="29" t="n">
        <f aca="false">F10211*I10211</f>
        <v>35.94649065</v>
      </c>
    </row>
    <row r="10212" customFormat="false" ht="15" hidden="false" customHeight="false" outlineLevel="0" collapsed="false">
      <c r="A10212" s="28" t="n">
        <v>46006</v>
      </c>
      <c r="B10212" s="21" t="s">
        <v>121</v>
      </c>
      <c r="C10212" s="21" t="s">
        <v>140</v>
      </c>
      <c r="D10212" s="29" t="n">
        <v>96.65</v>
      </c>
      <c r="E10212" s="29" t="n">
        <f aca="false">D10212/10</f>
        <v>9.665</v>
      </c>
      <c r="F10212" s="29" t="n">
        <f aca="false">(E10212+Einstellungen!$B$20)*(1+Einstellungen!$B$10)</f>
        <v>33.70199</v>
      </c>
      <c r="G10212" s="21" t="str">
        <f aca="false">IF(F10212&lt;Einstellungen!$B$5,"ja","nein")</f>
        <v>nein</v>
      </c>
      <c r="H10212" s="21" t="s">
        <v>27</v>
      </c>
      <c r="I10212" s="29" t="n">
        <f aca="false">INDEX(Einstellungen!$B$27:$B$50,10)</f>
        <v>1.05</v>
      </c>
      <c r="J10212" s="29" t="n">
        <f aca="false">F10212*I10212</f>
        <v>35.3870895</v>
      </c>
    </row>
    <row r="10213" customFormat="false" ht="15" hidden="false" customHeight="false" outlineLevel="0" collapsed="false">
      <c r="A10213" s="28" t="n">
        <v>46006</v>
      </c>
      <c r="B10213" s="21" t="s">
        <v>122</v>
      </c>
      <c r="C10213" s="21" t="s">
        <v>140</v>
      </c>
      <c r="D10213" s="29" t="n">
        <v>89.615</v>
      </c>
      <c r="E10213" s="29" t="n">
        <f aca="false">D10213/10</f>
        <v>8.9615</v>
      </c>
      <c r="F10213" s="29" t="n">
        <f aca="false">(E10213+Einstellungen!$B$20)*(1+Einstellungen!$B$10)</f>
        <v>32.864825</v>
      </c>
      <c r="G10213" s="21" t="str">
        <f aca="false">IF(F10213&lt;Einstellungen!$B$5,"ja","nein")</f>
        <v>nein</v>
      </c>
      <c r="H10213" s="21" t="s">
        <v>27</v>
      </c>
      <c r="I10213" s="29" t="n">
        <f aca="false">INDEX(Einstellungen!$B$27:$B$50,11)</f>
        <v>1.05</v>
      </c>
      <c r="J10213" s="29" t="n">
        <f aca="false">F10213*I10213</f>
        <v>34.50806625</v>
      </c>
    </row>
    <row r="10214" customFormat="false" ht="15" hidden="false" customHeight="false" outlineLevel="0" collapsed="false">
      <c r="A10214" s="28" t="n">
        <v>46006</v>
      </c>
      <c r="B10214" s="21" t="s">
        <v>123</v>
      </c>
      <c r="C10214" s="21" t="s">
        <v>140</v>
      </c>
      <c r="D10214" s="29" t="n">
        <v>79.722</v>
      </c>
      <c r="E10214" s="29" t="n">
        <f aca="false">D10214/10</f>
        <v>7.9722</v>
      </c>
      <c r="F10214" s="29" t="n">
        <f aca="false">(E10214+Einstellungen!$B$20)*(1+Einstellungen!$B$10)</f>
        <v>31.687558</v>
      </c>
      <c r="G10214" s="21" t="str">
        <f aca="false">IF(F10214&lt;Einstellungen!$B$5,"ja","nein")</f>
        <v>nein</v>
      </c>
      <c r="H10214" s="21" t="s">
        <v>27</v>
      </c>
      <c r="I10214" s="29" t="n">
        <f aca="false">INDEX(Einstellungen!$B$27:$B$50,12)</f>
        <v>1.1</v>
      </c>
      <c r="J10214" s="29" t="n">
        <f aca="false">F10214*I10214</f>
        <v>34.8563138</v>
      </c>
    </row>
    <row r="10215" customFormat="false" ht="15" hidden="false" customHeight="false" outlineLevel="0" collapsed="false">
      <c r="A10215" s="28" t="n">
        <v>46006</v>
      </c>
      <c r="B10215" s="21" t="s">
        <v>124</v>
      </c>
      <c r="C10215" s="21" t="s">
        <v>140</v>
      </c>
      <c r="D10215" s="29" t="n">
        <v>79.77</v>
      </c>
      <c r="E10215" s="29" t="n">
        <f aca="false">D10215/10</f>
        <v>7.977</v>
      </c>
      <c r="F10215" s="29" t="n">
        <f aca="false">(E10215+Einstellungen!$B$20)*(1+Einstellungen!$B$10)</f>
        <v>31.69327</v>
      </c>
      <c r="G10215" s="21" t="str">
        <f aca="false">IF(F10215&lt;Einstellungen!$B$5,"ja","nein")</f>
        <v>nein</v>
      </c>
      <c r="H10215" s="21" t="s">
        <v>27</v>
      </c>
      <c r="I10215" s="29" t="n">
        <f aca="false">INDEX(Einstellungen!$B$27:$B$50,13)</f>
        <v>1.2</v>
      </c>
      <c r="J10215" s="29" t="n">
        <f aca="false">F10215*I10215</f>
        <v>38.031924</v>
      </c>
    </row>
    <row r="10216" customFormat="false" ht="15" hidden="false" customHeight="false" outlineLevel="0" collapsed="false">
      <c r="A10216" s="28" t="n">
        <v>46006</v>
      </c>
      <c r="B10216" s="21" t="s">
        <v>125</v>
      </c>
      <c r="C10216" s="21" t="s">
        <v>140</v>
      </c>
      <c r="D10216" s="29" t="n">
        <v>88.26</v>
      </c>
      <c r="E10216" s="29" t="n">
        <f aca="false">D10216/10</f>
        <v>8.826</v>
      </c>
      <c r="F10216" s="29" t="n">
        <f aca="false">(E10216+Einstellungen!$B$20)*(1+Einstellungen!$B$10)</f>
        <v>32.70358</v>
      </c>
      <c r="G10216" s="21" t="str">
        <f aca="false">IF(F10216&lt;Einstellungen!$B$5,"ja","nein")</f>
        <v>nein</v>
      </c>
      <c r="H10216" s="21" t="s">
        <v>27</v>
      </c>
      <c r="I10216" s="29" t="n">
        <f aca="false">INDEX(Einstellungen!$B$27:$B$50,14)</f>
        <v>1.15</v>
      </c>
      <c r="J10216" s="29" t="n">
        <f aca="false">F10216*I10216</f>
        <v>37.609117</v>
      </c>
    </row>
    <row r="10217" customFormat="false" ht="15" hidden="false" customHeight="false" outlineLevel="0" collapsed="false">
      <c r="A10217" s="28" t="n">
        <v>46006</v>
      </c>
      <c r="B10217" s="21" t="s">
        <v>126</v>
      </c>
      <c r="C10217" s="21" t="s">
        <v>140</v>
      </c>
      <c r="D10217" s="29" t="n">
        <v>95.438</v>
      </c>
      <c r="E10217" s="29" t="n">
        <f aca="false">D10217/10</f>
        <v>9.5438</v>
      </c>
      <c r="F10217" s="29" t="n">
        <f aca="false">(E10217+Einstellungen!$B$20)*(1+Einstellungen!$B$10)</f>
        <v>33.557762</v>
      </c>
      <c r="G10217" s="21" t="str">
        <f aca="false">IF(F10217&lt;Einstellungen!$B$5,"ja","nein")</f>
        <v>nein</v>
      </c>
      <c r="H10217" s="21" t="s">
        <v>27</v>
      </c>
      <c r="I10217" s="29" t="n">
        <f aca="false">INDEX(Einstellungen!$B$27:$B$50,15)</f>
        <v>1</v>
      </c>
      <c r="J10217" s="29" t="n">
        <f aca="false">F10217*I10217</f>
        <v>33.557762</v>
      </c>
    </row>
    <row r="10218" customFormat="false" ht="15" hidden="false" customHeight="false" outlineLevel="0" collapsed="false">
      <c r="A10218" s="28" t="n">
        <v>46006</v>
      </c>
      <c r="B10218" s="21" t="s">
        <v>127</v>
      </c>
      <c r="C10218" s="21" t="s">
        <v>140</v>
      </c>
      <c r="D10218" s="29" t="n">
        <v>107.3</v>
      </c>
      <c r="E10218" s="29" t="n">
        <f aca="false">D10218/10</f>
        <v>10.73</v>
      </c>
      <c r="F10218" s="29" t="n">
        <f aca="false">(E10218+Einstellungen!$B$20)*(1+Einstellungen!$B$10)</f>
        <v>34.96934</v>
      </c>
      <c r="G10218" s="21" t="str">
        <f aca="false">IF(F10218&lt;Einstellungen!$B$5,"ja","nein")</f>
        <v>nein</v>
      </c>
      <c r="H10218" s="21" t="s">
        <v>27</v>
      </c>
      <c r="I10218" s="29" t="n">
        <f aca="false">INDEX(Einstellungen!$B$27:$B$50,16)</f>
        <v>0.95</v>
      </c>
      <c r="J10218" s="29" t="n">
        <f aca="false">F10218*I10218</f>
        <v>33.220873</v>
      </c>
    </row>
    <row r="10219" customFormat="false" ht="15" hidden="false" customHeight="false" outlineLevel="0" collapsed="false">
      <c r="A10219" s="28" t="n">
        <v>46006</v>
      </c>
      <c r="B10219" s="21" t="s">
        <v>128</v>
      </c>
      <c r="C10219" s="21" t="s">
        <v>140</v>
      </c>
      <c r="D10219" s="29" t="n">
        <v>108.655</v>
      </c>
      <c r="E10219" s="29" t="n">
        <f aca="false">D10219/10</f>
        <v>10.8655</v>
      </c>
      <c r="F10219" s="29" t="n">
        <f aca="false">(E10219+Einstellungen!$B$20)*(1+Einstellungen!$B$10)</f>
        <v>35.130585</v>
      </c>
      <c r="G10219" s="21" t="str">
        <f aca="false">IF(F10219&lt;Einstellungen!$B$5,"ja","nein")</f>
        <v>nein</v>
      </c>
      <c r="H10219" s="21" t="s">
        <v>27</v>
      </c>
      <c r="I10219" s="29" t="n">
        <f aca="false">INDEX(Einstellungen!$B$27:$B$50,17)</f>
        <v>0.95</v>
      </c>
      <c r="J10219" s="29" t="n">
        <f aca="false">F10219*I10219</f>
        <v>33.37405575</v>
      </c>
    </row>
    <row r="10220" customFormat="false" ht="15" hidden="false" customHeight="false" outlineLevel="0" collapsed="false">
      <c r="A10220" s="28" t="n">
        <v>46006</v>
      </c>
      <c r="B10220" s="21" t="s">
        <v>129</v>
      </c>
      <c r="C10220" s="21" t="s">
        <v>140</v>
      </c>
      <c r="D10220" s="29" t="n">
        <v>104.212</v>
      </c>
      <c r="E10220" s="29" t="n">
        <f aca="false">D10220/10</f>
        <v>10.4212</v>
      </c>
      <c r="F10220" s="29" t="n">
        <f aca="false">(E10220+Einstellungen!$B$20)*(1+Einstellungen!$B$10)</f>
        <v>34.601868</v>
      </c>
      <c r="G10220" s="21" t="str">
        <f aca="false">IF(F10220&lt;Einstellungen!$B$5,"ja","nein")</f>
        <v>nein</v>
      </c>
      <c r="H10220" s="21" t="s">
        <v>27</v>
      </c>
      <c r="I10220" s="29" t="n">
        <f aca="false">INDEX(Einstellungen!$B$27:$B$50,18)</f>
        <v>1.1</v>
      </c>
      <c r="J10220" s="29" t="n">
        <f aca="false">F10220*I10220</f>
        <v>38.0620548</v>
      </c>
    </row>
    <row r="10221" customFormat="false" ht="15" hidden="false" customHeight="false" outlineLevel="0" collapsed="false">
      <c r="A10221" s="28" t="n">
        <v>46006</v>
      </c>
      <c r="B10221" s="21" t="s">
        <v>130</v>
      </c>
      <c r="C10221" s="21" t="s">
        <v>140</v>
      </c>
      <c r="D10221" s="29" t="n">
        <v>98.157</v>
      </c>
      <c r="E10221" s="29" t="n">
        <f aca="false">D10221/10</f>
        <v>9.8157</v>
      </c>
      <c r="F10221" s="29" t="n">
        <f aca="false">(E10221+Einstellungen!$B$20)*(1+Einstellungen!$B$10)</f>
        <v>33.881323</v>
      </c>
      <c r="G10221" s="21" t="str">
        <f aca="false">IF(F10221&lt;Einstellungen!$B$5,"ja","nein")</f>
        <v>nein</v>
      </c>
      <c r="H10221" s="21" t="s">
        <v>27</v>
      </c>
      <c r="I10221" s="29" t="n">
        <f aca="false">INDEX(Einstellungen!$B$27:$B$50,19)</f>
        <v>1.35</v>
      </c>
      <c r="J10221" s="29" t="n">
        <f aca="false">F10221*I10221</f>
        <v>45.73978605</v>
      </c>
    </row>
    <row r="10222" customFormat="false" ht="15" hidden="false" customHeight="false" outlineLevel="0" collapsed="false">
      <c r="A10222" s="28" t="n">
        <v>46006</v>
      </c>
      <c r="B10222" s="21" t="s">
        <v>131</v>
      </c>
      <c r="C10222" s="21" t="s">
        <v>140</v>
      </c>
      <c r="D10222" s="29" t="n">
        <v>90.417</v>
      </c>
      <c r="E10222" s="29" t="n">
        <f aca="false">D10222/10</f>
        <v>9.0417</v>
      </c>
      <c r="F10222" s="29" t="n">
        <f aca="false">(E10222+Einstellungen!$B$20)*(1+Einstellungen!$B$10)</f>
        <v>32.960263</v>
      </c>
      <c r="G10222" s="21" t="str">
        <f aca="false">IF(F10222&lt;Einstellungen!$B$5,"ja","nein")</f>
        <v>nein</v>
      </c>
      <c r="H10222" s="21" t="s">
        <v>27</v>
      </c>
      <c r="I10222" s="29" t="n">
        <f aca="false">INDEX(Einstellungen!$B$27:$B$50,20)</f>
        <v>1.45</v>
      </c>
      <c r="J10222" s="29" t="n">
        <f aca="false">F10222*I10222</f>
        <v>47.79238135</v>
      </c>
    </row>
    <row r="10223" customFormat="false" ht="15" hidden="false" customHeight="false" outlineLevel="0" collapsed="false">
      <c r="A10223" s="28" t="n">
        <v>46006</v>
      </c>
      <c r="B10223" s="21" t="s">
        <v>132</v>
      </c>
      <c r="C10223" s="21" t="s">
        <v>140</v>
      </c>
      <c r="D10223" s="29" t="n">
        <v>84.25</v>
      </c>
      <c r="E10223" s="29" t="n">
        <f aca="false">D10223/10</f>
        <v>8.425</v>
      </c>
      <c r="F10223" s="29" t="n">
        <f aca="false">(E10223+Einstellungen!$B$20)*(1+Einstellungen!$B$10)</f>
        <v>32.22639</v>
      </c>
      <c r="G10223" s="21" t="str">
        <f aca="false">IF(F10223&lt;Einstellungen!$B$5,"ja","nein")</f>
        <v>nein</v>
      </c>
      <c r="H10223" s="21" t="s">
        <v>27</v>
      </c>
      <c r="I10223" s="29" t="n">
        <f aca="false">INDEX(Einstellungen!$B$27:$B$50,21)</f>
        <v>1.4</v>
      </c>
      <c r="J10223" s="29" t="n">
        <f aca="false">F10223*I10223</f>
        <v>45.116946</v>
      </c>
    </row>
    <row r="10224" customFormat="false" ht="15" hidden="false" customHeight="false" outlineLevel="0" collapsed="false">
      <c r="A10224" s="28" t="n">
        <v>46006</v>
      </c>
      <c r="B10224" s="21" t="s">
        <v>133</v>
      </c>
      <c r="C10224" s="21" t="s">
        <v>140</v>
      </c>
      <c r="D10224" s="29" t="n">
        <v>85.17</v>
      </c>
      <c r="E10224" s="29" t="n">
        <f aca="false">D10224/10</f>
        <v>8.517</v>
      </c>
      <c r="F10224" s="29" t="n">
        <f aca="false">(E10224+Einstellungen!$B$20)*(1+Einstellungen!$B$10)</f>
        <v>32.33587</v>
      </c>
      <c r="G10224" s="21" t="str">
        <f aca="false">IF(F10224&lt;Einstellungen!$B$5,"ja","nein")</f>
        <v>nein</v>
      </c>
      <c r="H10224" s="21" t="s">
        <v>27</v>
      </c>
      <c r="I10224" s="29" t="n">
        <f aca="false">INDEX(Einstellungen!$B$27:$B$50,22)</f>
        <v>1.25</v>
      </c>
      <c r="J10224" s="29" t="n">
        <f aca="false">F10224*I10224</f>
        <v>40.4198375</v>
      </c>
    </row>
    <row r="10225" customFormat="false" ht="15" hidden="false" customHeight="false" outlineLevel="0" collapsed="false">
      <c r="A10225" s="28" t="n">
        <v>46006</v>
      </c>
      <c r="B10225" s="21" t="s">
        <v>134</v>
      </c>
      <c r="C10225" s="21" t="s">
        <v>140</v>
      </c>
      <c r="D10225" s="29" t="n">
        <v>84.978</v>
      </c>
      <c r="E10225" s="29" t="n">
        <f aca="false">D10225/10</f>
        <v>8.4978</v>
      </c>
      <c r="F10225" s="29" t="n">
        <f aca="false">(E10225+Einstellungen!$B$20)*(1+Einstellungen!$B$10)</f>
        <v>32.313022</v>
      </c>
      <c r="G10225" s="21" t="str">
        <f aca="false">IF(F10225&lt;Einstellungen!$B$5,"ja","nein")</f>
        <v>nein</v>
      </c>
      <c r="H10225" s="21" t="s">
        <v>27</v>
      </c>
      <c r="I10225" s="29" t="n">
        <f aca="false">INDEX(Einstellungen!$B$27:$B$50,23)</f>
        <v>1.05</v>
      </c>
      <c r="J10225" s="29" t="n">
        <f aca="false">F10225*I10225</f>
        <v>33.9286731</v>
      </c>
    </row>
    <row r="10226" customFormat="false" ht="15" hidden="false" customHeight="false" outlineLevel="0" collapsed="false">
      <c r="A10226" s="28" t="n">
        <v>46006</v>
      </c>
      <c r="B10226" s="21" t="s">
        <v>135</v>
      </c>
      <c r="C10226" s="21" t="s">
        <v>140</v>
      </c>
      <c r="D10226" s="29" t="n">
        <v>80.463</v>
      </c>
      <c r="E10226" s="29" t="n">
        <f aca="false">D10226/10</f>
        <v>8.0463</v>
      </c>
      <c r="F10226" s="29" t="n">
        <f aca="false">(E10226+Einstellungen!$B$20)*(1+Einstellungen!$B$10)</f>
        <v>31.775737</v>
      </c>
      <c r="G10226" s="21" t="str">
        <f aca="false">IF(F10226&lt;Einstellungen!$B$5,"ja","nein")</f>
        <v>nein</v>
      </c>
      <c r="H10226" s="21" t="s">
        <v>27</v>
      </c>
      <c r="I10226" s="29" t="n">
        <f aca="false">INDEX(Einstellungen!$B$27:$B$50,24)</f>
        <v>0.8</v>
      </c>
      <c r="J10226" s="29" t="n">
        <f aca="false">F10226*I10226</f>
        <v>25.4205896</v>
      </c>
    </row>
    <row r="10227" customFormat="false" ht="15" hidden="false" customHeight="false" outlineLevel="0" collapsed="false">
      <c r="A10227" s="28" t="n">
        <v>46007</v>
      </c>
      <c r="B10227" s="21" t="s">
        <v>111</v>
      </c>
      <c r="C10227" s="21" t="s">
        <v>141</v>
      </c>
      <c r="D10227" s="29" t="n">
        <v>80.67</v>
      </c>
      <c r="E10227" s="29" t="n">
        <f aca="false">D10227/10</f>
        <v>8.067</v>
      </c>
      <c r="F10227" s="29" t="n">
        <f aca="false">(E10227+Einstellungen!$B$20)*(1+Einstellungen!$B$10)</f>
        <v>31.80037</v>
      </c>
      <c r="G10227" s="21" t="str">
        <f aca="false">IF(F10227&lt;Einstellungen!$B$5,"ja","nein")</f>
        <v>nein</v>
      </c>
      <c r="H10227" s="21" t="s">
        <v>27</v>
      </c>
      <c r="I10227" s="29" t="n">
        <f aca="false">INDEX(Einstellungen!$B$27:$B$50,1)</f>
        <v>0.6</v>
      </c>
      <c r="J10227" s="29" t="n">
        <f aca="false">F10227*I10227</f>
        <v>19.080222</v>
      </c>
    </row>
    <row r="10228" customFormat="false" ht="15" hidden="false" customHeight="false" outlineLevel="0" collapsed="false">
      <c r="A10228" s="28" t="n">
        <v>46007</v>
      </c>
      <c r="B10228" s="21" t="s">
        <v>113</v>
      </c>
      <c r="C10228" s="21" t="s">
        <v>141</v>
      </c>
      <c r="D10228" s="29" t="n">
        <v>79.053</v>
      </c>
      <c r="E10228" s="29" t="n">
        <f aca="false">D10228/10</f>
        <v>7.9053</v>
      </c>
      <c r="F10228" s="29" t="n">
        <f aca="false">(E10228+Einstellungen!$B$20)*(1+Einstellungen!$B$10)</f>
        <v>31.607947</v>
      </c>
      <c r="G10228" s="21" t="str">
        <f aca="false">IF(F10228&lt;Einstellungen!$B$5,"ja","nein")</f>
        <v>nein</v>
      </c>
      <c r="H10228" s="21" t="s">
        <v>27</v>
      </c>
      <c r="I10228" s="29" t="n">
        <f aca="false">INDEX(Einstellungen!$B$27:$B$50,2)</f>
        <v>0.5</v>
      </c>
      <c r="J10228" s="29" t="n">
        <f aca="false">F10228*I10228</f>
        <v>15.8039735</v>
      </c>
    </row>
    <row r="10229" customFormat="false" ht="15" hidden="false" customHeight="false" outlineLevel="0" collapsed="false">
      <c r="A10229" s="28" t="n">
        <v>46007</v>
      </c>
      <c r="B10229" s="21" t="s">
        <v>114</v>
      </c>
      <c r="C10229" s="21" t="s">
        <v>141</v>
      </c>
      <c r="D10229" s="29" t="n">
        <v>77.097</v>
      </c>
      <c r="E10229" s="29" t="n">
        <f aca="false">D10229/10</f>
        <v>7.7097</v>
      </c>
      <c r="F10229" s="29" t="n">
        <f aca="false">(E10229+Einstellungen!$B$20)*(1+Einstellungen!$B$10)</f>
        <v>31.375183</v>
      </c>
      <c r="G10229" s="21" t="str">
        <f aca="false">IF(F10229&lt;Einstellungen!$B$5,"ja","nein")</f>
        <v>nein</v>
      </c>
      <c r="H10229" s="21" t="s">
        <v>27</v>
      </c>
      <c r="I10229" s="29" t="n">
        <f aca="false">INDEX(Einstellungen!$B$27:$B$50,3)</f>
        <v>0.45</v>
      </c>
      <c r="J10229" s="29" t="n">
        <f aca="false">F10229*I10229</f>
        <v>14.11883235</v>
      </c>
    </row>
    <row r="10230" customFormat="false" ht="15" hidden="false" customHeight="false" outlineLevel="0" collapsed="false">
      <c r="A10230" s="28" t="n">
        <v>46007</v>
      </c>
      <c r="B10230" s="21" t="s">
        <v>115</v>
      </c>
      <c r="C10230" s="21" t="s">
        <v>141</v>
      </c>
      <c r="D10230" s="29" t="n">
        <v>79.052</v>
      </c>
      <c r="E10230" s="29" t="n">
        <f aca="false">D10230/10</f>
        <v>7.9052</v>
      </c>
      <c r="F10230" s="29" t="n">
        <f aca="false">(E10230+Einstellungen!$B$20)*(1+Einstellungen!$B$10)</f>
        <v>31.607828</v>
      </c>
      <c r="G10230" s="21" t="str">
        <f aca="false">IF(F10230&lt;Einstellungen!$B$5,"ja","nein")</f>
        <v>nein</v>
      </c>
      <c r="H10230" s="21" t="s">
        <v>27</v>
      </c>
      <c r="I10230" s="29" t="n">
        <f aca="false">INDEX(Einstellungen!$B$27:$B$50,4)</f>
        <v>0.45</v>
      </c>
      <c r="J10230" s="29" t="n">
        <f aca="false">F10230*I10230</f>
        <v>14.2235226</v>
      </c>
    </row>
    <row r="10231" customFormat="false" ht="15" hidden="false" customHeight="false" outlineLevel="0" collapsed="false">
      <c r="A10231" s="28" t="n">
        <v>46007</v>
      </c>
      <c r="B10231" s="21" t="s">
        <v>116</v>
      </c>
      <c r="C10231" s="21" t="s">
        <v>141</v>
      </c>
      <c r="D10231" s="29" t="n">
        <v>80.388</v>
      </c>
      <c r="E10231" s="29" t="n">
        <f aca="false">D10231/10</f>
        <v>8.0388</v>
      </c>
      <c r="F10231" s="29" t="n">
        <f aca="false">(E10231+Einstellungen!$B$20)*(1+Einstellungen!$B$10)</f>
        <v>31.766812</v>
      </c>
      <c r="G10231" s="21" t="str">
        <f aca="false">IF(F10231&lt;Einstellungen!$B$5,"ja","nein")</f>
        <v>nein</v>
      </c>
      <c r="H10231" s="21" t="s">
        <v>27</v>
      </c>
      <c r="I10231" s="29" t="n">
        <f aca="false">INDEX(Einstellungen!$B$27:$B$50,5)</f>
        <v>0.45</v>
      </c>
      <c r="J10231" s="29" t="n">
        <f aca="false">F10231*I10231</f>
        <v>14.2950654</v>
      </c>
    </row>
    <row r="10232" customFormat="false" ht="15" hidden="false" customHeight="false" outlineLevel="0" collapsed="false">
      <c r="A10232" s="28" t="n">
        <v>46007</v>
      </c>
      <c r="B10232" s="21" t="s">
        <v>117</v>
      </c>
      <c r="C10232" s="21" t="s">
        <v>141</v>
      </c>
      <c r="D10232" s="29" t="n">
        <v>82.312</v>
      </c>
      <c r="E10232" s="29" t="n">
        <f aca="false">D10232/10</f>
        <v>8.2312</v>
      </c>
      <c r="F10232" s="29" t="n">
        <f aca="false">(E10232+Einstellungen!$B$20)*(1+Einstellungen!$B$10)</f>
        <v>31.995768</v>
      </c>
      <c r="G10232" s="21" t="str">
        <f aca="false">IF(F10232&lt;Einstellungen!$B$5,"ja","nein")</f>
        <v>nein</v>
      </c>
      <c r="H10232" s="21" t="s">
        <v>27</v>
      </c>
      <c r="I10232" s="29" t="n">
        <f aca="false">INDEX(Einstellungen!$B$27:$B$50,6)</f>
        <v>0.5</v>
      </c>
      <c r="J10232" s="29" t="n">
        <f aca="false">F10232*I10232</f>
        <v>15.997884</v>
      </c>
    </row>
    <row r="10233" customFormat="false" ht="15" hidden="false" customHeight="false" outlineLevel="0" collapsed="false">
      <c r="A10233" s="28" t="n">
        <v>46007</v>
      </c>
      <c r="B10233" s="21" t="s">
        <v>118</v>
      </c>
      <c r="C10233" s="21" t="s">
        <v>141</v>
      </c>
      <c r="D10233" s="29" t="n">
        <v>88.4</v>
      </c>
      <c r="E10233" s="29" t="n">
        <f aca="false">D10233/10</f>
        <v>8.84</v>
      </c>
      <c r="F10233" s="29" t="n">
        <f aca="false">(E10233+Einstellungen!$B$20)*(1+Einstellungen!$B$10)</f>
        <v>32.72024</v>
      </c>
      <c r="G10233" s="21" t="str">
        <f aca="false">IF(F10233&lt;Einstellungen!$B$5,"ja","nein")</f>
        <v>nein</v>
      </c>
      <c r="H10233" s="21" t="s">
        <v>27</v>
      </c>
      <c r="I10233" s="29" t="n">
        <f aca="false">INDEX(Einstellungen!$B$27:$B$50,7)</f>
        <v>0.7</v>
      </c>
      <c r="J10233" s="29" t="n">
        <f aca="false">F10233*I10233</f>
        <v>22.904168</v>
      </c>
    </row>
    <row r="10234" customFormat="false" ht="15" hidden="false" customHeight="false" outlineLevel="0" collapsed="false">
      <c r="A10234" s="28" t="n">
        <v>46007</v>
      </c>
      <c r="B10234" s="21" t="s">
        <v>119</v>
      </c>
      <c r="C10234" s="21" t="s">
        <v>141</v>
      </c>
      <c r="D10234" s="29" t="n">
        <v>91.385</v>
      </c>
      <c r="E10234" s="29" t="n">
        <f aca="false">D10234/10</f>
        <v>9.1385</v>
      </c>
      <c r="F10234" s="29" t="n">
        <f aca="false">(E10234+Einstellungen!$B$20)*(1+Einstellungen!$B$10)</f>
        <v>33.075455</v>
      </c>
      <c r="G10234" s="21" t="str">
        <f aca="false">IF(F10234&lt;Einstellungen!$B$5,"ja","nein")</f>
        <v>nein</v>
      </c>
      <c r="H10234" s="21" t="s">
        <v>27</v>
      </c>
      <c r="I10234" s="29" t="n">
        <f aca="false">INDEX(Einstellungen!$B$27:$B$50,8)</f>
        <v>0.95</v>
      </c>
      <c r="J10234" s="29" t="n">
        <f aca="false">F10234*I10234</f>
        <v>31.42168225</v>
      </c>
    </row>
    <row r="10235" customFormat="false" ht="15" hidden="false" customHeight="false" outlineLevel="0" collapsed="false">
      <c r="A10235" s="28" t="n">
        <v>46007</v>
      </c>
      <c r="B10235" s="21" t="s">
        <v>120</v>
      </c>
      <c r="C10235" s="21" t="s">
        <v>141</v>
      </c>
      <c r="D10235" s="29" t="n">
        <v>100.468</v>
      </c>
      <c r="E10235" s="29" t="n">
        <f aca="false">D10235/10</f>
        <v>10.0468</v>
      </c>
      <c r="F10235" s="29" t="n">
        <f aca="false">(E10235+Einstellungen!$B$20)*(1+Einstellungen!$B$10)</f>
        <v>34.156332</v>
      </c>
      <c r="G10235" s="21" t="str">
        <f aca="false">IF(F10235&lt;Einstellungen!$B$5,"ja","nein")</f>
        <v>nein</v>
      </c>
      <c r="H10235" s="21" t="s">
        <v>27</v>
      </c>
      <c r="I10235" s="29" t="n">
        <f aca="false">INDEX(Einstellungen!$B$27:$B$50,9)</f>
        <v>1.05</v>
      </c>
      <c r="J10235" s="29" t="n">
        <f aca="false">F10235*I10235</f>
        <v>35.8641486</v>
      </c>
    </row>
    <row r="10236" customFormat="false" ht="15" hidden="false" customHeight="false" outlineLevel="0" collapsed="false">
      <c r="A10236" s="28" t="n">
        <v>46007</v>
      </c>
      <c r="B10236" s="21" t="s">
        <v>121</v>
      </c>
      <c r="C10236" s="21" t="s">
        <v>141</v>
      </c>
      <c r="D10236" s="29" t="n">
        <v>101.265</v>
      </c>
      <c r="E10236" s="29" t="n">
        <f aca="false">D10236/10</f>
        <v>10.1265</v>
      </c>
      <c r="F10236" s="29" t="n">
        <f aca="false">(E10236+Einstellungen!$B$20)*(1+Einstellungen!$B$10)</f>
        <v>34.251175</v>
      </c>
      <c r="G10236" s="21" t="str">
        <f aca="false">IF(F10236&lt;Einstellungen!$B$5,"ja","nein")</f>
        <v>nein</v>
      </c>
      <c r="H10236" s="21" t="s">
        <v>27</v>
      </c>
      <c r="I10236" s="29" t="n">
        <f aca="false">INDEX(Einstellungen!$B$27:$B$50,10)</f>
        <v>1.05</v>
      </c>
      <c r="J10236" s="29" t="n">
        <f aca="false">F10236*I10236</f>
        <v>35.96373375</v>
      </c>
    </row>
    <row r="10237" customFormat="false" ht="15" hidden="false" customHeight="false" outlineLevel="0" collapsed="false">
      <c r="A10237" s="28" t="n">
        <v>46007</v>
      </c>
      <c r="B10237" s="21" t="s">
        <v>122</v>
      </c>
      <c r="C10237" s="21" t="s">
        <v>141</v>
      </c>
      <c r="D10237" s="29" t="n">
        <v>92.345</v>
      </c>
      <c r="E10237" s="29" t="n">
        <f aca="false">D10237/10</f>
        <v>9.2345</v>
      </c>
      <c r="F10237" s="29" t="n">
        <f aca="false">(E10237+Einstellungen!$B$20)*(1+Einstellungen!$B$10)</f>
        <v>33.189695</v>
      </c>
      <c r="G10237" s="21" t="str">
        <f aca="false">IF(F10237&lt;Einstellungen!$B$5,"ja","nein")</f>
        <v>nein</v>
      </c>
      <c r="H10237" s="21" t="s">
        <v>27</v>
      </c>
      <c r="I10237" s="29" t="n">
        <f aca="false">INDEX(Einstellungen!$B$27:$B$50,11)</f>
        <v>1.05</v>
      </c>
      <c r="J10237" s="29" t="n">
        <f aca="false">F10237*I10237</f>
        <v>34.84917975</v>
      </c>
    </row>
    <row r="10238" customFormat="false" ht="15" hidden="false" customHeight="false" outlineLevel="0" collapsed="false">
      <c r="A10238" s="28" t="n">
        <v>46007</v>
      </c>
      <c r="B10238" s="21" t="s">
        <v>123</v>
      </c>
      <c r="C10238" s="21" t="s">
        <v>141</v>
      </c>
      <c r="D10238" s="29" t="n">
        <v>90.608</v>
      </c>
      <c r="E10238" s="29" t="n">
        <f aca="false">D10238/10</f>
        <v>9.0608</v>
      </c>
      <c r="F10238" s="29" t="n">
        <f aca="false">(E10238+Einstellungen!$B$20)*(1+Einstellungen!$B$10)</f>
        <v>32.982992</v>
      </c>
      <c r="G10238" s="21" t="str">
        <f aca="false">IF(F10238&lt;Einstellungen!$B$5,"ja","nein")</f>
        <v>nein</v>
      </c>
      <c r="H10238" s="21" t="s">
        <v>27</v>
      </c>
      <c r="I10238" s="29" t="n">
        <f aca="false">INDEX(Einstellungen!$B$27:$B$50,12)</f>
        <v>1.1</v>
      </c>
      <c r="J10238" s="29" t="n">
        <f aca="false">F10238*I10238</f>
        <v>36.2812912</v>
      </c>
    </row>
    <row r="10239" customFormat="false" ht="15" hidden="false" customHeight="false" outlineLevel="0" collapsed="false">
      <c r="A10239" s="28" t="n">
        <v>46007</v>
      </c>
      <c r="B10239" s="21" t="s">
        <v>124</v>
      </c>
      <c r="C10239" s="21" t="s">
        <v>141</v>
      </c>
      <c r="D10239" s="29" t="n">
        <v>91.513</v>
      </c>
      <c r="E10239" s="29" t="n">
        <f aca="false">D10239/10</f>
        <v>9.1513</v>
      </c>
      <c r="F10239" s="29" t="n">
        <f aca="false">(E10239+Einstellungen!$B$20)*(1+Einstellungen!$B$10)</f>
        <v>33.090687</v>
      </c>
      <c r="G10239" s="21" t="str">
        <f aca="false">IF(F10239&lt;Einstellungen!$B$5,"ja","nein")</f>
        <v>nein</v>
      </c>
      <c r="H10239" s="21" t="s">
        <v>27</v>
      </c>
      <c r="I10239" s="29" t="n">
        <f aca="false">INDEX(Einstellungen!$B$27:$B$50,13)</f>
        <v>1.2</v>
      </c>
      <c r="J10239" s="29" t="n">
        <f aca="false">F10239*I10239</f>
        <v>39.7088244</v>
      </c>
    </row>
    <row r="10240" customFormat="false" ht="15" hidden="false" customHeight="false" outlineLevel="0" collapsed="false">
      <c r="A10240" s="28" t="n">
        <v>46007</v>
      </c>
      <c r="B10240" s="21" t="s">
        <v>125</v>
      </c>
      <c r="C10240" s="21" t="s">
        <v>141</v>
      </c>
      <c r="D10240" s="29" t="n">
        <v>99.885</v>
      </c>
      <c r="E10240" s="29" t="n">
        <f aca="false">D10240/10</f>
        <v>9.9885</v>
      </c>
      <c r="F10240" s="29" t="n">
        <f aca="false">(E10240+Einstellungen!$B$20)*(1+Einstellungen!$B$10)</f>
        <v>34.086955</v>
      </c>
      <c r="G10240" s="21" t="str">
        <f aca="false">IF(F10240&lt;Einstellungen!$B$5,"ja","nein")</f>
        <v>nein</v>
      </c>
      <c r="H10240" s="21" t="s">
        <v>27</v>
      </c>
      <c r="I10240" s="29" t="n">
        <f aca="false">INDEX(Einstellungen!$B$27:$B$50,14)</f>
        <v>1.15</v>
      </c>
      <c r="J10240" s="29" t="n">
        <f aca="false">F10240*I10240</f>
        <v>39.19999825</v>
      </c>
    </row>
    <row r="10241" customFormat="false" ht="15" hidden="false" customHeight="false" outlineLevel="0" collapsed="false">
      <c r="A10241" s="28" t="n">
        <v>46007</v>
      </c>
      <c r="B10241" s="21" t="s">
        <v>126</v>
      </c>
      <c r="C10241" s="21" t="s">
        <v>141</v>
      </c>
      <c r="D10241" s="29" t="n">
        <v>124.398</v>
      </c>
      <c r="E10241" s="29" t="n">
        <f aca="false">D10241/10</f>
        <v>12.4398</v>
      </c>
      <c r="F10241" s="29" t="n">
        <f aca="false">(E10241+Einstellungen!$B$20)*(1+Einstellungen!$B$10)</f>
        <v>37.004002</v>
      </c>
      <c r="G10241" s="21" t="str">
        <f aca="false">IF(F10241&lt;Einstellungen!$B$5,"ja","nein")</f>
        <v>nein</v>
      </c>
      <c r="H10241" s="21" t="s">
        <v>27</v>
      </c>
      <c r="I10241" s="29" t="n">
        <f aca="false">INDEX(Einstellungen!$B$27:$B$50,15)</f>
        <v>1</v>
      </c>
      <c r="J10241" s="29" t="n">
        <f aca="false">F10241*I10241</f>
        <v>37.004002</v>
      </c>
    </row>
    <row r="10242" customFormat="false" ht="15" hidden="false" customHeight="false" outlineLevel="0" collapsed="false">
      <c r="A10242" s="28" t="n">
        <v>46007</v>
      </c>
      <c r="B10242" s="21" t="s">
        <v>127</v>
      </c>
      <c r="C10242" s="21" t="s">
        <v>141</v>
      </c>
      <c r="D10242" s="29" t="n">
        <v>139.377</v>
      </c>
      <c r="E10242" s="29" t="n">
        <f aca="false">D10242/10</f>
        <v>13.9377</v>
      </c>
      <c r="F10242" s="29" t="n">
        <f aca="false">(E10242+Einstellungen!$B$20)*(1+Einstellungen!$B$10)</f>
        <v>38.786503</v>
      </c>
      <c r="G10242" s="21" t="str">
        <f aca="false">IF(F10242&lt;Einstellungen!$B$5,"ja","nein")</f>
        <v>nein</v>
      </c>
      <c r="H10242" s="21" t="s">
        <v>27</v>
      </c>
      <c r="I10242" s="29" t="n">
        <f aca="false">INDEX(Einstellungen!$B$27:$B$50,16)</f>
        <v>0.95</v>
      </c>
      <c r="J10242" s="29" t="n">
        <f aca="false">F10242*I10242</f>
        <v>36.84717785</v>
      </c>
    </row>
    <row r="10243" customFormat="false" ht="15" hidden="false" customHeight="false" outlineLevel="0" collapsed="false">
      <c r="A10243" s="28" t="n">
        <v>46007</v>
      </c>
      <c r="B10243" s="21" t="s">
        <v>128</v>
      </c>
      <c r="C10243" s="21" t="s">
        <v>141</v>
      </c>
      <c r="D10243" s="29" t="n">
        <v>155.312</v>
      </c>
      <c r="E10243" s="29" t="n">
        <f aca="false">D10243/10</f>
        <v>15.5312</v>
      </c>
      <c r="F10243" s="29" t="n">
        <f aca="false">(E10243+Einstellungen!$B$20)*(1+Einstellungen!$B$10)</f>
        <v>40.682768</v>
      </c>
      <c r="G10243" s="21" t="str">
        <f aca="false">IF(F10243&lt;Einstellungen!$B$5,"ja","nein")</f>
        <v>nein</v>
      </c>
      <c r="H10243" s="21" t="s">
        <v>27</v>
      </c>
      <c r="I10243" s="29" t="n">
        <f aca="false">INDEX(Einstellungen!$B$27:$B$50,17)</f>
        <v>0.95</v>
      </c>
      <c r="J10243" s="29" t="n">
        <f aca="false">F10243*I10243</f>
        <v>38.6486296</v>
      </c>
    </row>
    <row r="10244" customFormat="false" ht="15" hidden="false" customHeight="false" outlineLevel="0" collapsed="false">
      <c r="A10244" s="28" t="n">
        <v>46007</v>
      </c>
      <c r="B10244" s="21" t="s">
        <v>129</v>
      </c>
      <c r="C10244" s="21" t="s">
        <v>141</v>
      </c>
      <c r="D10244" s="29" t="n">
        <v>162.205</v>
      </c>
      <c r="E10244" s="29" t="n">
        <f aca="false">D10244/10</f>
        <v>16.2205</v>
      </c>
      <c r="F10244" s="29" t="n">
        <f aca="false">(E10244+Einstellungen!$B$20)*(1+Einstellungen!$B$10)</f>
        <v>41.503035</v>
      </c>
      <c r="G10244" s="21" t="str">
        <f aca="false">IF(F10244&lt;Einstellungen!$B$5,"ja","nein")</f>
        <v>nein</v>
      </c>
      <c r="H10244" s="21" t="s">
        <v>27</v>
      </c>
      <c r="I10244" s="29" t="n">
        <f aca="false">INDEX(Einstellungen!$B$27:$B$50,18)</f>
        <v>1.1</v>
      </c>
      <c r="J10244" s="29" t="n">
        <f aca="false">F10244*I10244</f>
        <v>45.6533385</v>
      </c>
    </row>
    <row r="10245" customFormat="false" ht="15" hidden="false" customHeight="false" outlineLevel="0" collapsed="false">
      <c r="A10245" s="28" t="n">
        <v>46007</v>
      </c>
      <c r="B10245" s="21" t="s">
        <v>130</v>
      </c>
      <c r="C10245" s="21" t="s">
        <v>141</v>
      </c>
      <c r="D10245" s="29" t="n">
        <v>142.25</v>
      </c>
      <c r="E10245" s="29" t="n">
        <f aca="false">D10245/10</f>
        <v>14.225</v>
      </c>
      <c r="F10245" s="29" t="n">
        <f aca="false">(E10245+Einstellungen!$B$20)*(1+Einstellungen!$B$10)</f>
        <v>39.12839</v>
      </c>
      <c r="G10245" s="21" t="str">
        <f aca="false">IF(F10245&lt;Einstellungen!$B$5,"ja","nein")</f>
        <v>nein</v>
      </c>
      <c r="H10245" s="21" t="s">
        <v>27</v>
      </c>
      <c r="I10245" s="29" t="n">
        <f aca="false">INDEX(Einstellungen!$B$27:$B$50,19)</f>
        <v>1.35</v>
      </c>
      <c r="J10245" s="29" t="n">
        <f aca="false">F10245*I10245</f>
        <v>52.8233265</v>
      </c>
    </row>
    <row r="10246" customFormat="false" ht="15" hidden="false" customHeight="false" outlineLevel="0" collapsed="false">
      <c r="A10246" s="28" t="n">
        <v>46007</v>
      </c>
      <c r="B10246" s="21" t="s">
        <v>131</v>
      </c>
      <c r="C10246" s="21" t="s">
        <v>141</v>
      </c>
      <c r="D10246" s="29" t="n">
        <v>137.097</v>
      </c>
      <c r="E10246" s="29" t="n">
        <f aca="false">D10246/10</f>
        <v>13.7097</v>
      </c>
      <c r="F10246" s="29" t="n">
        <f aca="false">(E10246+Einstellungen!$B$20)*(1+Einstellungen!$B$10)</f>
        <v>38.515183</v>
      </c>
      <c r="G10246" s="21" t="str">
        <f aca="false">IF(F10246&lt;Einstellungen!$B$5,"ja","nein")</f>
        <v>nein</v>
      </c>
      <c r="H10246" s="21" t="s">
        <v>27</v>
      </c>
      <c r="I10246" s="29" t="n">
        <f aca="false">INDEX(Einstellungen!$B$27:$B$50,20)</f>
        <v>1.45</v>
      </c>
      <c r="J10246" s="29" t="n">
        <f aca="false">F10246*I10246</f>
        <v>55.84701535</v>
      </c>
    </row>
    <row r="10247" customFormat="false" ht="15" hidden="false" customHeight="false" outlineLevel="0" collapsed="false">
      <c r="A10247" s="28" t="n">
        <v>46007</v>
      </c>
      <c r="B10247" s="21" t="s">
        <v>132</v>
      </c>
      <c r="C10247" s="21" t="s">
        <v>141</v>
      </c>
      <c r="D10247" s="29" t="n">
        <v>128.85</v>
      </c>
      <c r="E10247" s="29" t="n">
        <f aca="false">D10247/10</f>
        <v>12.885</v>
      </c>
      <c r="F10247" s="29" t="n">
        <f aca="false">(E10247+Einstellungen!$B$20)*(1+Einstellungen!$B$10)</f>
        <v>37.53379</v>
      </c>
      <c r="G10247" s="21" t="str">
        <f aca="false">IF(F10247&lt;Einstellungen!$B$5,"ja","nein")</f>
        <v>nein</v>
      </c>
      <c r="H10247" s="21" t="s">
        <v>27</v>
      </c>
      <c r="I10247" s="29" t="n">
        <f aca="false">INDEX(Einstellungen!$B$27:$B$50,21)</f>
        <v>1.4</v>
      </c>
      <c r="J10247" s="29" t="n">
        <f aca="false">F10247*I10247</f>
        <v>52.547306</v>
      </c>
    </row>
    <row r="10248" customFormat="false" ht="15" hidden="false" customHeight="false" outlineLevel="0" collapsed="false">
      <c r="A10248" s="28" t="n">
        <v>46007</v>
      </c>
      <c r="B10248" s="21" t="s">
        <v>133</v>
      </c>
      <c r="C10248" s="21" t="s">
        <v>141</v>
      </c>
      <c r="D10248" s="29" t="n">
        <v>118.942</v>
      </c>
      <c r="E10248" s="29" t="n">
        <f aca="false">D10248/10</f>
        <v>11.8942</v>
      </c>
      <c r="F10248" s="29" t="n">
        <f aca="false">(E10248+Einstellungen!$B$20)*(1+Einstellungen!$B$10)</f>
        <v>36.354738</v>
      </c>
      <c r="G10248" s="21" t="str">
        <f aca="false">IF(F10248&lt;Einstellungen!$B$5,"ja","nein")</f>
        <v>nein</v>
      </c>
      <c r="H10248" s="21" t="s">
        <v>27</v>
      </c>
      <c r="I10248" s="29" t="n">
        <f aca="false">INDEX(Einstellungen!$B$27:$B$50,22)</f>
        <v>1.25</v>
      </c>
      <c r="J10248" s="29" t="n">
        <f aca="false">F10248*I10248</f>
        <v>45.4434225</v>
      </c>
    </row>
    <row r="10249" customFormat="false" ht="15" hidden="false" customHeight="false" outlineLevel="0" collapsed="false">
      <c r="A10249" s="28" t="n">
        <v>46007</v>
      </c>
      <c r="B10249" s="21" t="s">
        <v>134</v>
      </c>
      <c r="C10249" s="21" t="s">
        <v>141</v>
      </c>
      <c r="D10249" s="29" t="n">
        <v>115.575</v>
      </c>
      <c r="E10249" s="29" t="n">
        <f aca="false">D10249/10</f>
        <v>11.5575</v>
      </c>
      <c r="F10249" s="29" t="n">
        <f aca="false">(E10249+Einstellungen!$B$20)*(1+Einstellungen!$B$10)</f>
        <v>35.954065</v>
      </c>
      <c r="G10249" s="21" t="str">
        <f aca="false">IF(F10249&lt;Einstellungen!$B$5,"ja","nein")</f>
        <v>nein</v>
      </c>
      <c r="H10249" s="21" t="s">
        <v>27</v>
      </c>
      <c r="I10249" s="29" t="n">
        <f aca="false">INDEX(Einstellungen!$B$27:$B$50,23)</f>
        <v>1.05</v>
      </c>
      <c r="J10249" s="29" t="n">
        <f aca="false">F10249*I10249</f>
        <v>37.75176825</v>
      </c>
    </row>
    <row r="10250" customFormat="false" ht="15" hidden="false" customHeight="false" outlineLevel="0" collapsed="false">
      <c r="A10250" s="28" t="n">
        <v>46007</v>
      </c>
      <c r="B10250" s="21" t="s">
        <v>135</v>
      </c>
      <c r="C10250" s="21" t="s">
        <v>141</v>
      </c>
      <c r="D10250" s="29" t="n">
        <v>103.42</v>
      </c>
      <c r="E10250" s="29" t="n">
        <f aca="false">D10250/10</f>
        <v>10.342</v>
      </c>
      <c r="F10250" s="29" t="n">
        <f aca="false">(E10250+Einstellungen!$B$20)*(1+Einstellungen!$B$10)</f>
        <v>34.50762</v>
      </c>
      <c r="G10250" s="21" t="str">
        <f aca="false">IF(F10250&lt;Einstellungen!$B$5,"ja","nein")</f>
        <v>nein</v>
      </c>
      <c r="H10250" s="21" t="s">
        <v>27</v>
      </c>
      <c r="I10250" s="29" t="n">
        <f aca="false">INDEX(Einstellungen!$B$27:$B$50,24)</f>
        <v>0.8</v>
      </c>
      <c r="J10250" s="29" t="n">
        <f aca="false">F10250*I10250</f>
        <v>27.606096</v>
      </c>
    </row>
    <row r="10251" customFormat="false" ht="15" hidden="false" customHeight="false" outlineLevel="0" collapsed="false">
      <c r="A10251" s="28" t="n">
        <v>46008</v>
      </c>
      <c r="B10251" s="21" t="s">
        <v>111</v>
      </c>
      <c r="C10251" s="21" t="s">
        <v>112</v>
      </c>
      <c r="D10251" s="29" t="n">
        <v>89.002</v>
      </c>
      <c r="E10251" s="29" t="n">
        <f aca="false">D10251/10</f>
        <v>8.9002</v>
      </c>
      <c r="F10251" s="29" t="n">
        <f aca="false">(E10251+Einstellungen!$B$20)*(1+Einstellungen!$B$10)</f>
        <v>32.791878</v>
      </c>
      <c r="G10251" s="21" t="str">
        <f aca="false">IF(F10251&lt;Einstellungen!$B$5,"ja","nein")</f>
        <v>nein</v>
      </c>
      <c r="H10251" s="21" t="s">
        <v>27</v>
      </c>
      <c r="I10251" s="29" t="n">
        <f aca="false">INDEX(Einstellungen!$B$27:$B$50,1)</f>
        <v>0.6</v>
      </c>
      <c r="J10251" s="29" t="n">
        <f aca="false">F10251*I10251</f>
        <v>19.6751268</v>
      </c>
    </row>
    <row r="10252" customFormat="false" ht="15" hidden="false" customHeight="false" outlineLevel="0" collapsed="false">
      <c r="A10252" s="28" t="n">
        <v>46008</v>
      </c>
      <c r="B10252" s="21" t="s">
        <v>113</v>
      </c>
      <c r="C10252" s="21" t="s">
        <v>112</v>
      </c>
      <c r="D10252" s="29" t="n">
        <v>89.79</v>
      </c>
      <c r="E10252" s="29" t="n">
        <f aca="false">D10252/10</f>
        <v>8.979</v>
      </c>
      <c r="F10252" s="29" t="n">
        <f aca="false">(E10252+Einstellungen!$B$20)*(1+Einstellungen!$B$10)</f>
        <v>32.88565</v>
      </c>
      <c r="G10252" s="21" t="str">
        <f aca="false">IF(F10252&lt;Einstellungen!$B$5,"ja","nein")</f>
        <v>nein</v>
      </c>
      <c r="H10252" s="21" t="s">
        <v>27</v>
      </c>
      <c r="I10252" s="29" t="n">
        <f aca="false">INDEX(Einstellungen!$B$27:$B$50,2)</f>
        <v>0.5</v>
      </c>
      <c r="J10252" s="29" t="n">
        <f aca="false">F10252*I10252</f>
        <v>16.442825</v>
      </c>
    </row>
    <row r="10253" customFormat="false" ht="15" hidden="false" customHeight="false" outlineLevel="0" collapsed="false">
      <c r="A10253" s="28" t="n">
        <v>46008</v>
      </c>
      <c r="B10253" s="21" t="s">
        <v>114</v>
      </c>
      <c r="C10253" s="21" t="s">
        <v>112</v>
      </c>
      <c r="D10253" s="29" t="n">
        <v>86.493</v>
      </c>
      <c r="E10253" s="29" t="n">
        <f aca="false">D10253/10</f>
        <v>8.6493</v>
      </c>
      <c r="F10253" s="29" t="n">
        <f aca="false">(E10253+Einstellungen!$B$20)*(1+Einstellungen!$B$10)</f>
        <v>32.493307</v>
      </c>
      <c r="G10253" s="21" t="str">
        <f aca="false">IF(F10253&lt;Einstellungen!$B$5,"ja","nein")</f>
        <v>nein</v>
      </c>
      <c r="H10253" s="21" t="s">
        <v>27</v>
      </c>
      <c r="I10253" s="29" t="n">
        <f aca="false">INDEX(Einstellungen!$B$27:$B$50,3)</f>
        <v>0.45</v>
      </c>
      <c r="J10253" s="29" t="n">
        <f aca="false">F10253*I10253</f>
        <v>14.62198815</v>
      </c>
    </row>
    <row r="10254" customFormat="false" ht="15" hidden="false" customHeight="false" outlineLevel="0" collapsed="false">
      <c r="A10254" s="28" t="n">
        <v>46008</v>
      </c>
      <c r="B10254" s="21" t="s">
        <v>115</v>
      </c>
      <c r="C10254" s="21" t="s">
        <v>112</v>
      </c>
      <c r="D10254" s="29" t="n">
        <v>85.025</v>
      </c>
      <c r="E10254" s="29" t="n">
        <f aca="false">D10254/10</f>
        <v>8.5025</v>
      </c>
      <c r="F10254" s="29" t="n">
        <f aca="false">(E10254+Einstellungen!$B$20)*(1+Einstellungen!$B$10)</f>
        <v>32.318615</v>
      </c>
      <c r="G10254" s="21" t="str">
        <f aca="false">IF(F10254&lt;Einstellungen!$B$5,"ja","nein")</f>
        <v>nein</v>
      </c>
      <c r="H10254" s="21" t="s">
        <v>27</v>
      </c>
      <c r="I10254" s="29" t="n">
        <f aca="false">INDEX(Einstellungen!$B$27:$B$50,4)</f>
        <v>0.45</v>
      </c>
      <c r="J10254" s="29" t="n">
        <f aca="false">F10254*I10254</f>
        <v>14.54337675</v>
      </c>
    </row>
    <row r="10255" customFormat="false" ht="15" hidden="false" customHeight="false" outlineLevel="0" collapsed="false">
      <c r="A10255" s="28" t="n">
        <v>46008</v>
      </c>
      <c r="B10255" s="21" t="s">
        <v>116</v>
      </c>
      <c r="C10255" s="21" t="s">
        <v>112</v>
      </c>
      <c r="D10255" s="29" t="n">
        <v>88.078</v>
      </c>
      <c r="E10255" s="29" t="n">
        <f aca="false">D10255/10</f>
        <v>8.8078</v>
      </c>
      <c r="F10255" s="29" t="n">
        <f aca="false">(E10255+Einstellungen!$B$20)*(1+Einstellungen!$B$10)</f>
        <v>32.681922</v>
      </c>
      <c r="G10255" s="21" t="str">
        <f aca="false">IF(F10255&lt;Einstellungen!$B$5,"ja","nein")</f>
        <v>nein</v>
      </c>
      <c r="H10255" s="21" t="s">
        <v>27</v>
      </c>
      <c r="I10255" s="29" t="n">
        <f aca="false">INDEX(Einstellungen!$B$27:$B$50,5)</f>
        <v>0.45</v>
      </c>
      <c r="J10255" s="29" t="n">
        <f aca="false">F10255*I10255</f>
        <v>14.7068649</v>
      </c>
    </row>
    <row r="10256" customFormat="false" ht="15" hidden="false" customHeight="false" outlineLevel="0" collapsed="false">
      <c r="A10256" s="28" t="n">
        <v>46008</v>
      </c>
      <c r="B10256" s="21" t="s">
        <v>117</v>
      </c>
      <c r="C10256" s="21" t="s">
        <v>112</v>
      </c>
      <c r="D10256" s="29" t="n">
        <v>90.498</v>
      </c>
      <c r="E10256" s="29" t="n">
        <f aca="false">D10256/10</f>
        <v>9.0498</v>
      </c>
      <c r="F10256" s="29" t="n">
        <f aca="false">(E10256+Einstellungen!$B$20)*(1+Einstellungen!$B$10)</f>
        <v>32.969902</v>
      </c>
      <c r="G10256" s="21" t="str">
        <f aca="false">IF(F10256&lt;Einstellungen!$B$5,"ja","nein")</f>
        <v>nein</v>
      </c>
      <c r="H10256" s="21" t="s">
        <v>27</v>
      </c>
      <c r="I10256" s="29" t="n">
        <f aca="false">INDEX(Einstellungen!$B$27:$B$50,6)</f>
        <v>0.5</v>
      </c>
      <c r="J10256" s="29" t="n">
        <f aca="false">F10256*I10256</f>
        <v>16.484951</v>
      </c>
    </row>
    <row r="10257" customFormat="false" ht="15" hidden="false" customHeight="false" outlineLevel="0" collapsed="false">
      <c r="A10257" s="28" t="n">
        <v>46008</v>
      </c>
      <c r="B10257" s="21" t="s">
        <v>118</v>
      </c>
      <c r="C10257" s="21" t="s">
        <v>112</v>
      </c>
      <c r="D10257" s="29" t="n">
        <v>95.487</v>
      </c>
      <c r="E10257" s="29" t="n">
        <f aca="false">D10257/10</f>
        <v>9.5487</v>
      </c>
      <c r="F10257" s="29" t="n">
        <f aca="false">(E10257+Einstellungen!$B$20)*(1+Einstellungen!$B$10)</f>
        <v>33.563593</v>
      </c>
      <c r="G10257" s="21" t="str">
        <f aca="false">IF(F10257&lt;Einstellungen!$B$5,"ja","nein")</f>
        <v>nein</v>
      </c>
      <c r="H10257" s="21" t="s">
        <v>27</v>
      </c>
      <c r="I10257" s="29" t="n">
        <f aca="false">INDEX(Einstellungen!$B$27:$B$50,7)</f>
        <v>0.7</v>
      </c>
      <c r="J10257" s="29" t="n">
        <f aca="false">F10257*I10257</f>
        <v>23.4945151</v>
      </c>
    </row>
    <row r="10258" customFormat="false" ht="15" hidden="false" customHeight="false" outlineLevel="0" collapsed="false">
      <c r="A10258" s="28" t="n">
        <v>46008</v>
      </c>
      <c r="B10258" s="21" t="s">
        <v>119</v>
      </c>
      <c r="C10258" s="21" t="s">
        <v>112</v>
      </c>
      <c r="D10258" s="29" t="n">
        <v>108.825</v>
      </c>
      <c r="E10258" s="29" t="n">
        <f aca="false">D10258/10</f>
        <v>10.8825</v>
      </c>
      <c r="F10258" s="29" t="n">
        <f aca="false">(E10258+Einstellungen!$B$20)*(1+Einstellungen!$B$10)</f>
        <v>35.150815</v>
      </c>
      <c r="G10258" s="21" t="str">
        <f aca="false">IF(F10258&lt;Einstellungen!$B$5,"ja","nein")</f>
        <v>nein</v>
      </c>
      <c r="H10258" s="21" t="s">
        <v>27</v>
      </c>
      <c r="I10258" s="29" t="n">
        <f aca="false">INDEX(Einstellungen!$B$27:$B$50,8)</f>
        <v>0.95</v>
      </c>
      <c r="J10258" s="29" t="n">
        <f aca="false">F10258*I10258</f>
        <v>33.39327425</v>
      </c>
    </row>
    <row r="10259" customFormat="false" ht="15" hidden="false" customHeight="false" outlineLevel="0" collapsed="false">
      <c r="A10259" s="28" t="n">
        <v>46008</v>
      </c>
      <c r="B10259" s="21" t="s">
        <v>120</v>
      </c>
      <c r="C10259" s="21" t="s">
        <v>112</v>
      </c>
      <c r="D10259" s="29" t="n">
        <v>133.46</v>
      </c>
      <c r="E10259" s="29" t="n">
        <f aca="false">D10259/10</f>
        <v>13.346</v>
      </c>
      <c r="F10259" s="29" t="n">
        <f aca="false">(E10259+Einstellungen!$B$20)*(1+Einstellungen!$B$10)</f>
        <v>38.08238</v>
      </c>
      <c r="G10259" s="21" t="str">
        <f aca="false">IF(F10259&lt;Einstellungen!$B$5,"ja","nein")</f>
        <v>nein</v>
      </c>
      <c r="H10259" s="21" t="s">
        <v>27</v>
      </c>
      <c r="I10259" s="29" t="n">
        <f aca="false">INDEX(Einstellungen!$B$27:$B$50,9)</f>
        <v>1.05</v>
      </c>
      <c r="J10259" s="29" t="n">
        <f aca="false">F10259*I10259</f>
        <v>39.986499</v>
      </c>
    </row>
    <row r="10260" customFormat="false" ht="15" hidden="false" customHeight="false" outlineLevel="0" collapsed="false">
      <c r="A10260" s="28" t="n">
        <v>46008</v>
      </c>
      <c r="B10260" s="21" t="s">
        <v>121</v>
      </c>
      <c r="C10260" s="21" t="s">
        <v>112</v>
      </c>
      <c r="D10260" s="29" t="n">
        <v>126.295</v>
      </c>
      <c r="E10260" s="29" t="n">
        <f aca="false">D10260/10</f>
        <v>12.6295</v>
      </c>
      <c r="F10260" s="29" t="n">
        <f aca="false">(E10260+Einstellungen!$B$20)*(1+Einstellungen!$B$10)</f>
        <v>37.229745</v>
      </c>
      <c r="G10260" s="21" t="str">
        <f aca="false">IF(F10260&lt;Einstellungen!$B$5,"ja","nein")</f>
        <v>nein</v>
      </c>
      <c r="H10260" s="21" t="s">
        <v>27</v>
      </c>
      <c r="I10260" s="29" t="n">
        <f aca="false">INDEX(Einstellungen!$B$27:$B$50,10)</f>
        <v>1.05</v>
      </c>
      <c r="J10260" s="29" t="n">
        <f aca="false">F10260*I10260</f>
        <v>39.09123225</v>
      </c>
    </row>
    <row r="10261" customFormat="false" ht="15" hidden="false" customHeight="false" outlineLevel="0" collapsed="false">
      <c r="A10261" s="28" t="n">
        <v>46008</v>
      </c>
      <c r="B10261" s="21" t="s">
        <v>122</v>
      </c>
      <c r="C10261" s="21" t="s">
        <v>112</v>
      </c>
      <c r="D10261" s="29" t="n">
        <v>124.535</v>
      </c>
      <c r="E10261" s="29" t="n">
        <f aca="false">D10261/10</f>
        <v>12.4535</v>
      </c>
      <c r="F10261" s="29" t="n">
        <f aca="false">(E10261+Einstellungen!$B$20)*(1+Einstellungen!$B$10)</f>
        <v>37.020305</v>
      </c>
      <c r="G10261" s="21" t="str">
        <f aca="false">IF(F10261&lt;Einstellungen!$B$5,"ja","nein")</f>
        <v>nein</v>
      </c>
      <c r="H10261" s="21" t="s">
        <v>27</v>
      </c>
      <c r="I10261" s="29" t="n">
        <f aca="false">INDEX(Einstellungen!$B$27:$B$50,11)</f>
        <v>1.05</v>
      </c>
      <c r="J10261" s="29" t="n">
        <f aca="false">F10261*I10261</f>
        <v>38.87132025</v>
      </c>
    </row>
    <row r="10262" customFormat="false" ht="15" hidden="false" customHeight="false" outlineLevel="0" collapsed="false">
      <c r="A10262" s="28" t="n">
        <v>46008</v>
      </c>
      <c r="B10262" s="21" t="s">
        <v>123</v>
      </c>
      <c r="C10262" s="21" t="s">
        <v>112</v>
      </c>
      <c r="D10262" s="29" t="n">
        <v>118.15</v>
      </c>
      <c r="E10262" s="29" t="n">
        <f aca="false">D10262/10</f>
        <v>11.815</v>
      </c>
      <c r="F10262" s="29" t="n">
        <f aca="false">(E10262+Einstellungen!$B$20)*(1+Einstellungen!$B$10)</f>
        <v>36.26049</v>
      </c>
      <c r="G10262" s="21" t="str">
        <f aca="false">IF(F10262&lt;Einstellungen!$B$5,"ja","nein")</f>
        <v>nein</v>
      </c>
      <c r="H10262" s="21" t="s">
        <v>27</v>
      </c>
      <c r="I10262" s="29" t="n">
        <f aca="false">INDEX(Einstellungen!$B$27:$B$50,12)</f>
        <v>1.1</v>
      </c>
      <c r="J10262" s="29" t="n">
        <f aca="false">F10262*I10262</f>
        <v>39.886539</v>
      </c>
    </row>
    <row r="10263" customFormat="false" ht="15" hidden="false" customHeight="false" outlineLevel="0" collapsed="false">
      <c r="A10263" s="28" t="n">
        <v>46008</v>
      </c>
      <c r="B10263" s="21" t="s">
        <v>124</v>
      </c>
      <c r="C10263" s="21" t="s">
        <v>112</v>
      </c>
      <c r="D10263" s="29" t="n">
        <v>111.895</v>
      </c>
      <c r="E10263" s="29" t="n">
        <f aca="false">D10263/10</f>
        <v>11.1895</v>
      </c>
      <c r="F10263" s="29" t="n">
        <f aca="false">(E10263+Einstellungen!$B$20)*(1+Einstellungen!$B$10)</f>
        <v>35.516145</v>
      </c>
      <c r="G10263" s="21" t="str">
        <f aca="false">IF(F10263&lt;Einstellungen!$B$5,"ja","nein")</f>
        <v>nein</v>
      </c>
      <c r="H10263" s="21" t="s">
        <v>27</v>
      </c>
      <c r="I10263" s="29" t="n">
        <f aca="false">INDEX(Einstellungen!$B$27:$B$50,13)</f>
        <v>1.2</v>
      </c>
      <c r="J10263" s="29" t="n">
        <f aca="false">F10263*I10263</f>
        <v>42.619374</v>
      </c>
    </row>
    <row r="10264" customFormat="false" ht="15" hidden="false" customHeight="false" outlineLevel="0" collapsed="false">
      <c r="A10264" s="28" t="n">
        <v>46008</v>
      </c>
      <c r="B10264" s="21" t="s">
        <v>125</v>
      </c>
      <c r="C10264" s="21" t="s">
        <v>112</v>
      </c>
      <c r="D10264" s="29" t="n">
        <v>122.657</v>
      </c>
      <c r="E10264" s="29" t="n">
        <f aca="false">D10264/10</f>
        <v>12.2657</v>
      </c>
      <c r="F10264" s="29" t="n">
        <f aca="false">(E10264+Einstellungen!$B$20)*(1+Einstellungen!$B$10)</f>
        <v>36.796823</v>
      </c>
      <c r="G10264" s="21" t="str">
        <f aca="false">IF(F10264&lt;Einstellungen!$B$5,"ja","nein")</f>
        <v>nein</v>
      </c>
      <c r="H10264" s="21" t="s">
        <v>27</v>
      </c>
      <c r="I10264" s="29" t="n">
        <f aca="false">INDEX(Einstellungen!$B$27:$B$50,14)</f>
        <v>1.15</v>
      </c>
      <c r="J10264" s="29" t="n">
        <f aca="false">F10264*I10264</f>
        <v>42.31634645</v>
      </c>
    </row>
    <row r="10265" customFormat="false" ht="15" hidden="false" customHeight="false" outlineLevel="0" collapsed="false">
      <c r="A10265" s="28" t="n">
        <v>46008</v>
      </c>
      <c r="B10265" s="21" t="s">
        <v>126</v>
      </c>
      <c r="C10265" s="21" t="s">
        <v>112</v>
      </c>
      <c r="D10265" s="29" t="n">
        <v>129.97</v>
      </c>
      <c r="E10265" s="29" t="n">
        <f aca="false">D10265/10</f>
        <v>12.997</v>
      </c>
      <c r="F10265" s="29" t="n">
        <f aca="false">(E10265+Einstellungen!$B$20)*(1+Einstellungen!$B$10)</f>
        <v>37.66707</v>
      </c>
      <c r="G10265" s="21" t="str">
        <f aca="false">IF(F10265&lt;Einstellungen!$B$5,"ja","nein")</f>
        <v>nein</v>
      </c>
      <c r="H10265" s="21" t="s">
        <v>27</v>
      </c>
      <c r="I10265" s="29" t="n">
        <f aca="false">INDEX(Einstellungen!$B$27:$B$50,15)</f>
        <v>1</v>
      </c>
      <c r="J10265" s="29" t="n">
        <f aca="false">F10265*I10265</f>
        <v>37.66707</v>
      </c>
    </row>
    <row r="10266" customFormat="false" ht="15" hidden="false" customHeight="false" outlineLevel="0" collapsed="false">
      <c r="A10266" s="28" t="n">
        <v>46008</v>
      </c>
      <c r="B10266" s="21" t="s">
        <v>127</v>
      </c>
      <c r="C10266" s="21" t="s">
        <v>112</v>
      </c>
      <c r="D10266" s="29" t="n">
        <v>127.502</v>
      </c>
      <c r="E10266" s="29" t="n">
        <f aca="false">D10266/10</f>
        <v>12.7502</v>
      </c>
      <c r="F10266" s="29" t="n">
        <f aca="false">(E10266+Einstellungen!$B$20)*(1+Einstellungen!$B$10)</f>
        <v>37.373378</v>
      </c>
      <c r="G10266" s="21" t="str">
        <f aca="false">IF(F10266&lt;Einstellungen!$B$5,"ja","nein")</f>
        <v>nein</v>
      </c>
      <c r="H10266" s="21" t="s">
        <v>27</v>
      </c>
      <c r="I10266" s="29" t="n">
        <f aca="false">INDEX(Einstellungen!$B$27:$B$50,16)</f>
        <v>0.95</v>
      </c>
      <c r="J10266" s="29" t="n">
        <f aca="false">F10266*I10266</f>
        <v>35.5047091</v>
      </c>
    </row>
    <row r="10267" customFormat="false" ht="15" hidden="false" customHeight="false" outlineLevel="0" collapsed="false">
      <c r="A10267" s="28" t="n">
        <v>46008</v>
      </c>
      <c r="B10267" s="21" t="s">
        <v>128</v>
      </c>
      <c r="C10267" s="21" t="s">
        <v>112</v>
      </c>
      <c r="D10267" s="29" t="n">
        <v>126.498</v>
      </c>
      <c r="E10267" s="29" t="n">
        <f aca="false">D10267/10</f>
        <v>12.6498</v>
      </c>
      <c r="F10267" s="29" t="n">
        <f aca="false">(E10267+Einstellungen!$B$20)*(1+Einstellungen!$B$10)</f>
        <v>37.253902</v>
      </c>
      <c r="G10267" s="21" t="str">
        <f aca="false">IF(F10267&lt;Einstellungen!$B$5,"ja","nein")</f>
        <v>nein</v>
      </c>
      <c r="H10267" s="21" t="s">
        <v>27</v>
      </c>
      <c r="I10267" s="29" t="n">
        <f aca="false">INDEX(Einstellungen!$B$27:$B$50,17)</f>
        <v>0.95</v>
      </c>
      <c r="J10267" s="29" t="n">
        <f aca="false">F10267*I10267</f>
        <v>35.3912069</v>
      </c>
    </row>
    <row r="10268" customFormat="false" ht="15" hidden="false" customHeight="false" outlineLevel="0" collapsed="false">
      <c r="A10268" s="28" t="n">
        <v>46008</v>
      </c>
      <c r="B10268" s="21" t="s">
        <v>129</v>
      </c>
      <c r="C10268" s="21" t="s">
        <v>112</v>
      </c>
      <c r="D10268" s="29" t="n">
        <v>122.825</v>
      </c>
      <c r="E10268" s="29" t="n">
        <f aca="false">D10268/10</f>
        <v>12.2825</v>
      </c>
      <c r="F10268" s="29" t="n">
        <f aca="false">(E10268+Einstellungen!$B$20)*(1+Einstellungen!$B$10)</f>
        <v>36.816815</v>
      </c>
      <c r="G10268" s="21" t="str">
        <f aca="false">IF(F10268&lt;Einstellungen!$B$5,"ja","nein")</f>
        <v>nein</v>
      </c>
      <c r="H10268" s="21" t="s">
        <v>27</v>
      </c>
      <c r="I10268" s="29" t="n">
        <f aca="false">INDEX(Einstellungen!$B$27:$B$50,18)</f>
        <v>1.1</v>
      </c>
      <c r="J10268" s="29" t="n">
        <f aca="false">F10268*I10268</f>
        <v>40.4984965</v>
      </c>
    </row>
    <row r="10269" customFormat="false" ht="15" hidden="false" customHeight="false" outlineLevel="0" collapsed="false">
      <c r="A10269" s="28" t="n">
        <v>46008</v>
      </c>
      <c r="B10269" s="21" t="s">
        <v>130</v>
      </c>
      <c r="C10269" s="21" t="s">
        <v>112</v>
      </c>
      <c r="D10269" s="29" t="n">
        <v>111.4</v>
      </c>
      <c r="E10269" s="29" t="n">
        <f aca="false">D10269/10</f>
        <v>11.14</v>
      </c>
      <c r="F10269" s="29" t="n">
        <f aca="false">(E10269+Einstellungen!$B$20)*(1+Einstellungen!$B$10)</f>
        <v>35.45724</v>
      </c>
      <c r="G10269" s="21" t="str">
        <f aca="false">IF(F10269&lt;Einstellungen!$B$5,"ja","nein")</f>
        <v>nein</v>
      </c>
      <c r="H10269" s="21" t="s">
        <v>27</v>
      </c>
      <c r="I10269" s="29" t="n">
        <f aca="false">INDEX(Einstellungen!$B$27:$B$50,19)</f>
        <v>1.35</v>
      </c>
      <c r="J10269" s="29" t="n">
        <f aca="false">F10269*I10269</f>
        <v>47.867274</v>
      </c>
    </row>
    <row r="10270" customFormat="false" ht="15" hidden="false" customHeight="false" outlineLevel="0" collapsed="false">
      <c r="A10270" s="28" t="n">
        <v>46008</v>
      </c>
      <c r="B10270" s="21" t="s">
        <v>131</v>
      </c>
      <c r="C10270" s="21" t="s">
        <v>112</v>
      </c>
      <c r="D10270" s="29" t="n">
        <v>97.505</v>
      </c>
      <c r="E10270" s="29" t="n">
        <f aca="false">D10270/10</f>
        <v>9.7505</v>
      </c>
      <c r="F10270" s="29" t="n">
        <f aca="false">(E10270+Einstellungen!$B$20)*(1+Einstellungen!$B$10)</f>
        <v>33.803735</v>
      </c>
      <c r="G10270" s="21" t="str">
        <f aca="false">IF(F10270&lt;Einstellungen!$B$5,"ja","nein")</f>
        <v>nein</v>
      </c>
      <c r="H10270" s="21" t="s">
        <v>27</v>
      </c>
      <c r="I10270" s="29" t="n">
        <f aca="false">INDEX(Einstellungen!$B$27:$B$50,20)</f>
        <v>1.45</v>
      </c>
      <c r="J10270" s="29" t="n">
        <f aca="false">F10270*I10270</f>
        <v>49.01541575</v>
      </c>
    </row>
    <row r="10271" customFormat="false" ht="15" hidden="false" customHeight="false" outlineLevel="0" collapsed="false">
      <c r="A10271" s="28" t="n">
        <v>46008</v>
      </c>
      <c r="B10271" s="21" t="s">
        <v>132</v>
      </c>
      <c r="C10271" s="21" t="s">
        <v>112</v>
      </c>
      <c r="D10271" s="29" t="n">
        <v>94.71</v>
      </c>
      <c r="E10271" s="29" t="n">
        <f aca="false">D10271/10</f>
        <v>9.471</v>
      </c>
      <c r="F10271" s="29" t="n">
        <f aca="false">(E10271+Einstellungen!$B$20)*(1+Einstellungen!$B$10)</f>
        <v>33.47113</v>
      </c>
      <c r="G10271" s="21" t="str">
        <f aca="false">IF(F10271&lt;Einstellungen!$B$5,"ja","nein")</f>
        <v>nein</v>
      </c>
      <c r="H10271" s="21" t="s">
        <v>27</v>
      </c>
      <c r="I10271" s="29" t="n">
        <f aca="false">INDEX(Einstellungen!$B$27:$B$50,21)</f>
        <v>1.4</v>
      </c>
      <c r="J10271" s="29" t="n">
        <f aca="false">F10271*I10271</f>
        <v>46.859582</v>
      </c>
    </row>
    <row r="10272" customFormat="false" ht="15" hidden="false" customHeight="false" outlineLevel="0" collapsed="false">
      <c r="A10272" s="28" t="n">
        <v>46008</v>
      </c>
      <c r="B10272" s="21" t="s">
        <v>133</v>
      </c>
      <c r="C10272" s="21" t="s">
        <v>112</v>
      </c>
      <c r="D10272" s="29" t="n">
        <v>94.703</v>
      </c>
      <c r="E10272" s="29" t="n">
        <f aca="false">D10272/10</f>
        <v>9.4703</v>
      </c>
      <c r="F10272" s="29" t="n">
        <f aca="false">(E10272+Einstellungen!$B$20)*(1+Einstellungen!$B$10)</f>
        <v>33.470297</v>
      </c>
      <c r="G10272" s="21" t="str">
        <f aca="false">IF(F10272&lt;Einstellungen!$B$5,"ja","nein")</f>
        <v>nein</v>
      </c>
      <c r="H10272" s="21" t="s">
        <v>27</v>
      </c>
      <c r="I10272" s="29" t="n">
        <f aca="false">INDEX(Einstellungen!$B$27:$B$50,22)</f>
        <v>1.25</v>
      </c>
      <c r="J10272" s="29" t="n">
        <f aca="false">F10272*I10272</f>
        <v>41.83787125</v>
      </c>
    </row>
    <row r="10273" customFormat="false" ht="15" hidden="false" customHeight="false" outlineLevel="0" collapsed="false">
      <c r="A10273" s="28" t="n">
        <v>46008</v>
      </c>
      <c r="B10273" s="21" t="s">
        <v>134</v>
      </c>
      <c r="C10273" s="21" t="s">
        <v>112</v>
      </c>
      <c r="D10273" s="29" t="n">
        <v>93.218</v>
      </c>
      <c r="E10273" s="29" t="n">
        <f aca="false">D10273/10</f>
        <v>9.3218</v>
      </c>
      <c r="F10273" s="29" t="n">
        <f aca="false">(E10273+Einstellungen!$B$20)*(1+Einstellungen!$B$10)</f>
        <v>33.293582</v>
      </c>
      <c r="G10273" s="21" t="str">
        <f aca="false">IF(F10273&lt;Einstellungen!$B$5,"ja","nein")</f>
        <v>nein</v>
      </c>
      <c r="H10273" s="21" t="s">
        <v>27</v>
      </c>
      <c r="I10273" s="29" t="n">
        <f aca="false">INDEX(Einstellungen!$B$27:$B$50,23)</f>
        <v>1.05</v>
      </c>
      <c r="J10273" s="29" t="n">
        <f aca="false">F10273*I10273</f>
        <v>34.9582611</v>
      </c>
    </row>
    <row r="10274" customFormat="false" ht="15" hidden="false" customHeight="false" outlineLevel="0" collapsed="false">
      <c r="A10274" s="28" t="n">
        <v>46008</v>
      </c>
      <c r="B10274" s="21" t="s">
        <v>135</v>
      </c>
      <c r="C10274" s="21" t="s">
        <v>112</v>
      </c>
      <c r="D10274" s="29" t="n">
        <v>85</v>
      </c>
      <c r="E10274" s="29" t="n">
        <f aca="false">D10274/10</f>
        <v>8.5</v>
      </c>
      <c r="F10274" s="29" t="n">
        <f aca="false">(E10274+Einstellungen!$B$20)*(1+Einstellungen!$B$10)</f>
        <v>32.31564</v>
      </c>
      <c r="G10274" s="21" t="str">
        <f aca="false">IF(F10274&lt;Einstellungen!$B$5,"ja","nein")</f>
        <v>nein</v>
      </c>
      <c r="H10274" s="21" t="s">
        <v>27</v>
      </c>
      <c r="I10274" s="29" t="n">
        <f aca="false">INDEX(Einstellungen!$B$27:$B$50,24)</f>
        <v>0.8</v>
      </c>
      <c r="J10274" s="29" t="n">
        <f aca="false">F10274*I10274</f>
        <v>25.852512</v>
      </c>
    </row>
    <row r="10275" customFormat="false" ht="15" hidden="false" customHeight="false" outlineLevel="0" collapsed="false">
      <c r="A10275" s="28" t="n">
        <v>46009</v>
      </c>
      <c r="B10275" s="21" t="s">
        <v>111</v>
      </c>
      <c r="C10275" s="21" t="s">
        <v>136</v>
      </c>
      <c r="D10275" s="29" t="n">
        <v>77.755</v>
      </c>
      <c r="E10275" s="29" t="n">
        <f aca="false">D10275/10</f>
        <v>7.7755</v>
      </c>
      <c r="F10275" s="29" t="n">
        <f aca="false">(E10275+Einstellungen!$B$20)*(1+Einstellungen!$B$10)</f>
        <v>31.453485</v>
      </c>
      <c r="G10275" s="21" t="str">
        <f aca="false">IF(F10275&lt;Einstellungen!$B$5,"ja","nein")</f>
        <v>nein</v>
      </c>
      <c r="H10275" s="21" t="s">
        <v>27</v>
      </c>
      <c r="I10275" s="29" t="n">
        <f aca="false">INDEX(Einstellungen!$B$27:$B$50,1)</f>
        <v>0.6</v>
      </c>
      <c r="J10275" s="29" t="n">
        <f aca="false">F10275*I10275</f>
        <v>18.872091</v>
      </c>
    </row>
    <row r="10276" customFormat="false" ht="15" hidden="false" customHeight="false" outlineLevel="0" collapsed="false">
      <c r="A10276" s="28" t="n">
        <v>46009</v>
      </c>
      <c r="B10276" s="21" t="s">
        <v>113</v>
      </c>
      <c r="C10276" s="21" t="s">
        <v>136</v>
      </c>
      <c r="D10276" s="29" t="n">
        <v>69.065</v>
      </c>
      <c r="E10276" s="29" t="n">
        <f aca="false">D10276/10</f>
        <v>6.9065</v>
      </c>
      <c r="F10276" s="29" t="n">
        <f aca="false">(E10276+Einstellungen!$B$20)*(1+Einstellungen!$B$10)</f>
        <v>30.419375</v>
      </c>
      <c r="G10276" s="21" t="str">
        <f aca="false">IF(F10276&lt;Einstellungen!$B$5,"ja","nein")</f>
        <v>nein</v>
      </c>
      <c r="H10276" s="21" t="s">
        <v>27</v>
      </c>
      <c r="I10276" s="29" t="n">
        <f aca="false">INDEX(Einstellungen!$B$27:$B$50,2)</f>
        <v>0.5</v>
      </c>
      <c r="J10276" s="29" t="n">
        <f aca="false">F10276*I10276</f>
        <v>15.2096875</v>
      </c>
    </row>
    <row r="10277" customFormat="false" ht="15" hidden="false" customHeight="false" outlineLevel="0" collapsed="false">
      <c r="A10277" s="28" t="n">
        <v>46009</v>
      </c>
      <c r="B10277" s="21" t="s">
        <v>114</v>
      </c>
      <c r="C10277" s="21" t="s">
        <v>136</v>
      </c>
      <c r="D10277" s="29" t="n">
        <v>60.127</v>
      </c>
      <c r="E10277" s="29" t="n">
        <f aca="false">D10277/10</f>
        <v>6.0127</v>
      </c>
      <c r="F10277" s="29" t="n">
        <f aca="false">(E10277+Einstellungen!$B$20)*(1+Einstellungen!$B$10)</f>
        <v>29.355753</v>
      </c>
      <c r="G10277" s="21" t="str">
        <f aca="false">IF(F10277&lt;Einstellungen!$B$5,"ja","nein")</f>
        <v>nein</v>
      </c>
      <c r="H10277" s="21" t="s">
        <v>27</v>
      </c>
      <c r="I10277" s="29" t="n">
        <f aca="false">INDEX(Einstellungen!$B$27:$B$50,3)</f>
        <v>0.45</v>
      </c>
      <c r="J10277" s="29" t="n">
        <f aca="false">F10277*I10277</f>
        <v>13.21008885</v>
      </c>
    </row>
    <row r="10278" customFormat="false" ht="15" hidden="false" customHeight="false" outlineLevel="0" collapsed="false">
      <c r="A10278" s="28" t="n">
        <v>46009</v>
      </c>
      <c r="B10278" s="21" t="s">
        <v>115</v>
      </c>
      <c r="C10278" s="21" t="s">
        <v>136</v>
      </c>
      <c r="D10278" s="29" t="n">
        <v>48.89</v>
      </c>
      <c r="E10278" s="29" t="n">
        <f aca="false">D10278/10</f>
        <v>4.889</v>
      </c>
      <c r="F10278" s="29" t="n">
        <f aca="false">(E10278+Einstellungen!$B$20)*(1+Einstellungen!$B$10)</f>
        <v>28.01855</v>
      </c>
      <c r="G10278" s="21" t="str">
        <f aca="false">IF(F10278&lt;Einstellungen!$B$5,"ja","nein")</f>
        <v>ja</v>
      </c>
      <c r="H10278" s="21" t="s">
        <v>27</v>
      </c>
      <c r="I10278" s="29" t="n">
        <f aca="false">INDEX(Einstellungen!$B$27:$B$50,4)</f>
        <v>0.45</v>
      </c>
      <c r="J10278" s="29" t="n">
        <f aca="false">F10278*I10278</f>
        <v>12.6083475</v>
      </c>
    </row>
    <row r="10279" customFormat="false" ht="15" hidden="false" customHeight="false" outlineLevel="0" collapsed="false">
      <c r="A10279" s="28" t="n">
        <v>46009</v>
      </c>
      <c r="B10279" s="21" t="s">
        <v>116</v>
      </c>
      <c r="C10279" s="21" t="s">
        <v>136</v>
      </c>
      <c r="D10279" s="29" t="n">
        <v>44.817</v>
      </c>
      <c r="E10279" s="29" t="n">
        <f aca="false">D10279/10</f>
        <v>4.4817</v>
      </c>
      <c r="F10279" s="29" t="n">
        <f aca="false">(E10279+Einstellungen!$B$20)*(1+Einstellungen!$B$10)</f>
        <v>27.533863</v>
      </c>
      <c r="G10279" s="21" t="str">
        <f aca="false">IF(F10279&lt;Einstellungen!$B$5,"ja","nein")</f>
        <v>ja</v>
      </c>
      <c r="H10279" s="21" t="s">
        <v>27</v>
      </c>
      <c r="I10279" s="29" t="n">
        <f aca="false">INDEX(Einstellungen!$B$27:$B$50,5)</f>
        <v>0.45</v>
      </c>
      <c r="J10279" s="29" t="n">
        <f aca="false">F10279*I10279</f>
        <v>12.39023835</v>
      </c>
    </row>
    <row r="10280" customFormat="false" ht="15" hidden="false" customHeight="false" outlineLevel="0" collapsed="false">
      <c r="A10280" s="28" t="n">
        <v>46009</v>
      </c>
      <c r="B10280" s="21" t="s">
        <v>117</v>
      </c>
      <c r="C10280" s="21" t="s">
        <v>136</v>
      </c>
      <c r="D10280" s="29" t="n">
        <v>50.828</v>
      </c>
      <c r="E10280" s="29" t="n">
        <f aca="false">D10280/10</f>
        <v>5.0828</v>
      </c>
      <c r="F10280" s="29" t="n">
        <f aca="false">(E10280+Einstellungen!$B$20)*(1+Einstellungen!$B$10)</f>
        <v>28.249172</v>
      </c>
      <c r="G10280" s="21" t="str">
        <f aca="false">IF(F10280&lt;Einstellungen!$B$5,"ja","nein")</f>
        <v>ja</v>
      </c>
      <c r="H10280" s="21" t="s">
        <v>27</v>
      </c>
      <c r="I10280" s="29" t="n">
        <f aca="false">INDEX(Einstellungen!$B$27:$B$50,6)</f>
        <v>0.5</v>
      </c>
      <c r="J10280" s="29" t="n">
        <f aca="false">F10280*I10280</f>
        <v>14.124586</v>
      </c>
    </row>
    <row r="10281" customFormat="false" ht="15" hidden="false" customHeight="false" outlineLevel="0" collapsed="false">
      <c r="A10281" s="28" t="n">
        <v>46009</v>
      </c>
      <c r="B10281" s="21" t="s">
        <v>118</v>
      </c>
      <c r="C10281" s="21" t="s">
        <v>136</v>
      </c>
      <c r="D10281" s="29" t="n">
        <v>63.242</v>
      </c>
      <c r="E10281" s="29" t="n">
        <f aca="false">D10281/10</f>
        <v>6.3242</v>
      </c>
      <c r="F10281" s="29" t="n">
        <f aca="false">(E10281+Einstellungen!$B$20)*(1+Einstellungen!$B$10)</f>
        <v>29.726438</v>
      </c>
      <c r="G10281" s="21" t="str">
        <f aca="false">IF(F10281&lt;Einstellungen!$B$5,"ja","nein")</f>
        <v>nein</v>
      </c>
      <c r="H10281" s="21" t="s">
        <v>27</v>
      </c>
      <c r="I10281" s="29" t="n">
        <f aca="false">INDEX(Einstellungen!$B$27:$B$50,7)</f>
        <v>0.7</v>
      </c>
      <c r="J10281" s="29" t="n">
        <f aca="false">F10281*I10281</f>
        <v>20.8085066</v>
      </c>
    </row>
    <row r="10282" customFormat="false" ht="15" hidden="false" customHeight="false" outlineLevel="0" collapsed="false">
      <c r="A10282" s="28" t="n">
        <v>46009</v>
      </c>
      <c r="B10282" s="21" t="s">
        <v>119</v>
      </c>
      <c r="C10282" s="21" t="s">
        <v>136</v>
      </c>
      <c r="D10282" s="29" t="n">
        <v>81.525</v>
      </c>
      <c r="E10282" s="29" t="n">
        <f aca="false">D10282/10</f>
        <v>8.1525</v>
      </c>
      <c r="F10282" s="29" t="n">
        <f aca="false">(E10282+Einstellungen!$B$20)*(1+Einstellungen!$B$10)</f>
        <v>31.902115</v>
      </c>
      <c r="G10282" s="21" t="str">
        <f aca="false">IF(F10282&lt;Einstellungen!$B$5,"ja","nein")</f>
        <v>nein</v>
      </c>
      <c r="H10282" s="21" t="s">
        <v>27</v>
      </c>
      <c r="I10282" s="29" t="n">
        <f aca="false">INDEX(Einstellungen!$B$27:$B$50,8)</f>
        <v>0.95</v>
      </c>
      <c r="J10282" s="29" t="n">
        <f aca="false">F10282*I10282</f>
        <v>30.30700925</v>
      </c>
    </row>
    <row r="10283" customFormat="false" ht="15" hidden="false" customHeight="false" outlineLevel="0" collapsed="false">
      <c r="A10283" s="28" t="n">
        <v>46009</v>
      </c>
      <c r="B10283" s="21" t="s">
        <v>120</v>
      </c>
      <c r="C10283" s="21" t="s">
        <v>136</v>
      </c>
      <c r="D10283" s="29" t="n">
        <v>90.742</v>
      </c>
      <c r="E10283" s="29" t="n">
        <f aca="false">D10283/10</f>
        <v>9.0742</v>
      </c>
      <c r="F10283" s="29" t="n">
        <f aca="false">(E10283+Einstellungen!$B$20)*(1+Einstellungen!$B$10)</f>
        <v>32.998938</v>
      </c>
      <c r="G10283" s="21" t="str">
        <f aca="false">IF(F10283&lt;Einstellungen!$B$5,"ja","nein")</f>
        <v>nein</v>
      </c>
      <c r="H10283" s="21" t="s">
        <v>27</v>
      </c>
      <c r="I10283" s="29" t="n">
        <f aca="false">INDEX(Einstellungen!$B$27:$B$50,9)</f>
        <v>1.05</v>
      </c>
      <c r="J10283" s="29" t="n">
        <f aca="false">F10283*I10283</f>
        <v>34.6488849</v>
      </c>
    </row>
    <row r="10284" customFormat="false" ht="15" hidden="false" customHeight="false" outlineLevel="0" collapsed="false">
      <c r="A10284" s="28" t="n">
        <v>46009</v>
      </c>
      <c r="B10284" s="21" t="s">
        <v>121</v>
      </c>
      <c r="C10284" s="21" t="s">
        <v>136</v>
      </c>
      <c r="D10284" s="29" t="n">
        <v>88.558</v>
      </c>
      <c r="E10284" s="29" t="n">
        <f aca="false">D10284/10</f>
        <v>8.8558</v>
      </c>
      <c r="F10284" s="29" t="n">
        <f aca="false">(E10284+Einstellungen!$B$20)*(1+Einstellungen!$B$10)</f>
        <v>32.739042</v>
      </c>
      <c r="G10284" s="21" t="str">
        <f aca="false">IF(F10284&lt;Einstellungen!$B$5,"ja","nein")</f>
        <v>nein</v>
      </c>
      <c r="H10284" s="21" t="s">
        <v>27</v>
      </c>
      <c r="I10284" s="29" t="n">
        <f aca="false">INDEX(Einstellungen!$B$27:$B$50,10)</f>
        <v>1.05</v>
      </c>
      <c r="J10284" s="29" t="n">
        <f aca="false">F10284*I10284</f>
        <v>34.3759941</v>
      </c>
    </row>
    <row r="10285" customFormat="false" ht="15" hidden="false" customHeight="false" outlineLevel="0" collapsed="false">
      <c r="A10285" s="28" t="n">
        <v>46009</v>
      </c>
      <c r="B10285" s="21" t="s">
        <v>122</v>
      </c>
      <c r="C10285" s="21" t="s">
        <v>136</v>
      </c>
      <c r="D10285" s="29" t="n">
        <v>78.282</v>
      </c>
      <c r="E10285" s="29" t="n">
        <f aca="false">D10285/10</f>
        <v>7.8282</v>
      </c>
      <c r="F10285" s="29" t="n">
        <f aca="false">(E10285+Einstellungen!$B$20)*(1+Einstellungen!$B$10)</f>
        <v>31.516198</v>
      </c>
      <c r="G10285" s="21" t="str">
        <f aca="false">IF(F10285&lt;Einstellungen!$B$5,"ja","nein")</f>
        <v>nein</v>
      </c>
      <c r="H10285" s="21" t="s">
        <v>27</v>
      </c>
      <c r="I10285" s="29" t="n">
        <f aca="false">INDEX(Einstellungen!$B$27:$B$50,11)</f>
        <v>1.05</v>
      </c>
      <c r="J10285" s="29" t="n">
        <f aca="false">F10285*I10285</f>
        <v>33.0920079</v>
      </c>
    </row>
    <row r="10286" customFormat="false" ht="15" hidden="false" customHeight="false" outlineLevel="0" collapsed="false">
      <c r="A10286" s="28" t="n">
        <v>46009</v>
      </c>
      <c r="B10286" s="21" t="s">
        <v>123</v>
      </c>
      <c r="C10286" s="21" t="s">
        <v>136</v>
      </c>
      <c r="D10286" s="29" t="n">
        <v>78.287</v>
      </c>
      <c r="E10286" s="29" t="n">
        <f aca="false">D10286/10</f>
        <v>7.8287</v>
      </c>
      <c r="F10286" s="29" t="n">
        <f aca="false">(E10286+Einstellungen!$B$20)*(1+Einstellungen!$B$10)</f>
        <v>31.516793</v>
      </c>
      <c r="G10286" s="21" t="str">
        <f aca="false">IF(F10286&lt;Einstellungen!$B$5,"ja","nein")</f>
        <v>nein</v>
      </c>
      <c r="H10286" s="21" t="s">
        <v>27</v>
      </c>
      <c r="I10286" s="29" t="n">
        <f aca="false">INDEX(Einstellungen!$B$27:$B$50,12)</f>
        <v>1.1</v>
      </c>
      <c r="J10286" s="29" t="n">
        <f aca="false">F10286*I10286</f>
        <v>34.6684723</v>
      </c>
    </row>
    <row r="10287" customFormat="false" ht="15" hidden="false" customHeight="false" outlineLevel="0" collapsed="false">
      <c r="A10287" s="28" t="n">
        <v>46009</v>
      </c>
      <c r="B10287" s="21" t="s">
        <v>124</v>
      </c>
      <c r="C10287" s="21" t="s">
        <v>136</v>
      </c>
      <c r="D10287" s="29" t="n">
        <v>77.422</v>
      </c>
      <c r="E10287" s="29" t="n">
        <f aca="false">D10287/10</f>
        <v>7.7422</v>
      </c>
      <c r="F10287" s="29" t="n">
        <f aca="false">(E10287+Einstellungen!$B$20)*(1+Einstellungen!$B$10)</f>
        <v>31.413858</v>
      </c>
      <c r="G10287" s="21" t="str">
        <f aca="false">IF(F10287&lt;Einstellungen!$B$5,"ja","nein")</f>
        <v>nein</v>
      </c>
      <c r="H10287" s="21" t="s">
        <v>27</v>
      </c>
      <c r="I10287" s="29" t="n">
        <f aca="false">INDEX(Einstellungen!$B$27:$B$50,13)</f>
        <v>1.2</v>
      </c>
      <c r="J10287" s="29" t="n">
        <f aca="false">F10287*I10287</f>
        <v>37.6966296</v>
      </c>
    </row>
    <row r="10288" customFormat="false" ht="15" hidden="false" customHeight="false" outlineLevel="0" collapsed="false">
      <c r="A10288" s="28" t="n">
        <v>46009</v>
      </c>
      <c r="B10288" s="21" t="s">
        <v>125</v>
      </c>
      <c r="C10288" s="21" t="s">
        <v>136</v>
      </c>
      <c r="D10288" s="29" t="n">
        <v>79.477</v>
      </c>
      <c r="E10288" s="29" t="n">
        <f aca="false">D10288/10</f>
        <v>7.9477</v>
      </c>
      <c r="F10288" s="29" t="n">
        <f aca="false">(E10288+Einstellungen!$B$20)*(1+Einstellungen!$B$10)</f>
        <v>31.658403</v>
      </c>
      <c r="G10288" s="21" t="str">
        <f aca="false">IF(F10288&lt;Einstellungen!$B$5,"ja","nein")</f>
        <v>nein</v>
      </c>
      <c r="H10288" s="21" t="s">
        <v>27</v>
      </c>
      <c r="I10288" s="29" t="n">
        <f aca="false">INDEX(Einstellungen!$B$27:$B$50,14)</f>
        <v>1.15</v>
      </c>
      <c r="J10288" s="29" t="n">
        <f aca="false">F10288*I10288</f>
        <v>36.40716345</v>
      </c>
    </row>
    <row r="10289" customFormat="false" ht="15" hidden="false" customHeight="false" outlineLevel="0" collapsed="false">
      <c r="A10289" s="28" t="n">
        <v>46009</v>
      </c>
      <c r="B10289" s="21" t="s">
        <v>126</v>
      </c>
      <c r="C10289" s="21" t="s">
        <v>136</v>
      </c>
      <c r="D10289" s="29" t="n">
        <v>103.755</v>
      </c>
      <c r="E10289" s="29" t="n">
        <f aca="false">D10289/10</f>
        <v>10.3755</v>
      </c>
      <c r="F10289" s="29" t="n">
        <f aca="false">(E10289+Einstellungen!$B$20)*(1+Einstellungen!$B$10)</f>
        <v>34.547485</v>
      </c>
      <c r="G10289" s="21" t="str">
        <f aca="false">IF(F10289&lt;Einstellungen!$B$5,"ja","nein")</f>
        <v>nein</v>
      </c>
      <c r="H10289" s="21" t="s">
        <v>27</v>
      </c>
      <c r="I10289" s="29" t="n">
        <f aca="false">INDEX(Einstellungen!$B$27:$B$50,15)</f>
        <v>1</v>
      </c>
      <c r="J10289" s="29" t="n">
        <f aca="false">F10289*I10289</f>
        <v>34.547485</v>
      </c>
    </row>
    <row r="10290" customFormat="false" ht="15" hidden="false" customHeight="false" outlineLevel="0" collapsed="false">
      <c r="A10290" s="28" t="n">
        <v>46009</v>
      </c>
      <c r="B10290" s="21" t="s">
        <v>127</v>
      </c>
      <c r="C10290" s="21" t="s">
        <v>136</v>
      </c>
      <c r="D10290" s="29" t="n">
        <v>114.493</v>
      </c>
      <c r="E10290" s="29" t="n">
        <f aca="false">D10290/10</f>
        <v>11.4493</v>
      </c>
      <c r="F10290" s="29" t="n">
        <f aca="false">(E10290+Einstellungen!$B$20)*(1+Einstellungen!$B$10)</f>
        <v>35.825307</v>
      </c>
      <c r="G10290" s="21" t="str">
        <f aca="false">IF(F10290&lt;Einstellungen!$B$5,"ja","nein")</f>
        <v>nein</v>
      </c>
      <c r="H10290" s="21" t="s">
        <v>27</v>
      </c>
      <c r="I10290" s="29" t="n">
        <f aca="false">INDEX(Einstellungen!$B$27:$B$50,16)</f>
        <v>0.95</v>
      </c>
      <c r="J10290" s="29" t="n">
        <f aca="false">F10290*I10290</f>
        <v>34.03404165</v>
      </c>
    </row>
    <row r="10291" customFormat="false" ht="15" hidden="false" customHeight="false" outlineLevel="0" collapsed="false">
      <c r="A10291" s="28" t="n">
        <v>46009</v>
      </c>
      <c r="B10291" s="21" t="s">
        <v>128</v>
      </c>
      <c r="C10291" s="21" t="s">
        <v>136</v>
      </c>
      <c r="D10291" s="29" t="n">
        <v>110.882</v>
      </c>
      <c r="E10291" s="29" t="n">
        <f aca="false">D10291/10</f>
        <v>11.0882</v>
      </c>
      <c r="F10291" s="29" t="n">
        <f aca="false">(E10291+Einstellungen!$B$20)*(1+Einstellungen!$B$10)</f>
        <v>35.395598</v>
      </c>
      <c r="G10291" s="21" t="str">
        <f aca="false">IF(F10291&lt;Einstellungen!$B$5,"ja","nein")</f>
        <v>nein</v>
      </c>
      <c r="H10291" s="21" t="s">
        <v>27</v>
      </c>
      <c r="I10291" s="29" t="n">
        <f aca="false">INDEX(Einstellungen!$B$27:$B$50,17)</f>
        <v>0.95</v>
      </c>
      <c r="J10291" s="29" t="n">
        <f aca="false">F10291*I10291</f>
        <v>33.6258181</v>
      </c>
    </row>
    <row r="10292" customFormat="false" ht="15" hidden="false" customHeight="false" outlineLevel="0" collapsed="false">
      <c r="A10292" s="28" t="n">
        <v>46009</v>
      </c>
      <c r="B10292" s="21" t="s">
        <v>129</v>
      </c>
      <c r="C10292" s="21" t="s">
        <v>136</v>
      </c>
      <c r="D10292" s="29" t="n">
        <v>103.418</v>
      </c>
      <c r="E10292" s="29" t="n">
        <f aca="false">D10292/10</f>
        <v>10.3418</v>
      </c>
      <c r="F10292" s="29" t="n">
        <f aca="false">(E10292+Einstellungen!$B$20)*(1+Einstellungen!$B$10)</f>
        <v>34.507382</v>
      </c>
      <c r="G10292" s="21" t="str">
        <f aca="false">IF(F10292&lt;Einstellungen!$B$5,"ja","nein")</f>
        <v>nein</v>
      </c>
      <c r="H10292" s="21" t="s">
        <v>27</v>
      </c>
      <c r="I10292" s="29" t="n">
        <f aca="false">INDEX(Einstellungen!$B$27:$B$50,18)</f>
        <v>1.1</v>
      </c>
      <c r="J10292" s="29" t="n">
        <f aca="false">F10292*I10292</f>
        <v>37.9581202</v>
      </c>
    </row>
    <row r="10293" customFormat="false" ht="15" hidden="false" customHeight="false" outlineLevel="0" collapsed="false">
      <c r="A10293" s="28" t="n">
        <v>46009</v>
      </c>
      <c r="B10293" s="21" t="s">
        <v>130</v>
      </c>
      <c r="C10293" s="21" t="s">
        <v>136</v>
      </c>
      <c r="D10293" s="29" t="n">
        <v>88.255</v>
      </c>
      <c r="E10293" s="29" t="n">
        <f aca="false">D10293/10</f>
        <v>8.8255</v>
      </c>
      <c r="F10293" s="29" t="n">
        <f aca="false">(E10293+Einstellungen!$B$20)*(1+Einstellungen!$B$10)</f>
        <v>32.702985</v>
      </c>
      <c r="G10293" s="21" t="str">
        <f aca="false">IF(F10293&lt;Einstellungen!$B$5,"ja","nein")</f>
        <v>nein</v>
      </c>
      <c r="H10293" s="21" t="s">
        <v>27</v>
      </c>
      <c r="I10293" s="29" t="n">
        <f aca="false">INDEX(Einstellungen!$B$27:$B$50,19)</f>
        <v>1.35</v>
      </c>
      <c r="J10293" s="29" t="n">
        <f aca="false">F10293*I10293</f>
        <v>44.14902975</v>
      </c>
    </row>
    <row r="10294" customFormat="false" ht="15" hidden="false" customHeight="false" outlineLevel="0" collapsed="false">
      <c r="A10294" s="28" t="n">
        <v>46009</v>
      </c>
      <c r="B10294" s="21" t="s">
        <v>131</v>
      </c>
      <c r="C10294" s="21" t="s">
        <v>136</v>
      </c>
      <c r="D10294" s="29" t="n">
        <v>80.14</v>
      </c>
      <c r="E10294" s="29" t="n">
        <f aca="false">D10294/10</f>
        <v>8.014</v>
      </c>
      <c r="F10294" s="29" t="n">
        <f aca="false">(E10294+Einstellungen!$B$20)*(1+Einstellungen!$B$10)</f>
        <v>31.7373</v>
      </c>
      <c r="G10294" s="21" t="str">
        <f aca="false">IF(F10294&lt;Einstellungen!$B$5,"ja","nein")</f>
        <v>nein</v>
      </c>
      <c r="H10294" s="21" t="s">
        <v>27</v>
      </c>
      <c r="I10294" s="29" t="n">
        <f aca="false">INDEX(Einstellungen!$B$27:$B$50,20)</f>
        <v>1.45</v>
      </c>
      <c r="J10294" s="29" t="n">
        <f aca="false">F10294*I10294</f>
        <v>46.019085</v>
      </c>
    </row>
    <row r="10295" customFormat="false" ht="15" hidden="false" customHeight="false" outlineLevel="0" collapsed="false">
      <c r="A10295" s="28" t="n">
        <v>46009</v>
      </c>
      <c r="B10295" s="21" t="s">
        <v>132</v>
      </c>
      <c r="C10295" s="21" t="s">
        <v>136</v>
      </c>
      <c r="D10295" s="29" t="n">
        <v>67.683</v>
      </c>
      <c r="E10295" s="29" t="n">
        <f aca="false">D10295/10</f>
        <v>6.7683</v>
      </c>
      <c r="F10295" s="29" t="n">
        <f aca="false">(E10295+Einstellungen!$B$20)*(1+Einstellungen!$B$10)</f>
        <v>30.254917</v>
      </c>
      <c r="G10295" s="21" t="str">
        <f aca="false">IF(F10295&lt;Einstellungen!$B$5,"ja","nein")</f>
        <v>nein</v>
      </c>
      <c r="H10295" s="21" t="s">
        <v>27</v>
      </c>
      <c r="I10295" s="29" t="n">
        <f aca="false">INDEX(Einstellungen!$B$27:$B$50,21)</f>
        <v>1.4</v>
      </c>
      <c r="J10295" s="29" t="n">
        <f aca="false">F10295*I10295</f>
        <v>42.3568838</v>
      </c>
    </row>
    <row r="10296" customFormat="false" ht="15" hidden="false" customHeight="false" outlineLevel="0" collapsed="false">
      <c r="A10296" s="28" t="n">
        <v>46009</v>
      </c>
      <c r="B10296" s="21" t="s">
        <v>133</v>
      </c>
      <c r="C10296" s="21" t="s">
        <v>136</v>
      </c>
      <c r="D10296" s="29" t="n">
        <v>53.255</v>
      </c>
      <c r="E10296" s="29" t="n">
        <f aca="false">D10296/10</f>
        <v>5.3255</v>
      </c>
      <c r="F10296" s="29" t="n">
        <f aca="false">(E10296+Einstellungen!$B$20)*(1+Einstellungen!$B$10)</f>
        <v>28.537985</v>
      </c>
      <c r="G10296" s="21" t="str">
        <f aca="false">IF(F10296&lt;Einstellungen!$B$5,"ja","nein")</f>
        <v>ja</v>
      </c>
      <c r="H10296" s="21" t="s">
        <v>27</v>
      </c>
      <c r="I10296" s="29" t="n">
        <f aca="false">INDEX(Einstellungen!$B$27:$B$50,22)</f>
        <v>1.25</v>
      </c>
      <c r="J10296" s="29" t="n">
        <f aca="false">F10296*I10296</f>
        <v>35.67248125</v>
      </c>
    </row>
    <row r="10297" customFormat="false" ht="15" hidden="false" customHeight="false" outlineLevel="0" collapsed="false">
      <c r="A10297" s="28" t="n">
        <v>46009</v>
      </c>
      <c r="B10297" s="21" t="s">
        <v>134</v>
      </c>
      <c r="C10297" s="21" t="s">
        <v>136</v>
      </c>
      <c r="D10297" s="29" t="n">
        <v>51.8</v>
      </c>
      <c r="E10297" s="29" t="n">
        <f aca="false">D10297/10</f>
        <v>5.18</v>
      </c>
      <c r="F10297" s="29" t="n">
        <f aca="false">(E10297+Einstellungen!$B$20)*(1+Einstellungen!$B$10)</f>
        <v>28.36484</v>
      </c>
      <c r="G10297" s="21" t="str">
        <f aca="false">IF(F10297&lt;Einstellungen!$B$5,"ja","nein")</f>
        <v>ja</v>
      </c>
      <c r="H10297" s="21" t="s">
        <v>27</v>
      </c>
      <c r="I10297" s="29" t="n">
        <f aca="false">INDEX(Einstellungen!$B$27:$B$50,23)</f>
        <v>1.05</v>
      </c>
      <c r="J10297" s="29" t="n">
        <f aca="false">F10297*I10297</f>
        <v>29.783082</v>
      </c>
    </row>
    <row r="10298" customFormat="false" ht="15" hidden="false" customHeight="false" outlineLevel="0" collapsed="false">
      <c r="A10298" s="28" t="n">
        <v>46009</v>
      </c>
      <c r="B10298" s="21" t="s">
        <v>135</v>
      </c>
      <c r="C10298" s="21" t="s">
        <v>136</v>
      </c>
      <c r="D10298" s="29" t="n">
        <v>18.652</v>
      </c>
      <c r="E10298" s="29" t="n">
        <f aca="false">D10298/10</f>
        <v>1.8652</v>
      </c>
      <c r="F10298" s="29" t="n">
        <f aca="false">(E10298+Einstellungen!$B$20)*(1+Einstellungen!$B$10)</f>
        <v>24.420228</v>
      </c>
      <c r="G10298" s="21" t="str">
        <f aca="false">IF(F10298&lt;Einstellungen!$B$5,"ja","nein")</f>
        <v>ja</v>
      </c>
      <c r="H10298" s="21" t="s">
        <v>27</v>
      </c>
      <c r="I10298" s="29" t="n">
        <f aca="false">INDEX(Einstellungen!$B$27:$B$50,24)</f>
        <v>0.8</v>
      </c>
      <c r="J10298" s="29" t="n">
        <f aca="false">F10298*I10298</f>
        <v>19.5361824</v>
      </c>
    </row>
    <row r="10299" customFormat="false" ht="15" hidden="false" customHeight="false" outlineLevel="0" collapsed="false">
      <c r="A10299" s="28" t="n">
        <v>46010</v>
      </c>
      <c r="B10299" s="21" t="s">
        <v>111</v>
      </c>
      <c r="C10299" s="21" t="s">
        <v>137</v>
      </c>
      <c r="D10299" s="29" t="n">
        <v>9.84</v>
      </c>
      <c r="E10299" s="29" t="n">
        <f aca="false">D10299/10</f>
        <v>0.984</v>
      </c>
      <c r="F10299" s="29" t="n">
        <f aca="false">(E10299+Einstellungen!$B$20)*(1+Einstellungen!$B$10)</f>
        <v>23.3716</v>
      </c>
      <c r="G10299" s="21" t="str">
        <f aca="false">IF(F10299&lt;Einstellungen!$B$5,"ja","nein")</f>
        <v>ja</v>
      </c>
      <c r="H10299" s="21" t="s">
        <v>27</v>
      </c>
      <c r="I10299" s="29" t="n">
        <f aca="false">INDEX(Einstellungen!$B$27:$B$50,1)</f>
        <v>0.6</v>
      </c>
      <c r="J10299" s="29" t="n">
        <f aca="false">F10299*I10299</f>
        <v>14.02296</v>
      </c>
    </row>
    <row r="10300" customFormat="false" ht="15" hidden="false" customHeight="false" outlineLevel="0" collapsed="false">
      <c r="A10300" s="28" t="n">
        <v>46010</v>
      </c>
      <c r="B10300" s="21" t="s">
        <v>113</v>
      </c>
      <c r="C10300" s="21" t="s">
        <v>137</v>
      </c>
      <c r="D10300" s="29" t="n">
        <v>5.857</v>
      </c>
      <c r="E10300" s="29" t="n">
        <f aca="false">D10300/10</f>
        <v>0.5857</v>
      </c>
      <c r="F10300" s="29" t="n">
        <f aca="false">(E10300+Einstellungen!$B$20)*(1+Einstellungen!$B$10)</f>
        <v>22.897623</v>
      </c>
      <c r="G10300" s="21" t="str">
        <f aca="false">IF(F10300&lt;Einstellungen!$B$5,"ja","nein")</f>
        <v>ja</v>
      </c>
      <c r="H10300" s="21" t="s">
        <v>27</v>
      </c>
      <c r="I10300" s="29" t="n">
        <f aca="false">INDEX(Einstellungen!$B$27:$B$50,2)</f>
        <v>0.5</v>
      </c>
      <c r="J10300" s="29" t="n">
        <f aca="false">F10300*I10300</f>
        <v>11.4488115</v>
      </c>
    </row>
    <row r="10301" customFormat="false" ht="15" hidden="false" customHeight="false" outlineLevel="0" collapsed="false">
      <c r="A10301" s="28" t="n">
        <v>46010</v>
      </c>
      <c r="B10301" s="21" t="s">
        <v>114</v>
      </c>
      <c r="C10301" s="21" t="s">
        <v>137</v>
      </c>
      <c r="D10301" s="29" t="n">
        <v>4.33</v>
      </c>
      <c r="E10301" s="29" t="n">
        <f aca="false">D10301/10</f>
        <v>0.433</v>
      </c>
      <c r="F10301" s="29" t="n">
        <f aca="false">(E10301+Einstellungen!$B$20)*(1+Einstellungen!$B$10)</f>
        <v>22.71591</v>
      </c>
      <c r="G10301" s="21" t="str">
        <f aca="false">IF(F10301&lt;Einstellungen!$B$5,"ja","nein")</f>
        <v>ja</v>
      </c>
      <c r="H10301" s="21" t="s">
        <v>27</v>
      </c>
      <c r="I10301" s="29" t="n">
        <f aca="false">INDEX(Einstellungen!$B$27:$B$50,3)</f>
        <v>0.45</v>
      </c>
      <c r="J10301" s="29" t="n">
        <f aca="false">F10301*I10301</f>
        <v>10.2221595</v>
      </c>
    </row>
    <row r="10302" customFormat="false" ht="15" hidden="false" customHeight="false" outlineLevel="0" collapsed="false">
      <c r="A10302" s="28" t="n">
        <v>46010</v>
      </c>
      <c r="B10302" s="21" t="s">
        <v>115</v>
      </c>
      <c r="C10302" s="21" t="s">
        <v>137</v>
      </c>
      <c r="D10302" s="29" t="n">
        <v>3.515</v>
      </c>
      <c r="E10302" s="29" t="n">
        <f aca="false">D10302/10</f>
        <v>0.3515</v>
      </c>
      <c r="F10302" s="29" t="n">
        <f aca="false">(E10302+Einstellungen!$B$20)*(1+Einstellungen!$B$10)</f>
        <v>22.618925</v>
      </c>
      <c r="G10302" s="21" t="str">
        <f aca="false">IF(F10302&lt;Einstellungen!$B$5,"ja","nein")</f>
        <v>ja</v>
      </c>
      <c r="H10302" s="21" t="s">
        <v>27</v>
      </c>
      <c r="I10302" s="29" t="n">
        <f aca="false">INDEX(Einstellungen!$B$27:$B$50,4)</f>
        <v>0.45</v>
      </c>
      <c r="J10302" s="29" t="n">
        <f aca="false">F10302*I10302</f>
        <v>10.17851625</v>
      </c>
    </row>
    <row r="10303" customFormat="false" ht="15" hidden="false" customHeight="false" outlineLevel="0" collapsed="false">
      <c r="A10303" s="28" t="n">
        <v>46010</v>
      </c>
      <c r="B10303" s="21" t="s">
        <v>116</v>
      </c>
      <c r="C10303" s="21" t="s">
        <v>137</v>
      </c>
      <c r="D10303" s="29" t="n">
        <v>4.115</v>
      </c>
      <c r="E10303" s="29" t="n">
        <f aca="false">D10303/10</f>
        <v>0.4115</v>
      </c>
      <c r="F10303" s="29" t="n">
        <f aca="false">(E10303+Einstellungen!$B$20)*(1+Einstellungen!$B$10)</f>
        <v>22.690325</v>
      </c>
      <c r="G10303" s="21" t="str">
        <f aca="false">IF(F10303&lt;Einstellungen!$B$5,"ja","nein")</f>
        <v>ja</v>
      </c>
      <c r="H10303" s="21" t="s">
        <v>27</v>
      </c>
      <c r="I10303" s="29" t="n">
        <f aca="false">INDEX(Einstellungen!$B$27:$B$50,5)</f>
        <v>0.45</v>
      </c>
      <c r="J10303" s="29" t="n">
        <f aca="false">F10303*I10303</f>
        <v>10.21064625</v>
      </c>
    </row>
    <row r="10304" customFormat="false" ht="15" hidden="false" customHeight="false" outlineLevel="0" collapsed="false">
      <c r="A10304" s="28" t="n">
        <v>46010</v>
      </c>
      <c r="B10304" s="21" t="s">
        <v>117</v>
      </c>
      <c r="C10304" s="21" t="s">
        <v>137</v>
      </c>
      <c r="D10304" s="29" t="n">
        <v>10.775</v>
      </c>
      <c r="E10304" s="29" t="n">
        <f aca="false">D10304/10</f>
        <v>1.0775</v>
      </c>
      <c r="F10304" s="29" t="n">
        <f aca="false">(E10304+Einstellungen!$B$20)*(1+Einstellungen!$B$10)</f>
        <v>23.482865</v>
      </c>
      <c r="G10304" s="21" t="str">
        <f aca="false">IF(F10304&lt;Einstellungen!$B$5,"ja","nein")</f>
        <v>ja</v>
      </c>
      <c r="H10304" s="21" t="s">
        <v>27</v>
      </c>
      <c r="I10304" s="29" t="n">
        <f aca="false">INDEX(Einstellungen!$B$27:$B$50,6)</f>
        <v>0.5</v>
      </c>
      <c r="J10304" s="29" t="n">
        <f aca="false">F10304*I10304</f>
        <v>11.7414325</v>
      </c>
    </row>
    <row r="10305" customFormat="false" ht="15" hidden="false" customHeight="false" outlineLevel="0" collapsed="false">
      <c r="A10305" s="28" t="n">
        <v>46010</v>
      </c>
      <c r="B10305" s="21" t="s">
        <v>118</v>
      </c>
      <c r="C10305" s="21" t="s">
        <v>137</v>
      </c>
      <c r="D10305" s="29" t="n">
        <v>40.28</v>
      </c>
      <c r="E10305" s="29" t="n">
        <f aca="false">D10305/10</f>
        <v>4.028</v>
      </c>
      <c r="F10305" s="29" t="n">
        <f aca="false">(E10305+Einstellungen!$B$20)*(1+Einstellungen!$B$10)</f>
        <v>26.99396</v>
      </c>
      <c r="G10305" s="21" t="str">
        <f aca="false">IF(F10305&lt;Einstellungen!$B$5,"ja","nein")</f>
        <v>ja</v>
      </c>
      <c r="H10305" s="21" t="s">
        <v>27</v>
      </c>
      <c r="I10305" s="29" t="n">
        <f aca="false">INDEX(Einstellungen!$B$27:$B$50,7)</f>
        <v>0.7</v>
      </c>
      <c r="J10305" s="29" t="n">
        <f aca="false">F10305*I10305</f>
        <v>18.895772</v>
      </c>
    </row>
    <row r="10306" customFormat="false" ht="15" hidden="false" customHeight="false" outlineLevel="0" collapsed="false">
      <c r="A10306" s="28" t="n">
        <v>46010</v>
      </c>
      <c r="B10306" s="21" t="s">
        <v>119</v>
      </c>
      <c r="C10306" s="21" t="s">
        <v>137</v>
      </c>
      <c r="D10306" s="29" t="n">
        <v>76.713</v>
      </c>
      <c r="E10306" s="29" t="n">
        <f aca="false">D10306/10</f>
        <v>7.6713</v>
      </c>
      <c r="F10306" s="29" t="n">
        <f aca="false">(E10306+Einstellungen!$B$20)*(1+Einstellungen!$B$10)</f>
        <v>31.329487</v>
      </c>
      <c r="G10306" s="21" t="str">
        <f aca="false">IF(F10306&lt;Einstellungen!$B$5,"ja","nein")</f>
        <v>nein</v>
      </c>
      <c r="H10306" s="21" t="s">
        <v>27</v>
      </c>
      <c r="I10306" s="29" t="n">
        <f aca="false">INDEX(Einstellungen!$B$27:$B$50,8)</f>
        <v>0.95</v>
      </c>
      <c r="J10306" s="29" t="n">
        <f aca="false">F10306*I10306</f>
        <v>29.76301265</v>
      </c>
    </row>
    <row r="10307" customFormat="false" ht="15" hidden="false" customHeight="false" outlineLevel="0" collapsed="false">
      <c r="A10307" s="28" t="n">
        <v>46010</v>
      </c>
      <c r="B10307" s="21" t="s">
        <v>120</v>
      </c>
      <c r="C10307" s="21" t="s">
        <v>137</v>
      </c>
      <c r="D10307" s="29" t="n">
        <v>89.543</v>
      </c>
      <c r="E10307" s="29" t="n">
        <f aca="false">D10307/10</f>
        <v>8.9543</v>
      </c>
      <c r="F10307" s="29" t="n">
        <f aca="false">(E10307+Einstellungen!$B$20)*(1+Einstellungen!$B$10)</f>
        <v>32.856257</v>
      </c>
      <c r="G10307" s="21" t="str">
        <f aca="false">IF(F10307&lt;Einstellungen!$B$5,"ja","nein")</f>
        <v>nein</v>
      </c>
      <c r="H10307" s="21" t="s">
        <v>27</v>
      </c>
      <c r="I10307" s="29" t="n">
        <f aca="false">INDEX(Einstellungen!$B$27:$B$50,9)</f>
        <v>1.05</v>
      </c>
      <c r="J10307" s="29" t="n">
        <f aca="false">F10307*I10307</f>
        <v>34.49906985</v>
      </c>
    </row>
    <row r="10308" customFormat="false" ht="15" hidden="false" customHeight="false" outlineLevel="0" collapsed="false">
      <c r="A10308" s="28" t="n">
        <v>46010</v>
      </c>
      <c r="B10308" s="21" t="s">
        <v>121</v>
      </c>
      <c r="C10308" s="21" t="s">
        <v>137</v>
      </c>
      <c r="D10308" s="29" t="n">
        <v>89.385</v>
      </c>
      <c r="E10308" s="29" t="n">
        <f aca="false">D10308/10</f>
        <v>8.9385</v>
      </c>
      <c r="F10308" s="29" t="n">
        <f aca="false">(E10308+Einstellungen!$B$20)*(1+Einstellungen!$B$10)</f>
        <v>32.837455</v>
      </c>
      <c r="G10308" s="21" t="str">
        <f aca="false">IF(F10308&lt;Einstellungen!$B$5,"ja","nein")</f>
        <v>nein</v>
      </c>
      <c r="H10308" s="21" t="s">
        <v>27</v>
      </c>
      <c r="I10308" s="29" t="n">
        <f aca="false">INDEX(Einstellungen!$B$27:$B$50,10)</f>
        <v>1.05</v>
      </c>
      <c r="J10308" s="29" t="n">
        <f aca="false">F10308*I10308</f>
        <v>34.47932775</v>
      </c>
    </row>
    <row r="10309" customFormat="false" ht="15" hidden="false" customHeight="false" outlineLevel="0" collapsed="false">
      <c r="A10309" s="28" t="n">
        <v>46010</v>
      </c>
      <c r="B10309" s="21" t="s">
        <v>122</v>
      </c>
      <c r="C10309" s="21" t="s">
        <v>137</v>
      </c>
      <c r="D10309" s="29" t="n">
        <v>89.23</v>
      </c>
      <c r="E10309" s="29" t="n">
        <f aca="false">D10309/10</f>
        <v>8.923</v>
      </c>
      <c r="F10309" s="29" t="n">
        <f aca="false">(E10309+Einstellungen!$B$20)*(1+Einstellungen!$B$10)</f>
        <v>32.81901</v>
      </c>
      <c r="G10309" s="21" t="str">
        <f aca="false">IF(F10309&lt;Einstellungen!$B$5,"ja","nein")</f>
        <v>nein</v>
      </c>
      <c r="H10309" s="21" t="s">
        <v>27</v>
      </c>
      <c r="I10309" s="29" t="n">
        <f aca="false">INDEX(Einstellungen!$B$27:$B$50,11)</f>
        <v>1.05</v>
      </c>
      <c r="J10309" s="29" t="n">
        <f aca="false">F10309*I10309</f>
        <v>34.4599605</v>
      </c>
    </row>
    <row r="10310" customFormat="false" ht="15" hidden="false" customHeight="false" outlineLevel="0" collapsed="false">
      <c r="A10310" s="28" t="n">
        <v>46010</v>
      </c>
      <c r="B10310" s="21" t="s">
        <v>123</v>
      </c>
      <c r="C10310" s="21" t="s">
        <v>137</v>
      </c>
      <c r="D10310" s="29" t="n">
        <v>87.49</v>
      </c>
      <c r="E10310" s="29" t="n">
        <f aca="false">D10310/10</f>
        <v>8.749</v>
      </c>
      <c r="F10310" s="29" t="n">
        <f aca="false">(E10310+Einstellungen!$B$20)*(1+Einstellungen!$B$10)</f>
        <v>32.61195</v>
      </c>
      <c r="G10310" s="21" t="str">
        <f aca="false">IF(F10310&lt;Einstellungen!$B$5,"ja","nein")</f>
        <v>nein</v>
      </c>
      <c r="H10310" s="21" t="s">
        <v>27</v>
      </c>
      <c r="I10310" s="29" t="n">
        <f aca="false">INDEX(Einstellungen!$B$27:$B$50,12)</f>
        <v>1.1</v>
      </c>
      <c r="J10310" s="29" t="n">
        <f aca="false">F10310*I10310</f>
        <v>35.873145</v>
      </c>
    </row>
    <row r="10311" customFormat="false" ht="15" hidden="false" customHeight="false" outlineLevel="0" collapsed="false">
      <c r="A10311" s="28" t="n">
        <v>46010</v>
      </c>
      <c r="B10311" s="21" t="s">
        <v>124</v>
      </c>
      <c r="C10311" s="21" t="s">
        <v>137</v>
      </c>
      <c r="D10311" s="29" t="n">
        <v>84.572</v>
      </c>
      <c r="E10311" s="29" t="n">
        <f aca="false">D10311/10</f>
        <v>8.4572</v>
      </c>
      <c r="F10311" s="29" t="n">
        <f aca="false">(E10311+Einstellungen!$B$20)*(1+Einstellungen!$B$10)</f>
        <v>32.264708</v>
      </c>
      <c r="G10311" s="21" t="str">
        <f aca="false">IF(F10311&lt;Einstellungen!$B$5,"ja","nein")</f>
        <v>nein</v>
      </c>
      <c r="H10311" s="21" t="s">
        <v>27</v>
      </c>
      <c r="I10311" s="29" t="n">
        <f aca="false">INDEX(Einstellungen!$B$27:$B$50,13)</f>
        <v>1.2</v>
      </c>
      <c r="J10311" s="29" t="n">
        <f aca="false">F10311*I10311</f>
        <v>38.7176496</v>
      </c>
    </row>
    <row r="10312" customFormat="false" ht="15" hidden="false" customHeight="false" outlineLevel="0" collapsed="false">
      <c r="A10312" s="28" t="n">
        <v>46010</v>
      </c>
      <c r="B10312" s="21" t="s">
        <v>125</v>
      </c>
      <c r="C10312" s="21" t="s">
        <v>137</v>
      </c>
      <c r="D10312" s="29" t="n">
        <v>87.625</v>
      </c>
      <c r="E10312" s="29" t="n">
        <f aca="false">D10312/10</f>
        <v>8.7625</v>
      </c>
      <c r="F10312" s="29" t="n">
        <f aca="false">(E10312+Einstellungen!$B$20)*(1+Einstellungen!$B$10)</f>
        <v>32.628015</v>
      </c>
      <c r="G10312" s="21" t="str">
        <f aca="false">IF(F10312&lt;Einstellungen!$B$5,"ja","nein")</f>
        <v>nein</v>
      </c>
      <c r="H10312" s="21" t="s">
        <v>27</v>
      </c>
      <c r="I10312" s="29" t="n">
        <f aca="false">INDEX(Einstellungen!$B$27:$B$50,14)</f>
        <v>1.15</v>
      </c>
      <c r="J10312" s="29" t="n">
        <f aca="false">F10312*I10312</f>
        <v>37.52221725</v>
      </c>
    </row>
    <row r="10313" customFormat="false" ht="15" hidden="false" customHeight="false" outlineLevel="0" collapsed="false">
      <c r="A10313" s="28" t="n">
        <v>46010</v>
      </c>
      <c r="B10313" s="21" t="s">
        <v>126</v>
      </c>
      <c r="C10313" s="21" t="s">
        <v>137</v>
      </c>
      <c r="D10313" s="29" t="n">
        <v>93.347</v>
      </c>
      <c r="E10313" s="29" t="n">
        <f aca="false">D10313/10</f>
        <v>9.3347</v>
      </c>
      <c r="F10313" s="29" t="n">
        <f aca="false">(E10313+Einstellungen!$B$20)*(1+Einstellungen!$B$10)</f>
        <v>33.308933</v>
      </c>
      <c r="G10313" s="21" t="str">
        <f aca="false">IF(F10313&lt;Einstellungen!$B$5,"ja","nein")</f>
        <v>nein</v>
      </c>
      <c r="H10313" s="21" t="s">
        <v>27</v>
      </c>
      <c r="I10313" s="29" t="n">
        <f aca="false">INDEX(Einstellungen!$B$27:$B$50,15)</f>
        <v>1</v>
      </c>
      <c r="J10313" s="29" t="n">
        <f aca="false">F10313*I10313</f>
        <v>33.308933</v>
      </c>
    </row>
    <row r="10314" customFormat="false" ht="15" hidden="false" customHeight="false" outlineLevel="0" collapsed="false">
      <c r="A10314" s="28" t="n">
        <v>46010</v>
      </c>
      <c r="B10314" s="21" t="s">
        <v>127</v>
      </c>
      <c r="C10314" s="21" t="s">
        <v>137</v>
      </c>
      <c r="D10314" s="29" t="n">
        <v>97.403</v>
      </c>
      <c r="E10314" s="29" t="n">
        <f aca="false">D10314/10</f>
        <v>9.7403</v>
      </c>
      <c r="F10314" s="29" t="n">
        <f aca="false">(E10314+Einstellungen!$B$20)*(1+Einstellungen!$B$10)</f>
        <v>33.791597</v>
      </c>
      <c r="G10314" s="21" t="str">
        <f aca="false">IF(F10314&lt;Einstellungen!$B$5,"ja","nein")</f>
        <v>nein</v>
      </c>
      <c r="H10314" s="21" t="s">
        <v>27</v>
      </c>
      <c r="I10314" s="29" t="n">
        <f aca="false">INDEX(Einstellungen!$B$27:$B$50,16)</f>
        <v>0.95</v>
      </c>
      <c r="J10314" s="29" t="n">
        <f aca="false">F10314*I10314</f>
        <v>32.10201715</v>
      </c>
    </row>
    <row r="10315" customFormat="false" ht="15" hidden="false" customHeight="false" outlineLevel="0" collapsed="false">
      <c r="A10315" s="28" t="n">
        <v>46010</v>
      </c>
      <c r="B10315" s="21" t="s">
        <v>128</v>
      </c>
      <c r="C10315" s="21" t="s">
        <v>137</v>
      </c>
      <c r="D10315" s="29" t="n">
        <v>100.332</v>
      </c>
      <c r="E10315" s="29" t="n">
        <f aca="false">D10315/10</f>
        <v>10.0332</v>
      </c>
      <c r="F10315" s="29" t="n">
        <f aca="false">(E10315+Einstellungen!$B$20)*(1+Einstellungen!$B$10)</f>
        <v>34.140148</v>
      </c>
      <c r="G10315" s="21" t="str">
        <f aca="false">IF(F10315&lt;Einstellungen!$B$5,"ja","nein")</f>
        <v>nein</v>
      </c>
      <c r="H10315" s="21" t="s">
        <v>27</v>
      </c>
      <c r="I10315" s="29" t="n">
        <f aca="false">INDEX(Einstellungen!$B$27:$B$50,17)</f>
        <v>0.95</v>
      </c>
      <c r="J10315" s="29" t="n">
        <f aca="false">F10315*I10315</f>
        <v>32.4331406</v>
      </c>
    </row>
    <row r="10316" customFormat="false" ht="15" hidden="false" customHeight="false" outlineLevel="0" collapsed="false">
      <c r="A10316" s="28" t="n">
        <v>46010</v>
      </c>
      <c r="B10316" s="21" t="s">
        <v>129</v>
      </c>
      <c r="C10316" s="21" t="s">
        <v>137</v>
      </c>
      <c r="D10316" s="29" t="n">
        <v>106.905</v>
      </c>
      <c r="E10316" s="29" t="n">
        <f aca="false">D10316/10</f>
        <v>10.6905</v>
      </c>
      <c r="F10316" s="29" t="n">
        <f aca="false">(E10316+Einstellungen!$B$20)*(1+Einstellungen!$B$10)</f>
        <v>34.922335</v>
      </c>
      <c r="G10316" s="21" t="str">
        <f aca="false">IF(F10316&lt;Einstellungen!$B$5,"ja","nein")</f>
        <v>nein</v>
      </c>
      <c r="H10316" s="21" t="s">
        <v>27</v>
      </c>
      <c r="I10316" s="29" t="n">
        <f aca="false">INDEX(Einstellungen!$B$27:$B$50,18)</f>
        <v>1.1</v>
      </c>
      <c r="J10316" s="29" t="n">
        <f aca="false">F10316*I10316</f>
        <v>38.4145685</v>
      </c>
    </row>
    <row r="10317" customFormat="false" ht="15" hidden="false" customHeight="false" outlineLevel="0" collapsed="false">
      <c r="A10317" s="28" t="n">
        <v>46010</v>
      </c>
      <c r="B10317" s="21" t="s">
        <v>130</v>
      </c>
      <c r="C10317" s="21" t="s">
        <v>137</v>
      </c>
      <c r="D10317" s="29" t="n">
        <v>107.48</v>
      </c>
      <c r="E10317" s="29" t="n">
        <f aca="false">D10317/10</f>
        <v>10.748</v>
      </c>
      <c r="F10317" s="29" t="n">
        <f aca="false">(E10317+Einstellungen!$B$20)*(1+Einstellungen!$B$10)</f>
        <v>34.99076</v>
      </c>
      <c r="G10317" s="21" t="str">
        <f aca="false">IF(F10317&lt;Einstellungen!$B$5,"ja","nein")</f>
        <v>nein</v>
      </c>
      <c r="H10317" s="21" t="s">
        <v>27</v>
      </c>
      <c r="I10317" s="29" t="n">
        <f aca="false">INDEX(Einstellungen!$B$27:$B$50,19)</f>
        <v>1.35</v>
      </c>
      <c r="J10317" s="29" t="n">
        <f aca="false">F10317*I10317</f>
        <v>47.237526</v>
      </c>
    </row>
    <row r="10318" customFormat="false" ht="15" hidden="false" customHeight="false" outlineLevel="0" collapsed="false">
      <c r="A10318" s="28" t="n">
        <v>46010</v>
      </c>
      <c r="B10318" s="21" t="s">
        <v>131</v>
      </c>
      <c r="C10318" s="21" t="s">
        <v>137</v>
      </c>
      <c r="D10318" s="29" t="n">
        <v>105.123</v>
      </c>
      <c r="E10318" s="29" t="n">
        <f aca="false">D10318/10</f>
        <v>10.5123</v>
      </c>
      <c r="F10318" s="29" t="n">
        <f aca="false">(E10318+Einstellungen!$B$20)*(1+Einstellungen!$B$10)</f>
        <v>34.710277</v>
      </c>
      <c r="G10318" s="21" t="str">
        <f aca="false">IF(F10318&lt;Einstellungen!$B$5,"ja","nein")</f>
        <v>nein</v>
      </c>
      <c r="H10318" s="21" t="s">
        <v>27</v>
      </c>
      <c r="I10318" s="29" t="n">
        <f aca="false">INDEX(Einstellungen!$B$27:$B$50,20)</f>
        <v>1.45</v>
      </c>
      <c r="J10318" s="29" t="n">
        <f aca="false">F10318*I10318</f>
        <v>50.32990165</v>
      </c>
    </row>
    <row r="10319" customFormat="false" ht="15" hidden="false" customHeight="false" outlineLevel="0" collapsed="false">
      <c r="A10319" s="28" t="n">
        <v>46010</v>
      </c>
      <c r="B10319" s="21" t="s">
        <v>132</v>
      </c>
      <c r="C10319" s="21" t="s">
        <v>137</v>
      </c>
      <c r="D10319" s="29" t="n">
        <v>102.91</v>
      </c>
      <c r="E10319" s="29" t="n">
        <f aca="false">D10319/10</f>
        <v>10.291</v>
      </c>
      <c r="F10319" s="29" t="n">
        <f aca="false">(E10319+Einstellungen!$B$20)*(1+Einstellungen!$B$10)</f>
        <v>34.44693</v>
      </c>
      <c r="G10319" s="21" t="str">
        <f aca="false">IF(F10319&lt;Einstellungen!$B$5,"ja","nein")</f>
        <v>nein</v>
      </c>
      <c r="H10319" s="21" t="s">
        <v>27</v>
      </c>
      <c r="I10319" s="29" t="n">
        <f aca="false">INDEX(Einstellungen!$B$27:$B$50,21)</f>
        <v>1.4</v>
      </c>
      <c r="J10319" s="29" t="n">
        <f aca="false">F10319*I10319</f>
        <v>48.225702</v>
      </c>
    </row>
    <row r="10320" customFormat="false" ht="15" hidden="false" customHeight="false" outlineLevel="0" collapsed="false">
      <c r="A10320" s="28" t="n">
        <v>46010</v>
      </c>
      <c r="B10320" s="21" t="s">
        <v>133</v>
      </c>
      <c r="C10320" s="21" t="s">
        <v>137</v>
      </c>
      <c r="D10320" s="29" t="n">
        <v>98.463</v>
      </c>
      <c r="E10320" s="29" t="n">
        <f aca="false">D10320/10</f>
        <v>9.8463</v>
      </c>
      <c r="F10320" s="29" t="n">
        <f aca="false">(E10320+Einstellungen!$B$20)*(1+Einstellungen!$B$10)</f>
        <v>33.917737</v>
      </c>
      <c r="G10320" s="21" t="str">
        <f aca="false">IF(F10320&lt;Einstellungen!$B$5,"ja","nein")</f>
        <v>nein</v>
      </c>
      <c r="H10320" s="21" t="s">
        <v>27</v>
      </c>
      <c r="I10320" s="29" t="n">
        <f aca="false">INDEX(Einstellungen!$B$27:$B$50,22)</f>
        <v>1.25</v>
      </c>
      <c r="J10320" s="29" t="n">
        <f aca="false">F10320*I10320</f>
        <v>42.39717125</v>
      </c>
    </row>
    <row r="10321" customFormat="false" ht="15" hidden="false" customHeight="false" outlineLevel="0" collapsed="false">
      <c r="A10321" s="28" t="n">
        <v>46010</v>
      </c>
      <c r="B10321" s="21" t="s">
        <v>134</v>
      </c>
      <c r="C10321" s="21" t="s">
        <v>137</v>
      </c>
      <c r="D10321" s="29" t="n">
        <v>96.278</v>
      </c>
      <c r="E10321" s="29" t="n">
        <f aca="false">D10321/10</f>
        <v>9.6278</v>
      </c>
      <c r="F10321" s="29" t="n">
        <f aca="false">(E10321+Einstellungen!$B$20)*(1+Einstellungen!$B$10)</f>
        <v>33.657722</v>
      </c>
      <c r="G10321" s="21" t="str">
        <f aca="false">IF(F10321&lt;Einstellungen!$B$5,"ja","nein")</f>
        <v>nein</v>
      </c>
      <c r="H10321" s="21" t="s">
        <v>27</v>
      </c>
      <c r="I10321" s="29" t="n">
        <f aca="false">INDEX(Einstellungen!$B$27:$B$50,23)</f>
        <v>1.05</v>
      </c>
      <c r="J10321" s="29" t="n">
        <f aca="false">F10321*I10321</f>
        <v>35.3406081</v>
      </c>
    </row>
    <row r="10322" customFormat="false" ht="15" hidden="false" customHeight="false" outlineLevel="0" collapsed="false">
      <c r="A10322" s="28" t="n">
        <v>46010</v>
      </c>
      <c r="B10322" s="21" t="s">
        <v>135</v>
      </c>
      <c r="C10322" s="21" t="s">
        <v>137</v>
      </c>
      <c r="D10322" s="29" t="n">
        <v>90.18</v>
      </c>
      <c r="E10322" s="29" t="n">
        <f aca="false">D10322/10</f>
        <v>9.018</v>
      </c>
      <c r="F10322" s="29" t="n">
        <f aca="false">(E10322+Einstellungen!$B$20)*(1+Einstellungen!$B$10)</f>
        <v>32.93206</v>
      </c>
      <c r="G10322" s="21" t="str">
        <f aca="false">IF(F10322&lt;Einstellungen!$B$5,"ja","nein")</f>
        <v>nein</v>
      </c>
      <c r="H10322" s="21" t="s">
        <v>27</v>
      </c>
      <c r="I10322" s="29" t="n">
        <f aca="false">INDEX(Einstellungen!$B$27:$B$50,24)</f>
        <v>0.8</v>
      </c>
      <c r="J10322" s="29" t="n">
        <f aca="false">F10322*I10322</f>
        <v>26.345648</v>
      </c>
    </row>
    <row r="10323" customFormat="false" ht="15" hidden="false" customHeight="false" outlineLevel="0" collapsed="false">
      <c r="A10323" s="28" t="n">
        <v>46011</v>
      </c>
      <c r="B10323" s="21" t="s">
        <v>111</v>
      </c>
      <c r="C10323" s="21" t="s">
        <v>138</v>
      </c>
      <c r="D10323" s="29" t="n">
        <v>84.812</v>
      </c>
      <c r="E10323" s="29" t="n">
        <f aca="false">D10323/10</f>
        <v>8.4812</v>
      </c>
      <c r="F10323" s="29" t="n">
        <f aca="false">(E10323+Einstellungen!$B$20)*(1+Einstellungen!$B$10)</f>
        <v>32.293268</v>
      </c>
      <c r="G10323" s="21" t="str">
        <f aca="false">IF(F10323&lt;Einstellungen!$B$5,"ja","nein")</f>
        <v>nein</v>
      </c>
      <c r="H10323" s="21" t="s">
        <v>27</v>
      </c>
      <c r="I10323" s="29" t="n">
        <f aca="false">INDEX(Einstellungen!$B$27:$B$50,1)</f>
        <v>0.6</v>
      </c>
      <c r="J10323" s="29" t="n">
        <f aca="false">F10323*I10323</f>
        <v>19.3759608</v>
      </c>
    </row>
    <row r="10324" customFormat="false" ht="15" hidden="false" customHeight="false" outlineLevel="0" collapsed="false">
      <c r="A10324" s="28" t="n">
        <v>46011</v>
      </c>
      <c r="B10324" s="21" t="s">
        <v>113</v>
      </c>
      <c r="C10324" s="21" t="s">
        <v>138</v>
      </c>
      <c r="D10324" s="29" t="n">
        <v>83.4</v>
      </c>
      <c r="E10324" s="29" t="n">
        <f aca="false">D10324/10</f>
        <v>8.34</v>
      </c>
      <c r="F10324" s="29" t="n">
        <f aca="false">(E10324+Einstellungen!$B$20)*(1+Einstellungen!$B$10)</f>
        <v>32.12524</v>
      </c>
      <c r="G10324" s="21" t="str">
        <f aca="false">IF(F10324&lt;Einstellungen!$B$5,"ja","nein")</f>
        <v>nein</v>
      </c>
      <c r="H10324" s="21" t="s">
        <v>27</v>
      </c>
      <c r="I10324" s="29" t="n">
        <f aca="false">INDEX(Einstellungen!$B$27:$B$50,2)</f>
        <v>0.5</v>
      </c>
      <c r="J10324" s="29" t="n">
        <f aca="false">F10324*I10324</f>
        <v>16.06262</v>
      </c>
    </row>
    <row r="10325" customFormat="false" ht="15" hidden="false" customHeight="false" outlineLevel="0" collapsed="false">
      <c r="A10325" s="28" t="n">
        <v>46011</v>
      </c>
      <c r="B10325" s="21" t="s">
        <v>114</v>
      </c>
      <c r="C10325" s="21" t="s">
        <v>138</v>
      </c>
      <c r="D10325" s="29" t="n">
        <v>85.002</v>
      </c>
      <c r="E10325" s="29" t="n">
        <f aca="false">D10325/10</f>
        <v>8.5002</v>
      </c>
      <c r="F10325" s="29" t="n">
        <f aca="false">(E10325+Einstellungen!$B$20)*(1+Einstellungen!$B$10)</f>
        <v>32.315878</v>
      </c>
      <c r="G10325" s="21" t="str">
        <f aca="false">IF(F10325&lt;Einstellungen!$B$5,"ja","nein")</f>
        <v>nein</v>
      </c>
      <c r="H10325" s="21" t="s">
        <v>27</v>
      </c>
      <c r="I10325" s="29" t="n">
        <f aca="false">INDEX(Einstellungen!$B$27:$B$50,3)</f>
        <v>0.45</v>
      </c>
      <c r="J10325" s="29" t="n">
        <f aca="false">F10325*I10325</f>
        <v>14.5421451</v>
      </c>
    </row>
    <row r="10326" customFormat="false" ht="15" hidden="false" customHeight="false" outlineLevel="0" collapsed="false">
      <c r="A10326" s="28" t="n">
        <v>46011</v>
      </c>
      <c r="B10326" s="21" t="s">
        <v>115</v>
      </c>
      <c r="C10326" s="21" t="s">
        <v>138</v>
      </c>
      <c r="D10326" s="29" t="n">
        <v>87.487</v>
      </c>
      <c r="E10326" s="29" t="n">
        <f aca="false">D10326/10</f>
        <v>8.7487</v>
      </c>
      <c r="F10326" s="29" t="n">
        <f aca="false">(E10326+Einstellungen!$B$20)*(1+Einstellungen!$B$10)</f>
        <v>32.611593</v>
      </c>
      <c r="G10326" s="21" t="str">
        <f aca="false">IF(F10326&lt;Einstellungen!$B$5,"ja","nein")</f>
        <v>nein</v>
      </c>
      <c r="H10326" s="21" t="s">
        <v>27</v>
      </c>
      <c r="I10326" s="29" t="n">
        <f aca="false">INDEX(Einstellungen!$B$27:$B$50,4)</f>
        <v>0.45</v>
      </c>
      <c r="J10326" s="29" t="n">
        <f aca="false">F10326*I10326</f>
        <v>14.67521685</v>
      </c>
    </row>
    <row r="10327" customFormat="false" ht="15" hidden="false" customHeight="false" outlineLevel="0" collapsed="false">
      <c r="A10327" s="28" t="n">
        <v>46011</v>
      </c>
      <c r="B10327" s="21" t="s">
        <v>116</v>
      </c>
      <c r="C10327" s="21" t="s">
        <v>138</v>
      </c>
      <c r="D10327" s="29" t="n">
        <v>88.46</v>
      </c>
      <c r="E10327" s="29" t="n">
        <f aca="false">D10327/10</f>
        <v>8.846</v>
      </c>
      <c r="F10327" s="29" t="n">
        <f aca="false">(E10327+Einstellungen!$B$20)*(1+Einstellungen!$B$10)</f>
        <v>32.72738</v>
      </c>
      <c r="G10327" s="21" t="str">
        <f aca="false">IF(F10327&lt;Einstellungen!$B$5,"ja","nein")</f>
        <v>nein</v>
      </c>
      <c r="H10327" s="21" t="s">
        <v>27</v>
      </c>
      <c r="I10327" s="29" t="n">
        <f aca="false">INDEX(Einstellungen!$B$27:$B$50,5)</f>
        <v>0.45</v>
      </c>
      <c r="J10327" s="29" t="n">
        <f aca="false">F10327*I10327</f>
        <v>14.727321</v>
      </c>
    </row>
    <row r="10328" customFormat="false" ht="15" hidden="false" customHeight="false" outlineLevel="0" collapsed="false">
      <c r="A10328" s="28" t="n">
        <v>46011</v>
      </c>
      <c r="B10328" s="21" t="s">
        <v>117</v>
      </c>
      <c r="C10328" s="21" t="s">
        <v>138</v>
      </c>
      <c r="D10328" s="29" t="n">
        <v>89.915</v>
      </c>
      <c r="E10328" s="29" t="n">
        <f aca="false">D10328/10</f>
        <v>8.9915</v>
      </c>
      <c r="F10328" s="29" t="n">
        <f aca="false">(E10328+Einstellungen!$B$20)*(1+Einstellungen!$B$10)</f>
        <v>32.900525</v>
      </c>
      <c r="G10328" s="21" t="str">
        <f aca="false">IF(F10328&lt;Einstellungen!$B$5,"ja","nein")</f>
        <v>nein</v>
      </c>
      <c r="H10328" s="21" t="s">
        <v>27</v>
      </c>
      <c r="I10328" s="29" t="n">
        <f aca="false">INDEX(Einstellungen!$B$27:$B$50,6)</f>
        <v>0.5</v>
      </c>
      <c r="J10328" s="29" t="n">
        <f aca="false">F10328*I10328</f>
        <v>16.4502625</v>
      </c>
    </row>
    <row r="10329" customFormat="false" ht="15" hidden="false" customHeight="false" outlineLevel="0" collapsed="false">
      <c r="A10329" s="28" t="n">
        <v>46011</v>
      </c>
      <c r="B10329" s="21" t="s">
        <v>118</v>
      </c>
      <c r="C10329" s="21" t="s">
        <v>138</v>
      </c>
      <c r="D10329" s="29" t="n">
        <v>95.975</v>
      </c>
      <c r="E10329" s="29" t="n">
        <f aca="false">D10329/10</f>
        <v>9.5975</v>
      </c>
      <c r="F10329" s="29" t="n">
        <f aca="false">(E10329+Einstellungen!$B$20)*(1+Einstellungen!$B$10)</f>
        <v>33.621665</v>
      </c>
      <c r="G10329" s="21" t="str">
        <f aca="false">IF(F10329&lt;Einstellungen!$B$5,"ja","nein")</f>
        <v>nein</v>
      </c>
      <c r="H10329" s="21" t="s">
        <v>27</v>
      </c>
      <c r="I10329" s="29" t="n">
        <f aca="false">INDEX(Einstellungen!$B$27:$B$50,7)</f>
        <v>0.7</v>
      </c>
      <c r="J10329" s="29" t="n">
        <f aca="false">F10329*I10329</f>
        <v>23.5351655</v>
      </c>
    </row>
    <row r="10330" customFormat="false" ht="15" hidden="false" customHeight="false" outlineLevel="0" collapsed="false">
      <c r="A10330" s="28" t="n">
        <v>46011</v>
      </c>
      <c r="B10330" s="21" t="s">
        <v>119</v>
      </c>
      <c r="C10330" s="21" t="s">
        <v>138</v>
      </c>
      <c r="D10330" s="29" t="n">
        <v>104</v>
      </c>
      <c r="E10330" s="29" t="n">
        <f aca="false">D10330/10</f>
        <v>10.4</v>
      </c>
      <c r="F10330" s="29" t="n">
        <f aca="false">(E10330+Einstellungen!$B$20)*(1+Einstellungen!$B$10)</f>
        <v>34.57664</v>
      </c>
      <c r="G10330" s="21" t="str">
        <f aca="false">IF(F10330&lt;Einstellungen!$B$5,"ja","nein")</f>
        <v>nein</v>
      </c>
      <c r="H10330" s="21" t="s">
        <v>27</v>
      </c>
      <c r="I10330" s="29" t="n">
        <f aca="false">INDEX(Einstellungen!$B$27:$B$50,8)</f>
        <v>0.95</v>
      </c>
      <c r="J10330" s="29" t="n">
        <f aca="false">F10330*I10330</f>
        <v>32.847808</v>
      </c>
    </row>
    <row r="10331" customFormat="false" ht="15" hidden="false" customHeight="false" outlineLevel="0" collapsed="false">
      <c r="A10331" s="28" t="n">
        <v>46011</v>
      </c>
      <c r="B10331" s="21" t="s">
        <v>120</v>
      </c>
      <c r="C10331" s="21" t="s">
        <v>138</v>
      </c>
      <c r="D10331" s="29" t="n">
        <v>113.207</v>
      </c>
      <c r="E10331" s="29" t="n">
        <f aca="false">D10331/10</f>
        <v>11.3207</v>
      </c>
      <c r="F10331" s="29" t="n">
        <f aca="false">(E10331+Einstellungen!$B$20)*(1+Einstellungen!$B$10)</f>
        <v>35.672273</v>
      </c>
      <c r="G10331" s="21" t="str">
        <f aca="false">IF(F10331&lt;Einstellungen!$B$5,"ja","nein")</f>
        <v>nein</v>
      </c>
      <c r="H10331" s="21" t="s">
        <v>27</v>
      </c>
      <c r="I10331" s="29" t="n">
        <f aca="false">INDEX(Einstellungen!$B$27:$B$50,9)</f>
        <v>1.05</v>
      </c>
      <c r="J10331" s="29" t="n">
        <f aca="false">F10331*I10331</f>
        <v>37.45588665</v>
      </c>
    </row>
    <row r="10332" customFormat="false" ht="15" hidden="false" customHeight="false" outlineLevel="0" collapsed="false">
      <c r="A10332" s="28" t="n">
        <v>46011</v>
      </c>
      <c r="B10332" s="21" t="s">
        <v>121</v>
      </c>
      <c r="C10332" s="21" t="s">
        <v>138</v>
      </c>
      <c r="D10332" s="29" t="n">
        <v>114.8</v>
      </c>
      <c r="E10332" s="29" t="n">
        <f aca="false">D10332/10</f>
        <v>11.48</v>
      </c>
      <c r="F10332" s="29" t="n">
        <f aca="false">(E10332+Einstellungen!$B$20)*(1+Einstellungen!$B$10)</f>
        <v>35.86184</v>
      </c>
      <c r="G10332" s="21" t="str">
        <f aca="false">IF(F10332&lt;Einstellungen!$B$5,"ja","nein")</f>
        <v>nein</v>
      </c>
      <c r="H10332" s="21" t="s">
        <v>27</v>
      </c>
      <c r="I10332" s="29" t="n">
        <f aca="false">INDEX(Einstellungen!$B$27:$B$50,10)</f>
        <v>1.05</v>
      </c>
      <c r="J10332" s="29" t="n">
        <f aca="false">F10332*I10332</f>
        <v>37.654932</v>
      </c>
    </row>
    <row r="10333" customFormat="false" ht="15" hidden="false" customHeight="false" outlineLevel="0" collapsed="false">
      <c r="A10333" s="28" t="n">
        <v>46011</v>
      </c>
      <c r="B10333" s="21" t="s">
        <v>122</v>
      </c>
      <c r="C10333" s="21" t="s">
        <v>138</v>
      </c>
      <c r="D10333" s="29" t="n">
        <v>112.667</v>
      </c>
      <c r="E10333" s="29" t="n">
        <f aca="false">D10333/10</f>
        <v>11.2667</v>
      </c>
      <c r="F10333" s="29" t="n">
        <f aca="false">(E10333+Einstellungen!$B$20)*(1+Einstellungen!$B$10)</f>
        <v>35.608013</v>
      </c>
      <c r="G10333" s="21" t="str">
        <f aca="false">IF(F10333&lt;Einstellungen!$B$5,"ja","nein")</f>
        <v>nein</v>
      </c>
      <c r="H10333" s="21" t="s">
        <v>27</v>
      </c>
      <c r="I10333" s="29" t="n">
        <f aca="false">INDEX(Einstellungen!$B$27:$B$50,11)</f>
        <v>1.05</v>
      </c>
      <c r="J10333" s="29" t="n">
        <f aca="false">F10333*I10333</f>
        <v>37.38841365</v>
      </c>
    </row>
    <row r="10334" customFormat="false" ht="15" hidden="false" customHeight="false" outlineLevel="0" collapsed="false">
      <c r="A10334" s="28" t="n">
        <v>46011</v>
      </c>
      <c r="B10334" s="21" t="s">
        <v>123</v>
      </c>
      <c r="C10334" s="21" t="s">
        <v>138</v>
      </c>
      <c r="D10334" s="29" t="n">
        <v>110.987</v>
      </c>
      <c r="E10334" s="29" t="n">
        <f aca="false">D10334/10</f>
        <v>11.0987</v>
      </c>
      <c r="F10334" s="29" t="n">
        <f aca="false">(E10334+Einstellungen!$B$20)*(1+Einstellungen!$B$10)</f>
        <v>35.408093</v>
      </c>
      <c r="G10334" s="21" t="str">
        <f aca="false">IF(F10334&lt;Einstellungen!$B$5,"ja","nein")</f>
        <v>nein</v>
      </c>
      <c r="H10334" s="21" t="s">
        <v>27</v>
      </c>
      <c r="I10334" s="29" t="n">
        <f aca="false">INDEX(Einstellungen!$B$27:$B$50,12)</f>
        <v>1.1</v>
      </c>
      <c r="J10334" s="29" t="n">
        <f aca="false">F10334*I10334</f>
        <v>38.9489023</v>
      </c>
    </row>
    <row r="10335" customFormat="false" ht="15" hidden="false" customHeight="false" outlineLevel="0" collapsed="false">
      <c r="A10335" s="28" t="n">
        <v>46011</v>
      </c>
      <c r="B10335" s="21" t="s">
        <v>124</v>
      </c>
      <c r="C10335" s="21" t="s">
        <v>138</v>
      </c>
      <c r="D10335" s="29" t="n">
        <v>110.267</v>
      </c>
      <c r="E10335" s="29" t="n">
        <f aca="false">D10335/10</f>
        <v>11.0267</v>
      </c>
      <c r="F10335" s="29" t="n">
        <f aca="false">(E10335+Einstellungen!$B$20)*(1+Einstellungen!$B$10)</f>
        <v>35.322413</v>
      </c>
      <c r="G10335" s="21" t="str">
        <f aca="false">IF(F10335&lt;Einstellungen!$B$5,"ja","nein")</f>
        <v>nein</v>
      </c>
      <c r="H10335" s="21" t="s">
        <v>27</v>
      </c>
      <c r="I10335" s="29" t="n">
        <f aca="false">INDEX(Einstellungen!$B$27:$B$50,13)</f>
        <v>1.2</v>
      </c>
      <c r="J10335" s="29" t="n">
        <f aca="false">F10335*I10335</f>
        <v>42.3868956</v>
      </c>
    </row>
    <row r="10336" customFormat="false" ht="15" hidden="false" customHeight="false" outlineLevel="0" collapsed="false">
      <c r="A10336" s="28" t="n">
        <v>46011</v>
      </c>
      <c r="B10336" s="21" t="s">
        <v>125</v>
      </c>
      <c r="C10336" s="21" t="s">
        <v>138</v>
      </c>
      <c r="D10336" s="29" t="n">
        <v>114.983</v>
      </c>
      <c r="E10336" s="29" t="n">
        <f aca="false">D10336/10</f>
        <v>11.4983</v>
      </c>
      <c r="F10336" s="29" t="n">
        <f aca="false">(E10336+Einstellungen!$B$20)*(1+Einstellungen!$B$10)</f>
        <v>35.883617</v>
      </c>
      <c r="G10336" s="21" t="str">
        <f aca="false">IF(F10336&lt;Einstellungen!$B$5,"ja","nein")</f>
        <v>nein</v>
      </c>
      <c r="H10336" s="21" t="s">
        <v>27</v>
      </c>
      <c r="I10336" s="29" t="n">
        <f aca="false">INDEX(Einstellungen!$B$27:$B$50,14)</f>
        <v>1.15</v>
      </c>
      <c r="J10336" s="29" t="n">
        <f aca="false">F10336*I10336</f>
        <v>41.26615955</v>
      </c>
    </row>
    <row r="10337" customFormat="false" ht="15" hidden="false" customHeight="false" outlineLevel="0" collapsed="false">
      <c r="A10337" s="28" t="n">
        <v>46011</v>
      </c>
      <c r="B10337" s="21" t="s">
        <v>126</v>
      </c>
      <c r="C10337" s="21" t="s">
        <v>138</v>
      </c>
      <c r="D10337" s="29" t="n">
        <v>119.483</v>
      </c>
      <c r="E10337" s="29" t="n">
        <f aca="false">D10337/10</f>
        <v>11.9483</v>
      </c>
      <c r="F10337" s="29" t="n">
        <f aca="false">(E10337+Einstellungen!$B$20)*(1+Einstellungen!$B$10)</f>
        <v>36.419117</v>
      </c>
      <c r="G10337" s="21" t="str">
        <f aca="false">IF(F10337&lt;Einstellungen!$B$5,"ja","nein")</f>
        <v>nein</v>
      </c>
      <c r="H10337" s="21" t="s">
        <v>27</v>
      </c>
      <c r="I10337" s="29" t="n">
        <f aca="false">INDEX(Einstellungen!$B$27:$B$50,15)</f>
        <v>1</v>
      </c>
      <c r="J10337" s="29" t="n">
        <f aca="false">F10337*I10337</f>
        <v>36.419117</v>
      </c>
    </row>
    <row r="10338" customFormat="false" ht="15" hidden="false" customHeight="false" outlineLevel="0" collapsed="false">
      <c r="A10338" s="28" t="n">
        <v>46011</v>
      </c>
      <c r="B10338" s="21" t="s">
        <v>127</v>
      </c>
      <c r="C10338" s="21" t="s">
        <v>138</v>
      </c>
      <c r="D10338" s="29" t="n">
        <v>120.638</v>
      </c>
      <c r="E10338" s="29" t="n">
        <f aca="false">D10338/10</f>
        <v>12.0638</v>
      </c>
      <c r="F10338" s="29" t="n">
        <f aca="false">(E10338+Einstellungen!$B$20)*(1+Einstellungen!$B$10)</f>
        <v>36.556562</v>
      </c>
      <c r="G10338" s="21" t="str">
        <f aca="false">IF(F10338&lt;Einstellungen!$B$5,"ja","nein")</f>
        <v>nein</v>
      </c>
      <c r="H10338" s="21" t="s">
        <v>27</v>
      </c>
      <c r="I10338" s="29" t="n">
        <f aca="false">INDEX(Einstellungen!$B$27:$B$50,16)</f>
        <v>0.95</v>
      </c>
      <c r="J10338" s="29" t="n">
        <f aca="false">F10338*I10338</f>
        <v>34.7287339</v>
      </c>
    </row>
    <row r="10339" customFormat="false" ht="15" hidden="false" customHeight="false" outlineLevel="0" collapsed="false">
      <c r="A10339" s="28" t="n">
        <v>46011</v>
      </c>
      <c r="B10339" s="21" t="s">
        <v>128</v>
      </c>
      <c r="C10339" s="21" t="s">
        <v>138</v>
      </c>
      <c r="D10339" s="29" t="n">
        <v>120.205</v>
      </c>
      <c r="E10339" s="29" t="n">
        <f aca="false">D10339/10</f>
        <v>12.0205</v>
      </c>
      <c r="F10339" s="29" t="n">
        <f aca="false">(E10339+Einstellungen!$B$20)*(1+Einstellungen!$B$10)</f>
        <v>36.505035</v>
      </c>
      <c r="G10339" s="21" t="str">
        <f aca="false">IF(F10339&lt;Einstellungen!$B$5,"ja","nein")</f>
        <v>nein</v>
      </c>
      <c r="H10339" s="21" t="s">
        <v>27</v>
      </c>
      <c r="I10339" s="29" t="n">
        <f aca="false">INDEX(Einstellungen!$B$27:$B$50,17)</f>
        <v>0.95</v>
      </c>
      <c r="J10339" s="29" t="n">
        <f aca="false">F10339*I10339</f>
        <v>34.67978325</v>
      </c>
    </row>
    <row r="10340" customFormat="false" ht="15" hidden="false" customHeight="false" outlineLevel="0" collapsed="false">
      <c r="A10340" s="28" t="n">
        <v>46011</v>
      </c>
      <c r="B10340" s="21" t="s">
        <v>129</v>
      </c>
      <c r="C10340" s="21" t="s">
        <v>138</v>
      </c>
      <c r="D10340" s="29" t="n">
        <v>122.392</v>
      </c>
      <c r="E10340" s="29" t="n">
        <f aca="false">D10340/10</f>
        <v>12.2392</v>
      </c>
      <c r="F10340" s="29" t="n">
        <f aca="false">(E10340+Einstellungen!$B$20)*(1+Einstellungen!$B$10)</f>
        <v>36.765288</v>
      </c>
      <c r="G10340" s="21" t="str">
        <f aca="false">IF(F10340&lt;Einstellungen!$B$5,"ja","nein")</f>
        <v>nein</v>
      </c>
      <c r="H10340" s="21" t="s">
        <v>27</v>
      </c>
      <c r="I10340" s="29" t="n">
        <f aca="false">INDEX(Einstellungen!$B$27:$B$50,18)</f>
        <v>1.1</v>
      </c>
      <c r="J10340" s="29" t="n">
        <f aca="false">F10340*I10340</f>
        <v>40.4418168</v>
      </c>
    </row>
    <row r="10341" customFormat="false" ht="15" hidden="false" customHeight="false" outlineLevel="0" collapsed="false">
      <c r="A10341" s="28" t="n">
        <v>46011</v>
      </c>
      <c r="B10341" s="21" t="s">
        <v>130</v>
      </c>
      <c r="C10341" s="21" t="s">
        <v>138</v>
      </c>
      <c r="D10341" s="29" t="n">
        <v>118.265</v>
      </c>
      <c r="E10341" s="29" t="n">
        <f aca="false">D10341/10</f>
        <v>11.8265</v>
      </c>
      <c r="F10341" s="29" t="n">
        <f aca="false">(E10341+Einstellungen!$B$20)*(1+Einstellungen!$B$10)</f>
        <v>36.274175</v>
      </c>
      <c r="G10341" s="21" t="str">
        <f aca="false">IF(F10341&lt;Einstellungen!$B$5,"ja","nein")</f>
        <v>nein</v>
      </c>
      <c r="H10341" s="21" t="s">
        <v>27</v>
      </c>
      <c r="I10341" s="29" t="n">
        <f aca="false">INDEX(Einstellungen!$B$27:$B$50,19)</f>
        <v>1.35</v>
      </c>
      <c r="J10341" s="29" t="n">
        <f aca="false">F10341*I10341</f>
        <v>48.97013625</v>
      </c>
    </row>
    <row r="10342" customFormat="false" ht="15" hidden="false" customHeight="false" outlineLevel="0" collapsed="false">
      <c r="A10342" s="28" t="n">
        <v>46011</v>
      </c>
      <c r="B10342" s="21" t="s">
        <v>131</v>
      </c>
      <c r="C10342" s="21" t="s">
        <v>138</v>
      </c>
      <c r="D10342" s="29" t="n">
        <v>104.11</v>
      </c>
      <c r="E10342" s="29" t="n">
        <f aca="false">D10342/10</f>
        <v>10.411</v>
      </c>
      <c r="F10342" s="29" t="n">
        <f aca="false">(E10342+Einstellungen!$B$20)*(1+Einstellungen!$B$10)</f>
        <v>34.58973</v>
      </c>
      <c r="G10342" s="21" t="str">
        <f aca="false">IF(F10342&lt;Einstellungen!$B$5,"ja","nein")</f>
        <v>nein</v>
      </c>
      <c r="H10342" s="21" t="s">
        <v>27</v>
      </c>
      <c r="I10342" s="29" t="n">
        <f aca="false">INDEX(Einstellungen!$B$27:$B$50,20)</f>
        <v>1.45</v>
      </c>
      <c r="J10342" s="29" t="n">
        <f aca="false">F10342*I10342</f>
        <v>50.1551085</v>
      </c>
    </row>
    <row r="10343" customFormat="false" ht="15" hidden="false" customHeight="false" outlineLevel="0" collapsed="false">
      <c r="A10343" s="28" t="n">
        <v>46011</v>
      </c>
      <c r="B10343" s="21" t="s">
        <v>132</v>
      </c>
      <c r="C10343" s="21" t="s">
        <v>138</v>
      </c>
      <c r="D10343" s="29" t="n">
        <v>96.382</v>
      </c>
      <c r="E10343" s="29" t="n">
        <f aca="false">D10343/10</f>
        <v>9.6382</v>
      </c>
      <c r="F10343" s="29" t="n">
        <f aca="false">(E10343+Einstellungen!$B$20)*(1+Einstellungen!$B$10)</f>
        <v>33.670098</v>
      </c>
      <c r="G10343" s="21" t="str">
        <f aca="false">IF(F10343&lt;Einstellungen!$B$5,"ja","nein")</f>
        <v>nein</v>
      </c>
      <c r="H10343" s="21" t="s">
        <v>27</v>
      </c>
      <c r="I10343" s="29" t="n">
        <f aca="false">INDEX(Einstellungen!$B$27:$B$50,21)</f>
        <v>1.4</v>
      </c>
      <c r="J10343" s="29" t="n">
        <f aca="false">F10343*I10343</f>
        <v>47.1381372</v>
      </c>
    </row>
    <row r="10344" customFormat="false" ht="15" hidden="false" customHeight="false" outlineLevel="0" collapsed="false">
      <c r="A10344" s="28" t="n">
        <v>46011</v>
      </c>
      <c r="B10344" s="21" t="s">
        <v>133</v>
      </c>
      <c r="C10344" s="21" t="s">
        <v>138</v>
      </c>
      <c r="D10344" s="29" t="n">
        <v>93.01</v>
      </c>
      <c r="E10344" s="29" t="n">
        <f aca="false">D10344/10</f>
        <v>9.301</v>
      </c>
      <c r="F10344" s="29" t="n">
        <f aca="false">(E10344+Einstellungen!$B$20)*(1+Einstellungen!$B$10)</f>
        <v>33.26883</v>
      </c>
      <c r="G10344" s="21" t="str">
        <f aca="false">IF(F10344&lt;Einstellungen!$B$5,"ja","nein")</f>
        <v>nein</v>
      </c>
      <c r="H10344" s="21" t="s">
        <v>27</v>
      </c>
      <c r="I10344" s="29" t="n">
        <f aca="false">INDEX(Einstellungen!$B$27:$B$50,22)</f>
        <v>1.25</v>
      </c>
      <c r="J10344" s="29" t="n">
        <f aca="false">F10344*I10344</f>
        <v>41.5860375</v>
      </c>
    </row>
    <row r="10345" customFormat="false" ht="15" hidden="false" customHeight="false" outlineLevel="0" collapsed="false">
      <c r="A10345" s="28" t="n">
        <v>46011</v>
      </c>
      <c r="B10345" s="21" t="s">
        <v>134</v>
      </c>
      <c r="C10345" s="21" t="s">
        <v>138</v>
      </c>
      <c r="D10345" s="29" t="n">
        <v>92.245</v>
      </c>
      <c r="E10345" s="29" t="n">
        <f aca="false">D10345/10</f>
        <v>9.2245</v>
      </c>
      <c r="F10345" s="29" t="n">
        <f aca="false">(E10345+Einstellungen!$B$20)*(1+Einstellungen!$B$10)</f>
        <v>33.177795</v>
      </c>
      <c r="G10345" s="21" t="str">
        <f aca="false">IF(F10345&lt;Einstellungen!$B$5,"ja","nein")</f>
        <v>nein</v>
      </c>
      <c r="H10345" s="21" t="s">
        <v>27</v>
      </c>
      <c r="I10345" s="29" t="n">
        <f aca="false">INDEX(Einstellungen!$B$27:$B$50,23)</f>
        <v>1.05</v>
      </c>
      <c r="J10345" s="29" t="n">
        <f aca="false">F10345*I10345</f>
        <v>34.83668475</v>
      </c>
    </row>
    <row r="10346" customFormat="false" ht="15" hidden="false" customHeight="false" outlineLevel="0" collapsed="false">
      <c r="A10346" s="28" t="n">
        <v>46011</v>
      </c>
      <c r="B10346" s="21" t="s">
        <v>135</v>
      </c>
      <c r="C10346" s="21" t="s">
        <v>138</v>
      </c>
      <c r="D10346" s="29" t="n">
        <v>90.672</v>
      </c>
      <c r="E10346" s="29" t="n">
        <f aca="false">D10346/10</f>
        <v>9.0672</v>
      </c>
      <c r="F10346" s="29" t="n">
        <f aca="false">(E10346+Einstellungen!$B$20)*(1+Einstellungen!$B$10)</f>
        <v>32.990608</v>
      </c>
      <c r="G10346" s="21" t="str">
        <f aca="false">IF(F10346&lt;Einstellungen!$B$5,"ja","nein")</f>
        <v>nein</v>
      </c>
      <c r="H10346" s="21" t="s">
        <v>27</v>
      </c>
      <c r="I10346" s="29" t="n">
        <f aca="false">INDEX(Einstellungen!$B$27:$B$50,24)</f>
        <v>0.8</v>
      </c>
      <c r="J10346" s="29" t="n">
        <f aca="false">F10346*I10346</f>
        <v>26.3924864</v>
      </c>
    </row>
    <row r="10347" customFormat="false" ht="15" hidden="false" customHeight="false" outlineLevel="0" collapsed="false">
      <c r="A10347" s="28" t="n">
        <v>46012</v>
      </c>
      <c r="B10347" s="21" t="s">
        <v>111</v>
      </c>
      <c r="C10347" s="21" t="s">
        <v>139</v>
      </c>
      <c r="D10347" s="29" t="n">
        <v>95.7</v>
      </c>
      <c r="E10347" s="29" t="n">
        <f aca="false">D10347/10</f>
        <v>9.57</v>
      </c>
      <c r="F10347" s="29" t="n">
        <f aca="false">(E10347+Einstellungen!$B$20)*(1+Einstellungen!$B$10)</f>
        <v>33.58894</v>
      </c>
      <c r="G10347" s="21" t="str">
        <f aca="false">IF(F10347&lt;Einstellungen!$B$5,"ja","nein")</f>
        <v>nein</v>
      </c>
      <c r="H10347" s="21" t="s">
        <v>27</v>
      </c>
      <c r="I10347" s="29" t="n">
        <f aca="false">INDEX(Einstellungen!$B$27:$B$50,1)</f>
        <v>0.6</v>
      </c>
      <c r="J10347" s="29" t="n">
        <f aca="false">F10347*I10347</f>
        <v>20.153364</v>
      </c>
    </row>
    <row r="10348" customFormat="false" ht="15" hidden="false" customHeight="false" outlineLevel="0" collapsed="false">
      <c r="A10348" s="28" t="n">
        <v>46012</v>
      </c>
      <c r="B10348" s="21" t="s">
        <v>113</v>
      </c>
      <c r="C10348" s="21" t="s">
        <v>139</v>
      </c>
      <c r="D10348" s="29" t="n">
        <v>90.045</v>
      </c>
      <c r="E10348" s="29" t="n">
        <f aca="false">D10348/10</f>
        <v>9.0045</v>
      </c>
      <c r="F10348" s="29" t="n">
        <f aca="false">(E10348+Einstellungen!$B$20)*(1+Einstellungen!$B$10)</f>
        <v>32.915995</v>
      </c>
      <c r="G10348" s="21" t="str">
        <f aca="false">IF(F10348&lt;Einstellungen!$B$5,"ja","nein")</f>
        <v>nein</v>
      </c>
      <c r="H10348" s="21" t="s">
        <v>27</v>
      </c>
      <c r="I10348" s="29" t="n">
        <f aca="false">INDEX(Einstellungen!$B$27:$B$50,2)</f>
        <v>0.5</v>
      </c>
      <c r="J10348" s="29" t="n">
        <f aca="false">F10348*I10348</f>
        <v>16.4579975</v>
      </c>
    </row>
    <row r="10349" customFormat="false" ht="15" hidden="false" customHeight="false" outlineLevel="0" collapsed="false">
      <c r="A10349" s="28" t="n">
        <v>46012</v>
      </c>
      <c r="B10349" s="21" t="s">
        <v>114</v>
      </c>
      <c r="C10349" s="21" t="s">
        <v>139</v>
      </c>
      <c r="D10349" s="29" t="n">
        <v>86.485</v>
      </c>
      <c r="E10349" s="29" t="n">
        <f aca="false">D10349/10</f>
        <v>8.6485</v>
      </c>
      <c r="F10349" s="29" t="n">
        <f aca="false">(E10349+Einstellungen!$B$20)*(1+Einstellungen!$B$10)</f>
        <v>32.492355</v>
      </c>
      <c r="G10349" s="21" t="str">
        <f aca="false">IF(F10349&lt;Einstellungen!$B$5,"ja","nein")</f>
        <v>nein</v>
      </c>
      <c r="H10349" s="21" t="s">
        <v>27</v>
      </c>
      <c r="I10349" s="29" t="n">
        <f aca="false">INDEX(Einstellungen!$B$27:$B$50,3)</f>
        <v>0.45</v>
      </c>
      <c r="J10349" s="29" t="n">
        <f aca="false">F10349*I10349</f>
        <v>14.62155975</v>
      </c>
    </row>
    <row r="10350" customFormat="false" ht="15" hidden="false" customHeight="false" outlineLevel="0" collapsed="false">
      <c r="A10350" s="28" t="n">
        <v>46012</v>
      </c>
      <c r="B10350" s="21" t="s">
        <v>115</v>
      </c>
      <c r="C10350" s="21" t="s">
        <v>139</v>
      </c>
      <c r="D10350" s="29" t="n">
        <v>85.395</v>
      </c>
      <c r="E10350" s="29" t="n">
        <f aca="false">D10350/10</f>
        <v>8.5395</v>
      </c>
      <c r="F10350" s="29" t="n">
        <f aca="false">(E10350+Einstellungen!$B$20)*(1+Einstellungen!$B$10)</f>
        <v>32.362645</v>
      </c>
      <c r="G10350" s="21" t="str">
        <f aca="false">IF(F10350&lt;Einstellungen!$B$5,"ja","nein")</f>
        <v>nein</v>
      </c>
      <c r="H10350" s="21" t="s">
        <v>27</v>
      </c>
      <c r="I10350" s="29" t="n">
        <f aca="false">INDEX(Einstellungen!$B$27:$B$50,4)</f>
        <v>0.45</v>
      </c>
      <c r="J10350" s="29" t="n">
        <f aca="false">F10350*I10350</f>
        <v>14.56319025</v>
      </c>
    </row>
    <row r="10351" customFormat="false" ht="15" hidden="false" customHeight="false" outlineLevel="0" collapsed="false">
      <c r="A10351" s="28" t="n">
        <v>46012</v>
      </c>
      <c r="B10351" s="21" t="s">
        <v>116</v>
      </c>
      <c r="C10351" s="21" t="s">
        <v>139</v>
      </c>
      <c r="D10351" s="29" t="n">
        <v>85.627</v>
      </c>
      <c r="E10351" s="29" t="n">
        <f aca="false">D10351/10</f>
        <v>8.5627</v>
      </c>
      <c r="F10351" s="29" t="n">
        <f aca="false">(E10351+Einstellungen!$B$20)*(1+Einstellungen!$B$10)</f>
        <v>32.390253</v>
      </c>
      <c r="G10351" s="21" t="str">
        <f aca="false">IF(F10351&lt;Einstellungen!$B$5,"ja","nein")</f>
        <v>nein</v>
      </c>
      <c r="H10351" s="21" t="s">
        <v>27</v>
      </c>
      <c r="I10351" s="29" t="n">
        <f aca="false">INDEX(Einstellungen!$B$27:$B$50,5)</f>
        <v>0.45</v>
      </c>
      <c r="J10351" s="29" t="n">
        <f aca="false">F10351*I10351</f>
        <v>14.57561385</v>
      </c>
    </row>
    <row r="10352" customFormat="false" ht="15" hidden="false" customHeight="false" outlineLevel="0" collapsed="false">
      <c r="A10352" s="28" t="n">
        <v>46012</v>
      </c>
      <c r="B10352" s="21" t="s">
        <v>117</v>
      </c>
      <c r="C10352" s="21" t="s">
        <v>139</v>
      </c>
      <c r="D10352" s="29" t="n">
        <v>86.825</v>
      </c>
      <c r="E10352" s="29" t="n">
        <f aca="false">D10352/10</f>
        <v>8.6825</v>
      </c>
      <c r="F10352" s="29" t="n">
        <f aca="false">(E10352+Einstellungen!$B$20)*(1+Einstellungen!$B$10)</f>
        <v>32.532815</v>
      </c>
      <c r="G10352" s="21" t="str">
        <f aca="false">IF(F10352&lt;Einstellungen!$B$5,"ja","nein")</f>
        <v>nein</v>
      </c>
      <c r="H10352" s="21" t="s">
        <v>27</v>
      </c>
      <c r="I10352" s="29" t="n">
        <f aca="false">INDEX(Einstellungen!$B$27:$B$50,6)</f>
        <v>0.5</v>
      </c>
      <c r="J10352" s="29" t="n">
        <f aca="false">F10352*I10352</f>
        <v>16.2664075</v>
      </c>
    </row>
    <row r="10353" customFormat="false" ht="15" hidden="false" customHeight="false" outlineLevel="0" collapsed="false">
      <c r="A10353" s="28" t="n">
        <v>46012</v>
      </c>
      <c r="B10353" s="21" t="s">
        <v>118</v>
      </c>
      <c r="C10353" s="21" t="s">
        <v>139</v>
      </c>
      <c r="D10353" s="29" t="n">
        <v>88.14</v>
      </c>
      <c r="E10353" s="29" t="n">
        <f aca="false">D10353/10</f>
        <v>8.814</v>
      </c>
      <c r="F10353" s="29" t="n">
        <f aca="false">(E10353+Einstellungen!$B$20)*(1+Einstellungen!$B$10)</f>
        <v>32.6893</v>
      </c>
      <c r="G10353" s="21" t="str">
        <f aca="false">IF(F10353&lt;Einstellungen!$B$5,"ja","nein")</f>
        <v>nein</v>
      </c>
      <c r="H10353" s="21" t="s">
        <v>27</v>
      </c>
      <c r="I10353" s="29" t="n">
        <f aca="false">INDEX(Einstellungen!$B$27:$B$50,7)</f>
        <v>0.7</v>
      </c>
      <c r="J10353" s="29" t="n">
        <f aca="false">F10353*I10353</f>
        <v>22.88251</v>
      </c>
    </row>
    <row r="10354" customFormat="false" ht="15" hidden="false" customHeight="false" outlineLevel="0" collapsed="false">
      <c r="A10354" s="28" t="n">
        <v>46012</v>
      </c>
      <c r="B10354" s="21" t="s">
        <v>119</v>
      </c>
      <c r="C10354" s="21" t="s">
        <v>139</v>
      </c>
      <c r="D10354" s="29" t="n">
        <v>92.852</v>
      </c>
      <c r="E10354" s="29" t="n">
        <f aca="false">D10354/10</f>
        <v>9.2852</v>
      </c>
      <c r="F10354" s="29" t="n">
        <f aca="false">(E10354+Einstellungen!$B$20)*(1+Einstellungen!$B$10)</f>
        <v>33.250028</v>
      </c>
      <c r="G10354" s="21" t="str">
        <f aca="false">IF(F10354&lt;Einstellungen!$B$5,"ja","nein")</f>
        <v>nein</v>
      </c>
      <c r="H10354" s="21" t="s">
        <v>27</v>
      </c>
      <c r="I10354" s="29" t="n">
        <f aca="false">INDEX(Einstellungen!$B$27:$B$50,8)</f>
        <v>0.95</v>
      </c>
      <c r="J10354" s="29" t="n">
        <f aca="false">F10354*I10354</f>
        <v>31.5875266</v>
      </c>
    </row>
    <row r="10355" customFormat="false" ht="15" hidden="false" customHeight="false" outlineLevel="0" collapsed="false">
      <c r="A10355" s="28" t="n">
        <v>46012</v>
      </c>
      <c r="B10355" s="21" t="s">
        <v>120</v>
      </c>
      <c r="C10355" s="21" t="s">
        <v>139</v>
      </c>
      <c r="D10355" s="29" t="n">
        <v>102.148</v>
      </c>
      <c r="E10355" s="29" t="n">
        <f aca="false">D10355/10</f>
        <v>10.2148</v>
      </c>
      <c r="F10355" s="29" t="n">
        <f aca="false">(E10355+Einstellungen!$B$20)*(1+Einstellungen!$B$10)</f>
        <v>34.356252</v>
      </c>
      <c r="G10355" s="21" t="str">
        <f aca="false">IF(F10355&lt;Einstellungen!$B$5,"ja","nein")</f>
        <v>nein</v>
      </c>
      <c r="H10355" s="21" t="s">
        <v>27</v>
      </c>
      <c r="I10355" s="29" t="n">
        <f aca="false">INDEX(Einstellungen!$B$27:$B$50,9)</f>
        <v>1.05</v>
      </c>
      <c r="J10355" s="29" t="n">
        <f aca="false">F10355*I10355</f>
        <v>36.0740646</v>
      </c>
    </row>
    <row r="10356" customFormat="false" ht="15" hidden="false" customHeight="false" outlineLevel="0" collapsed="false">
      <c r="A10356" s="28" t="n">
        <v>46012</v>
      </c>
      <c r="B10356" s="21" t="s">
        <v>121</v>
      </c>
      <c r="C10356" s="21" t="s">
        <v>139</v>
      </c>
      <c r="D10356" s="29" t="n">
        <v>107.01</v>
      </c>
      <c r="E10356" s="29" t="n">
        <f aca="false">D10356/10</f>
        <v>10.701</v>
      </c>
      <c r="F10356" s="29" t="n">
        <f aca="false">(E10356+Einstellungen!$B$20)*(1+Einstellungen!$B$10)</f>
        <v>34.93483</v>
      </c>
      <c r="G10356" s="21" t="str">
        <f aca="false">IF(F10356&lt;Einstellungen!$B$5,"ja","nein")</f>
        <v>nein</v>
      </c>
      <c r="H10356" s="21" t="s">
        <v>27</v>
      </c>
      <c r="I10356" s="29" t="n">
        <f aca="false">INDEX(Einstellungen!$B$27:$B$50,10)</f>
        <v>1.05</v>
      </c>
      <c r="J10356" s="29" t="n">
        <f aca="false">F10356*I10356</f>
        <v>36.6815715</v>
      </c>
    </row>
    <row r="10357" customFormat="false" ht="15" hidden="false" customHeight="false" outlineLevel="0" collapsed="false">
      <c r="A10357" s="28" t="n">
        <v>46012</v>
      </c>
      <c r="B10357" s="21" t="s">
        <v>122</v>
      </c>
      <c r="C10357" s="21" t="s">
        <v>139</v>
      </c>
      <c r="D10357" s="29" t="n">
        <v>102.583</v>
      </c>
      <c r="E10357" s="29" t="n">
        <f aca="false">D10357/10</f>
        <v>10.2583</v>
      </c>
      <c r="F10357" s="29" t="n">
        <f aca="false">(E10357+Einstellungen!$B$20)*(1+Einstellungen!$B$10)</f>
        <v>34.408017</v>
      </c>
      <c r="G10357" s="21" t="str">
        <f aca="false">IF(F10357&lt;Einstellungen!$B$5,"ja","nein")</f>
        <v>nein</v>
      </c>
      <c r="H10357" s="21" t="s">
        <v>27</v>
      </c>
      <c r="I10357" s="29" t="n">
        <f aca="false">INDEX(Einstellungen!$B$27:$B$50,11)</f>
        <v>1.05</v>
      </c>
      <c r="J10357" s="29" t="n">
        <f aca="false">F10357*I10357</f>
        <v>36.12841785</v>
      </c>
    </row>
    <row r="10358" customFormat="false" ht="15" hidden="false" customHeight="false" outlineLevel="0" collapsed="false">
      <c r="A10358" s="28" t="n">
        <v>46012</v>
      </c>
      <c r="B10358" s="21" t="s">
        <v>123</v>
      </c>
      <c r="C10358" s="21" t="s">
        <v>139</v>
      </c>
      <c r="D10358" s="29" t="n">
        <v>101.3</v>
      </c>
      <c r="E10358" s="29" t="n">
        <f aca="false">D10358/10</f>
        <v>10.13</v>
      </c>
      <c r="F10358" s="29" t="n">
        <f aca="false">(E10358+Einstellungen!$B$20)*(1+Einstellungen!$B$10)</f>
        <v>34.25534</v>
      </c>
      <c r="G10358" s="21" t="str">
        <f aca="false">IF(F10358&lt;Einstellungen!$B$5,"ja","nein")</f>
        <v>nein</v>
      </c>
      <c r="H10358" s="21" t="s">
        <v>27</v>
      </c>
      <c r="I10358" s="29" t="n">
        <f aca="false">INDEX(Einstellungen!$B$27:$B$50,12)</f>
        <v>1.1</v>
      </c>
      <c r="J10358" s="29" t="n">
        <f aca="false">F10358*I10358</f>
        <v>37.680874</v>
      </c>
    </row>
    <row r="10359" customFormat="false" ht="15" hidden="false" customHeight="false" outlineLevel="0" collapsed="false">
      <c r="A10359" s="28" t="n">
        <v>46012</v>
      </c>
      <c r="B10359" s="21" t="s">
        <v>124</v>
      </c>
      <c r="C10359" s="21" t="s">
        <v>139</v>
      </c>
      <c r="D10359" s="29" t="n">
        <v>98.483</v>
      </c>
      <c r="E10359" s="29" t="n">
        <f aca="false">D10359/10</f>
        <v>9.8483</v>
      </c>
      <c r="F10359" s="29" t="n">
        <f aca="false">(E10359+Einstellungen!$B$20)*(1+Einstellungen!$B$10)</f>
        <v>33.920117</v>
      </c>
      <c r="G10359" s="21" t="str">
        <f aca="false">IF(F10359&lt;Einstellungen!$B$5,"ja","nein")</f>
        <v>nein</v>
      </c>
      <c r="H10359" s="21" t="s">
        <v>27</v>
      </c>
      <c r="I10359" s="29" t="n">
        <f aca="false">INDEX(Einstellungen!$B$27:$B$50,13)</f>
        <v>1.2</v>
      </c>
      <c r="J10359" s="29" t="n">
        <f aca="false">F10359*I10359</f>
        <v>40.7041404</v>
      </c>
    </row>
    <row r="10360" customFormat="false" ht="15" hidden="false" customHeight="false" outlineLevel="0" collapsed="false">
      <c r="A10360" s="28" t="n">
        <v>46012</v>
      </c>
      <c r="B10360" s="21" t="s">
        <v>125</v>
      </c>
      <c r="C10360" s="21" t="s">
        <v>139</v>
      </c>
      <c r="D10360" s="29" t="n">
        <v>94.868</v>
      </c>
      <c r="E10360" s="29" t="n">
        <f aca="false">D10360/10</f>
        <v>9.4868</v>
      </c>
      <c r="F10360" s="29" t="n">
        <f aca="false">(E10360+Einstellungen!$B$20)*(1+Einstellungen!$B$10)</f>
        <v>33.489932</v>
      </c>
      <c r="G10360" s="21" t="str">
        <f aca="false">IF(F10360&lt;Einstellungen!$B$5,"ja","nein")</f>
        <v>nein</v>
      </c>
      <c r="H10360" s="21" t="s">
        <v>27</v>
      </c>
      <c r="I10360" s="29" t="n">
        <f aca="false">INDEX(Einstellungen!$B$27:$B$50,14)</f>
        <v>1.15</v>
      </c>
      <c r="J10360" s="29" t="n">
        <f aca="false">F10360*I10360</f>
        <v>38.5134218</v>
      </c>
    </row>
    <row r="10361" customFormat="false" ht="15" hidden="false" customHeight="false" outlineLevel="0" collapsed="false">
      <c r="A10361" s="28" t="n">
        <v>46012</v>
      </c>
      <c r="B10361" s="21" t="s">
        <v>126</v>
      </c>
      <c r="C10361" s="21" t="s">
        <v>139</v>
      </c>
      <c r="D10361" s="29" t="n">
        <v>98.892</v>
      </c>
      <c r="E10361" s="29" t="n">
        <f aca="false">D10361/10</f>
        <v>9.8892</v>
      </c>
      <c r="F10361" s="29" t="n">
        <f aca="false">(E10361+Einstellungen!$B$20)*(1+Einstellungen!$B$10)</f>
        <v>33.968788</v>
      </c>
      <c r="G10361" s="21" t="str">
        <f aca="false">IF(F10361&lt;Einstellungen!$B$5,"ja","nein")</f>
        <v>nein</v>
      </c>
      <c r="H10361" s="21" t="s">
        <v>27</v>
      </c>
      <c r="I10361" s="29" t="n">
        <f aca="false">INDEX(Einstellungen!$B$27:$B$50,15)</f>
        <v>1</v>
      </c>
      <c r="J10361" s="29" t="n">
        <f aca="false">F10361*I10361</f>
        <v>33.968788</v>
      </c>
    </row>
    <row r="10362" customFormat="false" ht="15" hidden="false" customHeight="false" outlineLevel="0" collapsed="false">
      <c r="A10362" s="28" t="n">
        <v>46012</v>
      </c>
      <c r="B10362" s="21" t="s">
        <v>127</v>
      </c>
      <c r="C10362" s="21" t="s">
        <v>139</v>
      </c>
      <c r="D10362" s="29" t="n">
        <v>100.87</v>
      </c>
      <c r="E10362" s="29" t="n">
        <f aca="false">D10362/10</f>
        <v>10.087</v>
      </c>
      <c r="F10362" s="29" t="n">
        <f aca="false">(E10362+Einstellungen!$B$20)*(1+Einstellungen!$B$10)</f>
        <v>34.20417</v>
      </c>
      <c r="G10362" s="21" t="str">
        <f aca="false">IF(F10362&lt;Einstellungen!$B$5,"ja","nein")</f>
        <v>nein</v>
      </c>
      <c r="H10362" s="21" t="s">
        <v>27</v>
      </c>
      <c r="I10362" s="29" t="n">
        <f aca="false">INDEX(Einstellungen!$B$27:$B$50,16)</f>
        <v>0.95</v>
      </c>
      <c r="J10362" s="29" t="n">
        <f aca="false">F10362*I10362</f>
        <v>32.4939615</v>
      </c>
    </row>
    <row r="10363" customFormat="false" ht="15" hidden="false" customHeight="false" outlineLevel="0" collapsed="false">
      <c r="A10363" s="28" t="n">
        <v>46012</v>
      </c>
      <c r="B10363" s="21" t="s">
        <v>128</v>
      </c>
      <c r="C10363" s="21" t="s">
        <v>139</v>
      </c>
      <c r="D10363" s="29" t="n">
        <v>97.515</v>
      </c>
      <c r="E10363" s="29" t="n">
        <f aca="false">D10363/10</f>
        <v>9.7515</v>
      </c>
      <c r="F10363" s="29" t="n">
        <f aca="false">(E10363+Einstellungen!$B$20)*(1+Einstellungen!$B$10)</f>
        <v>33.804925</v>
      </c>
      <c r="G10363" s="21" t="str">
        <f aca="false">IF(F10363&lt;Einstellungen!$B$5,"ja","nein")</f>
        <v>nein</v>
      </c>
      <c r="H10363" s="21" t="s">
        <v>27</v>
      </c>
      <c r="I10363" s="29" t="n">
        <f aca="false">INDEX(Einstellungen!$B$27:$B$50,17)</f>
        <v>0.95</v>
      </c>
      <c r="J10363" s="29" t="n">
        <f aca="false">F10363*I10363</f>
        <v>32.11467875</v>
      </c>
    </row>
    <row r="10364" customFormat="false" ht="15" hidden="false" customHeight="false" outlineLevel="0" collapsed="false">
      <c r="A10364" s="28" t="n">
        <v>46012</v>
      </c>
      <c r="B10364" s="21" t="s">
        <v>129</v>
      </c>
      <c r="C10364" s="21" t="s">
        <v>139</v>
      </c>
      <c r="D10364" s="29" t="n">
        <v>97.067</v>
      </c>
      <c r="E10364" s="29" t="n">
        <f aca="false">D10364/10</f>
        <v>9.7067</v>
      </c>
      <c r="F10364" s="29" t="n">
        <f aca="false">(E10364+Einstellungen!$B$20)*(1+Einstellungen!$B$10)</f>
        <v>33.751613</v>
      </c>
      <c r="G10364" s="21" t="str">
        <f aca="false">IF(F10364&lt;Einstellungen!$B$5,"ja","nein")</f>
        <v>nein</v>
      </c>
      <c r="H10364" s="21" t="s">
        <v>27</v>
      </c>
      <c r="I10364" s="29" t="n">
        <f aca="false">INDEX(Einstellungen!$B$27:$B$50,18)</f>
        <v>1.1</v>
      </c>
      <c r="J10364" s="29" t="n">
        <f aca="false">F10364*I10364</f>
        <v>37.1267743</v>
      </c>
    </row>
    <row r="10365" customFormat="false" ht="15" hidden="false" customHeight="false" outlineLevel="0" collapsed="false">
      <c r="A10365" s="28" t="n">
        <v>46012</v>
      </c>
      <c r="B10365" s="21" t="s">
        <v>130</v>
      </c>
      <c r="C10365" s="21" t="s">
        <v>139</v>
      </c>
      <c r="D10365" s="29" t="n">
        <v>90.795</v>
      </c>
      <c r="E10365" s="29" t="n">
        <f aca="false">D10365/10</f>
        <v>9.0795</v>
      </c>
      <c r="F10365" s="29" t="n">
        <f aca="false">(E10365+Einstellungen!$B$20)*(1+Einstellungen!$B$10)</f>
        <v>33.005245</v>
      </c>
      <c r="G10365" s="21" t="str">
        <f aca="false">IF(F10365&lt;Einstellungen!$B$5,"ja","nein")</f>
        <v>nein</v>
      </c>
      <c r="H10365" s="21" t="s">
        <v>27</v>
      </c>
      <c r="I10365" s="29" t="n">
        <f aca="false">INDEX(Einstellungen!$B$27:$B$50,19)</f>
        <v>1.35</v>
      </c>
      <c r="J10365" s="29" t="n">
        <f aca="false">F10365*I10365</f>
        <v>44.55708075</v>
      </c>
    </row>
    <row r="10366" customFormat="false" ht="15" hidden="false" customHeight="false" outlineLevel="0" collapsed="false">
      <c r="A10366" s="28" t="n">
        <v>46012</v>
      </c>
      <c r="B10366" s="21" t="s">
        <v>131</v>
      </c>
      <c r="C10366" s="21" t="s">
        <v>139</v>
      </c>
      <c r="D10366" s="29" t="n">
        <v>86.14</v>
      </c>
      <c r="E10366" s="29" t="n">
        <f aca="false">D10366/10</f>
        <v>8.614</v>
      </c>
      <c r="F10366" s="29" t="n">
        <f aca="false">(E10366+Einstellungen!$B$20)*(1+Einstellungen!$B$10)</f>
        <v>32.4513</v>
      </c>
      <c r="G10366" s="21" t="str">
        <f aca="false">IF(F10366&lt;Einstellungen!$B$5,"ja","nein")</f>
        <v>nein</v>
      </c>
      <c r="H10366" s="21" t="s">
        <v>27</v>
      </c>
      <c r="I10366" s="29" t="n">
        <f aca="false">INDEX(Einstellungen!$B$27:$B$50,20)</f>
        <v>1.45</v>
      </c>
      <c r="J10366" s="29" t="n">
        <f aca="false">F10366*I10366</f>
        <v>47.054385</v>
      </c>
    </row>
    <row r="10367" customFormat="false" ht="15" hidden="false" customHeight="false" outlineLevel="0" collapsed="false">
      <c r="A10367" s="28" t="n">
        <v>46012</v>
      </c>
      <c r="B10367" s="21" t="s">
        <v>132</v>
      </c>
      <c r="C10367" s="21" t="s">
        <v>139</v>
      </c>
      <c r="D10367" s="29" t="n">
        <v>81.655</v>
      </c>
      <c r="E10367" s="29" t="n">
        <f aca="false">D10367/10</f>
        <v>8.1655</v>
      </c>
      <c r="F10367" s="29" t="n">
        <f aca="false">(E10367+Einstellungen!$B$20)*(1+Einstellungen!$B$10)</f>
        <v>31.917585</v>
      </c>
      <c r="G10367" s="21" t="str">
        <f aca="false">IF(F10367&lt;Einstellungen!$B$5,"ja","nein")</f>
        <v>nein</v>
      </c>
      <c r="H10367" s="21" t="s">
        <v>27</v>
      </c>
      <c r="I10367" s="29" t="n">
        <f aca="false">INDEX(Einstellungen!$B$27:$B$50,21)</f>
        <v>1.4</v>
      </c>
      <c r="J10367" s="29" t="n">
        <f aca="false">F10367*I10367</f>
        <v>44.684619</v>
      </c>
    </row>
    <row r="10368" customFormat="false" ht="15" hidden="false" customHeight="false" outlineLevel="0" collapsed="false">
      <c r="A10368" s="28" t="n">
        <v>46012</v>
      </c>
      <c r="B10368" s="21" t="s">
        <v>133</v>
      </c>
      <c r="C10368" s="21" t="s">
        <v>139</v>
      </c>
      <c r="D10368" s="29" t="n">
        <v>78.862</v>
      </c>
      <c r="E10368" s="29" t="n">
        <f aca="false">D10368/10</f>
        <v>7.8862</v>
      </c>
      <c r="F10368" s="29" t="n">
        <f aca="false">(E10368+Einstellungen!$B$20)*(1+Einstellungen!$B$10)</f>
        <v>31.585218</v>
      </c>
      <c r="G10368" s="21" t="str">
        <f aca="false">IF(F10368&lt;Einstellungen!$B$5,"ja","nein")</f>
        <v>nein</v>
      </c>
      <c r="H10368" s="21" t="s">
        <v>27</v>
      </c>
      <c r="I10368" s="29" t="n">
        <f aca="false">INDEX(Einstellungen!$B$27:$B$50,22)</f>
        <v>1.25</v>
      </c>
      <c r="J10368" s="29" t="n">
        <f aca="false">F10368*I10368</f>
        <v>39.4815225</v>
      </c>
    </row>
    <row r="10369" customFormat="false" ht="15" hidden="false" customHeight="false" outlineLevel="0" collapsed="false">
      <c r="A10369" s="28" t="n">
        <v>46012</v>
      </c>
      <c r="B10369" s="21" t="s">
        <v>134</v>
      </c>
      <c r="C10369" s="21" t="s">
        <v>139</v>
      </c>
      <c r="D10369" s="29" t="n">
        <v>77.495</v>
      </c>
      <c r="E10369" s="29" t="n">
        <f aca="false">D10369/10</f>
        <v>7.7495</v>
      </c>
      <c r="F10369" s="29" t="n">
        <f aca="false">(E10369+Einstellungen!$B$20)*(1+Einstellungen!$B$10)</f>
        <v>31.422545</v>
      </c>
      <c r="G10369" s="21" t="str">
        <f aca="false">IF(F10369&lt;Einstellungen!$B$5,"ja","nein")</f>
        <v>nein</v>
      </c>
      <c r="H10369" s="21" t="s">
        <v>27</v>
      </c>
      <c r="I10369" s="29" t="n">
        <f aca="false">INDEX(Einstellungen!$B$27:$B$50,23)</f>
        <v>1.05</v>
      </c>
      <c r="J10369" s="29" t="n">
        <f aca="false">F10369*I10369</f>
        <v>32.99367225</v>
      </c>
    </row>
    <row r="10370" customFormat="false" ht="15" hidden="false" customHeight="false" outlineLevel="0" collapsed="false">
      <c r="A10370" s="28" t="n">
        <v>46012</v>
      </c>
      <c r="B10370" s="21" t="s">
        <v>135</v>
      </c>
      <c r="C10370" s="21" t="s">
        <v>139</v>
      </c>
      <c r="D10370" s="29" t="n">
        <v>70.905</v>
      </c>
      <c r="E10370" s="29" t="n">
        <f aca="false">D10370/10</f>
        <v>7.0905</v>
      </c>
      <c r="F10370" s="29" t="n">
        <f aca="false">(E10370+Einstellungen!$B$20)*(1+Einstellungen!$B$10)</f>
        <v>30.638335</v>
      </c>
      <c r="G10370" s="21" t="str">
        <f aca="false">IF(F10370&lt;Einstellungen!$B$5,"ja","nein")</f>
        <v>nein</v>
      </c>
      <c r="H10370" s="21" t="s">
        <v>27</v>
      </c>
      <c r="I10370" s="29" t="n">
        <f aca="false">INDEX(Einstellungen!$B$27:$B$50,24)</f>
        <v>0.8</v>
      </c>
      <c r="J10370" s="29" t="n">
        <f aca="false">F10370*I10370</f>
        <v>24.510668</v>
      </c>
    </row>
    <row r="10371" customFormat="false" ht="15" hidden="false" customHeight="false" outlineLevel="0" collapsed="false">
      <c r="A10371" s="28" t="n">
        <v>46013</v>
      </c>
      <c r="B10371" s="21" t="s">
        <v>111</v>
      </c>
      <c r="C10371" s="21" t="s">
        <v>140</v>
      </c>
      <c r="D10371" s="29" t="n">
        <v>70.227</v>
      </c>
      <c r="E10371" s="29" t="n">
        <f aca="false">D10371/10</f>
        <v>7.0227</v>
      </c>
      <c r="F10371" s="29" t="n">
        <f aca="false">(E10371+Einstellungen!$B$20)*(1+Einstellungen!$B$10)</f>
        <v>30.557653</v>
      </c>
      <c r="G10371" s="21" t="str">
        <f aca="false">IF(F10371&lt;Einstellungen!$B$5,"ja","nein")</f>
        <v>nein</v>
      </c>
      <c r="H10371" s="21" t="s">
        <v>27</v>
      </c>
      <c r="I10371" s="29" t="n">
        <f aca="false">INDEX(Einstellungen!$B$27:$B$50,1)</f>
        <v>0.6</v>
      </c>
      <c r="J10371" s="29" t="n">
        <f aca="false">F10371*I10371</f>
        <v>18.3345918</v>
      </c>
    </row>
    <row r="10372" customFormat="false" ht="15" hidden="false" customHeight="false" outlineLevel="0" collapsed="false">
      <c r="A10372" s="28" t="n">
        <v>46013</v>
      </c>
      <c r="B10372" s="21" t="s">
        <v>113</v>
      </c>
      <c r="C10372" s="21" t="s">
        <v>140</v>
      </c>
      <c r="D10372" s="29" t="n">
        <v>68.828</v>
      </c>
      <c r="E10372" s="29" t="n">
        <f aca="false">D10372/10</f>
        <v>6.8828</v>
      </c>
      <c r="F10372" s="29" t="n">
        <f aca="false">(E10372+Einstellungen!$B$20)*(1+Einstellungen!$B$10)</f>
        <v>30.391172</v>
      </c>
      <c r="G10372" s="21" t="str">
        <f aca="false">IF(F10372&lt;Einstellungen!$B$5,"ja","nein")</f>
        <v>nein</v>
      </c>
      <c r="H10372" s="21" t="s">
        <v>27</v>
      </c>
      <c r="I10372" s="29" t="n">
        <f aca="false">INDEX(Einstellungen!$B$27:$B$50,2)</f>
        <v>0.5</v>
      </c>
      <c r="J10372" s="29" t="n">
        <f aca="false">F10372*I10372</f>
        <v>15.195586</v>
      </c>
    </row>
    <row r="10373" customFormat="false" ht="15" hidden="false" customHeight="false" outlineLevel="0" collapsed="false">
      <c r="A10373" s="28" t="n">
        <v>46013</v>
      </c>
      <c r="B10373" s="21" t="s">
        <v>114</v>
      </c>
      <c r="C10373" s="21" t="s">
        <v>140</v>
      </c>
      <c r="D10373" s="29" t="n">
        <v>67.785</v>
      </c>
      <c r="E10373" s="29" t="n">
        <f aca="false">D10373/10</f>
        <v>6.7785</v>
      </c>
      <c r="F10373" s="29" t="n">
        <f aca="false">(E10373+Einstellungen!$B$20)*(1+Einstellungen!$B$10)</f>
        <v>30.267055</v>
      </c>
      <c r="G10373" s="21" t="str">
        <f aca="false">IF(F10373&lt;Einstellungen!$B$5,"ja","nein")</f>
        <v>nein</v>
      </c>
      <c r="H10373" s="21" t="s">
        <v>27</v>
      </c>
      <c r="I10373" s="29" t="n">
        <f aca="false">INDEX(Einstellungen!$B$27:$B$50,3)</f>
        <v>0.45</v>
      </c>
      <c r="J10373" s="29" t="n">
        <f aca="false">F10373*I10373</f>
        <v>13.62017475</v>
      </c>
    </row>
    <row r="10374" customFormat="false" ht="15" hidden="false" customHeight="false" outlineLevel="0" collapsed="false">
      <c r="A10374" s="28" t="n">
        <v>46013</v>
      </c>
      <c r="B10374" s="21" t="s">
        <v>115</v>
      </c>
      <c r="C10374" s="21" t="s">
        <v>140</v>
      </c>
      <c r="D10374" s="29" t="n">
        <v>66.31</v>
      </c>
      <c r="E10374" s="29" t="n">
        <f aca="false">D10374/10</f>
        <v>6.631</v>
      </c>
      <c r="F10374" s="29" t="n">
        <f aca="false">(E10374+Einstellungen!$B$20)*(1+Einstellungen!$B$10)</f>
        <v>30.09153</v>
      </c>
      <c r="G10374" s="21" t="str">
        <f aca="false">IF(F10374&lt;Einstellungen!$B$5,"ja","nein")</f>
        <v>nein</v>
      </c>
      <c r="H10374" s="21" t="s">
        <v>27</v>
      </c>
      <c r="I10374" s="29" t="n">
        <f aca="false">INDEX(Einstellungen!$B$27:$B$50,4)</f>
        <v>0.45</v>
      </c>
      <c r="J10374" s="29" t="n">
        <f aca="false">F10374*I10374</f>
        <v>13.5411885</v>
      </c>
    </row>
    <row r="10375" customFormat="false" ht="15" hidden="false" customHeight="false" outlineLevel="0" collapsed="false">
      <c r="A10375" s="28" t="n">
        <v>46013</v>
      </c>
      <c r="B10375" s="21" t="s">
        <v>116</v>
      </c>
      <c r="C10375" s="21" t="s">
        <v>140</v>
      </c>
      <c r="D10375" s="29" t="n">
        <v>71.517</v>
      </c>
      <c r="E10375" s="29" t="n">
        <f aca="false">D10375/10</f>
        <v>7.1517</v>
      </c>
      <c r="F10375" s="29" t="n">
        <f aca="false">(E10375+Einstellungen!$B$20)*(1+Einstellungen!$B$10)</f>
        <v>30.711163</v>
      </c>
      <c r="G10375" s="21" t="str">
        <f aca="false">IF(F10375&lt;Einstellungen!$B$5,"ja","nein")</f>
        <v>nein</v>
      </c>
      <c r="H10375" s="21" t="s">
        <v>27</v>
      </c>
      <c r="I10375" s="29" t="n">
        <f aca="false">INDEX(Einstellungen!$B$27:$B$50,5)</f>
        <v>0.45</v>
      </c>
      <c r="J10375" s="29" t="n">
        <f aca="false">F10375*I10375</f>
        <v>13.82002335</v>
      </c>
    </row>
    <row r="10376" customFormat="false" ht="15" hidden="false" customHeight="false" outlineLevel="0" collapsed="false">
      <c r="A10376" s="28" t="n">
        <v>46013</v>
      </c>
      <c r="B10376" s="21" t="s">
        <v>117</v>
      </c>
      <c r="C10376" s="21" t="s">
        <v>140</v>
      </c>
      <c r="D10376" s="29" t="n">
        <v>74.112</v>
      </c>
      <c r="E10376" s="29" t="n">
        <f aca="false">D10376/10</f>
        <v>7.4112</v>
      </c>
      <c r="F10376" s="29" t="n">
        <f aca="false">(E10376+Einstellungen!$B$20)*(1+Einstellungen!$B$10)</f>
        <v>31.019968</v>
      </c>
      <c r="G10376" s="21" t="str">
        <f aca="false">IF(F10376&lt;Einstellungen!$B$5,"ja","nein")</f>
        <v>nein</v>
      </c>
      <c r="H10376" s="21" t="s">
        <v>27</v>
      </c>
      <c r="I10376" s="29" t="n">
        <f aca="false">INDEX(Einstellungen!$B$27:$B$50,6)</f>
        <v>0.5</v>
      </c>
      <c r="J10376" s="29" t="n">
        <f aca="false">F10376*I10376</f>
        <v>15.509984</v>
      </c>
    </row>
    <row r="10377" customFormat="false" ht="15" hidden="false" customHeight="false" outlineLevel="0" collapsed="false">
      <c r="A10377" s="28" t="n">
        <v>46013</v>
      </c>
      <c r="B10377" s="21" t="s">
        <v>118</v>
      </c>
      <c r="C10377" s="21" t="s">
        <v>140</v>
      </c>
      <c r="D10377" s="29" t="n">
        <v>78.188</v>
      </c>
      <c r="E10377" s="29" t="n">
        <f aca="false">D10377/10</f>
        <v>7.8188</v>
      </c>
      <c r="F10377" s="29" t="n">
        <f aca="false">(E10377+Einstellungen!$B$20)*(1+Einstellungen!$B$10)</f>
        <v>31.505012</v>
      </c>
      <c r="G10377" s="21" t="str">
        <f aca="false">IF(F10377&lt;Einstellungen!$B$5,"ja","nein")</f>
        <v>nein</v>
      </c>
      <c r="H10377" s="21" t="s">
        <v>27</v>
      </c>
      <c r="I10377" s="29" t="n">
        <f aca="false">INDEX(Einstellungen!$B$27:$B$50,7)</f>
        <v>0.7</v>
      </c>
      <c r="J10377" s="29" t="n">
        <f aca="false">F10377*I10377</f>
        <v>22.0535084</v>
      </c>
    </row>
    <row r="10378" customFormat="false" ht="15" hidden="false" customHeight="false" outlineLevel="0" collapsed="false">
      <c r="A10378" s="28" t="n">
        <v>46013</v>
      </c>
      <c r="B10378" s="21" t="s">
        <v>119</v>
      </c>
      <c r="C10378" s="21" t="s">
        <v>140</v>
      </c>
      <c r="D10378" s="29" t="n">
        <v>90.448</v>
      </c>
      <c r="E10378" s="29" t="n">
        <f aca="false">D10378/10</f>
        <v>9.0448</v>
      </c>
      <c r="F10378" s="29" t="n">
        <f aca="false">(E10378+Einstellungen!$B$20)*(1+Einstellungen!$B$10)</f>
        <v>32.963952</v>
      </c>
      <c r="G10378" s="21" t="str">
        <f aca="false">IF(F10378&lt;Einstellungen!$B$5,"ja","nein")</f>
        <v>nein</v>
      </c>
      <c r="H10378" s="21" t="s">
        <v>27</v>
      </c>
      <c r="I10378" s="29" t="n">
        <f aca="false">INDEX(Einstellungen!$B$27:$B$50,8)</f>
        <v>0.95</v>
      </c>
      <c r="J10378" s="29" t="n">
        <f aca="false">F10378*I10378</f>
        <v>31.3157544</v>
      </c>
    </row>
    <row r="10379" customFormat="false" ht="15" hidden="false" customHeight="false" outlineLevel="0" collapsed="false">
      <c r="A10379" s="28" t="n">
        <v>46013</v>
      </c>
      <c r="B10379" s="21" t="s">
        <v>120</v>
      </c>
      <c r="C10379" s="21" t="s">
        <v>140</v>
      </c>
      <c r="D10379" s="29" t="n">
        <v>93.343</v>
      </c>
      <c r="E10379" s="29" t="n">
        <f aca="false">D10379/10</f>
        <v>9.3343</v>
      </c>
      <c r="F10379" s="29" t="n">
        <f aca="false">(E10379+Einstellungen!$B$20)*(1+Einstellungen!$B$10)</f>
        <v>33.308457</v>
      </c>
      <c r="G10379" s="21" t="str">
        <f aca="false">IF(F10379&lt;Einstellungen!$B$5,"ja","nein")</f>
        <v>nein</v>
      </c>
      <c r="H10379" s="21" t="s">
        <v>27</v>
      </c>
      <c r="I10379" s="29" t="n">
        <f aca="false">INDEX(Einstellungen!$B$27:$B$50,9)</f>
        <v>1.05</v>
      </c>
      <c r="J10379" s="29" t="n">
        <f aca="false">F10379*I10379</f>
        <v>34.97387985</v>
      </c>
    </row>
    <row r="10380" customFormat="false" ht="15" hidden="false" customHeight="false" outlineLevel="0" collapsed="false">
      <c r="A10380" s="28" t="n">
        <v>46013</v>
      </c>
      <c r="B10380" s="21" t="s">
        <v>121</v>
      </c>
      <c r="C10380" s="21" t="s">
        <v>140</v>
      </c>
      <c r="D10380" s="29" t="n">
        <v>90.792</v>
      </c>
      <c r="E10380" s="29" t="n">
        <f aca="false">D10380/10</f>
        <v>9.0792</v>
      </c>
      <c r="F10380" s="29" t="n">
        <f aca="false">(E10380+Einstellungen!$B$20)*(1+Einstellungen!$B$10)</f>
        <v>33.004888</v>
      </c>
      <c r="G10380" s="21" t="str">
        <f aca="false">IF(F10380&lt;Einstellungen!$B$5,"ja","nein")</f>
        <v>nein</v>
      </c>
      <c r="H10380" s="21" t="s">
        <v>27</v>
      </c>
      <c r="I10380" s="29" t="n">
        <f aca="false">INDEX(Einstellungen!$B$27:$B$50,10)</f>
        <v>1.05</v>
      </c>
      <c r="J10380" s="29" t="n">
        <f aca="false">F10380*I10380</f>
        <v>34.6551324</v>
      </c>
    </row>
    <row r="10381" customFormat="false" ht="15" hidden="false" customHeight="false" outlineLevel="0" collapsed="false">
      <c r="A10381" s="28" t="n">
        <v>46013</v>
      </c>
      <c r="B10381" s="21" t="s">
        <v>122</v>
      </c>
      <c r="C10381" s="21" t="s">
        <v>140</v>
      </c>
      <c r="D10381" s="29" t="n">
        <v>89.248</v>
      </c>
      <c r="E10381" s="29" t="n">
        <f aca="false">D10381/10</f>
        <v>8.9248</v>
      </c>
      <c r="F10381" s="29" t="n">
        <f aca="false">(E10381+Einstellungen!$B$20)*(1+Einstellungen!$B$10)</f>
        <v>32.821152</v>
      </c>
      <c r="G10381" s="21" t="str">
        <f aca="false">IF(F10381&lt;Einstellungen!$B$5,"ja","nein")</f>
        <v>nein</v>
      </c>
      <c r="H10381" s="21" t="s">
        <v>27</v>
      </c>
      <c r="I10381" s="29" t="n">
        <f aca="false">INDEX(Einstellungen!$B$27:$B$50,11)</f>
        <v>1.05</v>
      </c>
      <c r="J10381" s="29" t="n">
        <f aca="false">F10381*I10381</f>
        <v>34.4622096</v>
      </c>
    </row>
    <row r="10382" customFormat="false" ht="15" hidden="false" customHeight="false" outlineLevel="0" collapsed="false">
      <c r="A10382" s="28" t="n">
        <v>46013</v>
      </c>
      <c r="B10382" s="21" t="s">
        <v>123</v>
      </c>
      <c r="C10382" s="21" t="s">
        <v>140</v>
      </c>
      <c r="D10382" s="29" t="n">
        <v>85</v>
      </c>
      <c r="E10382" s="29" t="n">
        <f aca="false">D10382/10</f>
        <v>8.5</v>
      </c>
      <c r="F10382" s="29" t="n">
        <f aca="false">(E10382+Einstellungen!$B$20)*(1+Einstellungen!$B$10)</f>
        <v>32.31564</v>
      </c>
      <c r="G10382" s="21" t="str">
        <f aca="false">IF(F10382&lt;Einstellungen!$B$5,"ja","nein")</f>
        <v>nein</v>
      </c>
      <c r="H10382" s="21" t="s">
        <v>27</v>
      </c>
      <c r="I10382" s="29" t="n">
        <f aca="false">INDEX(Einstellungen!$B$27:$B$50,12)</f>
        <v>1.1</v>
      </c>
      <c r="J10382" s="29" t="n">
        <f aca="false">F10382*I10382</f>
        <v>35.547204</v>
      </c>
    </row>
    <row r="10383" customFormat="false" ht="15" hidden="false" customHeight="false" outlineLevel="0" collapsed="false">
      <c r="A10383" s="28" t="n">
        <v>46013</v>
      </c>
      <c r="B10383" s="21" t="s">
        <v>124</v>
      </c>
      <c r="C10383" s="21" t="s">
        <v>140</v>
      </c>
      <c r="D10383" s="29" t="n">
        <v>86.34</v>
      </c>
      <c r="E10383" s="29" t="n">
        <f aca="false">D10383/10</f>
        <v>8.634</v>
      </c>
      <c r="F10383" s="29" t="n">
        <f aca="false">(E10383+Einstellungen!$B$20)*(1+Einstellungen!$B$10)</f>
        <v>32.4751</v>
      </c>
      <c r="G10383" s="21" t="str">
        <f aca="false">IF(F10383&lt;Einstellungen!$B$5,"ja","nein")</f>
        <v>nein</v>
      </c>
      <c r="H10383" s="21" t="s">
        <v>27</v>
      </c>
      <c r="I10383" s="29" t="n">
        <f aca="false">INDEX(Einstellungen!$B$27:$B$50,13)</f>
        <v>1.2</v>
      </c>
      <c r="J10383" s="29" t="n">
        <f aca="false">F10383*I10383</f>
        <v>38.97012</v>
      </c>
    </row>
    <row r="10384" customFormat="false" ht="15" hidden="false" customHeight="false" outlineLevel="0" collapsed="false">
      <c r="A10384" s="28" t="n">
        <v>46013</v>
      </c>
      <c r="B10384" s="21" t="s">
        <v>125</v>
      </c>
      <c r="C10384" s="21" t="s">
        <v>140</v>
      </c>
      <c r="D10384" s="29" t="n">
        <v>88.615</v>
      </c>
      <c r="E10384" s="29" t="n">
        <f aca="false">D10384/10</f>
        <v>8.8615</v>
      </c>
      <c r="F10384" s="29" t="n">
        <f aca="false">(E10384+Einstellungen!$B$20)*(1+Einstellungen!$B$10)</f>
        <v>32.745825</v>
      </c>
      <c r="G10384" s="21" t="str">
        <f aca="false">IF(F10384&lt;Einstellungen!$B$5,"ja","nein")</f>
        <v>nein</v>
      </c>
      <c r="H10384" s="21" t="s">
        <v>27</v>
      </c>
      <c r="I10384" s="29" t="n">
        <f aca="false">INDEX(Einstellungen!$B$27:$B$50,14)</f>
        <v>1.15</v>
      </c>
      <c r="J10384" s="29" t="n">
        <f aca="false">F10384*I10384</f>
        <v>37.65769875</v>
      </c>
    </row>
    <row r="10385" customFormat="false" ht="15" hidden="false" customHeight="false" outlineLevel="0" collapsed="false">
      <c r="A10385" s="28" t="n">
        <v>46013</v>
      </c>
      <c r="B10385" s="21" t="s">
        <v>126</v>
      </c>
      <c r="C10385" s="21" t="s">
        <v>140</v>
      </c>
      <c r="D10385" s="29" t="n">
        <v>92.123</v>
      </c>
      <c r="E10385" s="29" t="n">
        <f aca="false">D10385/10</f>
        <v>9.2123</v>
      </c>
      <c r="F10385" s="29" t="n">
        <f aca="false">(E10385+Einstellungen!$B$20)*(1+Einstellungen!$B$10)</f>
        <v>33.163277</v>
      </c>
      <c r="G10385" s="21" t="str">
        <f aca="false">IF(F10385&lt;Einstellungen!$B$5,"ja","nein")</f>
        <v>nein</v>
      </c>
      <c r="H10385" s="21" t="s">
        <v>27</v>
      </c>
      <c r="I10385" s="29" t="n">
        <f aca="false">INDEX(Einstellungen!$B$27:$B$50,15)</f>
        <v>1</v>
      </c>
      <c r="J10385" s="29" t="n">
        <f aca="false">F10385*I10385</f>
        <v>33.163277</v>
      </c>
    </row>
    <row r="10386" customFormat="false" ht="15" hidden="false" customHeight="false" outlineLevel="0" collapsed="false">
      <c r="A10386" s="28" t="n">
        <v>46013</v>
      </c>
      <c r="B10386" s="21" t="s">
        <v>127</v>
      </c>
      <c r="C10386" s="21" t="s">
        <v>140</v>
      </c>
      <c r="D10386" s="29" t="n">
        <v>99.537</v>
      </c>
      <c r="E10386" s="29" t="n">
        <f aca="false">D10386/10</f>
        <v>9.9537</v>
      </c>
      <c r="F10386" s="29" t="n">
        <f aca="false">(E10386+Einstellungen!$B$20)*(1+Einstellungen!$B$10)</f>
        <v>34.045543</v>
      </c>
      <c r="G10386" s="21" t="str">
        <f aca="false">IF(F10386&lt;Einstellungen!$B$5,"ja","nein")</f>
        <v>nein</v>
      </c>
      <c r="H10386" s="21" t="s">
        <v>27</v>
      </c>
      <c r="I10386" s="29" t="n">
        <f aca="false">INDEX(Einstellungen!$B$27:$B$50,16)</f>
        <v>0.95</v>
      </c>
      <c r="J10386" s="29" t="n">
        <f aca="false">F10386*I10386</f>
        <v>32.34326585</v>
      </c>
    </row>
    <row r="10387" customFormat="false" ht="15" hidden="false" customHeight="false" outlineLevel="0" collapsed="false">
      <c r="A10387" s="28" t="n">
        <v>46013</v>
      </c>
      <c r="B10387" s="21" t="s">
        <v>128</v>
      </c>
      <c r="C10387" s="21" t="s">
        <v>140</v>
      </c>
      <c r="D10387" s="29" t="n">
        <v>101.18</v>
      </c>
      <c r="E10387" s="29" t="n">
        <f aca="false">D10387/10</f>
        <v>10.118</v>
      </c>
      <c r="F10387" s="29" t="n">
        <f aca="false">(E10387+Einstellungen!$B$20)*(1+Einstellungen!$B$10)</f>
        <v>34.24106</v>
      </c>
      <c r="G10387" s="21" t="str">
        <f aca="false">IF(F10387&lt;Einstellungen!$B$5,"ja","nein")</f>
        <v>nein</v>
      </c>
      <c r="H10387" s="21" t="s">
        <v>27</v>
      </c>
      <c r="I10387" s="29" t="n">
        <f aca="false">INDEX(Einstellungen!$B$27:$B$50,17)</f>
        <v>0.95</v>
      </c>
      <c r="J10387" s="29" t="n">
        <f aca="false">F10387*I10387</f>
        <v>32.529007</v>
      </c>
    </row>
    <row r="10388" customFormat="false" ht="15" hidden="false" customHeight="false" outlineLevel="0" collapsed="false">
      <c r="A10388" s="28" t="n">
        <v>46013</v>
      </c>
      <c r="B10388" s="21" t="s">
        <v>129</v>
      </c>
      <c r="C10388" s="21" t="s">
        <v>140</v>
      </c>
      <c r="D10388" s="29" t="n">
        <v>107.892</v>
      </c>
      <c r="E10388" s="29" t="n">
        <f aca="false">D10388/10</f>
        <v>10.7892</v>
      </c>
      <c r="F10388" s="29" t="n">
        <f aca="false">(E10388+Einstellungen!$B$20)*(1+Einstellungen!$B$10)</f>
        <v>35.039788</v>
      </c>
      <c r="G10388" s="21" t="str">
        <f aca="false">IF(F10388&lt;Einstellungen!$B$5,"ja","nein")</f>
        <v>nein</v>
      </c>
      <c r="H10388" s="21" t="s">
        <v>27</v>
      </c>
      <c r="I10388" s="29" t="n">
        <f aca="false">INDEX(Einstellungen!$B$27:$B$50,18)</f>
        <v>1.1</v>
      </c>
      <c r="J10388" s="29" t="n">
        <f aca="false">F10388*I10388</f>
        <v>38.5437668</v>
      </c>
    </row>
    <row r="10389" customFormat="false" ht="15" hidden="false" customHeight="false" outlineLevel="0" collapsed="false">
      <c r="A10389" s="28" t="n">
        <v>46013</v>
      </c>
      <c r="B10389" s="21" t="s">
        <v>130</v>
      </c>
      <c r="C10389" s="21" t="s">
        <v>140</v>
      </c>
      <c r="D10389" s="29" t="n">
        <v>100.9</v>
      </c>
      <c r="E10389" s="29" t="n">
        <f aca="false">D10389/10</f>
        <v>10.09</v>
      </c>
      <c r="F10389" s="29" t="n">
        <f aca="false">(E10389+Einstellungen!$B$20)*(1+Einstellungen!$B$10)</f>
        <v>34.20774</v>
      </c>
      <c r="G10389" s="21" t="str">
        <f aca="false">IF(F10389&lt;Einstellungen!$B$5,"ja","nein")</f>
        <v>nein</v>
      </c>
      <c r="H10389" s="21" t="s">
        <v>27</v>
      </c>
      <c r="I10389" s="29" t="n">
        <f aca="false">INDEX(Einstellungen!$B$27:$B$50,19)</f>
        <v>1.35</v>
      </c>
      <c r="J10389" s="29" t="n">
        <f aca="false">F10389*I10389</f>
        <v>46.180449</v>
      </c>
    </row>
    <row r="10390" customFormat="false" ht="15" hidden="false" customHeight="false" outlineLevel="0" collapsed="false">
      <c r="A10390" s="28" t="n">
        <v>46013</v>
      </c>
      <c r="B10390" s="21" t="s">
        <v>131</v>
      </c>
      <c r="C10390" s="21" t="s">
        <v>140</v>
      </c>
      <c r="D10390" s="29" t="n">
        <v>93.79</v>
      </c>
      <c r="E10390" s="29" t="n">
        <f aca="false">D10390/10</f>
        <v>9.379</v>
      </c>
      <c r="F10390" s="29" t="n">
        <f aca="false">(E10390+Einstellungen!$B$20)*(1+Einstellungen!$B$10)</f>
        <v>33.36165</v>
      </c>
      <c r="G10390" s="21" t="str">
        <f aca="false">IF(F10390&lt;Einstellungen!$B$5,"ja","nein")</f>
        <v>nein</v>
      </c>
      <c r="H10390" s="21" t="s">
        <v>27</v>
      </c>
      <c r="I10390" s="29" t="n">
        <f aca="false">INDEX(Einstellungen!$B$27:$B$50,20)</f>
        <v>1.45</v>
      </c>
      <c r="J10390" s="29" t="n">
        <f aca="false">F10390*I10390</f>
        <v>48.3743925</v>
      </c>
    </row>
    <row r="10391" customFormat="false" ht="15" hidden="false" customHeight="false" outlineLevel="0" collapsed="false">
      <c r="A10391" s="28" t="n">
        <v>46013</v>
      </c>
      <c r="B10391" s="21" t="s">
        <v>132</v>
      </c>
      <c r="C10391" s="21" t="s">
        <v>140</v>
      </c>
      <c r="D10391" s="29" t="n">
        <v>89.477</v>
      </c>
      <c r="E10391" s="29" t="n">
        <f aca="false">D10391/10</f>
        <v>8.9477</v>
      </c>
      <c r="F10391" s="29" t="n">
        <f aca="false">(E10391+Einstellungen!$B$20)*(1+Einstellungen!$B$10)</f>
        <v>32.848403</v>
      </c>
      <c r="G10391" s="21" t="str">
        <f aca="false">IF(F10391&lt;Einstellungen!$B$5,"ja","nein")</f>
        <v>nein</v>
      </c>
      <c r="H10391" s="21" t="s">
        <v>27</v>
      </c>
      <c r="I10391" s="29" t="n">
        <f aca="false">INDEX(Einstellungen!$B$27:$B$50,21)</f>
        <v>1.4</v>
      </c>
      <c r="J10391" s="29" t="n">
        <f aca="false">F10391*I10391</f>
        <v>45.9877642</v>
      </c>
    </row>
    <row r="10392" customFormat="false" ht="15" hidden="false" customHeight="false" outlineLevel="0" collapsed="false">
      <c r="A10392" s="28" t="n">
        <v>46013</v>
      </c>
      <c r="B10392" s="21" t="s">
        <v>133</v>
      </c>
      <c r="C10392" s="21" t="s">
        <v>140</v>
      </c>
      <c r="D10392" s="29" t="n">
        <v>84.86</v>
      </c>
      <c r="E10392" s="29" t="n">
        <f aca="false">D10392/10</f>
        <v>8.486</v>
      </c>
      <c r="F10392" s="29" t="n">
        <f aca="false">(E10392+Einstellungen!$B$20)*(1+Einstellungen!$B$10)</f>
        <v>32.29898</v>
      </c>
      <c r="G10392" s="21" t="str">
        <f aca="false">IF(F10392&lt;Einstellungen!$B$5,"ja","nein")</f>
        <v>nein</v>
      </c>
      <c r="H10392" s="21" t="s">
        <v>27</v>
      </c>
      <c r="I10392" s="29" t="n">
        <f aca="false">INDEX(Einstellungen!$B$27:$B$50,22)</f>
        <v>1.25</v>
      </c>
      <c r="J10392" s="29" t="n">
        <f aca="false">F10392*I10392</f>
        <v>40.373725</v>
      </c>
    </row>
    <row r="10393" customFormat="false" ht="15" hidden="false" customHeight="false" outlineLevel="0" collapsed="false">
      <c r="A10393" s="28" t="n">
        <v>46013</v>
      </c>
      <c r="B10393" s="21" t="s">
        <v>134</v>
      </c>
      <c r="C10393" s="21" t="s">
        <v>140</v>
      </c>
      <c r="D10393" s="29" t="n">
        <v>84.823</v>
      </c>
      <c r="E10393" s="29" t="n">
        <f aca="false">D10393/10</f>
        <v>8.4823</v>
      </c>
      <c r="F10393" s="29" t="n">
        <f aca="false">(E10393+Einstellungen!$B$20)*(1+Einstellungen!$B$10)</f>
        <v>32.294577</v>
      </c>
      <c r="G10393" s="21" t="str">
        <f aca="false">IF(F10393&lt;Einstellungen!$B$5,"ja","nein")</f>
        <v>nein</v>
      </c>
      <c r="H10393" s="21" t="s">
        <v>27</v>
      </c>
      <c r="I10393" s="29" t="n">
        <f aca="false">INDEX(Einstellungen!$B$27:$B$50,23)</f>
        <v>1.05</v>
      </c>
      <c r="J10393" s="29" t="n">
        <f aca="false">F10393*I10393</f>
        <v>33.90930585</v>
      </c>
    </row>
    <row r="10394" customFormat="false" ht="15" hidden="false" customHeight="false" outlineLevel="0" collapsed="false">
      <c r="A10394" s="28" t="n">
        <v>46013</v>
      </c>
      <c r="B10394" s="21" t="s">
        <v>135</v>
      </c>
      <c r="C10394" s="21" t="s">
        <v>140</v>
      </c>
      <c r="D10394" s="29" t="n">
        <v>77.968</v>
      </c>
      <c r="E10394" s="29" t="n">
        <f aca="false">D10394/10</f>
        <v>7.7968</v>
      </c>
      <c r="F10394" s="29" t="n">
        <f aca="false">(E10394+Einstellungen!$B$20)*(1+Einstellungen!$B$10)</f>
        <v>31.478832</v>
      </c>
      <c r="G10394" s="21" t="str">
        <f aca="false">IF(F10394&lt;Einstellungen!$B$5,"ja","nein")</f>
        <v>nein</v>
      </c>
      <c r="H10394" s="21" t="s">
        <v>27</v>
      </c>
      <c r="I10394" s="29" t="n">
        <f aca="false">INDEX(Einstellungen!$B$27:$B$50,24)</f>
        <v>0.8</v>
      </c>
      <c r="J10394" s="29" t="n">
        <f aca="false">F10394*I10394</f>
        <v>25.1830656</v>
      </c>
    </row>
    <row r="10395" customFormat="false" ht="15" hidden="false" customHeight="false" outlineLevel="0" collapsed="false">
      <c r="A10395" s="28" t="n">
        <v>46014</v>
      </c>
      <c r="B10395" s="21" t="s">
        <v>111</v>
      </c>
      <c r="C10395" s="21" t="s">
        <v>141</v>
      </c>
      <c r="D10395" s="29" t="n">
        <v>72.233</v>
      </c>
      <c r="E10395" s="29" t="n">
        <f aca="false">D10395/10</f>
        <v>7.2233</v>
      </c>
      <c r="F10395" s="29" t="n">
        <f aca="false">(E10395+Einstellungen!$B$20)*(1+Einstellungen!$B$10)</f>
        <v>30.796367</v>
      </c>
      <c r="G10395" s="21" t="str">
        <f aca="false">IF(F10395&lt;Einstellungen!$B$5,"ja","nein")</f>
        <v>nein</v>
      </c>
      <c r="H10395" s="21" t="s">
        <v>27</v>
      </c>
      <c r="I10395" s="29" t="n">
        <f aca="false">INDEX(Einstellungen!$B$27:$B$50,1)</f>
        <v>0.6</v>
      </c>
      <c r="J10395" s="29" t="n">
        <f aca="false">F10395*I10395</f>
        <v>18.4778202</v>
      </c>
    </row>
    <row r="10396" customFormat="false" ht="15" hidden="false" customHeight="false" outlineLevel="0" collapsed="false">
      <c r="A10396" s="28" t="n">
        <v>46014</v>
      </c>
      <c r="B10396" s="21" t="s">
        <v>113</v>
      </c>
      <c r="C10396" s="21" t="s">
        <v>141</v>
      </c>
      <c r="D10396" s="29" t="n">
        <v>65.032</v>
      </c>
      <c r="E10396" s="29" t="n">
        <f aca="false">D10396/10</f>
        <v>6.5032</v>
      </c>
      <c r="F10396" s="29" t="n">
        <f aca="false">(E10396+Einstellungen!$B$20)*(1+Einstellungen!$B$10)</f>
        <v>29.939448</v>
      </c>
      <c r="G10396" s="21" t="str">
        <f aca="false">IF(F10396&lt;Einstellungen!$B$5,"ja","nein")</f>
        <v>nein</v>
      </c>
      <c r="H10396" s="21" t="s">
        <v>27</v>
      </c>
      <c r="I10396" s="29" t="n">
        <f aca="false">INDEX(Einstellungen!$B$27:$B$50,2)</f>
        <v>0.5</v>
      </c>
      <c r="J10396" s="29" t="n">
        <f aca="false">F10396*I10396</f>
        <v>14.969724</v>
      </c>
    </row>
    <row r="10397" customFormat="false" ht="15" hidden="false" customHeight="false" outlineLevel="0" collapsed="false">
      <c r="A10397" s="28" t="n">
        <v>46014</v>
      </c>
      <c r="B10397" s="21" t="s">
        <v>114</v>
      </c>
      <c r="C10397" s="21" t="s">
        <v>141</v>
      </c>
      <c r="D10397" s="29" t="n">
        <v>62.005</v>
      </c>
      <c r="E10397" s="29" t="n">
        <f aca="false">D10397/10</f>
        <v>6.2005</v>
      </c>
      <c r="F10397" s="29" t="n">
        <f aca="false">(E10397+Einstellungen!$B$20)*(1+Einstellungen!$B$10)</f>
        <v>29.579235</v>
      </c>
      <c r="G10397" s="21" t="str">
        <f aca="false">IF(F10397&lt;Einstellungen!$B$5,"ja","nein")</f>
        <v>nein</v>
      </c>
      <c r="H10397" s="21" t="s">
        <v>27</v>
      </c>
      <c r="I10397" s="29" t="n">
        <f aca="false">INDEX(Einstellungen!$B$27:$B$50,3)</f>
        <v>0.45</v>
      </c>
      <c r="J10397" s="29" t="n">
        <f aca="false">F10397*I10397</f>
        <v>13.31065575</v>
      </c>
    </row>
    <row r="10398" customFormat="false" ht="15" hidden="false" customHeight="false" outlineLevel="0" collapsed="false">
      <c r="A10398" s="28" t="n">
        <v>46014</v>
      </c>
      <c r="B10398" s="21" t="s">
        <v>115</v>
      </c>
      <c r="C10398" s="21" t="s">
        <v>141</v>
      </c>
      <c r="D10398" s="29" t="n">
        <v>59.06</v>
      </c>
      <c r="E10398" s="29" t="n">
        <f aca="false">D10398/10</f>
        <v>5.906</v>
      </c>
      <c r="F10398" s="29" t="n">
        <f aca="false">(E10398+Einstellungen!$B$20)*(1+Einstellungen!$B$10)</f>
        <v>29.22878</v>
      </c>
      <c r="G10398" s="21" t="str">
        <f aca="false">IF(F10398&lt;Einstellungen!$B$5,"ja","nein")</f>
        <v>nein</v>
      </c>
      <c r="H10398" s="21" t="s">
        <v>27</v>
      </c>
      <c r="I10398" s="29" t="n">
        <f aca="false">INDEX(Einstellungen!$B$27:$B$50,4)</f>
        <v>0.45</v>
      </c>
      <c r="J10398" s="29" t="n">
        <f aca="false">F10398*I10398</f>
        <v>13.152951</v>
      </c>
    </row>
    <row r="10399" customFormat="false" ht="15" hidden="false" customHeight="false" outlineLevel="0" collapsed="false">
      <c r="A10399" s="28" t="n">
        <v>46014</v>
      </c>
      <c r="B10399" s="21" t="s">
        <v>116</v>
      </c>
      <c r="C10399" s="21" t="s">
        <v>141</v>
      </c>
      <c r="D10399" s="29" t="n">
        <v>58.112</v>
      </c>
      <c r="E10399" s="29" t="n">
        <f aca="false">D10399/10</f>
        <v>5.8112</v>
      </c>
      <c r="F10399" s="29" t="n">
        <f aca="false">(E10399+Einstellungen!$B$20)*(1+Einstellungen!$B$10)</f>
        <v>29.115968</v>
      </c>
      <c r="G10399" s="21" t="str">
        <f aca="false">IF(F10399&lt;Einstellungen!$B$5,"ja","nein")</f>
        <v>nein</v>
      </c>
      <c r="H10399" s="21" t="s">
        <v>27</v>
      </c>
      <c r="I10399" s="29" t="n">
        <f aca="false">INDEX(Einstellungen!$B$27:$B$50,5)</f>
        <v>0.45</v>
      </c>
      <c r="J10399" s="29" t="n">
        <f aca="false">F10399*I10399</f>
        <v>13.1021856</v>
      </c>
    </row>
    <row r="10400" customFormat="false" ht="15" hidden="false" customHeight="false" outlineLevel="0" collapsed="false">
      <c r="A10400" s="28" t="n">
        <v>46014</v>
      </c>
      <c r="B10400" s="21" t="s">
        <v>117</v>
      </c>
      <c r="C10400" s="21" t="s">
        <v>141</v>
      </c>
      <c r="D10400" s="29" t="n">
        <v>59.023</v>
      </c>
      <c r="E10400" s="29" t="n">
        <f aca="false">D10400/10</f>
        <v>5.9023</v>
      </c>
      <c r="F10400" s="29" t="n">
        <f aca="false">(E10400+Einstellungen!$B$20)*(1+Einstellungen!$B$10)</f>
        <v>29.224377</v>
      </c>
      <c r="G10400" s="21" t="str">
        <f aca="false">IF(F10400&lt;Einstellungen!$B$5,"ja","nein")</f>
        <v>nein</v>
      </c>
      <c r="H10400" s="21" t="s">
        <v>27</v>
      </c>
      <c r="I10400" s="29" t="n">
        <f aca="false">INDEX(Einstellungen!$B$27:$B$50,6)</f>
        <v>0.5</v>
      </c>
      <c r="J10400" s="29" t="n">
        <f aca="false">F10400*I10400</f>
        <v>14.6121885</v>
      </c>
    </row>
    <row r="10401" customFormat="false" ht="15" hidden="false" customHeight="false" outlineLevel="0" collapsed="false">
      <c r="A10401" s="28" t="n">
        <v>46014</v>
      </c>
      <c r="B10401" s="21" t="s">
        <v>118</v>
      </c>
      <c r="C10401" s="21" t="s">
        <v>141</v>
      </c>
      <c r="D10401" s="29" t="n">
        <v>67.847</v>
      </c>
      <c r="E10401" s="29" t="n">
        <f aca="false">D10401/10</f>
        <v>6.7847</v>
      </c>
      <c r="F10401" s="29" t="n">
        <f aca="false">(E10401+Einstellungen!$B$20)*(1+Einstellungen!$B$10)</f>
        <v>30.274433</v>
      </c>
      <c r="G10401" s="21" t="str">
        <f aca="false">IF(F10401&lt;Einstellungen!$B$5,"ja","nein")</f>
        <v>nein</v>
      </c>
      <c r="H10401" s="21" t="s">
        <v>27</v>
      </c>
      <c r="I10401" s="29" t="n">
        <f aca="false">INDEX(Einstellungen!$B$27:$B$50,7)</f>
        <v>0.7</v>
      </c>
      <c r="J10401" s="29" t="n">
        <f aca="false">F10401*I10401</f>
        <v>21.1921031</v>
      </c>
    </row>
    <row r="10402" customFormat="false" ht="15" hidden="false" customHeight="false" outlineLevel="0" collapsed="false">
      <c r="A10402" s="28" t="n">
        <v>46014</v>
      </c>
      <c r="B10402" s="21" t="s">
        <v>119</v>
      </c>
      <c r="C10402" s="21" t="s">
        <v>141</v>
      </c>
      <c r="D10402" s="29" t="n">
        <v>78.017</v>
      </c>
      <c r="E10402" s="29" t="n">
        <f aca="false">D10402/10</f>
        <v>7.8017</v>
      </c>
      <c r="F10402" s="29" t="n">
        <f aca="false">(E10402+Einstellungen!$B$20)*(1+Einstellungen!$B$10)</f>
        <v>31.484663</v>
      </c>
      <c r="G10402" s="21" t="str">
        <f aca="false">IF(F10402&lt;Einstellungen!$B$5,"ja","nein")</f>
        <v>nein</v>
      </c>
      <c r="H10402" s="21" t="s">
        <v>27</v>
      </c>
      <c r="I10402" s="29" t="n">
        <f aca="false">INDEX(Einstellungen!$B$27:$B$50,8)</f>
        <v>0.95</v>
      </c>
      <c r="J10402" s="29" t="n">
        <f aca="false">F10402*I10402</f>
        <v>29.91042985</v>
      </c>
    </row>
    <row r="10403" customFormat="false" ht="15" hidden="false" customHeight="false" outlineLevel="0" collapsed="false">
      <c r="A10403" s="28" t="n">
        <v>46014</v>
      </c>
      <c r="B10403" s="21" t="s">
        <v>120</v>
      </c>
      <c r="C10403" s="21" t="s">
        <v>141</v>
      </c>
      <c r="D10403" s="29" t="n">
        <v>83.875</v>
      </c>
      <c r="E10403" s="29" t="n">
        <f aca="false">D10403/10</f>
        <v>8.3875</v>
      </c>
      <c r="F10403" s="29" t="n">
        <f aca="false">(E10403+Einstellungen!$B$20)*(1+Einstellungen!$B$10)</f>
        <v>32.181765</v>
      </c>
      <c r="G10403" s="21" t="str">
        <f aca="false">IF(F10403&lt;Einstellungen!$B$5,"ja","nein")</f>
        <v>nein</v>
      </c>
      <c r="H10403" s="21" t="s">
        <v>27</v>
      </c>
      <c r="I10403" s="29" t="n">
        <f aca="false">INDEX(Einstellungen!$B$27:$B$50,9)</f>
        <v>1.05</v>
      </c>
      <c r="J10403" s="29" t="n">
        <f aca="false">F10403*I10403</f>
        <v>33.79085325</v>
      </c>
    </row>
    <row r="10404" customFormat="false" ht="15" hidden="false" customHeight="false" outlineLevel="0" collapsed="false">
      <c r="A10404" s="28" t="n">
        <v>46014</v>
      </c>
      <c r="B10404" s="21" t="s">
        <v>121</v>
      </c>
      <c r="C10404" s="21" t="s">
        <v>141</v>
      </c>
      <c r="D10404" s="29" t="n">
        <v>85.465</v>
      </c>
      <c r="E10404" s="29" t="n">
        <f aca="false">D10404/10</f>
        <v>8.5465</v>
      </c>
      <c r="F10404" s="29" t="n">
        <f aca="false">(E10404+Einstellungen!$B$20)*(1+Einstellungen!$B$10)</f>
        <v>32.370975</v>
      </c>
      <c r="G10404" s="21" t="str">
        <f aca="false">IF(F10404&lt;Einstellungen!$B$5,"ja","nein")</f>
        <v>nein</v>
      </c>
      <c r="H10404" s="21" t="s">
        <v>27</v>
      </c>
      <c r="I10404" s="29" t="n">
        <f aca="false">INDEX(Einstellungen!$B$27:$B$50,10)</f>
        <v>1.05</v>
      </c>
      <c r="J10404" s="29" t="n">
        <f aca="false">F10404*I10404</f>
        <v>33.98952375</v>
      </c>
    </row>
    <row r="10405" customFormat="false" ht="15" hidden="false" customHeight="false" outlineLevel="0" collapsed="false">
      <c r="A10405" s="28" t="n">
        <v>46014</v>
      </c>
      <c r="B10405" s="21" t="s">
        <v>122</v>
      </c>
      <c r="C10405" s="21" t="s">
        <v>141</v>
      </c>
      <c r="D10405" s="29" t="n">
        <v>83.838</v>
      </c>
      <c r="E10405" s="29" t="n">
        <f aca="false">D10405/10</f>
        <v>8.3838</v>
      </c>
      <c r="F10405" s="29" t="n">
        <f aca="false">(E10405+Einstellungen!$B$20)*(1+Einstellungen!$B$10)</f>
        <v>32.177362</v>
      </c>
      <c r="G10405" s="21" t="str">
        <f aca="false">IF(F10405&lt;Einstellungen!$B$5,"ja","nein")</f>
        <v>nein</v>
      </c>
      <c r="H10405" s="21" t="s">
        <v>27</v>
      </c>
      <c r="I10405" s="29" t="n">
        <f aca="false">INDEX(Einstellungen!$B$27:$B$50,11)</f>
        <v>1.05</v>
      </c>
      <c r="J10405" s="29" t="n">
        <f aca="false">F10405*I10405</f>
        <v>33.7862301</v>
      </c>
    </row>
    <row r="10406" customFormat="false" ht="15" hidden="false" customHeight="false" outlineLevel="0" collapsed="false">
      <c r="A10406" s="28" t="n">
        <v>46014</v>
      </c>
      <c r="B10406" s="21" t="s">
        <v>123</v>
      </c>
      <c r="C10406" s="21" t="s">
        <v>141</v>
      </c>
      <c r="D10406" s="29" t="n">
        <v>81.867</v>
      </c>
      <c r="E10406" s="29" t="n">
        <f aca="false">D10406/10</f>
        <v>8.1867</v>
      </c>
      <c r="F10406" s="29" t="n">
        <f aca="false">(E10406+Einstellungen!$B$20)*(1+Einstellungen!$B$10)</f>
        <v>31.942813</v>
      </c>
      <c r="G10406" s="21" t="str">
        <f aca="false">IF(F10406&lt;Einstellungen!$B$5,"ja","nein")</f>
        <v>nein</v>
      </c>
      <c r="H10406" s="21" t="s">
        <v>27</v>
      </c>
      <c r="I10406" s="29" t="n">
        <f aca="false">INDEX(Einstellungen!$B$27:$B$50,12)</f>
        <v>1.1</v>
      </c>
      <c r="J10406" s="29" t="n">
        <f aca="false">F10406*I10406</f>
        <v>35.1370943</v>
      </c>
    </row>
    <row r="10407" customFormat="false" ht="15" hidden="false" customHeight="false" outlineLevel="0" collapsed="false">
      <c r="A10407" s="28" t="n">
        <v>46014</v>
      </c>
      <c r="B10407" s="21" t="s">
        <v>124</v>
      </c>
      <c r="C10407" s="21" t="s">
        <v>141</v>
      </c>
      <c r="D10407" s="29" t="n">
        <v>80.485</v>
      </c>
      <c r="E10407" s="29" t="n">
        <f aca="false">D10407/10</f>
        <v>8.0485</v>
      </c>
      <c r="F10407" s="29" t="n">
        <f aca="false">(E10407+Einstellungen!$B$20)*(1+Einstellungen!$B$10)</f>
        <v>31.778355</v>
      </c>
      <c r="G10407" s="21" t="str">
        <f aca="false">IF(F10407&lt;Einstellungen!$B$5,"ja","nein")</f>
        <v>nein</v>
      </c>
      <c r="H10407" s="21" t="s">
        <v>27</v>
      </c>
      <c r="I10407" s="29" t="n">
        <f aca="false">INDEX(Einstellungen!$B$27:$B$50,13)</f>
        <v>1.2</v>
      </c>
      <c r="J10407" s="29" t="n">
        <f aca="false">F10407*I10407</f>
        <v>38.134026</v>
      </c>
    </row>
    <row r="10408" customFormat="false" ht="15" hidden="false" customHeight="false" outlineLevel="0" collapsed="false">
      <c r="A10408" s="28" t="n">
        <v>46014</v>
      </c>
      <c r="B10408" s="21" t="s">
        <v>125</v>
      </c>
      <c r="C10408" s="21" t="s">
        <v>141</v>
      </c>
      <c r="D10408" s="29" t="n">
        <v>79.213</v>
      </c>
      <c r="E10408" s="29" t="n">
        <f aca="false">D10408/10</f>
        <v>7.9213</v>
      </c>
      <c r="F10408" s="29" t="n">
        <f aca="false">(E10408+Einstellungen!$B$20)*(1+Einstellungen!$B$10)</f>
        <v>31.626987</v>
      </c>
      <c r="G10408" s="21" t="str">
        <f aca="false">IF(F10408&lt;Einstellungen!$B$5,"ja","nein")</f>
        <v>nein</v>
      </c>
      <c r="H10408" s="21" t="s">
        <v>27</v>
      </c>
      <c r="I10408" s="29" t="n">
        <f aca="false">INDEX(Einstellungen!$B$27:$B$50,14)</f>
        <v>1.15</v>
      </c>
      <c r="J10408" s="29" t="n">
        <f aca="false">F10408*I10408</f>
        <v>36.37103505</v>
      </c>
    </row>
    <row r="10409" customFormat="false" ht="15" hidden="false" customHeight="false" outlineLevel="0" collapsed="false">
      <c r="A10409" s="28" t="n">
        <v>46014</v>
      </c>
      <c r="B10409" s="21" t="s">
        <v>126</v>
      </c>
      <c r="C10409" s="21" t="s">
        <v>141</v>
      </c>
      <c r="D10409" s="29" t="n">
        <v>79.215</v>
      </c>
      <c r="E10409" s="29" t="n">
        <f aca="false">D10409/10</f>
        <v>7.9215</v>
      </c>
      <c r="F10409" s="29" t="n">
        <f aca="false">(E10409+Einstellungen!$B$20)*(1+Einstellungen!$B$10)</f>
        <v>31.627225</v>
      </c>
      <c r="G10409" s="21" t="str">
        <f aca="false">IF(F10409&lt;Einstellungen!$B$5,"ja","nein")</f>
        <v>nein</v>
      </c>
      <c r="H10409" s="21" t="s">
        <v>27</v>
      </c>
      <c r="I10409" s="29" t="n">
        <f aca="false">INDEX(Einstellungen!$B$27:$B$50,15)</f>
        <v>1</v>
      </c>
      <c r="J10409" s="29" t="n">
        <f aca="false">F10409*I10409</f>
        <v>31.627225</v>
      </c>
    </row>
    <row r="10410" customFormat="false" ht="15" hidden="false" customHeight="false" outlineLevel="0" collapsed="false">
      <c r="A10410" s="28" t="n">
        <v>46014</v>
      </c>
      <c r="B10410" s="21" t="s">
        <v>127</v>
      </c>
      <c r="C10410" s="21" t="s">
        <v>141</v>
      </c>
      <c r="D10410" s="29" t="n">
        <v>81.828</v>
      </c>
      <c r="E10410" s="29" t="n">
        <f aca="false">D10410/10</f>
        <v>8.1828</v>
      </c>
      <c r="F10410" s="29" t="n">
        <f aca="false">(E10410+Einstellungen!$B$20)*(1+Einstellungen!$B$10)</f>
        <v>31.938172</v>
      </c>
      <c r="G10410" s="21" t="str">
        <f aca="false">IF(F10410&lt;Einstellungen!$B$5,"ja","nein")</f>
        <v>nein</v>
      </c>
      <c r="H10410" s="21" t="s">
        <v>27</v>
      </c>
      <c r="I10410" s="29" t="n">
        <f aca="false">INDEX(Einstellungen!$B$27:$B$50,16)</f>
        <v>0.95</v>
      </c>
      <c r="J10410" s="29" t="n">
        <f aca="false">F10410*I10410</f>
        <v>30.3412634</v>
      </c>
    </row>
    <row r="10411" customFormat="false" ht="15" hidden="false" customHeight="false" outlineLevel="0" collapsed="false">
      <c r="A10411" s="28" t="n">
        <v>46014</v>
      </c>
      <c r="B10411" s="21" t="s">
        <v>128</v>
      </c>
      <c r="C10411" s="21" t="s">
        <v>141</v>
      </c>
      <c r="D10411" s="29" t="n">
        <v>83.688</v>
      </c>
      <c r="E10411" s="29" t="n">
        <f aca="false">D10411/10</f>
        <v>8.3688</v>
      </c>
      <c r="F10411" s="29" t="n">
        <f aca="false">(E10411+Einstellungen!$B$20)*(1+Einstellungen!$B$10)</f>
        <v>32.159512</v>
      </c>
      <c r="G10411" s="21" t="str">
        <f aca="false">IF(F10411&lt;Einstellungen!$B$5,"ja","nein")</f>
        <v>nein</v>
      </c>
      <c r="H10411" s="21" t="s">
        <v>27</v>
      </c>
      <c r="I10411" s="29" t="n">
        <f aca="false">INDEX(Einstellungen!$B$27:$B$50,17)</f>
        <v>0.95</v>
      </c>
      <c r="J10411" s="29" t="n">
        <f aca="false">F10411*I10411</f>
        <v>30.5515364</v>
      </c>
    </row>
    <row r="10412" customFormat="false" ht="15" hidden="false" customHeight="false" outlineLevel="0" collapsed="false">
      <c r="A10412" s="28" t="n">
        <v>46014</v>
      </c>
      <c r="B10412" s="21" t="s">
        <v>129</v>
      </c>
      <c r="C10412" s="21" t="s">
        <v>141</v>
      </c>
      <c r="D10412" s="29" t="n">
        <v>82.468</v>
      </c>
      <c r="E10412" s="29" t="n">
        <f aca="false">D10412/10</f>
        <v>8.2468</v>
      </c>
      <c r="F10412" s="29" t="n">
        <f aca="false">(E10412+Einstellungen!$B$20)*(1+Einstellungen!$B$10)</f>
        <v>32.014332</v>
      </c>
      <c r="G10412" s="21" t="str">
        <f aca="false">IF(F10412&lt;Einstellungen!$B$5,"ja","nein")</f>
        <v>nein</v>
      </c>
      <c r="H10412" s="21" t="s">
        <v>27</v>
      </c>
      <c r="I10412" s="29" t="n">
        <f aca="false">INDEX(Einstellungen!$B$27:$B$50,18)</f>
        <v>1.1</v>
      </c>
      <c r="J10412" s="29" t="n">
        <f aca="false">F10412*I10412</f>
        <v>35.2157652</v>
      </c>
    </row>
    <row r="10413" customFormat="false" ht="15" hidden="false" customHeight="false" outlineLevel="0" collapsed="false">
      <c r="A10413" s="28" t="n">
        <v>46014</v>
      </c>
      <c r="B10413" s="21" t="s">
        <v>130</v>
      </c>
      <c r="C10413" s="21" t="s">
        <v>141</v>
      </c>
      <c r="D10413" s="29" t="n">
        <v>83.945</v>
      </c>
      <c r="E10413" s="29" t="n">
        <f aca="false">D10413/10</f>
        <v>8.3945</v>
      </c>
      <c r="F10413" s="29" t="n">
        <f aca="false">(E10413+Einstellungen!$B$20)*(1+Einstellungen!$B$10)</f>
        <v>32.190095</v>
      </c>
      <c r="G10413" s="21" t="str">
        <f aca="false">IF(F10413&lt;Einstellungen!$B$5,"ja","nein")</f>
        <v>nein</v>
      </c>
      <c r="H10413" s="21" t="s">
        <v>27</v>
      </c>
      <c r="I10413" s="29" t="n">
        <f aca="false">INDEX(Einstellungen!$B$27:$B$50,19)</f>
        <v>1.35</v>
      </c>
      <c r="J10413" s="29" t="n">
        <f aca="false">F10413*I10413</f>
        <v>43.45662825</v>
      </c>
    </row>
    <row r="10414" customFormat="false" ht="15" hidden="false" customHeight="false" outlineLevel="0" collapsed="false">
      <c r="A10414" s="28" t="n">
        <v>46014</v>
      </c>
      <c r="B10414" s="21" t="s">
        <v>131</v>
      </c>
      <c r="C10414" s="21" t="s">
        <v>141</v>
      </c>
      <c r="D10414" s="29" t="n">
        <v>82.465</v>
      </c>
      <c r="E10414" s="29" t="n">
        <f aca="false">D10414/10</f>
        <v>8.2465</v>
      </c>
      <c r="F10414" s="29" t="n">
        <f aca="false">(E10414+Einstellungen!$B$20)*(1+Einstellungen!$B$10)</f>
        <v>32.013975</v>
      </c>
      <c r="G10414" s="21" t="str">
        <f aca="false">IF(F10414&lt;Einstellungen!$B$5,"ja","nein")</f>
        <v>nein</v>
      </c>
      <c r="H10414" s="21" t="s">
        <v>27</v>
      </c>
      <c r="I10414" s="29" t="n">
        <f aca="false">INDEX(Einstellungen!$B$27:$B$50,20)</f>
        <v>1.45</v>
      </c>
      <c r="J10414" s="29" t="n">
        <f aca="false">F10414*I10414</f>
        <v>46.42026375</v>
      </c>
    </row>
    <row r="10415" customFormat="false" ht="15" hidden="false" customHeight="false" outlineLevel="0" collapsed="false">
      <c r="A10415" s="28" t="n">
        <v>46014</v>
      </c>
      <c r="B10415" s="21" t="s">
        <v>132</v>
      </c>
      <c r="C10415" s="21" t="s">
        <v>141</v>
      </c>
      <c r="D10415" s="29" t="n">
        <v>78.005</v>
      </c>
      <c r="E10415" s="29" t="n">
        <f aca="false">D10415/10</f>
        <v>7.8005</v>
      </c>
      <c r="F10415" s="29" t="n">
        <f aca="false">(E10415+Einstellungen!$B$20)*(1+Einstellungen!$B$10)</f>
        <v>31.483235</v>
      </c>
      <c r="G10415" s="21" t="str">
        <f aca="false">IF(F10415&lt;Einstellungen!$B$5,"ja","nein")</f>
        <v>nein</v>
      </c>
      <c r="H10415" s="21" t="s">
        <v>27</v>
      </c>
      <c r="I10415" s="29" t="n">
        <f aca="false">INDEX(Einstellungen!$B$27:$B$50,21)</f>
        <v>1.4</v>
      </c>
      <c r="J10415" s="29" t="n">
        <f aca="false">F10415*I10415</f>
        <v>44.076529</v>
      </c>
    </row>
    <row r="10416" customFormat="false" ht="15" hidden="false" customHeight="false" outlineLevel="0" collapsed="false">
      <c r="A10416" s="28" t="n">
        <v>46014</v>
      </c>
      <c r="B10416" s="21" t="s">
        <v>133</v>
      </c>
      <c r="C10416" s="21" t="s">
        <v>141</v>
      </c>
      <c r="D10416" s="29" t="n">
        <v>69.93</v>
      </c>
      <c r="E10416" s="29" t="n">
        <f aca="false">D10416/10</f>
        <v>6.993</v>
      </c>
      <c r="F10416" s="29" t="n">
        <f aca="false">(E10416+Einstellungen!$B$20)*(1+Einstellungen!$B$10)</f>
        <v>30.52231</v>
      </c>
      <c r="G10416" s="21" t="str">
        <f aca="false">IF(F10416&lt;Einstellungen!$B$5,"ja","nein")</f>
        <v>nein</v>
      </c>
      <c r="H10416" s="21" t="s">
        <v>27</v>
      </c>
      <c r="I10416" s="29" t="n">
        <f aca="false">INDEX(Einstellungen!$B$27:$B$50,22)</f>
        <v>1.25</v>
      </c>
      <c r="J10416" s="29" t="n">
        <f aca="false">F10416*I10416</f>
        <v>38.1528875</v>
      </c>
    </row>
    <row r="10417" customFormat="false" ht="15" hidden="false" customHeight="false" outlineLevel="0" collapsed="false">
      <c r="A10417" s="28" t="n">
        <v>46014</v>
      </c>
      <c r="B10417" s="21" t="s">
        <v>134</v>
      </c>
      <c r="C10417" s="21" t="s">
        <v>141</v>
      </c>
      <c r="D10417" s="29" t="n">
        <v>71.835</v>
      </c>
      <c r="E10417" s="29" t="n">
        <f aca="false">D10417/10</f>
        <v>7.1835</v>
      </c>
      <c r="F10417" s="29" t="n">
        <f aca="false">(E10417+Einstellungen!$B$20)*(1+Einstellungen!$B$10)</f>
        <v>30.749005</v>
      </c>
      <c r="G10417" s="21" t="str">
        <f aca="false">IF(F10417&lt;Einstellungen!$B$5,"ja","nein")</f>
        <v>nein</v>
      </c>
      <c r="H10417" s="21" t="s">
        <v>27</v>
      </c>
      <c r="I10417" s="29" t="n">
        <f aca="false">INDEX(Einstellungen!$B$27:$B$50,23)</f>
        <v>1.05</v>
      </c>
      <c r="J10417" s="29" t="n">
        <f aca="false">F10417*I10417</f>
        <v>32.28645525</v>
      </c>
    </row>
    <row r="10418" customFormat="false" ht="15" hidden="false" customHeight="false" outlineLevel="0" collapsed="false">
      <c r="A10418" s="28" t="n">
        <v>46014</v>
      </c>
      <c r="B10418" s="21" t="s">
        <v>135</v>
      </c>
      <c r="C10418" s="21" t="s">
        <v>141</v>
      </c>
      <c r="D10418" s="29" t="n">
        <v>64.093</v>
      </c>
      <c r="E10418" s="29" t="n">
        <f aca="false">D10418/10</f>
        <v>6.4093</v>
      </c>
      <c r="F10418" s="29" t="n">
        <f aca="false">(E10418+Einstellungen!$B$20)*(1+Einstellungen!$B$10)</f>
        <v>29.827707</v>
      </c>
      <c r="G10418" s="21" t="str">
        <f aca="false">IF(F10418&lt;Einstellungen!$B$5,"ja","nein")</f>
        <v>nein</v>
      </c>
      <c r="H10418" s="21" t="s">
        <v>27</v>
      </c>
      <c r="I10418" s="29" t="n">
        <f aca="false">INDEX(Einstellungen!$B$27:$B$50,24)</f>
        <v>0.8</v>
      </c>
      <c r="J10418" s="29" t="n">
        <f aca="false">F10418*I10418</f>
        <v>23.8621656</v>
      </c>
    </row>
    <row r="10419" customFormat="false" ht="15" hidden="false" customHeight="false" outlineLevel="0" collapsed="false">
      <c r="A10419" s="28" t="n">
        <v>46015</v>
      </c>
      <c r="B10419" s="21" t="s">
        <v>111</v>
      </c>
      <c r="C10419" s="21" t="s">
        <v>112</v>
      </c>
      <c r="D10419" s="29" t="n">
        <v>60.248</v>
      </c>
      <c r="E10419" s="29" t="n">
        <f aca="false">D10419/10</f>
        <v>6.0248</v>
      </c>
      <c r="F10419" s="29" t="n">
        <f aca="false">(E10419+Einstellungen!$B$20)*(1+Einstellungen!$B$10)</f>
        <v>29.370152</v>
      </c>
      <c r="G10419" s="21" t="str">
        <f aca="false">IF(F10419&lt;Einstellungen!$B$5,"ja","nein")</f>
        <v>nein</v>
      </c>
      <c r="H10419" s="21" t="s">
        <v>27</v>
      </c>
      <c r="I10419" s="29" t="n">
        <f aca="false">INDEX(Einstellungen!$B$27:$B$50,1)</f>
        <v>0.6</v>
      </c>
      <c r="J10419" s="29" t="n">
        <f aca="false">F10419*I10419</f>
        <v>17.6220912</v>
      </c>
    </row>
    <row r="10420" customFormat="false" ht="15" hidden="false" customHeight="false" outlineLevel="0" collapsed="false">
      <c r="A10420" s="28" t="n">
        <v>46015</v>
      </c>
      <c r="B10420" s="21" t="s">
        <v>113</v>
      </c>
      <c r="C10420" s="21" t="s">
        <v>112</v>
      </c>
      <c r="D10420" s="29" t="n">
        <v>55.862</v>
      </c>
      <c r="E10420" s="29" t="n">
        <f aca="false">D10420/10</f>
        <v>5.5862</v>
      </c>
      <c r="F10420" s="29" t="n">
        <f aca="false">(E10420+Einstellungen!$B$20)*(1+Einstellungen!$B$10)</f>
        <v>28.848218</v>
      </c>
      <c r="G10420" s="21" t="str">
        <f aca="false">IF(F10420&lt;Einstellungen!$B$5,"ja","nein")</f>
        <v>ja</v>
      </c>
      <c r="H10420" s="21" t="s">
        <v>27</v>
      </c>
      <c r="I10420" s="29" t="n">
        <f aca="false">INDEX(Einstellungen!$B$27:$B$50,2)</f>
        <v>0.5</v>
      </c>
      <c r="J10420" s="29" t="n">
        <f aca="false">F10420*I10420</f>
        <v>14.424109</v>
      </c>
    </row>
    <row r="10421" customFormat="false" ht="15" hidden="false" customHeight="false" outlineLevel="0" collapsed="false">
      <c r="A10421" s="28" t="n">
        <v>46015</v>
      </c>
      <c r="B10421" s="21" t="s">
        <v>114</v>
      </c>
      <c r="C10421" s="21" t="s">
        <v>112</v>
      </c>
      <c r="D10421" s="29" t="n">
        <v>56.8</v>
      </c>
      <c r="E10421" s="29" t="n">
        <f aca="false">D10421/10</f>
        <v>5.68</v>
      </c>
      <c r="F10421" s="29" t="n">
        <f aca="false">(E10421+Einstellungen!$B$20)*(1+Einstellungen!$B$10)</f>
        <v>28.95984</v>
      </c>
      <c r="G10421" s="21" t="str">
        <f aca="false">IF(F10421&lt;Einstellungen!$B$5,"ja","nein")</f>
        <v>ja</v>
      </c>
      <c r="H10421" s="21" t="s">
        <v>27</v>
      </c>
      <c r="I10421" s="29" t="n">
        <f aca="false">INDEX(Einstellungen!$B$27:$B$50,3)</f>
        <v>0.45</v>
      </c>
      <c r="J10421" s="29" t="n">
        <f aca="false">F10421*I10421</f>
        <v>13.031928</v>
      </c>
    </row>
    <row r="10422" customFormat="false" ht="15" hidden="false" customHeight="false" outlineLevel="0" collapsed="false">
      <c r="A10422" s="28" t="n">
        <v>46015</v>
      </c>
      <c r="B10422" s="21" t="s">
        <v>115</v>
      </c>
      <c r="C10422" s="21" t="s">
        <v>112</v>
      </c>
      <c r="D10422" s="29" t="n">
        <v>55.84</v>
      </c>
      <c r="E10422" s="29" t="n">
        <f aca="false">D10422/10</f>
        <v>5.584</v>
      </c>
      <c r="F10422" s="29" t="n">
        <f aca="false">(E10422+Einstellungen!$B$20)*(1+Einstellungen!$B$10)</f>
        <v>28.8456</v>
      </c>
      <c r="G10422" s="21" t="str">
        <f aca="false">IF(F10422&lt;Einstellungen!$B$5,"ja","nein")</f>
        <v>ja</v>
      </c>
      <c r="H10422" s="21" t="s">
        <v>27</v>
      </c>
      <c r="I10422" s="29" t="n">
        <f aca="false">INDEX(Einstellungen!$B$27:$B$50,4)</f>
        <v>0.45</v>
      </c>
      <c r="J10422" s="29" t="n">
        <f aca="false">F10422*I10422</f>
        <v>12.98052</v>
      </c>
    </row>
    <row r="10423" customFormat="false" ht="15" hidden="false" customHeight="false" outlineLevel="0" collapsed="false">
      <c r="A10423" s="28" t="n">
        <v>46015</v>
      </c>
      <c r="B10423" s="21" t="s">
        <v>116</v>
      </c>
      <c r="C10423" s="21" t="s">
        <v>112</v>
      </c>
      <c r="D10423" s="29" t="n">
        <v>55.847</v>
      </c>
      <c r="E10423" s="29" t="n">
        <f aca="false">D10423/10</f>
        <v>5.5847</v>
      </c>
      <c r="F10423" s="29" t="n">
        <f aca="false">(E10423+Einstellungen!$B$20)*(1+Einstellungen!$B$10)</f>
        <v>28.846433</v>
      </c>
      <c r="G10423" s="21" t="str">
        <f aca="false">IF(F10423&lt;Einstellungen!$B$5,"ja","nein")</f>
        <v>ja</v>
      </c>
      <c r="H10423" s="21" t="s">
        <v>27</v>
      </c>
      <c r="I10423" s="29" t="n">
        <f aca="false">INDEX(Einstellungen!$B$27:$B$50,5)</f>
        <v>0.45</v>
      </c>
      <c r="J10423" s="29" t="n">
        <f aca="false">F10423*I10423</f>
        <v>12.98089485</v>
      </c>
    </row>
    <row r="10424" customFormat="false" ht="15" hidden="false" customHeight="false" outlineLevel="0" collapsed="false">
      <c r="A10424" s="28" t="n">
        <v>46015</v>
      </c>
      <c r="B10424" s="21" t="s">
        <v>117</v>
      </c>
      <c r="C10424" s="21" t="s">
        <v>112</v>
      </c>
      <c r="D10424" s="29" t="n">
        <v>55.85</v>
      </c>
      <c r="E10424" s="29" t="n">
        <f aca="false">D10424/10</f>
        <v>5.585</v>
      </c>
      <c r="F10424" s="29" t="n">
        <f aca="false">(E10424+Einstellungen!$B$20)*(1+Einstellungen!$B$10)</f>
        <v>28.84679</v>
      </c>
      <c r="G10424" s="21" t="str">
        <f aca="false">IF(F10424&lt;Einstellungen!$B$5,"ja","nein")</f>
        <v>ja</v>
      </c>
      <c r="H10424" s="21" t="s">
        <v>27</v>
      </c>
      <c r="I10424" s="29" t="n">
        <f aca="false">INDEX(Einstellungen!$B$27:$B$50,6)</f>
        <v>0.5</v>
      </c>
      <c r="J10424" s="29" t="n">
        <f aca="false">F10424*I10424</f>
        <v>14.423395</v>
      </c>
    </row>
    <row r="10425" customFormat="false" ht="15" hidden="false" customHeight="false" outlineLevel="0" collapsed="false">
      <c r="A10425" s="28" t="n">
        <v>46015</v>
      </c>
      <c r="B10425" s="21" t="s">
        <v>118</v>
      </c>
      <c r="C10425" s="21" t="s">
        <v>112</v>
      </c>
      <c r="D10425" s="29" t="n">
        <v>57.215</v>
      </c>
      <c r="E10425" s="29" t="n">
        <f aca="false">D10425/10</f>
        <v>5.7215</v>
      </c>
      <c r="F10425" s="29" t="n">
        <f aca="false">(E10425+Einstellungen!$B$20)*(1+Einstellungen!$B$10)</f>
        <v>29.009225</v>
      </c>
      <c r="G10425" s="21" t="str">
        <f aca="false">IF(F10425&lt;Einstellungen!$B$5,"ja","nein")</f>
        <v>nein</v>
      </c>
      <c r="H10425" s="21" t="s">
        <v>27</v>
      </c>
      <c r="I10425" s="29" t="n">
        <f aca="false">INDEX(Einstellungen!$B$27:$B$50,7)</f>
        <v>0.7</v>
      </c>
      <c r="J10425" s="29" t="n">
        <f aca="false">F10425*I10425</f>
        <v>20.3064575</v>
      </c>
    </row>
    <row r="10426" customFormat="false" ht="15" hidden="false" customHeight="false" outlineLevel="0" collapsed="false">
      <c r="A10426" s="28" t="n">
        <v>46015</v>
      </c>
      <c r="B10426" s="21" t="s">
        <v>119</v>
      </c>
      <c r="C10426" s="21" t="s">
        <v>112</v>
      </c>
      <c r="D10426" s="29" t="n">
        <v>67.445</v>
      </c>
      <c r="E10426" s="29" t="n">
        <f aca="false">D10426/10</f>
        <v>6.7445</v>
      </c>
      <c r="F10426" s="29" t="n">
        <f aca="false">(E10426+Einstellungen!$B$20)*(1+Einstellungen!$B$10)</f>
        <v>30.226595</v>
      </c>
      <c r="G10426" s="21" t="str">
        <f aca="false">IF(F10426&lt;Einstellungen!$B$5,"ja","nein")</f>
        <v>nein</v>
      </c>
      <c r="H10426" s="21" t="s">
        <v>27</v>
      </c>
      <c r="I10426" s="29" t="n">
        <f aca="false">INDEX(Einstellungen!$B$27:$B$50,8)</f>
        <v>0.95</v>
      </c>
      <c r="J10426" s="29" t="n">
        <f aca="false">F10426*I10426</f>
        <v>28.71526525</v>
      </c>
    </row>
    <row r="10427" customFormat="false" ht="15" hidden="false" customHeight="false" outlineLevel="0" collapsed="false">
      <c r="A10427" s="28" t="n">
        <v>46015</v>
      </c>
      <c r="B10427" s="21" t="s">
        <v>120</v>
      </c>
      <c r="C10427" s="21" t="s">
        <v>112</v>
      </c>
      <c r="D10427" s="29" t="n">
        <v>81</v>
      </c>
      <c r="E10427" s="29" t="n">
        <f aca="false">D10427/10</f>
        <v>8.1</v>
      </c>
      <c r="F10427" s="29" t="n">
        <f aca="false">(E10427+Einstellungen!$B$20)*(1+Einstellungen!$B$10)</f>
        <v>31.83964</v>
      </c>
      <c r="G10427" s="21" t="str">
        <f aca="false">IF(F10427&lt;Einstellungen!$B$5,"ja","nein")</f>
        <v>nein</v>
      </c>
      <c r="H10427" s="21" t="s">
        <v>27</v>
      </c>
      <c r="I10427" s="29" t="n">
        <f aca="false">INDEX(Einstellungen!$B$27:$B$50,9)</f>
        <v>1.05</v>
      </c>
      <c r="J10427" s="29" t="n">
        <f aca="false">F10427*I10427</f>
        <v>33.431622</v>
      </c>
    </row>
    <row r="10428" customFormat="false" ht="15" hidden="false" customHeight="false" outlineLevel="0" collapsed="false">
      <c r="A10428" s="28" t="n">
        <v>46015</v>
      </c>
      <c r="B10428" s="21" t="s">
        <v>121</v>
      </c>
      <c r="C10428" s="21" t="s">
        <v>112</v>
      </c>
      <c r="D10428" s="29" t="n">
        <v>82.47</v>
      </c>
      <c r="E10428" s="29" t="n">
        <f aca="false">D10428/10</f>
        <v>8.247</v>
      </c>
      <c r="F10428" s="29" t="n">
        <f aca="false">(E10428+Einstellungen!$B$20)*(1+Einstellungen!$B$10)</f>
        <v>32.01457</v>
      </c>
      <c r="G10428" s="21" t="str">
        <f aca="false">IF(F10428&lt;Einstellungen!$B$5,"ja","nein")</f>
        <v>nein</v>
      </c>
      <c r="H10428" s="21" t="s">
        <v>27</v>
      </c>
      <c r="I10428" s="29" t="n">
        <f aca="false">INDEX(Einstellungen!$B$27:$B$50,10)</f>
        <v>1.05</v>
      </c>
      <c r="J10428" s="29" t="n">
        <f aca="false">F10428*I10428</f>
        <v>33.6152985</v>
      </c>
    </row>
    <row r="10429" customFormat="false" ht="15" hidden="false" customHeight="false" outlineLevel="0" collapsed="false">
      <c r="A10429" s="28" t="n">
        <v>46015</v>
      </c>
      <c r="B10429" s="21" t="s">
        <v>122</v>
      </c>
      <c r="C10429" s="21" t="s">
        <v>112</v>
      </c>
      <c r="D10429" s="29" t="n">
        <v>76.023</v>
      </c>
      <c r="E10429" s="29" t="n">
        <f aca="false">D10429/10</f>
        <v>7.6023</v>
      </c>
      <c r="F10429" s="29" t="n">
        <f aca="false">(E10429+Einstellungen!$B$20)*(1+Einstellungen!$B$10)</f>
        <v>31.247377</v>
      </c>
      <c r="G10429" s="21" t="str">
        <f aca="false">IF(F10429&lt;Einstellungen!$B$5,"ja","nein")</f>
        <v>nein</v>
      </c>
      <c r="H10429" s="21" t="s">
        <v>27</v>
      </c>
      <c r="I10429" s="29" t="n">
        <f aca="false">INDEX(Einstellungen!$B$27:$B$50,11)</f>
        <v>1.05</v>
      </c>
      <c r="J10429" s="29" t="n">
        <f aca="false">F10429*I10429</f>
        <v>32.80974585</v>
      </c>
    </row>
    <row r="10430" customFormat="false" ht="15" hidden="false" customHeight="false" outlineLevel="0" collapsed="false">
      <c r="A10430" s="28" t="n">
        <v>46015</v>
      </c>
      <c r="B10430" s="21" t="s">
        <v>123</v>
      </c>
      <c r="C10430" s="21" t="s">
        <v>112</v>
      </c>
      <c r="D10430" s="29" t="n">
        <v>69.287</v>
      </c>
      <c r="E10430" s="29" t="n">
        <f aca="false">D10430/10</f>
        <v>6.9287</v>
      </c>
      <c r="F10430" s="29" t="n">
        <f aca="false">(E10430+Einstellungen!$B$20)*(1+Einstellungen!$B$10)</f>
        <v>30.445793</v>
      </c>
      <c r="G10430" s="21" t="str">
        <f aca="false">IF(F10430&lt;Einstellungen!$B$5,"ja","nein")</f>
        <v>nein</v>
      </c>
      <c r="H10430" s="21" t="s">
        <v>27</v>
      </c>
      <c r="I10430" s="29" t="n">
        <f aca="false">INDEX(Einstellungen!$B$27:$B$50,12)</f>
        <v>1.1</v>
      </c>
      <c r="J10430" s="29" t="n">
        <f aca="false">F10430*I10430</f>
        <v>33.4903723</v>
      </c>
    </row>
    <row r="10431" customFormat="false" ht="15" hidden="false" customHeight="false" outlineLevel="0" collapsed="false">
      <c r="A10431" s="28" t="n">
        <v>46015</v>
      </c>
      <c r="B10431" s="21" t="s">
        <v>124</v>
      </c>
      <c r="C10431" s="21" t="s">
        <v>112</v>
      </c>
      <c r="D10431" s="29" t="n">
        <v>68.513</v>
      </c>
      <c r="E10431" s="29" t="n">
        <f aca="false">D10431/10</f>
        <v>6.8513</v>
      </c>
      <c r="F10431" s="29" t="n">
        <f aca="false">(E10431+Einstellungen!$B$20)*(1+Einstellungen!$B$10)</f>
        <v>30.353687</v>
      </c>
      <c r="G10431" s="21" t="str">
        <f aca="false">IF(F10431&lt;Einstellungen!$B$5,"ja","nein")</f>
        <v>nein</v>
      </c>
      <c r="H10431" s="21" t="s">
        <v>27</v>
      </c>
      <c r="I10431" s="29" t="n">
        <f aca="false">INDEX(Einstellungen!$B$27:$B$50,13)</f>
        <v>1.2</v>
      </c>
      <c r="J10431" s="29" t="n">
        <f aca="false">F10431*I10431</f>
        <v>36.4244244</v>
      </c>
    </row>
    <row r="10432" customFormat="false" ht="15" hidden="false" customHeight="false" outlineLevel="0" collapsed="false">
      <c r="A10432" s="28" t="n">
        <v>46015</v>
      </c>
      <c r="B10432" s="21" t="s">
        <v>125</v>
      </c>
      <c r="C10432" s="21" t="s">
        <v>112</v>
      </c>
      <c r="D10432" s="29" t="n">
        <v>67.987</v>
      </c>
      <c r="E10432" s="29" t="n">
        <f aca="false">D10432/10</f>
        <v>6.7987</v>
      </c>
      <c r="F10432" s="29" t="n">
        <f aca="false">(E10432+Einstellungen!$B$20)*(1+Einstellungen!$B$10)</f>
        <v>30.291093</v>
      </c>
      <c r="G10432" s="21" t="str">
        <f aca="false">IF(F10432&lt;Einstellungen!$B$5,"ja","nein")</f>
        <v>nein</v>
      </c>
      <c r="H10432" s="21" t="s">
        <v>27</v>
      </c>
      <c r="I10432" s="29" t="n">
        <f aca="false">INDEX(Einstellungen!$B$27:$B$50,14)</f>
        <v>1.15</v>
      </c>
      <c r="J10432" s="29" t="n">
        <f aca="false">F10432*I10432</f>
        <v>34.83475695</v>
      </c>
    </row>
    <row r="10433" customFormat="false" ht="15" hidden="false" customHeight="false" outlineLevel="0" collapsed="false">
      <c r="A10433" s="28" t="n">
        <v>46015</v>
      </c>
      <c r="B10433" s="21" t="s">
        <v>126</v>
      </c>
      <c r="C10433" s="21" t="s">
        <v>112</v>
      </c>
      <c r="D10433" s="29" t="n">
        <v>73.757</v>
      </c>
      <c r="E10433" s="29" t="n">
        <f aca="false">D10433/10</f>
        <v>7.3757</v>
      </c>
      <c r="F10433" s="29" t="n">
        <f aca="false">(E10433+Einstellungen!$B$20)*(1+Einstellungen!$B$10)</f>
        <v>30.977723</v>
      </c>
      <c r="G10433" s="21" t="str">
        <f aca="false">IF(F10433&lt;Einstellungen!$B$5,"ja","nein")</f>
        <v>nein</v>
      </c>
      <c r="H10433" s="21" t="s">
        <v>27</v>
      </c>
      <c r="I10433" s="29" t="n">
        <f aca="false">INDEX(Einstellungen!$B$27:$B$50,15)</f>
        <v>1</v>
      </c>
      <c r="J10433" s="29" t="n">
        <f aca="false">F10433*I10433</f>
        <v>30.977723</v>
      </c>
    </row>
    <row r="10434" customFormat="false" ht="15" hidden="false" customHeight="false" outlineLevel="0" collapsed="false">
      <c r="A10434" s="28" t="n">
        <v>46015</v>
      </c>
      <c r="B10434" s="21" t="s">
        <v>127</v>
      </c>
      <c r="C10434" s="21" t="s">
        <v>112</v>
      </c>
      <c r="D10434" s="29" t="n">
        <v>83.052</v>
      </c>
      <c r="E10434" s="29" t="n">
        <f aca="false">D10434/10</f>
        <v>8.3052</v>
      </c>
      <c r="F10434" s="29" t="n">
        <f aca="false">(E10434+Einstellungen!$B$20)*(1+Einstellungen!$B$10)</f>
        <v>32.083828</v>
      </c>
      <c r="G10434" s="21" t="str">
        <f aca="false">IF(F10434&lt;Einstellungen!$B$5,"ja","nein")</f>
        <v>nein</v>
      </c>
      <c r="H10434" s="21" t="s">
        <v>27</v>
      </c>
      <c r="I10434" s="29" t="n">
        <f aca="false">INDEX(Einstellungen!$B$27:$B$50,16)</f>
        <v>0.95</v>
      </c>
      <c r="J10434" s="29" t="n">
        <f aca="false">F10434*I10434</f>
        <v>30.4796366</v>
      </c>
    </row>
    <row r="10435" customFormat="false" ht="15" hidden="false" customHeight="false" outlineLevel="0" collapsed="false">
      <c r="A10435" s="28" t="n">
        <v>46015</v>
      </c>
      <c r="B10435" s="21" t="s">
        <v>128</v>
      </c>
      <c r="C10435" s="21" t="s">
        <v>112</v>
      </c>
      <c r="D10435" s="29" t="n">
        <v>87.9</v>
      </c>
      <c r="E10435" s="29" t="n">
        <f aca="false">D10435/10</f>
        <v>8.79</v>
      </c>
      <c r="F10435" s="29" t="n">
        <f aca="false">(E10435+Einstellungen!$B$20)*(1+Einstellungen!$B$10)</f>
        <v>32.66074</v>
      </c>
      <c r="G10435" s="21" t="str">
        <f aca="false">IF(F10435&lt;Einstellungen!$B$5,"ja","nein")</f>
        <v>nein</v>
      </c>
      <c r="H10435" s="21" t="s">
        <v>27</v>
      </c>
      <c r="I10435" s="29" t="n">
        <f aca="false">INDEX(Einstellungen!$B$27:$B$50,17)</f>
        <v>0.95</v>
      </c>
      <c r="J10435" s="29" t="n">
        <f aca="false">F10435*I10435</f>
        <v>31.027703</v>
      </c>
    </row>
    <row r="10436" customFormat="false" ht="15" hidden="false" customHeight="false" outlineLevel="0" collapsed="false">
      <c r="A10436" s="28" t="n">
        <v>46015</v>
      </c>
      <c r="B10436" s="21" t="s">
        <v>129</v>
      </c>
      <c r="C10436" s="21" t="s">
        <v>112</v>
      </c>
      <c r="D10436" s="29" t="n">
        <v>89.132</v>
      </c>
      <c r="E10436" s="29" t="n">
        <f aca="false">D10436/10</f>
        <v>8.9132</v>
      </c>
      <c r="F10436" s="29" t="n">
        <f aca="false">(E10436+Einstellungen!$B$20)*(1+Einstellungen!$B$10)</f>
        <v>32.807348</v>
      </c>
      <c r="G10436" s="21" t="str">
        <f aca="false">IF(F10436&lt;Einstellungen!$B$5,"ja","nein")</f>
        <v>nein</v>
      </c>
      <c r="H10436" s="21" t="s">
        <v>27</v>
      </c>
      <c r="I10436" s="29" t="n">
        <f aca="false">INDEX(Einstellungen!$B$27:$B$50,18)</f>
        <v>1.1</v>
      </c>
      <c r="J10436" s="29" t="n">
        <f aca="false">F10436*I10436</f>
        <v>36.0880828</v>
      </c>
    </row>
    <row r="10437" customFormat="false" ht="15" hidden="false" customHeight="false" outlineLevel="0" collapsed="false">
      <c r="A10437" s="28" t="n">
        <v>46015</v>
      </c>
      <c r="B10437" s="21" t="s">
        <v>130</v>
      </c>
      <c r="C10437" s="21" t="s">
        <v>112</v>
      </c>
      <c r="D10437" s="29" t="n">
        <v>78.907</v>
      </c>
      <c r="E10437" s="29" t="n">
        <f aca="false">D10437/10</f>
        <v>7.8907</v>
      </c>
      <c r="F10437" s="29" t="n">
        <f aca="false">(E10437+Einstellungen!$B$20)*(1+Einstellungen!$B$10)</f>
        <v>31.590573</v>
      </c>
      <c r="G10437" s="21" t="str">
        <f aca="false">IF(F10437&lt;Einstellungen!$B$5,"ja","nein")</f>
        <v>nein</v>
      </c>
      <c r="H10437" s="21" t="s">
        <v>27</v>
      </c>
      <c r="I10437" s="29" t="n">
        <f aca="false">INDEX(Einstellungen!$B$27:$B$50,19)</f>
        <v>1.35</v>
      </c>
      <c r="J10437" s="29" t="n">
        <f aca="false">F10437*I10437</f>
        <v>42.64727355</v>
      </c>
    </row>
    <row r="10438" customFormat="false" ht="15" hidden="false" customHeight="false" outlineLevel="0" collapsed="false">
      <c r="A10438" s="28" t="n">
        <v>46015</v>
      </c>
      <c r="B10438" s="21" t="s">
        <v>131</v>
      </c>
      <c r="C10438" s="21" t="s">
        <v>112</v>
      </c>
      <c r="D10438" s="29" t="n">
        <v>71.773</v>
      </c>
      <c r="E10438" s="29" t="n">
        <f aca="false">D10438/10</f>
        <v>7.1773</v>
      </c>
      <c r="F10438" s="29" t="n">
        <f aca="false">(E10438+Einstellungen!$B$20)*(1+Einstellungen!$B$10)</f>
        <v>30.741627</v>
      </c>
      <c r="G10438" s="21" t="str">
        <f aca="false">IF(F10438&lt;Einstellungen!$B$5,"ja","nein")</f>
        <v>nein</v>
      </c>
      <c r="H10438" s="21" t="s">
        <v>27</v>
      </c>
      <c r="I10438" s="29" t="n">
        <f aca="false">INDEX(Einstellungen!$B$27:$B$50,20)</f>
        <v>1.45</v>
      </c>
      <c r="J10438" s="29" t="n">
        <f aca="false">F10438*I10438</f>
        <v>44.57535915</v>
      </c>
    </row>
    <row r="10439" customFormat="false" ht="15" hidden="false" customHeight="false" outlineLevel="0" collapsed="false">
      <c r="A10439" s="28" t="n">
        <v>46015</v>
      </c>
      <c r="B10439" s="21" t="s">
        <v>132</v>
      </c>
      <c r="C10439" s="21" t="s">
        <v>112</v>
      </c>
      <c r="D10439" s="29" t="n">
        <v>68.157</v>
      </c>
      <c r="E10439" s="29" t="n">
        <f aca="false">D10439/10</f>
        <v>6.8157</v>
      </c>
      <c r="F10439" s="29" t="n">
        <f aca="false">(E10439+Einstellungen!$B$20)*(1+Einstellungen!$B$10)</f>
        <v>30.311323</v>
      </c>
      <c r="G10439" s="21" t="str">
        <f aca="false">IF(F10439&lt;Einstellungen!$B$5,"ja","nein")</f>
        <v>nein</v>
      </c>
      <c r="H10439" s="21" t="s">
        <v>27</v>
      </c>
      <c r="I10439" s="29" t="n">
        <f aca="false">INDEX(Einstellungen!$B$27:$B$50,21)</f>
        <v>1.4</v>
      </c>
      <c r="J10439" s="29" t="n">
        <f aca="false">F10439*I10439</f>
        <v>42.4358522</v>
      </c>
    </row>
    <row r="10440" customFormat="false" ht="15" hidden="false" customHeight="false" outlineLevel="0" collapsed="false">
      <c r="A10440" s="28" t="n">
        <v>46015</v>
      </c>
      <c r="B10440" s="21" t="s">
        <v>133</v>
      </c>
      <c r="C10440" s="21" t="s">
        <v>112</v>
      </c>
      <c r="D10440" s="29" t="n">
        <v>67.987</v>
      </c>
      <c r="E10440" s="29" t="n">
        <f aca="false">D10440/10</f>
        <v>6.7987</v>
      </c>
      <c r="F10440" s="29" t="n">
        <f aca="false">(E10440+Einstellungen!$B$20)*(1+Einstellungen!$B$10)</f>
        <v>30.291093</v>
      </c>
      <c r="G10440" s="21" t="str">
        <f aca="false">IF(F10440&lt;Einstellungen!$B$5,"ja","nein")</f>
        <v>nein</v>
      </c>
      <c r="H10440" s="21" t="s">
        <v>27</v>
      </c>
      <c r="I10440" s="29" t="n">
        <f aca="false">INDEX(Einstellungen!$B$27:$B$50,22)</f>
        <v>1.25</v>
      </c>
      <c r="J10440" s="29" t="n">
        <f aca="false">F10440*I10440</f>
        <v>37.86386625</v>
      </c>
    </row>
    <row r="10441" customFormat="false" ht="15" hidden="false" customHeight="false" outlineLevel="0" collapsed="false">
      <c r="A10441" s="28" t="n">
        <v>46015</v>
      </c>
      <c r="B10441" s="21" t="s">
        <v>134</v>
      </c>
      <c r="C10441" s="21" t="s">
        <v>112</v>
      </c>
      <c r="D10441" s="29" t="n">
        <v>69.007</v>
      </c>
      <c r="E10441" s="29" t="n">
        <f aca="false">D10441/10</f>
        <v>6.9007</v>
      </c>
      <c r="F10441" s="29" t="n">
        <f aca="false">(E10441+Einstellungen!$B$20)*(1+Einstellungen!$B$10)</f>
        <v>30.412473</v>
      </c>
      <c r="G10441" s="21" t="str">
        <f aca="false">IF(F10441&lt;Einstellungen!$B$5,"ja","nein")</f>
        <v>nein</v>
      </c>
      <c r="H10441" s="21" t="s">
        <v>27</v>
      </c>
      <c r="I10441" s="29" t="n">
        <f aca="false">INDEX(Einstellungen!$B$27:$B$50,23)</f>
        <v>1.05</v>
      </c>
      <c r="J10441" s="29" t="n">
        <f aca="false">F10441*I10441</f>
        <v>31.93309665</v>
      </c>
    </row>
    <row r="10442" customFormat="false" ht="15" hidden="false" customHeight="false" outlineLevel="0" collapsed="false">
      <c r="A10442" s="28" t="n">
        <v>46015</v>
      </c>
      <c r="B10442" s="21" t="s">
        <v>135</v>
      </c>
      <c r="C10442" s="21" t="s">
        <v>112</v>
      </c>
      <c r="D10442" s="29" t="n">
        <v>65.162</v>
      </c>
      <c r="E10442" s="29" t="n">
        <f aca="false">D10442/10</f>
        <v>6.5162</v>
      </c>
      <c r="F10442" s="29" t="n">
        <f aca="false">(E10442+Einstellungen!$B$20)*(1+Einstellungen!$B$10)</f>
        <v>29.954918</v>
      </c>
      <c r="G10442" s="21" t="str">
        <f aca="false">IF(F10442&lt;Einstellungen!$B$5,"ja","nein")</f>
        <v>nein</v>
      </c>
      <c r="H10442" s="21" t="s">
        <v>27</v>
      </c>
      <c r="I10442" s="29" t="n">
        <f aca="false">INDEX(Einstellungen!$B$27:$B$50,24)</f>
        <v>0.8</v>
      </c>
      <c r="J10442" s="29" t="n">
        <f aca="false">F10442*I10442</f>
        <v>23.9639344</v>
      </c>
    </row>
    <row r="10443" customFormat="false" ht="15" hidden="false" customHeight="false" outlineLevel="0" collapsed="false">
      <c r="A10443" s="28" t="n">
        <v>46016</v>
      </c>
      <c r="B10443" s="21" t="s">
        <v>111</v>
      </c>
      <c r="C10443" s="21" t="s">
        <v>136</v>
      </c>
      <c r="D10443" s="29" t="n">
        <v>63.22</v>
      </c>
      <c r="E10443" s="29" t="n">
        <f aca="false">D10443/10</f>
        <v>6.322</v>
      </c>
      <c r="F10443" s="29" t="n">
        <f aca="false">(E10443+Einstellungen!$B$20)*(1+Einstellungen!$B$10)</f>
        <v>29.72382</v>
      </c>
      <c r="G10443" s="21" t="str">
        <f aca="false">IF(F10443&lt;Einstellungen!$B$5,"ja","nein")</f>
        <v>nein</v>
      </c>
      <c r="H10443" s="21" t="s">
        <v>27</v>
      </c>
      <c r="I10443" s="29" t="n">
        <f aca="false">INDEX(Einstellungen!$B$27:$B$50,1)</f>
        <v>0.6</v>
      </c>
      <c r="J10443" s="29" t="n">
        <f aca="false">F10443*I10443</f>
        <v>17.834292</v>
      </c>
    </row>
    <row r="10444" customFormat="false" ht="15" hidden="false" customHeight="false" outlineLevel="0" collapsed="false">
      <c r="A10444" s="28" t="n">
        <v>46016</v>
      </c>
      <c r="B10444" s="21" t="s">
        <v>113</v>
      </c>
      <c r="C10444" s="21" t="s">
        <v>136</v>
      </c>
      <c r="D10444" s="29" t="n">
        <v>58.443</v>
      </c>
      <c r="E10444" s="29" t="n">
        <f aca="false">D10444/10</f>
        <v>5.8443</v>
      </c>
      <c r="F10444" s="29" t="n">
        <f aca="false">(E10444+Einstellungen!$B$20)*(1+Einstellungen!$B$10)</f>
        <v>29.155357</v>
      </c>
      <c r="G10444" s="21" t="str">
        <f aca="false">IF(F10444&lt;Einstellungen!$B$5,"ja","nein")</f>
        <v>nein</v>
      </c>
      <c r="H10444" s="21" t="s">
        <v>27</v>
      </c>
      <c r="I10444" s="29" t="n">
        <f aca="false">INDEX(Einstellungen!$B$27:$B$50,2)</f>
        <v>0.5</v>
      </c>
      <c r="J10444" s="29" t="n">
        <f aca="false">F10444*I10444</f>
        <v>14.5776785</v>
      </c>
    </row>
    <row r="10445" customFormat="false" ht="15" hidden="false" customHeight="false" outlineLevel="0" collapsed="false">
      <c r="A10445" s="28" t="n">
        <v>46016</v>
      </c>
      <c r="B10445" s="21" t="s">
        <v>114</v>
      </c>
      <c r="C10445" s="21" t="s">
        <v>136</v>
      </c>
      <c r="D10445" s="29" t="n">
        <v>56.858</v>
      </c>
      <c r="E10445" s="29" t="n">
        <f aca="false">D10445/10</f>
        <v>5.6858</v>
      </c>
      <c r="F10445" s="29" t="n">
        <f aca="false">(E10445+Einstellungen!$B$20)*(1+Einstellungen!$B$10)</f>
        <v>28.966742</v>
      </c>
      <c r="G10445" s="21" t="str">
        <f aca="false">IF(F10445&lt;Einstellungen!$B$5,"ja","nein")</f>
        <v>ja</v>
      </c>
      <c r="H10445" s="21" t="s">
        <v>27</v>
      </c>
      <c r="I10445" s="29" t="n">
        <f aca="false">INDEX(Einstellungen!$B$27:$B$50,3)</f>
        <v>0.45</v>
      </c>
      <c r="J10445" s="29" t="n">
        <f aca="false">F10445*I10445</f>
        <v>13.0350339</v>
      </c>
    </row>
    <row r="10446" customFormat="false" ht="15" hidden="false" customHeight="false" outlineLevel="0" collapsed="false">
      <c r="A10446" s="28" t="n">
        <v>46016</v>
      </c>
      <c r="B10446" s="21" t="s">
        <v>115</v>
      </c>
      <c r="C10446" s="21" t="s">
        <v>136</v>
      </c>
      <c r="D10446" s="29" t="n">
        <v>55.845</v>
      </c>
      <c r="E10446" s="29" t="n">
        <f aca="false">D10446/10</f>
        <v>5.5845</v>
      </c>
      <c r="F10446" s="29" t="n">
        <f aca="false">(E10446+Einstellungen!$B$20)*(1+Einstellungen!$B$10)</f>
        <v>28.846195</v>
      </c>
      <c r="G10446" s="21" t="str">
        <f aca="false">IF(F10446&lt;Einstellungen!$B$5,"ja","nein")</f>
        <v>ja</v>
      </c>
      <c r="H10446" s="21" t="s">
        <v>27</v>
      </c>
      <c r="I10446" s="29" t="n">
        <f aca="false">INDEX(Einstellungen!$B$27:$B$50,4)</f>
        <v>0.45</v>
      </c>
      <c r="J10446" s="29" t="n">
        <f aca="false">F10446*I10446</f>
        <v>12.98078775</v>
      </c>
    </row>
    <row r="10447" customFormat="false" ht="15" hidden="false" customHeight="false" outlineLevel="0" collapsed="false">
      <c r="A10447" s="28" t="n">
        <v>46016</v>
      </c>
      <c r="B10447" s="21" t="s">
        <v>116</v>
      </c>
      <c r="C10447" s="21" t="s">
        <v>136</v>
      </c>
      <c r="D10447" s="29" t="n">
        <v>54.53</v>
      </c>
      <c r="E10447" s="29" t="n">
        <f aca="false">D10447/10</f>
        <v>5.453</v>
      </c>
      <c r="F10447" s="29" t="n">
        <f aca="false">(E10447+Einstellungen!$B$20)*(1+Einstellungen!$B$10)</f>
        <v>28.68971</v>
      </c>
      <c r="G10447" s="21" t="str">
        <f aca="false">IF(F10447&lt;Einstellungen!$B$5,"ja","nein")</f>
        <v>ja</v>
      </c>
      <c r="H10447" s="21" t="s">
        <v>27</v>
      </c>
      <c r="I10447" s="29" t="n">
        <f aca="false">INDEX(Einstellungen!$B$27:$B$50,5)</f>
        <v>0.45</v>
      </c>
      <c r="J10447" s="29" t="n">
        <f aca="false">F10447*I10447</f>
        <v>12.9103695</v>
      </c>
    </row>
    <row r="10448" customFormat="false" ht="15" hidden="false" customHeight="false" outlineLevel="0" collapsed="false">
      <c r="A10448" s="28" t="n">
        <v>46016</v>
      </c>
      <c r="B10448" s="21" t="s">
        <v>117</v>
      </c>
      <c r="C10448" s="21" t="s">
        <v>136</v>
      </c>
      <c r="D10448" s="29" t="n">
        <v>52.605</v>
      </c>
      <c r="E10448" s="29" t="n">
        <f aca="false">D10448/10</f>
        <v>5.2605</v>
      </c>
      <c r="F10448" s="29" t="n">
        <f aca="false">(E10448+Einstellungen!$B$20)*(1+Einstellungen!$B$10)</f>
        <v>28.460635</v>
      </c>
      <c r="G10448" s="21" t="str">
        <f aca="false">IF(F10448&lt;Einstellungen!$B$5,"ja","nein")</f>
        <v>ja</v>
      </c>
      <c r="H10448" s="21" t="s">
        <v>27</v>
      </c>
      <c r="I10448" s="29" t="n">
        <f aca="false">INDEX(Einstellungen!$B$27:$B$50,6)</f>
        <v>0.5</v>
      </c>
      <c r="J10448" s="29" t="n">
        <f aca="false">F10448*I10448</f>
        <v>14.2303175</v>
      </c>
    </row>
    <row r="10449" customFormat="false" ht="15" hidden="false" customHeight="false" outlineLevel="0" collapsed="false">
      <c r="A10449" s="28" t="n">
        <v>46016</v>
      </c>
      <c r="B10449" s="21" t="s">
        <v>118</v>
      </c>
      <c r="C10449" s="21" t="s">
        <v>136</v>
      </c>
      <c r="D10449" s="29" t="n">
        <v>49.165</v>
      </c>
      <c r="E10449" s="29" t="n">
        <f aca="false">D10449/10</f>
        <v>4.9165</v>
      </c>
      <c r="F10449" s="29" t="n">
        <f aca="false">(E10449+Einstellungen!$B$20)*(1+Einstellungen!$B$10)</f>
        <v>28.051275</v>
      </c>
      <c r="G10449" s="21" t="str">
        <f aca="false">IF(F10449&lt;Einstellungen!$B$5,"ja","nein")</f>
        <v>ja</v>
      </c>
      <c r="H10449" s="21" t="s">
        <v>27</v>
      </c>
      <c r="I10449" s="29" t="n">
        <f aca="false">INDEX(Einstellungen!$B$27:$B$50,7)</f>
        <v>0.7</v>
      </c>
      <c r="J10449" s="29" t="n">
        <f aca="false">F10449*I10449</f>
        <v>19.6358925</v>
      </c>
    </row>
    <row r="10450" customFormat="false" ht="15" hidden="false" customHeight="false" outlineLevel="0" collapsed="false">
      <c r="A10450" s="28" t="n">
        <v>46016</v>
      </c>
      <c r="B10450" s="21" t="s">
        <v>119</v>
      </c>
      <c r="C10450" s="21" t="s">
        <v>136</v>
      </c>
      <c r="D10450" s="29" t="n">
        <v>54.028</v>
      </c>
      <c r="E10450" s="29" t="n">
        <f aca="false">D10450/10</f>
        <v>5.4028</v>
      </c>
      <c r="F10450" s="29" t="n">
        <f aca="false">(E10450+Einstellungen!$B$20)*(1+Einstellungen!$B$10)</f>
        <v>28.629972</v>
      </c>
      <c r="G10450" s="21" t="str">
        <f aca="false">IF(F10450&lt;Einstellungen!$B$5,"ja","nein")</f>
        <v>ja</v>
      </c>
      <c r="H10450" s="21" t="s">
        <v>27</v>
      </c>
      <c r="I10450" s="29" t="n">
        <f aca="false">INDEX(Einstellungen!$B$27:$B$50,8)</f>
        <v>0.95</v>
      </c>
      <c r="J10450" s="29" t="n">
        <f aca="false">F10450*I10450</f>
        <v>27.1984734</v>
      </c>
    </row>
    <row r="10451" customFormat="false" ht="15" hidden="false" customHeight="false" outlineLevel="0" collapsed="false">
      <c r="A10451" s="28" t="n">
        <v>46016</v>
      </c>
      <c r="B10451" s="21" t="s">
        <v>120</v>
      </c>
      <c r="C10451" s="21" t="s">
        <v>136</v>
      </c>
      <c r="D10451" s="29" t="n">
        <v>64.205</v>
      </c>
      <c r="E10451" s="29" t="n">
        <f aca="false">D10451/10</f>
        <v>6.4205</v>
      </c>
      <c r="F10451" s="29" t="n">
        <f aca="false">(E10451+Einstellungen!$B$20)*(1+Einstellungen!$B$10)</f>
        <v>29.841035</v>
      </c>
      <c r="G10451" s="21" t="str">
        <f aca="false">IF(F10451&lt;Einstellungen!$B$5,"ja","nein")</f>
        <v>nein</v>
      </c>
      <c r="H10451" s="21" t="s">
        <v>27</v>
      </c>
      <c r="I10451" s="29" t="n">
        <f aca="false">INDEX(Einstellungen!$B$27:$B$50,9)</f>
        <v>1.05</v>
      </c>
      <c r="J10451" s="29" t="n">
        <f aca="false">F10451*I10451</f>
        <v>31.33308675</v>
      </c>
    </row>
    <row r="10452" customFormat="false" ht="15" hidden="false" customHeight="false" outlineLevel="0" collapsed="false">
      <c r="A10452" s="28" t="n">
        <v>46016</v>
      </c>
      <c r="B10452" s="21" t="s">
        <v>121</v>
      </c>
      <c r="C10452" s="21" t="s">
        <v>136</v>
      </c>
      <c r="D10452" s="29" t="n">
        <v>64.707</v>
      </c>
      <c r="E10452" s="29" t="n">
        <f aca="false">D10452/10</f>
        <v>6.4707</v>
      </c>
      <c r="F10452" s="29" t="n">
        <f aca="false">(E10452+Einstellungen!$B$20)*(1+Einstellungen!$B$10)</f>
        <v>29.900773</v>
      </c>
      <c r="G10452" s="21" t="str">
        <f aca="false">IF(F10452&lt;Einstellungen!$B$5,"ja","nein")</f>
        <v>nein</v>
      </c>
      <c r="H10452" s="21" t="s">
        <v>27</v>
      </c>
      <c r="I10452" s="29" t="n">
        <f aca="false">INDEX(Einstellungen!$B$27:$B$50,10)</f>
        <v>1.05</v>
      </c>
      <c r="J10452" s="29" t="n">
        <f aca="false">F10452*I10452</f>
        <v>31.39581165</v>
      </c>
    </row>
    <row r="10453" customFormat="false" ht="15" hidden="false" customHeight="false" outlineLevel="0" collapsed="false">
      <c r="A10453" s="28" t="n">
        <v>46016</v>
      </c>
      <c r="B10453" s="21" t="s">
        <v>122</v>
      </c>
      <c r="C10453" s="21" t="s">
        <v>136</v>
      </c>
      <c r="D10453" s="29" t="n">
        <v>53.765</v>
      </c>
      <c r="E10453" s="29" t="n">
        <f aca="false">D10453/10</f>
        <v>5.3765</v>
      </c>
      <c r="F10453" s="29" t="n">
        <f aca="false">(E10453+Einstellungen!$B$20)*(1+Einstellungen!$B$10)</f>
        <v>28.598675</v>
      </c>
      <c r="G10453" s="21" t="str">
        <f aca="false">IF(F10453&lt;Einstellungen!$B$5,"ja","nein")</f>
        <v>ja</v>
      </c>
      <c r="H10453" s="21" t="s">
        <v>27</v>
      </c>
      <c r="I10453" s="29" t="n">
        <f aca="false">INDEX(Einstellungen!$B$27:$B$50,11)</f>
        <v>1.05</v>
      </c>
      <c r="J10453" s="29" t="n">
        <f aca="false">F10453*I10453</f>
        <v>30.02860875</v>
      </c>
    </row>
    <row r="10454" customFormat="false" ht="15" hidden="false" customHeight="false" outlineLevel="0" collapsed="false">
      <c r="A10454" s="28" t="n">
        <v>46016</v>
      </c>
      <c r="B10454" s="21" t="s">
        <v>123</v>
      </c>
      <c r="C10454" s="21" t="s">
        <v>136</v>
      </c>
      <c r="D10454" s="29" t="n">
        <v>48.983</v>
      </c>
      <c r="E10454" s="29" t="n">
        <f aca="false">D10454/10</f>
        <v>4.8983</v>
      </c>
      <c r="F10454" s="29" t="n">
        <f aca="false">(E10454+Einstellungen!$B$20)*(1+Einstellungen!$B$10)</f>
        <v>28.029617</v>
      </c>
      <c r="G10454" s="21" t="str">
        <f aca="false">IF(F10454&lt;Einstellungen!$B$5,"ja","nein")</f>
        <v>ja</v>
      </c>
      <c r="H10454" s="21" t="s">
        <v>27</v>
      </c>
      <c r="I10454" s="29" t="n">
        <f aca="false">INDEX(Einstellungen!$B$27:$B$50,12)</f>
        <v>1.1</v>
      </c>
      <c r="J10454" s="29" t="n">
        <f aca="false">F10454*I10454</f>
        <v>30.8325787</v>
      </c>
    </row>
    <row r="10455" customFormat="false" ht="15" hidden="false" customHeight="false" outlineLevel="0" collapsed="false">
      <c r="A10455" s="28" t="n">
        <v>46016</v>
      </c>
      <c r="B10455" s="21" t="s">
        <v>124</v>
      </c>
      <c r="C10455" s="21" t="s">
        <v>136</v>
      </c>
      <c r="D10455" s="29" t="n">
        <v>48.487</v>
      </c>
      <c r="E10455" s="29" t="n">
        <f aca="false">D10455/10</f>
        <v>4.8487</v>
      </c>
      <c r="F10455" s="29" t="n">
        <f aca="false">(E10455+Einstellungen!$B$20)*(1+Einstellungen!$B$10)</f>
        <v>27.970593</v>
      </c>
      <c r="G10455" s="21" t="str">
        <f aca="false">IF(F10455&lt;Einstellungen!$B$5,"ja","nein")</f>
        <v>ja</v>
      </c>
      <c r="H10455" s="21" t="s">
        <v>27</v>
      </c>
      <c r="I10455" s="29" t="n">
        <f aca="false">INDEX(Einstellungen!$B$27:$B$50,13)</f>
        <v>1.2</v>
      </c>
      <c r="J10455" s="29" t="n">
        <f aca="false">F10455*I10455</f>
        <v>33.5647116</v>
      </c>
    </row>
    <row r="10456" customFormat="false" ht="15" hidden="false" customHeight="false" outlineLevel="0" collapsed="false">
      <c r="A10456" s="28" t="n">
        <v>46016</v>
      </c>
      <c r="B10456" s="21" t="s">
        <v>125</v>
      </c>
      <c r="C10456" s="21" t="s">
        <v>136</v>
      </c>
      <c r="D10456" s="29" t="n">
        <v>47.865</v>
      </c>
      <c r="E10456" s="29" t="n">
        <f aca="false">D10456/10</f>
        <v>4.7865</v>
      </c>
      <c r="F10456" s="29" t="n">
        <f aca="false">(E10456+Einstellungen!$B$20)*(1+Einstellungen!$B$10)</f>
        <v>27.896575</v>
      </c>
      <c r="G10456" s="21" t="str">
        <f aca="false">IF(F10456&lt;Einstellungen!$B$5,"ja","nein")</f>
        <v>ja</v>
      </c>
      <c r="H10456" s="21" t="s">
        <v>27</v>
      </c>
      <c r="I10456" s="29" t="n">
        <f aca="false">INDEX(Einstellungen!$B$27:$B$50,14)</f>
        <v>1.15</v>
      </c>
      <c r="J10456" s="29" t="n">
        <f aca="false">F10456*I10456</f>
        <v>32.08106125</v>
      </c>
    </row>
    <row r="10457" customFormat="false" ht="15" hidden="false" customHeight="false" outlineLevel="0" collapsed="false">
      <c r="A10457" s="28" t="n">
        <v>46016</v>
      </c>
      <c r="B10457" s="21" t="s">
        <v>126</v>
      </c>
      <c r="C10457" s="21" t="s">
        <v>136</v>
      </c>
      <c r="D10457" s="29" t="n">
        <v>68.547</v>
      </c>
      <c r="E10457" s="29" t="n">
        <f aca="false">D10457/10</f>
        <v>6.8547</v>
      </c>
      <c r="F10457" s="29" t="n">
        <f aca="false">(E10457+Einstellungen!$B$20)*(1+Einstellungen!$B$10)</f>
        <v>30.357733</v>
      </c>
      <c r="G10457" s="21" t="str">
        <f aca="false">IF(F10457&lt;Einstellungen!$B$5,"ja","nein")</f>
        <v>nein</v>
      </c>
      <c r="H10457" s="21" t="s">
        <v>27</v>
      </c>
      <c r="I10457" s="29" t="n">
        <f aca="false">INDEX(Einstellungen!$B$27:$B$50,15)</f>
        <v>1</v>
      </c>
      <c r="J10457" s="29" t="n">
        <f aca="false">F10457*I10457</f>
        <v>30.357733</v>
      </c>
    </row>
    <row r="10458" customFormat="false" ht="15" hidden="false" customHeight="false" outlineLevel="0" collapsed="false">
      <c r="A10458" s="28" t="n">
        <v>46016</v>
      </c>
      <c r="B10458" s="21" t="s">
        <v>127</v>
      </c>
      <c r="C10458" s="21" t="s">
        <v>136</v>
      </c>
      <c r="D10458" s="29" t="n">
        <v>89.415</v>
      </c>
      <c r="E10458" s="29" t="n">
        <f aca="false">D10458/10</f>
        <v>8.9415</v>
      </c>
      <c r="F10458" s="29" t="n">
        <f aca="false">(E10458+Einstellungen!$B$20)*(1+Einstellungen!$B$10)</f>
        <v>32.841025</v>
      </c>
      <c r="G10458" s="21" t="str">
        <f aca="false">IF(F10458&lt;Einstellungen!$B$5,"ja","nein")</f>
        <v>nein</v>
      </c>
      <c r="H10458" s="21" t="s">
        <v>27</v>
      </c>
      <c r="I10458" s="29" t="n">
        <f aca="false">INDEX(Einstellungen!$B$27:$B$50,16)</f>
        <v>0.95</v>
      </c>
      <c r="J10458" s="29" t="n">
        <f aca="false">F10458*I10458</f>
        <v>31.19897375</v>
      </c>
    </row>
    <row r="10459" customFormat="false" ht="15" hidden="false" customHeight="false" outlineLevel="0" collapsed="false">
      <c r="A10459" s="28" t="n">
        <v>46016</v>
      </c>
      <c r="B10459" s="21" t="s">
        <v>128</v>
      </c>
      <c r="C10459" s="21" t="s">
        <v>136</v>
      </c>
      <c r="D10459" s="29" t="n">
        <v>92.235</v>
      </c>
      <c r="E10459" s="29" t="n">
        <f aca="false">D10459/10</f>
        <v>9.2235</v>
      </c>
      <c r="F10459" s="29" t="n">
        <f aca="false">(E10459+Einstellungen!$B$20)*(1+Einstellungen!$B$10)</f>
        <v>33.176605</v>
      </c>
      <c r="G10459" s="21" t="str">
        <f aca="false">IF(F10459&lt;Einstellungen!$B$5,"ja","nein")</f>
        <v>nein</v>
      </c>
      <c r="H10459" s="21" t="s">
        <v>27</v>
      </c>
      <c r="I10459" s="29" t="n">
        <f aca="false">INDEX(Einstellungen!$B$27:$B$50,17)</f>
        <v>0.95</v>
      </c>
      <c r="J10459" s="29" t="n">
        <f aca="false">F10459*I10459</f>
        <v>31.51777475</v>
      </c>
    </row>
    <row r="10460" customFormat="false" ht="15" hidden="false" customHeight="false" outlineLevel="0" collapsed="false">
      <c r="A10460" s="28" t="n">
        <v>46016</v>
      </c>
      <c r="B10460" s="21" t="s">
        <v>129</v>
      </c>
      <c r="C10460" s="21" t="s">
        <v>136</v>
      </c>
      <c r="D10460" s="29" t="n">
        <v>94.005</v>
      </c>
      <c r="E10460" s="29" t="n">
        <f aca="false">D10460/10</f>
        <v>9.4005</v>
      </c>
      <c r="F10460" s="29" t="n">
        <f aca="false">(E10460+Einstellungen!$B$20)*(1+Einstellungen!$B$10)</f>
        <v>33.387235</v>
      </c>
      <c r="G10460" s="21" t="str">
        <f aca="false">IF(F10460&lt;Einstellungen!$B$5,"ja","nein")</f>
        <v>nein</v>
      </c>
      <c r="H10460" s="21" t="s">
        <v>27</v>
      </c>
      <c r="I10460" s="29" t="n">
        <f aca="false">INDEX(Einstellungen!$B$27:$B$50,18)</f>
        <v>1.1</v>
      </c>
      <c r="J10460" s="29" t="n">
        <f aca="false">F10460*I10460</f>
        <v>36.7259585</v>
      </c>
    </row>
    <row r="10461" customFormat="false" ht="15" hidden="false" customHeight="false" outlineLevel="0" collapsed="false">
      <c r="A10461" s="28" t="n">
        <v>46016</v>
      </c>
      <c r="B10461" s="21" t="s">
        <v>130</v>
      </c>
      <c r="C10461" s="21" t="s">
        <v>136</v>
      </c>
      <c r="D10461" s="29" t="n">
        <v>94.055</v>
      </c>
      <c r="E10461" s="29" t="n">
        <f aca="false">D10461/10</f>
        <v>9.4055</v>
      </c>
      <c r="F10461" s="29" t="n">
        <f aca="false">(E10461+Einstellungen!$B$20)*(1+Einstellungen!$B$10)</f>
        <v>33.393185</v>
      </c>
      <c r="G10461" s="21" t="str">
        <f aca="false">IF(F10461&lt;Einstellungen!$B$5,"ja","nein")</f>
        <v>nein</v>
      </c>
      <c r="H10461" s="21" t="s">
        <v>27</v>
      </c>
      <c r="I10461" s="29" t="n">
        <f aca="false">INDEX(Einstellungen!$B$27:$B$50,19)</f>
        <v>1.35</v>
      </c>
      <c r="J10461" s="29" t="n">
        <f aca="false">F10461*I10461</f>
        <v>45.08079975</v>
      </c>
    </row>
    <row r="10462" customFormat="false" ht="15" hidden="false" customHeight="false" outlineLevel="0" collapsed="false">
      <c r="A10462" s="28" t="n">
        <v>46016</v>
      </c>
      <c r="B10462" s="21" t="s">
        <v>131</v>
      </c>
      <c r="C10462" s="21" t="s">
        <v>136</v>
      </c>
      <c r="D10462" s="29" t="n">
        <v>91.715</v>
      </c>
      <c r="E10462" s="29" t="n">
        <f aca="false">D10462/10</f>
        <v>9.1715</v>
      </c>
      <c r="F10462" s="29" t="n">
        <f aca="false">(E10462+Einstellungen!$B$20)*(1+Einstellungen!$B$10)</f>
        <v>33.114725</v>
      </c>
      <c r="G10462" s="21" t="str">
        <f aca="false">IF(F10462&lt;Einstellungen!$B$5,"ja","nein")</f>
        <v>nein</v>
      </c>
      <c r="H10462" s="21" t="s">
        <v>27</v>
      </c>
      <c r="I10462" s="29" t="n">
        <f aca="false">INDEX(Einstellungen!$B$27:$B$50,20)</f>
        <v>1.45</v>
      </c>
      <c r="J10462" s="29" t="n">
        <f aca="false">F10462*I10462</f>
        <v>48.01635125</v>
      </c>
    </row>
    <row r="10463" customFormat="false" ht="15" hidden="false" customHeight="false" outlineLevel="0" collapsed="false">
      <c r="A10463" s="28" t="n">
        <v>46016</v>
      </c>
      <c r="B10463" s="21" t="s">
        <v>132</v>
      </c>
      <c r="C10463" s="21" t="s">
        <v>136</v>
      </c>
      <c r="D10463" s="29" t="n">
        <v>91.032</v>
      </c>
      <c r="E10463" s="29" t="n">
        <f aca="false">D10463/10</f>
        <v>9.1032</v>
      </c>
      <c r="F10463" s="29" t="n">
        <f aca="false">(E10463+Einstellungen!$B$20)*(1+Einstellungen!$B$10)</f>
        <v>33.033448</v>
      </c>
      <c r="G10463" s="21" t="str">
        <f aca="false">IF(F10463&lt;Einstellungen!$B$5,"ja","nein")</f>
        <v>nein</v>
      </c>
      <c r="H10463" s="21" t="s">
        <v>27</v>
      </c>
      <c r="I10463" s="29" t="n">
        <f aca="false">INDEX(Einstellungen!$B$27:$B$50,21)</f>
        <v>1.4</v>
      </c>
      <c r="J10463" s="29" t="n">
        <f aca="false">F10463*I10463</f>
        <v>46.2468272</v>
      </c>
    </row>
    <row r="10464" customFormat="false" ht="15" hidden="false" customHeight="false" outlineLevel="0" collapsed="false">
      <c r="A10464" s="28" t="n">
        <v>46016</v>
      </c>
      <c r="B10464" s="21" t="s">
        <v>133</v>
      </c>
      <c r="C10464" s="21" t="s">
        <v>136</v>
      </c>
      <c r="D10464" s="29" t="n">
        <v>92.7</v>
      </c>
      <c r="E10464" s="29" t="n">
        <f aca="false">D10464/10</f>
        <v>9.27</v>
      </c>
      <c r="F10464" s="29" t="n">
        <f aca="false">(E10464+Einstellungen!$B$20)*(1+Einstellungen!$B$10)</f>
        <v>33.23194</v>
      </c>
      <c r="G10464" s="21" t="str">
        <f aca="false">IF(F10464&lt;Einstellungen!$B$5,"ja","nein")</f>
        <v>nein</v>
      </c>
      <c r="H10464" s="21" t="s">
        <v>27</v>
      </c>
      <c r="I10464" s="29" t="n">
        <f aca="false">INDEX(Einstellungen!$B$27:$B$50,22)</f>
        <v>1.25</v>
      </c>
      <c r="J10464" s="29" t="n">
        <f aca="false">F10464*I10464</f>
        <v>41.539925</v>
      </c>
    </row>
    <row r="10465" customFormat="false" ht="15" hidden="false" customHeight="false" outlineLevel="0" collapsed="false">
      <c r="A10465" s="28" t="n">
        <v>46016</v>
      </c>
      <c r="B10465" s="21" t="s">
        <v>134</v>
      </c>
      <c r="C10465" s="21" t="s">
        <v>136</v>
      </c>
      <c r="D10465" s="29" t="n">
        <v>96.153</v>
      </c>
      <c r="E10465" s="29" t="n">
        <f aca="false">D10465/10</f>
        <v>9.6153</v>
      </c>
      <c r="F10465" s="29" t="n">
        <f aca="false">(E10465+Einstellungen!$B$20)*(1+Einstellungen!$B$10)</f>
        <v>33.642847</v>
      </c>
      <c r="G10465" s="21" t="str">
        <f aca="false">IF(F10465&lt;Einstellungen!$B$5,"ja","nein")</f>
        <v>nein</v>
      </c>
      <c r="H10465" s="21" t="s">
        <v>27</v>
      </c>
      <c r="I10465" s="29" t="n">
        <f aca="false">INDEX(Einstellungen!$B$27:$B$50,23)</f>
        <v>1.05</v>
      </c>
      <c r="J10465" s="29" t="n">
        <f aca="false">F10465*I10465</f>
        <v>35.32498935</v>
      </c>
    </row>
    <row r="10466" customFormat="false" ht="15" hidden="false" customHeight="false" outlineLevel="0" collapsed="false">
      <c r="A10466" s="28" t="n">
        <v>46016</v>
      </c>
      <c r="B10466" s="21" t="s">
        <v>135</v>
      </c>
      <c r="C10466" s="21" t="s">
        <v>136</v>
      </c>
      <c r="D10466" s="29" t="n">
        <v>91.47</v>
      </c>
      <c r="E10466" s="29" t="n">
        <f aca="false">D10466/10</f>
        <v>9.147</v>
      </c>
      <c r="F10466" s="29" t="n">
        <f aca="false">(E10466+Einstellungen!$B$20)*(1+Einstellungen!$B$10)</f>
        <v>33.08557</v>
      </c>
      <c r="G10466" s="21" t="str">
        <f aca="false">IF(F10466&lt;Einstellungen!$B$5,"ja","nein")</f>
        <v>nein</v>
      </c>
      <c r="H10466" s="21" t="s">
        <v>27</v>
      </c>
      <c r="I10466" s="29" t="n">
        <f aca="false">INDEX(Einstellungen!$B$27:$B$50,24)</f>
        <v>0.8</v>
      </c>
      <c r="J10466" s="29" t="n">
        <f aca="false">F10466*I10466</f>
        <v>26.468456</v>
      </c>
    </row>
    <row r="10467" customFormat="false" ht="15" hidden="false" customHeight="false" outlineLevel="0" collapsed="false">
      <c r="A10467" s="28" t="n">
        <v>46017</v>
      </c>
      <c r="B10467" s="21" t="s">
        <v>111</v>
      </c>
      <c r="C10467" s="21" t="s">
        <v>137</v>
      </c>
      <c r="D10467" s="29" t="n">
        <v>97.1</v>
      </c>
      <c r="E10467" s="29" t="n">
        <f aca="false">D10467/10</f>
        <v>9.71</v>
      </c>
      <c r="F10467" s="29" t="n">
        <f aca="false">(E10467+Einstellungen!$B$20)*(1+Einstellungen!$B$10)</f>
        <v>33.75554</v>
      </c>
      <c r="G10467" s="21" t="str">
        <f aca="false">IF(F10467&lt;Einstellungen!$B$5,"ja","nein")</f>
        <v>nein</v>
      </c>
      <c r="H10467" s="21" t="s">
        <v>27</v>
      </c>
      <c r="I10467" s="29" t="n">
        <f aca="false">INDEX(Einstellungen!$B$27:$B$50,1)</f>
        <v>0.6</v>
      </c>
      <c r="J10467" s="29" t="n">
        <f aca="false">F10467*I10467</f>
        <v>20.253324</v>
      </c>
    </row>
    <row r="10468" customFormat="false" ht="15" hidden="false" customHeight="false" outlineLevel="0" collapsed="false">
      <c r="A10468" s="28" t="n">
        <v>46017</v>
      </c>
      <c r="B10468" s="21" t="s">
        <v>113</v>
      </c>
      <c r="C10468" s="21" t="s">
        <v>137</v>
      </c>
      <c r="D10468" s="29" t="n">
        <v>91.052</v>
      </c>
      <c r="E10468" s="29" t="n">
        <f aca="false">D10468/10</f>
        <v>9.1052</v>
      </c>
      <c r="F10468" s="29" t="n">
        <f aca="false">(E10468+Einstellungen!$B$20)*(1+Einstellungen!$B$10)</f>
        <v>33.035828</v>
      </c>
      <c r="G10468" s="21" t="str">
        <f aca="false">IF(F10468&lt;Einstellungen!$B$5,"ja","nein")</f>
        <v>nein</v>
      </c>
      <c r="H10468" s="21" t="s">
        <v>27</v>
      </c>
      <c r="I10468" s="29" t="n">
        <f aca="false">INDEX(Einstellungen!$B$27:$B$50,2)</f>
        <v>0.5</v>
      </c>
      <c r="J10468" s="29" t="n">
        <f aca="false">F10468*I10468</f>
        <v>16.517914</v>
      </c>
    </row>
    <row r="10469" customFormat="false" ht="15" hidden="false" customHeight="false" outlineLevel="0" collapsed="false">
      <c r="A10469" s="28" t="n">
        <v>46017</v>
      </c>
      <c r="B10469" s="21" t="s">
        <v>114</v>
      </c>
      <c r="C10469" s="21" t="s">
        <v>137</v>
      </c>
      <c r="D10469" s="29" t="n">
        <v>85.817</v>
      </c>
      <c r="E10469" s="29" t="n">
        <f aca="false">D10469/10</f>
        <v>8.5817</v>
      </c>
      <c r="F10469" s="29" t="n">
        <f aca="false">(E10469+Einstellungen!$B$20)*(1+Einstellungen!$B$10)</f>
        <v>32.412863</v>
      </c>
      <c r="G10469" s="21" t="str">
        <f aca="false">IF(F10469&lt;Einstellungen!$B$5,"ja","nein")</f>
        <v>nein</v>
      </c>
      <c r="H10469" s="21" t="s">
        <v>27</v>
      </c>
      <c r="I10469" s="29" t="n">
        <f aca="false">INDEX(Einstellungen!$B$27:$B$50,3)</f>
        <v>0.45</v>
      </c>
      <c r="J10469" s="29" t="n">
        <f aca="false">F10469*I10469</f>
        <v>14.58578835</v>
      </c>
    </row>
    <row r="10470" customFormat="false" ht="15" hidden="false" customHeight="false" outlineLevel="0" collapsed="false">
      <c r="A10470" s="28" t="n">
        <v>46017</v>
      </c>
      <c r="B10470" s="21" t="s">
        <v>115</v>
      </c>
      <c r="C10470" s="21" t="s">
        <v>137</v>
      </c>
      <c r="D10470" s="29" t="n">
        <v>83.053</v>
      </c>
      <c r="E10470" s="29" t="n">
        <f aca="false">D10470/10</f>
        <v>8.3053</v>
      </c>
      <c r="F10470" s="29" t="n">
        <f aca="false">(E10470+Einstellungen!$B$20)*(1+Einstellungen!$B$10)</f>
        <v>32.083947</v>
      </c>
      <c r="G10470" s="21" t="str">
        <f aca="false">IF(F10470&lt;Einstellungen!$B$5,"ja","nein")</f>
        <v>nein</v>
      </c>
      <c r="H10470" s="21" t="s">
        <v>27</v>
      </c>
      <c r="I10470" s="29" t="n">
        <f aca="false">INDEX(Einstellungen!$B$27:$B$50,4)</f>
        <v>0.45</v>
      </c>
      <c r="J10470" s="29" t="n">
        <f aca="false">F10470*I10470</f>
        <v>14.43777615</v>
      </c>
    </row>
    <row r="10471" customFormat="false" ht="15" hidden="false" customHeight="false" outlineLevel="0" collapsed="false">
      <c r="A10471" s="28" t="n">
        <v>46017</v>
      </c>
      <c r="B10471" s="21" t="s">
        <v>116</v>
      </c>
      <c r="C10471" s="21" t="s">
        <v>137</v>
      </c>
      <c r="D10471" s="29" t="n">
        <v>82.392</v>
      </c>
      <c r="E10471" s="29" t="n">
        <f aca="false">D10471/10</f>
        <v>8.2392</v>
      </c>
      <c r="F10471" s="29" t="n">
        <f aca="false">(E10471+Einstellungen!$B$20)*(1+Einstellungen!$B$10)</f>
        <v>32.005288</v>
      </c>
      <c r="G10471" s="21" t="str">
        <f aca="false">IF(F10471&lt;Einstellungen!$B$5,"ja","nein")</f>
        <v>nein</v>
      </c>
      <c r="H10471" s="21" t="s">
        <v>27</v>
      </c>
      <c r="I10471" s="29" t="n">
        <f aca="false">INDEX(Einstellungen!$B$27:$B$50,5)</f>
        <v>0.45</v>
      </c>
      <c r="J10471" s="29" t="n">
        <f aca="false">F10471*I10471</f>
        <v>14.4023796</v>
      </c>
    </row>
    <row r="10472" customFormat="false" ht="15" hidden="false" customHeight="false" outlineLevel="0" collapsed="false">
      <c r="A10472" s="28" t="n">
        <v>46017</v>
      </c>
      <c r="B10472" s="21" t="s">
        <v>117</v>
      </c>
      <c r="C10472" s="21" t="s">
        <v>137</v>
      </c>
      <c r="D10472" s="29" t="n">
        <v>82.835</v>
      </c>
      <c r="E10472" s="29" t="n">
        <f aca="false">D10472/10</f>
        <v>8.2835</v>
      </c>
      <c r="F10472" s="29" t="n">
        <f aca="false">(E10472+Einstellungen!$B$20)*(1+Einstellungen!$B$10)</f>
        <v>32.058005</v>
      </c>
      <c r="G10472" s="21" t="str">
        <f aca="false">IF(F10472&lt;Einstellungen!$B$5,"ja","nein")</f>
        <v>nein</v>
      </c>
      <c r="H10472" s="21" t="s">
        <v>27</v>
      </c>
      <c r="I10472" s="29" t="n">
        <f aca="false">INDEX(Einstellungen!$B$27:$B$50,6)</f>
        <v>0.5</v>
      </c>
      <c r="J10472" s="29" t="n">
        <f aca="false">F10472*I10472</f>
        <v>16.0290025</v>
      </c>
    </row>
    <row r="10473" customFormat="false" ht="15" hidden="false" customHeight="false" outlineLevel="0" collapsed="false">
      <c r="A10473" s="28" t="n">
        <v>46017</v>
      </c>
      <c r="B10473" s="21" t="s">
        <v>118</v>
      </c>
      <c r="C10473" s="21" t="s">
        <v>137</v>
      </c>
      <c r="D10473" s="29" t="n">
        <v>85.02</v>
      </c>
      <c r="E10473" s="29" t="n">
        <f aca="false">D10473/10</f>
        <v>8.502</v>
      </c>
      <c r="F10473" s="29" t="n">
        <f aca="false">(E10473+Einstellungen!$B$20)*(1+Einstellungen!$B$10)</f>
        <v>32.31802</v>
      </c>
      <c r="G10473" s="21" t="str">
        <f aca="false">IF(F10473&lt;Einstellungen!$B$5,"ja","nein")</f>
        <v>nein</v>
      </c>
      <c r="H10473" s="21" t="s">
        <v>27</v>
      </c>
      <c r="I10473" s="29" t="n">
        <f aca="false">INDEX(Einstellungen!$B$27:$B$50,7)</f>
        <v>0.7</v>
      </c>
      <c r="J10473" s="29" t="n">
        <f aca="false">F10473*I10473</f>
        <v>22.622614</v>
      </c>
    </row>
    <row r="10474" customFormat="false" ht="15" hidden="false" customHeight="false" outlineLevel="0" collapsed="false">
      <c r="A10474" s="28" t="n">
        <v>46017</v>
      </c>
      <c r="B10474" s="21" t="s">
        <v>119</v>
      </c>
      <c r="C10474" s="21" t="s">
        <v>137</v>
      </c>
      <c r="D10474" s="29" t="n">
        <v>93.115</v>
      </c>
      <c r="E10474" s="29" t="n">
        <f aca="false">D10474/10</f>
        <v>9.3115</v>
      </c>
      <c r="F10474" s="29" t="n">
        <f aca="false">(E10474+Einstellungen!$B$20)*(1+Einstellungen!$B$10)</f>
        <v>33.281325</v>
      </c>
      <c r="G10474" s="21" t="str">
        <f aca="false">IF(F10474&lt;Einstellungen!$B$5,"ja","nein")</f>
        <v>nein</v>
      </c>
      <c r="H10474" s="21" t="s">
        <v>27</v>
      </c>
      <c r="I10474" s="29" t="n">
        <f aca="false">INDEX(Einstellungen!$B$27:$B$50,8)</f>
        <v>0.95</v>
      </c>
      <c r="J10474" s="29" t="n">
        <f aca="false">F10474*I10474</f>
        <v>31.61725875</v>
      </c>
    </row>
    <row r="10475" customFormat="false" ht="15" hidden="false" customHeight="false" outlineLevel="0" collapsed="false">
      <c r="A10475" s="28" t="n">
        <v>46017</v>
      </c>
      <c r="B10475" s="21" t="s">
        <v>120</v>
      </c>
      <c r="C10475" s="21" t="s">
        <v>137</v>
      </c>
      <c r="D10475" s="29" t="n">
        <v>98.9</v>
      </c>
      <c r="E10475" s="29" t="n">
        <f aca="false">D10475/10</f>
        <v>9.89</v>
      </c>
      <c r="F10475" s="29" t="n">
        <f aca="false">(E10475+Einstellungen!$B$20)*(1+Einstellungen!$B$10)</f>
        <v>33.96974</v>
      </c>
      <c r="G10475" s="21" t="str">
        <f aca="false">IF(F10475&lt;Einstellungen!$B$5,"ja","nein")</f>
        <v>nein</v>
      </c>
      <c r="H10475" s="21" t="s">
        <v>27</v>
      </c>
      <c r="I10475" s="29" t="n">
        <f aca="false">INDEX(Einstellungen!$B$27:$B$50,9)</f>
        <v>1.05</v>
      </c>
      <c r="J10475" s="29" t="n">
        <f aca="false">F10475*I10475</f>
        <v>35.668227</v>
      </c>
    </row>
    <row r="10476" customFormat="false" ht="15" hidden="false" customHeight="false" outlineLevel="0" collapsed="false">
      <c r="A10476" s="28" t="n">
        <v>46017</v>
      </c>
      <c r="B10476" s="21" t="s">
        <v>121</v>
      </c>
      <c r="C10476" s="21" t="s">
        <v>137</v>
      </c>
      <c r="D10476" s="29" t="n">
        <v>96.73</v>
      </c>
      <c r="E10476" s="29" t="n">
        <f aca="false">D10476/10</f>
        <v>9.673</v>
      </c>
      <c r="F10476" s="29" t="n">
        <f aca="false">(E10476+Einstellungen!$B$20)*(1+Einstellungen!$B$10)</f>
        <v>33.71151</v>
      </c>
      <c r="G10476" s="21" t="str">
        <f aca="false">IF(F10476&lt;Einstellungen!$B$5,"ja","nein")</f>
        <v>nein</v>
      </c>
      <c r="H10476" s="21" t="s">
        <v>27</v>
      </c>
      <c r="I10476" s="29" t="n">
        <f aca="false">INDEX(Einstellungen!$B$27:$B$50,10)</f>
        <v>1.05</v>
      </c>
      <c r="J10476" s="29" t="n">
        <f aca="false">F10476*I10476</f>
        <v>35.3970855</v>
      </c>
    </row>
    <row r="10477" customFormat="false" ht="15" hidden="false" customHeight="false" outlineLevel="0" collapsed="false">
      <c r="A10477" s="28" t="n">
        <v>46017</v>
      </c>
      <c r="B10477" s="21" t="s">
        <v>122</v>
      </c>
      <c r="C10477" s="21" t="s">
        <v>137</v>
      </c>
      <c r="D10477" s="29" t="n">
        <v>89.25</v>
      </c>
      <c r="E10477" s="29" t="n">
        <f aca="false">D10477/10</f>
        <v>8.925</v>
      </c>
      <c r="F10477" s="29" t="n">
        <f aca="false">(E10477+Einstellungen!$B$20)*(1+Einstellungen!$B$10)</f>
        <v>32.82139</v>
      </c>
      <c r="G10477" s="21" t="str">
        <f aca="false">IF(F10477&lt;Einstellungen!$B$5,"ja","nein")</f>
        <v>nein</v>
      </c>
      <c r="H10477" s="21" t="s">
        <v>27</v>
      </c>
      <c r="I10477" s="29" t="n">
        <f aca="false">INDEX(Einstellungen!$B$27:$B$50,11)</f>
        <v>1.05</v>
      </c>
      <c r="J10477" s="29" t="n">
        <f aca="false">F10477*I10477</f>
        <v>34.4624595</v>
      </c>
    </row>
    <row r="10478" customFormat="false" ht="15" hidden="false" customHeight="false" outlineLevel="0" collapsed="false">
      <c r="A10478" s="28" t="n">
        <v>46017</v>
      </c>
      <c r="B10478" s="21" t="s">
        <v>123</v>
      </c>
      <c r="C10478" s="21" t="s">
        <v>137</v>
      </c>
      <c r="D10478" s="29" t="n">
        <v>84.993</v>
      </c>
      <c r="E10478" s="29" t="n">
        <f aca="false">D10478/10</f>
        <v>8.4993</v>
      </c>
      <c r="F10478" s="29" t="n">
        <f aca="false">(E10478+Einstellungen!$B$20)*(1+Einstellungen!$B$10)</f>
        <v>32.314807</v>
      </c>
      <c r="G10478" s="21" t="str">
        <f aca="false">IF(F10478&lt;Einstellungen!$B$5,"ja","nein")</f>
        <v>nein</v>
      </c>
      <c r="H10478" s="21" t="s">
        <v>27</v>
      </c>
      <c r="I10478" s="29" t="n">
        <f aca="false">INDEX(Einstellungen!$B$27:$B$50,12)</f>
        <v>1.1</v>
      </c>
      <c r="J10478" s="29" t="n">
        <f aca="false">F10478*I10478</f>
        <v>35.5462877</v>
      </c>
    </row>
    <row r="10479" customFormat="false" ht="15" hidden="false" customHeight="false" outlineLevel="0" collapsed="false">
      <c r="A10479" s="28" t="n">
        <v>46017</v>
      </c>
      <c r="B10479" s="21" t="s">
        <v>124</v>
      </c>
      <c r="C10479" s="21" t="s">
        <v>137</v>
      </c>
      <c r="D10479" s="29" t="n">
        <v>82.312</v>
      </c>
      <c r="E10479" s="29" t="n">
        <f aca="false">D10479/10</f>
        <v>8.2312</v>
      </c>
      <c r="F10479" s="29" t="n">
        <f aca="false">(E10479+Einstellungen!$B$20)*(1+Einstellungen!$B$10)</f>
        <v>31.995768</v>
      </c>
      <c r="G10479" s="21" t="str">
        <f aca="false">IF(F10479&lt;Einstellungen!$B$5,"ja","nein")</f>
        <v>nein</v>
      </c>
      <c r="H10479" s="21" t="s">
        <v>27</v>
      </c>
      <c r="I10479" s="29" t="n">
        <f aca="false">INDEX(Einstellungen!$B$27:$B$50,13)</f>
        <v>1.2</v>
      </c>
      <c r="J10479" s="29" t="n">
        <f aca="false">F10479*I10479</f>
        <v>38.3949216</v>
      </c>
    </row>
    <row r="10480" customFormat="false" ht="15" hidden="false" customHeight="false" outlineLevel="0" collapsed="false">
      <c r="A10480" s="28" t="n">
        <v>46017</v>
      </c>
      <c r="B10480" s="21" t="s">
        <v>125</v>
      </c>
      <c r="C10480" s="21" t="s">
        <v>137</v>
      </c>
      <c r="D10480" s="29" t="n">
        <v>83.097</v>
      </c>
      <c r="E10480" s="29" t="n">
        <f aca="false">D10480/10</f>
        <v>8.3097</v>
      </c>
      <c r="F10480" s="29" t="n">
        <f aca="false">(E10480+Einstellungen!$B$20)*(1+Einstellungen!$B$10)</f>
        <v>32.089183</v>
      </c>
      <c r="G10480" s="21" t="str">
        <f aca="false">IF(F10480&lt;Einstellungen!$B$5,"ja","nein")</f>
        <v>nein</v>
      </c>
      <c r="H10480" s="21" t="s">
        <v>27</v>
      </c>
      <c r="I10480" s="29" t="n">
        <f aca="false">INDEX(Einstellungen!$B$27:$B$50,14)</f>
        <v>1.15</v>
      </c>
      <c r="J10480" s="29" t="n">
        <f aca="false">F10480*I10480</f>
        <v>36.90256045</v>
      </c>
    </row>
    <row r="10481" customFormat="false" ht="15" hidden="false" customHeight="false" outlineLevel="0" collapsed="false">
      <c r="A10481" s="28" t="n">
        <v>46017</v>
      </c>
      <c r="B10481" s="21" t="s">
        <v>126</v>
      </c>
      <c r="C10481" s="21" t="s">
        <v>137</v>
      </c>
      <c r="D10481" s="29" t="n">
        <v>92.7</v>
      </c>
      <c r="E10481" s="29" t="n">
        <f aca="false">D10481/10</f>
        <v>9.27</v>
      </c>
      <c r="F10481" s="29" t="n">
        <f aca="false">(E10481+Einstellungen!$B$20)*(1+Einstellungen!$B$10)</f>
        <v>33.23194</v>
      </c>
      <c r="G10481" s="21" t="str">
        <f aca="false">IF(F10481&lt;Einstellungen!$B$5,"ja","nein")</f>
        <v>nein</v>
      </c>
      <c r="H10481" s="21" t="s">
        <v>27</v>
      </c>
      <c r="I10481" s="29" t="n">
        <f aca="false">INDEX(Einstellungen!$B$27:$B$50,15)</f>
        <v>1</v>
      </c>
      <c r="J10481" s="29" t="n">
        <f aca="false">F10481*I10481</f>
        <v>33.23194</v>
      </c>
    </row>
    <row r="10482" customFormat="false" ht="15" hidden="false" customHeight="false" outlineLevel="0" collapsed="false">
      <c r="A10482" s="28" t="n">
        <v>46017</v>
      </c>
      <c r="B10482" s="21" t="s">
        <v>127</v>
      </c>
      <c r="C10482" s="21" t="s">
        <v>137</v>
      </c>
      <c r="D10482" s="29" t="n">
        <v>109.142</v>
      </c>
      <c r="E10482" s="29" t="n">
        <f aca="false">D10482/10</f>
        <v>10.9142</v>
      </c>
      <c r="F10482" s="29" t="n">
        <f aca="false">(E10482+Einstellungen!$B$20)*(1+Einstellungen!$B$10)</f>
        <v>35.188538</v>
      </c>
      <c r="G10482" s="21" t="str">
        <f aca="false">IF(F10482&lt;Einstellungen!$B$5,"ja","nein")</f>
        <v>nein</v>
      </c>
      <c r="H10482" s="21" t="s">
        <v>27</v>
      </c>
      <c r="I10482" s="29" t="n">
        <f aca="false">INDEX(Einstellungen!$B$27:$B$50,16)</f>
        <v>0.95</v>
      </c>
      <c r="J10482" s="29" t="n">
        <f aca="false">F10482*I10482</f>
        <v>33.4291111</v>
      </c>
    </row>
    <row r="10483" customFormat="false" ht="15" hidden="false" customHeight="false" outlineLevel="0" collapsed="false">
      <c r="A10483" s="28" t="n">
        <v>46017</v>
      </c>
      <c r="B10483" s="21" t="s">
        <v>128</v>
      </c>
      <c r="C10483" s="21" t="s">
        <v>137</v>
      </c>
      <c r="D10483" s="29" t="n">
        <v>116.773</v>
      </c>
      <c r="E10483" s="29" t="n">
        <f aca="false">D10483/10</f>
        <v>11.6773</v>
      </c>
      <c r="F10483" s="29" t="n">
        <f aca="false">(E10483+Einstellungen!$B$20)*(1+Einstellungen!$B$10)</f>
        <v>36.096627</v>
      </c>
      <c r="G10483" s="21" t="str">
        <f aca="false">IF(F10483&lt;Einstellungen!$B$5,"ja","nein")</f>
        <v>nein</v>
      </c>
      <c r="H10483" s="21" t="s">
        <v>27</v>
      </c>
      <c r="I10483" s="29" t="n">
        <f aca="false">INDEX(Einstellungen!$B$27:$B$50,17)</f>
        <v>0.95</v>
      </c>
      <c r="J10483" s="29" t="n">
        <f aca="false">F10483*I10483</f>
        <v>34.29179565</v>
      </c>
    </row>
    <row r="10484" customFormat="false" ht="15" hidden="false" customHeight="false" outlineLevel="0" collapsed="false">
      <c r="A10484" s="28" t="n">
        <v>46017</v>
      </c>
      <c r="B10484" s="21" t="s">
        <v>129</v>
      </c>
      <c r="C10484" s="21" t="s">
        <v>137</v>
      </c>
      <c r="D10484" s="29" t="n">
        <v>120.47</v>
      </c>
      <c r="E10484" s="29" t="n">
        <f aca="false">D10484/10</f>
        <v>12.047</v>
      </c>
      <c r="F10484" s="29" t="n">
        <f aca="false">(E10484+Einstellungen!$B$20)*(1+Einstellungen!$B$10)</f>
        <v>36.53657</v>
      </c>
      <c r="G10484" s="21" t="str">
        <f aca="false">IF(F10484&lt;Einstellungen!$B$5,"ja","nein")</f>
        <v>nein</v>
      </c>
      <c r="H10484" s="21" t="s">
        <v>27</v>
      </c>
      <c r="I10484" s="29" t="n">
        <f aca="false">INDEX(Einstellungen!$B$27:$B$50,18)</f>
        <v>1.1</v>
      </c>
      <c r="J10484" s="29" t="n">
        <f aca="false">F10484*I10484</f>
        <v>40.190227</v>
      </c>
    </row>
    <row r="10485" customFormat="false" ht="15" hidden="false" customHeight="false" outlineLevel="0" collapsed="false">
      <c r="A10485" s="28" t="n">
        <v>46017</v>
      </c>
      <c r="B10485" s="21" t="s">
        <v>130</v>
      </c>
      <c r="C10485" s="21" t="s">
        <v>137</v>
      </c>
      <c r="D10485" s="29" t="n">
        <v>116.972</v>
      </c>
      <c r="E10485" s="29" t="n">
        <f aca="false">D10485/10</f>
        <v>11.6972</v>
      </c>
      <c r="F10485" s="29" t="n">
        <f aca="false">(E10485+Einstellungen!$B$20)*(1+Einstellungen!$B$10)</f>
        <v>36.120308</v>
      </c>
      <c r="G10485" s="21" t="str">
        <f aca="false">IF(F10485&lt;Einstellungen!$B$5,"ja","nein")</f>
        <v>nein</v>
      </c>
      <c r="H10485" s="21" t="s">
        <v>27</v>
      </c>
      <c r="I10485" s="29" t="n">
        <f aca="false">INDEX(Einstellungen!$B$27:$B$50,19)</f>
        <v>1.35</v>
      </c>
      <c r="J10485" s="29" t="n">
        <f aca="false">F10485*I10485</f>
        <v>48.7624158</v>
      </c>
    </row>
    <row r="10486" customFormat="false" ht="15" hidden="false" customHeight="false" outlineLevel="0" collapsed="false">
      <c r="A10486" s="28" t="n">
        <v>46017</v>
      </c>
      <c r="B10486" s="21" t="s">
        <v>131</v>
      </c>
      <c r="C10486" s="21" t="s">
        <v>137</v>
      </c>
      <c r="D10486" s="29" t="n">
        <v>116.263</v>
      </c>
      <c r="E10486" s="29" t="n">
        <f aca="false">D10486/10</f>
        <v>11.6263</v>
      </c>
      <c r="F10486" s="29" t="n">
        <f aca="false">(E10486+Einstellungen!$B$20)*(1+Einstellungen!$B$10)</f>
        <v>36.035937</v>
      </c>
      <c r="G10486" s="21" t="str">
        <f aca="false">IF(F10486&lt;Einstellungen!$B$5,"ja","nein")</f>
        <v>nein</v>
      </c>
      <c r="H10486" s="21" t="s">
        <v>27</v>
      </c>
      <c r="I10486" s="29" t="n">
        <f aca="false">INDEX(Einstellungen!$B$27:$B$50,20)</f>
        <v>1.45</v>
      </c>
      <c r="J10486" s="29" t="n">
        <f aca="false">F10486*I10486</f>
        <v>52.25210865</v>
      </c>
    </row>
    <row r="10487" customFormat="false" ht="15" hidden="false" customHeight="false" outlineLevel="0" collapsed="false">
      <c r="A10487" s="28" t="n">
        <v>46017</v>
      </c>
      <c r="B10487" s="21" t="s">
        <v>132</v>
      </c>
      <c r="C10487" s="21" t="s">
        <v>137</v>
      </c>
      <c r="D10487" s="29" t="n">
        <v>113.725</v>
      </c>
      <c r="E10487" s="29" t="n">
        <f aca="false">D10487/10</f>
        <v>11.3725</v>
      </c>
      <c r="F10487" s="29" t="n">
        <f aca="false">(E10487+Einstellungen!$B$20)*(1+Einstellungen!$B$10)</f>
        <v>35.733915</v>
      </c>
      <c r="G10487" s="21" t="str">
        <f aca="false">IF(F10487&lt;Einstellungen!$B$5,"ja","nein")</f>
        <v>nein</v>
      </c>
      <c r="H10487" s="21" t="s">
        <v>27</v>
      </c>
      <c r="I10487" s="29" t="n">
        <f aca="false">INDEX(Einstellungen!$B$27:$B$50,21)</f>
        <v>1.4</v>
      </c>
      <c r="J10487" s="29" t="n">
        <f aca="false">F10487*I10487</f>
        <v>50.027481</v>
      </c>
    </row>
    <row r="10488" customFormat="false" ht="15" hidden="false" customHeight="false" outlineLevel="0" collapsed="false">
      <c r="A10488" s="28" t="n">
        <v>46017</v>
      </c>
      <c r="B10488" s="21" t="s">
        <v>133</v>
      </c>
      <c r="C10488" s="21" t="s">
        <v>137</v>
      </c>
      <c r="D10488" s="29" t="n">
        <v>111.5</v>
      </c>
      <c r="E10488" s="29" t="n">
        <f aca="false">D10488/10</f>
        <v>11.15</v>
      </c>
      <c r="F10488" s="29" t="n">
        <f aca="false">(E10488+Einstellungen!$B$20)*(1+Einstellungen!$B$10)</f>
        <v>35.46914</v>
      </c>
      <c r="G10488" s="21" t="str">
        <f aca="false">IF(F10488&lt;Einstellungen!$B$5,"ja","nein")</f>
        <v>nein</v>
      </c>
      <c r="H10488" s="21" t="s">
        <v>27</v>
      </c>
      <c r="I10488" s="29" t="n">
        <f aca="false">INDEX(Einstellungen!$B$27:$B$50,22)</f>
        <v>1.25</v>
      </c>
      <c r="J10488" s="29" t="n">
        <f aca="false">F10488*I10488</f>
        <v>44.336425</v>
      </c>
    </row>
    <row r="10489" customFormat="false" ht="15" hidden="false" customHeight="false" outlineLevel="0" collapsed="false">
      <c r="A10489" s="28" t="n">
        <v>46017</v>
      </c>
      <c r="B10489" s="21" t="s">
        <v>134</v>
      </c>
      <c r="C10489" s="21" t="s">
        <v>137</v>
      </c>
      <c r="D10489" s="29" t="n">
        <v>108.255</v>
      </c>
      <c r="E10489" s="29" t="n">
        <f aca="false">D10489/10</f>
        <v>10.8255</v>
      </c>
      <c r="F10489" s="29" t="n">
        <f aca="false">(E10489+Einstellungen!$B$20)*(1+Einstellungen!$B$10)</f>
        <v>35.082985</v>
      </c>
      <c r="G10489" s="21" t="str">
        <f aca="false">IF(F10489&lt;Einstellungen!$B$5,"ja","nein")</f>
        <v>nein</v>
      </c>
      <c r="H10489" s="21" t="s">
        <v>27</v>
      </c>
      <c r="I10489" s="29" t="n">
        <f aca="false">INDEX(Einstellungen!$B$27:$B$50,23)</f>
        <v>1.05</v>
      </c>
      <c r="J10489" s="29" t="n">
        <f aca="false">F10489*I10489</f>
        <v>36.83713425</v>
      </c>
    </row>
    <row r="10490" customFormat="false" ht="15" hidden="false" customHeight="false" outlineLevel="0" collapsed="false">
      <c r="A10490" s="28" t="n">
        <v>46017</v>
      </c>
      <c r="B10490" s="21" t="s">
        <v>135</v>
      </c>
      <c r="C10490" s="21" t="s">
        <v>137</v>
      </c>
      <c r="D10490" s="29" t="n">
        <v>99.367</v>
      </c>
      <c r="E10490" s="29" t="n">
        <f aca="false">D10490/10</f>
        <v>9.9367</v>
      </c>
      <c r="F10490" s="29" t="n">
        <f aca="false">(E10490+Einstellungen!$B$20)*(1+Einstellungen!$B$10)</f>
        <v>34.025313</v>
      </c>
      <c r="G10490" s="21" t="str">
        <f aca="false">IF(F10490&lt;Einstellungen!$B$5,"ja","nein")</f>
        <v>nein</v>
      </c>
      <c r="H10490" s="21" t="s">
        <v>27</v>
      </c>
      <c r="I10490" s="29" t="n">
        <f aca="false">INDEX(Einstellungen!$B$27:$B$50,24)</f>
        <v>0.8</v>
      </c>
      <c r="J10490" s="29" t="n">
        <f aca="false">F10490*I10490</f>
        <v>27.2202504</v>
      </c>
    </row>
    <row r="10491" customFormat="false" ht="15" hidden="false" customHeight="false" outlineLevel="0" collapsed="false">
      <c r="A10491" s="28" t="n">
        <v>46018</v>
      </c>
      <c r="B10491" s="21" t="s">
        <v>111</v>
      </c>
      <c r="C10491" s="21" t="s">
        <v>138</v>
      </c>
      <c r="D10491" s="29" t="n">
        <v>96.69</v>
      </c>
      <c r="E10491" s="29" t="n">
        <f aca="false">D10491/10</f>
        <v>9.669</v>
      </c>
      <c r="F10491" s="29" t="n">
        <f aca="false">(E10491+Einstellungen!$B$20)*(1+Einstellungen!$B$10)</f>
        <v>33.70675</v>
      </c>
      <c r="G10491" s="21" t="str">
        <f aca="false">IF(F10491&lt;Einstellungen!$B$5,"ja","nein")</f>
        <v>nein</v>
      </c>
      <c r="H10491" s="21" t="s">
        <v>27</v>
      </c>
      <c r="I10491" s="29" t="n">
        <f aca="false">INDEX(Einstellungen!$B$27:$B$50,1)</f>
        <v>0.6</v>
      </c>
      <c r="J10491" s="29" t="n">
        <f aca="false">F10491*I10491</f>
        <v>20.22405</v>
      </c>
    </row>
    <row r="10492" customFormat="false" ht="15" hidden="false" customHeight="false" outlineLevel="0" collapsed="false">
      <c r="A10492" s="28" t="n">
        <v>46018</v>
      </c>
      <c r="B10492" s="21" t="s">
        <v>113</v>
      </c>
      <c r="C10492" s="21" t="s">
        <v>138</v>
      </c>
      <c r="D10492" s="29" t="n">
        <v>91.725</v>
      </c>
      <c r="E10492" s="29" t="n">
        <f aca="false">D10492/10</f>
        <v>9.1725</v>
      </c>
      <c r="F10492" s="29" t="n">
        <f aca="false">(E10492+Einstellungen!$B$20)*(1+Einstellungen!$B$10)</f>
        <v>33.115915</v>
      </c>
      <c r="G10492" s="21" t="str">
        <f aca="false">IF(F10492&lt;Einstellungen!$B$5,"ja","nein")</f>
        <v>nein</v>
      </c>
      <c r="H10492" s="21" t="s">
        <v>27</v>
      </c>
      <c r="I10492" s="29" t="n">
        <f aca="false">INDEX(Einstellungen!$B$27:$B$50,2)</f>
        <v>0.5</v>
      </c>
      <c r="J10492" s="29" t="n">
        <f aca="false">F10492*I10492</f>
        <v>16.5579575</v>
      </c>
    </row>
    <row r="10493" customFormat="false" ht="15" hidden="false" customHeight="false" outlineLevel="0" collapsed="false">
      <c r="A10493" s="28" t="n">
        <v>46018</v>
      </c>
      <c r="B10493" s="21" t="s">
        <v>114</v>
      </c>
      <c r="C10493" s="21" t="s">
        <v>138</v>
      </c>
      <c r="D10493" s="29" t="n">
        <v>84.707</v>
      </c>
      <c r="E10493" s="29" t="n">
        <f aca="false">D10493/10</f>
        <v>8.4707</v>
      </c>
      <c r="F10493" s="29" t="n">
        <f aca="false">(E10493+Einstellungen!$B$20)*(1+Einstellungen!$B$10)</f>
        <v>32.280773</v>
      </c>
      <c r="G10493" s="21" t="str">
        <f aca="false">IF(F10493&lt;Einstellungen!$B$5,"ja","nein")</f>
        <v>nein</v>
      </c>
      <c r="H10493" s="21" t="s">
        <v>27</v>
      </c>
      <c r="I10493" s="29" t="n">
        <f aca="false">INDEX(Einstellungen!$B$27:$B$50,3)</f>
        <v>0.45</v>
      </c>
      <c r="J10493" s="29" t="n">
        <f aca="false">F10493*I10493</f>
        <v>14.52634785</v>
      </c>
    </row>
    <row r="10494" customFormat="false" ht="15" hidden="false" customHeight="false" outlineLevel="0" collapsed="false">
      <c r="A10494" s="28" t="n">
        <v>46018</v>
      </c>
      <c r="B10494" s="21" t="s">
        <v>115</v>
      </c>
      <c r="C10494" s="21" t="s">
        <v>138</v>
      </c>
      <c r="D10494" s="29" t="n">
        <v>82.718</v>
      </c>
      <c r="E10494" s="29" t="n">
        <f aca="false">D10494/10</f>
        <v>8.2718</v>
      </c>
      <c r="F10494" s="29" t="n">
        <f aca="false">(E10494+Einstellungen!$B$20)*(1+Einstellungen!$B$10)</f>
        <v>32.044082</v>
      </c>
      <c r="G10494" s="21" t="str">
        <f aca="false">IF(F10494&lt;Einstellungen!$B$5,"ja","nein")</f>
        <v>nein</v>
      </c>
      <c r="H10494" s="21" t="s">
        <v>27</v>
      </c>
      <c r="I10494" s="29" t="n">
        <f aca="false">INDEX(Einstellungen!$B$27:$B$50,4)</f>
        <v>0.45</v>
      </c>
      <c r="J10494" s="29" t="n">
        <f aca="false">F10494*I10494</f>
        <v>14.4198369</v>
      </c>
    </row>
    <row r="10495" customFormat="false" ht="15" hidden="false" customHeight="false" outlineLevel="0" collapsed="false">
      <c r="A10495" s="28" t="n">
        <v>46018</v>
      </c>
      <c r="B10495" s="21" t="s">
        <v>116</v>
      </c>
      <c r="C10495" s="21" t="s">
        <v>138</v>
      </c>
      <c r="D10495" s="29" t="n">
        <v>83.998</v>
      </c>
      <c r="E10495" s="29" t="n">
        <f aca="false">D10495/10</f>
        <v>8.3998</v>
      </c>
      <c r="F10495" s="29" t="n">
        <f aca="false">(E10495+Einstellungen!$B$20)*(1+Einstellungen!$B$10)</f>
        <v>32.196402</v>
      </c>
      <c r="G10495" s="21" t="str">
        <f aca="false">IF(F10495&lt;Einstellungen!$B$5,"ja","nein")</f>
        <v>nein</v>
      </c>
      <c r="H10495" s="21" t="s">
        <v>27</v>
      </c>
      <c r="I10495" s="29" t="n">
        <f aca="false">INDEX(Einstellungen!$B$27:$B$50,5)</f>
        <v>0.45</v>
      </c>
      <c r="J10495" s="29" t="n">
        <f aca="false">F10495*I10495</f>
        <v>14.4883809</v>
      </c>
    </row>
    <row r="10496" customFormat="false" ht="15" hidden="false" customHeight="false" outlineLevel="0" collapsed="false">
      <c r="A10496" s="28" t="n">
        <v>46018</v>
      </c>
      <c r="B10496" s="21" t="s">
        <v>117</v>
      </c>
      <c r="C10496" s="21" t="s">
        <v>138</v>
      </c>
      <c r="D10496" s="29" t="n">
        <v>83.17</v>
      </c>
      <c r="E10496" s="29" t="n">
        <f aca="false">D10496/10</f>
        <v>8.317</v>
      </c>
      <c r="F10496" s="29" t="n">
        <f aca="false">(E10496+Einstellungen!$B$20)*(1+Einstellungen!$B$10)</f>
        <v>32.09787</v>
      </c>
      <c r="G10496" s="21" t="str">
        <f aca="false">IF(F10496&lt;Einstellungen!$B$5,"ja","nein")</f>
        <v>nein</v>
      </c>
      <c r="H10496" s="21" t="s">
        <v>27</v>
      </c>
      <c r="I10496" s="29" t="n">
        <f aca="false">INDEX(Einstellungen!$B$27:$B$50,6)</f>
        <v>0.5</v>
      </c>
      <c r="J10496" s="29" t="n">
        <f aca="false">F10496*I10496</f>
        <v>16.048935</v>
      </c>
    </row>
    <row r="10497" customFormat="false" ht="15" hidden="false" customHeight="false" outlineLevel="0" collapsed="false">
      <c r="A10497" s="28" t="n">
        <v>46018</v>
      </c>
      <c r="B10497" s="21" t="s">
        <v>118</v>
      </c>
      <c r="C10497" s="21" t="s">
        <v>138</v>
      </c>
      <c r="D10497" s="29" t="n">
        <v>88.015</v>
      </c>
      <c r="E10497" s="29" t="n">
        <f aca="false">D10497/10</f>
        <v>8.8015</v>
      </c>
      <c r="F10497" s="29" t="n">
        <f aca="false">(E10497+Einstellungen!$B$20)*(1+Einstellungen!$B$10)</f>
        <v>32.674425</v>
      </c>
      <c r="G10497" s="21" t="str">
        <f aca="false">IF(F10497&lt;Einstellungen!$B$5,"ja","nein")</f>
        <v>nein</v>
      </c>
      <c r="H10497" s="21" t="s">
        <v>27</v>
      </c>
      <c r="I10497" s="29" t="n">
        <f aca="false">INDEX(Einstellungen!$B$27:$B$50,7)</f>
        <v>0.7</v>
      </c>
      <c r="J10497" s="29" t="n">
        <f aca="false">F10497*I10497</f>
        <v>22.8720975</v>
      </c>
    </row>
    <row r="10498" customFormat="false" ht="15" hidden="false" customHeight="false" outlineLevel="0" collapsed="false">
      <c r="A10498" s="28" t="n">
        <v>46018</v>
      </c>
      <c r="B10498" s="21" t="s">
        <v>119</v>
      </c>
      <c r="C10498" s="21" t="s">
        <v>138</v>
      </c>
      <c r="D10498" s="29" t="n">
        <v>99.505</v>
      </c>
      <c r="E10498" s="29" t="n">
        <f aca="false">D10498/10</f>
        <v>9.9505</v>
      </c>
      <c r="F10498" s="29" t="n">
        <f aca="false">(E10498+Einstellungen!$B$20)*(1+Einstellungen!$B$10)</f>
        <v>34.041735</v>
      </c>
      <c r="G10498" s="21" t="str">
        <f aca="false">IF(F10498&lt;Einstellungen!$B$5,"ja","nein")</f>
        <v>nein</v>
      </c>
      <c r="H10498" s="21" t="s">
        <v>27</v>
      </c>
      <c r="I10498" s="29" t="n">
        <f aca="false">INDEX(Einstellungen!$B$27:$B$50,8)</f>
        <v>0.95</v>
      </c>
      <c r="J10498" s="29" t="n">
        <f aca="false">F10498*I10498</f>
        <v>32.33964825</v>
      </c>
    </row>
    <row r="10499" customFormat="false" ht="15" hidden="false" customHeight="false" outlineLevel="0" collapsed="false">
      <c r="A10499" s="28" t="n">
        <v>46018</v>
      </c>
      <c r="B10499" s="21" t="s">
        <v>120</v>
      </c>
      <c r="C10499" s="21" t="s">
        <v>138</v>
      </c>
      <c r="D10499" s="29" t="n">
        <v>102.32</v>
      </c>
      <c r="E10499" s="29" t="n">
        <f aca="false">D10499/10</f>
        <v>10.232</v>
      </c>
      <c r="F10499" s="29" t="n">
        <f aca="false">(E10499+Einstellungen!$B$20)*(1+Einstellungen!$B$10)</f>
        <v>34.37672</v>
      </c>
      <c r="G10499" s="21" t="str">
        <f aca="false">IF(F10499&lt;Einstellungen!$B$5,"ja","nein")</f>
        <v>nein</v>
      </c>
      <c r="H10499" s="21" t="s">
        <v>27</v>
      </c>
      <c r="I10499" s="29" t="n">
        <f aca="false">INDEX(Einstellungen!$B$27:$B$50,9)</f>
        <v>1.05</v>
      </c>
      <c r="J10499" s="29" t="n">
        <f aca="false">F10499*I10499</f>
        <v>36.095556</v>
      </c>
    </row>
    <row r="10500" customFormat="false" ht="15" hidden="false" customHeight="false" outlineLevel="0" collapsed="false">
      <c r="A10500" s="28" t="n">
        <v>46018</v>
      </c>
      <c r="B10500" s="21" t="s">
        <v>121</v>
      </c>
      <c r="C10500" s="21" t="s">
        <v>138</v>
      </c>
      <c r="D10500" s="29" t="n">
        <v>93.81</v>
      </c>
      <c r="E10500" s="29" t="n">
        <f aca="false">D10500/10</f>
        <v>9.381</v>
      </c>
      <c r="F10500" s="29" t="n">
        <f aca="false">(E10500+Einstellungen!$B$20)*(1+Einstellungen!$B$10)</f>
        <v>33.36403</v>
      </c>
      <c r="G10500" s="21" t="str">
        <f aca="false">IF(F10500&lt;Einstellungen!$B$5,"ja","nein")</f>
        <v>nein</v>
      </c>
      <c r="H10500" s="21" t="s">
        <v>27</v>
      </c>
      <c r="I10500" s="29" t="n">
        <f aca="false">INDEX(Einstellungen!$B$27:$B$50,10)</f>
        <v>1.05</v>
      </c>
      <c r="J10500" s="29" t="n">
        <f aca="false">F10500*I10500</f>
        <v>35.0322315</v>
      </c>
    </row>
    <row r="10501" customFormat="false" ht="15" hidden="false" customHeight="false" outlineLevel="0" collapsed="false">
      <c r="A10501" s="28" t="n">
        <v>46018</v>
      </c>
      <c r="B10501" s="21" t="s">
        <v>122</v>
      </c>
      <c r="C10501" s="21" t="s">
        <v>138</v>
      </c>
      <c r="D10501" s="29" t="n">
        <v>80.032</v>
      </c>
      <c r="E10501" s="29" t="n">
        <f aca="false">D10501/10</f>
        <v>8.0032</v>
      </c>
      <c r="F10501" s="29" t="n">
        <f aca="false">(E10501+Einstellungen!$B$20)*(1+Einstellungen!$B$10)</f>
        <v>31.724448</v>
      </c>
      <c r="G10501" s="21" t="str">
        <f aca="false">IF(F10501&lt;Einstellungen!$B$5,"ja","nein")</f>
        <v>nein</v>
      </c>
      <c r="H10501" s="21" t="s">
        <v>27</v>
      </c>
      <c r="I10501" s="29" t="n">
        <f aca="false">INDEX(Einstellungen!$B$27:$B$50,11)</f>
        <v>1.05</v>
      </c>
      <c r="J10501" s="29" t="n">
        <f aca="false">F10501*I10501</f>
        <v>33.3106704</v>
      </c>
    </row>
    <row r="10502" customFormat="false" ht="15" hidden="false" customHeight="false" outlineLevel="0" collapsed="false">
      <c r="A10502" s="28" t="n">
        <v>46018</v>
      </c>
      <c r="B10502" s="21" t="s">
        <v>123</v>
      </c>
      <c r="C10502" s="21" t="s">
        <v>138</v>
      </c>
      <c r="D10502" s="29" t="n">
        <v>75.395</v>
      </c>
      <c r="E10502" s="29" t="n">
        <f aca="false">D10502/10</f>
        <v>7.5395</v>
      </c>
      <c r="F10502" s="29" t="n">
        <f aca="false">(E10502+Einstellungen!$B$20)*(1+Einstellungen!$B$10)</f>
        <v>31.172645</v>
      </c>
      <c r="G10502" s="21" t="str">
        <f aca="false">IF(F10502&lt;Einstellungen!$B$5,"ja","nein")</f>
        <v>nein</v>
      </c>
      <c r="H10502" s="21" t="s">
        <v>27</v>
      </c>
      <c r="I10502" s="29" t="n">
        <f aca="false">INDEX(Einstellungen!$B$27:$B$50,12)</f>
        <v>1.1</v>
      </c>
      <c r="J10502" s="29" t="n">
        <f aca="false">F10502*I10502</f>
        <v>34.2899095</v>
      </c>
    </row>
    <row r="10503" customFormat="false" ht="15" hidden="false" customHeight="false" outlineLevel="0" collapsed="false">
      <c r="A10503" s="28" t="n">
        <v>46018</v>
      </c>
      <c r="B10503" s="21" t="s">
        <v>124</v>
      </c>
      <c r="C10503" s="21" t="s">
        <v>138</v>
      </c>
      <c r="D10503" s="29" t="n">
        <v>74.54</v>
      </c>
      <c r="E10503" s="29" t="n">
        <f aca="false">D10503/10</f>
        <v>7.454</v>
      </c>
      <c r="F10503" s="29" t="n">
        <f aca="false">(E10503+Einstellungen!$B$20)*(1+Einstellungen!$B$10)</f>
        <v>31.0709</v>
      </c>
      <c r="G10503" s="21" t="str">
        <f aca="false">IF(F10503&lt;Einstellungen!$B$5,"ja","nein")</f>
        <v>nein</v>
      </c>
      <c r="H10503" s="21" t="s">
        <v>27</v>
      </c>
      <c r="I10503" s="29" t="n">
        <f aca="false">INDEX(Einstellungen!$B$27:$B$50,13)</f>
        <v>1.2</v>
      </c>
      <c r="J10503" s="29" t="n">
        <f aca="false">F10503*I10503</f>
        <v>37.28508</v>
      </c>
    </row>
    <row r="10504" customFormat="false" ht="15" hidden="false" customHeight="false" outlineLevel="0" collapsed="false">
      <c r="A10504" s="28" t="n">
        <v>46018</v>
      </c>
      <c r="B10504" s="21" t="s">
        <v>125</v>
      </c>
      <c r="C10504" s="21" t="s">
        <v>138</v>
      </c>
      <c r="D10504" s="29" t="n">
        <v>76.737</v>
      </c>
      <c r="E10504" s="29" t="n">
        <f aca="false">D10504/10</f>
        <v>7.6737</v>
      </c>
      <c r="F10504" s="29" t="n">
        <f aca="false">(E10504+Einstellungen!$B$20)*(1+Einstellungen!$B$10)</f>
        <v>31.332343</v>
      </c>
      <c r="G10504" s="21" t="str">
        <f aca="false">IF(F10504&lt;Einstellungen!$B$5,"ja","nein")</f>
        <v>nein</v>
      </c>
      <c r="H10504" s="21" t="s">
        <v>27</v>
      </c>
      <c r="I10504" s="29" t="n">
        <f aca="false">INDEX(Einstellungen!$B$27:$B$50,14)</f>
        <v>1.15</v>
      </c>
      <c r="J10504" s="29" t="n">
        <f aca="false">F10504*I10504</f>
        <v>36.03219445</v>
      </c>
    </row>
    <row r="10505" customFormat="false" ht="15" hidden="false" customHeight="false" outlineLevel="0" collapsed="false">
      <c r="A10505" s="28" t="n">
        <v>46018</v>
      </c>
      <c r="B10505" s="21" t="s">
        <v>126</v>
      </c>
      <c r="C10505" s="21" t="s">
        <v>138</v>
      </c>
      <c r="D10505" s="29" t="n">
        <v>81.2</v>
      </c>
      <c r="E10505" s="29" t="n">
        <f aca="false">D10505/10</f>
        <v>8.12</v>
      </c>
      <c r="F10505" s="29" t="n">
        <f aca="false">(E10505+Einstellungen!$B$20)*(1+Einstellungen!$B$10)</f>
        <v>31.86344</v>
      </c>
      <c r="G10505" s="21" t="str">
        <f aca="false">IF(F10505&lt;Einstellungen!$B$5,"ja","nein")</f>
        <v>nein</v>
      </c>
      <c r="H10505" s="21" t="s">
        <v>27</v>
      </c>
      <c r="I10505" s="29" t="n">
        <f aca="false">INDEX(Einstellungen!$B$27:$B$50,15)</f>
        <v>1</v>
      </c>
      <c r="J10505" s="29" t="n">
        <f aca="false">F10505*I10505</f>
        <v>31.86344</v>
      </c>
    </row>
    <row r="10506" customFormat="false" ht="15" hidden="false" customHeight="false" outlineLevel="0" collapsed="false">
      <c r="A10506" s="28" t="n">
        <v>46018</v>
      </c>
      <c r="B10506" s="21" t="s">
        <v>127</v>
      </c>
      <c r="C10506" s="21" t="s">
        <v>138</v>
      </c>
      <c r="D10506" s="29" t="n">
        <v>94.543</v>
      </c>
      <c r="E10506" s="29" t="n">
        <f aca="false">D10506/10</f>
        <v>9.4543</v>
      </c>
      <c r="F10506" s="29" t="n">
        <f aca="false">(E10506+Einstellungen!$B$20)*(1+Einstellungen!$B$10)</f>
        <v>33.451257</v>
      </c>
      <c r="G10506" s="21" t="str">
        <f aca="false">IF(F10506&lt;Einstellungen!$B$5,"ja","nein")</f>
        <v>nein</v>
      </c>
      <c r="H10506" s="21" t="s">
        <v>27</v>
      </c>
      <c r="I10506" s="29" t="n">
        <f aca="false">INDEX(Einstellungen!$B$27:$B$50,16)</f>
        <v>0.95</v>
      </c>
      <c r="J10506" s="29" t="n">
        <f aca="false">F10506*I10506</f>
        <v>31.77869415</v>
      </c>
    </row>
    <row r="10507" customFormat="false" ht="15" hidden="false" customHeight="false" outlineLevel="0" collapsed="false">
      <c r="A10507" s="28" t="n">
        <v>46018</v>
      </c>
      <c r="B10507" s="21" t="s">
        <v>128</v>
      </c>
      <c r="C10507" s="21" t="s">
        <v>138</v>
      </c>
      <c r="D10507" s="29" t="n">
        <v>103.007</v>
      </c>
      <c r="E10507" s="29" t="n">
        <f aca="false">D10507/10</f>
        <v>10.3007</v>
      </c>
      <c r="F10507" s="29" t="n">
        <f aca="false">(E10507+Einstellungen!$B$20)*(1+Einstellungen!$B$10)</f>
        <v>34.458473</v>
      </c>
      <c r="G10507" s="21" t="str">
        <f aca="false">IF(F10507&lt;Einstellungen!$B$5,"ja","nein")</f>
        <v>nein</v>
      </c>
      <c r="H10507" s="21" t="s">
        <v>27</v>
      </c>
      <c r="I10507" s="29" t="n">
        <f aca="false">INDEX(Einstellungen!$B$27:$B$50,17)</f>
        <v>0.95</v>
      </c>
      <c r="J10507" s="29" t="n">
        <f aca="false">F10507*I10507</f>
        <v>32.73554935</v>
      </c>
    </row>
    <row r="10508" customFormat="false" ht="15" hidden="false" customHeight="false" outlineLevel="0" collapsed="false">
      <c r="A10508" s="28" t="n">
        <v>46018</v>
      </c>
      <c r="B10508" s="21" t="s">
        <v>129</v>
      </c>
      <c r="C10508" s="21" t="s">
        <v>138</v>
      </c>
      <c r="D10508" s="29" t="n">
        <v>105.925</v>
      </c>
      <c r="E10508" s="29" t="n">
        <f aca="false">D10508/10</f>
        <v>10.5925</v>
      </c>
      <c r="F10508" s="29" t="n">
        <f aca="false">(E10508+Einstellungen!$B$20)*(1+Einstellungen!$B$10)</f>
        <v>34.805715</v>
      </c>
      <c r="G10508" s="21" t="str">
        <f aca="false">IF(F10508&lt;Einstellungen!$B$5,"ja","nein")</f>
        <v>nein</v>
      </c>
      <c r="H10508" s="21" t="s">
        <v>27</v>
      </c>
      <c r="I10508" s="29" t="n">
        <f aca="false">INDEX(Einstellungen!$B$27:$B$50,18)</f>
        <v>1.1</v>
      </c>
      <c r="J10508" s="29" t="n">
        <f aca="false">F10508*I10508</f>
        <v>38.2862865</v>
      </c>
    </row>
    <row r="10509" customFormat="false" ht="15" hidden="false" customHeight="false" outlineLevel="0" collapsed="false">
      <c r="A10509" s="28" t="n">
        <v>46018</v>
      </c>
      <c r="B10509" s="21" t="s">
        <v>130</v>
      </c>
      <c r="C10509" s="21" t="s">
        <v>138</v>
      </c>
      <c r="D10509" s="29" t="n">
        <v>108.427</v>
      </c>
      <c r="E10509" s="29" t="n">
        <f aca="false">D10509/10</f>
        <v>10.8427</v>
      </c>
      <c r="F10509" s="29" t="n">
        <f aca="false">(E10509+Einstellungen!$B$20)*(1+Einstellungen!$B$10)</f>
        <v>35.103453</v>
      </c>
      <c r="G10509" s="21" t="str">
        <f aca="false">IF(F10509&lt;Einstellungen!$B$5,"ja","nein")</f>
        <v>nein</v>
      </c>
      <c r="H10509" s="21" t="s">
        <v>27</v>
      </c>
      <c r="I10509" s="29" t="n">
        <f aca="false">INDEX(Einstellungen!$B$27:$B$50,19)</f>
        <v>1.35</v>
      </c>
      <c r="J10509" s="29" t="n">
        <f aca="false">F10509*I10509</f>
        <v>47.38966155</v>
      </c>
    </row>
    <row r="10510" customFormat="false" ht="15" hidden="false" customHeight="false" outlineLevel="0" collapsed="false">
      <c r="A10510" s="28" t="n">
        <v>46018</v>
      </c>
      <c r="B10510" s="21" t="s">
        <v>131</v>
      </c>
      <c r="C10510" s="21" t="s">
        <v>138</v>
      </c>
      <c r="D10510" s="29" t="n">
        <v>105</v>
      </c>
      <c r="E10510" s="29" t="n">
        <f aca="false">D10510/10</f>
        <v>10.5</v>
      </c>
      <c r="F10510" s="29" t="n">
        <f aca="false">(E10510+Einstellungen!$B$20)*(1+Einstellungen!$B$10)</f>
        <v>34.69564</v>
      </c>
      <c r="G10510" s="21" t="str">
        <f aca="false">IF(F10510&lt;Einstellungen!$B$5,"ja","nein")</f>
        <v>nein</v>
      </c>
      <c r="H10510" s="21" t="s">
        <v>27</v>
      </c>
      <c r="I10510" s="29" t="n">
        <f aca="false">INDEX(Einstellungen!$B$27:$B$50,20)</f>
        <v>1.45</v>
      </c>
      <c r="J10510" s="29" t="n">
        <f aca="false">F10510*I10510</f>
        <v>50.308678</v>
      </c>
    </row>
    <row r="10511" customFormat="false" ht="15" hidden="false" customHeight="false" outlineLevel="0" collapsed="false">
      <c r="A10511" s="28" t="n">
        <v>46018</v>
      </c>
      <c r="B10511" s="21" t="s">
        <v>132</v>
      </c>
      <c r="C10511" s="21" t="s">
        <v>138</v>
      </c>
      <c r="D10511" s="29" t="n">
        <v>102.588</v>
      </c>
      <c r="E10511" s="29" t="n">
        <f aca="false">D10511/10</f>
        <v>10.2588</v>
      </c>
      <c r="F10511" s="29" t="n">
        <f aca="false">(E10511+Einstellungen!$B$20)*(1+Einstellungen!$B$10)</f>
        <v>34.408612</v>
      </c>
      <c r="G10511" s="21" t="str">
        <f aca="false">IF(F10511&lt;Einstellungen!$B$5,"ja","nein")</f>
        <v>nein</v>
      </c>
      <c r="H10511" s="21" t="s">
        <v>27</v>
      </c>
      <c r="I10511" s="29" t="n">
        <f aca="false">INDEX(Einstellungen!$B$27:$B$50,21)</f>
        <v>1.4</v>
      </c>
      <c r="J10511" s="29" t="n">
        <f aca="false">F10511*I10511</f>
        <v>48.1720568</v>
      </c>
    </row>
    <row r="10512" customFormat="false" ht="15" hidden="false" customHeight="false" outlineLevel="0" collapsed="false">
      <c r="A10512" s="28" t="n">
        <v>46018</v>
      </c>
      <c r="B10512" s="21" t="s">
        <v>133</v>
      </c>
      <c r="C10512" s="21" t="s">
        <v>138</v>
      </c>
      <c r="D10512" s="29" t="n">
        <v>93.895</v>
      </c>
      <c r="E10512" s="29" t="n">
        <f aca="false">D10512/10</f>
        <v>9.3895</v>
      </c>
      <c r="F10512" s="29" t="n">
        <f aca="false">(E10512+Einstellungen!$B$20)*(1+Einstellungen!$B$10)</f>
        <v>33.374145</v>
      </c>
      <c r="G10512" s="21" t="str">
        <f aca="false">IF(F10512&lt;Einstellungen!$B$5,"ja","nein")</f>
        <v>nein</v>
      </c>
      <c r="H10512" s="21" t="s">
        <v>27</v>
      </c>
      <c r="I10512" s="29" t="n">
        <f aca="false">INDEX(Einstellungen!$B$27:$B$50,22)</f>
        <v>1.25</v>
      </c>
      <c r="J10512" s="29" t="n">
        <f aca="false">F10512*I10512</f>
        <v>41.71768125</v>
      </c>
    </row>
    <row r="10513" customFormat="false" ht="15" hidden="false" customHeight="false" outlineLevel="0" collapsed="false">
      <c r="A10513" s="28" t="n">
        <v>46018</v>
      </c>
      <c r="B10513" s="21" t="s">
        <v>134</v>
      </c>
      <c r="C10513" s="21" t="s">
        <v>138</v>
      </c>
      <c r="D10513" s="29" t="n">
        <v>95.418</v>
      </c>
      <c r="E10513" s="29" t="n">
        <f aca="false">D10513/10</f>
        <v>9.5418</v>
      </c>
      <c r="F10513" s="29" t="n">
        <f aca="false">(E10513+Einstellungen!$B$20)*(1+Einstellungen!$B$10)</f>
        <v>33.555382</v>
      </c>
      <c r="G10513" s="21" t="str">
        <f aca="false">IF(F10513&lt;Einstellungen!$B$5,"ja","nein")</f>
        <v>nein</v>
      </c>
      <c r="H10513" s="21" t="s">
        <v>27</v>
      </c>
      <c r="I10513" s="29" t="n">
        <f aca="false">INDEX(Einstellungen!$B$27:$B$50,23)</f>
        <v>1.05</v>
      </c>
      <c r="J10513" s="29" t="n">
        <f aca="false">F10513*I10513</f>
        <v>35.2331511</v>
      </c>
    </row>
    <row r="10514" customFormat="false" ht="15" hidden="false" customHeight="false" outlineLevel="0" collapsed="false">
      <c r="A10514" s="28" t="n">
        <v>46018</v>
      </c>
      <c r="B10514" s="21" t="s">
        <v>135</v>
      </c>
      <c r="C10514" s="21" t="s">
        <v>138</v>
      </c>
      <c r="D10514" s="29" t="n">
        <v>91.295</v>
      </c>
      <c r="E10514" s="29" t="n">
        <f aca="false">D10514/10</f>
        <v>9.1295</v>
      </c>
      <c r="F10514" s="29" t="n">
        <f aca="false">(E10514+Einstellungen!$B$20)*(1+Einstellungen!$B$10)</f>
        <v>33.064745</v>
      </c>
      <c r="G10514" s="21" t="str">
        <f aca="false">IF(F10514&lt;Einstellungen!$B$5,"ja","nein")</f>
        <v>nein</v>
      </c>
      <c r="H10514" s="21" t="s">
        <v>27</v>
      </c>
      <c r="I10514" s="29" t="n">
        <f aca="false">INDEX(Einstellungen!$B$27:$B$50,24)</f>
        <v>0.8</v>
      </c>
      <c r="J10514" s="29" t="n">
        <f aca="false">F10514*I10514</f>
        <v>26.451796</v>
      </c>
    </row>
    <row r="10515" customFormat="false" ht="15" hidden="false" customHeight="false" outlineLevel="0" collapsed="false">
      <c r="A10515" s="28" t="n">
        <v>46019</v>
      </c>
      <c r="B10515" s="21" t="s">
        <v>111</v>
      </c>
      <c r="C10515" s="21" t="s">
        <v>139</v>
      </c>
      <c r="D10515" s="29" t="n">
        <v>84.335</v>
      </c>
      <c r="E10515" s="29" t="n">
        <f aca="false">D10515/10</f>
        <v>8.4335</v>
      </c>
      <c r="F10515" s="29" t="n">
        <f aca="false">(E10515+Einstellungen!$B$20)*(1+Einstellungen!$B$10)</f>
        <v>32.236505</v>
      </c>
      <c r="G10515" s="21" t="str">
        <f aca="false">IF(F10515&lt;Einstellungen!$B$5,"ja","nein")</f>
        <v>nein</v>
      </c>
      <c r="H10515" s="21" t="s">
        <v>27</v>
      </c>
      <c r="I10515" s="29" t="n">
        <f aca="false">INDEX(Einstellungen!$B$27:$B$50,1)</f>
        <v>0.6</v>
      </c>
      <c r="J10515" s="29" t="n">
        <f aca="false">F10515*I10515</f>
        <v>19.341903</v>
      </c>
    </row>
    <row r="10516" customFormat="false" ht="15" hidden="false" customHeight="false" outlineLevel="0" collapsed="false">
      <c r="A10516" s="28" t="n">
        <v>46019</v>
      </c>
      <c r="B10516" s="21" t="s">
        <v>113</v>
      </c>
      <c r="C10516" s="21" t="s">
        <v>139</v>
      </c>
      <c r="D10516" s="29" t="n">
        <v>83.37</v>
      </c>
      <c r="E10516" s="29" t="n">
        <f aca="false">D10516/10</f>
        <v>8.337</v>
      </c>
      <c r="F10516" s="29" t="n">
        <f aca="false">(E10516+Einstellungen!$B$20)*(1+Einstellungen!$B$10)</f>
        <v>32.12167</v>
      </c>
      <c r="G10516" s="21" t="str">
        <f aca="false">IF(F10516&lt;Einstellungen!$B$5,"ja","nein")</f>
        <v>nein</v>
      </c>
      <c r="H10516" s="21" t="s">
        <v>27</v>
      </c>
      <c r="I10516" s="29" t="n">
        <f aca="false">INDEX(Einstellungen!$B$27:$B$50,2)</f>
        <v>0.5</v>
      </c>
      <c r="J10516" s="29" t="n">
        <f aca="false">F10516*I10516</f>
        <v>16.060835</v>
      </c>
    </row>
    <row r="10517" customFormat="false" ht="15" hidden="false" customHeight="false" outlineLevel="0" collapsed="false">
      <c r="A10517" s="28" t="n">
        <v>46019</v>
      </c>
      <c r="B10517" s="21" t="s">
        <v>114</v>
      </c>
      <c r="C10517" s="21" t="s">
        <v>139</v>
      </c>
      <c r="D10517" s="29" t="n">
        <v>79.96</v>
      </c>
      <c r="E10517" s="29" t="n">
        <f aca="false">D10517/10</f>
        <v>7.996</v>
      </c>
      <c r="F10517" s="29" t="n">
        <f aca="false">(E10517+Einstellungen!$B$20)*(1+Einstellungen!$B$10)</f>
        <v>31.71588</v>
      </c>
      <c r="G10517" s="21" t="str">
        <f aca="false">IF(F10517&lt;Einstellungen!$B$5,"ja","nein")</f>
        <v>nein</v>
      </c>
      <c r="H10517" s="21" t="s">
        <v>27</v>
      </c>
      <c r="I10517" s="29" t="n">
        <f aca="false">INDEX(Einstellungen!$B$27:$B$50,3)</f>
        <v>0.45</v>
      </c>
      <c r="J10517" s="29" t="n">
        <f aca="false">F10517*I10517</f>
        <v>14.272146</v>
      </c>
    </row>
    <row r="10518" customFormat="false" ht="15" hidden="false" customHeight="false" outlineLevel="0" collapsed="false">
      <c r="A10518" s="28" t="n">
        <v>46019</v>
      </c>
      <c r="B10518" s="21" t="s">
        <v>115</v>
      </c>
      <c r="C10518" s="21" t="s">
        <v>139</v>
      </c>
      <c r="D10518" s="29" t="n">
        <v>78.817</v>
      </c>
      <c r="E10518" s="29" t="n">
        <f aca="false">D10518/10</f>
        <v>7.8817</v>
      </c>
      <c r="F10518" s="29" t="n">
        <f aca="false">(E10518+Einstellungen!$B$20)*(1+Einstellungen!$B$10)</f>
        <v>31.579863</v>
      </c>
      <c r="G10518" s="21" t="str">
        <f aca="false">IF(F10518&lt;Einstellungen!$B$5,"ja","nein")</f>
        <v>nein</v>
      </c>
      <c r="H10518" s="21" t="s">
        <v>27</v>
      </c>
      <c r="I10518" s="29" t="n">
        <f aca="false">INDEX(Einstellungen!$B$27:$B$50,4)</f>
        <v>0.45</v>
      </c>
      <c r="J10518" s="29" t="n">
        <f aca="false">F10518*I10518</f>
        <v>14.21093835</v>
      </c>
    </row>
    <row r="10519" customFormat="false" ht="15" hidden="false" customHeight="false" outlineLevel="0" collapsed="false">
      <c r="A10519" s="28" t="n">
        <v>46019</v>
      </c>
      <c r="B10519" s="21" t="s">
        <v>116</v>
      </c>
      <c r="C10519" s="21" t="s">
        <v>139</v>
      </c>
      <c r="D10519" s="29" t="n">
        <v>80.448</v>
      </c>
      <c r="E10519" s="29" t="n">
        <f aca="false">D10519/10</f>
        <v>8.0448</v>
      </c>
      <c r="F10519" s="29" t="n">
        <f aca="false">(E10519+Einstellungen!$B$20)*(1+Einstellungen!$B$10)</f>
        <v>31.773952</v>
      </c>
      <c r="G10519" s="21" t="str">
        <f aca="false">IF(F10519&lt;Einstellungen!$B$5,"ja","nein")</f>
        <v>nein</v>
      </c>
      <c r="H10519" s="21" t="s">
        <v>27</v>
      </c>
      <c r="I10519" s="29" t="n">
        <f aca="false">INDEX(Einstellungen!$B$27:$B$50,5)</f>
        <v>0.45</v>
      </c>
      <c r="J10519" s="29" t="n">
        <f aca="false">F10519*I10519</f>
        <v>14.2982784</v>
      </c>
    </row>
    <row r="10520" customFormat="false" ht="15" hidden="false" customHeight="false" outlineLevel="0" collapsed="false">
      <c r="A10520" s="28" t="n">
        <v>46019</v>
      </c>
      <c r="B10520" s="21" t="s">
        <v>117</v>
      </c>
      <c r="C10520" s="21" t="s">
        <v>139</v>
      </c>
      <c r="D10520" s="29" t="n">
        <v>83.61</v>
      </c>
      <c r="E10520" s="29" t="n">
        <f aca="false">D10520/10</f>
        <v>8.361</v>
      </c>
      <c r="F10520" s="29" t="n">
        <f aca="false">(E10520+Einstellungen!$B$20)*(1+Einstellungen!$B$10)</f>
        <v>32.15023</v>
      </c>
      <c r="G10520" s="21" t="str">
        <f aca="false">IF(F10520&lt;Einstellungen!$B$5,"ja","nein")</f>
        <v>nein</v>
      </c>
      <c r="H10520" s="21" t="s">
        <v>27</v>
      </c>
      <c r="I10520" s="29" t="n">
        <f aca="false">INDEX(Einstellungen!$B$27:$B$50,6)</f>
        <v>0.5</v>
      </c>
      <c r="J10520" s="29" t="n">
        <f aca="false">F10520*I10520</f>
        <v>16.075115</v>
      </c>
    </row>
    <row r="10521" customFormat="false" ht="15" hidden="false" customHeight="false" outlineLevel="0" collapsed="false">
      <c r="A10521" s="28" t="n">
        <v>46019</v>
      </c>
      <c r="B10521" s="21" t="s">
        <v>118</v>
      </c>
      <c r="C10521" s="21" t="s">
        <v>139</v>
      </c>
      <c r="D10521" s="29" t="n">
        <v>86.477</v>
      </c>
      <c r="E10521" s="29" t="n">
        <f aca="false">D10521/10</f>
        <v>8.6477</v>
      </c>
      <c r="F10521" s="29" t="n">
        <f aca="false">(E10521+Einstellungen!$B$20)*(1+Einstellungen!$B$10)</f>
        <v>32.491403</v>
      </c>
      <c r="G10521" s="21" t="str">
        <f aca="false">IF(F10521&lt;Einstellungen!$B$5,"ja","nein")</f>
        <v>nein</v>
      </c>
      <c r="H10521" s="21" t="s">
        <v>27</v>
      </c>
      <c r="I10521" s="29" t="n">
        <f aca="false">INDEX(Einstellungen!$B$27:$B$50,7)</f>
        <v>0.7</v>
      </c>
      <c r="J10521" s="29" t="n">
        <f aca="false">F10521*I10521</f>
        <v>22.7439821</v>
      </c>
    </row>
    <row r="10522" customFormat="false" ht="15" hidden="false" customHeight="false" outlineLevel="0" collapsed="false">
      <c r="A10522" s="28" t="n">
        <v>46019</v>
      </c>
      <c r="B10522" s="21" t="s">
        <v>119</v>
      </c>
      <c r="C10522" s="21" t="s">
        <v>139</v>
      </c>
      <c r="D10522" s="29" t="n">
        <v>92.15</v>
      </c>
      <c r="E10522" s="29" t="n">
        <f aca="false">D10522/10</f>
        <v>9.215</v>
      </c>
      <c r="F10522" s="29" t="n">
        <f aca="false">(E10522+Einstellungen!$B$20)*(1+Einstellungen!$B$10)</f>
        <v>33.16649</v>
      </c>
      <c r="G10522" s="21" t="str">
        <f aca="false">IF(F10522&lt;Einstellungen!$B$5,"ja","nein")</f>
        <v>nein</v>
      </c>
      <c r="H10522" s="21" t="s">
        <v>27</v>
      </c>
      <c r="I10522" s="29" t="n">
        <f aca="false">INDEX(Einstellungen!$B$27:$B$50,8)</f>
        <v>0.95</v>
      </c>
      <c r="J10522" s="29" t="n">
        <f aca="false">F10522*I10522</f>
        <v>31.5081655</v>
      </c>
    </row>
    <row r="10523" customFormat="false" ht="15" hidden="false" customHeight="false" outlineLevel="0" collapsed="false">
      <c r="A10523" s="28" t="n">
        <v>46019</v>
      </c>
      <c r="B10523" s="21" t="s">
        <v>120</v>
      </c>
      <c r="C10523" s="21" t="s">
        <v>139</v>
      </c>
      <c r="D10523" s="29" t="n">
        <v>97.362</v>
      </c>
      <c r="E10523" s="29" t="n">
        <f aca="false">D10523/10</f>
        <v>9.7362</v>
      </c>
      <c r="F10523" s="29" t="n">
        <f aca="false">(E10523+Einstellungen!$B$20)*(1+Einstellungen!$B$10)</f>
        <v>33.786718</v>
      </c>
      <c r="G10523" s="21" t="str">
        <f aca="false">IF(F10523&lt;Einstellungen!$B$5,"ja","nein")</f>
        <v>nein</v>
      </c>
      <c r="H10523" s="21" t="s">
        <v>27</v>
      </c>
      <c r="I10523" s="29" t="n">
        <f aca="false">INDEX(Einstellungen!$B$27:$B$50,9)</f>
        <v>1.05</v>
      </c>
      <c r="J10523" s="29" t="n">
        <f aca="false">F10523*I10523</f>
        <v>35.4760539</v>
      </c>
    </row>
    <row r="10524" customFormat="false" ht="15" hidden="false" customHeight="false" outlineLevel="0" collapsed="false">
      <c r="A10524" s="28" t="n">
        <v>46019</v>
      </c>
      <c r="B10524" s="21" t="s">
        <v>121</v>
      </c>
      <c r="C10524" s="21" t="s">
        <v>139</v>
      </c>
      <c r="D10524" s="29" t="n">
        <v>96.565</v>
      </c>
      <c r="E10524" s="29" t="n">
        <f aca="false">D10524/10</f>
        <v>9.6565</v>
      </c>
      <c r="F10524" s="29" t="n">
        <f aca="false">(E10524+Einstellungen!$B$20)*(1+Einstellungen!$B$10)</f>
        <v>33.691875</v>
      </c>
      <c r="G10524" s="21" t="str">
        <f aca="false">IF(F10524&lt;Einstellungen!$B$5,"ja","nein")</f>
        <v>nein</v>
      </c>
      <c r="H10524" s="21" t="s">
        <v>27</v>
      </c>
      <c r="I10524" s="29" t="n">
        <f aca="false">INDEX(Einstellungen!$B$27:$B$50,10)</f>
        <v>1.05</v>
      </c>
      <c r="J10524" s="29" t="n">
        <f aca="false">F10524*I10524</f>
        <v>35.37646875</v>
      </c>
    </row>
    <row r="10525" customFormat="false" ht="15" hidden="false" customHeight="false" outlineLevel="0" collapsed="false">
      <c r="A10525" s="28" t="n">
        <v>46019</v>
      </c>
      <c r="B10525" s="21" t="s">
        <v>122</v>
      </c>
      <c r="C10525" s="21" t="s">
        <v>139</v>
      </c>
      <c r="D10525" s="29" t="n">
        <v>88.213</v>
      </c>
      <c r="E10525" s="29" t="n">
        <f aca="false">D10525/10</f>
        <v>8.8213</v>
      </c>
      <c r="F10525" s="29" t="n">
        <f aca="false">(E10525+Einstellungen!$B$20)*(1+Einstellungen!$B$10)</f>
        <v>32.697987</v>
      </c>
      <c r="G10525" s="21" t="str">
        <f aca="false">IF(F10525&lt;Einstellungen!$B$5,"ja","nein")</f>
        <v>nein</v>
      </c>
      <c r="H10525" s="21" t="s">
        <v>27</v>
      </c>
      <c r="I10525" s="29" t="n">
        <f aca="false">INDEX(Einstellungen!$B$27:$B$50,11)</f>
        <v>1.05</v>
      </c>
      <c r="J10525" s="29" t="n">
        <f aca="false">F10525*I10525</f>
        <v>34.33288635</v>
      </c>
    </row>
    <row r="10526" customFormat="false" ht="15" hidden="false" customHeight="false" outlineLevel="0" collapsed="false">
      <c r="A10526" s="28" t="n">
        <v>46019</v>
      </c>
      <c r="B10526" s="21" t="s">
        <v>123</v>
      </c>
      <c r="C10526" s="21" t="s">
        <v>139</v>
      </c>
      <c r="D10526" s="29" t="n">
        <v>88.368</v>
      </c>
      <c r="E10526" s="29" t="n">
        <f aca="false">D10526/10</f>
        <v>8.8368</v>
      </c>
      <c r="F10526" s="29" t="n">
        <f aca="false">(E10526+Einstellungen!$B$20)*(1+Einstellungen!$B$10)</f>
        <v>32.716432</v>
      </c>
      <c r="G10526" s="21" t="str">
        <f aca="false">IF(F10526&lt;Einstellungen!$B$5,"ja","nein")</f>
        <v>nein</v>
      </c>
      <c r="H10526" s="21" t="s">
        <v>27</v>
      </c>
      <c r="I10526" s="29" t="n">
        <f aca="false">INDEX(Einstellungen!$B$27:$B$50,12)</f>
        <v>1.1</v>
      </c>
      <c r="J10526" s="29" t="n">
        <f aca="false">F10526*I10526</f>
        <v>35.9880752</v>
      </c>
    </row>
    <row r="10527" customFormat="false" ht="15" hidden="false" customHeight="false" outlineLevel="0" collapsed="false">
      <c r="A10527" s="28" t="n">
        <v>46019</v>
      </c>
      <c r="B10527" s="21" t="s">
        <v>124</v>
      </c>
      <c r="C10527" s="21" t="s">
        <v>139</v>
      </c>
      <c r="D10527" s="29" t="n">
        <v>80.022</v>
      </c>
      <c r="E10527" s="29" t="n">
        <f aca="false">D10527/10</f>
        <v>8.0022</v>
      </c>
      <c r="F10527" s="29" t="n">
        <f aca="false">(E10527+Einstellungen!$B$20)*(1+Einstellungen!$B$10)</f>
        <v>31.723258</v>
      </c>
      <c r="G10527" s="21" t="str">
        <f aca="false">IF(F10527&lt;Einstellungen!$B$5,"ja","nein")</f>
        <v>nein</v>
      </c>
      <c r="H10527" s="21" t="s">
        <v>27</v>
      </c>
      <c r="I10527" s="29" t="n">
        <f aca="false">INDEX(Einstellungen!$B$27:$B$50,13)</f>
        <v>1.2</v>
      </c>
      <c r="J10527" s="29" t="n">
        <f aca="false">F10527*I10527</f>
        <v>38.0679096</v>
      </c>
    </row>
    <row r="10528" customFormat="false" ht="15" hidden="false" customHeight="false" outlineLevel="0" collapsed="false">
      <c r="A10528" s="28" t="n">
        <v>46019</v>
      </c>
      <c r="B10528" s="21" t="s">
        <v>125</v>
      </c>
      <c r="C10528" s="21" t="s">
        <v>139</v>
      </c>
      <c r="D10528" s="29" t="n">
        <v>80.025</v>
      </c>
      <c r="E10528" s="29" t="n">
        <f aca="false">D10528/10</f>
        <v>8.0025</v>
      </c>
      <c r="F10528" s="29" t="n">
        <f aca="false">(E10528+Einstellungen!$B$20)*(1+Einstellungen!$B$10)</f>
        <v>31.723615</v>
      </c>
      <c r="G10528" s="21" t="str">
        <f aca="false">IF(F10528&lt;Einstellungen!$B$5,"ja","nein")</f>
        <v>nein</v>
      </c>
      <c r="H10528" s="21" t="s">
        <v>27</v>
      </c>
      <c r="I10528" s="29" t="n">
        <f aca="false">INDEX(Einstellungen!$B$27:$B$50,14)</f>
        <v>1.15</v>
      </c>
      <c r="J10528" s="29" t="n">
        <f aca="false">F10528*I10528</f>
        <v>36.48215725</v>
      </c>
    </row>
    <row r="10529" customFormat="false" ht="15" hidden="false" customHeight="false" outlineLevel="0" collapsed="false">
      <c r="A10529" s="28" t="n">
        <v>46019</v>
      </c>
      <c r="B10529" s="21" t="s">
        <v>126</v>
      </c>
      <c r="C10529" s="21" t="s">
        <v>139</v>
      </c>
      <c r="D10529" s="29" t="n">
        <v>86.677</v>
      </c>
      <c r="E10529" s="29" t="n">
        <f aca="false">D10529/10</f>
        <v>8.6677</v>
      </c>
      <c r="F10529" s="29" t="n">
        <f aca="false">(E10529+Einstellungen!$B$20)*(1+Einstellungen!$B$10)</f>
        <v>32.515203</v>
      </c>
      <c r="G10529" s="21" t="str">
        <f aca="false">IF(F10529&lt;Einstellungen!$B$5,"ja","nein")</f>
        <v>nein</v>
      </c>
      <c r="H10529" s="21" t="s">
        <v>27</v>
      </c>
      <c r="I10529" s="29" t="n">
        <f aca="false">INDEX(Einstellungen!$B$27:$B$50,15)</f>
        <v>1</v>
      </c>
      <c r="J10529" s="29" t="n">
        <f aca="false">F10529*I10529</f>
        <v>32.515203</v>
      </c>
    </row>
    <row r="10530" customFormat="false" ht="15" hidden="false" customHeight="false" outlineLevel="0" collapsed="false">
      <c r="A10530" s="28" t="n">
        <v>46019</v>
      </c>
      <c r="B10530" s="21" t="s">
        <v>127</v>
      </c>
      <c r="C10530" s="21" t="s">
        <v>139</v>
      </c>
      <c r="D10530" s="29" t="n">
        <v>100.87</v>
      </c>
      <c r="E10530" s="29" t="n">
        <f aca="false">D10530/10</f>
        <v>10.087</v>
      </c>
      <c r="F10530" s="29" t="n">
        <f aca="false">(E10530+Einstellungen!$B$20)*(1+Einstellungen!$B$10)</f>
        <v>34.20417</v>
      </c>
      <c r="G10530" s="21" t="str">
        <f aca="false">IF(F10530&lt;Einstellungen!$B$5,"ja","nein")</f>
        <v>nein</v>
      </c>
      <c r="H10530" s="21" t="s">
        <v>27</v>
      </c>
      <c r="I10530" s="29" t="n">
        <f aca="false">INDEX(Einstellungen!$B$27:$B$50,16)</f>
        <v>0.95</v>
      </c>
      <c r="J10530" s="29" t="n">
        <f aca="false">F10530*I10530</f>
        <v>32.4939615</v>
      </c>
    </row>
    <row r="10531" customFormat="false" ht="15" hidden="false" customHeight="false" outlineLevel="0" collapsed="false">
      <c r="A10531" s="28" t="n">
        <v>46019</v>
      </c>
      <c r="B10531" s="21" t="s">
        <v>128</v>
      </c>
      <c r="C10531" s="21" t="s">
        <v>139</v>
      </c>
      <c r="D10531" s="29" t="n">
        <v>110.882</v>
      </c>
      <c r="E10531" s="29" t="n">
        <f aca="false">D10531/10</f>
        <v>11.0882</v>
      </c>
      <c r="F10531" s="29" t="n">
        <f aca="false">(E10531+Einstellungen!$B$20)*(1+Einstellungen!$B$10)</f>
        <v>35.395598</v>
      </c>
      <c r="G10531" s="21" t="str">
        <f aca="false">IF(F10531&lt;Einstellungen!$B$5,"ja","nein")</f>
        <v>nein</v>
      </c>
      <c r="H10531" s="21" t="s">
        <v>27</v>
      </c>
      <c r="I10531" s="29" t="n">
        <f aca="false">INDEX(Einstellungen!$B$27:$B$50,17)</f>
        <v>0.95</v>
      </c>
      <c r="J10531" s="29" t="n">
        <f aca="false">F10531*I10531</f>
        <v>33.6258181</v>
      </c>
    </row>
    <row r="10532" customFormat="false" ht="15" hidden="false" customHeight="false" outlineLevel="0" collapsed="false">
      <c r="A10532" s="28" t="n">
        <v>46019</v>
      </c>
      <c r="B10532" s="21" t="s">
        <v>129</v>
      </c>
      <c r="C10532" s="21" t="s">
        <v>139</v>
      </c>
      <c r="D10532" s="29" t="n">
        <v>113.703</v>
      </c>
      <c r="E10532" s="29" t="n">
        <f aca="false">D10532/10</f>
        <v>11.3703</v>
      </c>
      <c r="F10532" s="29" t="n">
        <f aca="false">(E10532+Einstellungen!$B$20)*(1+Einstellungen!$B$10)</f>
        <v>35.731297</v>
      </c>
      <c r="G10532" s="21" t="str">
        <f aca="false">IF(F10532&lt;Einstellungen!$B$5,"ja","nein")</f>
        <v>nein</v>
      </c>
      <c r="H10532" s="21" t="s">
        <v>27</v>
      </c>
      <c r="I10532" s="29" t="n">
        <f aca="false">INDEX(Einstellungen!$B$27:$B$50,18)</f>
        <v>1.1</v>
      </c>
      <c r="J10532" s="29" t="n">
        <f aca="false">F10532*I10532</f>
        <v>39.3044267</v>
      </c>
    </row>
    <row r="10533" customFormat="false" ht="15" hidden="false" customHeight="false" outlineLevel="0" collapsed="false">
      <c r="A10533" s="28" t="n">
        <v>46019</v>
      </c>
      <c r="B10533" s="21" t="s">
        <v>130</v>
      </c>
      <c r="C10533" s="21" t="s">
        <v>139</v>
      </c>
      <c r="D10533" s="29" t="n">
        <v>114.455</v>
      </c>
      <c r="E10533" s="29" t="n">
        <f aca="false">D10533/10</f>
        <v>11.4455</v>
      </c>
      <c r="F10533" s="29" t="n">
        <f aca="false">(E10533+Einstellungen!$B$20)*(1+Einstellungen!$B$10)</f>
        <v>35.820785</v>
      </c>
      <c r="G10533" s="21" t="str">
        <f aca="false">IF(F10533&lt;Einstellungen!$B$5,"ja","nein")</f>
        <v>nein</v>
      </c>
      <c r="H10533" s="21" t="s">
        <v>27</v>
      </c>
      <c r="I10533" s="29" t="n">
        <f aca="false">INDEX(Einstellungen!$B$27:$B$50,19)</f>
        <v>1.35</v>
      </c>
      <c r="J10533" s="29" t="n">
        <f aca="false">F10533*I10533</f>
        <v>48.35805975</v>
      </c>
    </row>
    <row r="10534" customFormat="false" ht="15" hidden="false" customHeight="false" outlineLevel="0" collapsed="false">
      <c r="A10534" s="28" t="n">
        <v>46019</v>
      </c>
      <c r="B10534" s="21" t="s">
        <v>131</v>
      </c>
      <c r="C10534" s="21" t="s">
        <v>139</v>
      </c>
      <c r="D10534" s="29" t="n">
        <v>109.333</v>
      </c>
      <c r="E10534" s="29" t="n">
        <f aca="false">D10534/10</f>
        <v>10.9333</v>
      </c>
      <c r="F10534" s="29" t="n">
        <f aca="false">(E10534+Einstellungen!$B$20)*(1+Einstellungen!$B$10)</f>
        <v>35.211267</v>
      </c>
      <c r="G10534" s="21" t="str">
        <f aca="false">IF(F10534&lt;Einstellungen!$B$5,"ja","nein")</f>
        <v>nein</v>
      </c>
      <c r="H10534" s="21" t="s">
        <v>27</v>
      </c>
      <c r="I10534" s="29" t="n">
        <f aca="false">INDEX(Einstellungen!$B$27:$B$50,20)</f>
        <v>1.45</v>
      </c>
      <c r="J10534" s="29" t="n">
        <f aca="false">F10534*I10534</f>
        <v>51.05633715</v>
      </c>
    </row>
    <row r="10535" customFormat="false" ht="15" hidden="false" customHeight="false" outlineLevel="0" collapsed="false">
      <c r="A10535" s="28" t="n">
        <v>46019</v>
      </c>
      <c r="B10535" s="21" t="s">
        <v>132</v>
      </c>
      <c r="C10535" s="21" t="s">
        <v>139</v>
      </c>
      <c r="D10535" s="29" t="n">
        <v>105.01</v>
      </c>
      <c r="E10535" s="29" t="n">
        <f aca="false">D10535/10</f>
        <v>10.501</v>
      </c>
      <c r="F10535" s="29" t="n">
        <f aca="false">(E10535+Einstellungen!$B$20)*(1+Einstellungen!$B$10)</f>
        <v>34.69683</v>
      </c>
      <c r="G10535" s="21" t="str">
        <f aca="false">IF(F10535&lt;Einstellungen!$B$5,"ja","nein")</f>
        <v>nein</v>
      </c>
      <c r="H10535" s="21" t="s">
        <v>27</v>
      </c>
      <c r="I10535" s="29" t="n">
        <f aca="false">INDEX(Einstellungen!$B$27:$B$50,21)</f>
        <v>1.4</v>
      </c>
      <c r="J10535" s="29" t="n">
        <f aca="false">F10535*I10535</f>
        <v>48.575562</v>
      </c>
    </row>
    <row r="10536" customFormat="false" ht="15" hidden="false" customHeight="false" outlineLevel="0" collapsed="false">
      <c r="A10536" s="28" t="n">
        <v>46019</v>
      </c>
      <c r="B10536" s="21" t="s">
        <v>133</v>
      </c>
      <c r="C10536" s="21" t="s">
        <v>139</v>
      </c>
      <c r="D10536" s="29" t="n">
        <v>99.028</v>
      </c>
      <c r="E10536" s="29" t="n">
        <f aca="false">D10536/10</f>
        <v>9.9028</v>
      </c>
      <c r="F10536" s="29" t="n">
        <f aca="false">(E10536+Einstellungen!$B$20)*(1+Einstellungen!$B$10)</f>
        <v>33.984972</v>
      </c>
      <c r="G10536" s="21" t="str">
        <f aca="false">IF(F10536&lt;Einstellungen!$B$5,"ja","nein")</f>
        <v>nein</v>
      </c>
      <c r="H10536" s="21" t="s">
        <v>27</v>
      </c>
      <c r="I10536" s="29" t="n">
        <f aca="false">INDEX(Einstellungen!$B$27:$B$50,22)</f>
        <v>1.25</v>
      </c>
      <c r="J10536" s="29" t="n">
        <f aca="false">F10536*I10536</f>
        <v>42.481215</v>
      </c>
    </row>
    <row r="10537" customFormat="false" ht="15" hidden="false" customHeight="false" outlineLevel="0" collapsed="false">
      <c r="A10537" s="28" t="n">
        <v>46019</v>
      </c>
      <c r="B10537" s="21" t="s">
        <v>134</v>
      </c>
      <c r="C10537" s="21" t="s">
        <v>139</v>
      </c>
      <c r="D10537" s="29" t="n">
        <v>98.282</v>
      </c>
      <c r="E10537" s="29" t="n">
        <f aca="false">D10537/10</f>
        <v>9.8282</v>
      </c>
      <c r="F10537" s="29" t="n">
        <f aca="false">(E10537+Einstellungen!$B$20)*(1+Einstellungen!$B$10)</f>
        <v>33.896198</v>
      </c>
      <c r="G10537" s="21" t="str">
        <f aca="false">IF(F10537&lt;Einstellungen!$B$5,"ja","nein")</f>
        <v>nein</v>
      </c>
      <c r="H10537" s="21" t="s">
        <v>27</v>
      </c>
      <c r="I10537" s="29" t="n">
        <f aca="false">INDEX(Einstellungen!$B$27:$B$50,23)</f>
        <v>1.05</v>
      </c>
      <c r="J10537" s="29" t="n">
        <f aca="false">F10537*I10537</f>
        <v>35.5910079</v>
      </c>
    </row>
    <row r="10538" customFormat="false" ht="15" hidden="false" customHeight="false" outlineLevel="0" collapsed="false">
      <c r="A10538" s="28" t="n">
        <v>46019</v>
      </c>
      <c r="B10538" s="21" t="s">
        <v>135</v>
      </c>
      <c r="C10538" s="21" t="s">
        <v>139</v>
      </c>
      <c r="D10538" s="29" t="n">
        <v>88.44</v>
      </c>
      <c r="E10538" s="29" t="n">
        <f aca="false">D10538/10</f>
        <v>8.844</v>
      </c>
      <c r="F10538" s="29" t="n">
        <f aca="false">(E10538+Einstellungen!$B$20)*(1+Einstellungen!$B$10)</f>
        <v>32.725</v>
      </c>
      <c r="G10538" s="21" t="str">
        <f aca="false">IF(F10538&lt;Einstellungen!$B$5,"ja","nein")</f>
        <v>nein</v>
      </c>
      <c r="H10538" s="21" t="s">
        <v>27</v>
      </c>
      <c r="I10538" s="29" t="n">
        <f aca="false">INDEX(Einstellungen!$B$27:$B$50,24)</f>
        <v>0.8</v>
      </c>
      <c r="J10538" s="29" t="n">
        <f aca="false">F10538*I10538</f>
        <v>26.18</v>
      </c>
    </row>
    <row r="10539" customFormat="false" ht="15" hidden="false" customHeight="false" outlineLevel="0" collapsed="false">
      <c r="A10539" s="28" t="n">
        <v>46020</v>
      </c>
      <c r="B10539" s="21" t="s">
        <v>111</v>
      </c>
      <c r="C10539" s="21" t="s">
        <v>140</v>
      </c>
      <c r="D10539" s="29" t="n">
        <v>89.88</v>
      </c>
      <c r="E10539" s="29" t="n">
        <f aca="false">D10539/10</f>
        <v>8.988</v>
      </c>
      <c r="F10539" s="29" t="n">
        <f aca="false">(E10539+Einstellungen!$B$20)*(1+Einstellungen!$B$10)</f>
        <v>32.89636</v>
      </c>
      <c r="G10539" s="21" t="str">
        <f aca="false">IF(F10539&lt;Einstellungen!$B$5,"ja","nein")</f>
        <v>nein</v>
      </c>
      <c r="H10539" s="21" t="s">
        <v>27</v>
      </c>
      <c r="I10539" s="29" t="n">
        <f aca="false">INDEX(Einstellungen!$B$27:$B$50,1)</f>
        <v>0.6</v>
      </c>
      <c r="J10539" s="29" t="n">
        <f aca="false">F10539*I10539</f>
        <v>19.737816</v>
      </c>
    </row>
    <row r="10540" customFormat="false" ht="15" hidden="false" customHeight="false" outlineLevel="0" collapsed="false">
      <c r="A10540" s="28" t="n">
        <v>46020</v>
      </c>
      <c r="B10540" s="21" t="s">
        <v>113</v>
      </c>
      <c r="C10540" s="21" t="s">
        <v>140</v>
      </c>
      <c r="D10540" s="29" t="n">
        <v>84.982</v>
      </c>
      <c r="E10540" s="29" t="n">
        <f aca="false">D10540/10</f>
        <v>8.4982</v>
      </c>
      <c r="F10540" s="29" t="n">
        <f aca="false">(E10540+Einstellungen!$B$20)*(1+Einstellungen!$B$10)</f>
        <v>32.313498</v>
      </c>
      <c r="G10540" s="21" t="str">
        <f aca="false">IF(F10540&lt;Einstellungen!$B$5,"ja","nein")</f>
        <v>nein</v>
      </c>
      <c r="H10540" s="21" t="s">
        <v>27</v>
      </c>
      <c r="I10540" s="29" t="n">
        <f aca="false">INDEX(Einstellungen!$B$27:$B$50,2)</f>
        <v>0.5</v>
      </c>
      <c r="J10540" s="29" t="n">
        <f aca="false">F10540*I10540</f>
        <v>16.156749</v>
      </c>
    </row>
    <row r="10541" customFormat="false" ht="15" hidden="false" customHeight="false" outlineLevel="0" collapsed="false">
      <c r="A10541" s="28" t="n">
        <v>46020</v>
      </c>
      <c r="B10541" s="21" t="s">
        <v>114</v>
      </c>
      <c r="C10541" s="21" t="s">
        <v>140</v>
      </c>
      <c r="D10541" s="29" t="n">
        <v>84.183</v>
      </c>
      <c r="E10541" s="29" t="n">
        <f aca="false">D10541/10</f>
        <v>8.4183</v>
      </c>
      <c r="F10541" s="29" t="n">
        <f aca="false">(E10541+Einstellungen!$B$20)*(1+Einstellungen!$B$10)</f>
        <v>32.218417</v>
      </c>
      <c r="G10541" s="21" t="str">
        <f aca="false">IF(F10541&lt;Einstellungen!$B$5,"ja","nein")</f>
        <v>nein</v>
      </c>
      <c r="H10541" s="21" t="s">
        <v>27</v>
      </c>
      <c r="I10541" s="29" t="n">
        <f aca="false">INDEX(Einstellungen!$B$27:$B$50,3)</f>
        <v>0.45</v>
      </c>
      <c r="J10541" s="29" t="n">
        <f aca="false">F10541*I10541</f>
        <v>14.49828765</v>
      </c>
    </row>
    <row r="10542" customFormat="false" ht="15" hidden="false" customHeight="false" outlineLevel="0" collapsed="false">
      <c r="A10542" s="28" t="n">
        <v>46020</v>
      </c>
      <c r="B10542" s="21" t="s">
        <v>115</v>
      </c>
      <c r="C10542" s="21" t="s">
        <v>140</v>
      </c>
      <c r="D10542" s="29" t="n">
        <v>82.19</v>
      </c>
      <c r="E10542" s="29" t="n">
        <f aca="false">D10542/10</f>
        <v>8.219</v>
      </c>
      <c r="F10542" s="29" t="n">
        <f aca="false">(E10542+Einstellungen!$B$20)*(1+Einstellungen!$B$10)</f>
        <v>31.98125</v>
      </c>
      <c r="G10542" s="21" t="str">
        <f aca="false">IF(F10542&lt;Einstellungen!$B$5,"ja","nein")</f>
        <v>nein</v>
      </c>
      <c r="H10542" s="21" t="s">
        <v>27</v>
      </c>
      <c r="I10542" s="29" t="n">
        <f aca="false">INDEX(Einstellungen!$B$27:$B$50,4)</f>
        <v>0.45</v>
      </c>
      <c r="J10542" s="29" t="n">
        <f aca="false">F10542*I10542</f>
        <v>14.3915625</v>
      </c>
    </row>
    <row r="10543" customFormat="false" ht="15" hidden="false" customHeight="false" outlineLevel="0" collapsed="false">
      <c r="A10543" s="28" t="n">
        <v>46020</v>
      </c>
      <c r="B10543" s="21" t="s">
        <v>116</v>
      </c>
      <c r="C10543" s="21" t="s">
        <v>140</v>
      </c>
      <c r="D10543" s="29" t="n">
        <v>83.623</v>
      </c>
      <c r="E10543" s="29" t="n">
        <f aca="false">D10543/10</f>
        <v>8.3623</v>
      </c>
      <c r="F10543" s="29" t="n">
        <f aca="false">(E10543+Einstellungen!$B$20)*(1+Einstellungen!$B$10)</f>
        <v>32.151777</v>
      </c>
      <c r="G10543" s="21" t="str">
        <f aca="false">IF(F10543&lt;Einstellungen!$B$5,"ja","nein")</f>
        <v>nein</v>
      </c>
      <c r="H10543" s="21" t="s">
        <v>27</v>
      </c>
      <c r="I10543" s="29" t="n">
        <f aca="false">INDEX(Einstellungen!$B$27:$B$50,5)</f>
        <v>0.45</v>
      </c>
      <c r="J10543" s="29" t="n">
        <f aca="false">F10543*I10543</f>
        <v>14.46829965</v>
      </c>
    </row>
    <row r="10544" customFormat="false" ht="15" hidden="false" customHeight="false" outlineLevel="0" collapsed="false">
      <c r="A10544" s="28" t="n">
        <v>46020</v>
      </c>
      <c r="B10544" s="21" t="s">
        <v>117</v>
      </c>
      <c r="C10544" s="21" t="s">
        <v>140</v>
      </c>
      <c r="D10544" s="29" t="n">
        <v>90.793</v>
      </c>
      <c r="E10544" s="29" t="n">
        <f aca="false">D10544/10</f>
        <v>9.0793</v>
      </c>
      <c r="F10544" s="29" t="n">
        <f aca="false">(E10544+Einstellungen!$B$20)*(1+Einstellungen!$B$10)</f>
        <v>33.005007</v>
      </c>
      <c r="G10544" s="21" t="str">
        <f aca="false">IF(F10544&lt;Einstellungen!$B$5,"ja","nein")</f>
        <v>nein</v>
      </c>
      <c r="H10544" s="21" t="s">
        <v>27</v>
      </c>
      <c r="I10544" s="29" t="n">
        <f aca="false">INDEX(Einstellungen!$B$27:$B$50,6)</f>
        <v>0.5</v>
      </c>
      <c r="J10544" s="29" t="n">
        <f aca="false">F10544*I10544</f>
        <v>16.5025035</v>
      </c>
    </row>
    <row r="10545" customFormat="false" ht="15" hidden="false" customHeight="false" outlineLevel="0" collapsed="false">
      <c r="A10545" s="28" t="n">
        <v>46020</v>
      </c>
      <c r="B10545" s="21" t="s">
        <v>118</v>
      </c>
      <c r="C10545" s="21" t="s">
        <v>140</v>
      </c>
      <c r="D10545" s="29" t="n">
        <v>96.332</v>
      </c>
      <c r="E10545" s="29" t="n">
        <f aca="false">D10545/10</f>
        <v>9.6332</v>
      </c>
      <c r="F10545" s="29" t="n">
        <f aca="false">(E10545+Einstellungen!$B$20)*(1+Einstellungen!$B$10)</f>
        <v>33.664148</v>
      </c>
      <c r="G10545" s="21" t="str">
        <f aca="false">IF(F10545&lt;Einstellungen!$B$5,"ja","nein")</f>
        <v>nein</v>
      </c>
      <c r="H10545" s="21" t="s">
        <v>27</v>
      </c>
      <c r="I10545" s="29" t="n">
        <f aca="false">INDEX(Einstellungen!$B$27:$B$50,7)</f>
        <v>0.7</v>
      </c>
      <c r="J10545" s="29" t="n">
        <f aca="false">F10545*I10545</f>
        <v>23.5649036</v>
      </c>
    </row>
    <row r="10546" customFormat="false" ht="15" hidden="false" customHeight="false" outlineLevel="0" collapsed="false">
      <c r="A10546" s="28" t="n">
        <v>46020</v>
      </c>
      <c r="B10546" s="21" t="s">
        <v>119</v>
      </c>
      <c r="C10546" s="21" t="s">
        <v>140</v>
      </c>
      <c r="D10546" s="29" t="n">
        <v>104.718</v>
      </c>
      <c r="E10546" s="29" t="n">
        <f aca="false">D10546/10</f>
        <v>10.4718</v>
      </c>
      <c r="F10546" s="29" t="n">
        <f aca="false">(E10546+Einstellungen!$B$20)*(1+Einstellungen!$B$10)</f>
        <v>34.662082</v>
      </c>
      <c r="G10546" s="21" t="str">
        <f aca="false">IF(F10546&lt;Einstellungen!$B$5,"ja","nein")</f>
        <v>nein</v>
      </c>
      <c r="H10546" s="21" t="s">
        <v>27</v>
      </c>
      <c r="I10546" s="29" t="n">
        <f aca="false">INDEX(Einstellungen!$B$27:$B$50,8)</f>
        <v>0.95</v>
      </c>
      <c r="J10546" s="29" t="n">
        <f aca="false">F10546*I10546</f>
        <v>32.9289779</v>
      </c>
    </row>
    <row r="10547" customFormat="false" ht="15" hidden="false" customHeight="false" outlineLevel="0" collapsed="false">
      <c r="A10547" s="28" t="n">
        <v>46020</v>
      </c>
      <c r="B10547" s="21" t="s">
        <v>120</v>
      </c>
      <c r="C10547" s="21" t="s">
        <v>140</v>
      </c>
      <c r="D10547" s="29" t="n">
        <v>113.877</v>
      </c>
      <c r="E10547" s="29" t="n">
        <f aca="false">D10547/10</f>
        <v>11.3877</v>
      </c>
      <c r="F10547" s="29" t="n">
        <f aca="false">(E10547+Einstellungen!$B$20)*(1+Einstellungen!$B$10)</f>
        <v>35.752003</v>
      </c>
      <c r="G10547" s="21" t="str">
        <f aca="false">IF(F10547&lt;Einstellungen!$B$5,"ja","nein")</f>
        <v>nein</v>
      </c>
      <c r="H10547" s="21" t="s">
        <v>27</v>
      </c>
      <c r="I10547" s="29" t="n">
        <f aca="false">INDEX(Einstellungen!$B$27:$B$50,9)</f>
        <v>1.05</v>
      </c>
      <c r="J10547" s="29" t="n">
        <f aca="false">F10547*I10547</f>
        <v>37.53960315</v>
      </c>
    </row>
    <row r="10548" customFormat="false" ht="15" hidden="false" customHeight="false" outlineLevel="0" collapsed="false">
      <c r="A10548" s="28" t="n">
        <v>46020</v>
      </c>
      <c r="B10548" s="21" t="s">
        <v>121</v>
      </c>
      <c r="C10548" s="21" t="s">
        <v>140</v>
      </c>
      <c r="D10548" s="29" t="n">
        <v>111.01</v>
      </c>
      <c r="E10548" s="29" t="n">
        <f aca="false">D10548/10</f>
        <v>11.101</v>
      </c>
      <c r="F10548" s="29" t="n">
        <f aca="false">(E10548+Einstellungen!$B$20)*(1+Einstellungen!$B$10)</f>
        <v>35.41083</v>
      </c>
      <c r="G10548" s="21" t="str">
        <f aca="false">IF(F10548&lt;Einstellungen!$B$5,"ja","nein")</f>
        <v>nein</v>
      </c>
      <c r="H10548" s="21" t="s">
        <v>27</v>
      </c>
      <c r="I10548" s="29" t="n">
        <f aca="false">INDEX(Einstellungen!$B$27:$B$50,10)</f>
        <v>1.05</v>
      </c>
      <c r="J10548" s="29" t="n">
        <f aca="false">F10548*I10548</f>
        <v>37.1813715</v>
      </c>
    </row>
    <row r="10549" customFormat="false" ht="15" hidden="false" customHeight="false" outlineLevel="0" collapsed="false">
      <c r="A10549" s="28" t="n">
        <v>46020</v>
      </c>
      <c r="B10549" s="21" t="s">
        <v>122</v>
      </c>
      <c r="C10549" s="21" t="s">
        <v>140</v>
      </c>
      <c r="D10549" s="29" t="n">
        <v>97.645</v>
      </c>
      <c r="E10549" s="29" t="n">
        <f aca="false">D10549/10</f>
        <v>9.7645</v>
      </c>
      <c r="F10549" s="29" t="n">
        <f aca="false">(E10549+Einstellungen!$B$20)*(1+Einstellungen!$B$10)</f>
        <v>33.820395</v>
      </c>
      <c r="G10549" s="21" t="str">
        <f aca="false">IF(F10549&lt;Einstellungen!$B$5,"ja","nein")</f>
        <v>nein</v>
      </c>
      <c r="H10549" s="21" t="s">
        <v>27</v>
      </c>
      <c r="I10549" s="29" t="n">
        <f aca="false">INDEX(Einstellungen!$B$27:$B$50,11)</f>
        <v>1.05</v>
      </c>
      <c r="J10549" s="29" t="n">
        <f aca="false">F10549*I10549</f>
        <v>35.51141475</v>
      </c>
    </row>
    <row r="10550" customFormat="false" ht="15" hidden="false" customHeight="false" outlineLevel="0" collapsed="false">
      <c r="A10550" s="28" t="n">
        <v>46020</v>
      </c>
      <c r="B10550" s="21" t="s">
        <v>123</v>
      </c>
      <c r="C10550" s="21" t="s">
        <v>140</v>
      </c>
      <c r="D10550" s="29" t="n">
        <v>90.345</v>
      </c>
      <c r="E10550" s="29" t="n">
        <f aca="false">D10550/10</f>
        <v>9.0345</v>
      </c>
      <c r="F10550" s="29" t="n">
        <f aca="false">(E10550+Einstellungen!$B$20)*(1+Einstellungen!$B$10)</f>
        <v>32.951695</v>
      </c>
      <c r="G10550" s="21" t="str">
        <f aca="false">IF(F10550&lt;Einstellungen!$B$5,"ja","nein")</f>
        <v>nein</v>
      </c>
      <c r="H10550" s="21" t="s">
        <v>27</v>
      </c>
      <c r="I10550" s="29" t="n">
        <f aca="false">INDEX(Einstellungen!$B$27:$B$50,12)</f>
        <v>1.1</v>
      </c>
      <c r="J10550" s="29" t="n">
        <f aca="false">F10550*I10550</f>
        <v>36.2468645</v>
      </c>
    </row>
    <row r="10551" customFormat="false" ht="15" hidden="false" customHeight="false" outlineLevel="0" collapsed="false">
      <c r="A10551" s="28" t="n">
        <v>46020</v>
      </c>
      <c r="B10551" s="21" t="s">
        <v>124</v>
      </c>
      <c r="C10551" s="21" t="s">
        <v>140</v>
      </c>
      <c r="D10551" s="29" t="n">
        <v>87.657</v>
      </c>
      <c r="E10551" s="29" t="n">
        <f aca="false">D10551/10</f>
        <v>8.7657</v>
      </c>
      <c r="F10551" s="29" t="n">
        <f aca="false">(E10551+Einstellungen!$B$20)*(1+Einstellungen!$B$10)</f>
        <v>32.631823</v>
      </c>
      <c r="G10551" s="21" t="str">
        <f aca="false">IF(F10551&lt;Einstellungen!$B$5,"ja","nein")</f>
        <v>nein</v>
      </c>
      <c r="H10551" s="21" t="s">
        <v>27</v>
      </c>
      <c r="I10551" s="29" t="n">
        <f aca="false">INDEX(Einstellungen!$B$27:$B$50,13)</f>
        <v>1.2</v>
      </c>
      <c r="J10551" s="29" t="n">
        <f aca="false">F10551*I10551</f>
        <v>39.1581876</v>
      </c>
    </row>
    <row r="10552" customFormat="false" ht="15" hidden="false" customHeight="false" outlineLevel="0" collapsed="false">
      <c r="A10552" s="28" t="n">
        <v>46020</v>
      </c>
      <c r="B10552" s="21" t="s">
        <v>125</v>
      </c>
      <c r="C10552" s="21" t="s">
        <v>140</v>
      </c>
      <c r="D10552" s="29" t="n">
        <v>88.523</v>
      </c>
      <c r="E10552" s="29" t="n">
        <f aca="false">D10552/10</f>
        <v>8.8523</v>
      </c>
      <c r="F10552" s="29" t="n">
        <f aca="false">(E10552+Einstellungen!$B$20)*(1+Einstellungen!$B$10)</f>
        <v>32.734877</v>
      </c>
      <c r="G10552" s="21" t="str">
        <f aca="false">IF(F10552&lt;Einstellungen!$B$5,"ja","nein")</f>
        <v>nein</v>
      </c>
      <c r="H10552" s="21" t="s">
        <v>27</v>
      </c>
      <c r="I10552" s="29" t="n">
        <f aca="false">INDEX(Einstellungen!$B$27:$B$50,14)</f>
        <v>1.15</v>
      </c>
      <c r="J10552" s="29" t="n">
        <f aca="false">F10552*I10552</f>
        <v>37.64510855</v>
      </c>
    </row>
    <row r="10553" customFormat="false" ht="15" hidden="false" customHeight="false" outlineLevel="0" collapsed="false">
      <c r="A10553" s="28" t="n">
        <v>46020</v>
      </c>
      <c r="B10553" s="21" t="s">
        <v>126</v>
      </c>
      <c r="C10553" s="21" t="s">
        <v>140</v>
      </c>
      <c r="D10553" s="29" t="n">
        <v>96.102</v>
      </c>
      <c r="E10553" s="29" t="n">
        <f aca="false">D10553/10</f>
        <v>9.6102</v>
      </c>
      <c r="F10553" s="29" t="n">
        <f aca="false">(E10553+Einstellungen!$B$20)*(1+Einstellungen!$B$10)</f>
        <v>33.636778</v>
      </c>
      <c r="G10553" s="21" t="str">
        <f aca="false">IF(F10553&lt;Einstellungen!$B$5,"ja","nein")</f>
        <v>nein</v>
      </c>
      <c r="H10553" s="21" t="s">
        <v>27</v>
      </c>
      <c r="I10553" s="29" t="n">
        <f aca="false">INDEX(Einstellungen!$B$27:$B$50,15)</f>
        <v>1</v>
      </c>
      <c r="J10553" s="29" t="n">
        <f aca="false">F10553*I10553</f>
        <v>33.636778</v>
      </c>
    </row>
    <row r="10554" customFormat="false" ht="15" hidden="false" customHeight="false" outlineLevel="0" collapsed="false">
      <c r="A10554" s="28" t="n">
        <v>46020</v>
      </c>
      <c r="B10554" s="21" t="s">
        <v>127</v>
      </c>
      <c r="C10554" s="21" t="s">
        <v>140</v>
      </c>
      <c r="D10554" s="29" t="n">
        <v>103.507</v>
      </c>
      <c r="E10554" s="29" t="n">
        <f aca="false">D10554/10</f>
        <v>10.3507</v>
      </c>
      <c r="F10554" s="29" t="n">
        <f aca="false">(E10554+Einstellungen!$B$20)*(1+Einstellungen!$B$10)</f>
        <v>34.517973</v>
      </c>
      <c r="G10554" s="21" t="str">
        <f aca="false">IF(F10554&lt;Einstellungen!$B$5,"ja","nein")</f>
        <v>nein</v>
      </c>
      <c r="H10554" s="21" t="s">
        <v>27</v>
      </c>
      <c r="I10554" s="29" t="n">
        <f aca="false">INDEX(Einstellungen!$B$27:$B$50,16)</f>
        <v>0.95</v>
      </c>
      <c r="J10554" s="29" t="n">
        <f aca="false">F10554*I10554</f>
        <v>32.79207435</v>
      </c>
    </row>
    <row r="10555" customFormat="false" ht="15" hidden="false" customHeight="false" outlineLevel="0" collapsed="false">
      <c r="A10555" s="28" t="n">
        <v>46020</v>
      </c>
      <c r="B10555" s="21" t="s">
        <v>128</v>
      </c>
      <c r="C10555" s="21" t="s">
        <v>140</v>
      </c>
      <c r="D10555" s="29" t="n">
        <v>108.655</v>
      </c>
      <c r="E10555" s="29" t="n">
        <f aca="false">D10555/10</f>
        <v>10.8655</v>
      </c>
      <c r="F10555" s="29" t="n">
        <f aca="false">(E10555+Einstellungen!$B$20)*(1+Einstellungen!$B$10)</f>
        <v>35.130585</v>
      </c>
      <c r="G10555" s="21" t="str">
        <f aca="false">IF(F10555&lt;Einstellungen!$B$5,"ja","nein")</f>
        <v>nein</v>
      </c>
      <c r="H10555" s="21" t="s">
        <v>27</v>
      </c>
      <c r="I10555" s="29" t="n">
        <f aca="false">INDEX(Einstellungen!$B$27:$B$50,17)</f>
        <v>0.95</v>
      </c>
      <c r="J10555" s="29" t="n">
        <f aca="false">F10555*I10555</f>
        <v>33.37405575</v>
      </c>
    </row>
    <row r="10556" customFormat="false" ht="15" hidden="false" customHeight="false" outlineLevel="0" collapsed="false">
      <c r="A10556" s="28" t="n">
        <v>46020</v>
      </c>
      <c r="B10556" s="21" t="s">
        <v>129</v>
      </c>
      <c r="C10556" s="21" t="s">
        <v>140</v>
      </c>
      <c r="D10556" s="29" t="n">
        <v>107.007</v>
      </c>
      <c r="E10556" s="29" t="n">
        <f aca="false">D10556/10</f>
        <v>10.7007</v>
      </c>
      <c r="F10556" s="29" t="n">
        <f aca="false">(E10556+Einstellungen!$B$20)*(1+Einstellungen!$B$10)</f>
        <v>34.934473</v>
      </c>
      <c r="G10556" s="21" t="str">
        <f aca="false">IF(F10556&lt;Einstellungen!$B$5,"ja","nein")</f>
        <v>nein</v>
      </c>
      <c r="H10556" s="21" t="s">
        <v>27</v>
      </c>
      <c r="I10556" s="29" t="n">
        <f aca="false">INDEX(Einstellungen!$B$27:$B$50,18)</f>
        <v>1.1</v>
      </c>
      <c r="J10556" s="29" t="n">
        <f aca="false">F10556*I10556</f>
        <v>38.4279203</v>
      </c>
    </row>
    <row r="10557" customFormat="false" ht="15" hidden="false" customHeight="false" outlineLevel="0" collapsed="false">
      <c r="A10557" s="28" t="n">
        <v>46020</v>
      </c>
      <c r="B10557" s="21" t="s">
        <v>130</v>
      </c>
      <c r="C10557" s="21" t="s">
        <v>140</v>
      </c>
      <c r="D10557" s="29" t="n">
        <v>103.308</v>
      </c>
      <c r="E10557" s="29" t="n">
        <f aca="false">D10557/10</f>
        <v>10.3308</v>
      </c>
      <c r="F10557" s="29" t="n">
        <f aca="false">(E10557+Einstellungen!$B$20)*(1+Einstellungen!$B$10)</f>
        <v>34.494292</v>
      </c>
      <c r="G10557" s="21" t="str">
        <f aca="false">IF(F10557&lt;Einstellungen!$B$5,"ja","nein")</f>
        <v>nein</v>
      </c>
      <c r="H10557" s="21" t="s">
        <v>27</v>
      </c>
      <c r="I10557" s="29" t="n">
        <f aca="false">INDEX(Einstellungen!$B$27:$B$50,19)</f>
        <v>1.35</v>
      </c>
      <c r="J10557" s="29" t="n">
        <f aca="false">F10557*I10557</f>
        <v>46.5672942</v>
      </c>
    </row>
    <row r="10558" customFormat="false" ht="15" hidden="false" customHeight="false" outlineLevel="0" collapsed="false">
      <c r="A10558" s="28" t="n">
        <v>46020</v>
      </c>
      <c r="B10558" s="21" t="s">
        <v>131</v>
      </c>
      <c r="C10558" s="21" t="s">
        <v>140</v>
      </c>
      <c r="D10558" s="29" t="n">
        <v>95.148</v>
      </c>
      <c r="E10558" s="29" t="n">
        <f aca="false">D10558/10</f>
        <v>9.5148</v>
      </c>
      <c r="F10558" s="29" t="n">
        <f aca="false">(E10558+Einstellungen!$B$20)*(1+Einstellungen!$B$10)</f>
        <v>33.523252</v>
      </c>
      <c r="G10558" s="21" t="str">
        <f aca="false">IF(F10558&lt;Einstellungen!$B$5,"ja","nein")</f>
        <v>nein</v>
      </c>
      <c r="H10558" s="21" t="s">
        <v>27</v>
      </c>
      <c r="I10558" s="29" t="n">
        <f aca="false">INDEX(Einstellungen!$B$27:$B$50,20)</f>
        <v>1.45</v>
      </c>
      <c r="J10558" s="29" t="n">
        <f aca="false">F10558*I10558</f>
        <v>48.6087154</v>
      </c>
    </row>
    <row r="10559" customFormat="false" ht="15" hidden="false" customHeight="false" outlineLevel="0" collapsed="false">
      <c r="A10559" s="28" t="n">
        <v>46020</v>
      </c>
      <c r="B10559" s="21" t="s">
        <v>132</v>
      </c>
      <c r="C10559" s="21" t="s">
        <v>140</v>
      </c>
      <c r="D10559" s="29" t="n">
        <v>90.373</v>
      </c>
      <c r="E10559" s="29" t="n">
        <f aca="false">D10559/10</f>
        <v>9.0373</v>
      </c>
      <c r="F10559" s="29" t="n">
        <f aca="false">(E10559+Einstellungen!$B$20)*(1+Einstellungen!$B$10)</f>
        <v>32.955027</v>
      </c>
      <c r="G10559" s="21" t="str">
        <f aca="false">IF(F10559&lt;Einstellungen!$B$5,"ja","nein")</f>
        <v>nein</v>
      </c>
      <c r="H10559" s="21" t="s">
        <v>27</v>
      </c>
      <c r="I10559" s="29" t="n">
        <f aca="false">INDEX(Einstellungen!$B$27:$B$50,21)</f>
        <v>1.4</v>
      </c>
      <c r="J10559" s="29" t="n">
        <f aca="false">F10559*I10559</f>
        <v>46.1370378</v>
      </c>
    </row>
    <row r="10560" customFormat="false" ht="15" hidden="false" customHeight="false" outlineLevel="0" collapsed="false">
      <c r="A10560" s="28" t="n">
        <v>46020</v>
      </c>
      <c r="B10560" s="21" t="s">
        <v>133</v>
      </c>
      <c r="C10560" s="21" t="s">
        <v>140</v>
      </c>
      <c r="D10560" s="29" t="n">
        <v>83.245</v>
      </c>
      <c r="E10560" s="29" t="n">
        <f aca="false">D10560/10</f>
        <v>8.3245</v>
      </c>
      <c r="F10560" s="29" t="n">
        <f aca="false">(E10560+Einstellungen!$B$20)*(1+Einstellungen!$B$10)</f>
        <v>32.106795</v>
      </c>
      <c r="G10560" s="21" t="str">
        <f aca="false">IF(F10560&lt;Einstellungen!$B$5,"ja","nein")</f>
        <v>nein</v>
      </c>
      <c r="H10560" s="21" t="s">
        <v>27</v>
      </c>
      <c r="I10560" s="29" t="n">
        <f aca="false">INDEX(Einstellungen!$B$27:$B$50,22)</f>
        <v>1.25</v>
      </c>
      <c r="J10560" s="29" t="n">
        <f aca="false">F10560*I10560</f>
        <v>40.13349375</v>
      </c>
    </row>
    <row r="10561" customFormat="false" ht="15" hidden="false" customHeight="false" outlineLevel="0" collapsed="false">
      <c r="A10561" s="28" t="n">
        <v>46020</v>
      </c>
      <c r="B10561" s="21" t="s">
        <v>134</v>
      </c>
      <c r="C10561" s="21" t="s">
        <v>140</v>
      </c>
      <c r="D10561" s="29" t="n">
        <v>87.915</v>
      </c>
      <c r="E10561" s="29" t="n">
        <f aca="false">D10561/10</f>
        <v>8.7915</v>
      </c>
      <c r="F10561" s="29" t="n">
        <f aca="false">(E10561+Einstellungen!$B$20)*(1+Einstellungen!$B$10)</f>
        <v>32.662525</v>
      </c>
      <c r="G10561" s="21" t="str">
        <f aca="false">IF(F10561&lt;Einstellungen!$B$5,"ja","nein")</f>
        <v>nein</v>
      </c>
      <c r="H10561" s="21" t="s">
        <v>27</v>
      </c>
      <c r="I10561" s="29" t="n">
        <f aca="false">INDEX(Einstellungen!$B$27:$B$50,23)</f>
        <v>1.05</v>
      </c>
      <c r="J10561" s="29" t="n">
        <f aca="false">F10561*I10561</f>
        <v>34.29565125</v>
      </c>
    </row>
    <row r="10562" customFormat="false" ht="15" hidden="false" customHeight="false" outlineLevel="0" collapsed="false">
      <c r="A10562" s="28" t="n">
        <v>46020</v>
      </c>
      <c r="B10562" s="21" t="s">
        <v>135</v>
      </c>
      <c r="C10562" s="21" t="s">
        <v>140</v>
      </c>
      <c r="D10562" s="29" t="n">
        <v>83.343</v>
      </c>
      <c r="E10562" s="29" t="n">
        <f aca="false">D10562/10</f>
        <v>8.3343</v>
      </c>
      <c r="F10562" s="29" t="n">
        <f aca="false">(E10562+Einstellungen!$B$20)*(1+Einstellungen!$B$10)</f>
        <v>32.118457</v>
      </c>
      <c r="G10562" s="21" t="str">
        <f aca="false">IF(F10562&lt;Einstellungen!$B$5,"ja","nein")</f>
        <v>nein</v>
      </c>
      <c r="H10562" s="21" t="s">
        <v>27</v>
      </c>
      <c r="I10562" s="29" t="n">
        <f aca="false">INDEX(Einstellungen!$B$27:$B$50,24)</f>
        <v>0.8</v>
      </c>
      <c r="J10562" s="29" t="n">
        <f aca="false">F10562*I10562</f>
        <v>25.6947656</v>
      </c>
    </row>
    <row r="10563" customFormat="false" ht="15" hidden="false" customHeight="false" outlineLevel="0" collapsed="false">
      <c r="A10563" s="28" t="n">
        <v>46021</v>
      </c>
      <c r="B10563" s="21" t="s">
        <v>111</v>
      </c>
      <c r="C10563" s="21" t="s">
        <v>141</v>
      </c>
      <c r="D10563" s="29" t="n">
        <v>77.862</v>
      </c>
      <c r="E10563" s="29" t="n">
        <f aca="false">D10563/10</f>
        <v>7.7862</v>
      </c>
      <c r="F10563" s="29" t="n">
        <f aca="false">(E10563+Einstellungen!$B$20)*(1+Einstellungen!$B$10)</f>
        <v>31.466218</v>
      </c>
      <c r="G10563" s="21" t="str">
        <f aca="false">IF(F10563&lt;Einstellungen!$B$5,"ja","nein")</f>
        <v>nein</v>
      </c>
      <c r="H10563" s="21" t="s">
        <v>27</v>
      </c>
      <c r="I10563" s="29" t="n">
        <f aca="false">INDEX(Einstellungen!$B$27:$B$50,1)</f>
        <v>0.6</v>
      </c>
      <c r="J10563" s="29" t="n">
        <f aca="false">F10563*I10563</f>
        <v>18.8797308</v>
      </c>
    </row>
    <row r="10564" customFormat="false" ht="15" hidden="false" customHeight="false" outlineLevel="0" collapsed="false">
      <c r="A10564" s="28" t="n">
        <v>46021</v>
      </c>
      <c r="B10564" s="21" t="s">
        <v>113</v>
      </c>
      <c r="C10564" s="21" t="s">
        <v>141</v>
      </c>
      <c r="D10564" s="29" t="n">
        <v>73.215</v>
      </c>
      <c r="E10564" s="29" t="n">
        <f aca="false">D10564/10</f>
        <v>7.3215</v>
      </c>
      <c r="F10564" s="29" t="n">
        <f aca="false">(E10564+Einstellungen!$B$20)*(1+Einstellungen!$B$10)</f>
        <v>30.913225</v>
      </c>
      <c r="G10564" s="21" t="str">
        <f aca="false">IF(F10564&lt;Einstellungen!$B$5,"ja","nein")</f>
        <v>nein</v>
      </c>
      <c r="H10564" s="21" t="s">
        <v>27</v>
      </c>
      <c r="I10564" s="29" t="n">
        <f aca="false">INDEX(Einstellungen!$B$27:$B$50,2)</f>
        <v>0.5</v>
      </c>
      <c r="J10564" s="29" t="n">
        <f aca="false">F10564*I10564</f>
        <v>15.4566125</v>
      </c>
    </row>
    <row r="10565" customFormat="false" ht="15" hidden="false" customHeight="false" outlineLevel="0" collapsed="false">
      <c r="A10565" s="28" t="n">
        <v>46021</v>
      </c>
      <c r="B10565" s="21" t="s">
        <v>114</v>
      </c>
      <c r="C10565" s="21" t="s">
        <v>141</v>
      </c>
      <c r="D10565" s="29" t="n">
        <v>71.855</v>
      </c>
      <c r="E10565" s="29" t="n">
        <f aca="false">D10565/10</f>
        <v>7.1855</v>
      </c>
      <c r="F10565" s="29" t="n">
        <f aca="false">(E10565+Einstellungen!$B$20)*(1+Einstellungen!$B$10)</f>
        <v>30.751385</v>
      </c>
      <c r="G10565" s="21" t="str">
        <f aca="false">IF(F10565&lt;Einstellungen!$B$5,"ja","nein")</f>
        <v>nein</v>
      </c>
      <c r="H10565" s="21" t="s">
        <v>27</v>
      </c>
      <c r="I10565" s="29" t="n">
        <f aca="false">INDEX(Einstellungen!$B$27:$B$50,3)</f>
        <v>0.45</v>
      </c>
      <c r="J10565" s="29" t="n">
        <f aca="false">F10565*I10565</f>
        <v>13.83812325</v>
      </c>
    </row>
    <row r="10566" customFormat="false" ht="15" hidden="false" customHeight="false" outlineLevel="0" collapsed="false">
      <c r="A10566" s="28" t="n">
        <v>46021</v>
      </c>
      <c r="B10566" s="21" t="s">
        <v>115</v>
      </c>
      <c r="C10566" s="21" t="s">
        <v>141</v>
      </c>
      <c r="D10566" s="29" t="n">
        <v>69.358</v>
      </c>
      <c r="E10566" s="29" t="n">
        <f aca="false">D10566/10</f>
        <v>6.9358</v>
      </c>
      <c r="F10566" s="29" t="n">
        <f aca="false">(E10566+Einstellungen!$B$20)*(1+Einstellungen!$B$10)</f>
        <v>30.454242</v>
      </c>
      <c r="G10566" s="21" t="str">
        <f aca="false">IF(F10566&lt;Einstellungen!$B$5,"ja","nein")</f>
        <v>nein</v>
      </c>
      <c r="H10566" s="21" t="s">
        <v>27</v>
      </c>
      <c r="I10566" s="29" t="n">
        <f aca="false">INDEX(Einstellungen!$B$27:$B$50,4)</f>
        <v>0.45</v>
      </c>
      <c r="J10566" s="29" t="n">
        <f aca="false">F10566*I10566</f>
        <v>13.7044089</v>
      </c>
    </row>
    <row r="10567" customFormat="false" ht="15" hidden="false" customHeight="false" outlineLevel="0" collapsed="false">
      <c r="A10567" s="28" t="n">
        <v>46021</v>
      </c>
      <c r="B10567" s="21" t="s">
        <v>116</v>
      </c>
      <c r="C10567" s="21" t="s">
        <v>141</v>
      </c>
      <c r="D10567" s="29" t="n">
        <v>68.537</v>
      </c>
      <c r="E10567" s="29" t="n">
        <f aca="false">D10567/10</f>
        <v>6.8537</v>
      </c>
      <c r="F10567" s="29" t="n">
        <f aca="false">(E10567+Einstellungen!$B$20)*(1+Einstellungen!$B$10)</f>
        <v>30.356543</v>
      </c>
      <c r="G10567" s="21" t="str">
        <f aca="false">IF(F10567&lt;Einstellungen!$B$5,"ja","nein")</f>
        <v>nein</v>
      </c>
      <c r="H10567" s="21" t="s">
        <v>27</v>
      </c>
      <c r="I10567" s="29" t="n">
        <f aca="false">INDEX(Einstellungen!$B$27:$B$50,5)</f>
        <v>0.45</v>
      </c>
      <c r="J10567" s="29" t="n">
        <f aca="false">F10567*I10567</f>
        <v>13.66044435</v>
      </c>
    </row>
    <row r="10568" customFormat="false" ht="15" hidden="false" customHeight="false" outlineLevel="0" collapsed="false">
      <c r="A10568" s="28" t="n">
        <v>46021</v>
      </c>
      <c r="B10568" s="21" t="s">
        <v>117</v>
      </c>
      <c r="C10568" s="21" t="s">
        <v>141</v>
      </c>
      <c r="D10568" s="29" t="n">
        <v>71.99</v>
      </c>
      <c r="E10568" s="29" t="n">
        <f aca="false">D10568/10</f>
        <v>7.199</v>
      </c>
      <c r="F10568" s="29" t="n">
        <f aca="false">(E10568+Einstellungen!$B$20)*(1+Einstellungen!$B$10)</f>
        <v>30.76745</v>
      </c>
      <c r="G10568" s="21" t="str">
        <f aca="false">IF(F10568&lt;Einstellungen!$B$5,"ja","nein")</f>
        <v>nein</v>
      </c>
      <c r="H10568" s="21" t="s">
        <v>27</v>
      </c>
      <c r="I10568" s="29" t="n">
        <f aca="false">INDEX(Einstellungen!$B$27:$B$50,6)</f>
        <v>0.5</v>
      </c>
      <c r="J10568" s="29" t="n">
        <f aca="false">F10568*I10568</f>
        <v>15.383725</v>
      </c>
    </row>
    <row r="10569" customFormat="false" ht="15" hidden="false" customHeight="false" outlineLevel="0" collapsed="false">
      <c r="A10569" s="28" t="n">
        <v>46021</v>
      </c>
      <c r="B10569" s="21" t="s">
        <v>118</v>
      </c>
      <c r="C10569" s="21" t="s">
        <v>141</v>
      </c>
      <c r="D10569" s="29" t="n">
        <v>80.02</v>
      </c>
      <c r="E10569" s="29" t="n">
        <f aca="false">D10569/10</f>
        <v>8.002</v>
      </c>
      <c r="F10569" s="29" t="n">
        <f aca="false">(E10569+Einstellungen!$B$20)*(1+Einstellungen!$B$10)</f>
        <v>31.72302</v>
      </c>
      <c r="G10569" s="21" t="str">
        <f aca="false">IF(F10569&lt;Einstellungen!$B$5,"ja","nein")</f>
        <v>nein</v>
      </c>
      <c r="H10569" s="21" t="s">
        <v>27</v>
      </c>
      <c r="I10569" s="29" t="n">
        <f aca="false">INDEX(Einstellungen!$B$27:$B$50,7)</f>
        <v>0.7</v>
      </c>
      <c r="J10569" s="29" t="n">
        <f aca="false">F10569*I10569</f>
        <v>22.206114</v>
      </c>
    </row>
    <row r="10570" customFormat="false" ht="15" hidden="false" customHeight="false" outlineLevel="0" collapsed="false">
      <c r="A10570" s="28" t="n">
        <v>46021</v>
      </c>
      <c r="B10570" s="21" t="s">
        <v>119</v>
      </c>
      <c r="C10570" s="21" t="s">
        <v>141</v>
      </c>
      <c r="D10570" s="29" t="n">
        <v>87.97</v>
      </c>
      <c r="E10570" s="29" t="n">
        <f aca="false">D10570/10</f>
        <v>8.797</v>
      </c>
      <c r="F10570" s="29" t="n">
        <f aca="false">(E10570+Einstellungen!$B$20)*(1+Einstellungen!$B$10)</f>
        <v>32.66907</v>
      </c>
      <c r="G10570" s="21" t="str">
        <f aca="false">IF(F10570&lt;Einstellungen!$B$5,"ja","nein")</f>
        <v>nein</v>
      </c>
      <c r="H10570" s="21" t="s">
        <v>27</v>
      </c>
      <c r="I10570" s="29" t="n">
        <f aca="false">INDEX(Einstellungen!$B$27:$B$50,8)</f>
        <v>0.95</v>
      </c>
      <c r="J10570" s="29" t="n">
        <f aca="false">F10570*I10570</f>
        <v>31.0356165</v>
      </c>
    </row>
    <row r="10571" customFormat="false" ht="15" hidden="false" customHeight="false" outlineLevel="0" collapsed="false">
      <c r="A10571" s="28" t="n">
        <v>46021</v>
      </c>
      <c r="B10571" s="21" t="s">
        <v>120</v>
      </c>
      <c r="C10571" s="21" t="s">
        <v>141</v>
      </c>
      <c r="D10571" s="29" t="n">
        <v>94.877</v>
      </c>
      <c r="E10571" s="29" t="n">
        <f aca="false">D10571/10</f>
        <v>9.4877</v>
      </c>
      <c r="F10571" s="29" t="n">
        <f aca="false">(E10571+Einstellungen!$B$20)*(1+Einstellungen!$B$10)</f>
        <v>33.491003</v>
      </c>
      <c r="G10571" s="21" t="str">
        <f aca="false">IF(F10571&lt;Einstellungen!$B$5,"ja","nein")</f>
        <v>nein</v>
      </c>
      <c r="H10571" s="21" t="s">
        <v>27</v>
      </c>
      <c r="I10571" s="29" t="n">
        <f aca="false">INDEX(Einstellungen!$B$27:$B$50,9)</f>
        <v>1.05</v>
      </c>
      <c r="J10571" s="29" t="n">
        <f aca="false">F10571*I10571</f>
        <v>35.16555315</v>
      </c>
    </row>
    <row r="10572" customFormat="false" ht="15" hidden="false" customHeight="false" outlineLevel="0" collapsed="false">
      <c r="A10572" s="28" t="n">
        <v>46021</v>
      </c>
      <c r="B10572" s="21" t="s">
        <v>121</v>
      </c>
      <c r="C10572" s="21" t="s">
        <v>141</v>
      </c>
      <c r="D10572" s="29" t="n">
        <v>94.392</v>
      </c>
      <c r="E10572" s="29" t="n">
        <f aca="false">D10572/10</f>
        <v>9.4392</v>
      </c>
      <c r="F10572" s="29" t="n">
        <f aca="false">(E10572+Einstellungen!$B$20)*(1+Einstellungen!$B$10)</f>
        <v>33.433288</v>
      </c>
      <c r="G10572" s="21" t="str">
        <f aca="false">IF(F10572&lt;Einstellungen!$B$5,"ja","nein")</f>
        <v>nein</v>
      </c>
      <c r="H10572" s="21" t="s">
        <v>27</v>
      </c>
      <c r="I10572" s="29" t="n">
        <f aca="false">INDEX(Einstellungen!$B$27:$B$50,10)</f>
        <v>1.05</v>
      </c>
      <c r="J10572" s="29" t="n">
        <f aca="false">F10572*I10572</f>
        <v>35.1049524</v>
      </c>
    </row>
    <row r="10573" customFormat="false" ht="15" hidden="false" customHeight="false" outlineLevel="0" collapsed="false">
      <c r="A10573" s="28" t="n">
        <v>46021</v>
      </c>
      <c r="B10573" s="21" t="s">
        <v>122</v>
      </c>
      <c r="C10573" s="21" t="s">
        <v>141</v>
      </c>
      <c r="D10573" s="29" t="n">
        <v>85.82</v>
      </c>
      <c r="E10573" s="29" t="n">
        <f aca="false">D10573/10</f>
        <v>8.582</v>
      </c>
      <c r="F10573" s="29" t="n">
        <f aca="false">(E10573+Einstellungen!$B$20)*(1+Einstellungen!$B$10)</f>
        <v>32.41322</v>
      </c>
      <c r="G10573" s="21" t="str">
        <f aca="false">IF(F10573&lt;Einstellungen!$B$5,"ja","nein")</f>
        <v>nein</v>
      </c>
      <c r="H10573" s="21" t="s">
        <v>27</v>
      </c>
      <c r="I10573" s="29" t="n">
        <f aca="false">INDEX(Einstellungen!$B$27:$B$50,11)</f>
        <v>1.05</v>
      </c>
      <c r="J10573" s="29" t="n">
        <f aca="false">F10573*I10573</f>
        <v>34.033881</v>
      </c>
    </row>
    <row r="10574" customFormat="false" ht="15" hidden="false" customHeight="false" outlineLevel="0" collapsed="false">
      <c r="A10574" s="28" t="n">
        <v>46021</v>
      </c>
      <c r="B10574" s="21" t="s">
        <v>123</v>
      </c>
      <c r="C10574" s="21" t="s">
        <v>141</v>
      </c>
      <c r="D10574" s="29" t="n">
        <v>79.38</v>
      </c>
      <c r="E10574" s="29" t="n">
        <f aca="false">D10574/10</f>
        <v>7.938</v>
      </c>
      <c r="F10574" s="29" t="n">
        <f aca="false">(E10574+Einstellungen!$B$20)*(1+Einstellungen!$B$10)</f>
        <v>31.64686</v>
      </c>
      <c r="G10574" s="21" t="str">
        <f aca="false">IF(F10574&lt;Einstellungen!$B$5,"ja","nein")</f>
        <v>nein</v>
      </c>
      <c r="H10574" s="21" t="s">
        <v>27</v>
      </c>
      <c r="I10574" s="29" t="n">
        <f aca="false">INDEX(Einstellungen!$B$27:$B$50,12)</f>
        <v>1.1</v>
      </c>
      <c r="J10574" s="29" t="n">
        <f aca="false">F10574*I10574</f>
        <v>34.811546</v>
      </c>
    </row>
    <row r="10575" customFormat="false" ht="15" hidden="false" customHeight="false" outlineLevel="0" collapsed="false">
      <c r="A10575" s="28" t="n">
        <v>46021</v>
      </c>
      <c r="B10575" s="21" t="s">
        <v>124</v>
      </c>
      <c r="C10575" s="21" t="s">
        <v>141</v>
      </c>
      <c r="D10575" s="29" t="n">
        <v>76.155</v>
      </c>
      <c r="E10575" s="29" t="n">
        <f aca="false">D10575/10</f>
        <v>7.6155</v>
      </c>
      <c r="F10575" s="29" t="n">
        <f aca="false">(E10575+Einstellungen!$B$20)*(1+Einstellungen!$B$10)</f>
        <v>31.263085</v>
      </c>
      <c r="G10575" s="21" t="str">
        <f aca="false">IF(F10575&lt;Einstellungen!$B$5,"ja","nein")</f>
        <v>nein</v>
      </c>
      <c r="H10575" s="21" t="s">
        <v>27</v>
      </c>
      <c r="I10575" s="29" t="n">
        <f aca="false">INDEX(Einstellungen!$B$27:$B$50,13)</f>
        <v>1.2</v>
      </c>
      <c r="J10575" s="29" t="n">
        <f aca="false">F10575*I10575</f>
        <v>37.515702</v>
      </c>
    </row>
    <row r="10576" customFormat="false" ht="15" hidden="false" customHeight="false" outlineLevel="0" collapsed="false">
      <c r="A10576" s="28" t="n">
        <v>46021</v>
      </c>
      <c r="B10576" s="21" t="s">
        <v>125</v>
      </c>
      <c r="C10576" s="21" t="s">
        <v>141</v>
      </c>
      <c r="D10576" s="29" t="n">
        <v>76.757</v>
      </c>
      <c r="E10576" s="29" t="n">
        <f aca="false">D10576/10</f>
        <v>7.6757</v>
      </c>
      <c r="F10576" s="29" t="n">
        <f aca="false">(E10576+Einstellungen!$B$20)*(1+Einstellungen!$B$10)</f>
        <v>31.334723</v>
      </c>
      <c r="G10576" s="21" t="str">
        <f aca="false">IF(F10576&lt;Einstellungen!$B$5,"ja","nein")</f>
        <v>nein</v>
      </c>
      <c r="H10576" s="21" t="s">
        <v>27</v>
      </c>
      <c r="I10576" s="29" t="n">
        <f aca="false">INDEX(Einstellungen!$B$27:$B$50,14)</f>
        <v>1.15</v>
      </c>
      <c r="J10576" s="29" t="n">
        <f aca="false">F10576*I10576</f>
        <v>36.03493145</v>
      </c>
    </row>
    <row r="10577" customFormat="false" ht="15" hidden="false" customHeight="false" outlineLevel="0" collapsed="false">
      <c r="A10577" s="28" t="n">
        <v>46021</v>
      </c>
      <c r="B10577" s="21" t="s">
        <v>126</v>
      </c>
      <c r="C10577" s="21" t="s">
        <v>141</v>
      </c>
      <c r="D10577" s="29" t="n">
        <v>88.968</v>
      </c>
      <c r="E10577" s="29" t="n">
        <f aca="false">D10577/10</f>
        <v>8.8968</v>
      </c>
      <c r="F10577" s="29" t="n">
        <f aca="false">(E10577+Einstellungen!$B$20)*(1+Einstellungen!$B$10)</f>
        <v>32.787832</v>
      </c>
      <c r="G10577" s="21" t="str">
        <f aca="false">IF(F10577&lt;Einstellungen!$B$5,"ja","nein")</f>
        <v>nein</v>
      </c>
      <c r="H10577" s="21" t="s">
        <v>27</v>
      </c>
      <c r="I10577" s="29" t="n">
        <f aca="false">INDEX(Einstellungen!$B$27:$B$50,15)</f>
        <v>1</v>
      </c>
      <c r="J10577" s="29" t="n">
        <f aca="false">F10577*I10577</f>
        <v>32.787832</v>
      </c>
    </row>
    <row r="10578" customFormat="false" ht="15" hidden="false" customHeight="false" outlineLevel="0" collapsed="false">
      <c r="A10578" s="28" t="n">
        <v>46021</v>
      </c>
      <c r="B10578" s="21" t="s">
        <v>127</v>
      </c>
      <c r="C10578" s="21" t="s">
        <v>141</v>
      </c>
      <c r="D10578" s="29" t="n">
        <v>102.325</v>
      </c>
      <c r="E10578" s="29" t="n">
        <f aca="false">D10578/10</f>
        <v>10.2325</v>
      </c>
      <c r="F10578" s="29" t="n">
        <f aca="false">(E10578+Einstellungen!$B$20)*(1+Einstellungen!$B$10)</f>
        <v>34.377315</v>
      </c>
      <c r="G10578" s="21" t="str">
        <f aca="false">IF(F10578&lt;Einstellungen!$B$5,"ja","nein")</f>
        <v>nein</v>
      </c>
      <c r="H10578" s="21" t="s">
        <v>27</v>
      </c>
      <c r="I10578" s="29" t="n">
        <f aca="false">INDEX(Einstellungen!$B$27:$B$50,16)</f>
        <v>0.95</v>
      </c>
      <c r="J10578" s="29" t="n">
        <f aca="false">F10578*I10578</f>
        <v>32.65844925</v>
      </c>
    </row>
    <row r="10579" customFormat="false" ht="15" hidden="false" customHeight="false" outlineLevel="0" collapsed="false">
      <c r="A10579" s="28" t="n">
        <v>46021</v>
      </c>
      <c r="B10579" s="21" t="s">
        <v>128</v>
      </c>
      <c r="C10579" s="21" t="s">
        <v>141</v>
      </c>
      <c r="D10579" s="29" t="n">
        <v>109.1</v>
      </c>
      <c r="E10579" s="29" t="n">
        <f aca="false">D10579/10</f>
        <v>10.91</v>
      </c>
      <c r="F10579" s="29" t="n">
        <f aca="false">(E10579+Einstellungen!$B$20)*(1+Einstellungen!$B$10)</f>
        <v>35.18354</v>
      </c>
      <c r="G10579" s="21" t="str">
        <f aca="false">IF(F10579&lt;Einstellungen!$B$5,"ja","nein")</f>
        <v>nein</v>
      </c>
      <c r="H10579" s="21" t="s">
        <v>27</v>
      </c>
      <c r="I10579" s="29" t="n">
        <f aca="false">INDEX(Einstellungen!$B$27:$B$50,17)</f>
        <v>0.95</v>
      </c>
      <c r="J10579" s="29" t="n">
        <f aca="false">F10579*I10579</f>
        <v>33.424363</v>
      </c>
    </row>
    <row r="10580" customFormat="false" ht="15" hidden="false" customHeight="false" outlineLevel="0" collapsed="false">
      <c r="A10580" s="28" t="n">
        <v>46021</v>
      </c>
      <c r="B10580" s="21" t="s">
        <v>129</v>
      </c>
      <c r="C10580" s="21" t="s">
        <v>141</v>
      </c>
      <c r="D10580" s="29" t="n">
        <v>110.715</v>
      </c>
      <c r="E10580" s="29" t="n">
        <f aca="false">D10580/10</f>
        <v>11.0715</v>
      </c>
      <c r="F10580" s="29" t="n">
        <f aca="false">(E10580+Einstellungen!$B$20)*(1+Einstellungen!$B$10)</f>
        <v>35.375725</v>
      </c>
      <c r="G10580" s="21" t="str">
        <f aca="false">IF(F10580&lt;Einstellungen!$B$5,"ja","nein")</f>
        <v>nein</v>
      </c>
      <c r="H10580" s="21" t="s">
        <v>27</v>
      </c>
      <c r="I10580" s="29" t="n">
        <f aca="false">INDEX(Einstellungen!$B$27:$B$50,18)</f>
        <v>1.1</v>
      </c>
      <c r="J10580" s="29" t="n">
        <f aca="false">F10580*I10580</f>
        <v>38.9132975</v>
      </c>
    </row>
    <row r="10581" customFormat="false" ht="15" hidden="false" customHeight="false" outlineLevel="0" collapsed="false">
      <c r="A10581" s="28" t="n">
        <v>46021</v>
      </c>
      <c r="B10581" s="21" t="s">
        <v>130</v>
      </c>
      <c r="C10581" s="21" t="s">
        <v>141</v>
      </c>
      <c r="D10581" s="29" t="n">
        <v>109.12</v>
      </c>
      <c r="E10581" s="29" t="n">
        <f aca="false">D10581/10</f>
        <v>10.912</v>
      </c>
      <c r="F10581" s="29" t="n">
        <f aca="false">(E10581+Einstellungen!$B$20)*(1+Einstellungen!$B$10)</f>
        <v>35.18592</v>
      </c>
      <c r="G10581" s="21" t="str">
        <f aca="false">IF(F10581&lt;Einstellungen!$B$5,"ja","nein")</f>
        <v>nein</v>
      </c>
      <c r="H10581" s="21" t="s">
        <v>27</v>
      </c>
      <c r="I10581" s="29" t="n">
        <f aca="false">INDEX(Einstellungen!$B$27:$B$50,19)</f>
        <v>1.35</v>
      </c>
      <c r="J10581" s="29" t="n">
        <f aca="false">F10581*I10581</f>
        <v>47.500992</v>
      </c>
    </row>
    <row r="10582" customFormat="false" ht="15" hidden="false" customHeight="false" outlineLevel="0" collapsed="false">
      <c r="A10582" s="28" t="n">
        <v>46021</v>
      </c>
      <c r="B10582" s="21" t="s">
        <v>131</v>
      </c>
      <c r="C10582" s="21" t="s">
        <v>141</v>
      </c>
      <c r="D10582" s="29" t="n">
        <v>105.608</v>
      </c>
      <c r="E10582" s="29" t="n">
        <f aca="false">D10582/10</f>
        <v>10.5608</v>
      </c>
      <c r="F10582" s="29" t="n">
        <f aca="false">(E10582+Einstellungen!$B$20)*(1+Einstellungen!$B$10)</f>
        <v>34.767992</v>
      </c>
      <c r="G10582" s="21" t="str">
        <f aca="false">IF(F10582&lt;Einstellungen!$B$5,"ja","nein")</f>
        <v>nein</v>
      </c>
      <c r="H10582" s="21" t="s">
        <v>27</v>
      </c>
      <c r="I10582" s="29" t="n">
        <f aca="false">INDEX(Einstellungen!$B$27:$B$50,20)</f>
        <v>1.45</v>
      </c>
      <c r="J10582" s="29" t="n">
        <f aca="false">F10582*I10582</f>
        <v>50.4135884</v>
      </c>
    </row>
    <row r="10583" customFormat="false" ht="15" hidden="false" customHeight="false" outlineLevel="0" collapsed="false">
      <c r="A10583" s="28" t="n">
        <v>46021</v>
      </c>
      <c r="B10583" s="21" t="s">
        <v>132</v>
      </c>
      <c r="C10583" s="21" t="s">
        <v>141</v>
      </c>
      <c r="D10583" s="29" t="n">
        <v>101.04</v>
      </c>
      <c r="E10583" s="29" t="n">
        <f aca="false">D10583/10</f>
        <v>10.104</v>
      </c>
      <c r="F10583" s="29" t="n">
        <f aca="false">(E10583+Einstellungen!$B$20)*(1+Einstellungen!$B$10)</f>
        <v>34.2244</v>
      </c>
      <c r="G10583" s="21" t="str">
        <f aca="false">IF(F10583&lt;Einstellungen!$B$5,"ja","nein")</f>
        <v>nein</v>
      </c>
      <c r="H10583" s="21" t="s">
        <v>27</v>
      </c>
      <c r="I10583" s="29" t="n">
        <f aca="false">INDEX(Einstellungen!$B$27:$B$50,21)</f>
        <v>1.4</v>
      </c>
      <c r="J10583" s="29" t="n">
        <f aca="false">F10583*I10583</f>
        <v>47.91416</v>
      </c>
    </row>
    <row r="10584" customFormat="false" ht="15" hidden="false" customHeight="false" outlineLevel="0" collapsed="false">
      <c r="A10584" s="28" t="n">
        <v>46021</v>
      </c>
      <c r="B10584" s="21" t="s">
        <v>133</v>
      </c>
      <c r="C10584" s="21" t="s">
        <v>141</v>
      </c>
      <c r="D10584" s="29" t="n">
        <v>93.323</v>
      </c>
      <c r="E10584" s="29" t="n">
        <f aca="false">D10584/10</f>
        <v>9.3323</v>
      </c>
      <c r="F10584" s="29" t="n">
        <f aca="false">(E10584+Einstellungen!$B$20)*(1+Einstellungen!$B$10)</f>
        <v>33.306077</v>
      </c>
      <c r="G10584" s="21" t="str">
        <f aca="false">IF(F10584&lt;Einstellungen!$B$5,"ja","nein")</f>
        <v>nein</v>
      </c>
      <c r="H10584" s="21" t="s">
        <v>27</v>
      </c>
      <c r="I10584" s="29" t="n">
        <f aca="false">INDEX(Einstellungen!$B$27:$B$50,22)</f>
        <v>1.25</v>
      </c>
      <c r="J10584" s="29" t="n">
        <f aca="false">F10584*I10584</f>
        <v>41.63259625</v>
      </c>
    </row>
    <row r="10585" customFormat="false" ht="15" hidden="false" customHeight="false" outlineLevel="0" collapsed="false">
      <c r="A10585" s="28" t="n">
        <v>46021</v>
      </c>
      <c r="B10585" s="21" t="s">
        <v>134</v>
      </c>
      <c r="C10585" s="21" t="s">
        <v>141</v>
      </c>
      <c r="D10585" s="29" t="n">
        <v>92.045</v>
      </c>
      <c r="E10585" s="29" t="n">
        <f aca="false">D10585/10</f>
        <v>9.2045</v>
      </c>
      <c r="F10585" s="29" t="n">
        <f aca="false">(E10585+Einstellungen!$B$20)*(1+Einstellungen!$B$10)</f>
        <v>33.153995</v>
      </c>
      <c r="G10585" s="21" t="str">
        <f aca="false">IF(F10585&lt;Einstellungen!$B$5,"ja","nein")</f>
        <v>nein</v>
      </c>
      <c r="H10585" s="21" t="s">
        <v>27</v>
      </c>
      <c r="I10585" s="29" t="n">
        <f aca="false">INDEX(Einstellungen!$B$27:$B$50,23)</f>
        <v>1.05</v>
      </c>
      <c r="J10585" s="29" t="n">
        <f aca="false">F10585*I10585</f>
        <v>34.81169475</v>
      </c>
    </row>
    <row r="10586" customFormat="false" ht="15" hidden="false" customHeight="false" outlineLevel="0" collapsed="false">
      <c r="A10586" s="28" t="n">
        <v>46021</v>
      </c>
      <c r="B10586" s="21" t="s">
        <v>135</v>
      </c>
      <c r="C10586" s="21" t="s">
        <v>141</v>
      </c>
      <c r="D10586" s="29" t="n">
        <v>85.808</v>
      </c>
      <c r="E10586" s="29" t="n">
        <f aca="false">D10586/10</f>
        <v>8.5808</v>
      </c>
      <c r="F10586" s="29" t="n">
        <f aca="false">(E10586+Einstellungen!$B$20)*(1+Einstellungen!$B$10)</f>
        <v>32.411792</v>
      </c>
      <c r="G10586" s="21" t="str">
        <f aca="false">IF(F10586&lt;Einstellungen!$B$5,"ja","nein")</f>
        <v>nein</v>
      </c>
      <c r="H10586" s="21" t="s">
        <v>27</v>
      </c>
      <c r="I10586" s="29" t="n">
        <f aca="false">INDEX(Einstellungen!$B$27:$B$50,24)</f>
        <v>0.8</v>
      </c>
      <c r="J10586" s="29" t="n">
        <f aca="false">F10586*I10586</f>
        <v>25.9294336</v>
      </c>
    </row>
    <row r="10587" customFormat="false" ht="15" hidden="false" customHeight="false" outlineLevel="0" collapsed="false">
      <c r="A10587" s="28" t="n">
        <v>46022</v>
      </c>
      <c r="B10587" s="21" t="s">
        <v>111</v>
      </c>
      <c r="C10587" s="21" t="s">
        <v>112</v>
      </c>
      <c r="D10587" s="29" t="n">
        <v>88.082</v>
      </c>
      <c r="E10587" s="29" t="n">
        <f aca="false">D10587/10</f>
        <v>8.8082</v>
      </c>
      <c r="F10587" s="29" t="n">
        <f aca="false">(E10587+Einstellungen!$B$20)*(1+Einstellungen!$B$10)</f>
        <v>32.682398</v>
      </c>
      <c r="G10587" s="21" t="str">
        <f aca="false">IF(F10587&lt;Einstellungen!$B$5,"ja","nein")</f>
        <v>nein</v>
      </c>
      <c r="H10587" s="21" t="s">
        <v>27</v>
      </c>
      <c r="I10587" s="29" t="n">
        <f aca="false">INDEX(Einstellungen!$B$27:$B$50,1)</f>
        <v>0.6</v>
      </c>
      <c r="J10587" s="29" t="n">
        <f aca="false">F10587*I10587</f>
        <v>19.6094388</v>
      </c>
    </row>
    <row r="10588" customFormat="false" ht="15" hidden="false" customHeight="false" outlineLevel="0" collapsed="false">
      <c r="A10588" s="28" t="n">
        <v>46022</v>
      </c>
      <c r="B10588" s="21" t="s">
        <v>113</v>
      </c>
      <c r="C10588" s="21" t="s">
        <v>112</v>
      </c>
      <c r="D10588" s="29" t="n">
        <v>84.338</v>
      </c>
      <c r="E10588" s="29" t="n">
        <f aca="false">D10588/10</f>
        <v>8.4338</v>
      </c>
      <c r="F10588" s="29" t="n">
        <f aca="false">(E10588+Einstellungen!$B$20)*(1+Einstellungen!$B$10)</f>
        <v>32.236862</v>
      </c>
      <c r="G10588" s="21" t="str">
        <f aca="false">IF(F10588&lt;Einstellungen!$B$5,"ja","nein")</f>
        <v>nein</v>
      </c>
      <c r="H10588" s="21" t="s">
        <v>27</v>
      </c>
      <c r="I10588" s="29" t="n">
        <f aca="false">INDEX(Einstellungen!$B$27:$B$50,2)</f>
        <v>0.5</v>
      </c>
      <c r="J10588" s="29" t="n">
        <f aca="false">F10588*I10588</f>
        <v>16.118431</v>
      </c>
    </row>
    <row r="10589" customFormat="false" ht="15" hidden="false" customHeight="false" outlineLevel="0" collapsed="false">
      <c r="A10589" s="28" t="n">
        <v>46022</v>
      </c>
      <c r="B10589" s="21" t="s">
        <v>114</v>
      </c>
      <c r="C10589" s="21" t="s">
        <v>112</v>
      </c>
      <c r="D10589" s="29" t="n">
        <v>80.213</v>
      </c>
      <c r="E10589" s="29" t="n">
        <f aca="false">D10589/10</f>
        <v>8.0213</v>
      </c>
      <c r="F10589" s="29" t="n">
        <f aca="false">(E10589+Einstellungen!$B$20)*(1+Einstellungen!$B$10)</f>
        <v>31.745987</v>
      </c>
      <c r="G10589" s="21" t="str">
        <f aca="false">IF(F10589&lt;Einstellungen!$B$5,"ja","nein")</f>
        <v>nein</v>
      </c>
      <c r="H10589" s="21" t="s">
        <v>27</v>
      </c>
      <c r="I10589" s="29" t="n">
        <f aca="false">INDEX(Einstellungen!$B$27:$B$50,3)</f>
        <v>0.45</v>
      </c>
      <c r="J10589" s="29" t="n">
        <f aca="false">F10589*I10589</f>
        <v>14.28569415</v>
      </c>
    </row>
    <row r="10590" customFormat="false" ht="15" hidden="false" customHeight="false" outlineLevel="0" collapsed="false">
      <c r="A10590" s="28" t="n">
        <v>46022</v>
      </c>
      <c r="B10590" s="21" t="s">
        <v>115</v>
      </c>
      <c r="C10590" s="21" t="s">
        <v>112</v>
      </c>
      <c r="D10590" s="29" t="n">
        <v>76.58</v>
      </c>
      <c r="E10590" s="29" t="n">
        <f aca="false">D10590/10</f>
        <v>7.658</v>
      </c>
      <c r="F10590" s="29" t="n">
        <f aca="false">(E10590+Einstellungen!$B$20)*(1+Einstellungen!$B$10)</f>
        <v>31.31366</v>
      </c>
      <c r="G10590" s="21" t="str">
        <f aca="false">IF(F10590&lt;Einstellungen!$B$5,"ja","nein")</f>
        <v>nein</v>
      </c>
      <c r="H10590" s="21" t="s">
        <v>27</v>
      </c>
      <c r="I10590" s="29" t="n">
        <f aca="false">INDEX(Einstellungen!$B$27:$B$50,4)</f>
        <v>0.45</v>
      </c>
      <c r="J10590" s="29" t="n">
        <f aca="false">F10590*I10590</f>
        <v>14.091147</v>
      </c>
    </row>
    <row r="10591" customFormat="false" ht="15" hidden="false" customHeight="false" outlineLevel="0" collapsed="false">
      <c r="A10591" s="28" t="n">
        <v>46022</v>
      </c>
      <c r="B10591" s="21" t="s">
        <v>116</v>
      </c>
      <c r="C10591" s="21" t="s">
        <v>112</v>
      </c>
      <c r="D10591" s="29" t="n">
        <v>74.933</v>
      </c>
      <c r="E10591" s="29" t="n">
        <f aca="false">D10591/10</f>
        <v>7.4933</v>
      </c>
      <c r="F10591" s="29" t="n">
        <f aca="false">(E10591+Einstellungen!$B$20)*(1+Einstellungen!$B$10)</f>
        <v>31.117667</v>
      </c>
      <c r="G10591" s="21" t="str">
        <f aca="false">IF(F10591&lt;Einstellungen!$B$5,"ja","nein")</f>
        <v>nein</v>
      </c>
      <c r="H10591" s="21" t="s">
        <v>27</v>
      </c>
      <c r="I10591" s="29" t="n">
        <f aca="false">INDEX(Einstellungen!$B$27:$B$50,5)</f>
        <v>0.45</v>
      </c>
      <c r="J10591" s="29" t="n">
        <f aca="false">F10591*I10591</f>
        <v>14.00295015</v>
      </c>
    </row>
    <row r="10592" customFormat="false" ht="15" hidden="false" customHeight="false" outlineLevel="0" collapsed="false">
      <c r="A10592" s="28" t="n">
        <v>46022</v>
      </c>
      <c r="B10592" s="21" t="s">
        <v>117</v>
      </c>
      <c r="C10592" s="21" t="s">
        <v>112</v>
      </c>
      <c r="D10592" s="29" t="n">
        <v>77.377</v>
      </c>
      <c r="E10592" s="29" t="n">
        <f aca="false">D10592/10</f>
        <v>7.7377</v>
      </c>
      <c r="F10592" s="29" t="n">
        <f aca="false">(E10592+Einstellungen!$B$20)*(1+Einstellungen!$B$10)</f>
        <v>31.408503</v>
      </c>
      <c r="G10592" s="21" t="str">
        <f aca="false">IF(F10592&lt;Einstellungen!$B$5,"ja","nein")</f>
        <v>nein</v>
      </c>
      <c r="H10592" s="21" t="s">
        <v>27</v>
      </c>
      <c r="I10592" s="29" t="n">
        <f aca="false">INDEX(Einstellungen!$B$27:$B$50,6)</f>
        <v>0.5</v>
      </c>
      <c r="J10592" s="29" t="n">
        <f aca="false">F10592*I10592</f>
        <v>15.7042515</v>
      </c>
    </row>
    <row r="10593" customFormat="false" ht="15" hidden="false" customHeight="false" outlineLevel="0" collapsed="false">
      <c r="A10593" s="28" t="n">
        <v>46022</v>
      </c>
      <c r="B10593" s="21" t="s">
        <v>118</v>
      </c>
      <c r="C10593" s="21" t="s">
        <v>112</v>
      </c>
      <c r="D10593" s="29" t="n">
        <v>81.867</v>
      </c>
      <c r="E10593" s="29" t="n">
        <f aca="false">D10593/10</f>
        <v>8.1867</v>
      </c>
      <c r="F10593" s="29" t="n">
        <f aca="false">(E10593+Einstellungen!$B$20)*(1+Einstellungen!$B$10)</f>
        <v>31.942813</v>
      </c>
      <c r="G10593" s="21" t="str">
        <f aca="false">IF(F10593&lt;Einstellungen!$B$5,"ja","nein")</f>
        <v>nein</v>
      </c>
      <c r="H10593" s="21" t="s">
        <v>27</v>
      </c>
      <c r="I10593" s="29" t="n">
        <f aca="false">INDEX(Einstellungen!$B$27:$B$50,7)</f>
        <v>0.7</v>
      </c>
      <c r="J10593" s="29" t="n">
        <f aca="false">F10593*I10593</f>
        <v>22.3599691</v>
      </c>
    </row>
    <row r="10594" customFormat="false" ht="15" hidden="false" customHeight="false" outlineLevel="0" collapsed="false">
      <c r="A10594" s="28" t="n">
        <v>46022</v>
      </c>
      <c r="B10594" s="21" t="s">
        <v>119</v>
      </c>
      <c r="C10594" s="21" t="s">
        <v>112</v>
      </c>
      <c r="D10594" s="29" t="n">
        <v>85.282</v>
      </c>
      <c r="E10594" s="29" t="n">
        <f aca="false">D10594/10</f>
        <v>8.5282</v>
      </c>
      <c r="F10594" s="29" t="n">
        <f aca="false">(E10594+Einstellungen!$B$20)*(1+Einstellungen!$B$10)</f>
        <v>32.349198</v>
      </c>
      <c r="G10594" s="21" t="str">
        <f aca="false">IF(F10594&lt;Einstellungen!$B$5,"ja","nein")</f>
        <v>nein</v>
      </c>
      <c r="H10594" s="21" t="s">
        <v>27</v>
      </c>
      <c r="I10594" s="29" t="n">
        <f aca="false">INDEX(Einstellungen!$B$27:$B$50,8)</f>
        <v>0.95</v>
      </c>
      <c r="J10594" s="29" t="n">
        <f aca="false">F10594*I10594</f>
        <v>30.7317381</v>
      </c>
    </row>
    <row r="10595" customFormat="false" ht="15" hidden="false" customHeight="false" outlineLevel="0" collapsed="false">
      <c r="A10595" s="28" t="n">
        <v>46022</v>
      </c>
      <c r="B10595" s="21" t="s">
        <v>120</v>
      </c>
      <c r="C10595" s="21" t="s">
        <v>112</v>
      </c>
      <c r="D10595" s="29" t="n">
        <v>95.793</v>
      </c>
      <c r="E10595" s="29" t="n">
        <f aca="false">D10595/10</f>
        <v>9.5793</v>
      </c>
      <c r="F10595" s="29" t="n">
        <f aca="false">(E10595+Einstellungen!$B$20)*(1+Einstellungen!$B$10)</f>
        <v>33.600007</v>
      </c>
      <c r="G10595" s="21" t="str">
        <f aca="false">IF(F10595&lt;Einstellungen!$B$5,"ja","nein")</f>
        <v>nein</v>
      </c>
      <c r="H10595" s="21" t="s">
        <v>27</v>
      </c>
      <c r="I10595" s="29" t="n">
        <f aca="false">INDEX(Einstellungen!$B$27:$B$50,9)</f>
        <v>1.05</v>
      </c>
      <c r="J10595" s="29" t="n">
        <f aca="false">F10595*I10595</f>
        <v>35.28000735</v>
      </c>
    </row>
    <row r="10596" customFormat="false" ht="15" hidden="false" customHeight="false" outlineLevel="0" collapsed="false">
      <c r="A10596" s="28" t="n">
        <v>46022</v>
      </c>
      <c r="B10596" s="21" t="s">
        <v>121</v>
      </c>
      <c r="C10596" s="21" t="s">
        <v>112</v>
      </c>
      <c r="D10596" s="29" t="n">
        <v>95.335</v>
      </c>
      <c r="E10596" s="29" t="n">
        <f aca="false">D10596/10</f>
        <v>9.5335</v>
      </c>
      <c r="F10596" s="29" t="n">
        <f aca="false">(E10596+Einstellungen!$B$20)*(1+Einstellungen!$B$10)</f>
        <v>33.545505</v>
      </c>
      <c r="G10596" s="21" t="str">
        <f aca="false">IF(F10596&lt;Einstellungen!$B$5,"ja","nein")</f>
        <v>nein</v>
      </c>
      <c r="H10596" s="21" t="s">
        <v>27</v>
      </c>
      <c r="I10596" s="29" t="n">
        <f aca="false">INDEX(Einstellungen!$B$27:$B$50,10)</f>
        <v>1.05</v>
      </c>
      <c r="J10596" s="29" t="n">
        <f aca="false">F10596*I10596</f>
        <v>35.22278025</v>
      </c>
    </row>
    <row r="10597" customFormat="false" ht="15" hidden="false" customHeight="false" outlineLevel="0" collapsed="false">
      <c r="A10597" s="28" t="n">
        <v>46022</v>
      </c>
      <c r="B10597" s="21" t="s">
        <v>122</v>
      </c>
      <c r="C10597" s="21" t="s">
        <v>112</v>
      </c>
      <c r="D10597" s="29" t="n">
        <v>89.262</v>
      </c>
      <c r="E10597" s="29" t="n">
        <f aca="false">D10597/10</f>
        <v>8.9262</v>
      </c>
      <c r="F10597" s="29" t="n">
        <f aca="false">(E10597+Einstellungen!$B$20)*(1+Einstellungen!$B$10)</f>
        <v>32.822818</v>
      </c>
      <c r="G10597" s="21" t="str">
        <f aca="false">IF(F10597&lt;Einstellungen!$B$5,"ja","nein")</f>
        <v>nein</v>
      </c>
      <c r="H10597" s="21" t="s">
        <v>27</v>
      </c>
      <c r="I10597" s="29" t="n">
        <f aca="false">INDEX(Einstellungen!$B$27:$B$50,11)</f>
        <v>1.05</v>
      </c>
      <c r="J10597" s="29" t="n">
        <f aca="false">F10597*I10597</f>
        <v>34.4639589</v>
      </c>
    </row>
    <row r="10598" customFormat="false" ht="15" hidden="false" customHeight="false" outlineLevel="0" collapsed="false">
      <c r="A10598" s="28" t="n">
        <v>46022</v>
      </c>
      <c r="B10598" s="21" t="s">
        <v>123</v>
      </c>
      <c r="C10598" s="21" t="s">
        <v>112</v>
      </c>
      <c r="D10598" s="29" t="n">
        <v>83.48</v>
      </c>
      <c r="E10598" s="29" t="n">
        <f aca="false">D10598/10</f>
        <v>8.348</v>
      </c>
      <c r="F10598" s="29" t="n">
        <f aca="false">(E10598+Einstellungen!$B$20)*(1+Einstellungen!$B$10)</f>
        <v>32.13476</v>
      </c>
      <c r="G10598" s="21" t="str">
        <f aca="false">IF(F10598&lt;Einstellungen!$B$5,"ja","nein")</f>
        <v>nein</v>
      </c>
      <c r="H10598" s="21" t="s">
        <v>27</v>
      </c>
      <c r="I10598" s="29" t="n">
        <f aca="false">INDEX(Einstellungen!$B$27:$B$50,12)</f>
        <v>1.1</v>
      </c>
      <c r="J10598" s="29" t="n">
        <f aca="false">F10598*I10598</f>
        <v>35.348236</v>
      </c>
    </row>
    <row r="10599" customFormat="false" ht="15" hidden="false" customHeight="false" outlineLevel="0" collapsed="false">
      <c r="A10599" s="28" t="n">
        <v>46022</v>
      </c>
      <c r="B10599" s="21" t="s">
        <v>124</v>
      </c>
      <c r="C10599" s="21" t="s">
        <v>112</v>
      </c>
      <c r="D10599" s="29" t="n">
        <v>83.047</v>
      </c>
      <c r="E10599" s="29" t="n">
        <f aca="false">D10599/10</f>
        <v>8.3047</v>
      </c>
      <c r="F10599" s="29" t="n">
        <f aca="false">(E10599+Einstellungen!$B$20)*(1+Einstellungen!$B$10)</f>
        <v>32.083233</v>
      </c>
      <c r="G10599" s="21" t="str">
        <f aca="false">IF(F10599&lt;Einstellungen!$B$5,"ja","nein")</f>
        <v>nein</v>
      </c>
      <c r="H10599" s="21" t="s">
        <v>27</v>
      </c>
      <c r="I10599" s="29" t="n">
        <f aca="false">INDEX(Einstellungen!$B$27:$B$50,13)</f>
        <v>1.2</v>
      </c>
      <c r="J10599" s="29" t="n">
        <f aca="false">F10599*I10599</f>
        <v>38.4998796</v>
      </c>
    </row>
    <row r="10600" customFormat="false" ht="15" hidden="false" customHeight="false" outlineLevel="0" collapsed="false">
      <c r="A10600" s="28" t="n">
        <v>46022</v>
      </c>
      <c r="B10600" s="21" t="s">
        <v>125</v>
      </c>
      <c r="C10600" s="21" t="s">
        <v>112</v>
      </c>
      <c r="D10600" s="29" t="n">
        <v>85.17</v>
      </c>
      <c r="E10600" s="29" t="n">
        <f aca="false">D10600/10</f>
        <v>8.517</v>
      </c>
      <c r="F10600" s="29" t="n">
        <f aca="false">(E10600+Einstellungen!$B$20)*(1+Einstellungen!$B$10)</f>
        <v>32.33587</v>
      </c>
      <c r="G10600" s="21" t="str">
        <f aca="false">IF(F10600&lt;Einstellungen!$B$5,"ja","nein")</f>
        <v>nein</v>
      </c>
      <c r="H10600" s="21" t="s">
        <v>27</v>
      </c>
      <c r="I10600" s="29" t="n">
        <f aca="false">INDEX(Einstellungen!$B$27:$B$50,14)</f>
        <v>1.15</v>
      </c>
      <c r="J10600" s="29" t="n">
        <f aca="false">F10600*I10600</f>
        <v>37.1862505</v>
      </c>
    </row>
    <row r="10601" customFormat="false" ht="15" hidden="false" customHeight="false" outlineLevel="0" collapsed="false">
      <c r="A10601" s="28" t="n">
        <v>46022</v>
      </c>
      <c r="B10601" s="21" t="s">
        <v>126</v>
      </c>
      <c r="C10601" s="21" t="s">
        <v>112</v>
      </c>
      <c r="D10601" s="29" t="n">
        <v>85.178</v>
      </c>
      <c r="E10601" s="29" t="n">
        <f aca="false">D10601/10</f>
        <v>8.5178</v>
      </c>
      <c r="F10601" s="29" t="n">
        <f aca="false">(E10601+Einstellungen!$B$20)*(1+Einstellungen!$B$10)</f>
        <v>32.336822</v>
      </c>
      <c r="G10601" s="21" t="str">
        <f aca="false">IF(F10601&lt;Einstellungen!$B$5,"ja","nein")</f>
        <v>nein</v>
      </c>
      <c r="H10601" s="21" t="s">
        <v>27</v>
      </c>
      <c r="I10601" s="29" t="n">
        <f aca="false">INDEX(Einstellungen!$B$27:$B$50,15)</f>
        <v>1</v>
      </c>
      <c r="J10601" s="29" t="n">
        <f aca="false">F10601*I10601</f>
        <v>32.336822</v>
      </c>
    </row>
    <row r="10602" customFormat="false" ht="15" hidden="false" customHeight="false" outlineLevel="0" collapsed="false">
      <c r="A10602" s="28" t="n">
        <v>46022</v>
      </c>
      <c r="B10602" s="21" t="s">
        <v>127</v>
      </c>
      <c r="C10602" s="21" t="s">
        <v>112</v>
      </c>
      <c r="D10602" s="29" t="n">
        <v>90.832</v>
      </c>
      <c r="E10602" s="29" t="n">
        <f aca="false">D10602/10</f>
        <v>9.0832</v>
      </c>
      <c r="F10602" s="29" t="n">
        <f aca="false">(E10602+Einstellungen!$B$20)*(1+Einstellungen!$B$10)</f>
        <v>33.009648</v>
      </c>
      <c r="G10602" s="21" t="str">
        <f aca="false">IF(F10602&lt;Einstellungen!$B$5,"ja","nein")</f>
        <v>nein</v>
      </c>
      <c r="H10602" s="21" t="s">
        <v>27</v>
      </c>
      <c r="I10602" s="29" t="n">
        <f aca="false">INDEX(Einstellungen!$B$27:$B$50,16)</f>
        <v>0.95</v>
      </c>
      <c r="J10602" s="29" t="n">
        <f aca="false">F10602*I10602</f>
        <v>31.3591656</v>
      </c>
    </row>
    <row r="10603" customFormat="false" ht="15" hidden="false" customHeight="false" outlineLevel="0" collapsed="false">
      <c r="A10603" s="28" t="n">
        <v>46022</v>
      </c>
      <c r="B10603" s="21" t="s">
        <v>128</v>
      </c>
      <c r="C10603" s="21" t="s">
        <v>112</v>
      </c>
      <c r="D10603" s="29" t="n">
        <v>100.705</v>
      </c>
      <c r="E10603" s="29" t="n">
        <f aca="false">D10603/10</f>
        <v>10.0705</v>
      </c>
      <c r="F10603" s="29" t="n">
        <f aca="false">(E10603+Einstellungen!$B$20)*(1+Einstellungen!$B$10)</f>
        <v>34.184535</v>
      </c>
      <c r="G10603" s="21" t="str">
        <f aca="false">IF(F10603&lt;Einstellungen!$B$5,"ja","nein")</f>
        <v>nein</v>
      </c>
      <c r="H10603" s="21" t="s">
        <v>27</v>
      </c>
      <c r="I10603" s="29" t="n">
        <f aca="false">INDEX(Einstellungen!$B$27:$B$50,17)</f>
        <v>0.95</v>
      </c>
      <c r="J10603" s="29" t="n">
        <f aca="false">F10603*I10603</f>
        <v>32.47530825</v>
      </c>
    </row>
    <row r="10604" customFormat="false" ht="15" hidden="false" customHeight="false" outlineLevel="0" collapsed="false">
      <c r="A10604" s="28" t="n">
        <v>46022</v>
      </c>
      <c r="B10604" s="21" t="s">
        <v>129</v>
      </c>
      <c r="C10604" s="21" t="s">
        <v>112</v>
      </c>
      <c r="D10604" s="29" t="n">
        <v>110.1</v>
      </c>
      <c r="E10604" s="29" t="n">
        <f aca="false">D10604/10</f>
        <v>11.01</v>
      </c>
      <c r="F10604" s="29" t="n">
        <f aca="false">(E10604+Einstellungen!$B$20)*(1+Einstellungen!$B$10)</f>
        <v>35.30254</v>
      </c>
      <c r="G10604" s="21" t="str">
        <f aca="false">IF(F10604&lt;Einstellungen!$B$5,"ja","nein")</f>
        <v>nein</v>
      </c>
      <c r="H10604" s="21" t="s">
        <v>27</v>
      </c>
      <c r="I10604" s="29" t="n">
        <f aca="false">INDEX(Einstellungen!$B$27:$B$50,18)</f>
        <v>1.1</v>
      </c>
      <c r="J10604" s="29" t="n">
        <f aca="false">F10604*I10604</f>
        <v>38.832794</v>
      </c>
    </row>
    <row r="10605" customFormat="false" ht="15" hidden="false" customHeight="false" outlineLevel="0" collapsed="false">
      <c r="A10605" s="28" t="n">
        <v>46022</v>
      </c>
      <c r="B10605" s="21" t="s">
        <v>130</v>
      </c>
      <c r="C10605" s="21" t="s">
        <v>112</v>
      </c>
      <c r="D10605" s="29" t="n">
        <v>107.528</v>
      </c>
      <c r="E10605" s="29" t="n">
        <f aca="false">D10605/10</f>
        <v>10.7528</v>
      </c>
      <c r="F10605" s="29" t="n">
        <f aca="false">(E10605+Einstellungen!$B$20)*(1+Einstellungen!$B$10)</f>
        <v>34.996472</v>
      </c>
      <c r="G10605" s="21" t="str">
        <f aca="false">IF(F10605&lt;Einstellungen!$B$5,"ja","nein")</f>
        <v>nein</v>
      </c>
      <c r="H10605" s="21" t="s">
        <v>27</v>
      </c>
      <c r="I10605" s="29" t="n">
        <f aca="false">INDEX(Einstellungen!$B$27:$B$50,19)</f>
        <v>1.35</v>
      </c>
      <c r="J10605" s="29" t="n">
        <f aca="false">F10605*I10605</f>
        <v>47.2452372</v>
      </c>
    </row>
    <row r="10606" customFormat="false" ht="15" hidden="false" customHeight="false" outlineLevel="0" collapsed="false">
      <c r="A10606" s="28" t="n">
        <v>46022</v>
      </c>
      <c r="B10606" s="21" t="s">
        <v>131</v>
      </c>
      <c r="C10606" s="21" t="s">
        <v>112</v>
      </c>
      <c r="D10606" s="29" t="n">
        <v>95.99</v>
      </c>
      <c r="E10606" s="29" t="n">
        <f aca="false">D10606/10</f>
        <v>9.599</v>
      </c>
      <c r="F10606" s="29" t="n">
        <f aca="false">(E10606+Einstellungen!$B$20)*(1+Einstellungen!$B$10)</f>
        <v>33.62345</v>
      </c>
      <c r="G10606" s="21" t="str">
        <f aca="false">IF(F10606&lt;Einstellungen!$B$5,"ja","nein")</f>
        <v>nein</v>
      </c>
      <c r="H10606" s="21" t="s">
        <v>27</v>
      </c>
      <c r="I10606" s="29" t="n">
        <f aca="false">INDEX(Einstellungen!$B$27:$B$50,20)</f>
        <v>1.45</v>
      </c>
      <c r="J10606" s="29" t="n">
        <f aca="false">F10606*I10606</f>
        <v>48.7540025</v>
      </c>
    </row>
    <row r="10607" customFormat="false" ht="15" hidden="false" customHeight="false" outlineLevel="0" collapsed="false">
      <c r="A10607" s="28" t="n">
        <v>46022</v>
      </c>
      <c r="B10607" s="21" t="s">
        <v>132</v>
      </c>
      <c r="C10607" s="21" t="s">
        <v>112</v>
      </c>
      <c r="D10607" s="29" t="n">
        <v>86.802</v>
      </c>
      <c r="E10607" s="29" t="n">
        <f aca="false">D10607/10</f>
        <v>8.6802</v>
      </c>
      <c r="F10607" s="29" t="n">
        <f aca="false">(E10607+Einstellungen!$B$20)*(1+Einstellungen!$B$10)</f>
        <v>32.530078</v>
      </c>
      <c r="G10607" s="21" t="str">
        <f aca="false">IF(F10607&lt;Einstellungen!$B$5,"ja","nein")</f>
        <v>nein</v>
      </c>
      <c r="H10607" s="21" t="s">
        <v>27</v>
      </c>
      <c r="I10607" s="29" t="n">
        <f aca="false">INDEX(Einstellungen!$B$27:$B$50,21)</f>
        <v>1.4</v>
      </c>
      <c r="J10607" s="29" t="n">
        <f aca="false">F10607*I10607</f>
        <v>45.5421092</v>
      </c>
    </row>
    <row r="10608" customFormat="false" ht="15" hidden="false" customHeight="false" outlineLevel="0" collapsed="false">
      <c r="A10608" s="28" t="n">
        <v>46022</v>
      </c>
      <c r="B10608" s="21" t="s">
        <v>133</v>
      </c>
      <c r="C10608" s="21" t="s">
        <v>112</v>
      </c>
      <c r="D10608" s="29" t="n">
        <v>79.797</v>
      </c>
      <c r="E10608" s="29" t="n">
        <f aca="false">D10608/10</f>
        <v>7.9797</v>
      </c>
      <c r="F10608" s="29" t="n">
        <f aca="false">(E10608+Einstellungen!$B$20)*(1+Einstellungen!$B$10)</f>
        <v>31.696483</v>
      </c>
      <c r="G10608" s="21" t="str">
        <f aca="false">IF(F10608&lt;Einstellungen!$B$5,"ja","nein")</f>
        <v>nein</v>
      </c>
      <c r="H10608" s="21" t="s">
        <v>27</v>
      </c>
      <c r="I10608" s="29" t="n">
        <f aca="false">INDEX(Einstellungen!$B$27:$B$50,22)</f>
        <v>1.25</v>
      </c>
      <c r="J10608" s="29" t="n">
        <f aca="false">F10608*I10608</f>
        <v>39.62060375</v>
      </c>
    </row>
    <row r="10609" customFormat="false" ht="15" hidden="false" customHeight="false" outlineLevel="0" collapsed="false">
      <c r="A10609" s="28" t="n">
        <v>46022</v>
      </c>
      <c r="B10609" s="21" t="s">
        <v>134</v>
      </c>
      <c r="C10609" s="21" t="s">
        <v>112</v>
      </c>
      <c r="D10609" s="29" t="n">
        <v>81.39</v>
      </c>
      <c r="E10609" s="29" t="n">
        <f aca="false">D10609/10</f>
        <v>8.139</v>
      </c>
      <c r="F10609" s="29" t="n">
        <f aca="false">(E10609+Einstellungen!$B$20)*(1+Einstellungen!$B$10)</f>
        <v>31.88605</v>
      </c>
      <c r="G10609" s="21" t="str">
        <f aca="false">IF(F10609&lt;Einstellungen!$B$5,"ja","nein")</f>
        <v>nein</v>
      </c>
      <c r="H10609" s="21" t="s">
        <v>27</v>
      </c>
      <c r="I10609" s="29" t="n">
        <f aca="false">INDEX(Einstellungen!$B$27:$B$50,23)</f>
        <v>1.05</v>
      </c>
      <c r="J10609" s="29" t="n">
        <f aca="false">F10609*I10609</f>
        <v>33.4803525</v>
      </c>
    </row>
    <row r="10610" customFormat="false" ht="15" hidden="false" customHeight="false" outlineLevel="0" collapsed="false">
      <c r="A10610" s="28" t="n">
        <v>46022</v>
      </c>
      <c r="B10610" s="21" t="s">
        <v>135</v>
      </c>
      <c r="C10610" s="21" t="s">
        <v>112</v>
      </c>
      <c r="D10610" s="29" t="n">
        <v>76.448</v>
      </c>
      <c r="E10610" s="29" t="n">
        <f aca="false">D10610/10</f>
        <v>7.6448</v>
      </c>
      <c r="F10610" s="29" t="n">
        <f aca="false">(E10610+Einstellungen!$B$20)*(1+Einstellungen!$B$10)</f>
        <v>31.297952</v>
      </c>
      <c r="G10610" s="21" t="str">
        <f aca="false">IF(F10610&lt;Einstellungen!$B$5,"ja","nein")</f>
        <v>nein</v>
      </c>
      <c r="H10610" s="21" t="s">
        <v>27</v>
      </c>
      <c r="I10610" s="29" t="n">
        <f aca="false">INDEX(Einstellungen!$B$27:$B$50,24)</f>
        <v>0.8</v>
      </c>
      <c r="J10610" s="29" t="n">
        <f aca="false">F10610*I10610</f>
        <v>25.0383616</v>
      </c>
    </row>
    <row r="10611" customFormat="false" ht="15" hidden="false" customHeight="false" outlineLevel="0" collapsed="false">
      <c r="A10611" s="28" t="n">
        <v>46023</v>
      </c>
      <c r="B10611" s="21" t="s">
        <v>111</v>
      </c>
      <c r="C10611" s="21" t="s">
        <v>136</v>
      </c>
      <c r="D10611" s="29" t="n">
        <v>58.278</v>
      </c>
      <c r="E10611" s="29" t="n">
        <f aca="false">D10611/10</f>
        <v>5.8278</v>
      </c>
      <c r="F10611" s="29" t="n">
        <f aca="false">(E10611+Einstellungen!$B$20)*(1+Einstellungen!$B$10)</f>
        <v>29.135722</v>
      </c>
      <c r="G10611" s="21" t="str">
        <f aca="false">IF(F10611&lt;Einstellungen!$B$5,"ja","nein")</f>
        <v>nein</v>
      </c>
      <c r="H10611" s="21" t="s">
        <v>28</v>
      </c>
      <c r="I10611" s="29" t="n">
        <f aca="false">INDEX(Einstellungen!$B$27:$B$50,1)</f>
        <v>0.6</v>
      </c>
      <c r="J10611" s="29" t="n">
        <f aca="false">F10611*I10611</f>
        <v>17.4814332</v>
      </c>
    </row>
    <row r="10612" customFormat="false" ht="15" hidden="false" customHeight="false" outlineLevel="0" collapsed="false">
      <c r="A10612" s="28" t="n">
        <v>46023</v>
      </c>
      <c r="B10612" s="21" t="s">
        <v>113</v>
      </c>
      <c r="C10612" s="21" t="s">
        <v>136</v>
      </c>
      <c r="D10612" s="29" t="n">
        <v>42.395</v>
      </c>
      <c r="E10612" s="29" t="n">
        <f aca="false">D10612/10</f>
        <v>4.2395</v>
      </c>
      <c r="F10612" s="29" t="n">
        <f aca="false">(E10612+Einstellungen!$B$20)*(1+Einstellungen!$B$10)</f>
        <v>27.245645</v>
      </c>
      <c r="G10612" s="21" t="str">
        <f aca="false">IF(F10612&lt;Einstellungen!$B$5,"ja","nein")</f>
        <v>ja</v>
      </c>
      <c r="H10612" s="21" t="s">
        <v>28</v>
      </c>
      <c r="I10612" s="29" t="n">
        <f aca="false">INDEX(Einstellungen!$B$27:$B$50,2)</f>
        <v>0.5</v>
      </c>
      <c r="J10612" s="29" t="n">
        <f aca="false">F10612*I10612</f>
        <v>13.6228225</v>
      </c>
    </row>
    <row r="10613" customFormat="false" ht="15" hidden="false" customHeight="false" outlineLevel="0" collapsed="false">
      <c r="A10613" s="28" t="n">
        <v>46023</v>
      </c>
      <c r="B10613" s="21" t="s">
        <v>114</v>
      </c>
      <c r="C10613" s="21" t="s">
        <v>136</v>
      </c>
      <c r="D10613" s="29" t="n">
        <v>19.57</v>
      </c>
      <c r="E10613" s="29" t="n">
        <f aca="false">D10613/10</f>
        <v>1.957</v>
      </c>
      <c r="F10613" s="29" t="n">
        <f aca="false">(E10613+Einstellungen!$B$20)*(1+Einstellungen!$B$10)</f>
        <v>24.52947</v>
      </c>
      <c r="G10613" s="21" t="str">
        <f aca="false">IF(F10613&lt;Einstellungen!$B$5,"ja","nein")</f>
        <v>ja</v>
      </c>
      <c r="H10613" s="21" t="s">
        <v>28</v>
      </c>
      <c r="I10613" s="29" t="n">
        <f aca="false">INDEX(Einstellungen!$B$27:$B$50,3)</f>
        <v>0.45</v>
      </c>
      <c r="J10613" s="29" t="n">
        <f aca="false">F10613*I10613</f>
        <v>11.0382615</v>
      </c>
    </row>
    <row r="10614" customFormat="false" ht="15" hidden="false" customHeight="false" outlineLevel="0" collapsed="false">
      <c r="A10614" s="28" t="n">
        <v>46023</v>
      </c>
      <c r="B10614" s="21" t="s">
        <v>115</v>
      </c>
      <c r="C10614" s="21" t="s">
        <v>136</v>
      </c>
      <c r="D10614" s="29" t="n">
        <v>6.285</v>
      </c>
      <c r="E10614" s="29" t="n">
        <f aca="false">D10614/10</f>
        <v>0.6285</v>
      </c>
      <c r="F10614" s="29" t="n">
        <f aca="false">(E10614+Einstellungen!$B$20)*(1+Einstellungen!$B$10)</f>
        <v>22.948555</v>
      </c>
      <c r="G10614" s="21" t="str">
        <f aca="false">IF(F10614&lt;Einstellungen!$B$5,"ja","nein")</f>
        <v>ja</v>
      </c>
      <c r="H10614" s="21" t="s">
        <v>28</v>
      </c>
      <c r="I10614" s="29" t="n">
        <f aca="false">INDEX(Einstellungen!$B$27:$B$50,4)</f>
        <v>0.45</v>
      </c>
      <c r="J10614" s="29" t="n">
        <f aca="false">F10614*I10614</f>
        <v>10.32684975</v>
      </c>
    </row>
    <row r="10615" customFormat="false" ht="15" hidden="false" customHeight="false" outlineLevel="0" collapsed="false">
      <c r="A10615" s="28" t="n">
        <v>46023</v>
      </c>
      <c r="B10615" s="21" t="s">
        <v>116</v>
      </c>
      <c r="C10615" s="21" t="s">
        <v>136</v>
      </c>
      <c r="D10615" s="29" t="n">
        <v>3.092</v>
      </c>
      <c r="E10615" s="29" t="n">
        <f aca="false">D10615/10</f>
        <v>0.3092</v>
      </c>
      <c r="F10615" s="29" t="n">
        <f aca="false">(E10615+Einstellungen!$B$20)*(1+Einstellungen!$B$10)</f>
        <v>22.568588</v>
      </c>
      <c r="G10615" s="21" t="str">
        <f aca="false">IF(F10615&lt;Einstellungen!$B$5,"ja","nein")</f>
        <v>ja</v>
      </c>
      <c r="H10615" s="21" t="s">
        <v>28</v>
      </c>
      <c r="I10615" s="29" t="n">
        <f aca="false">INDEX(Einstellungen!$B$27:$B$50,5)</f>
        <v>0.45</v>
      </c>
      <c r="J10615" s="29" t="n">
        <f aca="false">F10615*I10615</f>
        <v>10.1558646</v>
      </c>
    </row>
    <row r="10616" customFormat="false" ht="15" hidden="false" customHeight="false" outlineLevel="0" collapsed="false">
      <c r="A10616" s="28" t="n">
        <v>46023</v>
      </c>
      <c r="B10616" s="21" t="s">
        <v>117</v>
      </c>
      <c r="C10616" s="21" t="s">
        <v>136</v>
      </c>
      <c r="D10616" s="29" t="n">
        <v>0.83</v>
      </c>
      <c r="E10616" s="29" t="n">
        <f aca="false">D10616/10</f>
        <v>0.083</v>
      </c>
      <c r="F10616" s="29" t="n">
        <f aca="false">(E10616+Einstellungen!$B$20)*(1+Einstellungen!$B$10)</f>
        <v>22.29941</v>
      </c>
      <c r="G10616" s="21" t="str">
        <f aca="false">IF(F10616&lt;Einstellungen!$B$5,"ja","nein")</f>
        <v>ja</v>
      </c>
      <c r="H10616" s="21" t="s">
        <v>28</v>
      </c>
      <c r="I10616" s="29" t="n">
        <f aca="false">INDEX(Einstellungen!$B$27:$B$50,6)</f>
        <v>0.5</v>
      </c>
      <c r="J10616" s="29" t="n">
        <f aca="false">F10616*I10616</f>
        <v>11.149705</v>
      </c>
    </row>
    <row r="10617" customFormat="false" ht="15" hidden="false" customHeight="false" outlineLevel="0" collapsed="false">
      <c r="A10617" s="28" t="n">
        <v>46023</v>
      </c>
      <c r="B10617" s="21" t="s">
        <v>118</v>
      </c>
      <c r="C10617" s="21" t="s">
        <v>136</v>
      </c>
      <c r="D10617" s="29" t="n">
        <v>0.053</v>
      </c>
      <c r="E10617" s="29" t="n">
        <f aca="false">D10617/10</f>
        <v>0.0053</v>
      </c>
      <c r="F10617" s="29" t="n">
        <f aca="false">(E10617+Einstellungen!$B$20)*(1+Einstellungen!$B$10)</f>
        <v>22.206947</v>
      </c>
      <c r="G10617" s="21" t="str">
        <f aca="false">IF(F10617&lt;Einstellungen!$B$5,"ja","nein")</f>
        <v>ja</v>
      </c>
      <c r="H10617" s="21" t="s">
        <v>28</v>
      </c>
      <c r="I10617" s="29" t="n">
        <f aca="false">INDEX(Einstellungen!$B$27:$B$50,7)</f>
        <v>0.7</v>
      </c>
      <c r="J10617" s="29" t="n">
        <f aca="false">F10617*I10617</f>
        <v>15.5448629</v>
      </c>
    </row>
    <row r="10618" customFormat="false" ht="15" hidden="false" customHeight="false" outlineLevel="0" collapsed="false">
      <c r="A10618" s="28" t="n">
        <v>46023</v>
      </c>
      <c r="B10618" s="21" t="s">
        <v>119</v>
      </c>
      <c r="C10618" s="21" t="s">
        <v>136</v>
      </c>
      <c r="D10618" s="29" t="n">
        <v>0.025</v>
      </c>
      <c r="E10618" s="29" t="n">
        <f aca="false">D10618/10</f>
        <v>0.0025</v>
      </c>
      <c r="F10618" s="29" t="n">
        <f aca="false">(E10618+Einstellungen!$B$20)*(1+Einstellungen!$B$10)</f>
        <v>22.203615</v>
      </c>
      <c r="G10618" s="21" t="str">
        <f aca="false">IF(F10618&lt;Einstellungen!$B$5,"ja","nein")</f>
        <v>ja</v>
      </c>
      <c r="H10618" s="21" t="s">
        <v>28</v>
      </c>
      <c r="I10618" s="29" t="n">
        <f aca="false">INDEX(Einstellungen!$B$27:$B$50,8)</f>
        <v>0.95</v>
      </c>
      <c r="J10618" s="29" t="n">
        <f aca="false">F10618*I10618</f>
        <v>21.09343425</v>
      </c>
    </row>
    <row r="10619" customFormat="false" ht="15" hidden="false" customHeight="false" outlineLevel="0" collapsed="false">
      <c r="A10619" s="28" t="n">
        <v>46023</v>
      </c>
      <c r="B10619" s="21" t="s">
        <v>120</v>
      </c>
      <c r="C10619" s="21" t="s">
        <v>136</v>
      </c>
      <c r="D10619" s="29" t="n">
        <v>0.058</v>
      </c>
      <c r="E10619" s="29" t="n">
        <f aca="false">D10619/10</f>
        <v>0.0058</v>
      </c>
      <c r="F10619" s="29" t="n">
        <f aca="false">(E10619+Einstellungen!$B$20)*(1+Einstellungen!$B$10)</f>
        <v>22.207542</v>
      </c>
      <c r="G10619" s="21" t="str">
        <f aca="false">IF(F10619&lt;Einstellungen!$B$5,"ja","nein")</f>
        <v>ja</v>
      </c>
      <c r="H10619" s="21" t="s">
        <v>28</v>
      </c>
      <c r="I10619" s="29" t="n">
        <f aca="false">INDEX(Einstellungen!$B$27:$B$50,9)</f>
        <v>1.05</v>
      </c>
      <c r="J10619" s="29" t="n">
        <f aca="false">F10619*I10619</f>
        <v>23.3179191</v>
      </c>
    </row>
    <row r="10620" customFormat="false" ht="15" hidden="false" customHeight="false" outlineLevel="0" collapsed="false">
      <c r="A10620" s="28" t="n">
        <v>46023</v>
      </c>
      <c r="B10620" s="21" t="s">
        <v>121</v>
      </c>
      <c r="C10620" s="21" t="s">
        <v>136</v>
      </c>
      <c r="D10620" s="29" t="n">
        <v>0</v>
      </c>
      <c r="E10620" s="29" t="n">
        <f aca="false">D10620/10</f>
        <v>0</v>
      </c>
      <c r="F10620" s="29" t="n">
        <f aca="false">(E10620+Einstellungen!$B$20)*(1+Einstellungen!$B$10)</f>
        <v>22.20064</v>
      </c>
      <c r="G10620" s="21" t="str">
        <f aca="false">IF(F10620&lt;Einstellungen!$B$5,"ja","nein")</f>
        <v>ja</v>
      </c>
      <c r="H10620" s="21" t="s">
        <v>28</v>
      </c>
      <c r="I10620" s="29" t="n">
        <f aca="false">INDEX(Einstellungen!$B$27:$B$50,10)</f>
        <v>1.05</v>
      </c>
      <c r="J10620" s="29" t="n">
        <f aca="false">F10620*I10620</f>
        <v>23.310672</v>
      </c>
    </row>
    <row r="10621" customFormat="false" ht="15" hidden="false" customHeight="false" outlineLevel="0" collapsed="false">
      <c r="A10621" s="28" t="n">
        <v>46023</v>
      </c>
      <c r="B10621" s="21" t="s">
        <v>122</v>
      </c>
      <c r="C10621" s="21" t="s">
        <v>136</v>
      </c>
      <c r="D10621" s="29" t="n">
        <v>-0.003</v>
      </c>
      <c r="E10621" s="29" t="n">
        <f aca="false">D10621/10</f>
        <v>-0.0003</v>
      </c>
      <c r="F10621" s="29" t="n">
        <f aca="false">(E10621+Einstellungen!$B$20)*(1+Einstellungen!$B$10)</f>
        <v>22.200283</v>
      </c>
      <c r="G10621" s="21" t="str">
        <f aca="false">IF(F10621&lt;Einstellungen!$B$5,"ja","nein")</f>
        <v>ja</v>
      </c>
      <c r="H10621" s="21" t="s">
        <v>28</v>
      </c>
      <c r="I10621" s="29" t="n">
        <f aca="false">INDEX(Einstellungen!$B$27:$B$50,11)</f>
        <v>1.05</v>
      </c>
      <c r="J10621" s="29" t="n">
        <f aca="false">F10621*I10621</f>
        <v>23.31029715</v>
      </c>
    </row>
    <row r="10622" customFormat="false" ht="15" hidden="false" customHeight="false" outlineLevel="0" collapsed="false">
      <c r="A10622" s="28" t="n">
        <v>46023</v>
      </c>
      <c r="B10622" s="21" t="s">
        <v>123</v>
      </c>
      <c r="C10622" s="21" t="s">
        <v>136</v>
      </c>
      <c r="D10622" s="29" t="n">
        <v>-0.003</v>
      </c>
      <c r="E10622" s="29" t="n">
        <f aca="false">D10622/10</f>
        <v>-0.0003</v>
      </c>
      <c r="F10622" s="29" t="n">
        <f aca="false">(E10622+Einstellungen!$B$20)*(1+Einstellungen!$B$10)</f>
        <v>22.200283</v>
      </c>
      <c r="G10622" s="21" t="str">
        <f aca="false">IF(F10622&lt;Einstellungen!$B$5,"ja","nein")</f>
        <v>ja</v>
      </c>
      <c r="H10622" s="21" t="s">
        <v>28</v>
      </c>
      <c r="I10622" s="29" t="n">
        <f aca="false">INDEX(Einstellungen!$B$27:$B$50,12)</f>
        <v>1.1</v>
      </c>
      <c r="J10622" s="29" t="n">
        <f aca="false">F10622*I10622</f>
        <v>24.4203113</v>
      </c>
    </row>
    <row r="10623" customFormat="false" ht="15" hidden="false" customHeight="false" outlineLevel="0" collapsed="false">
      <c r="A10623" s="28" t="n">
        <v>46023</v>
      </c>
      <c r="B10623" s="21" t="s">
        <v>124</v>
      </c>
      <c r="C10623" s="21" t="s">
        <v>136</v>
      </c>
      <c r="D10623" s="29" t="n">
        <v>-0.01</v>
      </c>
      <c r="E10623" s="29" t="n">
        <f aca="false">D10623/10</f>
        <v>-0.001</v>
      </c>
      <c r="F10623" s="29" t="n">
        <f aca="false">(E10623+Einstellungen!$B$20)*(1+Einstellungen!$B$10)</f>
        <v>22.19945</v>
      </c>
      <c r="G10623" s="21" t="str">
        <f aca="false">IF(F10623&lt;Einstellungen!$B$5,"ja","nein")</f>
        <v>ja</v>
      </c>
      <c r="H10623" s="21" t="s">
        <v>28</v>
      </c>
      <c r="I10623" s="29" t="n">
        <f aca="false">INDEX(Einstellungen!$B$27:$B$50,13)</f>
        <v>1.2</v>
      </c>
      <c r="J10623" s="29" t="n">
        <f aca="false">F10623*I10623</f>
        <v>26.63934</v>
      </c>
    </row>
    <row r="10624" customFormat="false" ht="15" hidden="false" customHeight="false" outlineLevel="0" collapsed="false">
      <c r="A10624" s="28" t="n">
        <v>46023</v>
      </c>
      <c r="B10624" s="21" t="s">
        <v>125</v>
      </c>
      <c r="C10624" s="21" t="s">
        <v>136</v>
      </c>
      <c r="D10624" s="29" t="n">
        <v>-0.007</v>
      </c>
      <c r="E10624" s="29" t="n">
        <f aca="false">D10624/10</f>
        <v>-0.0007</v>
      </c>
      <c r="F10624" s="29" t="n">
        <f aca="false">(E10624+Einstellungen!$B$20)*(1+Einstellungen!$B$10)</f>
        <v>22.199807</v>
      </c>
      <c r="G10624" s="21" t="str">
        <f aca="false">IF(F10624&lt;Einstellungen!$B$5,"ja","nein")</f>
        <v>ja</v>
      </c>
      <c r="H10624" s="21" t="s">
        <v>28</v>
      </c>
      <c r="I10624" s="29" t="n">
        <f aca="false">INDEX(Einstellungen!$B$27:$B$50,14)</f>
        <v>1.15</v>
      </c>
      <c r="J10624" s="29" t="n">
        <f aca="false">F10624*I10624</f>
        <v>25.52977805</v>
      </c>
    </row>
    <row r="10625" customFormat="false" ht="15" hidden="false" customHeight="false" outlineLevel="0" collapsed="false">
      <c r="A10625" s="28" t="n">
        <v>46023</v>
      </c>
      <c r="B10625" s="21" t="s">
        <v>126</v>
      </c>
      <c r="C10625" s="21" t="s">
        <v>136</v>
      </c>
      <c r="D10625" s="29" t="n">
        <v>0.018</v>
      </c>
      <c r="E10625" s="29" t="n">
        <f aca="false">D10625/10</f>
        <v>0.0018</v>
      </c>
      <c r="F10625" s="29" t="n">
        <f aca="false">(E10625+Einstellungen!$B$20)*(1+Einstellungen!$B$10)</f>
        <v>22.202782</v>
      </c>
      <c r="G10625" s="21" t="str">
        <f aca="false">IF(F10625&lt;Einstellungen!$B$5,"ja","nein")</f>
        <v>ja</v>
      </c>
      <c r="H10625" s="21" t="s">
        <v>28</v>
      </c>
      <c r="I10625" s="29" t="n">
        <f aca="false">INDEX(Einstellungen!$B$27:$B$50,15)</f>
        <v>1</v>
      </c>
      <c r="J10625" s="29" t="n">
        <f aca="false">F10625*I10625</f>
        <v>22.202782</v>
      </c>
    </row>
    <row r="10626" customFormat="false" ht="15" hidden="false" customHeight="false" outlineLevel="0" collapsed="false">
      <c r="A10626" s="28" t="n">
        <v>46023</v>
      </c>
      <c r="B10626" s="21" t="s">
        <v>127</v>
      </c>
      <c r="C10626" s="21" t="s">
        <v>136</v>
      </c>
      <c r="D10626" s="29" t="n">
        <v>3.51</v>
      </c>
      <c r="E10626" s="29" t="n">
        <f aca="false">D10626/10</f>
        <v>0.351</v>
      </c>
      <c r="F10626" s="29" t="n">
        <f aca="false">(E10626+Einstellungen!$B$20)*(1+Einstellungen!$B$10)</f>
        <v>22.61833</v>
      </c>
      <c r="G10626" s="21" t="str">
        <f aca="false">IF(F10626&lt;Einstellungen!$B$5,"ja","nein")</f>
        <v>ja</v>
      </c>
      <c r="H10626" s="21" t="s">
        <v>28</v>
      </c>
      <c r="I10626" s="29" t="n">
        <f aca="false">INDEX(Einstellungen!$B$27:$B$50,16)</f>
        <v>0.95</v>
      </c>
      <c r="J10626" s="29" t="n">
        <f aca="false">F10626*I10626</f>
        <v>21.4874135</v>
      </c>
    </row>
    <row r="10627" customFormat="false" ht="15" hidden="false" customHeight="false" outlineLevel="0" collapsed="false">
      <c r="A10627" s="28" t="n">
        <v>46023</v>
      </c>
      <c r="B10627" s="21" t="s">
        <v>128</v>
      </c>
      <c r="C10627" s="21" t="s">
        <v>136</v>
      </c>
      <c r="D10627" s="29" t="n">
        <v>10.345</v>
      </c>
      <c r="E10627" s="29" t="n">
        <f aca="false">D10627/10</f>
        <v>1.0345</v>
      </c>
      <c r="F10627" s="29" t="n">
        <f aca="false">(E10627+Einstellungen!$B$20)*(1+Einstellungen!$B$10)</f>
        <v>23.431695</v>
      </c>
      <c r="G10627" s="21" t="str">
        <f aca="false">IF(F10627&lt;Einstellungen!$B$5,"ja","nein")</f>
        <v>ja</v>
      </c>
      <c r="H10627" s="21" t="s">
        <v>28</v>
      </c>
      <c r="I10627" s="29" t="n">
        <f aca="false">INDEX(Einstellungen!$B$27:$B$50,17)</f>
        <v>0.95</v>
      </c>
      <c r="J10627" s="29" t="n">
        <f aca="false">F10627*I10627</f>
        <v>22.26011025</v>
      </c>
    </row>
    <row r="10628" customFormat="false" ht="15" hidden="false" customHeight="false" outlineLevel="0" collapsed="false">
      <c r="A10628" s="28" t="n">
        <v>46023</v>
      </c>
      <c r="B10628" s="21" t="s">
        <v>129</v>
      </c>
      <c r="C10628" s="21" t="s">
        <v>136</v>
      </c>
      <c r="D10628" s="29" t="n">
        <v>21.795</v>
      </c>
      <c r="E10628" s="29" t="n">
        <f aca="false">D10628/10</f>
        <v>2.1795</v>
      </c>
      <c r="F10628" s="29" t="n">
        <f aca="false">(E10628+Einstellungen!$B$20)*(1+Einstellungen!$B$10)</f>
        <v>24.794245</v>
      </c>
      <c r="G10628" s="21" t="str">
        <f aca="false">IF(F10628&lt;Einstellungen!$B$5,"ja","nein")</f>
        <v>ja</v>
      </c>
      <c r="H10628" s="21" t="s">
        <v>28</v>
      </c>
      <c r="I10628" s="29" t="n">
        <f aca="false">INDEX(Einstellungen!$B$27:$B$50,18)</f>
        <v>1.1</v>
      </c>
      <c r="J10628" s="29" t="n">
        <f aca="false">F10628*I10628</f>
        <v>27.2736695</v>
      </c>
    </row>
    <row r="10629" customFormat="false" ht="15" hidden="false" customHeight="false" outlineLevel="0" collapsed="false">
      <c r="A10629" s="28" t="n">
        <v>46023</v>
      </c>
      <c r="B10629" s="21" t="s">
        <v>130</v>
      </c>
      <c r="C10629" s="21" t="s">
        <v>136</v>
      </c>
      <c r="D10629" s="29" t="n">
        <v>23.128</v>
      </c>
      <c r="E10629" s="29" t="n">
        <f aca="false">D10629/10</f>
        <v>2.3128</v>
      </c>
      <c r="F10629" s="29" t="n">
        <f aca="false">(E10629+Einstellungen!$B$20)*(1+Einstellungen!$B$10)</f>
        <v>24.952872</v>
      </c>
      <c r="G10629" s="21" t="str">
        <f aca="false">IF(F10629&lt;Einstellungen!$B$5,"ja","nein")</f>
        <v>ja</v>
      </c>
      <c r="H10629" s="21" t="s">
        <v>28</v>
      </c>
      <c r="I10629" s="29" t="n">
        <f aca="false">INDEX(Einstellungen!$B$27:$B$50,19)</f>
        <v>1.35</v>
      </c>
      <c r="J10629" s="29" t="n">
        <f aca="false">F10629*I10629</f>
        <v>33.6863772</v>
      </c>
    </row>
    <row r="10630" customFormat="false" ht="15" hidden="false" customHeight="false" outlineLevel="0" collapsed="false">
      <c r="A10630" s="28" t="n">
        <v>46023</v>
      </c>
      <c r="B10630" s="21" t="s">
        <v>131</v>
      </c>
      <c r="C10630" s="21" t="s">
        <v>136</v>
      </c>
      <c r="D10630" s="29" t="n">
        <v>18.093</v>
      </c>
      <c r="E10630" s="29" t="n">
        <f aca="false">D10630/10</f>
        <v>1.8093</v>
      </c>
      <c r="F10630" s="29" t="n">
        <f aca="false">(E10630+Einstellungen!$B$20)*(1+Einstellungen!$B$10)</f>
        <v>24.353707</v>
      </c>
      <c r="G10630" s="21" t="str">
        <f aca="false">IF(F10630&lt;Einstellungen!$B$5,"ja","nein")</f>
        <v>ja</v>
      </c>
      <c r="H10630" s="21" t="s">
        <v>28</v>
      </c>
      <c r="I10630" s="29" t="n">
        <f aca="false">INDEX(Einstellungen!$B$27:$B$50,20)</f>
        <v>1.45</v>
      </c>
      <c r="J10630" s="29" t="n">
        <f aca="false">F10630*I10630</f>
        <v>35.31287515</v>
      </c>
    </row>
    <row r="10631" customFormat="false" ht="15" hidden="false" customHeight="false" outlineLevel="0" collapsed="false">
      <c r="A10631" s="28" t="n">
        <v>46023</v>
      </c>
      <c r="B10631" s="21" t="s">
        <v>132</v>
      </c>
      <c r="C10631" s="21" t="s">
        <v>136</v>
      </c>
      <c r="D10631" s="29" t="n">
        <v>10.043</v>
      </c>
      <c r="E10631" s="29" t="n">
        <f aca="false">D10631/10</f>
        <v>1.0043</v>
      </c>
      <c r="F10631" s="29" t="n">
        <f aca="false">(E10631+Einstellungen!$B$20)*(1+Einstellungen!$B$10)</f>
        <v>23.395757</v>
      </c>
      <c r="G10631" s="21" t="str">
        <f aca="false">IF(F10631&lt;Einstellungen!$B$5,"ja","nein")</f>
        <v>ja</v>
      </c>
      <c r="H10631" s="21" t="s">
        <v>28</v>
      </c>
      <c r="I10631" s="29" t="n">
        <f aca="false">INDEX(Einstellungen!$B$27:$B$50,21)</f>
        <v>1.4</v>
      </c>
      <c r="J10631" s="29" t="n">
        <f aca="false">F10631*I10631</f>
        <v>32.7540598</v>
      </c>
    </row>
    <row r="10632" customFormat="false" ht="15" hidden="false" customHeight="false" outlineLevel="0" collapsed="false">
      <c r="A10632" s="28" t="n">
        <v>46023</v>
      </c>
      <c r="B10632" s="21" t="s">
        <v>133</v>
      </c>
      <c r="C10632" s="21" t="s">
        <v>136</v>
      </c>
      <c r="D10632" s="29" t="n">
        <v>8.95</v>
      </c>
      <c r="E10632" s="29" t="n">
        <f aca="false">D10632/10</f>
        <v>0.895</v>
      </c>
      <c r="F10632" s="29" t="n">
        <f aca="false">(E10632+Einstellungen!$B$20)*(1+Einstellungen!$B$10)</f>
        <v>23.26569</v>
      </c>
      <c r="G10632" s="21" t="str">
        <f aca="false">IF(F10632&lt;Einstellungen!$B$5,"ja","nein")</f>
        <v>ja</v>
      </c>
      <c r="H10632" s="21" t="s">
        <v>28</v>
      </c>
      <c r="I10632" s="29" t="n">
        <f aca="false">INDEX(Einstellungen!$B$27:$B$50,22)</f>
        <v>1.25</v>
      </c>
      <c r="J10632" s="29" t="n">
        <f aca="false">F10632*I10632</f>
        <v>29.0821125</v>
      </c>
    </row>
    <row r="10633" customFormat="false" ht="15" hidden="false" customHeight="false" outlineLevel="0" collapsed="false">
      <c r="A10633" s="28" t="n">
        <v>46023</v>
      </c>
      <c r="B10633" s="21" t="s">
        <v>134</v>
      </c>
      <c r="C10633" s="21" t="s">
        <v>136</v>
      </c>
      <c r="D10633" s="29" t="n">
        <v>7.372</v>
      </c>
      <c r="E10633" s="29" t="n">
        <f aca="false">D10633/10</f>
        <v>0.7372</v>
      </c>
      <c r="F10633" s="29" t="n">
        <f aca="false">(E10633+Einstellungen!$B$20)*(1+Einstellungen!$B$10)</f>
        <v>23.077908</v>
      </c>
      <c r="G10633" s="21" t="str">
        <f aca="false">IF(F10633&lt;Einstellungen!$B$5,"ja","nein")</f>
        <v>ja</v>
      </c>
      <c r="H10633" s="21" t="s">
        <v>28</v>
      </c>
      <c r="I10633" s="29" t="n">
        <f aca="false">INDEX(Einstellungen!$B$27:$B$50,23)</f>
        <v>1.05</v>
      </c>
      <c r="J10633" s="29" t="n">
        <f aca="false">F10633*I10633</f>
        <v>24.2318034</v>
      </c>
    </row>
    <row r="10634" customFormat="false" ht="15" hidden="false" customHeight="false" outlineLevel="0" collapsed="false">
      <c r="A10634" s="28" t="n">
        <v>46023</v>
      </c>
      <c r="B10634" s="21" t="s">
        <v>135</v>
      </c>
      <c r="C10634" s="21" t="s">
        <v>136</v>
      </c>
      <c r="D10634" s="29" t="n">
        <v>0.285</v>
      </c>
      <c r="E10634" s="29" t="n">
        <f aca="false">D10634/10</f>
        <v>0.0285</v>
      </c>
      <c r="F10634" s="29" t="n">
        <f aca="false">(E10634+Einstellungen!$B$20)*(1+Einstellungen!$B$10)</f>
        <v>22.234555</v>
      </c>
      <c r="G10634" s="21" t="str">
        <f aca="false">IF(F10634&lt;Einstellungen!$B$5,"ja","nein")</f>
        <v>ja</v>
      </c>
      <c r="H10634" s="21" t="s">
        <v>28</v>
      </c>
      <c r="I10634" s="29" t="n">
        <f aca="false">INDEX(Einstellungen!$B$27:$B$50,24)</f>
        <v>0.8</v>
      </c>
      <c r="J10634" s="29" t="n">
        <f aca="false">F10634*I10634</f>
        <v>17.787644</v>
      </c>
    </row>
    <row r="10635" customFormat="false" ht="15" hidden="false" customHeight="false" outlineLevel="0" collapsed="false">
      <c r="A10635" s="28" t="n">
        <v>46024</v>
      </c>
      <c r="B10635" s="21" t="s">
        <v>111</v>
      </c>
      <c r="C10635" s="21" t="s">
        <v>137</v>
      </c>
      <c r="D10635" s="29" t="n">
        <v>9.68</v>
      </c>
      <c r="E10635" s="29" t="n">
        <f aca="false">D10635/10</f>
        <v>0.968</v>
      </c>
      <c r="F10635" s="29" t="n">
        <f aca="false">(E10635+Einstellungen!$B$20)*(1+Einstellungen!$B$10)</f>
        <v>23.35256</v>
      </c>
      <c r="G10635" s="21" t="str">
        <f aca="false">IF(F10635&lt;Einstellungen!$B$5,"ja","nein")</f>
        <v>ja</v>
      </c>
      <c r="H10635" s="21" t="s">
        <v>28</v>
      </c>
      <c r="I10635" s="29" t="n">
        <f aca="false">INDEX(Einstellungen!$B$27:$B$50,1)</f>
        <v>0.6</v>
      </c>
      <c r="J10635" s="29" t="n">
        <f aca="false">F10635*I10635</f>
        <v>14.011536</v>
      </c>
    </row>
    <row r="10636" customFormat="false" ht="15" hidden="false" customHeight="false" outlineLevel="0" collapsed="false">
      <c r="A10636" s="28" t="n">
        <v>46024</v>
      </c>
      <c r="B10636" s="21" t="s">
        <v>113</v>
      </c>
      <c r="C10636" s="21" t="s">
        <v>137</v>
      </c>
      <c r="D10636" s="29" t="n">
        <v>3.01</v>
      </c>
      <c r="E10636" s="29" t="n">
        <f aca="false">D10636/10</f>
        <v>0.301</v>
      </c>
      <c r="F10636" s="29" t="n">
        <f aca="false">(E10636+Einstellungen!$B$20)*(1+Einstellungen!$B$10)</f>
        <v>22.55883</v>
      </c>
      <c r="G10636" s="21" t="str">
        <f aca="false">IF(F10636&lt;Einstellungen!$B$5,"ja","nein")</f>
        <v>ja</v>
      </c>
      <c r="H10636" s="21" t="s">
        <v>28</v>
      </c>
      <c r="I10636" s="29" t="n">
        <f aca="false">INDEX(Einstellungen!$B$27:$B$50,2)</f>
        <v>0.5</v>
      </c>
      <c r="J10636" s="29" t="n">
        <f aca="false">F10636*I10636</f>
        <v>11.279415</v>
      </c>
    </row>
    <row r="10637" customFormat="false" ht="15" hidden="false" customHeight="false" outlineLevel="0" collapsed="false">
      <c r="A10637" s="28" t="n">
        <v>46024</v>
      </c>
      <c r="B10637" s="21" t="s">
        <v>114</v>
      </c>
      <c r="C10637" s="21" t="s">
        <v>137</v>
      </c>
      <c r="D10637" s="29" t="n">
        <v>1.807</v>
      </c>
      <c r="E10637" s="29" t="n">
        <f aca="false">D10637/10</f>
        <v>0.1807</v>
      </c>
      <c r="F10637" s="29" t="n">
        <f aca="false">(E10637+Einstellungen!$B$20)*(1+Einstellungen!$B$10)</f>
        <v>22.415673</v>
      </c>
      <c r="G10637" s="21" t="str">
        <f aca="false">IF(F10637&lt;Einstellungen!$B$5,"ja","nein")</f>
        <v>ja</v>
      </c>
      <c r="H10637" s="21" t="s">
        <v>28</v>
      </c>
      <c r="I10637" s="29" t="n">
        <f aca="false">INDEX(Einstellungen!$B$27:$B$50,3)</f>
        <v>0.45</v>
      </c>
      <c r="J10637" s="29" t="n">
        <f aca="false">F10637*I10637</f>
        <v>10.08705285</v>
      </c>
    </row>
    <row r="10638" customFormat="false" ht="15" hidden="false" customHeight="false" outlineLevel="0" collapsed="false">
      <c r="A10638" s="28" t="n">
        <v>46024</v>
      </c>
      <c r="B10638" s="21" t="s">
        <v>115</v>
      </c>
      <c r="C10638" s="21" t="s">
        <v>137</v>
      </c>
      <c r="D10638" s="29" t="n">
        <v>0.245</v>
      </c>
      <c r="E10638" s="29" t="n">
        <f aca="false">D10638/10</f>
        <v>0.0245</v>
      </c>
      <c r="F10638" s="29" t="n">
        <f aca="false">(E10638+Einstellungen!$B$20)*(1+Einstellungen!$B$10)</f>
        <v>22.229795</v>
      </c>
      <c r="G10638" s="21" t="str">
        <f aca="false">IF(F10638&lt;Einstellungen!$B$5,"ja","nein")</f>
        <v>ja</v>
      </c>
      <c r="H10638" s="21" t="s">
        <v>28</v>
      </c>
      <c r="I10638" s="29" t="n">
        <f aca="false">INDEX(Einstellungen!$B$27:$B$50,4)</f>
        <v>0.45</v>
      </c>
      <c r="J10638" s="29" t="n">
        <f aca="false">F10638*I10638</f>
        <v>10.00340775</v>
      </c>
    </row>
    <row r="10639" customFormat="false" ht="15" hidden="false" customHeight="false" outlineLevel="0" collapsed="false">
      <c r="A10639" s="28" t="n">
        <v>46024</v>
      </c>
      <c r="B10639" s="21" t="s">
        <v>116</v>
      </c>
      <c r="C10639" s="21" t="s">
        <v>137</v>
      </c>
      <c r="D10639" s="29" t="n">
        <v>1.725</v>
      </c>
      <c r="E10639" s="29" t="n">
        <f aca="false">D10639/10</f>
        <v>0.1725</v>
      </c>
      <c r="F10639" s="29" t="n">
        <f aca="false">(E10639+Einstellungen!$B$20)*(1+Einstellungen!$B$10)</f>
        <v>22.405915</v>
      </c>
      <c r="G10639" s="21" t="str">
        <f aca="false">IF(F10639&lt;Einstellungen!$B$5,"ja","nein")</f>
        <v>ja</v>
      </c>
      <c r="H10639" s="21" t="s">
        <v>28</v>
      </c>
      <c r="I10639" s="29" t="n">
        <f aca="false">INDEX(Einstellungen!$B$27:$B$50,5)</f>
        <v>0.45</v>
      </c>
      <c r="J10639" s="29" t="n">
        <f aca="false">F10639*I10639</f>
        <v>10.08266175</v>
      </c>
    </row>
    <row r="10640" customFormat="false" ht="15" hidden="false" customHeight="false" outlineLevel="0" collapsed="false">
      <c r="A10640" s="28" t="n">
        <v>46024</v>
      </c>
      <c r="B10640" s="21" t="s">
        <v>117</v>
      </c>
      <c r="C10640" s="21" t="s">
        <v>137</v>
      </c>
      <c r="D10640" s="29" t="n">
        <v>11.998</v>
      </c>
      <c r="E10640" s="29" t="n">
        <f aca="false">D10640/10</f>
        <v>1.1998</v>
      </c>
      <c r="F10640" s="29" t="n">
        <f aca="false">(E10640+Einstellungen!$B$20)*(1+Einstellungen!$B$10)</f>
        <v>23.628402</v>
      </c>
      <c r="G10640" s="21" t="str">
        <f aca="false">IF(F10640&lt;Einstellungen!$B$5,"ja","nein")</f>
        <v>ja</v>
      </c>
      <c r="H10640" s="21" t="s">
        <v>28</v>
      </c>
      <c r="I10640" s="29" t="n">
        <f aca="false">INDEX(Einstellungen!$B$27:$B$50,6)</f>
        <v>0.5</v>
      </c>
      <c r="J10640" s="29" t="n">
        <f aca="false">F10640*I10640</f>
        <v>11.814201</v>
      </c>
    </row>
    <row r="10641" customFormat="false" ht="15" hidden="false" customHeight="false" outlineLevel="0" collapsed="false">
      <c r="A10641" s="28" t="n">
        <v>46024</v>
      </c>
      <c r="B10641" s="21" t="s">
        <v>118</v>
      </c>
      <c r="C10641" s="21" t="s">
        <v>137</v>
      </c>
      <c r="D10641" s="29" t="n">
        <v>21.795</v>
      </c>
      <c r="E10641" s="29" t="n">
        <f aca="false">D10641/10</f>
        <v>2.1795</v>
      </c>
      <c r="F10641" s="29" t="n">
        <f aca="false">(E10641+Einstellungen!$B$20)*(1+Einstellungen!$B$10)</f>
        <v>24.794245</v>
      </c>
      <c r="G10641" s="21" t="str">
        <f aca="false">IF(F10641&lt;Einstellungen!$B$5,"ja","nein")</f>
        <v>ja</v>
      </c>
      <c r="H10641" s="21" t="s">
        <v>28</v>
      </c>
      <c r="I10641" s="29" t="n">
        <f aca="false">INDEX(Einstellungen!$B$27:$B$50,7)</f>
        <v>0.7</v>
      </c>
      <c r="J10641" s="29" t="n">
        <f aca="false">F10641*I10641</f>
        <v>17.3559715</v>
      </c>
    </row>
    <row r="10642" customFormat="false" ht="15" hidden="false" customHeight="false" outlineLevel="0" collapsed="false">
      <c r="A10642" s="28" t="n">
        <v>46024</v>
      </c>
      <c r="B10642" s="21" t="s">
        <v>119</v>
      </c>
      <c r="C10642" s="21" t="s">
        <v>137</v>
      </c>
      <c r="D10642" s="29" t="n">
        <v>50.965</v>
      </c>
      <c r="E10642" s="29" t="n">
        <f aca="false">D10642/10</f>
        <v>5.0965</v>
      </c>
      <c r="F10642" s="29" t="n">
        <f aca="false">(E10642+Einstellungen!$B$20)*(1+Einstellungen!$B$10)</f>
        <v>28.265475</v>
      </c>
      <c r="G10642" s="21" t="str">
        <f aca="false">IF(F10642&lt;Einstellungen!$B$5,"ja","nein")</f>
        <v>ja</v>
      </c>
      <c r="H10642" s="21" t="s">
        <v>28</v>
      </c>
      <c r="I10642" s="29" t="n">
        <f aca="false">INDEX(Einstellungen!$B$27:$B$50,8)</f>
        <v>0.95</v>
      </c>
      <c r="J10642" s="29" t="n">
        <f aca="false">F10642*I10642</f>
        <v>26.85220125</v>
      </c>
    </row>
    <row r="10643" customFormat="false" ht="15" hidden="false" customHeight="false" outlineLevel="0" collapsed="false">
      <c r="A10643" s="28" t="n">
        <v>46024</v>
      </c>
      <c r="B10643" s="21" t="s">
        <v>120</v>
      </c>
      <c r="C10643" s="21" t="s">
        <v>137</v>
      </c>
      <c r="D10643" s="29" t="n">
        <v>68.868</v>
      </c>
      <c r="E10643" s="29" t="n">
        <f aca="false">D10643/10</f>
        <v>6.8868</v>
      </c>
      <c r="F10643" s="29" t="n">
        <f aca="false">(E10643+Einstellungen!$B$20)*(1+Einstellungen!$B$10)</f>
        <v>30.395932</v>
      </c>
      <c r="G10643" s="21" t="str">
        <f aca="false">IF(F10643&lt;Einstellungen!$B$5,"ja","nein")</f>
        <v>nein</v>
      </c>
      <c r="H10643" s="21" t="s">
        <v>28</v>
      </c>
      <c r="I10643" s="29" t="n">
        <f aca="false">INDEX(Einstellungen!$B$27:$B$50,9)</f>
        <v>1.05</v>
      </c>
      <c r="J10643" s="29" t="n">
        <f aca="false">F10643*I10643</f>
        <v>31.9157286</v>
      </c>
    </row>
    <row r="10644" customFormat="false" ht="15" hidden="false" customHeight="false" outlineLevel="0" collapsed="false">
      <c r="A10644" s="28" t="n">
        <v>46024</v>
      </c>
      <c r="B10644" s="21" t="s">
        <v>121</v>
      </c>
      <c r="C10644" s="21" t="s">
        <v>137</v>
      </c>
      <c r="D10644" s="29" t="n">
        <v>71.198</v>
      </c>
      <c r="E10644" s="29" t="n">
        <f aca="false">D10644/10</f>
        <v>7.1198</v>
      </c>
      <c r="F10644" s="29" t="n">
        <f aca="false">(E10644+Einstellungen!$B$20)*(1+Einstellungen!$B$10)</f>
        <v>30.673202</v>
      </c>
      <c r="G10644" s="21" t="str">
        <f aca="false">IF(F10644&lt;Einstellungen!$B$5,"ja","nein")</f>
        <v>nein</v>
      </c>
      <c r="H10644" s="21" t="s">
        <v>28</v>
      </c>
      <c r="I10644" s="29" t="n">
        <f aca="false">INDEX(Einstellungen!$B$27:$B$50,10)</f>
        <v>1.05</v>
      </c>
      <c r="J10644" s="29" t="n">
        <f aca="false">F10644*I10644</f>
        <v>32.2068621</v>
      </c>
    </row>
    <row r="10645" customFormat="false" ht="15" hidden="false" customHeight="false" outlineLevel="0" collapsed="false">
      <c r="A10645" s="28" t="n">
        <v>46024</v>
      </c>
      <c r="B10645" s="21" t="s">
        <v>122</v>
      </c>
      <c r="C10645" s="21" t="s">
        <v>137</v>
      </c>
      <c r="D10645" s="29" t="n">
        <v>57.888</v>
      </c>
      <c r="E10645" s="29" t="n">
        <f aca="false">D10645/10</f>
        <v>5.7888</v>
      </c>
      <c r="F10645" s="29" t="n">
        <f aca="false">(E10645+Einstellungen!$B$20)*(1+Einstellungen!$B$10)</f>
        <v>29.089312</v>
      </c>
      <c r="G10645" s="21" t="str">
        <f aca="false">IF(F10645&lt;Einstellungen!$B$5,"ja","nein")</f>
        <v>nein</v>
      </c>
      <c r="H10645" s="21" t="s">
        <v>28</v>
      </c>
      <c r="I10645" s="29" t="n">
        <f aca="false">INDEX(Einstellungen!$B$27:$B$50,11)</f>
        <v>1.05</v>
      </c>
      <c r="J10645" s="29" t="n">
        <f aca="false">F10645*I10645</f>
        <v>30.5437776</v>
      </c>
    </row>
    <row r="10646" customFormat="false" ht="15" hidden="false" customHeight="false" outlineLevel="0" collapsed="false">
      <c r="A10646" s="28" t="n">
        <v>46024</v>
      </c>
      <c r="B10646" s="21" t="s">
        <v>123</v>
      </c>
      <c r="C10646" s="21" t="s">
        <v>137</v>
      </c>
      <c r="D10646" s="29" t="n">
        <v>55.928</v>
      </c>
      <c r="E10646" s="29" t="n">
        <f aca="false">D10646/10</f>
        <v>5.5928</v>
      </c>
      <c r="F10646" s="29" t="n">
        <f aca="false">(E10646+Einstellungen!$B$20)*(1+Einstellungen!$B$10)</f>
        <v>28.856072</v>
      </c>
      <c r="G10646" s="21" t="str">
        <f aca="false">IF(F10646&lt;Einstellungen!$B$5,"ja","nein")</f>
        <v>ja</v>
      </c>
      <c r="H10646" s="21" t="s">
        <v>28</v>
      </c>
      <c r="I10646" s="29" t="n">
        <f aca="false">INDEX(Einstellungen!$B$27:$B$50,12)</f>
        <v>1.1</v>
      </c>
      <c r="J10646" s="29" t="n">
        <f aca="false">F10646*I10646</f>
        <v>31.7416792</v>
      </c>
    </row>
    <row r="10647" customFormat="false" ht="15" hidden="false" customHeight="false" outlineLevel="0" collapsed="false">
      <c r="A10647" s="28" t="n">
        <v>46024</v>
      </c>
      <c r="B10647" s="21" t="s">
        <v>124</v>
      </c>
      <c r="C10647" s="21" t="s">
        <v>137</v>
      </c>
      <c r="D10647" s="29" t="n">
        <v>58.002</v>
      </c>
      <c r="E10647" s="29" t="n">
        <f aca="false">D10647/10</f>
        <v>5.8002</v>
      </c>
      <c r="F10647" s="29" t="n">
        <f aca="false">(E10647+Einstellungen!$B$20)*(1+Einstellungen!$B$10)</f>
        <v>29.102878</v>
      </c>
      <c r="G10647" s="21" t="str">
        <f aca="false">IF(F10647&lt;Einstellungen!$B$5,"ja","nein")</f>
        <v>nein</v>
      </c>
      <c r="H10647" s="21" t="s">
        <v>28</v>
      </c>
      <c r="I10647" s="29" t="n">
        <f aca="false">INDEX(Einstellungen!$B$27:$B$50,13)</f>
        <v>1.2</v>
      </c>
      <c r="J10647" s="29" t="n">
        <f aca="false">F10647*I10647</f>
        <v>34.9234536</v>
      </c>
    </row>
    <row r="10648" customFormat="false" ht="15" hidden="false" customHeight="false" outlineLevel="0" collapsed="false">
      <c r="A10648" s="28" t="n">
        <v>46024</v>
      </c>
      <c r="B10648" s="21" t="s">
        <v>125</v>
      </c>
      <c r="C10648" s="21" t="s">
        <v>137</v>
      </c>
      <c r="D10648" s="29" t="n">
        <v>66.947</v>
      </c>
      <c r="E10648" s="29" t="n">
        <f aca="false">D10648/10</f>
        <v>6.6947</v>
      </c>
      <c r="F10648" s="29" t="n">
        <f aca="false">(E10648+Einstellungen!$B$20)*(1+Einstellungen!$B$10)</f>
        <v>30.167333</v>
      </c>
      <c r="G10648" s="21" t="str">
        <f aca="false">IF(F10648&lt;Einstellungen!$B$5,"ja","nein")</f>
        <v>nein</v>
      </c>
      <c r="H10648" s="21" t="s">
        <v>28</v>
      </c>
      <c r="I10648" s="29" t="n">
        <f aca="false">INDEX(Einstellungen!$B$27:$B$50,14)</f>
        <v>1.15</v>
      </c>
      <c r="J10648" s="29" t="n">
        <f aca="false">F10648*I10648</f>
        <v>34.69243295</v>
      </c>
    </row>
    <row r="10649" customFormat="false" ht="15" hidden="false" customHeight="false" outlineLevel="0" collapsed="false">
      <c r="A10649" s="28" t="n">
        <v>46024</v>
      </c>
      <c r="B10649" s="21" t="s">
        <v>126</v>
      </c>
      <c r="C10649" s="21" t="s">
        <v>137</v>
      </c>
      <c r="D10649" s="29" t="n">
        <v>70.12</v>
      </c>
      <c r="E10649" s="29" t="n">
        <f aca="false">D10649/10</f>
        <v>7.012</v>
      </c>
      <c r="F10649" s="29" t="n">
        <f aca="false">(E10649+Einstellungen!$B$20)*(1+Einstellungen!$B$10)</f>
        <v>30.54492</v>
      </c>
      <c r="G10649" s="21" t="str">
        <f aca="false">IF(F10649&lt;Einstellungen!$B$5,"ja","nein")</f>
        <v>nein</v>
      </c>
      <c r="H10649" s="21" t="s">
        <v>28</v>
      </c>
      <c r="I10649" s="29" t="n">
        <f aca="false">INDEX(Einstellungen!$B$27:$B$50,15)</f>
        <v>1</v>
      </c>
      <c r="J10649" s="29" t="n">
        <f aca="false">F10649*I10649</f>
        <v>30.54492</v>
      </c>
    </row>
    <row r="10650" customFormat="false" ht="15" hidden="false" customHeight="false" outlineLevel="0" collapsed="false">
      <c r="A10650" s="28" t="n">
        <v>46024</v>
      </c>
      <c r="B10650" s="21" t="s">
        <v>127</v>
      </c>
      <c r="C10650" s="21" t="s">
        <v>137</v>
      </c>
      <c r="D10650" s="29" t="n">
        <v>77.495</v>
      </c>
      <c r="E10650" s="29" t="n">
        <f aca="false">D10650/10</f>
        <v>7.7495</v>
      </c>
      <c r="F10650" s="29" t="n">
        <f aca="false">(E10650+Einstellungen!$B$20)*(1+Einstellungen!$B$10)</f>
        <v>31.422545</v>
      </c>
      <c r="G10650" s="21" t="str">
        <f aca="false">IF(F10650&lt;Einstellungen!$B$5,"ja","nein")</f>
        <v>nein</v>
      </c>
      <c r="H10650" s="21" t="s">
        <v>28</v>
      </c>
      <c r="I10650" s="29" t="n">
        <f aca="false">INDEX(Einstellungen!$B$27:$B$50,16)</f>
        <v>0.95</v>
      </c>
      <c r="J10650" s="29" t="n">
        <f aca="false">F10650*I10650</f>
        <v>29.85141775</v>
      </c>
    </row>
    <row r="10651" customFormat="false" ht="15" hidden="false" customHeight="false" outlineLevel="0" collapsed="false">
      <c r="A10651" s="28" t="n">
        <v>46024</v>
      </c>
      <c r="B10651" s="21" t="s">
        <v>128</v>
      </c>
      <c r="C10651" s="21" t="s">
        <v>137</v>
      </c>
      <c r="D10651" s="29" t="n">
        <v>82.455</v>
      </c>
      <c r="E10651" s="29" t="n">
        <f aca="false">D10651/10</f>
        <v>8.2455</v>
      </c>
      <c r="F10651" s="29" t="n">
        <f aca="false">(E10651+Einstellungen!$B$20)*(1+Einstellungen!$B$10)</f>
        <v>32.012785</v>
      </c>
      <c r="G10651" s="21" t="str">
        <f aca="false">IF(F10651&lt;Einstellungen!$B$5,"ja","nein")</f>
        <v>nein</v>
      </c>
      <c r="H10651" s="21" t="s">
        <v>28</v>
      </c>
      <c r="I10651" s="29" t="n">
        <f aca="false">INDEX(Einstellungen!$B$27:$B$50,17)</f>
        <v>0.95</v>
      </c>
      <c r="J10651" s="29" t="n">
        <f aca="false">F10651*I10651</f>
        <v>30.41214575</v>
      </c>
    </row>
    <row r="10652" customFormat="false" ht="15" hidden="false" customHeight="false" outlineLevel="0" collapsed="false">
      <c r="A10652" s="28" t="n">
        <v>46024</v>
      </c>
      <c r="B10652" s="21" t="s">
        <v>129</v>
      </c>
      <c r="C10652" s="21" t="s">
        <v>137</v>
      </c>
      <c r="D10652" s="29" t="n">
        <v>85.435</v>
      </c>
      <c r="E10652" s="29" t="n">
        <f aca="false">D10652/10</f>
        <v>8.5435</v>
      </c>
      <c r="F10652" s="29" t="n">
        <f aca="false">(E10652+Einstellungen!$B$20)*(1+Einstellungen!$B$10)</f>
        <v>32.367405</v>
      </c>
      <c r="G10652" s="21" t="str">
        <f aca="false">IF(F10652&lt;Einstellungen!$B$5,"ja","nein")</f>
        <v>nein</v>
      </c>
      <c r="H10652" s="21" t="s">
        <v>28</v>
      </c>
      <c r="I10652" s="29" t="n">
        <f aca="false">INDEX(Einstellungen!$B$27:$B$50,18)</f>
        <v>1.1</v>
      </c>
      <c r="J10652" s="29" t="n">
        <f aca="false">F10652*I10652</f>
        <v>35.6041455</v>
      </c>
    </row>
    <row r="10653" customFormat="false" ht="15" hidden="false" customHeight="false" outlineLevel="0" collapsed="false">
      <c r="A10653" s="28" t="n">
        <v>46024</v>
      </c>
      <c r="B10653" s="21" t="s">
        <v>130</v>
      </c>
      <c r="C10653" s="21" t="s">
        <v>137</v>
      </c>
      <c r="D10653" s="29" t="n">
        <v>88.343</v>
      </c>
      <c r="E10653" s="29" t="n">
        <f aca="false">D10653/10</f>
        <v>8.8343</v>
      </c>
      <c r="F10653" s="29" t="n">
        <f aca="false">(E10653+Einstellungen!$B$20)*(1+Einstellungen!$B$10)</f>
        <v>32.713457</v>
      </c>
      <c r="G10653" s="21" t="str">
        <f aca="false">IF(F10653&lt;Einstellungen!$B$5,"ja","nein")</f>
        <v>nein</v>
      </c>
      <c r="H10653" s="21" t="s">
        <v>28</v>
      </c>
      <c r="I10653" s="29" t="n">
        <f aca="false">INDEX(Einstellungen!$B$27:$B$50,19)</f>
        <v>1.35</v>
      </c>
      <c r="J10653" s="29" t="n">
        <f aca="false">F10653*I10653</f>
        <v>44.16316695</v>
      </c>
    </row>
    <row r="10654" customFormat="false" ht="15" hidden="false" customHeight="false" outlineLevel="0" collapsed="false">
      <c r="A10654" s="28" t="n">
        <v>46024</v>
      </c>
      <c r="B10654" s="21" t="s">
        <v>131</v>
      </c>
      <c r="C10654" s="21" t="s">
        <v>137</v>
      </c>
      <c r="D10654" s="29" t="n">
        <v>88.573</v>
      </c>
      <c r="E10654" s="29" t="n">
        <f aca="false">D10654/10</f>
        <v>8.8573</v>
      </c>
      <c r="F10654" s="29" t="n">
        <f aca="false">(E10654+Einstellungen!$B$20)*(1+Einstellungen!$B$10)</f>
        <v>32.740827</v>
      </c>
      <c r="G10654" s="21" t="str">
        <f aca="false">IF(F10654&lt;Einstellungen!$B$5,"ja","nein")</f>
        <v>nein</v>
      </c>
      <c r="H10654" s="21" t="s">
        <v>28</v>
      </c>
      <c r="I10654" s="29" t="n">
        <f aca="false">INDEX(Einstellungen!$B$27:$B$50,20)</f>
        <v>1.45</v>
      </c>
      <c r="J10654" s="29" t="n">
        <f aca="false">F10654*I10654</f>
        <v>47.47419915</v>
      </c>
    </row>
    <row r="10655" customFormat="false" ht="15" hidden="false" customHeight="false" outlineLevel="0" collapsed="false">
      <c r="A10655" s="28" t="n">
        <v>46024</v>
      </c>
      <c r="B10655" s="21" t="s">
        <v>132</v>
      </c>
      <c r="C10655" s="21" t="s">
        <v>137</v>
      </c>
      <c r="D10655" s="29" t="n">
        <v>89.153</v>
      </c>
      <c r="E10655" s="29" t="n">
        <f aca="false">D10655/10</f>
        <v>8.9153</v>
      </c>
      <c r="F10655" s="29" t="n">
        <f aca="false">(E10655+Einstellungen!$B$20)*(1+Einstellungen!$B$10)</f>
        <v>32.809847</v>
      </c>
      <c r="G10655" s="21" t="str">
        <f aca="false">IF(F10655&lt;Einstellungen!$B$5,"ja","nein")</f>
        <v>nein</v>
      </c>
      <c r="H10655" s="21" t="s">
        <v>28</v>
      </c>
      <c r="I10655" s="29" t="n">
        <f aca="false">INDEX(Einstellungen!$B$27:$B$50,21)</f>
        <v>1.4</v>
      </c>
      <c r="J10655" s="29" t="n">
        <f aca="false">F10655*I10655</f>
        <v>45.9337858</v>
      </c>
    </row>
    <row r="10656" customFormat="false" ht="15" hidden="false" customHeight="false" outlineLevel="0" collapsed="false">
      <c r="A10656" s="28" t="n">
        <v>46024</v>
      </c>
      <c r="B10656" s="21" t="s">
        <v>133</v>
      </c>
      <c r="C10656" s="21" t="s">
        <v>137</v>
      </c>
      <c r="D10656" s="29" t="n">
        <v>83.517</v>
      </c>
      <c r="E10656" s="29" t="n">
        <f aca="false">D10656/10</f>
        <v>8.3517</v>
      </c>
      <c r="F10656" s="29" t="n">
        <f aca="false">(E10656+Einstellungen!$B$20)*(1+Einstellungen!$B$10)</f>
        <v>32.139163</v>
      </c>
      <c r="G10656" s="21" t="str">
        <f aca="false">IF(F10656&lt;Einstellungen!$B$5,"ja","nein")</f>
        <v>nein</v>
      </c>
      <c r="H10656" s="21" t="s">
        <v>28</v>
      </c>
      <c r="I10656" s="29" t="n">
        <f aca="false">INDEX(Einstellungen!$B$27:$B$50,22)</f>
        <v>1.25</v>
      </c>
      <c r="J10656" s="29" t="n">
        <f aca="false">F10656*I10656</f>
        <v>40.17395375</v>
      </c>
    </row>
    <row r="10657" customFormat="false" ht="15" hidden="false" customHeight="false" outlineLevel="0" collapsed="false">
      <c r="A10657" s="28" t="n">
        <v>46024</v>
      </c>
      <c r="B10657" s="21" t="s">
        <v>134</v>
      </c>
      <c r="C10657" s="21" t="s">
        <v>137</v>
      </c>
      <c r="D10657" s="29" t="n">
        <v>85.593</v>
      </c>
      <c r="E10657" s="29" t="n">
        <f aca="false">D10657/10</f>
        <v>8.5593</v>
      </c>
      <c r="F10657" s="29" t="n">
        <f aca="false">(E10657+Einstellungen!$B$20)*(1+Einstellungen!$B$10)</f>
        <v>32.386207</v>
      </c>
      <c r="G10657" s="21" t="str">
        <f aca="false">IF(F10657&lt;Einstellungen!$B$5,"ja","nein")</f>
        <v>nein</v>
      </c>
      <c r="H10657" s="21" t="s">
        <v>28</v>
      </c>
      <c r="I10657" s="29" t="n">
        <f aca="false">INDEX(Einstellungen!$B$27:$B$50,23)</f>
        <v>1.05</v>
      </c>
      <c r="J10657" s="29" t="n">
        <f aca="false">F10657*I10657</f>
        <v>34.00551735</v>
      </c>
    </row>
    <row r="10658" customFormat="false" ht="15" hidden="false" customHeight="false" outlineLevel="0" collapsed="false">
      <c r="A10658" s="28" t="n">
        <v>46024</v>
      </c>
      <c r="B10658" s="21" t="s">
        <v>135</v>
      </c>
      <c r="C10658" s="21" t="s">
        <v>137</v>
      </c>
      <c r="D10658" s="29" t="n">
        <v>81.832</v>
      </c>
      <c r="E10658" s="29" t="n">
        <f aca="false">D10658/10</f>
        <v>8.1832</v>
      </c>
      <c r="F10658" s="29" t="n">
        <f aca="false">(E10658+Einstellungen!$B$20)*(1+Einstellungen!$B$10)</f>
        <v>31.938648</v>
      </c>
      <c r="G10658" s="21" t="str">
        <f aca="false">IF(F10658&lt;Einstellungen!$B$5,"ja","nein")</f>
        <v>nein</v>
      </c>
      <c r="H10658" s="21" t="s">
        <v>28</v>
      </c>
      <c r="I10658" s="29" t="n">
        <f aca="false">INDEX(Einstellungen!$B$27:$B$50,24)</f>
        <v>0.8</v>
      </c>
      <c r="J10658" s="29" t="n">
        <f aca="false">F10658*I10658</f>
        <v>25.5509184</v>
      </c>
    </row>
    <row r="10659" customFormat="false" ht="15" hidden="false" customHeight="false" outlineLevel="0" collapsed="false">
      <c r="A10659" s="28" t="n">
        <v>46025</v>
      </c>
      <c r="B10659" s="21" t="s">
        <v>111</v>
      </c>
      <c r="C10659" s="21" t="s">
        <v>138</v>
      </c>
      <c r="D10659" s="29" t="n">
        <v>80.165</v>
      </c>
      <c r="E10659" s="29" t="n">
        <f aca="false">D10659/10</f>
        <v>8.0165</v>
      </c>
      <c r="F10659" s="29" t="n">
        <f aca="false">(E10659+Einstellungen!$B$20)*(1+Einstellungen!$B$10)</f>
        <v>31.740275</v>
      </c>
      <c r="G10659" s="21" t="str">
        <f aca="false">IF(F10659&lt;Einstellungen!$B$5,"ja","nein")</f>
        <v>nein</v>
      </c>
      <c r="H10659" s="21" t="s">
        <v>28</v>
      </c>
      <c r="I10659" s="29" t="n">
        <f aca="false">INDEX(Einstellungen!$B$27:$B$50,1)</f>
        <v>0.6</v>
      </c>
      <c r="J10659" s="29" t="n">
        <f aca="false">F10659*I10659</f>
        <v>19.044165</v>
      </c>
    </row>
    <row r="10660" customFormat="false" ht="15" hidden="false" customHeight="false" outlineLevel="0" collapsed="false">
      <c r="A10660" s="28" t="n">
        <v>46025</v>
      </c>
      <c r="B10660" s="21" t="s">
        <v>113</v>
      </c>
      <c r="C10660" s="21" t="s">
        <v>138</v>
      </c>
      <c r="D10660" s="29" t="n">
        <v>78.33</v>
      </c>
      <c r="E10660" s="29" t="n">
        <f aca="false">D10660/10</f>
        <v>7.833</v>
      </c>
      <c r="F10660" s="29" t="n">
        <f aca="false">(E10660+Einstellungen!$B$20)*(1+Einstellungen!$B$10)</f>
        <v>31.52191</v>
      </c>
      <c r="G10660" s="21" t="str">
        <f aca="false">IF(F10660&lt;Einstellungen!$B$5,"ja","nein")</f>
        <v>nein</v>
      </c>
      <c r="H10660" s="21" t="s">
        <v>28</v>
      </c>
      <c r="I10660" s="29" t="n">
        <f aca="false">INDEX(Einstellungen!$B$27:$B$50,2)</f>
        <v>0.5</v>
      </c>
      <c r="J10660" s="29" t="n">
        <f aca="false">F10660*I10660</f>
        <v>15.760955</v>
      </c>
    </row>
    <row r="10661" customFormat="false" ht="15" hidden="false" customHeight="false" outlineLevel="0" collapsed="false">
      <c r="A10661" s="28" t="n">
        <v>46025</v>
      </c>
      <c r="B10661" s="21" t="s">
        <v>114</v>
      </c>
      <c r="C10661" s="21" t="s">
        <v>138</v>
      </c>
      <c r="D10661" s="29" t="n">
        <v>75.82</v>
      </c>
      <c r="E10661" s="29" t="n">
        <f aca="false">D10661/10</f>
        <v>7.582</v>
      </c>
      <c r="F10661" s="29" t="n">
        <f aca="false">(E10661+Einstellungen!$B$20)*(1+Einstellungen!$B$10)</f>
        <v>31.22322</v>
      </c>
      <c r="G10661" s="21" t="str">
        <f aca="false">IF(F10661&lt;Einstellungen!$B$5,"ja","nein")</f>
        <v>nein</v>
      </c>
      <c r="H10661" s="21" t="s">
        <v>28</v>
      </c>
      <c r="I10661" s="29" t="n">
        <f aca="false">INDEX(Einstellungen!$B$27:$B$50,3)</f>
        <v>0.45</v>
      </c>
      <c r="J10661" s="29" t="n">
        <f aca="false">F10661*I10661</f>
        <v>14.050449</v>
      </c>
    </row>
    <row r="10662" customFormat="false" ht="15" hidden="false" customHeight="false" outlineLevel="0" collapsed="false">
      <c r="A10662" s="28" t="n">
        <v>46025</v>
      </c>
      <c r="B10662" s="21" t="s">
        <v>115</v>
      </c>
      <c r="C10662" s="21" t="s">
        <v>138</v>
      </c>
      <c r="D10662" s="29" t="n">
        <v>74.82</v>
      </c>
      <c r="E10662" s="29" t="n">
        <f aca="false">D10662/10</f>
        <v>7.482</v>
      </c>
      <c r="F10662" s="29" t="n">
        <f aca="false">(E10662+Einstellungen!$B$20)*(1+Einstellungen!$B$10)</f>
        <v>31.10422</v>
      </c>
      <c r="G10662" s="21" t="str">
        <f aca="false">IF(F10662&lt;Einstellungen!$B$5,"ja","nein")</f>
        <v>nein</v>
      </c>
      <c r="H10662" s="21" t="s">
        <v>28</v>
      </c>
      <c r="I10662" s="29" t="n">
        <f aca="false">INDEX(Einstellungen!$B$27:$B$50,4)</f>
        <v>0.45</v>
      </c>
      <c r="J10662" s="29" t="n">
        <f aca="false">F10662*I10662</f>
        <v>13.996899</v>
      </c>
    </row>
    <row r="10663" customFormat="false" ht="15" hidden="false" customHeight="false" outlineLevel="0" collapsed="false">
      <c r="A10663" s="28" t="n">
        <v>46025</v>
      </c>
      <c r="B10663" s="21" t="s">
        <v>116</v>
      </c>
      <c r="C10663" s="21" t="s">
        <v>138</v>
      </c>
      <c r="D10663" s="29" t="n">
        <v>73.023</v>
      </c>
      <c r="E10663" s="29" t="n">
        <f aca="false">D10663/10</f>
        <v>7.3023</v>
      </c>
      <c r="F10663" s="29" t="n">
        <f aca="false">(E10663+Einstellungen!$B$20)*(1+Einstellungen!$B$10)</f>
        <v>30.890377</v>
      </c>
      <c r="G10663" s="21" t="str">
        <f aca="false">IF(F10663&lt;Einstellungen!$B$5,"ja","nein")</f>
        <v>nein</v>
      </c>
      <c r="H10663" s="21" t="s">
        <v>28</v>
      </c>
      <c r="I10663" s="29" t="n">
        <f aca="false">INDEX(Einstellungen!$B$27:$B$50,5)</f>
        <v>0.45</v>
      </c>
      <c r="J10663" s="29" t="n">
        <f aca="false">F10663*I10663</f>
        <v>13.90066965</v>
      </c>
    </row>
    <row r="10664" customFormat="false" ht="15" hidden="false" customHeight="false" outlineLevel="0" collapsed="false">
      <c r="A10664" s="28" t="n">
        <v>46025</v>
      </c>
      <c r="B10664" s="21" t="s">
        <v>117</v>
      </c>
      <c r="C10664" s="21" t="s">
        <v>138</v>
      </c>
      <c r="D10664" s="29" t="n">
        <v>74.99</v>
      </c>
      <c r="E10664" s="29" t="n">
        <f aca="false">D10664/10</f>
        <v>7.499</v>
      </c>
      <c r="F10664" s="29" t="n">
        <f aca="false">(E10664+Einstellungen!$B$20)*(1+Einstellungen!$B$10)</f>
        <v>31.12445</v>
      </c>
      <c r="G10664" s="21" t="str">
        <f aca="false">IF(F10664&lt;Einstellungen!$B$5,"ja","nein")</f>
        <v>nein</v>
      </c>
      <c r="H10664" s="21" t="s">
        <v>28</v>
      </c>
      <c r="I10664" s="29" t="n">
        <f aca="false">INDEX(Einstellungen!$B$27:$B$50,6)</f>
        <v>0.5</v>
      </c>
      <c r="J10664" s="29" t="n">
        <f aca="false">F10664*I10664</f>
        <v>15.562225</v>
      </c>
    </row>
    <row r="10665" customFormat="false" ht="15" hidden="false" customHeight="false" outlineLevel="0" collapsed="false">
      <c r="A10665" s="28" t="n">
        <v>46025</v>
      </c>
      <c r="B10665" s="21" t="s">
        <v>118</v>
      </c>
      <c r="C10665" s="21" t="s">
        <v>138</v>
      </c>
      <c r="D10665" s="29" t="n">
        <v>75.91</v>
      </c>
      <c r="E10665" s="29" t="n">
        <f aca="false">D10665/10</f>
        <v>7.591</v>
      </c>
      <c r="F10665" s="29" t="n">
        <f aca="false">(E10665+Einstellungen!$B$20)*(1+Einstellungen!$B$10)</f>
        <v>31.23393</v>
      </c>
      <c r="G10665" s="21" t="str">
        <f aca="false">IF(F10665&lt;Einstellungen!$B$5,"ja","nein")</f>
        <v>nein</v>
      </c>
      <c r="H10665" s="21" t="s">
        <v>28</v>
      </c>
      <c r="I10665" s="29" t="n">
        <f aca="false">INDEX(Einstellungen!$B$27:$B$50,7)</f>
        <v>0.7</v>
      </c>
      <c r="J10665" s="29" t="n">
        <f aca="false">F10665*I10665</f>
        <v>21.863751</v>
      </c>
    </row>
    <row r="10666" customFormat="false" ht="15" hidden="false" customHeight="false" outlineLevel="0" collapsed="false">
      <c r="A10666" s="28" t="n">
        <v>46025</v>
      </c>
      <c r="B10666" s="21" t="s">
        <v>119</v>
      </c>
      <c r="C10666" s="21" t="s">
        <v>138</v>
      </c>
      <c r="D10666" s="29" t="n">
        <v>79.312</v>
      </c>
      <c r="E10666" s="29" t="n">
        <f aca="false">D10666/10</f>
        <v>7.9312</v>
      </c>
      <c r="F10666" s="29" t="n">
        <f aca="false">(E10666+Einstellungen!$B$20)*(1+Einstellungen!$B$10)</f>
        <v>31.638768</v>
      </c>
      <c r="G10666" s="21" t="str">
        <f aca="false">IF(F10666&lt;Einstellungen!$B$5,"ja","nein")</f>
        <v>nein</v>
      </c>
      <c r="H10666" s="21" t="s">
        <v>28</v>
      </c>
      <c r="I10666" s="29" t="n">
        <f aca="false">INDEX(Einstellungen!$B$27:$B$50,8)</f>
        <v>0.95</v>
      </c>
      <c r="J10666" s="29" t="n">
        <f aca="false">F10666*I10666</f>
        <v>30.0568296</v>
      </c>
    </row>
    <row r="10667" customFormat="false" ht="15" hidden="false" customHeight="false" outlineLevel="0" collapsed="false">
      <c r="A10667" s="28" t="n">
        <v>46025</v>
      </c>
      <c r="B10667" s="21" t="s">
        <v>120</v>
      </c>
      <c r="C10667" s="21" t="s">
        <v>138</v>
      </c>
      <c r="D10667" s="29" t="n">
        <v>90.69</v>
      </c>
      <c r="E10667" s="29" t="n">
        <f aca="false">D10667/10</f>
        <v>9.069</v>
      </c>
      <c r="F10667" s="29" t="n">
        <f aca="false">(E10667+Einstellungen!$B$20)*(1+Einstellungen!$B$10)</f>
        <v>32.99275</v>
      </c>
      <c r="G10667" s="21" t="str">
        <f aca="false">IF(F10667&lt;Einstellungen!$B$5,"ja","nein")</f>
        <v>nein</v>
      </c>
      <c r="H10667" s="21" t="s">
        <v>28</v>
      </c>
      <c r="I10667" s="29" t="n">
        <f aca="false">INDEX(Einstellungen!$B$27:$B$50,9)</f>
        <v>1.05</v>
      </c>
      <c r="J10667" s="29" t="n">
        <f aca="false">F10667*I10667</f>
        <v>34.6423875</v>
      </c>
    </row>
    <row r="10668" customFormat="false" ht="15" hidden="false" customHeight="false" outlineLevel="0" collapsed="false">
      <c r="A10668" s="28" t="n">
        <v>46025</v>
      </c>
      <c r="B10668" s="21" t="s">
        <v>121</v>
      </c>
      <c r="C10668" s="21" t="s">
        <v>138</v>
      </c>
      <c r="D10668" s="29" t="n">
        <v>94.09</v>
      </c>
      <c r="E10668" s="29" t="n">
        <f aca="false">D10668/10</f>
        <v>9.409</v>
      </c>
      <c r="F10668" s="29" t="n">
        <f aca="false">(E10668+Einstellungen!$B$20)*(1+Einstellungen!$B$10)</f>
        <v>33.39735</v>
      </c>
      <c r="G10668" s="21" t="str">
        <f aca="false">IF(F10668&lt;Einstellungen!$B$5,"ja","nein")</f>
        <v>nein</v>
      </c>
      <c r="H10668" s="21" t="s">
        <v>28</v>
      </c>
      <c r="I10668" s="29" t="n">
        <f aca="false">INDEX(Einstellungen!$B$27:$B$50,10)</f>
        <v>1.05</v>
      </c>
      <c r="J10668" s="29" t="n">
        <f aca="false">F10668*I10668</f>
        <v>35.0672175</v>
      </c>
    </row>
    <row r="10669" customFormat="false" ht="15" hidden="false" customHeight="false" outlineLevel="0" collapsed="false">
      <c r="A10669" s="28" t="n">
        <v>46025</v>
      </c>
      <c r="B10669" s="21" t="s">
        <v>122</v>
      </c>
      <c r="C10669" s="21" t="s">
        <v>138</v>
      </c>
      <c r="D10669" s="29" t="n">
        <v>93.31</v>
      </c>
      <c r="E10669" s="29" t="n">
        <f aca="false">D10669/10</f>
        <v>9.331</v>
      </c>
      <c r="F10669" s="29" t="n">
        <f aca="false">(E10669+Einstellungen!$B$20)*(1+Einstellungen!$B$10)</f>
        <v>33.30453</v>
      </c>
      <c r="G10669" s="21" t="str">
        <f aca="false">IF(F10669&lt;Einstellungen!$B$5,"ja","nein")</f>
        <v>nein</v>
      </c>
      <c r="H10669" s="21" t="s">
        <v>28</v>
      </c>
      <c r="I10669" s="29" t="n">
        <f aca="false">INDEX(Einstellungen!$B$27:$B$50,11)</f>
        <v>1.05</v>
      </c>
      <c r="J10669" s="29" t="n">
        <f aca="false">F10669*I10669</f>
        <v>34.9697565</v>
      </c>
    </row>
    <row r="10670" customFormat="false" ht="15" hidden="false" customHeight="false" outlineLevel="0" collapsed="false">
      <c r="A10670" s="28" t="n">
        <v>46025</v>
      </c>
      <c r="B10670" s="21" t="s">
        <v>123</v>
      </c>
      <c r="C10670" s="21" t="s">
        <v>138</v>
      </c>
      <c r="D10670" s="29" t="n">
        <v>88.707</v>
      </c>
      <c r="E10670" s="29" t="n">
        <f aca="false">D10670/10</f>
        <v>8.8707</v>
      </c>
      <c r="F10670" s="29" t="n">
        <f aca="false">(E10670+Einstellungen!$B$20)*(1+Einstellungen!$B$10)</f>
        <v>32.756773</v>
      </c>
      <c r="G10670" s="21" t="str">
        <f aca="false">IF(F10670&lt;Einstellungen!$B$5,"ja","nein")</f>
        <v>nein</v>
      </c>
      <c r="H10670" s="21" t="s">
        <v>28</v>
      </c>
      <c r="I10670" s="29" t="n">
        <f aca="false">INDEX(Einstellungen!$B$27:$B$50,12)</f>
        <v>1.1</v>
      </c>
      <c r="J10670" s="29" t="n">
        <f aca="false">F10670*I10670</f>
        <v>36.0324503</v>
      </c>
    </row>
    <row r="10671" customFormat="false" ht="15" hidden="false" customHeight="false" outlineLevel="0" collapsed="false">
      <c r="A10671" s="28" t="n">
        <v>46025</v>
      </c>
      <c r="B10671" s="21" t="s">
        <v>124</v>
      </c>
      <c r="C10671" s="21" t="s">
        <v>138</v>
      </c>
      <c r="D10671" s="29" t="n">
        <v>87.412</v>
      </c>
      <c r="E10671" s="29" t="n">
        <f aca="false">D10671/10</f>
        <v>8.7412</v>
      </c>
      <c r="F10671" s="29" t="n">
        <f aca="false">(E10671+Einstellungen!$B$20)*(1+Einstellungen!$B$10)</f>
        <v>32.602668</v>
      </c>
      <c r="G10671" s="21" t="str">
        <f aca="false">IF(F10671&lt;Einstellungen!$B$5,"ja","nein")</f>
        <v>nein</v>
      </c>
      <c r="H10671" s="21" t="s">
        <v>28</v>
      </c>
      <c r="I10671" s="29" t="n">
        <f aca="false">INDEX(Einstellungen!$B$27:$B$50,13)</f>
        <v>1.2</v>
      </c>
      <c r="J10671" s="29" t="n">
        <f aca="false">F10671*I10671</f>
        <v>39.1232016</v>
      </c>
    </row>
    <row r="10672" customFormat="false" ht="15" hidden="false" customHeight="false" outlineLevel="0" collapsed="false">
      <c r="A10672" s="28" t="n">
        <v>46025</v>
      </c>
      <c r="B10672" s="21" t="s">
        <v>125</v>
      </c>
      <c r="C10672" s="21" t="s">
        <v>138</v>
      </c>
      <c r="D10672" s="29" t="n">
        <v>86.605</v>
      </c>
      <c r="E10672" s="29" t="n">
        <f aca="false">D10672/10</f>
        <v>8.6605</v>
      </c>
      <c r="F10672" s="29" t="n">
        <f aca="false">(E10672+Einstellungen!$B$20)*(1+Einstellungen!$B$10)</f>
        <v>32.506635</v>
      </c>
      <c r="G10672" s="21" t="str">
        <f aca="false">IF(F10672&lt;Einstellungen!$B$5,"ja","nein")</f>
        <v>nein</v>
      </c>
      <c r="H10672" s="21" t="s">
        <v>28</v>
      </c>
      <c r="I10672" s="29" t="n">
        <f aca="false">INDEX(Einstellungen!$B$27:$B$50,14)</f>
        <v>1.15</v>
      </c>
      <c r="J10672" s="29" t="n">
        <f aca="false">F10672*I10672</f>
        <v>37.38263025</v>
      </c>
    </row>
    <row r="10673" customFormat="false" ht="15" hidden="false" customHeight="false" outlineLevel="0" collapsed="false">
      <c r="A10673" s="28" t="n">
        <v>46025</v>
      </c>
      <c r="B10673" s="21" t="s">
        <v>126</v>
      </c>
      <c r="C10673" s="21" t="s">
        <v>138</v>
      </c>
      <c r="D10673" s="29" t="n">
        <v>89.683</v>
      </c>
      <c r="E10673" s="29" t="n">
        <f aca="false">D10673/10</f>
        <v>8.9683</v>
      </c>
      <c r="F10673" s="29" t="n">
        <f aca="false">(E10673+Einstellungen!$B$20)*(1+Einstellungen!$B$10)</f>
        <v>32.872917</v>
      </c>
      <c r="G10673" s="21" t="str">
        <f aca="false">IF(F10673&lt;Einstellungen!$B$5,"ja","nein")</f>
        <v>nein</v>
      </c>
      <c r="H10673" s="21" t="s">
        <v>28</v>
      </c>
      <c r="I10673" s="29" t="n">
        <f aca="false">INDEX(Einstellungen!$B$27:$B$50,15)</f>
        <v>1</v>
      </c>
      <c r="J10673" s="29" t="n">
        <f aca="false">F10673*I10673</f>
        <v>32.872917</v>
      </c>
    </row>
    <row r="10674" customFormat="false" ht="15" hidden="false" customHeight="false" outlineLevel="0" collapsed="false">
      <c r="A10674" s="28" t="n">
        <v>46025</v>
      </c>
      <c r="B10674" s="21" t="s">
        <v>127</v>
      </c>
      <c r="C10674" s="21" t="s">
        <v>138</v>
      </c>
      <c r="D10674" s="29" t="n">
        <v>94.6</v>
      </c>
      <c r="E10674" s="29" t="n">
        <f aca="false">D10674/10</f>
        <v>9.46</v>
      </c>
      <c r="F10674" s="29" t="n">
        <f aca="false">(E10674+Einstellungen!$B$20)*(1+Einstellungen!$B$10)</f>
        <v>33.45804</v>
      </c>
      <c r="G10674" s="21" t="str">
        <f aca="false">IF(F10674&lt;Einstellungen!$B$5,"ja","nein")</f>
        <v>nein</v>
      </c>
      <c r="H10674" s="21" t="s">
        <v>28</v>
      </c>
      <c r="I10674" s="29" t="n">
        <f aca="false">INDEX(Einstellungen!$B$27:$B$50,16)</f>
        <v>0.95</v>
      </c>
      <c r="J10674" s="29" t="n">
        <f aca="false">F10674*I10674</f>
        <v>31.785138</v>
      </c>
    </row>
    <row r="10675" customFormat="false" ht="15" hidden="false" customHeight="false" outlineLevel="0" collapsed="false">
      <c r="A10675" s="28" t="n">
        <v>46025</v>
      </c>
      <c r="B10675" s="21" t="s">
        <v>128</v>
      </c>
      <c r="C10675" s="21" t="s">
        <v>138</v>
      </c>
      <c r="D10675" s="29" t="n">
        <v>99.88</v>
      </c>
      <c r="E10675" s="29" t="n">
        <f aca="false">D10675/10</f>
        <v>9.988</v>
      </c>
      <c r="F10675" s="29" t="n">
        <f aca="false">(E10675+Einstellungen!$B$20)*(1+Einstellungen!$B$10)</f>
        <v>34.08636</v>
      </c>
      <c r="G10675" s="21" t="str">
        <f aca="false">IF(F10675&lt;Einstellungen!$B$5,"ja","nein")</f>
        <v>nein</v>
      </c>
      <c r="H10675" s="21" t="s">
        <v>28</v>
      </c>
      <c r="I10675" s="29" t="n">
        <f aca="false">INDEX(Einstellungen!$B$27:$B$50,17)</f>
        <v>0.95</v>
      </c>
      <c r="J10675" s="29" t="n">
        <f aca="false">F10675*I10675</f>
        <v>32.382042</v>
      </c>
    </row>
    <row r="10676" customFormat="false" ht="15" hidden="false" customHeight="false" outlineLevel="0" collapsed="false">
      <c r="A10676" s="28" t="n">
        <v>46025</v>
      </c>
      <c r="B10676" s="21" t="s">
        <v>129</v>
      </c>
      <c r="C10676" s="21" t="s">
        <v>138</v>
      </c>
      <c r="D10676" s="29" t="n">
        <v>109.715</v>
      </c>
      <c r="E10676" s="29" t="n">
        <f aca="false">D10676/10</f>
        <v>10.9715</v>
      </c>
      <c r="F10676" s="29" t="n">
        <f aca="false">(E10676+Einstellungen!$B$20)*(1+Einstellungen!$B$10)</f>
        <v>35.256725</v>
      </c>
      <c r="G10676" s="21" t="str">
        <f aca="false">IF(F10676&lt;Einstellungen!$B$5,"ja","nein")</f>
        <v>nein</v>
      </c>
      <c r="H10676" s="21" t="s">
        <v>28</v>
      </c>
      <c r="I10676" s="29" t="n">
        <f aca="false">INDEX(Einstellungen!$B$27:$B$50,18)</f>
        <v>1.1</v>
      </c>
      <c r="J10676" s="29" t="n">
        <f aca="false">F10676*I10676</f>
        <v>38.7823975</v>
      </c>
    </row>
    <row r="10677" customFormat="false" ht="15" hidden="false" customHeight="false" outlineLevel="0" collapsed="false">
      <c r="A10677" s="28" t="n">
        <v>46025</v>
      </c>
      <c r="B10677" s="21" t="s">
        <v>130</v>
      </c>
      <c r="C10677" s="21" t="s">
        <v>138</v>
      </c>
      <c r="D10677" s="29" t="n">
        <v>110.825</v>
      </c>
      <c r="E10677" s="29" t="n">
        <f aca="false">D10677/10</f>
        <v>11.0825</v>
      </c>
      <c r="F10677" s="29" t="n">
        <f aca="false">(E10677+Einstellungen!$B$20)*(1+Einstellungen!$B$10)</f>
        <v>35.388815</v>
      </c>
      <c r="G10677" s="21" t="str">
        <f aca="false">IF(F10677&lt;Einstellungen!$B$5,"ja","nein")</f>
        <v>nein</v>
      </c>
      <c r="H10677" s="21" t="s">
        <v>28</v>
      </c>
      <c r="I10677" s="29" t="n">
        <f aca="false">INDEX(Einstellungen!$B$27:$B$50,19)</f>
        <v>1.35</v>
      </c>
      <c r="J10677" s="29" t="n">
        <f aca="false">F10677*I10677</f>
        <v>47.77490025</v>
      </c>
    </row>
    <row r="10678" customFormat="false" ht="15" hidden="false" customHeight="false" outlineLevel="0" collapsed="false">
      <c r="A10678" s="28" t="n">
        <v>46025</v>
      </c>
      <c r="B10678" s="21" t="s">
        <v>131</v>
      </c>
      <c r="C10678" s="21" t="s">
        <v>138</v>
      </c>
      <c r="D10678" s="29" t="n">
        <v>104.76</v>
      </c>
      <c r="E10678" s="29" t="n">
        <f aca="false">D10678/10</f>
        <v>10.476</v>
      </c>
      <c r="F10678" s="29" t="n">
        <f aca="false">(E10678+Einstellungen!$B$20)*(1+Einstellungen!$B$10)</f>
        <v>34.66708</v>
      </c>
      <c r="G10678" s="21" t="str">
        <f aca="false">IF(F10678&lt;Einstellungen!$B$5,"ja","nein")</f>
        <v>nein</v>
      </c>
      <c r="H10678" s="21" t="s">
        <v>28</v>
      </c>
      <c r="I10678" s="29" t="n">
        <f aca="false">INDEX(Einstellungen!$B$27:$B$50,20)</f>
        <v>1.45</v>
      </c>
      <c r="J10678" s="29" t="n">
        <f aca="false">F10678*I10678</f>
        <v>50.267266</v>
      </c>
    </row>
    <row r="10679" customFormat="false" ht="15" hidden="false" customHeight="false" outlineLevel="0" collapsed="false">
      <c r="A10679" s="28" t="n">
        <v>46025</v>
      </c>
      <c r="B10679" s="21" t="s">
        <v>132</v>
      </c>
      <c r="C10679" s="21" t="s">
        <v>138</v>
      </c>
      <c r="D10679" s="29" t="n">
        <v>97.625</v>
      </c>
      <c r="E10679" s="29" t="n">
        <f aca="false">D10679/10</f>
        <v>9.7625</v>
      </c>
      <c r="F10679" s="29" t="n">
        <f aca="false">(E10679+Einstellungen!$B$20)*(1+Einstellungen!$B$10)</f>
        <v>33.818015</v>
      </c>
      <c r="G10679" s="21" t="str">
        <f aca="false">IF(F10679&lt;Einstellungen!$B$5,"ja","nein")</f>
        <v>nein</v>
      </c>
      <c r="H10679" s="21" t="s">
        <v>28</v>
      </c>
      <c r="I10679" s="29" t="n">
        <f aca="false">INDEX(Einstellungen!$B$27:$B$50,21)</f>
        <v>1.4</v>
      </c>
      <c r="J10679" s="29" t="n">
        <f aca="false">F10679*I10679</f>
        <v>47.345221</v>
      </c>
    </row>
    <row r="10680" customFormat="false" ht="15" hidden="false" customHeight="false" outlineLevel="0" collapsed="false">
      <c r="A10680" s="28" t="n">
        <v>46025</v>
      </c>
      <c r="B10680" s="21" t="s">
        <v>133</v>
      </c>
      <c r="C10680" s="21" t="s">
        <v>138</v>
      </c>
      <c r="D10680" s="29" t="n">
        <v>91.118</v>
      </c>
      <c r="E10680" s="29" t="n">
        <f aca="false">D10680/10</f>
        <v>9.1118</v>
      </c>
      <c r="F10680" s="29" t="n">
        <f aca="false">(E10680+Einstellungen!$B$20)*(1+Einstellungen!$B$10)</f>
        <v>33.043682</v>
      </c>
      <c r="G10680" s="21" t="str">
        <f aca="false">IF(F10680&lt;Einstellungen!$B$5,"ja","nein")</f>
        <v>nein</v>
      </c>
      <c r="H10680" s="21" t="s">
        <v>28</v>
      </c>
      <c r="I10680" s="29" t="n">
        <f aca="false">INDEX(Einstellungen!$B$27:$B$50,22)</f>
        <v>1.25</v>
      </c>
      <c r="J10680" s="29" t="n">
        <f aca="false">F10680*I10680</f>
        <v>41.3046025</v>
      </c>
    </row>
    <row r="10681" customFormat="false" ht="15" hidden="false" customHeight="false" outlineLevel="0" collapsed="false">
      <c r="A10681" s="28" t="n">
        <v>46025</v>
      </c>
      <c r="B10681" s="21" t="s">
        <v>134</v>
      </c>
      <c r="C10681" s="21" t="s">
        <v>138</v>
      </c>
      <c r="D10681" s="29" t="n">
        <v>90.713</v>
      </c>
      <c r="E10681" s="29" t="n">
        <f aca="false">D10681/10</f>
        <v>9.0713</v>
      </c>
      <c r="F10681" s="29" t="n">
        <f aca="false">(E10681+Einstellungen!$B$20)*(1+Einstellungen!$B$10)</f>
        <v>32.995487</v>
      </c>
      <c r="G10681" s="21" t="str">
        <f aca="false">IF(F10681&lt;Einstellungen!$B$5,"ja","nein")</f>
        <v>nein</v>
      </c>
      <c r="H10681" s="21" t="s">
        <v>28</v>
      </c>
      <c r="I10681" s="29" t="n">
        <f aca="false">INDEX(Einstellungen!$B$27:$B$50,23)</f>
        <v>1.05</v>
      </c>
      <c r="J10681" s="29" t="n">
        <f aca="false">F10681*I10681</f>
        <v>34.64526135</v>
      </c>
    </row>
    <row r="10682" customFormat="false" ht="15" hidden="false" customHeight="false" outlineLevel="0" collapsed="false">
      <c r="A10682" s="28" t="n">
        <v>46025</v>
      </c>
      <c r="B10682" s="21" t="s">
        <v>135</v>
      </c>
      <c r="C10682" s="21" t="s">
        <v>138</v>
      </c>
      <c r="D10682" s="29" t="n">
        <v>86.015</v>
      </c>
      <c r="E10682" s="29" t="n">
        <f aca="false">D10682/10</f>
        <v>8.6015</v>
      </c>
      <c r="F10682" s="29" t="n">
        <f aca="false">(E10682+Einstellungen!$B$20)*(1+Einstellungen!$B$10)</f>
        <v>32.436425</v>
      </c>
      <c r="G10682" s="21" t="str">
        <f aca="false">IF(F10682&lt;Einstellungen!$B$5,"ja","nein")</f>
        <v>nein</v>
      </c>
      <c r="H10682" s="21" t="s">
        <v>28</v>
      </c>
      <c r="I10682" s="29" t="n">
        <f aca="false">INDEX(Einstellungen!$B$27:$B$50,24)</f>
        <v>0.8</v>
      </c>
      <c r="J10682" s="29" t="n">
        <f aca="false">F10682*I10682</f>
        <v>25.94914</v>
      </c>
    </row>
    <row r="10683" customFormat="false" ht="15" hidden="false" customHeight="false" outlineLevel="0" collapsed="false">
      <c r="A10683" s="28" t="n">
        <v>46026</v>
      </c>
      <c r="B10683" s="21" t="s">
        <v>111</v>
      </c>
      <c r="C10683" s="21" t="s">
        <v>139</v>
      </c>
      <c r="D10683" s="29" t="n">
        <v>88.823</v>
      </c>
      <c r="E10683" s="29" t="n">
        <f aca="false">D10683/10</f>
        <v>8.8823</v>
      </c>
      <c r="F10683" s="29" t="n">
        <f aca="false">(E10683+Einstellungen!$B$20)*(1+Einstellungen!$B$10)</f>
        <v>32.770577</v>
      </c>
      <c r="G10683" s="21" t="str">
        <f aca="false">IF(F10683&lt;Einstellungen!$B$5,"ja","nein")</f>
        <v>nein</v>
      </c>
      <c r="H10683" s="21" t="s">
        <v>28</v>
      </c>
      <c r="I10683" s="29" t="n">
        <f aca="false">INDEX(Einstellungen!$B$27:$B$50,1)</f>
        <v>0.6</v>
      </c>
      <c r="J10683" s="29" t="n">
        <f aca="false">F10683*I10683</f>
        <v>19.6623462</v>
      </c>
    </row>
    <row r="10684" customFormat="false" ht="15" hidden="false" customHeight="false" outlineLevel="0" collapsed="false">
      <c r="A10684" s="28" t="n">
        <v>46026</v>
      </c>
      <c r="B10684" s="21" t="s">
        <v>113</v>
      </c>
      <c r="C10684" s="21" t="s">
        <v>139</v>
      </c>
      <c r="D10684" s="29" t="n">
        <v>85.33</v>
      </c>
      <c r="E10684" s="29" t="n">
        <f aca="false">D10684/10</f>
        <v>8.533</v>
      </c>
      <c r="F10684" s="29" t="n">
        <f aca="false">(E10684+Einstellungen!$B$20)*(1+Einstellungen!$B$10)</f>
        <v>32.35491</v>
      </c>
      <c r="G10684" s="21" t="str">
        <f aca="false">IF(F10684&lt;Einstellungen!$B$5,"ja","nein")</f>
        <v>nein</v>
      </c>
      <c r="H10684" s="21" t="s">
        <v>28</v>
      </c>
      <c r="I10684" s="29" t="n">
        <f aca="false">INDEX(Einstellungen!$B$27:$B$50,2)</f>
        <v>0.5</v>
      </c>
      <c r="J10684" s="29" t="n">
        <f aca="false">F10684*I10684</f>
        <v>16.177455</v>
      </c>
    </row>
    <row r="10685" customFormat="false" ht="15" hidden="false" customHeight="false" outlineLevel="0" collapsed="false">
      <c r="A10685" s="28" t="n">
        <v>46026</v>
      </c>
      <c r="B10685" s="21" t="s">
        <v>114</v>
      </c>
      <c r="C10685" s="21" t="s">
        <v>139</v>
      </c>
      <c r="D10685" s="29" t="n">
        <v>85.043</v>
      </c>
      <c r="E10685" s="29" t="n">
        <f aca="false">D10685/10</f>
        <v>8.5043</v>
      </c>
      <c r="F10685" s="29" t="n">
        <f aca="false">(E10685+Einstellungen!$B$20)*(1+Einstellungen!$B$10)</f>
        <v>32.320757</v>
      </c>
      <c r="G10685" s="21" t="str">
        <f aca="false">IF(F10685&lt;Einstellungen!$B$5,"ja","nein")</f>
        <v>nein</v>
      </c>
      <c r="H10685" s="21" t="s">
        <v>28</v>
      </c>
      <c r="I10685" s="29" t="n">
        <f aca="false">INDEX(Einstellungen!$B$27:$B$50,3)</f>
        <v>0.45</v>
      </c>
      <c r="J10685" s="29" t="n">
        <f aca="false">F10685*I10685</f>
        <v>14.54434065</v>
      </c>
    </row>
    <row r="10686" customFormat="false" ht="15" hidden="false" customHeight="false" outlineLevel="0" collapsed="false">
      <c r="A10686" s="28" t="n">
        <v>46026</v>
      </c>
      <c r="B10686" s="21" t="s">
        <v>115</v>
      </c>
      <c r="C10686" s="21" t="s">
        <v>139</v>
      </c>
      <c r="D10686" s="29" t="n">
        <v>83.737</v>
      </c>
      <c r="E10686" s="29" t="n">
        <f aca="false">D10686/10</f>
        <v>8.3737</v>
      </c>
      <c r="F10686" s="29" t="n">
        <f aca="false">(E10686+Einstellungen!$B$20)*(1+Einstellungen!$B$10)</f>
        <v>32.165343</v>
      </c>
      <c r="G10686" s="21" t="str">
        <f aca="false">IF(F10686&lt;Einstellungen!$B$5,"ja","nein")</f>
        <v>nein</v>
      </c>
      <c r="H10686" s="21" t="s">
        <v>28</v>
      </c>
      <c r="I10686" s="29" t="n">
        <f aca="false">INDEX(Einstellungen!$B$27:$B$50,4)</f>
        <v>0.45</v>
      </c>
      <c r="J10686" s="29" t="n">
        <f aca="false">F10686*I10686</f>
        <v>14.47440435</v>
      </c>
    </row>
    <row r="10687" customFormat="false" ht="15" hidden="false" customHeight="false" outlineLevel="0" collapsed="false">
      <c r="A10687" s="28" t="n">
        <v>46026</v>
      </c>
      <c r="B10687" s="21" t="s">
        <v>116</v>
      </c>
      <c r="C10687" s="21" t="s">
        <v>139</v>
      </c>
      <c r="D10687" s="29" t="n">
        <v>82.558</v>
      </c>
      <c r="E10687" s="29" t="n">
        <f aca="false">D10687/10</f>
        <v>8.2558</v>
      </c>
      <c r="F10687" s="29" t="n">
        <f aca="false">(E10687+Einstellungen!$B$20)*(1+Einstellungen!$B$10)</f>
        <v>32.025042</v>
      </c>
      <c r="G10687" s="21" t="str">
        <f aca="false">IF(F10687&lt;Einstellungen!$B$5,"ja","nein")</f>
        <v>nein</v>
      </c>
      <c r="H10687" s="21" t="s">
        <v>28</v>
      </c>
      <c r="I10687" s="29" t="n">
        <f aca="false">INDEX(Einstellungen!$B$27:$B$50,5)</f>
        <v>0.45</v>
      </c>
      <c r="J10687" s="29" t="n">
        <f aca="false">F10687*I10687</f>
        <v>14.4112689</v>
      </c>
    </row>
    <row r="10688" customFormat="false" ht="15" hidden="false" customHeight="false" outlineLevel="0" collapsed="false">
      <c r="A10688" s="28" t="n">
        <v>46026</v>
      </c>
      <c r="B10688" s="21" t="s">
        <v>117</v>
      </c>
      <c r="C10688" s="21" t="s">
        <v>139</v>
      </c>
      <c r="D10688" s="29" t="n">
        <v>83.407</v>
      </c>
      <c r="E10688" s="29" t="n">
        <f aca="false">D10688/10</f>
        <v>8.3407</v>
      </c>
      <c r="F10688" s="29" t="n">
        <f aca="false">(E10688+Einstellungen!$B$20)*(1+Einstellungen!$B$10)</f>
        <v>32.126073</v>
      </c>
      <c r="G10688" s="21" t="str">
        <f aca="false">IF(F10688&lt;Einstellungen!$B$5,"ja","nein")</f>
        <v>nein</v>
      </c>
      <c r="H10688" s="21" t="s">
        <v>28</v>
      </c>
      <c r="I10688" s="29" t="n">
        <f aca="false">INDEX(Einstellungen!$B$27:$B$50,6)</f>
        <v>0.5</v>
      </c>
      <c r="J10688" s="29" t="n">
        <f aca="false">F10688*I10688</f>
        <v>16.0630365</v>
      </c>
    </row>
    <row r="10689" customFormat="false" ht="15" hidden="false" customHeight="false" outlineLevel="0" collapsed="false">
      <c r="A10689" s="28" t="n">
        <v>46026</v>
      </c>
      <c r="B10689" s="21" t="s">
        <v>118</v>
      </c>
      <c r="C10689" s="21" t="s">
        <v>139</v>
      </c>
      <c r="D10689" s="29" t="n">
        <v>83.795</v>
      </c>
      <c r="E10689" s="29" t="n">
        <f aca="false">D10689/10</f>
        <v>8.3795</v>
      </c>
      <c r="F10689" s="29" t="n">
        <f aca="false">(E10689+Einstellungen!$B$20)*(1+Einstellungen!$B$10)</f>
        <v>32.172245</v>
      </c>
      <c r="G10689" s="21" t="str">
        <f aca="false">IF(F10689&lt;Einstellungen!$B$5,"ja","nein")</f>
        <v>nein</v>
      </c>
      <c r="H10689" s="21" t="s">
        <v>28</v>
      </c>
      <c r="I10689" s="29" t="n">
        <f aca="false">INDEX(Einstellungen!$B$27:$B$50,7)</f>
        <v>0.7</v>
      </c>
      <c r="J10689" s="29" t="n">
        <f aca="false">F10689*I10689</f>
        <v>22.5205715</v>
      </c>
    </row>
    <row r="10690" customFormat="false" ht="15" hidden="false" customHeight="false" outlineLevel="0" collapsed="false">
      <c r="A10690" s="28" t="n">
        <v>46026</v>
      </c>
      <c r="B10690" s="21" t="s">
        <v>119</v>
      </c>
      <c r="C10690" s="21" t="s">
        <v>139</v>
      </c>
      <c r="D10690" s="29" t="n">
        <v>86.483</v>
      </c>
      <c r="E10690" s="29" t="n">
        <f aca="false">D10690/10</f>
        <v>8.6483</v>
      </c>
      <c r="F10690" s="29" t="n">
        <f aca="false">(E10690+Einstellungen!$B$20)*(1+Einstellungen!$B$10)</f>
        <v>32.492117</v>
      </c>
      <c r="G10690" s="21" t="str">
        <f aca="false">IF(F10690&lt;Einstellungen!$B$5,"ja","nein")</f>
        <v>nein</v>
      </c>
      <c r="H10690" s="21" t="s">
        <v>28</v>
      </c>
      <c r="I10690" s="29" t="n">
        <f aca="false">INDEX(Einstellungen!$B$27:$B$50,8)</f>
        <v>0.95</v>
      </c>
      <c r="J10690" s="29" t="n">
        <f aca="false">F10690*I10690</f>
        <v>30.86751115</v>
      </c>
    </row>
    <row r="10691" customFormat="false" ht="15" hidden="false" customHeight="false" outlineLevel="0" collapsed="false">
      <c r="A10691" s="28" t="n">
        <v>46026</v>
      </c>
      <c r="B10691" s="21" t="s">
        <v>120</v>
      </c>
      <c r="C10691" s="21" t="s">
        <v>139</v>
      </c>
      <c r="D10691" s="29" t="n">
        <v>88.123</v>
      </c>
      <c r="E10691" s="29" t="n">
        <f aca="false">D10691/10</f>
        <v>8.8123</v>
      </c>
      <c r="F10691" s="29" t="n">
        <f aca="false">(E10691+Einstellungen!$B$20)*(1+Einstellungen!$B$10)</f>
        <v>32.687277</v>
      </c>
      <c r="G10691" s="21" t="str">
        <f aca="false">IF(F10691&lt;Einstellungen!$B$5,"ja","nein")</f>
        <v>nein</v>
      </c>
      <c r="H10691" s="21" t="s">
        <v>28</v>
      </c>
      <c r="I10691" s="29" t="n">
        <f aca="false">INDEX(Einstellungen!$B$27:$B$50,9)</f>
        <v>1.05</v>
      </c>
      <c r="J10691" s="29" t="n">
        <f aca="false">F10691*I10691</f>
        <v>34.32164085</v>
      </c>
    </row>
    <row r="10692" customFormat="false" ht="15" hidden="false" customHeight="false" outlineLevel="0" collapsed="false">
      <c r="A10692" s="28" t="n">
        <v>46026</v>
      </c>
      <c r="B10692" s="21" t="s">
        <v>121</v>
      </c>
      <c r="C10692" s="21" t="s">
        <v>139</v>
      </c>
      <c r="D10692" s="29" t="n">
        <v>94.3</v>
      </c>
      <c r="E10692" s="29" t="n">
        <f aca="false">D10692/10</f>
        <v>9.43</v>
      </c>
      <c r="F10692" s="29" t="n">
        <f aca="false">(E10692+Einstellungen!$B$20)*(1+Einstellungen!$B$10)</f>
        <v>33.42234</v>
      </c>
      <c r="G10692" s="21" t="str">
        <f aca="false">IF(F10692&lt;Einstellungen!$B$5,"ja","nein")</f>
        <v>nein</v>
      </c>
      <c r="H10692" s="21" t="s">
        <v>28</v>
      </c>
      <c r="I10692" s="29" t="n">
        <f aca="false">INDEX(Einstellungen!$B$27:$B$50,10)</f>
        <v>1.05</v>
      </c>
      <c r="J10692" s="29" t="n">
        <f aca="false">F10692*I10692</f>
        <v>35.093457</v>
      </c>
    </row>
    <row r="10693" customFormat="false" ht="15" hidden="false" customHeight="false" outlineLevel="0" collapsed="false">
      <c r="A10693" s="28" t="n">
        <v>46026</v>
      </c>
      <c r="B10693" s="21" t="s">
        <v>122</v>
      </c>
      <c r="C10693" s="21" t="s">
        <v>139</v>
      </c>
      <c r="D10693" s="29" t="n">
        <v>94.755</v>
      </c>
      <c r="E10693" s="29" t="n">
        <f aca="false">D10693/10</f>
        <v>9.4755</v>
      </c>
      <c r="F10693" s="29" t="n">
        <f aca="false">(E10693+Einstellungen!$B$20)*(1+Einstellungen!$B$10)</f>
        <v>33.476485</v>
      </c>
      <c r="G10693" s="21" t="str">
        <f aca="false">IF(F10693&lt;Einstellungen!$B$5,"ja","nein")</f>
        <v>nein</v>
      </c>
      <c r="H10693" s="21" t="s">
        <v>28</v>
      </c>
      <c r="I10693" s="29" t="n">
        <f aca="false">INDEX(Einstellungen!$B$27:$B$50,11)</f>
        <v>1.05</v>
      </c>
      <c r="J10693" s="29" t="n">
        <f aca="false">F10693*I10693</f>
        <v>35.15030925</v>
      </c>
    </row>
    <row r="10694" customFormat="false" ht="15" hidden="false" customHeight="false" outlineLevel="0" collapsed="false">
      <c r="A10694" s="28" t="n">
        <v>46026</v>
      </c>
      <c r="B10694" s="21" t="s">
        <v>123</v>
      </c>
      <c r="C10694" s="21" t="s">
        <v>139</v>
      </c>
      <c r="D10694" s="29" t="n">
        <v>90.877</v>
      </c>
      <c r="E10694" s="29" t="n">
        <f aca="false">D10694/10</f>
        <v>9.0877</v>
      </c>
      <c r="F10694" s="29" t="n">
        <f aca="false">(E10694+Einstellungen!$B$20)*(1+Einstellungen!$B$10)</f>
        <v>33.015003</v>
      </c>
      <c r="G10694" s="21" t="str">
        <f aca="false">IF(F10694&lt;Einstellungen!$B$5,"ja","nein")</f>
        <v>nein</v>
      </c>
      <c r="H10694" s="21" t="s">
        <v>28</v>
      </c>
      <c r="I10694" s="29" t="n">
        <f aca="false">INDEX(Einstellungen!$B$27:$B$50,12)</f>
        <v>1.1</v>
      </c>
      <c r="J10694" s="29" t="n">
        <f aca="false">F10694*I10694</f>
        <v>36.3165033</v>
      </c>
    </row>
    <row r="10695" customFormat="false" ht="15" hidden="false" customHeight="false" outlineLevel="0" collapsed="false">
      <c r="A10695" s="28" t="n">
        <v>46026</v>
      </c>
      <c r="B10695" s="21" t="s">
        <v>124</v>
      </c>
      <c r="C10695" s="21" t="s">
        <v>139</v>
      </c>
      <c r="D10695" s="29" t="n">
        <v>89.543</v>
      </c>
      <c r="E10695" s="29" t="n">
        <f aca="false">D10695/10</f>
        <v>8.9543</v>
      </c>
      <c r="F10695" s="29" t="n">
        <f aca="false">(E10695+Einstellungen!$B$20)*(1+Einstellungen!$B$10)</f>
        <v>32.856257</v>
      </c>
      <c r="G10695" s="21" t="str">
        <f aca="false">IF(F10695&lt;Einstellungen!$B$5,"ja","nein")</f>
        <v>nein</v>
      </c>
      <c r="H10695" s="21" t="s">
        <v>28</v>
      </c>
      <c r="I10695" s="29" t="n">
        <f aca="false">INDEX(Einstellungen!$B$27:$B$50,13)</f>
        <v>1.2</v>
      </c>
      <c r="J10695" s="29" t="n">
        <f aca="false">F10695*I10695</f>
        <v>39.4275084</v>
      </c>
    </row>
    <row r="10696" customFormat="false" ht="15" hidden="false" customHeight="false" outlineLevel="0" collapsed="false">
      <c r="A10696" s="28" t="n">
        <v>46026</v>
      </c>
      <c r="B10696" s="21" t="s">
        <v>125</v>
      </c>
      <c r="C10696" s="21" t="s">
        <v>139</v>
      </c>
      <c r="D10696" s="29" t="n">
        <v>86.778</v>
      </c>
      <c r="E10696" s="29" t="n">
        <f aca="false">D10696/10</f>
        <v>8.6778</v>
      </c>
      <c r="F10696" s="29" t="n">
        <f aca="false">(E10696+Einstellungen!$B$20)*(1+Einstellungen!$B$10)</f>
        <v>32.527222</v>
      </c>
      <c r="G10696" s="21" t="str">
        <f aca="false">IF(F10696&lt;Einstellungen!$B$5,"ja","nein")</f>
        <v>nein</v>
      </c>
      <c r="H10696" s="21" t="s">
        <v>28</v>
      </c>
      <c r="I10696" s="29" t="n">
        <f aca="false">INDEX(Einstellungen!$B$27:$B$50,14)</f>
        <v>1.15</v>
      </c>
      <c r="J10696" s="29" t="n">
        <f aca="false">F10696*I10696</f>
        <v>37.4063053</v>
      </c>
    </row>
    <row r="10697" customFormat="false" ht="15" hidden="false" customHeight="false" outlineLevel="0" collapsed="false">
      <c r="A10697" s="28" t="n">
        <v>46026</v>
      </c>
      <c r="B10697" s="21" t="s">
        <v>126</v>
      </c>
      <c r="C10697" s="21" t="s">
        <v>139</v>
      </c>
      <c r="D10697" s="29" t="n">
        <v>92.675</v>
      </c>
      <c r="E10697" s="29" t="n">
        <f aca="false">D10697/10</f>
        <v>9.2675</v>
      </c>
      <c r="F10697" s="29" t="n">
        <f aca="false">(E10697+Einstellungen!$B$20)*(1+Einstellungen!$B$10)</f>
        <v>33.228965</v>
      </c>
      <c r="G10697" s="21" t="str">
        <f aca="false">IF(F10697&lt;Einstellungen!$B$5,"ja","nein")</f>
        <v>nein</v>
      </c>
      <c r="H10697" s="21" t="s">
        <v>28</v>
      </c>
      <c r="I10697" s="29" t="n">
        <f aca="false">INDEX(Einstellungen!$B$27:$B$50,15)</f>
        <v>1</v>
      </c>
      <c r="J10697" s="29" t="n">
        <f aca="false">F10697*I10697</f>
        <v>33.228965</v>
      </c>
    </row>
    <row r="10698" customFormat="false" ht="15" hidden="false" customHeight="false" outlineLevel="0" collapsed="false">
      <c r="A10698" s="28" t="n">
        <v>46026</v>
      </c>
      <c r="B10698" s="21" t="s">
        <v>127</v>
      </c>
      <c r="C10698" s="21" t="s">
        <v>139</v>
      </c>
      <c r="D10698" s="29" t="n">
        <v>93.197</v>
      </c>
      <c r="E10698" s="29" t="n">
        <f aca="false">D10698/10</f>
        <v>9.3197</v>
      </c>
      <c r="F10698" s="29" t="n">
        <f aca="false">(E10698+Einstellungen!$B$20)*(1+Einstellungen!$B$10)</f>
        <v>33.291083</v>
      </c>
      <c r="G10698" s="21" t="str">
        <f aca="false">IF(F10698&lt;Einstellungen!$B$5,"ja","nein")</f>
        <v>nein</v>
      </c>
      <c r="H10698" s="21" t="s">
        <v>28</v>
      </c>
      <c r="I10698" s="29" t="n">
        <f aca="false">INDEX(Einstellungen!$B$27:$B$50,16)</f>
        <v>0.95</v>
      </c>
      <c r="J10698" s="29" t="n">
        <f aca="false">F10698*I10698</f>
        <v>31.62652885</v>
      </c>
    </row>
    <row r="10699" customFormat="false" ht="15" hidden="false" customHeight="false" outlineLevel="0" collapsed="false">
      <c r="A10699" s="28" t="n">
        <v>46026</v>
      </c>
      <c r="B10699" s="21" t="s">
        <v>128</v>
      </c>
      <c r="C10699" s="21" t="s">
        <v>139</v>
      </c>
      <c r="D10699" s="29" t="n">
        <v>100.593</v>
      </c>
      <c r="E10699" s="29" t="n">
        <f aca="false">D10699/10</f>
        <v>10.0593</v>
      </c>
      <c r="F10699" s="29" t="n">
        <f aca="false">(E10699+Einstellungen!$B$20)*(1+Einstellungen!$B$10)</f>
        <v>34.171207</v>
      </c>
      <c r="G10699" s="21" t="str">
        <f aca="false">IF(F10699&lt;Einstellungen!$B$5,"ja","nein")</f>
        <v>nein</v>
      </c>
      <c r="H10699" s="21" t="s">
        <v>28</v>
      </c>
      <c r="I10699" s="29" t="n">
        <f aca="false">INDEX(Einstellungen!$B$27:$B$50,17)</f>
        <v>0.95</v>
      </c>
      <c r="J10699" s="29" t="n">
        <f aca="false">F10699*I10699</f>
        <v>32.46264665</v>
      </c>
    </row>
    <row r="10700" customFormat="false" ht="15" hidden="false" customHeight="false" outlineLevel="0" collapsed="false">
      <c r="A10700" s="28" t="n">
        <v>46026</v>
      </c>
      <c r="B10700" s="21" t="s">
        <v>129</v>
      </c>
      <c r="C10700" s="21" t="s">
        <v>139</v>
      </c>
      <c r="D10700" s="29" t="n">
        <v>118.425</v>
      </c>
      <c r="E10700" s="29" t="n">
        <f aca="false">D10700/10</f>
        <v>11.8425</v>
      </c>
      <c r="F10700" s="29" t="n">
        <f aca="false">(E10700+Einstellungen!$B$20)*(1+Einstellungen!$B$10)</f>
        <v>36.293215</v>
      </c>
      <c r="G10700" s="21" t="str">
        <f aca="false">IF(F10700&lt;Einstellungen!$B$5,"ja","nein")</f>
        <v>nein</v>
      </c>
      <c r="H10700" s="21" t="s">
        <v>28</v>
      </c>
      <c r="I10700" s="29" t="n">
        <f aca="false">INDEX(Einstellungen!$B$27:$B$50,18)</f>
        <v>1.1</v>
      </c>
      <c r="J10700" s="29" t="n">
        <f aca="false">F10700*I10700</f>
        <v>39.9225365</v>
      </c>
    </row>
    <row r="10701" customFormat="false" ht="15" hidden="false" customHeight="false" outlineLevel="0" collapsed="false">
      <c r="A10701" s="28" t="n">
        <v>46026</v>
      </c>
      <c r="B10701" s="21" t="s">
        <v>130</v>
      </c>
      <c r="C10701" s="21" t="s">
        <v>139</v>
      </c>
      <c r="D10701" s="29" t="n">
        <v>121.18</v>
      </c>
      <c r="E10701" s="29" t="n">
        <f aca="false">D10701/10</f>
        <v>12.118</v>
      </c>
      <c r="F10701" s="29" t="n">
        <f aca="false">(E10701+Einstellungen!$B$20)*(1+Einstellungen!$B$10)</f>
        <v>36.62106</v>
      </c>
      <c r="G10701" s="21" t="str">
        <f aca="false">IF(F10701&lt;Einstellungen!$B$5,"ja","nein")</f>
        <v>nein</v>
      </c>
      <c r="H10701" s="21" t="s">
        <v>28</v>
      </c>
      <c r="I10701" s="29" t="n">
        <f aca="false">INDEX(Einstellungen!$B$27:$B$50,19)</f>
        <v>1.35</v>
      </c>
      <c r="J10701" s="29" t="n">
        <f aca="false">F10701*I10701</f>
        <v>49.438431</v>
      </c>
    </row>
    <row r="10702" customFormat="false" ht="15" hidden="false" customHeight="false" outlineLevel="0" collapsed="false">
      <c r="A10702" s="28" t="n">
        <v>46026</v>
      </c>
      <c r="B10702" s="21" t="s">
        <v>131</v>
      </c>
      <c r="C10702" s="21" t="s">
        <v>139</v>
      </c>
      <c r="D10702" s="29" t="n">
        <v>119.715</v>
      </c>
      <c r="E10702" s="29" t="n">
        <f aca="false">D10702/10</f>
        <v>11.9715</v>
      </c>
      <c r="F10702" s="29" t="n">
        <f aca="false">(E10702+Einstellungen!$B$20)*(1+Einstellungen!$B$10)</f>
        <v>36.446725</v>
      </c>
      <c r="G10702" s="21" t="str">
        <f aca="false">IF(F10702&lt;Einstellungen!$B$5,"ja","nein")</f>
        <v>nein</v>
      </c>
      <c r="H10702" s="21" t="s">
        <v>28</v>
      </c>
      <c r="I10702" s="29" t="n">
        <f aca="false">INDEX(Einstellungen!$B$27:$B$50,20)</f>
        <v>1.45</v>
      </c>
      <c r="J10702" s="29" t="n">
        <f aca="false">F10702*I10702</f>
        <v>52.84775125</v>
      </c>
    </row>
    <row r="10703" customFormat="false" ht="15" hidden="false" customHeight="false" outlineLevel="0" collapsed="false">
      <c r="A10703" s="28" t="n">
        <v>46026</v>
      </c>
      <c r="B10703" s="21" t="s">
        <v>132</v>
      </c>
      <c r="C10703" s="21" t="s">
        <v>139</v>
      </c>
      <c r="D10703" s="29" t="n">
        <v>112.45</v>
      </c>
      <c r="E10703" s="29" t="n">
        <f aca="false">D10703/10</f>
        <v>11.245</v>
      </c>
      <c r="F10703" s="29" t="n">
        <f aca="false">(E10703+Einstellungen!$B$20)*(1+Einstellungen!$B$10)</f>
        <v>35.58219</v>
      </c>
      <c r="G10703" s="21" t="str">
        <f aca="false">IF(F10703&lt;Einstellungen!$B$5,"ja","nein")</f>
        <v>nein</v>
      </c>
      <c r="H10703" s="21" t="s">
        <v>28</v>
      </c>
      <c r="I10703" s="29" t="n">
        <f aca="false">INDEX(Einstellungen!$B$27:$B$50,21)</f>
        <v>1.4</v>
      </c>
      <c r="J10703" s="29" t="n">
        <f aca="false">F10703*I10703</f>
        <v>49.815066</v>
      </c>
    </row>
    <row r="10704" customFormat="false" ht="15" hidden="false" customHeight="false" outlineLevel="0" collapsed="false">
      <c r="A10704" s="28" t="n">
        <v>46026</v>
      </c>
      <c r="B10704" s="21" t="s">
        <v>133</v>
      </c>
      <c r="C10704" s="21" t="s">
        <v>139</v>
      </c>
      <c r="D10704" s="29" t="n">
        <v>99.7</v>
      </c>
      <c r="E10704" s="29" t="n">
        <f aca="false">D10704/10</f>
        <v>9.97</v>
      </c>
      <c r="F10704" s="29" t="n">
        <f aca="false">(E10704+Einstellungen!$B$20)*(1+Einstellungen!$B$10)</f>
        <v>34.06494</v>
      </c>
      <c r="G10704" s="21" t="str">
        <f aca="false">IF(F10704&lt;Einstellungen!$B$5,"ja","nein")</f>
        <v>nein</v>
      </c>
      <c r="H10704" s="21" t="s">
        <v>28</v>
      </c>
      <c r="I10704" s="29" t="n">
        <f aca="false">INDEX(Einstellungen!$B$27:$B$50,22)</f>
        <v>1.25</v>
      </c>
      <c r="J10704" s="29" t="n">
        <f aca="false">F10704*I10704</f>
        <v>42.581175</v>
      </c>
    </row>
    <row r="10705" customFormat="false" ht="15" hidden="false" customHeight="false" outlineLevel="0" collapsed="false">
      <c r="A10705" s="28" t="n">
        <v>46026</v>
      </c>
      <c r="B10705" s="21" t="s">
        <v>134</v>
      </c>
      <c r="C10705" s="21" t="s">
        <v>139</v>
      </c>
      <c r="D10705" s="29" t="n">
        <v>95.765</v>
      </c>
      <c r="E10705" s="29" t="n">
        <f aca="false">D10705/10</f>
        <v>9.5765</v>
      </c>
      <c r="F10705" s="29" t="n">
        <f aca="false">(E10705+Einstellungen!$B$20)*(1+Einstellungen!$B$10)</f>
        <v>33.596675</v>
      </c>
      <c r="G10705" s="21" t="str">
        <f aca="false">IF(F10705&lt;Einstellungen!$B$5,"ja","nein")</f>
        <v>nein</v>
      </c>
      <c r="H10705" s="21" t="s">
        <v>28</v>
      </c>
      <c r="I10705" s="29" t="n">
        <f aca="false">INDEX(Einstellungen!$B$27:$B$50,23)</f>
        <v>1.05</v>
      </c>
      <c r="J10705" s="29" t="n">
        <f aca="false">F10705*I10705</f>
        <v>35.27650875</v>
      </c>
    </row>
    <row r="10706" customFormat="false" ht="15" hidden="false" customHeight="false" outlineLevel="0" collapsed="false">
      <c r="A10706" s="28" t="n">
        <v>46026</v>
      </c>
      <c r="B10706" s="21" t="s">
        <v>135</v>
      </c>
      <c r="C10706" s="21" t="s">
        <v>139</v>
      </c>
      <c r="D10706" s="29" t="n">
        <v>89.21</v>
      </c>
      <c r="E10706" s="29" t="n">
        <f aca="false">D10706/10</f>
        <v>8.921</v>
      </c>
      <c r="F10706" s="29" t="n">
        <f aca="false">(E10706+Einstellungen!$B$20)*(1+Einstellungen!$B$10)</f>
        <v>32.81663</v>
      </c>
      <c r="G10706" s="21" t="str">
        <f aca="false">IF(F10706&lt;Einstellungen!$B$5,"ja","nein")</f>
        <v>nein</v>
      </c>
      <c r="H10706" s="21" t="s">
        <v>28</v>
      </c>
      <c r="I10706" s="29" t="n">
        <f aca="false">INDEX(Einstellungen!$B$27:$B$50,24)</f>
        <v>0.8</v>
      </c>
      <c r="J10706" s="29" t="n">
        <f aca="false">F10706*I10706</f>
        <v>26.253304</v>
      </c>
    </row>
    <row r="10707" customFormat="false" ht="15" hidden="false" customHeight="false" outlineLevel="0" collapsed="false">
      <c r="A10707" s="28" t="n">
        <v>46027</v>
      </c>
      <c r="B10707" s="21" t="s">
        <v>111</v>
      </c>
      <c r="C10707" s="21" t="s">
        <v>140</v>
      </c>
      <c r="D10707" s="29" t="n">
        <v>92.453</v>
      </c>
      <c r="E10707" s="29" t="n">
        <f aca="false">D10707/10</f>
        <v>9.2453</v>
      </c>
      <c r="F10707" s="29" t="n">
        <f aca="false">(E10707+Einstellungen!$B$20)*(1+Einstellungen!$B$10)</f>
        <v>33.202547</v>
      </c>
      <c r="G10707" s="21" t="str">
        <f aca="false">IF(F10707&lt;Einstellungen!$B$5,"ja","nein")</f>
        <v>nein</v>
      </c>
      <c r="H10707" s="21" t="s">
        <v>28</v>
      </c>
      <c r="I10707" s="29" t="n">
        <f aca="false">INDEX(Einstellungen!$B$27:$B$50,1)</f>
        <v>0.6</v>
      </c>
      <c r="J10707" s="29" t="n">
        <f aca="false">F10707*I10707</f>
        <v>19.9215282</v>
      </c>
    </row>
    <row r="10708" customFormat="false" ht="15" hidden="false" customHeight="false" outlineLevel="0" collapsed="false">
      <c r="A10708" s="28" t="n">
        <v>46027</v>
      </c>
      <c r="B10708" s="21" t="s">
        <v>113</v>
      </c>
      <c r="C10708" s="21" t="s">
        <v>140</v>
      </c>
      <c r="D10708" s="29" t="n">
        <v>88.847</v>
      </c>
      <c r="E10708" s="29" t="n">
        <f aca="false">D10708/10</f>
        <v>8.8847</v>
      </c>
      <c r="F10708" s="29" t="n">
        <f aca="false">(E10708+Einstellungen!$B$20)*(1+Einstellungen!$B$10)</f>
        <v>32.773433</v>
      </c>
      <c r="G10708" s="21" t="str">
        <f aca="false">IF(F10708&lt;Einstellungen!$B$5,"ja","nein")</f>
        <v>nein</v>
      </c>
      <c r="H10708" s="21" t="s">
        <v>28</v>
      </c>
      <c r="I10708" s="29" t="n">
        <f aca="false">INDEX(Einstellungen!$B$27:$B$50,2)</f>
        <v>0.5</v>
      </c>
      <c r="J10708" s="29" t="n">
        <f aca="false">F10708*I10708</f>
        <v>16.3867165</v>
      </c>
    </row>
    <row r="10709" customFormat="false" ht="15" hidden="false" customHeight="false" outlineLevel="0" collapsed="false">
      <c r="A10709" s="28" t="n">
        <v>46027</v>
      </c>
      <c r="B10709" s="21" t="s">
        <v>114</v>
      </c>
      <c r="C10709" s="21" t="s">
        <v>140</v>
      </c>
      <c r="D10709" s="29" t="n">
        <v>86.507</v>
      </c>
      <c r="E10709" s="29" t="n">
        <f aca="false">D10709/10</f>
        <v>8.6507</v>
      </c>
      <c r="F10709" s="29" t="n">
        <f aca="false">(E10709+Einstellungen!$B$20)*(1+Einstellungen!$B$10)</f>
        <v>32.494973</v>
      </c>
      <c r="G10709" s="21" t="str">
        <f aca="false">IF(F10709&lt;Einstellungen!$B$5,"ja","nein")</f>
        <v>nein</v>
      </c>
      <c r="H10709" s="21" t="s">
        <v>28</v>
      </c>
      <c r="I10709" s="29" t="n">
        <f aca="false">INDEX(Einstellungen!$B$27:$B$50,3)</f>
        <v>0.45</v>
      </c>
      <c r="J10709" s="29" t="n">
        <f aca="false">F10709*I10709</f>
        <v>14.62273785</v>
      </c>
    </row>
    <row r="10710" customFormat="false" ht="15" hidden="false" customHeight="false" outlineLevel="0" collapsed="false">
      <c r="A10710" s="28" t="n">
        <v>46027</v>
      </c>
      <c r="B10710" s="21" t="s">
        <v>115</v>
      </c>
      <c r="C10710" s="21" t="s">
        <v>140</v>
      </c>
      <c r="D10710" s="29" t="n">
        <v>86.312</v>
      </c>
      <c r="E10710" s="29" t="n">
        <f aca="false">D10710/10</f>
        <v>8.6312</v>
      </c>
      <c r="F10710" s="29" t="n">
        <f aca="false">(E10710+Einstellungen!$B$20)*(1+Einstellungen!$B$10)</f>
        <v>32.471768</v>
      </c>
      <c r="G10710" s="21" t="str">
        <f aca="false">IF(F10710&lt;Einstellungen!$B$5,"ja","nein")</f>
        <v>nein</v>
      </c>
      <c r="H10710" s="21" t="s">
        <v>28</v>
      </c>
      <c r="I10710" s="29" t="n">
        <f aca="false">INDEX(Einstellungen!$B$27:$B$50,4)</f>
        <v>0.45</v>
      </c>
      <c r="J10710" s="29" t="n">
        <f aca="false">F10710*I10710</f>
        <v>14.6122956</v>
      </c>
    </row>
    <row r="10711" customFormat="false" ht="15" hidden="false" customHeight="false" outlineLevel="0" collapsed="false">
      <c r="A10711" s="28" t="n">
        <v>46027</v>
      </c>
      <c r="B10711" s="21" t="s">
        <v>116</v>
      </c>
      <c r="C10711" s="21" t="s">
        <v>140</v>
      </c>
      <c r="D10711" s="29" t="n">
        <v>87.495</v>
      </c>
      <c r="E10711" s="29" t="n">
        <f aca="false">D10711/10</f>
        <v>8.7495</v>
      </c>
      <c r="F10711" s="29" t="n">
        <f aca="false">(E10711+Einstellungen!$B$20)*(1+Einstellungen!$B$10)</f>
        <v>32.612545</v>
      </c>
      <c r="G10711" s="21" t="str">
        <f aca="false">IF(F10711&lt;Einstellungen!$B$5,"ja","nein")</f>
        <v>nein</v>
      </c>
      <c r="H10711" s="21" t="s">
        <v>28</v>
      </c>
      <c r="I10711" s="29" t="n">
        <f aca="false">INDEX(Einstellungen!$B$27:$B$50,5)</f>
        <v>0.45</v>
      </c>
      <c r="J10711" s="29" t="n">
        <f aca="false">F10711*I10711</f>
        <v>14.67564525</v>
      </c>
    </row>
    <row r="10712" customFormat="false" ht="15" hidden="false" customHeight="false" outlineLevel="0" collapsed="false">
      <c r="A10712" s="28" t="n">
        <v>46027</v>
      </c>
      <c r="B10712" s="21" t="s">
        <v>117</v>
      </c>
      <c r="C10712" s="21" t="s">
        <v>140</v>
      </c>
      <c r="D10712" s="29" t="n">
        <v>90.858</v>
      </c>
      <c r="E10712" s="29" t="n">
        <f aca="false">D10712/10</f>
        <v>9.0858</v>
      </c>
      <c r="F10712" s="29" t="n">
        <f aca="false">(E10712+Einstellungen!$B$20)*(1+Einstellungen!$B$10)</f>
        <v>33.012742</v>
      </c>
      <c r="G10712" s="21" t="str">
        <f aca="false">IF(F10712&lt;Einstellungen!$B$5,"ja","nein")</f>
        <v>nein</v>
      </c>
      <c r="H10712" s="21" t="s">
        <v>28</v>
      </c>
      <c r="I10712" s="29" t="n">
        <f aca="false">INDEX(Einstellungen!$B$27:$B$50,6)</f>
        <v>0.5</v>
      </c>
      <c r="J10712" s="29" t="n">
        <f aca="false">F10712*I10712</f>
        <v>16.506371</v>
      </c>
    </row>
    <row r="10713" customFormat="false" ht="15" hidden="false" customHeight="false" outlineLevel="0" collapsed="false">
      <c r="A10713" s="28" t="n">
        <v>46027</v>
      </c>
      <c r="B10713" s="21" t="s">
        <v>118</v>
      </c>
      <c r="C10713" s="21" t="s">
        <v>140</v>
      </c>
      <c r="D10713" s="29" t="n">
        <v>109.022</v>
      </c>
      <c r="E10713" s="29" t="n">
        <f aca="false">D10713/10</f>
        <v>10.9022</v>
      </c>
      <c r="F10713" s="29" t="n">
        <f aca="false">(E10713+Einstellungen!$B$20)*(1+Einstellungen!$B$10)</f>
        <v>35.174258</v>
      </c>
      <c r="G10713" s="21" t="str">
        <f aca="false">IF(F10713&lt;Einstellungen!$B$5,"ja","nein")</f>
        <v>nein</v>
      </c>
      <c r="H10713" s="21" t="s">
        <v>28</v>
      </c>
      <c r="I10713" s="29" t="n">
        <f aca="false">INDEX(Einstellungen!$B$27:$B$50,7)</f>
        <v>0.7</v>
      </c>
      <c r="J10713" s="29" t="n">
        <f aca="false">F10713*I10713</f>
        <v>24.6219806</v>
      </c>
    </row>
    <row r="10714" customFormat="false" ht="15" hidden="false" customHeight="false" outlineLevel="0" collapsed="false">
      <c r="A10714" s="28" t="n">
        <v>46027</v>
      </c>
      <c r="B10714" s="21" t="s">
        <v>119</v>
      </c>
      <c r="C10714" s="21" t="s">
        <v>140</v>
      </c>
      <c r="D10714" s="29" t="n">
        <v>129.312</v>
      </c>
      <c r="E10714" s="29" t="n">
        <f aca="false">D10714/10</f>
        <v>12.9312</v>
      </c>
      <c r="F10714" s="29" t="n">
        <f aca="false">(E10714+Einstellungen!$B$20)*(1+Einstellungen!$B$10)</f>
        <v>37.588768</v>
      </c>
      <c r="G10714" s="21" t="str">
        <f aca="false">IF(F10714&lt;Einstellungen!$B$5,"ja","nein")</f>
        <v>nein</v>
      </c>
      <c r="H10714" s="21" t="s">
        <v>28</v>
      </c>
      <c r="I10714" s="29" t="n">
        <f aca="false">INDEX(Einstellungen!$B$27:$B$50,8)</f>
        <v>0.95</v>
      </c>
      <c r="J10714" s="29" t="n">
        <f aca="false">F10714*I10714</f>
        <v>35.7093296</v>
      </c>
    </row>
    <row r="10715" customFormat="false" ht="15" hidden="false" customHeight="false" outlineLevel="0" collapsed="false">
      <c r="A10715" s="28" t="n">
        <v>46027</v>
      </c>
      <c r="B10715" s="21" t="s">
        <v>120</v>
      </c>
      <c r="C10715" s="21" t="s">
        <v>140</v>
      </c>
      <c r="D10715" s="29" t="n">
        <v>151.175</v>
      </c>
      <c r="E10715" s="29" t="n">
        <f aca="false">D10715/10</f>
        <v>15.1175</v>
      </c>
      <c r="F10715" s="29" t="n">
        <f aca="false">(E10715+Einstellungen!$B$20)*(1+Einstellungen!$B$10)</f>
        <v>40.190465</v>
      </c>
      <c r="G10715" s="21" t="str">
        <f aca="false">IF(F10715&lt;Einstellungen!$B$5,"ja","nein")</f>
        <v>nein</v>
      </c>
      <c r="H10715" s="21" t="s">
        <v>28</v>
      </c>
      <c r="I10715" s="29" t="n">
        <f aca="false">INDEX(Einstellungen!$B$27:$B$50,9)</f>
        <v>1.05</v>
      </c>
      <c r="J10715" s="29" t="n">
        <f aca="false">F10715*I10715</f>
        <v>42.19998825</v>
      </c>
    </row>
    <row r="10716" customFormat="false" ht="15" hidden="false" customHeight="false" outlineLevel="0" collapsed="false">
      <c r="A10716" s="28" t="n">
        <v>46027</v>
      </c>
      <c r="B10716" s="21" t="s">
        <v>121</v>
      </c>
      <c r="C10716" s="21" t="s">
        <v>140</v>
      </c>
      <c r="D10716" s="29" t="n">
        <v>152.15</v>
      </c>
      <c r="E10716" s="29" t="n">
        <f aca="false">D10716/10</f>
        <v>15.215</v>
      </c>
      <c r="F10716" s="29" t="n">
        <f aca="false">(E10716+Einstellungen!$B$20)*(1+Einstellungen!$B$10)</f>
        <v>40.30649</v>
      </c>
      <c r="G10716" s="21" t="str">
        <f aca="false">IF(F10716&lt;Einstellungen!$B$5,"ja","nein")</f>
        <v>nein</v>
      </c>
      <c r="H10716" s="21" t="s">
        <v>28</v>
      </c>
      <c r="I10716" s="29" t="n">
        <f aca="false">INDEX(Einstellungen!$B$27:$B$50,10)</f>
        <v>1.05</v>
      </c>
      <c r="J10716" s="29" t="n">
        <f aca="false">F10716*I10716</f>
        <v>42.3218145</v>
      </c>
    </row>
    <row r="10717" customFormat="false" ht="15" hidden="false" customHeight="false" outlineLevel="0" collapsed="false">
      <c r="A10717" s="28" t="n">
        <v>46027</v>
      </c>
      <c r="B10717" s="21" t="s">
        <v>122</v>
      </c>
      <c r="C10717" s="21" t="s">
        <v>140</v>
      </c>
      <c r="D10717" s="29" t="n">
        <v>145.627</v>
      </c>
      <c r="E10717" s="29" t="n">
        <f aca="false">D10717/10</f>
        <v>14.5627</v>
      </c>
      <c r="F10717" s="29" t="n">
        <f aca="false">(E10717+Einstellungen!$B$20)*(1+Einstellungen!$B$10)</f>
        <v>39.530253</v>
      </c>
      <c r="G10717" s="21" t="str">
        <f aca="false">IF(F10717&lt;Einstellungen!$B$5,"ja","nein")</f>
        <v>nein</v>
      </c>
      <c r="H10717" s="21" t="s">
        <v>28</v>
      </c>
      <c r="I10717" s="29" t="n">
        <f aca="false">INDEX(Einstellungen!$B$27:$B$50,11)</f>
        <v>1.05</v>
      </c>
      <c r="J10717" s="29" t="n">
        <f aca="false">F10717*I10717</f>
        <v>41.50676565</v>
      </c>
    </row>
    <row r="10718" customFormat="false" ht="15" hidden="false" customHeight="false" outlineLevel="0" collapsed="false">
      <c r="A10718" s="28" t="n">
        <v>46027</v>
      </c>
      <c r="B10718" s="21" t="s">
        <v>123</v>
      </c>
      <c r="C10718" s="21" t="s">
        <v>140</v>
      </c>
      <c r="D10718" s="29" t="n">
        <v>136.57</v>
      </c>
      <c r="E10718" s="29" t="n">
        <f aca="false">D10718/10</f>
        <v>13.657</v>
      </c>
      <c r="F10718" s="29" t="n">
        <f aca="false">(E10718+Einstellungen!$B$20)*(1+Einstellungen!$B$10)</f>
        <v>38.45247</v>
      </c>
      <c r="G10718" s="21" t="str">
        <f aca="false">IF(F10718&lt;Einstellungen!$B$5,"ja","nein")</f>
        <v>nein</v>
      </c>
      <c r="H10718" s="21" t="s">
        <v>28</v>
      </c>
      <c r="I10718" s="29" t="n">
        <f aca="false">INDEX(Einstellungen!$B$27:$B$50,12)</f>
        <v>1.1</v>
      </c>
      <c r="J10718" s="29" t="n">
        <f aca="false">F10718*I10718</f>
        <v>42.297717</v>
      </c>
    </row>
    <row r="10719" customFormat="false" ht="15" hidden="false" customHeight="false" outlineLevel="0" collapsed="false">
      <c r="A10719" s="28" t="n">
        <v>46027</v>
      </c>
      <c r="B10719" s="21" t="s">
        <v>124</v>
      </c>
      <c r="C10719" s="21" t="s">
        <v>140</v>
      </c>
      <c r="D10719" s="29" t="n">
        <v>134.303</v>
      </c>
      <c r="E10719" s="29" t="n">
        <f aca="false">D10719/10</f>
        <v>13.4303</v>
      </c>
      <c r="F10719" s="29" t="n">
        <f aca="false">(E10719+Einstellungen!$B$20)*(1+Einstellungen!$B$10)</f>
        <v>38.182697</v>
      </c>
      <c r="G10719" s="21" t="str">
        <f aca="false">IF(F10719&lt;Einstellungen!$B$5,"ja","nein")</f>
        <v>nein</v>
      </c>
      <c r="H10719" s="21" t="s">
        <v>28</v>
      </c>
      <c r="I10719" s="29" t="n">
        <f aca="false">INDEX(Einstellungen!$B$27:$B$50,13)</f>
        <v>1.2</v>
      </c>
      <c r="J10719" s="29" t="n">
        <f aca="false">F10719*I10719</f>
        <v>45.8192364</v>
      </c>
    </row>
    <row r="10720" customFormat="false" ht="15" hidden="false" customHeight="false" outlineLevel="0" collapsed="false">
      <c r="A10720" s="28" t="n">
        <v>46027</v>
      </c>
      <c r="B10720" s="21" t="s">
        <v>125</v>
      </c>
      <c r="C10720" s="21" t="s">
        <v>140</v>
      </c>
      <c r="D10720" s="29" t="n">
        <v>134.303</v>
      </c>
      <c r="E10720" s="29" t="n">
        <f aca="false">D10720/10</f>
        <v>13.4303</v>
      </c>
      <c r="F10720" s="29" t="n">
        <f aca="false">(E10720+Einstellungen!$B$20)*(1+Einstellungen!$B$10)</f>
        <v>38.182697</v>
      </c>
      <c r="G10720" s="21" t="str">
        <f aca="false">IF(F10720&lt;Einstellungen!$B$5,"ja","nein")</f>
        <v>nein</v>
      </c>
      <c r="H10720" s="21" t="s">
        <v>28</v>
      </c>
      <c r="I10720" s="29" t="n">
        <f aca="false">INDEX(Einstellungen!$B$27:$B$50,14)</f>
        <v>1.15</v>
      </c>
      <c r="J10720" s="29" t="n">
        <f aca="false">F10720*I10720</f>
        <v>43.91010155</v>
      </c>
    </row>
    <row r="10721" customFormat="false" ht="15" hidden="false" customHeight="false" outlineLevel="0" collapsed="false">
      <c r="A10721" s="28" t="n">
        <v>46027</v>
      </c>
      <c r="B10721" s="21" t="s">
        <v>126</v>
      </c>
      <c r="C10721" s="21" t="s">
        <v>140</v>
      </c>
      <c r="D10721" s="29" t="n">
        <v>140.15</v>
      </c>
      <c r="E10721" s="29" t="n">
        <f aca="false">D10721/10</f>
        <v>14.015</v>
      </c>
      <c r="F10721" s="29" t="n">
        <f aca="false">(E10721+Einstellungen!$B$20)*(1+Einstellungen!$B$10)</f>
        <v>38.87849</v>
      </c>
      <c r="G10721" s="21" t="str">
        <f aca="false">IF(F10721&lt;Einstellungen!$B$5,"ja","nein")</f>
        <v>nein</v>
      </c>
      <c r="H10721" s="21" t="s">
        <v>28</v>
      </c>
      <c r="I10721" s="29" t="n">
        <f aca="false">INDEX(Einstellungen!$B$27:$B$50,15)</f>
        <v>1</v>
      </c>
      <c r="J10721" s="29" t="n">
        <f aca="false">F10721*I10721</f>
        <v>38.87849</v>
      </c>
    </row>
    <row r="10722" customFormat="false" ht="15" hidden="false" customHeight="false" outlineLevel="0" collapsed="false">
      <c r="A10722" s="28" t="n">
        <v>46027</v>
      </c>
      <c r="B10722" s="21" t="s">
        <v>127</v>
      </c>
      <c r="C10722" s="21" t="s">
        <v>140</v>
      </c>
      <c r="D10722" s="29" t="n">
        <v>148.99</v>
      </c>
      <c r="E10722" s="29" t="n">
        <f aca="false">D10722/10</f>
        <v>14.899</v>
      </c>
      <c r="F10722" s="29" t="n">
        <f aca="false">(E10722+Einstellungen!$B$20)*(1+Einstellungen!$B$10)</f>
        <v>39.93045</v>
      </c>
      <c r="G10722" s="21" t="str">
        <f aca="false">IF(F10722&lt;Einstellungen!$B$5,"ja","nein")</f>
        <v>nein</v>
      </c>
      <c r="H10722" s="21" t="s">
        <v>28</v>
      </c>
      <c r="I10722" s="29" t="n">
        <f aca="false">INDEX(Einstellungen!$B$27:$B$50,16)</f>
        <v>0.95</v>
      </c>
      <c r="J10722" s="29" t="n">
        <f aca="false">F10722*I10722</f>
        <v>37.9339275</v>
      </c>
    </row>
    <row r="10723" customFormat="false" ht="15" hidden="false" customHeight="false" outlineLevel="0" collapsed="false">
      <c r="A10723" s="28" t="n">
        <v>46027</v>
      </c>
      <c r="B10723" s="21" t="s">
        <v>128</v>
      </c>
      <c r="C10723" s="21" t="s">
        <v>140</v>
      </c>
      <c r="D10723" s="29" t="n">
        <v>180.708</v>
      </c>
      <c r="E10723" s="29" t="n">
        <f aca="false">D10723/10</f>
        <v>18.0708</v>
      </c>
      <c r="F10723" s="29" t="n">
        <f aca="false">(E10723+Einstellungen!$B$20)*(1+Einstellungen!$B$10)</f>
        <v>43.704892</v>
      </c>
      <c r="G10723" s="21" t="str">
        <f aca="false">IF(F10723&lt;Einstellungen!$B$5,"ja","nein")</f>
        <v>nein</v>
      </c>
      <c r="H10723" s="21" t="s">
        <v>28</v>
      </c>
      <c r="I10723" s="29" t="n">
        <f aca="false">INDEX(Einstellungen!$B$27:$B$50,17)</f>
        <v>0.95</v>
      </c>
      <c r="J10723" s="29" t="n">
        <f aca="false">F10723*I10723</f>
        <v>41.5196474</v>
      </c>
    </row>
    <row r="10724" customFormat="false" ht="15" hidden="false" customHeight="false" outlineLevel="0" collapsed="false">
      <c r="A10724" s="28" t="n">
        <v>46027</v>
      </c>
      <c r="B10724" s="21" t="s">
        <v>129</v>
      </c>
      <c r="C10724" s="21" t="s">
        <v>140</v>
      </c>
      <c r="D10724" s="29" t="n">
        <v>223.425</v>
      </c>
      <c r="E10724" s="29" t="n">
        <f aca="false">D10724/10</f>
        <v>22.3425</v>
      </c>
      <c r="F10724" s="29" t="n">
        <f aca="false">(E10724+Einstellungen!$B$20)*(1+Einstellungen!$B$10)</f>
        <v>48.788215</v>
      </c>
      <c r="G10724" s="21" t="str">
        <f aca="false">IF(F10724&lt;Einstellungen!$B$5,"ja","nein")</f>
        <v>nein</v>
      </c>
      <c r="H10724" s="21" t="s">
        <v>28</v>
      </c>
      <c r="I10724" s="29" t="n">
        <f aca="false">INDEX(Einstellungen!$B$27:$B$50,18)</f>
        <v>1.1</v>
      </c>
      <c r="J10724" s="29" t="n">
        <f aca="false">F10724*I10724</f>
        <v>53.6670365</v>
      </c>
    </row>
    <row r="10725" customFormat="false" ht="15" hidden="false" customHeight="false" outlineLevel="0" collapsed="false">
      <c r="A10725" s="28" t="n">
        <v>46027</v>
      </c>
      <c r="B10725" s="21" t="s">
        <v>130</v>
      </c>
      <c r="C10725" s="21" t="s">
        <v>140</v>
      </c>
      <c r="D10725" s="29" t="n">
        <v>213.585</v>
      </c>
      <c r="E10725" s="29" t="n">
        <f aca="false">D10725/10</f>
        <v>21.3585</v>
      </c>
      <c r="F10725" s="29" t="n">
        <f aca="false">(E10725+Einstellungen!$B$20)*(1+Einstellungen!$B$10)</f>
        <v>47.617255</v>
      </c>
      <c r="G10725" s="21" t="str">
        <f aca="false">IF(F10725&lt;Einstellungen!$B$5,"ja","nein")</f>
        <v>nein</v>
      </c>
      <c r="H10725" s="21" t="s">
        <v>28</v>
      </c>
      <c r="I10725" s="29" t="n">
        <f aca="false">INDEX(Einstellungen!$B$27:$B$50,19)</f>
        <v>1.35</v>
      </c>
      <c r="J10725" s="29" t="n">
        <f aca="false">F10725*I10725</f>
        <v>64.28329425</v>
      </c>
    </row>
    <row r="10726" customFormat="false" ht="15" hidden="false" customHeight="false" outlineLevel="0" collapsed="false">
      <c r="A10726" s="28" t="n">
        <v>46027</v>
      </c>
      <c r="B10726" s="21" t="s">
        <v>131</v>
      </c>
      <c r="C10726" s="21" t="s">
        <v>140</v>
      </c>
      <c r="D10726" s="29" t="n">
        <v>182.8</v>
      </c>
      <c r="E10726" s="29" t="n">
        <f aca="false">D10726/10</f>
        <v>18.28</v>
      </c>
      <c r="F10726" s="29" t="n">
        <f aca="false">(E10726+Einstellungen!$B$20)*(1+Einstellungen!$B$10)</f>
        <v>43.95384</v>
      </c>
      <c r="G10726" s="21" t="str">
        <f aca="false">IF(F10726&lt;Einstellungen!$B$5,"ja","nein")</f>
        <v>nein</v>
      </c>
      <c r="H10726" s="21" t="s">
        <v>28</v>
      </c>
      <c r="I10726" s="29" t="n">
        <f aca="false">INDEX(Einstellungen!$B$27:$B$50,20)</f>
        <v>1.45</v>
      </c>
      <c r="J10726" s="29" t="n">
        <f aca="false">F10726*I10726</f>
        <v>63.733068</v>
      </c>
    </row>
    <row r="10727" customFormat="false" ht="15" hidden="false" customHeight="false" outlineLevel="0" collapsed="false">
      <c r="A10727" s="28" t="n">
        <v>46027</v>
      </c>
      <c r="B10727" s="21" t="s">
        <v>132</v>
      </c>
      <c r="C10727" s="21" t="s">
        <v>140</v>
      </c>
      <c r="D10727" s="29" t="n">
        <v>147.032</v>
      </c>
      <c r="E10727" s="29" t="n">
        <f aca="false">D10727/10</f>
        <v>14.7032</v>
      </c>
      <c r="F10727" s="29" t="n">
        <f aca="false">(E10727+Einstellungen!$B$20)*(1+Einstellungen!$B$10)</f>
        <v>39.697448</v>
      </c>
      <c r="G10727" s="21" t="str">
        <f aca="false">IF(F10727&lt;Einstellungen!$B$5,"ja","nein")</f>
        <v>nein</v>
      </c>
      <c r="H10727" s="21" t="s">
        <v>28</v>
      </c>
      <c r="I10727" s="29" t="n">
        <f aca="false">INDEX(Einstellungen!$B$27:$B$50,21)</f>
        <v>1.4</v>
      </c>
      <c r="J10727" s="29" t="n">
        <f aca="false">F10727*I10727</f>
        <v>55.5764272</v>
      </c>
    </row>
    <row r="10728" customFormat="false" ht="15" hidden="false" customHeight="false" outlineLevel="0" collapsed="false">
      <c r="A10728" s="28" t="n">
        <v>46027</v>
      </c>
      <c r="B10728" s="21" t="s">
        <v>133</v>
      </c>
      <c r="C10728" s="21" t="s">
        <v>140</v>
      </c>
      <c r="D10728" s="29" t="n">
        <v>129.102</v>
      </c>
      <c r="E10728" s="29" t="n">
        <f aca="false">D10728/10</f>
        <v>12.9102</v>
      </c>
      <c r="F10728" s="29" t="n">
        <f aca="false">(E10728+Einstellungen!$B$20)*(1+Einstellungen!$B$10)</f>
        <v>37.563778</v>
      </c>
      <c r="G10728" s="21" t="str">
        <f aca="false">IF(F10728&lt;Einstellungen!$B$5,"ja","nein")</f>
        <v>nein</v>
      </c>
      <c r="H10728" s="21" t="s">
        <v>28</v>
      </c>
      <c r="I10728" s="29" t="n">
        <f aca="false">INDEX(Einstellungen!$B$27:$B$50,22)</f>
        <v>1.25</v>
      </c>
      <c r="J10728" s="29" t="n">
        <f aca="false">F10728*I10728</f>
        <v>46.9547225</v>
      </c>
    </row>
    <row r="10729" customFormat="false" ht="15" hidden="false" customHeight="false" outlineLevel="0" collapsed="false">
      <c r="A10729" s="28" t="n">
        <v>46027</v>
      </c>
      <c r="B10729" s="21" t="s">
        <v>134</v>
      </c>
      <c r="C10729" s="21" t="s">
        <v>140</v>
      </c>
      <c r="D10729" s="29" t="n">
        <v>123.85</v>
      </c>
      <c r="E10729" s="29" t="n">
        <f aca="false">D10729/10</f>
        <v>12.385</v>
      </c>
      <c r="F10729" s="29" t="n">
        <f aca="false">(E10729+Einstellungen!$B$20)*(1+Einstellungen!$B$10)</f>
        <v>36.93879</v>
      </c>
      <c r="G10729" s="21" t="str">
        <f aca="false">IF(F10729&lt;Einstellungen!$B$5,"ja","nein")</f>
        <v>nein</v>
      </c>
      <c r="H10729" s="21" t="s">
        <v>28</v>
      </c>
      <c r="I10729" s="29" t="n">
        <f aca="false">INDEX(Einstellungen!$B$27:$B$50,23)</f>
        <v>1.05</v>
      </c>
      <c r="J10729" s="29" t="n">
        <f aca="false">F10729*I10729</f>
        <v>38.7857295</v>
      </c>
    </row>
    <row r="10730" customFormat="false" ht="15" hidden="false" customHeight="false" outlineLevel="0" collapsed="false">
      <c r="A10730" s="28" t="n">
        <v>46027</v>
      </c>
      <c r="B10730" s="21" t="s">
        <v>135</v>
      </c>
      <c r="C10730" s="21" t="s">
        <v>140</v>
      </c>
      <c r="D10730" s="29" t="n">
        <v>111.3</v>
      </c>
      <c r="E10730" s="29" t="n">
        <f aca="false">D10730/10</f>
        <v>11.13</v>
      </c>
      <c r="F10730" s="29" t="n">
        <f aca="false">(E10730+Einstellungen!$B$20)*(1+Einstellungen!$B$10)</f>
        <v>35.44534</v>
      </c>
      <c r="G10730" s="21" t="str">
        <f aca="false">IF(F10730&lt;Einstellungen!$B$5,"ja","nein")</f>
        <v>nein</v>
      </c>
      <c r="H10730" s="21" t="s">
        <v>28</v>
      </c>
      <c r="I10730" s="29" t="n">
        <f aca="false">INDEX(Einstellungen!$B$27:$B$50,24)</f>
        <v>0.8</v>
      </c>
      <c r="J10730" s="29" t="n">
        <f aca="false">F10730*I10730</f>
        <v>28.356272</v>
      </c>
    </row>
    <row r="10731" customFormat="false" ht="15" hidden="false" customHeight="false" outlineLevel="0" collapsed="false">
      <c r="A10731" s="28" t="n">
        <v>46028</v>
      </c>
      <c r="B10731" s="21" t="s">
        <v>111</v>
      </c>
      <c r="C10731" s="21" t="s">
        <v>141</v>
      </c>
      <c r="D10731" s="29" t="n">
        <v>104.695</v>
      </c>
      <c r="E10731" s="29" t="n">
        <f aca="false">D10731/10</f>
        <v>10.4695</v>
      </c>
      <c r="F10731" s="29" t="n">
        <f aca="false">(E10731+Einstellungen!$B$20)*(1+Einstellungen!$B$10)</f>
        <v>34.659345</v>
      </c>
      <c r="G10731" s="21" t="str">
        <f aca="false">IF(F10731&lt;Einstellungen!$B$5,"ja","nein")</f>
        <v>nein</v>
      </c>
      <c r="H10731" s="21" t="s">
        <v>28</v>
      </c>
      <c r="I10731" s="29" t="n">
        <f aca="false">INDEX(Einstellungen!$B$27:$B$50,1)</f>
        <v>0.6</v>
      </c>
      <c r="J10731" s="29" t="n">
        <f aca="false">F10731*I10731</f>
        <v>20.795607</v>
      </c>
    </row>
    <row r="10732" customFormat="false" ht="15" hidden="false" customHeight="false" outlineLevel="0" collapsed="false">
      <c r="A10732" s="28" t="n">
        <v>46028</v>
      </c>
      <c r="B10732" s="21" t="s">
        <v>113</v>
      </c>
      <c r="C10732" s="21" t="s">
        <v>141</v>
      </c>
      <c r="D10732" s="29" t="n">
        <v>104.6</v>
      </c>
      <c r="E10732" s="29" t="n">
        <f aca="false">D10732/10</f>
        <v>10.46</v>
      </c>
      <c r="F10732" s="29" t="n">
        <f aca="false">(E10732+Einstellungen!$B$20)*(1+Einstellungen!$B$10)</f>
        <v>34.64804</v>
      </c>
      <c r="G10732" s="21" t="str">
        <f aca="false">IF(F10732&lt;Einstellungen!$B$5,"ja","nein")</f>
        <v>nein</v>
      </c>
      <c r="H10732" s="21" t="s">
        <v>28</v>
      </c>
      <c r="I10732" s="29" t="n">
        <f aca="false">INDEX(Einstellungen!$B$27:$B$50,2)</f>
        <v>0.5</v>
      </c>
      <c r="J10732" s="29" t="n">
        <f aca="false">F10732*I10732</f>
        <v>17.32402</v>
      </c>
    </row>
    <row r="10733" customFormat="false" ht="15" hidden="false" customHeight="false" outlineLevel="0" collapsed="false">
      <c r="A10733" s="28" t="n">
        <v>46028</v>
      </c>
      <c r="B10733" s="21" t="s">
        <v>114</v>
      </c>
      <c r="C10733" s="21" t="s">
        <v>141</v>
      </c>
      <c r="D10733" s="29" t="n">
        <v>101.545</v>
      </c>
      <c r="E10733" s="29" t="n">
        <f aca="false">D10733/10</f>
        <v>10.1545</v>
      </c>
      <c r="F10733" s="29" t="n">
        <f aca="false">(E10733+Einstellungen!$B$20)*(1+Einstellungen!$B$10)</f>
        <v>34.284495</v>
      </c>
      <c r="G10733" s="21" t="str">
        <f aca="false">IF(F10733&lt;Einstellungen!$B$5,"ja","nein")</f>
        <v>nein</v>
      </c>
      <c r="H10733" s="21" t="s">
        <v>28</v>
      </c>
      <c r="I10733" s="29" t="n">
        <f aca="false">INDEX(Einstellungen!$B$27:$B$50,3)</f>
        <v>0.45</v>
      </c>
      <c r="J10733" s="29" t="n">
        <f aca="false">F10733*I10733</f>
        <v>15.42802275</v>
      </c>
    </row>
    <row r="10734" customFormat="false" ht="15" hidden="false" customHeight="false" outlineLevel="0" collapsed="false">
      <c r="A10734" s="28" t="n">
        <v>46028</v>
      </c>
      <c r="B10734" s="21" t="s">
        <v>115</v>
      </c>
      <c r="C10734" s="21" t="s">
        <v>141</v>
      </c>
      <c r="D10734" s="29" t="n">
        <v>100.088</v>
      </c>
      <c r="E10734" s="29" t="n">
        <f aca="false">D10734/10</f>
        <v>10.0088</v>
      </c>
      <c r="F10734" s="29" t="n">
        <f aca="false">(E10734+Einstellungen!$B$20)*(1+Einstellungen!$B$10)</f>
        <v>34.111112</v>
      </c>
      <c r="G10734" s="21" t="str">
        <f aca="false">IF(F10734&lt;Einstellungen!$B$5,"ja","nein")</f>
        <v>nein</v>
      </c>
      <c r="H10734" s="21" t="s">
        <v>28</v>
      </c>
      <c r="I10734" s="29" t="n">
        <f aca="false">INDEX(Einstellungen!$B$27:$B$50,4)</f>
        <v>0.45</v>
      </c>
      <c r="J10734" s="29" t="n">
        <f aca="false">F10734*I10734</f>
        <v>15.3500004</v>
      </c>
    </row>
    <row r="10735" customFormat="false" ht="15" hidden="false" customHeight="false" outlineLevel="0" collapsed="false">
      <c r="A10735" s="28" t="n">
        <v>46028</v>
      </c>
      <c r="B10735" s="21" t="s">
        <v>116</v>
      </c>
      <c r="C10735" s="21" t="s">
        <v>141</v>
      </c>
      <c r="D10735" s="29" t="n">
        <v>102.453</v>
      </c>
      <c r="E10735" s="29" t="n">
        <f aca="false">D10735/10</f>
        <v>10.2453</v>
      </c>
      <c r="F10735" s="29" t="n">
        <f aca="false">(E10735+Einstellungen!$B$20)*(1+Einstellungen!$B$10)</f>
        <v>34.392547</v>
      </c>
      <c r="G10735" s="21" t="str">
        <f aca="false">IF(F10735&lt;Einstellungen!$B$5,"ja","nein")</f>
        <v>nein</v>
      </c>
      <c r="H10735" s="21" t="s">
        <v>28</v>
      </c>
      <c r="I10735" s="29" t="n">
        <f aca="false">INDEX(Einstellungen!$B$27:$B$50,5)</f>
        <v>0.45</v>
      </c>
      <c r="J10735" s="29" t="n">
        <f aca="false">F10735*I10735</f>
        <v>15.47664615</v>
      </c>
    </row>
    <row r="10736" customFormat="false" ht="15" hidden="false" customHeight="false" outlineLevel="0" collapsed="false">
      <c r="A10736" s="28" t="n">
        <v>46028</v>
      </c>
      <c r="B10736" s="21" t="s">
        <v>117</v>
      </c>
      <c r="C10736" s="21" t="s">
        <v>141</v>
      </c>
      <c r="D10736" s="29" t="n">
        <v>107</v>
      </c>
      <c r="E10736" s="29" t="n">
        <f aca="false">D10736/10</f>
        <v>10.7</v>
      </c>
      <c r="F10736" s="29" t="n">
        <f aca="false">(E10736+Einstellungen!$B$20)*(1+Einstellungen!$B$10)</f>
        <v>34.93364</v>
      </c>
      <c r="G10736" s="21" t="str">
        <f aca="false">IF(F10736&lt;Einstellungen!$B$5,"ja","nein")</f>
        <v>nein</v>
      </c>
      <c r="H10736" s="21" t="s">
        <v>28</v>
      </c>
      <c r="I10736" s="29" t="n">
        <f aca="false">INDEX(Einstellungen!$B$27:$B$50,6)</f>
        <v>0.5</v>
      </c>
      <c r="J10736" s="29" t="n">
        <f aca="false">F10736*I10736</f>
        <v>17.46682</v>
      </c>
    </row>
    <row r="10737" customFormat="false" ht="15" hidden="false" customHeight="false" outlineLevel="0" collapsed="false">
      <c r="A10737" s="28" t="n">
        <v>46028</v>
      </c>
      <c r="B10737" s="21" t="s">
        <v>118</v>
      </c>
      <c r="C10737" s="21" t="s">
        <v>141</v>
      </c>
      <c r="D10737" s="29" t="n">
        <v>121.287</v>
      </c>
      <c r="E10737" s="29" t="n">
        <f aca="false">D10737/10</f>
        <v>12.1287</v>
      </c>
      <c r="F10737" s="29" t="n">
        <f aca="false">(E10737+Einstellungen!$B$20)*(1+Einstellungen!$B$10)</f>
        <v>36.633793</v>
      </c>
      <c r="G10737" s="21" t="str">
        <f aca="false">IF(F10737&lt;Einstellungen!$B$5,"ja","nein")</f>
        <v>nein</v>
      </c>
      <c r="H10737" s="21" t="s">
        <v>28</v>
      </c>
      <c r="I10737" s="29" t="n">
        <f aca="false">INDEX(Einstellungen!$B$27:$B$50,7)</f>
        <v>0.7</v>
      </c>
      <c r="J10737" s="29" t="n">
        <f aca="false">F10737*I10737</f>
        <v>25.6436551</v>
      </c>
    </row>
    <row r="10738" customFormat="false" ht="15" hidden="false" customHeight="false" outlineLevel="0" collapsed="false">
      <c r="A10738" s="28" t="n">
        <v>46028</v>
      </c>
      <c r="B10738" s="21" t="s">
        <v>119</v>
      </c>
      <c r="C10738" s="21" t="s">
        <v>141</v>
      </c>
      <c r="D10738" s="29" t="n">
        <v>138.498</v>
      </c>
      <c r="E10738" s="29" t="n">
        <f aca="false">D10738/10</f>
        <v>13.8498</v>
      </c>
      <c r="F10738" s="29" t="n">
        <f aca="false">(E10738+Einstellungen!$B$20)*(1+Einstellungen!$B$10)</f>
        <v>38.681902</v>
      </c>
      <c r="G10738" s="21" t="str">
        <f aca="false">IF(F10738&lt;Einstellungen!$B$5,"ja","nein")</f>
        <v>nein</v>
      </c>
      <c r="H10738" s="21" t="s">
        <v>28</v>
      </c>
      <c r="I10738" s="29" t="n">
        <f aca="false">INDEX(Einstellungen!$B$27:$B$50,8)</f>
        <v>0.95</v>
      </c>
      <c r="J10738" s="29" t="n">
        <f aca="false">F10738*I10738</f>
        <v>36.7478069</v>
      </c>
    </row>
    <row r="10739" customFormat="false" ht="15" hidden="false" customHeight="false" outlineLevel="0" collapsed="false">
      <c r="A10739" s="28" t="n">
        <v>46028</v>
      </c>
      <c r="B10739" s="21" t="s">
        <v>120</v>
      </c>
      <c r="C10739" s="21" t="s">
        <v>141</v>
      </c>
      <c r="D10739" s="29" t="n">
        <v>164.185</v>
      </c>
      <c r="E10739" s="29" t="n">
        <f aca="false">D10739/10</f>
        <v>16.4185</v>
      </c>
      <c r="F10739" s="29" t="n">
        <f aca="false">(E10739+Einstellungen!$B$20)*(1+Einstellungen!$B$10)</f>
        <v>41.738655</v>
      </c>
      <c r="G10739" s="21" t="str">
        <f aca="false">IF(F10739&lt;Einstellungen!$B$5,"ja","nein")</f>
        <v>nein</v>
      </c>
      <c r="H10739" s="21" t="s">
        <v>28</v>
      </c>
      <c r="I10739" s="29" t="n">
        <f aca="false">INDEX(Einstellungen!$B$27:$B$50,9)</f>
        <v>1.05</v>
      </c>
      <c r="J10739" s="29" t="n">
        <f aca="false">F10739*I10739</f>
        <v>43.82558775</v>
      </c>
    </row>
    <row r="10740" customFormat="false" ht="15" hidden="false" customHeight="false" outlineLevel="0" collapsed="false">
      <c r="A10740" s="28" t="n">
        <v>46028</v>
      </c>
      <c r="B10740" s="21" t="s">
        <v>121</v>
      </c>
      <c r="C10740" s="21" t="s">
        <v>141</v>
      </c>
      <c r="D10740" s="29" t="n">
        <v>168.82</v>
      </c>
      <c r="E10740" s="29" t="n">
        <f aca="false">D10740/10</f>
        <v>16.882</v>
      </c>
      <c r="F10740" s="29" t="n">
        <f aca="false">(E10740+Einstellungen!$B$20)*(1+Einstellungen!$B$10)</f>
        <v>42.29022</v>
      </c>
      <c r="G10740" s="21" t="str">
        <f aca="false">IF(F10740&lt;Einstellungen!$B$5,"ja","nein")</f>
        <v>nein</v>
      </c>
      <c r="H10740" s="21" t="s">
        <v>28</v>
      </c>
      <c r="I10740" s="29" t="n">
        <f aca="false">INDEX(Einstellungen!$B$27:$B$50,10)</f>
        <v>1.05</v>
      </c>
      <c r="J10740" s="29" t="n">
        <f aca="false">F10740*I10740</f>
        <v>44.404731</v>
      </c>
    </row>
    <row r="10741" customFormat="false" ht="15" hidden="false" customHeight="false" outlineLevel="0" collapsed="false">
      <c r="A10741" s="28" t="n">
        <v>46028</v>
      </c>
      <c r="B10741" s="21" t="s">
        <v>122</v>
      </c>
      <c r="C10741" s="21" t="s">
        <v>141</v>
      </c>
      <c r="D10741" s="29" t="n">
        <v>154.843</v>
      </c>
      <c r="E10741" s="29" t="n">
        <f aca="false">D10741/10</f>
        <v>15.4843</v>
      </c>
      <c r="F10741" s="29" t="n">
        <f aca="false">(E10741+Einstellungen!$B$20)*(1+Einstellungen!$B$10)</f>
        <v>40.626957</v>
      </c>
      <c r="G10741" s="21" t="str">
        <f aca="false">IF(F10741&lt;Einstellungen!$B$5,"ja","nein")</f>
        <v>nein</v>
      </c>
      <c r="H10741" s="21" t="s">
        <v>28</v>
      </c>
      <c r="I10741" s="29" t="n">
        <f aca="false">INDEX(Einstellungen!$B$27:$B$50,11)</f>
        <v>1.05</v>
      </c>
      <c r="J10741" s="29" t="n">
        <f aca="false">F10741*I10741</f>
        <v>42.65830485</v>
      </c>
    </row>
    <row r="10742" customFormat="false" ht="15" hidden="false" customHeight="false" outlineLevel="0" collapsed="false">
      <c r="A10742" s="28" t="n">
        <v>46028</v>
      </c>
      <c r="B10742" s="21" t="s">
        <v>123</v>
      </c>
      <c r="C10742" s="21" t="s">
        <v>141</v>
      </c>
      <c r="D10742" s="29" t="n">
        <v>147.265</v>
      </c>
      <c r="E10742" s="29" t="n">
        <f aca="false">D10742/10</f>
        <v>14.7265</v>
      </c>
      <c r="F10742" s="29" t="n">
        <f aca="false">(E10742+Einstellungen!$B$20)*(1+Einstellungen!$B$10)</f>
        <v>39.725175</v>
      </c>
      <c r="G10742" s="21" t="str">
        <f aca="false">IF(F10742&lt;Einstellungen!$B$5,"ja","nein")</f>
        <v>nein</v>
      </c>
      <c r="H10742" s="21" t="s">
        <v>28</v>
      </c>
      <c r="I10742" s="29" t="n">
        <f aca="false">INDEX(Einstellungen!$B$27:$B$50,12)</f>
        <v>1.1</v>
      </c>
      <c r="J10742" s="29" t="n">
        <f aca="false">F10742*I10742</f>
        <v>43.6976925</v>
      </c>
    </row>
    <row r="10743" customFormat="false" ht="15" hidden="false" customHeight="false" outlineLevel="0" collapsed="false">
      <c r="A10743" s="28" t="n">
        <v>46028</v>
      </c>
      <c r="B10743" s="21" t="s">
        <v>124</v>
      </c>
      <c r="C10743" s="21" t="s">
        <v>141</v>
      </c>
      <c r="D10743" s="29" t="n">
        <v>134.433</v>
      </c>
      <c r="E10743" s="29" t="n">
        <f aca="false">D10743/10</f>
        <v>13.4433</v>
      </c>
      <c r="F10743" s="29" t="n">
        <f aca="false">(E10743+Einstellungen!$B$20)*(1+Einstellungen!$B$10)</f>
        <v>38.198167</v>
      </c>
      <c r="G10743" s="21" t="str">
        <f aca="false">IF(F10743&lt;Einstellungen!$B$5,"ja","nein")</f>
        <v>nein</v>
      </c>
      <c r="H10743" s="21" t="s">
        <v>28</v>
      </c>
      <c r="I10743" s="29" t="n">
        <f aca="false">INDEX(Einstellungen!$B$27:$B$50,13)</f>
        <v>1.2</v>
      </c>
      <c r="J10743" s="29" t="n">
        <f aca="false">F10743*I10743</f>
        <v>45.8378004</v>
      </c>
    </row>
    <row r="10744" customFormat="false" ht="15" hidden="false" customHeight="false" outlineLevel="0" collapsed="false">
      <c r="A10744" s="28" t="n">
        <v>46028</v>
      </c>
      <c r="B10744" s="21" t="s">
        <v>125</v>
      </c>
      <c r="C10744" s="21" t="s">
        <v>141</v>
      </c>
      <c r="D10744" s="29" t="n">
        <v>130.202</v>
      </c>
      <c r="E10744" s="29" t="n">
        <f aca="false">D10744/10</f>
        <v>13.0202</v>
      </c>
      <c r="F10744" s="29" t="n">
        <f aca="false">(E10744+Einstellungen!$B$20)*(1+Einstellungen!$B$10)</f>
        <v>37.694678</v>
      </c>
      <c r="G10744" s="21" t="str">
        <f aca="false">IF(F10744&lt;Einstellungen!$B$5,"ja","nein")</f>
        <v>nein</v>
      </c>
      <c r="H10744" s="21" t="s">
        <v>28</v>
      </c>
      <c r="I10744" s="29" t="n">
        <f aca="false">INDEX(Einstellungen!$B$27:$B$50,14)</f>
        <v>1.15</v>
      </c>
      <c r="J10744" s="29" t="n">
        <f aca="false">F10744*I10744</f>
        <v>43.3488797</v>
      </c>
    </row>
    <row r="10745" customFormat="false" ht="15" hidden="false" customHeight="false" outlineLevel="0" collapsed="false">
      <c r="A10745" s="28" t="n">
        <v>46028</v>
      </c>
      <c r="B10745" s="21" t="s">
        <v>126</v>
      </c>
      <c r="C10745" s="21" t="s">
        <v>141</v>
      </c>
      <c r="D10745" s="29" t="n">
        <v>130.702</v>
      </c>
      <c r="E10745" s="29" t="n">
        <f aca="false">D10745/10</f>
        <v>13.0702</v>
      </c>
      <c r="F10745" s="29" t="n">
        <f aca="false">(E10745+Einstellungen!$B$20)*(1+Einstellungen!$B$10)</f>
        <v>37.754178</v>
      </c>
      <c r="G10745" s="21" t="str">
        <f aca="false">IF(F10745&lt;Einstellungen!$B$5,"ja","nein")</f>
        <v>nein</v>
      </c>
      <c r="H10745" s="21" t="s">
        <v>28</v>
      </c>
      <c r="I10745" s="29" t="n">
        <f aca="false">INDEX(Einstellungen!$B$27:$B$50,15)</f>
        <v>1</v>
      </c>
      <c r="J10745" s="29" t="n">
        <f aca="false">F10745*I10745</f>
        <v>37.754178</v>
      </c>
    </row>
    <row r="10746" customFormat="false" ht="15" hidden="false" customHeight="false" outlineLevel="0" collapsed="false">
      <c r="A10746" s="28" t="n">
        <v>46028</v>
      </c>
      <c r="B10746" s="21" t="s">
        <v>127</v>
      </c>
      <c r="C10746" s="21" t="s">
        <v>141</v>
      </c>
      <c r="D10746" s="29" t="n">
        <v>136.985</v>
      </c>
      <c r="E10746" s="29" t="n">
        <f aca="false">D10746/10</f>
        <v>13.6985</v>
      </c>
      <c r="F10746" s="29" t="n">
        <f aca="false">(E10746+Einstellungen!$B$20)*(1+Einstellungen!$B$10)</f>
        <v>38.501855</v>
      </c>
      <c r="G10746" s="21" t="str">
        <f aca="false">IF(F10746&lt;Einstellungen!$B$5,"ja","nein")</f>
        <v>nein</v>
      </c>
      <c r="H10746" s="21" t="s">
        <v>28</v>
      </c>
      <c r="I10746" s="29" t="n">
        <f aca="false">INDEX(Einstellungen!$B$27:$B$50,16)</f>
        <v>0.95</v>
      </c>
      <c r="J10746" s="29" t="n">
        <f aca="false">F10746*I10746</f>
        <v>36.57676225</v>
      </c>
    </row>
    <row r="10747" customFormat="false" ht="15" hidden="false" customHeight="false" outlineLevel="0" collapsed="false">
      <c r="A10747" s="28" t="n">
        <v>46028</v>
      </c>
      <c r="B10747" s="21" t="s">
        <v>128</v>
      </c>
      <c r="C10747" s="21" t="s">
        <v>141</v>
      </c>
      <c r="D10747" s="29" t="n">
        <v>145.007</v>
      </c>
      <c r="E10747" s="29" t="n">
        <f aca="false">D10747/10</f>
        <v>14.5007</v>
      </c>
      <c r="F10747" s="29" t="n">
        <f aca="false">(E10747+Einstellungen!$B$20)*(1+Einstellungen!$B$10)</f>
        <v>39.456473</v>
      </c>
      <c r="G10747" s="21" t="str">
        <f aca="false">IF(F10747&lt;Einstellungen!$B$5,"ja","nein")</f>
        <v>nein</v>
      </c>
      <c r="H10747" s="21" t="s">
        <v>28</v>
      </c>
      <c r="I10747" s="29" t="n">
        <f aca="false">INDEX(Einstellungen!$B$27:$B$50,17)</f>
        <v>0.95</v>
      </c>
      <c r="J10747" s="29" t="n">
        <f aca="false">F10747*I10747</f>
        <v>37.48364935</v>
      </c>
    </row>
    <row r="10748" customFormat="false" ht="15" hidden="false" customHeight="false" outlineLevel="0" collapsed="false">
      <c r="A10748" s="28" t="n">
        <v>46028</v>
      </c>
      <c r="B10748" s="21" t="s">
        <v>129</v>
      </c>
      <c r="C10748" s="21" t="s">
        <v>141</v>
      </c>
      <c r="D10748" s="29" t="n">
        <v>152.993</v>
      </c>
      <c r="E10748" s="29" t="n">
        <f aca="false">D10748/10</f>
        <v>15.2993</v>
      </c>
      <c r="F10748" s="29" t="n">
        <f aca="false">(E10748+Einstellungen!$B$20)*(1+Einstellungen!$B$10)</f>
        <v>40.406807</v>
      </c>
      <c r="G10748" s="21" t="str">
        <f aca="false">IF(F10748&lt;Einstellungen!$B$5,"ja","nein")</f>
        <v>nein</v>
      </c>
      <c r="H10748" s="21" t="s">
        <v>28</v>
      </c>
      <c r="I10748" s="29" t="n">
        <f aca="false">INDEX(Einstellungen!$B$27:$B$50,18)</f>
        <v>1.1</v>
      </c>
      <c r="J10748" s="29" t="n">
        <f aca="false">F10748*I10748</f>
        <v>44.4474877</v>
      </c>
    </row>
    <row r="10749" customFormat="false" ht="15" hidden="false" customHeight="false" outlineLevel="0" collapsed="false">
      <c r="A10749" s="28" t="n">
        <v>46028</v>
      </c>
      <c r="B10749" s="21" t="s">
        <v>130</v>
      </c>
      <c r="C10749" s="21" t="s">
        <v>141</v>
      </c>
      <c r="D10749" s="29" t="n">
        <v>148.267</v>
      </c>
      <c r="E10749" s="29" t="n">
        <f aca="false">D10749/10</f>
        <v>14.8267</v>
      </c>
      <c r="F10749" s="29" t="n">
        <f aca="false">(E10749+Einstellungen!$B$20)*(1+Einstellungen!$B$10)</f>
        <v>39.844413</v>
      </c>
      <c r="G10749" s="21" t="str">
        <f aca="false">IF(F10749&lt;Einstellungen!$B$5,"ja","nein")</f>
        <v>nein</v>
      </c>
      <c r="H10749" s="21" t="s">
        <v>28</v>
      </c>
      <c r="I10749" s="29" t="n">
        <f aca="false">INDEX(Einstellungen!$B$27:$B$50,19)</f>
        <v>1.35</v>
      </c>
      <c r="J10749" s="29" t="n">
        <f aca="false">F10749*I10749</f>
        <v>53.78995755</v>
      </c>
    </row>
    <row r="10750" customFormat="false" ht="15" hidden="false" customHeight="false" outlineLevel="0" collapsed="false">
      <c r="A10750" s="28" t="n">
        <v>46028</v>
      </c>
      <c r="B10750" s="21" t="s">
        <v>131</v>
      </c>
      <c r="C10750" s="21" t="s">
        <v>141</v>
      </c>
      <c r="D10750" s="29" t="n">
        <v>139.118</v>
      </c>
      <c r="E10750" s="29" t="n">
        <f aca="false">D10750/10</f>
        <v>13.9118</v>
      </c>
      <c r="F10750" s="29" t="n">
        <f aca="false">(E10750+Einstellungen!$B$20)*(1+Einstellungen!$B$10)</f>
        <v>38.755682</v>
      </c>
      <c r="G10750" s="21" t="str">
        <f aca="false">IF(F10750&lt;Einstellungen!$B$5,"ja","nein")</f>
        <v>nein</v>
      </c>
      <c r="H10750" s="21" t="s">
        <v>28</v>
      </c>
      <c r="I10750" s="29" t="n">
        <f aca="false">INDEX(Einstellungen!$B$27:$B$50,20)</f>
        <v>1.45</v>
      </c>
      <c r="J10750" s="29" t="n">
        <f aca="false">F10750*I10750</f>
        <v>56.1957389</v>
      </c>
    </row>
    <row r="10751" customFormat="false" ht="15" hidden="false" customHeight="false" outlineLevel="0" collapsed="false">
      <c r="A10751" s="28" t="n">
        <v>46028</v>
      </c>
      <c r="B10751" s="21" t="s">
        <v>132</v>
      </c>
      <c r="C10751" s="21" t="s">
        <v>141</v>
      </c>
      <c r="D10751" s="29" t="n">
        <v>121.603</v>
      </c>
      <c r="E10751" s="29" t="n">
        <f aca="false">D10751/10</f>
        <v>12.1603</v>
      </c>
      <c r="F10751" s="29" t="n">
        <f aca="false">(E10751+Einstellungen!$B$20)*(1+Einstellungen!$B$10)</f>
        <v>36.671397</v>
      </c>
      <c r="G10751" s="21" t="str">
        <f aca="false">IF(F10751&lt;Einstellungen!$B$5,"ja","nein")</f>
        <v>nein</v>
      </c>
      <c r="H10751" s="21" t="s">
        <v>28</v>
      </c>
      <c r="I10751" s="29" t="n">
        <f aca="false">INDEX(Einstellungen!$B$27:$B$50,21)</f>
        <v>1.4</v>
      </c>
      <c r="J10751" s="29" t="n">
        <f aca="false">F10751*I10751</f>
        <v>51.3399558</v>
      </c>
    </row>
    <row r="10752" customFormat="false" ht="15" hidden="false" customHeight="false" outlineLevel="0" collapsed="false">
      <c r="A10752" s="28" t="n">
        <v>46028</v>
      </c>
      <c r="B10752" s="21" t="s">
        <v>133</v>
      </c>
      <c r="C10752" s="21" t="s">
        <v>141</v>
      </c>
      <c r="D10752" s="29" t="n">
        <v>108.562</v>
      </c>
      <c r="E10752" s="29" t="n">
        <f aca="false">D10752/10</f>
        <v>10.8562</v>
      </c>
      <c r="F10752" s="29" t="n">
        <f aca="false">(E10752+Einstellungen!$B$20)*(1+Einstellungen!$B$10)</f>
        <v>35.119518</v>
      </c>
      <c r="G10752" s="21" t="str">
        <f aca="false">IF(F10752&lt;Einstellungen!$B$5,"ja","nein")</f>
        <v>nein</v>
      </c>
      <c r="H10752" s="21" t="s">
        <v>28</v>
      </c>
      <c r="I10752" s="29" t="n">
        <f aca="false">INDEX(Einstellungen!$B$27:$B$50,22)</f>
        <v>1.25</v>
      </c>
      <c r="J10752" s="29" t="n">
        <f aca="false">F10752*I10752</f>
        <v>43.8993975</v>
      </c>
    </row>
    <row r="10753" customFormat="false" ht="15" hidden="false" customHeight="false" outlineLevel="0" collapsed="false">
      <c r="A10753" s="28" t="n">
        <v>46028</v>
      </c>
      <c r="B10753" s="21" t="s">
        <v>134</v>
      </c>
      <c r="C10753" s="21" t="s">
        <v>141</v>
      </c>
      <c r="D10753" s="29" t="n">
        <v>102.222</v>
      </c>
      <c r="E10753" s="29" t="n">
        <f aca="false">D10753/10</f>
        <v>10.2222</v>
      </c>
      <c r="F10753" s="29" t="n">
        <f aca="false">(E10753+Einstellungen!$B$20)*(1+Einstellungen!$B$10)</f>
        <v>34.365058</v>
      </c>
      <c r="G10753" s="21" t="str">
        <f aca="false">IF(F10753&lt;Einstellungen!$B$5,"ja","nein")</f>
        <v>nein</v>
      </c>
      <c r="H10753" s="21" t="s">
        <v>28</v>
      </c>
      <c r="I10753" s="29" t="n">
        <f aca="false">INDEX(Einstellungen!$B$27:$B$50,23)</f>
        <v>1.05</v>
      </c>
      <c r="J10753" s="29" t="n">
        <f aca="false">F10753*I10753</f>
        <v>36.0833109</v>
      </c>
    </row>
    <row r="10754" customFormat="false" ht="15" hidden="false" customHeight="false" outlineLevel="0" collapsed="false">
      <c r="A10754" s="28" t="n">
        <v>46028</v>
      </c>
      <c r="B10754" s="21" t="s">
        <v>135</v>
      </c>
      <c r="C10754" s="21" t="s">
        <v>141</v>
      </c>
      <c r="D10754" s="29" t="n">
        <v>92.817</v>
      </c>
      <c r="E10754" s="29" t="n">
        <f aca="false">D10754/10</f>
        <v>9.2817</v>
      </c>
      <c r="F10754" s="29" t="n">
        <f aca="false">(E10754+Einstellungen!$B$20)*(1+Einstellungen!$B$10)</f>
        <v>33.245863</v>
      </c>
      <c r="G10754" s="21" t="str">
        <f aca="false">IF(F10754&lt;Einstellungen!$B$5,"ja","nein")</f>
        <v>nein</v>
      </c>
      <c r="H10754" s="21" t="s">
        <v>28</v>
      </c>
      <c r="I10754" s="29" t="n">
        <f aca="false">INDEX(Einstellungen!$B$27:$B$50,24)</f>
        <v>0.8</v>
      </c>
      <c r="J10754" s="29" t="n">
        <f aca="false">F10754*I10754</f>
        <v>26.5966904</v>
      </c>
    </row>
    <row r="10755" customFormat="false" ht="15" hidden="false" customHeight="false" outlineLevel="0" collapsed="false">
      <c r="A10755" s="28" t="n">
        <v>46029</v>
      </c>
      <c r="B10755" s="21" t="s">
        <v>111</v>
      </c>
      <c r="C10755" s="21" t="s">
        <v>112</v>
      </c>
      <c r="D10755" s="29" t="n">
        <v>93.987</v>
      </c>
      <c r="E10755" s="29" t="n">
        <f aca="false">D10755/10</f>
        <v>9.3987</v>
      </c>
      <c r="F10755" s="29" t="n">
        <f aca="false">(E10755+Einstellungen!$B$20)*(1+Einstellungen!$B$10)</f>
        <v>33.385093</v>
      </c>
      <c r="G10755" s="21" t="str">
        <f aca="false">IF(F10755&lt;Einstellungen!$B$5,"ja","nein")</f>
        <v>nein</v>
      </c>
      <c r="H10755" s="21" t="s">
        <v>28</v>
      </c>
      <c r="I10755" s="29" t="n">
        <f aca="false">INDEX(Einstellungen!$B$27:$B$50,1)</f>
        <v>0.6</v>
      </c>
      <c r="J10755" s="29" t="n">
        <f aca="false">F10755*I10755</f>
        <v>20.0310558</v>
      </c>
    </row>
    <row r="10756" customFormat="false" ht="15" hidden="false" customHeight="false" outlineLevel="0" collapsed="false">
      <c r="A10756" s="28" t="n">
        <v>46029</v>
      </c>
      <c r="B10756" s="21" t="s">
        <v>113</v>
      </c>
      <c r="C10756" s="21" t="s">
        <v>112</v>
      </c>
      <c r="D10756" s="29" t="n">
        <v>88.61</v>
      </c>
      <c r="E10756" s="29" t="n">
        <f aca="false">D10756/10</f>
        <v>8.861</v>
      </c>
      <c r="F10756" s="29" t="n">
        <f aca="false">(E10756+Einstellungen!$B$20)*(1+Einstellungen!$B$10)</f>
        <v>32.74523</v>
      </c>
      <c r="G10756" s="21" t="str">
        <f aca="false">IF(F10756&lt;Einstellungen!$B$5,"ja","nein")</f>
        <v>nein</v>
      </c>
      <c r="H10756" s="21" t="s">
        <v>28</v>
      </c>
      <c r="I10756" s="29" t="n">
        <f aca="false">INDEX(Einstellungen!$B$27:$B$50,2)</f>
        <v>0.5</v>
      </c>
      <c r="J10756" s="29" t="n">
        <f aca="false">F10756*I10756</f>
        <v>16.372615</v>
      </c>
    </row>
    <row r="10757" customFormat="false" ht="15" hidden="false" customHeight="false" outlineLevel="0" collapsed="false">
      <c r="A10757" s="28" t="n">
        <v>46029</v>
      </c>
      <c r="B10757" s="21" t="s">
        <v>114</v>
      </c>
      <c r="C10757" s="21" t="s">
        <v>112</v>
      </c>
      <c r="D10757" s="29" t="n">
        <v>85.045</v>
      </c>
      <c r="E10757" s="29" t="n">
        <f aca="false">D10757/10</f>
        <v>8.5045</v>
      </c>
      <c r="F10757" s="29" t="n">
        <f aca="false">(E10757+Einstellungen!$B$20)*(1+Einstellungen!$B$10)</f>
        <v>32.320995</v>
      </c>
      <c r="G10757" s="21" t="str">
        <f aca="false">IF(F10757&lt;Einstellungen!$B$5,"ja","nein")</f>
        <v>nein</v>
      </c>
      <c r="H10757" s="21" t="s">
        <v>28</v>
      </c>
      <c r="I10757" s="29" t="n">
        <f aca="false">INDEX(Einstellungen!$B$27:$B$50,3)</f>
        <v>0.45</v>
      </c>
      <c r="J10757" s="29" t="n">
        <f aca="false">F10757*I10757</f>
        <v>14.54444775</v>
      </c>
    </row>
    <row r="10758" customFormat="false" ht="15" hidden="false" customHeight="false" outlineLevel="0" collapsed="false">
      <c r="A10758" s="28" t="n">
        <v>46029</v>
      </c>
      <c r="B10758" s="21" t="s">
        <v>115</v>
      </c>
      <c r="C10758" s="21" t="s">
        <v>112</v>
      </c>
      <c r="D10758" s="29" t="n">
        <v>81.648</v>
      </c>
      <c r="E10758" s="29" t="n">
        <f aca="false">D10758/10</f>
        <v>8.1648</v>
      </c>
      <c r="F10758" s="29" t="n">
        <f aca="false">(E10758+Einstellungen!$B$20)*(1+Einstellungen!$B$10)</f>
        <v>31.916752</v>
      </c>
      <c r="G10758" s="21" t="str">
        <f aca="false">IF(F10758&lt;Einstellungen!$B$5,"ja","nein")</f>
        <v>nein</v>
      </c>
      <c r="H10758" s="21" t="s">
        <v>28</v>
      </c>
      <c r="I10758" s="29" t="n">
        <f aca="false">INDEX(Einstellungen!$B$27:$B$50,4)</f>
        <v>0.45</v>
      </c>
      <c r="J10758" s="29" t="n">
        <f aca="false">F10758*I10758</f>
        <v>14.3625384</v>
      </c>
    </row>
    <row r="10759" customFormat="false" ht="15" hidden="false" customHeight="false" outlineLevel="0" collapsed="false">
      <c r="A10759" s="28" t="n">
        <v>46029</v>
      </c>
      <c r="B10759" s="21" t="s">
        <v>116</v>
      </c>
      <c r="C10759" s="21" t="s">
        <v>112</v>
      </c>
      <c r="D10759" s="29" t="n">
        <v>80.782</v>
      </c>
      <c r="E10759" s="29" t="n">
        <f aca="false">D10759/10</f>
        <v>8.0782</v>
      </c>
      <c r="F10759" s="29" t="n">
        <f aca="false">(E10759+Einstellungen!$B$20)*(1+Einstellungen!$B$10)</f>
        <v>31.813698</v>
      </c>
      <c r="G10759" s="21" t="str">
        <f aca="false">IF(F10759&lt;Einstellungen!$B$5,"ja","nein")</f>
        <v>nein</v>
      </c>
      <c r="H10759" s="21" t="s">
        <v>28</v>
      </c>
      <c r="I10759" s="29" t="n">
        <f aca="false">INDEX(Einstellungen!$B$27:$B$50,5)</f>
        <v>0.45</v>
      </c>
      <c r="J10759" s="29" t="n">
        <f aca="false">F10759*I10759</f>
        <v>14.3161641</v>
      </c>
    </row>
    <row r="10760" customFormat="false" ht="15" hidden="false" customHeight="false" outlineLevel="0" collapsed="false">
      <c r="A10760" s="28" t="n">
        <v>46029</v>
      </c>
      <c r="B10760" s="21" t="s">
        <v>117</v>
      </c>
      <c r="C10760" s="21" t="s">
        <v>112</v>
      </c>
      <c r="D10760" s="29" t="n">
        <v>84.882</v>
      </c>
      <c r="E10760" s="29" t="n">
        <f aca="false">D10760/10</f>
        <v>8.4882</v>
      </c>
      <c r="F10760" s="29" t="n">
        <f aca="false">(E10760+Einstellungen!$B$20)*(1+Einstellungen!$B$10)</f>
        <v>32.301598</v>
      </c>
      <c r="G10760" s="21" t="str">
        <f aca="false">IF(F10760&lt;Einstellungen!$B$5,"ja","nein")</f>
        <v>nein</v>
      </c>
      <c r="H10760" s="21" t="s">
        <v>28</v>
      </c>
      <c r="I10760" s="29" t="n">
        <f aca="false">INDEX(Einstellungen!$B$27:$B$50,6)</f>
        <v>0.5</v>
      </c>
      <c r="J10760" s="29" t="n">
        <f aca="false">F10760*I10760</f>
        <v>16.150799</v>
      </c>
    </row>
    <row r="10761" customFormat="false" ht="15" hidden="false" customHeight="false" outlineLevel="0" collapsed="false">
      <c r="A10761" s="28" t="n">
        <v>46029</v>
      </c>
      <c r="B10761" s="21" t="s">
        <v>118</v>
      </c>
      <c r="C10761" s="21" t="s">
        <v>112</v>
      </c>
      <c r="D10761" s="29" t="n">
        <v>92.77</v>
      </c>
      <c r="E10761" s="29" t="n">
        <f aca="false">D10761/10</f>
        <v>9.277</v>
      </c>
      <c r="F10761" s="29" t="n">
        <f aca="false">(E10761+Einstellungen!$B$20)*(1+Einstellungen!$B$10)</f>
        <v>33.24027</v>
      </c>
      <c r="G10761" s="21" t="str">
        <f aca="false">IF(F10761&lt;Einstellungen!$B$5,"ja","nein")</f>
        <v>nein</v>
      </c>
      <c r="H10761" s="21" t="s">
        <v>28</v>
      </c>
      <c r="I10761" s="29" t="n">
        <f aca="false">INDEX(Einstellungen!$B$27:$B$50,7)</f>
        <v>0.7</v>
      </c>
      <c r="J10761" s="29" t="n">
        <f aca="false">F10761*I10761</f>
        <v>23.268189</v>
      </c>
    </row>
    <row r="10762" customFormat="false" ht="15" hidden="false" customHeight="false" outlineLevel="0" collapsed="false">
      <c r="A10762" s="28" t="n">
        <v>46029</v>
      </c>
      <c r="B10762" s="21" t="s">
        <v>119</v>
      </c>
      <c r="C10762" s="21" t="s">
        <v>112</v>
      </c>
      <c r="D10762" s="29" t="n">
        <v>99.2</v>
      </c>
      <c r="E10762" s="29" t="n">
        <f aca="false">D10762/10</f>
        <v>9.92</v>
      </c>
      <c r="F10762" s="29" t="n">
        <f aca="false">(E10762+Einstellungen!$B$20)*(1+Einstellungen!$B$10)</f>
        <v>34.00544</v>
      </c>
      <c r="G10762" s="21" t="str">
        <f aca="false">IF(F10762&lt;Einstellungen!$B$5,"ja","nein")</f>
        <v>nein</v>
      </c>
      <c r="H10762" s="21" t="s">
        <v>28</v>
      </c>
      <c r="I10762" s="29" t="n">
        <f aca="false">INDEX(Einstellungen!$B$27:$B$50,8)</f>
        <v>0.95</v>
      </c>
      <c r="J10762" s="29" t="n">
        <f aca="false">F10762*I10762</f>
        <v>32.305168</v>
      </c>
    </row>
    <row r="10763" customFormat="false" ht="15" hidden="false" customHeight="false" outlineLevel="0" collapsed="false">
      <c r="A10763" s="28" t="n">
        <v>46029</v>
      </c>
      <c r="B10763" s="21" t="s">
        <v>120</v>
      </c>
      <c r="C10763" s="21" t="s">
        <v>112</v>
      </c>
      <c r="D10763" s="29" t="n">
        <v>109.35</v>
      </c>
      <c r="E10763" s="29" t="n">
        <f aca="false">D10763/10</f>
        <v>10.935</v>
      </c>
      <c r="F10763" s="29" t="n">
        <f aca="false">(E10763+Einstellungen!$B$20)*(1+Einstellungen!$B$10)</f>
        <v>35.21329</v>
      </c>
      <c r="G10763" s="21" t="str">
        <f aca="false">IF(F10763&lt;Einstellungen!$B$5,"ja","nein")</f>
        <v>nein</v>
      </c>
      <c r="H10763" s="21" t="s">
        <v>28</v>
      </c>
      <c r="I10763" s="29" t="n">
        <f aca="false">INDEX(Einstellungen!$B$27:$B$50,9)</f>
        <v>1.05</v>
      </c>
      <c r="J10763" s="29" t="n">
        <f aca="false">F10763*I10763</f>
        <v>36.9739545</v>
      </c>
    </row>
    <row r="10764" customFormat="false" ht="15" hidden="false" customHeight="false" outlineLevel="0" collapsed="false">
      <c r="A10764" s="28" t="n">
        <v>46029</v>
      </c>
      <c r="B10764" s="21" t="s">
        <v>121</v>
      </c>
      <c r="C10764" s="21" t="s">
        <v>112</v>
      </c>
      <c r="D10764" s="29" t="n">
        <v>112.127</v>
      </c>
      <c r="E10764" s="29" t="n">
        <f aca="false">D10764/10</f>
        <v>11.2127</v>
      </c>
      <c r="F10764" s="29" t="n">
        <f aca="false">(E10764+Einstellungen!$B$20)*(1+Einstellungen!$B$10)</f>
        <v>35.543753</v>
      </c>
      <c r="G10764" s="21" t="str">
        <f aca="false">IF(F10764&lt;Einstellungen!$B$5,"ja","nein")</f>
        <v>nein</v>
      </c>
      <c r="H10764" s="21" t="s">
        <v>28</v>
      </c>
      <c r="I10764" s="29" t="n">
        <f aca="false">INDEX(Einstellungen!$B$27:$B$50,10)</f>
        <v>1.05</v>
      </c>
      <c r="J10764" s="29" t="n">
        <f aca="false">F10764*I10764</f>
        <v>37.32094065</v>
      </c>
    </row>
    <row r="10765" customFormat="false" ht="15" hidden="false" customHeight="false" outlineLevel="0" collapsed="false">
      <c r="A10765" s="28" t="n">
        <v>46029</v>
      </c>
      <c r="B10765" s="21" t="s">
        <v>122</v>
      </c>
      <c r="C10765" s="21" t="s">
        <v>112</v>
      </c>
      <c r="D10765" s="29" t="n">
        <v>108.312</v>
      </c>
      <c r="E10765" s="29" t="n">
        <f aca="false">D10765/10</f>
        <v>10.8312</v>
      </c>
      <c r="F10765" s="29" t="n">
        <f aca="false">(E10765+Einstellungen!$B$20)*(1+Einstellungen!$B$10)</f>
        <v>35.089768</v>
      </c>
      <c r="G10765" s="21" t="str">
        <f aca="false">IF(F10765&lt;Einstellungen!$B$5,"ja","nein")</f>
        <v>nein</v>
      </c>
      <c r="H10765" s="21" t="s">
        <v>28</v>
      </c>
      <c r="I10765" s="29" t="n">
        <f aca="false">INDEX(Einstellungen!$B$27:$B$50,11)</f>
        <v>1.05</v>
      </c>
      <c r="J10765" s="29" t="n">
        <f aca="false">F10765*I10765</f>
        <v>36.8442564</v>
      </c>
    </row>
    <row r="10766" customFormat="false" ht="15" hidden="false" customHeight="false" outlineLevel="0" collapsed="false">
      <c r="A10766" s="28" t="n">
        <v>46029</v>
      </c>
      <c r="B10766" s="21" t="s">
        <v>123</v>
      </c>
      <c r="C10766" s="21" t="s">
        <v>112</v>
      </c>
      <c r="D10766" s="29" t="n">
        <v>99.935</v>
      </c>
      <c r="E10766" s="29" t="n">
        <f aca="false">D10766/10</f>
        <v>9.9935</v>
      </c>
      <c r="F10766" s="29" t="n">
        <f aca="false">(E10766+Einstellungen!$B$20)*(1+Einstellungen!$B$10)</f>
        <v>34.092905</v>
      </c>
      <c r="G10766" s="21" t="str">
        <f aca="false">IF(F10766&lt;Einstellungen!$B$5,"ja","nein")</f>
        <v>nein</v>
      </c>
      <c r="H10766" s="21" t="s">
        <v>28</v>
      </c>
      <c r="I10766" s="29" t="n">
        <f aca="false">INDEX(Einstellungen!$B$27:$B$50,12)</f>
        <v>1.1</v>
      </c>
      <c r="J10766" s="29" t="n">
        <f aca="false">F10766*I10766</f>
        <v>37.5021955</v>
      </c>
    </row>
    <row r="10767" customFormat="false" ht="15" hidden="false" customHeight="false" outlineLevel="0" collapsed="false">
      <c r="A10767" s="28" t="n">
        <v>46029</v>
      </c>
      <c r="B10767" s="21" t="s">
        <v>124</v>
      </c>
      <c r="C10767" s="21" t="s">
        <v>112</v>
      </c>
      <c r="D10767" s="29" t="n">
        <v>96.34</v>
      </c>
      <c r="E10767" s="29" t="n">
        <f aca="false">D10767/10</f>
        <v>9.634</v>
      </c>
      <c r="F10767" s="29" t="n">
        <f aca="false">(E10767+Einstellungen!$B$20)*(1+Einstellungen!$B$10)</f>
        <v>33.6651</v>
      </c>
      <c r="G10767" s="21" t="str">
        <f aca="false">IF(F10767&lt;Einstellungen!$B$5,"ja","nein")</f>
        <v>nein</v>
      </c>
      <c r="H10767" s="21" t="s">
        <v>28</v>
      </c>
      <c r="I10767" s="29" t="n">
        <f aca="false">INDEX(Einstellungen!$B$27:$B$50,13)</f>
        <v>1.2</v>
      </c>
      <c r="J10767" s="29" t="n">
        <f aca="false">F10767*I10767</f>
        <v>40.39812</v>
      </c>
    </row>
    <row r="10768" customFormat="false" ht="15" hidden="false" customHeight="false" outlineLevel="0" collapsed="false">
      <c r="A10768" s="28" t="n">
        <v>46029</v>
      </c>
      <c r="B10768" s="21" t="s">
        <v>125</v>
      </c>
      <c r="C10768" s="21" t="s">
        <v>112</v>
      </c>
      <c r="D10768" s="29" t="n">
        <v>93.155</v>
      </c>
      <c r="E10768" s="29" t="n">
        <f aca="false">D10768/10</f>
        <v>9.3155</v>
      </c>
      <c r="F10768" s="29" t="n">
        <f aca="false">(E10768+Einstellungen!$B$20)*(1+Einstellungen!$B$10)</f>
        <v>33.286085</v>
      </c>
      <c r="G10768" s="21" t="str">
        <f aca="false">IF(F10768&lt;Einstellungen!$B$5,"ja","nein")</f>
        <v>nein</v>
      </c>
      <c r="H10768" s="21" t="s">
        <v>28</v>
      </c>
      <c r="I10768" s="29" t="n">
        <f aca="false">INDEX(Einstellungen!$B$27:$B$50,14)</f>
        <v>1.15</v>
      </c>
      <c r="J10768" s="29" t="n">
        <f aca="false">F10768*I10768</f>
        <v>38.27899775</v>
      </c>
    </row>
    <row r="10769" customFormat="false" ht="15" hidden="false" customHeight="false" outlineLevel="0" collapsed="false">
      <c r="A10769" s="28" t="n">
        <v>46029</v>
      </c>
      <c r="B10769" s="21" t="s">
        <v>126</v>
      </c>
      <c r="C10769" s="21" t="s">
        <v>112</v>
      </c>
      <c r="D10769" s="29" t="n">
        <v>95.227</v>
      </c>
      <c r="E10769" s="29" t="n">
        <f aca="false">D10769/10</f>
        <v>9.5227</v>
      </c>
      <c r="F10769" s="29" t="n">
        <f aca="false">(E10769+Einstellungen!$B$20)*(1+Einstellungen!$B$10)</f>
        <v>33.532653</v>
      </c>
      <c r="G10769" s="21" t="str">
        <f aca="false">IF(F10769&lt;Einstellungen!$B$5,"ja","nein")</f>
        <v>nein</v>
      </c>
      <c r="H10769" s="21" t="s">
        <v>28</v>
      </c>
      <c r="I10769" s="29" t="n">
        <f aca="false">INDEX(Einstellungen!$B$27:$B$50,15)</f>
        <v>1</v>
      </c>
      <c r="J10769" s="29" t="n">
        <f aca="false">F10769*I10769</f>
        <v>33.532653</v>
      </c>
    </row>
    <row r="10770" customFormat="false" ht="15" hidden="false" customHeight="false" outlineLevel="0" collapsed="false">
      <c r="A10770" s="28" t="n">
        <v>46029</v>
      </c>
      <c r="B10770" s="21" t="s">
        <v>127</v>
      </c>
      <c r="C10770" s="21" t="s">
        <v>112</v>
      </c>
      <c r="D10770" s="29" t="n">
        <v>101.838</v>
      </c>
      <c r="E10770" s="29" t="n">
        <f aca="false">D10770/10</f>
        <v>10.1838</v>
      </c>
      <c r="F10770" s="29" t="n">
        <f aca="false">(E10770+Einstellungen!$B$20)*(1+Einstellungen!$B$10)</f>
        <v>34.319362</v>
      </c>
      <c r="G10770" s="21" t="str">
        <f aca="false">IF(F10770&lt;Einstellungen!$B$5,"ja","nein")</f>
        <v>nein</v>
      </c>
      <c r="H10770" s="21" t="s">
        <v>28</v>
      </c>
      <c r="I10770" s="29" t="n">
        <f aca="false">INDEX(Einstellungen!$B$27:$B$50,16)</f>
        <v>0.95</v>
      </c>
      <c r="J10770" s="29" t="n">
        <f aca="false">F10770*I10770</f>
        <v>32.6033939</v>
      </c>
    </row>
    <row r="10771" customFormat="false" ht="15" hidden="false" customHeight="false" outlineLevel="0" collapsed="false">
      <c r="A10771" s="28" t="n">
        <v>46029</v>
      </c>
      <c r="B10771" s="21" t="s">
        <v>128</v>
      </c>
      <c r="C10771" s="21" t="s">
        <v>112</v>
      </c>
      <c r="D10771" s="29" t="n">
        <v>106.385</v>
      </c>
      <c r="E10771" s="29" t="n">
        <f aca="false">D10771/10</f>
        <v>10.6385</v>
      </c>
      <c r="F10771" s="29" t="n">
        <f aca="false">(E10771+Einstellungen!$B$20)*(1+Einstellungen!$B$10)</f>
        <v>34.860455</v>
      </c>
      <c r="G10771" s="21" t="str">
        <f aca="false">IF(F10771&lt;Einstellungen!$B$5,"ja","nein")</f>
        <v>nein</v>
      </c>
      <c r="H10771" s="21" t="s">
        <v>28</v>
      </c>
      <c r="I10771" s="29" t="n">
        <f aca="false">INDEX(Einstellungen!$B$27:$B$50,17)</f>
        <v>0.95</v>
      </c>
      <c r="J10771" s="29" t="n">
        <f aca="false">F10771*I10771</f>
        <v>33.11743225</v>
      </c>
    </row>
    <row r="10772" customFormat="false" ht="15" hidden="false" customHeight="false" outlineLevel="0" collapsed="false">
      <c r="A10772" s="28" t="n">
        <v>46029</v>
      </c>
      <c r="B10772" s="21" t="s">
        <v>129</v>
      </c>
      <c r="C10772" s="21" t="s">
        <v>112</v>
      </c>
      <c r="D10772" s="29" t="n">
        <v>125.188</v>
      </c>
      <c r="E10772" s="29" t="n">
        <f aca="false">D10772/10</f>
        <v>12.5188</v>
      </c>
      <c r="F10772" s="29" t="n">
        <f aca="false">(E10772+Einstellungen!$B$20)*(1+Einstellungen!$B$10)</f>
        <v>37.098012</v>
      </c>
      <c r="G10772" s="21" t="str">
        <f aca="false">IF(F10772&lt;Einstellungen!$B$5,"ja","nein")</f>
        <v>nein</v>
      </c>
      <c r="H10772" s="21" t="s">
        <v>28</v>
      </c>
      <c r="I10772" s="29" t="n">
        <f aca="false">INDEX(Einstellungen!$B$27:$B$50,18)</f>
        <v>1.1</v>
      </c>
      <c r="J10772" s="29" t="n">
        <f aca="false">F10772*I10772</f>
        <v>40.8078132</v>
      </c>
    </row>
    <row r="10773" customFormat="false" ht="15" hidden="false" customHeight="false" outlineLevel="0" collapsed="false">
      <c r="A10773" s="28" t="n">
        <v>46029</v>
      </c>
      <c r="B10773" s="21" t="s">
        <v>130</v>
      </c>
      <c r="C10773" s="21" t="s">
        <v>112</v>
      </c>
      <c r="D10773" s="29" t="n">
        <v>124.1</v>
      </c>
      <c r="E10773" s="29" t="n">
        <f aca="false">D10773/10</f>
        <v>12.41</v>
      </c>
      <c r="F10773" s="29" t="n">
        <f aca="false">(E10773+Einstellungen!$B$20)*(1+Einstellungen!$B$10)</f>
        <v>36.96854</v>
      </c>
      <c r="G10773" s="21" t="str">
        <f aca="false">IF(F10773&lt;Einstellungen!$B$5,"ja","nein")</f>
        <v>nein</v>
      </c>
      <c r="H10773" s="21" t="s">
        <v>28</v>
      </c>
      <c r="I10773" s="29" t="n">
        <f aca="false">INDEX(Einstellungen!$B$27:$B$50,19)</f>
        <v>1.35</v>
      </c>
      <c r="J10773" s="29" t="n">
        <f aca="false">F10773*I10773</f>
        <v>49.907529</v>
      </c>
    </row>
    <row r="10774" customFormat="false" ht="15" hidden="false" customHeight="false" outlineLevel="0" collapsed="false">
      <c r="A10774" s="28" t="n">
        <v>46029</v>
      </c>
      <c r="B10774" s="21" t="s">
        <v>131</v>
      </c>
      <c r="C10774" s="21" t="s">
        <v>112</v>
      </c>
      <c r="D10774" s="29" t="n">
        <v>116.733</v>
      </c>
      <c r="E10774" s="29" t="n">
        <f aca="false">D10774/10</f>
        <v>11.6733</v>
      </c>
      <c r="F10774" s="29" t="n">
        <f aca="false">(E10774+Einstellungen!$B$20)*(1+Einstellungen!$B$10)</f>
        <v>36.091867</v>
      </c>
      <c r="G10774" s="21" t="str">
        <f aca="false">IF(F10774&lt;Einstellungen!$B$5,"ja","nein")</f>
        <v>nein</v>
      </c>
      <c r="H10774" s="21" t="s">
        <v>28</v>
      </c>
      <c r="I10774" s="29" t="n">
        <f aca="false">INDEX(Einstellungen!$B$27:$B$50,20)</f>
        <v>1.45</v>
      </c>
      <c r="J10774" s="29" t="n">
        <f aca="false">F10774*I10774</f>
        <v>52.33320715</v>
      </c>
    </row>
    <row r="10775" customFormat="false" ht="15" hidden="false" customHeight="false" outlineLevel="0" collapsed="false">
      <c r="A10775" s="28" t="n">
        <v>46029</v>
      </c>
      <c r="B10775" s="21" t="s">
        <v>132</v>
      </c>
      <c r="C10775" s="21" t="s">
        <v>112</v>
      </c>
      <c r="D10775" s="29" t="n">
        <v>108.727</v>
      </c>
      <c r="E10775" s="29" t="n">
        <f aca="false">D10775/10</f>
        <v>10.8727</v>
      </c>
      <c r="F10775" s="29" t="n">
        <f aca="false">(E10775+Einstellungen!$B$20)*(1+Einstellungen!$B$10)</f>
        <v>35.139153</v>
      </c>
      <c r="G10775" s="21" t="str">
        <f aca="false">IF(F10775&lt;Einstellungen!$B$5,"ja","nein")</f>
        <v>nein</v>
      </c>
      <c r="H10775" s="21" t="s">
        <v>28</v>
      </c>
      <c r="I10775" s="29" t="n">
        <f aca="false">INDEX(Einstellungen!$B$27:$B$50,21)</f>
        <v>1.4</v>
      </c>
      <c r="J10775" s="29" t="n">
        <f aca="false">F10775*I10775</f>
        <v>49.1948142</v>
      </c>
    </row>
    <row r="10776" customFormat="false" ht="15" hidden="false" customHeight="false" outlineLevel="0" collapsed="false">
      <c r="A10776" s="28" t="n">
        <v>46029</v>
      </c>
      <c r="B10776" s="21" t="s">
        <v>133</v>
      </c>
      <c r="C10776" s="21" t="s">
        <v>112</v>
      </c>
      <c r="D10776" s="29" t="n">
        <v>98.455</v>
      </c>
      <c r="E10776" s="29" t="n">
        <f aca="false">D10776/10</f>
        <v>9.8455</v>
      </c>
      <c r="F10776" s="29" t="n">
        <f aca="false">(E10776+Einstellungen!$B$20)*(1+Einstellungen!$B$10)</f>
        <v>33.916785</v>
      </c>
      <c r="G10776" s="21" t="str">
        <f aca="false">IF(F10776&lt;Einstellungen!$B$5,"ja","nein")</f>
        <v>nein</v>
      </c>
      <c r="H10776" s="21" t="s">
        <v>28</v>
      </c>
      <c r="I10776" s="29" t="n">
        <f aca="false">INDEX(Einstellungen!$B$27:$B$50,22)</f>
        <v>1.25</v>
      </c>
      <c r="J10776" s="29" t="n">
        <f aca="false">F10776*I10776</f>
        <v>42.39598125</v>
      </c>
    </row>
    <row r="10777" customFormat="false" ht="15" hidden="false" customHeight="false" outlineLevel="0" collapsed="false">
      <c r="A10777" s="28" t="n">
        <v>46029</v>
      </c>
      <c r="B10777" s="21" t="s">
        <v>134</v>
      </c>
      <c r="C10777" s="21" t="s">
        <v>112</v>
      </c>
      <c r="D10777" s="29" t="n">
        <v>93.96</v>
      </c>
      <c r="E10777" s="29" t="n">
        <f aca="false">D10777/10</f>
        <v>9.396</v>
      </c>
      <c r="F10777" s="29" t="n">
        <f aca="false">(E10777+Einstellungen!$B$20)*(1+Einstellungen!$B$10)</f>
        <v>33.38188</v>
      </c>
      <c r="G10777" s="21" t="str">
        <f aca="false">IF(F10777&lt;Einstellungen!$B$5,"ja","nein")</f>
        <v>nein</v>
      </c>
      <c r="H10777" s="21" t="s">
        <v>28</v>
      </c>
      <c r="I10777" s="29" t="n">
        <f aca="false">INDEX(Einstellungen!$B$27:$B$50,23)</f>
        <v>1.05</v>
      </c>
      <c r="J10777" s="29" t="n">
        <f aca="false">F10777*I10777</f>
        <v>35.050974</v>
      </c>
    </row>
    <row r="10778" customFormat="false" ht="15" hidden="false" customHeight="false" outlineLevel="0" collapsed="false">
      <c r="A10778" s="28" t="n">
        <v>46029</v>
      </c>
      <c r="B10778" s="21" t="s">
        <v>135</v>
      </c>
      <c r="C10778" s="21" t="s">
        <v>112</v>
      </c>
      <c r="D10778" s="29" t="n">
        <v>88.763</v>
      </c>
      <c r="E10778" s="29" t="n">
        <f aca="false">D10778/10</f>
        <v>8.8763</v>
      </c>
      <c r="F10778" s="29" t="n">
        <f aca="false">(E10778+Einstellungen!$B$20)*(1+Einstellungen!$B$10)</f>
        <v>32.763437</v>
      </c>
      <c r="G10778" s="21" t="str">
        <f aca="false">IF(F10778&lt;Einstellungen!$B$5,"ja","nein")</f>
        <v>nein</v>
      </c>
      <c r="H10778" s="21" t="s">
        <v>28</v>
      </c>
      <c r="I10778" s="29" t="n">
        <f aca="false">INDEX(Einstellungen!$B$27:$B$50,24)</f>
        <v>0.8</v>
      </c>
      <c r="J10778" s="29" t="n">
        <f aca="false">F10778*I10778</f>
        <v>26.2107496</v>
      </c>
    </row>
    <row r="10779" customFormat="false" ht="15" hidden="false" customHeight="false" outlineLevel="0" collapsed="false">
      <c r="A10779" s="28" t="n">
        <v>46030</v>
      </c>
      <c r="B10779" s="21" t="s">
        <v>111</v>
      </c>
      <c r="C10779" s="21" t="s">
        <v>136</v>
      </c>
      <c r="D10779" s="29" t="n">
        <v>84.08</v>
      </c>
      <c r="E10779" s="29" t="n">
        <f aca="false">D10779/10</f>
        <v>8.408</v>
      </c>
      <c r="F10779" s="29" t="n">
        <f aca="false">(E10779+Einstellungen!$B$20)*(1+Einstellungen!$B$10)</f>
        <v>32.20616</v>
      </c>
      <c r="G10779" s="21" t="str">
        <f aca="false">IF(F10779&lt;Einstellungen!$B$5,"ja","nein")</f>
        <v>nein</v>
      </c>
      <c r="H10779" s="21" t="s">
        <v>28</v>
      </c>
      <c r="I10779" s="29" t="n">
        <f aca="false">INDEX(Einstellungen!$B$27:$B$50,1)</f>
        <v>0.6</v>
      </c>
      <c r="J10779" s="29" t="n">
        <f aca="false">F10779*I10779</f>
        <v>19.323696</v>
      </c>
    </row>
    <row r="10780" customFormat="false" ht="15" hidden="false" customHeight="false" outlineLevel="0" collapsed="false">
      <c r="A10780" s="28" t="n">
        <v>46030</v>
      </c>
      <c r="B10780" s="21" t="s">
        <v>113</v>
      </c>
      <c r="C10780" s="21" t="s">
        <v>136</v>
      </c>
      <c r="D10780" s="29" t="n">
        <v>83.083</v>
      </c>
      <c r="E10780" s="29" t="n">
        <f aca="false">D10780/10</f>
        <v>8.3083</v>
      </c>
      <c r="F10780" s="29" t="n">
        <f aca="false">(E10780+Einstellungen!$B$20)*(1+Einstellungen!$B$10)</f>
        <v>32.087517</v>
      </c>
      <c r="G10780" s="21" t="str">
        <f aca="false">IF(F10780&lt;Einstellungen!$B$5,"ja","nein")</f>
        <v>nein</v>
      </c>
      <c r="H10780" s="21" t="s">
        <v>28</v>
      </c>
      <c r="I10780" s="29" t="n">
        <f aca="false">INDEX(Einstellungen!$B$27:$B$50,2)</f>
        <v>0.5</v>
      </c>
      <c r="J10780" s="29" t="n">
        <f aca="false">F10780*I10780</f>
        <v>16.0437585</v>
      </c>
    </row>
    <row r="10781" customFormat="false" ht="15" hidden="false" customHeight="false" outlineLevel="0" collapsed="false">
      <c r="A10781" s="28" t="n">
        <v>46030</v>
      </c>
      <c r="B10781" s="21" t="s">
        <v>114</v>
      </c>
      <c r="C10781" s="21" t="s">
        <v>136</v>
      </c>
      <c r="D10781" s="29" t="n">
        <v>84.523</v>
      </c>
      <c r="E10781" s="29" t="n">
        <f aca="false">D10781/10</f>
        <v>8.4523</v>
      </c>
      <c r="F10781" s="29" t="n">
        <f aca="false">(E10781+Einstellungen!$B$20)*(1+Einstellungen!$B$10)</f>
        <v>32.258877</v>
      </c>
      <c r="G10781" s="21" t="str">
        <f aca="false">IF(F10781&lt;Einstellungen!$B$5,"ja","nein")</f>
        <v>nein</v>
      </c>
      <c r="H10781" s="21" t="s">
        <v>28</v>
      </c>
      <c r="I10781" s="29" t="n">
        <f aca="false">INDEX(Einstellungen!$B$27:$B$50,3)</f>
        <v>0.45</v>
      </c>
      <c r="J10781" s="29" t="n">
        <f aca="false">F10781*I10781</f>
        <v>14.51649465</v>
      </c>
    </row>
    <row r="10782" customFormat="false" ht="15" hidden="false" customHeight="false" outlineLevel="0" collapsed="false">
      <c r="A10782" s="28" t="n">
        <v>46030</v>
      </c>
      <c r="B10782" s="21" t="s">
        <v>115</v>
      </c>
      <c r="C10782" s="21" t="s">
        <v>136</v>
      </c>
      <c r="D10782" s="29" t="n">
        <v>82.472</v>
      </c>
      <c r="E10782" s="29" t="n">
        <f aca="false">D10782/10</f>
        <v>8.2472</v>
      </c>
      <c r="F10782" s="29" t="n">
        <f aca="false">(E10782+Einstellungen!$B$20)*(1+Einstellungen!$B$10)</f>
        <v>32.014808</v>
      </c>
      <c r="G10782" s="21" t="str">
        <f aca="false">IF(F10782&lt;Einstellungen!$B$5,"ja","nein")</f>
        <v>nein</v>
      </c>
      <c r="H10782" s="21" t="s">
        <v>28</v>
      </c>
      <c r="I10782" s="29" t="n">
        <f aca="false">INDEX(Einstellungen!$B$27:$B$50,4)</f>
        <v>0.45</v>
      </c>
      <c r="J10782" s="29" t="n">
        <f aca="false">F10782*I10782</f>
        <v>14.4066636</v>
      </c>
    </row>
    <row r="10783" customFormat="false" ht="15" hidden="false" customHeight="false" outlineLevel="0" collapsed="false">
      <c r="A10783" s="28" t="n">
        <v>46030</v>
      </c>
      <c r="B10783" s="21" t="s">
        <v>116</v>
      </c>
      <c r="C10783" s="21" t="s">
        <v>136</v>
      </c>
      <c r="D10783" s="29" t="n">
        <v>85.265</v>
      </c>
      <c r="E10783" s="29" t="n">
        <f aca="false">D10783/10</f>
        <v>8.5265</v>
      </c>
      <c r="F10783" s="29" t="n">
        <f aca="false">(E10783+Einstellungen!$B$20)*(1+Einstellungen!$B$10)</f>
        <v>32.347175</v>
      </c>
      <c r="G10783" s="21" t="str">
        <f aca="false">IF(F10783&lt;Einstellungen!$B$5,"ja","nein")</f>
        <v>nein</v>
      </c>
      <c r="H10783" s="21" t="s">
        <v>28</v>
      </c>
      <c r="I10783" s="29" t="n">
        <f aca="false">INDEX(Einstellungen!$B$27:$B$50,5)</f>
        <v>0.45</v>
      </c>
      <c r="J10783" s="29" t="n">
        <f aca="false">F10783*I10783</f>
        <v>14.55622875</v>
      </c>
    </row>
    <row r="10784" customFormat="false" ht="15" hidden="false" customHeight="false" outlineLevel="0" collapsed="false">
      <c r="A10784" s="28" t="n">
        <v>46030</v>
      </c>
      <c r="B10784" s="21" t="s">
        <v>117</v>
      </c>
      <c r="C10784" s="21" t="s">
        <v>136</v>
      </c>
      <c r="D10784" s="29" t="n">
        <v>87.888</v>
      </c>
      <c r="E10784" s="29" t="n">
        <f aca="false">D10784/10</f>
        <v>8.7888</v>
      </c>
      <c r="F10784" s="29" t="n">
        <f aca="false">(E10784+Einstellungen!$B$20)*(1+Einstellungen!$B$10)</f>
        <v>32.659312</v>
      </c>
      <c r="G10784" s="21" t="str">
        <f aca="false">IF(F10784&lt;Einstellungen!$B$5,"ja","nein")</f>
        <v>nein</v>
      </c>
      <c r="H10784" s="21" t="s">
        <v>28</v>
      </c>
      <c r="I10784" s="29" t="n">
        <f aca="false">INDEX(Einstellungen!$B$27:$B$50,6)</f>
        <v>0.5</v>
      </c>
      <c r="J10784" s="29" t="n">
        <f aca="false">F10784*I10784</f>
        <v>16.329656</v>
      </c>
    </row>
    <row r="10785" customFormat="false" ht="15" hidden="false" customHeight="false" outlineLevel="0" collapsed="false">
      <c r="A10785" s="28" t="n">
        <v>46030</v>
      </c>
      <c r="B10785" s="21" t="s">
        <v>118</v>
      </c>
      <c r="C10785" s="21" t="s">
        <v>136</v>
      </c>
      <c r="D10785" s="29" t="n">
        <v>97.88</v>
      </c>
      <c r="E10785" s="29" t="n">
        <f aca="false">D10785/10</f>
        <v>9.788</v>
      </c>
      <c r="F10785" s="29" t="n">
        <f aca="false">(E10785+Einstellungen!$B$20)*(1+Einstellungen!$B$10)</f>
        <v>33.84836</v>
      </c>
      <c r="G10785" s="21" t="str">
        <f aca="false">IF(F10785&lt;Einstellungen!$B$5,"ja","nein")</f>
        <v>nein</v>
      </c>
      <c r="H10785" s="21" t="s">
        <v>28</v>
      </c>
      <c r="I10785" s="29" t="n">
        <f aca="false">INDEX(Einstellungen!$B$27:$B$50,7)</f>
        <v>0.7</v>
      </c>
      <c r="J10785" s="29" t="n">
        <f aca="false">F10785*I10785</f>
        <v>23.693852</v>
      </c>
    </row>
    <row r="10786" customFormat="false" ht="15" hidden="false" customHeight="false" outlineLevel="0" collapsed="false">
      <c r="A10786" s="28" t="n">
        <v>46030</v>
      </c>
      <c r="B10786" s="21" t="s">
        <v>119</v>
      </c>
      <c r="C10786" s="21" t="s">
        <v>136</v>
      </c>
      <c r="D10786" s="29" t="n">
        <v>126.713</v>
      </c>
      <c r="E10786" s="29" t="n">
        <f aca="false">D10786/10</f>
        <v>12.6713</v>
      </c>
      <c r="F10786" s="29" t="n">
        <f aca="false">(E10786+Einstellungen!$B$20)*(1+Einstellungen!$B$10)</f>
        <v>37.279487</v>
      </c>
      <c r="G10786" s="21" t="str">
        <f aca="false">IF(F10786&lt;Einstellungen!$B$5,"ja","nein")</f>
        <v>nein</v>
      </c>
      <c r="H10786" s="21" t="s">
        <v>28</v>
      </c>
      <c r="I10786" s="29" t="n">
        <f aca="false">INDEX(Einstellungen!$B$27:$B$50,8)</f>
        <v>0.95</v>
      </c>
      <c r="J10786" s="29" t="n">
        <f aca="false">F10786*I10786</f>
        <v>35.41551265</v>
      </c>
    </row>
    <row r="10787" customFormat="false" ht="15" hidden="false" customHeight="false" outlineLevel="0" collapsed="false">
      <c r="A10787" s="28" t="n">
        <v>46030</v>
      </c>
      <c r="B10787" s="21" t="s">
        <v>120</v>
      </c>
      <c r="C10787" s="21" t="s">
        <v>136</v>
      </c>
      <c r="D10787" s="29" t="n">
        <v>168.81</v>
      </c>
      <c r="E10787" s="29" t="n">
        <f aca="false">D10787/10</f>
        <v>16.881</v>
      </c>
      <c r="F10787" s="29" t="n">
        <f aca="false">(E10787+Einstellungen!$B$20)*(1+Einstellungen!$B$10)</f>
        <v>42.28903</v>
      </c>
      <c r="G10787" s="21" t="str">
        <f aca="false">IF(F10787&lt;Einstellungen!$B$5,"ja","nein")</f>
        <v>nein</v>
      </c>
      <c r="H10787" s="21" t="s">
        <v>28</v>
      </c>
      <c r="I10787" s="29" t="n">
        <f aca="false">INDEX(Einstellungen!$B$27:$B$50,9)</f>
        <v>1.05</v>
      </c>
      <c r="J10787" s="29" t="n">
        <f aca="false">F10787*I10787</f>
        <v>44.4034815</v>
      </c>
    </row>
    <row r="10788" customFormat="false" ht="15" hidden="false" customHeight="false" outlineLevel="0" collapsed="false">
      <c r="A10788" s="28" t="n">
        <v>46030</v>
      </c>
      <c r="B10788" s="21" t="s">
        <v>121</v>
      </c>
      <c r="C10788" s="21" t="s">
        <v>136</v>
      </c>
      <c r="D10788" s="29" t="n">
        <v>192.72</v>
      </c>
      <c r="E10788" s="29" t="n">
        <f aca="false">D10788/10</f>
        <v>19.272</v>
      </c>
      <c r="F10788" s="29" t="n">
        <f aca="false">(E10788+Einstellungen!$B$20)*(1+Einstellungen!$B$10)</f>
        <v>45.13432</v>
      </c>
      <c r="G10788" s="21" t="str">
        <f aca="false">IF(F10788&lt;Einstellungen!$B$5,"ja","nein")</f>
        <v>nein</v>
      </c>
      <c r="H10788" s="21" t="s">
        <v>28</v>
      </c>
      <c r="I10788" s="29" t="n">
        <f aca="false">INDEX(Einstellungen!$B$27:$B$50,10)</f>
        <v>1.05</v>
      </c>
      <c r="J10788" s="29" t="n">
        <f aca="false">F10788*I10788</f>
        <v>47.391036</v>
      </c>
    </row>
    <row r="10789" customFormat="false" ht="15" hidden="false" customHeight="false" outlineLevel="0" collapsed="false">
      <c r="A10789" s="28" t="n">
        <v>46030</v>
      </c>
      <c r="B10789" s="21" t="s">
        <v>122</v>
      </c>
      <c r="C10789" s="21" t="s">
        <v>136</v>
      </c>
      <c r="D10789" s="29" t="n">
        <v>207.933</v>
      </c>
      <c r="E10789" s="29" t="n">
        <f aca="false">D10789/10</f>
        <v>20.7933</v>
      </c>
      <c r="F10789" s="29" t="n">
        <f aca="false">(E10789+Einstellungen!$B$20)*(1+Einstellungen!$B$10)</f>
        <v>46.944667</v>
      </c>
      <c r="G10789" s="21" t="str">
        <f aca="false">IF(F10789&lt;Einstellungen!$B$5,"ja","nein")</f>
        <v>nein</v>
      </c>
      <c r="H10789" s="21" t="s">
        <v>28</v>
      </c>
      <c r="I10789" s="29" t="n">
        <f aca="false">INDEX(Einstellungen!$B$27:$B$50,11)</f>
        <v>1.05</v>
      </c>
      <c r="J10789" s="29" t="n">
        <f aca="false">F10789*I10789</f>
        <v>49.29190035</v>
      </c>
    </row>
    <row r="10790" customFormat="false" ht="15" hidden="false" customHeight="false" outlineLevel="0" collapsed="false">
      <c r="A10790" s="28" t="n">
        <v>46030</v>
      </c>
      <c r="B10790" s="21" t="s">
        <v>123</v>
      </c>
      <c r="C10790" s="21" t="s">
        <v>136</v>
      </c>
      <c r="D10790" s="29" t="n">
        <v>213.113</v>
      </c>
      <c r="E10790" s="29" t="n">
        <f aca="false">D10790/10</f>
        <v>21.3113</v>
      </c>
      <c r="F10790" s="29" t="n">
        <f aca="false">(E10790+Einstellungen!$B$20)*(1+Einstellungen!$B$10)</f>
        <v>47.561087</v>
      </c>
      <c r="G10790" s="21" t="str">
        <f aca="false">IF(F10790&lt;Einstellungen!$B$5,"ja","nein")</f>
        <v>nein</v>
      </c>
      <c r="H10790" s="21" t="s">
        <v>28</v>
      </c>
      <c r="I10790" s="29" t="n">
        <f aca="false">INDEX(Einstellungen!$B$27:$B$50,12)</f>
        <v>1.1</v>
      </c>
      <c r="J10790" s="29" t="n">
        <f aca="false">F10790*I10790</f>
        <v>52.3171957</v>
      </c>
    </row>
    <row r="10791" customFormat="false" ht="15" hidden="false" customHeight="false" outlineLevel="0" collapsed="false">
      <c r="A10791" s="28" t="n">
        <v>46030</v>
      </c>
      <c r="B10791" s="21" t="s">
        <v>124</v>
      </c>
      <c r="C10791" s="21" t="s">
        <v>136</v>
      </c>
      <c r="D10791" s="29" t="n">
        <v>220.27</v>
      </c>
      <c r="E10791" s="29" t="n">
        <f aca="false">D10791/10</f>
        <v>22.027</v>
      </c>
      <c r="F10791" s="29" t="n">
        <f aca="false">(E10791+Einstellungen!$B$20)*(1+Einstellungen!$B$10)</f>
        <v>48.41277</v>
      </c>
      <c r="G10791" s="21" t="str">
        <f aca="false">IF(F10791&lt;Einstellungen!$B$5,"ja","nein")</f>
        <v>nein</v>
      </c>
      <c r="H10791" s="21" t="s">
        <v>28</v>
      </c>
      <c r="I10791" s="29" t="n">
        <f aca="false">INDEX(Einstellungen!$B$27:$B$50,13)</f>
        <v>1.2</v>
      </c>
      <c r="J10791" s="29" t="n">
        <f aca="false">F10791*I10791</f>
        <v>58.095324</v>
      </c>
    </row>
    <row r="10792" customFormat="false" ht="15" hidden="false" customHeight="false" outlineLevel="0" collapsed="false">
      <c r="A10792" s="28" t="n">
        <v>46030</v>
      </c>
      <c r="B10792" s="21" t="s">
        <v>125</v>
      </c>
      <c r="C10792" s="21" t="s">
        <v>136</v>
      </c>
      <c r="D10792" s="29" t="n">
        <v>236.215</v>
      </c>
      <c r="E10792" s="29" t="n">
        <f aca="false">D10792/10</f>
        <v>23.6215</v>
      </c>
      <c r="F10792" s="29" t="n">
        <f aca="false">(E10792+Einstellungen!$B$20)*(1+Einstellungen!$B$10)</f>
        <v>50.310225</v>
      </c>
      <c r="G10792" s="21" t="str">
        <f aca="false">IF(F10792&lt;Einstellungen!$B$5,"ja","nein")</f>
        <v>nein</v>
      </c>
      <c r="H10792" s="21" t="s">
        <v>28</v>
      </c>
      <c r="I10792" s="29" t="n">
        <f aca="false">INDEX(Einstellungen!$B$27:$B$50,14)</f>
        <v>1.15</v>
      </c>
      <c r="J10792" s="29" t="n">
        <f aca="false">F10792*I10792</f>
        <v>57.85675875</v>
      </c>
    </row>
    <row r="10793" customFormat="false" ht="15" hidden="false" customHeight="false" outlineLevel="0" collapsed="false">
      <c r="A10793" s="28" t="n">
        <v>46030</v>
      </c>
      <c r="B10793" s="21" t="s">
        <v>126</v>
      </c>
      <c r="C10793" s="21" t="s">
        <v>136</v>
      </c>
      <c r="D10793" s="29" t="n">
        <v>264.585</v>
      </c>
      <c r="E10793" s="29" t="n">
        <f aca="false">D10793/10</f>
        <v>26.4585</v>
      </c>
      <c r="F10793" s="29" t="n">
        <f aca="false">(E10793+Einstellungen!$B$20)*(1+Einstellungen!$B$10)</f>
        <v>53.686255</v>
      </c>
      <c r="G10793" s="21" t="str">
        <f aca="false">IF(F10793&lt;Einstellungen!$B$5,"ja","nein")</f>
        <v>nein</v>
      </c>
      <c r="H10793" s="21" t="s">
        <v>28</v>
      </c>
      <c r="I10793" s="29" t="n">
        <f aca="false">INDEX(Einstellungen!$B$27:$B$50,15)</f>
        <v>1</v>
      </c>
      <c r="J10793" s="29" t="n">
        <f aca="false">F10793*I10793</f>
        <v>53.686255</v>
      </c>
    </row>
    <row r="10794" customFormat="false" ht="15" hidden="false" customHeight="false" outlineLevel="0" collapsed="false">
      <c r="A10794" s="28" t="n">
        <v>46030</v>
      </c>
      <c r="B10794" s="21" t="s">
        <v>127</v>
      </c>
      <c r="C10794" s="21" t="s">
        <v>136</v>
      </c>
      <c r="D10794" s="29" t="n">
        <v>264.42</v>
      </c>
      <c r="E10794" s="29" t="n">
        <f aca="false">D10794/10</f>
        <v>26.442</v>
      </c>
      <c r="F10794" s="29" t="n">
        <f aca="false">(E10794+Einstellungen!$B$20)*(1+Einstellungen!$B$10)</f>
        <v>53.66662</v>
      </c>
      <c r="G10794" s="21" t="str">
        <f aca="false">IF(F10794&lt;Einstellungen!$B$5,"ja","nein")</f>
        <v>nein</v>
      </c>
      <c r="H10794" s="21" t="s">
        <v>28</v>
      </c>
      <c r="I10794" s="29" t="n">
        <f aca="false">INDEX(Einstellungen!$B$27:$B$50,16)</f>
        <v>0.95</v>
      </c>
      <c r="J10794" s="29" t="n">
        <f aca="false">F10794*I10794</f>
        <v>50.983289</v>
      </c>
    </row>
    <row r="10795" customFormat="false" ht="15" hidden="false" customHeight="false" outlineLevel="0" collapsed="false">
      <c r="A10795" s="28" t="n">
        <v>46030</v>
      </c>
      <c r="B10795" s="21" t="s">
        <v>128</v>
      </c>
      <c r="C10795" s="21" t="s">
        <v>136</v>
      </c>
      <c r="D10795" s="29" t="n">
        <v>259.49</v>
      </c>
      <c r="E10795" s="29" t="n">
        <f aca="false">D10795/10</f>
        <v>25.949</v>
      </c>
      <c r="F10795" s="29" t="n">
        <f aca="false">(E10795+Einstellungen!$B$20)*(1+Einstellungen!$B$10)</f>
        <v>53.07995</v>
      </c>
      <c r="G10795" s="21" t="str">
        <f aca="false">IF(F10795&lt;Einstellungen!$B$5,"ja","nein")</f>
        <v>nein</v>
      </c>
      <c r="H10795" s="21" t="s">
        <v>28</v>
      </c>
      <c r="I10795" s="29" t="n">
        <f aca="false">INDEX(Einstellungen!$B$27:$B$50,17)</f>
        <v>0.95</v>
      </c>
      <c r="J10795" s="29" t="n">
        <f aca="false">F10795*I10795</f>
        <v>50.4259525</v>
      </c>
    </row>
    <row r="10796" customFormat="false" ht="15" hidden="false" customHeight="false" outlineLevel="0" collapsed="false">
      <c r="A10796" s="28" t="n">
        <v>46030</v>
      </c>
      <c r="B10796" s="21" t="s">
        <v>129</v>
      </c>
      <c r="C10796" s="21" t="s">
        <v>136</v>
      </c>
      <c r="D10796" s="29" t="n">
        <v>233.852</v>
      </c>
      <c r="E10796" s="29" t="n">
        <f aca="false">D10796/10</f>
        <v>23.3852</v>
      </c>
      <c r="F10796" s="29" t="n">
        <f aca="false">(E10796+Einstellungen!$B$20)*(1+Einstellungen!$B$10)</f>
        <v>50.029028</v>
      </c>
      <c r="G10796" s="21" t="str">
        <f aca="false">IF(F10796&lt;Einstellungen!$B$5,"ja","nein")</f>
        <v>nein</v>
      </c>
      <c r="H10796" s="21" t="s">
        <v>28</v>
      </c>
      <c r="I10796" s="29" t="n">
        <f aca="false">INDEX(Einstellungen!$B$27:$B$50,18)</f>
        <v>1.1</v>
      </c>
      <c r="J10796" s="29" t="n">
        <f aca="false">F10796*I10796</f>
        <v>55.0319308</v>
      </c>
    </row>
    <row r="10797" customFormat="false" ht="15" hidden="false" customHeight="false" outlineLevel="0" collapsed="false">
      <c r="A10797" s="28" t="n">
        <v>46030</v>
      </c>
      <c r="B10797" s="21" t="s">
        <v>130</v>
      </c>
      <c r="C10797" s="21" t="s">
        <v>136</v>
      </c>
      <c r="D10797" s="29" t="n">
        <v>199.397</v>
      </c>
      <c r="E10797" s="29" t="n">
        <f aca="false">D10797/10</f>
        <v>19.9397</v>
      </c>
      <c r="F10797" s="29" t="n">
        <f aca="false">(E10797+Einstellungen!$B$20)*(1+Einstellungen!$B$10)</f>
        <v>45.928883</v>
      </c>
      <c r="G10797" s="21" t="str">
        <f aca="false">IF(F10797&lt;Einstellungen!$B$5,"ja","nein")</f>
        <v>nein</v>
      </c>
      <c r="H10797" s="21" t="s">
        <v>28</v>
      </c>
      <c r="I10797" s="29" t="n">
        <f aca="false">INDEX(Einstellungen!$B$27:$B$50,19)</f>
        <v>1.35</v>
      </c>
      <c r="J10797" s="29" t="n">
        <f aca="false">F10797*I10797</f>
        <v>62.00399205</v>
      </c>
    </row>
    <row r="10798" customFormat="false" ht="15" hidden="false" customHeight="false" outlineLevel="0" collapsed="false">
      <c r="A10798" s="28" t="n">
        <v>46030</v>
      </c>
      <c r="B10798" s="21" t="s">
        <v>131</v>
      </c>
      <c r="C10798" s="21" t="s">
        <v>136</v>
      </c>
      <c r="D10798" s="29" t="n">
        <v>139.248</v>
      </c>
      <c r="E10798" s="29" t="n">
        <f aca="false">D10798/10</f>
        <v>13.9248</v>
      </c>
      <c r="F10798" s="29" t="n">
        <f aca="false">(E10798+Einstellungen!$B$20)*(1+Einstellungen!$B$10)</f>
        <v>38.771152</v>
      </c>
      <c r="G10798" s="21" t="str">
        <f aca="false">IF(F10798&lt;Einstellungen!$B$5,"ja","nein")</f>
        <v>nein</v>
      </c>
      <c r="H10798" s="21" t="s">
        <v>28</v>
      </c>
      <c r="I10798" s="29" t="n">
        <f aca="false">INDEX(Einstellungen!$B$27:$B$50,20)</f>
        <v>1.45</v>
      </c>
      <c r="J10798" s="29" t="n">
        <f aca="false">F10798*I10798</f>
        <v>56.2181704</v>
      </c>
    </row>
    <row r="10799" customFormat="false" ht="15" hidden="false" customHeight="false" outlineLevel="0" collapsed="false">
      <c r="A10799" s="28" t="n">
        <v>46030</v>
      </c>
      <c r="B10799" s="21" t="s">
        <v>132</v>
      </c>
      <c r="C10799" s="21" t="s">
        <v>136</v>
      </c>
      <c r="D10799" s="29" t="n">
        <v>102.125</v>
      </c>
      <c r="E10799" s="29" t="n">
        <f aca="false">D10799/10</f>
        <v>10.2125</v>
      </c>
      <c r="F10799" s="29" t="n">
        <f aca="false">(E10799+Einstellungen!$B$20)*(1+Einstellungen!$B$10)</f>
        <v>34.353515</v>
      </c>
      <c r="G10799" s="21" t="str">
        <f aca="false">IF(F10799&lt;Einstellungen!$B$5,"ja","nein")</f>
        <v>nein</v>
      </c>
      <c r="H10799" s="21" t="s">
        <v>28</v>
      </c>
      <c r="I10799" s="29" t="n">
        <f aca="false">INDEX(Einstellungen!$B$27:$B$50,21)</f>
        <v>1.4</v>
      </c>
      <c r="J10799" s="29" t="n">
        <f aca="false">F10799*I10799</f>
        <v>48.094921</v>
      </c>
    </row>
    <row r="10800" customFormat="false" ht="15" hidden="false" customHeight="false" outlineLevel="0" collapsed="false">
      <c r="A10800" s="28" t="n">
        <v>46030</v>
      </c>
      <c r="B10800" s="21" t="s">
        <v>133</v>
      </c>
      <c r="C10800" s="21" t="s">
        <v>136</v>
      </c>
      <c r="D10800" s="29" t="n">
        <v>94.483</v>
      </c>
      <c r="E10800" s="29" t="n">
        <f aca="false">D10800/10</f>
        <v>9.4483</v>
      </c>
      <c r="F10800" s="29" t="n">
        <f aca="false">(E10800+Einstellungen!$B$20)*(1+Einstellungen!$B$10)</f>
        <v>33.444117</v>
      </c>
      <c r="G10800" s="21" t="str">
        <f aca="false">IF(F10800&lt;Einstellungen!$B$5,"ja","nein")</f>
        <v>nein</v>
      </c>
      <c r="H10800" s="21" t="s">
        <v>28</v>
      </c>
      <c r="I10800" s="29" t="n">
        <f aca="false">INDEX(Einstellungen!$B$27:$B$50,22)</f>
        <v>1.25</v>
      </c>
      <c r="J10800" s="29" t="n">
        <f aca="false">F10800*I10800</f>
        <v>41.80514625</v>
      </c>
    </row>
    <row r="10801" customFormat="false" ht="15" hidden="false" customHeight="false" outlineLevel="0" collapsed="false">
      <c r="A10801" s="28" t="n">
        <v>46030</v>
      </c>
      <c r="B10801" s="21" t="s">
        <v>134</v>
      </c>
      <c r="C10801" s="21" t="s">
        <v>136</v>
      </c>
      <c r="D10801" s="29" t="n">
        <v>91.305</v>
      </c>
      <c r="E10801" s="29" t="n">
        <f aca="false">D10801/10</f>
        <v>9.1305</v>
      </c>
      <c r="F10801" s="29" t="n">
        <f aca="false">(E10801+Einstellungen!$B$20)*(1+Einstellungen!$B$10)</f>
        <v>33.065935</v>
      </c>
      <c r="G10801" s="21" t="str">
        <f aca="false">IF(F10801&lt;Einstellungen!$B$5,"ja","nein")</f>
        <v>nein</v>
      </c>
      <c r="H10801" s="21" t="s">
        <v>28</v>
      </c>
      <c r="I10801" s="29" t="n">
        <f aca="false">INDEX(Einstellungen!$B$27:$B$50,23)</f>
        <v>1.05</v>
      </c>
      <c r="J10801" s="29" t="n">
        <f aca="false">F10801*I10801</f>
        <v>34.71923175</v>
      </c>
    </row>
    <row r="10802" customFormat="false" ht="15" hidden="false" customHeight="false" outlineLevel="0" collapsed="false">
      <c r="A10802" s="28" t="n">
        <v>46030</v>
      </c>
      <c r="B10802" s="21" t="s">
        <v>135</v>
      </c>
      <c r="C10802" s="21" t="s">
        <v>136</v>
      </c>
      <c r="D10802" s="29" t="n">
        <v>79.035</v>
      </c>
      <c r="E10802" s="29" t="n">
        <f aca="false">D10802/10</f>
        <v>7.9035</v>
      </c>
      <c r="F10802" s="29" t="n">
        <f aca="false">(E10802+Einstellungen!$B$20)*(1+Einstellungen!$B$10)</f>
        <v>31.605805</v>
      </c>
      <c r="G10802" s="21" t="str">
        <f aca="false">IF(F10802&lt;Einstellungen!$B$5,"ja","nein")</f>
        <v>nein</v>
      </c>
      <c r="H10802" s="21" t="s">
        <v>28</v>
      </c>
      <c r="I10802" s="29" t="n">
        <f aca="false">INDEX(Einstellungen!$B$27:$B$50,24)</f>
        <v>0.8</v>
      </c>
      <c r="J10802" s="29" t="n">
        <f aca="false">F10802*I10802</f>
        <v>25.284644</v>
      </c>
    </row>
    <row r="10803" customFormat="false" ht="15" hidden="false" customHeight="false" outlineLevel="0" collapsed="false">
      <c r="A10803" s="28" t="n">
        <v>46031</v>
      </c>
      <c r="B10803" s="21" t="s">
        <v>111</v>
      </c>
      <c r="C10803" s="21" t="s">
        <v>137</v>
      </c>
      <c r="D10803" s="29" t="n">
        <v>78.963</v>
      </c>
      <c r="E10803" s="29" t="n">
        <f aca="false">D10803/10</f>
        <v>7.8963</v>
      </c>
      <c r="F10803" s="29" t="n">
        <f aca="false">(E10803+Einstellungen!$B$20)*(1+Einstellungen!$B$10)</f>
        <v>31.597237</v>
      </c>
      <c r="G10803" s="21" t="str">
        <f aca="false">IF(F10803&lt;Einstellungen!$B$5,"ja","nein")</f>
        <v>nein</v>
      </c>
      <c r="H10803" s="21" t="s">
        <v>28</v>
      </c>
      <c r="I10803" s="29" t="n">
        <f aca="false">INDEX(Einstellungen!$B$27:$B$50,1)</f>
        <v>0.6</v>
      </c>
      <c r="J10803" s="29" t="n">
        <f aca="false">F10803*I10803</f>
        <v>18.9583422</v>
      </c>
    </row>
    <row r="10804" customFormat="false" ht="15" hidden="false" customHeight="false" outlineLevel="0" collapsed="false">
      <c r="A10804" s="28" t="n">
        <v>46031</v>
      </c>
      <c r="B10804" s="21" t="s">
        <v>113</v>
      </c>
      <c r="C10804" s="21" t="s">
        <v>137</v>
      </c>
      <c r="D10804" s="29" t="n">
        <v>70.69</v>
      </c>
      <c r="E10804" s="29" t="n">
        <f aca="false">D10804/10</f>
        <v>7.069</v>
      </c>
      <c r="F10804" s="29" t="n">
        <f aca="false">(E10804+Einstellungen!$B$20)*(1+Einstellungen!$B$10)</f>
        <v>30.61275</v>
      </c>
      <c r="G10804" s="21" t="str">
        <f aca="false">IF(F10804&lt;Einstellungen!$B$5,"ja","nein")</f>
        <v>nein</v>
      </c>
      <c r="H10804" s="21" t="s">
        <v>28</v>
      </c>
      <c r="I10804" s="29" t="n">
        <f aca="false">INDEX(Einstellungen!$B$27:$B$50,2)</f>
        <v>0.5</v>
      </c>
      <c r="J10804" s="29" t="n">
        <f aca="false">F10804*I10804</f>
        <v>15.306375</v>
      </c>
    </row>
    <row r="10805" customFormat="false" ht="15" hidden="false" customHeight="false" outlineLevel="0" collapsed="false">
      <c r="A10805" s="28" t="n">
        <v>46031</v>
      </c>
      <c r="B10805" s="21" t="s">
        <v>114</v>
      </c>
      <c r="C10805" s="21" t="s">
        <v>137</v>
      </c>
      <c r="D10805" s="29" t="n">
        <v>57.35</v>
      </c>
      <c r="E10805" s="29" t="n">
        <f aca="false">D10805/10</f>
        <v>5.735</v>
      </c>
      <c r="F10805" s="29" t="n">
        <f aca="false">(E10805+Einstellungen!$B$20)*(1+Einstellungen!$B$10)</f>
        <v>29.02529</v>
      </c>
      <c r="G10805" s="21" t="str">
        <f aca="false">IF(F10805&lt;Einstellungen!$B$5,"ja","nein")</f>
        <v>nein</v>
      </c>
      <c r="H10805" s="21" t="s">
        <v>28</v>
      </c>
      <c r="I10805" s="29" t="n">
        <f aca="false">INDEX(Einstellungen!$B$27:$B$50,3)</f>
        <v>0.45</v>
      </c>
      <c r="J10805" s="29" t="n">
        <f aca="false">F10805*I10805</f>
        <v>13.0613805</v>
      </c>
    </row>
    <row r="10806" customFormat="false" ht="15" hidden="false" customHeight="false" outlineLevel="0" collapsed="false">
      <c r="A10806" s="28" t="n">
        <v>46031</v>
      </c>
      <c r="B10806" s="21" t="s">
        <v>115</v>
      </c>
      <c r="C10806" s="21" t="s">
        <v>137</v>
      </c>
      <c r="D10806" s="29" t="n">
        <v>50.84</v>
      </c>
      <c r="E10806" s="29" t="n">
        <f aca="false">D10806/10</f>
        <v>5.084</v>
      </c>
      <c r="F10806" s="29" t="n">
        <f aca="false">(E10806+Einstellungen!$B$20)*(1+Einstellungen!$B$10)</f>
        <v>28.2506</v>
      </c>
      <c r="G10806" s="21" t="str">
        <f aca="false">IF(F10806&lt;Einstellungen!$B$5,"ja","nein")</f>
        <v>ja</v>
      </c>
      <c r="H10806" s="21" t="s">
        <v>28</v>
      </c>
      <c r="I10806" s="29" t="n">
        <f aca="false">INDEX(Einstellungen!$B$27:$B$50,4)</f>
        <v>0.45</v>
      </c>
      <c r="J10806" s="29" t="n">
        <f aca="false">F10806*I10806</f>
        <v>12.71277</v>
      </c>
    </row>
    <row r="10807" customFormat="false" ht="15" hidden="false" customHeight="false" outlineLevel="0" collapsed="false">
      <c r="A10807" s="28" t="n">
        <v>46031</v>
      </c>
      <c r="B10807" s="21" t="s">
        <v>116</v>
      </c>
      <c r="C10807" s="21" t="s">
        <v>137</v>
      </c>
      <c r="D10807" s="29" t="n">
        <v>47.845</v>
      </c>
      <c r="E10807" s="29" t="n">
        <f aca="false">D10807/10</f>
        <v>4.7845</v>
      </c>
      <c r="F10807" s="29" t="n">
        <f aca="false">(E10807+Einstellungen!$B$20)*(1+Einstellungen!$B$10)</f>
        <v>27.894195</v>
      </c>
      <c r="G10807" s="21" t="str">
        <f aca="false">IF(F10807&lt;Einstellungen!$B$5,"ja","nein")</f>
        <v>ja</v>
      </c>
      <c r="H10807" s="21" t="s">
        <v>28</v>
      </c>
      <c r="I10807" s="29" t="n">
        <f aca="false">INDEX(Einstellungen!$B$27:$B$50,5)</f>
        <v>0.45</v>
      </c>
      <c r="J10807" s="29" t="n">
        <f aca="false">F10807*I10807</f>
        <v>12.55238775</v>
      </c>
    </row>
    <row r="10808" customFormat="false" ht="15" hidden="false" customHeight="false" outlineLevel="0" collapsed="false">
      <c r="A10808" s="28" t="n">
        <v>46031</v>
      </c>
      <c r="B10808" s="21" t="s">
        <v>117</v>
      </c>
      <c r="C10808" s="21" t="s">
        <v>137</v>
      </c>
      <c r="D10808" s="29" t="n">
        <v>56.575</v>
      </c>
      <c r="E10808" s="29" t="n">
        <f aca="false">D10808/10</f>
        <v>5.6575</v>
      </c>
      <c r="F10808" s="29" t="n">
        <f aca="false">(E10808+Einstellungen!$B$20)*(1+Einstellungen!$B$10)</f>
        <v>28.933065</v>
      </c>
      <c r="G10808" s="21" t="str">
        <f aca="false">IF(F10808&lt;Einstellungen!$B$5,"ja","nein")</f>
        <v>ja</v>
      </c>
      <c r="H10808" s="21" t="s">
        <v>28</v>
      </c>
      <c r="I10808" s="29" t="n">
        <f aca="false">INDEX(Einstellungen!$B$27:$B$50,6)</f>
        <v>0.5</v>
      </c>
      <c r="J10808" s="29" t="n">
        <f aca="false">F10808*I10808</f>
        <v>14.4665325</v>
      </c>
    </row>
    <row r="10809" customFormat="false" ht="15" hidden="false" customHeight="false" outlineLevel="0" collapsed="false">
      <c r="A10809" s="28" t="n">
        <v>46031</v>
      </c>
      <c r="B10809" s="21" t="s">
        <v>118</v>
      </c>
      <c r="C10809" s="21" t="s">
        <v>137</v>
      </c>
      <c r="D10809" s="29" t="n">
        <v>72.605</v>
      </c>
      <c r="E10809" s="29" t="n">
        <f aca="false">D10809/10</f>
        <v>7.2605</v>
      </c>
      <c r="F10809" s="29" t="n">
        <f aca="false">(E10809+Einstellungen!$B$20)*(1+Einstellungen!$B$10)</f>
        <v>30.840635</v>
      </c>
      <c r="G10809" s="21" t="str">
        <f aca="false">IF(F10809&lt;Einstellungen!$B$5,"ja","nein")</f>
        <v>nein</v>
      </c>
      <c r="H10809" s="21" t="s">
        <v>28</v>
      </c>
      <c r="I10809" s="29" t="n">
        <f aca="false">INDEX(Einstellungen!$B$27:$B$50,7)</f>
        <v>0.7</v>
      </c>
      <c r="J10809" s="29" t="n">
        <f aca="false">F10809*I10809</f>
        <v>21.5884445</v>
      </c>
    </row>
    <row r="10810" customFormat="false" ht="15" hidden="false" customHeight="false" outlineLevel="0" collapsed="false">
      <c r="A10810" s="28" t="n">
        <v>46031</v>
      </c>
      <c r="B10810" s="21" t="s">
        <v>119</v>
      </c>
      <c r="C10810" s="21" t="s">
        <v>137</v>
      </c>
      <c r="D10810" s="29" t="n">
        <v>84.302</v>
      </c>
      <c r="E10810" s="29" t="n">
        <f aca="false">D10810/10</f>
        <v>8.4302</v>
      </c>
      <c r="F10810" s="29" t="n">
        <f aca="false">(E10810+Einstellungen!$B$20)*(1+Einstellungen!$B$10)</f>
        <v>32.232578</v>
      </c>
      <c r="G10810" s="21" t="str">
        <f aca="false">IF(F10810&lt;Einstellungen!$B$5,"ja","nein")</f>
        <v>nein</v>
      </c>
      <c r="H10810" s="21" t="s">
        <v>28</v>
      </c>
      <c r="I10810" s="29" t="n">
        <f aca="false">INDEX(Einstellungen!$B$27:$B$50,8)</f>
        <v>0.95</v>
      </c>
      <c r="J10810" s="29" t="n">
        <f aca="false">F10810*I10810</f>
        <v>30.6209491</v>
      </c>
    </row>
    <row r="10811" customFormat="false" ht="15" hidden="false" customHeight="false" outlineLevel="0" collapsed="false">
      <c r="A10811" s="28" t="n">
        <v>46031</v>
      </c>
      <c r="B10811" s="21" t="s">
        <v>120</v>
      </c>
      <c r="C10811" s="21" t="s">
        <v>137</v>
      </c>
      <c r="D10811" s="29" t="n">
        <v>89.763</v>
      </c>
      <c r="E10811" s="29" t="n">
        <f aca="false">D10811/10</f>
        <v>8.9763</v>
      </c>
      <c r="F10811" s="29" t="n">
        <f aca="false">(E10811+Einstellungen!$B$20)*(1+Einstellungen!$B$10)</f>
        <v>32.882437</v>
      </c>
      <c r="G10811" s="21" t="str">
        <f aca="false">IF(F10811&lt;Einstellungen!$B$5,"ja","nein")</f>
        <v>nein</v>
      </c>
      <c r="H10811" s="21" t="s">
        <v>28</v>
      </c>
      <c r="I10811" s="29" t="n">
        <f aca="false">INDEX(Einstellungen!$B$27:$B$50,9)</f>
        <v>1.05</v>
      </c>
      <c r="J10811" s="29" t="n">
        <f aca="false">F10811*I10811</f>
        <v>34.52655885</v>
      </c>
    </row>
    <row r="10812" customFormat="false" ht="15" hidden="false" customHeight="false" outlineLevel="0" collapsed="false">
      <c r="A10812" s="28" t="n">
        <v>46031</v>
      </c>
      <c r="B10812" s="21" t="s">
        <v>121</v>
      </c>
      <c r="C10812" s="21" t="s">
        <v>137</v>
      </c>
      <c r="D10812" s="29" t="n">
        <v>89.147</v>
      </c>
      <c r="E10812" s="29" t="n">
        <f aca="false">D10812/10</f>
        <v>8.9147</v>
      </c>
      <c r="F10812" s="29" t="n">
        <f aca="false">(E10812+Einstellungen!$B$20)*(1+Einstellungen!$B$10)</f>
        <v>32.809133</v>
      </c>
      <c r="G10812" s="21" t="str">
        <f aca="false">IF(F10812&lt;Einstellungen!$B$5,"ja","nein")</f>
        <v>nein</v>
      </c>
      <c r="H10812" s="21" t="s">
        <v>28</v>
      </c>
      <c r="I10812" s="29" t="n">
        <f aca="false">INDEX(Einstellungen!$B$27:$B$50,10)</f>
        <v>1.05</v>
      </c>
      <c r="J10812" s="29" t="n">
        <f aca="false">F10812*I10812</f>
        <v>34.44958965</v>
      </c>
    </row>
    <row r="10813" customFormat="false" ht="15" hidden="false" customHeight="false" outlineLevel="0" collapsed="false">
      <c r="A10813" s="28" t="n">
        <v>46031</v>
      </c>
      <c r="B10813" s="21" t="s">
        <v>122</v>
      </c>
      <c r="C10813" s="21" t="s">
        <v>137</v>
      </c>
      <c r="D10813" s="29" t="n">
        <v>93.93</v>
      </c>
      <c r="E10813" s="29" t="n">
        <f aca="false">D10813/10</f>
        <v>9.393</v>
      </c>
      <c r="F10813" s="29" t="n">
        <f aca="false">(E10813+Einstellungen!$B$20)*(1+Einstellungen!$B$10)</f>
        <v>33.37831</v>
      </c>
      <c r="G10813" s="21" t="str">
        <f aca="false">IF(F10813&lt;Einstellungen!$B$5,"ja","nein")</f>
        <v>nein</v>
      </c>
      <c r="H10813" s="21" t="s">
        <v>28</v>
      </c>
      <c r="I10813" s="29" t="n">
        <f aca="false">INDEX(Einstellungen!$B$27:$B$50,11)</f>
        <v>1.05</v>
      </c>
      <c r="J10813" s="29" t="n">
        <f aca="false">F10813*I10813</f>
        <v>35.0472255</v>
      </c>
    </row>
    <row r="10814" customFormat="false" ht="15" hidden="false" customHeight="false" outlineLevel="0" collapsed="false">
      <c r="A10814" s="28" t="n">
        <v>46031</v>
      </c>
      <c r="B10814" s="21" t="s">
        <v>123</v>
      </c>
      <c r="C10814" s="21" t="s">
        <v>137</v>
      </c>
      <c r="D10814" s="29" t="n">
        <v>85.795</v>
      </c>
      <c r="E10814" s="29" t="n">
        <f aca="false">D10814/10</f>
        <v>8.5795</v>
      </c>
      <c r="F10814" s="29" t="n">
        <f aca="false">(E10814+Einstellungen!$B$20)*(1+Einstellungen!$B$10)</f>
        <v>32.410245</v>
      </c>
      <c r="G10814" s="21" t="str">
        <f aca="false">IF(F10814&lt;Einstellungen!$B$5,"ja","nein")</f>
        <v>nein</v>
      </c>
      <c r="H10814" s="21" t="s">
        <v>28</v>
      </c>
      <c r="I10814" s="29" t="n">
        <f aca="false">INDEX(Einstellungen!$B$27:$B$50,12)</f>
        <v>1.1</v>
      </c>
      <c r="J10814" s="29" t="n">
        <f aca="false">F10814*I10814</f>
        <v>35.6512695</v>
      </c>
    </row>
    <row r="10815" customFormat="false" ht="15" hidden="false" customHeight="false" outlineLevel="0" collapsed="false">
      <c r="A10815" s="28" t="n">
        <v>46031</v>
      </c>
      <c r="B10815" s="21" t="s">
        <v>124</v>
      </c>
      <c r="C10815" s="21" t="s">
        <v>137</v>
      </c>
      <c r="D10815" s="29" t="n">
        <v>83.015</v>
      </c>
      <c r="E10815" s="29" t="n">
        <f aca="false">D10815/10</f>
        <v>8.3015</v>
      </c>
      <c r="F10815" s="29" t="n">
        <f aca="false">(E10815+Einstellungen!$B$20)*(1+Einstellungen!$B$10)</f>
        <v>32.079425</v>
      </c>
      <c r="G10815" s="21" t="str">
        <f aca="false">IF(F10815&lt;Einstellungen!$B$5,"ja","nein")</f>
        <v>nein</v>
      </c>
      <c r="H10815" s="21" t="s">
        <v>28</v>
      </c>
      <c r="I10815" s="29" t="n">
        <f aca="false">INDEX(Einstellungen!$B$27:$B$50,13)</f>
        <v>1.2</v>
      </c>
      <c r="J10815" s="29" t="n">
        <f aca="false">F10815*I10815</f>
        <v>38.49531</v>
      </c>
    </row>
    <row r="10816" customFormat="false" ht="15" hidden="false" customHeight="false" outlineLevel="0" collapsed="false">
      <c r="A10816" s="28" t="n">
        <v>46031</v>
      </c>
      <c r="B10816" s="21" t="s">
        <v>125</v>
      </c>
      <c r="C10816" s="21" t="s">
        <v>137</v>
      </c>
      <c r="D10816" s="29" t="n">
        <v>82.85</v>
      </c>
      <c r="E10816" s="29" t="n">
        <f aca="false">D10816/10</f>
        <v>8.285</v>
      </c>
      <c r="F10816" s="29" t="n">
        <f aca="false">(E10816+Einstellungen!$B$20)*(1+Einstellungen!$B$10)</f>
        <v>32.05979</v>
      </c>
      <c r="G10816" s="21" t="str">
        <f aca="false">IF(F10816&lt;Einstellungen!$B$5,"ja","nein")</f>
        <v>nein</v>
      </c>
      <c r="H10816" s="21" t="s">
        <v>28</v>
      </c>
      <c r="I10816" s="29" t="n">
        <f aca="false">INDEX(Einstellungen!$B$27:$B$50,14)</f>
        <v>1.15</v>
      </c>
      <c r="J10816" s="29" t="n">
        <f aca="false">F10816*I10816</f>
        <v>36.8687585</v>
      </c>
    </row>
    <row r="10817" customFormat="false" ht="15" hidden="false" customHeight="false" outlineLevel="0" collapsed="false">
      <c r="A10817" s="28" t="n">
        <v>46031</v>
      </c>
      <c r="B10817" s="21" t="s">
        <v>126</v>
      </c>
      <c r="C10817" s="21" t="s">
        <v>137</v>
      </c>
      <c r="D10817" s="29" t="n">
        <v>82.835</v>
      </c>
      <c r="E10817" s="29" t="n">
        <f aca="false">D10817/10</f>
        <v>8.2835</v>
      </c>
      <c r="F10817" s="29" t="n">
        <f aca="false">(E10817+Einstellungen!$B$20)*(1+Einstellungen!$B$10)</f>
        <v>32.058005</v>
      </c>
      <c r="G10817" s="21" t="str">
        <f aca="false">IF(F10817&lt;Einstellungen!$B$5,"ja","nein")</f>
        <v>nein</v>
      </c>
      <c r="H10817" s="21" t="s">
        <v>28</v>
      </c>
      <c r="I10817" s="29" t="n">
        <f aca="false">INDEX(Einstellungen!$B$27:$B$50,15)</f>
        <v>1</v>
      </c>
      <c r="J10817" s="29" t="n">
        <f aca="false">F10817*I10817</f>
        <v>32.058005</v>
      </c>
    </row>
    <row r="10818" customFormat="false" ht="15" hidden="false" customHeight="false" outlineLevel="0" collapsed="false">
      <c r="A10818" s="28" t="n">
        <v>46031</v>
      </c>
      <c r="B10818" s="21" t="s">
        <v>127</v>
      </c>
      <c r="C10818" s="21" t="s">
        <v>137</v>
      </c>
      <c r="D10818" s="29" t="n">
        <v>85.245</v>
      </c>
      <c r="E10818" s="29" t="n">
        <f aca="false">D10818/10</f>
        <v>8.5245</v>
      </c>
      <c r="F10818" s="29" t="n">
        <f aca="false">(E10818+Einstellungen!$B$20)*(1+Einstellungen!$B$10)</f>
        <v>32.344795</v>
      </c>
      <c r="G10818" s="21" t="str">
        <f aca="false">IF(F10818&lt;Einstellungen!$B$5,"ja","nein")</f>
        <v>nein</v>
      </c>
      <c r="H10818" s="21" t="s">
        <v>28</v>
      </c>
      <c r="I10818" s="29" t="n">
        <f aca="false">INDEX(Einstellungen!$B$27:$B$50,16)</f>
        <v>0.95</v>
      </c>
      <c r="J10818" s="29" t="n">
        <f aca="false">F10818*I10818</f>
        <v>30.72755525</v>
      </c>
    </row>
    <row r="10819" customFormat="false" ht="15" hidden="false" customHeight="false" outlineLevel="0" collapsed="false">
      <c r="A10819" s="28" t="n">
        <v>46031</v>
      </c>
      <c r="B10819" s="21" t="s">
        <v>128</v>
      </c>
      <c r="C10819" s="21" t="s">
        <v>137</v>
      </c>
      <c r="D10819" s="29" t="n">
        <v>87.573</v>
      </c>
      <c r="E10819" s="29" t="n">
        <f aca="false">D10819/10</f>
        <v>8.7573</v>
      </c>
      <c r="F10819" s="29" t="n">
        <f aca="false">(E10819+Einstellungen!$B$20)*(1+Einstellungen!$B$10)</f>
        <v>32.621827</v>
      </c>
      <c r="G10819" s="21" t="str">
        <f aca="false">IF(F10819&lt;Einstellungen!$B$5,"ja","nein")</f>
        <v>nein</v>
      </c>
      <c r="H10819" s="21" t="s">
        <v>28</v>
      </c>
      <c r="I10819" s="29" t="n">
        <f aca="false">INDEX(Einstellungen!$B$27:$B$50,17)</f>
        <v>0.95</v>
      </c>
      <c r="J10819" s="29" t="n">
        <f aca="false">F10819*I10819</f>
        <v>30.99073565</v>
      </c>
    </row>
    <row r="10820" customFormat="false" ht="15" hidden="false" customHeight="false" outlineLevel="0" collapsed="false">
      <c r="A10820" s="28" t="n">
        <v>46031</v>
      </c>
      <c r="B10820" s="21" t="s">
        <v>129</v>
      </c>
      <c r="C10820" s="21" t="s">
        <v>137</v>
      </c>
      <c r="D10820" s="29" t="n">
        <v>92.52</v>
      </c>
      <c r="E10820" s="29" t="n">
        <f aca="false">D10820/10</f>
        <v>9.252</v>
      </c>
      <c r="F10820" s="29" t="n">
        <f aca="false">(E10820+Einstellungen!$B$20)*(1+Einstellungen!$B$10)</f>
        <v>33.21052</v>
      </c>
      <c r="G10820" s="21" t="str">
        <f aca="false">IF(F10820&lt;Einstellungen!$B$5,"ja","nein")</f>
        <v>nein</v>
      </c>
      <c r="H10820" s="21" t="s">
        <v>28</v>
      </c>
      <c r="I10820" s="29" t="n">
        <f aca="false">INDEX(Einstellungen!$B$27:$B$50,18)</f>
        <v>1.1</v>
      </c>
      <c r="J10820" s="29" t="n">
        <f aca="false">F10820*I10820</f>
        <v>36.531572</v>
      </c>
    </row>
    <row r="10821" customFormat="false" ht="15" hidden="false" customHeight="false" outlineLevel="0" collapsed="false">
      <c r="A10821" s="28" t="n">
        <v>46031</v>
      </c>
      <c r="B10821" s="21" t="s">
        <v>130</v>
      </c>
      <c r="C10821" s="21" t="s">
        <v>137</v>
      </c>
      <c r="D10821" s="29" t="n">
        <v>91.663</v>
      </c>
      <c r="E10821" s="29" t="n">
        <f aca="false">D10821/10</f>
        <v>9.1663</v>
      </c>
      <c r="F10821" s="29" t="n">
        <f aca="false">(E10821+Einstellungen!$B$20)*(1+Einstellungen!$B$10)</f>
        <v>33.108537</v>
      </c>
      <c r="G10821" s="21" t="str">
        <f aca="false">IF(F10821&lt;Einstellungen!$B$5,"ja","nein")</f>
        <v>nein</v>
      </c>
      <c r="H10821" s="21" t="s">
        <v>28</v>
      </c>
      <c r="I10821" s="29" t="n">
        <f aca="false">INDEX(Einstellungen!$B$27:$B$50,19)</f>
        <v>1.35</v>
      </c>
      <c r="J10821" s="29" t="n">
        <f aca="false">F10821*I10821</f>
        <v>44.69652495</v>
      </c>
    </row>
    <row r="10822" customFormat="false" ht="15" hidden="false" customHeight="false" outlineLevel="0" collapsed="false">
      <c r="A10822" s="28" t="n">
        <v>46031</v>
      </c>
      <c r="B10822" s="21" t="s">
        <v>131</v>
      </c>
      <c r="C10822" s="21" t="s">
        <v>137</v>
      </c>
      <c r="D10822" s="29" t="n">
        <v>87.28</v>
      </c>
      <c r="E10822" s="29" t="n">
        <f aca="false">D10822/10</f>
        <v>8.728</v>
      </c>
      <c r="F10822" s="29" t="n">
        <f aca="false">(E10822+Einstellungen!$B$20)*(1+Einstellungen!$B$10)</f>
        <v>32.58696</v>
      </c>
      <c r="G10822" s="21" t="str">
        <f aca="false">IF(F10822&lt;Einstellungen!$B$5,"ja","nein")</f>
        <v>nein</v>
      </c>
      <c r="H10822" s="21" t="s">
        <v>28</v>
      </c>
      <c r="I10822" s="29" t="n">
        <f aca="false">INDEX(Einstellungen!$B$27:$B$50,20)</f>
        <v>1.45</v>
      </c>
      <c r="J10822" s="29" t="n">
        <f aca="false">F10822*I10822</f>
        <v>47.251092</v>
      </c>
    </row>
    <row r="10823" customFormat="false" ht="15" hidden="false" customHeight="false" outlineLevel="0" collapsed="false">
      <c r="A10823" s="28" t="n">
        <v>46031</v>
      </c>
      <c r="B10823" s="21" t="s">
        <v>132</v>
      </c>
      <c r="C10823" s="21" t="s">
        <v>137</v>
      </c>
      <c r="D10823" s="29" t="n">
        <v>82.803</v>
      </c>
      <c r="E10823" s="29" t="n">
        <f aca="false">D10823/10</f>
        <v>8.2803</v>
      </c>
      <c r="F10823" s="29" t="n">
        <f aca="false">(E10823+Einstellungen!$B$20)*(1+Einstellungen!$B$10)</f>
        <v>32.054197</v>
      </c>
      <c r="G10823" s="21" t="str">
        <f aca="false">IF(F10823&lt;Einstellungen!$B$5,"ja","nein")</f>
        <v>nein</v>
      </c>
      <c r="H10823" s="21" t="s">
        <v>28</v>
      </c>
      <c r="I10823" s="29" t="n">
        <f aca="false">INDEX(Einstellungen!$B$27:$B$50,21)</f>
        <v>1.4</v>
      </c>
      <c r="J10823" s="29" t="n">
        <f aca="false">F10823*I10823</f>
        <v>44.8758758</v>
      </c>
    </row>
    <row r="10824" customFormat="false" ht="15" hidden="false" customHeight="false" outlineLevel="0" collapsed="false">
      <c r="A10824" s="28" t="n">
        <v>46031</v>
      </c>
      <c r="B10824" s="21" t="s">
        <v>133</v>
      </c>
      <c r="C10824" s="21" t="s">
        <v>137</v>
      </c>
      <c r="D10824" s="29" t="n">
        <v>80.36</v>
      </c>
      <c r="E10824" s="29" t="n">
        <f aca="false">D10824/10</f>
        <v>8.036</v>
      </c>
      <c r="F10824" s="29" t="n">
        <f aca="false">(E10824+Einstellungen!$B$20)*(1+Einstellungen!$B$10)</f>
        <v>31.76348</v>
      </c>
      <c r="G10824" s="21" t="str">
        <f aca="false">IF(F10824&lt;Einstellungen!$B$5,"ja","nein")</f>
        <v>nein</v>
      </c>
      <c r="H10824" s="21" t="s">
        <v>28</v>
      </c>
      <c r="I10824" s="29" t="n">
        <f aca="false">INDEX(Einstellungen!$B$27:$B$50,22)</f>
        <v>1.25</v>
      </c>
      <c r="J10824" s="29" t="n">
        <f aca="false">F10824*I10824</f>
        <v>39.70435</v>
      </c>
    </row>
    <row r="10825" customFormat="false" ht="15" hidden="false" customHeight="false" outlineLevel="0" collapsed="false">
      <c r="A10825" s="28" t="n">
        <v>46031</v>
      </c>
      <c r="B10825" s="21" t="s">
        <v>134</v>
      </c>
      <c r="C10825" s="21" t="s">
        <v>137</v>
      </c>
      <c r="D10825" s="29" t="n">
        <v>80.35</v>
      </c>
      <c r="E10825" s="29" t="n">
        <f aca="false">D10825/10</f>
        <v>8.035</v>
      </c>
      <c r="F10825" s="29" t="n">
        <f aca="false">(E10825+Einstellungen!$B$20)*(1+Einstellungen!$B$10)</f>
        <v>31.76229</v>
      </c>
      <c r="G10825" s="21" t="str">
        <f aca="false">IF(F10825&lt;Einstellungen!$B$5,"ja","nein")</f>
        <v>nein</v>
      </c>
      <c r="H10825" s="21" t="s">
        <v>28</v>
      </c>
      <c r="I10825" s="29" t="n">
        <f aca="false">INDEX(Einstellungen!$B$27:$B$50,23)</f>
        <v>1.05</v>
      </c>
      <c r="J10825" s="29" t="n">
        <f aca="false">F10825*I10825</f>
        <v>33.3504045</v>
      </c>
    </row>
    <row r="10826" customFormat="false" ht="15" hidden="false" customHeight="false" outlineLevel="0" collapsed="false">
      <c r="A10826" s="28" t="n">
        <v>46031</v>
      </c>
      <c r="B10826" s="21" t="s">
        <v>135</v>
      </c>
      <c r="C10826" s="21" t="s">
        <v>137</v>
      </c>
      <c r="D10826" s="29" t="n">
        <v>74.51</v>
      </c>
      <c r="E10826" s="29" t="n">
        <f aca="false">D10826/10</f>
        <v>7.451</v>
      </c>
      <c r="F10826" s="29" t="n">
        <f aca="false">(E10826+Einstellungen!$B$20)*(1+Einstellungen!$B$10)</f>
        <v>31.06733</v>
      </c>
      <c r="G10826" s="21" t="str">
        <f aca="false">IF(F10826&lt;Einstellungen!$B$5,"ja","nein")</f>
        <v>nein</v>
      </c>
      <c r="H10826" s="21" t="s">
        <v>28</v>
      </c>
      <c r="I10826" s="29" t="n">
        <f aca="false">INDEX(Einstellungen!$B$27:$B$50,24)</f>
        <v>0.8</v>
      </c>
      <c r="J10826" s="29" t="n">
        <f aca="false">F10826*I10826</f>
        <v>24.853864</v>
      </c>
    </row>
    <row r="10827" customFormat="false" ht="15" hidden="false" customHeight="false" outlineLevel="0" collapsed="false">
      <c r="A10827" s="28" t="n">
        <v>46032</v>
      </c>
      <c r="B10827" s="21" t="s">
        <v>111</v>
      </c>
      <c r="C10827" s="21" t="s">
        <v>138</v>
      </c>
      <c r="D10827" s="29" t="n">
        <v>72.79</v>
      </c>
      <c r="E10827" s="29" t="n">
        <f aca="false">D10827/10</f>
        <v>7.279</v>
      </c>
      <c r="F10827" s="29" t="n">
        <f aca="false">(E10827+Einstellungen!$B$20)*(1+Einstellungen!$B$10)</f>
        <v>30.86265</v>
      </c>
      <c r="G10827" s="21" t="str">
        <f aca="false">IF(F10827&lt;Einstellungen!$B$5,"ja","nein")</f>
        <v>nein</v>
      </c>
      <c r="H10827" s="21" t="s">
        <v>28</v>
      </c>
      <c r="I10827" s="29" t="n">
        <f aca="false">INDEX(Einstellungen!$B$27:$B$50,1)</f>
        <v>0.6</v>
      </c>
      <c r="J10827" s="29" t="n">
        <f aca="false">F10827*I10827</f>
        <v>18.51759</v>
      </c>
    </row>
    <row r="10828" customFormat="false" ht="15" hidden="false" customHeight="false" outlineLevel="0" collapsed="false">
      <c r="A10828" s="28" t="n">
        <v>46032</v>
      </c>
      <c r="B10828" s="21" t="s">
        <v>113</v>
      </c>
      <c r="C10828" s="21" t="s">
        <v>138</v>
      </c>
      <c r="D10828" s="29" t="n">
        <v>69.775</v>
      </c>
      <c r="E10828" s="29" t="n">
        <f aca="false">D10828/10</f>
        <v>6.9775</v>
      </c>
      <c r="F10828" s="29" t="n">
        <f aca="false">(E10828+Einstellungen!$B$20)*(1+Einstellungen!$B$10)</f>
        <v>30.503865</v>
      </c>
      <c r="G10828" s="21" t="str">
        <f aca="false">IF(F10828&lt;Einstellungen!$B$5,"ja","nein")</f>
        <v>nein</v>
      </c>
      <c r="H10828" s="21" t="s">
        <v>28</v>
      </c>
      <c r="I10828" s="29" t="n">
        <f aca="false">INDEX(Einstellungen!$B$27:$B$50,2)</f>
        <v>0.5</v>
      </c>
      <c r="J10828" s="29" t="n">
        <f aca="false">F10828*I10828</f>
        <v>15.2519325</v>
      </c>
    </row>
    <row r="10829" customFormat="false" ht="15" hidden="false" customHeight="false" outlineLevel="0" collapsed="false">
      <c r="A10829" s="28" t="n">
        <v>46032</v>
      </c>
      <c r="B10829" s="21" t="s">
        <v>114</v>
      </c>
      <c r="C10829" s="21" t="s">
        <v>138</v>
      </c>
      <c r="D10829" s="29" t="n">
        <v>66.237</v>
      </c>
      <c r="E10829" s="29" t="n">
        <f aca="false">D10829/10</f>
        <v>6.6237</v>
      </c>
      <c r="F10829" s="29" t="n">
        <f aca="false">(E10829+Einstellungen!$B$20)*(1+Einstellungen!$B$10)</f>
        <v>30.082843</v>
      </c>
      <c r="G10829" s="21" t="str">
        <f aca="false">IF(F10829&lt;Einstellungen!$B$5,"ja","nein")</f>
        <v>nein</v>
      </c>
      <c r="H10829" s="21" t="s">
        <v>28</v>
      </c>
      <c r="I10829" s="29" t="n">
        <f aca="false">INDEX(Einstellungen!$B$27:$B$50,3)</f>
        <v>0.45</v>
      </c>
      <c r="J10829" s="29" t="n">
        <f aca="false">F10829*I10829</f>
        <v>13.53727935</v>
      </c>
    </row>
    <row r="10830" customFormat="false" ht="15" hidden="false" customHeight="false" outlineLevel="0" collapsed="false">
      <c r="A10830" s="28" t="n">
        <v>46032</v>
      </c>
      <c r="B10830" s="21" t="s">
        <v>115</v>
      </c>
      <c r="C10830" s="21" t="s">
        <v>138</v>
      </c>
      <c r="D10830" s="29" t="n">
        <v>66.535</v>
      </c>
      <c r="E10830" s="29" t="n">
        <f aca="false">D10830/10</f>
        <v>6.6535</v>
      </c>
      <c r="F10830" s="29" t="n">
        <f aca="false">(E10830+Einstellungen!$B$20)*(1+Einstellungen!$B$10)</f>
        <v>30.118305</v>
      </c>
      <c r="G10830" s="21" t="str">
        <f aca="false">IF(F10830&lt;Einstellungen!$B$5,"ja","nein")</f>
        <v>nein</v>
      </c>
      <c r="H10830" s="21" t="s">
        <v>28</v>
      </c>
      <c r="I10830" s="29" t="n">
        <f aca="false">INDEX(Einstellungen!$B$27:$B$50,4)</f>
        <v>0.45</v>
      </c>
      <c r="J10830" s="29" t="n">
        <f aca="false">F10830*I10830</f>
        <v>13.55323725</v>
      </c>
    </row>
    <row r="10831" customFormat="false" ht="15" hidden="false" customHeight="false" outlineLevel="0" collapsed="false">
      <c r="A10831" s="28" t="n">
        <v>46032</v>
      </c>
      <c r="B10831" s="21" t="s">
        <v>116</v>
      </c>
      <c r="C10831" s="21" t="s">
        <v>138</v>
      </c>
      <c r="D10831" s="29" t="n">
        <v>66.513</v>
      </c>
      <c r="E10831" s="29" t="n">
        <f aca="false">D10831/10</f>
        <v>6.6513</v>
      </c>
      <c r="F10831" s="29" t="n">
        <f aca="false">(E10831+Einstellungen!$B$20)*(1+Einstellungen!$B$10)</f>
        <v>30.115687</v>
      </c>
      <c r="G10831" s="21" t="str">
        <f aca="false">IF(F10831&lt;Einstellungen!$B$5,"ja","nein")</f>
        <v>nein</v>
      </c>
      <c r="H10831" s="21" t="s">
        <v>28</v>
      </c>
      <c r="I10831" s="29" t="n">
        <f aca="false">INDEX(Einstellungen!$B$27:$B$50,5)</f>
        <v>0.45</v>
      </c>
      <c r="J10831" s="29" t="n">
        <f aca="false">F10831*I10831</f>
        <v>13.55205915</v>
      </c>
    </row>
    <row r="10832" customFormat="false" ht="15" hidden="false" customHeight="false" outlineLevel="0" collapsed="false">
      <c r="A10832" s="28" t="n">
        <v>46032</v>
      </c>
      <c r="B10832" s="21" t="s">
        <v>117</v>
      </c>
      <c r="C10832" s="21" t="s">
        <v>138</v>
      </c>
      <c r="D10832" s="29" t="n">
        <v>68.46</v>
      </c>
      <c r="E10832" s="29" t="n">
        <f aca="false">D10832/10</f>
        <v>6.846</v>
      </c>
      <c r="F10832" s="29" t="n">
        <f aca="false">(E10832+Einstellungen!$B$20)*(1+Einstellungen!$B$10)</f>
        <v>30.34738</v>
      </c>
      <c r="G10832" s="21" t="str">
        <f aca="false">IF(F10832&lt;Einstellungen!$B$5,"ja","nein")</f>
        <v>nein</v>
      </c>
      <c r="H10832" s="21" t="s">
        <v>28</v>
      </c>
      <c r="I10832" s="29" t="n">
        <f aca="false">INDEX(Einstellungen!$B$27:$B$50,6)</f>
        <v>0.5</v>
      </c>
      <c r="J10832" s="29" t="n">
        <f aca="false">F10832*I10832</f>
        <v>15.17369</v>
      </c>
    </row>
    <row r="10833" customFormat="false" ht="15" hidden="false" customHeight="false" outlineLevel="0" collapsed="false">
      <c r="A10833" s="28" t="n">
        <v>46032</v>
      </c>
      <c r="B10833" s="21" t="s">
        <v>118</v>
      </c>
      <c r="C10833" s="21" t="s">
        <v>138</v>
      </c>
      <c r="D10833" s="29" t="n">
        <v>69.96</v>
      </c>
      <c r="E10833" s="29" t="n">
        <f aca="false">D10833/10</f>
        <v>6.996</v>
      </c>
      <c r="F10833" s="29" t="n">
        <f aca="false">(E10833+Einstellungen!$B$20)*(1+Einstellungen!$B$10)</f>
        <v>30.52588</v>
      </c>
      <c r="G10833" s="21" t="str">
        <f aca="false">IF(F10833&lt;Einstellungen!$B$5,"ja","nein")</f>
        <v>nein</v>
      </c>
      <c r="H10833" s="21" t="s">
        <v>28</v>
      </c>
      <c r="I10833" s="29" t="n">
        <f aca="false">INDEX(Einstellungen!$B$27:$B$50,7)</f>
        <v>0.7</v>
      </c>
      <c r="J10833" s="29" t="n">
        <f aca="false">F10833*I10833</f>
        <v>21.368116</v>
      </c>
    </row>
    <row r="10834" customFormat="false" ht="15" hidden="false" customHeight="false" outlineLevel="0" collapsed="false">
      <c r="A10834" s="28" t="n">
        <v>46032</v>
      </c>
      <c r="B10834" s="21" t="s">
        <v>119</v>
      </c>
      <c r="C10834" s="21" t="s">
        <v>138</v>
      </c>
      <c r="D10834" s="29" t="n">
        <v>76.665</v>
      </c>
      <c r="E10834" s="29" t="n">
        <f aca="false">D10834/10</f>
        <v>7.6665</v>
      </c>
      <c r="F10834" s="29" t="n">
        <f aca="false">(E10834+Einstellungen!$B$20)*(1+Einstellungen!$B$10)</f>
        <v>31.323775</v>
      </c>
      <c r="G10834" s="21" t="str">
        <f aca="false">IF(F10834&lt;Einstellungen!$B$5,"ja","nein")</f>
        <v>nein</v>
      </c>
      <c r="H10834" s="21" t="s">
        <v>28</v>
      </c>
      <c r="I10834" s="29" t="n">
        <f aca="false">INDEX(Einstellungen!$B$27:$B$50,8)</f>
        <v>0.95</v>
      </c>
      <c r="J10834" s="29" t="n">
        <f aca="false">F10834*I10834</f>
        <v>29.75758625</v>
      </c>
    </row>
    <row r="10835" customFormat="false" ht="15" hidden="false" customHeight="false" outlineLevel="0" collapsed="false">
      <c r="A10835" s="28" t="n">
        <v>46032</v>
      </c>
      <c r="B10835" s="21" t="s">
        <v>120</v>
      </c>
      <c r="C10835" s="21" t="s">
        <v>138</v>
      </c>
      <c r="D10835" s="29" t="n">
        <v>85.028</v>
      </c>
      <c r="E10835" s="29" t="n">
        <f aca="false">D10835/10</f>
        <v>8.5028</v>
      </c>
      <c r="F10835" s="29" t="n">
        <f aca="false">(E10835+Einstellungen!$B$20)*(1+Einstellungen!$B$10)</f>
        <v>32.318972</v>
      </c>
      <c r="G10835" s="21" t="str">
        <f aca="false">IF(F10835&lt;Einstellungen!$B$5,"ja","nein")</f>
        <v>nein</v>
      </c>
      <c r="H10835" s="21" t="s">
        <v>28</v>
      </c>
      <c r="I10835" s="29" t="n">
        <f aca="false">INDEX(Einstellungen!$B$27:$B$50,9)</f>
        <v>1.05</v>
      </c>
      <c r="J10835" s="29" t="n">
        <f aca="false">F10835*I10835</f>
        <v>33.9349206</v>
      </c>
    </row>
    <row r="10836" customFormat="false" ht="15" hidden="false" customHeight="false" outlineLevel="0" collapsed="false">
      <c r="A10836" s="28" t="n">
        <v>46032</v>
      </c>
      <c r="B10836" s="21" t="s">
        <v>121</v>
      </c>
      <c r="C10836" s="21" t="s">
        <v>138</v>
      </c>
      <c r="D10836" s="29" t="n">
        <v>92.362</v>
      </c>
      <c r="E10836" s="29" t="n">
        <f aca="false">D10836/10</f>
        <v>9.2362</v>
      </c>
      <c r="F10836" s="29" t="n">
        <f aca="false">(E10836+Einstellungen!$B$20)*(1+Einstellungen!$B$10)</f>
        <v>33.191718</v>
      </c>
      <c r="G10836" s="21" t="str">
        <f aca="false">IF(F10836&lt;Einstellungen!$B$5,"ja","nein")</f>
        <v>nein</v>
      </c>
      <c r="H10836" s="21" t="s">
        <v>28</v>
      </c>
      <c r="I10836" s="29" t="n">
        <f aca="false">INDEX(Einstellungen!$B$27:$B$50,10)</f>
        <v>1.05</v>
      </c>
      <c r="J10836" s="29" t="n">
        <f aca="false">F10836*I10836</f>
        <v>34.8513039</v>
      </c>
    </row>
    <row r="10837" customFormat="false" ht="15" hidden="false" customHeight="false" outlineLevel="0" collapsed="false">
      <c r="A10837" s="28" t="n">
        <v>46032</v>
      </c>
      <c r="B10837" s="21" t="s">
        <v>122</v>
      </c>
      <c r="C10837" s="21" t="s">
        <v>138</v>
      </c>
      <c r="D10837" s="29" t="n">
        <v>97.595</v>
      </c>
      <c r="E10837" s="29" t="n">
        <f aca="false">D10837/10</f>
        <v>9.7595</v>
      </c>
      <c r="F10837" s="29" t="n">
        <f aca="false">(E10837+Einstellungen!$B$20)*(1+Einstellungen!$B$10)</f>
        <v>33.814445</v>
      </c>
      <c r="G10837" s="21" t="str">
        <f aca="false">IF(F10837&lt;Einstellungen!$B$5,"ja","nein")</f>
        <v>nein</v>
      </c>
      <c r="H10837" s="21" t="s">
        <v>28</v>
      </c>
      <c r="I10837" s="29" t="n">
        <f aca="false">INDEX(Einstellungen!$B$27:$B$50,11)</f>
        <v>1.05</v>
      </c>
      <c r="J10837" s="29" t="n">
        <f aca="false">F10837*I10837</f>
        <v>35.50516725</v>
      </c>
    </row>
    <row r="10838" customFormat="false" ht="15" hidden="false" customHeight="false" outlineLevel="0" collapsed="false">
      <c r="A10838" s="28" t="n">
        <v>46032</v>
      </c>
      <c r="B10838" s="21" t="s">
        <v>123</v>
      </c>
      <c r="C10838" s="21" t="s">
        <v>138</v>
      </c>
      <c r="D10838" s="29" t="n">
        <v>101.558</v>
      </c>
      <c r="E10838" s="29" t="n">
        <f aca="false">D10838/10</f>
        <v>10.1558</v>
      </c>
      <c r="F10838" s="29" t="n">
        <f aca="false">(E10838+Einstellungen!$B$20)*(1+Einstellungen!$B$10)</f>
        <v>34.286042</v>
      </c>
      <c r="G10838" s="21" t="str">
        <f aca="false">IF(F10838&lt;Einstellungen!$B$5,"ja","nein")</f>
        <v>nein</v>
      </c>
      <c r="H10838" s="21" t="s">
        <v>28</v>
      </c>
      <c r="I10838" s="29" t="n">
        <f aca="false">INDEX(Einstellungen!$B$27:$B$50,12)</f>
        <v>1.1</v>
      </c>
      <c r="J10838" s="29" t="n">
        <f aca="false">F10838*I10838</f>
        <v>37.7146462</v>
      </c>
    </row>
    <row r="10839" customFormat="false" ht="15" hidden="false" customHeight="false" outlineLevel="0" collapsed="false">
      <c r="A10839" s="28" t="n">
        <v>46032</v>
      </c>
      <c r="B10839" s="21" t="s">
        <v>124</v>
      </c>
      <c r="C10839" s="21" t="s">
        <v>138</v>
      </c>
      <c r="D10839" s="29" t="n">
        <v>101.57</v>
      </c>
      <c r="E10839" s="29" t="n">
        <f aca="false">D10839/10</f>
        <v>10.157</v>
      </c>
      <c r="F10839" s="29" t="n">
        <f aca="false">(E10839+Einstellungen!$B$20)*(1+Einstellungen!$B$10)</f>
        <v>34.28747</v>
      </c>
      <c r="G10839" s="21" t="str">
        <f aca="false">IF(F10839&lt;Einstellungen!$B$5,"ja","nein")</f>
        <v>nein</v>
      </c>
      <c r="H10839" s="21" t="s">
        <v>28</v>
      </c>
      <c r="I10839" s="29" t="n">
        <f aca="false">INDEX(Einstellungen!$B$27:$B$50,13)</f>
        <v>1.2</v>
      </c>
      <c r="J10839" s="29" t="n">
        <f aca="false">F10839*I10839</f>
        <v>41.144964</v>
      </c>
    </row>
    <row r="10840" customFormat="false" ht="15" hidden="false" customHeight="false" outlineLevel="0" collapsed="false">
      <c r="A10840" s="28" t="n">
        <v>46032</v>
      </c>
      <c r="B10840" s="21" t="s">
        <v>125</v>
      </c>
      <c r="C10840" s="21" t="s">
        <v>138</v>
      </c>
      <c r="D10840" s="29" t="n">
        <v>104.825</v>
      </c>
      <c r="E10840" s="29" t="n">
        <f aca="false">D10840/10</f>
        <v>10.4825</v>
      </c>
      <c r="F10840" s="29" t="n">
        <f aca="false">(E10840+Einstellungen!$B$20)*(1+Einstellungen!$B$10)</f>
        <v>34.674815</v>
      </c>
      <c r="G10840" s="21" t="str">
        <f aca="false">IF(F10840&lt;Einstellungen!$B$5,"ja","nein")</f>
        <v>nein</v>
      </c>
      <c r="H10840" s="21" t="s">
        <v>28</v>
      </c>
      <c r="I10840" s="29" t="n">
        <f aca="false">INDEX(Einstellungen!$B$27:$B$50,14)</f>
        <v>1.15</v>
      </c>
      <c r="J10840" s="29" t="n">
        <f aca="false">F10840*I10840</f>
        <v>39.87603725</v>
      </c>
    </row>
    <row r="10841" customFormat="false" ht="15" hidden="false" customHeight="false" outlineLevel="0" collapsed="false">
      <c r="A10841" s="28" t="n">
        <v>46032</v>
      </c>
      <c r="B10841" s="21" t="s">
        <v>126</v>
      </c>
      <c r="C10841" s="21" t="s">
        <v>138</v>
      </c>
      <c r="D10841" s="29" t="n">
        <v>111.442</v>
      </c>
      <c r="E10841" s="29" t="n">
        <f aca="false">D10841/10</f>
        <v>11.1442</v>
      </c>
      <c r="F10841" s="29" t="n">
        <f aca="false">(E10841+Einstellungen!$B$20)*(1+Einstellungen!$B$10)</f>
        <v>35.462238</v>
      </c>
      <c r="G10841" s="21" t="str">
        <f aca="false">IF(F10841&lt;Einstellungen!$B$5,"ja","nein")</f>
        <v>nein</v>
      </c>
      <c r="H10841" s="21" t="s">
        <v>28</v>
      </c>
      <c r="I10841" s="29" t="n">
        <f aca="false">INDEX(Einstellungen!$B$27:$B$50,15)</f>
        <v>1</v>
      </c>
      <c r="J10841" s="29" t="n">
        <f aca="false">F10841*I10841</f>
        <v>35.462238</v>
      </c>
    </row>
    <row r="10842" customFormat="false" ht="15" hidden="false" customHeight="false" outlineLevel="0" collapsed="false">
      <c r="A10842" s="28" t="n">
        <v>46032</v>
      </c>
      <c r="B10842" s="21" t="s">
        <v>127</v>
      </c>
      <c r="C10842" s="21" t="s">
        <v>138</v>
      </c>
      <c r="D10842" s="29" t="n">
        <v>117.718</v>
      </c>
      <c r="E10842" s="29" t="n">
        <f aca="false">D10842/10</f>
        <v>11.7718</v>
      </c>
      <c r="F10842" s="29" t="n">
        <f aca="false">(E10842+Einstellungen!$B$20)*(1+Einstellungen!$B$10)</f>
        <v>36.209082</v>
      </c>
      <c r="G10842" s="21" t="str">
        <f aca="false">IF(F10842&lt;Einstellungen!$B$5,"ja","nein")</f>
        <v>nein</v>
      </c>
      <c r="H10842" s="21" t="s">
        <v>28</v>
      </c>
      <c r="I10842" s="29" t="n">
        <f aca="false">INDEX(Einstellungen!$B$27:$B$50,16)</f>
        <v>0.95</v>
      </c>
      <c r="J10842" s="29" t="n">
        <f aca="false">F10842*I10842</f>
        <v>34.3986279</v>
      </c>
    </row>
    <row r="10843" customFormat="false" ht="15" hidden="false" customHeight="false" outlineLevel="0" collapsed="false">
      <c r="A10843" s="28" t="n">
        <v>46032</v>
      </c>
      <c r="B10843" s="21" t="s">
        <v>128</v>
      </c>
      <c r="C10843" s="21" t="s">
        <v>138</v>
      </c>
      <c r="D10843" s="29" t="n">
        <v>128.007</v>
      </c>
      <c r="E10843" s="29" t="n">
        <f aca="false">D10843/10</f>
        <v>12.8007</v>
      </c>
      <c r="F10843" s="29" t="n">
        <f aca="false">(E10843+Einstellungen!$B$20)*(1+Einstellungen!$B$10)</f>
        <v>37.433473</v>
      </c>
      <c r="G10843" s="21" t="str">
        <f aca="false">IF(F10843&lt;Einstellungen!$B$5,"ja","nein")</f>
        <v>nein</v>
      </c>
      <c r="H10843" s="21" t="s">
        <v>28</v>
      </c>
      <c r="I10843" s="29" t="n">
        <f aca="false">INDEX(Einstellungen!$B$27:$B$50,17)</f>
        <v>0.95</v>
      </c>
      <c r="J10843" s="29" t="n">
        <f aca="false">F10843*I10843</f>
        <v>35.56179935</v>
      </c>
    </row>
    <row r="10844" customFormat="false" ht="15" hidden="false" customHeight="false" outlineLevel="0" collapsed="false">
      <c r="A10844" s="28" t="n">
        <v>46032</v>
      </c>
      <c r="B10844" s="21" t="s">
        <v>129</v>
      </c>
      <c r="C10844" s="21" t="s">
        <v>138</v>
      </c>
      <c r="D10844" s="29" t="n">
        <v>139.528</v>
      </c>
      <c r="E10844" s="29" t="n">
        <f aca="false">D10844/10</f>
        <v>13.9528</v>
      </c>
      <c r="F10844" s="29" t="n">
        <f aca="false">(E10844+Einstellungen!$B$20)*(1+Einstellungen!$B$10)</f>
        <v>38.804472</v>
      </c>
      <c r="G10844" s="21" t="str">
        <f aca="false">IF(F10844&lt;Einstellungen!$B$5,"ja","nein")</f>
        <v>nein</v>
      </c>
      <c r="H10844" s="21" t="s">
        <v>28</v>
      </c>
      <c r="I10844" s="29" t="n">
        <f aca="false">INDEX(Einstellungen!$B$27:$B$50,18)</f>
        <v>1.1</v>
      </c>
      <c r="J10844" s="29" t="n">
        <f aca="false">F10844*I10844</f>
        <v>42.6849192</v>
      </c>
    </row>
    <row r="10845" customFormat="false" ht="15" hidden="false" customHeight="false" outlineLevel="0" collapsed="false">
      <c r="A10845" s="28" t="n">
        <v>46032</v>
      </c>
      <c r="B10845" s="21" t="s">
        <v>130</v>
      </c>
      <c r="C10845" s="21" t="s">
        <v>138</v>
      </c>
      <c r="D10845" s="29" t="n">
        <v>136.91</v>
      </c>
      <c r="E10845" s="29" t="n">
        <f aca="false">D10845/10</f>
        <v>13.691</v>
      </c>
      <c r="F10845" s="29" t="n">
        <f aca="false">(E10845+Einstellungen!$B$20)*(1+Einstellungen!$B$10)</f>
        <v>38.49293</v>
      </c>
      <c r="G10845" s="21" t="str">
        <f aca="false">IF(F10845&lt;Einstellungen!$B$5,"ja","nein")</f>
        <v>nein</v>
      </c>
      <c r="H10845" s="21" t="s">
        <v>28</v>
      </c>
      <c r="I10845" s="29" t="n">
        <f aca="false">INDEX(Einstellungen!$B$27:$B$50,19)</f>
        <v>1.35</v>
      </c>
      <c r="J10845" s="29" t="n">
        <f aca="false">F10845*I10845</f>
        <v>51.9654555</v>
      </c>
    </row>
    <row r="10846" customFormat="false" ht="15" hidden="false" customHeight="false" outlineLevel="0" collapsed="false">
      <c r="A10846" s="28" t="n">
        <v>46032</v>
      </c>
      <c r="B10846" s="21" t="s">
        <v>131</v>
      </c>
      <c r="C10846" s="21" t="s">
        <v>138</v>
      </c>
      <c r="D10846" s="29" t="n">
        <v>128.305</v>
      </c>
      <c r="E10846" s="29" t="n">
        <f aca="false">D10846/10</f>
        <v>12.8305</v>
      </c>
      <c r="F10846" s="29" t="n">
        <f aca="false">(E10846+Einstellungen!$B$20)*(1+Einstellungen!$B$10)</f>
        <v>37.468935</v>
      </c>
      <c r="G10846" s="21" t="str">
        <f aca="false">IF(F10846&lt;Einstellungen!$B$5,"ja","nein")</f>
        <v>nein</v>
      </c>
      <c r="H10846" s="21" t="s">
        <v>28</v>
      </c>
      <c r="I10846" s="29" t="n">
        <f aca="false">INDEX(Einstellungen!$B$27:$B$50,20)</f>
        <v>1.45</v>
      </c>
      <c r="J10846" s="29" t="n">
        <f aca="false">F10846*I10846</f>
        <v>54.32995575</v>
      </c>
    </row>
    <row r="10847" customFormat="false" ht="15" hidden="false" customHeight="false" outlineLevel="0" collapsed="false">
      <c r="A10847" s="28" t="n">
        <v>46032</v>
      </c>
      <c r="B10847" s="21" t="s">
        <v>132</v>
      </c>
      <c r="C10847" s="21" t="s">
        <v>138</v>
      </c>
      <c r="D10847" s="29" t="n">
        <v>120.49</v>
      </c>
      <c r="E10847" s="29" t="n">
        <f aca="false">D10847/10</f>
        <v>12.049</v>
      </c>
      <c r="F10847" s="29" t="n">
        <f aca="false">(E10847+Einstellungen!$B$20)*(1+Einstellungen!$B$10)</f>
        <v>36.53895</v>
      </c>
      <c r="G10847" s="21" t="str">
        <f aca="false">IF(F10847&lt;Einstellungen!$B$5,"ja","nein")</f>
        <v>nein</v>
      </c>
      <c r="H10847" s="21" t="s">
        <v>28</v>
      </c>
      <c r="I10847" s="29" t="n">
        <f aca="false">INDEX(Einstellungen!$B$27:$B$50,21)</f>
        <v>1.4</v>
      </c>
      <c r="J10847" s="29" t="n">
        <f aca="false">F10847*I10847</f>
        <v>51.15453</v>
      </c>
    </row>
    <row r="10848" customFormat="false" ht="15" hidden="false" customHeight="false" outlineLevel="0" collapsed="false">
      <c r="A10848" s="28" t="n">
        <v>46032</v>
      </c>
      <c r="B10848" s="21" t="s">
        <v>133</v>
      </c>
      <c r="C10848" s="21" t="s">
        <v>138</v>
      </c>
      <c r="D10848" s="29" t="n">
        <v>113.21</v>
      </c>
      <c r="E10848" s="29" t="n">
        <f aca="false">D10848/10</f>
        <v>11.321</v>
      </c>
      <c r="F10848" s="29" t="n">
        <f aca="false">(E10848+Einstellungen!$B$20)*(1+Einstellungen!$B$10)</f>
        <v>35.67263</v>
      </c>
      <c r="G10848" s="21" t="str">
        <f aca="false">IF(F10848&lt;Einstellungen!$B$5,"ja","nein")</f>
        <v>nein</v>
      </c>
      <c r="H10848" s="21" t="s">
        <v>28</v>
      </c>
      <c r="I10848" s="29" t="n">
        <f aca="false">INDEX(Einstellungen!$B$27:$B$50,22)</f>
        <v>1.25</v>
      </c>
      <c r="J10848" s="29" t="n">
        <f aca="false">F10848*I10848</f>
        <v>44.5907875</v>
      </c>
    </row>
    <row r="10849" customFormat="false" ht="15" hidden="false" customHeight="false" outlineLevel="0" collapsed="false">
      <c r="A10849" s="28" t="n">
        <v>46032</v>
      </c>
      <c r="B10849" s="21" t="s">
        <v>134</v>
      </c>
      <c r="C10849" s="21" t="s">
        <v>138</v>
      </c>
      <c r="D10849" s="29" t="n">
        <v>107.68</v>
      </c>
      <c r="E10849" s="29" t="n">
        <f aca="false">D10849/10</f>
        <v>10.768</v>
      </c>
      <c r="F10849" s="29" t="n">
        <f aca="false">(E10849+Einstellungen!$B$20)*(1+Einstellungen!$B$10)</f>
        <v>35.01456</v>
      </c>
      <c r="G10849" s="21" t="str">
        <f aca="false">IF(F10849&lt;Einstellungen!$B$5,"ja","nein")</f>
        <v>nein</v>
      </c>
      <c r="H10849" s="21" t="s">
        <v>28</v>
      </c>
      <c r="I10849" s="29" t="n">
        <f aca="false">INDEX(Einstellungen!$B$27:$B$50,23)</f>
        <v>1.05</v>
      </c>
      <c r="J10849" s="29" t="n">
        <f aca="false">F10849*I10849</f>
        <v>36.765288</v>
      </c>
    </row>
    <row r="10850" customFormat="false" ht="15" hidden="false" customHeight="false" outlineLevel="0" collapsed="false">
      <c r="A10850" s="28" t="n">
        <v>46032</v>
      </c>
      <c r="B10850" s="21" t="s">
        <v>135</v>
      </c>
      <c r="C10850" s="21" t="s">
        <v>138</v>
      </c>
      <c r="D10850" s="29" t="n">
        <v>98.198</v>
      </c>
      <c r="E10850" s="29" t="n">
        <f aca="false">D10850/10</f>
        <v>9.8198</v>
      </c>
      <c r="F10850" s="29" t="n">
        <f aca="false">(E10850+Einstellungen!$B$20)*(1+Einstellungen!$B$10)</f>
        <v>33.886202</v>
      </c>
      <c r="G10850" s="21" t="str">
        <f aca="false">IF(F10850&lt;Einstellungen!$B$5,"ja","nein")</f>
        <v>nein</v>
      </c>
      <c r="H10850" s="21" t="s">
        <v>28</v>
      </c>
      <c r="I10850" s="29" t="n">
        <f aca="false">INDEX(Einstellungen!$B$27:$B$50,24)</f>
        <v>0.8</v>
      </c>
      <c r="J10850" s="29" t="n">
        <f aca="false">F10850*I10850</f>
        <v>27.1089616</v>
      </c>
    </row>
    <row r="10851" customFormat="false" ht="15" hidden="false" customHeight="false" outlineLevel="0" collapsed="false">
      <c r="A10851" s="28" t="n">
        <v>46033</v>
      </c>
      <c r="B10851" s="21" t="s">
        <v>111</v>
      </c>
      <c r="C10851" s="21" t="s">
        <v>139</v>
      </c>
      <c r="D10851" s="29" t="n">
        <v>96.903</v>
      </c>
      <c r="E10851" s="29" t="n">
        <f aca="false">D10851/10</f>
        <v>9.6903</v>
      </c>
      <c r="F10851" s="29" t="n">
        <f aca="false">(E10851+Einstellungen!$B$20)*(1+Einstellungen!$B$10)</f>
        <v>33.732097</v>
      </c>
      <c r="G10851" s="21" t="str">
        <f aca="false">IF(F10851&lt;Einstellungen!$B$5,"ja","nein")</f>
        <v>nein</v>
      </c>
      <c r="H10851" s="21" t="s">
        <v>28</v>
      </c>
      <c r="I10851" s="29" t="n">
        <f aca="false">INDEX(Einstellungen!$B$27:$B$50,1)</f>
        <v>0.6</v>
      </c>
      <c r="J10851" s="29" t="n">
        <f aca="false">F10851*I10851</f>
        <v>20.2392582</v>
      </c>
    </row>
    <row r="10852" customFormat="false" ht="15" hidden="false" customHeight="false" outlineLevel="0" collapsed="false">
      <c r="A10852" s="28" t="n">
        <v>46033</v>
      </c>
      <c r="B10852" s="21" t="s">
        <v>113</v>
      </c>
      <c r="C10852" s="21" t="s">
        <v>139</v>
      </c>
      <c r="D10852" s="29" t="n">
        <v>92.748</v>
      </c>
      <c r="E10852" s="29" t="n">
        <f aca="false">D10852/10</f>
        <v>9.2748</v>
      </c>
      <c r="F10852" s="29" t="n">
        <f aca="false">(E10852+Einstellungen!$B$20)*(1+Einstellungen!$B$10)</f>
        <v>33.237652</v>
      </c>
      <c r="G10852" s="21" t="str">
        <f aca="false">IF(F10852&lt;Einstellungen!$B$5,"ja","nein")</f>
        <v>nein</v>
      </c>
      <c r="H10852" s="21" t="s">
        <v>28</v>
      </c>
      <c r="I10852" s="29" t="n">
        <f aca="false">INDEX(Einstellungen!$B$27:$B$50,2)</f>
        <v>0.5</v>
      </c>
      <c r="J10852" s="29" t="n">
        <f aca="false">F10852*I10852</f>
        <v>16.618826</v>
      </c>
    </row>
    <row r="10853" customFormat="false" ht="15" hidden="false" customHeight="false" outlineLevel="0" collapsed="false">
      <c r="A10853" s="28" t="n">
        <v>46033</v>
      </c>
      <c r="B10853" s="21" t="s">
        <v>114</v>
      </c>
      <c r="C10853" s="21" t="s">
        <v>139</v>
      </c>
      <c r="D10853" s="29" t="n">
        <v>88.035</v>
      </c>
      <c r="E10853" s="29" t="n">
        <f aca="false">D10853/10</f>
        <v>8.8035</v>
      </c>
      <c r="F10853" s="29" t="n">
        <f aca="false">(E10853+Einstellungen!$B$20)*(1+Einstellungen!$B$10)</f>
        <v>32.676805</v>
      </c>
      <c r="G10853" s="21" t="str">
        <f aca="false">IF(F10853&lt;Einstellungen!$B$5,"ja","nein")</f>
        <v>nein</v>
      </c>
      <c r="H10853" s="21" t="s">
        <v>28</v>
      </c>
      <c r="I10853" s="29" t="n">
        <f aca="false">INDEX(Einstellungen!$B$27:$B$50,3)</f>
        <v>0.45</v>
      </c>
      <c r="J10853" s="29" t="n">
        <f aca="false">F10853*I10853</f>
        <v>14.70456225</v>
      </c>
    </row>
    <row r="10854" customFormat="false" ht="15" hidden="false" customHeight="false" outlineLevel="0" collapsed="false">
      <c r="A10854" s="28" t="n">
        <v>46033</v>
      </c>
      <c r="B10854" s="21" t="s">
        <v>115</v>
      </c>
      <c r="C10854" s="21" t="s">
        <v>139</v>
      </c>
      <c r="D10854" s="29" t="n">
        <v>84.86</v>
      </c>
      <c r="E10854" s="29" t="n">
        <f aca="false">D10854/10</f>
        <v>8.486</v>
      </c>
      <c r="F10854" s="29" t="n">
        <f aca="false">(E10854+Einstellungen!$B$20)*(1+Einstellungen!$B$10)</f>
        <v>32.29898</v>
      </c>
      <c r="G10854" s="21" t="str">
        <f aca="false">IF(F10854&lt;Einstellungen!$B$5,"ja","nein")</f>
        <v>nein</v>
      </c>
      <c r="H10854" s="21" t="s">
        <v>28</v>
      </c>
      <c r="I10854" s="29" t="n">
        <f aca="false">INDEX(Einstellungen!$B$27:$B$50,4)</f>
        <v>0.45</v>
      </c>
      <c r="J10854" s="29" t="n">
        <f aca="false">F10854*I10854</f>
        <v>14.534541</v>
      </c>
    </row>
    <row r="10855" customFormat="false" ht="15" hidden="false" customHeight="false" outlineLevel="0" collapsed="false">
      <c r="A10855" s="28" t="n">
        <v>46033</v>
      </c>
      <c r="B10855" s="21" t="s">
        <v>116</v>
      </c>
      <c r="C10855" s="21" t="s">
        <v>139</v>
      </c>
      <c r="D10855" s="29" t="n">
        <v>82.68</v>
      </c>
      <c r="E10855" s="29" t="n">
        <f aca="false">D10855/10</f>
        <v>8.268</v>
      </c>
      <c r="F10855" s="29" t="n">
        <f aca="false">(E10855+Einstellungen!$B$20)*(1+Einstellungen!$B$10)</f>
        <v>32.03956</v>
      </c>
      <c r="G10855" s="21" t="str">
        <f aca="false">IF(F10855&lt;Einstellungen!$B$5,"ja","nein")</f>
        <v>nein</v>
      </c>
      <c r="H10855" s="21" t="s">
        <v>28</v>
      </c>
      <c r="I10855" s="29" t="n">
        <f aca="false">INDEX(Einstellungen!$B$27:$B$50,5)</f>
        <v>0.45</v>
      </c>
      <c r="J10855" s="29" t="n">
        <f aca="false">F10855*I10855</f>
        <v>14.417802</v>
      </c>
    </row>
    <row r="10856" customFormat="false" ht="15" hidden="false" customHeight="false" outlineLevel="0" collapsed="false">
      <c r="A10856" s="28" t="n">
        <v>46033</v>
      </c>
      <c r="B10856" s="21" t="s">
        <v>117</v>
      </c>
      <c r="C10856" s="21" t="s">
        <v>139</v>
      </c>
      <c r="D10856" s="29" t="n">
        <v>82.26</v>
      </c>
      <c r="E10856" s="29" t="n">
        <f aca="false">D10856/10</f>
        <v>8.226</v>
      </c>
      <c r="F10856" s="29" t="n">
        <f aca="false">(E10856+Einstellungen!$B$20)*(1+Einstellungen!$B$10)</f>
        <v>31.98958</v>
      </c>
      <c r="G10856" s="21" t="str">
        <f aca="false">IF(F10856&lt;Einstellungen!$B$5,"ja","nein")</f>
        <v>nein</v>
      </c>
      <c r="H10856" s="21" t="s">
        <v>28</v>
      </c>
      <c r="I10856" s="29" t="n">
        <f aca="false">INDEX(Einstellungen!$B$27:$B$50,6)</f>
        <v>0.5</v>
      </c>
      <c r="J10856" s="29" t="n">
        <f aca="false">F10856*I10856</f>
        <v>15.99479</v>
      </c>
    </row>
    <row r="10857" customFormat="false" ht="15" hidden="false" customHeight="false" outlineLevel="0" collapsed="false">
      <c r="A10857" s="28" t="n">
        <v>46033</v>
      </c>
      <c r="B10857" s="21" t="s">
        <v>118</v>
      </c>
      <c r="C10857" s="21" t="s">
        <v>139</v>
      </c>
      <c r="D10857" s="29" t="n">
        <v>81.603</v>
      </c>
      <c r="E10857" s="29" t="n">
        <f aca="false">D10857/10</f>
        <v>8.1603</v>
      </c>
      <c r="F10857" s="29" t="n">
        <f aca="false">(E10857+Einstellungen!$B$20)*(1+Einstellungen!$B$10)</f>
        <v>31.911397</v>
      </c>
      <c r="G10857" s="21" t="str">
        <f aca="false">IF(F10857&lt;Einstellungen!$B$5,"ja","nein")</f>
        <v>nein</v>
      </c>
      <c r="H10857" s="21" t="s">
        <v>28</v>
      </c>
      <c r="I10857" s="29" t="n">
        <f aca="false">INDEX(Einstellungen!$B$27:$B$50,7)</f>
        <v>0.7</v>
      </c>
      <c r="J10857" s="29" t="n">
        <f aca="false">F10857*I10857</f>
        <v>22.3379779</v>
      </c>
    </row>
    <row r="10858" customFormat="false" ht="15" hidden="false" customHeight="false" outlineLevel="0" collapsed="false">
      <c r="A10858" s="28" t="n">
        <v>46033</v>
      </c>
      <c r="B10858" s="21" t="s">
        <v>119</v>
      </c>
      <c r="C10858" s="21" t="s">
        <v>139</v>
      </c>
      <c r="D10858" s="29" t="n">
        <v>84.26</v>
      </c>
      <c r="E10858" s="29" t="n">
        <f aca="false">D10858/10</f>
        <v>8.426</v>
      </c>
      <c r="F10858" s="29" t="n">
        <f aca="false">(E10858+Einstellungen!$B$20)*(1+Einstellungen!$B$10)</f>
        <v>32.22758</v>
      </c>
      <c r="G10858" s="21" t="str">
        <f aca="false">IF(F10858&lt;Einstellungen!$B$5,"ja","nein")</f>
        <v>nein</v>
      </c>
      <c r="H10858" s="21" t="s">
        <v>28</v>
      </c>
      <c r="I10858" s="29" t="n">
        <f aca="false">INDEX(Einstellungen!$B$27:$B$50,8)</f>
        <v>0.95</v>
      </c>
      <c r="J10858" s="29" t="n">
        <f aca="false">F10858*I10858</f>
        <v>30.616201</v>
      </c>
    </row>
    <row r="10859" customFormat="false" ht="15" hidden="false" customHeight="false" outlineLevel="0" collapsed="false">
      <c r="A10859" s="28" t="n">
        <v>46033</v>
      </c>
      <c r="B10859" s="21" t="s">
        <v>120</v>
      </c>
      <c r="C10859" s="21" t="s">
        <v>139</v>
      </c>
      <c r="D10859" s="29" t="n">
        <v>92.06</v>
      </c>
      <c r="E10859" s="29" t="n">
        <f aca="false">D10859/10</f>
        <v>9.206</v>
      </c>
      <c r="F10859" s="29" t="n">
        <f aca="false">(E10859+Einstellungen!$B$20)*(1+Einstellungen!$B$10)</f>
        <v>33.15578</v>
      </c>
      <c r="G10859" s="21" t="str">
        <f aca="false">IF(F10859&lt;Einstellungen!$B$5,"ja","nein")</f>
        <v>nein</v>
      </c>
      <c r="H10859" s="21" t="s">
        <v>28</v>
      </c>
      <c r="I10859" s="29" t="n">
        <f aca="false">INDEX(Einstellungen!$B$27:$B$50,9)</f>
        <v>1.05</v>
      </c>
      <c r="J10859" s="29" t="n">
        <f aca="false">F10859*I10859</f>
        <v>34.813569</v>
      </c>
    </row>
    <row r="10860" customFormat="false" ht="15" hidden="false" customHeight="false" outlineLevel="0" collapsed="false">
      <c r="A10860" s="28" t="n">
        <v>46033</v>
      </c>
      <c r="B10860" s="21" t="s">
        <v>121</v>
      </c>
      <c r="C10860" s="21" t="s">
        <v>139</v>
      </c>
      <c r="D10860" s="29" t="n">
        <v>103.102</v>
      </c>
      <c r="E10860" s="29" t="n">
        <f aca="false">D10860/10</f>
        <v>10.3102</v>
      </c>
      <c r="F10860" s="29" t="n">
        <f aca="false">(E10860+Einstellungen!$B$20)*(1+Einstellungen!$B$10)</f>
        <v>34.469778</v>
      </c>
      <c r="G10860" s="21" t="str">
        <f aca="false">IF(F10860&lt;Einstellungen!$B$5,"ja","nein")</f>
        <v>nein</v>
      </c>
      <c r="H10860" s="21" t="s">
        <v>28</v>
      </c>
      <c r="I10860" s="29" t="n">
        <f aca="false">INDEX(Einstellungen!$B$27:$B$50,10)</f>
        <v>1.05</v>
      </c>
      <c r="J10860" s="29" t="n">
        <f aca="false">F10860*I10860</f>
        <v>36.1932669</v>
      </c>
    </row>
    <row r="10861" customFormat="false" ht="15" hidden="false" customHeight="false" outlineLevel="0" collapsed="false">
      <c r="A10861" s="28" t="n">
        <v>46033</v>
      </c>
      <c r="B10861" s="21" t="s">
        <v>122</v>
      </c>
      <c r="C10861" s="21" t="s">
        <v>139</v>
      </c>
      <c r="D10861" s="29" t="n">
        <v>100.683</v>
      </c>
      <c r="E10861" s="29" t="n">
        <f aca="false">D10861/10</f>
        <v>10.0683</v>
      </c>
      <c r="F10861" s="29" t="n">
        <f aca="false">(E10861+Einstellungen!$B$20)*(1+Einstellungen!$B$10)</f>
        <v>34.181917</v>
      </c>
      <c r="G10861" s="21" t="str">
        <f aca="false">IF(F10861&lt;Einstellungen!$B$5,"ja","nein")</f>
        <v>nein</v>
      </c>
      <c r="H10861" s="21" t="s">
        <v>28</v>
      </c>
      <c r="I10861" s="29" t="n">
        <f aca="false">INDEX(Einstellungen!$B$27:$B$50,11)</f>
        <v>1.05</v>
      </c>
      <c r="J10861" s="29" t="n">
        <f aca="false">F10861*I10861</f>
        <v>35.89101285</v>
      </c>
    </row>
    <row r="10862" customFormat="false" ht="15" hidden="false" customHeight="false" outlineLevel="0" collapsed="false">
      <c r="A10862" s="28" t="n">
        <v>46033</v>
      </c>
      <c r="B10862" s="21" t="s">
        <v>123</v>
      </c>
      <c r="C10862" s="21" t="s">
        <v>139</v>
      </c>
      <c r="D10862" s="29" t="n">
        <v>99.918</v>
      </c>
      <c r="E10862" s="29" t="n">
        <f aca="false">D10862/10</f>
        <v>9.9918</v>
      </c>
      <c r="F10862" s="29" t="n">
        <f aca="false">(E10862+Einstellungen!$B$20)*(1+Einstellungen!$B$10)</f>
        <v>34.090882</v>
      </c>
      <c r="G10862" s="21" t="str">
        <f aca="false">IF(F10862&lt;Einstellungen!$B$5,"ja","nein")</f>
        <v>nein</v>
      </c>
      <c r="H10862" s="21" t="s">
        <v>28</v>
      </c>
      <c r="I10862" s="29" t="n">
        <f aca="false">INDEX(Einstellungen!$B$27:$B$50,12)</f>
        <v>1.1</v>
      </c>
      <c r="J10862" s="29" t="n">
        <f aca="false">F10862*I10862</f>
        <v>37.4999702</v>
      </c>
    </row>
    <row r="10863" customFormat="false" ht="15" hidden="false" customHeight="false" outlineLevel="0" collapsed="false">
      <c r="A10863" s="28" t="n">
        <v>46033</v>
      </c>
      <c r="B10863" s="21" t="s">
        <v>124</v>
      </c>
      <c r="C10863" s="21" t="s">
        <v>139</v>
      </c>
      <c r="D10863" s="29" t="n">
        <v>97.088</v>
      </c>
      <c r="E10863" s="29" t="n">
        <f aca="false">D10863/10</f>
        <v>9.7088</v>
      </c>
      <c r="F10863" s="29" t="n">
        <f aca="false">(E10863+Einstellungen!$B$20)*(1+Einstellungen!$B$10)</f>
        <v>33.754112</v>
      </c>
      <c r="G10863" s="21" t="str">
        <f aca="false">IF(F10863&lt;Einstellungen!$B$5,"ja","nein")</f>
        <v>nein</v>
      </c>
      <c r="H10863" s="21" t="s">
        <v>28</v>
      </c>
      <c r="I10863" s="29" t="n">
        <f aca="false">INDEX(Einstellungen!$B$27:$B$50,13)</f>
        <v>1.2</v>
      </c>
      <c r="J10863" s="29" t="n">
        <f aca="false">F10863*I10863</f>
        <v>40.5049344</v>
      </c>
    </row>
    <row r="10864" customFormat="false" ht="15" hidden="false" customHeight="false" outlineLevel="0" collapsed="false">
      <c r="A10864" s="28" t="n">
        <v>46033</v>
      </c>
      <c r="B10864" s="21" t="s">
        <v>125</v>
      </c>
      <c r="C10864" s="21" t="s">
        <v>139</v>
      </c>
      <c r="D10864" s="29" t="n">
        <v>96.517</v>
      </c>
      <c r="E10864" s="29" t="n">
        <f aca="false">D10864/10</f>
        <v>9.6517</v>
      </c>
      <c r="F10864" s="29" t="n">
        <f aca="false">(E10864+Einstellungen!$B$20)*(1+Einstellungen!$B$10)</f>
        <v>33.686163</v>
      </c>
      <c r="G10864" s="21" t="str">
        <f aca="false">IF(F10864&lt;Einstellungen!$B$5,"ja","nein")</f>
        <v>nein</v>
      </c>
      <c r="H10864" s="21" t="s">
        <v>28</v>
      </c>
      <c r="I10864" s="29" t="n">
        <f aca="false">INDEX(Einstellungen!$B$27:$B$50,14)</f>
        <v>1.15</v>
      </c>
      <c r="J10864" s="29" t="n">
        <f aca="false">F10864*I10864</f>
        <v>38.73908745</v>
      </c>
    </row>
    <row r="10865" customFormat="false" ht="15" hidden="false" customHeight="false" outlineLevel="0" collapsed="false">
      <c r="A10865" s="28" t="n">
        <v>46033</v>
      </c>
      <c r="B10865" s="21" t="s">
        <v>126</v>
      </c>
      <c r="C10865" s="21" t="s">
        <v>139</v>
      </c>
      <c r="D10865" s="29" t="n">
        <v>98.877</v>
      </c>
      <c r="E10865" s="29" t="n">
        <f aca="false">D10865/10</f>
        <v>9.8877</v>
      </c>
      <c r="F10865" s="29" t="n">
        <f aca="false">(E10865+Einstellungen!$B$20)*(1+Einstellungen!$B$10)</f>
        <v>33.967003</v>
      </c>
      <c r="G10865" s="21" t="str">
        <f aca="false">IF(F10865&lt;Einstellungen!$B$5,"ja","nein")</f>
        <v>nein</v>
      </c>
      <c r="H10865" s="21" t="s">
        <v>28</v>
      </c>
      <c r="I10865" s="29" t="n">
        <f aca="false">INDEX(Einstellungen!$B$27:$B$50,15)</f>
        <v>1</v>
      </c>
      <c r="J10865" s="29" t="n">
        <f aca="false">F10865*I10865</f>
        <v>33.967003</v>
      </c>
    </row>
    <row r="10866" customFormat="false" ht="15" hidden="false" customHeight="false" outlineLevel="0" collapsed="false">
      <c r="A10866" s="28" t="n">
        <v>46033</v>
      </c>
      <c r="B10866" s="21" t="s">
        <v>127</v>
      </c>
      <c r="C10866" s="21" t="s">
        <v>139</v>
      </c>
      <c r="D10866" s="29" t="n">
        <v>101.275</v>
      </c>
      <c r="E10866" s="29" t="n">
        <f aca="false">D10866/10</f>
        <v>10.1275</v>
      </c>
      <c r="F10866" s="29" t="n">
        <f aca="false">(E10866+Einstellungen!$B$20)*(1+Einstellungen!$B$10)</f>
        <v>34.252365</v>
      </c>
      <c r="G10866" s="21" t="str">
        <f aca="false">IF(F10866&lt;Einstellungen!$B$5,"ja","nein")</f>
        <v>nein</v>
      </c>
      <c r="H10866" s="21" t="s">
        <v>28</v>
      </c>
      <c r="I10866" s="29" t="n">
        <f aca="false">INDEX(Einstellungen!$B$27:$B$50,16)</f>
        <v>0.95</v>
      </c>
      <c r="J10866" s="29" t="n">
        <f aca="false">F10866*I10866</f>
        <v>32.53974675</v>
      </c>
    </row>
    <row r="10867" customFormat="false" ht="15" hidden="false" customHeight="false" outlineLevel="0" collapsed="false">
      <c r="A10867" s="28" t="n">
        <v>46033</v>
      </c>
      <c r="B10867" s="21" t="s">
        <v>128</v>
      </c>
      <c r="C10867" s="21" t="s">
        <v>139</v>
      </c>
      <c r="D10867" s="29" t="n">
        <v>111.755</v>
      </c>
      <c r="E10867" s="29" t="n">
        <f aca="false">D10867/10</f>
        <v>11.1755</v>
      </c>
      <c r="F10867" s="29" t="n">
        <f aca="false">(E10867+Einstellungen!$B$20)*(1+Einstellungen!$B$10)</f>
        <v>35.499485</v>
      </c>
      <c r="G10867" s="21" t="str">
        <f aca="false">IF(F10867&lt;Einstellungen!$B$5,"ja","nein")</f>
        <v>nein</v>
      </c>
      <c r="H10867" s="21" t="s">
        <v>28</v>
      </c>
      <c r="I10867" s="29" t="n">
        <f aca="false">INDEX(Einstellungen!$B$27:$B$50,17)</f>
        <v>0.95</v>
      </c>
      <c r="J10867" s="29" t="n">
        <f aca="false">F10867*I10867</f>
        <v>33.72451075</v>
      </c>
    </row>
    <row r="10868" customFormat="false" ht="15" hidden="false" customHeight="false" outlineLevel="0" collapsed="false">
      <c r="A10868" s="28" t="n">
        <v>46033</v>
      </c>
      <c r="B10868" s="21" t="s">
        <v>129</v>
      </c>
      <c r="C10868" s="21" t="s">
        <v>139</v>
      </c>
      <c r="D10868" s="29" t="n">
        <v>116.25</v>
      </c>
      <c r="E10868" s="29" t="n">
        <f aca="false">D10868/10</f>
        <v>11.625</v>
      </c>
      <c r="F10868" s="29" t="n">
        <f aca="false">(E10868+Einstellungen!$B$20)*(1+Einstellungen!$B$10)</f>
        <v>36.03439</v>
      </c>
      <c r="G10868" s="21" t="str">
        <f aca="false">IF(F10868&lt;Einstellungen!$B$5,"ja","nein")</f>
        <v>nein</v>
      </c>
      <c r="H10868" s="21" t="s">
        <v>28</v>
      </c>
      <c r="I10868" s="29" t="n">
        <f aca="false">INDEX(Einstellungen!$B$27:$B$50,18)</f>
        <v>1.1</v>
      </c>
      <c r="J10868" s="29" t="n">
        <f aca="false">F10868*I10868</f>
        <v>39.637829</v>
      </c>
    </row>
    <row r="10869" customFormat="false" ht="15" hidden="false" customHeight="false" outlineLevel="0" collapsed="false">
      <c r="A10869" s="28" t="n">
        <v>46033</v>
      </c>
      <c r="B10869" s="21" t="s">
        <v>130</v>
      </c>
      <c r="C10869" s="21" t="s">
        <v>139</v>
      </c>
      <c r="D10869" s="29" t="n">
        <v>112.248</v>
      </c>
      <c r="E10869" s="29" t="n">
        <f aca="false">D10869/10</f>
        <v>11.2248</v>
      </c>
      <c r="F10869" s="29" t="n">
        <f aca="false">(E10869+Einstellungen!$B$20)*(1+Einstellungen!$B$10)</f>
        <v>35.558152</v>
      </c>
      <c r="G10869" s="21" t="str">
        <f aca="false">IF(F10869&lt;Einstellungen!$B$5,"ja","nein")</f>
        <v>nein</v>
      </c>
      <c r="H10869" s="21" t="s">
        <v>28</v>
      </c>
      <c r="I10869" s="29" t="n">
        <f aca="false">INDEX(Einstellungen!$B$27:$B$50,19)</f>
        <v>1.35</v>
      </c>
      <c r="J10869" s="29" t="n">
        <f aca="false">F10869*I10869</f>
        <v>48.0035052</v>
      </c>
    </row>
    <row r="10870" customFormat="false" ht="15" hidden="false" customHeight="false" outlineLevel="0" collapsed="false">
      <c r="A10870" s="28" t="n">
        <v>46033</v>
      </c>
      <c r="B10870" s="21" t="s">
        <v>131</v>
      </c>
      <c r="C10870" s="21" t="s">
        <v>139</v>
      </c>
      <c r="D10870" s="29" t="n">
        <v>106.208</v>
      </c>
      <c r="E10870" s="29" t="n">
        <f aca="false">D10870/10</f>
        <v>10.6208</v>
      </c>
      <c r="F10870" s="29" t="n">
        <f aca="false">(E10870+Einstellungen!$B$20)*(1+Einstellungen!$B$10)</f>
        <v>34.839392</v>
      </c>
      <c r="G10870" s="21" t="str">
        <f aca="false">IF(F10870&lt;Einstellungen!$B$5,"ja","nein")</f>
        <v>nein</v>
      </c>
      <c r="H10870" s="21" t="s">
        <v>28</v>
      </c>
      <c r="I10870" s="29" t="n">
        <f aca="false">INDEX(Einstellungen!$B$27:$B$50,20)</f>
        <v>1.45</v>
      </c>
      <c r="J10870" s="29" t="n">
        <f aca="false">F10870*I10870</f>
        <v>50.5171184</v>
      </c>
    </row>
    <row r="10871" customFormat="false" ht="15" hidden="false" customHeight="false" outlineLevel="0" collapsed="false">
      <c r="A10871" s="28" t="n">
        <v>46033</v>
      </c>
      <c r="B10871" s="21" t="s">
        <v>132</v>
      </c>
      <c r="C10871" s="21" t="s">
        <v>139</v>
      </c>
      <c r="D10871" s="29" t="n">
        <v>96.04</v>
      </c>
      <c r="E10871" s="29" t="n">
        <f aca="false">D10871/10</f>
        <v>9.604</v>
      </c>
      <c r="F10871" s="29" t="n">
        <f aca="false">(E10871+Einstellungen!$B$20)*(1+Einstellungen!$B$10)</f>
        <v>33.6294</v>
      </c>
      <c r="G10871" s="21" t="str">
        <f aca="false">IF(F10871&lt;Einstellungen!$B$5,"ja","nein")</f>
        <v>nein</v>
      </c>
      <c r="H10871" s="21" t="s">
        <v>28</v>
      </c>
      <c r="I10871" s="29" t="n">
        <f aca="false">INDEX(Einstellungen!$B$27:$B$50,21)</f>
        <v>1.4</v>
      </c>
      <c r="J10871" s="29" t="n">
        <f aca="false">F10871*I10871</f>
        <v>47.08116</v>
      </c>
    </row>
    <row r="10872" customFormat="false" ht="15" hidden="false" customHeight="false" outlineLevel="0" collapsed="false">
      <c r="A10872" s="28" t="n">
        <v>46033</v>
      </c>
      <c r="B10872" s="21" t="s">
        <v>133</v>
      </c>
      <c r="C10872" s="21" t="s">
        <v>139</v>
      </c>
      <c r="D10872" s="29" t="n">
        <v>95.005</v>
      </c>
      <c r="E10872" s="29" t="n">
        <f aca="false">D10872/10</f>
        <v>9.5005</v>
      </c>
      <c r="F10872" s="29" t="n">
        <f aca="false">(E10872+Einstellungen!$B$20)*(1+Einstellungen!$B$10)</f>
        <v>33.506235</v>
      </c>
      <c r="G10872" s="21" t="str">
        <f aca="false">IF(F10872&lt;Einstellungen!$B$5,"ja","nein")</f>
        <v>nein</v>
      </c>
      <c r="H10872" s="21" t="s">
        <v>28</v>
      </c>
      <c r="I10872" s="29" t="n">
        <f aca="false">INDEX(Einstellungen!$B$27:$B$50,22)</f>
        <v>1.25</v>
      </c>
      <c r="J10872" s="29" t="n">
        <f aca="false">F10872*I10872</f>
        <v>41.88279375</v>
      </c>
    </row>
    <row r="10873" customFormat="false" ht="15" hidden="false" customHeight="false" outlineLevel="0" collapsed="false">
      <c r="A10873" s="28" t="n">
        <v>46033</v>
      </c>
      <c r="B10873" s="21" t="s">
        <v>134</v>
      </c>
      <c r="C10873" s="21" t="s">
        <v>139</v>
      </c>
      <c r="D10873" s="29" t="n">
        <v>93.02</v>
      </c>
      <c r="E10873" s="29" t="n">
        <f aca="false">D10873/10</f>
        <v>9.302</v>
      </c>
      <c r="F10873" s="29" t="n">
        <f aca="false">(E10873+Einstellungen!$B$20)*(1+Einstellungen!$B$10)</f>
        <v>33.27002</v>
      </c>
      <c r="G10873" s="21" t="str">
        <f aca="false">IF(F10873&lt;Einstellungen!$B$5,"ja","nein")</f>
        <v>nein</v>
      </c>
      <c r="H10873" s="21" t="s">
        <v>28</v>
      </c>
      <c r="I10873" s="29" t="n">
        <f aca="false">INDEX(Einstellungen!$B$27:$B$50,23)</f>
        <v>1.05</v>
      </c>
      <c r="J10873" s="29" t="n">
        <f aca="false">F10873*I10873</f>
        <v>34.933521</v>
      </c>
    </row>
    <row r="10874" customFormat="false" ht="15" hidden="false" customHeight="false" outlineLevel="0" collapsed="false">
      <c r="A10874" s="28" t="n">
        <v>46033</v>
      </c>
      <c r="B10874" s="21" t="s">
        <v>135</v>
      </c>
      <c r="C10874" s="21" t="s">
        <v>139</v>
      </c>
      <c r="D10874" s="29" t="n">
        <v>85.23</v>
      </c>
      <c r="E10874" s="29" t="n">
        <f aca="false">D10874/10</f>
        <v>8.523</v>
      </c>
      <c r="F10874" s="29" t="n">
        <f aca="false">(E10874+Einstellungen!$B$20)*(1+Einstellungen!$B$10)</f>
        <v>32.34301</v>
      </c>
      <c r="G10874" s="21" t="str">
        <f aca="false">IF(F10874&lt;Einstellungen!$B$5,"ja","nein")</f>
        <v>nein</v>
      </c>
      <c r="H10874" s="21" t="s">
        <v>28</v>
      </c>
      <c r="I10874" s="29" t="n">
        <f aca="false">INDEX(Einstellungen!$B$27:$B$50,24)</f>
        <v>0.8</v>
      </c>
      <c r="J10874" s="29" t="n">
        <f aca="false">F10874*I10874</f>
        <v>25.874408</v>
      </c>
    </row>
    <row r="10875" customFormat="false" ht="15" hidden="false" customHeight="false" outlineLevel="0" collapsed="false">
      <c r="A10875" s="28" t="n">
        <v>46034</v>
      </c>
      <c r="B10875" s="21" t="s">
        <v>111</v>
      </c>
      <c r="C10875" s="21" t="s">
        <v>140</v>
      </c>
      <c r="D10875" s="29" t="n">
        <v>81.257</v>
      </c>
      <c r="E10875" s="29" t="n">
        <f aca="false">D10875/10</f>
        <v>8.1257</v>
      </c>
      <c r="F10875" s="29" t="n">
        <f aca="false">(E10875+Einstellungen!$B$20)*(1+Einstellungen!$B$10)</f>
        <v>31.870223</v>
      </c>
      <c r="G10875" s="21" t="str">
        <f aca="false">IF(F10875&lt;Einstellungen!$B$5,"ja","nein")</f>
        <v>nein</v>
      </c>
      <c r="H10875" s="21" t="s">
        <v>28</v>
      </c>
      <c r="I10875" s="29" t="n">
        <f aca="false">INDEX(Einstellungen!$B$27:$B$50,1)</f>
        <v>0.6</v>
      </c>
      <c r="J10875" s="29" t="n">
        <f aca="false">F10875*I10875</f>
        <v>19.1221338</v>
      </c>
    </row>
    <row r="10876" customFormat="false" ht="15" hidden="false" customHeight="false" outlineLevel="0" collapsed="false">
      <c r="A10876" s="28" t="n">
        <v>46034</v>
      </c>
      <c r="B10876" s="21" t="s">
        <v>113</v>
      </c>
      <c r="C10876" s="21" t="s">
        <v>140</v>
      </c>
      <c r="D10876" s="29" t="n">
        <v>81.192</v>
      </c>
      <c r="E10876" s="29" t="n">
        <f aca="false">D10876/10</f>
        <v>8.1192</v>
      </c>
      <c r="F10876" s="29" t="n">
        <f aca="false">(E10876+Einstellungen!$B$20)*(1+Einstellungen!$B$10)</f>
        <v>31.862488</v>
      </c>
      <c r="G10876" s="21" t="str">
        <f aca="false">IF(F10876&lt;Einstellungen!$B$5,"ja","nein")</f>
        <v>nein</v>
      </c>
      <c r="H10876" s="21" t="s">
        <v>28</v>
      </c>
      <c r="I10876" s="29" t="n">
        <f aca="false">INDEX(Einstellungen!$B$27:$B$50,2)</f>
        <v>0.5</v>
      </c>
      <c r="J10876" s="29" t="n">
        <f aca="false">F10876*I10876</f>
        <v>15.931244</v>
      </c>
    </row>
    <row r="10877" customFormat="false" ht="15" hidden="false" customHeight="false" outlineLevel="0" collapsed="false">
      <c r="A10877" s="28" t="n">
        <v>46034</v>
      </c>
      <c r="B10877" s="21" t="s">
        <v>114</v>
      </c>
      <c r="C10877" s="21" t="s">
        <v>140</v>
      </c>
      <c r="D10877" s="29" t="n">
        <v>79.043</v>
      </c>
      <c r="E10877" s="29" t="n">
        <f aca="false">D10877/10</f>
        <v>7.9043</v>
      </c>
      <c r="F10877" s="29" t="n">
        <f aca="false">(E10877+Einstellungen!$B$20)*(1+Einstellungen!$B$10)</f>
        <v>31.606757</v>
      </c>
      <c r="G10877" s="21" t="str">
        <f aca="false">IF(F10877&lt;Einstellungen!$B$5,"ja","nein")</f>
        <v>nein</v>
      </c>
      <c r="H10877" s="21" t="s">
        <v>28</v>
      </c>
      <c r="I10877" s="29" t="n">
        <f aca="false">INDEX(Einstellungen!$B$27:$B$50,3)</f>
        <v>0.45</v>
      </c>
      <c r="J10877" s="29" t="n">
        <f aca="false">F10877*I10877</f>
        <v>14.22304065</v>
      </c>
    </row>
    <row r="10878" customFormat="false" ht="15" hidden="false" customHeight="false" outlineLevel="0" collapsed="false">
      <c r="A10878" s="28" t="n">
        <v>46034</v>
      </c>
      <c r="B10878" s="21" t="s">
        <v>115</v>
      </c>
      <c r="C10878" s="21" t="s">
        <v>140</v>
      </c>
      <c r="D10878" s="29" t="n">
        <v>77.31</v>
      </c>
      <c r="E10878" s="29" t="n">
        <f aca="false">D10878/10</f>
        <v>7.731</v>
      </c>
      <c r="F10878" s="29" t="n">
        <f aca="false">(E10878+Einstellungen!$B$20)*(1+Einstellungen!$B$10)</f>
        <v>31.40053</v>
      </c>
      <c r="G10878" s="21" t="str">
        <f aca="false">IF(F10878&lt;Einstellungen!$B$5,"ja","nein")</f>
        <v>nein</v>
      </c>
      <c r="H10878" s="21" t="s">
        <v>28</v>
      </c>
      <c r="I10878" s="29" t="n">
        <f aca="false">INDEX(Einstellungen!$B$27:$B$50,4)</f>
        <v>0.45</v>
      </c>
      <c r="J10878" s="29" t="n">
        <f aca="false">F10878*I10878</f>
        <v>14.1302385</v>
      </c>
    </row>
    <row r="10879" customFormat="false" ht="15" hidden="false" customHeight="false" outlineLevel="0" collapsed="false">
      <c r="A10879" s="28" t="n">
        <v>46034</v>
      </c>
      <c r="B10879" s="21" t="s">
        <v>116</v>
      </c>
      <c r="C10879" s="21" t="s">
        <v>140</v>
      </c>
      <c r="D10879" s="29" t="n">
        <v>76.585</v>
      </c>
      <c r="E10879" s="29" t="n">
        <f aca="false">D10879/10</f>
        <v>7.6585</v>
      </c>
      <c r="F10879" s="29" t="n">
        <f aca="false">(E10879+Einstellungen!$B$20)*(1+Einstellungen!$B$10)</f>
        <v>31.314255</v>
      </c>
      <c r="G10879" s="21" t="str">
        <f aca="false">IF(F10879&lt;Einstellungen!$B$5,"ja","nein")</f>
        <v>nein</v>
      </c>
      <c r="H10879" s="21" t="s">
        <v>28</v>
      </c>
      <c r="I10879" s="29" t="n">
        <f aca="false">INDEX(Einstellungen!$B$27:$B$50,5)</f>
        <v>0.45</v>
      </c>
      <c r="J10879" s="29" t="n">
        <f aca="false">F10879*I10879</f>
        <v>14.09141475</v>
      </c>
    </row>
    <row r="10880" customFormat="false" ht="15" hidden="false" customHeight="false" outlineLevel="0" collapsed="false">
      <c r="A10880" s="28" t="n">
        <v>46034</v>
      </c>
      <c r="B10880" s="21" t="s">
        <v>117</v>
      </c>
      <c r="C10880" s="21" t="s">
        <v>140</v>
      </c>
      <c r="D10880" s="29" t="n">
        <v>80.162</v>
      </c>
      <c r="E10880" s="29" t="n">
        <f aca="false">D10880/10</f>
        <v>8.0162</v>
      </c>
      <c r="F10880" s="29" t="n">
        <f aca="false">(E10880+Einstellungen!$B$20)*(1+Einstellungen!$B$10)</f>
        <v>31.739918</v>
      </c>
      <c r="G10880" s="21" t="str">
        <f aca="false">IF(F10880&lt;Einstellungen!$B$5,"ja","nein")</f>
        <v>nein</v>
      </c>
      <c r="H10880" s="21" t="s">
        <v>28</v>
      </c>
      <c r="I10880" s="29" t="n">
        <f aca="false">INDEX(Einstellungen!$B$27:$B$50,6)</f>
        <v>0.5</v>
      </c>
      <c r="J10880" s="29" t="n">
        <f aca="false">F10880*I10880</f>
        <v>15.869959</v>
      </c>
    </row>
    <row r="10881" customFormat="false" ht="15" hidden="false" customHeight="false" outlineLevel="0" collapsed="false">
      <c r="A10881" s="28" t="n">
        <v>46034</v>
      </c>
      <c r="B10881" s="21" t="s">
        <v>118</v>
      </c>
      <c r="C10881" s="21" t="s">
        <v>140</v>
      </c>
      <c r="D10881" s="29" t="n">
        <v>86.922</v>
      </c>
      <c r="E10881" s="29" t="n">
        <f aca="false">D10881/10</f>
        <v>8.6922</v>
      </c>
      <c r="F10881" s="29" t="n">
        <f aca="false">(E10881+Einstellungen!$B$20)*(1+Einstellungen!$B$10)</f>
        <v>32.544358</v>
      </c>
      <c r="G10881" s="21" t="str">
        <f aca="false">IF(F10881&lt;Einstellungen!$B$5,"ja","nein")</f>
        <v>nein</v>
      </c>
      <c r="H10881" s="21" t="s">
        <v>28</v>
      </c>
      <c r="I10881" s="29" t="n">
        <f aca="false">INDEX(Einstellungen!$B$27:$B$50,7)</f>
        <v>0.7</v>
      </c>
      <c r="J10881" s="29" t="n">
        <f aca="false">F10881*I10881</f>
        <v>22.7810506</v>
      </c>
    </row>
    <row r="10882" customFormat="false" ht="15" hidden="false" customHeight="false" outlineLevel="0" collapsed="false">
      <c r="A10882" s="28" t="n">
        <v>46034</v>
      </c>
      <c r="B10882" s="21" t="s">
        <v>119</v>
      </c>
      <c r="C10882" s="21" t="s">
        <v>140</v>
      </c>
      <c r="D10882" s="29" t="n">
        <v>97.873</v>
      </c>
      <c r="E10882" s="29" t="n">
        <f aca="false">D10882/10</f>
        <v>9.7873</v>
      </c>
      <c r="F10882" s="29" t="n">
        <f aca="false">(E10882+Einstellungen!$B$20)*(1+Einstellungen!$B$10)</f>
        <v>33.847527</v>
      </c>
      <c r="G10882" s="21" t="str">
        <f aca="false">IF(F10882&lt;Einstellungen!$B$5,"ja","nein")</f>
        <v>nein</v>
      </c>
      <c r="H10882" s="21" t="s">
        <v>28</v>
      </c>
      <c r="I10882" s="29" t="n">
        <f aca="false">INDEX(Einstellungen!$B$27:$B$50,8)</f>
        <v>0.95</v>
      </c>
      <c r="J10882" s="29" t="n">
        <f aca="false">F10882*I10882</f>
        <v>32.15515065</v>
      </c>
    </row>
    <row r="10883" customFormat="false" ht="15" hidden="false" customHeight="false" outlineLevel="0" collapsed="false">
      <c r="A10883" s="28" t="n">
        <v>46034</v>
      </c>
      <c r="B10883" s="21" t="s">
        <v>120</v>
      </c>
      <c r="C10883" s="21" t="s">
        <v>140</v>
      </c>
      <c r="D10883" s="29" t="n">
        <v>115.618</v>
      </c>
      <c r="E10883" s="29" t="n">
        <f aca="false">D10883/10</f>
        <v>11.5618</v>
      </c>
      <c r="F10883" s="29" t="n">
        <f aca="false">(E10883+Einstellungen!$B$20)*(1+Einstellungen!$B$10)</f>
        <v>35.959182</v>
      </c>
      <c r="G10883" s="21" t="str">
        <f aca="false">IF(F10883&lt;Einstellungen!$B$5,"ja","nein")</f>
        <v>nein</v>
      </c>
      <c r="H10883" s="21" t="s">
        <v>28</v>
      </c>
      <c r="I10883" s="29" t="n">
        <f aca="false">INDEX(Einstellungen!$B$27:$B$50,9)</f>
        <v>1.05</v>
      </c>
      <c r="J10883" s="29" t="n">
        <f aca="false">F10883*I10883</f>
        <v>37.7571411</v>
      </c>
    </row>
    <row r="10884" customFormat="false" ht="15" hidden="false" customHeight="false" outlineLevel="0" collapsed="false">
      <c r="A10884" s="28" t="n">
        <v>46034</v>
      </c>
      <c r="B10884" s="21" t="s">
        <v>121</v>
      </c>
      <c r="C10884" s="21" t="s">
        <v>140</v>
      </c>
      <c r="D10884" s="29" t="n">
        <v>129.847</v>
      </c>
      <c r="E10884" s="29" t="n">
        <f aca="false">D10884/10</f>
        <v>12.9847</v>
      </c>
      <c r="F10884" s="29" t="n">
        <f aca="false">(E10884+Einstellungen!$B$20)*(1+Einstellungen!$B$10)</f>
        <v>37.652433</v>
      </c>
      <c r="G10884" s="21" t="str">
        <f aca="false">IF(F10884&lt;Einstellungen!$B$5,"ja","nein")</f>
        <v>nein</v>
      </c>
      <c r="H10884" s="21" t="s">
        <v>28</v>
      </c>
      <c r="I10884" s="29" t="n">
        <f aca="false">INDEX(Einstellungen!$B$27:$B$50,10)</f>
        <v>1.05</v>
      </c>
      <c r="J10884" s="29" t="n">
        <f aca="false">F10884*I10884</f>
        <v>39.53505465</v>
      </c>
    </row>
    <row r="10885" customFormat="false" ht="15" hidden="false" customHeight="false" outlineLevel="0" collapsed="false">
      <c r="A10885" s="28" t="n">
        <v>46034</v>
      </c>
      <c r="B10885" s="21" t="s">
        <v>122</v>
      </c>
      <c r="C10885" s="21" t="s">
        <v>140</v>
      </c>
      <c r="D10885" s="29" t="n">
        <v>124.398</v>
      </c>
      <c r="E10885" s="29" t="n">
        <f aca="false">D10885/10</f>
        <v>12.4398</v>
      </c>
      <c r="F10885" s="29" t="n">
        <f aca="false">(E10885+Einstellungen!$B$20)*(1+Einstellungen!$B$10)</f>
        <v>37.004002</v>
      </c>
      <c r="G10885" s="21" t="str">
        <f aca="false">IF(F10885&lt;Einstellungen!$B$5,"ja","nein")</f>
        <v>nein</v>
      </c>
      <c r="H10885" s="21" t="s">
        <v>28</v>
      </c>
      <c r="I10885" s="29" t="n">
        <f aca="false">INDEX(Einstellungen!$B$27:$B$50,11)</f>
        <v>1.05</v>
      </c>
      <c r="J10885" s="29" t="n">
        <f aca="false">F10885*I10885</f>
        <v>38.8542021</v>
      </c>
    </row>
    <row r="10886" customFormat="false" ht="15" hidden="false" customHeight="false" outlineLevel="0" collapsed="false">
      <c r="A10886" s="28" t="n">
        <v>46034</v>
      </c>
      <c r="B10886" s="21" t="s">
        <v>123</v>
      </c>
      <c r="C10886" s="21" t="s">
        <v>140</v>
      </c>
      <c r="D10886" s="29" t="n">
        <v>129.868</v>
      </c>
      <c r="E10886" s="29" t="n">
        <f aca="false">D10886/10</f>
        <v>12.9868</v>
      </c>
      <c r="F10886" s="29" t="n">
        <f aca="false">(E10886+Einstellungen!$B$20)*(1+Einstellungen!$B$10)</f>
        <v>37.654932</v>
      </c>
      <c r="G10886" s="21" t="str">
        <f aca="false">IF(F10886&lt;Einstellungen!$B$5,"ja","nein")</f>
        <v>nein</v>
      </c>
      <c r="H10886" s="21" t="s">
        <v>28</v>
      </c>
      <c r="I10886" s="29" t="n">
        <f aca="false">INDEX(Einstellungen!$B$27:$B$50,12)</f>
        <v>1.1</v>
      </c>
      <c r="J10886" s="29" t="n">
        <f aca="false">F10886*I10886</f>
        <v>41.4204252</v>
      </c>
    </row>
    <row r="10887" customFormat="false" ht="15" hidden="false" customHeight="false" outlineLevel="0" collapsed="false">
      <c r="A10887" s="28" t="n">
        <v>46034</v>
      </c>
      <c r="B10887" s="21" t="s">
        <v>124</v>
      </c>
      <c r="C10887" s="21" t="s">
        <v>140</v>
      </c>
      <c r="D10887" s="29" t="n">
        <v>129.963</v>
      </c>
      <c r="E10887" s="29" t="n">
        <f aca="false">D10887/10</f>
        <v>12.9963</v>
      </c>
      <c r="F10887" s="29" t="n">
        <f aca="false">(E10887+Einstellungen!$B$20)*(1+Einstellungen!$B$10)</f>
        <v>37.666237</v>
      </c>
      <c r="G10887" s="21" t="str">
        <f aca="false">IF(F10887&lt;Einstellungen!$B$5,"ja","nein")</f>
        <v>nein</v>
      </c>
      <c r="H10887" s="21" t="s">
        <v>28</v>
      </c>
      <c r="I10887" s="29" t="n">
        <f aca="false">INDEX(Einstellungen!$B$27:$B$50,13)</f>
        <v>1.2</v>
      </c>
      <c r="J10887" s="29" t="n">
        <f aca="false">F10887*I10887</f>
        <v>45.1994844</v>
      </c>
    </row>
    <row r="10888" customFormat="false" ht="15" hidden="false" customHeight="false" outlineLevel="0" collapsed="false">
      <c r="A10888" s="28" t="n">
        <v>46034</v>
      </c>
      <c r="B10888" s="21" t="s">
        <v>125</v>
      </c>
      <c r="C10888" s="21" t="s">
        <v>140</v>
      </c>
      <c r="D10888" s="29" t="n">
        <v>132.76</v>
      </c>
      <c r="E10888" s="29" t="n">
        <f aca="false">D10888/10</f>
        <v>13.276</v>
      </c>
      <c r="F10888" s="29" t="n">
        <f aca="false">(E10888+Einstellungen!$B$20)*(1+Einstellungen!$B$10)</f>
        <v>37.99908</v>
      </c>
      <c r="G10888" s="21" t="str">
        <f aca="false">IF(F10888&lt;Einstellungen!$B$5,"ja","nein")</f>
        <v>nein</v>
      </c>
      <c r="H10888" s="21" t="s">
        <v>28</v>
      </c>
      <c r="I10888" s="29" t="n">
        <f aca="false">INDEX(Einstellungen!$B$27:$B$50,14)</f>
        <v>1.15</v>
      </c>
      <c r="J10888" s="29" t="n">
        <f aca="false">F10888*I10888</f>
        <v>43.698942</v>
      </c>
    </row>
    <row r="10889" customFormat="false" ht="15" hidden="false" customHeight="false" outlineLevel="0" collapsed="false">
      <c r="A10889" s="28" t="n">
        <v>46034</v>
      </c>
      <c r="B10889" s="21" t="s">
        <v>126</v>
      </c>
      <c r="C10889" s="21" t="s">
        <v>140</v>
      </c>
      <c r="D10889" s="29" t="n">
        <v>128.37</v>
      </c>
      <c r="E10889" s="29" t="n">
        <f aca="false">D10889/10</f>
        <v>12.837</v>
      </c>
      <c r="F10889" s="29" t="n">
        <f aca="false">(E10889+Einstellungen!$B$20)*(1+Einstellungen!$B$10)</f>
        <v>37.47667</v>
      </c>
      <c r="G10889" s="21" t="str">
        <f aca="false">IF(F10889&lt;Einstellungen!$B$5,"ja","nein")</f>
        <v>nein</v>
      </c>
      <c r="H10889" s="21" t="s">
        <v>28</v>
      </c>
      <c r="I10889" s="29" t="n">
        <f aca="false">INDEX(Einstellungen!$B$27:$B$50,15)</f>
        <v>1</v>
      </c>
      <c r="J10889" s="29" t="n">
        <f aca="false">F10889*I10889</f>
        <v>37.47667</v>
      </c>
    </row>
    <row r="10890" customFormat="false" ht="15" hidden="false" customHeight="false" outlineLevel="0" collapsed="false">
      <c r="A10890" s="28" t="n">
        <v>46034</v>
      </c>
      <c r="B10890" s="21" t="s">
        <v>127</v>
      </c>
      <c r="C10890" s="21" t="s">
        <v>140</v>
      </c>
      <c r="D10890" s="29" t="n">
        <v>131.713</v>
      </c>
      <c r="E10890" s="29" t="n">
        <f aca="false">D10890/10</f>
        <v>13.1713</v>
      </c>
      <c r="F10890" s="29" t="n">
        <f aca="false">(E10890+Einstellungen!$B$20)*(1+Einstellungen!$B$10)</f>
        <v>37.874487</v>
      </c>
      <c r="G10890" s="21" t="str">
        <f aca="false">IF(F10890&lt;Einstellungen!$B$5,"ja","nein")</f>
        <v>nein</v>
      </c>
      <c r="H10890" s="21" t="s">
        <v>28</v>
      </c>
      <c r="I10890" s="29" t="n">
        <f aca="false">INDEX(Einstellungen!$B$27:$B$50,16)</f>
        <v>0.95</v>
      </c>
      <c r="J10890" s="29" t="n">
        <f aca="false">F10890*I10890</f>
        <v>35.98076265</v>
      </c>
    </row>
    <row r="10891" customFormat="false" ht="15" hidden="false" customHeight="false" outlineLevel="0" collapsed="false">
      <c r="A10891" s="28" t="n">
        <v>46034</v>
      </c>
      <c r="B10891" s="21" t="s">
        <v>128</v>
      </c>
      <c r="C10891" s="21" t="s">
        <v>140</v>
      </c>
      <c r="D10891" s="29" t="n">
        <v>119.58</v>
      </c>
      <c r="E10891" s="29" t="n">
        <f aca="false">D10891/10</f>
        <v>11.958</v>
      </c>
      <c r="F10891" s="29" t="n">
        <f aca="false">(E10891+Einstellungen!$B$20)*(1+Einstellungen!$B$10)</f>
        <v>36.43066</v>
      </c>
      <c r="G10891" s="21" t="str">
        <f aca="false">IF(F10891&lt;Einstellungen!$B$5,"ja","nein")</f>
        <v>nein</v>
      </c>
      <c r="H10891" s="21" t="s">
        <v>28</v>
      </c>
      <c r="I10891" s="29" t="n">
        <f aca="false">INDEX(Einstellungen!$B$27:$B$50,17)</f>
        <v>0.95</v>
      </c>
      <c r="J10891" s="29" t="n">
        <f aca="false">F10891*I10891</f>
        <v>34.609127</v>
      </c>
    </row>
    <row r="10892" customFormat="false" ht="15" hidden="false" customHeight="false" outlineLevel="0" collapsed="false">
      <c r="A10892" s="28" t="n">
        <v>46034</v>
      </c>
      <c r="B10892" s="21" t="s">
        <v>129</v>
      </c>
      <c r="C10892" s="21" t="s">
        <v>140</v>
      </c>
      <c r="D10892" s="29" t="n">
        <v>119.6</v>
      </c>
      <c r="E10892" s="29" t="n">
        <f aca="false">D10892/10</f>
        <v>11.96</v>
      </c>
      <c r="F10892" s="29" t="n">
        <f aca="false">(E10892+Einstellungen!$B$20)*(1+Einstellungen!$B$10)</f>
        <v>36.43304</v>
      </c>
      <c r="G10892" s="21" t="str">
        <f aca="false">IF(F10892&lt;Einstellungen!$B$5,"ja","nein")</f>
        <v>nein</v>
      </c>
      <c r="H10892" s="21" t="s">
        <v>28</v>
      </c>
      <c r="I10892" s="29" t="n">
        <f aca="false">INDEX(Einstellungen!$B$27:$B$50,18)</f>
        <v>1.1</v>
      </c>
      <c r="J10892" s="29" t="n">
        <f aca="false">F10892*I10892</f>
        <v>40.076344</v>
      </c>
    </row>
    <row r="10893" customFormat="false" ht="15" hidden="false" customHeight="false" outlineLevel="0" collapsed="false">
      <c r="A10893" s="28" t="n">
        <v>46034</v>
      </c>
      <c r="B10893" s="21" t="s">
        <v>130</v>
      </c>
      <c r="C10893" s="21" t="s">
        <v>140</v>
      </c>
      <c r="D10893" s="29" t="n">
        <v>116.5</v>
      </c>
      <c r="E10893" s="29" t="n">
        <f aca="false">D10893/10</f>
        <v>11.65</v>
      </c>
      <c r="F10893" s="29" t="n">
        <f aca="false">(E10893+Einstellungen!$B$20)*(1+Einstellungen!$B$10)</f>
        <v>36.06414</v>
      </c>
      <c r="G10893" s="21" t="str">
        <f aca="false">IF(F10893&lt;Einstellungen!$B$5,"ja","nein")</f>
        <v>nein</v>
      </c>
      <c r="H10893" s="21" t="s">
        <v>28</v>
      </c>
      <c r="I10893" s="29" t="n">
        <f aca="false">INDEX(Einstellungen!$B$27:$B$50,19)</f>
        <v>1.35</v>
      </c>
      <c r="J10893" s="29" t="n">
        <f aca="false">F10893*I10893</f>
        <v>48.686589</v>
      </c>
    </row>
    <row r="10894" customFormat="false" ht="15" hidden="false" customHeight="false" outlineLevel="0" collapsed="false">
      <c r="A10894" s="28" t="n">
        <v>46034</v>
      </c>
      <c r="B10894" s="21" t="s">
        <v>131</v>
      </c>
      <c r="C10894" s="21" t="s">
        <v>140</v>
      </c>
      <c r="D10894" s="29" t="n">
        <v>102.338</v>
      </c>
      <c r="E10894" s="29" t="n">
        <f aca="false">D10894/10</f>
        <v>10.2338</v>
      </c>
      <c r="F10894" s="29" t="n">
        <f aca="false">(E10894+Einstellungen!$B$20)*(1+Einstellungen!$B$10)</f>
        <v>34.378862</v>
      </c>
      <c r="G10894" s="21" t="str">
        <f aca="false">IF(F10894&lt;Einstellungen!$B$5,"ja","nein")</f>
        <v>nein</v>
      </c>
      <c r="H10894" s="21" t="s">
        <v>28</v>
      </c>
      <c r="I10894" s="29" t="n">
        <f aca="false">INDEX(Einstellungen!$B$27:$B$50,20)</f>
        <v>1.45</v>
      </c>
      <c r="J10894" s="29" t="n">
        <f aca="false">F10894*I10894</f>
        <v>49.8493499</v>
      </c>
    </row>
    <row r="10895" customFormat="false" ht="15" hidden="false" customHeight="false" outlineLevel="0" collapsed="false">
      <c r="A10895" s="28" t="n">
        <v>46034</v>
      </c>
      <c r="B10895" s="21" t="s">
        <v>132</v>
      </c>
      <c r="C10895" s="21" t="s">
        <v>140</v>
      </c>
      <c r="D10895" s="29" t="n">
        <v>93.48</v>
      </c>
      <c r="E10895" s="29" t="n">
        <f aca="false">D10895/10</f>
        <v>9.348</v>
      </c>
      <c r="F10895" s="29" t="n">
        <f aca="false">(E10895+Einstellungen!$B$20)*(1+Einstellungen!$B$10)</f>
        <v>33.32476</v>
      </c>
      <c r="G10895" s="21" t="str">
        <f aca="false">IF(F10895&lt;Einstellungen!$B$5,"ja","nein")</f>
        <v>nein</v>
      </c>
      <c r="H10895" s="21" t="s">
        <v>28</v>
      </c>
      <c r="I10895" s="29" t="n">
        <f aca="false">INDEX(Einstellungen!$B$27:$B$50,21)</f>
        <v>1.4</v>
      </c>
      <c r="J10895" s="29" t="n">
        <f aca="false">F10895*I10895</f>
        <v>46.654664</v>
      </c>
    </row>
    <row r="10896" customFormat="false" ht="15" hidden="false" customHeight="false" outlineLevel="0" collapsed="false">
      <c r="A10896" s="28" t="n">
        <v>46034</v>
      </c>
      <c r="B10896" s="21" t="s">
        <v>133</v>
      </c>
      <c r="C10896" s="21" t="s">
        <v>140</v>
      </c>
      <c r="D10896" s="29" t="n">
        <v>91.795</v>
      </c>
      <c r="E10896" s="29" t="n">
        <f aca="false">D10896/10</f>
        <v>9.1795</v>
      </c>
      <c r="F10896" s="29" t="n">
        <f aca="false">(E10896+Einstellungen!$B$20)*(1+Einstellungen!$B$10)</f>
        <v>33.124245</v>
      </c>
      <c r="G10896" s="21" t="str">
        <f aca="false">IF(F10896&lt;Einstellungen!$B$5,"ja","nein")</f>
        <v>nein</v>
      </c>
      <c r="H10896" s="21" t="s">
        <v>28</v>
      </c>
      <c r="I10896" s="29" t="n">
        <f aca="false">INDEX(Einstellungen!$B$27:$B$50,22)</f>
        <v>1.25</v>
      </c>
      <c r="J10896" s="29" t="n">
        <f aca="false">F10896*I10896</f>
        <v>41.40530625</v>
      </c>
    </row>
    <row r="10897" customFormat="false" ht="15" hidden="false" customHeight="false" outlineLevel="0" collapsed="false">
      <c r="A10897" s="28" t="n">
        <v>46034</v>
      </c>
      <c r="B10897" s="21" t="s">
        <v>134</v>
      </c>
      <c r="C10897" s="21" t="s">
        <v>140</v>
      </c>
      <c r="D10897" s="29" t="n">
        <v>92.165</v>
      </c>
      <c r="E10897" s="29" t="n">
        <f aca="false">D10897/10</f>
        <v>9.2165</v>
      </c>
      <c r="F10897" s="29" t="n">
        <f aca="false">(E10897+Einstellungen!$B$20)*(1+Einstellungen!$B$10)</f>
        <v>33.168275</v>
      </c>
      <c r="G10897" s="21" t="str">
        <f aca="false">IF(F10897&lt;Einstellungen!$B$5,"ja","nein")</f>
        <v>nein</v>
      </c>
      <c r="H10897" s="21" t="s">
        <v>28</v>
      </c>
      <c r="I10897" s="29" t="n">
        <f aca="false">INDEX(Einstellungen!$B$27:$B$50,23)</f>
        <v>1.05</v>
      </c>
      <c r="J10897" s="29" t="n">
        <f aca="false">F10897*I10897</f>
        <v>34.82668875</v>
      </c>
    </row>
    <row r="10898" customFormat="false" ht="15" hidden="false" customHeight="false" outlineLevel="0" collapsed="false">
      <c r="A10898" s="28" t="n">
        <v>46034</v>
      </c>
      <c r="B10898" s="21" t="s">
        <v>135</v>
      </c>
      <c r="C10898" s="21" t="s">
        <v>140</v>
      </c>
      <c r="D10898" s="29" t="n">
        <v>86.047</v>
      </c>
      <c r="E10898" s="29" t="n">
        <f aca="false">D10898/10</f>
        <v>8.6047</v>
      </c>
      <c r="F10898" s="29" t="n">
        <f aca="false">(E10898+Einstellungen!$B$20)*(1+Einstellungen!$B$10)</f>
        <v>32.440233</v>
      </c>
      <c r="G10898" s="21" t="str">
        <f aca="false">IF(F10898&lt;Einstellungen!$B$5,"ja","nein")</f>
        <v>nein</v>
      </c>
      <c r="H10898" s="21" t="s">
        <v>28</v>
      </c>
      <c r="I10898" s="29" t="n">
        <f aca="false">INDEX(Einstellungen!$B$27:$B$50,24)</f>
        <v>0.8</v>
      </c>
      <c r="J10898" s="29" t="n">
        <f aca="false">F10898*I10898</f>
        <v>25.9521864</v>
      </c>
    </row>
    <row r="10899" customFormat="false" ht="15" hidden="false" customHeight="false" outlineLevel="0" collapsed="false">
      <c r="A10899" s="28" t="n">
        <v>46035</v>
      </c>
      <c r="B10899" s="21" t="s">
        <v>111</v>
      </c>
      <c r="C10899" s="21" t="s">
        <v>141</v>
      </c>
      <c r="D10899" s="29" t="n">
        <v>84.305</v>
      </c>
      <c r="E10899" s="29" t="n">
        <f aca="false">D10899/10</f>
        <v>8.4305</v>
      </c>
      <c r="F10899" s="29" t="n">
        <f aca="false">(E10899+Einstellungen!$B$20)*(1+Einstellungen!$B$10)</f>
        <v>32.232935</v>
      </c>
      <c r="G10899" s="21" t="str">
        <f aca="false">IF(F10899&lt;Einstellungen!$B$5,"ja","nein")</f>
        <v>nein</v>
      </c>
      <c r="H10899" s="21" t="s">
        <v>28</v>
      </c>
      <c r="I10899" s="29" t="n">
        <f aca="false">INDEX(Einstellungen!$B$27:$B$50,1)</f>
        <v>0.6</v>
      </c>
      <c r="J10899" s="29" t="n">
        <f aca="false">F10899*I10899</f>
        <v>19.339761</v>
      </c>
    </row>
    <row r="10900" customFormat="false" ht="15" hidden="false" customHeight="false" outlineLevel="0" collapsed="false">
      <c r="A10900" s="28" t="n">
        <v>46035</v>
      </c>
      <c r="B10900" s="21" t="s">
        <v>113</v>
      </c>
      <c r="C10900" s="21" t="s">
        <v>141</v>
      </c>
      <c r="D10900" s="29" t="n">
        <v>82.69</v>
      </c>
      <c r="E10900" s="29" t="n">
        <f aca="false">D10900/10</f>
        <v>8.269</v>
      </c>
      <c r="F10900" s="29" t="n">
        <f aca="false">(E10900+Einstellungen!$B$20)*(1+Einstellungen!$B$10)</f>
        <v>32.04075</v>
      </c>
      <c r="G10900" s="21" t="str">
        <f aca="false">IF(F10900&lt;Einstellungen!$B$5,"ja","nein")</f>
        <v>nein</v>
      </c>
      <c r="H10900" s="21" t="s">
        <v>28</v>
      </c>
      <c r="I10900" s="29" t="n">
        <f aca="false">INDEX(Einstellungen!$B$27:$B$50,2)</f>
        <v>0.5</v>
      </c>
      <c r="J10900" s="29" t="n">
        <f aca="false">F10900*I10900</f>
        <v>16.020375</v>
      </c>
    </row>
    <row r="10901" customFormat="false" ht="15" hidden="false" customHeight="false" outlineLevel="0" collapsed="false">
      <c r="A10901" s="28" t="n">
        <v>46035</v>
      </c>
      <c r="B10901" s="21" t="s">
        <v>114</v>
      </c>
      <c r="C10901" s="21" t="s">
        <v>141</v>
      </c>
      <c r="D10901" s="29" t="n">
        <v>82.685</v>
      </c>
      <c r="E10901" s="29" t="n">
        <f aca="false">D10901/10</f>
        <v>8.2685</v>
      </c>
      <c r="F10901" s="29" t="n">
        <f aca="false">(E10901+Einstellungen!$B$20)*(1+Einstellungen!$B$10)</f>
        <v>32.040155</v>
      </c>
      <c r="G10901" s="21" t="str">
        <f aca="false">IF(F10901&lt;Einstellungen!$B$5,"ja","nein")</f>
        <v>nein</v>
      </c>
      <c r="H10901" s="21" t="s">
        <v>28</v>
      </c>
      <c r="I10901" s="29" t="n">
        <f aca="false">INDEX(Einstellungen!$B$27:$B$50,3)</f>
        <v>0.45</v>
      </c>
      <c r="J10901" s="29" t="n">
        <f aca="false">F10901*I10901</f>
        <v>14.41806975</v>
      </c>
    </row>
    <row r="10902" customFormat="false" ht="15" hidden="false" customHeight="false" outlineLevel="0" collapsed="false">
      <c r="A10902" s="28" t="n">
        <v>46035</v>
      </c>
      <c r="B10902" s="21" t="s">
        <v>115</v>
      </c>
      <c r="C10902" s="21" t="s">
        <v>141</v>
      </c>
      <c r="D10902" s="29" t="n">
        <v>84.115</v>
      </c>
      <c r="E10902" s="29" t="n">
        <f aca="false">D10902/10</f>
        <v>8.4115</v>
      </c>
      <c r="F10902" s="29" t="n">
        <f aca="false">(E10902+Einstellungen!$B$20)*(1+Einstellungen!$B$10)</f>
        <v>32.210325</v>
      </c>
      <c r="G10902" s="21" t="str">
        <f aca="false">IF(F10902&lt;Einstellungen!$B$5,"ja","nein")</f>
        <v>nein</v>
      </c>
      <c r="H10902" s="21" t="s">
        <v>28</v>
      </c>
      <c r="I10902" s="29" t="n">
        <f aca="false">INDEX(Einstellungen!$B$27:$B$50,4)</f>
        <v>0.45</v>
      </c>
      <c r="J10902" s="29" t="n">
        <f aca="false">F10902*I10902</f>
        <v>14.49464625</v>
      </c>
    </row>
    <row r="10903" customFormat="false" ht="15" hidden="false" customHeight="false" outlineLevel="0" collapsed="false">
      <c r="A10903" s="28" t="n">
        <v>46035</v>
      </c>
      <c r="B10903" s="21" t="s">
        <v>116</v>
      </c>
      <c r="C10903" s="21" t="s">
        <v>141</v>
      </c>
      <c r="D10903" s="29" t="n">
        <v>86.748</v>
      </c>
      <c r="E10903" s="29" t="n">
        <f aca="false">D10903/10</f>
        <v>8.6748</v>
      </c>
      <c r="F10903" s="29" t="n">
        <f aca="false">(E10903+Einstellungen!$B$20)*(1+Einstellungen!$B$10)</f>
        <v>32.523652</v>
      </c>
      <c r="G10903" s="21" t="str">
        <f aca="false">IF(F10903&lt;Einstellungen!$B$5,"ja","nein")</f>
        <v>nein</v>
      </c>
      <c r="H10903" s="21" t="s">
        <v>28</v>
      </c>
      <c r="I10903" s="29" t="n">
        <f aca="false">INDEX(Einstellungen!$B$27:$B$50,5)</f>
        <v>0.45</v>
      </c>
      <c r="J10903" s="29" t="n">
        <f aca="false">F10903*I10903</f>
        <v>14.6356434</v>
      </c>
    </row>
    <row r="10904" customFormat="false" ht="15" hidden="false" customHeight="false" outlineLevel="0" collapsed="false">
      <c r="A10904" s="28" t="n">
        <v>46035</v>
      </c>
      <c r="B10904" s="21" t="s">
        <v>117</v>
      </c>
      <c r="C10904" s="21" t="s">
        <v>141</v>
      </c>
      <c r="D10904" s="29" t="n">
        <v>88.725</v>
      </c>
      <c r="E10904" s="29" t="n">
        <f aca="false">D10904/10</f>
        <v>8.8725</v>
      </c>
      <c r="F10904" s="29" t="n">
        <f aca="false">(E10904+Einstellungen!$B$20)*(1+Einstellungen!$B$10)</f>
        <v>32.758915</v>
      </c>
      <c r="G10904" s="21" t="str">
        <f aca="false">IF(F10904&lt;Einstellungen!$B$5,"ja","nein")</f>
        <v>nein</v>
      </c>
      <c r="H10904" s="21" t="s">
        <v>28</v>
      </c>
      <c r="I10904" s="29" t="n">
        <f aca="false">INDEX(Einstellungen!$B$27:$B$50,6)</f>
        <v>0.5</v>
      </c>
      <c r="J10904" s="29" t="n">
        <f aca="false">F10904*I10904</f>
        <v>16.3794575</v>
      </c>
    </row>
    <row r="10905" customFormat="false" ht="15" hidden="false" customHeight="false" outlineLevel="0" collapsed="false">
      <c r="A10905" s="28" t="n">
        <v>46035</v>
      </c>
      <c r="B10905" s="21" t="s">
        <v>118</v>
      </c>
      <c r="C10905" s="21" t="s">
        <v>141</v>
      </c>
      <c r="D10905" s="29" t="n">
        <v>97.553</v>
      </c>
      <c r="E10905" s="29" t="n">
        <f aca="false">D10905/10</f>
        <v>9.7553</v>
      </c>
      <c r="F10905" s="29" t="n">
        <f aca="false">(E10905+Einstellungen!$B$20)*(1+Einstellungen!$B$10)</f>
        <v>33.809447</v>
      </c>
      <c r="G10905" s="21" t="str">
        <f aca="false">IF(F10905&lt;Einstellungen!$B$5,"ja","nein")</f>
        <v>nein</v>
      </c>
      <c r="H10905" s="21" t="s">
        <v>28</v>
      </c>
      <c r="I10905" s="29" t="n">
        <f aca="false">INDEX(Einstellungen!$B$27:$B$50,7)</f>
        <v>0.7</v>
      </c>
      <c r="J10905" s="29" t="n">
        <f aca="false">F10905*I10905</f>
        <v>23.6666129</v>
      </c>
    </row>
    <row r="10906" customFormat="false" ht="15" hidden="false" customHeight="false" outlineLevel="0" collapsed="false">
      <c r="A10906" s="28" t="n">
        <v>46035</v>
      </c>
      <c r="B10906" s="21" t="s">
        <v>119</v>
      </c>
      <c r="C10906" s="21" t="s">
        <v>141</v>
      </c>
      <c r="D10906" s="29" t="n">
        <v>116.03</v>
      </c>
      <c r="E10906" s="29" t="n">
        <f aca="false">D10906/10</f>
        <v>11.603</v>
      </c>
      <c r="F10906" s="29" t="n">
        <f aca="false">(E10906+Einstellungen!$B$20)*(1+Einstellungen!$B$10)</f>
        <v>36.00821</v>
      </c>
      <c r="G10906" s="21" t="str">
        <f aca="false">IF(F10906&lt;Einstellungen!$B$5,"ja","nein")</f>
        <v>nein</v>
      </c>
      <c r="H10906" s="21" t="s">
        <v>28</v>
      </c>
      <c r="I10906" s="29" t="n">
        <f aca="false">INDEX(Einstellungen!$B$27:$B$50,8)</f>
        <v>0.95</v>
      </c>
      <c r="J10906" s="29" t="n">
        <f aca="false">F10906*I10906</f>
        <v>34.2077995</v>
      </c>
    </row>
    <row r="10907" customFormat="false" ht="15" hidden="false" customHeight="false" outlineLevel="0" collapsed="false">
      <c r="A10907" s="28" t="n">
        <v>46035</v>
      </c>
      <c r="B10907" s="21" t="s">
        <v>120</v>
      </c>
      <c r="C10907" s="21" t="s">
        <v>141</v>
      </c>
      <c r="D10907" s="29" t="n">
        <v>129.805</v>
      </c>
      <c r="E10907" s="29" t="n">
        <f aca="false">D10907/10</f>
        <v>12.9805</v>
      </c>
      <c r="F10907" s="29" t="n">
        <f aca="false">(E10907+Einstellungen!$B$20)*(1+Einstellungen!$B$10)</f>
        <v>37.647435</v>
      </c>
      <c r="G10907" s="21" t="str">
        <f aca="false">IF(F10907&lt;Einstellungen!$B$5,"ja","nein")</f>
        <v>nein</v>
      </c>
      <c r="H10907" s="21" t="s">
        <v>28</v>
      </c>
      <c r="I10907" s="29" t="n">
        <f aca="false">INDEX(Einstellungen!$B$27:$B$50,9)</f>
        <v>1.05</v>
      </c>
      <c r="J10907" s="29" t="n">
        <f aca="false">F10907*I10907</f>
        <v>39.52980675</v>
      </c>
    </row>
    <row r="10908" customFormat="false" ht="15" hidden="false" customHeight="false" outlineLevel="0" collapsed="false">
      <c r="A10908" s="28" t="n">
        <v>46035</v>
      </c>
      <c r="B10908" s="21" t="s">
        <v>121</v>
      </c>
      <c r="C10908" s="21" t="s">
        <v>141</v>
      </c>
      <c r="D10908" s="29" t="n">
        <v>132.518</v>
      </c>
      <c r="E10908" s="29" t="n">
        <f aca="false">D10908/10</f>
        <v>13.2518</v>
      </c>
      <c r="F10908" s="29" t="n">
        <f aca="false">(E10908+Einstellungen!$B$20)*(1+Einstellungen!$B$10)</f>
        <v>37.970282</v>
      </c>
      <c r="G10908" s="21" t="str">
        <f aca="false">IF(F10908&lt;Einstellungen!$B$5,"ja","nein")</f>
        <v>nein</v>
      </c>
      <c r="H10908" s="21" t="s">
        <v>28</v>
      </c>
      <c r="I10908" s="29" t="n">
        <f aca="false">INDEX(Einstellungen!$B$27:$B$50,10)</f>
        <v>1.05</v>
      </c>
      <c r="J10908" s="29" t="n">
        <f aca="false">F10908*I10908</f>
        <v>39.8687961</v>
      </c>
    </row>
    <row r="10909" customFormat="false" ht="15" hidden="false" customHeight="false" outlineLevel="0" collapsed="false">
      <c r="A10909" s="28" t="n">
        <v>46035</v>
      </c>
      <c r="B10909" s="21" t="s">
        <v>122</v>
      </c>
      <c r="C10909" s="21" t="s">
        <v>141</v>
      </c>
      <c r="D10909" s="29" t="n">
        <v>142.197</v>
      </c>
      <c r="E10909" s="29" t="n">
        <f aca="false">D10909/10</f>
        <v>14.2197</v>
      </c>
      <c r="F10909" s="29" t="n">
        <f aca="false">(E10909+Einstellungen!$B$20)*(1+Einstellungen!$B$10)</f>
        <v>39.122083</v>
      </c>
      <c r="G10909" s="21" t="str">
        <f aca="false">IF(F10909&lt;Einstellungen!$B$5,"ja","nein")</f>
        <v>nein</v>
      </c>
      <c r="H10909" s="21" t="s">
        <v>28</v>
      </c>
      <c r="I10909" s="29" t="n">
        <f aca="false">INDEX(Einstellungen!$B$27:$B$50,11)</f>
        <v>1.05</v>
      </c>
      <c r="J10909" s="29" t="n">
        <f aca="false">F10909*I10909</f>
        <v>41.07818715</v>
      </c>
    </row>
    <row r="10910" customFormat="false" ht="15" hidden="false" customHeight="false" outlineLevel="0" collapsed="false">
      <c r="A10910" s="28" t="n">
        <v>46035</v>
      </c>
      <c r="B10910" s="21" t="s">
        <v>123</v>
      </c>
      <c r="C10910" s="21" t="s">
        <v>141</v>
      </c>
      <c r="D10910" s="29" t="n">
        <v>123.853</v>
      </c>
      <c r="E10910" s="29" t="n">
        <f aca="false">D10910/10</f>
        <v>12.3853</v>
      </c>
      <c r="F10910" s="29" t="n">
        <f aca="false">(E10910+Einstellungen!$B$20)*(1+Einstellungen!$B$10)</f>
        <v>36.939147</v>
      </c>
      <c r="G10910" s="21" t="str">
        <f aca="false">IF(F10910&lt;Einstellungen!$B$5,"ja","nein")</f>
        <v>nein</v>
      </c>
      <c r="H10910" s="21" t="s">
        <v>28</v>
      </c>
      <c r="I10910" s="29" t="n">
        <f aca="false">INDEX(Einstellungen!$B$27:$B$50,12)</f>
        <v>1.1</v>
      </c>
      <c r="J10910" s="29" t="n">
        <f aca="false">F10910*I10910</f>
        <v>40.6330617</v>
      </c>
    </row>
    <row r="10911" customFormat="false" ht="15" hidden="false" customHeight="false" outlineLevel="0" collapsed="false">
      <c r="A10911" s="28" t="n">
        <v>46035</v>
      </c>
      <c r="B10911" s="21" t="s">
        <v>124</v>
      </c>
      <c r="C10911" s="21" t="s">
        <v>141</v>
      </c>
      <c r="D10911" s="29" t="n">
        <v>117.675</v>
      </c>
      <c r="E10911" s="29" t="n">
        <f aca="false">D10911/10</f>
        <v>11.7675</v>
      </c>
      <c r="F10911" s="29" t="n">
        <f aca="false">(E10911+Einstellungen!$B$20)*(1+Einstellungen!$B$10)</f>
        <v>36.203965</v>
      </c>
      <c r="G10911" s="21" t="str">
        <f aca="false">IF(F10911&lt;Einstellungen!$B$5,"ja","nein")</f>
        <v>nein</v>
      </c>
      <c r="H10911" s="21" t="s">
        <v>28</v>
      </c>
      <c r="I10911" s="29" t="n">
        <f aca="false">INDEX(Einstellungen!$B$27:$B$50,13)</f>
        <v>1.2</v>
      </c>
      <c r="J10911" s="29" t="n">
        <f aca="false">F10911*I10911</f>
        <v>43.444758</v>
      </c>
    </row>
    <row r="10912" customFormat="false" ht="15" hidden="false" customHeight="false" outlineLevel="0" collapsed="false">
      <c r="A10912" s="28" t="n">
        <v>46035</v>
      </c>
      <c r="B10912" s="21" t="s">
        <v>125</v>
      </c>
      <c r="C10912" s="21" t="s">
        <v>141</v>
      </c>
      <c r="D10912" s="29" t="n">
        <v>112.977</v>
      </c>
      <c r="E10912" s="29" t="n">
        <f aca="false">D10912/10</f>
        <v>11.2977</v>
      </c>
      <c r="F10912" s="29" t="n">
        <f aca="false">(E10912+Einstellungen!$B$20)*(1+Einstellungen!$B$10)</f>
        <v>35.644903</v>
      </c>
      <c r="G10912" s="21" t="str">
        <f aca="false">IF(F10912&lt;Einstellungen!$B$5,"ja","nein")</f>
        <v>nein</v>
      </c>
      <c r="H10912" s="21" t="s">
        <v>28</v>
      </c>
      <c r="I10912" s="29" t="n">
        <f aca="false">INDEX(Einstellungen!$B$27:$B$50,14)</f>
        <v>1.15</v>
      </c>
      <c r="J10912" s="29" t="n">
        <f aca="false">F10912*I10912</f>
        <v>40.99163845</v>
      </c>
    </row>
    <row r="10913" customFormat="false" ht="15" hidden="false" customHeight="false" outlineLevel="0" collapsed="false">
      <c r="A10913" s="28" t="n">
        <v>46035</v>
      </c>
      <c r="B10913" s="21" t="s">
        <v>126</v>
      </c>
      <c r="C10913" s="21" t="s">
        <v>141</v>
      </c>
      <c r="D10913" s="29" t="n">
        <v>122.215</v>
      </c>
      <c r="E10913" s="29" t="n">
        <f aca="false">D10913/10</f>
        <v>12.2215</v>
      </c>
      <c r="F10913" s="29" t="n">
        <f aca="false">(E10913+Einstellungen!$B$20)*(1+Einstellungen!$B$10)</f>
        <v>36.744225</v>
      </c>
      <c r="G10913" s="21" t="str">
        <f aca="false">IF(F10913&lt;Einstellungen!$B$5,"ja","nein")</f>
        <v>nein</v>
      </c>
      <c r="H10913" s="21" t="s">
        <v>28</v>
      </c>
      <c r="I10913" s="29" t="n">
        <f aca="false">INDEX(Einstellungen!$B$27:$B$50,15)</f>
        <v>1</v>
      </c>
      <c r="J10913" s="29" t="n">
        <f aca="false">F10913*I10913</f>
        <v>36.744225</v>
      </c>
    </row>
    <row r="10914" customFormat="false" ht="15" hidden="false" customHeight="false" outlineLevel="0" collapsed="false">
      <c r="A10914" s="28" t="n">
        <v>46035</v>
      </c>
      <c r="B10914" s="21" t="s">
        <v>127</v>
      </c>
      <c r="C10914" s="21" t="s">
        <v>141</v>
      </c>
      <c r="D10914" s="29" t="n">
        <v>120.515</v>
      </c>
      <c r="E10914" s="29" t="n">
        <f aca="false">D10914/10</f>
        <v>12.0515</v>
      </c>
      <c r="F10914" s="29" t="n">
        <f aca="false">(E10914+Einstellungen!$B$20)*(1+Einstellungen!$B$10)</f>
        <v>36.541925</v>
      </c>
      <c r="G10914" s="21" t="str">
        <f aca="false">IF(F10914&lt;Einstellungen!$B$5,"ja","nein")</f>
        <v>nein</v>
      </c>
      <c r="H10914" s="21" t="s">
        <v>28</v>
      </c>
      <c r="I10914" s="29" t="n">
        <f aca="false">INDEX(Einstellungen!$B$27:$B$50,16)</f>
        <v>0.95</v>
      </c>
      <c r="J10914" s="29" t="n">
        <f aca="false">F10914*I10914</f>
        <v>34.71482875</v>
      </c>
    </row>
    <row r="10915" customFormat="false" ht="15" hidden="false" customHeight="false" outlineLevel="0" collapsed="false">
      <c r="A10915" s="28" t="n">
        <v>46035</v>
      </c>
      <c r="B10915" s="21" t="s">
        <v>128</v>
      </c>
      <c r="C10915" s="21" t="s">
        <v>141</v>
      </c>
      <c r="D10915" s="29" t="n">
        <v>122.15</v>
      </c>
      <c r="E10915" s="29" t="n">
        <f aca="false">D10915/10</f>
        <v>12.215</v>
      </c>
      <c r="F10915" s="29" t="n">
        <f aca="false">(E10915+Einstellungen!$B$20)*(1+Einstellungen!$B$10)</f>
        <v>36.73649</v>
      </c>
      <c r="G10915" s="21" t="str">
        <f aca="false">IF(F10915&lt;Einstellungen!$B$5,"ja","nein")</f>
        <v>nein</v>
      </c>
      <c r="H10915" s="21" t="s">
        <v>28</v>
      </c>
      <c r="I10915" s="29" t="n">
        <f aca="false">INDEX(Einstellungen!$B$27:$B$50,17)</f>
        <v>0.95</v>
      </c>
      <c r="J10915" s="29" t="n">
        <f aca="false">F10915*I10915</f>
        <v>34.8996655</v>
      </c>
    </row>
    <row r="10916" customFormat="false" ht="15" hidden="false" customHeight="false" outlineLevel="0" collapsed="false">
      <c r="A10916" s="28" t="n">
        <v>46035</v>
      </c>
      <c r="B10916" s="21" t="s">
        <v>129</v>
      </c>
      <c r="C10916" s="21" t="s">
        <v>141</v>
      </c>
      <c r="D10916" s="29" t="n">
        <v>122.33</v>
      </c>
      <c r="E10916" s="29" t="n">
        <f aca="false">D10916/10</f>
        <v>12.233</v>
      </c>
      <c r="F10916" s="29" t="n">
        <f aca="false">(E10916+Einstellungen!$B$20)*(1+Einstellungen!$B$10)</f>
        <v>36.75791</v>
      </c>
      <c r="G10916" s="21" t="str">
        <f aca="false">IF(F10916&lt;Einstellungen!$B$5,"ja","nein")</f>
        <v>nein</v>
      </c>
      <c r="H10916" s="21" t="s">
        <v>28</v>
      </c>
      <c r="I10916" s="29" t="n">
        <f aca="false">INDEX(Einstellungen!$B$27:$B$50,18)</f>
        <v>1.1</v>
      </c>
      <c r="J10916" s="29" t="n">
        <f aca="false">F10916*I10916</f>
        <v>40.433701</v>
      </c>
    </row>
    <row r="10917" customFormat="false" ht="15" hidden="false" customHeight="false" outlineLevel="0" collapsed="false">
      <c r="A10917" s="28" t="n">
        <v>46035</v>
      </c>
      <c r="B10917" s="21" t="s">
        <v>130</v>
      </c>
      <c r="C10917" s="21" t="s">
        <v>141</v>
      </c>
      <c r="D10917" s="29" t="n">
        <v>113.352</v>
      </c>
      <c r="E10917" s="29" t="n">
        <f aca="false">D10917/10</f>
        <v>11.3352</v>
      </c>
      <c r="F10917" s="29" t="n">
        <f aca="false">(E10917+Einstellungen!$B$20)*(1+Einstellungen!$B$10)</f>
        <v>35.689528</v>
      </c>
      <c r="G10917" s="21" t="str">
        <f aca="false">IF(F10917&lt;Einstellungen!$B$5,"ja","nein")</f>
        <v>nein</v>
      </c>
      <c r="H10917" s="21" t="s">
        <v>28</v>
      </c>
      <c r="I10917" s="29" t="n">
        <f aca="false">INDEX(Einstellungen!$B$27:$B$50,19)</f>
        <v>1.35</v>
      </c>
      <c r="J10917" s="29" t="n">
        <f aca="false">F10917*I10917</f>
        <v>48.1808628</v>
      </c>
    </row>
    <row r="10918" customFormat="false" ht="15" hidden="false" customHeight="false" outlineLevel="0" collapsed="false">
      <c r="A10918" s="28" t="n">
        <v>46035</v>
      </c>
      <c r="B10918" s="21" t="s">
        <v>131</v>
      </c>
      <c r="C10918" s="21" t="s">
        <v>141</v>
      </c>
      <c r="D10918" s="29" t="n">
        <v>98.735</v>
      </c>
      <c r="E10918" s="29" t="n">
        <f aca="false">D10918/10</f>
        <v>9.8735</v>
      </c>
      <c r="F10918" s="29" t="n">
        <f aca="false">(E10918+Einstellungen!$B$20)*(1+Einstellungen!$B$10)</f>
        <v>33.950105</v>
      </c>
      <c r="G10918" s="21" t="str">
        <f aca="false">IF(F10918&lt;Einstellungen!$B$5,"ja","nein")</f>
        <v>nein</v>
      </c>
      <c r="H10918" s="21" t="s">
        <v>28</v>
      </c>
      <c r="I10918" s="29" t="n">
        <f aca="false">INDEX(Einstellungen!$B$27:$B$50,20)</f>
        <v>1.45</v>
      </c>
      <c r="J10918" s="29" t="n">
        <f aca="false">F10918*I10918</f>
        <v>49.22765225</v>
      </c>
    </row>
    <row r="10919" customFormat="false" ht="15" hidden="false" customHeight="false" outlineLevel="0" collapsed="false">
      <c r="A10919" s="28" t="n">
        <v>46035</v>
      </c>
      <c r="B10919" s="21" t="s">
        <v>132</v>
      </c>
      <c r="C10919" s="21" t="s">
        <v>141</v>
      </c>
      <c r="D10919" s="29" t="n">
        <v>90.95</v>
      </c>
      <c r="E10919" s="29" t="n">
        <f aca="false">D10919/10</f>
        <v>9.095</v>
      </c>
      <c r="F10919" s="29" t="n">
        <f aca="false">(E10919+Einstellungen!$B$20)*(1+Einstellungen!$B$10)</f>
        <v>33.02369</v>
      </c>
      <c r="G10919" s="21" t="str">
        <f aca="false">IF(F10919&lt;Einstellungen!$B$5,"ja","nein")</f>
        <v>nein</v>
      </c>
      <c r="H10919" s="21" t="s">
        <v>28</v>
      </c>
      <c r="I10919" s="29" t="n">
        <f aca="false">INDEX(Einstellungen!$B$27:$B$50,21)</f>
        <v>1.4</v>
      </c>
      <c r="J10919" s="29" t="n">
        <f aca="false">F10919*I10919</f>
        <v>46.233166</v>
      </c>
    </row>
    <row r="10920" customFormat="false" ht="15" hidden="false" customHeight="false" outlineLevel="0" collapsed="false">
      <c r="A10920" s="28" t="n">
        <v>46035</v>
      </c>
      <c r="B10920" s="21" t="s">
        <v>133</v>
      </c>
      <c r="C10920" s="21" t="s">
        <v>141</v>
      </c>
      <c r="D10920" s="29" t="n">
        <v>92.207</v>
      </c>
      <c r="E10920" s="29" t="n">
        <f aca="false">D10920/10</f>
        <v>9.2207</v>
      </c>
      <c r="F10920" s="29" t="n">
        <f aca="false">(E10920+Einstellungen!$B$20)*(1+Einstellungen!$B$10)</f>
        <v>33.173273</v>
      </c>
      <c r="G10920" s="21" t="str">
        <f aca="false">IF(F10920&lt;Einstellungen!$B$5,"ja","nein")</f>
        <v>nein</v>
      </c>
      <c r="H10920" s="21" t="s">
        <v>28</v>
      </c>
      <c r="I10920" s="29" t="n">
        <f aca="false">INDEX(Einstellungen!$B$27:$B$50,22)</f>
        <v>1.25</v>
      </c>
      <c r="J10920" s="29" t="n">
        <f aca="false">F10920*I10920</f>
        <v>41.46659125</v>
      </c>
    </row>
    <row r="10921" customFormat="false" ht="15" hidden="false" customHeight="false" outlineLevel="0" collapsed="false">
      <c r="A10921" s="28" t="n">
        <v>46035</v>
      </c>
      <c r="B10921" s="21" t="s">
        <v>134</v>
      </c>
      <c r="C10921" s="21" t="s">
        <v>141</v>
      </c>
      <c r="D10921" s="29" t="n">
        <v>90</v>
      </c>
      <c r="E10921" s="29" t="n">
        <f aca="false">D10921/10</f>
        <v>9</v>
      </c>
      <c r="F10921" s="29" t="n">
        <f aca="false">(E10921+Einstellungen!$B$20)*(1+Einstellungen!$B$10)</f>
        <v>32.91064</v>
      </c>
      <c r="G10921" s="21" t="str">
        <f aca="false">IF(F10921&lt;Einstellungen!$B$5,"ja","nein")</f>
        <v>nein</v>
      </c>
      <c r="H10921" s="21" t="s">
        <v>28</v>
      </c>
      <c r="I10921" s="29" t="n">
        <f aca="false">INDEX(Einstellungen!$B$27:$B$50,23)</f>
        <v>1.05</v>
      </c>
      <c r="J10921" s="29" t="n">
        <f aca="false">F10921*I10921</f>
        <v>34.556172</v>
      </c>
    </row>
    <row r="10922" customFormat="false" ht="15" hidden="false" customHeight="false" outlineLevel="0" collapsed="false">
      <c r="A10922" s="28" t="n">
        <v>46035</v>
      </c>
      <c r="B10922" s="21" t="s">
        <v>135</v>
      </c>
      <c r="C10922" s="21" t="s">
        <v>141</v>
      </c>
      <c r="D10922" s="29" t="n">
        <v>82.672</v>
      </c>
      <c r="E10922" s="29" t="n">
        <f aca="false">D10922/10</f>
        <v>8.2672</v>
      </c>
      <c r="F10922" s="29" t="n">
        <f aca="false">(E10922+Einstellungen!$B$20)*(1+Einstellungen!$B$10)</f>
        <v>32.038608</v>
      </c>
      <c r="G10922" s="21" t="str">
        <f aca="false">IF(F10922&lt;Einstellungen!$B$5,"ja","nein")</f>
        <v>nein</v>
      </c>
      <c r="H10922" s="21" t="s">
        <v>28</v>
      </c>
      <c r="I10922" s="29" t="n">
        <f aca="false">INDEX(Einstellungen!$B$27:$B$50,24)</f>
        <v>0.8</v>
      </c>
      <c r="J10922" s="29" t="n">
        <f aca="false">F10922*I10922</f>
        <v>25.6308864</v>
      </c>
    </row>
    <row r="10923" customFormat="false" ht="15" hidden="false" customHeight="false" outlineLevel="0" collapsed="false">
      <c r="A10923" s="28" t="n">
        <v>46036</v>
      </c>
      <c r="B10923" s="21" t="s">
        <v>111</v>
      </c>
      <c r="C10923" s="21" t="s">
        <v>112</v>
      </c>
      <c r="D10923" s="29" t="n">
        <v>85.562</v>
      </c>
      <c r="E10923" s="29" t="n">
        <f aca="false">D10923/10</f>
        <v>8.5562</v>
      </c>
      <c r="F10923" s="29" t="n">
        <f aca="false">(E10923+Einstellungen!$B$20)*(1+Einstellungen!$B$10)</f>
        <v>32.382518</v>
      </c>
      <c r="G10923" s="21" t="str">
        <f aca="false">IF(F10923&lt;Einstellungen!$B$5,"ja","nein")</f>
        <v>nein</v>
      </c>
      <c r="H10923" s="21" t="s">
        <v>28</v>
      </c>
      <c r="I10923" s="29" t="n">
        <f aca="false">INDEX(Einstellungen!$B$27:$B$50,1)</f>
        <v>0.6</v>
      </c>
      <c r="J10923" s="29" t="n">
        <f aca="false">F10923*I10923</f>
        <v>19.4295108</v>
      </c>
    </row>
    <row r="10924" customFormat="false" ht="15" hidden="false" customHeight="false" outlineLevel="0" collapsed="false">
      <c r="A10924" s="28" t="n">
        <v>46036</v>
      </c>
      <c r="B10924" s="21" t="s">
        <v>113</v>
      </c>
      <c r="C10924" s="21" t="s">
        <v>112</v>
      </c>
      <c r="D10924" s="29" t="n">
        <v>84.295</v>
      </c>
      <c r="E10924" s="29" t="n">
        <f aca="false">D10924/10</f>
        <v>8.4295</v>
      </c>
      <c r="F10924" s="29" t="n">
        <f aca="false">(E10924+Einstellungen!$B$20)*(1+Einstellungen!$B$10)</f>
        <v>32.231745</v>
      </c>
      <c r="G10924" s="21" t="str">
        <f aca="false">IF(F10924&lt;Einstellungen!$B$5,"ja","nein")</f>
        <v>nein</v>
      </c>
      <c r="H10924" s="21" t="s">
        <v>28</v>
      </c>
      <c r="I10924" s="29" t="n">
        <f aca="false">INDEX(Einstellungen!$B$27:$B$50,2)</f>
        <v>0.5</v>
      </c>
      <c r="J10924" s="29" t="n">
        <f aca="false">F10924*I10924</f>
        <v>16.1158725</v>
      </c>
    </row>
    <row r="10925" customFormat="false" ht="15" hidden="false" customHeight="false" outlineLevel="0" collapsed="false">
      <c r="A10925" s="28" t="n">
        <v>46036</v>
      </c>
      <c r="B10925" s="21" t="s">
        <v>114</v>
      </c>
      <c r="C10925" s="21" t="s">
        <v>112</v>
      </c>
      <c r="D10925" s="29" t="n">
        <v>85.877</v>
      </c>
      <c r="E10925" s="29" t="n">
        <f aca="false">D10925/10</f>
        <v>8.5877</v>
      </c>
      <c r="F10925" s="29" t="n">
        <f aca="false">(E10925+Einstellungen!$B$20)*(1+Einstellungen!$B$10)</f>
        <v>32.420003</v>
      </c>
      <c r="G10925" s="21" t="str">
        <f aca="false">IF(F10925&lt;Einstellungen!$B$5,"ja","nein")</f>
        <v>nein</v>
      </c>
      <c r="H10925" s="21" t="s">
        <v>28</v>
      </c>
      <c r="I10925" s="29" t="n">
        <f aca="false">INDEX(Einstellungen!$B$27:$B$50,3)</f>
        <v>0.45</v>
      </c>
      <c r="J10925" s="29" t="n">
        <f aca="false">F10925*I10925</f>
        <v>14.58900135</v>
      </c>
    </row>
    <row r="10926" customFormat="false" ht="15" hidden="false" customHeight="false" outlineLevel="0" collapsed="false">
      <c r="A10926" s="28" t="n">
        <v>46036</v>
      </c>
      <c r="B10926" s="21" t="s">
        <v>115</v>
      </c>
      <c r="C10926" s="21" t="s">
        <v>112</v>
      </c>
      <c r="D10926" s="29" t="n">
        <v>86.163</v>
      </c>
      <c r="E10926" s="29" t="n">
        <f aca="false">D10926/10</f>
        <v>8.6163</v>
      </c>
      <c r="F10926" s="29" t="n">
        <f aca="false">(E10926+Einstellungen!$B$20)*(1+Einstellungen!$B$10)</f>
        <v>32.454037</v>
      </c>
      <c r="G10926" s="21" t="str">
        <f aca="false">IF(F10926&lt;Einstellungen!$B$5,"ja","nein")</f>
        <v>nein</v>
      </c>
      <c r="H10926" s="21" t="s">
        <v>28</v>
      </c>
      <c r="I10926" s="29" t="n">
        <f aca="false">INDEX(Einstellungen!$B$27:$B$50,4)</f>
        <v>0.45</v>
      </c>
      <c r="J10926" s="29" t="n">
        <f aca="false">F10926*I10926</f>
        <v>14.60431665</v>
      </c>
    </row>
    <row r="10927" customFormat="false" ht="15" hidden="false" customHeight="false" outlineLevel="0" collapsed="false">
      <c r="A10927" s="28" t="n">
        <v>46036</v>
      </c>
      <c r="B10927" s="21" t="s">
        <v>116</v>
      </c>
      <c r="C10927" s="21" t="s">
        <v>112</v>
      </c>
      <c r="D10927" s="29" t="n">
        <v>87.645</v>
      </c>
      <c r="E10927" s="29" t="n">
        <f aca="false">D10927/10</f>
        <v>8.7645</v>
      </c>
      <c r="F10927" s="29" t="n">
        <f aca="false">(E10927+Einstellungen!$B$20)*(1+Einstellungen!$B$10)</f>
        <v>32.630395</v>
      </c>
      <c r="G10927" s="21" t="str">
        <f aca="false">IF(F10927&lt;Einstellungen!$B$5,"ja","nein")</f>
        <v>nein</v>
      </c>
      <c r="H10927" s="21" t="s">
        <v>28</v>
      </c>
      <c r="I10927" s="29" t="n">
        <f aca="false">INDEX(Einstellungen!$B$27:$B$50,5)</f>
        <v>0.45</v>
      </c>
      <c r="J10927" s="29" t="n">
        <f aca="false">F10927*I10927</f>
        <v>14.68367775</v>
      </c>
    </row>
    <row r="10928" customFormat="false" ht="15" hidden="false" customHeight="false" outlineLevel="0" collapsed="false">
      <c r="A10928" s="28" t="n">
        <v>46036</v>
      </c>
      <c r="B10928" s="21" t="s">
        <v>117</v>
      </c>
      <c r="C10928" s="21" t="s">
        <v>112</v>
      </c>
      <c r="D10928" s="29" t="n">
        <v>89.86</v>
      </c>
      <c r="E10928" s="29" t="n">
        <f aca="false">D10928/10</f>
        <v>8.986</v>
      </c>
      <c r="F10928" s="29" t="n">
        <f aca="false">(E10928+Einstellungen!$B$20)*(1+Einstellungen!$B$10)</f>
        <v>32.89398</v>
      </c>
      <c r="G10928" s="21" t="str">
        <f aca="false">IF(F10928&lt;Einstellungen!$B$5,"ja","nein")</f>
        <v>nein</v>
      </c>
      <c r="H10928" s="21" t="s">
        <v>28</v>
      </c>
      <c r="I10928" s="29" t="n">
        <f aca="false">INDEX(Einstellungen!$B$27:$B$50,6)</f>
        <v>0.5</v>
      </c>
      <c r="J10928" s="29" t="n">
        <f aca="false">F10928*I10928</f>
        <v>16.44699</v>
      </c>
    </row>
    <row r="10929" customFormat="false" ht="15" hidden="false" customHeight="false" outlineLevel="0" collapsed="false">
      <c r="A10929" s="28" t="n">
        <v>46036</v>
      </c>
      <c r="B10929" s="21" t="s">
        <v>118</v>
      </c>
      <c r="C10929" s="21" t="s">
        <v>112</v>
      </c>
      <c r="D10929" s="29" t="n">
        <v>95.145</v>
      </c>
      <c r="E10929" s="29" t="n">
        <f aca="false">D10929/10</f>
        <v>9.5145</v>
      </c>
      <c r="F10929" s="29" t="n">
        <f aca="false">(E10929+Einstellungen!$B$20)*(1+Einstellungen!$B$10)</f>
        <v>33.522895</v>
      </c>
      <c r="G10929" s="21" t="str">
        <f aca="false">IF(F10929&lt;Einstellungen!$B$5,"ja","nein")</f>
        <v>nein</v>
      </c>
      <c r="H10929" s="21" t="s">
        <v>28</v>
      </c>
      <c r="I10929" s="29" t="n">
        <f aca="false">INDEX(Einstellungen!$B$27:$B$50,7)</f>
        <v>0.7</v>
      </c>
      <c r="J10929" s="29" t="n">
        <f aca="false">F10929*I10929</f>
        <v>23.4660265</v>
      </c>
    </row>
    <row r="10930" customFormat="false" ht="15" hidden="false" customHeight="false" outlineLevel="0" collapsed="false">
      <c r="A10930" s="28" t="n">
        <v>46036</v>
      </c>
      <c r="B10930" s="21" t="s">
        <v>119</v>
      </c>
      <c r="C10930" s="21" t="s">
        <v>112</v>
      </c>
      <c r="D10930" s="29" t="n">
        <v>105.14</v>
      </c>
      <c r="E10930" s="29" t="n">
        <f aca="false">D10930/10</f>
        <v>10.514</v>
      </c>
      <c r="F10930" s="29" t="n">
        <f aca="false">(E10930+Einstellungen!$B$20)*(1+Einstellungen!$B$10)</f>
        <v>34.7123</v>
      </c>
      <c r="G10930" s="21" t="str">
        <f aca="false">IF(F10930&lt;Einstellungen!$B$5,"ja","nein")</f>
        <v>nein</v>
      </c>
      <c r="H10930" s="21" t="s">
        <v>28</v>
      </c>
      <c r="I10930" s="29" t="n">
        <f aca="false">INDEX(Einstellungen!$B$27:$B$50,8)</f>
        <v>0.95</v>
      </c>
      <c r="J10930" s="29" t="n">
        <f aca="false">F10930*I10930</f>
        <v>32.976685</v>
      </c>
    </row>
    <row r="10931" customFormat="false" ht="15" hidden="false" customHeight="false" outlineLevel="0" collapsed="false">
      <c r="A10931" s="28" t="n">
        <v>46036</v>
      </c>
      <c r="B10931" s="21" t="s">
        <v>120</v>
      </c>
      <c r="C10931" s="21" t="s">
        <v>112</v>
      </c>
      <c r="D10931" s="29" t="n">
        <v>128.958</v>
      </c>
      <c r="E10931" s="29" t="n">
        <f aca="false">D10931/10</f>
        <v>12.8958</v>
      </c>
      <c r="F10931" s="29" t="n">
        <f aca="false">(E10931+Einstellungen!$B$20)*(1+Einstellungen!$B$10)</f>
        <v>37.546642</v>
      </c>
      <c r="G10931" s="21" t="str">
        <f aca="false">IF(F10931&lt;Einstellungen!$B$5,"ja","nein")</f>
        <v>nein</v>
      </c>
      <c r="H10931" s="21" t="s">
        <v>28</v>
      </c>
      <c r="I10931" s="29" t="n">
        <f aca="false">INDEX(Einstellungen!$B$27:$B$50,9)</f>
        <v>1.05</v>
      </c>
      <c r="J10931" s="29" t="n">
        <f aca="false">F10931*I10931</f>
        <v>39.4239741</v>
      </c>
    </row>
    <row r="10932" customFormat="false" ht="15" hidden="false" customHeight="false" outlineLevel="0" collapsed="false">
      <c r="A10932" s="28" t="n">
        <v>46036</v>
      </c>
      <c r="B10932" s="21" t="s">
        <v>121</v>
      </c>
      <c r="C10932" s="21" t="s">
        <v>112</v>
      </c>
      <c r="D10932" s="29" t="n">
        <v>132.032</v>
      </c>
      <c r="E10932" s="29" t="n">
        <f aca="false">D10932/10</f>
        <v>13.2032</v>
      </c>
      <c r="F10932" s="29" t="n">
        <f aca="false">(E10932+Einstellungen!$B$20)*(1+Einstellungen!$B$10)</f>
        <v>37.912448</v>
      </c>
      <c r="G10932" s="21" t="str">
        <f aca="false">IF(F10932&lt;Einstellungen!$B$5,"ja","nein")</f>
        <v>nein</v>
      </c>
      <c r="H10932" s="21" t="s">
        <v>28</v>
      </c>
      <c r="I10932" s="29" t="n">
        <f aca="false">INDEX(Einstellungen!$B$27:$B$50,10)</f>
        <v>1.05</v>
      </c>
      <c r="J10932" s="29" t="n">
        <f aca="false">F10932*I10932</f>
        <v>39.8080704</v>
      </c>
    </row>
    <row r="10933" customFormat="false" ht="15" hidden="false" customHeight="false" outlineLevel="0" collapsed="false">
      <c r="A10933" s="28" t="n">
        <v>46036</v>
      </c>
      <c r="B10933" s="21" t="s">
        <v>122</v>
      </c>
      <c r="C10933" s="21" t="s">
        <v>112</v>
      </c>
      <c r="D10933" s="29" t="n">
        <v>116.453</v>
      </c>
      <c r="E10933" s="29" t="n">
        <f aca="false">D10933/10</f>
        <v>11.6453</v>
      </c>
      <c r="F10933" s="29" t="n">
        <f aca="false">(E10933+Einstellungen!$B$20)*(1+Einstellungen!$B$10)</f>
        <v>36.058547</v>
      </c>
      <c r="G10933" s="21" t="str">
        <f aca="false">IF(F10933&lt;Einstellungen!$B$5,"ja","nein")</f>
        <v>nein</v>
      </c>
      <c r="H10933" s="21" t="s">
        <v>28</v>
      </c>
      <c r="I10933" s="29" t="n">
        <f aca="false">INDEX(Einstellungen!$B$27:$B$50,11)</f>
        <v>1.05</v>
      </c>
      <c r="J10933" s="29" t="n">
        <f aca="false">F10933*I10933</f>
        <v>37.86147435</v>
      </c>
    </row>
    <row r="10934" customFormat="false" ht="15" hidden="false" customHeight="false" outlineLevel="0" collapsed="false">
      <c r="A10934" s="28" t="n">
        <v>46036</v>
      </c>
      <c r="B10934" s="21" t="s">
        <v>123</v>
      </c>
      <c r="C10934" s="21" t="s">
        <v>112</v>
      </c>
      <c r="D10934" s="29" t="n">
        <v>107.532</v>
      </c>
      <c r="E10934" s="29" t="n">
        <f aca="false">D10934/10</f>
        <v>10.7532</v>
      </c>
      <c r="F10934" s="29" t="n">
        <f aca="false">(E10934+Einstellungen!$B$20)*(1+Einstellungen!$B$10)</f>
        <v>34.996948</v>
      </c>
      <c r="G10934" s="21" t="str">
        <f aca="false">IF(F10934&lt;Einstellungen!$B$5,"ja","nein")</f>
        <v>nein</v>
      </c>
      <c r="H10934" s="21" t="s">
        <v>28</v>
      </c>
      <c r="I10934" s="29" t="n">
        <f aca="false">INDEX(Einstellungen!$B$27:$B$50,12)</f>
        <v>1.1</v>
      </c>
      <c r="J10934" s="29" t="n">
        <f aca="false">F10934*I10934</f>
        <v>38.4966428</v>
      </c>
    </row>
    <row r="10935" customFormat="false" ht="15" hidden="false" customHeight="false" outlineLevel="0" collapsed="false">
      <c r="A10935" s="28" t="n">
        <v>46036</v>
      </c>
      <c r="B10935" s="21" t="s">
        <v>124</v>
      </c>
      <c r="C10935" s="21" t="s">
        <v>112</v>
      </c>
      <c r="D10935" s="29" t="n">
        <v>103.475</v>
      </c>
      <c r="E10935" s="29" t="n">
        <f aca="false">D10935/10</f>
        <v>10.3475</v>
      </c>
      <c r="F10935" s="29" t="n">
        <f aca="false">(E10935+Einstellungen!$B$20)*(1+Einstellungen!$B$10)</f>
        <v>34.514165</v>
      </c>
      <c r="G10935" s="21" t="str">
        <f aca="false">IF(F10935&lt;Einstellungen!$B$5,"ja","nein")</f>
        <v>nein</v>
      </c>
      <c r="H10935" s="21" t="s">
        <v>28</v>
      </c>
      <c r="I10935" s="29" t="n">
        <f aca="false">INDEX(Einstellungen!$B$27:$B$50,13)</f>
        <v>1.2</v>
      </c>
      <c r="J10935" s="29" t="n">
        <f aca="false">F10935*I10935</f>
        <v>41.416998</v>
      </c>
    </row>
    <row r="10936" customFormat="false" ht="15" hidden="false" customHeight="false" outlineLevel="0" collapsed="false">
      <c r="A10936" s="28" t="n">
        <v>46036</v>
      </c>
      <c r="B10936" s="21" t="s">
        <v>125</v>
      </c>
      <c r="C10936" s="21" t="s">
        <v>112</v>
      </c>
      <c r="D10936" s="29" t="n">
        <v>103.6</v>
      </c>
      <c r="E10936" s="29" t="n">
        <f aca="false">D10936/10</f>
        <v>10.36</v>
      </c>
      <c r="F10936" s="29" t="n">
        <f aca="false">(E10936+Einstellungen!$B$20)*(1+Einstellungen!$B$10)</f>
        <v>34.52904</v>
      </c>
      <c r="G10936" s="21" t="str">
        <f aca="false">IF(F10936&lt;Einstellungen!$B$5,"ja","nein")</f>
        <v>nein</v>
      </c>
      <c r="H10936" s="21" t="s">
        <v>28</v>
      </c>
      <c r="I10936" s="29" t="n">
        <f aca="false">INDEX(Einstellungen!$B$27:$B$50,14)</f>
        <v>1.15</v>
      </c>
      <c r="J10936" s="29" t="n">
        <f aca="false">F10936*I10936</f>
        <v>39.708396</v>
      </c>
    </row>
    <row r="10937" customFormat="false" ht="15" hidden="false" customHeight="false" outlineLevel="0" collapsed="false">
      <c r="A10937" s="28" t="n">
        <v>46036</v>
      </c>
      <c r="B10937" s="21" t="s">
        <v>126</v>
      </c>
      <c r="C10937" s="21" t="s">
        <v>112</v>
      </c>
      <c r="D10937" s="29" t="n">
        <v>118.218</v>
      </c>
      <c r="E10937" s="29" t="n">
        <f aca="false">D10937/10</f>
        <v>11.8218</v>
      </c>
      <c r="F10937" s="29" t="n">
        <f aca="false">(E10937+Einstellungen!$B$20)*(1+Einstellungen!$B$10)</f>
        <v>36.268582</v>
      </c>
      <c r="G10937" s="21" t="str">
        <f aca="false">IF(F10937&lt;Einstellungen!$B$5,"ja","nein")</f>
        <v>nein</v>
      </c>
      <c r="H10937" s="21" t="s">
        <v>28</v>
      </c>
      <c r="I10937" s="29" t="n">
        <f aca="false">INDEX(Einstellungen!$B$27:$B$50,15)</f>
        <v>1</v>
      </c>
      <c r="J10937" s="29" t="n">
        <f aca="false">F10937*I10937</f>
        <v>36.268582</v>
      </c>
    </row>
    <row r="10938" customFormat="false" ht="15" hidden="false" customHeight="false" outlineLevel="0" collapsed="false">
      <c r="A10938" s="28" t="n">
        <v>46036</v>
      </c>
      <c r="B10938" s="21" t="s">
        <v>127</v>
      </c>
      <c r="C10938" s="21" t="s">
        <v>112</v>
      </c>
      <c r="D10938" s="29" t="n">
        <v>144.63</v>
      </c>
      <c r="E10938" s="29" t="n">
        <f aca="false">D10938/10</f>
        <v>14.463</v>
      </c>
      <c r="F10938" s="29" t="n">
        <f aca="false">(E10938+Einstellungen!$B$20)*(1+Einstellungen!$B$10)</f>
        <v>39.41161</v>
      </c>
      <c r="G10938" s="21" t="str">
        <f aca="false">IF(F10938&lt;Einstellungen!$B$5,"ja","nein")</f>
        <v>nein</v>
      </c>
      <c r="H10938" s="21" t="s">
        <v>28</v>
      </c>
      <c r="I10938" s="29" t="n">
        <f aca="false">INDEX(Einstellungen!$B$27:$B$50,16)</f>
        <v>0.95</v>
      </c>
      <c r="J10938" s="29" t="n">
        <f aca="false">F10938*I10938</f>
        <v>37.4410295</v>
      </c>
    </row>
    <row r="10939" customFormat="false" ht="15" hidden="false" customHeight="false" outlineLevel="0" collapsed="false">
      <c r="A10939" s="28" t="n">
        <v>46036</v>
      </c>
      <c r="B10939" s="21" t="s">
        <v>128</v>
      </c>
      <c r="C10939" s="21" t="s">
        <v>112</v>
      </c>
      <c r="D10939" s="29" t="n">
        <v>152.858</v>
      </c>
      <c r="E10939" s="29" t="n">
        <f aca="false">D10939/10</f>
        <v>15.2858</v>
      </c>
      <c r="F10939" s="29" t="n">
        <f aca="false">(E10939+Einstellungen!$B$20)*(1+Einstellungen!$B$10)</f>
        <v>40.390742</v>
      </c>
      <c r="G10939" s="21" t="str">
        <f aca="false">IF(F10939&lt;Einstellungen!$B$5,"ja","nein")</f>
        <v>nein</v>
      </c>
      <c r="H10939" s="21" t="s">
        <v>28</v>
      </c>
      <c r="I10939" s="29" t="n">
        <f aca="false">INDEX(Einstellungen!$B$27:$B$50,17)</f>
        <v>0.95</v>
      </c>
      <c r="J10939" s="29" t="n">
        <f aca="false">F10939*I10939</f>
        <v>38.3712049</v>
      </c>
    </row>
    <row r="10940" customFormat="false" ht="15" hidden="false" customHeight="false" outlineLevel="0" collapsed="false">
      <c r="A10940" s="28" t="n">
        <v>46036</v>
      </c>
      <c r="B10940" s="21" t="s">
        <v>129</v>
      </c>
      <c r="C10940" s="21" t="s">
        <v>112</v>
      </c>
      <c r="D10940" s="29" t="n">
        <v>200.023</v>
      </c>
      <c r="E10940" s="29" t="n">
        <f aca="false">D10940/10</f>
        <v>20.0023</v>
      </c>
      <c r="F10940" s="29" t="n">
        <f aca="false">(E10940+Einstellungen!$B$20)*(1+Einstellungen!$B$10)</f>
        <v>46.003377</v>
      </c>
      <c r="G10940" s="21" t="str">
        <f aca="false">IF(F10940&lt;Einstellungen!$B$5,"ja","nein")</f>
        <v>nein</v>
      </c>
      <c r="H10940" s="21" t="s">
        <v>28</v>
      </c>
      <c r="I10940" s="29" t="n">
        <f aca="false">INDEX(Einstellungen!$B$27:$B$50,18)</f>
        <v>1.1</v>
      </c>
      <c r="J10940" s="29" t="n">
        <f aca="false">F10940*I10940</f>
        <v>50.6037147</v>
      </c>
    </row>
    <row r="10941" customFormat="false" ht="15" hidden="false" customHeight="false" outlineLevel="0" collapsed="false">
      <c r="A10941" s="28" t="n">
        <v>46036</v>
      </c>
      <c r="B10941" s="21" t="s">
        <v>130</v>
      </c>
      <c r="C10941" s="21" t="s">
        <v>112</v>
      </c>
      <c r="D10941" s="29" t="n">
        <v>182.355</v>
      </c>
      <c r="E10941" s="29" t="n">
        <f aca="false">D10941/10</f>
        <v>18.2355</v>
      </c>
      <c r="F10941" s="29" t="n">
        <f aca="false">(E10941+Einstellungen!$B$20)*(1+Einstellungen!$B$10)</f>
        <v>43.900885</v>
      </c>
      <c r="G10941" s="21" t="str">
        <f aca="false">IF(F10941&lt;Einstellungen!$B$5,"ja","nein")</f>
        <v>nein</v>
      </c>
      <c r="H10941" s="21" t="s">
        <v>28</v>
      </c>
      <c r="I10941" s="29" t="n">
        <f aca="false">INDEX(Einstellungen!$B$27:$B$50,19)</f>
        <v>1.35</v>
      </c>
      <c r="J10941" s="29" t="n">
        <f aca="false">F10941*I10941</f>
        <v>59.26619475</v>
      </c>
    </row>
    <row r="10942" customFormat="false" ht="15" hidden="false" customHeight="false" outlineLevel="0" collapsed="false">
      <c r="A10942" s="28" t="n">
        <v>46036</v>
      </c>
      <c r="B10942" s="21" t="s">
        <v>131</v>
      </c>
      <c r="C10942" s="21" t="s">
        <v>112</v>
      </c>
      <c r="D10942" s="29" t="n">
        <v>158.767</v>
      </c>
      <c r="E10942" s="29" t="n">
        <f aca="false">D10942/10</f>
        <v>15.8767</v>
      </c>
      <c r="F10942" s="29" t="n">
        <f aca="false">(E10942+Einstellungen!$B$20)*(1+Einstellungen!$B$10)</f>
        <v>41.093913</v>
      </c>
      <c r="G10942" s="21" t="str">
        <f aca="false">IF(F10942&lt;Einstellungen!$B$5,"ja","nein")</f>
        <v>nein</v>
      </c>
      <c r="H10942" s="21" t="s">
        <v>28</v>
      </c>
      <c r="I10942" s="29" t="n">
        <f aca="false">INDEX(Einstellungen!$B$27:$B$50,20)</f>
        <v>1.45</v>
      </c>
      <c r="J10942" s="29" t="n">
        <f aca="false">F10942*I10942</f>
        <v>59.58617385</v>
      </c>
    </row>
    <row r="10943" customFormat="false" ht="15" hidden="false" customHeight="false" outlineLevel="0" collapsed="false">
      <c r="A10943" s="28" t="n">
        <v>46036</v>
      </c>
      <c r="B10943" s="21" t="s">
        <v>132</v>
      </c>
      <c r="C10943" s="21" t="s">
        <v>112</v>
      </c>
      <c r="D10943" s="29" t="n">
        <v>134.01</v>
      </c>
      <c r="E10943" s="29" t="n">
        <f aca="false">D10943/10</f>
        <v>13.401</v>
      </c>
      <c r="F10943" s="29" t="n">
        <f aca="false">(E10943+Einstellungen!$B$20)*(1+Einstellungen!$B$10)</f>
        <v>38.14783</v>
      </c>
      <c r="G10943" s="21" t="str">
        <f aca="false">IF(F10943&lt;Einstellungen!$B$5,"ja","nein")</f>
        <v>nein</v>
      </c>
      <c r="H10943" s="21" t="s">
        <v>28</v>
      </c>
      <c r="I10943" s="29" t="n">
        <f aca="false">INDEX(Einstellungen!$B$27:$B$50,21)</f>
        <v>1.4</v>
      </c>
      <c r="J10943" s="29" t="n">
        <f aca="false">F10943*I10943</f>
        <v>53.406962</v>
      </c>
    </row>
    <row r="10944" customFormat="false" ht="15" hidden="false" customHeight="false" outlineLevel="0" collapsed="false">
      <c r="A10944" s="28" t="n">
        <v>46036</v>
      </c>
      <c r="B10944" s="21" t="s">
        <v>133</v>
      </c>
      <c r="C10944" s="21" t="s">
        <v>112</v>
      </c>
      <c r="D10944" s="29" t="n">
        <v>121.787</v>
      </c>
      <c r="E10944" s="29" t="n">
        <f aca="false">D10944/10</f>
        <v>12.1787</v>
      </c>
      <c r="F10944" s="29" t="n">
        <f aca="false">(E10944+Einstellungen!$B$20)*(1+Einstellungen!$B$10)</f>
        <v>36.693293</v>
      </c>
      <c r="G10944" s="21" t="str">
        <f aca="false">IF(F10944&lt;Einstellungen!$B$5,"ja","nein")</f>
        <v>nein</v>
      </c>
      <c r="H10944" s="21" t="s">
        <v>28</v>
      </c>
      <c r="I10944" s="29" t="n">
        <f aca="false">INDEX(Einstellungen!$B$27:$B$50,22)</f>
        <v>1.25</v>
      </c>
      <c r="J10944" s="29" t="n">
        <f aca="false">F10944*I10944</f>
        <v>45.86661625</v>
      </c>
    </row>
    <row r="10945" customFormat="false" ht="15" hidden="false" customHeight="false" outlineLevel="0" collapsed="false">
      <c r="A10945" s="28" t="n">
        <v>46036</v>
      </c>
      <c r="B10945" s="21" t="s">
        <v>134</v>
      </c>
      <c r="C10945" s="21" t="s">
        <v>112</v>
      </c>
      <c r="D10945" s="29" t="n">
        <v>113.862</v>
      </c>
      <c r="E10945" s="29" t="n">
        <f aca="false">D10945/10</f>
        <v>11.3862</v>
      </c>
      <c r="F10945" s="29" t="n">
        <f aca="false">(E10945+Einstellungen!$B$20)*(1+Einstellungen!$B$10)</f>
        <v>35.750218</v>
      </c>
      <c r="G10945" s="21" t="str">
        <f aca="false">IF(F10945&lt;Einstellungen!$B$5,"ja","nein")</f>
        <v>nein</v>
      </c>
      <c r="H10945" s="21" t="s">
        <v>28</v>
      </c>
      <c r="I10945" s="29" t="n">
        <f aca="false">INDEX(Einstellungen!$B$27:$B$50,23)</f>
        <v>1.05</v>
      </c>
      <c r="J10945" s="29" t="n">
        <f aca="false">F10945*I10945</f>
        <v>37.5377289</v>
      </c>
    </row>
    <row r="10946" customFormat="false" ht="15" hidden="false" customHeight="false" outlineLevel="0" collapsed="false">
      <c r="A10946" s="28" t="n">
        <v>46036</v>
      </c>
      <c r="B10946" s="21" t="s">
        <v>135</v>
      </c>
      <c r="C10946" s="21" t="s">
        <v>112</v>
      </c>
      <c r="D10946" s="29" t="n">
        <v>97.088</v>
      </c>
      <c r="E10946" s="29" t="n">
        <f aca="false">D10946/10</f>
        <v>9.7088</v>
      </c>
      <c r="F10946" s="29" t="n">
        <f aca="false">(E10946+Einstellungen!$B$20)*(1+Einstellungen!$B$10)</f>
        <v>33.754112</v>
      </c>
      <c r="G10946" s="21" t="str">
        <f aca="false">IF(F10946&lt;Einstellungen!$B$5,"ja","nein")</f>
        <v>nein</v>
      </c>
      <c r="H10946" s="21" t="s">
        <v>28</v>
      </c>
      <c r="I10946" s="29" t="n">
        <f aca="false">INDEX(Einstellungen!$B$27:$B$50,24)</f>
        <v>0.8</v>
      </c>
      <c r="J10946" s="29" t="n">
        <f aca="false">F10946*I10946</f>
        <v>27.0032896</v>
      </c>
    </row>
    <row r="10947" customFormat="false" ht="15" hidden="false" customHeight="false" outlineLevel="0" collapsed="false">
      <c r="A10947" s="28" t="n">
        <v>46037</v>
      </c>
      <c r="B10947" s="21" t="s">
        <v>111</v>
      </c>
      <c r="C10947" s="21" t="s">
        <v>136</v>
      </c>
      <c r="D10947" s="29" t="n">
        <v>100.615</v>
      </c>
      <c r="E10947" s="29" t="n">
        <f aca="false">D10947/10</f>
        <v>10.0615</v>
      </c>
      <c r="F10947" s="29" t="n">
        <f aca="false">(E10947+Einstellungen!$B$20)*(1+Einstellungen!$B$10)</f>
        <v>34.173825</v>
      </c>
      <c r="G10947" s="21" t="str">
        <f aca="false">IF(F10947&lt;Einstellungen!$B$5,"ja","nein")</f>
        <v>nein</v>
      </c>
      <c r="H10947" s="21" t="s">
        <v>28</v>
      </c>
      <c r="I10947" s="29" t="n">
        <f aca="false">INDEX(Einstellungen!$B$27:$B$50,1)</f>
        <v>0.6</v>
      </c>
      <c r="J10947" s="29" t="n">
        <f aca="false">F10947*I10947</f>
        <v>20.504295</v>
      </c>
    </row>
    <row r="10948" customFormat="false" ht="15" hidden="false" customHeight="false" outlineLevel="0" collapsed="false">
      <c r="A10948" s="28" t="n">
        <v>46037</v>
      </c>
      <c r="B10948" s="21" t="s">
        <v>113</v>
      </c>
      <c r="C10948" s="21" t="s">
        <v>136</v>
      </c>
      <c r="D10948" s="29" t="n">
        <v>94.047</v>
      </c>
      <c r="E10948" s="29" t="n">
        <f aca="false">D10948/10</f>
        <v>9.4047</v>
      </c>
      <c r="F10948" s="29" t="n">
        <f aca="false">(E10948+Einstellungen!$B$20)*(1+Einstellungen!$B$10)</f>
        <v>33.392233</v>
      </c>
      <c r="G10948" s="21" t="str">
        <f aca="false">IF(F10948&lt;Einstellungen!$B$5,"ja","nein")</f>
        <v>nein</v>
      </c>
      <c r="H10948" s="21" t="s">
        <v>28</v>
      </c>
      <c r="I10948" s="29" t="n">
        <f aca="false">INDEX(Einstellungen!$B$27:$B$50,2)</f>
        <v>0.5</v>
      </c>
      <c r="J10948" s="29" t="n">
        <f aca="false">F10948*I10948</f>
        <v>16.6961165</v>
      </c>
    </row>
    <row r="10949" customFormat="false" ht="15" hidden="false" customHeight="false" outlineLevel="0" collapsed="false">
      <c r="A10949" s="28" t="n">
        <v>46037</v>
      </c>
      <c r="B10949" s="21" t="s">
        <v>114</v>
      </c>
      <c r="C10949" s="21" t="s">
        <v>136</v>
      </c>
      <c r="D10949" s="29" t="n">
        <v>89.34</v>
      </c>
      <c r="E10949" s="29" t="n">
        <f aca="false">D10949/10</f>
        <v>8.934</v>
      </c>
      <c r="F10949" s="29" t="n">
        <f aca="false">(E10949+Einstellungen!$B$20)*(1+Einstellungen!$B$10)</f>
        <v>32.8321</v>
      </c>
      <c r="G10949" s="21" t="str">
        <f aca="false">IF(F10949&lt;Einstellungen!$B$5,"ja","nein")</f>
        <v>nein</v>
      </c>
      <c r="H10949" s="21" t="s">
        <v>28</v>
      </c>
      <c r="I10949" s="29" t="n">
        <f aca="false">INDEX(Einstellungen!$B$27:$B$50,3)</f>
        <v>0.45</v>
      </c>
      <c r="J10949" s="29" t="n">
        <f aca="false">F10949*I10949</f>
        <v>14.774445</v>
      </c>
    </row>
    <row r="10950" customFormat="false" ht="15" hidden="false" customHeight="false" outlineLevel="0" collapsed="false">
      <c r="A10950" s="28" t="n">
        <v>46037</v>
      </c>
      <c r="B10950" s="21" t="s">
        <v>115</v>
      </c>
      <c r="C10950" s="21" t="s">
        <v>136</v>
      </c>
      <c r="D10950" s="29" t="n">
        <v>84.808</v>
      </c>
      <c r="E10950" s="29" t="n">
        <f aca="false">D10950/10</f>
        <v>8.4808</v>
      </c>
      <c r="F10950" s="29" t="n">
        <f aca="false">(E10950+Einstellungen!$B$20)*(1+Einstellungen!$B$10)</f>
        <v>32.292792</v>
      </c>
      <c r="G10950" s="21" t="str">
        <f aca="false">IF(F10950&lt;Einstellungen!$B$5,"ja","nein")</f>
        <v>nein</v>
      </c>
      <c r="H10950" s="21" t="s">
        <v>28</v>
      </c>
      <c r="I10950" s="29" t="n">
        <f aca="false">INDEX(Einstellungen!$B$27:$B$50,4)</f>
        <v>0.45</v>
      </c>
      <c r="J10950" s="29" t="n">
        <f aca="false">F10950*I10950</f>
        <v>14.5317564</v>
      </c>
    </row>
    <row r="10951" customFormat="false" ht="15" hidden="false" customHeight="false" outlineLevel="0" collapsed="false">
      <c r="A10951" s="28" t="n">
        <v>46037</v>
      </c>
      <c r="B10951" s="21" t="s">
        <v>116</v>
      </c>
      <c r="C10951" s="21" t="s">
        <v>136</v>
      </c>
      <c r="D10951" s="29" t="n">
        <v>82.93</v>
      </c>
      <c r="E10951" s="29" t="n">
        <f aca="false">D10951/10</f>
        <v>8.293</v>
      </c>
      <c r="F10951" s="29" t="n">
        <f aca="false">(E10951+Einstellungen!$B$20)*(1+Einstellungen!$B$10)</f>
        <v>32.06931</v>
      </c>
      <c r="G10951" s="21" t="str">
        <f aca="false">IF(F10951&lt;Einstellungen!$B$5,"ja","nein")</f>
        <v>nein</v>
      </c>
      <c r="H10951" s="21" t="s">
        <v>28</v>
      </c>
      <c r="I10951" s="29" t="n">
        <f aca="false">INDEX(Einstellungen!$B$27:$B$50,5)</f>
        <v>0.45</v>
      </c>
      <c r="J10951" s="29" t="n">
        <f aca="false">F10951*I10951</f>
        <v>14.4311895</v>
      </c>
    </row>
    <row r="10952" customFormat="false" ht="15" hidden="false" customHeight="false" outlineLevel="0" collapsed="false">
      <c r="A10952" s="28" t="n">
        <v>46037</v>
      </c>
      <c r="B10952" s="21" t="s">
        <v>117</v>
      </c>
      <c r="C10952" s="21" t="s">
        <v>136</v>
      </c>
      <c r="D10952" s="29" t="n">
        <v>86</v>
      </c>
      <c r="E10952" s="29" t="n">
        <f aca="false">D10952/10</f>
        <v>8.6</v>
      </c>
      <c r="F10952" s="29" t="n">
        <f aca="false">(E10952+Einstellungen!$B$20)*(1+Einstellungen!$B$10)</f>
        <v>32.43464</v>
      </c>
      <c r="G10952" s="21" t="str">
        <f aca="false">IF(F10952&lt;Einstellungen!$B$5,"ja","nein")</f>
        <v>nein</v>
      </c>
      <c r="H10952" s="21" t="s">
        <v>28</v>
      </c>
      <c r="I10952" s="29" t="n">
        <f aca="false">INDEX(Einstellungen!$B$27:$B$50,6)</f>
        <v>0.5</v>
      </c>
      <c r="J10952" s="29" t="n">
        <f aca="false">F10952*I10952</f>
        <v>16.21732</v>
      </c>
    </row>
    <row r="10953" customFormat="false" ht="15" hidden="false" customHeight="false" outlineLevel="0" collapsed="false">
      <c r="A10953" s="28" t="n">
        <v>46037</v>
      </c>
      <c r="B10953" s="21" t="s">
        <v>118</v>
      </c>
      <c r="C10953" s="21" t="s">
        <v>136</v>
      </c>
      <c r="D10953" s="29" t="n">
        <v>98.203</v>
      </c>
      <c r="E10953" s="29" t="n">
        <f aca="false">D10953/10</f>
        <v>9.8203</v>
      </c>
      <c r="F10953" s="29" t="n">
        <f aca="false">(E10953+Einstellungen!$B$20)*(1+Einstellungen!$B$10)</f>
        <v>33.886797</v>
      </c>
      <c r="G10953" s="21" t="str">
        <f aca="false">IF(F10953&lt;Einstellungen!$B$5,"ja","nein")</f>
        <v>nein</v>
      </c>
      <c r="H10953" s="21" t="s">
        <v>28</v>
      </c>
      <c r="I10953" s="29" t="n">
        <f aca="false">INDEX(Einstellungen!$B$27:$B$50,7)</f>
        <v>0.7</v>
      </c>
      <c r="J10953" s="29" t="n">
        <f aca="false">F10953*I10953</f>
        <v>23.7207579</v>
      </c>
    </row>
    <row r="10954" customFormat="false" ht="15" hidden="false" customHeight="false" outlineLevel="0" collapsed="false">
      <c r="A10954" s="28" t="n">
        <v>46037</v>
      </c>
      <c r="B10954" s="21" t="s">
        <v>119</v>
      </c>
      <c r="C10954" s="21" t="s">
        <v>136</v>
      </c>
      <c r="D10954" s="29" t="n">
        <v>105.115</v>
      </c>
      <c r="E10954" s="29" t="n">
        <f aca="false">D10954/10</f>
        <v>10.5115</v>
      </c>
      <c r="F10954" s="29" t="n">
        <f aca="false">(E10954+Einstellungen!$B$20)*(1+Einstellungen!$B$10)</f>
        <v>34.709325</v>
      </c>
      <c r="G10954" s="21" t="str">
        <f aca="false">IF(F10954&lt;Einstellungen!$B$5,"ja","nein")</f>
        <v>nein</v>
      </c>
      <c r="H10954" s="21" t="s">
        <v>28</v>
      </c>
      <c r="I10954" s="29" t="n">
        <f aca="false">INDEX(Einstellungen!$B$27:$B$50,8)</f>
        <v>0.95</v>
      </c>
      <c r="J10954" s="29" t="n">
        <f aca="false">F10954*I10954</f>
        <v>32.97385875</v>
      </c>
    </row>
    <row r="10955" customFormat="false" ht="15" hidden="false" customHeight="false" outlineLevel="0" collapsed="false">
      <c r="A10955" s="28" t="n">
        <v>46037</v>
      </c>
      <c r="B10955" s="21" t="s">
        <v>120</v>
      </c>
      <c r="C10955" s="21" t="s">
        <v>136</v>
      </c>
      <c r="D10955" s="29" t="n">
        <v>104.975</v>
      </c>
      <c r="E10955" s="29" t="n">
        <f aca="false">D10955/10</f>
        <v>10.4975</v>
      </c>
      <c r="F10955" s="29" t="n">
        <f aca="false">(E10955+Einstellungen!$B$20)*(1+Einstellungen!$B$10)</f>
        <v>34.692665</v>
      </c>
      <c r="G10955" s="21" t="str">
        <f aca="false">IF(F10955&lt;Einstellungen!$B$5,"ja","nein")</f>
        <v>nein</v>
      </c>
      <c r="H10955" s="21" t="s">
        <v>28</v>
      </c>
      <c r="I10955" s="29" t="n">
        <f aca="false">INDEX(Einstellungen!$B$27:$B$50,9)</f>
        <v>1.05</v>
      </c>
      <c r="J10955" s="29" t="n">
        <f aca="false">F10955*I10955</f>
        <v>36.42729825</v>
      </c>
    </row>
    <row r="10956" customFormat="false" ht="15" hidden="false" customHeight="false" outlineLevel="0" collapsed="false">
      <c r="A10956" s="28" t="n">
        <v>46037</v>
      </c>
      <c r="B10956" s="21" t="s">
        <v>121</v>
      </c>
      <c r="C10956" s="21" t="s">
        <v>136</v>
      </c>
      <c r="D10956" s="29" t="n">
        <v>101.415</v>
      </c>
      <c r="E10956" s="29" t="n">
        <f aca="false">D10956/10</f>
        <v>10.1415</v>
      </c>
      <c r="F10956" s="29" t="n">
        <f aca="false">(E10956+Einstellungen!$B$20)*(1+Einstellungen!$B$10)</f>
        <v>34.269025</v>
      </c>
      <c r="G10956" s="21" t="str">
        <f aca="false">IF(F10956&lt;Einstellungen!$B$5,"ja","nein")</f>
        <v>nein</v>
      </c>
      <c r="H10956" s="21" t="s">
        <v>28</v>
      </c>
      <c r="I10956" s="29" t="n">
        <f aca="false">INDEX(Einstellungen!$B$27:$B$50,10)</f>
        <v>1.05</v>
      </c>
      <c r="J10956" s="29" t="n">
        <f aca="false">F10956*I10956</f>
        <v>35.98247625</v>
      </c>
    </row>
    <row r="10957" customFormat="false" ht="15" hidden="false" customHeight="false" outlineLevel="0" collapsed="false">
      <c r="A10957" s="28" t="n">
        <v>46037</v>
      </c>
      <c r="B10957" s="21" t="s">
        <v>122</v>
      </c>
      <c r="C10957" s="21" t="s">
        <v>136</v>
      </c>
      <c r="D10957" s="29" t="n">
        <v>100.4</v>
      </c>
      <c r="E10957" s="29" t="n">
        <f aca="false">D10957/10</f>
        <v>10.04</v>
      </c>
      <c r="F10957" s="29" t="n">
        <f aca="false">(E10957+Einstellungen!$B$20)*(1+Einstellungen!$B$10)</f>
        <v>34.14824</v>
      </c>
      <c r="G10957" s="21" t="str">
        <f aca="false">IF(F10957&lt;Einstellungen!$B$5,"ja","nein")</f>
        <v>nein</v>
      </c>
      <c r="H10957" s="21" t="s">
        <v>28</v>
      </c>
      <c r="I10957" s="29" t="n">
        <f aca="false">INDEX(Einstellungen!$B$27:$B$50,11)</f>
        <v>1.05</v>
      </c>
      <c r="J10957" s="29" t="n">
        <f aca="false">F10957*I10957</f>
        <v>35.855652</v>
      </c>
    </row>
    <row r="10958" customFormat="false" ht="15" hidden="false" customHeight="false" outlineLevel="0" collapsed="false">
      <c r="A10958" s="28" t="n">
        <v>46037</v>
      </c>
      <c r="B10958" s="21" t="s">
        <v>123</v>
      </c>
      <c r="C10958" s="21" t="s">
        <v>136</v>
      </c>
      <c r="D10958" s="29" t="n">
        <v>97.862</v>
      </c>
      <c r="E10958" s="29" t="n">
        <f aca="false">D10958/10</f>
        <v>9.7862</v>
      </c>
      <c r="F10958" s="29" t="n">
        <f aca="false">(E10958+Einstellungen!$B$20)*(1+Einstellungen!$B$10)</f>
        <v>33.846218</v>
      </c>
      <c r="G10958" s="21" t="str">
        <f aca="false">IF(F10958&lt;Einstellungen!$B$5,"ja","nein")</f>
        <v>nein</v>
      </c>
      <c r="H10958" s="21" t="s">
        <v>28</v>
      </c>
      <c r="I10958" s="29" t="n">
        <f aca="false">INDEX(Einstellungen!$B$27:$B$50,12)</f>
        <v>1.1</v>
      </c>
      <c r="J10958" s="29" t="n">
        <f aca="false">F10958*I10958</f>
        <v>37.2308398</v>
      </c>
    </row>
    <row r="10959" customFormat="false" ht="15" hidden="false" customHeight="false" outlineLevel="0" collapsed="false">
      <c r="A10959" s="28" t="n">
        <v>46037</v>
      </c>
      <c r="B10959" s="21" t="s">
        <v>124</v>
      </c>
      <c r="C10959" s="21" t="s">
        <v>136</v>
      </c>
      <c r="D10959" s="29" t="n">
        <v>95.282</v>
      </c>
      <c r="E10959" s="29" t="n">
        <f aca="false">D10959/10</f>
        <v>9.5282</v>
      </c>
      <c r="F10959" s="29" t="n">
        <f aca="false">(E10959+Einstellungen!$B$20)*(1+Einstellungen!$B$10)</f>
        <v>33.539198</v>
      </c>
      <c r="G10959" s="21" t="str">
        <f aca="false">IF(F10959&lt;Einstellungen!$B$5,"ja","nein")</f>
        <v>nein</v>
      </c>
      <c r="H10959" s="21" t="s">
        <v>28</v>
      </c>
      <c r="I10959" s="29" t="n">
        <f aca="false">INDEX(Einstellungen!$B$27:$B$50,13)</f>
        <v>1.2</v>
      </c>
      <c r="J10959" s="29" t="n">
        <f aca="false">F10959*I10959</f>
        <v>40.2470376</v>
      </c>
    </row>
    <row r="10960" customFormat="false" ht="15" hidden="false" customHeight="false" outlineLevel="0" collapsed="false">
      <c r="A10960" s="28" t="n">
        <v>46037</v>
      </c>
      <c r="B10960" s="21" t="s">
        <v>125</v>
      </c>
      <c r="C10960" s="21" t="s">
        <v>136</v>
      </c>
      <c r="D10960" s="29" t="n">
        <v>100.615</v>
      </c>
      <c r="E10960" s="29" t="n">
        <f aca="false">D10960/10</f>
        <v>10.0615</v>
      </c>
      <c r="F10960" s="29" t="n">
        <f aca="false">(E10960+Einstellungen!$B$20)*(1+Einstellungen!$B$10)</f>
        <v>34.173825</v>
      </c>
      <c r="G10960" s="21" t="str">
        <f aca="false">IF(F10960&lt;Einstellungen!$B$5,"ja","nein")</f>
        <v>nein</v>
      </c>
      <c r="H10960" s="21" t="s">
        <v>28</v>
      </c>
      <c r="I10960" s="29" t="n">
        <f aca="false">INDEX(Einstellungen!$B$27:$B$50,14)</f>
        <v>1.15</v>
      </c>
      <c r="J10960" s="29" t="n">
        <f aca="false">F10960*I10960</f>
        <v>39.29989875</v>
      </c>
    </row>
    <row r="10961" customFormat="false" ht="15" hidden="false" customHeight="false" outlineLevel="0" collapsed="false">
      <c r="A10961" s="28" t="n">
        <v>46037</v>
      </c>
      <c r="B10961" s="21" t="s">
        <v>126</v>
      </c>
      <c r="C10961" s="21" t="s">
        <v>136</v>
      </c>
      <c r="D10961" s="29" t="n">
        <v>105.645</v>
      </c>
      <c r="E10961" s="29" t="n">
        <f aca="false">D10961/10</f>
        <v>10.5645</v>
      </c>
      <c r="F10961" s="29" t="n">
        <f aca="false">(E10961+Einstellungen!$B$20)*(1+Einstellungen!$B$10)</f>
        <v>34.772395</v>
      </c>
      <c r="G10961" s="21" t="str">
        <f aca="false">IF(F10961&lt;Einstellungen!$B$5,"ja","nein")</f>
        <v>nein</v>
      </c>
      <c r="H10961" s="21" t="s">
        <v>28</v>
      </c>
      <c r="I10961" s="29" t="n">
        <f aca="false">INDEX(Einstellungen!$B$27:$B$50,15)</f>
        <v>1</v>
      </c>
      <c r="J10961" s="29" t="n">
        <f aca="false">F10961*I10961</f>
        <v>34.772395</v>
      </c>
    </row>
    <row r="10962" customFormat="false" ht="15" hidden="false" customHeight="false" outlineLevel="0" collapsed="false">
      <c r="A10962" s="28" t="n">
        <v>46037</v>
      </c>
      <c r="B10962" s="21" t="s">
        <v>127</v>
      </c>
      <c r="C10962" s="21" t="s">
        <v>136</v>
      </c>
      <c r="D10962" s="29" t="n">
        <v>123.095</v>
      </c>
      <c r="E10962" s="29" t="n">
        <f aca="false">D10962/10</f>
        <v>12.3095</v>
      </c>
      <c r="F10962" s="29" t="n">
        <f aca="false">(E10962+Einstellungen!$B$20)*(1+Einstellungen!$B$10)</f>
        <v>36.848945</v>
      </c>
      <c r="G10962" s="21" t="str">
        <f aca="false">IF(F10962&lt;Einstellungen!$B$5,"ja","nein")</f>
        <v>nein</v>
      </c>
      <c r="H10962" s="21" t="s">
        <v>28</v>
      </c>
      <c r="I10962" s="29" t="n">
        <f aca="false">INDEX(Einstellungen!$B$27:$B$50,16)</f>
        <v>0.95</v>
      </c>
      <c r="J10962" s="29" t="n">
        <f aca="false">F10962*I10962</f>
        <v>35.00649775</v>
      </c>
    </row>
    <row r="10963" customFormat="false" ht="15" hidden="false" customHeight="false" outlineLevel="0" collapsed="false">
      <c r="A10963" s="28" t="n">
        <v>46037</v>
      </c>
      <c r="B10963" s="21" t="s">
        <v>128</v>
      </c>
      <c r="C10963" s="21" t="s">
        <v>136</v>
      </c>
      <c r="D10963" s="29" t="n">
        <v>135.373</v>
      </c>
      <c r="E10963" s="29" t="n">
        <f aca="false">D10963/10</f>
        <v>13.5373</v>
      </c>
      <c r="F10963" s="29" t="n">
        <f aca="false">(E10963+Einstellungen!$B$20)*(1+Einstellungen!$B$10)</f>
        <v>38.310027</v>
      </c>
      <c r="G10963" s="21" t="str">
        <f aca="false">IF(F10963&lt;Einstellungen!$B$5,"ja","nein")</f>
        <v>nein</v>
      </c>
      <c r="H10963" s="21" t="s">
        <v>28</v>
      </c>
      <c r="I10963" s="29" t="n">
        <f aca="false">INDEX(Einstellungen!$B$27:$B$50,17)</f>
        <v>0.95</v>
      </c>
      <c r="J10963" s="29" t="n">
        <f aca="false">F10963*I10963</f>
        <v>36.39452565</v>
      </c>
    </row>
    <row r="10964" customFormat="false" ht="15" hidden="false" customHeight="false" outlineLevel="0" collapsed="false">
      <c r="A10964" s="28" t="n">
        <v>46037</v>
      </c>
      <c r="B10964" s="21" t="s">
        <v>129</v>
      </c>
      <c r="C10964" s="21" t="s">
        <v>136</v>
      </c>
      <c r="D10964" s="29" t="n">
        <v>145.495</v>
      </c>
      <c r="E10964" s="29" t="n">
        <f aca="false">D10964/10</f>
        <v>14.5495</v>
      </c>
      <c r="F10964" s="29" t="n">
        <f aca="false">(E10964+Einstellungen!$B$20)*(1+Einstellungen!$B$10)</f>
        <v>39.514545</v>
      </c>
      <c r="G10964" s="21" t="str">
        <f aca="false">IF(F10964&lt;Einstellungen!$B$5,"ja","nein")</f>
        <v>nein</v>
      </c>
      <c r="H10964" s="21" t="s">
        <v>28</v>
      </c>
      <c r="I10964" s="29" t="n">
        <f aca="false">INDEX(Einstellungen!$B$27:$B$50,18)</f>
        <v>1.1</v>
      </c>
      <c r="J10964" s="29" t="n">
        <f aca="false">F10964*I10964</f>
        <v>43.4659995</v>
      </c>
    </row>
    <row r="10965" customFormat="false" ht="15" hidden="false" customHeight="false" outlineLevel="0" collapsed="false">
      <c r="A10965" s="28" t="n">
        <v>46037</v>
      </c>
      <c r="B10965" s="21" t="s">
        <v>130</v>
      </c>
      <c r="C10965" s="21" t="s">
        <v>136</v>
      </c>
      <c r="D10965" s="29" t="n">
        <v>119.745</v>
      </c>
      <c r="E10965" s="29" t="n">
        <f aca="false">D10965/10</f>
        <v>11.9745</v>
      </c>
      <c r="F10965" s="29" t="n">
        <f aca="false">(E10965+Einstellungen!$B$20)*(1+Einstellungen!$B$10)</f>
        <v>36.450295</v>
      </c>
      <c r="G10965" s="21" t="str">
        <f aca="false">IF(F10965&lt;Einstellungen!$B$5,"ja","nein")</f>
        <v>nein</v>
      </c>
      <c r="H10965" s="21" t="s">
        <v>28</v>
      </c>
      <c r="I10965" s="29" t="n">
        <f aca="false">INDEX(Einstellungen!$B$27:$B$50,19)</f>
        <v>1.35</v>
      </c>
      <c r="J10965" s="29" t="n">
        <f aca="false">F10965*I10965</f>
        <v>49.20789825</v>
      </c>
    </row>
    <row r="10966" customFormat="false" ht="15" hidden="false" customHeight="false" outlineLevel="0" collapsed="false">
      <c r="A10966" s="28" t="n">
        <v>46037</v>
      </c>
      <c r="B10966" s="21" t="s">
        <v>131</v>
      </c>
      <c r="C10966" s="21" t="s">
        <v>136</v>
      </c>
      <c r="D10966" s="29" t="n">
        <v>105.492</v>
      </c>
      <c r="E10966" s="29" t="n">
        <f aca="false">D10966/10</f>
        <v>10.5492</v>
      </c>
      <c r="F10966" s="29" t="n">
        <f aca="false">(E10966+Einstellungen!$B$20)*(1+Einstellungen!$B$10)</f>
        <v>34.754188</v>
      </c>
      <c r="G10966" s="21" t="str">
        <f aca="false">IF(F10966&lt;Einstellungen!$B$5,"ja","nein")</f>
        <v>nein</v>
      </c>
      <c r="H10966" s="21" t="s">
        <v>28</v>
      </c>
      <c r="I10966" s="29" t="n">
        <f aca="false">INDEX(Einstellungen!$B$27:$B$50,20)</f>
        <v>1.45</v>
      </c>
      <c r="J10966" s="29" t="n">
        <f aca="false">F10966*I10966</f>
        <v>50.3935726</v>
      </c>
    </row>
    <row r="10967" customFormat="false" ht="15" hidden="false" customHeight="false" outlineLevel="0" collapsed="false">
      <c r="A10967" s="28" t="n">
        <v>46037</v>
      </c>
      <c r="B10967" s="21" t="s">
        <v>132</v>
      </c>
      <c r="C10967" s="21" t="s">
        <v>136</v>
      </c>
      <c r="D10967" s="29" t="n">
        <v>98.16</v>
      </c>
      <c r="E10967" s="29" t="n">
        <f aca="false">D10967/10</f>
        <v>9.816</v>
      </c>
      <c r="F10967" s="29" t="n">
        <f aca="false">(E10967+Einstellungen!$B$20)*(1+Einstellungen!$B$10)</f>
        <v>33.88168</v>
      </c>
      <c r="G10967" s="21" t="str">
        <f aca="false">IF(F10967&lt;Einstellungen!$B$5,"ja","nein")</f>
        <v>nein</v>
      </c>
      <c r="H10967" s="21" t="s">
        <v>28</v>
      </c>
      <c r="I10967" s="29" t="n">
        <f aca="false">INDEX(Einstellungen!$B$27:$B$50,21)</f>
        <v>1.4</v>
      </c>
      <c r="J10967" s="29" t="n">
        <f aca="false">F10967*I10967</f>
        <v>47.434352</v>
      </c>
    </row>
    <row r="10968" customFormat="false" ht="15" hidden="false" customHeight="false" outlineLevel="0" collapsed="false">
      <c r="A10968" s="28" t="n">
        <v>46037</v>
      </c>
      <c r="B10968" s="21" t="s">
        <v>133</v>
      </c>
      <c r="C10968" s="21" t="s">
        <v>136</v>
      </c>
      <c r="D10968" s="29" t="n">
        <v>90.995</v>
      </c>
      <c r="E10968" s="29" t="n">
        <f aca="false">D10968/10</f>
        <v>9.0995</v>
      </c>
      <c r="F10968" s="29" t="n">
        <f aca="false">(E10968+Einstellungen!$B$20)*(1+Einstellungen!$B$10)</f>
        <v>33.029045</v>
      </c>
      <c r="G10968" s="21" t="str">
        <f aca="false">IF(F10968&lt;Einstellungen!$B$5,"ja","nein")</f>
        <v>nein</v>
      </c>
      <c r="H10968" s="21" t="s">
        <v>28</v>
      </c>
      <c r="I10968" s="29" t="n">
        <f aca="false">INDEX(Einstellungen!$B$27:$B$50,22)</f>
        <v>1.25</v>
      </c>
      <c r="J10968" s="29" t="n">
        <f aca="false">F10968*I10968</f>
        <v>41.28630625</v>
      </c>
    </row>
    <row r="10969" customFormat="false" ht="15" hidden="false" customHeight="false" outlineLevel="0" collapsed="false">
      <c r="A10969" s="28" t="n">
        <v>46037</v>
      </c>
      <c r="B10969" s="21" t="s">
        <v>134</v>
      </c>
      <c r="C10969" s="21" t="s">
        <v>136</v>
      </c>
      <c r="D10969" s="29" t="n">
        <v>88.392</v>
      </c>
      <c r="E10969" s="29" t="n">
        <f aca="false">D10969/10</f>
        <v>8.8392</v>
      </c>
      <c r="F10969" s="29" t="n">
        <f aca="false">(E10969+Einstellungen!$B$20)*(1+Einstellungen!$B$10)</f>
        <v>32.719288</v>
      </c>
      <c r="G10969" s="21" t="str">
        <f aca="false">IF(F10969&lt;Einstellungen!$B$5,"ja","nein")</f>
        <v>nein</v>
      </c>
      <c r="H10969" s="21" t="s">
        <v>28</v>
      </c>
      <c r="I10969" s="29" t="n">
        <f aca="false">INDEX(Einstellungen!$B$27:$B$50,23)</f>
        <v>1.05</v>
      </c>
      <c r="J10969" s="29" t="n">
        <f aca="false">F10969*I10969</f>
        <v>34.3552524</v>
      </c>
    </row>
    <row r="10970" customFormat="false" ht="15" hidden="false" customHeight="false" outlineLevel="0" collapsed="false">
      <c r="A10970" s="28" t="n">
        <v>46037</v>
      </c>
      <c r="B10970" s="21" t="s">
        <v>135</v>
      </c>
      <c r="C10970" s="21" t="s">
        <v>136</v>
      </c>
      <c r="D10970" s="29" t="n">
        <v>81.155</v>
      </c>
      <c r="E10970" s="29" t="n">
        <f aca="false">D10970/10</f>
        <v>8.1155</v>
      </c>
      <c r="F10970" s="29" t="n">
        <f aca="false">(E10970+Einstellungen!$B$20)*(1+Einstellungen!$B$10)</f>
        <v>31.858085</v>
      </c>
      <c r="G10970" s="21" t="str">
        <f aca="false">IF(F10970&lt;Einstellungen!$B$5,"ja","nein")</f>
        <v>nein</v>
      </c>
      <c r="H10970" s="21" t="s">
        <v>28</v>
      </c>
      <c r="I10970" s="29" t="n">
        <f aca="false">INDEX(Einstellungen!$B$27:$B$50,24)</f>
        <v>0.8</v>
      </c>
      <c r="J10970" s="29" t="n">
        <f aca="false">F10970*I10970</f>
        <v>25.486468</v>
      </c>
    </row>
    <row r="10971" customFormat="false" ht="15" hidden="false" customHeight="false" outlineLevel="0" collapsed="false">
      <c r="A10971" s="28" t="n">
        <v>46038</v>
      </c>
      <c r="B10971" s="21" t="s">
        <v>111</v>
      </c>
      <c r="C10971" s="21" t="s">
        <v>137</v>
      </c>
      <c r="D10971" s="29" t="n">
        <v>81.05</v>
      </c>
      <c r="E10971" s="29" t="n">
        <f aca="false">D10971/10</f>
        <v>8.105</v>
      </c>
      <c r="F10971" s="29" t="n">
        <f aca="false">(E10971+Einstellungen!$B$20)*(1+Einstellungen!$B$10)</f>
        <v>31.84559</v>
      </c>
      <c r="G10971" s="21" t="str">
        <f aca="false">IF(F10971&lt;Einstellungen!$B$5,"ja","nein")</f>
        <v>nein</v>
      </c>
      <c r="H10971" s="21" t="s">
        <v>28</v>
      </c>
      <c r="I10971" s="29" t="n">
        <f aca="false">INDEX(Einstellungen!$B$27:$B$50,1)</f>
        <v>0.6</v>
      </c>
      <c r="J10971" s="29" t="n">
        <f aca="false">F10971*I10971</f>
        <v>19.107354</v>
      </c>
    </row>
    <row r="10972" customFormat="false" ht="15" hidden="false" customHeight="false" outlineLevel="0" collapsed="false">
      <c r="A10972" s="28" t="n">
        <v>46038</v>
      </c>
      <c r="B10972" s="21" t="s">
        <v>113</v>
      </c>
      <c r="C10972" s="21" t="s">
        <v>137</v>
      </c>
      <c r="D10972" s="29" t="n">
        <v>75</v>
      </c>
      <c r="E10972" s="29" t="n">
        <f aca="false">D10972/10</f>
        <v>7.5</v>
      </c>
      <c r="F10972" s="29" t="n">
        <f aca="false">(E10972+Einstellungen!$B$20)*(1+Einstellungen!$B$10)</f>
        <v>31.12564</v>
      </c>
      <c r="G10972" s="21" t="str">
        <f aca="false">IF(F10972&lt;Einstellungen!$B$5,"ja","nein")</f>
        <v>nein</v>
      </c>
      <c r="H10972" s="21" t="s">
        <v>28</v>
      </c>
      <c r="I10972" s="29" t="n">
        <f aca="false">INDEX(Einstellungen!$B$27:$B$50,2)</f>
        <v>0.5</v>
      </c>
      <c r="J10972" s="29" t="n">
        <f aca="false">F10972*I10972</f>
        <v>15.56282</v>
      </c>
    </row>
    <row r="10973" customFormat="false" ht="15" hidden="false" customHeight="false" outlineLevel="0" collapsed="false">
      <c r="A10973" s="28" t="n">
        <v>46038</v>
      </c>
      <c r="B10973" s="21" t="s">
        <v>114</v>
      </c>
      <c r="C10973" s="21" t="s">
        <v>137</v>
      </c>
      <c r="D10973" s="29" t="n">
        <v>70.572</v>
      </c>
      <c r="E10973" s="29" t="n">
        <f aca="false">D10973/10</f>
        <v>7.0572</v>
      </c>
      <c r="F10973" s="29" t="n">
        <f aca="false">(E10973+Einstellungen!$B$20)*(1+Einstellungen!$B$10)</f>
        <v>30.598708</v>
      </c>
      <c r="G10973" s="21" t="str">
        <f aca="false">IF(F10973&lt;Einstellungen!$B$5,"ja","nein")</f>
        <v>nein</v>
      </c>
      <c r="H10973" s="21" t="s">
        <v>28</v>
      </c>
      <c r="I10973" s="29" t="n">
        <f aca="false">INDEX(Einstellungen!$B$27:$B$50,3)</f>
        <v>0.45</v>
      </c>
      <c r="J10973" s="29" t="n">
        <f aca="false">F10973*I10973</f>
        <v>13.7694186</v>
      </c>
    </row>
    <row r="10974" customFormat="false" ht="15" hidden="false" customHeight="false" outlineLevel="0" collapsed="false">
      <c r="A10974" s="28" t="n">
        <v>46038</v>
      </c>
      <c r="B10974" s="21" t="s">
        <v>115</v>
      </c>
      <c r="C10974" s="21" t="s">
        <v>137</v>
      </c>
      <c r="D10974" s="29" t="n">
        <v>67.23</v>
      </c>
      <c r="E10974" s="29" t="n">
        <f aca="false">D10974/10</f>
        <v>6.723</v>
      </c>
      <c r="F10974" s="29" t="n">
        <f aca="false">(E10974+Einstellungen!$B$20)*(1+Einstellungen!$B$10)</f>
        <v>30.20101</v>
      </c>
      <c r="G10974" s="21" t="str">
        <f aca="false">IF(F10974&lt;Einstellungen!$B$5,"ja","nein")</f>
        <v>nein</v>
      </c>
      <c r="H10974" s="21" t="s">
        <v>28</v>
      </c>
      <c r="I10974" s="29" t="n">
        <f aca="false">INDEX(Einstellungen!$B$27:$B$50,4)</f>
        <v>0.45</v>
      </c>
      <c r="J10974" s="29" t="n">
        <f aca="false">F10974*I10974</f>
        <v>13.5904545</v>
      </c>
    </row>
    <row r="10975" customFormat="false" ht="15" hidden="false" customHeight="false" outlineLevel="0" collapsed="false">
      <c r="A10975" s="28" t="n">
        <v>46038</v>
      </c>
      <c r="B10975" s="21" t="s">
        <v>116</v>
      </c>
      <c r="C10975" s="21" t="s">
        <v>137</v>
      </c>
      <c r="D10975" s="29" t="n">
        <v>71.38</v>
      </c>
      <c r="E10975" s="29" t="n">
        <f aca="false">D10975/10</f>
        <v>7.138</v>
      </c>
      <c r="F10975" s="29" t="n">
        <f aca="false">(E10975+Einstellungen!$B$20)*(1+Einstellungen!$B$10)</f>
        <v>30.69486</v>
      </c>
      <c r="G10975" s="21" t="str">
        <f aca="false">IF(F10975&lt;Einstellungen!$B$5,"ja","nein")</f>
        <v>nein</v>
      </c>
      <c r="H10975" s="21" t="s">
        <v>28</v>
      </c>
      <c r="I10975" s="29" t="n">
        <f aca="false">INDEX(Einstellungen!$B$27:$B$50,5)</f>
        <v>0.45</v>
      </c>
      <c r="J10975" s="29" t="n">
        <f aca="false">F10975*I10975</f>
        <v>13.812687</v>
      </c>
    </row>
    <row r="10976" customFormat="false" ht="15" hidden="false" customHeight="false" outlineLevel="0" collapsed="false">
      <c r="A10976" s="28" t="n">
        <v>46038</v>
      </c>
      <c r="B10976" s="21" t="s">
        <v>117</v>
      </c>
      <c r="C10976" s="21" t="s">
        <v>137</v>
      </c>
      <c r="D10976" s="29" t="n">
        <v>82.05</v>
      </c>
      <c r="E10976" s="29" t="n">
        <f aca="false">D10976/10</f>
        <v>8.205</v>
      </c>
      <c r="F10976" s="29" t="n">
        <f aca="false">(E10976+Einstellungen!$B$20)*(1+Einstellungen!$B$10)</f>
        <v>31.96459</v>
      </c>
      <c r="G10976" s="21" t="str">
        <f aca="false">IF(F10976&lt;Einstellungen!$B$5,"ja","nein")</f>
        <v>nein</v>
      </c>
      <c r="H10976" s="21" t="s">
        <v>28</v>
      </c>
      <c r="I10976" s="29" t="n">
        <f aca="false">INDEX(Einstellungen!$B$27:$B$50,6)</f>
        <v>0.5</v>
      </c>
      <c r="J10976" s="29" t="n">
        <f aca="false">F10976*I10976</f>
        <v>15.982295</v>
      </c>
    </row>
    <row r="10977" customFormat="false" ht="15" hidden="false" customHeight="false" outlineLevel="0" collapsed="false">
      <c r="A10977" s="28" t="n">
        <v>46038</v>
      </c>
      <c r="B10977" s="21" t="s">
        <v>118</v>
      </c>
      <c r="C10977" s="21" t="s">
        <v>137</v>
      </c>
      <c r="D10977" s="29" t="n">
        <v>90.722</v>
      </c>
      <c r="E10977" s="29" t="n">
        <f aca="false">D10977/10</f>
        <v>9.0722</v>
      </c>
      <c r="F10977" s="29" t="n">
        <f aca="false">(E10977+Einstellungen!$B$20)*(1+Einstellungen!$B$10)</f>
        <v>32.996558</v>
      </c>
      <c r="G10977" s="21" t="str">
        <f aca="false">IF(F10977&lt;Einstellungen!$B$5,"ja","nein")</f>
        <v>nein</v>
      </c>
      <c r="H10977" s="21" t="s">
        <v>28</v>
      </c>
      <c r="I10977" s="29" t="n">
        <f aca="false">INDEX(Einstellungen!$B$27:$B$50,7)</f>
        <v>0.7</v>
      </c>
      <c r="J10977" s="29" t="n">
        <f aca="false">F10977*I10977</f>
        <v>23.0975906</v>
      </c>
    </row>
    <row r="10978" customFormat="false" ht="15" hidden="false" customHeight="false" outlineLevel="0" collapsed="false">
      <c r="A10978" s="28" t="n">
        <v>46038</v>
      </c>
      <c r="B10978" s="21" t="s">
        <v>119</v>
      </c>
      <c r="C10978" s="21" t="s">
        <v>137</v>
      </c>
      <c r="D10978" s="29" t="n">
        <v>98.6</v>
      </c>
      <c r="E10978" s="29" t="n">
        <f aca="false">D10978/10</f>
        <v>9.86</v>
      </c>
      <c r="F10978" s="29" t="n">
        <f aca="false">(E10978+Einstellungen!$B$20)*(1+Einstellungen!$B$10)</f>
        <v>33.93404</v>
      </c>
      <c r="G10978" s="21" t="str">
        <f aca="false">IF(F10978&lt;Einstellungen!$B$5,"ja","nein")</f>
        <v>nein</v>
      </c>
      <c r="H10978" s="21" t="s">
        <v>28</v>
      </c>
      <c r="I10978" s="29" t="n">
        <f aca="false">INDEX(Einstellungen!$B$27:$B$50,8)</f>
        <v>0.95</v>
      </c>
      <c r="J10978" s="29" t="n">
        <f aca="false">F10978*I10978</f>
        <v>32.237338</v>
      </c>
    </row>
    <row r="10979" customFormat="false" ht="15" hidden="false" customHeight="false" outlineLevel="0" collapsed="false">
      <c r="A10979" s="28" t="n">
        <v>46038</v>
      </c>
      <c r="B10979" s="21" t="s">
        <v>120</v>
      </c>
      <c r="C10979" s="21" t="s">
        <v>137</v>
      </c>
      <c r="D10979" s="29" t="n">
        <v>109.308</v>
      </c>
      <c r="E10979" s="29" t="n">
        <f aca="false">D10979/10</f>
        <v>10.9308</v>
      </c>
      <c r="F10979" s="29" t="n">
        <f aca="false">(E10979+Einstellungen!$B$20)*(1+Einstellungen!$B$10)</f>
        <v>35.208292</v>
      </c>
      <c r="G10979" s="21" t="str">
        <f aca="false">IF(F10979&lt;Einstellungen!$B$5,"ja","nein")</f>
        <v>nein</v>
      </c>
      <c r="H10979" s="21" t="s">
        <v>28</v>
      </c>
      <c r="I10979" s="29" t="n">
        <f aca="false">INDEX(Einstellungen!$B$27:$B$50,9)</f>
        <v>1.05</v>
      </c>
      <c r="J10979" s="29" t="n">
        <f aca="false">F10979*I10979</f>
        <v>36.9687066</v>
      </c>
    </row>
    <row r="10980" customFormat="false" ht="15" hidden="false" customHeight="false" outlineLevel="0" collapsed="false">
      <c r="A10980" s="28" t="n">
        <v>46038</v>
      </c>
      <c r="B10980" s="21" t="s">
        <v>121</v>
      </c>
      <c r="C10980" s="21" t="s">
        <v>137</v>
      </c>
      <c r="D10980" s="29" t="n">
        <v>108.927</v>
      </c>
      <c r="E10980" s="29" t="n">
        <f aca="false">D10980/10</f>
        <v>10.8927</v>
      </c>
      <c r="F10980" s="29" t="n">
        <f aca="false">(E10980+Einstellungen!$B$20)*(1+Einstellungen!$B$10)</f>
        <v>35.162953</v>
      </c>
      <c r="G10980" s="21" t="str">
        <f aca="false">IF(F10980&lt;Einstellungen!$B$5,"ja","nein")</f>
        <v>nein</v>
      </c>
      <c r="H10980" s="21" t="s">
        <v>28</v>
      </c>
      <c r="I10980" s="29" t="n">
        <f aca="false">INDEX(Einstellungen!$B$27:$B$50,10)</f>
        <v>1.05</v>
      </c>
      <c r="J10980" s="29" t="n">
        <f aca="false">F10980*I10980</f>
        <v>36.92110065</v>
      </c>
    </row>
    <row r="10981" customFormat="false" ht="15" hidden="false" customHeight="false" outlineLevel="0" collapsed="false">
      <c r="A10981" s="28" t="n">
        <v>46038</v>
      </c>
      <c r="B10981" s="21" t="s">
        <v>122</v>
      </c>
      <c r="C10981" s="21" t="s">
        <v>137</v>
      </c>
      <c r="D10981" s="29" t="n">
        <v>103.028</v>
      </c>
      <c r="E10981" s="29" t="n">
        <f aca="false">D10981/10</f>
        <v>10.3028</v>
      </c>
      <c r="F10981" s="29" t="n">
        <f aca="false">(E10981+Einstellungen!$B$20)*(1+Einstellungen!$B$10)</f>
        <v>34.460972</v>
      </c>
      <c r="G10981" s="21" t="str">
        <f aca="false">IF(F10981&lt;Einstellungen!$B$5,"ja","nein")</f>
        <v>nein</v>
      </c>
      <c r="H10981" s="21" t="s">
        <v>28</v>
      </c>
      <c r="I10981" s="29" t="n">
        <f aca="false">INDEX(Einstellungen!$B$27:$B$50,11)</f>
        <v>1.05</v>
      </c>
      <c r="J10981" s="29" t="n">
        <f aca="false">F10981*I10981</f>
        <v>36.1840206</v>
      </c>
    </row>
    <row r="10982" customFormat="false" ht="15" hidden="false" customHeight="false" outlineLevel="0" collapsed="false">
      <c r="A10982" s="28" t="n">
        <v>46038</v>
      </c>
      <c r="B10982" s="21" t="s">
        <v>123</v>
      </c>
      <c r="C10982" s="21" t="s">
        <v>137</v>
      </c>
      <c r="D10982" s="29" t="n">
        <v>99.787</v>
      </c>
      <c r="E10982" s="29" t="n">
        <f aca="false">D10982/10</f>
        <v>9.9787</v>
      </c>
      <c r="F10982" s="29" t="n">
        <f aca="false">(E10982+Einstellungen!$B$20)*(1+Einstellungen!$B$10)</f>
        <v>34.075293</v>
      </c>
      <c r="G10982" s="21" t="str">
        <f aca="false">IF(F10982&lt;Einstellungen!$B$5,"ja","nein")</f>
        <v>nein</v>
      </c>
      <c r="H10982" s="21" t="s">
        <v>28</v>
      </c>
      <c r="I10982" s="29" t="n">
        <f aca="false">INDEX(Einstellungen!$B$27:$B$50,12)</f>
        <v>1.1</v>
      </c>
      <c r="J10982" s="29" t="n">
        <f aca="false">F10982*I10982</f>
        <v>37.4828223</v>
      </c>
    </row>
    <row r="10983" customFormat="false" ht="15" hidden="false" customHeight="false" outlineLevel="0" collapsed="false">
      <c r="A10983" s="28" t="n">
        <v>46038</v>
      </c>
      <c r="B10983" s="21" t="s">
        <v>124</v>
      </c>
      <c r="C10983" s="21" t="s">
        <v>137</v>
      </c>
      <c r="D10983" s="29" t="n">
        <v>99.198</v>
      </c>
      <c r="E10983" s="29" t="n">
        <f aca="false">D10983/10</f>
        <v>9.9198</v>
      </c>
      <c r="F10983" s="29" t="n">
        <f aca="false">(E10983+Einstellungen!$B$20)*(1+Einstellungen!$B$10)</f>
        <v>34.005202</v>
      </c>
      <c r="G10983" s="21" t="str">
        <f aca="false">IF(F10983&lt;Einstellungen!$B$5,"ja","nein")</f>
        <v>nein</v>
      </c>
      <c r="H10983" s="21" t="s">
        <v>28</v>
      </c>
      <c r="I10983" s="29" t="n">
        <f aca="false">INDEX(Einstellungen!$B$27:$B$50,13)</f>
        <v>1.2</v>
      </c>
      <c r="J10983" s="29" t="n">
        <f aca="false">F10983*I10983</f>
        <v>40.8062424</v>
      </c>
    </row>
    <row r="10984" customFormat="false" ht="15" hidden="false" customHeight="false" outlineLevel="0" collapsed="false">
      <c r="A10984" s="28" t="n">
        <v>46038</v>
      </c>
      <c r="B10984" s="21" t="s">
        <v>125</v>
      </c>
      <c r="C10984" s="21" t="s">
        <v>137</v>
      </c>
      <c r="D10984" s="29" t="n">
        <v>99.312</v>
      </c>
      <c r="E10984" s="29" t="n">
        <f aca="false">D10984/10</f>
        <v>9.9312</v>
      </c>
      <c r="F10984" s="29" t="n">
        <f aca="false">(E10984+Einstellungen!$B$20)*(1+Einstellungen!$B$10)</f>
        <v>34.018768</v>
      </c>
      <c r="G10984" s="21" t="str">
        <f aca="false">IF(F10984&lt;Einstellungen!$B$5,"ja","nein")</f>
        <v>nein</v>
      </c>
      <c r="H10984" s="21" t="s">
        <v>28</v>
      </c>
      <c r="I10984" s="29" t="n">
        <f aca="false">INDEX(Einstellungen!$B$27:$B$50,14)</f>
        <v>1.15</v>
      </c>
      <c r="J10984" s="29" t="n">
        <f aca="false">F10984*I10984</f>
        <v>39.1215832</v>
      </c>
    </row>
    <row r="10985" customFormat="false" ht="15" hidden="false" customHeight="false" outlineLevel="0" collapsed="false">
      <c r="A10985" s="28" t="n">
        <v>46038</v>
      </c>
      <c r="B10985" s="21" t="s">
        <v>126</v>
      </c>
      <c r="C10985" s="21" t="s">
        <v>137</v>
      </c>
      <c r="D10985" s="29" t="n">
        <v>113.2</v>
      </c>
      <c r="E10985" s="29" t="n">
        <f aca="false">D10985/10</f>
        <v>11.32</v>
      </c>
      <c r="F10985" s="29" t="n">
        <f aca="false">(E10985+Einstellungen!$B$20)*(1+Einstellungen!$B$10)</f>
        <v>35.67144</v>
      </c>
      <c r="G10985" s="21" t="str">
        <f aca="false">IF(F10985&lt;Einstellungen!$B$5,"ja","nein")</f>
        <v>nein</v>
      </c>
      <c r="H10985" s="21" t="s">
        <v>28</v>
      </c>
      <c r="I10985" s="29" t="n">
        <f aca="false">INDEX(Einstellungen!$B$27:$B$50,15)</f>
        <v>1</v>
      </c>
      <c r="J10985" s="29" t="n">
        <f aca="false">F10985*I10985</f>
        <v>35.67144</v>
      </c>
    </row>
    <row r="10986" customFormat="false" ht="15" hidden="false" customHeight="false" outlineLevel="0" collapsed="false">
      <c r="A10986" s="28" t="n">
        <v>46038</v>
      </c>
      <c r="B10986" s="21" t="s">
        <v>127</v>
      </c>
      <c r="C10986" s="21" t="s">
        <v>137</v>
      </c>
      <c r="D10986" s="29" t="n">
        <v>141</v>
      </c>
      <c r="E10986" s="29" t="n">
        <f aca="false">D10986/10</f>
        <v>14.1</v>
      </c>
      <c r="F10986" s="29" t="n">
        <f aca="false">(E10986+Einstellungen!$B$20)*(1+Einstellungen!$B$10)</f>
        <v>38.97964</v>
      </c>
      <c r="G10986" s="21" t="str">
        <f aca="false">IF(F10986&lt;Einstellungen!$B$5,"ja","nein")</f>
        <v>nein</v>
      </c>
      <c r="H10986" s="21" t="s">
        <v>28</v>
      </c>
      <c r="I10986" s="29" t="n">
        <f aca="false">INDEX(Einstellungen!$B$27:$B$50,16)</f>
        <v>0.95</v>
      </c>
      <c r="J10986" s="29" t="n">
        <f aca="false">F10986*I10986</f>
        <v>37.030658</v>
      </c>
    </row>
    <row r="10987" customFormat="false" ht="15" hidden="false" customHeight="false" outlineLevel="0" collapsed="false">
      <c r="A10987" s="28" t="n">
        <v>46038</v>
      </c>
      <c r="B10987" s="21" t="s">
        <v>128</v>
      </c>
      <c r="C10987" s="21" t="s">
        <v>137</v>
      </c>
      <c r="D10987" s="29" t="n">
        <v>162.68</v>
      </c>
      <c r="E10987" s="29" t="n">
        <f aca="false">D10987/10</f>
        <v>16.268</v>
      </c>
      <c r="F10987" s="29" t="n">
        <f aca="false">(E10987+Einstellungen!$B$20)*(1+Einstellungen!$B$10)</f>
        <v>41.55956</v>
      </c>
      <c r="G10987" s="21" t="str">
        <f aca="false">IF(F10987&lt;Einstellungen!$B$5,"ja","nein")</f>
        <v>nein</v>
      </c>
      <c r="H10987" s="21" t="s">
        <v>28</v>
      </c>
      <c r="I10987" s="29" t="n">
        <f aca="false">INDEX(Einstellungen!$B$27:$B$50,17)</f>
        <v>0.95</v>
      </c>
      <c r="J10987" s="29" t="n">
        <f aca="false">F10987*I10987</f>
        <v>39.481582</v>
      </c>
    </row>
    <row r="10988" customFormat="false" ht="15" hidden="false" customHeight="false" outlineLevel="0" collapsed="false">
      <c r="A10988" s="28" t="n">
        <v>46038</v>
      </c>
      <c r="B10988" s="21" t="s">
        <v>129</v>
      </c>
      <c r="C10988" s="21" t="s">
        <v>137</v>
      </c>
      <c r="D10988" s="29" t="n">
        <v>170.325</v>
      </c>
      <c r="E10988" s="29" t="n">
        <f aca="false">D10988/10</f>
        <v>17.0325</v>
      </c>
      <c r="F10988" s="29" t="n">
        <f aca="false">(E10988+Einstellungen!$B$20)*(1+Einstellungen!$B$10)</f>
        <v>42.469315</v>
      </c>
      <c r="G10988" s="21" t="str">
        <f aca="false">IF(F10988&lt;Einstellungen!$B$5,"ja","nein")</f>
        <v>nein</v>
      </c>
      <c r="H10988" s="21" t="s">
        <v>28</v>
      </c>
      <c r="I10988" s="29" t="n">
        <f aca="false">INDEX(Einstellungen!$B$27:$B$50,18)</f>
        <v>1.1</v>
      </c>
      <c r="J10988" s="29" t="n">
        <f aca="false">F10988*I10988</f>
        <v>46.7162465</v>
      </c>
    </row>
    <row r="10989" customFormat="false" ht="15" hidden="false" customHeight="false" outlineLevel="0" collapsed="false">
      <c r="A10989" s="28" t="n">
        <v>46038</v>
      </c>
      <c r="B10989" s="21" t="s">
        <v>130</v>
      </c>
      <c r="C10989" s="21" t="s">
        <v>137</v>
      </c>
      <c r="D10989" s="29" t="n">
        <v>162.442</v>
      </c>
      <c r="E10989" s="29" t="n">
        <f aca="false">D10989/10</f>
        <v>16.2442</v>
      </c>
      <c r="F10989" s="29" t="n">
        <f aca="false">(E10989+Einstellungen!$B$20)*(1+Einstellungen!$B$10)</f>
        <v>41.531238</v>
      </c>
      <c r="G10989" s="21" t="str">
        <f aca="false">IF(F10989&lt;Einstellungen!$B$5,"ja","nein")</f>
        <v>nein</v>
      </c>
      <c r="H10989" s="21" t="s">
        <v>28</v>
      </c>
      <c r="I10989" s="29" t="n">
        <f aca="false">INDEX(Einstellungen!$B$27:$B$50,19)</f>
        <v>1.35</v>
      </c>
      <c r="J10989" s="29" t="n">
        <f aca="false">F10989*I10989</f>
        <v>56.0671713</v>
      </c>
    </row>
    <row r="10990" customFormat="false" ht="15" hidden="false" customHeight="false" outlineLevel="0" collapsed="false">
      <c r="A10990" s="28" t="n">
        <v>46038</v>
      </c>
      <c r="B10990" s="21" t="s">
        <v>131</v>
      </c>
      <c r="C10990" s="21" t="s">
        <v>137</v>
      </c>
      <c r="D10990" s="29" t="n">
        <v>154.18</v>
      </c>
      <c r="E10990" s="29" t="n">
        <f aca="false">D10990/10</f>
        <v>15.418</v>
      </c>
      <c r="F10990" s="29" t="n">
        <f aca="false">(E10990+Einstellungen!$B$20)*(1+Einstellungen!$B$10)</f>
        <v>40.54806</v>
      </c>
      <c r="G10990" s="21" t="str">
        <f aca="false">IF(F10990&lt;Einstellungen!$B$5,"ja","nein")</f>
        <v>nein</v>
      </c>
      <c r="H10990" s="21" t="s">
        <v>28</v>
      </c>
      <c r="I10990" s="29" t="n">
        <f aca="false">INDEX(Einstellungen!$B$27:$B$50,20)</f>
        <v>1.45</v>
      </c>
      <c r="J10990" s="29" t="n">
        <f aca="false">F10990*I10990</f>
        <v>58.794687</v>
      </c>
    </row>
    <row r="10991" customFormat="false" ht="15" hidden="false" customHeight="false" outlineLevel="0" collapsed="false">
      <c r="A10991" s="28" t="n">
        <v>46038</v>
      </c>
      <c r="B10991" s="21" t="s">
        <v>132</v>
      </c>
      <c r="C10991" s="21" t="s">
        <v>137</v>
      </c>
      <c r="D10991" s="29" t="n">
        <v>134</v>
      </c>
      <c r="E10991" s="29" t="n">
        <f aca="false">D10991/10</f>
        <v>13.4</v>
      </c>
      <c r="F10991" s="29" t="n">
        <f aca="false">(E10991+Einstellungen!$B$20)*(1+Einstellungen!$B$10)</f>
        <v>38.14664</v>
      </c>
      <c r="G10991" s="21" t="str">
        <f aca="false">IF(F10991&lt;Einstellungen!$B$5,"ja","nein")</f>
        <v>nein</v>
      </c>
      <c r="H10991" s="21" t="s">
        <v>28</v>
      </c>
      <c r="I10991" s="29" t="n">
        <f aca="false">INDEX(Einstellungen!$B$27:$B$50,21)</f>
        <v>1.4</v>
      </c>
      <c r="J10991" s="29" t="n">
        <f aca="false">F10991*I10991</f>
        <v>53.405296</v>
      </c>
    </row>
    <row r="10992" customFormat="false" ht="15" hidden="false" customHeight="false" outlineLevel="0" collapsed="false">
      <c r="A10992" s="28" t="n">
        <v>46038</v>
      </c>
      <c r="B10992" s="21" t="s">
        <v>133</v>
      </c>
      <c r="C10992" s="21" t="s">
        <v>137</v>
      </c>
      <c r="D10992" s="29" t="n">
        <v>117.612</v>
      </c>
      <c r="E10992" s="29" t="n">
        <f aca="false">D10992/10</f>
        <v>11.7612</v>
      </c>
      <c r="F10992" s="29" t="n">
        <f aca="false">(E10992+Einstellungen!$B$20)*(1+Einstellungen!$B$10)</f>
        <v>36.196468</v>
      </c>
      <c r="G10992" s="21" t="str">
        <f aca="false">IF(F10992&lt;Einstellungen!$B$5,"ja","nein")</f>
        <v>nein</v>
      </c>
      <c r="H10992" s="21" t="s">
        <v>28</v>
      </c>
      <c r="I10992" s="29" t="n">
        <f aca="false">INDEX(Einstellungen!$B$27:$B$50,22)</f>
        <v>1.25</v>
      </c>
      <c r="J10992" s="29" t="n">
        <f aca="false">F10992*I10992</f>
        <v>45.245585</v>
      </c>
    </row>
    <row r="10993" customFormat="false" ht="15" hidden="false" customHeight="false" outlineLevel="0" collapsed="false">
      <c r="A10993" s="28" t="n">
        <v>46038</v>
      </c>
      <c r="B10993" s="21" t="s">
        <v>134</v>
      </c>
      <c r="C10993" s="21" t="s">
        <v>137</v>
      </c>
      <c r="D10993" s="29" t="n">
        <v>117.705</v>
      </c>
      <c r="E10993" s="29" t="n">
        <f aca="false">D10993/10</f>
        <v>11.7705</v>
      </c>
      <c r="F10993" s="29" t="n">
        <f aca="false">(E10993+Einstellungen!$B$20)*(1+Einstellungen!$B$10)</f>
        <v>36.207535</v>
      </c>
      <c r="G10993" s="21" t="str">
        <f aca="false">IF(F10993&lt;Einstellungen!$B$5,"ja","nein")</f>
        <v>nein</v>
      </c>
      <c r="H10993" s="21" t="s">
        <v>28</v>
      </c>
      <c r="I10993" s="29" t="n">
        <f aca="false">INDEX(Einstellungen!$B$27:$B$50,23)</f>
        <v>1.05</v>
      </c>
      <c r="J10993" s="29" t="n">
        <f aca="false">F10993*I10993</f>
        <v>38.01791175</v>
      </c>
    </row>
    <row r="10994" customFormat="false" ht="15" hidden="false" customHeight="false" outlineLevel="0" collapsed="false">
      <c r="A10994" s="28" t="n">
        <v>46038</v>
      </c>
      <c r="B10994" s="21" t="s">
        <v>135</v>
      </c>
      <c r="C10994" s="21" t="s">
        <v>137</v>
      </c>
      <c r="D10994" s="29" t="n">
        <v>104.17</v>
      </c>
      <c r="E10994" s="29" t="n">
        <f aca="false">D10994/10</f>
        <v>10.417</v>
      </c>
      <c r="F10994" s="29" t="n">
        <f aca="false">(E10994+Einstellungen!$B$20)*(1+Einstellungen!$B$10)</f>
        <v>34.59687</v>
      </c>
      <c r="G10994" s="21" t="str">
        <f aca="false">IF(F10994&lt;Einstellungen!$B$5,"ja","nein")</f>
        <v>nein</v>
      </c>
      <c r="H10994" s="21" t="s">
        <v>28</v>
      </c>
      <c r="I10994" s="29" t="n">
        <f aca="false">INDEX(Einstellungen!$B$27:$B$50,24)</f>
        <v>0.8</v>
      </c>
      <c r="J10994" s="29" t="n">
        <f aca="false">F10994*I10994</f>
        <v>27.677496</v>
      </c>
    </row>
    <row r="10995" customFormat="false" ht="15" hidden="false" customHeight="false" outlineLevel="0" collapsed="false">
      <c r="A10995" s="28" t="n">
        <v>46039</v>
      </c>
      <c r="B10995" s="21" t="s">
        <v>111</v>
      </c>
      <c r="C10995" s="21" t="s">
        <v>138</v>
      </c>
      <c r="D10995" s="29" t="n">
        <v>104.66</v>
      </c>
      <c r="E10995" s="29" t="n">
        <f aca="false">D10995/10</f>
        <v>10.466</v>
      </c>
      <c r="F10995" s="29" t="n">
        <f aca="false">(E10995+Einstellungen!$B$20)*(1+Einstellungen!$B$10)</f>
        <v>34.65518</v>
      </c>
      <c r="G10995" s="21" t="str">
        <f aca="false">IF(F10995&lt;Einstellungen!$B$5,"ja","nein")</f>
        <v>nein</v>
      </c>
      <c r="H10995" s="21" t="s">
        <v>28</v>
      </c>
      <c r="I10995" s="29" t="n">
        <f aca="false">INDEX(Einstellungen!$B$27:$B$50,1)</f>
        <v>0.6</v>
      </c>
      <c r="J10995" s="29" t="n">
        <f aca="false">F10995*I10995</f>
        <v>20.793108</v>
      </c>
    </row>
    <row r="10996" customFormat="false" ht="15" hidden="false" customHeight="false" outlineLevel="0" collapsed="false">
      <c r="A10996" s="28" t="n">
        <v>46039</v>
      </c>
      <c r="B10996" s="21" t="s">
        <v>113</v>
      </c>
      <c r="C10996" s="21" t="s">
        <v>138</v>
      </c>
      <c r="D10996" s="29" t="n">
        <v>101.287</v>
      </c>
      <c r="E10996" s="29" t="n">
        <f aca="false">D10996/10</f>
        <v>10.1287</v>
      </c>
      <c r="F10996" s="29" t="n">
        <f aca="false">(E10996+Einstellungen!$B$20)*(1+Einstellungen!$B$10)</f>
        <v>34.253793</v>
      </c>
      <c r="G10996" s="21" t="str">
        <f aca="false">IF(F10996&lt;Einstellungen!$B$5,"ja","nein")</f>
        <v>nein</v>
      </c>
      <c r="H10996" s="21" t="s">
        <v>28</v>
      </c>
      <c r="I10996" s="29" t="n">
        <f aca="false">INDEX(Einstellungen!$B$27:$B$50,2)</f>
        <v>0.5</v>
      </c>
      <c r="J10996" s="29" t="n">
        <f aca="false">F10996*I10996</f>
        <v>17.1268965</v>
      </c>
    </row>
    <row r="10997" customFormat="false" ht="15" hidden="false" customHeight="false" outlineLevel="0" collapsed="false">
      <c r="A10997" s="28" t="n">
        <v>46039</v>
      </c>
      <c r="B10997" s="21" t="s">
        <v>114</v>
      </c>
      <c r="C10997" s="21" t="s">
        <v>138</v>
      </c>
      <c r="D10997" s="29" t="n">
        <v>98.235</v>
      </c>
      <c r="E10997" s="29" t="n">
        <f aca="false">D10997/10</f>
        <v>9.8235</v>
      </c>
      <c r="F10997" s="29" t="n">
        <f aca="false">(E10997+Einstellungen!$B$20)*(1+Einstellungen!$B$10)</f>
        <v>33.890605</v>
      </c>
      <c r="G10997" s="21" t="str">
        <f aca="false">IF(F10997&lt;Einstellungen!$B$5,"ja","nein")</f>
        <v>nein</v>
      </c>
      <c r="H10997" s="21" t="s">
        <v>28</v>
      </c>
      <c r="I10997" s="29" t="n">
        <f aca="false">INDEX(Einstellungen!$B$27:$B$50,3)</f>
        <v>0.45</v>
      </c>
      <c r="J10997" s="29" t="n">
        <f aca="false">F10997*I10997</f>
        <v>15.25077225</v>
      </c>
    </row>
    <row r="10998" customFormat="false" ht="15" hidden="false" customHeight="false" outlineLevel="0" collapsed="false">
      <c r="A10998" s="28" t="n">
        <v>46039</v>
      </c>
      <c r="B10998" s="21" t="s">
        <v>115</v>
      </c>
      <c r="C10998" s="21" t="s">
        <v>138</v>
      </c>
      <c r="D10998" s="29" t="n">
        <v>96.138</v>
      </c>
      <c r="E10998" s="29" t="n">
        <f aca="false">D10998/10</f>
        <v>9.6138</v>
      </c>
      <c r="F10998" s="29" t="n">
        <f aca="false">(E10998+Einstellungen!$B$20)*(1+Einstellungen!$B$10)</f>
        <v>33.641062</v>
      </c>
      <c r="G10998" s="21" t="str">
        <f aca="false">IF(F10998&lt;Einstellungen!$B$5,"ja","nein")</f>
        <v>nein</v>
      </c>
      <c r="H10998" s="21" t="s">
        <v>28</v>
      </c>
      <c r="I10998" s="29" t="n">
        <f aca="false">INDEX(Einstellungen!$B$27:$B$50,4)</f>
        <v>0.45</v>
      </c>
      <c r="J10998" s="29" t="n">
        <f aca="false">F10998*I10998</f>
        <v>15.1384779</v>
      </c>
    </row>
    <row r="10999" customFormat="false" ht="15" hidden="false" customHeight="false" outlineLevel="0" collapsed="false">
      <c r="A10999" s="28" t="n">
        <v>46039</v>
      </c>
      <c r="B10999" s="21" t="s">
        <v>116</v>
      </c>
      <c r="C10999" s="21" t="s">
        <v>138</v>
      </c>
      <c r="D10999" s="29" t="n">
        <v>95.188</v>
      </c>
      <c r="E10999" s="29" t="n">
        <f aca="false">D10999/10</f>
        <v>9.5188</v>
      </c>
      <c r="F10999" s="29" t="n">
        <f aca="false">(E10999+Einstellungen!$B$20)*(1+Einstellungen!$B$10)</f>
        <v>33.528012</v>
      </c>
      <c r="G10999" s="21" t="str">
        <f aca="false">IF(F10999&lt;Einstellungen!$B$5,"ja","nein")</f>
        <v>nein</v>
      </c>
      <c r="H10999" s="21" t="s">
        <v>28</v>
      </c>
      <c r="I10999" s="29" t="n">
        <f aca="false">INDEX(Einstellungen!$B$27:$B$50,5)</f>
        <v>0.45</v>
      </c>
      <c r="J10999" s="29" t="n">
        <f aca="false">F10999*I10999</f>
        <v>15.0876054</v>
      </c>
    </row>
    <row r="11000" customFormat="false" ht="15" hidden="false" customHeight="false" outlineLevel="0" collapsed="false">
      <c r="A11000" s="28" t="n">
        <v>46039</v>
      </c>
      <c r="B11000" s="21" t="s">
        <v>117</v>
      </c>
      <c r="C11000" s="21" t="s">
        <v>138</v>
      </c>
      <c r="D11000" s="29" t="n">
        <v>95.243</v>
      </c>
      <c r="E11000" s="29" t="n">
        <f aca="false">D11000/10</f>
        <v>9.5243</v>
      </c>
      <c r="F11000" s="29" t="n">
        <f aca="false">(E11000+Einstellungen!$B$20)*(1+Einstellungen!$B$10)</f>
        <v>33.534557</v>
      </c>
      <c r="G11000" s="21" t="str">
        <f aca="false">IF(F11000&lt;Einstellungen!$B$5,"ja","nein")</f>
        <v>nein</v>
      </c>
      <c r="H11000" s="21" t="s">
        <v>28</v>
      </c>
      <c r="I11000" s="29" t="n">
        <f aca="false">INDEX(Einstellungen!$B$27:$B$50,6)</f>
        <v>0.5</v>
      </c>
      <c r="J11000" s="29" t="n">
        <f aca="false">F11000*I11000</f>
        <v>16.7672785</v>
      </c>
    </row>
    <row r="11001" customFormat="false" ht="15" hidden="false" customHeight="false" outlineLevel="0" collapsed="false">
      <c r="A11001" s="28" t="n">
        <v>46039</v>
      </c>
      <c r="B11001" s="21" t="s">
        <v>118</v>
      </c>
      <c r="C11001" s="21" t="s">
        <v>138</v>
      </c>
      <c r="D11001" s="29" t="n">
        <v>95.852</v>
      </c>
      <c r="E11001" s="29" t="n">
        <f aca="false">D11001/10</f>
        <v>9.5852</v>
      </c>
      <c r="F11001" s="29" t="n">
        <f aca="false">(E11001+Einstellungen!$B$20)*(1+Einstellungen!$B$10)</f>
        <v>33.607028</v>
      </c>
      <c r="G11001" s="21" t="str">
        <f aca="false">IF(F11001&lt;Einstellungen!$B$5,"ja","nein")</f>
        <v>nein</v>
      </c>
      <c r="H11001" s="21" t="s">
        <v>28</v>
      </c>
      <c r="I11001" s="29" t="n">
        <f aca="false">INDEX(Einstellungen!$B$27:$B$50,7)</f>
        <v>0.7</v>
      </c>
      <c r="J11001" s="29" t="n">
        <f aca="false">F11001*I11001</f>
        <v>23.5249196</v>
      </c>
    </row>
    <row r="11002" customFormat="false" ht="15" hidden="false" customHeight="false" outlineLevel="0" collapsed="false">
      <c r="A11002" s="28" t="n">
        <v>46039</v>
      </c>
      <c r="B11002" s="21" t="s">
        <v>119</v>
      </c>
      <c r="C11002" s="21" t="s">
        <v>138</v>
      </c>
      <c r="D11002" s="29" t="n">
        <v>99.188</v>
      </c>
      <c r="E11002" s="29" t="n">
        <f aca="false">D11002/10</f>
        <v>9.9188</v>
      </c>
      <c r="F11002" s="29" t="n">
        <f aca="false">(E11002+Einstellungen!$B$20)*(1+Einstellungen!$B$10)</f>
        <v>34.004012</v>
      </c>
      <c r="G11002" s="21" t="str">
        <f aca="false">IF(F11002&lt;Einstellungen!$B$5,"ja","nein")</f>
        <v>nein</v>
      </c>
      <c r="H11002" s="21" t="s">
        <v>28</v>
      </c>
      <c r="I11002" s="29" t="n">
        <f aca="false">INDEX(Einstellungen!$B$27:$B$50,8)</f>
        <v>0.95</v>
      </c>
      <c r="J11002" s="29" t="n">
        <f aca="false">F11002*I11002</f>
        <v>32.3038114</v>
      </c>
    </row>
    <row r="11003" customFormat="false" ht="15" hidden="false" customHeight="false" outlineLevel="0" collapsed="false">
      <c r="A11003" s="28" t="n">
        <v>46039</v>
      </c>
      <c r="B11003" s="21" t="s">
        <v>120</v>
      </c>
      <c r="C11003" s="21" t="s">
        <v>138</v>
      </c>
      <c r="D11003" s="29" t="n">
        <v>105.97</v>
      </c>
      <c r="E11003" s="29" t="n">
        <f aca="false">D11003/10</f>
        <v>10.597</v>
      </c>
      <c r="F11003" s="29" t="n">
        <f aca="false">(E11003+Einstellungen!$B$20)*(1+Einstellungen!$B$10)</f>
        <v>34.81107</v>
      </c>
      <c r="G11003" s="21" t="str">
        <f aca="false">IF(F11003&lt;Einstellungen!$B$5,"ja","nein")</f>
        <v>nein</v>
      </c>
      <c r="H11003" s="21" t="s">
        <v>28</v>
      </c>
      <c r="I11003" s="29" t="n">
        <f aca="false">INDEX(Einstellungen!$B$27:$B$50,9)</f>
        <v>1.05</v>
      </c>
      <c r="J11003" s="29" t="n">
        <f aca="false">F11003*I11003</f>
        <v>36.5516235</v>
      </c>
    </row>
    <row r="11004" customFormat="false" ht="15" hidden="false" customHeight="false" outlineLevel="0" collapsed="false">
      <c r="A11004" s="28" t="n">
        <v>46039</v>
      </c>
      <c r="B11004" s="21" t="s">
        <v>121</v>
      </c>
      <c r="C11004" s="21" t="s">
        <v>138</v>
      </c>
      <c r="D11004" s="29" t="n">
        <v>116.655</v>
      </c>
      <c r="E11004" s="29" t="n">
        <f aca="false">D11004/10</f>
        <v>11.6655</v>
      </c>
      <c r="F11004" s="29" t="n">
        <f aca="false">(E11004+Einstellungen!$B$20)*(1+Einstellungen!$B$10)</f>
        <v>36.082585</v>
      </c>
      <c r="G11004" s="21" t="str">
        <f aca="false">IF(F11004&lt;Einstellungen!$B$5,"ja","nein")</f>
        <v>nein</v>
      </c>
      <c r="H11004" s="21" t="s">
        <v>28</v>
      </c>
      <c r="I11004" s="29" t="n">
        <f aca="false">INDEX(Einstellungen!$B$27:$B$50,10)</f>
        <v>1.05</v>
      </c>
      <c r="J11004" s="29" t="n">
        <f aca="false">F11004*I11004</f>
        <v>37.88671425</v>
      </c>
    </row>
    <row r="11005" customFormat="false" ht="15" hidden="false" customHeight="false" outlineLevel="0" collapsed="false">
      <c r="A11005" s="28" t="n">
        <v>46039</v>
      </c>
      <c r="B11005" s="21" t="s">
        <v>122</v>
      </c>
      <c r="C11005" s="21" t="s">
        <v>138</v>
      </c>
      <c r="D11005" s="29" t="n">
        <v>115.1</v>
      </c>
      <c r="E11005" s="29" t="n">
        <f aca="false">D11005/10</f>
        <v>11.51</v>
      </c>
      <c r="F11005" s="29" t="n">
        <f aca="false">(E11005+Einstellungen!$B$20)*(1+Einstellungen!$B$10)</f>
        <v>35.89754</v>
      </c>
      <c r="G11005" s="21" t="str">
        <f aca="false">IF(F11005&lt;Einstellungen!$B$5,"ja","nein")</f>
        <v>nein</v>
      </c>
      <c r="H11005" s="21" t="s">
        <v>28</v>
      </c>
      <c r="I11005" s="29" t="n">
        <f aca="false">INDEX(Einstellungen!$B$27:$B$50,11)</f>
        <v>1.05</v>
      </c>
      <c r="J11005" s="29" t="n">
        <f aca="false">F11005*I11005</f>
        <v>37.692417</v>
      </c>
    </row>
    <row r="11006" customFormat="false" ht="15" hidden="false" customHeight="false" outlineLevel="0" collapsed="false">
      <c r="A11006" s="28" t="n">
        <v>46039</v>
      </c>
      <c r="B11006" s="21" t="s">
        <v>123</v>
      </c>
      <c r="C11006" s="21" t="s">
        <v>138</v>
      </c>
      <c r="D11006" s="29" t="n">
        <v>111.608</v>
      </c>
      <c r="E11006" s="29" t="n">
        <f aca="false">D11006/10</f>
        <v>11.1608</v>
      </c>
      <c r="F11006" s="29" t="n">
        <f aca="false">(E11006+Einstellungen!$B$20)*(1+Einstellungen!$B$10)</f>
        <v>35.481992</v>
      </c>
      <c r="G11006" s="21" t="str">
        <f aca="false">IF(F11006&lt;Einstellungen!$B$5,"ja","nein")</f>
        <v>nein</v>
      </c>
      <c r="H11006" s="21" t="s">
        <v>28</v>
      </c>
      <c r="I11006" s="29" t="n">
        <f aca="false">INDEX(Einstellungen!$B$27:$B$50,12)</f>
        <v>1.1</v>
      </c>
      <c r="J11006" s="29" t="n">
        <f aca="false">F11006*I11006</f>
        <v>39.0301912</v>
      </c>
    </row>
    <row r="11007" customFormat="false" ht="15" hidden="false" customHeight="false" outlineLevel="0" collapsed="false">
      <c r="A11007" s="28" t="n">
        <v>46039</v>
      </c>
      <c r="B11007" s="21" t="s">
        <v>124</v>
      </c>
      <c r="C11007" s="21" t="s">
        <v>138</v>
      </c>
      <c r="D11007" s="29" t="n">
        <v>111.947</v>
      </c>
      <c r="E11007" s="29" t="n">
        <f aca="false">D11007/10</f>
        <v>11.1947</v>
      </c>
      <c r="F11007" s="29" t="n">
        <f aca="false">(E11007+Einstellungen!$B$20)*(1+Einstellungen!$B$10)</f>
        <v>35.522333</v>
      </c>
      <c r="G11007" s="21" t="str">
        <f aca="false">IF(F11007&lt;Einstellungen!$B$5,"ja","nein")</f>
        <v>nein</v>
      </c>
      <c r="H11007" s="21" t="s">
        <v>28</v>
      </c>
      <c r="I11007" s="29" t="n">
        <f aca="false">INDEX(Einstellungen!$B$27:$B$50,13)</f>
        <v>1.2</v>
      </c>
      <c r="J11007" s="29" t="n">
        <f aca="false">F11007*I11007</f>
        <v>42.6267996</v>
      </c>
    </row>
    <row r="11008" customFormat="false" ht="15" hidden="false" customHeight="false" outlineLevel="0" collapsed="false">
      <c r="A11008" s="28" t="n">
        <v>46039</v>
      </c>
      <c r="B11008" s="21" t="s">
        <v>125</v>
      </c>
      <c r="C11008" s="21" t="s">
        <v>138</v>
      </c>
      <c r="D11008" s="29" t="n">
        <v>108.64</v>
      </c>
      <c r="E11008" s="29" t="n">
        <f aca="false">D11008/10</f>
        <v>10.864</v>
      </c>
      <c r="F11008" s="29" t="n">
        <f aca="false">(E11008+Einstellungen!$B$20)*(1+Einstellungen!$B$10)</f>
        <v>35.1288</v>
      </c>
      <c r="G11008" s="21" t="str">
        <f aca="false">IF(F11008&lt;Einstellungen!$B$5,"ja","nein")</f>
        <v>nein</v>
      </c>
      <c r="H11008" s="21" t="s">
        <v>28</v>
      </c>
      <c r="I11008" s="29" t="n">
        <f aca="false">INDEX(Einstellungen!$B$27:$B$50,14)</f>
        <v>1.15</v>
      </c>
      <c r="J11008" s="29" t="n">
        <f aca="false">F11008*I11008</f>
        <v>40.39812</v>
      </c>
    </row>
    <row r="11009" customFormat="false" ht="15" hidden="false" customHeight="false" outlineLevel="0" collapsed="false">
      <c r="A11009" s="28" t="n">
        <v>46039</v>
      </c>
      <c r="B11009" s="21" t="s">
        <v>126</v>
      </c>
      <c r="C11009" s="21" t="s">
        <v>138</v>
      </c>
      <c r="D11009" s="29" t="n">
        <v>112.817</v>
      </c>
      <c r="E11009" s="29" t="n">
        <f aca="false">D11009/10</f>
        <v>11.2817</v>
      </c>
      <c r="F11009" s="29" t="n">
        <f aca="false">(E11009+Einstellungen!$B$20)*(1+Einstellungen!$B$10)</f>
        <v>35.625863</v>
      </c>
      <c r="G11009" s="21" t="str">
        <f aca="false">IF(F11009&lt;Einstellungen!$B$5,"ja","nein")</f>
        <v>nein</v>
      </c>
      <c r="H11009" s="21" t="s">
        <v>28</v>
      </c>
      <c r="I11009" s="29" t="n">
        <f aca="false">INDEX(Einstellungen!$B$27:$B$50,15)</f>
        <v>1</v>
      </c>
      <c r="J11009" s="29" t="n">
        <f aca="false">F11009*I11009</f>
        <v>35.625863</v>
      </c>
    </row>
    <row r="11010" customFormat="false" ht="15" hidden="false" customHeight="false" outlineLevel="0" collapsed="false">
      <c r="A11010" s="28" t="n">
        <v>46039</v>
      </c>
      <c r="B11010" s="21" t="s">
        <v>127</v>
      </c>
      <c r="C11010" s="21" t="s">
        <v>138</v>
      </c>
      <c r="D11010" s="29" t="n">
        <v>122.77</v>
      </c>
      <c r="E11010" s="29" t="n">
        <f aca="false">D11010/10</f>
        <v>12.277</v>
      </c>
      <c r="F11010" s="29" t="n">
        <f aca="false">(E11010+Einstellungen!$B$20)*(1+Einstellungen!$B$10)</f>
        <v>36.81027</v>
      </c>
      <c r="G11010" s="21" t="str">
        <f aca="false">IF(F11010&lt;Einstellungen!$B$5,"ja","nein")</f>
        <v>nein</v>
      </c>
      <c r="H11010" s="21" t="s">
        <v>28</v>
      </c>
      <c r="I11010" s="29" t="n">
        <f aca="false">INDEX(Einstellungen!$B$27:$B$50,16)</f>
        <v>0.95</v>
      </c>
      <c r="J11010" s="29" t="n">
        <f aca="false">F11010*I11010</f>
        <v>34.9697565</v>
      </c>
    </row>
    <row r="11011" customFormat="false" ht="15" hidden="false" customHeight="false" outlineLevel="0" collapsed="false">
      <c r="A11011" s="28" t="n">
        <v>46039</v>
      </c>
      <c r="B11011" s="21" t="s">
        <v>128</v>
      </c>
      <c r="C11011" s="21" t="s">
        <v>138</v>
      </c>
      <c r="D11011" s="29" t="n">
        <v>135.775</v>
      </c>
      <c r="E11011" s="29" t="n">
        <f aca="false">D11011/10</f>
        <v>13.5775</v>
      </c>
      <c r="F11011" s="29" t="n">
        <f aca="false">(E11011+Einstellungen!$B$20)*(1+Einstellungen!$B$10)</f>
        <v>38.357865</v>
      </c>
      <c r="G11011" s="21" t="str">
        <f aca="false">IF(F11011&lt;Einstellungen!$B$5,"ja","nein")</f>
        <v>nein</v>
      </c>
      <c r="H11011" s="21" t="s">
        <v>28</v>
      </c>
      <c r="I11011" s="29" t="n">
        <f aca="false">INDEX(Einstellungen!$B$27:$B$50,17)</f>
        <v>0.95</v>
      </c>
      <c r="J11011" s="29" t="n">
        <f aca="false">F11011*I11011</f>
        <v>36.43997175</v>
      </c>
    </row>
    <row r="11012" customFormat="false" ht="15" hidden="false" customHeight="false" outlineLevel="0" collapsed="false">
      <c r="A11012" s="28" t="n">
        <v>46039</v>
      </c>
      <c r="B11012" s="21" t="s">
        <v>129</v>
      </c>
      <c r="C11012" s="21" t="s">
        <v>138</v>
      </c>
      <c r="D11012" s="29" t="n">
        <v>140.912</v>
      </c>
      <c r="E11012" s="29" t="n">
        <f aca="false">D11012/10</f>
        <v>14.0912</v>
      </c>
      <c r="F11012" s="29" t="n">
        <f aca="false">(E11012+Einstellungen!$B$20)*(1+Einstellungen!$B$10)</f>
        <v>38.969168</v>
      </c>
      <c r="G11012" s="21" t="str">
        <f aca="false">IF(F11012&lt;Einstellungen!$B$5,"ja","nein")</f>
        <v>nein</v>
      </c>
      <c r="H11012" s="21" t="s">
        <v>28</v>
      </c>
      <c r="I11012" s="29" t="n">
        <f aca="false">INDEX(Einstellungen!$B$27:$B$50,18)</f>
        <v>1.1</v>
      </c>
      <c r="J11012" s="29" t="n">
        <f aca="false">F11012*I11012</f>
        <v>42.8660848</v>
      </c>
    </row>
    <row r="11013" customFormat="false" ht="15" hidden="false" customHeight="false" outlineLevel="0" collapsed="false">
      <c r="A11013" s="28" t="n">
        <v>46039</v>
      </c>
      <c r="B11013" s="21" t="s">
        <v>130</v>
      </c>
      <c r="C11013" s="21" t="s">
        <v>138</v>
      </c>
      <c r="D11013" s="29" t="n">
        <v>142.848</v>
      </c>
      <c r="E11013" s="29" t="n">
        <f aca="false">D11013/10</f>
        <v>14.2848</v>
      </c>
      <c r="F11013" s="29" t="n">
        <f aca="false">(E11013+Einstellungen!$B$20)*(1+Einstellungen!$B$10)</f>
        <v>39.199552</v>
      </c>
      <c r="G11013" s="21" t="str">
        <f aca="false">IF(F11013&lt;Einstellungen!$B$5,"ja","nein")</f>
        <v>nein</v>
      </c>
      <c r="H11013" s="21" t="s">
        <v>28</v>
      </c>
      <c r="I11013" s="29" t="n">
        <f aca="false">INDEX(Einstellungen!$B$27:$B$50,19)</f>
        <v>1.35</v>
      </c>
      <c r="J11013" s="29" t="n">
        <f aca="false">F11013*I11013</f>
        <v>52.9193952</v>
      </c>
    </row>
    <row r="11014" customFormat="false" ht="15" hidden="false" customHeight="false" outlineLevel="0" collapsed="false">
      <c r="A11014" s="28" t="n">
        <v>46039</v>
      </c>
      <c r="B11014" s="21" t="s">
        <v>131</v>
      </c>
      <c r="C11014" s="21" t="s">
        <v>138</v>
      </c>
      <c r="D11014" s="29" t="n">
        <v>138.588</v>
      </c>
      <c r="E11014" s="29" t="n">
        <f aca="false">D11014/10</f>
        <v>13.8588</v>
      </c>
      <c r="F11014" s="29" t="n">
        <f aca="false">(E11014+Einstellungen!$B$20)*(1+Einstellungen!$B$10)</f>
        <v>38.692612</v>
      </c>
      <c r="G11014" s="21" t="str">
        <f aca="false">IF(F11014&lt;Einstellungen!$B$5,"ja","nein")</f>
        <v>nein</v>
      </c>
      <c r="H11014" s="21" t="s">
        <v>28</v>
      </c>
      <c r="I11014" s="29" t="n">
        <f aca="false">INDEX(Einstellungen!$B$27:$B$50,20)</f>
        <v>1.45</v>
      </c>
      <c r="J11014" s="29" t="n">
        <f aca="false">F11014*I11014</f>
        <v>56.1042874</v>
      </c>
    </row>
    <row r="11015" customFormat="false" ht="15" hidden="false" customHeight="false" outlineLevel="0" collapsed="false">
      <c r="A11015" s="28" t="n">
        <v>46039</v>
      </c>
      <c r="B11015" s="21" t="s">
        <v>132</v>
      </c>
      <c r="C11015" s="21" t="s">
        <v>138</v>
      </c>
      <c r="D11015" s="29" t="n">
        <v>120.79</v>
      </c>
      <c r="E11015" s="29" t="n">
        <f aca="false">D11015/10</f>
        <v>12.079</v>
      </c>
      <c r="F11015" s="29" t="n">
        <f aca="false">(E11015+Einstellungen!$B$20)*(1+Einstellungen!$B$10)</f>
        <v>36.57465</v>
      </c>
      <c r="G11015" s="21" t="str">
        <f aca="false">IF(F11015&lt;Einstellungen!$B$5,"ja","nein")</f>
        <v>nein</v>
      </c>
      <c r="H11015" s="21" t="s">
        <v>28</v>
      </c>
      <c r="I11015" s="29" t="n">
        <f aca="false">INDEX(Einstellungen!$B$27:$B$50,21)</f>
        <v>1.4</v>
      </c>
      <c r="J11015" s="29" t="n">
        <f aca="false">F11015*I11015</f>
        <v>51.20451</v>
      </c>
    </row>
    <row r="11016" customFormat="false" ht="15" hidden="false" customHeight="false" outlineLevel="0" collapsed="false">
      <c r="A11016" s="28" t="n">
        <v>46039</v>
      </c>
      <c r="B11016" s="21" t="s">
        <v>133</v>
      </c>
      <c r="C11016" s="21" t="s">
        <v>138</v>
      </c>
      <c r="D11016" s="29" t="n">
        <v>107.805</v>
      </c>
      <c r="E11016" s="29" t="n">
        <f aca="false">D11016/10</f>
        <v>10.7805</v>
      </c>
      <c r="F11016" s="29" t="n">
        <f aca="false">(E11016+Einstellungen!$B$20)*(1+Einstellungen!$B$10)</f>
        <v>35.029435</v>
      </c>
      <c r="G11016" s="21" t="str">
        <f aca="false">IF(F11016&lt;Einstellungen!$B$5,"ja","nein")</f>
        <v>nein</v>
      </c>
      <c r="H11016" s="21" t="s">
        <v>28</v>
      </c>
      <c r="I11016" s="29" t="n">
        <f aca="false">INDEX(Einstellungen!$B$27:$B$50,22)</f>
        <v>1.25</v>
      </c>
      <c r="J11016" s="29" t="n">
        <f aca="false">F11016*I11016</f>
        <v>43.78679375</v>
      </c>
    </row>
    <row r="11017" customFormat="false" ht="15" hidden="false" customHeight="false" outlineLevel="0" collapsed="false">
      <c r="A11017" s="28" t="n">
        <v>46039</v>
      </c>
      <c r="B11017" s="21" t="s">
        <v>134</v>
      </c>
      <c r="C11017" s="21" t="s">
        <v>138</v>
      </c>
      <c r="D11017" s="29" t="n">
        <v>109.15</v>
      </c>
      <c r="E11017" s="29" t="n">
        <f aca="false">D11017/10</f>
        <v>10.915</v>
      </c>
      <c r="F11017" s="29" t="n">
        <f aca="false">(E11017+Einstellungen!$B$20)*(1+Einstellungen!$B$10)</f>
        <v>35.18949</v>
      </c>
      <c r="G11017" s="21" t="str">
        <f aca="false">IF(F11017&lt;Einstellungen!$B$5,"ja","nein")</f>
        <v>nein</v>
      </c>
      <c r="H11017" s="21" t="s">
        <v>28</v>
      </c>
      <c r="I11017" s="29" t="n">
        <f aca="false">INDEX(Einstellungen!$B$27:$B$50,23)</f>
        <v>1.05</v>
      </c>
      <c r="J11017" s="29" t="n">
        <f aca="false">F11017*I11017</f>
        <v>36.9489645</v>
      </c>
    </row>
    <row r="11018" customFormat="false" ht="15" hidden="false" customHeight="false" outlineLevel="0" collapsed="false">
      <c r="A11018" s="28" t="n">
        <v>46039</v>
      </c>
      <c r="B11018" s="21" t="s">
        <v>135</v>
      </c>
      <c r="C11018" s="21" t="s">
        <v>138</v>
      </c>
      <c r="D11018" s="29" t="n">
        <v>107.022</v>
      </c>
      <c r="E11018" s="29" t="n">
        <f aca="false">D11018/10</f>
        <v>10.7022</v>
      </c>
      <c r="F11018" s="29" t="n">
        <f aca="false">(E11018+Einstellungen!$B$20)*(1+Einstellungen!$B$10)</f>
        <v>34.936258</v>
      </c>
      <c r="G11018" s="21" t="str">
        <f aca="false">IF(F11018&lt;Einstellungen!$B$5,"ja","nein")</f>
        <v>nein</v>
      </c>
      <c r="H11018" s="21" t="s">
        <v>28</v>
      </c>
      <c r="I11018" s="29" t="n">
        <f aca="false">INDEX(Einstellungen!$B$27:$B$50,24)</f>
        <v>0.8</v>
      </c>
      <c r="J11018" s="29" t="n">
        <f aca="false">F11018*I11018</f>
        <v>27.9490064</v>
      </c>
    </row>
    <row r="11019" customFormat="false" ht="15" hidden="false" customHeight="false" outlineLevel="0" collapsed="false">
      <c r="A11019" s="28" t="n">
        <v>46040</v>
      </c>
      <c r="B11019" s="21" t="s">
        <v>111</v>
      </c>
      <c r="C11019" s="21" t="s">
        <v>139</v>
      </c>
      <c r="D11019" s="29" t="n">
        <v>110.715</v>
      </c>
      <c r="E11019" s="29" t="n">
        <f aca="false">D11019/10</f>
        <v>11.0715</v>
      </c>
      <c r="F11019" s="29" t="n">
        <f aca="false">(E11019+Einstellungen!$B$20)*(1+Einstellungen!$B$10)</f>
        <v>35.375725</v>
      </c>
      <c r="G11019" s="21" t="str">
        <f aca="false">IF(F11019&lt;Einstellungen!$B$5,"ja","nein")</f>
        <v>nein</v>
      </c>
      <c r="H11019" s="21" t="s">
        <v>28</v>
      </c>
      <c r="I11019" s="29" t="n">
        <f aca="false">INDEX(Einstellungen!$B$27:$B$50,1)</f>
        <v>0.6</v>
      </c>
      <c r="J11019" s="29" t="n">
        <f aca="false">F11019*I11019</f>
        <v>21.225435</v>
      </c>
    </row>
    <row r="11020" customFormat="false" ht="15" hidden="false" customHeight="false" outlineLevel="0" collapsed="false">
      <c r="A11020" s="28" t="n">
        <v>46040</v>
      </c>
      <c r="B11020" s="21" t="s">
        <v>113</v>
      </c>
      <c r="C11020" s="21" t="s">
        <v>139</v>
      </c>
      <c r="D11020" s="29" t="n">
        <v>109.19</v>
      </c>
      <c r="E11020" s="29" t="n">
        <f aca="false">D11020/10</f>
        <v>10.919</v>
      </c>
      <c r="F11020" s="29" t="n">
        <f aca="false">(E11020+Einstellungen!$B$20)*(1+Einstellungen!$B$10)</f>
        <v>35.19425</v>
      </c>
      <c r="G11020" s="21" t="str">
        <f aca="false">IF(F11020&lt;Einstellungen!$B$5,"ja","nein")</f>
        <v>nein</v>
      </c>
      <c r="H11020" s="21" t="s">
        <v>28</v>
      </c>
      <c r="I11020" s="29" t="n">
        <f aca="false">INDEX(Einstellungen!$B$27:$B$50,2)</f>
        <v>0.5</v>
      </c>
      <c r="J11020" s="29" t="n">
        <f aca="false">F11020*I11020</f>
        <v>17.597125</v>
      </c>
    </row>
    <row r="11021" customFormat="false" ht="15" hidden="false" customHeight="false" outlineLevel="0" collapsed="false">
      <c r="A11021" s="28" t="n">
        <v>46040</v>
      </c>
      <c r="B11021" s="21" t="s">
        <v>114</v>
      </c>
      <c r="C11021" s="21" t="s">
        <v>139</v>
      </c>
      <c r="D11021" s="29" t="n">
        <v>107.39</v>
      </c>
      <c r="E11021" s="29" t="n">
        <f aca="false">D11021/10</f>
        <v>10.739</v>
      </c>
      <c r="F11021" s="29" t="n">
        <f aca="false">(E11021+Einstellungen!$B$20)*(1+Einstellungen!$B$10)</f>
        <v>34.98005</v>
      </c>
      <c r="G11021" s="21" t="str">
        <f aca="false">IF(F11021&lt;Einstellungen!$B$5,"ja","nein")</f>
        <v>nein</v>
      </c>
      <c r="H11021" s="21" t="s">
        <v>28</v>
      </c>
      <c r="I11021" s="29" t="n">
        <f aca="false">INDEX(Einstellungen!$B$27:$B$50,3)</f>
        <v>0.45</v>
      </c>
      <c r="J11021" s="29" t="n">
        <f aca="false">F11021*I11021</f>
        <v>15.7410225</v>
      </c>
    </row>
    <row r="11022" customFormat="false" ht="15" hidden="false" customHeight="false" outlineLevel="0" collapsed="false">
      <c r="A11022" s="28" t="n">
        <v>46040</v>
      </c>
      <c r="B11022" s="21" t="s">
        <v>115</v>
      </c>
      <c r="C11022" s="21" t="s">
        <v>139</v>
      </c>
      <c r="D11022" s="29" t="n">
        <v>102.54</v>
      </c>
      <c r="E11022" s="29" t="n">
        <f aca="false">D11022/10</f>
        <v>10.254</v>
      </c>
      <c r="F11022" s="29" t="n">
        <f aca="false">(E11022+Einstellungen!$B$20)*(1+Einstellungen!$B$10)</f>
        <v>34.4029</v>
      </c>
      <c r="G11022" s="21" t="str">
        <f aca="false">IF(F11022&lt;Einstellungen!$B$5,"ja","nein")</f>
        <v>nein</v>
      </c>
      <c r="H11022" s="21" t="s">
        <v>28</v>
      </c>
      <c r="I11022" s="29" t="n">
        <f aca="false">INDEX(Einstellungen!$B$27:$B$50,4)</f>
        <v>0.45</v>
      </c>
      <c r="J11022" s="29" t="n">
        <f aca="false">F11022*I11022</f>
        <v>15.481305</v>
      </c>
    </row>
    <row r="11023" customFormat="false" ht="15" hidden="false" customHeight="false" outlineLevel="0" collapsed="false">
      <c r="A11023" s="28" t="n">
        <v>46040</v>
      </c>
      <c r="B11023" s="21" t="s">
        <v>116</v>
      </c>
      <c r="C11023" s="21" t="s">
        <v>139</v>
      </c>
      <c r="D11023" s="29" t="n">
        <v>102.235</v>
      </c>
      <c r="E11023" s="29" t="n">
        <f aca="false">D11023/10</f>
        <v>10.2235</v>
      </c>
      <c r="F11023" s="29" t="n">
        <f aca="false">(E11023+Einstellungen!$B$20)*(1+Einstellungen!$B$10)</f>
        <v>34.366605</v>
      </c>
      <c r="G11023" s="21" t="str">
        <f aca="false">IF(F11023&lt;Einstellungen!$B$5,"ja","nein")</f>
        <v>nein</v>
      </c>
      <c r="H11023" s="21" t="s">
        <v>28</v>
      </c>
      <c r="I11023" s="29" t="n">
        <f aca="false">INDEX(Einstellungen!$B$27:$B$50,5)</f>
        <v>0.45</v>
      </c>
      <c r="J11023" s="29" t="n">
        <f aca="false">F11023*I11023</f>
        <v>15.46497225</v>
      </c>
    </row>
    <row r="11024" customFormat="false" ht="15" hidden="false" customHeight="false" outlineLevel="0" collapsed="false">
      <c r="A11024" s="28" t="n">
        <v>46040</v>
      </c>
      <c r="B11024" s="21" t="s">
        <v>117</v>
      </c>
      <c r="C11024" s="21" t="s">
        <v>139</v>
      </c>
      <c r="D11024" s="29" t="n">
        <v>102.08</v>
      </c>
      <c r="E11024" s="29" t="n">
        <f aca="false">D11024/10</f>
        <v>10.208</v>
      </c>
      <c r="F11024" s="29" t="n">
        <f aca="false">(E11024+Einstellungen!$B$20)*(1+Einstellungen!$B$10)</f>
        <v>34.34816</v>
      </c>
      <c r="G11024" s="21" t="str">
        <f aca="false">IF(F11024&lt;Einstellungen!$B$5,"ja","nein")</f>
        <v>nein</v>
      </c>
      <c r="H11024" s="21" t="s">
        <v>28</v>
      </c>
      <c r="I11024" s="29" t="n">
        <f aca="false">INDEX(Einstellungen!$B$27:$B$50,6)</f>
        <v>0.5</v>
      </c>
      <c r="J11024" s="29" t="n">
        <f aca="false">F11024*I11024</f>
        <v>17.17408</v>
      </c>
    </row>
    <row r="11025" customFormat="false" ht="15" hidden="false" customHeight="false" outlineLevel="0" collapsed="false">
      <c r="A11025" s="28" t="n">
        <v>46040</v>
      </c>
      <c r="B11025" s="21" t="s">
        <v>118</v>
      </c>
      <c r="C11025" s="21" t="s">
        <v>139</v>
      </c>
      <c r="D11025" s="29" t="n">
        <v>101.05</v>
      </c>
      <c r="E11025" s="29" t="n">
        <f aca="false">D11025/10</f>
        <v>10.105</v>
      </c>
      <c r="F11025" s="29" t="n">
        <f aca="false">(E11025+Einstellungen!$B$20)*(1+Einstellungen!$B$10)</f>
        <v>34.22559</v>
      </c>
      <c r="G11025" s="21" t="str">
        <f aca="false">IF(F11025&lt;Einstellungen!$B$5,"ja","nein")</f>
        <v>nein</v>
      </c>
      <c r="H11025" s="21" t="s">
        <v>28</v>
      </c>
      <c r="I11025" s="29" t="n">
        <f aca="false">INDEX(Einstellungen!$B$27:$B$50,7)</f>
        <v>0.7</v>
      </c>
      <c r="J11025" s="29" t="n">
        <f aca="false">F11025*I11025</f>
        <v>23.957913</v>
      </c>
    </row>
    <row r="11026" customFormat="false" ht="15" hidden="false" customHeight="false" outlineLevel="0" collapsed="false">
      <c r="A11026" s="28" t="n">
        <v>46040</v>
      </c>
      <c r="B11026" s="21" t="s">
        <v>119</v>
      </c>
      <c r="C11026" s="21" t="s">
        <v>139</v>
      </c>
      <c r="D11026" s="29" t="n">
        <v>100.605</v>
      </c>
      <c r="E11026" s="29" t="n">
        <f aca="false">D11026/10</f>
        <v>10.0605</v>
      </c>
      <c r="F11026" s="29" t="n">
        <f aca="false">(E11026+Einstellungen!$B$20)*(1+Einstellungen!$B$10)</f>
        <v>34.172635</v>
      </c>
      <c r="G11026" s="21" t="str">
        <f aca="false">IF(F11026&lt;Einstellungen!$B$5,"ja","nein")</f>
        <v>nein</v>
      </c>
      <c r="H11026" s="21" t="s">
        <v>28</v>
      </c>
      <c r="I11026" s="29" t="n">
        <f aca="false">INDEX(Einstellungen!$B$27:$B$50,8)</f>
        <v>0.95</v>
      </c>
      <c r="J11026" s="29" t="n">
        <f aca="false">F11026*I11026</f>
        <v>32.46400325</v>
      </c>
    </row>
    <row r="11027" customFormat="false" ht="15" hidden="false" customHeight="false" outlineLevel="0" collapsed="false">
      <c r="A11027" s="28" t="n">
        <v>46040</v>
      </c>
      <c r="B11027" s="21" t="s">
        <v>120</v>
      </c>
      <c r="C11027" s="21" t="s">
        <v>139</v>
      </c>
      <c r="D11027" s="29" t="n">
        <v>105.68</v>
      </c>
      <c r="E11027" s="29" t="n">
        <f aca="false">D11027/10</f>
        <v>10.568</v>
      </c>
      <c r="F11027" s="29" t="n">
        <f aca="false">(E11027+Einstellungen!$B$20)*(1+Einstellungen!$B$10)</f>
        <v>34.77656</v>
      </c>
      <c r="G11027" s="21" t="str">
        <f aca="false">IF(F11027&lt;Einstellungen!$B$5,"ja","nein")</f>
        <v>nein</v>
      </c>
      <c r="H11027" s="21" t="s">
        <v>28</v>
      </c>
      <c r="I11027" s="29" t="n">
        <f aca="false">INDEX(Einstellungen!$B$27:$B$50,9)</f>
        <v>1.05</v>
      </c>
      <c r="J11027" s="29" t="n">
        <f aca="false">F11027*I11027</f>
        <v>36.515388</v>
      </c>
    </row>
    <row r="11028" customFormat="false" ht="15" hidden="false" customHeight="false" outlineLevel="0" collapsed="false">
      <c r="A11028" s="28" t="n">
        <v>46040</v>
      </c>
      <c r="B11028" s="21" t="s">
        <v>121</v>
      </c>
      <c r="C11028" s="21" t="s">
        <v>139</v>
      </c>
      <c r="D11028" s="29" t="n">
        <v>107.422</v>
      </c>
      <c r="E11028" s="29" t="n">
        <f aca="false">D11028/10</f>
        <v>10.7422</v>
      </c>
      <c r="F11028" s="29" t="n">
        <f aca="false">(E11028+Einstellungen!$B$20)*(1+Einstellungen!$B$10)</f>
        <v>34.983858</v>
      </c>
      <c r="G11028" s="21" t="str">
        <f aca="false">IF(F11028&lt;Einstellungen!$B$5,"ja","nein")</f>
        <v>nein</v>
      </c>
      <c r="H11028" s="21" t="s">
        <v>28</v>
      </c>
      <c r="I11028" s="29" t="n">
        <f aca="false">INDEX(Einstellungen!$B$27:$B$50,10)</f>
        <v>1.05</v>
      </c>
      <c r="J11028" s="29" t="n">
        <f aca="false">F11028*I11028</f>
        <v>36.7330509</v>
      </c>
    </row>
    <row r="11029" customFormat="false" ht="15" hidden="false" customHeight="false" outlineLevel="0" collapsed="false">
      <c r="A11029" s="28" t="n">
        <v>46040</v>
      </c>
      <c r="B11029" s="21" t="s">
        <v>122</v>
      </c>
      <c r="C11029" s="21" t="s">
        <v>139</v>
      </c>
      <c r="D11029" s="29" t="n">
        <v>101.91</v>
      </c>
      <c r="E11029" s="29" t="n">
        <f aca="false">D11029/10</f>
        <v>10.191</v>
      </c>
      <c r="F11029" s="29" t="n">
        <f aca="false">(E11029+Einstellungen!$B$20)*(1+Einstellungen!$B$10)</f>
        <v>34.32793</v>
      </c>
      <c r="G11029" s="21" t="str">
        <f aca="false">IF(F11029&lt;Einstellungen!$B$5,"ja","nein")</f>
        <v>nein</v>
      </c>
      <c r="H11029" s="21" t="s">
        <v>28</v>
      </c>
      <c r="I11029" s="29" t="n">
        <f aca="false">INDEX(Einstellungen!$B$27:$B$50,11)</f>
        <v>1.05</v>
      </c>
      <c r="J11029" s="29" t="n">
        <f aca="false">F11029*I11029</f>
        <v>36.0443265</v>
      </c>
    </row>
    <row r="11030" customFormat="false" ht="15" hidden="false" customHeight="false" outlineLevel="0" collapsed="false">
      <c r="A11030" s="28" t="n">
        <v>46040</v>
      </c>
      <c r="B11030" s="21" t="s">
        <v>123</v>
      </c>
      <c r="C11030" s="21" t="s">
        <v>139</v>
      </c>
      <c r="D11030" s="29" t="n">
        <v>98.483</v>
      </c>
      <c r="E11030" s="29" t="n">
        <f aca="false">D11030/10</f>
        <v>9.8483</v>
      </c>
      <c r="F11030" s="29" t="n">
        <f aca="false">(E11030+Einstellungen!$B$20)*(1+Einstellungen!$B$10)</f>
        <v>33.920117</v>
      </c>
      <c r="G11030" s="21" t="str">
        <f aca="false">IF(F11030&lt;Einstellungen!$B$5,"ja","nein")</f>
        <v>nein</v>
      </c>
      <c r="H11030" s="21" t="s">
        <v>28</v>
      </c>
      <c r="I11030" s="29" t="n">
        <f aca="false">INDEX(Einstellungen!$B$27:$B$50,12)</f>
        <v>1.1</v>
      </c>
      <c r="J11030" s="29" t="n">
        <f aca="false">F11030*I11030</f>
        <v>37.3121287</v>
      </c>
    </row>
    <row r="11031" customFormat="false" ht="15" hidden="false" customHeight="false" outlineLevel="0" collapsed="false">
      <c r="A11031" s="28" t="n">
        <v>46040</v>
      </c>
      <c r="B11031" s="21" t="s">
        <v>124</v>
      </c>
      <c r="C11031" s="21" t="s">
        <v>139</v>
      </c>
      <c r="D11031" s="29" t="n">
        <v>96.855</v>
      </c>
      <c r="E11031" s="29" t="n">
        <f aca="false">D11031/10</f>
        <v>9.6855</v>
      </c>
      <c r="F11031" s="29" t="n">
        <f aca="false">(E11031+Einstellungen!$B$20)*(1+Einstellungen!$B$10)</f>
        <v>33.726385</v>
      </c>
      <c r="G11031" s="21" t="str">
        <f aca="false">IF(F11031&lt;Einstellungen!$B$5,"ja","nein")</f>
        <v>nein</v>
      </c>
      <c r="H11031" s="21" t="s">
        <v>28</v>
      </c>
      <c r="I11031" s="29" t="n">
        <f aca="false">INDEX(Einstellungen!$B$27:$B$50,13)</f>
        <v>1.2</v>
      </c>
      <c r="J11031" s="29" t="n">
        <f aca="false">F11031*I11031</f>
        <v>40.471662</v>
      </c>
    </row>
    <row r="11032" customFormat="false" ht="15" hidden="false" customHeight="false" outlineLevel="0" collapsed="false">
      <c r="A11032" s="28" t="n">
        <v>46040</v>
      </c>
      <c r="B11032" s="21" t="s">
        <v>125</v>
      </c>
      <c r="C11032" s="21" t="s">
        <v>139</v>
      </c>
      <c r="D11032" s="29" t="n">
        <v>96.963</v>
      </c>
      <c r="E11032" s="29" t="n">
        <f aca="false">D11032/10</f>
        <v>9.6963</v>
      </c>
      <c r="F11032" s="29" t="n">
        <f aca="false">(E11032+Einstellungen!$B$20)*(1+Einstellungen!$B$10)</f>
        <v>33.739237</v>
      </c>
      <c r="G11032" s="21" t="str">
        <f aca="false">IF(F11032&lt;Einstellungen!$B$5,"ja","nein")</f>
        <v>nein</v>
      </c>
      <c r="H11032" s="21" t="s">
        <v>28</v>
      </c>
      <c r="I11032" s="29" t="n">
        <f aca="false">INDEX(Einstellungen!$B$27:$B$50,14)</f>
        <v>1.15</v>
      </c>
      <c r="J11032" s="29" t="n">
        <f aca="false">F11032*I11032</f>
        <v>38.80012255</v>
      </c>
    </row>
    <row r="11033" customFormat="false" ht="15" hidden="false" customHeight="false" outlineLevel="0" collapsed="false">
      <c r="A11033" s="28" t="n">
        <v>46040</v>
      </c>
      <c r="B11033" s="21" t="s">
        <v>126</v>
      </c>
      <c r="C11033" s="21" t="s">
        <v>139</v>
      </c>
      <c r="D11033" s="29" t="n">
        <v>100.845</v>
      </c>
      <c r="E11033" s="29" t="n">
        <f aca="false">D11033/10</f>
        <v>10.0845</v>
      </c>
      <c r="F11033" s="29" t="n">
        <f aca="false">(E11033+Einstellungen!$B$20)*(1+Einstellungen!$B$10)</f>
        <v>34.201195</v>
      </c>
      <c r="G11033" s="21" t="str">
        <f aca="false">IF(F11033&lt;Einstellungen!$B$5,"ja","nein")</f>
        <v>nein</v>
      </c>
      <c r="H11033" s="21" t="s">
        <v>28</v>
      </c>
      <c r="I11033" s="29" t="n">
        <f aca="false">INDEX(Einstellungen!$B$27:$B$50,15)</f>
        <v>1</v>
      </c>
      <c r="J11033" s="29" t="n">
        <f aca="false">F11033*I11033</f>
        <v>34.201195</v>
      </c>
    </row>
    <row r="11034" customFormat="false" ht="15" hidden="false" customHeight="false" outlineLevel="0" collapsed="false">
      <c r="A11034" s="28" t="n">
        <v>46040</v>
      </c>
      <c r="B11034" s="21" t="s">
        <v>127</v>
      </c>
      <c r="C11034" s="21" t="s">
        <v>139</v>
      </c>
      <c r="D11034" s="29" t="n">
        <v>105.55</v>
      </c>
      <c r="E11034" s="29" t="n">
        <f aca="false">D11034/10</f>
        <v>10.555</v>
      </c>
      <c r="F11034" s="29" t="n">
        <f aca="false">(E11034+Einstellungen!$B$20)*(1+Einstellungen!$B$10)</f>
        <v>34.76109</v>
      </c>
      <c r="G11034" s="21" t="str">
        <f aca="false">IF(F11034&lt;Einstellungen!$B$5,"ja","nein")</f>
        <v>nein</v>
      </c>
      <c r="H11034" s="21" t="s">
        <v>28</v>
      </c>
      <c r="I11034" s="29" t="n">
        <f aca="false">INDEX(Einstellungen!$B$27:$B$50,16)</f>
        <v>0.95</v>
      </c>
      <c r="J11034" s="29" t="n">
        <f aca="false">F11034*I11034</f>
        <v>33.0230355</v>
      </c>
    </row>
    <row r="11035" customFormat="false" ht="15" hidden="false" customHeight="false" outlineLevel="0" collapsed="false">
      <c r="A11035" s="28" t="n">
        <v>46040</v>
      </c>
      <c r="B11035" s="21" t="s">
        <v>128</v>
      </c>
      <c r="C11035" s="21" t="s">
        <v>139</v>
      </c>
      <c r="D11035" s="29" t="n">
        <v>114.875</v>
      </c>
      <c r="E11035" s="29" t="n">
        <f aca="false">D11035/10</f>
        <v>11.4875</v>
      </c>
      <c r="F11035" s="29" t="n">
        <f aca="false">(E11035+Einstellungen!$B$20)*(1+Einstellungen!$B$10)</f>
        <v>35.870765</v>
      </c>
      <c r="G11035" s="21" t="str">
        <f aca="false">IF(F11035&lt;Einstellungen!$B$5,"ja","nein")</f>
        <v>nein</v>
      </c>
      <c r="H11035" s="21" t="s">
        <v>28</v>
      </c>
      <c r="I11035" s="29" t="n">
        <f aca="false">INDEX(Einstellungen!$B$27:$B$50,17)</f>
        <v>0.95</v>
      </c>
      <c r="J11035" s="29" t="n">
        <f aca="false">F11035*I11035</f>
        <v>34.07722675</v>
      </c>
    </row>
    <row r="11036" customFormat="false" ht="15" hidden="false" customHeight="false" outlineLevel="0" collapsed="false">
      <c r="A11036" s="28" t="n">
        <v>46040</v>
      </c>
      <c r="B11036" s="21" t="s">
        <v>129</v>
      </c>
      <c r="C11036" s="21" t="s">
        <v>139</v>
      </c>
      <c r="D11036" s="29" t="n">
        <v>129.993</v>
      </c>
      <c r="E11036" s="29" t="n">
        <f aca="false">D11036/10</f>
        <v>12.9993</v>
      </c>
      <c r="F11036" s="29" t="n">
        <f aca="false">(E11036+Einstellungen!$B$20)*(1+Einstellungen!$B$10)</f>
        <v>37.669807</v>
      </c>
      <c r="G11036" s="21" t="str">
        <f aca="false">IF(F11036&lt;Einstellungen!$B$5,"ja","nein")</f>
        <v>nein</v>
      </c>
      <c r="H11036" s="21" t="s">
        <v>28</v>
      </c>
      <c r="I11036" s="29" t="n">
        <f aca="false">INDEX(Einstellungen!$B$27:$B$50,18)</f>
        <v>1.1</v>
      </c>
      <c r="J11036" s="29" t="n">
        <f aca="false">F11036*I11036</f>
        <v>41.4367877</v>
      </c>
    </row>
    <row r="11037" customFormat="false" ht="15" hidden="false" customHeight="false" outlineLevel="0" collapsed="false">
      <c r="A11037" s="28" t="n">
        <v>46040</v>
      </c>
      <c r="B11037" s="21" t="s">
        <v>130</v>
      </c>
      <c r="C11037" s="21" t="s">
        <v>139</v>
      </c>
      <c r="D11037" s="29" t="n">
        <v>142.195</v>
      </c>
      <c r="E11037" s="29" t="n">
        <f aca="false">D11037/10</f>
        <v>14.2195</v>
      </c>
      <c r="F11037" s="29" t="n">
        <f aca="false">(E11037+Einstellungen!$B$20)*(1+Einstellungen!$B$10)</f>
        <v>39.121845</v>
      </c>
      <c r="G11037" s="21" t="str">
        <f aca="false">IF(F11037&lt;Einstellungen!$B$5,"ja","nein")</f>
        <v>nein</v>
      </c>
      <c r="H11037" s="21" t="s">
        <v>28</v>
      </c>
      <c r="I11037" s="29" t="n">
        <f aca="false">INDEX(Einstellungen!$B$27:$B$50,19)</f>
        <v>1.35</v>
      </c>
      <c r="J11037" s="29" t="n">
        <f aca="false">F11037*I11037</f>
        <v>52.81449075</v>
      </c>
    </row>
    <row r="11038" customFormat="false" ht="15" hidden="false" customHeight="false" outlineLevel="0" collapsed="false">
      <c r="A11038" s="28" t="n">
        <v>46040</v>
      </c>
      <c r="B11038" s="21" t="s">
        <v>131</v>
      </c>
      <c r="C11038" s="21" t="s">
        <v>139</v>
      </c>
      <c r="D11038" s="29" t="n">
        <v>136.673</v>
      </c>
      <c r="E11038" s="29" t="n">
        <f aca="false">D11038/10</f>
        <v>13.6673</v>
      </c>
      <c r="F11038" s="29" t="n">
        <f aca="false">(E11038+Einstellungen!$B$20)*(1+Einstellungen!$B$10)</f>
        <v>38.464727</v>
      </c>
      <c r="G11038" s="21" t="str">
        <f aca="false">IF(F11038&lt;Einstellungen!$B$5,"ja","nein")</f>
        <v>nein</v>
      </c>
      <c r="H11038" s="21" t="s">
        <v>28</v>
      </c>
      <c r="I11038" s="29" t="n">
        <f aca="false">INDEX(Einstellungen!$B$27:$B$50,20)</f>
        <v>1.45</v>
      </c>
      <c r="J11038" s="29" t="n">
        <f aca="false">F11038*I11038</f>
        <v>55.77385415</v>
      </c>
    </row>
    <row r="11039" customFormat="false" ht="15" hidden="false" customHeight="false" outlineLevel="0" collapsed="false">
      <c r="A11039" s="28" t="n">
        <v>46040</v>
      </c>
      <c r="B11039" s="21" t="s">
        <v>132</v>
      </c>
      <c r="C11039" s="21" t="s">
        <v>139</v>
      </c>
      <c r="D11039" s="29" t="n">
        <v>123.053</v>
      </c>
      <c r="E11039" s="29" t="n">
        <f aca="false">D11039/10</f>
        <v>12.3053</v>
      </c>
      <c r="F11039" s="29" t="n">
        <f aca="false">(E11039+Einstellungen!$B$20)*(1+Einstellungen!$B$10)</f>
        <v>36.843947</v>
      </c>
      <c r="G11039" s="21" t="str">
        <f aca="false">IF(F11039&lt;Einstellungen!$B$5,"ja","nein")</f>
        <v>nein</v>
      </c>
      <c r="H11039" s="21" t="s">
        <v>28</v>
      </c>
      <c r="I11039" s="29" t="n">
        <f aca="false">INDEX(Einstellungen!$B$27:$B$50,21)</f>
        <v>1.4</v>
      </c>
      <c r="J11039" s="29" t="n">
        <f aca="false">F11039*I11039</f>
        <v>51.5815258</v>
      </c>
    </row>
    <row r="11040" customFormat="false" ht="15" hidden="false" customHeight="false" outlineLevel="0" collapsed="false">
      <c r="A11040" s="28" t="n">
        <v>46040</v>
      </c>
      <c r="B11040" s="21" t="s">
        <v>133</v>
      </c>
      <c r="C11040" s="21" t="s">
        <v>139</v>
      </c>
      <c r="D11040" s="29" t="n">
        <v>110.63</v>
      </c>
      <c r="E11040" s="29" t="n">
        <f aca="false">D11040/10</f>
        <v>11.063</v>
      </c>
      <c r="F11040" s="29" t="n">
        <f aca="false">(E11040+Einstellungen!$B$20)*(1+Einstellungen!$B$10)</f>
        <v>35.36561</v>
      </c>
      <c r="G11040" s="21" t="str">
        <f aca="false">IF(F11040&lt;Einstellungen!$B$5,"ja","nein")</f>
        <v>nein</v>
      </c>
      <c r="H11040" s="21" t="s">
        <v>28</v>
      </c>
      <c r="I11040" s="29" t="n">
        <f aca="false">INDEX(Einstellungen!$B$27:$B$50,22)</f>
        <v>1.25</v>
      </c>
      <c r="J11040" s="29" t="n">
        <f aca="false">F11040*I11040</f>
        <v>44.2070125</v>
      </c>
    </row>
    <row r="11041" customFormat="false" ht="15" hidden="false" customHeight="false" outlineLevel="0" collapsed="false">
      <c r="A11041" s="28" t="n">
        <v>46040</v>
      </c>
      <c r="B11041" s="21" t="s">
        <v>134</v>
      </c>
      <c r="C11041" s="21" t="s">
        <v>139</v>
      </c>
      <c r="D11041" s="29" t="n">
        <v>114.28</v>
      </c>
      <c r="E11041" s="29" t="n">
        <f aca="false">D11041/10</f>
        <v>11.428</v>
      </c>
      <c r="F11041" s="29" t="n">
        <f aca="false">(E11041+Einstellungen!$B$20)*(1+Einstellungen!$B$10)</f>
        <v>35.79996</v>
      </c>
      <c r="G11041" s="21" t="str">
        <f aca="false">IF(F11041&lt;Einstellungen!$B$5,"ja","nein")</f>
        <v>nein</v>
      </c>
      <c r="H11041" s="21" t="s">
        <v>28</v>
      </c>
      <c r="I11041" s="29" t="n">
        <f aca="false">INDEX(Einstellungen!$B$27:$B$50,23)</f>
        <v>1.05</v>
      </c>
      <c r="J11041" s="29" t="n">
        <f aca="false">F11041*I11041</f>
        <v>37.589958</v>
      </c>
    </row>
    <row r="11042" customFormat="false" ht="15" hidden="false" customHeight="false" outlineLevel="0" collapsed="false">
      <c r="A11042" s="28" t="n">
        <v>46040</v>
      </c>
      <c r="B11042" s="21" t="s">
        <v>135</v>
      </c>
      <c r="C11042" s="21" t="s">
        <v>139</v>
      </c>
      <c r="D11042" s="29" t="n">
        <v>103.733</v>
      </c>
      <c r="E11042" s="29" t="n">
        <f aca="false">D11042/10</f>
        <v>10.3733</v>
      </c>
      <c r="F11042" s="29" t="n">
        <f aca="false">(E11042+Einstellungen!$B$20)*(1+Einstellungen!$B$10)</f>
        <v>34.544867</v>
      </c>
      <c r="G11042" s="21" t="str">
        <f aca="false">IF(F11042&lt;Einstellungen!$B$5,"ja","nein")</f>
        <v>nein</v>
      </c>
      <c r="H11042" s="21" t="s">
        <v>28</v>
      </c>
      <c r="I11042" s="29" t="n">
        <f aca="false">INDEX(Einstellungen!$B$27:$B$50,24)</f>
        <v>0.8</v>
      </c>
      <c r="J11042" s="29" t="n">
        <f aca="false">F11042*I11042</f>
        <v>27.6358936</v>
      </c>
    </row>
    <row r="11043" customFormat="false" ht="15" hidden="false" customHeight="false" outlineLevel="0" collapsed="false">
      <c r="A11043" s="28" t="n">
        <v>46041</v>
      </c>
      <c r="B11043" s="21" t="s">
        <v>111</v>
      </c>
      <c r="C11043" s="21" t="s">
        <v>140</v>
      </c>
      <c r="D11043" s="29" t="n">
        <v>101.15</v>
      </c>
      <c r="E11043" s="29" t="n">
        <f aca="false">D11043/10</f>
        <v>10.115</v>
      </c>
      <c r="F11043" s="29" t="n">
        <f aca="false">(E11043+Einstellungen!$B$20)*(1+Einstellungen!$B$10)</f>
        <v>34.23749</v>
      </c>
      <c r="G11043" s="21" t="str">
        <f aca="false">IF(F11043&lt;Einstellungen!$B$5,"ja","nein")</f>
        <v>nein</v>
      </c>
      <c r="H11043" s="21" t="s">
        <v>28</v>
      </c>
      <c r="I11043" s="29" t="n">
        <f aca="false">INDEX(Einstellungen!$B$27:$B$50,1)</f>
        <v>0.6</v>
      </c>
      <c r="J11043" s="29" t="n">
        <f aca="false">F11043*I11043</f>
        <v>20.542494</v>
      </c>
    </row>
    <row r="11044" customFormat="false" ht="15" hidden="false" customHeight="false" outlineLevel="0" collapsed="false">
      <c r="A11044" s="28" t="n">
        <v>46041</v>
      </c>
      <c r="B11044" s="21" t="s">
        <v>113</v>
      </c>
      <c r="C11044" s="21" t="s">
        <v>140</v>
      </c>
      <c r="D11044" s="29" t="n">
        <v>100.44</v>
      </c>
      <c r="E11044" s="29" t="n">
        <f aca="false">D11044/10</f>
        <v>10.044</v>
      </c>
      <c r="F11044" s="29" t="n">
        <f aca="false">(E11044+Einstellungen!$B$20)*(1+Einstellungen!$B$10)</f>
        <v>34.153</v>
      </c>
      <c r="G11044" s="21" t="str">
        <f aca="false">IF(F11044&lt;Einstellungen!$B$5,"ja","nein")</f>
        <v>nein</v>
      </c>
      <c r="H11044" s="21" t="s">
        <v>28</v>
      </c>
      <c r="I11044" s="29" t="n">
        <f aca="false">INDEX(Einstellungen!$B$27:$B$50,2)</f>
        <v>0.5</v>
      </c>
      <c r="J11044" s="29" t="n">
        <f aca="false">F11044*I11044</f>
        <v>17.0765</v>
      </c>
    </row>
    <row r="11045" customFormat="false" ht="15" hidden="false" customHeight="false" outlineLevel="0" collapsed="false">
      <c r="A11045" s="28" t="n">
        <v>46041</v>
      </c>
      <c r="B11045" s="21" t="s">
        <v>114</v>
      </c>
      <c r="C11045" s="21" t="s">
        <v>140</v>
      </c>
      <c r="D11045" s="29" t="n">
        <v>100.832</v>
      </c>
      <c r="E11045" s="29" t="n">
        <f aca="false">D11045/10</f>
        <v>10.0832</v>
      </c>
      <c r="F11045" s="29" t="n">
        <f aca="false">(E11045+Einstellungen!$B$20)*(1+Einstellungen!$B$10)</f>
        <v>34.199648</v>
      </c>
      <c r="G11045" s="21" t="str">
        <f aca="false">IF(F11045&lt;Einstellungen!$B$5,"ja","nein")</f>
        <v>nein</v>
      </c>
      <c r="H11045" s="21" t="s">
        <v>28</v>
      </c>
      <c r="I11045" s="29" t="n">
        <f aca="false">INDEX(Einstellungen!$B$27:$B$50,3)</f>
        <v>0.45</v>
      </c>
      <c r="J11045" s="29" t="n">
        <f aca="false">F11045*I11045</f>
        <v>15.3898416</v>
      </c>
    </row>
    <row r="11046" customFormat="false" ht="15" hidden="false" customHeight="false" outlineLevel="0" collapsed="false">
      <c r="A11046" s="28" t="n">
        <v>46041</v>
      </c>
      <c r="B11046" s="21" t="s">
        <v>115</v>
      </c>
      <c r="C11046" s="21" t="s">
        <v>140</v>
      </c>
      <c r="D11046" s="29" t="n">
        <v>100.438</v>
      </c>
      <c r="E11046" s="29" t="n">
        <f aca="false">D11046/10</f>
        <v>10.0438</v>
      </c>
      <c r="F11046" s="29" t="n">
        <f aca="false">(E11046+Einstellungen!$B$20)*(1+Einstellungen!$B$10)</f>
        <v>34.152762</v>
      </c>
      <c r="G11046" s="21" t="str">
        <f aca="false">IF(F11046&lt;Einstellungen!$B$5,"ja","nein")</f>
        <v>nein</v>
      </c>
      <c r="H11046" s="21" t="s">
        <v>28</v>
      </c>
      <c r="I11046" s="29" t="n">
        <f aca="false">INDEX(Einstellungen!$B$27:$B$50,4)</f>
        <v>0.45</v>
      </c>
      <c r="J11046" s="29" t="n">
        <f aca="false">F11046*I11046</f>
        <v>15.3687429</v>
      </c>
    </row>
    <row r="11047" customFormat="false" ht="15" hidden="false" customHeight="false" outlineLevel="0" collapsed="false">
      <c r="A11047" s="28" t="n">
        <v>46041</v>
      </c>
      <c r="B11047" s="21" t="s">
        <v>116</v>
      </c>
      <c r="C11047" s="21" t="s">
        <v>140</v>
      </c>
      <c r="D11047" s="29" t="n">
        <v>100.135</v>
      </c>
      <c r="E11047" s="29" t="n">
        <f aca="false">D11047/10</f>
        <v>10.0135</v>
      </c>
      <c r="F11047" s="29" t="n">
        <f aca="false">(E11047+Einstellungen!$B$20)*(1+Einstellungen!$B$10)</f>
        <v>34.116705</v>
      </c>
      <c r="G11047" s="21" t="str">
        <f aca="false">IF(F11047&lt;Einstellungen!$B$5,"ja","nein")</f>
        <v>nein</v>
      </c>
      <c r="H11047" s="21" t="s">
        <v>28</v>
      </c>
      <c r="I11047" s="29" t="n">
        <f aca="false">INDEX(Einstellungen!$B$27:$B$50,5)</f>
        <v>0.45</v>
      </c>
      <c r="J11047" s="29" t="n">
        <f aca="false">F11047*I11047</f>
        <v>15.35251725</v>
      </c>
    </row>
    <row r="11048" customFormat="false" ht="15" hidden="false" customHeight="false" outlineLevel="0" collapsed="false">
      <c r="A11048" s="28" t="n">
        <v>46041</v>
      </c>
      <c r="B11048" s="21" t="s">
        <v>117</v>
      </c>
      <c r="C11048" s="21" t="s">
        <v>140</v>
      </c>
      <c r="D11048" s="29" t="n">
        <v>102.53</v>
      </c>
      <c r="E11048" s="29" t="n">
        <f aca="false">D11048/10</f>
        <v>10.253</v>
      </c>
      <c r="F11048" s="29" t="n">
        <f aca="false">(E11048+Einstellungen!$B$20)*(1+Einstellungen!$B$10)</f>
        <v>34.40171</v>
      </c>
      <c r="G11048" s="21" t="str">
        <f aca="false">IF(F11048&lt;Einstellungen!$B$5,"ja","nein")</f>
        <v>nein</v>
      </c>
      <c r="H11048" s="21" t="s">
        <v>28</v>
      </c>
      <c r="I11048" s="29" t="n">
        <f aca="false">INDEX(Einstellungen!$B$27:$B$50,6)</f>
        <v>0.5</v>
      </c>
      <c r="J11048" s="29" t="n">
        <f aca="false">F11048*I11048</f>
        <v>17.200855</v>
      </c>
    </row>
    <row r="11049" customFormat="false" ht="15" hidden="false" customHeight="false" outlineLevel="0" collapsed="false">
      <c r="A11049" s="28" t="n">
        <v>46041</v>
      </c>
      <c r="B11049" s="21" t="s">
        <v>118</v>
      </c>
      <c r="C11049" s="21" t="s">
        <v>140</v>
      </c>
      <c r="D11049" s="29" t="n">
        <v>126.38</v>
      </c>
      <c r="E11049" s="29" t="n">
        <f aca="false">D11049/10</f>
        <v>12.638</v>
      </c>
      <c r="F11049" s="29" t="n">
        <f aca="false">(E11049+Einstellungen!$B$20)*(1+Einstellungen!$B$10)</f>
        <v>37.23986</v>
      </c>
      <c r="G11049" s="21" t="str">
        <f aca="false">IF(F11049&lt;Einstellungen!$B$5,"ja","nein")</f>
        <v>nein</v>
      </c>
      <c r="H11049" s="21" t="s">
        <v>28</v>
      </c>
      <c r="I11049" s="29" t="n">
        <f aca="false">INDEX(Einstellungen!$B$27:$B$50,7)</f>
        <v>0.7</v>
      </c>
      <c r="J11049" s="29" t="n">
        <f aca="false">F11049*I11049</f>
        <v>26.067902</v>
      </c>
    </row>
    <row r="11050" customFormat="false" ht="15" hidden="false" customHeight="false" outlineLevel="0" collapsed="false">
      <c r="A11050" s="28" t="n">
        <v>46041</v>
      </c>
      <c r="B11050" s="21" t="s">
        <v>119</v>
      </c>
      <c r="C11050" s="21" t="s">
        <v>140</v>
      </c>
      <c r="D11050" s="29" t="n">
        <v>161.082</v>
      </c>
      <c r="E11050" s="29" t="n">
        <f aca="false">D11050/10</f>
        <v>16.1082</v>
      </c>
      <c r="F11050" s="29" t="n">
        <f aca="false">(E11050+Einstellungen!$B$20)*(1+Einstellungen!$B$10)</f>
        <v>41.369398</v>
      </c>
      <c r="G11050" s="21" t="str">
        <f aca="false">IF(F11050&lt;Einstellungen!$B$5,"ja","nein")</f>
        <v>nein</v>
      </c>
      <c r="H11050" s="21" t="s">
        <v>28</v>
      </c>
      <c r="I11050" s="29" t="n">
        <f aca="false">INDEX(Einstellungen!$B$27:$B$50,8)</f>
        <v>0.95</v>
      </c>
      <c r="J11050" s="29" t="n">
        <f aca="false">F11050*I11050</f>
        <v>39.3009281</v>
      </c>
    </row>
    <row r="11051" customFormat="false" ht="15" hidden="false" customHeight="false" outlineLevel="0" collapsed="false">
      <c r="A11051" s="28" t="n">
        <v>46041</v>
      </c>
      <c r="B11051" s="21" t="s">
        <v>120</v>
      </c>
      <c r="C11051" s="21" t="s">
        <v>140</v>
      </c>
      <c r="D11051" s="29" t="n">
        <v>175.983</v>
      </c>
      <c r="E11051" s="29" t="n">
        <f aca="false">D11051/10</f>
        <v>17.5983</v>
      </c>
      <c r="F11051" s="29" t="n">
        <f aca="false">(E11051+Einstellungen!$B$20)*(1+Einstellungen!$B$10)</f>
        <v>43.142617</v>
      </c>
      <c r="G11051" s="21" t="str">
        <f aca="false">IF(F11051&lt;Einstellungen!$B$5,"ja","nein")</f>
        <v>nein</v>
      </c>
      <c r="H11051" s="21" t="s">
        <v>28</v>
      </c>
      <c r="I11051" s="29" t="n">
        <f aca="false">INDEX(Einstellungen!$B$27:$B$50,9)</f>
        <v>1.05</v>
      </c>
      <c r="J11051" s="29" t="n">
        <f aca="false">F11051*I11051</f>
        <v>45.29974785</v>
      </c>
    </row>
    <row r="11052" customFormat="false" ht="15" hidden="false" customHeight="false" outlineLevel="0" collapsed="false">
      <c r="A11052" s="28" t="n">
        <v>46041</v>
      </c>
      <c r="B11052" s="21" t="s">
        <v>121</v>
      </c>
      <c r="C11052" s="21" t="s">
        <v>140</v>
      </c>
      <c r="D11052" s="29" t="n">
        <v>161.938</v>
      </c>
      <c r="E11052" s="29" t="n">
        <f aca="false">D11052/10</f>
        <v>16.1938</v>
      </c>
      <c r="F11052" s="29" t="n">
        <f aca="false">(E11052+Einstellungen!$B$20)*(1+Einstellungen!$B$10)</f>
        <v>41.471262</v>
      </c>
      <c r="G11052" s="21" t="str">
        <f aca="false">IF(F11052&lt;Einstellungen!$B$5,"ja","nein")</f>
        <v>nein</v>
      </c>
      <c r="H11052" s="21" t="s">
        <v>28</v>
      </c>
      <c r="I11052" s="29" t="n">
        <f aca="false">INDEX(Einstellungen!$B$27:$B$50,10)</f>
        <v>1.05</v>
      </c>
      <c r="J11052" s="29" t="n">
        <f aca="false">F11052*I11052</f>
        <v>43.5448251</v>
      </c>
    </row>
    <row r="11053" customFormat="false" ht="15" hidden="false" customHeight="false" outlineLevel="0" collapsed="false">
      <c r="A11053" s="28" t="n">
        <v>46041</v>
      </c>
      <c r="B11053" s="21" t="s">
        <v>122</v>
      </c>
      <c r="C11053" s="21" t="s">
        <v>140</v>
      </c>
      <c r="D11053" s="29" t="n">
        <v>135.923</v>
      </c>
      <c r="E11053" s="29" t="n">
        <f aca="false">D11053/10</f>
        <v>13.5923</v>
      </c>
      <c r="F11053" s="29" t="n">
        <f aca="false">(E11053+Einstellungen!$B$20)*(1+Einstellungen!$B$10)</f>
        <v>38.375477</v>
      </c>
      <c r="G11053" s="21" t="str">
        <f aca="false">IF(F11053&lt;Einstellungen!$B$5,"ja","nein")</f>
        <v>nein</v>
      </c>
      <c r="H11053" s="21" t="s">
        <v>28</v>
      </c>
      <c r="I11053" s="29" t="n">
        <f aca="false">INDEX(Einstellungen!$B$27:$B$50,11)</f>
        <v>1.05</v>
      </c>
      <c r="J11053" s="29" t="n">
        <f aca="false">F11053*I11053</f>
        <v>40.29425085</v>
      </c>
    </row>
    <row r="11054" customFormat="false" ht="15" hidden="false" customHeight="false" outlineLevel="0" collapsed="false">
      <c r="A11054" s="28" t="n">
        <v>46041</v>
      </c>
      <c r="B11054" s="21" t="s">
        <v>123</v>
      </c>
      <c r="C11054" s="21" t="s">
        <v>140</v>
      </c>
      <c r="D11054" s="29" t="n">
        <v>120.528</v>
      </c>
      <c r="E11054" s="29" t="n">
        <f aca="false">D11054/10</f>
        <v>12.0528</v>
      </c>
      <c r="F11054" s="29" t="n">
        <f aca="false">(E11054+Einstellungen!$B$20)*(1+Einstellungen!$B$10)</f>
        <v>36.543472</v>
      </c>
      <c r="G11054" s="21" t="str">
        <f aca="false">IF(F11054&lt;Einstellungen!$B$5,"ja","nein")</f>
        <v>nein</v>
      </c>
      <c r="H11054" s="21" t="s">
        <v>28</v>
      </c>
      <c r="I11054" s="29" t="n">
        <f aca="false">INDEX(Einstellungen!$B$27:$B$50,12)</f>
        <v>1.1</v>
      </c>
      <c r="J11054" s="29" t="n">
        <f aca="false">F11054*I11054</f>
        <v>40.1978192</v>
      </c>
    </row>
    <row r="11055" customFormat="false" ht="15" hidden="false" customHeight="false" outlineLevel="0" collapsed="false">
      <c r="A11055" s="28" t="n">
        <v>46041</v>
      </c>
      <c r="B11055" s="21" t="s">
        <v>124</v>
      </c>
      <c r="C11055" s="21" t="s">
        <v>140</v>
      </c>
      <c r="D11055" s="29" t="n">
        <v>117.56</v>
      </c>
      <c r="E11055" s="29" t="n">
        <f aca="false">D11055/10</f>
        <v>11.756</v>
      </c>
      <c r="F11055" s="29" t="n">
        <f aca="false">(E11055+Einstellungen!$B$20)*(1+Einstellungen!$B$10)</f>
        <v>36.19028</v>
      </c>
      <c r="G11055" s="21" t="str">
        <f aca="false">IF(F11055&lt;Einstellungen!$B$5,"ja","nein")</f>
        <v>nein</v>
      </c>
      <c r="H11055" s="21" t="s">
        <v>28</v>
      </c>
      <c r="I11055" s="29" t="n">
        <f aca="false">INDEX(Einstellungen!$B$27:$B$50,13)</f>
        <v>1.2</v>
      </c>
      <c r="J11055" s="29" t="n">
        <f aca="false">F11055*I11055</f>
        <v>43.428336</v>
      </c>
    </row>
    <row r="11056" customFormat="false" ht="15" hidden="false" customHeight="false" outlineLevel="0" collapsed="false">
      <c r="A11056" s="28" t="n">
        <v>46041</v>
      </c>
      <c r="B11056" s="21" t="s">
        <v>125</v>
      </c>
      <c r="C11056" s="21" t="s">
        <v>140</v>
      </c>
      <c r="D11056" s="29" t="n">
        <v>125.002</v>
      </c>
      <c r="E11056" s="29" t="n">
        <f aca="false">D11056/10</f>
        <v>12.5002</v>
      </c>
      <c r="F11056" s="29" t="n">
        <f aca="false">(E11056+Einstellungen!$B$20)*(1+Einstellungen!$B$10)</f>
        <v>37.075878</v>
      </c>
      <c r="G11056" s="21" t="str">
        <f aca="false">IF(F11056&lt;Einstellungen!$B$5,"ja","nein")</f>
        <v>nein</v>
      </c>
      <c r="H11056" s="21" t="s">
        <v>28</v>
      </c>
      <c r="I11056" s="29" t="n">
        <f aca="false">INDEX(Einstellungen!$B$27:$B$50,14)</f>
        <v>1.15</v>
      </c>
      <c r="J11056" s="29" t="n">
        <f aca="false">F11056*I11056</f>
        <v>42.6372597</v>
      </c>
    </row>
    <row r="11057" customFormat="false" ht="15" hidden="false" customHeight="false" outlineLevel="0" collapsed="false">
      <c r="A11057" s="28" t="n">
        <v>46041</v>
      </c>
      <c r="B11057" s="21" t="s">
        <v>126</v>
      </c>
      <c r="C11057" s="21" t="s">
        <v>140</v>
      </c>
      <c r="D11057" s="29" t="n">
        <v>144.35</v>
      </c>
      <c r="E11057" s="29" t="n">
        <f aca="false">D11057/10</f>
        <v>14.435</v>
      </c>
      <c r="F11057" s="29" t="n">
        <f aca="false">(E11057+Einstellungen!$B$20)*(1+Einstellungen!$B$10)</f>
        <v>39.37829</v>
      </c>
      <c r="G11057" s="21" t="str">
        <f aca="false">IF(F11057&lt;Einstellungen!$B$5,"ja","nein")</f>
        <v>nein</v>
      </c>
      <c r="H11057" s="21" t="s">
        <v>28</v>
      </c>
      <c r="I11057" s="29" t="n">
        <f aca="false">INDEX(Einstellungen!$B$27:$B$50,15)</f>
        <v>1</v>
      </c>
      <c r="J11057" s="29" t="n">
        <f aca="false">F11057*I11057</f>
        <v>39.37829</v>
      </c>
    </row>
    <row r="11058" customFormat="false" ht="15" hidden="false" customHeight="false" outlineLevel="0" collapsed="false">
      <c r="A11058" s="28" t="n">
        <v>46041</v>
      </c>
      <c r="B11058" s="21" t="s">
        <v>127</v>
      </c>
      <c r="C11058" s="21" t="s">
        <v>140</v>
      </c>
      <c r="D11058" s="29" t="n">
        <v>170.042</v>
      </c>
      <c r="E11058" s="29" t="n">
        <f aca="false">D11058/10</f>
        <v>17.0042</v>
      </c>
      <c r="F11058" s="29" t="n">
        <f aca="false">(E11058+Einstellungen!$B$20)*(1+Einstellungen!$B$10)</f>
        <v>42.435638</v>
      </c>
      <c r="G11058" s="21" t="str">
        <f aca="false">IF(F11058&lt;Einstellungen!$B$5,"ja","nein")</f>
        <v>nein</v>
      </c>
      <c r="H11058" s="21" t="s">
        <v>28</v>
      </c>
      <c r="I11058" s="29" t="n">
        <f aca="false">INDEX(Einstellungen!$B$27:$B$50,16)</f>
        <v>0.95</v>
      </c>
      <c r="J11058" s="29" t="n">
        <f aca="false">F11058*I11058</f>
        <v>40.3138561</v>
      </c>
    </row>
    <row r="11059" customFormat="false" ht="15" hidden="false" customHeight="false" outlineLevel="0" collapsed="false">
      <c r="A11059" s="28" t="n">
        <v>46041</v>
      </c>
      <c r="B11059" s="21" t="s">
        <v>128</v>
      </c>
      <c r="C11059" s="21" t="s">
        <v>140</v>
      </c>
      <c r="D11059" s="29" t="n">
        <v>194.89</v>
      </c>
      <c r="E11059" s="29" t="n">
        <f aca="false">D11059/10</f>
        <v>19.489</v>
      </c>
      <c r="F11059" s="29" t="n">
        <f aca="false">(E11059+Einstellungen!$B$20)*(1+Einstellungen!$B$10)</f>
        <v>45.39255</v>
      </c>
      <c r="G11059" s="21" t="str">
        <f aca="false">IF(F11059&lt;Einstellungen!$B$5,"ja","nein")</f>
        <v>nein</v>
      </c>
      <c r="H11059" s="21" t="s">
        <v>28</v>
      </c>
      <c r="I11059" s="29" t="n">
        <f aca="false">INDEX(Einstellungen!$B$27:$B$50,17)</f>
        <v>0.95</v>
      </c>
      <c r="J11059" s="29" t="n">
        <f aca="false">F11059*I11059</f>
        <v>43.1229225</v>
      </c>
    </row>
    <row r="11060" customFormat="false" ht="15" hidden="false" customHeight="false" outlineLevel="0" collapsed="false">
      <c r="A11060" s="28" t="n">
        <v>46041</v>
      </c>
      <c r="B11060" s="21" t="s">
        <v>129</v>
      </c>
      <c r="C11060" s="21" t="s">
        <v>140</v>
      </c>
      <c r="D11060" s="29" t="n">
        <v>208.227</v>
      </c>
      <c r="E11060" s="29" t="n">
        <f aca="false">D11060/10</f>
        <v>20.8227</v>
      </c>
      <c r="F11060" s="29" t="n">
        <f aca="false">(E11060+Einstellungen!$B$20)*(1+Einstellungen!$B$10)</f>
        <v>46.979653</v>
      </c>
      <c r="G11060" s="21" t="str">
        <f aca="false">IF(F11060&lt;Einstellungen!$B$5,"ja","nein")</f>
        <v>nein</v>
      </c>
      <c r="H11060" s="21" t="s">
        <v>28</v>
      </c>
      <c r="I11060" s="29" t="n">
        <f aca="false">INDEX(Einstellungen!$B$27:$B$50,18)</f>
        <v>1.1</v>
      </c>
      <c r="J11060" s="29" t="n">
        <f aca="false">F11060*I11060</f>
        <v>51.6776183</v>
      </c>
    </row>
    <row r="11061" customFormat="false" ht="15" hidden="false" customHeight="false" outlineLevel="0" collapsed="false">
      <c r="A11061" s="28" t="n">
        <v>46041</v>
      </c>
      <c r="B11061" s="21" t="s">
        <v>130</v>
      </c>
      <c r="C11061" s="21" t="s">
        <v>140</v>
      </c>
      <c r="D11061" s="29" t="n">
        <v>200.055</v>
      </c>
      <c r="E11061" s="29" t="n">
        <f aca="false">D11061/10</f>
        <v>20.0055</v>
      </c>
      <c r="F11061" s="29" t="n">
        <f aca="false">(E11061+Einstellungen!$B$20)*(1+Einstellungen!$B$10)</f>
        <v>46.007185</v>
      </c>
      <c r="G11061" s="21" t="str">
        <f aca="false">IF(F11061&lt;Einstellungen!$B$5,"ja","nein")</f>
        <v>nein</v>
      </c>
      <c r="H11061" s="21" t="s">
        <v>28</v>
      </c>
      <c r="I11061" s="29" t="n">
        <f aca="false">INDEX(Einstellungen!$B$27:$B$50,19)</f>
        <v>1.35</v>
      </c>
      <c r="J11061" s="29" t="n">
        <f aca="false">F11061*I11061</f>
        <v>62.10969975</v>
      </c>
    </row>
    <row r="11062" customFormat="false" ht="15" hidden="false" customHeight="false" outlineLevel="0" collapsed="false">
      <c r="A11062" s="28" t="n">
        <v>46041</v>
      </c>
      <c r="B11062" s="21" t="s">
        <v>131</v>
      </c>
      <c r="C11062" s="21" t="s">
        <v>140</v>
      </c>
      <c r="D11062" s="29" t="n">
        <v>180.963</v>
      </c>
      <c r="E11062" s="29" t="n">
        <f aca="false">D11062/10</f>
        <v>18.0963</v>
      </c>
      <c r="F11062" s="29" t="n">
        <f aca="false">(E11062+Einstellungen!$B$20)*(1+Einstellungen!$B$10)</f>
        <v>43.735237</v>
      </c>
      <c r="G11062" s="21" t="str">
        <f aca="false">IF(F11062&lt;Einstellungen!$B$5,"ja","nein")</f>
        <v>nein</v>
      </c>
      <c r="H11062" s="21" t="s">
        <v>28</v>
      </c>
      <c r="I11062" s="29" t="n">
        <f aca="false">INDEX(Einstellungen!$B$27:$B$50,20)</f>
        <v>1.45</v>
      </c>
      <c r="J11062" s="29" t="n">
        <f aca="false">F11062*I11062</f>
        <v>63.41609365</v>
      </c>
    </row>
    <row r="11063" customFormat="false" ht="15" hidden="false" customHeight="false" outlineLevel="0" collapsed="false">
      <c r="A11063" s="28" t="n">
        <v>46041</v>
      </c>
      <c r="B11063" s="21" t="s">
        <v>132</v>
      </c>
      <c r="C11063" s="21" t="s">
        <v>140</v>
      </c>
      <c r="D11063" s="29" t="n">
        <v>157.385</v>
      </c>
      <c r="E11063" s="29" t="n">
        <f aca="false">D11063/10</f>
        <v>15.7385</v>
      </c>
      <c r="F11063" s="29" t="n">
        <f aca="false">(E11063+Einstellungen!$B$20)*(1+Einstellungen!$B$10)</f>
        <v>40.929455</v>
      </c>
      <c r="G11063" s="21" t="str">
        <f aca="false">IF(F11063&lt;Einstellungen!$B$5,"ja","nein")</f>
        <v>nein</v>
      </c>
      <c r="H11063" s="21" t="s">
        <v>28</v>
      </c>
      <c r="I11063" s="29" t="n">
        <f aca="false">INDEX(Einstellungen!$B$27:$B$50,21)</f>
        <v>1.4</v>
      </c>
      <c r="J11063" s="29" t="n">
        <f aca="false">F11063*I11063</f>
        <v>57.301237</v>
      </c>
    </row>
    <row r="11064" customFormat="false" ht="15" hidden="false" customHeight="false" outlineLevel="0" collapsed="false">
      <c r="A11064" s="28" t="n">
        <v>46041</v>
      </c>
      <c r="B11064" s="21" t="s">
        <v>133</v>
      </c>
      <c r="C11064" s="21" t="s">
        <v>140</v>
      </c>
      <c r="D11064" s="29" t="n">
        <v>135.17</v>
      </c>
      <c r="E11064" s="29" t="n">
        <f aca="false">D11064/10</f>
        <v>13.517</v>
      </c>
      <c r="F11064" s="29" t="n">
        <f aca="false">(E11064+Einstellungen!$B$20)*(1+Einstellungen!$B$10)</f>
        <v>38.28587</v>
      </c>
      <c r="G11064" s="21" t="str">
        <f aca="false">IF(F11064&lt;Einstellungen!$B$5,"ja","nein")</f>
        <v>nein</v>
      </c>
      <c r="H11064" s="21" t="s">
        <v>28</v>
      </c>
      <c r="I11064" s="29" t="n">
        <f aca="false">INDEX(Einstellungen!$B$27:$B$50,22)</f>
        <v>1.25</v>
      </c>
      <c r="J11064" s="29" t="n">
        <f aca="false">F11064*I11064</f>
        <v>47.8573375</v>
      </c>
    </row>
    <row r="11065" customFormat="false" ht="15" hidden="false" customHeight="false" outlineLevel="0" collapsed="false">
      <c r="A11065" s="28" t="n">
        <v>46041</v>
      </c>
      <c r="B11065" s="21" t="s">
        <v>134</v>
      </c>
      <c r="C11065" s="21" t="s">
        <v>140</v>
      </c>
      <c r="D11065" s="29" t="n">
        <v>126.403</v>
      </c>
      <c r="E11065" s="29" t="n">
        <f aca="false">D11065/10</f>
        <v>12.6403</v>
      </c>
      <c r="F11065" s="29" t="n">
        <f aca="false">(E11065+Einstellungen!$B$20)*(1+Einstellungen!$B$10)</f>
        <v>37.242597</v>
      </c>
      <c r="G11065" s="21" t="str">
        <f aca="false">IF(F11065&lt;Einstellungen!$B$5,"ja","nein")</f>
        <v>nein</v>
      </c>
      <c r="H11065" s="21" t="s">
        <v>28</v>
      </c>
      <c r="I11065" s="29" t="n">
        <f aca="false">INDEX(Einstellungen!$B$27:$B$50,23)</f>
        <v>1.05</v>
      </c>
      <c r="J11065" s="29" t="n">
        <f aca="false">F11065*I11065</f>
        <v>39.10472685</v>
      </c>
    </row>
    <row r="11066" customFormat="false" ht="15" hidden="false" customHeight="false" outlineLevel="0" collapsed="false">
      <c r="A11066" s="28" t="n">
        <v>46041</v>
      </c>
      <c r="B11066" s="21" t="s">
        <v>135</v>
      </c>
      <c r="C11066" s="21" t="s">
        <v>140</v>
      </c>
      <c r="D11066" s="29" t="n">
        <v>112.47</v>
      </c>
      <c r="E11066" s="29" t="n">
        <f aca="false">D11066/10</f>
        <v>11.247</v>
      </c>
      <c r="F11066" s="29" t="n">
        <f aca="false">(E11066+Einstellungen!$B$20)*(1+Einstellungen!$B$10)</f>
        <v>35.58457</v>
      </c>
      <c r="G11066" s="21" t="str">
        <f aca="false">IF(F11066&lt;Einstellungen!$B$5,"ja","nein")</f>
        <v>nein</v>
      </c>
      <c r="H11066" s="21" t="s">
        <v>28</v>
      </c>
      <c r="I11066" s="29" t="n">
        <f aca="false">INDEX(Einstellungen!$B$27:$B$50,24)</f>
        <v>0.8</v>
      </c>
      <c r="J11066" s="29" t="n">
        <f aca="false">F11066*I11066</f>
        <v>28.467656</v>
      </c>
    </row>
    <row r="11067" customFormat="false" ht="15" hidden="false" customHeight="false" outlineLevel="0" collapsed="false">
      <c r="A11067" s="28" t="n">
        <v>46042</v>
      </c>
      <c r="B11067" s="21" t="s">
        <v>111</v>
      </c>
      <c r="C11067" s="21" t="s">
        <v>141</v>
      </c>
      <c r="D11067" s="29" t="n">
        <v>115.06</v>
      </c>
      <c r="E11067" s="29" t="n">
        <f aca="false">D11067/10</f>
        <v>11.506</v>
      </c>
      <c r="F11067" s="29" t="n">
        <f aca="false">(E11067+Einstellungen!$B$20)*(1+Einstellungen!$B$10)</f>
        <v>35.89278</v>
      </c>
      <c r="G11067" s="21" t="str">
        <f aca="false">IF(F11067&lt;Einstellungen!$B$5,"ja","nein")</f>
        <v>nein</v>
      </c>
      <c r="H11067" s="21" t="s">
        <v>28</v>
      </c>
      <c r="I11067" s="29" t="n">
        <f aca="false">INDEX(Einstellungen!$B$27:$B$50,1)</f>
        <v>0.6</v>
      </c>
      <c r="J11067" s="29" t="n">
        <f aca="false">F11067*I11067</f>
        <v>21.535668</v>
      </c>
    </row>
    <row r="11068" customFormat="false" ht="15" hidden="false" customHeight="false" outlineLevel="0" collapsed="false">
      <c r="A11068" s="28" t="n">
        <v>46042</v>
      </c>
      <c r="B11068" s="21" t="s">
        <v>113</v>
      </c>
      <c r="C11068" s="21" t="s">
        <v>141</v>
      </c>
      <c r="D11068" s="29" t="n">
        <v>114.335</v>
      </c>
      <c r="E11068" s="29" t="n">
        <f aca="false">D11068/10</f>
        <v>11.4335</v>
      </c>
      <c r="F11068" s="29" t="n">
        <f aca="false">(E11068+Einstellungen!$B$20)*(1+Einstellungen!$B$10)</f>
        <v>35.806505</v>
      </c>
      <c r="G11068" s="21" t="str">
        <f aca="false">IF(F11068&lt;Einstellungen!$B$5,"ja","nein")</f>
        <v>nein</v>
      </c>
      <c r="H11068" s="21" t="s">
        <v>28</v>
      </c>
      <c r="I11068" s="29" t="n">
        <f aca="false">INDEX(Einstellungen!$B$27:$B$50,2)</f>
        <v>0.5</v>
      </c>
      <c r="J11068" s="29" t="n">
        <f aca="false">F11068*I11068</f>
        <v>17.9032525</v>
      </c>
    </row>
    <row r="11069" customFormat="false" ht="15" hidden="false" customHeight="false" outlineLevel="0" collapsed="false">
      <c r="A11069" s="28" t="n">
        <v>46042</v>
      </c>
      <c r="B11069" s="21" t="s">
        <v>114</v>
      </c>
      <c r="C11069" s="21" t="s">
        <v>141</v>
      </c>
      <c r="D11069" s="29" t="n">
        <v>110.355</v>
      </c>
      <c r="E11069" s="29" t="n">
        <f aca="false">D11069/10</f>
        <v>11.0355</v>
      </c>
      <c r="F11069" s="29" t="n">
        <f aca="false">(E11069+Einstellungen!$B$20)*(1+Einstellungen!$B$10)</f>
        <v>35.332885</v>
      </c>
      <c r="G11069" s="21" t="str">
        <f aca="false">IF(F11069&lt;Einstellungen!$B$5,"ja","nein")</f>
        <v>nein</v>
      </c>
      <c r="H11069" s="21" t="s">
        <v>28</v>
      </c>
      <c r="I11069" s="29" t="n">
        <f aca="false">INDEX(Einstellungen!$B$27:$B$50,3)</f>
        <v>0.45</v>
      </c>
      <c r="J11069" s="29" t="n">
        <f aca="false">F11069*I11069</f>
        <v>15.89979825</v>
      </c>
    </row>
    <row r="11070" customFormat="false" ht="15" hidden="false" customHeight="false" outlineLevel="0" collapsed="false">
      <c r="A11070" s="28" t="n">
        <v>46042</v>
      </c>
      <c r="B11070" s="21" t="s">
        <v>115</v>
      </c>
      <c r="C11070" s="21" t="s">
        <v>141</v>
      </c>
      <c r="D11070" s="29" t="n">
        <v>109.868</v>
      </c>
      <c r="E11070" s="29" t="n">
        <f aca="false">D11070/10</f>
        <v>10.9868</v>
      </c>
      <c r="F11070" s="29" t="n">
        <f aca="false">(E11070+Einstellungen!$B$20)*(1+Einstellungen!$B$10)</f>
        <v>35.274932</v>
      </c>
      <c r="G11070" s="21" t="str">
        <f aca="false">IF(F11070&lt;Einstellungen!$B$5,"ja","nein")</f>
        <v>nein</v>
      </c>
      <c r="H11070" s="21" t="s">
        <v>28</v>
      </c>
      <c r="I11070" s="29" t="n">
        <f aca="false">INDEX(Einstellungen!$B$27:$B$50,4)</f>
        <v>0.45</v>
      </c>
      <c r="J11070" s="29" t="n">
        <f aca="false">F11070*I11070</f>
        <v>15.8737194</v>
      </c>
    </row>
    <row r="11071" customFormat="false" ht="15" hidden="false" customHeight="false" outlineLevel="0" collapsed="false">
      <c r="A11071" s="28" t="n">
        <v>46042</v>
      </c>
      <c r="B11071" s="21" t="s">
        <v>116</v>
      </c>
      <c r="C11071" s="21" t="s">
        <v>141</v>
      </c>
      <c r="D11071" s="29" t="n">
        <v>113.172</v>
      </c>
      <c r="E11071" s="29" t="n">
        <f aca="false">D11071/10</f>
        <v>11.3172</v>
      </c>
      <c r="F11071" s="29" t="n">
        <f aca="false">(E11071+Einstellungen!$B$20)*(1+Einstellungen!$B$10)</f>
        <v>35.668108</v>
      </c>
      <c r="G11071" s="21" t="str">
        <f aca="false">IF(F11071&lt;Einstellungen!$B$5,"ja","nein")</f>
        <v>nein</v>
      </c>
      <c r="H11071" s="21" t="s">
        <v>28</v>
      </c>
      <c r="I11071" s="29" t="n">
        <f aca="false">INDEX(Einstellungen!$B$27:$B$50,5)</f>
        <v>0.45</v>
      </c>
      <c r="J11071" s="29" t="n">
        <f aca="false">F11071*I11071</f>
        <v>16.0506486</v>
      </c>
    </row>
    <row r="11072" customFormat="false" ht="15" hidden="false" customHeight="false" outlineLevel="0" collapsed="false">
      <c r="A11072" s="28" t="n">
        <v>46042</v>
      </c>
      <c r="B11072" s="21" t="s">
        <v>117</v>
      </c>
      <c r="C11072" s="21" t="s">
        <v>141</v>
      </c>
      <c r="D11072" s="29" t="n">
        <v>125.28</v>
      </c>
      <c r="E11072" s="29" t="n">
        <f aca="false">D11072/10</f>
        <v>12.528</v>
      </c>
      <c r="F11072" s="29" t="n">
        <f aca="false">(E11072+Einstellungen!$B$20)*(1+Einstellungen!$B$10)</f>
        <v>37.10896</v>
      </c>
      <c r="G11072" s="21" t="str">
        <f aca="false">IF(F11072&lt;Einstellungen!$B$5,"ja","nein")</f>
        <v>nein</v>
      </c>
      <c r="H11072" s="21" t="s">
        <v>28</v>
      </c>
      <c r="I11072" s="29" t="n">
        <f aca="false">INDEX(Einstellungen!$B$27:$B$50,6)</f>
        <v>0.5</v>
      </c>
      <c r="J11072" s="29" t="n">
        <f aca="false">F11072*I11072</f>
        <v>18.55448</v>
      </c>
    </row>
    <row r="11073" customFormat="false" ht="15" hidden="false" customHeight="false" outlineLevel="0" collapsed="false">
      <c r="A11073" s="28" t="n">
        <v>46042</v>
      </c>
      <c r="B11073" s="21" t="s">
        <v>118</v>
      </c>
      <c r="C11073" s="21" t="s">
        <v>141</v>
      </c>
      <c r="D11073" s="29" t="n">
        <v>190.105</v>
      </c>
      <c r="E11073" s="29" t="n">
        <f aca="false">D11073/10</f>
        <v>19.0105</v>
      </c>
      <c r="F11073" s="29" t="n">
        <f aca="false">(E11073+Einstellungen!$B$20)*(1+Einstellungen!$B$10)</f>
        <v>44.823135</v>
      </c>
      <c r="G11073" s="21" t="str">
        <f aca="false">IF(F11073&lt;Einstellungen!$B$5,"ja","nein")</f>
        <v>nein</v>
      </c>
      <c r="H11073" s="21" t="s">
        <v>28</v>
      </c>
      <c r="I11073" s="29" t="n">
        <f aca="false">INDEX(Einstellungen!$B$27:$B$50,7)</f>
        <v>0.7</v>
      </c>
      <c r="J11073" s="29" t="n">
        <f aca="false">F11073*I11073</f>
        <v>31.3761945</v>
      </c>
    </row>
    <row r="11074" customFormat="false" ht="15" hidden="false" customHeight="false" outlineLevel="0" collapsed="false">
      <c r="A11074" s="28" t="n">
        <v>46042</v>
      </c>
      <c r="B11074" s="21" t="s">
        <v>119</v>
      </c>
      <c r="C11074" s="21" t="s">
        <v>141</v>
      </c>
      <c r="D11074" s="29" t="n">
        <v>240.877</v>
      </c>
      <c r="E11074" s="29" t="n">
        <f aca="false">D11074/10</f>
        <v>24.0877</v>
      </c>
      <c r="F11074" s="29" t="n">
        <f aca="false">(E11074+Einstellungen!$B$20)*(1+Einstellungen!$B$10)</f>
        <v>50.865003</v>
      </c>
      <c r="G11074" s="21" t="str">
        <f aca="false">IF(F11074&lt;Einstellungen!$B$5,"ja","nein")</f>
        <v>nein</v>
      </c>
      <c r="H11074" s="21" t="s">
        <v>28</v>
      </c>
      <c r="I11074" s="29" t="n">
        <f aca="false">INDEX(Einstellungen!$B$27:$B$50,8)</f>
        <v>0.95</v>
      </c>
      <c r="J11074" s="29" t="n">
        <f aca="false">F11074*I11074</f>
        <v>48.32175285</v>
      </c>
    </row>
    <row r="11075" customFormat="false" ht="15" hidden="false" customHeight="false" outlineLevel="0" collapsed="false">
      <c r="A11075" s="28" t="n">
        <v>46042</v>
      </c>
      <c r="B11075" s="21" t="s">
        <v>120</v>
      </c>
      <c r="C11075" s="21" t="s">
        <v>141</v>
      </c>
      <c r="D11075" s="29" t="n">
        <v>262.785</v>
      </c>
      <c r="E11075" s="29" t="n">
        <f aca="false">D11075/10</f>
        <v>26.2785</v>
      </c>
      <c r="F11075" s="29" t="n">
        <f aca="false">(E11075+Einstellungen!$B$20)*(1+Einstellungen!$B$10)</f>
        <v>53.472055</v>
      </c>
      <c r="G11075" s="21" t="str">
        <f aca="false">IF(F11075&lt;Einstellungen!$B$5,"ja","nein")</f>
        <v>nein</v>
      </c>
      <c r="H11075" s="21" t="s">
        <v>28</v>
      </c>
      <c r="I11075" s="29" t="n">
        <f aca="false">INDEX(Einstellungen!$B$27:$B$50,9)</f>
        <v>1.05</v>
      </c>
      <c r="J11075" s="29" t="n">
        <f aca="false">F11075*I11075</f>
        <v>56.14565775</v>
      </c>
    </row>
    <row r="11076" customFormat="false" ht="15" hidden="false" customHeight="false" outlineLevel="0" collapsed="false">
      <c r="A11076" s="28" t="n">
        <v>46042</v>
      </c>
      <c r="B11076" s="21" t="s">
        <v>121</v>
      </c>
      <c r="C11076" s="21" t="s">
        <v>141</v>
      </c>
      <c r="D11076" s="29" t="n">
        <v>179.535</v>
      </c>
      <c r="E11076" s="29" t="n">
        <f aca="false">D11076/10</f>
        <v>17.9535</v>
      </c>
      <c r="F11076" s="29" t="n">
        <f aca="false">(E11076+Einstellungen!$B$20)*(1+Einstellungen!$B$10)</f>
        <v>43.565305</v>
      </c>
      <c r="G11076" s="21" t="str">
        <f aca="false">IF(F11076&lt;Einstellungen!$B$5,"ja","nein")</f>
        <v>nein</v>
      </c>
      <c r="H11076" s="21" t="s">
        <v>28</v>
      </c>
      <c r="I11076" s="29" t="n">
        <f aca="false">INDEX(Einstellungen!$B$27:$B$50,10)</f>
        <v>1.05</v>
      </c>
      <c r="J11076" s="29" t="n">
        <f aca="false">F11076*I11076</f>
        <v>45.74357025</v>
      </c>
    </row>
    <row r="11077" customFormat="false" ht="15" hidden="false" customHeight="false" outlineLevel="0" collapsed="false">
      <c r="A11077" s="28" t="n">
        <v>46042</v>
      </c>
      <c r="B11077" s="21" t="s">
        <v>122</v>
      </c>
      <c r="C11077" s="21" t="s">
        <v>141</v>
      </c>
      <c r="D11077" s="29" t="n">
        <v>132.17</v>
      </c>
      <c r="E11077" s="29" t="n">
        <f aca="false">D11077/10</f>
        <v>13.217</v>
      </c>
      <c r="F11077" s="29" t="n">
        <f aca="false">(E11077+Einstellungen!$B$20)*(1+Einstellungen!$B$10)</f>
        <v>37.92887</v>
      </c>
      <c r="G11077" s="21" t="str">
        <f aca="false">IF(F11077&lt;Einstellungen!$B$5,"ja","nein")</f>
        <v>nein</v>
      </c>
      <c r="H11077" s="21" t="s">
        <v>28</v>
      </c>
      <c r="I11077" s="29" t="n">
        <f aca="false">INDEX(Einstellungen!$B$27:$B$50,11)</f>
        <v>1.05</v>
      </c>
      <c r="J11077" s="29" t="n">
        <f aca="false">F11077*I11077</f>
        <v>39.8253135</v>
      </c>
    </row>
    <row r="11078" customFormat="false" ht="15" hidden="false" customHeight="false" outlineLevel="0" collapsed="false">
      <c r="A11078" s="28" t="n">
        <v>46042</v>
      </c>
      <c r="B11078" s="21" t="s">
        <v>123</v>
      </c>
      <c r="C11078" s="21" t="s">
        <v>141</v>
      </c>
      <c r="D11078" s="29" t="n">
        <v>107.953</v>
      </c>
      <c r="E11078" s="29" t="n">
        <f aca="false">D11078/10</f>
        <v>10.7953</v>
      </c>
      <c r="F11078" s="29" t="n">
        <f aca="false">(E11078+Einstellungen!$B$20)*(1+Einstellungen!$B$10)</f>
        <v>35.047047</v>
      </c>
      <c r="G11078" s="21" t="str">
        <f aca="false">IF(F11078&lt;Einstellungen!$B$5,"ja","nein")</f>
        <v>nein</v>
      </c>
      <c r="H11078" s="21" t="s">
        <v>28</v>
      </c>
      <c r="I11078" s="29" t="n">
        <f aca="false">INDEX(Einstellungen!$B$27:$B$50,12)</f>
        <v>1.1</v>
      </c>
      <c r="J11078" s="29" t="n">
        <f aca="false">F11078*I11078</f>
        <v>38.5517517</v>
      </c>
    </row>
    <row r="11079" customFormat="false" ht="15" hidden="false" customHeight="false" outlineLevel="0" collapsed="false">
      <c r="A11079" s="28" t="n">
        <v>46042</v>
      </c>
      <c r="B11079" s="21" t="s">
        <v>124</v>
      </c>
      <c r="C11079" s="21" t="s">
        <v>141</v>
      </c>
      <c r="D11079" s="29" t="n">
        <v>103.623</v>
      </c>
      <c r="E11079" s="29" t="n">
        <f aca="false">D11079/10</f>
        <v>10.3623</v>
      </c>
      <c r="F11079" s="29" t="n">
        <f aca="false">(E11079+Einstellungen!$B$20)*(1+Einstellungen!$B$10)</f>
        <v>34.531777</v>
      </c>
      <c r="G11079" s="21" t="str">
        <f aca="false">IF(F11079&lt;Einstellungen!$B$5,"ja","nein")</f>
        <v>nein</v>
      </c>
      <c r="H11079" s="21" t="s">
        <v>28</v>
      </c>
      <c r="I11079" s="29" t="n">
        <f aca="false">INDEX(Einstellungen!$B$27:$B$50,13)</f>
        <v>1.2</v>
      </c>
      <c r="J11079" s="29" t="n">
        <f aca="false">F11079*I11079</f>
        <v>41.4381324</v>
      </c>
    </row>
    <row r="11080" customFormat="false" ht="15" hidden="false" customHeight="false" outlineLevel="0" collapsed="false">
      <c r="A11080" s="28" t="n">
        <v>46042</v>
      </c>
      <c r="B11080" s="21" t="s">
        <v>125</v>
      </c>
      <c r="C11080" s="21" t="s">
        <v>141</v>
      </c>
      <c r="D11080" s="29" t="n">
        <v>105.755</v>
      </c>
      <c r="E11080" s="29" t="n">
        <f aca="false">D11080/10</f>
        <v>10.5755</v>
      </c>
      <c r="F11080" s="29" t="n">
        <f aca="false">(E11080+Einstellungen!$B$20)*(1+Einstellungen!$B$10)</f>
        <v>34.785485</v>
      </c>
      <c r="G11080" s="21" t="str">
        <f aca="false">IF(F11080&lt;Einstellungen!$B$5,"ja","nein")</f>
        <v>nein</v>
      </c>
      <c r="H11080" s="21" t="s">
        <v>28</v>
      </c>
      <c r="I11080" s="29" t="n">
        <f aca="false">INDEX(Einstellungen!$B$27:$B$50,14)</f>
        <v>1.15</v>
      </c>
      <c r="J11080" s="29" t="n">
        <f aca="false">F11080*I11080</f>
        <v>40.00330775</v>
      </c>
    </row>
    <row r="11081" customFormat="false" ht="15" hidden="false" customHeight="false" outlineLevel="0" collapsed="false">
      <c r="A11081" s="28" t="n">
        <v>46042</v>
      </c>
      <c r="B11081" s="21" t="s">
        <v>126</v>
      </c>
      <c r="C11081" s="21" t="s">
        <v>141</v>
      </c>
      <c r="D11081" s="29" t="n">
        <v>136.722</v>
      </c>
      <c r="E11081" s="29" t="n">
        <f aca="false">D11081/10</f>
        <v>13.6722</v>
      </c>
      <c r="F11081" s="29" t="n">
        <f aca="false">(E11081+Einstellungen!$B$20)*(1+Einstellungen!$B$10)</f>
        <v>38.470558</v>
      </c>
      <c r="G11081" s="21" t="str">
        <f aca="false">IF(F11081&lt;Einstellungen!$B$5,"ja","nein")</f>
        <v>nein</v>
      </c>
      <c r="H11081" s="21" t="s">
        <v>28</v>
      </c>
      <c r="I11081" s="29" t="n">
        <f aca="false">INDEX(Einstellungen!$B$27:$B$50,15)</f>
        <v>1</v>
      </c>
      <c r="J11081" s="29" t="n">
        <f aca="false">F11081*I11081</f>
        <v>38.470558</v>
      </c>
    </row>
    <row r="11082" customFormat="false" ht="15" hidden="false" customHeight="false" outlineLevel="0" collapsed="false">
      <c r="A11082" s="28" t="n">
        <v>46042</v>
      </c>
      <c r="B11082" s="21" t="s">
        <v>127</v>
      </c>
      <c r="C11082" s="21" t="s">
        <v>141</v>
      </c>
      <c r="D11082" s="29" t="n">
        <v>178.26</v>
      </c>
      <c r="E11082" s="29" t="n">
        <f aca="false">D11082/10</f>
        <v>17.826</v>
      </c>
      <c r="F11082" s="29" t="n">
        <f aca="false">(E11082+Einstellungen!$B$20)*(1+Einstellungen!$B$10)</f>
        <v>43.41358</v>
      </c>
      <c r="G11082" s="21" t="str">
        <f aca="false">IF(F11082&lt;Einstellungen!$B$5,"ja","nein")</f>
        <v>nein</v>
      </c>
      <c r="H11082" s="21" t="s">
        <v>28</v>
      </c>
      <c r="I11082" s="29" t="n">
        <f aca="false">INDEX(Einstellungen!$B$27:$B$50,16)</f>
        <v>0.95</v>
      </c>
      <c r="J11082" s="29" t="n">
        <f aca="false">F11082*I11082</f>
        <v>41.242901</v>
      </c>
    </row>
    <row r="11083" customFormat="false" ht="15" hidden="false" customHeight="false" outlineLevel="0" collapsed="false">
      <c r="A11083" s="28" t="n">
        <v>46042</v>
      </c>
      <c r="B11083" s="21" t="s">
        <v>128</v>
      </c>
      <c r="C11083" s="21" t="s">
        <v>141</v>
      </c>
      <c r="D11083" s="29" t="n">
        <v>276.735</v>
      </c>
      <c r="E11083" s="29" t="n">
        <f aca="false">D11083/10</f>
        <v>27.6735</v>
      </c>
      <c r="F11083" s="29" t="n">
        <f aca="false">(E11083+Einstellungen!$B$20)*(1+Einstellungen!$B$10)</f>
        <v>55.132105</v>
      </c>
      <c r="G11083" s="21" t="str">
        <f aca="false">IF(F11083&lt;Einstellungen!$B$5,"ja","nein")</f>
        <v>nein</v>
      </c>
      <c r="H11083" s="21" t="s">
        <v>28</v>
      </c>
      <c r="I11083" s="29" t="n">
        <f aca="false">INDEX(Einstellungen!$B$27:$B$50,17)</f>
        <v>0.95</v>
      </c>
      <c r="J11083" s="29" t="n">
        <f aca="false">F11083*I11083</f>
        <v>52.37549975</v>
      </c>
    </row>
    <row r="11084" customFormat="false" ht="15" hidden="false" customHeight="false" outlineLevel="0" collapsed="false">
      <c r="A11084" s="28" t="n">
        <v>46042</v>
      </c>
      <c r="B11084" s="21" t="s">
        <v>129</v>
      </c>
      <c r="C11084" s="21" t="s">
        <v>141</v>
      </c>
      <c r="D11084" s="29" t="n">
        <v>249.63</v>
      </c>
      <c r="E11084" s="29" t="n">
        <f aca="false">D11084/10</f>
        <v>24.963</v>
      </c>
      <c r="F11084" s="29" t="n">
        <f aca="false">(E11084+Einstellungen!$B$20)*(1+Einstellungen!$B$10)</f>
        <v>51.90661</v>
      </c>
      <c r="G11084" s="21" t="str">
        <f aca="false">IF(F11084&lt;Einstellungen!$B$5,"ja","nein")</f>
        <v>nein</v>
      </c>
      <c r="H11084" s="21" t="s">
        <v>28</v>
      </c>
      <c r="I11084" s="29" t="n">
        <f aca="false">INDEX(Einstellungen!$B$27:$B$50,18)</f>
        <v>1.1</v>
      </c>
      <c r="J11084" s="29" t="n">
        <f aca="false">F11084*I11084</f>
        <v>57.097271</v>
      </c>
    </row>
    <row r="11085" customFormat="false" ht="15" hidden="false" customHeight="false" outlineLevel="0" collapsed="false">
      <c r="A11085" s="28" t="n">
        <v>46042</v>
      </c>
      <c r="B11085" s="21" t="s">
        <v>130</v>
      </c>
      <c r="C11085" s="21" t="s">
        <v>141</v>
      </c>
      <c r="D11085" s="29" t="n">
        <v>193.925</v>
      </c>
      <c r="E11085" s="29" t="n">
        <f aca="false">D11085/10</f>
        <v>19.3925</v>
      </c>
      <c r="F11085" s="29" t="n">
        <f aca="false">(E11085+Einstellungen!$B$20)*(1+Einstellungen!$B$10)</f>
        <v>45.277715</v>
      </c>
      <c r="G11085" s="21" t="str">
        <f aca="false">IF(F11085&lt;Einstellungen!$B$5,"ja","nein")</f>
        <v>nein</v>
      </c>
      <c r="H11085" s="21" t="s">
        <v>28</v>
      </c>
      <c r="I11085" s="29" t="n">
        <f aca="false">INDEX(Einstellungen!$B$27:$B$50,19)</f>
        <v>1.35</v>
      </c>
      <c r="J11085" s="29" t="n">
        <f aca="false">F11085*I11085</f>
        <v>61.12491525</v>
      </c>
    </row>
    <row r="11086" customFormat="false" ht="15" hidden="false" customHeight="false" outlineLevel="0" collapsed="false">
      <c r="A11086" s="28" t="n">
        <v>46042</v>
      </c>
      <c r="B11086" s="21" t="s">
        <v>131</v>
      </c>
      <c r="C11086" s="21" t="s">
        <v>141</v>
      </c>
      <c r="D11086" s="29" t="n">
        <v>181.918</v>
      </c>
      <c r="E11086" s="29" t="n">
        <f aca="false">D11086/10</f>
        <v>18.1918</v>
      </c>
      <c r="F11086" s="29" t="n">
        <f aca="false">(E11086+Einstellungen!$B$20)*(1+Einstellungen!$B$10)</f>
        <v>43.848882</v>
      </c>
      <c r="G11086" s="21" t="str">
        <f aca="false">IF(F11086&lt;Einstellungen!$B$5,"ja","nein")</f>
        <v>nein</v>
      </c>
      <c r="H11086" s="21" t="s">
        <v>28</v>
      </c>
      <c r="I11086" s="29" t="n">
        <f aca="false">INDEX(Einstellungen!$B$27:$B$50,20)</f>
        <v>1.45</v>
      </c>
      <c r="J11086" s="29" t="n">
        <f aca="false">F11086*I11086</f>
        <v>63.5808789</v>
      </c>
    </row>
    <row r="11087" customFormat="false" ht="15" hidden="false" customHeight="false" outlineLevel="0" collapsed="false">
      <c r="A11087" s="28" t="n">
        <v>46042</v>
      </c>
      <c r="B11087" s="21" t="s">
        <v>132</v>
      </c>
      <c r="C11087" s="21" t="s">
        <v>141</v>
      </c>
      <c r="D11087" s="29" t="n">
        <v>155.1</v>
      </c>
      <c r="E11087" s="29" t="n">
        <f aca="false">D11087/10</f>
        <v>15.51</v>
      </c>
      <c r="F11087" s="29" t="n">
        <f aca="false">(E11087+Einstellungen!$B$20)*(1+Einstellungen!$B$10)</f>
        <v>40.65754</v>
      </c>
      <c r="G11087" s="21" t="str">
        <f aca="false">IF(F11087&lt;Einstellungen!$B$5,"ja","nein")</f>
        <v>nein</v>
      </c>
      <c r="H11087" s="21" t="s">
        <v>28</v>
      </c>
      <c r="I11087" s="29" t="n">
        <f aca="false">INDEX(Einstellungen!$B$27:$B$50,21)</f>
        <v>1.4</v>
      </c>
      <c r="J11087" s="29" t="n">
        <f aca="false">F11087*I11087</f>
        <v>56.920556</v>
      </c>
    </row>
    <row r="11088" customFormat="false" ht="15" hidden="false" customHeight="false" outlineLevel="0" collapsed="false">
      <c r="A11088" s="28" t="n">
        <v>46042</v>
      </c>
      <c r="B11088" s="21" t="s">
        <v>133</v>
      </c>
      <c r="C11088" s="21" t="s">
        <v>141</v>
      </c>
      <c r="D11088" s="29" t="n">
        <v>139.89</v>
      </c>
      <c r="E11088" s="29" t="n">
        <f aca="false">D11088/10</f>
        <v>13.989</v>
      </c>
      <c r="F11088" s="29" t="n">
        <f aca="false">(E11088+Einstellungen!$B$20)*(1+Einstellungen!$B$10)</f>
        <v>38.84755</v>
      </c>
      <c r="G11088" s="21" t="str">
        <f aca="false">IF(F11088&lt;Einstellungen!$B$5,"ja","nein")</f>
        <v>nein</v>
      </c>
      <c r="H11088" s="21" t="s">
        <v>28</v>
      </c>
      <c r="I11088" s="29" t="n">
        <f aca="false">INDEX(Einstellungen!$B$27:$B$50,22)</f>
        <v>1.25</v>
      </c>
      <c r="J11088" s="29" t="n">
        <f aca="false">F11088*I11088</f>
        <v>48.5594375</v>
      </c>
    </row>
    <row r="11089" customFormat="false" ht="15" hidden="false" customHeight="false" outlineLevel="0" collapsed="false">
      <c r="A11089" s="28" t="n">
        <v>46042</v>
      </c>
      <c r="B11089" s="21" t="s">
        <v>134</v>
      </c>
      <c r="C11089" s="21" t="s">
        <v>141</v>
      </c>
      <c r="D11089" s="29" t="n">
        <v>117.192</v>
      </c>
      <c r="E11089" s="29" t="n">
        <f aca="false">D11089/10</f>
        <v>11.7192</v>
      </c>
      <c r="F11089" s="29" t="n">
        <f aca="false">(E11089+Einstellungen!$B$20)*(1+Einstellungen!$B$10)</f>
        <v>36.146488</v>
      </c>
      <c r="G11089" s="21" t="str">
        <f aca="false">IF(F11089&lt;Einstellungen!$B$5,"ja","nein")</f>
        <v>nein</v>
      </c>
      <c r="H11089" s="21" t="s">
        <v>28</v>
      </c>
      <c r="I11089" s="29" t="n">
        <f aca="false">INDEX(Einstellungen!$B$27:$B$50,23)</f>
        <v>1.05</v>
      </c>
      <c r="J11089" s="29" t="n">
        <f aca="false">F11089*I11089</f>
        <v>37.9538124</v>
      </c>
    </row>
    <row r="11090" customFormat="false" ht="15" hidden="false" customHeight="false" outlineLevel="0" collapsed="false">
      <c r="A11090" s="28" t="n">
        <v>46042</v>
      </c>
      <c r="B11090" s="21" t="s">
        <v>135</v>
      </c>
      <c r="C11090" s="21" t="s">
        <v>141</v>
      </c>
      <c r="D11090" s="29" t="n">
        <v>107.838</v>
      </c>
      <c r="E11090" s="29" t="n">
        <f aca="false">D11090/10</f>
        <v>10.7838</v>
      </c>
      <c r="F11090" s="29" t="n">
        <f aca="false">(E11090+Einstellungen!$B$20)*(1+Einstellungen!$B$10)</f>
        <v>35.033362</v>
      </c>
      <c r="G11090" s="21" t="str">
        <f aca="false">IF(F11090&lt;Einstellungen!$B$5,"ja","nein")</f>
        <v>nein</v>
      </c>
      <c r="H11090" s="21" t="s">
        <v>28</v>
      </c>
      <c r="I11090" s="29" t="n">
        <f aca="false">INDEX(Einstellungen!$B$27:$B$50,24)</f>
        <v>0.8</v>
      </c>
      <c r="J11090" s="29" t="n">
        <f aca="false">F11090*I11090</f>
        <v>28.0266896</v>
      </c>
    </row>
    <row r="11091" customFormat="false" ht="15" hidden="false" customHeight="false" outlineLevel="0" collapsed="false">
      <c r="A11091" s="28" t="n">
        <v>46043</v>
      </c>
      <c r="B11091" s="21" t="s">
        <v>111</v>
      </c>
      <c r="C11091" s="21" t="s">
        <v>112</v>
      </c>
      <c r="D11091" s="29" t="n">
        <v>101.49</v>
      </c>
      <c r="E11091" s="29" t="n">
        <f aca="false">D11091/10</f>
        <v>10.149</v>
      </c>
      <c r="F11091" s="29" t="n">
        <f aca="false">(E11091+Einstellungen!$B$20)*(1+Einstellungen!$B$10)</f>
        <v>34.27795</v>
      </c>
      <c r="G11091" s="21" t="str">
        <f aca="false">IF(F11091&lt;Einstellungen!$B$5,"ja","nein")</f>
        <v>nein</v>
      </c>
      <c r="H11091" s="21" t="s">
        <v>28</v>
      </c>
      <c r="I11091" s="29" t="n">
        <f aca="false">INDEX(Einstellungen!$B$27:$B$50,1)</f>
        <v>0.6</v>
      </c>
      <c r="J11091" s="29" t="n">
        <f aca="false">F11091*I11091</f>
        <v>20.56677</v>
      </c>
    </row>
    <row r="11092" customFormat="false" ht="15" hidden="false" customHeight="false" outlineLevel="0" collapsed="false">
      <c r="A11092" s="28" t="n">
        <v>46043</v>
      </c>
      <c r="B11092" s="21" t="s">
        <v>113</v>
      </c>
      <c r="C11092" s="21" t="s">
        <v>112</v>
      </c>
      <c r="D11092" s="29" t="n">
        <v>101.718</v>
      </c>
      <c r="E11092" s="29" t="n">
        <f aca="false">D11092/10</f>
        <v>10.1718</v>
      </c>
      <c r="F11092" s="29" t="n">
        <f aca="false">(E11092+Einstellungen!$B$20)*(1+Einstellungen!$B$10)</f>
        <v>34.305082</v>
      </c>
      <c r="G11092" s="21" t="str">
        <f aca="false">IF(F11092&lt;Einstellungen!$B$5,"ja","nein")</f>
        <v>nein</v>
      </c>
      <c r="H11092" s="21" t="s">
        <v>28</v>
      </c>
      <c r="I11092" s="29" t="n">
        <f aca="false">INDEX(Einstellungen!$B$27:$B$50,2)</f>
        <v>0.5</v>
      </c>
      <c r="J11092" s="29" t="n">
        <f aca="false">F11092*I11092</f>
        <v>17.152541</v>
      </c>
    </row>
    <row r="11093" customFormat="false" ht="15" hidden="false" customHeight="false" outlineLevel="0" collapsed="false">
      <c r="A11093" s="28" t="n">
        <v>46043</v>
      </c>
      <c r="B11093" s="21" t="s">
        <v>114</v>
      </c>
      <c r="C11093" s="21" t="s">
        <v>112</v>
      </c>
      <c r="D11093" s="29" t="n">
        <v>98.757</v>
      </c>
      <c r="E11093" s="29" t="n">
        <f aca="false">D11093/10</f>
        <v>9.8757</v>
      </c>
      <c r="F11093" s="29" t="n">
        <f aca="false">(E11093+Einstellungen!$B$20)*(1+Einstellungen!$B$10)</f>
        <v>33.952723</v>
      </c>
      <c r="G11093" s="21" t="str">
        <f aca="false">IF(F11093&lt;Einstellungen!$B$5,"ja","nein")</f>
        <v>nein</v>
      </c>
      <c r="H11093" s="21" t="s">
        <v>28</v>
      </c>
      <c r="I11093" s="29" t="n">
        <f aca="false">INDEX(Einstellungen!$B$27:$B$50,3)</f>
        <v>0.45</v>
      </c>
      <c r="J11093" s="29" t="n">
        <f aca="false">F11093*I11093</f>
        <v>15.27872535</v>
      </c>
    </row>
    <row r="11094" customFormat="false" ht="15" hidden="false" customHeight="false" outlineLevel="0" collapsed="false">
      <c r="A11094" s="28" t="n">
        <v>46043</v>
      </c>
      <c r="B11094" s="21" t="s">
        <v>115</v>
      </c>
      <c r="C11094" s="21" t="s">
        <v>112</v>
      </c>
      <c r="D11094" s="29" t="n">
        <v>100.91</v>
      </c>
      <c r="E11094" s="29" t="n">
        <f aca="false">D11094/10</f>
        <v>10.091</v>
      </c>
      <c r="F11094" s="29" t="n">
        <f aca="false">(E11094+Einstellungen!$B$20)*(1+Einstellungen!$B$10)</f>
        <v>34.20893</v>
      </c>
      <c r="G11094" s="21" t="str">
        <f aca="false">IF(F11094&lt;Einstellungen!$B$5,"ja","nein")</f>
        <v>nein</v>
      </c>
      <c r="H11094" s="21" t="s">
        <v>28</v>
      </c>
      <c r="I11094" s="29" t="n">
        <f aca="false">INDEX(Einstellungen!$B$27:$B$50,4)</f>
        <v>0.45</v>
      </c>
      <c r="J11094" s="29" t="n">
        <f aca="false">F11094*I11094</f>
        <v>15.3940185</v>
      </c>
    </row>
    <row r="11095" customFormat="false" ht="15" hidden="false" customHeight="false" outlineLevel="0" collapsed="false">
      <c r="A11095" s="28" t="n">
        <v>46043</v>
      </c>
      <c r="B11095" s="21" t="s">
        <v>116</v>
      </c>
      <c r="C11095" s="21" t="s">
        <v>112</v>
      </c>
      <c r="D11095" s="29" t="n">
        <v>98.845</v>
      </c>
      <c r="E11095" s="29" t="n">
        <f aca="false">D11095/10</f>
        <v>9.8845</v>
      </c>
      <c r="F11095" s="29" t="n">
        <f aca="false">(E11095+Einstellungen!$B$20)*(1+Einstellungen!$B$10)</f>
        <v>33.963195</v>
      </c>
      <c r="G11095" s="21" t="str">
        <f aca="false">IF(F11095&lt;Einstellungen!$B$5,"ja","nein")</f>
        <v>nein</v>
      </c>
      <c r="H11095" s="21" t="s">
        <v>28</v>
      </c>
      <c r="I11095" s="29" t="n">
        <f aca="false">INDEX(Einstellungen!$B$27:$B$50,5)</f>
        <v>0.45</v>
      </c>
      <c r="J11095" s="29" t="n">
        <f aca="false">F11095*I11095</f>
        <v>15.28343775</v>
      </c>
    </row>
    <row r="11096" customFormat="false" ht="15" hidden="false" customHeight="false" outlineLevel="0" collapsed="false">
      <c r="A11096" s="28" t="n">
        <v>46043</v>
      </c>
      <c r="B11096" s="21" t="s">
        <v>117</v>
      </c>
      <c r="C11096" s="21" t="s">
        <v>112</v>
      </c>
      <c r="D11096" s="29" t="n">
        <v>98.692</v>
      </c>
      <c r="E11096" s="29" t="n">
        <f aca="false">D11096/10</f>
        <v>9.8692</v>
      </c>
      <c r="F11096" s="29" t="n">
        <f aca="false">(E11096+Einstellungen!$B$20)*(1+Einstellungen!$B$10)</f>
        <v>33.944988</v>
      </c>
      <c r="G11096" s="21" t="str">
        <f aca="false">IF(F11096&lt;Einstellungen!$B$5,"ja","nein")</f>
        <v>nein</v>
      </c>
      <c r="H11096" s="21" t="s">
        <v>28</v>
      </c>
      <c r="I11096" s="29" t="n">
        <f aca="false">INDEX(Einstellungen!$B$27:$B$50,6)</f>
        <v>0.5</v>
      </c>
      <c r="J11096" s="29" t="n">
        <f aca="false">F11096*I11096</f>
        <v>16.972494</v>
      </c>
    </row>
    <row r="11097" customFormat="false" ht="15" hidden="false" customHeight="false" outlineLevel="0" collapsed="false">
      <c r="A11097" s="28" t="n">
        <v>46043</v>
      </c>
      <c r="B11097" s="21" t="s">
        <v>118</v>
      </c>
      <c r="C11097" s="21" t="s">
        <v>112</v>
      </c>
      <c r="D11097" s="29" t="n">
        <v>107.873</v>
      </c>
      <c r="E11097" s="29" t="n">
        <f aca="false">D11097/10</f>
        <v>10.7873</v>
      </c>
      <c r="F11097" s="29" t="n">
        <f aca="false">(E11097+Einstellungen!$B$20)*(1+Einstellungen!$B$10)</f>
        <v>35.037527</v>
      </c>
      <c r="G11097" s="21" t="str">
        <f aca="false">IF(F11097&lt;Einstellungen!$B$5,"ja","nein")</f>
        <v>nein</v>
      </c>
      <c r="H11097" s="21" t="s">
        <v>28</v>
      </c>
      <c r="I11097" s="29" t="n">
        <f aca="false">INDEX(Einstellungen!$B$27:$B$50,7)</f>
        <v>0.7</v>
      </c>
      <c r="J11097" s="29" t="n">
        <f aca="false">F11097*I11097</f>
        <v>24.5262689</v>
      </c>
    </row>
    <row r="11098" customFormat="false" ht="15" hidden="false" customHeight="false" outlineLevel="0" collapsed="false">
      <c r="A11098" s="28" t="n">
        <v>46043</v>
      </c>
      <c r="B11098" s="21" t="s">
        <v>119</v>
      </c>
      <c r="C11098" s="21" t="s">
        <v>112</v>
      </c>
      <c r="D11098" s="29" t="n">
        <v>160</v>
      </c>
      <c r="E11098" s="29" t="n">
        <f aca="false">D11098/10</f>
        <v>16</v>
      </c>
      <c r="F11098" s="29" t="n">
        <f aca="false">(E11098+Einstellungen!$B$20)*(1+Einstellungen!$B$10)</f>
        <v>41.24064</v>
      </c>
      <c r="G11098" s="21" t="str">
        <f aca="false">IF(F11098&lt;Einstellungen!$B$5,"ja","nein")</f>
        <v>nein</v>
      </c>
      <c r="H11098" s="21" t="s">
        <v>28</v>
      </c>
      <c r="I11098" s="29" t="n">
        <f aca="false">INDEX(Einstellungen!$B$27:$B$50,8)</f>
        <v>0.95</v>
      </c>
      <c r="J11098" s="29" t="n">
        <f aca="false">F11098*I11098</f>
        <v>39.178608</v>
      </c>
    </row>
    <row r="11099" customFormat="false" ht="15" hidden="false" customHeight="false" outlineLevel="0" collapsed="false">
      <c r="A11099" s="28" t="n">
        <v>46043</v>
      </c>
      <c r="B11099" s="21" t="s">
        <v>120</v>
      </c>
      <c r="C11099" s="21" t="s">
        <v>112</v>
      </c>
      <c r="D11099" s="29" t="n">
        <v>176.398</v>
      </c>
      <c r="E11099" s="29" t="n">
        <f aca="false">D11099/10</f>
        <v>17.6398</v>
      </c>
      <c r="F11099" s="29" t="n">
        <f aca="false">(E11099+Einstellungen!$B$20)*(1+Einstellungen!$B$10)</f>
        <v>43.192002</v>
      </c>
      <c r="G11099" s="21" t="str">
        <f aca="false">IF(F11099&lt;Einstellungen!$B$5,"ja","nein")</f>
        <v>nein</v>
      </c>
      <c r="H11099" s="21" t="s">
        <v>28</v>
      </c>
      <c r="I11099" s="29" t="n">
        <f aca="false">INDEX(Einstellungen!$B$27:$B$50,9)</f>
        <v>1.05</v>
      </c>
      <c r="J11099" s="29" t="n">
        <f aca="false">F11099*I11099</f>
        <v>45.3516021</v>
      </c>
    </row>
    <row r="11100" customFormat="false" ht="15" hidden="false" customHeight="false" outlineLevel="0" collapsed="false">
      <c r="A11100" s="28" t="n">
        <v>46043</v>
      </c>
      <c r="B11100" s="21" t="s">
        <v>121</v>
      </c>
      <c r="C11100" s="21" t="s">
        <v>112</v>
      </c>
      <c r="D11100" s="29" t="n">
        <v>142.892</v>
      </c>
      <c r="E11100" s="29" t="n">
        <f aca="false">D11100/10</f>
        <v>14.2892</v>
      </c>
      <c r="F11100" s="29" t="n">
        <f aca="false">(E11100+Einstellungen!$B$20)*(1+Einstellungen!$B$10)</f>
        <v>39.204788</v>
      </c>
      <c r="G11100" s="21" t="str">
        <f aca="false">IF(F11100&lt;Einstellungen!$B$5,"ja","nein")</f>
        <v>nein</v>
      </c>
      <c r="H11100" s="21" t="s">
        <v>28</v>
      </c>
      <c r="I11100" s="29" t="n">
        <f aca="false">INDEX(Einstellungen!$B$27:$B$50,10)</f>
        <v>1.05</v>
      </c>
      <c r="J11100" s="29" t="n">
        <f aca="false">F11100*I11100</f>
        <v>41.1650274</v>
      </c>
    </row>
    <row r="11101" customFormat="false" ht="15" hidden="false" customHeight="false" outlineLevel="0" collapsed="false">
      <c r="A11101" s="28" t="n">
        <v>46043</v>
      </c>
      <c r="B11101" s="21" t="s">
        <v>122</v>
      </c>
      <c r="C11101" s="21" t="s">
        <v>112</v>
      </c>
      <c r="D11101" s="29" t="n">
        <v>118.3</v>
      </c>
      <c r="E11101" s="29" t="n">
        <f aca="false">D11101/10</f>
        <v>11.83</v>
      </c>
      <c r="F11101" s="29" t="n">
        <f aca="false">(E11101+Einstellungen!$B$20)*(1+Einstellungen!$B$10)</f>
        <v>36.27834</v>
      </c>
      <c r="G11101" s="21" t="str">
        <f aca="false">IF(F11101&lt;Einstellungen!$B$5,"ja","nein")</f>
        <v>nein</v>
      </c>
      <c r="H11101" s="21" t="s">
        <v>28</v>
      </c>
      <c r="I11101" s="29" t="n">
        <f aca="false">INDEX(Einstellungen!$B$27:$B$50,11)</f>
        <v>1.05</v>
      </c>
      <c r="J11101" s="29" t="n">
        <f aca="false">F11101*I11101</f>
        <v>38.092257</v>
      </c>
    </row>
    <row r="11102" customFormat="false" ht="15" hidden="false" customHeight="false" outlineLevel="0" collapsed="false">
      <c r="A11102" s="28" t="n">
        <v>46043</v>
      </c>
      <c r="B11102" s="21" t="s">
        <v>123</v>
      </c>
      <c r="C11102" s="21" t="s">
        <v>112</v>
      </c>
      <c r="D11102" s="29" t="n">
        <v>100.993</v>
      </c>
      <c r="E11102" s="29" t="n">
        <f aca="false">D11102/10</f>
        <v>10.0993</v>
      </c>
      <c r="F11102" s="29" t="n">
        <f aca="false">(E11102+Einstellungen!$B$20)*(1+Einstellungen!$B$10)</f>
        <v>34.218807</v>
      </c>
      <c r="G11102" s="21" t="str">
        <f aca="false">IF(F11102&lt;Einstellungen!$B$5,"ja","nein")</f>
        <v>nein</v>
      </c>
      <c r="H11102" s="21" t="s">
        <v>28</v>
      </c>
      <c r="I11102" s="29" t="n">
        <f aca="false">INDEX(Einstellungen!$B$27:$B$50,12)</f>
        <v>1.1</v>
      </c>
      <c r="J11102" s="29" t="n">
        <f aca="false">F11102*I11102</f>
        <v>37.6406877</v>
      </c>
    </row>
    <row r="11103" customFormat="false" ht="15" hidden="false" customHeight="false" outlineLevel="0" collapsed="false">
      <c r="A11103" s="28" t="n">
        <v>46043</v>
      </c>
      <c r="B11103" s="21" t="s">
        <v>124</v>
      </c>
      <c r="C11103" s="21" t="s">
        <v>112</v>
      </c>
      <c r="D11103" s="29" t="n">
        <v>99.13</v>
      </c>
      <c r="E11103" s="29" t="n">
        <f aca="false">D11103/10</f>
        <v>9.913</v>
      </c>
      <c r="F11103" s="29" t="n">
        <f aca="false">(E11103+Einstellungen!$B$20)*(1+Einstellungen!$B$10)</f>
        <v>33.99711</v>
      </c>
      <c r="G11103" s="21" t="str">
        <f aca="false">IF(F11103&lt;Einstellungen!$B$5,"ja","nein")</f>
        <v>nein</v>
      </c>
      <c r="H11103" s="21" t="s">
        <v>28</v>
      </c>
      <c r="I11103" s="29" t="n">
        <f aca="false">INDEX(Einstellungen!$B$27:$B$50,13)</f>
        <v>1.2</v>
      </c>
      <c r="J11103" s="29" t="n">
        <f aca="false">F11103*I11103</f>
        <v>40.796532</v>
      </c>
    </row>
    <row r="11104" customFormat="false" ht="15" hidden="false" customHeight="false" outlineLevel="0" collapsed="false">
      <c r="A11104" s="28" t="n">
        <v>46043</v>
      </c>
      <c r="B11104" s="21" t="s">
        <v>125</v>
      </c>
      <c r="C11104" s="21" t="s">
        <v>112</v>
      </c>
      <c r="D11104" s="29" t="n">
        <v>103.475</v>
      </c>
      <c r="E11104" s="29" t="n">
        <f aca="false">D11104/10</f>
        <v>10.3475</v>
      </c>
      <c r="F11104" s="29" t="n">
        <f aca="false">(E11104+Einstellungen!$B$20)*(1+Einstellungen!$B$10)</f>
        <v>34.514165</v>
      </c>
      <c r="G11104" s="21" t="str">
        <f aca="false">IF(F11104&lt;Einstellungen!$B$5,"ja","nein")</f>
        <v>nein</v>
      </c>
      <c r="H11104" s="21" t="s">
        <v>28</v>
      </c>
      <c r="I11104" s="29" t="n">
        <f aca="false">INDEX(Einstellungen!$B$27:$B$50,14)</f>
        <v>1.15</v>
      </c>
      <c r="J11104" s="29" t="n">
        <f aca="false">F11104*I11104</f>
        <v>39.69128975</v>
      </c>
    </row>
    <row r="11105" customFormat="false" ht="15" hidden="false" customHeight="false" outlineLevel="0" collapsed="false">
      <c r="A11105" s="28" t="n">
        <v>46043</v>
      </c>
      <c r="B11105" s="21" t="s">
        <v>126</v>
      </c>
      <c r="C11105" s="21" t="s">
        <v>112</v>
      </c>
      <c r="D11105" s="29" t="n">
        <v>108.623</v>
      </c>
      <c r="E11105" s="29" t="n">
        <f aca="false">D11105/10</f>
        <v>10.8623</v>
      </c>
      <c r="F11105" s="29" t="n">
        <f aca="false">(E11105+Einstellungen!$B$20)*(1+Einstellungen!$B$10)</f>
        <v>35.126777</v>
      </c>
      <c r="G11105" s="21" t="str">
        <f aca="false">IF(F11105&lt;Einstellungen!$B$5,"ja","nein")</f>
        <v>nein</v>
      </c>
      <c r="H11105" s="21" t="s">
        <v>28</v>
      </c>
      <c r="I11105" s="29" t="n">
        <f aca="false">INDEX(Einstellungen!$B$27:$B$50,15)</f>
        <v>1</v>
      </c>
      <c r="J11105" s="29" t="n">
        <f aca="false">F11105*I11105</f>
        <v>35.126777</v>
      </c>
    </row>
    <row r="11106" customFormat="false" ht="15" hidden="false" customHeight="false" outlineLevel="0" collapsed="false">
      <c r="A11106" s="28" t="n">
        <v>46043</v>
      </c>
      <c r="B11106" s="21" t="s">
        <v>127</v>
      </c>
      <c r="C11106" s="21" t="s">
        <v>112</v>
      </c>
      <c r="D11106" s="29" t="n">
        <v>126.928</v>
      </c>
      <c r="E11106" s="29" t="n">
        <f aca="false">D11106/10</f>
        <v>12.6928</v>
      </c>
      <c r="F11106" s="29" t="n">
        <f aca="false">(E11106+Einstellungen!$B$20)*(1+Einstellungen!$B$10)</f>
        <v>37.305072</v>
      </c>
      <c r="G11106" s="21" t="str">
        <f aca="false">IF(F11106&lt;Einstellungen!$B$5,"ja","nein")</f>
        <v>nein</v>
      </c>
      <c r="H11106" s="21" t="s">
        <v>28</v>
      </c>
      <c r="I11106" s="29" t="n">
        <f aca="false">INDEX(Einstellungen!$B$27:$B$50,16)</f>
        <v>0.95</v>
      </c>
      <c r="J11106" s="29" t="n">
        <f aca="false">F11106*I11106</f>
        <v>35.4398184</v>
      </c>
    </row>
    <row r="11107" customFormat="false" ht="15" hidden="false" customHeight="false" outlineLevel="0" collapsed="false">
      <c r="A11107" s="28" t="n">
        <v>46043</v>
      </c>
      <c r="B11107" s="21" t="s">
        <v>128</v>
      </c>
      <c r="C11107" s="21" t="s">
        <v>112</v>
      </c>
      <c r="D11107" s="29" t="n">
        <v>145.035</v>
      </c>
      <c r="E11107" s="29" t="n">
        <f aca="false">D11107/10</f>
        <v>14.5035</v>
      </c>
      <c r="F11107" s="29" t="n">
        <f aca="false">(E11107+Einstellungen!$B$20)*(1+Einstellungen!$B$10)</f>
        <v>39.459805</v>
      </c>
      <c r="G11107" s="21" t="str">
        <f aca="false">IF(F11107&lt;Einstellungen!$B$5,"ja","nein")</f>
        <v>nein</v>
      </c>
      <c r="H11107" s="21" t="s">
        <v>28</v>
      </c>
      <c r="I11107" s="29" t="n">
        <f aca="false">INDEX(Einstellungen!$B$27:$B$50,17)</f>
        <v>0.95</v>
      </c>
      <c r="J11107" s="29" t="n">
        <f aca="false">F11107*I11107</f>
        <v>37.48681475</v>
      </c>
    </row>
    <row r="11108" customFormat="false" ht="15" hidden="false" customHeight="false" outlineLevel="0" collapsed="false">
      <c r="A11108" s="28" t="n">
        <v>46043</v>
      </c>
      <c r="B11108" s="21" t="s">
        <v>129</v>
      </c>
      <c r="C11108" s="21" t="s">
        <v>112</v>
      </c>
      <c r="D11108" s="29" t="n">
        <v>139.11</v>
      </c>
      <c r="E11108" s="29" t="n">
        <f aca="false">D11108/10</f>
        <v>13.911</v>
      </c>
      <c r="F11108" s="29" t="n">
        <f aca="false">(E11108+Einstellungen!$B$20)*(1+Einstellungen!$B$10)</f>
        <v>38.75473</v>
      </c>
      <c r="G11108" s="21" t="str">
        <f aca="false">IF(F11108&lt;Einstellungen!$B$5,"ja","nein")</f>
        <v>nein</v>
      </c>
      <c r="H11108" s="21" t="s">
        <v>28</v>
      </c>
      <c r="I11108" s="29" t="n">
        <f aca="false">INDEX(Einstellungen!$B$27:$B$50,18)</f>
        <v>1.1</v>
      </c>
      <c r="J11108" s="29" t="n">
        <f aca="false">F11108*I11108</f>
        <v>42.630203</v>
      </c>
    </row>
    <row r="11109" customFormat="false" ht="15" hidden="false" customHeight="false" outlineLevel="0" collapsed="false">
      <c r="A11109" s="28" t="n">
        <v>46043</v>
      </c>
      <c r="B11109" s="21" t="s">
        <v>130</v>
      </c>
      <c r="C11109" s="21" t="s">
        <v>112</v>
      </c>
      <c r="D11109" s="29" t="n">
        <v>138.907</v>
      </c>
      <c r="E11109" s="29" t="n">
        <f aca="false">D11109/10</f>
        <v>13.8907</v>
      </c>
      <c r="F11109" s="29" t="n">
        <f aca="false">(E11109+Einstellungen!$B$20)*(1+Einstellungen!$B$10)</f>
        <v>38.730573</v>
      </c>
      <c r="G11109" s="21" t="str">
        <f aca="false">IF(F11109&lt;Einstellungen!$B$5,"ja","nein")</f>
        <v>nein</v>
      </c>
      <c r="H11109" s="21" t="s">
        <v>28</v>
      </c>
      <c r="I11109" s="29" t="n">
        <f aca="false">INDEX(Einstellungen!$B$27:$B$50,19)</f>
        <v>1.35</v>
      </c>
      <c r="J11109" s="29" t="n">
        <f aca="false">F11109*I11109</f>
        <v>52.28627355</v>
      </c>
    </row>
    <row r="11110" customFormat="false" ht="15" hidden="false" customHeight="false" outlineLevel="0" collapsed="false">
      <c r="A11110" s="28" t="n">
        <v>46043</v>
      </c>
      <c r="B11110" s="21" t="s">
        <v>131</v>
      </c>
      <c r="C11110" s="21" t="s">
        <v>112</v>
      </c>
      <c r="D11110" s="29" t="n">
        <v>127.83</v>
      </c>
      <c r="E11110" s="29" t="n">
        <f aca="false">D11110/10</f>
        <v>12.783</v>
      </c>
      <c r="F11110" s="29" t="n">
        <f aca="false">(E11110+Einstellungen!$B$20)*(1+Einstellungen!$B$10)</f>
        <v>37.41241</v>
      </c>
      <c r="G11110" s="21" t="str">
        <f aca="false">IF(F11110&lt;Einstellungen!$B$5,"ja","nein")</f>
        <v>nein</v>
      </c>
      <c r="H11110" s="21" t="s">
        <v>28</v>
      </c>
      <c r="I11110" s="29" t="n">
        <f aca="false">INDEX(Einstellungen!$B$27:$B$50,20)</f>
        <v>1.45</v>
      </c>
      <c r="J11110" s="29" t="n">
        <f aca="false">F11110*I11110</f>
        <v>54.2479945</v>
      </c>
    </row>
    <row r="11111" customFormat="false" ht="15" hidden="false" customHeight="false" outlineLevel="0" collapsed="false">
      <c r="A11111" s="28" t="n">
        <v>46043</v>
      </c>
      <c r="B11111" s="21" t="s">
        <v>132</v>
      </c>
      <c r="C11111" s="21" t="s">
        <v>112</v>
      </c>
      <c r="D11111" s="29" t="n">
        <v>105.447</v>
      </c>
      <c r="E11111" s="29" t="n">
        <f aca="false">D11111/10</f>
        <v>10.5447</v>
      </c>
      <c r="F11111" s="29" t="n">
        <f aca="false">(E11111+Einstellungen!$B$20)*(1+Einstellungen!$B$10)</f>
        <v>34.748833</v>
      </c>
      <c r="G11111" s="21" t="str">
        <f aca="false">IF(F11111&lt;Einstellungen!$B$5,"ja","nein")</f>
        <v>nein</v>
      </c>
      <c r="H11111" s="21" t="s">
        <v>28</v>
      </c>
      <c r="I11111" s="29" t="n">
        <f aca="false">INDEX(Einstellungen!$B$27:$B$50,21)</f>
        <v>1.4</v>
      </c>
      <c r="J11111" s="29" t="n">
        <f aca="false">F11111*I11111</f>
        <v>48.6483662</v>
      </c>
    </row>
    <row r="11112" customFormat="false" ht="15" hidden="false" customHeight="false" outlineLevel="0" collapsed="false">
      <c r="A11112" s="28" t="n">
        <v>46043</v>
      </c>
      <c r="B11112" s="21" t="s">
        <v>133</v>
      </c>
      <c r="C11112" s="21" t="s">
        <v>112</v>
      </c>
      <c r="D11112" s="29" t="n">
        <v>102.44</v>
      </c>
      <c r="E11112" s="29" t="n">
        <f aca="false">D11112/10</f>
        <v>10.244</v>
      </c>
      <c r="F11112" s="29" t="n">
        <f aca="false">(E11112+Einstellungen!$B$20)*(1+Einstellungen!$B$10)</f>
        <v>34.391</v>
      </c>
      <c r="G11112" s="21" t="str">
        <f aca="false">IF(F11112&lt;Einstellungen!$B$5,"ja","nein")</f>
        <v>nein</v>
      </c>
      <c r="H11112" s="21" t="s">
        <v>28</v>
      </c>
      <c r="I11112" s="29" t="n">
        <f aca="false">INDEX(Einstellungen!$B$27:$B$50,22)</f>
        <v>1.25</v>
      </c>
      <c r="J11112" s="29" t="n">
        <f aca="false">F11112*I11112</f>
        <v>42.98875</v>
      </c>
    </row>
    <row r="11113" customFormat="false" ht="15" hidden="false" customHeight="false" outlineLevel="0" collapsed="false">
      <c r="A11113" s="28" t="n">
        <v>46043</v>
      </c>
      <c r="B11113" s="21" t="s">
        <v>134</v>
      </c>
      <c r="C11113" s="21" t="s">
        <v>112</v>
      </c>
      <c r="D11113" s="29" t="n">
        <v>104.76</v>
      </c>
      <c r="E11113" s="29" t="n">
        <f aca="false">D11113/10</f>
        <v>10.476</v>
      </c>
      <c r="F11113" s="29" t="n">
        <f aca="false">(E11113+Einstellungen!$B$20)*(1+Einstellungen!$B$10)</f>
        <v>34.66708</v>
      </c>
      <c r="G11113" s="21" t="str">
        <f aca="false">IF(F11113&lt;Einstellungen!$B$5,"ja","nein")</f>
        <v>nein</v>
      </c>
      <c r="H11113" s="21" t="s">
        <v>28</v>
      </c>
      <c r="I11113" s="29" t="n">
        <f aca="false">INDEX(Einstellungen!$B$27:$B$50,23)</f>
        <v>1.05</v>
      </c>
      <c r="J11113" s="29" t="n">
        <f aca="false">F11113*I11113</f>
        <v>36.400434</v>
      </c>
    </row>
    <row r="11114" customFormat="false" ht="15" hidden="false" customHeight="false" outlineLevel="0" collapsed="false">
      <c r="A11114" s="28" t="n">
        <v>46043</v>
      </c>
      <c r="B11114" s="21" t="s">
        <v>135</v>
      </c>
      <c r="C11114" s="21" t="s">
        <v>112</v>
      </c>
      <c r="D11114" s="29" t="n">
        <v>99.375</v>
      </c>
      <c r="E11114" s="29" t="n">
        <f aca="false">D11114/10</f>
        <v>9.9375</v>
      </c>
      <c r="F11114" s="29" t="n">
        <f aca="false">(E11114+Einstellungen!$B$20)*(1+Einstellungen!$B$10)</f>
        <v>34.026265</v>
      </c>
      <c r="G11114" s="21" t="str">
        <f aca="false">IF(F11114&lt;Einstellungen!$B$5,"ja","nein")</f>
        <v>nein</v>
      </c>
      <c r="H11114" s="21" t="s">
        <v>28</v>
      </c>
      <c r="I11114" s="29" t="n">
        <f aca="false">INDEX(Einstellungen!$B$27:$B$50,24)</f>
        <v>0.8</v>
      </c>
      <c r="J11114" s="29" t="n">
        <f aca="false">F11114*I11114</f>
        <v>27.221012</v>
      </c>
    </row>
    <row r="11115" customFormat="false" ht="15" hidden="false" customHeight="false" outlineLevel="0" collapsed="false">
      <c r="A11115" s="28" t="n">
        <v>46044</v>
      </c>
      <c r="B11115" s="21" t="s">
        <v>111</v>
      </c>
      <c r="C11115" s="21" t="s">
        <v>136</v>
      </c>
      <c r="D11115" s="29" t="n">
        <v>92.797</v>
      </c>
      <c r="E11115" s="29" t="n">
        <f aca="false">D11115/10</f>
        <v>9.2797</v>
      </c>
      <c r="F11115" s="29" t="n">
        <f aca="false">(E11115+Einstellungen!$B$20)*(1+Einstellungen!$B$10)</f>
        <v>33.243483</v>
      </c>
      <c r="G11115" s="21" t="str">
        <f aca="false">IF(F11115&lt;Einstellungen!$B$5,"ja","nein")</f>
        <v>nein</v>
      </c>
      <c r="H11115" s="21" t="s">
        <v>28</v>
      </c>
      <c r="I11115" s="29" t="n">
        <f aca="false">INDEX(Einstellungen!$B$27:$B$50,1)</f>
        <v>0.6</v>
      </c>
      <c r="J11115" s="29" t="n">
        <f aca="false">F11115*I11115</f>
        <v>19.9460898</v>
      </c>
    </row>
    <row r="11116" customFormat="false" ht="15" hidden="false" customHeight="false" outlineLevel="0" collapsed="false">
      <c r="A11116" s="28" t="n">
        <v>46044</v>
      </c>
      <c r="B11116" s="21" t="s">
        <v>113</v>
      </c>
      <c r="C11116" s="21" t="s">
        <v>136</v>
      </c>
      <c r="D11116" s="29" t="n">
        <v>92.528</v>
      </c>
      <c r="E11116" s="29" t="n">
        <f aca="false">D11116/10</f>
        <v>9.2528</v>
      </c>
      <c r="F11116" s="29" t="n">
        <f aca="false">(E11116+Einstellungen!$B$20)*(1+Einstellungen!$B$10)</f>
        <v>33.211472</v>
      </c>
      <c r="G11116" s="21" t="str">
        <f aca="false">IF(F11116&lt;Einstellungen!$B$5,"ja","nein")</f>
        <v>nein</v>
      </c>
      <c r="H11116" s="21" t="s">
        <v>28</v>
      </c>
      <c r="I11116" s="29" t="n">
        <f aca="false">INDEX(Einstellungen!$B$27:$B$50,2)</f>
        <v>0.5</v>
      </c>
      <c r="J11116" s="29" t="n">
        <f aca="false">F11116*I11116</f>
        <v>16.605736</v>
      </c>
    </row>
    <row r="11117" customFormat="false" ht="15" hidden="false" customHeight="false" outlineLevel="0" collapsed="false">
      <c r="A11117" s="28" t="n">
        <v>46044</v>
      </c>
      <c r="B11117" s="21" t="s">
        <v>114</v>
      </c>
      <c r="C11117" s="21" t="s">
        <v>136</v>
      </c>
      <c r="D11117" s="29" t="n">
        <v>91.45</v>
      </c>
      <c r="E11117" s="29" t="n">
        <f aca="false">D11117/10</f>
        <v>9.145</v>
      </c>
      <c r="F11117" s="29" t="n">
        <f aca="false">(E11117+Einstellungen!$B$20)*(1+Einstellungen!$B$10)</f>
        <v>33.08319</v>
      </c>
      <c r="G11117" s="21" t="str">
        <f aca="false">IF(F11117&lt;Einstellungen!$B$5,"ja","nein")</f>
        <v>nein</v>
      </c>
      <c r="H11117" s="21" t="s">
        <v>28</v>
      </c>
      <c r="I11117" s="29" t="n">
        <f aca="false">INDEX(Einstellungen!$B$27:$B$50,3)</f>
        <v>0.45</v>
      </c>
      <c r="J11117" s="29" t="n">
        <f aca="false">F11117*I11117</f>
        <v>14.8874355</v>
      </c>
    </row>
    <row r="11118" customFormat="false" ht="15" hidden="false" customHeight="false" outlineLevel="0" collapsed="false">
      <c r="A11118" s="28" t="n">
        <v>46044</v>
      </c>
      <c r="B11118" s="21" t="s">
        <v>115</v>
      </c>
      <c r="C11118" s="21" t="s">
        <v>136</v>
      </c>
      <c r="D11118" s="29" t="n">
        <v>91.82</v>
      </c>
      <c r="E11118" s="29" t="n">
        <f aca="false">D11118/10</f>
        <v>9.182</v>
      </c>
      <c r="F11118" s="29" t="n">
        <f aca="false">(E11118+Einstellungen!$B$20)*(1+Einstellungen!$B$10)</f>
        <v>33.12722</v>
      </c>
      <c r="G11118" s="21" t="str">
        <f aca="false">IF(F11118&lt;Einstellungen!$B$5,"ja","nein")</f>
        <v>nein</v>
      </c>
      <c r="H11118" s="21" t="s">
        <v>28</v>
      </c>
      <c r="I11118" s="29" t="n">
        <f aca="false">INDEX(Einstellungen!$B$27:$B$50,4)</f>
        <v>0.45</v>
      </c>
      <c r="J11118" s="29" t="n">
        <f aca="false">F11118*I11118</f>
        <v>14.907249</v>
      </c>
    </row>
    <row r="11119" customFormat="false" ht="15" hidden="false" customHeight="false" outlineLevel="0" collapsed="false">
      <c r="A11119" s="28" t="n">
        <v>46044</v>
      </c>
      <c r="B11119" s="21" t="s">
        <v>116</v>
      </c>
      <c r="C11119" s="21" t="s">
        <v>136</v>
      </c>
      <c r="D11119" s="29" t="n">
        <v>92.85</v>
      </c>
      <c r="E11119" s="29" t="n">
        <f aca="false">D11119/10</f>
        <v>9.285</v>
      </c>
      <c r="F11119" s="29" t="n">
        <f aca="false">(E11119+Einstellungen!$B$20)*(1+Einstellungen!$B$10)</f>
        <v>33.24979</v>
      </c>
      <c r="G11119" s="21" t="str">
        <f aca="false">IF(F11119&lt;Einstellungen!$B$5,"ja","nein")</f>
        <v>nein</v>
      </c>
      <c r="H11119" s="21" t="s">
        <v>28</v>
      </c>
      <c r="I11119" s="29" t="n">
        <f aca="false">INDEX(Einstellungen!$B$27:$B$50,5)</f>
        <v>0.45</v>
      </c>
      <c r="J11119" s="29" t="n">
        <f aca="false">F11119*I11119</f>
        <v>14.9624055</v>
      </c>
    </row>
    <row r="11120" customFormat="false" ht="15" hidden="false" customHeight="false" outlineLevel="0" collapsed="false">
      <c r="A11120" s="28" t="n">
        <v>46044</v>
      </c>
      <c r="B11120" s="21" t="s">
        <v>117</v>
      </c>
      <c r="C11120" s="21" t="s">
        <v>136</v>
      </c>
      <c r="D11120" s="29" t="n">
        <v>93.188</v>
      </c>
      <c r="E11120" s="29" t="n">
        <f aca="false">D11120/10</f>
        <v>9.3188</v>
      </c>
      <c r="F11120" s="29" t="n">
        <f aca="false">(E11120+Einstellungen!$B$20)*(1+Einstellungen!$B$10)</f>
        <v>33.290012</v>
      </c>
      <c r="G11120" s="21" t="str">
        <f aca="false">IF(F11120&lt;Einstellungen!$B$5,"ja","nein")</f>
        <v>nein</v>
      </c>
      <c r="H11120" s="21" t="s">
        <v>28</v>
      </c>
      <c r="I11120" s="29" t="n">
        <f aca="false">INDEX(Einstellungen!$B$27:$B$50,6)</f>
        <v>0.5</v>
      </c>
      <c r="J11120" s="29" t="n">
        <f aca="false">F11120*I11120</f>
        <v>16.645006</v>
      </c>
    </row>
    <row r="11121" customFormat="false" ht="15" hidden="false" customHeight="false" outlineLevel="0" collapsed="false">
      <c r="A11121" s="28" t="n">
        <v>46044</v>
      </c>
      <c r="B11121" s="21" t="s">
        <v>118</v>
      </c>
      <c r="C11121" s="21" t="s">
        <v>136</v>
      </c>
      <c r="D11121" s="29" t="n">
        <v>100.678</v>
      </c>
      <c r="E11121" s="29" t="n">
        <f aca="false">D11121/10</f>
        <v>10.0678</v>
      </c>
      <c r="F11121" s="29" t="n">
        <f aca="false">(E11121+Einstellungen!$B$20)*(1+Einstellungen!$B$10)</f>
        <v>34.181322</v>
      </c>
      <c r="G11121" s="21" t="str">
        <f aca="false">IF(F11121&lt;Einstellungen!$B$5,"ja","nein")</f>
        <v>nein</v>
      </c>
      <c r="H11121" s="21" t="s">
        <v>28</v>
      </c>
      <c r="I11121" s="29" t="n">
        <f aca="false">INDEX(Einstellungen!$B$27:$B$50,7)</f>
        <v>0.7</v>
      </c>
      <c r="J11121" s="29" t="n">
        <f aca="false">F11121*I11121</f>
        <v>23.9269254</v>
      </c>
    </row>
    <row r="11122" customFormat="false" ht="15" hidden="false" customHeight="false" outlineLevel="0" collapsed="false">
      <c r="A11122" s="28" t="n">
        <v>46044</v>
      </c>
      <c r="B11122" s="21" t="s">
        <v>119</v>
      </c>
      <c r="C11122" s="21" t="s">
        <v>136</v>
      </c>
      <c r="D11122" s="29" t="n">
        <v>125.52</v>
      </c>
      <c r="E11122" s="29" t="n">
        <f aca="false">D11122/10</f>
        <v>12.552</v>
      </c>
      <c r="F11122" s="29" t="n">
        <f aca="false">(E11122+Einstellungen!$B$20)*(1+Einstellungen!$B$10)</f>
        <v>37.13752</v>
      </c>
      <c r="G11122" s="21" t="str">
        <f aca="false">IF(F11122&lt;Einstellungen!$B$5,"ja","nein")</f>
        <v>nein</v>
      </c>
      <c r="H11122" s="21" t="s">
        <v>28</v>
      </c>
      <c r="I11122" s="29" t="n">
        <f aca="false">INDEX(Einstellungen!$B$27:$B$50,8)</f>
        <v>0.95</v>
      </c>
      <c r="J11122" s="29" t="n">
        <f aca="false">F11122*I11122</f>
        <v>35.280644</v>
      </c>
    </row>
    <row r="11123" customFormat="false" ht="15" hidden="false" customHeight="false" outlineLevel="0" collapsed="false">
      <c r="A11123" s="28" t="n">
        <v>46044</v>
      </c>
      <c r="B11123" s="21" t="s">
        <v>120</v>
      </c>
      <c r="C11123" s="21" t="s">
        <v>136</v>
      </c>
      <c r="D11123" s="29" t="n">
        <v>137.123</v>
      </c>
      <c r="E11123" s="29" t="n">
        <f aca="false">D11123/10</f>
        <v>13.7123</v>
      </c>
      <c r="F11123" s="29" t="n">
        <f aca="false">(E11123+Einstellungen!$B$20)*(1+Einstellungen!$B$10)</f>
        <v>38.518277</v>
      </c>
      <c r="G11123" s="21" t="str">
        <f aca="false">IF(F11123&lt;Einstellungen!$B$5,"ja","nein")</f>
        <v>nein</v>
      </c>
      <c r="H11123" s="21" t="s">
        <v>28</v>
      </c>
      <c r="I11123" s="29" t="n">
        <f aca="false">INDEX(Einstellungen!$B$27:$B$50,9)</f>
        <v>1.05</v>
      </c>
      <c r="J11123" s="29" t="n">
        <f aca="false">F11123*I11123</f>
        <v>40.44419085</v>
      </c>
    </row>
    <row r="11124" customFormat="false" ht="15" hidden="false" customHeight="false" outlineLevel="0" collapsed="false">
      <c r="A11124" s="28" t="n">
        <v>46044</v>
      </c>
      <c r="B11124" s="21" t="s">
        <v>121</v>
      </c>
      <c r="C11124" s="21" t="s">
        <v>136</v>
      </c>
      <c r="D11124" s="29" t="n">
        <v>114.418</v>
      </c>
      <c r="E11124" s="29" t="n">
        <f aca="false">D11124/10</f>
        <v>11.4418</v>
      </c>
      <c r="F11124" s="29" t="n">
        <f aca="false">(E11124+Einstellungen!$B$20)*(1+Einstellungen!$B$10)</f>
        <v>35.816382</v>
      </c>
      <c r="G11124" s="21" t="str">
        <f aca="false">IF(F11124&lt;Einstellungen!$B$5,"ja","nein")</f>
        <v>nein</v>
      </c>
      <c r="H11124" s="21" t="s">
        <v>28</v>
      </c>
      <c r="I11124" s="29" t="n">
        <f aca="false">INDEX(Einstellungen!$B$27:$B$50,10)</f>
        <v>1.05</v>
      </c>
      <c r="J11124" s="29" t="n">
        <f aca="false">F11124*I11124</f>
        <v>37.6072011</v>
      </c>
    </row>
    <row r="11125" customFormat="false" ht="15" hidden="false" customHeight="false" outlineLevel="0" collapsed="false">
      <c r="A11125" s="28" t="n">
        <v>46044</v>
      </c>
      <c r="B11125" s="21" t="s">
        <v>122</v>
      </c>
      <c r="C11125" s="21" t="s">
        <v>136</v>
      </c>
      <c r="D11125" s="29" t="n">
        <v>95.257</v>
      </c>
      <c r="E11125" s="29" t="n">
        <f aca="false">D11125/10</f>
        <v>9.5257</v>
      </c>
      <c r="F11125" s="29" t="n">
        <f aca="false">(E11125+Einstellungen!$B$20)*(1+Einstellungen!$B$10)</f>
        <v>33.536223</v>
      </c>
      <c r="G11125" s="21" t="str">
        <f aca="false">IF(F11125&lt;Einstellungen!$B$5,"ja","nein")</f>
        <v>nein</v>
      </c>
      <c r="H11125" s="21" t="s">
        <v>28</v>
      </c>
      <c r="I11125" s="29" t="n">
        <f aca="false">INDEX(Einstellungen!$B$27:$B$50,11)</f>
        <v>1.05</v>
      </c>
      <c r="J11125" s="29" t="n">
        <f aca="false">F11125*I11125</f>
        <v>35.21303415</v>
      </c>
    </row>
    <row r="11126" customFormat="false" ht="15" hidden="false" customHeight="false" outlineLevel="0" collapsed="false">
      <c r="A11126" s="28" t="n">
        <v>46044</v>
      </c>
      <c r="B11126" s="21" t="s">
        <v>123</v>
      </c>
      <c r="C11126" s="21" t="s">
        <v>136</v>
      </c>
      <c r="D11126" s="29" t="n">
        <v>89.075</v>
      </c>
      <c r="E11126" s="29" t="n">
        <f aca="false">D11126/10</f>
        <v>8.9075</v>
      </c>
      <c r="F11126" s="29" t="n">
        <f aca="false">(E11126+Einstellungen!$B$20)*(1+Einstellungen!$B$10)</f>
        <v>32.800565</v>
      </c>
      <c r="G11126" s="21" t="str">
        <f aca="false">IF(F11126&lt;Einstellungen!$B$5,"ja","nein")</f>
        <v>nein</v>
      </c>
      <c r="H11126" s="21" t="s">
        <v>28</v>
      </c>
      <c r="I11126" s="29" t="n">
        <f aca="false">INDEX(Einstellungen!$B$27:$B$50,12)</f>
        <v>1.1</v>
      </c>
      <c r="J11126" s="29" t="n">
        <f aca="false">F11126*I11126</f>
        <v>36.0806215</v>
      </c>
    </row>
    <row r="11127" customFormat="false" ht="15" hidden="false" customHeight="false" outlineLevel="0" collapsed="false">
      <c r="A11127" s="28" t="n">
        <v>46044</v>
      </c>
      <c r="B11127" s="21" t="s">
        <v>124</v>
      </c>
      <c r="C11127" s="21" t="s">
        <v>136</v>
      </c>
      <c r="D11127" s="29" t="n">
        <v>83.858</v>
      </c>
      <c r="E11127" s="29" t="n">
        <f aca="false">D11127/10</f>
        <v>8.3858</v>
      </c>
      <c r="F11127" s="29" t="n">
        <f aca="false">(E11127+Einstellungen!$B$20)*(1+Einstellungen!$B$10)</f>
        <v>32.179742</v>
      </c>
      <c r="G11127" s="21" t="str">
        <f aca="false">IF(F11127&lt;Einstellungen!$B$5,"ja","nein")</f>
        <v>nein</v>
      </c>
      <c r="H11127" s="21" t="s">
        <v>28</v>
      </c>
      <c r="I11127" s="29" t="n">
        <f aca="false">INDEX(Einstellungen!$B$27:$B$50,13)</f>
        <v>1.2</v>
      </c>
      <c r="J11127" s="29" t="n">
        <f aca="false">F11127*I11127</f>
        <v>38.6156904</v>
      </c>
    </row>
    <row r="11128" customFormat="false" ht="15" hidden="false" customHeight="false" outlineLevel="0" collapsed="false">
      <c r="A11128" s="28" t="n">
        <v>46044</v>
      </c>
      <c r="B11128" s="21" t="s">
        <v>125</v>
      </c>
      <c r="C11128" s="21" t="s">
        <v>136</v>
      </c>
      <c r="D11128" s="29" t="n">
        <v>88.065</v>
      </c>
      <c r="E11128" s="29" t="n">
        <f aca="false">D11128/10</f>
        <v>8.8065</v>
      </c>
      <c r="F11128" s="29" t="n">
        <f aca="false">(E11128+Einstellungen!$B$20)*(1+Einstellungen!$B$10)</f>
        <v>32.680375</v>
      </c>
      <c r="G11128" s="21" t="str">
        <f aca="false">IF(F11128&lt;Einstellungen!$B$5,"ja","nein")</f>
        <v>nein</v>
      </c>
      <c r="H11128" s="21" t="s">
        <v>28</v>
      </c>
      <c r="I11128" s="29" t="n">
        <f aca="false">INDEX(Einstellungen!$B$27:$B$50,14)</f>
        <v>1.15</v>
      </c>
      <c r="J11128" s="29" t="n">
        <f aca="false">F11128*I11128</f>
        <v>37.58243125</v>
      </c>
    </row>
    <row r="11129" customFormat="false" ht="15" hidden="false" customHeight="false" outlineLevel="0" collapsed="false">
      <c r="A11129" s="28" t="n">
        <v>46044</v>
      </c>
      <c r="B11129" s="21" t="s">
        <v>126</v>
      </c>
      <c r="C11129" s="21" t="s">
        <v>136</v>
      </c>
      <c r="D11129" s="29" t="n">
        <v>94.91</v>
      </c>
      <c r="E11129" s="29" t="n">
        <f aca="false">D11129/10</f>
        <v>9.491</v>
      </c>
      <c r="F11129" s="29" t="n">
        <f aca="false">(E11129+Einstellungen!$B$20)*(1+Einstellungen!$B$10)</f>
        <v>33.49493</v>
      </c>
      <c r="G11129" s="21" t="str">
        <f aca="false">IF(F11129&lt;Einstellungen!$B$5,"ja","nein")</f>
        <v>nein</v>
      </c>
      <c r="H11129" s="21" t="s">
        <v>28</v>
      </c>
      <c r="I11129" s="29" t="n">
        <f aca="false">INDEX(Einstellungen!$B$27:$B$50,15)</f>
        <v>1</v>
      </c>
      <c r="J11129" s="29" t="n">
        <f aca="false">F11129*I11129</f>
        <v>33.49493</v>
      </c>
    </row>
    <row r="11130" customFormat="false" ht="15" hidden="false" customHeight="false" outlineLevel="0" collapsed="false">
      <c r="A11130" s="28" t="n">
        <v>46044</v>
      </c>
      <c r="B11130" s="21" t="s">
        <v>127</v>
      </c>
      <c r="C11130" s="21" t="s">
        <v>136</v>
      </c>
      <c r="D11130" s="29" t="n">
        <v>107.78</v>
      </c>
      <c r="E11130" s="29" t="n">
        <f aca="false">D11130/10</f>
        <v>10.778</v>
      </c>
      <c r="F11130" s="29" t="n">
        <f aca="false">(E11130+Einstellungen!$B$20)*(1+Einstellungen!$B$10)</f>
        <v>35.02646</v>
      </c>
      <c r="G11130" s="21" t="str">
        <f aca="false">IF(F11130&lt;Einstellungen!$B$5,"ja","nein")</f>
        <v>nein</v>
      </c>
      <c r="H11130" s="21" t="s">
        <v>28</v>
      </c>
      <c r="I11130" s="29" t="n">
        <f aca="false">INDEX(Einstellungen!$B$27:$B$50,16)</f>
        <v>0.95</v>
      </c>
      <c r="J11130" s="29" t="n">
        <f aca="false">F11130*I11130</f>
        <v>33.275137</v>
      </c>
    </row>
    <row r="11131" customFormat="false" ht="15" hidden="false" customHeight="false" outlineLevel="0" collapsed="false">
      <c r="A11131" s="28" t="n">
        <v>46044</v>
      </c>
      <c r="B11131" s="21" t="s">
        <v>128</v>
      </c>
      <c r="C11131" s="21" t="s">
        <v>136</v>
      </c>
      <c r="D11131" s="29" t="n">
        <v>130.898</v>
      </c>
      <c r="E11131" s="29" t="n">
        <f aca="false">D11131/10</f>
        <v>13.0898</v>
      </c>
      <c r="F11131" s="29" t="n">
        <f aca="false">(E11131+Einstellungen!$B$20)*(1+Einstellungen!$B$10)</f>
        <v>37.777502</v>
      </c>
      <c r="G11131" s="21" t="str">
        <f aca="false">IF(F11131&lt;Einstellungen!$B$5,"ja","nein")</f>
        <v>nein</v>
      </c>
      <c r="H11131" s="21" t="s">
        <v>28</v>
      </c>
      <c r="I11131" s="29" t="n">
        <f aca="false">INDEX(Einstellungen!$B$27:$B$50,17)</f>
        <v>0.95</v>
      </c>
      <c r="J11131" s="29" t="n">
        <f aca="false">F11131*I11131</f>
        <v>35.8886269</v>
      </c>
    </row>
    <row r="11132" customFormat="false" ht="15" hidden="false" customHeight="false" outlineLevel="0" collapsed="false">
      <c r="A11132" s="28" t="n">
        <v>46044</v>
      </c>
      <c r="B11132" s="21" t="s">
        <v>129</v>
      </c>
      <c r="C11132" s="21" t="s">
        <v>136</v>
      </c>
      <c r="D11132" s="29" t="n">
        <v>136.365</v>
      </c>
      <c r="E11132" s="29" t="n">
        <f aca="false">D11132/10</f>
        <v>13.6365</v>
      </c>
      <c r="F11132" s="29" t="n">
        <f aca="false">(E11132+Einstellungen!$B$20)*(1+Einstellungen!$B$10)</f>
        <v>38.428075</v>
      </c>
      <c r="G11132" s="21" t="str">
        <f aca="false">IF(F11132&lt;Einstellungen!$B$5,"ja","nein")</f>
        <v>nein</v>
      </c>
      <c r="H11132" s="21" t="s">
        <v>28</v>
      </c>
      <c r="I11132" s="29" t="n">
        <f aca="false">INDEX(Einstellungen!$B$27:$B$50,18)</f>
        <v>1.1</v>
      </c>
      <c r="J11132" s="29" t="n">
        <f aca="false">F11132*I11132</f>
        <v>42.2708825</v>
      </c>
    </row>
    <row r="11133" customFormat="false" ht="15" hidden="false" customHeight="false" outlineLevel="0" collapsed="false">
      <c r="A11133" s="28" t="n">
        <v>46044</v>
      </c>
      <c r="B11133" s="21" t="s">
        <v>130</v>
      </c>
      <c r="C11133" s="21" t="s">
        <v>136</v>
      </c>
      <c r="D11133" s="29" t="n">
        <v>129.667</v>
      </c>
      <c r="E11133" s="29" t="n">
        <f aca="false">D11133/10</f>
        <v>12.9667</v>
      </c>
      <c r="F11133" s="29" t="n">
        <f aca="false">(E11133+Einstellungen!$B$20)*(1+Einstellungen!$B$10)</f>
        <v>37.631013</v>
      </c>
      <c r="G11133" s="21" t="str">
        <f aca="false">IF(F11133&lt;Einstellungen!$B$5,"ja","nein")</f>
        <v>nein</v>
      </c>
      <c r="H11133" s="21" t="s">
        <v>28</v>
      </c>
      <c r="I11133" s="29" t="n">
        <f aca="false">INDEX(Einstellungen!$B$27:$B$50,19)</f>
        <v>1.35</v>
      </c>
      <c r="J11133" s="29" t="n">
        <f aca="false">F11133*I11133</f>
        <v>50.80186755</v>
      </c>
    </row>
    <row r="11134" customFormat="false" ht="15" hidden="false" customHeight="false" outlineLevel="0" collapsed="false">
      <c r="A11134" s="28" t="n">
        <v>46044</v>
      </c>
      <c r="B11134" s="21" t="s">
        <v>131</v>
      </c>
      <c r="C11134" s="21" t="s">
        <v>136</v>
      </c>
      <c r="D11134" s="29" t="n">
        <v>121.567</v>
      </c>
      <c r="E11134" s="29" t="n">
        <f aca="false">D11134/10</f>
        <v>12.1567</v>
      </c>
      <c r="F11134" s="29" t="n">
        <f aca="false">(E11134+Einstellungen!$B$20)*(1+Einstellungen!$B$10)</f>
        <v>36.667113</v>
      </c>
      <c r="G11134" s="21" t="str">
        <f aca="false">IF(F11134&lt;Einstellungen!$B$5,"ja","nein")</f>
        <v>nein</v>
      </c>
      <c r="H11134" s="21" t="s">
        <v>28</v>
      </c>
      <c r="I11134" s="29" t="n">
        <f aca="false">INDEX(Einstellungen!$B$27:$B$50,20)</f>
        <v>1.45</v>
      </c>
      <c r="J11134" s="29" t="n">
        <f aca="false">F11134*I11134</f>
        <v>53.16731385</v>
      </c>
    </row>
    <row r="11135" customFormat="false" ht="15" hidden="false" customHeight="false" outlineLevel="0" collapsed="false">
      <c r="A11135" s="28" t="n">
        <v>46044</v>
      </c>
      <c r="B11135" s="21" t="s">
        <v>132</v>
      </c>
      <c r="C11135" s="21" t="s">
        <v>136</v>
      </c>
      <c r="D11135" s="29" t="n">
        <v>109.35</v>
      </c>
      <c r="E11135" s="29" t="n">
        <f aca="false">D11135/10</f>
        <v>10.935</v>
      </c>
      <c r="F11135" s="29" t="n">
        <f aca="false">(E11135+Einstellungen!$B$20)*(1+Einstellungen!$B$10)</f>
        <v>35.21329</v>
      </c>
      <c r="G11135" s="21" t="str">
        <f aca="false">IF(F11135&lt;Einstellungen!$B$5,"ja","nein")</f>
        <v>nein</v>
      </c>
      <c r="H11135" s="21" t="s">
        <v>28</v>
      </c>
      <c r="I11135" s="29" t="n">
        <f aca="false">INDEX(Einstellungen!$B$27:$B$50,21)</f>
        <v>1.4</v>
      </c>
      <c r="J11135" s="29" t="n">
        <f aca="false">F11135*I11135</f>
        <v>49.298606</v>
      </c>
    </row>
    <row r="11136" customFormat="false" ht="15" hidden="false" customHeight="false" outlineLevel="0" collapsed="false">
      <c r="A11136" s="28" t="n">
        <v>46044</v>
      </c>
      <c r="B11136" s="21" t="s">
        <v>133</v>
      </c>
      <c r="C11136" s="21" t="s">
        <v>136</v>
      </c>
      <c r="D11136" s="29" t="n">
        <v>106.945</v>
      </c>
      <c r="E11136" s="29" t="n">
        <f aca="false">D11136/10</f>
        <v>10.6945</v>
      </c>
      <c r="F11136" s="29" t="n">
        <f aca="false">(E11136+Einstellungen!$B$20)*(1+Einstellungen!$B$10)</f>
        <v>34.927095</v>
      </c>
      <c r="G11136" s="21" t="str">
        <f aca="false">IF(F11136&lt;Einstellungen!$B$5,"ja","nein")</f>
        <v>nein</v>
      </c>
      <c r="H11136" s="21" t="s">
        <v>28</v>
      </c>
      <c r="I11136" s="29" t="n">
        <f aca="false">INDEX(Einstellungen!$B$27:$B$50,22)</f>
        <v>1.25</v>
      </c>
      <c r="J11136" s="29" t="n">
        <f aca="false">F11136*I11136</f>
        <v>43.65886875</v>
      </c>
    </row>
    <row r="11137" customFormat="false" ht="15" hidden="false" customHeight="false" outlineLevel="0" collapsed="false">
      <c r="A11137" s="28" t="n">
        <v>46044</v>
      </c>
      <c r="B11137" s="21" t="s">
        <v>134</v>
      </c>
      <c r="C11137" s="21" t="s">
        <v>136</v>
      </c>
      <c r="D11137" s="29" t="n">
        <v>103.322</v>
      </c>
      <c r="E11137" s="29" t="n">
        <f aca="false">D11137/10</f>
        <v>10.3322</v>
      </c>
      <c r="F11137" s="29" t="n">
        <f aca="false">(E11137+Einstellungen!$B$20)*(1+Einstellungen!$B$10)</f>
        <v>34.495958</v>
      </c>
      <c r="G11137" s="21" t="str">
        <f aca="false">IF(F11137&lt;Einstellungen!$B$5,"ja","nein")</f>
        <v>nein</v>
      </c>
      <c r="H11137" s="21" t="s">
        <v>28</v>
      </c>
      <c r="I11137" s="29" t="n">
        <f aca="false">INDEX(Einstellungen!$B$27:$B$50,23)</f>
        <v>1.05</v>
      </c>
      <c r="J11137" s="29" t="n">
        <f aca="false">F11137*I11137</f>
        <v>36.2207559</v>
      </c>
    </row>
    <row r="11138" customFormat="false" ht="15" hidden="false" customHeight="false" outlineLevel="0" collapsed="false">
      <c r="A11138" s="28" t="n">
        <v>46044</v>
      </c>
      <c r="B11138" s="21" t="s">
        <v>135</v>
      </c>
      <c r="C11138" s="21" t="s">
        <v>136</v>
      </c>
      <c r="D11138" s="29" t="n">
        <v>97.308</v>
      </c>
      <c r="E11138" s="29" t="n">
        <f aca="false">D11138/10</f>
        <v>9.7308</v>
      </c>
      <c r="F11138" s="29" t="n">
        <f aca="false">(E11138+Einstellungen!$B$20)*(1+Einstellungen!$B$10)</f>
        <v>33.780292</v>
      </c>
      <c r="G11138" s="21" t="str">
        <f aca="false">IF(F11138&lt;Einstellungen!$B$5,"ja","nein")</f>
        <v>nein</v>
      </c>
      <c r="H11138" s="21" t="s">
        <v>28</v>
      </c>
      <c r="I11138" s="29" t="n">
        <f aca="false">INDEX(Einstellungen!$B$27:$B$50,24)</f>
        <v>0.8</v>
      </c>
      <c r="J11138" s="29" t="n">
        <f aca="false">F11138*I11138</f>
        <v>27.0242336</v>
      </c>
    </row>
    <row r="11139" customFormat="false" ht="15" hidden="false" customHeight="false" outlineLevel="0" collapsed="false">
      <c r="A11139" s="28" t="n">
        <v>46045</v>
      </c>
      <c r="B11139" s="21" t="s">
        <v>111</v>
      </c>
      <c r="C11139" s="21" t="s">
        <v>137</v>
      </c>
      <c r="D11139" s="29" t="n">
        <v>97.888</v>
      </c>
      <c r="E11139" s="29" t="n">
        <f aca="false">D11139/10</f>
        <v>9.7888</v>
      </c>
      <c r="F11139" s="29" t="n">
        <f aca="false">(E11139+Einstellungen!$B$20)*(1+Einstellungen!$B$10)</f>
        <v>33.849312</v>
      </c>
      <c r="G11139" s="21" t="str">
        <f aca="false">IF(F11139&lt;Einstellungen!$B$5,"ja","nein")</f>
        <v>nein</v>
      </c>
      <c r="H11139" s="21" t="s">
        <v>28</v>
      </c>
      <c r="I11139" s="29" t="n">
        <f aca="false">INDEX(Einstellungen!$B$27:$B$50,1)</f>
        <v>0.6</v>
      </c>
      <c r="J11139" s="29" t="n">
        <f aca="false">F11139*I11139</f>
        <v>20.3095872</v>
      </c>
    </row>
    <row r="11140" customFormat="false" ht="15" hidden="false" customHeight="false" outlineLevel="0" collapsed="false">
      <c r="A11140" s="28" t="n">
        <v>46045</v>
      </c>
      <c r="B11140" s="21" t="s">
        <v>113</v>
      </c>
      <c r="C11140" s="21" t="s">
        <v>137</v>
      </c>
      <c r="D11140" s="29" t="n">
        <v>97.245</v>
      </c>
      <c r="E11140" s="29" t="n">
        <f aca="false">D11140/10</f>
        <v>9.7245</v>
      </c>
      <c r="F11140" s="29" t="n">
        <f aca="false">(E11140+Einstellungen!$B$20)*(1+Einstellungen!$B$10)</f>
        <v>33.772795</v>
      </c>
      <c r="G11140" s="21" t="str">
        <f aca="false">IF(F11140&lt;Einstellungen!$B$5,"ja","nein")</f>
        <v>nein</v>
      </c>
      <c r="H11140" s="21" t="s">
        <v>28</v>
      </c>
      <c r="I11140" s="29" t="n">
        <f aca="false">INDEX(Einstellungen!$B$27:$B$50,2)</f>
        <v>0.5</v>
      </c>
      <c r="J11140" s="29" t="n">
        <f aca="false">F11140*I11140</f>
        <v>16.8863975</v>
      </c>
    </row>
    <row r="11141" customFormat="false" ht="15" hidden="false" customHeight="false" outlineLevel="0" collapsed="false">
      <c r="A11141" s="28" t="n">
        <v>46045</v>
      </c>
      <c r="B11141" s="21" t="s">
        <v>114</v>
      </c>
      <c r="C11141" s="21" t="s">
        <v>137</v>
      </c>
      <c r="D11141" s="29" t="n">
        <v>95.948</v>
      </c>
      <c r="E11141" s="29" t="n">
        <f aca="false">D11141/10</f>
        <v>9.5948</v>
      </c>
      <c r="F11141" s="29" t="n">
        <f aca="false">(E11141+Einstellungen!$B$20)*(1+Einstellungen!$B$10)</f>
        <v>33.618452</v>
      </c>
      <c r="G11141" s="21" t="str">
        <f aca="false">IF(F11141&lt;Einstellungen!$B$5,"ja","nein")</f>
        <v>nein</v>
      </c>
      <c r="H11141" s="21" t="s">
        <v>28</v>
      </c>
      <c r="I11141" s="29" t="n">
        <f aca="false">INDEX(Einstellungen!$B$27:$B$50,3)</f>
        <v>0.45</v>
      </c>
      <c r="J11141" s="29" t="n">
        <f aca="false">F11141*I11141</f>
        <v>15.1283034</v>
      </c>
    </row>
    <row r="11142" customFormat="false" ht="15" hidden="false" customHeight="false" outlineLevel="0" collapsed="false">
      <c r="A11142" s="28" t="n">
        <v>46045</v>
      </c>
      <c r="B11142" s="21" t="s">
        <v>115</v>
      </c>
      <c r="C11142" s="21" t="s">
        <v>137</v>
      </c>
      <c r="D11142" s="29" t="n">
        <v>95.002</v>
      </c>
      <c r="E11142" s="29" t="n">
        <f aca="false">D11142/10</f>
        <v>9.5002</v>
      </c>
      <c r="F11142" s="29" t="n">
        <f aca="false">(E11142+Einstellungen!$B$20)*(1+Einstellungen!$B$10)</f>
        <v>33.505878</v>
      </c>
      <c r="G11142" s="21" t="str">
        <f aca="false">IF(F11142&lt;Einstellungen!$B$5,"ja","nein")</f>
        <v>nein</v>
      </c>
      <c r="H11142" s="21" t="s">
        <v>28</v>
      </c>
      <c r="I11142" s="29" t="n">
        <f aca="false">INDEX(Einstellungen!$B$27:$B$50,4)</f>
        <v>0.45</v>
      </c>
      <c r="J11142" s="29" t="n">
        <f aca="false">F11142*I11142</f>
        <v>15.0776451</v>
      </c>
    </row>
    <row r="11143" customFormat="false" ht="15" hidden="false" customHeight="false" outlineLevel="0" collapsed="false">
      <c r="A11143" s="28" t="n">
        <v>46045</v>
      </c>
      <c r="B11143" s="21" t="s">
        <v>116</v>
      </c>
      <c r="C11143" s="21" t="s">
        <v>137</v>
      </c>
      <c r="D11143" s="29" t="n">
        <v>95.623</v>
      </c>
      <c r="E11143" s="29" t="n">
        <f aca="false">D11143/10</f>
        <v>9.5623</v>
      </c>
      <c r="F11143" s="29" t="n">
        <f aca="false">(E11143+Einstellungen!$B$20)*(1+Einstellungen!$B$10)</f>
        <v>33.579777</v>
      </c>
      <c r="G11143" s="21" t="str">
        <f aca="false">IF(F11143&lt;Einstellungen!$B$5,"ja","nein")</f>
        <v>nein</v>
      </c>
      <c r="H11143" s="21" t="s">
        <v>28</v>
      </c>
      <c r="I11143" s="29" t="n">
        <f aca="false">INDEX(Einstellungen!$B$27:$B$50,5)</f>
        <v>0.45</v>
      </c>
      <c r="J11143" s="29" t="n">
        <f aca="false">F11143*I11143</f>
        <v>15.11089965</v>
      </c>
    </row>
    <row r="11144" customFormat="false" ht="15" hidden="false" customHeight="false" outlineLevel="0" collapsed="false">
      <c r="A11144" s="28" t="n">
        <v>46045</v>
      </c>
      <c r="B11144" s="21" t="s">
        <v>117</v>
      </c>
      <c r="C11144" s="21" t="s">
        <v>137</v>
      </c>
      <c r="D11144" s="29" t="n">
        <v>96.998</v>
      </c>
      <c r="E11144" s="29" t="n">
        <f aca="false">D11144/10</f>
        <v>9.6998</v>
      </c>
      <c r="F11144" s="29" t="n">
        <f aca="false">(E11144+Einstellungen!$B$20)*(1+Einstellungen!$B$10)</f>
        <v>33.743402</v>
      </c>
      <c r="G11144" s="21" t="str">
        <f aca="false">IF(F11144&lt;Einstellungen!$B$5,"ja","nein")</f>
        <v>nein</v>
      </c>
      <c r="H11144" s="21" t="s">
        <v>28</v>
      </c>
      <c r="I11144" s="29" t="n">
        <f aca="false">INDEX(Einstellungen!$B$27:$B$50,6)</f>
        <v>0.5</v>
      </c>
      <c r="J11144" s="29" t="n">
        <f aca="false">F11144*I11144</f>
        <v>16.871701</v>
      </c>
    </row>
    <row r="11145" customFormat="false" ht="15" hidden="false" customHeight="false" outlineLevel="0" collapsed="false">
      <c r="A11145" s="28" t="n">
        <v>46045</v>
      </c>
      <c r="B11145" s="21" t="s">
        <v>118</v>
      </c>
      <c r="C11145" s="21" t="s">
        <v>137</v>
      </c>
      <c r="D11145" s="29" t="n">
        <v>108.197</v>
      </c>
      <c r="E11145" s="29" t="n">
        <f aca="false">D11145/10</f>
        <v>10.8197</v>
      </c>
      <c r="F11145" s="29" t="n">
        <f aca="false">(E11145+Einstellungen!$B$20)*(1+Einstellungen!$B$10)</f>
        <v>35.076083</v>
      </c>
      <c r="G11145" s="21" t="str">
        <f aca="false">IF(F11145&lt;Einstellungen!$B$5,"ja","nein")</f>
        <v>nein</v>
      </c>
      <c r="H11145" s="21" t="s">
        <v>28</v>
      </c>
      <c r="I11145" s="29" t="n">
        <f aca="false">INDEX(Einstellungen!$B$27:$B$50,7)</f>
        <v>0.7</v>
      </c>
      <c r="J11145" s="29" t="n">
        <f aca="false">F11145*I11145</f>
        <v>24.5532581</v>
      </c>
    </row>
    <row r="11146" customFormat="false" ht="15" hidden="false" customHeight="false" outlineLevel="0" collapsed="false">
      <c r="A11146" s="28" t="n">
        <v>46045</v>
      </c>
      <c r="B11146" s="21" t="s">
        <v>119</v>
      </c>
      <c r="C11146" s="21" t="s">
        <v>137</v>
      </c>
      <c r="D11146" s="29" t="n">
        <v>133</v>
      </c>
      <c r="E11146" s="29" t="n">
        <f aca="false">D11146/10</f>
        <v>13.3</v>
      </c>
      <c r="F11146" s="29" t="n">
        <f aca="false">(E11146+Einstellungen!$B$20)*(1+Einstellungen!$B$10)</f>
        <v>38.02764</v>
      </c>
      <c r="G11146" s="21" t="str">
        <f aca="false">IF(F11146&lt;Einstellungen!$B$5,"ja","nein")</f>
        <v>nein</v>
      </c>
      <c r="H11146" s="21" t="s">
        <v>28</v>
      </c>
      <c r="I11146" s="29" t="n">
        <f aca="false">INDEX(Einstellungen!$B$27:$B$50,8)</f>
        <v>0.95</v>
      </c>
      <c r="J11146" s="29" t="n">
        <f aca="false">F11146*I11146</f>
        <v>36.126258</v>
      </c>
    </row>
    <row r="11147" customFormat="false" ht="15" hidden="false" customHeight="false" outlineLevel="0" collapsed="false">
      <c r="A11147" s="28" t="n">
        <v>46045</v>
      </c>
      <c r="B11147" s="21" t="s">
        <v>120</v>
      </c>
      <c r="C11147" s="21" t="s">
        <v>137</v>
      </c>
      <c r="D11147" s="29" t="n">
        <v>152.938</v>
      </c>
      <c r="E11147" s="29" t="n">
        <f aca="false">D11147/10</f>
        <v>15.2938</v>
      </c>
      <c r="F11147" s="29" t="n">
        <f aca="false">(E11147+Einstellungen!$B$20)*(1+Einstellungen!$B$10)</f>
        <v>40.400262</v>
      </c>
      <c r="G11147" s="21" t="str">
        <f aca="false">IF(F11147&lt;Einstellungen!$B$5,"ja","nein")</f>
        <v>nein</v>
      </c>
      <c r="H11147" s="21" t="s">
        <v>28</v>
      </c>
      <c r="I11147" s="29" t="n">
        <f aca="false">INDEX(Einstellungen!$B$27:$B$50,9)</f>
        <v>1.05</v>
      </c>
      <c r="J11147" s="29" t="n">
        <f aca="false">F11147*I11147</f>
        <v>42.4202751</v>
      </c>
    </row>
    <row r="11148" customFormat="false" ht="15" hidden="false" customHeight="false" outlineLevel="0" collapsed="false">
      <c r="A11148" s="28" t="n">
        <v>46045</v>
      </c>
      <c r="B11148" s="21" t="s">
        <v>121</v>
      </c>
      <c r="C11148" s="21" t="s">
        <v>137</v>
      </c>
      <c r="D11148" s="29" t="n">
        <v>142.488</v>
      </c>
      <c r="E11148" s="29" t="n">
        <f aca="false">D11148/10</f>
        <v>14.2488</v>
      </c>
      <c r="F11148" s="29" t="n">
        <f aca="false">(E11148+Einstellungen!$B$20)*(1+Einstellungen!$B$10)</f>
        <v>39.156712</v>
      </c>
      <c r="G11148" s="21" t="str">
        <f aca="false">IF(F11148&lt;Einstellungen!$B$5,"ja","nein")</f>
        <v>nein</v>
      </c>
      <c r="H11148" s="21" t="s">
        <v>28</v>
      </c>
      <c r="I11148" s="29" t="n">
        <f aca="false">INDEX(Einstellungen!$B$27:$B$50,10)</f>
        <v>1.05</v>
      </c>
      <c r="J11148" s="29" t="n">
        <f aca="false">F11148*I11148</f>
        <v>41.1145476</v>
      </c>
    </row>
    <row r="11149" customFormat="false" ht="15" hidden="false" customHeight="false" outlineLevel="0" collapsed="false">
      <c r="A11149" s="28" t="n">
        <v>46045</v>
      </c>
      <c r="B11149" s="21" t="s">
        <v>122</v>
      </c>
      <c r="C11149" s="21" t="s">
        <v>137</v>
      </c>
      <c r="D11149" s="29" t="n">
        <v>115.377</v>
      </c>
      <c r="E11149" s="29" t="n">
        <f aca="false">D11149/10</f>
        <v>11.5377</v>
      </c>
      <c r="F11149" s="29" t="n">
        <f aca="false">(E11149+Einstellungen!$B$20)*(1+Einstellungen!$B$10)</f>
        <v>35.930503</v>
      </c>
      <c r="G11149" s="21" t="str">
        <f aca="false">IF(F11149&lt;Einstellungen!$B$5,"ja","nein")</f>
        <v>nein</v>
      </c>
      <c r="H11149" s="21" t="s">
        <v>28</v>
      </c>
      <c r="I11149" s="29" t="n">
        <f aca="false">INDEX(Einstellungen!$B$27:$B$50,11)</f>
        <v>1.05</v>
      </c>
      <c r="J11149" s="29" t="n">
        <f aca="false">F11149*I11149</f>
        <v>37.72702815</v>
      </c>
    </row>
    <row r="11150" customFormat="false" ht="15" hidden="false" customHeight="false" outlineLevel="0" collapsed="false">
      <c r="A11150" s="28" t="n">
        <v>46045</v>
      </c>
      <c r="B11150" s="21" t="s">
        <v>123</v>
      </c>
      <c r="C11150" s="21" t="s">
        <v>137</v>
      </c>
      <c r="D11150" s="29" t="n">
        <v>100.127</v>
      </c>
      <c r="E11150" s="29" t="n">
        <f aca="false">D11150/10</f>
        <v>10.0127</v>
      </c>
      <c r="F11150" s="29" t="n">
        <f aca="false">(E11150+Einstellungen!$B$20)*(1+Einstellungen!$B$10)</f>
        <v>34.115753</v>
      </c>
      <c r="G11150" s="21" t="str">
        <f aca="false">IF(F11150&lt;Einstellungen!$B$5,"ja","nein")</f>
        <v>nein</v>
      </c>
      <c r="H11150" s="21" t="s">
        <v>28</v>
      </c>
      <c r="I11150" s="29" t="n">
        <f aca="false">INDEX(Einstellungen!$B$27:$B$50,12)</f>
        <v>1.1</v>
      </c>
      <c r="J11150" s="29" t="n">
        <f aca="false">F11150*I11150</f>
        <v>37.5273283</v>
      </c>
    </row>
    <row r="11151" customFormat="false" ht="15" hidden="false" customHeight="false" outlineLevel="0" collapsed="false">
      <c r="A11151" s="28" t="n">
        <v>46045</v>
      </c>
      <c r="B11151" s="21" t="s">
        <v>124</v>
      </c>
      <c r="C11151" s="21" t="s">
        <v>137</v>
      </c>
      <c r="D11151" s="29" t="n">
        <v>96.213</v>
      </c>
      <c r="E11151" s="29" t="n">
        <f aca="false">D11151/10</f>
        <v>9.6213</v>
      </c>
      <c r="F11151" s="29" t="n">
        <f aca="false">(E11151+Einstellungen!$B$20)*(1+Einstellungen!$B$10)</f>
        <v>33.649987</v>
      </c>
      <c r="G11151" s="21" t="str">
        <f aca="false">IF(F11151&lt;Einstellungen!$B$5,"ja","nein")</f>
        <v>nein</v>
      </c>
      <c r="H11151" s="21" t="s">
        <v>28</v>
      </c>
      <c r="I11151" s="29" t="n">
        <f aca="false">INDEX(Einstellungen!$B$27:$B$50,13)</f>
        <v>1.2</v>
      </c>
      <c r="J11151" s="29" t="n">
        <f aca="false">F11151*I11151</f>
        <v>40.3799844</v>
      </c>
    </row>
    <row r="11152" customFormat="false" ht="15" hidden="false" customHeight="false" outlineLevel="0" collapsed="false">
      <c r="A11152" s="28" t="n">
        <v>46045</v>
      </c>
      <c r="B11152" s="21" t="s">
        <v>125</v>
      </c>
      <c r="C11152" s="21" t="s">
        <v>137</v>
      </c>
      <c r="D11152" s="29" t="n">
        <v>95.76</v>
      </c>
      <c r="E11152" s="29" t="n">
        <f aca="false">D11152/10</f>
        <v>9.576</v>
      </c>
      <c r="F11152" s="29" t="n">
        <f aca="false">(E11152+Einstellungen!$B$20)*(1+Einstellungen!$B$10)</f>
        <v>33.59608</v>
      </c>
      <c r="G11152" s="21" t="str">
        <f aca="false">IF(F11152&lt;Einstellungen!$B$5,"ja","nein")</f>
        <v>nein</v>
      </c>
      <c r="H11152" s="21" t="s">
        <v>28</v>
      </c>
      <c r="I11152" s="29" t="n">
        <f aca="false">INDEX(Einstellungen!$B$27:$B$50,14)</f>
        <v>1.15</v>
      </c>
      <c r="J11152" s="29" t="n">
        <f aca="false">F11152*I11152</f>
        <v>38.635492</v>
      </c>
    </row>
    <row r="11153" customFormat="false" ht="15" hidden="false" customHeight="false" outlineLevel="0" collapsed="false">
      <c r="A11153" s="28" t="n">
        <v>46045</v>
      </c>
      <c r="B11153" s="21" t="s">
        <v>126</v>
      </c>
      <c r="C11153" s="21" t="s">
        <v>137</v>
      </c>
      <c r="D11153" s="29" t="n">
        <v>97.08</v>
      </c>
      <c r="E11153" s="29" t="n">
        <f aca="false">D11153/10</f>
        <v>9.708</v>
      </c>
      <c r="F11153" s="29" t="n">
        <f aca="false">(E11153+Einstellungen!$B$20)*(1+Einstellungen!$B$10)</f>
        <v>33.75316</v>
      </c>
      <c r="G11153" s="21" t="str">
        <f aca="false">IF(F11153&lt;Einstellungen!$B$5,"ja","nein")</f>
        <v>nein</v>
      </c>
      <c r="H11153" s="21" t="s">
        <v>28</v>
      </c>
      <c r="I11153" s="29" t="n">
        <f aca="false">INDEX(Einstellungen!$B$27:$B$50,15)</f>
        <v>1</v>
      </c>
      <c r="J11153" s="29" t="n">
        <f aca="false">F11153*I11153</f>
        <v>33.75316</v>
      </c>
    </row>
    <row r="11154" customFormat="false" ht="15" hidden="false" customHeight="false" outlineLevel="0" collapsed="false">
      <c r="A11154" s="28" t="n">
        <v>46045</v>
      </c>
      <c r="B11154" s="21" t="s">
        <v>127</v>
      </c>
      <c r="C11154" s="21" t="s">
        <v>137</v>
      </c>
      <c r="D11154" s="29" t="n">
        <v>108.767</v>
      </c>
      <c r="E11154" s="29" t="n">
        <f aca="false">D11154/10</f>
        <v>10.8767</v>
      </c>
      <c r="F11154" s="29" t="n">
        <f aca="false">(E11154+Einstellungen!$B$20)*(1+Einstellungen!$B$10)</f>
        <v>35.143913</v>
      </c>
      <c r="G11154" s="21" t="str">
        <f aca="false">IF(F11154&lt;Einstellungen!$B$5,"ja","nein")</f>
        <v>nein</v>
      </c>
      <c r="H11154" s="21" t="s">
        <v>28</v>
      </c>
      <c r="I11154" s="29" t="n">
        <f aca="false">INDEX(Einstellungen!$B$27:$B$50,16)</f>
        <v>0.95</v>
      </c>
      <c r="J11154" s="29" t="n">
        <f aca="false">F11154*I11154</f>
        <v>33.38671735</v>
      </c>
    </row>
    <row r="11155" customFormat="false" ht="15" hidden="false" customHeight="false" outlineLevel="0" collapsed="false">
      <c r="A11155" s="28" t="n">
        <v>46045</v>
      </c>
      <c r="B11155" s="21" t="s">
        <v>128</v>
      </c>
      <c r="C11155" s="21" t="s">
        <v>137</v>
      </c>
      <c r="D11155" s="29" t="n">
        <v>124.047</v>
      </c>
      <c r="E11155" s="29" t="n">
        <f aca="false">D11155/10</f>
        <v>12.4047</v>
      </c>
      <c r="F11155" s="29" t="n">
        <f aca="false">(E11155+Einstellungen!$B$20)*(1+Einstellungen!$B$10)</f>
        <v>36.962233</v>
      </c>
      <c r="G11155" s="21" t="str">
        <f aca="false">IF(F11155&lt;Einstellungen!$B$5,"ja","nein")</f>
        <v>nein</v>
      </c>
      <c r="H11155" s="21" t="s">
        <v>28</v>
      </c>
      <c r="I11155" s="29" t="n">
        <f aca="false">INDEX(Einstellungen!$B$27:$B$50,17)</f>
        <v>0.95</v>
      </c>
      <c r="J11155" s="29" t="n">
        <f aca="false">F11155*I11155</f>
        <v>35.11412135</v>
      </c>
    </row>
    <row r="11156" customFormat="false" ht="15" hidden="false" customHeight="false" outlineLevel="0" collapsed="false">
      <c r="A11156" s="28" t="n">
        <v>46045</v>
      </c>
      <c r="B11156" s="21" t="s">
        <v>129</v>
      </c>
      <c r="C11156" s="21" t="s">
        <v>137</v>
      </c>
      <c r="D11156" s="29" t="n">
        <v>136.085</v>
      </c>
      <c r="E11156" s="29" t="n">
        <f aca="false">D11156/10</f>
        <v>13.6085</v>
      </c>
      <c r="F11156" s="29" t="n">
        <f aca="false">(E11156+Einstellungen!$B$20)*(1+Einstellungen!$B$10)</f>
        <v>38.394755</v>
      </c>
      <c r="G11156" s="21" t="str">
        <f aca="false">IF(F11156&lt;Einstellungen!$B$5,"ja","nein")</f>
        <v>nein</v>
      </c>
      <c r="H11156" s="21" t="s">
        <v>28</v>
      </c>
      <c r="I11156" s="29" t="n">
        <f aca="false">INDEX(Einstellungen!$B$27:$B$50,18)</f>
        <v>1.1</v>
      </c>
      <c r="J11156" s="29" t="n">
        <f aca="false">F11156*I11156</f>
        <v>42.2342305</v>
      </c>
    </row>
    <row r="11157" customFormat="false" ht="15" hidden="false" customHeight="false" outlineLevel="0" collapsed="false">
      <c r="A11157" s="28" t="n">
        <v>46045</v>
      </c>
      <c r="B11157" s="21" t="s">
        <v>130</v>
      </c>
      <c r="C11157" s="21" t="s">
        <v>137</v>
      </c>
      <c r="D11157" s="29" t="n">
        <v>128.482</v>
      </c>
      <c r="E11157" s="29" t="n">
        <f aca="false">D11157/10</f>
        <v>12.8482</v>
      </c>
      <c r="F11157" s="29" t="n">
        <f aca="false">(E11157+Einstellungen!$B$20)*(1+Einstellungen!$B$10)</f>
        <v>37.489998</v>
      </c>
      <c r="G11157" s="21" t="str">
        <f aca="false">IF(F11157&lt;Einstellungen!$B$5,"ja","nein")</f>
        <v>nein</v>
      </c>
      <c r="H11157" s="21" t="s">
        <v>28</v>
      </c>
      <c r="I11157" s="29" t="n">
        <f aca="false">INDEX(Einstellungen!$B$27:$B$50,19)</f>
        <v>1.35</v>
      </c>
      <c r="J11157" s="29" t="n">
        <f aca="false">F11157*I11157</f>
        <v>50.6114973</v>
      </c>
    </row>
    <row r="11158" customFormat="false" ht="15" hidden="false" customHeight="false" outlineLevel="0" collapsed="false">
      <c r="A11158" s="28" t="n">
        <v>46045</v>
      </c>
      <c r="B11158" s="21" t="s">
        <v>131</v>
      </c>
      <c r="C11158" s="21" t="s">
        <v>137</v>
      </c>
      <c r="D11158" s="29" t="n">
        <v>116.802</v>
      </c>
      <c r="E11158" s="29" t="n">
        <f aca="false">D11158/10</f>
        <v>11.6802</v>
      </c>
      <c r="F11158" s="29" t="n">
        <f aca="false">(E11158+Einstellungen!$B$20)*(1+Einstellungen!$B$10)</f>
        <v>36.100078</v>
      </c>
      <c r="G11158" s="21" t="str">
        <f aca="false">IF(F11158&lt;Einstellungen!$B$5,"ja","nein")</f>
        <v>nein</v>
      </c>
      <c r="H11158" s="21" t="s">
        <v>28</v>
      </c>
      <c r="I11158" s="29" t="n">
        <f aca="false">INDEX(Einstellungen!$B$27:$B$50,20)</f>
        <v>1.45</v>
      </c>
      <c r="J11158" s="29" t="n">
        <f aca="false">F11158*I11158</f>
        <v>52.3451131</v>
      </c>
    </row>
    <row r="11159" customFormat="false" ht="15" hidden="false" customHeight="false" outlineLevel="0" collapsed="false">
      <c r="A11159" s="28" t="n">
        <v>46045</v>
      </c>
      <c r="B11159" s="21" t="s">
        <v>132</v>
      </c>
      <c r="C11159" s="21" t="s">
        <v>137</v>
      </c>
      <c r="D11159" s="29" t="n">
        <v>107.222</v>
      </c>
      <c r="E11159" s="29" t="n">
        <f aca="false">D11159/10</f>
        <v>10.7222</v>
      </c>
      <c r="F11159" s="29" t="n">
        <f aca="false">(E11159+Einstellungen!$B$20)*(1+Einstellungen!$B$10)</f>
        <v>34.960058</v>
      </c>
      <c r="G11159" s="21" t="str">
        <f aca="false">IF(F11159&lt;Einstellungen!$B$5,"ja","nein")</f>
        <v>nein</v>
      </c>
      <c r="H11159" s="21" t="s">
        <v>28</v>
      </c>
      <c r="I11159" s="29" t="n">
        <f aca="false">INDEX(Einstellungen!$B$27:$B$50,21)</f>
        <v>1.4</v>
      </c>
      <c r="J11159" s="29" t="n">
        <f aca="false">F11159*I11159</f>
        <v>48.9440812</v>
      </c>
    </row>
    <row r="11160" customFormat="false" ht="15" hidden="false" customHeight="false" outlineLevel="0" collapsed="false">
      <c r="A11160" s="28" t="n">
        <v>46045</v>
      </c>
      <c r="B11160" s="21" t="s">
        <v>133</v>
      </c>
      <c r="C11160" s="21" t="s">
        <v>137</v>
      </c>
      <c r="D11160" s="29" t="n">
        <v>103.96</v>
      </c>
      <c r="E11160" s="29" t="n">
        <f aca="false">D11160/10</f>
        <v>10.396</v>
      </c>
      <c r="F11160" s="29" t="n">
        <f aca="false">(E11160+Einstellungen!$B$20)*(1+Einstellungen!$B$10)</f>
        <v>34.57188</v>
      </c>
      <c r="G11160" s="21" t="str">
        <f aca="false">IF(F11160&lt;Einstellungen!$B$5,"ja","nein")</f>
        <v>nein</v>
      </c>
      <c r="H11160" s="21" t="s">
        <v>28</v>
      </c>
      <c r="I11160" s="29" t="n">
        <f aca="false">INDEX(Einstellungen!$B$27:$B$50,22)</f>
        <v>1.25</v>
      </c>
      <c r="J11160" s="29" t="n">
        <f aca="false">F11160*I11160</f>
        <v>43.21485</v>
      </c>
    </row>
    <row r="11161" customFormat="false" ht="15" hidden="false" customHeight="false" outlineLevel="0" collapsed="false">
      <c r="A11161" s="28" t="n">
        <v>46045</v>
      </c>
      <c r="B11161" s="21" t="s">
        <v>134</v>
      </c>
      <c r="C11161" s="21" t="s">
        <v>137</v>
      </c>
      <c r="D11161" s="29" t="n">
        <v>104.79</v>
      </c>
      <c r="E11161" s="29" t="n">
        <f aca="false">D11161/10</f>
        <v>10.479</v>
      </c>
      <c r="F11161" s="29" t="n">
        <f aca="false">(E11161+Einstellungen!$B$20)*(1+Einstellungen!$B$10)</f>
        <v>34.67065</v>
      </c>
      <c r="G11161" s="21" t="str">
        <f aca="false">IF(F11161&lt;Einstellungen!$B$5,"ja","nein")</f>
        <v>nein</v>
      </c>
      <c r="H11161" s="21" t="s">
        <v>28</v>
      </c>
      <c r="I11161" s="29" t="n">
        <f aca="false">INDEX(Einstellungen!$B$27:$B$50,23)</f>
        <v>1.05</v>
      </c>
      <c r="J11161" s="29" t="n">
        <f aca="false">F11161*I11161</f>
        <v>36.4041825</v>
      </c>
    </row>
    <row r="11162" customFormat="false" ht="15" hidden="false" customHeight="false" outlineLevel="0" collapsed="false">
      <c r="A11162" s="28" t="n">
        <v>46045</v>
      </c>
      <c r="B11162" s="21" t="s">
        <v>135</v>
      </c>
      <c r="C11162" s="21" t="s">
        <v>137</v>
      </c>
      <c r="D11162" s="29" t="n">
        <v>96.995</v>
      </c>
      <c r="E11162" s="29" t="n">
        <f aca="false">D11162/10</f>
        <v>9.6995</v>
      </c>
      <c r="F11162" s="29" t="n">
        <f aca="false">(E11162+Einstellungen!$B$20)*(1+Einstellungen!$B$10)</f>
        <v>33.743045</v>
      </c>
      <c r="G11162" s="21" t="str">
        <f aca="false">IF(F11162&lt;Einstellungen!$B$5,"ja","nein")</f>
        <v>nein</v>
      </c>
      <c r="H11162" s="21" t="s">
        <v>28</v>
      </c>
      <c r="I11162" s="29" t="n">
        <f aca="false">INDEX(Einstellungen!$B$27:$B$50,24)</f>
        <v>0.8</v>
      </c>
      <c r="J11162" s="29" t="n">
        <f aca="false">F11162*I11162</f>
        <v>26.994436</v>
      </c>
    </row>
    <row r="11163" customFormat="false" ht="15" hidden="false" customHeight="false" outlineLevel="0" collapsed="false">
      <c r="A11163" s="28" t="n">
        <v>46046</v>
      </c>
      <c r="B11163" s="21" t="s">
        <v>111</v>
      </c>
      <c r="C11163" s="21" t="s">
        <v>138</v>
      </c>
      <c r="D11163" s="29" t="n">
        <v>99.8</v>
      </c>
      <c r="E11163" s="29" t="n">
        <f aca="false">D11163/10</f>
        <v>9.98</v>
      </c>
      <c r="F11163" s="29" t="n">
        <f aca="false">(E11163+Einstellungen!$B$20)*(1+Einstellungen!$B$10)</f>
        <v>34.07684</v>
      </c>
      <c r="G11163" s="21" t="str">
        <f aca="false">IF(F11163&lt;Einstellungen!$B$5,"ja","nein")</f>
        <v>nein</v>
      </c>
      <c r="H11163" s="21" t="s">
        <v>28</v>
      </c>
      <c r="I11163" s="29" t="n">
        <f aca="false">INDEX(Einstellungen!$B$27:$B$50,1)</f>
        <v>0.6</v>
      </c>
      <c r="J11163" s="29" t="n">
        <f aca="false">F11163*I11163</f>
        <v>20.446104</v>
      </c>
    </row>
    <row r="11164" customFormat="false" ht="15" hidden="false" customHeight="false" outlineLevel="0" collapsed="false">
      <c r="A11164" s="28" t="n">
        <v>46046</v>
      </c>
      <c r="B11164" s="21" t="s">
        <v>113</v>
      </c>
      <c r="C11164" s="21" t="s">
        <v>138</v>
      </c>
      <c r="D11164" s="29" t="n">
        <v>99.035</v>
      </c>
      <c r="E11164" s="29" t="n">
        <f aca="false">D11164/10</f>
        <v>9.9035</v>
      </c>
      <c r="F11164" s="29" t="n">
        <f aca="false">(E11164+Einstellungen!$B$20)*(1+Einstellungen!$B$10)</f>
        <v>33.985805</v>
      </c>
      <c r="G11164" s="21" t="str">
        <f aca="false">IF(F11164&lt;Einstellungen!$B$5,"ja","nein")</f>
        <v>nein</v>
      </c>
      <c r="H11164" s="21" t="s">
        <v>28</v>
      </c>
      <c r="I11164" s="29" t="n">
        <f aca="false">INDEX(Einstellungen!$B$27:$B$50,2)</f>
        <v>0.5</v>
      </c>
      <c r="J11164" s="29" t="n">
        <f aca="false">F11164*I11164</f>
        <v>16.9929025</v>
      </c>
    </row>
    <row r="11165" customFormat="false" ht="15" hidden="false" customHeight="false" outlineLevel="0" collapsed="false">
      <c r="A11165" s="28" t="n">
        <v>46046</v>
      </c>
      <c r="B11165" s="21" t="s">
        <v>114</v>
      </c>
      <c r="C11165" s="21" t="s">
        <v>138</v>
      </c>
      <c r="D11165" s="29" t="n">
        <v>98.315</v>
      </c>
      <c r="E11165" s="29" t="n">
        <f aca="false">D11165/10</f>
        <v>9.8315</v>
      </c>
      <c r="F11165" s="29" t="n">
        <f aca="false">(E11165+Einstellungen!$B$20)*(1+Einstellungen!$B$10)</f>
        <v>33.900125</v>
      </c>
      <c r="G11165" s="21" t="str">
        <f aca="false">IF(F11165&lt;Einstellungen!$B$5,"ja","nein")</f>
        <v>nein</v>
      </c>
      <c r="H11165" s="21" t="s">
        <v>28</v>
      </c>
      <c r="I11165" s="29" t="n">
        <f aca="false">INDEX(Einstellungen!$B$27:$B$50,3)</f>
        <v>0.45</v>
      </c>
      <c r="J11165" s="29" t="n">
        <f aca="false">F11165*I11165</f>
        <v>15.25505625</v>
      </c>
    </row>
    <row r="11166" customFormat="false" ht="15" hidden="false" customHeight="false" outlineLevel="0" collapsed="false">
      <c r="A11166" s="28" t="n">
        <v>46046</v>
      </c>
      <c r="B11166" s="21" t="s">
        <v>115</v>
      </c>
      <c r="C11166" s="21" t="s">
        <v>138</v>
      </c>
      <c r="D11166" s="29" t="n">
        <v>97.825</v>
      </c>
      <c r="E11166" s="29" t="n">
        <f aca="false">D11166/10</f>
        <v>9.7825</v>
      </c>
      <c r="F11166" s="29" t="n">
        <f aca="false">(E11166+Einstellungen!$B$20)*(1+Einstellungen!$B$10)</f>
        <v>33.841815</v>
      </c>
      <c r="G11166" s="21" t="str">
        <f aca="false">IF(F11166&lt;Einstellungen!$B$5,"ja","nein")</f>
        <v>nein</v>
      </c>
      <c r="H11166" s="21" t="s">
        <v>28</v>
      </c>
      <c r="I11166" s="29" t="n">
        <f aca="false">INDEX(Einstellungen!$B$27:$B$50,4)</f>
        <v>0.45</v>
      </c>
      <c r="J11166" s="29" t="n">
        <f aca="false">F11166*I11166</f>
        <v>15.22881675</v>
      </c>
    </row>
    <row r="11167" customFormat="false" ht="15" hidden="false" customHeight="false" outlineLevel="0" collapsed="false">
      <c r="A11167" s="28" t="n">
        <v>46046</v>
      </c>
      <c r="B11167" s="21" t="s">
        <v>116</v>
      </c>
      <c r="C11167" s="21" t="s">
        <v>138</v>
      </c>
      <c r="D11167" s="29" t="n">
        <v>97.547</v>
      </c>
      <c r="E11167" s="29" t="n">
        <f aca="false">D11167/10</f>
        <v>9.7547</v>
      </c>
      <c r="F11167" s="29" t="n">
        <f aca="false">(E11167+Einstellungen!$B$20)*(1+Einstellungen!$B$10)</f>
        <v>33.808733</v>
      </c>
      <c r="G11167" s="21" t="str">
        <f aca="false">IF(F11167&lt;Einstellungen!$B$5,"ja","nein")</f>
        <v>nein</v>
      </c>
      <c r="H11167" s="21" t="s">
        <v>28</v>
      </c>
      <c r="I11167" s="29" t="n">
        <f aca="false">INDEX(Einstellungen!$B$27:$B$50,5)</f>
        <v>0.45</v>
      </c>
      <c r="J11167" s="29" t="n">
        <f aca="false">F11167*I11167</f>
        <v>15.21392985</v>
      </c>
    </row>
    <row r="11168" customFormat="false" ht="15" hidden="false" customHeight="false" outlineLevel="0" collapsed="false">
      <c r="A11168" s="28" t="n">
        <v>46046</v>
      </c>
      <c r="B11168" s="21" t="s">
        <v>117</v>
      </c>
      <c r="C11168" s="21" t="s">
        <v>138</v>
      </c>
      <c r="D11168" s="29" t="n">
        <v>98.91</v>
      </c>
      <c r="E11168" s="29" t="n">
        <f aca="false">D11168/10</f>
        <v>9.891</v>
      </c>
      <c r="F11168" s="29" t="n">
        <f aca="false">(E11168+Einstellungen!$B$20)*(1+Einstellungen!$B$10)</f>
        <v>33.97093</v>
      </c>
      <c r="G11168" s="21" t="str">
        <f aca="false">IF(F11168&lt;Einstellungen!$B$5,"ja","nein")</f>
        <v>nein</v>
      </c>
      <c r="H11168" s="21" t="s">
        <v>28</v>
      </c>
      <c r="I11168" s="29" t="n">
        <f aca="false">INDEX(Einstellungen!$B$27:$B$50,6)</f>
        <v>0.5</v>
      </c>
      <c r="J11168" s="29" t="n">
        <f aca="false">F11168*I11168</f>
        <v>16.985465</v>
      </c>
    </row>
    <row r="11169" customFormat="false" ht="15" hidden="false" customHeight="false" outlineLevel="0" collapsed="false">
      <c r="A11169" s="28" t="n">
        <v>46046</v>
      </c>
      <c r="B11169" s="21" t="s">
        <v>118</v>
      </c>
      <c r="C11169" s="21" t="s">
        <v>138</v>
      </c>
      <c r="D11169" s="29" t="n">
        <v>100.398</v>
      </c>
      <c r="E11169" s="29" t="n">
        <f aca="false">D11169/10</f>
        <v>10.0398</v>
      </c>
      <c r="F11169" s="29" t="n">
        <f aca="false">(E11169+Einstellungen!$B$20)*(1+Einstellungen!$B$10)</f>
        <v>34.148002</v>
      </c>
      <c r="G11169" s="21" t="str">
        <f aca="false">IF(F11169&lt;Einstellungen!$B$5,"ja","nein")</f>
        <v>nein</v>
      </c>
      <c r="H11169" s="21" t="s">
        <v>28</v>
      </c>
      <c r="I11169" s="29" t="n">
        <f aca="false">INDEX(Einstellungen!$B$27:$B$50,7)</f>
        <v>0.7</v>
      </c>
      <c r="J11169" s="29" t="n">
        <f aca="false">F11169*I11169</f>
        <v>23.9036014</v>
      </c>
    </row>
    <row r="11170" customFormat="false" ht="15" hidden="false" customHeight="false" outlineLevel="0" collapsed="false">
      <c r="A11170" s="28" t="n">
        <v>46046</v>
      </c>
      <c r="B11170" s="21" t="s">
        <v>119</v>
      </c>
      <c r="C11170" s="21" t="s">
        <v>138</v>
      </c>
      <c r="D11170" s="29" t="n">
        <v>104.06</v>
      </c>
      <c r="E11170" s="29" t="n">
        <f aca="false">D11170/10</f>
        <v>10.406</v>
      </c>
      <c r="F11170" s="29" t="n">
        <f aca="false">(E11170+Einstellungen!$B$20)*(1+Einstellungen!$B$10)</f>
        <v>34.58378</v>
      </c>
      <c r="G11170" s="21" t="str">
        <f aca="false">IF(F11170&lt;Einstellungen!$B$5,"ja","nein")</f>
        <v>nein</v>
      </c>
      <c r="H11170" s="21" t="s">
        <v>28</v>
      </c>
      <c r="I11170" s="29" t="n">
        <f aca="false">INDEX(Einstellungen!$B$27:$B$50,8)</f>
        <v>0.95</v>
      </c>
      <c r="J11170" s="29" t="n">
        <f aca="false">F11170*I11170</f>
        <v>32.854591</v>
      </c>
    </row>
    <row r="11171" customFormat="false" ht="15" hidden="false" customHeight="false" outlineLevel="0" collapsed="false">
      <c r="A11171" s="28" t="n">
        <v>46046</v>
      </c>
      <c r="B11171" s="21" t="s">
        <v>120</v>
      </c>
      <c r="C11171" s="21" t="s">
        <v>138</v>
      </c>
      <c r="D11171" s="29" t="n">
        <v>110.998</v>
      </c>
      <c r="E11171" s="29" t="n">
        <f aca="false">D11171/10</f>
        <v>11.0998</v>
      </c>
      <c r="F11171" s="29" t="n">
        <f aca="false">(E11171+Einstellungen!$B$20)*(1+Einstellungen!$B$10)</f>
        <v>35.409402</v>
      </c>
      <c r="G11171" s="21" t="str">
        <f aca="false">IF(F11171&lt;Einstellungen!$B$5,"ja","nein")</f>
        <v>nein</v>
      </c>
      <c r="H11171" s="21" t="s">
        <v>28</v>
      </c>
      <c r="I11171" s="29" t="n">
        <f aca="false">INDEX(Einstellungen!$B$27:$B$50,9)</f>
        <v>1.05</v>
      </c>
      <c r="J11171" s="29" t="n">
        <f aca="false">F11171*I11171</f>
        <v>37.1798721</v>
      </c>
    </row>
    <row r="11172" customFormat="false" ht="15" hidden="false" customHeight="false" outlineLevel="0" collapsed="false">
      <c r="A11172" s="28" t="n">
        <v>46046</v>
      </c>
      <c r="B11172" s="21" t="s">
        <v>121</v>
      </c>
      <c r="C11172" s="21" t="s">
        <v>138</v>
      </c>
      <c r="D11172" s="29" t="n">
        <v>123.093</v>
      </c>
      <c r="E11172" s="29" t="n">
        <f aca="false">D11172/10</f>
        <v>12.3093</v>
      </c>
      <c r="F11172" s="29" t="n">
        <f aca="false">(E11172+Einstellungen!$B$20)*(1+Einstellungen!$B$10)</f>
        <v>36.848707</v>
      </c>
      <c r="G11172" s="21" t="str">
        <f aca="false">IF(F11172&lt;Einstellungen!$B$5,"ja","nein")</f>
        <v>nein</v>
      </c>
      <c r="H11172" s="21" t="s">
        <v>28</v>
      </c>
      <c r="I11172" s="29" t="n">
        <f aca="false">INDEX(Einstellungen!$B$27:$B$50,10)</f>
        <v>1.05</v>
      </c>
      <c r="J11172" s="29" t="n">
        <f aca="false">F11172*I11172</f>
        <v>38.69114235</v>
      </c>
    </row>
    <row r="11173" customFormat="false" ht="15" hidden="false" customHeight="false" outlineLevel="0" collapsed="false">
      <c r="A11173" s="28" t="n">
        <v>46046</v>
      </c>
      <c r="B11173" s="21" t="s">
        <v>122</v>
      </c>
      <c r="C11173" s="21" t="s">
        <v>138</v>
      </c>
      <c r="D11173" s="29" t="n">
        <v>119.24</v>
      </c>
      <c r="E11173" s="29" t="n">
        <f aca="false">D11173/10</f>
        <v>11.924</v>
      </c>
      <c r="F11173" s="29" t="n">
        <f aca="false">(E11173+Einstellungen!$B$20)*(1+Einstellungen!$B$10)</f>
        <v>36.3902</v>
      </c>
      <c r="G11173" s="21" t="str">
        <f aca="false">IF(F11173&lt;Einstellungen!$B$5,"ja","nein")</f>
        <v>nein</v>
      </c>
      <c r="H11173" s="21" t="s">
        <v>28</v>
      </c>
      <c r="I11173" s="29" t="n">
        <f aca="false">INDEX(Einstellungen!$B$27:$B$50,11)</f>
        <v>1.05</v>
      </c>
      <c r="J11173" s="29" t="n">
        <f aca="false">F11173*I11173</f>
        <v>38.20971</v>
      </c>
    </row>
    <row r="11174" customFormat="false" ht="15" hidden="false" customHeight="false" outlineLevel="0" collapsed="false">
      <c r="A11174" s="28" t="n">
        <v>46046</v>
      </c>
      <c r="B11174" s="21" t="s">
        <v>123</v>
      </c>
      <c r="C11174" s="21" t="s">
        <v>138</v>
      </c>
      <c r="D11174" s="29" t="n">
        <v>110.297</v>
      </c>
      <c r="E11174" s="29" t="n">
        <f aca="false">D11174/10</f>
        <v>11.0297</v>
      </c>
      <c r="F11174" s="29" t="n">
        <f aca="false">(E11174+Einstellungen!$B$20)*(1+Einstellungen!$B$10)</f>
        <v>35.325983</v>
      </c>
      <c r="G11174" s="21" t="str">
        <f aca="false">IF(F11174&lt;Einstellungen!$B$5,"ja","nein")</f>
        <v>nein</v>
      </c>
      <c r="H11174" s="21" t="s">
        <v>28</v>
      </c>
      <c r="I11174" s="29" t="n">
        <f aca="false">INDEX(Einstellungen!$B$27:$B$50,12)</f>
        <v>1.1</v>
      </c>
      <c r="J11174" s="29" t="n">
        <f aca="false">F11174*I11174</f>
        <v>38.8585813</v>
      </c>
    </row>
    <row r="11175" customFormat="false" ht="15" hidden="false" customHeight="false" outlineLevel="0" collapsed="false">
      <c r="A11175" s="28" t="n">
        <v>46046</v>
      </c>
      <c r="B11175" s="21" t="s">
        <v>124</v>
      </c>
      <c r="C11175" s="21" t="s">
        <v>138</v>
      </c>
      <c r="D11175" s="29" t="n">
        <v>106.218</v>
      </c>
      <c r="E11175" s="29" t="n">
        <f aca="false">D11175/10</f>
        <v>10.6218</v>
      </c>
      <c r="F11175" s="29" t="n">
        <f aca="false">(E11175+Einstellungen!$B$20)*(1+Einstellungen!$B$10)</f>
        <v>34.840582</v>
      </c>
      <c r="G11175" s="21" t="str">
        <f aca="false">IF(F11175&lt;Einstellungen!$B$5,"ja","nein")</f>
        <v>nein</v>
      </c>
      <c r="H11175" s="21" t="s">
        <v>28</v>
      </c>
      <c r="I11175" s="29" t="n">
        <f aca="false">INDEX(Einstellungen!$B$27:$B$50,13)</f>
        <v>1.2</v>
      </c>
      <c r="J11175" s="29" t="n">
        <f aca="false">F11175*I11175</f>
        <v>41.8086984</v>
      </c>
    </row>
    <row r="11176" customFormat="false" ht="15" hidden="false" customHeight="false" outlineLevel="0" collapsed="false">
      <c r="A11176" s="28" t="n">
        <v>46046</v>
      </c>
      <c r="B11176" s="21" t="s">
        <v>125</v>
      </c>
      <c r="C11176" s="21" t="s">
        <v>138</v>
      </c>
      <c r="D11176" s="29" t="n">
        <v>101.873</v>
      </c>
      <c r="E11176" s="29" t="n">
        <f aca="false">D11176/10</f>
        <v>10.1873</v>
      </c>
      <c r="F11176" s="29" t="n">
        <f aca="false">(E11176+Einstellungen!$B$20)*(1+Einstellungen!$B$10)</f>
        <v>34.323527</v>
      </c>
      <c r="G11176" s="21" t="str">
        <f aca="false">IF(F11176&lt;Einstellungen!$B$5,"ja","nein")</f>
        <v>nein</v>
      </c>
      <c r="H11176" s="21" t="s">
        <v>28</v>
      </c>
      <c r="I11176" s="29" t="n">
        <f aca="false">INDEX(Einstellungen!$B$27:$B$50,14)</f>
        <v>1.15</v>
      </c>
      <c r="J11176" s="29" t="n">
        <f aca="false">F11176*I11176</f>
        <v>39.47205605</v>
      </c>
    </row>
    <row r="11177" customFormat="false" ht="15" hidden="false" customHeight="false" outlineLevel="0" collapsed="false">
      <c r="A11177" s="28" t="n">
        <v>46046</v>
      </c>
      <c r="B11177" s="21" t="s">
        <v>126</v>
      </c>
      <c r="C11177" s="21" t="s">
        <v>138</v>
      </c>
      <c r="D11177" s="29" t="n">
        <v>105.12</v>
      </c>
      <c r="E11177" s="29" t="n">
        <f aca="false">D11177/10</f>
        <v>10.512</v>
      </c>
      <c r="F11177" s="29" t="n">
        <f aca="false">(E11177+Einstellungen!$B$20)*(1+Einstellungen!$B$10)</f>
        <v>34.70992</v>
      </c>
      <c r="G11177" s="21" t="str">
        <f aca="false">IF(F11177&lt;Einstellungen!$B$5,"ja","nein")</f>
        <v>nein</v>
      </c>
      <c r="H11177" s="21" t="s">
        <v>28</v>
      </c>
      <c r="I11177" s="29" t="n">
        <f aca="false">INDEX(Einstellungen!$B$27:$B$50,15)</f>
        <v>1</v>
      </c>
      <c r="J11177" s="29" t="n">
        <f aca="false">F11177*I11177</f>
        <v>34.70992</v>
      </c>
    </row>
    <row r="11178" customFormat="false" ht="15" hidden="false" customHeight="false" outlineLevel="0" collapsed="false">
      <c r="A11178" s="28" t="n">
        <v>46046</v>
      </c>
      <c r="B11178" s="21" t="s">
        <v>127</v>
      </c>
      <c r="C11178" s="21" t="s">
        <v>138</v>
      </c>
      <c r="D11178" s="29" t="n">
        <v>118.227</v>
      </c>
      <c r="E11178" s="29" t="n">
        <f aca="false">D11178/10</f>
        <v>11.8227</v>
      </c>
      <c r="F11178" s="29" t="n">
        <f aca="false">(E11178+Einstellungen!$B$20)*(1+Einstellungen!$B$10)</f>
        <v>36.269653</v>
      </c>
      <c r="G11178" s="21" t="str">
        <f aca="false">IF(F11178&lt;Einstellungen!$B$5,"ja","nein")</f>
        <v>nein</v>
      </c>
      <c r="H11178" s="21" t="s">
        <v>28</v>
      </c>
      <c r="I11178" s="29" t="n">
        <f aca="false">INDEX(Einstellungen!$B$27:$B$50,16)</f>
        <v>0.95</v>
      </c>
      <c r="J11178" s="29" t="n">
        <f aca="false">F11178*I11178</f>
        <v>34.45617035</v>
      </c>
    </row>
    <row r="11179" customFormat="false" ht="15" hidden="false" customHeight="false" outlineLevel="0" collapsed="false">
      <c r="A11179" s="28" t="n">
        <v>46046</v>
      </c>
      <c r="B11179" s="21" t="s">
        <v>128</v>
      </c>
      <c r="C11179" s="21" t="s">
        <v>138</v>
      </c>
      <c r="D11179" s="29" t="n">
        <v>131.905</v>
      </c>
      <c r="E11179" s="29" t="n">
        <f aca="false">D11179/10</f>
        <v>13.1905</v>
      </c>
      <c r="F11179" s="29" t="n">
        <f aca="false">(E11179+Einstellungen!$B$20)*(1+Einstellungen!$B$10)</f>
        <v>37.897335</v>
      </c>
      <c r="G11179" s="21" t="str">
        <f aca="false">IF(F11179&lt;Einstellungen!$B$5,"ja","nein")</f>
        <v>nein</v>
      </c>
      <c r="H11179" s="21" t="s">
        <v>28</v>
      </c>
      <c r="I11179" s="29" t="n">
        <f aca="false">INDEX(Einstellungen!$B$27:$B$50,17)</f>
        <v>0.95</v>
      </c>
      <c r="J11179" s="29" t="n">
        <f aca="false">F11179*I11179</f>
        <v>36.00246825</v>
      </c>
    </row>
    <row r="11180" customFormat="false" ht="15" hidden="false" customHeight="false" outlineLevel="0" collapsed="false">
      <c r="A11180" s="28" t="n">
        <v>46046</v>
      </c>
      <c r="B11180" s="21" t="s">
        <v>129</v>
      </c>
      <c r="C11180" s="21" t="s">
        <v>138</v>
      </c>
      <c r="D11180" s="29" t="n">
        <v>146.722</v>
      </c>
      <c r="E11180" s="29" t="n">
        <f aca="false">D11180/10</f>
        <v>14.6722</v>
      </c>
      <c r="F11180" s="29" t="n">
        <f aca="false">(E11180+Einstellungen!$B$20)*(1+Einstellungen!$B$10)</f>
        <v>39.660558</v>
      </c>
      <c r="G11180" s="21" t="str">
        <f aca="false">IF(F11180&lt;Einstellungen!$B$5,"ja","nein")</f>
        <v>nein</v>
      </c>
      <c r="H11180" s="21" t="s">
        <v>28</v>
      </c>
      <c r="I11180" s="29" t="n">
        <f aca="false">INDEX(Einstellungen!$B$27:$B$50,18)</f>
        <v>1.1</v>
      </c>
      <c r="J11180" s="29" t="n">
        <f aca="false">F11180*I11180</f>
        <v>43.6266138</v>
      </c>
    </row>
    <row r="11181" customFormat="false" ht="15" hidden="false" customHeight="false" outlineLevel="0" collapsed="false">
      <c r="A11181" s="28" t="n">
        <v>46046</v>
      </c>
      <c r="B11181" s="21" t="s">
        <v>130</v>
      </c>
      <c r="C11181" s="21" t="s">
        <v>138</v>
      </c>
      <c r="D11181" s="29" t="n">
        <v>141.748</v>
      </c>
      <c r="E11181" s="29" t="n">
        <f aca="false">D11181/10</f>
        <v>14.1748</v>
      </c>
      <c r="F11181" s="29" t="n">
        <f aca="false">(E11181+Einstellungen!$B$20)*(1+Einstellungen!$B$10)</f>
        <v>39.068652</v>
      </c>
      <c r="G11181" s="21" t="str">
        <f aca="false">IF(F11181&lt;Einstellungen!$B$5,"ja","nein")</f>
        <v>nein</v>
      </c>
      <c r="H11181" s="21" t="s">
        <v>28</v>
      </c>
      <c r="I11181" s="29" t="n">
        <f aca="false">INDEX(Einstellungen!$B$27:$B$50,19)</f>
        <v>1.35</v>
      </c>
      <c r="J11181" s="29" t="n">
        <f aca="false">F11181*I11181</f>
        <v>52.7426802</v>
      </c>
    </row>
    <row r="11182" customFormat="false" ht="15" hidden="false" customHeight="false" outlineLevel="0" collapsed="false">
      <c r="A11182" s="28" t="n">
        <v>46046</v>
      </c>
      <c r="B11182" s="21" t="s">
        <v>131</v>
      </c>
      <c r="C11182" s="21" t="s">
        <v>138</v>
      </c>
      <c r="D11182" s="29" t="n">
        <v>131.933</v>
      </c>
      <c r="E11182" s="29" t="n">
        <f aca="false">D11182/10</f>
        <v>13.1933</v>
      </c>
      <c r="F11182" s="29" t="n">
        <f aca="false">(E11182+Einstellungen!$B$20)*(1+Einstellungen!$B$10)</f>
        <v>37.900667</v>
      </c>
      <c r="G11182" s="21" t="str">
        <f aca="false">IF(F11182&lt;Einstellungen!$B$5,"ja","nein")</f>
        <v>nein</v>
      </c>
      <c r="H11182" s="21" t="s">
        <v>28</v>
      </c>
      <c r="I11182" s="29" t="n">
        <f aca="false">INDEX(Einstellungen!$B$27:$B$50,20)</f>
        <v>1.45</v>
      </c>
      <c r="J11182" s="29" t="n">
        <f aca="false">F11182*I11182</f>
        <v>54.95596715</v>
      </c>
    </row>
    <row r="11183" customFormat="false" ht="15" hidden="false" customHeight="false" outlineLevel="0" collapsed="false">
      <c r="A11183" s="28" t="n">
        <v>46046</v>
      </c>
      <c r="B11183" s="21" t="s">
        <v>132</v>
      </c>
      <c r="C11183" s="21" t="s">
        <v>138</v>
      </c>
      <c r="D11183" s="29" t="n">
        <v>118.672</v>
      </c>
      <c r="E11183" s="29" t="n">
        <f aca="false">D11183/10</f>
        <v>11.8672</v>
      </c>
      <c r="F11183" s="29" t="n">
        <f aca="false">(E11183+Einstellungen!$B$20)*(1+Einstellungen!$B$10)</f>
        <v>36.322608</v>
      </c>
      <c r="G11183" s="21" t="str">
        <f aca="false">IF(F11183&lt;Einstellungen!$B$5,"ja","nein")</f>
        <v>nein</v>
      </c>
      <c r="H11183" s="21" t="s">
        <v>28</v>
      </c>
      <c r="I11183" s="29" t="n">
        <f aca="false">INDEX(Einstellungen!$B$27:$B$50,21)</f>
        <v>1.4</v>
      </c>
      <c r="J11183" s="29" t="n">
        <f aca="false">F11183*I11183</f>
        <v>50.8516512</v>
      </c>
    </row>
    <row r="11184" customFormat="false" ht="15" hidden="false" customHeight="false" outlineLevel="0" collapsed="false">
      <c r="A11184" s="28" t="n">
        <v>46046</v>
      </c>
      <c r="B11184" s="21" t="s">
        <v>133</v>
      </c>
      <c r="C11184" s="21" t="s">
        <v>138</v>
      </c>
      <c r="D11184" s="29" t="n">
        <v>110.537</v>
      </c>
      <c r="E11184" s="29" t="n">
        <f aca="false">D11184/10</f>
        <v>11.0537</v>
      </c>
      <c r="F11184" s="29" t="n">
        <f aca="false">(E11184+Einstellungen!$B$20)*(1+Einstellungen!$B$10)</f>
        <v>35.354543</v>
      </c>
      <c r="G11184" s="21" t="str">
        <f aca="false">IF(F11184&lt;Einstellungen!$B$5,"ja","nein")</f>
        <v>nein</v>
      </c>
      <c r="H11184" s="21" t="s">
        <v>28</v>
      </c>
      <c r="I11184" s="29" t="n">
        <f aca="false">INDEX(Einstellungen!$B$27:$B$50,22)</f>
        <v>1.25</v>
      </c>
      <c r="J11184" s="29" t="n">
        <f aca="false">F11184*I11184</f>
        <v>44.19317875</v>
      </c>
    </row>
    <row r="11185" customFormat="false" ht="15" hidden="false" customHeight="false" outlineLevel="0" collapsed="false">
      <c r="A11185" s="28" t="n">
        <v>46046</v>
      </c>
      <c r="B11185" s="21" t="s">
        <v>134</v>
      </c>
      <c r="C11185" s="21" t="s">
        <v>138</v>
      </c>
      <c r="D11185" s="29" t="n">
        <v>110.31</v>
      </c>
      <c r="E11185" s="29" t="n">
        <f aca="false">D11185/10</f>
        <v>11.031</v>
      </c>
      <c r="F11185" s="29" t="n">
        <f aca="false">(E11185+Einstellungen!$B$20)*(1+Einstellungen!$B$10)</f>
        <v>35.32753</v>
      </c>
      <c r="G11185" s="21" t="str">
        <f aca="false">IF(F11185&lt;Einstellungen!$B$5,"ja","nein")</f>
        <v>nein</v>
      </c>
      <c r="H11185" s="21" t="s">
        <v>28</v>
      </c>
      <c r="I11185" s="29" t="n">
        <f aca="false">INDEX(Einstellungen!$B$27:$B$50,23)</f>
        <v>1.05</v>
      </c>
      <c r="J11185" s="29" t="n">
        <f aca="false">F11185*I11185</f>
        <v>37.0939065</v>
      </c>
    </row>
    <row r="11186" customFormat="false" ht="15" hidden="false" customHeight="false" outlineLevel="0" collapsed="false">
      <c r="A11186" s="28" t="n">
        <v>46046</v>
      </c>
      <c r="B11186" s="21" t="s">
        <v>135</v>
      </c>
      <c r="C11186" s="21" t="s">
        <v>138</v>
      </c>
      <c r="D11186" s="29" t="n">
        <v>104.15</v>
      </c>
      <c r="E11186" s="29" t="n">
        <f aca="false">D11186/10</f>
        <v>10.415</v>
      </c>
      <c r="F11186" s="29" t="n">
        <f aca="false">(E11186+Einstellungen!$B$20)*(1+Einstellungen!$B$10)</f>
        <v>34.59449</v>
      </c>
      <c r="G11186" s="21" t="str">
        <f aca="false">IF(F11186&lt;Einstellungen!$B$5,"ja","nein")</f>
        <v>nein</v>
      </c>
      <c r="H11186" s="21" t="s">
        <v>28</v>
      </c>
      <c r="I11186" s="29" t="n">
        <f aca="false">INDEX(Einstellungen!$B$27:$B$50,24)</f>
        <v>0.8</v>
      </c>
      <c r="J11186" s="29" t="n">
        <f aca="false">F11186*I11186</f>
        <v>27.675592</v>
      </c>
    </row>
    <row r="11187" customFormat="false" ht="15" hidden="false" customHeight="false" outlineLevel="0" collapsed="false">
      <c r="A11187" s="28" t="n">
        <v>46047</v>
      </c>
      <c r="B11187" s="21" t="s">
        <v>111</v>
      </c>
      <c r="C11187" s="21" t="s">
        <v>139</v>
      </c>
      <c r="D11187" s="29" t="n">
        <v>101.442</v>
      </c>
      <c r="E11187" s="29" t="n">
        <f aca="false">D11187/10</f>
        <v>10.1442</v>
      </c>
      <c r="F11187" s="29" t="n">
        <f aca="false">(E11187+Einstellungen!$B$20)*(1+Einstellungen!$B$10)</f>
        <v>34.272238</v>
      </c>
      <c r="G11187" s="21" t="str">
        <f aca="false">IF(F11187&lt;Einstellungen!$B$5,"ja","nein")</f>
        <v>nein</v>
      </c>
      <c r="H11187" s="21" t="s">
        <v>28</v>
      </c>
      <c r="I11187" s="29" t="n">
        <f aca="false">INDEX(Einstellungen!$B$27:$B$50,1)</f>
        <v>0.6</v>
      </c>
      <c r="J11187" s="29" t="n">
        <f aca="false">F11187*I11187</f>
        <v>20.5633428</v>
      </c>
    </row>
    <row r="11188" customFormat="false" ht="15" hidden="false" customHeight="false" outlineLevel="0" collapsed="false">
      <c r="A11188" s="28" t="n">
        <v>46047</v>
      </c>
      <c r="B11188" s="21" t="s">
        <v>113</v>
      </c>
      <c r="C11188" s="21" t="s">
        <v>139</v>
      </c>
      <c r="D11188" s="29" t="n">
        <v>101.757</v>
      </c>
      <c r="E11188" s="29" t="n">
        <f aca="false">D11188/10</f>
        <v>10.1757</v>
      </c>
      <c r="F11188" s="29" t="n">
        <f aca="false">(E11188+Einstellungen!$B$20)*(1+Einstellungen!$B$10)</f>
        <v>34.309723</v>
      </c>
      <c r="G11188" s="21" t="str">
        <f aca="false">IF(F11188&lt;Einstellungen!$B$5,"ja","nein")</f>
        <v>nein</v>
      </c>
      <c r="H11188" s="21" t="s">
        <v>28</v>
      </c>
      <c r="I11188" s="29" t="n">
        <f aca="false">INDEX(Einstellungen!$B$27:$B$50,2)</f>
        <v>0.5</v>
      </c>
      <c r="J11188" s="29" t="n">
        <f aca="false">F11188*I11188</f>
        <v>17.1548615</v>
      </c>
    </row>
    <row r="11189" customFormat="false" ht="15" hidden="false" customHeight="false" outlineLevel="0" collapsed="false">
      <c r="A11189" s="28" t="n">
        <v>46047</v>
      </c>
      <c r="B11189" s="21" t="s">
        <v>114</v>
      </c>
      <c r="C11189" s="21" t="s">
        <v>139</v>
      </c>
      <c r="D11189" s="29" t="n">
        <v>101.315</v>
      </c>
      <c r="E11189" s="29" t="n">
        <f aca="false">D11189/10</f>
        <v>10.1315</v>
      </c>
      <c r="F11189" s="29" t="n">
        <f aca="false">(E11189+Einstellungen!$B$20)*(1+Einstellungen!$B$10)</f>
        <v>34.257125</v>
      </c>
      <c r="G11189" s="21" t="str">
        <f aca="false">IF(F11189&lt;Einstellungen!$B$5,"ja","nein")</f>
        <v>nein</v>
      </c>
      <c r="H11189" s="21" t="s">
        <v>28</v>
      </c>
      <c r="I11189" s="29" t="n">
        <f aca="false">INDEX(Einstellungen!$B$27:$B$50,3)</f>
        <v>0.45</v>
      </c>
      <c r="J11189" s="29" t="n">
        <f aca="false">F11189*I11189</f>
        <v>15.41570625</v>
      </c>
    </row>
    <row r="11190" customFormat="false" ht="15" hidden="false" customHeight="false" outlineLevel="0" collapsed="false">
      <c r="A11190" s="28" t="n">
        <v>46047</v>
      </c>
      <c r="B11190" s="21" t="s">
        <v>115</v>
      </c>
      <c r="C11190" s="21" t="s">
        <v>139</v>
      </c>
      <c r="D11190" s="29" t="n">
        <v>101.77</v>
      </c>
      <c r="E11190" s="29" t="n">
        <f aca="false">D11190/10</f>
        <v>10.177</v>
      </c>
      <c r="F11190" s="29" t="n">
        <f aca="false">(E11190+Einstellungen!$B$20)*(1+Einstellungen!$B$10)</f>
        <v>34.31127</v>
      </c>
      <c r="G11190" s="21" t="str">
        <f aca="false">IF(F11190&lt;Einstellungen!$B$5,"ja","nein")</f>
        <v>nein</v>
      </c>
      <c r="H11190" s="21" t="s">
        <v>28</v>
      </c>
      <c r="I11190" s="29" t="n">
        <f aca="false">INDEX(Einstellungen!$B$27:$B$50,4)</f>
        <v>0.45</v>
      </c>
      <c r="J11190" s="29" t="n">
        <f aca="false">F11190*I11190</f>
        <v>15.4400715</v>
      </c>
    </row>
    <row r="11191" customFormat="false" ht="15" hidden="false" customHeight="false" outlineLevel="0" collapsed="false">
      <c r="A11191" s="28" t="n">
        <v>46047</v>
      </c>
      <c r="B11191" s="21" t="s">
        <v>116</v>
      </c>
      <c r="C11191" s="21" t="s">
        <v>139</v>
      </c>
      <c r="D11191" s="29" t="n">
        <v>100.862</v>
      </c>
      <c r="E11191" s="29" t="n">
        <f aca="false">D11191/10</f>
        <v>10.0862</v>
      </c>
      <c r="F11191" s="29" t="n">
        <f aca="false">(E11191+Einstellungen!$B$20)*(1+Einstellungen!$B$10)</f>
        <v>34.203218</v>
      </c>
      <c r="G11191" s="21" t="str">
        <f aca="false">IF(F11191&lt;Einstellungen!$B$5,"ja","nein")</f>
        <v>nein</v>
      </c>
      <c r="H11191" s="21" t="s">
        <v>28</v>
      </c>
      <c r="I11191" s="29" t="n">
        <f aca="false">INDEX(Einstellungen!$B$27:$B$50,5)</f>
        <v>0.45</v>
      </c>
      <c r="J11191" s="29" t="n">
        <f aca="false">F11191*I11191</f>
        <v>15.3914481</v>
      </c>
    </row>
    <row r="11192" customFormat="false" ht="15" hidden="false" customHeight="false" outlineLevel="0" collapsed="false">
      <c r="A11192" s="28" t="n">
        <v>46047</v>
      </c>
      <c r="B11192" s="21" t="s">
        <v>117</v>
      </c>
      <c r="C11192" s="21" t="s">
        <v>139</v>
      </c>
      <c r="D11192" s="29" t="n">
        <v>100.513</v>
      </c>
      <c r="E11192" s="29" t="n">
        <f aca="false">D11192/10</f>
        <v>10.0513</v>
      </c>
      <c r="F11192" s="29" t="n">
        <f aca="false">(E11192+Einstellungen!$B$20)*(1+Einstellungen!$B$10)</f>
        <v>34.161687</v>
      </c>
      <c r="G11192" s="21" t="str">
        <f aca="false">IF(F11192&lt;Einstellungen!$B$5,"ja","nein")</f>
        <v>nein</v>
      </c>
      <c r="H11192" s="21" t="s">
        <v>28</v>
      </c>
      <c r="I11192" s="29" t="n">
        <f aca="false">INDEX(Einstellungen!$B$27:$B$50,6)</f>
        <v>0.5</v>
      </c>
      <c r="J11192" s="29" t="n">
        <f aca="false">F11192*I11192</f>
        <v>17.0808435</v>
      </c>
    </row>
    <row r="11193" customFormat="false" ht="15" hidden="false" customHeight="false" outlineLevel="0" collapsed="false">
      <c r="A11193" s="28" t="n">
        <v>46047</v>
      </c>
      <c r="B11193" s="21" t="s">
        <v>118</v>
      </c>
      <c r="C11193" s="21" t="s">
        <v>139</v>
      </c>
      <c r="D11193" s="29" t="n">
        <v>99.965</v>
      </c>
      <c r="E11193" s="29" t="n">
        <f aca="false">D11193/10</f>
        <v>9.9965</v>
      </c>
      <c r="F11193" s="29" t="n">
        <f aca="false">(E11193+Einstellungen!$B$20)*(1+Einstellungen!$B$10)</f>
        <v>34.096475</v>
      </c>
      <c r="G11193" s="21" t="str">
        <f aca="false">IF(F11193&lt;Einstellungen!$B$5,"ja","nein")</f>
        <v>nein</v>
      </c>
      <c r="H11193" s="21" t="s">
        <v>28</v>
      </c>
      <c r="I11193" s="29" t="n">
        <f aca="false">INDEX(Einstellungen!$B$27:$B$50,7)</f>
        <v>0.7</v>
      </c>
      <c r="J11193" s="29" t="n">
        <f aca="false">F11193*I11193</f>
        <v>23.8675325</v>
      </c>
    </row>
    <row r="11194" customFormat="false" ht="15" hidden="false" customHeight="false" outlineLevel="0" collapsed="false">
      <c r="A11194" s="28" t="n">
        <v>46047</v>
      </c>
      <c r="B11194" s="21" t="s">
        <v>119</v>
      </c>
      <c r="C11194" s="21" t="s">
        <v>139</v>
      </c>
      <c r="D11194" s="29" t="n">
        <v>102.06</v>
      </c>
      <c r="E11194" s="29" t="n">
        <f aca="false">D11194/10</f>
        <v>10.206</v>
      </c>
      <c r="F11194" s="29" t="n">
        <f aca="false">(E11194+Einstellungen!$B$20)*(1+Einstellungen!$B$10)</f>
        <v>34.34578</v>
      </c>
      <c r="G11194" s="21" t="str">
        <f aca="false">IF(F11194&lt;Einstellungen!$B$5,"ja","nein")</f>
        <v>nein</v>
      </c>
      <c r="H11194" s="21" t="s">
        <v>28</v>
      </c>
      <c r="I11194" s="29" t="n">
        <f aca="false">INDEX(Einstellungen!$B$27:$B$50,8)</f>
        <v>0.95</v>
      </c>
      <c r="J11194" s="29" t="n">
        <f aca="false">F11194*I11194</f>
        <v>32.628491</v>
      </c>
    </row>
    <row r="11195" customFormat="false" ht="15" hidden="false" customHeight="false" outlineLevel="0" collapsed="false">
      <c r="A11195" s="28" t="n">
        <v>46047</v>
      </c>
      <c r="B11195" s="21" t="s">
        <v>120</v>
      </c>
      <c r="C11195" s="21" t="s">
        <v>139</v>
      </c>
      <c r="D11195" s="29" t="n">
        <v>103.757</v>
      </c>
      <c r="E11195" s="29" t="n">
        <f aca="false">D11195/10</f>
        <v>10.3757</v>
      </c>
      <c r="F11195" s="29" t="n">
        <f aca="false">(E11195+Einstellungen!$B$20)*(1+Einstellungen!$B$10)</f>
        <v>34.547723</v>
      </c>
      <c r="G11195" s="21" t="str">
        <f aca="false">IF(F11195&lt;Einstellungen!$B$5,"ja","nein")</f>
        <v>nein</v>
      </c>
      <c r="H11195" s="21" t="s">
        <v>28</v>
      </c>
      <c r="I11195" s="29" t="n">
        <f aca="false">INDEX(Einstellungen!$B$27:$B$50,9)</f>
        <v>1.05</v>
      </c>
      <c r="J11195" s="29" t="n">
        <f aca="false">F11195*I11195</f>
        <v>36.27510915</v>
      </c>
    </row>
    <row r="11196" customFormat="false" ht="15" hidden="false" customHeight="false" outlineLevel="0" collapsed="false">
      <c r="A11196" s="28" t="n">
        <v>46047</v>
      </c>
      <c r="B11196" s="21" t="s">
        <v>121</v>
      </c>
      <c r="C11196" s="21" t="s">
        <v>139</v>
      </c>
      <c r="D11196" s="29" t="n">
        <v>108.888</v>
      </c>
      <c r="E11196" s="29" t="n">
        <f aca="false">D11196/10</f>
        <v>10.8888</v>
      </c>
      <c r="F11196" s="29" t="n">
        <f aca="false">(E11196+Einstellungen!$B$20)*(1+Einstellungen!$B$10)</f>
        <v>35.158312</v>
      </c>
      <c r="G11196" s="21" t="str">
        <f aca="false">IF(F11196&lt;Einstellungen!$B$5,"ja","nein")</f>
        <v>nein</v>
      </c>
      <c r="H11196" s="21" t="s">
        <v>28</v>
      </c>
      <c r="I11196" s="29" t="n">
        <f aca="false">INDEX(Einstellungen!$B$27:$B$50,10)</f>
        <v>1.05</v>
      </c>
      <c r="J11196" s="29" t="n">
        <f aca="false">F11196*I11196</f>
        <v>36.9162276</v>
      </c>
    </row>
    <row r="11197" customFormat="false" ht="15" hidden="false" customHeight="false" outlineLevel="0" collapsed="false">
      <c r="A11197" s="28" t="n">
        <v>46047</v>
      </c>
      <c r="B11197" s="21" t="s">
        <v>122</v>
      </c>
      <c r="C11197" s="21" t="s">
        <v>139</v>
      </c>
      <c r="D11197" s="29" t="n">
        <v>113.192</v>
      </c>
      <c r="E11197" s="29" t="n">
        <f aca="false">D11197/10</f>
        <v>11.3192</v>
      </c>
      <c r="F11197" s="29" t="n">
        <f aca="false">(E11197+Einstellungen!$B$20)*(1+Einstellungen!$B$10)</f>
        <v>35.670488</v>
      </c>
      <c r="G11197" s="21" t="str">
        <f aca="false">IF(F11197&lt;Einstellungen!$B$5,"ja","nein")</f>
        <v>nein</v>
      </c>
      <c r="H11197" s="21" t="s">
        <v>28</v>
      </c>
      <c r="I11197" s="29" t="n">
        <f aca="false">INDEX(Einstellungen!$B$27:$B$50,11)</f>
        <v>1.05</v>
      </c>
      <c r="J11197" s="29" t="n">
        <f aca="false">F11197*I11197</f>
        <v>37.4540124</v>
      </c>
    </row>
    <row r="11198" customFormat="false" ht="15" hidden="false" customHeight="false" outlineLevel="0" collapsed="false">
      <c r="A11198" s="28" t="n">
        <v>46047</v>
      </c>
      <c r="B11198" s="21" t="s">
        <v>123</v>
      </c>
      <c r="C11198" s="21" t="s">
        <v>139</v>
      </c>
      <c r="D11198" s="29" t="n">
        <v>116.017</v>
      </c>
      <c r="E11198" s="29" t="n">
        <f aca="false">D11198/10</f>
        <v>11.6017</v>
      </c>
      <c r="F11198" s="29" t="n">
        <f aca="false">(E11198+Einstellungen!$B$20)*(1+Einstellungen!$B$10)</f>
        <v>36.006663</v>
      </c>
      <c r="G11198" s="21" t="str">
        <f aca="false">IF(F11198&lt;Einstellungen!$B$5,"ja","nein")</f>
        <v>nein</v>
      </c>
      <c r="H11198" s="21" t="s">
        <v>28</v>
      </c>
      <c r="I11198" s="29" t="n">
        <f aca="false">INDEX(Einstellungen!$B$27:$B$50,12)</f>
        <v>1.1</v>
      </c>
      <c r="J11198" s="29" t="n">
        <f aca="false">F11198*I11198</f>
        <v>39.6073293</v>
      </c>
    </row>
    <row r="11199" customFormat="false" ht="15" hidden="false" customHeight="false" outlineLevel="0" collapsed="false">
      <c r="A11199" s="28" t="n">
        <v>46047</v>
      </c>
      <c r="B11199" s="21" t="s">
        <v>124</v>
      </c>
      <c r="C11199" s="21" t="s">
        <v>139</v>
      </c>
      <c r="D11199" s="29" t="n">
        <v>120.03</v>
      </c>
      <c r="E11199" s="29" t="n">
        <f aca="false">D11199/10</f>
        <v>12.003</v>
      </c>
      <c r="F11199" s="29" t="n">
        <f aca="false">(E11199+Einstellungen!$B$20)*(1+Einstellungen!$B$10)</f>
        <v>36.48421</v>
      </c>
      <c r="G11199" s="21" t="str">
        <f aca="false">IF(F11199&lt;Einstellungen!$B$5,"ja","nein")</f>
        <v>nein</v>
      </c>
      <c r="H11199" s="21" t="s">
        <v>28</v>
      </c>
      <c r="I11199" s="29" t="n">
        <f aca="false">INDEX(Einstellungen!$B$27:$B$50,13)</f>
        <v>1.2</v>
      </c>
      <c r="J11199" s="29" t="n">
        <f aca="false">F11199*I11199</f>
        <v>43.781052</v>
      </c>
    </row>
    <row r="11200" customFormat="false" ht="15" hidden="false" customHeight="false" outlineLevel="0" collapsed="false">
      <c r="A11200" s="28" t="n">
        <v>46047</v>
      </c>
      <c r="B11200" s="21" t="s">
        <v>125</v>
      </c>
      <c r="C11200" s="21" t="s">
        <v>139</v>
      </c>
      <c r="D11200" s="29" t="n">
        <v>116.108</v>
      </c>
      <c r="E11200" s="29" t="n">
        <f aca="false">D11200/10</f>
        <v>11.6108</v>
      </c>
      <c r="F11200" s="29" t="n">
        <f aca="false">(E11200+Einstellungen!$B$20)*(1+Einstellungen!$B$10)</f>
        <v>36.017492</v>
      </c>
      <c r="G11200" s="21" t="str">
        <f aca="false">IF(F11200&lt;Einstellungen!$B$5,"ja","nein")</f>
        <v>nein</v>
      </c>
      <c r="H11200" s="21" t="s">
        <v>28</v>
      </c>
      <c r="I11200" s="29" t="n">
        <f aca="false">INDEX(Einstellungen!$B$27:$B$50,14)</f>
        <v>1.15</v>
      </c>
      <c r="J11200" s="29" t="n">
        <f aca="false">F11200*I11200</f>
        <v>41.4201158</v>
      </c>
    </row>
    <row r="11201" customFormat="false" ht="15" hidden="false" customHeight="false" outlineLevel="0" collapsed="false">
      <c r="A11201" s="28" t="n">
        <v>46047</v>
      </c>
      <c r="B11201" s="21" t="s">
        <v>126</v>
      </c>
      <c r="C11201" s="21" t="s">
        <v>139</v>
      </c>
      <c r="D11201" s="29" t="n">
        <v>114.315</v>
      </c>
      <c r="E11201" s="29" t="n">
        <f aca="false">D11201/10</f>
        <v>11.4315</v>
      </c>
      <c r="F11201" s="29" t="n">
        <f aca="false">(E11201+Einstellungen!$B$20)*(1+Einstellungen!$B$10)</f>
        <v>35.804125</v>
      </c>
      <c r="G11201" s="21" t="str">
        <f aca="false">IF(F11201&lt;Einstellungen!$B$5,"ja","nein")</f>
        <v>nein</v>
      </c>
      <c r="H11201" s="21" t="s">
        <v>28</v>
      </c>
      <c r="I11201" s="29" t="n">
        <f aca="false">INDEX(Einstellungen!$B$27:$B$50,15)</f>
        <v>1</v>
      </c>
      <c r="J11201" s="29" t="n">
        <f aca="false">F11201*I11201</f>
        <v>35.804125</v>
      </c>
    </row>
    <row r="11202" customFormat="false" ht="15" hidden="false" customHeight="false" outlineLevel="0" collapsed="false">
      <c r="A11202" s="28" t="n">
        <v>46047</v>
      </c>
      <c r="B11202" s="21" t="s">
        <v>127</v>
      </c>
      <c r="C11202" s="21" t="s">
        <v>139</v>
      </c>
      <c r="D11202" s="29" t="n">
        <v>111.752</v>
      </c>
      <c r="E11202" s="29" t="n">
        <f aca="false">D11202/10</f>
        <v>11.1752</v>
      </c>
      <c r="F11202" s="29" t="n">
        <f aca="false">(E11202+Einstellungen!$B$20)*(1+Einstellungen!$B$10)</f>
        <v>35.499128</v>
      </c>
      <c r="G11202" s="21" t="str">
        <f aca="false">IF(F11202&lt;Einstellungen!$B$5,"ja","nein")</f>
        <v>nein</v>
      </c>
      <c r="H11202" s="21" t="s">
        <v>28</v>
      </c>
      <c r="I11202" s="29" t="n">
        <f aca="false">INDEX(Einstellungen!$B$27:$B$50,16)</f>
        <v>0.95</v>
      </c>
      <c r="J11202" s="29" t="n">
        <f aca="false">F11202*I11202</f>
        <v>33.7241716</v>
      </c>
    </row>
    <row r="11203" customFormat="false" ht="15" hidden="false" customHeight="false" outlineLevel="0" collapsed="false">
      <c r="A11203" s="28" t="n">
        <v>46047</v>
      </c>
      <c r="B11203" s="21" t="s">
        <v>128</v>
      </c>
      <c r="C11203" s="21" t="s">
        <v>139</v>
      </c>
      <c r="D11203" s="29" t="n">
        <v>116.9</v>
      </c>
      <c r="E11203" s="29" t="n">
        <f aca="false">D11203/10</f>
        <v>11.69</v>
      </c>
      <c r="F11203" s="29" t="n">
        <f aca="false">(E11203+Einstellungen!$B$20)*(1+Einstellungen!$B$10)</f>
        <v>36.11174</v>
      </c>
      <c r="G11203" s="21" t="str">
        <f aca="false">IF(F11203&lt;Einstellungen!$B$5,"ja","nein")</f>
        <v>nein</v>
      </c>
      <c r="H11203" s="21" t="s">
        <v>28</v>
      </c>
      <c r="I11203" s="29" t="n">
        <f aca="false">INDEX(Einstellungen!$B$27:$B$50,17)</f>
        <v>0.95</v>
      </c>
      <c r="J11203" s="29" t="n">
        <f aca="false">F11203*I11203</f>
        <v>34.306153</v>
      </c>
    </row>
    <row r="11204" customFormat="false" ht="15" hidden="false" customHeight="false" outlineLevel="0" collapsed="false">
      <c r="A11204" s="28" t="n">
        <v>46047</v>
      </c>
      <c r="B11204" s="21" t="s">
        <v>129</v>
      </c>
      <c r="C11204" s="21" t="s">
        <v>139</v>
      </c>
      <c r="D11204" s="29" t="n">
        <v>131.213</v>
      </c>
      <c r="E11204" s="29" t="n">
        <f aca="false">D11204/10</f>
        <v>13.1213</v>
      </c>
      <c r="F11204" s="29" t="n">
        <f aca="false">(E11204+Einstellungen!$B$20)*(1+Einstellungen!$B$10)</f>
        <v>37.814987</v>
      </c>
      <c r="G11204" s="21" t="str">
        <f aca="false">IF(F11204&lt;Einstellungen!$B$5,"ja","nein")</f>
        <v>nein</v>
      </c>
      <c r="H11204" s="21" t="s">
        <v>28</v>
      </c>
      <c r="I11204" s="29" t="n">
        <f aca="false">INDEX(Einstellungen!$B$27:$B$50,18)</f>
        <v>1.1</v>
      </c>
      <c r="J11204" s="29" t="n">
        <f aca="false">F11204*I11204</f>
        <v>41.5964857</v>
      </c>
    </row>
    <row r="11205" customFormat="false" ht="15" hidden="false" customHeight="false" outlineLevel="0" collapsed="false">
      <c r="A11205" s="28" t="n">
        <v>46047</v>
      </c>
      <c r="B11205" s="21" t="s">
        <v>130</v>
      </c>
      <c r="C11205" s="21" t="s">
        <v>139</v>
      </c>
      <c r="D11205" s="29" t="n">
        <v>137.375</v>
      </c>
      <c r="E11205" s="29" t="n">
        <f aca="false">D11205/10</f>
        <v>13.7375</v>
      </c>
      <c r="F11205" s="29" t="n">
        <f aca="false">(E11205+Einstellungen!$B$20)*(1+Einstellungen!$B$10)</f>
        <v>38.548265</v>
      </c>
      <c r="G11205" s="21" t="str">
        <f aca="false">IF(F11205&lt;Einstellungen!$B$5,"ja","nein")</f>
        <v>nein</v>
      </c>
      <c r="H11205" s="21" t="s">
        <v>28</v>
      </c>
      <c r="I11205" s="29" t="n">
        <f aca="false">INDEX(Einstellungen!$B$27:$B$50,19)</f>
        <v>1.35</v>
      </c>
      <c r="J11205" s="29" t="n">
        <f aca="false">F11205*I11205</f>
        <v>52.04015775</v>
      </c>
    </row>
    <row r="11206" customFormat="false" ht="15" hidden="false" customHeight="false" outlineLevel="0" collapsed="false">
      <c r="A11206" s="28" t="n">
        <v>46047</v>
      </c>
      <c r="B11206" s="21" t="s">
        <v>131</v>
      </c>
      <c r="C11206" s="21" t="s">
        <v>139</v>
      </c>
      <c r="D11206" s="29" t="n">
        <v>132.575</v>
      </c>
      <c r="E11206" s="29" t="n">
        <f aca="false">D11206/10</f>
        <v>13.2575</v>
      </c>
      <c r="F11206" s="29" t="n">
        <f aca="false">(E11206+Einstellungen!$B$20)*(1+Einstellungen!$B$10)</f>
        <v>37.977065</v>
      </c>
      <c r="G11206" s="21" t="str">
        <f aca="false">IF(F11206&lt;Einstellungen!$B$5,"ja","nein")</f>
        <v>nein</v>
      </c>
      <c r="H11206" s="21" t="s">
        <v>28</v>
      </c>
      <c r="I11206" s="29" t="n">
        <f aca="false">INDEX(Einstellungen!$B$27:$B$50,20)</f>
        <v>1.45</v>
      </c>
      <c r="J11206" s="29" t="n">
        <f aca="false">F11206*I11206</f>
        <v>55.06674425</v>
      </c>
    </row>
    <row r="11207" customFormat="false" ht="15" hidden="false" customHeight="false" outlineLevel="0" collapsed="false">
      <c r="A11207" s="28" t="n">
        <v>46047</v>
      </c>
      <c r="B11207" s="21" t="s">
        <v>132</v>
      </c>
      <c r="C11207" s="21" t="s">
        <v>139</v>
      </c>
      <c r="D11207" s="29" t="n">
        <v>124.017</v>
      </c>
      <c r="E11207" s="29" t="n">
        <f aca="false">D11207/10</f>
        <v>12.4017</v>
      </c>
      <c r="F11207" s="29" t="n">
        <f aca="false">(E11207+Einstellungen!$B$20)*(1+Einstellungen!$B$10)</f>
        <v>36.958663</v>
      </c>
      <c r="G11207" s="21" t="str">
        <f aca="false">IF(F11207&lt;Einstellungen!$B$5,"ja","nein")</f>
        <v>nein</v>
      </c>
      <c r="H11207" s="21" t="s">
        <v>28</v>
      </c>
      <c r="I11207" s="29" t="n">
        <f aca="false">INDEX(Einstellungen!$B$27:$B$50,21)</f>
        <v>1.4</v>
      </c>
      <c r="J11207" s="29" t="n">
        <f aca="false">F11207*I11207</f>
        <v>51.7421282</v>
      </c>
    </row>
    <row r="11208" customFormat="false" ht="15" hidden="false" customHeight="false" outlineLevel="0" collapsed="false">
      <c r="A11208" s="28" t="n">
        <v>46047</v>
      </c>
      <c r="B11208" s="21" t="s">
        <v>133</v>
      </c>
      <c r="C11208" s="21" t="s">
        <v>139</v>
      </c>
      <c r="D11208" s="29" t="n">
        <v>114.023</v>
      </c>
      <c r="E11208" s="29" t="n">
        <f aca="false">D11208/10</f>
        <v>11.4023</v>
      </c>
      <c r="F11208" s="29" t="n">
        <f aca="false">(E11208+Einstellungen!$B$20)*(1+Einstellungen!$B$10)</f>
        <v>35.769377</v>
      </c>
      <c r="G11208" s="21" t="str">
        <f aca="false">IF(F11208&lt;Einstellungen!$B$5,"ja","nein")</f>
        <v>nein</v>
      </c>
      <c r="H11208" s="21" t="s">
        <v>28</v>
      </c>
      <c r="I11208" s="29" t="n">
        <f aca="false">INDEX(Einstellungen!$B$27:$B$50,22)</f>
        <v>1.25</v>
      </c>
      <c r="J11208" s="29" t="n">
        <f aca="false">F11208*I11208</f>
        <v>44.71172125</v>
      </c>
    </row>
    <row r="11209" customFormat="false" ht="15" hidden="false" customHeight="false" outlineLevel="0" collapsed="false">
      <c r="A11209" s="28" t="n">
        <v>46047</v>
      </c>
      <c r="B11209" s="21" t="s">
        <v>134</v>
      </c>
      <c r="C11209" s="21" t="s">
        <v>139</v>
      </c>
      <c r="D11209" s="29" t="n">
        <v>111.942</v>
      </c>
      <c r="E11209" s="29" t="n">
        <f aca="false">D11209/10</f>
        <v>11.1942</v>
      </c>
      <c r="F11209" s="29" t="n">
        <f aca="false">(E11209+Einstellungen!$B$20)*(1+Einstellungen!$B$10)</f>
        <v>35.521738</v>
      </c>
      <c r="G11209" s="21" t="str">
        <f aca="false">IF(F11209&lt;Einstellungen!$B$5,"ja","nein")</f>
        <v>nein</v>
      </c>
      <c r="H11209" s="21" t="s">
        <v>28</v>
      </c>
      <c r="I11209" s="29" t="n">
        <f aca="false">INDEX(Einstellungen!$B$27:$B$50,23)</f>
        <v>1.05</v>
      </c>
      <c r="J11209" s="29" t="n">
        <f aca="false">F11209*I11209</f>
        <v>37.2978249</v>
      </c>
    </row>
    <row r="11210" customFormat="false" ht="15" hidden="false" customHeight="false" outlineLevel="0" collapsed="false">
      <c r="A11210" s="28" t="n">
        <v>46047</v>
      </c>
      <c r="B11210" s="21" t="s">
        <v>135</v>
      </c>
      <c r="C11210" s="21" t="s">
        <v>139</v>
      </c>
      <c r="D11210" s="29" t="n">
        <v>104.49</v>
      </c>
      <c r="E11210" s="29" t="n">
        <f aca="false">D11210/10</f>
        <v>10.449</v>
      </c>
      <c r="F11210" s="29" t="n">
        <f aca="false">(E11210+Einstellungen!$B$20)*(1+Einstellungen!$B$10)</f>
        <v>34.63495</v>
      </c>
      <c r="G11210" s="21" t="str">
        <f aca="false">IF(F11210&lt;Einstellungen!$B$5,"ja","nein")</f>
        <v>nein</v>
      </c>
      <c r="H11210" s="21" t="s">
        <v>28</v>
      </c>
      <c r="I11210" s="29" t="n">
        <f aca="false">INDEX(Einstellungen!$B$27:$B$50,24)</f>
        <v>0.8</v>
      </c>
      <c r="J11210" s="29" t="n">
        <f aca="false">F11210*I11210</f>
        <v>27.70796</v>
      </c>
    </row>
    <row r="11211" customFormat="false" ht="15" hidden="false" customHeight="false" outlineLevel="0" collapsed="false">
      <c r="A11211" s="28" t="n">
        <v>46048</v>
      </c>
      <c r="B11211" s="21" t="s">
        <v>111</v>
      </c>
      <c r="C11211" s="21" t="s">
        <v>140</v>
      </c>
      <c r="D11211" s="29" t="n">
        <v>103.925</v>
      </c>
      <c r="E11211" s="29" t="n">
        <f aca="false">D11211/10</f>
        <v>10.3925</v>
      </c>
      <c r="F11211" s="29" t="n">
        <f aca="false">(E11211+Einstellungen!$B$20)*(1+Einstellungen!$B$10)</f>
        <v>34.567715</v>
      </c>
      <c r="G11211" s="21" t="str">
        <f aca="false">IF(F11211&lt;Einstellungen!$B$5,"ja","nein")</f>
        <v>nein</v>
      </c>
      <c r="H11211" s="21" t="s">
        <v>28</v>
      </c>
      <c r="I11211" s="29" t="n">
        <f aca="false">INDEX(Einstellungen!$B$27:$B$50,1)</f>
        <v>0.6</v>
      </c>
      <c r="J11211" s="29" t="n">
        <f aca="false">F11211*I11211</f>
        <v>20.740629</v>
      </c>
    </row>
    <row r="11212" customFormat="false" ht="15" hidden="false" customHeight="false" outlineLevel="0" collapsed="false">
      <c r="A11212" s="28" t="n">
        <v>46048</v>
      </c>
      <c r="B11212" s="21" t="s">
        <v>113</v>
      </c>
      <c r="C11212" s="21" t="s">
        <v>140</v>
      </c>
      <c r="D11212" s="29" t="n">
        <v>101.112</v>
      </c>
      <c r="E11212" s="29" t="n">
        <f aca="false">D11212/10</f>
        <v>10.1112</v>
      </c>
      <c r="F11212" s="29" t="n">
        <f aca="false">(E11212+Einstellungen!$B$20)*(1+Einstellungen!$B$10)</f>
        <v>34.232968</v>
      </c>
      <c r="G11212" s="21" t="str">
        <f aca="false">IF(F11212&lt;Einstellungen!$B$5,"ja","nein")</f>
        <v>nein</v>
      </c>
      <c r="H11212" s="21" t="s">
        <v>28</v>
      </c>
      <c r="I11212" s="29" t="n">
        <f aca="false">INDEX(Einstellungen!$B$27:$B$50,2)</f>
        <v>0.5</v>
      </c>
      <c r="J11212" s="29" t="n">
        <f aca="false">F11212*I11212</f>
        <v>17.116484</v>
      </c>
    </row>
    <row r="11213" customFormat="false" ht="15" hidden="false" customHeight="false" outlineLevel="0" collapsed="false">
      <c r="A11213" s="28" t="n">
        <v>46048</v>
      </c>
      <c r="B11213" s="21" t="s">
        <v>114</v>
      </c>
      <c r="C11213" s="21" t="s">
        <v>140</v>
      </c>
      <c r="D11213" s="29" t="n">
        <v>98.728</v>
      </c>
      <c r="E11213" s="29" t="n">
        <f aca="false">D11213/10</f>
        <v>9.8728</v>
      </c>
      <c r="F11213" s="29" t="n">
        <f aca="false">(E11213+Einstellungen!$B$20)*(1+Einstellungen!$B$10)</f>
        <v>33.949272</v>
      </c>
      <c r="G11213" s="21" t="str">
        <f aca="false">IF(F11213&lt;Einstellungen!$B$5,"ja","nein")</f>
        <v>nein</v>
      </c>
      <c r="H11213" s="21" t="s">
        <v>28</v>
      </c>
      <c r="I11213" s="29" t="n">
        <f aca="false">INDEX(Einstellungen!$B$27:$B$50,3)</f>
        <v>0.45</v>
      </c>
      <c r="J11213" s="29" t="n">
        <f aca="false">F11213*I11213</f>
        <v>15.2771724</v>
      </c>
    </row>
    <row r="11214" customFormat="false" ht="15" hidden="false" customHeight="false" outlineLevel="0" collapsed="false">
      <c r="A11214" s="28" t="n">
        <v>46048</v>
      </c>
      <c r="B11214" s="21" t="s">
        <v>115</v>
      </c>
      <c r="C11214" s="21" t="s">
        <v>140</v>
      </c>
      <c r="D11214" s="29" t="n">
        <v>95.852</v>
      </c>
      <c r="E11214" s="29" t="n">
        <f aca="false">D11214/10</f>
        <v>9.5852</v>
      </c>
      <c r="F11214" s="29" t="n">
        <f aca="false">(E11214+Einstellungen!$B$20)*(1+Einstellungen!$B$10)</f>
        <v>33.607028</v>
      </c>
      <c r="G11214" s="21" t="str">
        <f aca="false">IF(F11214&lt;Einstellungen!$B$5,"ja","nein")</f>
        <v>nein</v>
      </c>
      <c r="H11214" s="21" t="s">
        <v>28</v>
      </c>
      <c r="I11214" s="29" t="n">
        <f aca="false">INDEX(Einstellungen!$B$27:$B$50,4)</f>
        <v>0.45</v>
      </c>
      <c r="J11214" s="29" t="n">
        <f aca="false">F11214*I11214</f>
        <v>15.1231626</v>
      </c>
    </row>
    <row r="11215" customFormat="false" ht="15" hidden="false" customHeight="false" outlineLevel="0" collapsed="false">
      <c r="A11215" s="28" t="n">
        <v>46048</v>
      </c>
      <c r="B11215" s="21" t="s">
        <v>116</v>
      </c>
      <c r="C11215" s="21" t="s">
        <v>140</v>
      </c>
      <c r="D11215" s="29" t="n">
        <v>95.032</v>
      </c>
      <c r="E11215" s="29" t="n">
        <f aca="false">D11215/10</f>
        <v>9.5032</v>
      </c>
      <c r="F11215" s="29" t="n">
        <f aca="false">(E11215+Einstellungen!$B$20)*(1+Einstellungen!$B$10)</f>
        <v>33.509448</v>
      </c>
      <c r="G11215" s="21" t="str">
        <f aca="false">IF(F11215&lt;Einstellungen!$B$5,"ja","nein")</f>
        <v>nein</v>
      </c>
      <c r="H11215" s="21" t="s">
        <v>28</v>
      </c>
      <c r="I11215" s="29" t="n">
        <f aca="false">INDEX(Einstellungen!$B$27:$B$50,5)</f>
        <v>0.45</v>
      </c>
      <c r="J11215" s="29" t="n">
        <f aca="false">F11215*I11215</f>
        <v>15.0792516</v>
      </c>
    </row>
    <row r="11216" customFormat="false" ht="15" hidden="false" customHeight="false" outlineLevel="0" collapsed="false">
      <c r="A11216" s="28" t="n">
        <v>46048</v>
      </c>
      <c r="B11216" s="21" t="s">
        <v>117</v>
      </c>
      <c r="C11216" s="21" t="s">
        <v>140</v>
      </c>
      <c r="D11216" s="29" t="n">
        <v>97.192</v>
      </c>
      <c r="E11216" s="29" t="n">
        <f aca="false">D11216/10</f>
        <v>9.7192</v>
      </c>
      <c r="F11216" s="29" t="n">
        <f aca="false">(E11216+Einstellungen!$B$20)*(1+Einstellungen!$B$10)</f>
        <v>33.766488</v>
      </c>
      <c r="G11216" s="21" t="str">
        <f aca="false">IF(F11216&lt;Einstellungen!$B$5,"ja","nein")</f>
        <v>nein</v>
      </c>
      <c r="H11216" s="21" t="s">
        <v>28</v>
      </c>
      <c r="I11216" s="29" t="n">
        <f aca="false">INDEX(Einstellungen!$B$27:$B$50,6)</f>
        <v>0.5</v>
      </c>
      <c r="J11216" s="29" t="n">
        <f aca="false">F11216*I11216</f>
        <v>16.883244</v>
      </c>
    </row>
    <row r="11217" customFormat="false" ht="15" hidden="false" customHeight="false" outlineLevel="0" collapsed="false">
      <c r="A11217" s="28" t="n">
        <v>46048</v>
      </c>
      <c r="B11217" s="21" t="s">
        <v>118</v>
      </c>
      <c r="C11217" s="21" t="s">
        <v>140</v>
      </c>
      <c r="D11217" s="29" t="n">
        <v>114.278</v>
      </c>
      <c r="E11217" s="29" t="n">
        <f aca="false">D11217/10</f>
        <v>11.4278</v>
      </c>
      <c r="F11217" s="29" t="n">
        <f aca="false">(E11217+Einstellungen!$B$20)*(1+Einstellungen!$B$10)</f>
        <v>35.799722</v>
      </c>
      <c r="G11217" s="21" t="str">
        <f aca="false">IF(F11217&lt;Einstellungen!$B$5,"ja","nein")</f>
        <v>nein</v>
      </c>
      <c r="H11217" s="21" t="s">
        <v>28</v>
      </c>
      <c r="I11217" s="29" t="n">
        <f aca="false">INDEX(Einstellungen!$B$27:$B$50,7)</f>
        <v>0.7</v>
      </c>
      <c r="J11217" s="29" t="n">
        <f aca="false">F11217*I11217</f>
        <v>25.0598054</v>
      </c>
    </row>
    <row r="11218" customFormat="false" ht="15" hidden="false" customHeight="false" outlineLevel="0" collapsed="false">
      <c r="A11218" s="28" t="n">
        <v>46048</v>
      </c>
      <c r="B11218" s="21" t="s">
        <v>119</v>
      </c>
      <c r="C11218" s="21" t="s">
        <v>140</v>
      </c>
      <c r="D11218" s="29" t="n">
        <v>153.197</v>
      </c>
      <c r="E11218" s="29" t="n">
        <f aca="false">D11218/10</f>
        <v>15.3197</v>
      </c>
      <c r="F11218" s="29" t="n">
        <f aca="false">(E11218+Einstellungen!$B$20)*(1+Einstellungen!$B$10)</f>
        <v>40.431083</v>
      </c>
      <c r="G11218" s="21" t="str">
        <f aca="false">IF(F11218&lt;Einstellungen!$B$5,"ja","nein")</f>
        <v>nein</v>
      </c>
      <c r="H11218" s="21" t="s">
        <v>28</v>
      </c>
      <c r="I11218" s="29" t="n">
        <f aca="false">INDEX(Einstellungen!$B$27:$B$50,8)</f>
        <v>0.95</v>
      </c>
      <c r="J11218" s="29" t="n">
        <f aca="false">F11218*I11218</f>
        <v>38.40952885</v>
      </c>
    </row>
    <row r="11219" customFormat="false" ht="15" hidden="false" customHeight="false" outlineLevel="0" collapsed="false">
      <c r="A11219" s="28" t="n">
        <v>46048</v>
      </c>
      <c r="B11219" s="21" t="s">
        <v>120</v>
      </c>
      <c r="C11219" s="21" t="s">
        <v>140</v>
      </c>
      <c r="D11219" s="29" t="n">
        <v>175.132</v>
      </c>
      <c r="E11219" s="29" t="n">
        <f aca="false">D11219/10</f>
        <v>17.5132</v>
      </c>
      <c r="F11219" s="29" t="n">
        <f aca="false">(E11219+Einstellungen!$B$20)*(1+Einstellungen!$B$10)</f>
        <v>43.041348</v>
      </c>
      <c r="G11219" s="21" t="str">
        <f aca="false">IF(F11219&lt;Einstellungen!$B$5,"ja","nein")</f>
        <v>nein</v>
      </c>
      <c r="H11219" s="21" t="s">
        <v>28</v>
      </c>
      <c r="I11219" s="29" t="n">
        <f aca="false">INDEX(Einstellungen!$B$27:$B$50,9)</f>
        <v>1.05</v>
      </c>
      <c r="J11219" s="29" t="n">
        <f aca="false">F11219*I11219</f>
        <v>45.1934154</v>
      </c>
    </row>
    <row r="11220" customFormat="false" ht="15" hidden="false" customHeight="false" outlineLevel="0" collapsed="false">
      <c r="A11220" s="28" t="n">
        <v>46048</v>
      </c>
      <c r="B11220" s="21" t="s">
        <v>121</v>
      </c>
      <c r="C11220" s="21" t="s">
        <v>140</v>
      </c>
      <c r="D11220" s="29" t="n">
        <v>177.968</v>
      </c>
      <c r="E11220" s="29" t="n">
        <f aca="false">D11220/10</f>
        <v>17.7968</v>
      </c>
      <c r="F11220" s="29" t="n">
        <f aca="false">(E11220+Einstellungen!$B$20)*(1+Einstellungen!$B$10)</f>
        <v>43.378832</v>
      </c>
      <c r="G11220" s="21" t="str">
        <f aca="false">IF(F11220&lt;Einstellungen!$B$5,"ja","nein")</f>
        <v>nein</v>
      </c>
      <c r="H11220" s="21" t="s">
        <v>28</v>
      </c>
      <c r="I11220" s="29" t="n">
        <f aca="false">INDEX(Einstellungen!$B$27:$B$50,10)</f>
        <v>1.05</v>
      </c>
      <c r="J11220" s="29" t="n">
        <f aca="false">F11220*I11220</f>
        <v>45.5477736</v>
      </c>
    </row>
    <row r="11221" customFormat="false" ht="15" hidden="false" customHeight="false" outlineLevel="0" collapsed="false">
      <c r="A11221" s="28" t="n">
        <v>46048</v>
      </c>
      <c r="B11221" s="21" t="s">
        <v>122</v>
      </c>
      <c r="C11221" s="21" t="s">
        <v>140</v>
      </c>
      <c r="D11221" s="29" t="n">
        <v>178.012</v>
      </c>
      <c r="E11221" s="29" t="n">
        <f aca="false">D11221/10</f>
        <v>17.8012</v>
      </c>
      <c r="F11221" s="29" t="n">
        <f aca="false">(E11221+Einstellungen!$B$20)*(1+Einstellungen!$B$10)</f>
        <v>43.384068</v>
      </c>
      <c r="G11221" s="21" t="str">
        <f aca="false">IF(F11221&lt;Einstellungen!$B$5,"ja","nein")</f>
        <v>nein</v>
      </c>
      <c r="H11221" s="21" t="s">
        <v>28</v>
      </c>
      <c r="I11221" s="29" t="n">
        <f aca="false">INDEX(Einstellungen!$B$27:$B$50,11)</f>
        <v>1.05</v>
      </c>
      <c r="J11221" s="29" t="n">
        <f aca="false">F11221*I11221</f>
        <v>45.5532714</v>
      </c>
    </row>
    <row r="11222" customFormat="false" ht="15" hidden="false" customHeight="false" outlineLevel="0" collapsed="false">
      <c r="A11222" s="28" t="n">
        <v>46048</v>
      </c>
      <c r="B11222" s="21" t="s">
        <v>123</v>
      </c>
      <c r="C11222" s="21" t="s">
        <v>140</v>
      </c>
      <c r="D11222" s="29" t="n">
        <v>170.343</v>
      </c>
      <c r="E11222" s="29" t="n">
        <f aca="false">D11222/10</f>
        <v>17.0343</v>
      </c>
      <c r="F11222" s="29" t="n">
        <f aca="false">(E11222+Einstellungen!$B$20)*(1+Einstellungen!$B$10)</f>
        <v>42.471457</v>
      </c>
      <c r="G11222" s="21" t="str">
        <f aca="false">IF(F11222&lt;Einstellungen!$B$5,"ja","nein")</f>
        <v>nein</v>
      </c>
      <c r="H11222" s="21" t="s">
        <v>28</v>
      </c>
      <c r="I11222" s="29" t="n">
        <f aca="false">INDEX(Einstellungen!$B$27:$B$50,12)</f>
        <v>1.1</v>
      </c>
      <c r="J11222" s="29" t="n">
        <f aca="false">F11222*I11222</f>
        <v>46.7186027</v>
      </c>
    </row>
    <row r="11223" customFormat="false" ht="15" hidden="false" customHeight="false" outlineLevel="0" collapsed="false">
      <c r="A11223" s="28" t="n">
        <v>46048</v>
      </c>
      <c r="B11223" s="21" t="s">
        <v>124</v>
      </c>
      <c r="C11223" s="21" t="s">
        <v>140</v>
      </c>
      <c r="D11223" s="29" t="n">
        <v>156.03</v>
      </c>
      <c r="E11223" s="29" t="n">
        <f aca="false">D11223/10</f>
        <v>15.603</v>
      </c>
      <c r="F11223" s="29" t="n">
        <f aca="false">(E11223+Einstellungen!$B$20)*(1+Einstellungen!$B$10)</f>
        <v>40.76821</v>
      </c>
      <c r="G11223" s="21" t="str">
        <f aca="false">IF(F11223&lt;Einstellungen!$B$5,"ja","nein")</f>
        <v>nein</v>
      </c>
      <c r="H11223" s="21" t="s">
        <v>28</v>
      </c>
      <c r="I11223" s="29" t="n">
        <f aca="false">INDEX(Einstellungen!$B$27:$B$50,13)</f>
        <v>1.2</v>
      </c>
      <c r="J11223" s="29" t="n">
        <f aca="false">F11223*I11223</f>
        <v>48.921852</v>
      </c>
    </row>
    <row r="11224" customFormat="false" ht="15" hidden="false" customHeight="false" outlineLevel="0" collapsed="false">
      <c r="A11224" s="28" t="n">
        <v>46048</v>
      </c>
      <c r="B11224" s="21" t="s">
        <v>125</v>
      </c>
      <c r="C11224" s="21" t="s">
        <v>140</v>
      </c>
      <c r="D11224" s="29" t="n">
        <v>149.395</v>
      </c>
      <c r="E11224" s="29" t="n">
        <f aca="false">D11224/10</f>
        <v>14.9395</v>
      </c>
      <c r="F11224" s="29" t="n">
        <f aca="false">(E11224+Einstellungen!$B$20)*(1+Einstellungen!$B$10)</f>
        <v>39.978645</v>
      </c>
      <c r="G11224" s="21" t="str">
        <f aca="false">IF(F11224&lt;Einstellungen!$B$5,"ja","nein")</f>
        <v>nein</v>
      </c>
      <c r="H11224" s="21" t="s">
        <v>28</v>
      </c>
      <c r="I11224" s="29" t="n">
        <f aca="false">INDEX(Einstellungen!$B$27:$B$50,14)</f>
        <v>1.15</v>
      </c>
      <c r="J11224" s="29" t="n">
        <f aca="false">F11224*I11224</f>
        <v>45.97544175</v>
      </c>
    </row>
    <row r="11225" customFormat="false" ht="15" hidden="false" customHeight="false" outlineLevel="0" collapsed="false">
      <c r="A11225" s="28" t="n">
        <v>46048</v>
      </c>
      <c r="B11225" s="21" t="s">
        <v>126</v>
      </c>
      <c r="C11225" s="21" t="s">
        <v>140</v>
      </c>
      <c r="D11225" s="29" t="n">
        <v>147.78</v>
      </c>
      <c r="E11225" s="29" t="n">
        <f aca="false">D11225/10</f>
        <v>14.778</v>
      </c>
      <c r="F11225" s="29" t="n">
        <f aca="false">(E11225+Einstellungen!$B$20)*(1+Einstellungen!$B$10)</f>
        <v>39.78646</v>
      </c>
      <c r="G11225" s="21" t="str">
        <f aca="false">IF(F11225&lt;Einstellungen!$B$5,"ja","nein")</f>
        <v>nein</v>
      </c>
      <c r="H11225" s="21" t="s">
        <v>28</v>
      </c>
      <c r="I11225" s="29" t="n">
        <f aca="false">INDEX(Einstellungen!$B$27:$B$50,15)</f>
        <v>1</v>
      </c>
      <c r="J11225" s="29" t="n">
        <f aca="false">F11225*I11225</f>
        <v>39.78646</v>
      </c>
    </row>
    <row r="11226" customFormat="false" ht="15" hidden="false" customHeight="false" outlineLevel="0" collapsed="false">
      <c r="A11226" s="28" t="n">
        <v>46048</v>
      </c>
      <c r="B11226" s="21" t="s">
        <v>127</v>
      </c>
      <c r="C11226" s="21" t="s">
        <v>140</v>
      </c>
      <c r="D11226" s="29" t="n">
        <v>159.97</v>
      </c>
      <c r="E11226" s="29" t="n">
        <f aca="false">D11226/10</f>
        <v>15.997</v>
      </c>
      <c r="F11226" s="29" t="n">
        <f aca="false">(E11226+Einstellungen!$B$20)*(1+Einstellungen!$B$10)</f>
        <v>41.23707</v>
      </c>
      <c r="G11226" s="21" t="str">
        <f aca="false">IF(F11226&lt;Einstellungen!$B$5,"ja","nein")</f>
        <v>nein</v>
      </c>
      <c r="H11226" s="21" t="s">
        <v>28</v>
      </c>
      <c r="I11226" s="29" t="n">
        <f aca="false">INDEX(Einstellungen!$B$27:$B$50,16)</f>
        <v>0.95</v>
      </c>
      <c r="J11226" s="29" t="n">
        <f aca="false">F11226*I11226</f>
        <v>39.1752165</v>
      </c>
    </row>
    <row r="11227" customFormat="false" ht="15" hidden="false" customHeight="false" outlineLevel="0" collapsed="false">
      <c r="A11227" s="28" t="n">
        <v>46048</v>
      </c>
      <c r="B11227" s="21" t="s">
        <v>128</v>
      </c>
      <c r="C11227" s="21" t="s">
        <v>140</v>
      </c>
      <c r="D11227" s="29" t="n">
        <v>166.33</v>
      </c>
      <c r="E11227" s="29" t="n">
        <f aca="false">D11227/10</f>
        <v>16.633</v>
      </c>
      <c r="F11227" s="29" t="n">
        <f aca="false">(E11227+Einstellungen!$B$20)*(1+Einstellungen!$B$10)</f>
        <v>41.99391</v>
      </c>
      <c r="G11227" s="21" t="str">
        <f aca="false">IF(F11227&lt;Einstellungen!$B$5,"ja","nein")</f>
        <v>nein</v>
      </c>
      <c r="H11227" s="21" t="s">
        <v>28</v>
      </c>
      <c r="I11227" s="29" t="n">
        <f aca="false">INDEX(Einstellungen!$B$27:$B$50,17)</f>
        <v>0.95</v>
      </c>
      <c r="J11227" s="29" t="n">
        <f aca="false">F11227*I11227</f>
        <v>39.8942145</v>
      </c>
    </row>
    <row r="11228" customFormat="false" ht="15" hidden="false" customHeight="false" outlineLevel="0" collapsed="false">
      <c r="A11228" s="28" t="n">
        <v>46048</v>
      </c>
      <c r="B11228" s="21" t="s">
        <v>129</v>
      </c>
      <c r="C11228" s="21" t="s">
        <v>140</v>
      </c>
      <c r="D11228" s="29" t="n">
        <v>178.697</v>
      </c>
      <c r="E11228" s="29" t="n">
        <f aca="false">D11228/10</f>
        <v>17.8697</v>
      </c>
      <c r="F11228" s="29" t="n">
        <f aca="false">(E11228+Einstellungen!$B$20)*(1+Einstellungen!$B$10)</f>
        <v>43.465583</v>
      </c>
      <c r="G11228" s="21" t="str">
        <f aca="false">IF(F11228&lt;Einstellungen!$B$5,"ja","nein")</f>
        <v>nein</v>
      </c>
      <c r="H11228" s="21" t="s">
        <v>28</v>
      </c>
      <c r="I11228" s="29" t="n">
        <f aca="false">INDEX(Einstellungen!$B$27:$B$50,18)</f>
        <v>1.1</v>
      </c>
      <c r="J11228" s="29" t="n">
        <f aca="false">F11228*I11228</f>
        <v>47.8121413</v>
      </c>
    </row>
    <row r="11229" customFormat="false" ht="15" hidden="false" customHeight="false" outlineLevel="0" collapsed="false">
      <c r="A11229" s="28" t="n">
        <v>46048</v>
      </c>
      <c r="B11229" s="21" t="s">
        <v>130</v>
      </c>
      <c r="C11229" s="21" t="s">
        <v>140</v>
      </c>
      <c r="D11229" s="29" t="n">
        <v>178.023</v>
      </c>
      <c r="E11229" s="29" t="n">
        <f aca="false">D11229/10</f>
        <v>17.8023</v>
      </c>
      <c r="F11229" s="29" t="n">
        <f aca="false">(E11229+Einstellungen!$B$20)*(1+Einstellungen!$B$10)</f>
        <v>43.385377</v>
      </c>
      <c r="G11229" s="21" t="str">
        <f aca="false">IF(F11229&lt;Einstellungen!$B$5,"ja","nein")</f>
        <v>nein</v>
      </c>
      <c r="H11229" s="21" t="s">
        <v>28</v>
      </c>
      <c r="I11229" s="29" t="n">
        <f aca="false">INDEX(Einstellungen!$B$27:$B$50,19)</f>
        <v>1.35</v>
      </c>
      <c r="J11229" s="29" t="n">
        <f aca="false">F11229*I11229</f>
        <v>58.57025895</v>
      </c>
    </row>
    <row r="11230" customFormat="false" ht="15" hidden="false" customHeight="false" outlineLevel="0" collapsed="false">
      <c r="A11230" s="28" t="n">
        <v>46048</v>
      </c>
      <c r="B11230" s="21" t="s">
        <v>131</v>
      </c>
      <c r="C11230" s="21" t="s">
        <v>140</v>
      </c>
      <c r="D11230" s="29" t="n">
        <v>169.972</v>
      </c>
      <c r="E11230" s="29" t="n">
        <f aca="false">D11230/10</f>
        <v>16.9972</v>
      </c>
      <c r="F11230" s="29" t="n">
        <f aca="false">(E11230+Einstellungen!$B$20)*(1+Einstellungen!$B$10)</f>
        <v>42.427308</v>
      </c>
      <c r="G11230" s="21" t="str">
        <f aca="false">IF(F11230&lt;Einstellungen!$B$5,"ja","nein")</f>
        <v>nein</v>
      </c>
      <c r="H11230" s="21" t="s">
        <v>28</v>
      </c>
      <c r="I11230" s="29" t="n">
        <f aca="false">INDEX(Einstellungen!$B$27:$B$50,20)</f>
        <v>1.45</v>
      </c>
      <c r="J11230" s="29" t="n">
        <f aca="false">F11230*I11230</f>
        <v>61.5195966</v>
      </c>
    </row>
    <row r="11231" customFormat="false" ht="15" hidden="false" customHeight="false" outlineLevel="0" collapsed="false">
      <c r="A11231" s="28" t="n">
        <v>46048</v>
      </c>
      <c r="B11231" s="21" t="s">
        <v>132</v>
      </c>
      <c r="C11231" s="21" t="s">
        <v>140</v>
      </c>
      <c r="D11231" s="29" t="n">
        <v>154.165</v>
      </c>
      <c r="E11231" s="29" t="n">
        <f aca="false">D11231/10</f>
        <v>15.4165</v>
      </c>
      <c r="F11231" s="29" t="n">
        <f aca="false">(E11231+Einstellungen!$B$20)*(1+Einstellungen!$B$10)</f>
        <v>40.546275</v>
      </c>
      <c r="G11231" s="21" t="str">
        <f aca="false">IF(F11231&lt;Einstellungen!$B$5,"ja","nein")</f>
        <v>nein</v>
      </c>
      <c r="H11231" s="21" t="s">
        <v>28</v>
      </c>
      <c r="I11231" s="29" t="n">
        <f aca="false">INDEX(Einstellungen!$B$27:$B$50,21)</f>
        <v>1.4</v>
      </c>
      <c r="J11231" s="29" t="n">
        <f aca="false">F11231*I11231</f>
        <v>56.764785</v>
      </c>
    </row>
    <row r="11232" customFormat="false" ht="15" hidden="false" customHeight="false" outlineLevel="0" collapsed="false">
      <c r="A11232" s="28" t="n">
        <v>46048</v>
      </c>
      <c r="B11232" s="21" t="s">
        <v>133</v>
      </c>
      <c r="C11232" s="21" t="s">
        <v>140</v>
      </c>
      <c r="D11232" s="29" t="n">
        <v>137.113</v>
      </c>
      <c r="E11232" s="29" t="n">
        <f aca="false">D11232/10</f>
        <v>13.7113</v>
      </c>
      <c r="F11232" s="29" t="n">
        <f aca="false">(E11232+Einstellungen!$B$20)*(1+Einstellungen!$B$10)</f>
        <v>38.517087</v>
      </c>
      <c r="G11232" s="21" t="str">
        <f aca="false">IF(F11232&lt;Einstellungen!$B$5,"ja","nein")</f>
        <v>nein</v>
      </c>
      <c r="H11232" s="21" t="s">
        <v>28</v>
      </c>
      <c r="I11232" s="29" t="n">
        <f aca="false">INDEX(Einstellungen!$B$27:$B$50,22)</f>
        <v>1.25</v>
      </c>
      <c r="J11232" s="29" t="n">
        <f aca="false">F11232*I11232</f>
        <v>48.14635875</v>
      </c>
    </row>
    <row r="11233" customFormat="false" ht="15" hidden="false" customHeight="false" outlineLevel="0" collapsed="false">
      <c r="A11233" s="28" t="n">
        <v>46048</v>
      </c>
      <c r="B11233" s="21" t="s">
        <v>134</v>
      </c>
      <c r="C11233" s="21" t="s">
        <v>140</v>
      </c>
      <c r="D11233" s="29" t="n">
        <v>121.5</v>
      </c>
      <c r="E11233" s="29" t="n">
        <f aca="false">D11233/10</f>
        <v>12.15</v>
      </c>
      <c r="F11233" s="29" t="n">
        <f aca="false">(E11233+Einstellungen!$B$20)*(1+Einstellungen!$B$10)</f>
        <v>36.65914</v>
      </c>
      <c r="G11233" s="21" t="str">
        <f aca="false">IF(F11233&lt;Einstellungen!$B$5,"ja","nein")</f>
        <v>nein</v>
      </c>
      <c r="H11233" s="21" t="s">
        <v>28</v>
      </c>
      <c r="I11233" s="29" t="n">
        <f aca="false">INDEX(Einstellungen!$B$27:$B$50,23)</f>
        <v>1.05</v>
      </c>
      <c r="J11233" s="29" t="n">
        <f aca="false">F11233*I11233</f>
        <v>38.492097</v>
      </c>
    </row>
    <row r="11234" customFormat="false" ht="15" hidden="false" customHeight="false" outlineLevel="0" collapsed="false">
      <c r="A11234" s="28" t="n">
        <v>46048</v>
      </c>
      <c r="B11234" s="21" t="s">
        <v>135</v>
      </c>
      <c r="C11234" s="21" t="s">
        <v>140</v>
      </c>
      <c r="D11234" s="29" t="n">
        <v>111.685</v>
      </c>
      <c r="E11234" s="29" t="n">
        <f aca="false">D11234/10</f>
        <v>11.1685</v>
      </c>
      <c r="F11234" s="29" t="n">
        <f aca="false">(E11234+Einstellungen!$B$20)*(1+Einstellungen!$B$10)</f>
        <v>35.491155</v>
      </c>
      <c r="G11234" s="21" t="str">
        <f aca="false">IF(F11234&lt;Einstellungen!$B$5,"ja","nein")</f>
        <v>nein</v>
      </c>
      <c r="H11234" s="21" t="s">
        <v>28</v>
      </c>
      <c r="I11234" s="29" t="n">
        <f aca="false">INDEX(Einstellungen!$B$27:$B$50,24)</f>
        <v>0.8</v>
      </c>
      <c r="J11234" s="29" t="n">
        <f aca="false">F11234*I11234</f>
        <v>28.392924</v>
      </c>
    </row>
    <row r="11235" customFormat="false" ht="15" hidden="false" customHeight="false" outlineLevel="0" collapsed="false">
      <c r="A11235" s="28" t="n">
        <v>46049</v>
      </c>
      <c r="B11235" s="21" t="s">
        <v>111</v>
      </c>
      <c r="C11235" s="21" t="s">
        <v>141</v>
      </c>
      <c r="D11235" s="29" t="n">
        <v>118.767</v>
      </c>
      <c r="E11235" s="29" t="n">
        <f aca="false">D11235/10</f>
        <v>11.8767</v>
      </c>
      <c r="F11235" s="29" t="n">
        <f aca="false">(E11235+Einstellungen!$B$20)*(1+Einstellungen!$B$10)</f>
        <v>36.333913</v>
      </c>
      <c r="G11235" s="21" t="str">
        <f aca="false">IF(F11235&lt;Einstellungen!$B$5,"ja","nein")</f>
        <v>nein</v>
      </c>
      <c r="H11235" s="21" t="s">
        <v>28</v>
      </c>
      <c r="I11235" s="29" t="n">
        <f aca="false">INDEX(Einstellungen!$B$27:$B$50,1)</f>
        <v>0.6</v>
      </c>
      <c r="J11235" s="29" t="n">
        <f aca="false">F11235*I11235</f>
        <v>21.8003478</v>
      </c>
    </row>
    <row r="11236" customFormat="false" ht="15" hidden="false" customHeight="false" outlineLevel="0" collapsed="false">
      <c r="A11236" s="28" t="n">
        <v>46049</v>
      </c>
      <c r="B11236" s="21" t="s">
        <v>113</v>
      </c>
      <c r="C11236" s="21" t="s">
        <v>141</v>
      </c>
      <c r="D11236" s="29" t="n">
        <v>113.703</v>
      </c>
      <c r="E11236" s="29" t="n">
        <f aca="false">D11236/10</f>
        <v>11.3703</v>
      </c>
      <c r="F11236" s="29" t="n">
        <f aca="false">(E11236+Einstellungen!$B$20)*(1+Einstellungen!$B$10)</f>
        <v>35.731297</v>
      </c>
      <c r="G11236" s="21" t="str">
        <f aca="false">IF(F11236&lt;Einstellungen!$B$5,"ja","nein")</f>
        <v>nein</v>
      </c>
      <c r="H11236" s="21" t="s">
        <v>28</v>
      </c>
      <c r="I11236" s="29" t="n">
        <f aca="false">INDEX(Einstellungen!$B$27:$B$50,2)</f>
        <v>0.5</v>
      </c>
      <c r="J11236" s="29" t="n">
        <f aca="false">F11236*I11236</f>
        <v>17.8656485</v>
      </c>
    </row>
    <row r="11237" customFormat="false" ht="15" hidden="false" customHeight="false" outlineLevel="0" collapsed="false">
      <c r="A11237" s="28" t="n">
        <v>46049</v>
      </c>
      <c r="B11237" s="21" t="s">
        <v>114</v>
      </c>
      <c r="C11237" s="21" t="s">
        <v>141</v>
      </c>
      <c r="D11237" s="29" t="n">
        <v>112.157</v>
      </c>
      <c r="E11237" s="29" t="n">
        <f aca="false">D11237/10</f>
        <v>11.2157</v>
      </c>
      <c r="F11237" s="29" t="n">
        <f aca="false">(E11237+Einstellungen!$B$20)*(1+Einstellungen!$B$10)</f>
        <v>35.547323</v>
      </c>
      <c r="G11237" s="21" t="str">
        <f aca="false">IF(F11237&lt;Einstellungen!$B$5,"ja","nein")</f>
        <v>nein</v>
      </c>
      <c r="H11237" s="21" t="s">
        <v>28</v>
      </c>
      <c r="I11237" s="29" t="n">
        <f aca="false">INDEX(Einstellungen!$B$27:$B$50,3)</f>
        <v>0.45</v>
      </c>
      <c r="J11237" s="29" t="n">
        <f aca="false">F11237*I11237</f>
        <v>15.99629535</v>
      </c>
    </row>
    <row r="11238" customFormat="false" ht="15" hidden="false" customHeight="false" outlineLevel="0" collapsed="false">
      <c r="A11238" s="28" t="n">
        <v>46049</v>
      </c>
      <c r="B11238" s="21" t="s">
        <v>115</v>
      </c>
      <c r="C11238" s="21" t="s">
        <v>141</v>
      </c>
      <c r="D11238" s="29" t="n">
        <v>111.488</v>
      </c>
      <c r="E11238" s="29" t="n">
        <f aca="false">D11238/10</f>
        <v>11.1488</v>
      </c>
      <c r="F11238" s="29" t="n">
        <f aca="false">(E11238+Einstellungen!$B$20)*(1+Einstellungen!$B$10)</f>
        <v>35.467712</v>
      </c>
      <c r="G11238" s="21" t="str">
        <f aca="false">IF(F11238&lt;Einstellungen!$B$5,"ja","nein")</f>
        <v>nein</v>
      </c>
      <c r="H11238" s="21" t="s">
        <v>28</v>
      </c>
      <c r="I11238" s="29" t="n">
        <f aca="false">INDEX(Einstellungen!$B$27:$B$50,4)</f>
        <v>0.45</v>
      </c>
      <c r="J11238" s="29" t="n">
        <f aca="false">F11238*I11238</f>
        <v>15.9604704</v>
      </c>
    </row>
    <row r="11239" customFormat="false" ht="15" hidden="false" customHeight="false" outlineLevel="0" collapsed="false">
      <c r="A11239" s="28" t="n">
        <v>46049</v>
      </c>
      <c r="B11239" s="21" t="s">
        <v>116</v>
      </c>
      <c r="C11239" s="21" t="s">
        <v>141</v>
      </c>
      <c r="D11239" s="29" t="n">
        <v>110.545</v>
      </c>
      <c r="E11239" s="29" t="n">
        <f aca="false">D11239/10</f>
        <v>11.0545</v>
      </c>
      <c r="F11239" s="29" t="n">
        <f aca="false">(E11239+Einstellungen!$B$20)*(1+Einstellungen!$B$10)</f>
        <v>35.355495</v>
      </c>
      <c r="G11239" s="21" t="str">
        <f aca="false">IF(F11239&lt;Einstellungen!$B$5,"ja","nein")</f>
        <v>nein</v>
      </c>
      <c r="H11239" s="21" t="s">
        <v>28</v>
      </c>
      <c r="I11239" s="29" t="n">
        <f aca="false">INDEX(Einstellungen!$B$27:$B$50,5)</f>
        <v>0.45</v>
      </c>
      <c r="J11239" s="29" t="n">
        <f aca="false">F11239*I11239</f>
        <v>15.90997275</v>
      </c>
    </row>
    <row r="11240" customFormat="false" ht="15" hidden="false" customHeight="false" outlineLevel="0" collapsed="false">
      <c r="A11240" s="28" t="n">
        <v>46049</v>
      </c>
      <c r="B11240" s="21" t="s">
        <v>117</v>
      </c>
      <c r="C11240" s="21" t="s">
        <v>141</v>
      </c>
      <c r="D11240" s="29" t="n">
        <v>111.65</v>
      </c>
      <c r="E11240" s="29" t="n">
        <f aca="false">D11240/10</f>
        <v>11.165</v>
      </c>
      <c r="F11240" s="29" t="n">
        <f aca="false">(E11240+Einstellungen!$B$20)*(1+Einstellungen!$B$10)</f>
        <v>35.48699</v>
      </c>
      <c r="G11240" s="21" t="str">
        <f aca="false">IF(F11240&lt;Einstellungen!$B$5,"ja","nein")</f>
        <v>nein</v>
      </c>
      <c r="H11240" s="21" t="s">
        <v>28</v>
      </c>
      <c r="I11240" s="29" t="n">
        <f aca="false">INDEX(Einstellungen!$B$27:$B$50,6)</f>
        <v>0.5</v>
      </c>
      <c r="J11240" s="29" t="n">
        <f aca="false">F11240*I11240</f>
        <v>17.743495</v>
      </c>
    </row>
    <row r="11241" customFormat="false" ht="15" hidden="false" customHeight="false" outlineLevel="0" collapsed="false">
      <c r="A11241" s="28" t="n">
        <v>46049</v>
      </c>
      <c r="B11241" s="21" t="s">
        <v>118</v>
      </c>
      <c r="C11241" s="21" t="s">
        <v>141</v>
      </c>
      <c r="D11241" s="29" t="n">
        <v>133.61</v>
      </c>
      <c r="E11241" s="29" t="n">
        <f aca="false">D11241/10</f>
        <v>13.361</v>
      </c>
      <c r="F11241" s="29" t="n">
        <f aca="false">(E11241+Einstellungen!$B$20)*(1+Einstellungen!$B$10)</f>
        <v>38.10023</v>
      </c>
      <c r="G11241" s="21" t="str">
        <f aca="false">IF(F11241&lt;Einstellungen!$B$5,"ja","nein")</f>
        <v>nein</v>
      </c>
      <c r="H11241" s="21" t="s">
        <v>28</v>
      </c>
      <c r="I11241" s="29" t="n">
        <f aca="false">INDEX(Einstellungen!$B$27:$B$50,7)</f>
        <v>0.7</v>
      </c>
      <c r="J11241" s="29" t="n">
        <f aca="false">F11241*I11241</f>
        <v>26.670161</v>
      </c>
    </row>
    <row r="11242" customFormat="false" ht="15" hidden="false" customHeight="false" outlineLevel="0" collapsed="false">
      <c r="A11242" s="28" t="n">
        <v>46049</v>
      </c>
      <c r="B11242" s="21" t="s">
        <v>119</v>
      </c>
      <c r="C11242" s="21" t="s">
        <v>141</v>
      </c>
      <c r="D11242" s="29" t="n">
        <v>159.875</v>
      </c>
      <c r="E11242" s="29" t="n">
        <f aca="false">D11242/10</f>
        <v>15.9875</v>
      </c>
      <c r="F11242" s="29" t="n">
        <f aca="false">(E11242+Einstellungen!$B$20)*(1+Einstellungen!$B$10)</f>
        <v>41.225765</v>
      </c>
      <c r="G11242" s="21" t="str">
        <f aca="false">IF(F11242&lt;Einstellungen!$B$5,"ja","nein")</f>
        <v>nein</v>
      </c>
      <c r="H11242" s="21" t="s">
        <v>28</v>
      </c>
      <c r="I11242" s="29" t="n">
        <f aca="false">INDEX(Einstellungen!$B$27:$B$50,8)</f>
        <v>0.95</v>
      </c>
      <c r="J11242" s="29" t="n">
        <f aca="false">F11242*I11242</f>
        <v>39.16447675</v>
      </c>
    </row>
    <row r="11243" customFormat="false" ht="15" hidden="false" customHeight="false" outlineLevel="0" collapsed="false">
      <c r="A11243" s="28" t="n">
        <v>46049</v>
      </c>
      <c r="B11243" s="21" t="s">
        <v>120</v>
      </c>
      <c r="C11243" s="21" t="s">
        <v>141</v>
      </c>
      <c r="D11243" s="29" t="n">
        <v>176.635</v>
      </c>
      <c r="E11243" s="29" t="n">
        <f aca="false">D11243/10</f>
        <v>17.6635</v>
      </c>
      <c r="F11243" s="29" t="n">
        <f aca="false">(E11243+Einstellungen!$B$20)*(1+Einstellungen!$B$10)</f>
        <v>43.220205</v>
      </c>
      <c r="G11243" s="21" t="str">
        <f aca="false">IF(F11243&lt;Einstellungen!$B$5,"ja","nein")</f>
        <v>nein</v>
      </c>
      <c r="H11243" s="21" t="s">
        <v>28</v>
      </c>
      <c r="I11243" s="29" t="n">
        <f aca="false">INDEX(Einstellungen!$B$27:$B$50,9)</f>
        <v>1.05</v>
      </c>
      <c r="J11243" s="29" t="n">
        <f aca="false">F11243*I11243</f>
        <v>45.38121525</v>
      </c>
    </row>
    <row r="11244" customFormat="false" ht="15" hidden="false" customHeight="false" outlineLevel="0" collapsed="false">
      <c r="A11244" s="28" t="n">
        <v>46049</v>
      </c>
      <c r="B11244" s="21" t="s">
        <v>121</v>
      </c>
      <c r="C11244" s="21" t="s">
        <v>141</v>
      </c>
      <c r="D11244" s="29" t="n">
        <v>171.195</v>
      </c>
      <c r="E11244" s="29" t="n">
        <f aca="false">D11244/10</f>
        <v>17.1195</v>
      </c>
      <c r="F11244" s="29" t="n">
        <f aca="false">(E11244+Einstellungen!$B$20)*(1+Einstellungen!$B$10)</f>
        <v>42.572845</v>
      </c>
      <c r="G11244" s="21" t="str">
        <f aca="false">IF(F11244&lt;Einstellungen!$B$5,"ja","nein")</f>
        <v>nein</v>
      </c>
      <c r="H11244" s="21" t="s">
        <v>28</v>
      </c>
      <c r="I11244" s="29" t="n">
        <f aca="false">INDEX(Einstellungen!$B$27:$B$50,10)</f>
        <v>1.05</v>
      </c>
      <c r="J11244" s="29" t="n">
        <f aca="false">F11244*I11244</f>
        <v>44.70148725</v>
      </c>
    </row>
    <row r="11245" customFormat="false" ht="15" hidden="false" customHeight="false" outlineLevel="0" collapsed="false">
      <c r="A11245" s="28" t="n">
        <v>46049</v>
      </c>
      <c r="B11245" s="21" t="s">
        <v>122</v>
      </c>
      <c r="C11245" s="21" t="s">
        <v>141</v>
      </c>
      <c r="D11245" s="29" t="n">
        <v>148.457</v>
      </c>
      <c r="E11245" s="29" t="n">
        <f aca="false">D11245/10</f>
        <v>14.8457</v>
      </c>
      <c r="F11245" s="29" t="n">
        <f aca="false">(E11245+Einstellungen!$B$20)*(1+Einstellungen!$B$10)</f>
        <v>39.867023</v>
      </c>
      <c r="G11245" s="21" t="str">
        <f aca="false">IF(F11245&lt;Einstellungen!$B$5,"ja","nein")</f>
        <v>nein</v>
      </c>
      <c r="H11245" s="21" t="s">
        <v>28</v>
      </c>
      <c r="I11245" s="29" t="n">
        <f aca="false">INDEX(Einstellungen!$B$27:$B$50,11)</f>
        <v>1.05</v>
      </c>
      <c r="J11245" s="29" t="n">
        <f aca="false">F11245*I11245</f>
        <v>41.86037415</v>
      </c>
    </row>
    <row r="11246" customFormat="false" ht="15" hidden="false" customHeight="false" outlineLevel="0" collapsed="false">
      <c r="A11246" s="28" t="n">
        <v>46049</v>
      </c>
      <c r="B11246" s="21" t="s">
        <v>123</v>
      </c>
      <c r="C11246" s="21" t="s">
        <v>141</v>
      </c>
      <c r="D11246" s="29" t="n">
        <v>133.29</v>
      </c>
      <c r="E11246" s="29" t="n">
        <f aca="false">D11246/10</f>
        <v>13.329</v>
      </c>
      <c r="F11246" s="29" t="n">
        <f aca="false">(E11246+Einstellungen!$B$20)*(1+Einstellungen!$B$10)</f>
        <v>38.06215</v>
      </c>
      <c r="G11246" s="21" t="str">
        <f aca="false">IF(F11246&lt;Einstellungen!$B$5,"ja","nein")</f>
        <v>nein</v>
      </c>
      <c r="H11246" s="21" t="s">
        <v>28</v>
      </c>
      <c r="I11246" s="29" t="n">
        <f aca="false">INDEX(Einstellungen!$B$27:$B$50,12)</f>
        <v>1.1</v>
      </c>
      <c r="J11246" s="29" t="n">
        <f aca="false">F11246*I11246</f>
        <v>41.868365</v>
      </c>
    </row>
    <row r="11247" customFormat="false" ht="15" hidden="false" customHeight="false" outlineLevel="0" collapsed="false">
      <c r="A11247" s="28" t="n">
        <v>46049</v>
      </c>
      <c r="B11247" s="21" t="s">
        <v>124</v>
      </c>
      <c r="C11247" s="21" t="s">
        <v>141</v>
      </c>
      <c r="D11247" s="29" t="n">
        <v>123.03</v>
      </c>
      <c r="E11247" s="29" t="n">
        <f aca="false">D11247/10</f>
        <v>12.303</v>
      </c>
      <c r="F11247" s="29" t="n">
        <f aca="false">(E11247+Einstellungen!$B$20)*(1+Einstellungen!$B$10)</f>
        <v>36.84121</v>
      </c>
      <c r="G11247" s="21" t="str">
        <f aca="false">IF(F11247&lt;Einstellungen!$B$5,"ja","nein")</f>
        <v>nein</v>
      </c>
      <c r="H11247" s="21" t="s">
        <v>28</v>
      </c>
      <c r="I11247" s="29" t="n">
        <f aca="false">INDEX(Einstellungen!$B$27:$B$50,13)</f>
        <v>1.2</v>
      </c>
      <c r="J11247" s="29" t="n">
        <f aca="false">F11247*I11247</f>
        <v>44.209452</v>
      </c>
    </row>
    <row r="11248" customFormat="false" ht="15" hidden="false" customHeight="false" outlineLevel="0" collapsed="false">
      <c r="A11248" s="28" t="n">
        <v>46049</v>
      </c>
      <c r="B11248" s="21" t="s">
        <v>125</v>
      </c>
      <c r="C11248" s="21" t="s">
        <v>141</v>
      </c>
      <c r="D11248" s="29" t="n">
        <v>112.487</v>
      </c>
      <c r="E11248" s="29" t="n">
        <f aca="false">D11248/10</f>
        <v>11.2487</v>
      </c>
      <c r="F11248" s="29" t="n">
        <f aca="false">(E11248+Einstellungen!$B$20)*(1+Einstellungen!$B$10)</f>
        <v>35.586593</v>
      </c>
      <c r="G11248" s="21" t="str">
        <f aca="false">IF(F11248&lt;Einstellungen!$B$5,"ja","nein")</f>
        <v>nein</v>
      </c>
      <c r="H11248" s="21" t="s">
        <v>28</v>
      </c>
      <c r="I11248" s="29" t="n">
        <f aca="false">INDEX(Einstellungen!$B$27:$B$50,14)</f>
        <v>1.15</v>
      </c>
      <c r="J11248" s="29" t="n">
        <f aca="false">F11248*I11248</f>
        <v>40.92458195</v>
      </c>
    </row>
    <row r="11249" customFormat="false" ht="15" hidden="false" customHeight="false" outlineLevel="0" collapsed="false">
      <c r="A11249" s="28" t="n">
        <v>46049</v>
      </c>
      <c r="B11249" s="21" t="s">
        <v>126</v>
      </c>
      <c r="C11249" s="21" t="s">
        <v>141</v>
      </c>
      <c r="D11249" s="29" t="n">
        <v>131.083</v>
      </c>
      <c r="E11249" s="29" t="n">
        <f aca="false">D11249/10</f>
        <v>13.1083</v>
      </c>
      <c r="F11249" s="29" t="n">
        <f aca="false">(E11249+Einstellungen!$B$20)*(1+Einstellungen!$B$10)</f>
        <v>37.799517</v>
      </c>
      <c r="G11249" s="21" t="str">
        <f aca="false">IF(F11249&lt;Einstellungen!$B$5,"ja","nein")</f>
        <v>nein</v>
      </c>
      <c r="H11249" s="21" t="s">
        <v>28</v>
      </c>
      <c r="I11249" s="29" t="n">
        <f aca="false">INDEX(Einstellungen!$B$27:$B$50,15)</f>
        <v>1</v>
      </c>
      <c r="J11249" s="29" t="n">
        <f aca="false">F11249*I11249</f>
        <v>37.799517</v>
      </c>
    </row>
    <row r="11250" customFormat="false" ht="15" hidden="false" customHeight="false" outlineLevel="0" collapsed="false">
      <c r="A11250" s="28" t="n">
        <v>46049</v>
      </c>
      <c r="B11250" s="21" t="s">
        <v>127</v>
      </c>
      <c r="C11250" s="21" t="s">
        <v>141</v>
      </c>
      <c r="D11250" s="29" t="n">
        <v>127.448</v>
      </c>
      <c r="E11250" s="29" t="n">
        <f aca="false">D11250/10</f>
        <v>12.7448</v>
      </c>
      <c r="F11250" s="29" t="n">
        <f aca="false">(E11250+Einstellungen!$B$20)*(1+Einstellungen!$B$10)</f>
        <v>37.366952</v>
      </c>
      <c r="G11250" s="21" t="str">
        <f aca="false">IF(F11250&lt;Einstellungen!$B$5,"ja","nein")</f>
        <v>nein</v>
      </c>
      <c r="H11250" s="21" t="s">
        <v>28</v>
      </c>
      <c r="I11250" s="29" t="n">
        <f aca="false">INDEX(Einstellungen!$B$27:$B$50,16)</f>
        <v>0.95</v>
      </c>
      <c r="J11250" s="29" t="n">
        <f aca="false">F11250*I11250</f>
        <v>35.4986044</v>
      </c>
    </row>
    <row r="11251" customFormat="false" ht="15" hidden="false" customHeight="false" outlineLevel="0" collapsed="false">
      <c r="A11251" s="28" t="n">
        <v>46049</v>
      </c>
      <c r="B11251" s="21" t="s">
        <v>128</v>
      </c>
      <c r="C11251" s="21" t="s">
        <v>141</v>
      </c>
      <c r="D11251" s="29" t="n">
        <v>132.98</v>
      </c>
      <c r="E11251" s="29" t="n">
        <f aca="false">D11251/10</f>
        <v>13.298</v>
      </c>
      <c r="F11251" s="29" t="n">
        <f aca="false">(E11251+Einstellungen!$B$20)*(1+Einstellungen!$B$10)</f>
        <v>38.02526</v>
      </c>
      <c r="G11251" s="21" t="str">
        <f aca="false">IF(F11251&lt;Einstellungen!$B$5,"ja","nein")</f>
        <v>nein</v>
      </c>
      <c r="H11251" s="21" t="s">
        <v>28</v>
      </c>
      <c r="I11251" s="29" t="n">
        <f aca="false">INDEX(Einstellungen!$B$27:$B$50,17)</f>
        <v>0.95</v>
      </c>
      <c r="J11251" s="29" t="n">
        <f aca="false">F11251*I11251</f>
        <v>36.123997</v>
      </c>
    </row>
    <row r="11252" customFormat="false" ht="15" hidden="false" customHeight="false" outlineLevel="0" collapsed="false">
      <c r="A11252" s="28" t="n">
        <v>46049</v>
      </c>
      <c r="B11252" s="21" t="s">
        <v>129</v>
      </c>
      <c r="C11252" s="21" t="s">
        <v>141</v>
      </c>
      <c r="D11252" s="29" t="n">
        <v>152.62</v>
      </c>
      <c r="E11252" s="29" t="n">
        <f aca="false">D11252/10</f>
        <v>15.262</v>
      </c>
      <c r="F11252" s="29" t="n">
        <f aca="false">(E11252+Einstellungen!$B$20)*(1+Einstellungen!$B$10)</f>
        <v>40.36242</v>
      </c>
      <c r="G11252" s="21" t="str">
        <f aca="false">IF(F11252&lt;Einstellungen!$B$5,"ja","nein")</f>
        <v>nein</v>
      </c>
      <c r="H11252" s="21" t="s">
        <v>28</v>
      </c>
      <c r="I11252" s="29" t="n">
        <f aca="false">INDEX(Einstellungen!$B$27:$B$50,18)</f>
        <v>1.1</v>
      </c>
      <c r="J11252" s="29" t="n">
        <f aca="false">F11252*I11252</f>
        <v>44.398662</v>
      </c>
    </row>
    <row r="11253" customFormat="false" ht="15" hidden="false" customHeight="false" outlineLevel="0" collapsed="false">
      <c r="A11253" s="28" t="n">
        <v>46049</v>
      </c>
      <c r="B11253" s="21" t="s">
        <v>130</v>
      </c>
      <c r="C11253" s="21" t="s">
        <v>141</v>
      </c>
      <c r="D11253" s="29" t="n">
        <v>141.14</v>
      </c>
      <c r="E11253" s="29" t="n">
        <f aca="false">D11253/10</f>
        <v>14.114</v>
      </c>
      <c r="F11253" s="29" t="n">
        <f aca="false">(E11253+Einstellungen!$B$20)*(1+Einstellungen!$B$10)</f>
        <v>38.9963</v>
      </c>
      <c r="G11253" s="21" t="str">
        <f aca="false">IF(F11253&lt;Einstellungen!$B$5,"ja","nein")</f>
        <v>nein</v>
      </c>
      <c r="H11253" s="21" t="s">
        <v>28</v>
      </c>
      <c r="I11253" s="29" t="n">
        <f aca="false">INDEX(Einstellungen!$B$27:$B$50,19)</f>
        <v>1.35</v>
      </c>
      <c r="J11253" s="29" t="n">
        <f aca="false">F11253*I11253</f>
        <v>52.645005</v>
      </c>
    </row>
    <row r="11254" customFormat="false" ht="15" hidden="false" customHeight="false" outlineLevel="0" collapsed="false">
      <c r="A11254" s="28" t="n">
        <v>46049</v>
      </c>
      <c r="B11254" s="21" t="s">
        <v>131</v>
      </c>
      <c r="C11254" s="21" t="s">
        <v>141</v>
      </c>
      <c r="D11254" s="29" t="n">
        <v>138.882</v>
      </c>
      <c r="E11254" s="29" t="n">
        <f aca="false">D11254/10</f>
        <v>13.8882</v>
      </c>
      <c r="F11254" s="29" t="n">
        <f aca="false">(E11254+Einstellungen!$B$20)*(1+Einstellungen!$B$10)</f>
        <v>38.727598</v>
      </c>
      <c r="G11254" s="21" t="str">
        <f aca="false">IF(F11254&lt;Einstellungen!$B$5,"ja","nein")</f>
        <v>nein</v>
      </c>
      <c r="H11254" s="21" t="s">
        <v>28</v>
      </c>
      <c r="I11254" s="29" t="n">
        <f aca="false">INDEX(Einstellungen!$B$27:$B$50,20)</f>
        <v>1.45</v>
      </c>
      <c r="J11254" s="29" t="n">
        <f aca="false">F11254*I11254</f>
        <v>56.1550171</v>
      </c>
    </row>
    <row r="11255" customFormat="false" ht="15" hidden="false" customHeight="false" outlineLevel="0" collapsed="false">
      <c r="A11255" s="28" t="n">
        <v>46049</v>
      </c>
      <c r="B11255" s="21" t="s">
        <v>132</v>
      </c>
      <c r="C11255" s="21" t="s">
        <v>141</v>
      </c>
      <c r="D11255" s="29" t="n">
        <v>121.587</v>
      </c>
      <c r="E11255" s="29" t="n">
        <f aca="false">D11255/10</f>
        <v>12.1587</v>
      </c>
      <c r="F11255" s="29" t="n">
        <f aca="false">(E11255+Einstellungen!$B$20)*(1+Einstellungen!$B$10)</f>
        <v>36.669493</v>
      </c>
      <c r="G11255" s="21" t="str">
        <f aca="false">IF(F11255&lt;Einstellungen!$B$5,"ja","nein")</f>
        <v>nein</v>
      </c>
      <c r="H11255" s="21" t="s">
        <v>28</v>
      </c>
      <c r="I11255" s="29" t="n">
        <f aca="false">INDEX(Einstellungen!$B$27:$B$50,21)</f>
        <v>1.4</v>
      </c>
      <c r="J11255" s="29" t="n">
        <f aca="false">F11255*I11255</f>
        <v>51.3372902</v>
      </c>
    </row>
    <row r="11256" customFormat="false" ht="15" hidden="false" customHeight="false" outlineLevel="0" collapsed="false">
      <c r="A11256" s="28" t="n">
        <v>46049</v>
      </c>
      <c r="B11256" s="21" t="s">
        <v>133</v>
      </c>
      <c r="C11256" s="21" t="s">
        <v>141</v>
      </c>
      <c r="D11256" s="29" t="n">
        <v>119.368</v>
      </c>
      <c r="E11256" s="29" t="n">
        <f aca="false">D11256/10</f>
        <v>11.9368</v>
      </c>
      <c r="F11256" s="29" t="n">
        <f aca="false">(E11256+Einstellungen!$B$20)*(1+Einstellungen!$B$10)</f>
        <v>36.405432</v>
      </c>
      <c r="G11256" s="21" t="str">
        <f aca="false">IF(F11256&lt;Einstellungen!$B$5,"ja","nein")</f>
        <v>nein</v>
      </c>
      <c r="H11256" s="21" t="s">
        <v>28</v>
      </c>
      <c r="I11256" s="29" t="n">
        <f aca="false">INDEX(Einstellungen!$B$27:$B$50,22)</f>
        <v>1.25</v>
      </c>
      <c r="J11256" s="29" t="n">
        <f aca="false">F11256*I11256</f>
        <v>45.50679</v>
      </c>
    </row>
    <row r="11257" customFormat="false" ht="15" hidden="false" customHeight="false" outlineLevel="0" collapsed="false">
      <c r="A11257" s="28" t="n">
        <v>46049</v>
      </c>
      <c r="B11257" s="21" t="s">
        <v>134</v>
      </c>
      <c r="C11257" s="21" t="s">
        <v>141</v>
      </c>
      <c r="D11257" s="29" t="n">
        <v>120.7</v>
      </c>
      <c r="E11257" s="29" t="n">
        <f aca="false">D11257/10</f>
        <v>12.07</v>
      </c>
      <c r="F11257" s="29" t="n">
        <f aca="false">(E11257+Einstellungen!$B$20)*(1+Einstellungen!$B$10)</f>
        <v>36.56394</v>
      </c>
      <c r="G11257" s="21" t="str">
        <f aca="false">IF(F11257&lt;Einstellungen!$B$5,"ja","nein")</f>
        <v>nein</v>
      </c>
      <c r="H11257" s="21" t="s">
        <v>28</v>
      </c>
      <c r="I11257" s="29" t="n">
        <f aca="false">INDEX(Einstellungen!$B$27:$B$50,23)</f>
        <v>1.05</v>
      </c>
      <c r="J11257" s="29" t="n">
        <f aca="false">F11257*I11257</f>
        <v>38.392137</v>
      </c>
    </row>
    <row r="11258" customFormat="false" ht="15" hidden="false" customHeight="false" outlineLevel="0" collapsed="false">
      <c r="A11258" s="28" t="n">
        <v>46049</v>
      </c>
      <c r="B11258" s="21" t="s">
        <v>135</v>
      </c>
      <c r="C11258" s="21" t="s">
        <v>141</v>
      </c>
      <c r="D11258" s="29" t="n">
        <v>111.85</v>
      </c>
      <c r="E11258" s="29" t="n">
        <f aca="false">D11258/10</f>
        <v>11.185</v>
      </c>
      <c r="F11258" s="29" t="n">
        <f aca="false">(E11258+Einstellungen!$B$20)*(1+Einstellungen!$B$10)</f>
        <v>35.51079</v>
      </c>
      <c r="G11258" s="21" t="str">
        <f aca="false">IF(F11258&lt;Einstellungen!$B$5,"ja","nein")</f>
        <v>nein</v>
      </c>
      <c r="H11258" s="21" t="s">
        <v>28</v>
      </c>
      <c r="I11258" s="29" t="n">
        <f aca="false">INDEX(Einstellungen!$B$27:$B$50,24)</f>
        <v>0.8</v>
      </c>
      <c r="J11258" s="29" t="n">
        <f aca="false">F11258*I11258</f>
        <v>28.408632</v>
      </c>
    </row>
    <row r="11259" customFormat="false" ht="15" hidden="false" customHeight="false" outlineLevel="0" collapsed="false">
      <c r="A11259" s="28" t="n">
        <v>46050</v>
      </c>
      <c r="B11259" s="21" t="s">
        <v>111</v>
      </c>
      <c r="C11259" s="21" t="s">
        <v>112</v>
      </c>
      <c r="D11259" s="29" t="n">
        <v>105.475</v>
      </c>
      <c r="E11259" s="29" t="n">
        <f aca="false">D11259/10</f>
        <v>10.5475</v>
      </c>
      <c r="F11259" s="29" t="n">
        <f aca="false">(E11259+Einstellungen!$B$20)*(1+Einstellungen!$B$10)</f>
        <v>34.752165</v>
      </c>
      <c r="G11259" s="21" t="str">
        <f aca="false">IF(F11259&lt;Einstellungen!$B$5,"ja","nein")</f>
        <v>nein</v>
      </c>
      <c r="H11259" s="21" t="s">
        <v>28</v>
      </c>
      <c r="I11259" s="29" t="n">
        <f aca="false">INDEX(Einstellungen!$B$27:$B$50,1)</f>
        <v>0.6</v>
      </c>
      <c r="J11259" s="29" t="n">
        <f aca="false">F11259*I11259</f>
        <v>20.851299</v>
      </c>
    </row>
    <row r="11260" customFormat="false" ht="15" hidden="false" customHeight="false" outlineLevel="0" collapsed="false">
      <c r="A11260" s="28" t="n">
        <v>46050</v>
      </c>
      <c r="B11260" s="21" t="s">
        <v>113</v>
      </c>
      <c r="C11260" s="21" t="s">
        <v>112</v>
      </c>
      <c r="D11260" s="29" t="n">
        <v>104.465</v>
      </c>
      <c r="E11260" s="29" t="n">
        <f aca="false">D11260/10</f>
        <v>10.4465</v>
      </c>
      <c r="F11260" s="29" t="n">
        <f aca="false">(E11260+Einstellungen!$B$20)*(1+Einstellungen!$B$10)</f>
        <v>34.631975</v>
      </c>
      <c r="G11260" s="21" t="str">
        <f aca="false">IF(F11260&lt;Einstellungen!$B$5,"ja","nein")</f>
        <v>nein</v>
      </c>
      <c r="H11260" s="21" t="s">
        <v>28</v>
      </c>
      <c r="I11260" s="29" t="n">
        <f aca="false">INDEX(Einstellungen!$B$27:$B$50,2)</f>
        <v>0.5</v>
      </c>
      <c r="J11260" s="29" t="n">
        <f aca="false">F11260*I11260</f>
        <v>17.3159875</v>
      </c>
    </row>
    <row r="11261" customFormat="false" ht="15" hidden="false" customHeight="false" outlineLevel="0" collapsed="false">
      <c r="A11261" s="28" t="n">
        <v>46050</v>
      </c>
      <c r="B11261" s="21" t="s">
        <v>114</v>
      </c>
      <c r="C11261" s="21" t="s">
        <v>112</v>
      </c>
      <c r="D11261" s="29" t="n">
        <v>104.465</v>
      </c>
      <c r="E11261" s="29" t="n">
        <f aca="false">D11261/10</f>
        <v>10.4465</v>
      </c>
      <c r="F11261" s="29" t="n">
        <f aca="false">(E11261+Einstellungen!$B$20)*(1+Einstellungen!$B$10)</f>
        <v>34.631975</v>
      </c>
      <c r="G11261" s="21" t="str">
        <f aca="false">IF(F11261&lt;Einstellungen!$B$5,"ja","nein")</f>
        <v>nein</v>
      </c>
      <c r="H11261" s="21" t="s">
        <v>28</v>
      </c>
      <c r="I11261" s="29" t="n">
        <f aca="false">INDEX(Einstellungen!$B$27:$B$50,3)</f>
        <v>0.45</v>
      </c>
      <c r="J11261" s="29" t="n">
        <f aca="false">F11261*I11261</f>
        <v>15.58438875</v>
      </c>
    </row>
    <row r="11262" customFormat="false" ht="15" hidden="false" customHeight="false" outlineLevel="0" collapsed="false">
      <c r="A11262" s="28" t="n">
        <v>46050</v>
      </c>
      <c r="B11262" s="21" t="s">
        <v>115</v>
      </c>
      <c r="C11262" s="21" t="s">
        <v>112</v>
      </c>
      <c r="D11262" s="29" t="n">
        <v>102.24</v>
      </c>
      <c r="E11262" s="29" t="n">
        <f aca="false">D11262/10</f>
        <v>10.224</v>
      </c>
      <c r="F11262" s="29" t="n">
        <f aca="false">(E11262+Einstellungen!$B$20)*(1+Einstellungen!$B$10)</f>
        <v>34.3672</v>
      </c>
      <c r="G11262" s="21" t="str">
        <f aca="false">IF(F11262&lt;Einstellungen!$B$5,"ja","nein")</f>
        <v>nein</v>
      </c>
      <c r="H11262" s="21" t="s">
        <v>28</v>
      </c>
      <c r="I11262" s="29" t="n">
        <f aca="false">INDEX(Einstellungen!$B$27:$B$50,4)</f>
        <v>0.45</v>
      </c>
      <c r="J11262" s="29" t="n">
        <f aca="false">F11262*I11262</f>
        <v>15.46524</v>
      </c>
    </row>
    <row r="11263" customFormat="false" ht="15" hidden="false" customHeight="false" outlineLevel="0" collapsed="false">
      <c r="A11263" s="28" t="n">
        <v>46050</v>
      </c>
      <c r="B11263" s="21" t="s">
        <v>116</v>
      </c>
      <c r="C11263" s="21" t="s">
        <v>112</v>
      </c>
      <c r="D11263" s="29" t="n">
        <v>104.713</v>
      </c>
      <c r="E11263" s="29" t="n">
        <f aca="false">D11263/10</f>
        <v>10.4713</v>
      </c>
      <c r="F11263" s="29" t="n">
        <f aca="false">(E11263+Einstellungen!$B$20)*(1+Einstellungen!$B$10)</f>
        <v>34.661487</v>
      </c>
      <c r="G11263" s="21" t="str">
        <f aca="false">IF(F11263&lt;Einstellungen!$B$5,"ja","nein")</f>
        <v>nein</v>
      </c>
      <c r="H11263" s="21" t="s">
        <v>28</v>
      </c>
      <c r="I11263" s="29" t="n">
        <f aca="false">INDEX(Einstellungen!$B$27:$B$50,5)</f>
        <v>0.45</v>
      </c>
      <c r="J11263" s="29" t="n">
        <f aca="false">F11263*I11263</f>
        <v>15.59766915</v>
      </c>
    </row>
    <row r="11264" customFormat="false" ht="15" hidden="false" customHeight="false" outlineLevel="0" collapsed="false">
      <c r="A11264" s="28" t="n">
        <v>46050</v>
      </c>
      <c r="B11264" s="21" t="s">
        <v>117</v>
      </c>
      <c r="C11264" s="21" t="s">
        <v>112</v>
      </c>
      <c r="D11264" s="29" t="n">
        <v>106.6</v>
      </c>
      <c r="E11264" s="29" t="n">
        <f aca="false">D11264/10</f>
        <v>10.66</v>
      </c>
      <c r="F11264" s="29" t="n">
        <f aca="false">(E11264+Einstellungen!$B$20)*(1+Einstellungen!$B$10)</f>
        <v>34.88604</v>
      </c>
      <c r="G11264" s="21" t="str">
        <f aca="false">IF(F11264&lt;Einstellungen!$B$5,"ja","nein")</f>
        <v>nein</v>
      </c>
      <c r="H11264" s="21" t="s">
        <v>28</v>
      </c>
      <c r="I11264" s="29" t="n">
        <f aca="false">INDEX(Einstellungen!$B$27:$B$50,6)</f>
        <v>0.5</v>
      </c>
      <c r="J11264" s="29" t="n">
        <f aca="false">F11264*I11264</f>
        <v>17.44302</v>
      </c>
    </row>
    <row r="11265" customFormat="false" ht="15" hidden="false" customHeight="false" outlineLevel="0" collapsed="false">
      <c r="A11265" s="28" t="n">
        <v>46050</v>
      </c>
      <c r="B11265" s="21" t="s">
        <v>118</v>
      </c>
      <c r="C11265" s="21" t="s">
        <v>112</v>
      </c>
      <c r="D11265" s="29" t="n">
        <v>113.697</v>
      </c>
      <c r="E11265" s="29" t="n">
        <f aca="false">D11265/10</f>
        <v>11.3697</v>
      </c>
      <c r="F11265" s="29" t="n">
        <f aca="false">(E11265+Einstellungen!$B$20)*(1+Einstellungen!$B$10)</f>
        <v>35.730583</v>
      </c>
      <c r="G11265" s="21" t="str">
        <f aca="false">IF(F11265&lt;Einstellungen!$B$5,"ja","nein")</f>
        <v>nein</v>
      </c>
      <c r="H11265" s="21" t="s">
        <v>28</v>
      </c>
      <c r="I11265" s="29" t="n">
        <f aca="false">INDEX(Einstellungen!$B$27:$B$50,7)</f>
        <v>0.7</v>
      </c>
      <c r="J11265" s="29" t="n">
        <f aca="false">F11265*I11265</f>
        <v>25.0114081</v>
      </c>
    </row>
    <row r="11266" customFormat="false" ht="15" hidden="false" customHeight="false" outlineLevel="0" collapsed="false">
      <c r="A11266" s="28" t="n">
        <v>46050</v>
      </c>
      <c r="B11266" s="21" t="s">
        <v>119</v>
      </c>
      <c r="C11266" s="21" t="s">
        <v>112</v>
      </c>
      <c r="D11266" s="29" t="n">
        <v>143.597</v>
      </c>
      <c r="E11266" s="29" t="n">
        <f aca="false">D11266/10</f>
        <v>14.3597</v>
      </c>
      <c r="F11266" s="29" t="n">
        <f aca="false">(E11266+Einstellungen!$B$20)*(1+Einstellungen!$B$10)</f>
        <v>39.288683</v>
      </c>
      <c r="G11266" s="21" t="str">
        <f aca="false">IF(F11266&lt;Einstellungen!$B$5,"ja","nein")</f>
        <v>nein</v>
      </c>
      <c r="H11266" s="21" t="s">
        <v>28</v>
      </c>
      <c r="I11266" s="29" t="n">
        <f aca="false">INDEX(Einstellungen!$B$27:$B$50,8)</f>
        <v>0.95</v>
      </c>
      <c r="J11266" s="29" t="n">
        <f aca="false">F11266*I11266</f>
        <v>37.32424885</v>
      </c>
    </row>
    <row r="11267" customFormat="false" ht="15" hidden="false" customHeight="false" outlineLevel="0" collapsed="false">
      <c r="A11267" s="28" t="n">
        <v>46050</v>
      </c>
      <c r="B11267" s="21" t="s">
        <v>120</v>
      </c>
      <c r="C11267" s="21" t="s">
        <v>112</v>
      </c>
      <c r="D11267" s="29" t="n">
        <v>171.002</v>
      </c>
      <c r="E11267" s="29" t="n">
        <f aca="false">D11267/10</f>
        <v>17.1002</v>
      </c>
      <c r="F11267" s="29" t="n">
        <f aca="false">(E11267+Einstellungen!$B$20)*(1+Einstellungen!$B$10)</f>
        <v>42.549878</v>
      </c>
      <c r="G11267" s="21" t="str">
        <f aca="false">IF(F11267&lt;Einstellungen!$B$5,"ja","nein")</f>
        <v>nein</v>
      </c>
      <c r="H11267" s="21" t="s">
        <v>28</v>
      </c>
      <c r="I11267" s="29" t="n">
        <f aca="false">INDEX(Einstellungen!$B$27:$B$50,9)</f>
        <v>1.05</v>
      </c>
      <c r="J11267" s="29" t="n">
        <f aca="false">F11267*I11267</f>
        <v>44.6773719</v>
      </c>
    </row>
    <row r="11268" customFormat="false" ht="15" hidden="false" customHeight="false" outlineLevel="0" collapsed="false">
      <c r="A11268" s="28" t="n">
        <v>46050</v>
      </c>
      <c r="B11268" s="21" t="s">
        <v>121</v>
      </c>
      <c r="C11268" s="21" t="s">
        <v>112</v>
      </c>
      <c r="D11268" s="29" t="n">
        <v>173.645</v>
      </c>
      <c r="E11268" s="29" t="n">
        <f aca="false">D11268/10</f>
        <v>17.3645</v>
      </c>
      <c r="F11268" s="29" t="n">
        <f aca="false">(E11268+Einstellungen!$B$20)*(1+Einstellungen!$B$10)</f>
        <v>42.864395</v>
      </c>
      <c r="G11268" s="21" t="str">
        <f aca="false">IF(F11268&lt;Einstellungen!$B$5,"ja","nein")</f>
        <v>nein</v>
      </c>
      <c r="H11268" s="21" t="s">
        <v>28</v>
      </c>
      <c r="I11268" s="29" t="n">
        <f aca="false">INDEX(Einstellungen!$B$27:$B$50,10)</f>
        <v>1.05</v>
      </c>
      <c r="J11268" s="29" t="n">
        <f aca="false">F11268*I11268</f>
        <v>45.00761475</v>
      </c>
    </row>
    <row r="11269" customFormat="false" ht="15" hidden="false" customHeight="false" outlineLevel="0" collapsed="false">
      <c r="A11269" s="28" t="n">
        <v>46050</v>
      </c>
      <c r="B11269" s="21" t="s">
        <v>122</v>
      </c>
      <c r="C11269" s="21" t="s">
        <v>112</v>
      </c>
      <c r="D11269" s="29" t="n">
        <v>172.325</v>
      </c>
      <c r="E11269" s="29" t="n">
        <f aca="false">D11269/10</f>
        <v>17.2325</v>
      </c>
      <c r="F11269" s="29" t="n">
        <f aca="false">(E11269+Einstellungen!$B$20)*(1+Einstellungen!$B$10)</f>
        <v>42.707315</v>
      </c>
      <c r="G11269" s="21" t="str">
        <f aca="false">IF(F11269&lt;Einstellungen!$B$5,"ja","nein")</f>
        <v>nein</v>
      </c>
      <c r="H11269" s="21" t="s">
        <v>28</v>
      </c>
      <c r="I11269" s="29" t="n">
        <f aca="false">INDEX(Einstellungen!$B$27:$B$50,11)</f>
        <v>1.05</v>
      </c>
      <c r="J11269" s="29" t="n">
        <f aca="false">F11269*I11269</f>
        <v>44.84268075</v>
      </c>
    </row>
    <row r="11270" customFormat="false" ht="15" hidden="false" customHeight="false" outlineLevel="0" collapsed="false">
      <c r="A11270" s="28" t="n">
        <v>46050</v>
      </c>
      <c r="B11270" s="21" t="s">
        <v>123</v>
      </c>
      <c r="C11270" s="21" t="s">
        <v>112</v>
      </c>
      <c r="D11270" s="29" t="n">
        <v>166.24</v>
      </c>
      <c r="E11270" s="29" t="n">
        <f aca="false">D11270/10</f>
        <v>16.624</v>
      </c>
      <c r="F11270" s="29" t="n">
        <f aca="false">(E11270+Einstellungen!$B$20)*(1+Einstellungen!$B$10)</f>
        <v>41.9832</v>
      </c>
      <c r="G11270" s="21" t="str">
        <f aca="false">IF(F11270&lt;Einstellungen!$B$5,"ja","nein")</f>
        <v>nein</v>
      </c>
      <c r="H11270" s="21" t="s">
        <v>28</v>
      </c>
      <c r="I11270" s="29" t="n">
        <f aca="false">INDEX(Einstellungen!$B$27:$B$50,12)</f>
        <v>1.1</v>
      </c>
      <c r="J11270" s="29" t="n">
        <f aca="false">F11270*I11270</f>
        <v>46.18152</v>
      </c>
    </row>
    <row r="11271" customFormat="false" ht="15" hidden="false" customHeight="false" outlineLevel="0" collapsed="false">
      <c r="A11271" s="28" t="n">
        <v>46050</v>
      </c>
      <c r="B11271" s="21" t="s">
        <v>124</v>
      </c>
      <c r="C11271" s="21" t="s">
        <v>112</v>
      </c>
      <c r="D11271" s="29" t="n">
        <v>157.088</v>
      </c>
      <c r="E11271" s="29" t="n">
        <f aca="false">D11271/10</f>
        <v>15.7088</v>
      </c>
      <c r="F11271" s="29" t="n">
        <f aca="false">(E11271+Einstellungen!$B$20)*(1+Einstellungen!$B$10)</f>
        <v>40.894112</v>
      </c>
      <c r="G11271" s="21" t="str">
        <f aca="false">IF(F11271&lt;Einstellungen!$B$5,"ja","nein")</f>
        <v>nein</v>
      </c>
      <c r="H11271" s="21" t="s">
        <v>28</v>
      </c>
      <c r="I11271" s="29" t="n">
        <f aca="false">INDEX(Einstellungen!$B$27:$B$50,13)</f>
        <v>1.2</v>
      </c>
      <c r="J11271" s="29" t="n">
        <f aca="false">F11271*I11271</f>
        <v>49.0729344</v>
      </c>
    </row>
    <row r="11272" customFormat="false" ht="15" hidden="false" customHeight="false" outlineLevel="0" collapsed="false">
      <c r="A11272" s="28" t="n">
        <v>46050</v>
      </c>
      <c r="B11272" s="21" t="s">
        <v>125</v>
      </c>
      <c r="C11272" s="21" t="s">
        <v>112</v>
      </c>
      <c r="D11272" s="29" t="n">
        <v>147.912</v>
      </c>
      <c r="E11272" s="29" t="n">
        <f aca="false">D11272/10</f>
        <v>14.7912</v>
      </c>
      <c r="F11272" s="29" t="n">
        <f aca="false">(E11272+Einstellungen!$B$20)*(1+Einstellungen!$B$10)</f>
        <v>39.802168</v>
      </c>
      <c r="G11272" s="21" t="str">
        <f aca="false">IF(F11272&lt;Einstellungen!$B$5,"ja","nein")</f>
        <v>nein</v>
      </c>
      <c r="H11272" s="21" t="s">
        <v>28</v>
      </c>
      <c r="I11272" s="29" t="n">
        <f aca="false">INDEX(Einstellungen!$B$27:$B$50,14)</f>
        <v>1.15</v>
      </c>
      <c r="J11272" s="29" t="n">
        <f aca="false">F11272*I11272</f>
        <v>45.7724932</v>
      </c>
    </row>
    <row r="11273" customFormat="false" ht="15" hidden="false" customHeight="false" outlineLevel="0" collapsed="false">
      <c r="A11273" s="28" t="n">
        <v>46050</v>
      </c>
      <c r="B11273" s="21" t="s">
        <v>126</v>
      </c>
      <c r="C11273" s="21" t="s">
        <v>112</v>
      </c>
      <c r="D11273" s="29" t="n">
        <v>145.035</v>
      </c>
      <c r="E11273" s="29" t="n">
        <f aca="false">D11273/10</f>
        <v>14.5035</v>
      </c>
      <c r="F11273" s="29" t="n">
        <f aca="false">(E11273+Einstellungen!$B$20)*(1+Einstellungen!$B$10)</f>
        <v>39.459805</v>
      </c>
      <c r="G11273" s="21" t="str">
        <f aca="false">IF(F11273&lt;Einstellungen!$B$5,"ja","nein")</f>
        <v>nein</v>
      </c>
      <c r="H11273" s="21" t="s">
        <v>28</v>
      </c>
      <c r="I11273" s="29" t="n">
        <f aca="false">INDEX(Einstellungen!$B$27:$B$50,15)</f>
        <v>1</v>
      </c>
      <c r="J11273" s="29" t="n">
        <f aca="false">F11273*I11273</f>
        <v>39.459805</v>
      </c>
    </row>
    <row r="11274" customFormat="false" ht="15" hidden="false" customHeight="false" outlineLevel="0" collapsed="false">
      <c r="A11274" s="28" t="n">
        <v>46050</v>
      </c>
      <c r="B11274" s="21" t="s">
        <v>127</v>
      </c>
      <c r="C11274" s="21" t="s">
        <v>112</v>
      </c>
      <c r="D11274" s="29" t="n">
        <v>141.138</v>
      </c>
      <c r="E11274" s="29" t="n">
        <f aca="false">D11274/10</f>
        <v>14.1138</v>
      </c>
      <c r="F11274" s="29" t="n">
        <f aca="false">(E11274+Einstellungen!$B$20)*(1+Einstellungen!$B$10)</f>
        <v>38.996062</v>
      </c>
      <c r="G11274" s="21" t="str">
        <f aca="false">IF(F11274&lt;Einstellungen!$B$5,"ja","nein")</f>
        <v>nein</v>
      </c>
      <c r="H11274" s="21" t="s">
        <v>28</v>
      </c>
      <c r="I11274" s="29" t="n">
        <f aca="false">INDEX(Einstellungen!$B$27:$B$50,16)</f>
        <v>0.95</v>
      </c>
      <c r="J11274" s="29" t="n">
        <f aca="false">F11274*I11274</f>
        <v>37.0462589</v>
      </c>
    </row>
    <row r="11275" customFormat="false" ht="15" hidden="false" customHeight="false" outlineLevel="0" collapsed="false">
      <c r="A11275" s="28" t="n">
        <v>46050</v>
      </c>
      <c r="B11275" s="21" t="s">
        <v>128</v>
      </c>
      <c r="C11275" s="21" t="s">
        <v>112</v>
      </c>
      <c r="D11275" s="29" t="n">
        <v>147.127</v>
      </c>
      <c r="E11275" s="29" t="n">
        <f aca="false">D11275/10</f>
        <v>14.7127</v>
      </c>
      <c r="F11275" s="29" t="n">
        <f aca="false">(E11275+Einstellungen!$B$20)*(1+Einstellungen!$B$10)</f>
        <v>39.708753</v>
      </c>
      <c r="G11275" s="21" t="str">
        <f aca="false">IF(F11275&lt;Einstellungen!$B$5,"ja","nein")</f>
        <v>nein</v>
      </c>
      <c r="H11275" s="21" t="s">
        <v>28</v>
      </c>
      <c r="I11275" s="29" t="n">
        <f aca="false">INDEX(Einstellungen!$B$27:$B$50,17)</f>
        <v>0.95</v>
      </c>
      <c r="J11275" s="29" t="n">
        <f aca="false">F11275*I11275</f>
        <v>37.72331535</v>
      </c>
    </row>
    <row r="11276" customFormat="false" ht="15" hidden="false" customHeight="false" outlineLevel="0" collapsed="false">
      <c r="A11276" s="28" t="n">
        <v>46050</v>
      </c>
      <c r="B11276" s="21" t="s">
        <v>129</v>
      </c>
      <c r="C11276" s="21" t="s">
        <v>112</v>
      </c>
      <c r="D11276" s="29" t="n">
        <v>164.222</v>
      </c>
      <c r="E11276" s="29" t="n">
        <f aca="false">D11276/10</f>
        <v>16.4222</v>
      </c>
      <c r="F11276" s="29" t="n">
        <f aca="false">(E11276+Einstellungen!$B$20)*(1+Einstellungen!$B$10)</f>
        <v>41.743058</v>
      </c>
      <c r="G11276" s="21" t="str">
        <f aca="false">IF(F11276&lt;Einstellungen!$B$5,"ja","nein")</f>
        <v>nein</v>
      </c>
      <c r="H11276" s="21" t="s">
        <v>28</v>
      </c>
      <c r="I11276" s="29" t="n">
        <f aca="false">INDEX(Einstellungen!$B$27:$B$50,18)</f>
        <v>1.1</v>
      </c>
      <c r="J11276" s="29" t="n">
        <f aca="false">F11276*I11276</f>
        <v>45.9173638</v>
      </c>
    </row>
    <row r="11277" customFormat="false" ht="15" hidden="false" customHeight="false" outlineLevel="0" collapsed="false">
      <c r="A11277" s="28" t="n">
        <v>46050</v>
      </c>
      <c r="B11277" s="21" t="s">
        <v>130</v>
      </c>
      <c r="C11277" s="21" t="s">
        <v>112</v>
      </c>
      <c r="D11277" s="29" t="n">
        <v>170.425</v>
      </c>
      <c r="E11277" s="29" t="n">
        <f aca="false">D11277/10</f>
        <v>17.0425</v>
      </c>
      <c r="F11277" s="29" t="n">
        <f aca="false">(E11277+Einstellungen!$B$20)*(1+Einstellungen!$B$10)</f>
        <v>42.481215</v>
      </c>
      <c r="G11277" s="21" t="str">
        <f aca="false">IF(F11277&lt;Einstellungen!$B$5,"ja","nein")</f>
        <v>nein</v>
      </c>
      <c r="H11277" s="21" t="s">
        <v>28</v>
      </c>
      <c r="I11277" s="29" t="n">
        <f aca="false">INDEX(Einstellungen!$B$27:$B$50,19)</f>
        <v>1.35</v>
      </c>
      <c r="J11277" s="29" t="n">
        <f aca="false">F11277*I11277</f>
        <v>57.34964025</v>
      </c>
    </row>
    <row r="11278" customFormat="false" ht="15" hidden="false" customHeight="false" outlineLevel="0" collapsed="false">
      <c r="A11278" s="28" t="n">
        <v>46050</v>
      </c>
      <c r="B11278" s="21" t="s">
        <v>131</v>
      </c>
      <c r="C11278" s="21" t="s">
        <v>112</v>
      </c>
      <c r="D11278" s="29" t="n">
        <v>161.225</v>
      </c>
      <c r="E11278" s="29" t="n">
        <f aca="false">D11278/10</f>
        <v>16.1225</v>
      </c>
      <c r="F11278" s="29" t="n">
        <f aca="false">(E11278+Einstellungen!$B$20)*(1+Einstellungen!$B$10)</f>
        <v>41.386415</v>
      </c>
      <c r="G11278" s="21" t="str">
        <f aca="false">IF(F11278&lt;Einstellungen!$B$5,"ja","nein")</f>
        <v>nein</v>
      </c>
      <c r="H11278" s="21" t="s">
        <v>28</v>
      </c>
      <c r="I11278" s="29" t="n">
        <f aca="false">INDEX(Einstellungen!$B$27:$B$50,20)</f>
        <v>1.45</v>
      </c>
      <c r="J11278" s="29" t="n">
        <f aca="false">F11278*I11278</f>
        <v>60.01030175</v>
      </c>
    </row>
    <row r="11279" customFormat="false" ht="15" hidden="false" customHeight="false" outlineLevel="0" collapsed="false">
      <c r="A11279" s="28" t="n">
        <v>46050</v>
      </c>
      <c r="B11279" s="21" t="s">
        <v>132</v>
      </c>
      <c r="C11279" s="21" t="s">
        <v>112</v>
      </c>
      <c r="D11279" s="29" t="n">
        <v>134.265</v>
      </c>
      <c r="E11279" s="29" t="n">
        <f aca="false">D11279/10</f>
        <v>13.4265</v>
      </c>
      <c r="F11279" s="29" t="n">
        <f aca="false">(E11279+Einstellungen!$B$20)*(1+Einstellungen!$B$10)</f>
        <v>38.178175</v>
      </c>
      <c r="G11279" s="21" t="str">
        <f aca="false">IF(F11279&lt;Einstellungen!$B$5,"ja","nein")</f>
        <v>nein</v>
      </c>
      <c r="H11279" s="21" t="s">
        <v>28</v>
      </c>
      <c r="I11279" s="29" t="n">
        <f aca="false">INDEX(Einstellungen!$B$27:$B$50,21)</f>
        <v>1.4</v>
      </c>
      <c r="J11279" s="29" t="n">
        <f aca="false">F11279*I11279</f>
        <v>53.449445</v>
      </c>
    </row>
    <row r="11280" customFormat="false" ht="15" hidden="false" customHeight="false" outlineLevel="0" collapsed="false">
      <c r="A11280" s="28" t="n">
        <v>46050</v>
      </c>
      <c r="B11280" s="21" t="s">
        <v>133</v>
      </c>
      <c r="C11280" s="21" t="s">
        <v>112</v>
      </c>
      <c r="D11280" s="29" t="n">
        <v>119.01</v>
      </c>
      <c r="E11280" s="29" t="n">
        <f aca="false">D11280/10</f>
        <v>11.901</v>
      </c>
      <c r="F11280" s="29" t="n">
        <f aca="false">(E11280+Einstellungen!$B$20)*(1+Einstellungen!$B$10)</f>
        <v>36.36283</v>
      </c>
      <c r="G11280" s="21" t="str">
        <f aca="false">IF(F11280&lt;Einstellungen!$B$5,"ja","nein")</f>
        <v>nein</v>
      </c>
      <c r="H11280" s="21" t="s">
        <v>28</v>
      </c>
      <c r="I11280" s="29" t="n">
        <f aca="false">INDEX(Einstellungen!$B$27:$B$50,22)</f>
        <v>1.25</v>
      </c>
      <c r="J11280" s="29" t="n">
        <f aca="false">F11280*I11280</f>
        <v>45.4535375</v>
      </c>
    </row>
    <row r="11281" customFormat="false" ht="15" hidden="false" customHeight="false" outlineLevel="0" collapsed="false">
      <c r="A11281" s="28" t="n">
        <v>46050</v>
      </c>
      <c r="B11281" s="21" t="s">
        <v>134</v>
      </c>
      <c r="C11281" s="21" t="s">
        <v>112</v>
      </c>
      <c r="D11281" s="29" t="n">
        <v>117</v>
      </c>
      <c r="E11281" s="29" t="n">
        <f aca="false">D11281/10</f>
        <v>11.7</v>
      </c>
      <c r="F11281" s="29" t="n">
        <f aca="false">(E11281+Einstellungen!$B$20)*(1+Einstellungen!$B$10)</f>
        <v>36.12364</v>
      </c>
      <c r="G11281" s="21" t="str">
        <f aca="false">IF(F11281&lt;Einstellungen!$B$5,"ja","nein")</f>
        <v>nein</v>
      </c>
      <c r="H11281" s="21" t="s">
        <v>28</v>
      </c>
      <c r="I11281" s="29" t="n">
        <f aca="false">INDEX(Einstellungen!$B$27:$B$50,23)</f>
        <v>1.05</v>
      </c>
      <c r="J11281" s="29" t="n">
        <f aca="false">F11281*I11281</f>
        <v>37.929822</v>
      </c>
    </row>
    <row r="11282" customFormat="false" ht="15" hidden="false" customHeight="false" outlineLevel="0" collapsed="false">
      <c r="A11282" s="28" t="n">
        <v>46050</v>
      </c>
      <c r="B11282" s="21" t="s">
        <v>135</v>
      </c>
      <c r="C11282" s="21" t="s">
        <v>112</v>
      </c>
      <c r="D11282" s="29" t="n">
        <v>110.958</v>
      </c>
      <c r="E11282" s="29" t="n">
        <f aca="false">D11282/10</f>
        <v>11.0958</v>
      </c>
      <c r="F11282" s="29" t="n">
        <f aca="false">(E11282+Einstellungen!$B$20)*(1+Einstellungen!$B$10)</f>
        <v>35.404642</v>
      </c>
      <c r="G11282" s="21" t="str">
        <f aca="false">IF(F11282&lt;Einstellungen!$B$5,"ja","nein")</f>
        <v>nein</v>
      </c>
      <c r="H11282" s="21" t="s">
        <v>28</v>
      </c>
      <c r="I11282" s="29" t="n">
        <f aca="false">INDEX(Einstellungen!$B$27:$B$50,24)</f>
        <v>0.8</v>
      </c>
      <c r="J11282" s="29" t="n">
        <f aca="false">F11282*I11282</f>
        <v>28.3237136</v>
      </c>
    </row>
    <row r="11283" customFormat="false" ht="15" hidden="false" customHeight="false" outlineLevel="0" collapsed="false">
      <c r="A11283" s="28" t="n">
        <v>46051</v>
      </c>
      <c r="B11283" s="21" t="s">
        <v>111</v>
      </c>
      <c r="C11283" s="21" t="s">
        <v>136</v>
      </c>
      <c r="D11283" s="29" t="n">
        <v>104.55</v>
      </c>
      <c r="E11283" s="29" t="n">
        <f aca="false">D11283/10</f>
        <v>10.455</v>
      </c>
      <c r="F11283" s="29" t="n">
        <f aca="false">(E11283+Einstellungen!$B$20)*(1+Einstellungen!$B$10)</f>
        <v>34.64209</v>
      </c>
      <c r="G11283" s="21" t="str">
        <f aca="false">IF(F11283&lt;Einstellungen!$B$5,"ja","nein")</f>
        <v>nein</v>
      </c>
      <c r="H11283" s="21" t="s">
        <v>28</v>
      </c>
      <c r="I11283" s="29" t="n">
        <f aca="false">INDEX(Einstellungen!$B$27:$B$50,1)</f>
        <v>0.6</v>
      </c>
      <c r="J11283" s="29" t="n">
        <f aca="false">F11283*I11283</f>
        <v>20.785254</v>
      </c>
    </row>
    <row r="11284" customFormat="false" ht="15" hidden="false" customHeight="false" outlineLevel="0" collapsed="false">
      <c r="A11284" s="28" t="n">
        <v>46051</v>
      </c>
      <c r="B11284" s="21" t="s">
        <v>113</v>
      </c>
      <c r="C11284" s="21" t="s">
        <v>136</v>
      </c>
      <c r="D11284" s="29" t="n">
        <v>104</v>
      </c>
      <c r="E11284" s="29" t="n">
        <f aca="false">D11284/10</f>
        <v>10.4</v>
      </c>
      <c r="F11284" s="29" t="n">
        <f aca="false">(E11284+Einstellungen!$B$20)*(1+Einstellungen!$B$10)</f>
        <v>34.57664</v>
      </c>
      <c r="G11284" s="21" t="str">
        <f aca="false">IF(F11284&lt;Einstellungen!$B$5,"ja","nein")</f>
        <v>nein</v>
      </c>
      <c r="H11284" s="21" t="s">
        <v>28</v>
      </c>
      <c r="I11284" s="29" t="n">
        <f aca="false">INDEX(Einstellungen!$B$27:$B$50,2)</f>
        <v>0.5</v>
      </c>
      <c r="J11284" s="29" t="n">
        <f aca="false">F11284*I11284</f>
        <v>17.28832</v>
      </c>
    </row>
    <row r="11285" customFormat="false" ht="15" hidden="false" customHeight="false" outlineLevel="0" collapsed="false">
      <c r="A11285" s="28" t="n">
        <v>46051</v>
      </c>
      <c r="B11285" s="21" t="s">
        <v>114</v>
      </c>
      <c r="C11285" s="21" t="s">
        <v>136</v>
      </c>
      <c r="D11285" s="29" t="n">
        <v>101.88</v>
      </c>
      <c r="E11285" s="29" t="n">
        <f aca="false">D11285/10</f>
        <v>10.188</v>
      </c>
      <c r="F11285" s="29" t="n">
        <f aca="false">(E11285+Einstellungen!$B$20)*(1+Einstellungen!$B$10)</f>
        <v>34.32436</v>
      </c>
      <c r="G11285" s="21" t="str">
        <f aca="false">IF(F11285&lt;Einstellungen!$B$5,"ja","nein")</f>
        <v>nein</v>
      </c>
      <c r="H11285" s="21" t="s">
        <v>28</v>
      </c>
      <c r="I11285" s="29" t="n">
        <f aca="false">INDEX(Einstellungen!$B$27:$B$50,3)</f>
        <v>0.45</v>
      </c>
      <c r="J11285" s="29" t="n">
        <f aca="false">F11285*I11285</f>
        <v>15.445962</v>
      </c>
    </row>
    <row r="11286" customFormat="false" ht="15" hidden="false" customHeight="false" outlineLevel="0" collapsed="false">
      <c r="A11286" s="28" t="n">
        <v>46051</v>
      </c>
      <c r="B11286" s="21" t="s">
        <v>115</v>
      </c>
      <c r="C11286" s="21" t="s">
        <v>136</v>
      </c>
      <c r="D11286" s="29" t="n">
        <v>100.023</v>
      </c>
      <c r="E11286" s="29" t="n">
        <f aca="false">D11286/10</f>
        <v>10.0023</v>
      </c>
      <c r="F11286" s="29" t="n">
        <f aca="false">(E11286+Einstellungen!$B$20)*(1+Einstellungen!$B$10)</f>
        <v>34.103377</v>
      </c>
      <c r="G11286" s="21" t="str">
        <f aca="false">IF(F11286&lt;Einstellungen!$B$5,"ja","nein")</f>
        <v>nein</v>
      </c>
      <c r="H11286" s="21" t="s">
        <v>28</v>
      </c>
      <c r="I11286" s="29" t="n">
        <f aca="false">INDEX(Einstellungen!$B$27:$B$50,4)</f>
        <v>0.45</v>
      </c>
      <c r="J11286" s="29" t="n">
        <f aca="false">F11286*I11286</f>
        <v>15.34651965</v>
      </c>
    </row>
    <row r="11287" customFormat="false" ht="15" hidden="false" customHeight="false" outlineLevel="0" collapsed="false">
      <c r="A11287" s="28" t="n">
        <v>46051</v>
      </c>
      <c r="B11287" s="21" t="s">
        <v>116</v>
      </c>
      <c r="C11287" s="21" t="s">
        <v>136</v>
      </c>
      <c r="D11287" s="29" t="n">
        <v>100.933</v>
      </c>
      <c r="E11287" s="29" t="n">
        <f aca="false">D11287/10</f>
        <v>10.0933</v>
      </c>
      <c r="F11287" s="29" t="n">
        <f aca="false">(E11287+Einstellungen!$B$20)*(1+Einstellungen!$B$10)</f>
        <v>34.211667</v>
      </c>
      <c r="G11287" s="21" t="str">
        <f aca="false">IF(F11287&lt;Einstellungen!$B$5,"ja","nein")</f>
        <v>nein</v>
      </c>
      <c r="H11287" s="21" t="s">
        <v>28</v>
      </c>
      <c r="I11287" s="29" t="n">
        <f aca="false">INDEX(Einstellungen!$B$27:$B$50,5)</f>
        <v>0.45</v>
      </c>
      <c r="J11287" s="29" t="n">
        <f aca="false">F11287*I11287</f>
        <v>15.39525015</v>
      </c>
    </row>
    <row r="11288" customFormat="false" ht="15" hidden="false" customHeight="false" outlineLevel="0" collapsed="false">
      <c r="A11288" s="28" t="n">
        <v>46051</v>
      </c>
      <c r="B11288" s="21" t="s">
        <v>117</v>
      </c>
      <c r="C11288" s="21" t="s">
        <v>136</v>
      </c>
      <c r="D11288" s="29" t="n">
        <v>104.637</v>
      </c>
      <c r="E11288" s="29" t="n">
        <f aca="false">D11288/10</f>
        <v>10.4637</v>
      </c>
      <c r="F11288" s="29" t="n">
        <f aca="false">(E11288+Einstellungen!$B$20)*(1+Einstellungen!$B$10)</f>
        <v>34.652443</v>
      </c>
      <c r="G11288" s="21" t="str">
        <f aca="false">IF(F11288&lt;Einstellungen!$B$5,"ja","nein")</f>
        <v>nein</v>
      </c>
      <c r="H11288" s="21" t="s">
        <v>28</v>
      </c>
      <c r="I11288" s="29" t="n">
        <f aca="false">INDEX(Einstellungen!$B$27:$B$50,6)</f>
        <v>0.5</v>
      </c>
      <c r="J11288" s="29" t="n">
        <f aca="false">F11288*I11288</f>
        <v>17.3262215</v>
      </c>
    </row>
    <row r="11289" customFormat="false" ht="15" hidden="false" customHeight="false" outlineLevel="0" collapsed="false">
      <c r="A11289" s="28" t="n">
        <v>46051</v>
      </c>
      <c r="B11289" s="21" t="s">
        <v>118</v>
      </c>
      <c r="C11289" s="21" t="s">
        <v>136</v>
      </c>
      <c r="D11289" s="29" t="n">
        <v>116.12</v>
      </c>
      <c r="E11289" s="29" t="n">
        <f aca="false">D11289/10</f>
        <v>11.612</v>
      </c>
      <c r="F11289" s="29" t="n">
        <f aca="false">(E11289+Einstellungen!$B$20)*(1+Einstellungen!$B$10)</f>
        <v>36.01892</v>
      </c>
      <c r="G11289" s="21" t="str">
        <f aca="false">IF(F11289&lt;Einstellungen!$B$5,"ja","nein")</f>
        <v>nein</v>
      </c>
      <c r="H11289" s="21" t="s">
        <v>28</v>
      </c>
      <c r="I11289" s="29" t="n">
        <f aca="false">INDEX(Einstellungen!$B$27:$B$50,7)</f>
        <v>0.7</v>
      </c>
      <c r="J11289" s="29" t="n">
        <f aca="false">F11289*I11289</f>
        <v>25.213244</v>
      </c>
    </row>
    <row r="11290" customFormat="false" ht="15" hidden="false" customHeight="false" outlineLevel="0" collapsed="false">
      <c r="A11290" s="28" t="n">
        <v>46051</v>
      </c>
      <c r="B11290" s="21" t="s">
        <v>119</v>
      </c>
      <c r="C11290" s="21" t="s">
        <v>136</v>
      </c>
      <c r="D11290" s="29" t="n">
        <v>149.595</v>
      </c>
      <c r="E11290" s="29" t="n">
        <f aca="false">D11290/10</f>
        <v>14.9595</v>
      </c>
      <c r="F11290" s="29" t="n">
        <f aca="false">(E11290+Einstellungen!$B$20)*(1+Einstellungen!$B$10)</f>
        <v>40.002445</v>
      </c>
      <c r="G11290" s="21" t="str">
        <f aca="false">IF(F11290&lt;Einstellungen!$B$5,"ja","nein")</f>
        <v>nein</v>
      </c>
      <c r="H11290" s="21" t="s">
        <v>28</v>
      </c>
      <c r="I11290" s="29" t="n">
        <f aca="false">INDEX(Einstellungen!$B$27:$B$50,8)</f>
        <v>0.95</v>
      </c>
      <c r="J11290" s="29" t="n">
        <f aca="false">F11290*I11290</f>
        <v>38.00232275</v>
      </c>
    </row>
    <row r="11291" customFormat="false" ht="15" hidden="false" customHeight="false" outlineLevel="0" collapsed="false">
      <c r="A11291" s="28" t="n">
        <v>46051</v>
      </c>
      <c r="B11291" s="21" t="s">
        <v>120</v>
      </c>
      <c r="C11291" s="21" t="s">
        <v>136</v>
      </c>
      <c r="D11291" s="29" t="n">
        <v>165.683</v>
      </c>
      <c r="E11291" s="29" t="n">
        <f aca="false">D11291/10</f>
        <v>16.5683</v>
      </c>
      <c r="F11291" s="29" t="n">
        <f aca="false">(E11291+Einstellungen!$B$20)*(1+Einstellungen!$B$10)</f>
        <v>41.916917</v>
      </c>
      <c r="G11291" s="21" t="str">
        <f aca="false">IF(F11291&lt;Einstellungen!$B$5,"ja","nein")</f>
        <v>nein</v>
      </c>
      <c r="H11291" s="21" t="s">
        <v>28</v>
      </c>
      <c r="I11291" s="29" t="n">
        <f aca="false">INDEX(Einstellungen!$B$27:$B$50,9)</f>
        <v>1.05</v>
      </c>
      <c r="J11291" s="29" t="n">
        <f aca="false">F11291*I11291</f>
        <v>44.01276285</v>
      </c>
    </row>
    <row r="11292" customFormat="false" ht="15" hidden="false" customHeight="false" outlineLevel="0" collapsed="false">
      <c r="A11292" s="28" t="n">
        <v>46051</v>
      </c>
      <c r="B11292" s="21" t="s">
        <v>121</v>
      </c>
      <c r="C11292" s="21" t="s">
        <v>136</v>
      </c>
      <c r="D11292" s="29" t="n">
        <v>168.035</v>
      </c>
      <c r="E11292" s="29" t="n">
        <f aca="false">D11292/10</f>
        <v>16.8035</v>
      </c>
      <c r="F11292" s="29" t="n">
        <f aca="false">(E11292+Einstellungen!$B$20)*(1+Einstellungen!$B$10)</f>
        <v>42.196805</v>
      </c>
      <c r="G11292" s="21" t="str">
        <f aca="false">IF(F11292&lt;Einstellungen!$B$5,"ja","nein")</f>
        <v>nein</v>
      </c>
      <c r="H11292" s="21" t="s">
        <v>28</v>
      </c>
      <c r="I11292" s="29" t="n">
        <f aca="false">INDEX(Einstellungen!$B$27:$B$50,10)</f>
        <v>1.05</v>
      </c>
      <c r="J11292" s="29" t="n">
        <f aca="false">F11292*I11292</f>
        <v>44.30664525</v>
      </c>
    </row>
    <row r="11293" customFormat="false" ht="15" hidden="false" customHeight="false" outlineLevel="0" collapsed="false">
      <c r="A11293" s="28" t="n">
        <v>46051</v>
      </c>
      <c r="B11293" s="21" t="s">
        <v>122</v>
      </c>
      <c r="C11293" s="21" t="s">
        <v>136</v>
      </c>
      <c r="D11293" s="29" t="n">
        <v>160.675</v>
      </c>
      <c r="E11293" s="29" t="n">
        <f aca="false">D11293/10</f>
        <v>16.0675</v>
      </c>
      <c r="F11293" s="29" t="n">
        <f aca="false">(E11293+Einstellungen!$B$20)*(1+Einstellungen!$B$10)</f>
        <v>41.320965</v>
      </c>
      <c r="G11293" s="21" t="str">
        <f aca="false">IF(F11293&lt;Einstellungen!$B$5,"ja","nein")</f>
        <v>nein</v>
      </c>
      <c r="H11293" s="21" t="s">
        <v>28</v>
      </c>
      <c r="I11293" s="29" t="n">
        <f aca="false">INDEX(Einstellungen!$B$27:$B$50,11)</f>
        <v>1.05</v>
      </c>
      <c r="J11293" s="29" t="n">
        <f aca="false">F11293*I11293</f>
        <v>43.38701325</v>
      </c>
    </row>
    <row r="11294" customFormat="false" ht="15" hidden="false" customHeight="false" outlineLevel="0" collapsed="false">
      <c r="A11294" s="28" t="n">
        <v>46051</v>
      </c>
      <c r="B11294" s="21" t="s">
        <v>123</v>
      </c>
      <c r="C11294" s="21" t="s">
        <v>136</v>
      </c>
      <c r="D11294" s="29" t="n">
        <v>152.792</v>
      </c>
      <c r="E11294" s="29" t="n">
        <f aca="false">D11294/10</f>
        <v>15.2792</v>
      </c>
      <c r="F11294" s="29" t="n">
        <f aca="false">(E11294+Einstellungen!$B$20)*(1+Einstellungen!$B$10)</f>
        <v>40.382888</v>
      </c>
      <c r="G11294" s="21" t="str">
        <f aca="false">IF(F11294&lt;Einstellungen!$B$5,"ja","nein")</f>
        <v>nein</v>
      </c>
      <c r="H11294" s="21" t="s">
        <v>28</v>
      </c>
      <c r="I11294" s="29" t="n">
        <f aca="false">INDEX(Einstellungen!$B$27:$B$50,12)</f>
        <v>1.1</v>
      </c>
      <c r="J11294" s="29" t="n">
        <f aca="false">F11294*I11294</f>
        <v>44.4211768</v>
      </c>
    </row>
    <row r="11295" customFormat="false" ht="15" hidden="false" customHeight="false" outlineLevel="0" collapsed="false">
      <c r="A11295" s="28" t="n">
        <v>46051</v>
      </c>
      <c r="B11295" s="21" t="s">
        <v>124</v>
      </c>
      <c r="C11295" s="21" t="s">
        <v>136</v>
      </c>
      <c r="D11295" s="29" t="n">
        <v>143.035</v>
      </c>
      <c r="E11295" s="29" t="n">
        <f aca="false">D11295/10</f>
        <v>14.3035</v>
      </c>
      <c r="F11295" s="29" t="n">
        <f aca="false">(E11295+Einstellungen!$B$20)*(1+Einstellungen!$B$10)</f>
        <v>39.221805</v>
      </c>
      <c r="G11295" s="21" t="str">
        <f aca="false">IF(F11295&lt;Einstellungen!$B$5,"ja","nein")</f>
        <v>nein</v>
      </c>
      <c r="H11295" s="21" t="s">
        <v>28</v>
      </c>
      <c r="I11295" s="29" t="n">
        <f aca="false">INDEX(Einstellungen!$B$27:$B$50,13)</f>
        <v>1.2</v>
      </c>
      <c r="J11295" s="29" t="n">
        <f aca="false">F11295*I11295</f>
        <v>47.066166</v>
      </c>
    </row>
    <row r="11296" customFormat="false" ht="15" hidden="false" customHeight="false" outlineLevel="0" collapsed="false">
      <c r="A11296" s="28" t="n">
        <v>46051</v>
      </c>
      <c r="B11296" s="21" t="s">
        <v>125</v>
      </c>
      <c r="C11296" s="21" t="s">
        <v>136</v>
      </c>
      <c r="D11296" s="29" t="n">
        <v>142.815</v>
      </c>
      <c r="E11296" s="29" t="n">
        <f aca="false">D11296/10</f>
        <v>14.2815</v>
      </c>
      <c r="F11296" s="29" t="n">
        <f aca="false">(E11296+Einstellungen!$B$20)*(1+Einstellungen!$B$10)</f>
        <v>39.195625</v>
      </c>
      <c r="G11296" s="21" t="str">
        <f aca="false">IF(F11296&lt;Einstellungen!$B$5,"ja","nein")</f>
        <v>nein</v>
      </c>
      <c r="H11296" s="21" t="s">
        <v>28</v>
      </c>
      <c r="I11296" s="29" t="n">
        <f aca="false">INDEX(Einstellungen!$B$27:$B$50,14)</f>
        <v>1.15</v>
      </c>
      <c r="J11296" s="29" t="n">
        <f aca="false">F11296*I11296</f>
        <v>45.07496875</v>
      </c>
    </row>
    <row r="11297" customFormat="false" ht="15" hidden="false" customHeight="false" outlineLevel="0" collapsed="false">
      <c r="A11297" s="28" t="n">
        <v>46051</v>
      </c>
      <c r="B11297" s="21" t="s">
        <v>126</v>
      </c>
      <c r="C11297" s="21" t="s">
        <v>136</v>
      </c>
      <c r="D11297" s="29" t="n">
        <v>142.993</v>
      </c>
      <c r="E11297" s="29" t="n">
        <f aca="false">D11297/10</f>
        <v>14.2993</v>
      </c>
      <c r="F11297" s="29" t="n">
        <f aca="false">(E11297+Einstellungen!$B$20)*(1+Einstellungen!$B$10)</f>
        <v>39.216807</v>
      </c>
      <c r="G11297" s="21" t="str">
        <f aca="false">IF(F11297&lt;Einstellungen!$B$5,"ja","nein")</f>
        <v>nein</v>
      </c>
      <c r="H11297" s="21" t="s">
        <v>28</v>
      </c>
      <c r="I11297" s="29" t="n">
        <f aca="false">INDEX(Einstellungen!$B$27:$B$50,15)</f>
        <v>1</v>
      </c>
      <c r="J11297" s="29" t="n">
        <f aca="false">F11297*I11297</f>
        <v>39.216807</v>
      </c>
    </row>
    <row r="11298" customFormat="false" ht="15" hidden="false" customHeight="false" outlineLevel="0" collapsed="false">
      <c r="A11298" s="28" t="n">
        <v>46051</v>
      </c>
      <c r="B11298" s="21" t="s">
        <v>127</v>
      </c>
      <c r="C11298" s="21" t="s">
        <v>136</v>
      </c>
      <c r="D11298" s="29" t="n">
        <v>147.613</v>
      </c>
      <c r="E11298" s="29" t="n">
        <f aca="false">D11298/10</f>
        <v>14.7613</v>
      </c>
      <c r="F11298" s="29" t="n">
        <f aca="false">(E11298+Einstellungen!$B$20)*(1+Einstellungen!$B$10)</f>
        <v>39.766587</v>
      </c>
      <c r="G11298" s="21" t="str">
        <f aca="false">IF(F11298&lt;Einstellungen!$B$5,"ja","nein")</f>
        <v>nein</v>
      </c>
      <c r="H11298" s="21" t="s">
        <v>28</v>
      </c>
      <c r="I11298" s="29" t="n">
        <f aca="false">INDEX(Einstellungen!$B$27:$B$50,16)</f>
        <v>0.95</v>
      </c>
      <c r="J11298" s="29" t="n">
        <f aca="false">F11298*I11298</f>
        <v>37.77825765</v>
      </c>
    </row>
    <row r="11299" customFormat="false" ht="15" hidden="false" customHeight="false" outlineLevel="0" collapsed="false">
      <c r="A11299" s="28" t="n">
        <v>46051</v>
      </c>
      <c r="B11299" s="21" t="s">
        <v>128</v>
      </c>
      <c r="C11299" s="21" t="s">
        <v>136</v>
      </c>
      <c r="D11299" s="29" t="n">
        <v>153.102</v>
      </c>
      <c r="E11299" s="29" t="n">
        <f aca="false">D11299/10</f>
        <v>15.3102</v>
      </c>
      <c r="F11299" s="29" t="n">
        <f aca="false">(E11299+Einstellungen!$B$20)*(1+Einstellungen!$B$10)</f>
        <v>40.419778</v>
      </c>
      <c r="G11299" s="21" t="str">
        <f aca="false">IF(F11299&lt;Einstellungen!$B$5,"ja","nein")</f>
        <v>nein</v>
      </c>
      <c r="H11299" s="21" t="s">
        <v>28</v>
      </c>
      <c r="I11299" s="29" t="n">
        <f aca="false">INDEX(Einstellungen!$B$27:$B$50,17)</f>
        <v>0.95</v>
      </c>
      <c r="J11299" s="29" t="n">
        <f aca="false">F11299*I11299</f>
        <v>38.3987891</v>
      </c>
    </row>
    <row r="11300" customFormat="false" ht="15" hidden="false" customHeight="false" outlineLevel="0" collapsed="false">
      <c r="A11300" s="28" t="n">
        <v>46051</v>
      </c>
      <c r="B11300" s="21" t="s">
        <v>129</v>
      </c>
      <c r="C11300" s="21" t="s">
        <v>136</v>
      </c>
      <c r="D11300" s="29" t="n">
        <v>159.477</v>
      </c>
      <c r="E11300" s="29" t="n">
        <f aca="false">D11300/10</f>
        <v>15.9477</v>
      </c>
      <c r="F11300" s="29" t="n">
        <f aca="false">(E11300+Einstellungen!$B$20)*(1+Einstellungen!$B$10)</f>
        <v>41.178403</v>
      </c>
      <c r="G11300" s="21" t="str">
        <f aca="false">IF(F11300&lt;Einstellungen!$B$5,"ja","nein")</f>
        <v>nein</v>
      </c>
      <c r="H11300" s="21" t="s">
        <v>28</v>
      </c>
      <c r="I11300" s="29" t="n">
        <f aca="false">INDEX(Einstellungen!$B$27:$B$50,18)</f>
        <v>1.1</v>
      </c>
      <c r="J11300" s="29" t="n">
        <f aca="false">F11300*I11300</f>
        <v>45.2962433</v>
      </c>
    </row>
    <row r="11301" customFormat="false" ht="15" hidden="false" customHeight="false" outlineLevel="0" collapsed="false">
      <c r="A11301" s="28" t="n">
        <v>46051</v>
      </c>
      <c r="B11301" s="21" t="s">
        <v>130</v>
      </c>
      <c r="C11301" s="21" t="s">
        <v>136</v>
      </c>
      <c r="D11301" s="29" t="n">
        <v>157.24</v>
      </c>
      <c r="E11301" s="29" t="n">
        <f aca="false">D11301/10</f>
        <v>15.724</v>
      </c>
      <c r="F11301" s="29" t="n">
        <f aca="false">(E11301+Einstellungen!$B$20)*(1+Einstellungen!$B$10)</f>
        <v>40.9122</v>
      </c>
      <c r="G11301" s="21" t="str">
        <f aca="false">IF(F11301&lt;Einstellungen!$B$5,"ja","nein")</f>
        <v>nein</v>
      </c>
      <c r="H11301" s="21" t="s">
        <v>28</v>
      </c>
      <c r="I11301" s="29" t="n">
        <f aca="false">INDEX(Einstellungen!$B$27:$B$50,19)</f>
        <v>1.35</v>
      </c>
      <c r="J11301" s="29" t="n">
        <f aca="false">F11301*I11301</f>
        <v>55.23147</v>
      </c>
    </row>
    <row r="11302" customFormat="false" ht="15" hidden="false" customHeight="false" outlineLevel="0" collapsed="false">
      <c r="A11302" s="28" t="n">
        <v>46051</v>
      </c>
      <c r="B11302" s="21" t="s">
        <v>131</v>
      </c>
      <c r="C11302" s="21" t="s">
        <v>136</v>
      </c>
      <c r="D11302" s="29" t="n">
        <v>150.037</v>
      </c>
      <c r="E11302" s="29" t="n">
        <f aca="false">D11302/10</f>
        <v>15.0037</v>
      </c>
      <c r="F11302" s="29" t="n">
        <f aca="false">(E11302+Einstellungen!$B$20)*(1+Einstellungen!$B$10)</f>
        <v>40.055043</v>
      </c>
      <c r="G11302" s="21" t="str">
        <f aca="false">IF(F11302&lt;Einstellungen!$B$5,"ja","nein")</f>
        <v>nein</v>
      </c>
      <c r="H11302" s="21" t="s">
        <v>28</v>
      </c>
      <c r="I11302" s="29" t="n">
        <f aca="false">INDEX(Einstellungen!$B$27:$B$50,20)</f>
        <v>1.45</v>
      </c>
      <c r="J11302" s="29" t="n">
        <f aca="false">F11302*I11302</f>
        <v>58.07981235</v>
      </c>
    </row>
    <row r="11303" customFormat="false" ht="15" hidden="false" customHeight="false" outlineLevel="0" collapsed="false">
      <c r="A11303" s="28" t="n">
        <v>46051</v>
      </c>
      <c r="B11303" s="21" t="s">
        <v>132</v>
      </c>
      <c r="C11303" s="21" t="s">
        <v>136</v>
      </c>
      <c r="D11303" s="29" t="n">
        <v>126.558</v>
      </c>
      <c r="E11303" s="29" t="n">
        <f aca="false">D11303/10</f>
        <v>12.6558</v>
      </c>
      <c r="F11303" s="29" t="n">
        <f aca="false">(E11303+Einstellungen!$B$20)*(1+Einstellungen!$B$10)</f>
        <v>37.261042</v>
      </c>
      <c r="G11303" s="21" t="str">
        <f aca="false">IF(F11303&lt;Einstellungen!$B$5,"ja","nein")</f>
        <v>nein</v>
      </c>
      <c r="H11303" s="21" t="s">
        <v>28</v>
      </c>
      <c r="I11303" s="29" t="n">
        <f aca="false">INDEX(Einstellungen!$B$27:$B$50,21)</f>
        <v>1.4</v>
      </c>
      <c r="J11303" s="29" t="n">
        <f aca="false">F11303*I11303</f>
        <v>52.1654588</v>
      </c>
    </row>
    <row r="11304" customFormat="false" ht="15" hidden="false" customHeight="false" outlineLevel="0" collapsed="false">
      <c r="A11304" s="28" t="n">
        <v>46051</v>
      </c>
      <c r="B11304" s="21" t="s">
        <v>133</v>
      </c>
      <c r="C11304" s="21" t="s">
        <v>136</v>
      </c>
      <c r="D11304" s="29" t="n">
        <v>113.57</v>
      </c>
      <c r="E11304" s="29" t="n">
        <f aca="false">D11304/10</f>
        <v>11.357</v>
      </c>
      <c r="F11304" s="29" t="n">
        <f aca="false">(E11304+Einstellungen!$B$20)*(1+Einstellungen!$B$10)</f>
        <v>35.71547</v>
      </c>
      <c r="G11304" s="21" t="str">
        <f aca="false">IF(F11304&lt;Einstellungen!$B$5,"ja","nein")</f>
        <v>nein</v>
      </c>
      <c r="H11304" s="21" t="s">
        <v>28</v>
      </c>
      <c r="I11304" s="29" t="n">
        <f aca="false">INDEX(Einstellungen!$B$27:$B$50,22)</f>
        <v>1.25</v>
      </c>
      <c r="J11304" s="29" t="n">
        <f aca="false">F11304*I11304</f>
        <v>44.6443375</v>
      </c>
    </row>
    <row r="11305" customFormat="false" ht="15" hidden="false" customHeight="false" outlineLevel="0" collapsed="false">
      <c r="A11305" s="28" t="n">
        <v>46051</v>
      </c>
      <c r="B11305" s="21" t="s">
        <v>134</v>
      </c>
      <c r="C11305" s="21" t="s">
        <v>136</v>
      </c>
      <c r="D11305" s="29" t="n">
        <v>109.315</v>
      </c>
      <c r="E11305" s="29" t="n">
        <f aca="false">D11305/10</f>
        <v>10.9315</v>
      </c>
      <c r="F11305" s="29" t="n">
        <f aca="false">(E11305+Einstellungen!$B$20)*(1+Einstellungen!$B$10)</f>
        <v>35.209125</v>
      </c>
      <c r="G11305" s="21" t="str">
        <f aca="false">IF(F11305&lt;Einstellungen!$B$5,"ja","nein")</f>
        <v>nein</v>
      </c>
      <c r="H11305" s="21" t="s">
        <v>28</v>
      </c>
      <c r="I11305" s="29" t="n">
        <f aca="false">INDEX(Einstellungen!$B$27:$B$50,23)</f>
        <v>1.05</v>
      </c>
      <c r="J11305" s="29" t="n">
        <f aca="false">F11305*I11305</f>
        <v>36.96958125</v>
      </c>
    </row>
    <row r="11306" customFormat="false" ht="15" hidden="false" customHeight="false" outlineLevel="0" collapsed="false">
      <c r="A11306" s="28" t="n">
        <v>46051</v>
      </c>
      <c r="B11306" s="21" t="s">
        <v>135</v>
      </c>
      <c r="C11306" s="21" t="s">
        <v>136</v>
      </c>
      <c r="D11306" s="29" t="n">
        <v>102.978</v>
      </c>
      <c r="E11306" s="29" t="n">
        <f aca="false">D11306/10</f>
        <v>10.2978</v>
      </c>
      <c r="F11306" s="29" t="n">
        <f aca="false">(E11306+Einstellungen!$B$20)*(1+Einstellungen!$B$10)</f>
        <v>34.455022</v>
      </c>
      <c r="G11306" s="21" t="str">
        <f aca="false">IF(F11306&lt;Einstellungen!$B$5,"ja","nein")</f>
        <v>nein</v>
      </c>
      <c r="H11306" s="21" t="s">
        <v>28</v>
      </c>
      <c r="I11306" s="29" t="n">
        <f aca="false">INDEX(Einstellungen!$B$27:$B$50,24)</f>
        <v>0.8</v>
      </c>
      <c r="J11306" s="29" t="n">
        <f aca="false">F11306*I11306</f>
        <v>27.5640176</v>
      </c>
    </row>
    <row r="11307" customFormat="false" ht="15" hidden="false" customHeight="false" outlineLevel="0" collapsed="false">
      <c r="A11307" s="28" t="n">
        <v>46052</v>
      </c>
      <c r="B11307" s="21" t="s">
        <v>111</v>
      </c>
      <c r="C11307" s="21" t="s">
        <v>137</v>
      </c>
      <c r="D11307" s="29" t="n">
        <v>111.065</v>
      </c>
      <c r="E11307" s="29" t="n">
        <f aca="false">D11307/10</f>
        <v>11.1065</v>
      </c>
      <c r="F11307" s="29" t="n">
        <f aca="false">(E11307+Einstellungen!$B$20)*(1+Einstellungen!$B$10)</f>
        <v>35.417375</v>
      </c>
      <c r="G11307" s="21" t="str">
        <f aca="false">IF(F11307&lt;Einstellungen!$B$5,"ja","nein")</f>
        <v>nein</v>
      </c>
      <c r="H11307" s="21" t="s">
        <v>28</v>
      </c>
      <c r="I11307" s="29" t="n">
        <f aca="false">INDEX(Einstellungen!$B$27:$B$50,1)</f>
        <v>0.6</v>
      </c>
      <c r="J11307" s="29" t="n">
        <f aca="false">F11307*I11307</f>
        <v>21.250425</v>
      </c>
    </row>
    <row r="11308" customFormat="false" ht="15" hidden="false" customHeight="false" outlineLevel="0" collapsed="false">
      <c r="A11308" s="28" t="n">
        <v>46052</v>
      </c>
      <c r="B11308" s="21" t="s">
        <v>113</v>
      </c>
      <c r="C11308" s="21" t="s">
        <v>137</v>
      </c>
      <c r="D11308" s="29" t="n">
        <v>103.312</v>
      </c>
      <c r="E11308" s="29" t="n">
        <f aca="false">D11308/10</f>
        <v>10.3312</v>
      </c>
      <c r="F11308" s="29" t="n">
        <f aca="false">(E11308+Einstellungen!$B$20)*(1+Einstellungen!$B$10)</f>
        <v>34.494768</v>
      </c>
      <c r="G11308" s="21" t="str">
        <f aca="false">IF(F11308&lt;Einstellungen!$B$5,"ja","nein")</f>
        <v>nein</v>
      </c>
      <c r="H11308" s="21" t="s">
        <v>28</v>
      </c>
      <c r="I11308" s="29" t="n">
        <f aca="false">INDEX(Einstellungen!$B$27:$B$50,2)</f>
        <v>0.5</v>
      </c>
      <c r="J11308" s="29" t="n">
        <f aca="false">F11308*I11308</f>
        <v>17.247384</v>
      </c>
    </row>
    <row r="11309" customFormat="false" ht="15" hidden="false" customHeight="false" outlineLevel="0" collapsed="false">
      <c r="A11309" s="28" t="n">
        <v>46052</v>
      </c>
      <c r="B11309" s="21" t="s">
        <v>114</v>
      </c>
      <c r="C11309" s="21" t="s">
        <v>137</v>
      </c>
      <c r="D11309" s="29" t="n">
        <v>100.853</v>
      </c>
      <c r="E11309" s="29" t="n">
        <f aca="false">D11309/10</f>
        <v>10.0853</v>
      </c>
      <c r="F11309" s="29" t="n">
        <f aca="false">(E11309+Einstellungen!$B$20)*(1+Einstellungen!$B$10)</f>
        <v>34.202147</v>
      </c>
      <c r="G11309" s="21" t="str">
        <f aca="false">IF(F11309&lt;Einstellungen!$B$5,"ja","nein")</f>
        <v>nein</v>
      </c>
      <c r="H11309" s="21" t="s">
        <v>28</v>
      </c>
      <c r="I11309" s="29" t="n">
        <f aca="false">INDEX(Einstellungen!$B$27:$B$50,3)</f>
        <v>0.45</v>
      </c>
      <c r="J11309" s="29" t="n">
        <f aca="false">F11309*I11309</f>
        <v>15.39096615</v>
      </c>
    </row>
    <row r="11310" customFormat="false" ht="15" hidden="false" customHeight="false" outlineLevel="0" collapsed="false">
      <c r="A11310" s="28" t="n">
        <v>46052</v>
      </c>
      <c r="B11310" s="21" t="s">
        <v>115</v>
      </c>
      <c r="C11310" s="21" t="s">
        <v>137</v>
      </c>
      <c r="D11310" s="29" t="n">
        <v>97.388</v>
      </c>
      <c r="E11310" s="29" t="n">
        <f aca="false">D11310/10</f>
        <v>9.7388</v>
      </c>
      <c r="F11310" s="29" t="n">
        <f aca="false">(E11310+Einstellungen!$B$20)*(1+Einstellungen!$B$10)</f>
        <v>33.789812</v>
      </c>
      <c r="G11310" s="21" t="str">
        <f aca="false">IF(F11310&lt;Einstellungen!$B$5,"ja","nein")</f>
        <v>nein</v>
      </c>
      <c r="H11310" s="21" t="s">
        <v>28</v>
      </c>
      <c r="I11310" s="29" t="n">
        <f aca="false">INDEX(Einstellungen!$B$27:$B$50,4)</f>
        <v>0.45</v>
      </c>
      <c r="J11310" s="29" t="n">
        <f aca="false">F11310*I11310</f>
        <v>15.2054154</v>
      </c>
    </row>
    <row r="11311" customFormat="false" ht="15" hidden="false" customHeight="false" outlineLevel="0" collapsed="false">
      <c r="A11311" s="28" t="n">
        <v>46052</v>
      </c>
      <c r="B11311" s="21" t="s">
        <v>116</v>
      </c>
      <c r="C11311" s="21" t="s">
        <v>137</v>
      </c>
      <c r="D11311" s="29" t="n">
        <v>97.3</v>
      </c>
      <c r="E11311" s="29" t="n">
        <f aca="false">D11311/10</f>
        <v>9.73</v>
      </c>
      <c r="F11311" s="29" t="n">
        <f aca="false">(E11311+Einstellungen!$B$20)*(1+Einstellungen!$B$10)</f>
        <v>33.77934</v>
      </c>
      <c r="G11311" s="21" t="str">
        <f aca="false">IF(F11311&lt;Einstellungen!$B$5,"ja","nein")</f>
        <v>nein</v>
      </c>
      <c r="H11311" s="21" t="s">
        <v>28</v>
      </c>
      <c r="I11311" s="29" t="n">
        <f aca="false">INDEX(Einstellungen!$B$27:$B$50,5)</f>
        <v>0.45</v>
      </c>
      <c r="J11311" s="29" t="n">
        <f aca="false">F11311*I11311</f>
        <v>15.200703</v>
      </c>
    </row>
    <row r="11312" customFormat="false" ht="15" hidden="false" customHeight="false" outlineLevel="0" collapsed="false">
      <c r="A11312" s="28" t="n">
        <v>46052</v>
      </c>
      <c r="B11312" s="21" t="s">
        <v>117</v>
      </c>
      <c r="C11312" s="21" t="s">
        <v>137</v>
      </c>
      <c r="D11312" s="29" t="n">
        <v>96.278</v>
      </c>
      <c r="E11312" s="29" t="n">
        <f aca="false">D11312/10</f>
        <v>9.6278</v>
      </c>
      <c r="F11312" s="29" t="n">
        <f aca="false">(E11312+Einstellungen!$B$20)*(1+Einstellungen!$B$10)</f>
        <v>33.657722</v>
      </c>
      <c r="G11312" s="21" t="str">
        <f aca="false">IF(F11312&lt;Einstellungen!$B$5,"ja","nein")</f>
        <v>nein</v>
      </c>
      <c r="H11312" s="21" t="s">
        <v>28</v>
      </c>
      <c r="I11312" s="29" t="n">
        <f aca="false">INDEX(Einstellungen!$B$27:$B$50,6)</f>
        <v>0.5</v>
      </c>
      <c r="J11312" s="29" t="n">
        <f aca="false">F11312*I11312</f>
        <v>16.828861</v>
      </c>
    </row>
    <row r="11313" customFormat="false" ht="15" hidden="false" customHeight="false" outlineLevel="0" collapsed="false">
      <c r="A11313" s="28" t="n">
        <v>46052</v>
      </c>
      <c r="B11313" s="21" t="s">
        <v>118</v>
      </c>
      <c r="C11313" s="21" t="s">
        <v>137</v>
      </c>
      <c r="D11313" s="29" t="n">
        <v>111.125</v>
      </c>
      <c r="E11313" s="29" t="n">
        <f aca="false">D11313/10</f>
        <v>11.1125</v>
      </c>
      <c r="F11313" s="29" t="n">
        <f aca="false">(E11313+Einstellungen!$B$20)*(1+Einstellungen!$B$10)</f>
        <v>35.424515</v>
      </c>
      <c r="G11313" s="21" t="str">
        <f aca="false">IF(F11313&lt;Einstellungen!$B$5,"ja","nein")</f>
        <v>nein</v>
      </c>
      <c r="H11313" s="21" t="s">
        <v>28</v>
      </c>
      <c r="I11313" s="29" t="n">
        <f aca="false">INDEX(Einstellungen!$B$27:$B$50,7)</f>
        <v>0.7</v>
      </c>
      <c r="J11313" s="29" t="n">
        <f aca="false">F11313*I11313</f>
        <v>24.7971605</v>
      </c>
    </row>
    <row r="11314" customFormat="false" ht="15" hidden="false" customHeight="false" outlineLevel="0" collapsed="false">
      <c r="A11314" s="28" t="n">
        <v>46052</v>
      </c>
      <c r="B11314" s="21" t="s">
        <v>119</v>
      </c>
      <c r="C11314" s="21" t="s">
        <v>137</v>
      </c>
      <c r="D11314" s="29" t="n">
        <v>131.778</v>
      </c>
      <c r="E11314" s="29" t="n">
        <f aca="false">D11314/10</f>
        <v>13.1778</v>
      </c>
      <c r="F11314" s="29" t="n">
        <f aca="false">(E11314+Einstellungen!$B$20)*(1+Einstellungen!$B$10)</f>
        <v>37.882222</v>
      </c>
      <c r="G11314" s="21" t="str">
        <f aca="false">IF(F11314&lt;Einstellungen!$B$5,"ja","nein")</f>
        <v>nein</v>
      </c>
      <c r="H11314" s="21" t="s">
        <v>28</v>
      </c>
      <c r="I11314" s="29" t="n">
        <f aca="false">INDEX(Einstellungen!$B$27:$B$50,8)</f>
        <v>0.95</v>
      </c>
      <c r="J11314" s="29" t="n">
        <f aca="false">F11314*I11314</f>
        <v>35.9881109</v>
      </c>
    </row>
    <row r="11315" customFormat="false" ht="15" hidden="false" customHeight="false" outlineLevel="0" collapsed="false">
      <c r="A11315" s="28" t="n">
        <v>46052</v>
      </c>
      <c r="B11315" s="21" t="s">
        <v>120</v>
      </c>
      <c r="C11315" s="21" t="s">
        <v>137</v>
      </c>
      <c r="D11315" s="29" t="n">
        <v>143.755</v>
      </c>
      <c r="E11315" s="29" t="n">
        <f aca="false">D11315/10</f>
        <v>14.3755</v>
      </c>
      <c r="F11315" s="29" t="n">
        <f aca="false">(E11315+Einstellungen!$B$20)*(1+Einstellungen!$B$10)</f>
        <v>39.307485</v>
      </c>
      <c r="G11315" s="21" t="str">
        <f aca="false">IF(F11315&lt;Einstellungen!$B$5,"ja","nein")</f>
        <v>nein</v>
      </c>
      <c r="H11315" s="21" t="s">
        <v>28</v>
      </c>
      <c r="I11315" s="29" t="n">
        <f aca="false">INDEX(Einstellungen!$B$27:$B$50,9)</f>
        <v>1.05</v>
      </c>
      <c r="J11315" s="29" t="n">
        <f aca="false">F11315*I11315</f>
        <v>41.27285925</v>
      </c>
    </row>
    <row r="11316" customFormat="false" ht="15" hidden="false" customHeight="false" outlineLevel="0" collapsed="false">
      <c r="A11316" s="28" t="n">
        <v>46052</v>
      </c>
      <c r="B11316" s="21" t="s">
        <v>121</v>
      </c>
      <c r="C11316" s="21" t="s">
        <v>137</v>
      </c>
      <c r="D11316" s="29" t="n">
        <v>147.035</v>
      </c>
      <c r="E11316" s="29" t="n">
        <f aca="false">D11316/10</f>
        <v>14.7035</v>
      </c>
      <c r="F11316" s="29" t="n">
        <f aca="false">(E11316+Einstellungen!$B$20)*(1+Einstellungen!$B$10)</f>
        <v>39.697805</v>
      </c>
      <c r="G11316" s="21" t="str">
        <f aca="false">IF(F11316&lt;Einstellungen!$B$5,"ja","nein")</f>
        <v>nein</v>
      </c>
      <c r="H11316" s="21" t="s">
        <v>28</v>
      </c>
      <c r="I11316" s="29" t="n">
        <f aca="false">INDEX(Einstellungen!$B$27:$B$50,10)</f>
        <v>1.05</v>
      </c>
      <c r="J11316" s="29" t="n">
        <f aca="false">F11316*I11316</f>
        <v>41.68269525</v>
      </c>
    </row>
    <row r="11317" customFormat="false" ht="15" hidden="false" customHeight="false" outlineLevel="0" collapsed="false">
      <c r="A11317" s="28" t="n">
        <v>46052</v>
      </c>
      <c r="B11317" s="21" t="s">
        <v>122</v>
      </c>
      <c r="C11317" s="21" t="s">
        <v>137</v>
      </c>
      <c r="D11317" s="29" t="n">
        <v>132.63</v>
      </c>
      <c r="E11317" s="29" t="n">
        <f aca="false">D11317/10</f>
        <v>13.263</v>
      </c>
      <c r="F11317" s="29" t="n">
        <f aca="false">(E11317+Einstellungen!$B$20)*(1+Einstellungen!$B$10)</f>
        <v>37.98361</v>
      </c>
      <c r="G11317" s="21" t="str">
        <f aca="false">IF(F11317&lt;Einstellungen!$B$5,"ja","nein")</f>
        <v>nein</v>
      </c>
      <c r="H11317" s="21" t="s">
        <v>28</v>
      </c>
      <c r="I11317" s="29" t="n">
        <f aca="false">INDEX(Einstellungen!$B$27:$B$50,11)</f>
        <v>1.05</v>
      </c>
      <c r="J11317" s="29" t="n">
        <f aca="false">F11317*I11317</f>
        <v>39.8827905</v>
      </c>
    </row>
    <row r="11318" customFormat="false" ht="15" hidden="false" customHeight="false" outlineLevel="0" collapsed="false">
      <c r="A11318" s="28" t="n">
        <v>46052</v>
      </c>
      <c r="B11318" s="21" t="s">
        <v>123</v>
      </c>
      <c r="C11318" s="21" t="s">
        <v>137</v>
      </c>
      <c r="D11318" s="29" t="n">
        <v>126.1</v>
      </c>
      <c r="E11318" s="29" t="n">
        <f aca="false">D11318/10</f>
        <v>12.61</v>
      </c>
      <c r="F11318" s="29" t="n">
        <f aca="false">(E11318+Einstellungen!$B$20)*(1+Einstellungen!$B$10)</f>
        <v>37.20654</v>
      </c>
      <c r="G11318" s="21" t="str">
        <f aca="false">IF(F11318&lt;Einstellungen!$B$5,"ja","nein")</f>
        <v>nein</v>
      </c>
      <c r="H11318" s="21" t="s">
        <v>28</v>
      </c>
      <c r="I11318" s="29" t="n">
        <f aca="false">INDEX(Einstellungen!$B$27:$B$50,12)</f>
        <v>1.1</v>
      </c>
      <c r="J11318" s="29" t="n">
        <f aca="false">F11318*I11318</f>
        <v>40.927194</v>
      </c>
    </row>
    <row r="11319" customFormat="false" ht="15" hidden="false" customHeight="false" outlineLevel="0" collapsed="false">
      <c r="A11319" s="28" t="n">
        <v>46052</v>
      </c>
      <c r="B11319" s="21" t="s">
        <v>124</v>
      </c>
      <c r="C11319" s="21" t="s">
        <v>137</v>
      </c>
      <c r="D11319" s="29" t="n">
        <v>118.205</v>
      </c>
      <c r="E11319" s="29" t="n">
        <f aca="false">D11319/10</f>
        <v>11.8205</v>
      </c>
      <c r="F11319" s="29" t="n">
        <f aca="false">(E11319+Einstellungen!$B$20)*(1+Einstellungen!$B$10)</f>
        <v>36.267035</v>
      </c>
      <c r="G11319" s="21" t="str">
        <f aca="false">IF(F11319&lt;Einstellungen!$B$5,"ja","nein")</f>
        <v>nein</v>
      </c>
      <c r="H11319" s="21" t="s">
        <v>28</v>
      </c>
      <c r="I11319" s="29" t="n">
        <f aca="false">INDEX(Einstellungen!$B$27:$B$50,13)</f>
        <v>1.2</v>
      </c>
      <c r="J11319" s="29" t="n">
        <f aca="false">F11319*I11319</f>
        <v>43.520442</v>
      </c>
    </row>
    <row r="11320" customFormat="false" ht="15" hidden="false" customHeight="false" outlineLevel="0" collapsed="false">
      <c r="A11320" s="28" t="n">
        <v>46052</v>
      </c>
      <c r="B11320" s="21" t="s">
        <v>125</v>
      </c>
      <c r="C11320" s="21" t="s">
        <v>137</v>
      </c>
      <c r="D11320" s="29" t="n">
        <v>110.39</v>
      </c>
      <c r="E11320" s="29" t="n">
        <f aca="false">D11320/10</f>
        <v>11.039</v>
      </c>
      <c r="F11320" s="29" t="n">
        <f aca="false">(E11320+Einstellungen!$B$20)*(1+Einstellungen!$B$10)</f>
        <v>35.33705</v>
      </c>
      <c r="G11320" s="21" t="str">
        <f aca="false">IF(F11320&lt;Einstellungen!$B$5,"ja","nein")</f>
        <v>nein</v>
      </c>
      <c r="H11320" s="21" t="s">
        <v>28</v>
      </c>
      <c r="I11320" s="29" t="n">
        <f aca="false">INDEX(Einstellungen!$B$27:$B$50,14)</f>
        <v>1.15</v>
      </c>
      <c r="J11320" s="29" t="n">
        <f aca="false">F11320*I11320</f>
        <v>40.6376075</v>
      </c>
    </row>
    <row r="11321" customFormat="false" ht="15" hidden="false" customHeight="false" outlineLevel="0" collapsed="false">
      <c r="A11321" s="28" t="n">
        <v>46052</v>
      </c>
      <c r="B11321" s="21" t="s">
        <v>126</v>
      </c>
      <c r="C11321" s="21" t="s">
        <v>137</v>
      </c>
      <c r="D11321" s="29" t="n">
        <v>110.317</v>
      </c>
      <c r="E11321" s="29" t="n">
        <f aca="false">D11321/10</f>
        <v>11.0317</v>
      </c>
      <c r="F11321" s="29" t="n">
        <f aca="false">(E11321+Einstellungen!$B$20)*(1+Einstellungen!$B$10)</f>
        <v>35.328363</v>
      </c>
      <c r="G11321" s="21" t="str">
        <f aca="false">IF(F11321&lt;Einstellungen!$B$5,"ja","nein")</f>
        <v>nein</v>
      </c>
      <c r="H11321" s="21" t="s">
        <v>28</v>
      </c>
      <c r="I11321" s="29" t="n">
        <f aca="false">INDEX(Einstellungen!$B$27:$B$50,15)</f>
        <v>1</v>
      </c>
      <c r="J11321" s="29" t="n">
        <f aca="false">F11321*I11321</f>
        <v>35.328363</v>
      </c>
    </row>
    <row r="11322" customFormat="false" ht="15" hidden="false" customHeight="false" outlineLevel="0" collapsed="false">
      <c r="A11322" s="28" t="n">
        <v>46052</v>
      </c>
      <c r="B11322" s="21" t="s">
        <v>127</v>
      </c>
      <c r="C11322" s="21" t="s">
        <v>137</v>
      </c>
      <c r="D11322" s="29" t="n">
        <v>111.195</v>
      </c>
      <c r="E11322" s="29" t="n">
        <f aca="false">D11322/10</f>
        <v>11.1195</v>
      </c>
      <c r="F11322" s="29" t="n">
        <f aca="false">(E11322+Einstellungen!$B$20)*(1+Einstellungen!$B$10)</f>
        <v>35.432845</v>
      </c>
      <c r="G11322" s="21" t="str">
        <f aca="false">IF(F11322&lt;Einstellungen!$B$5,"ja","nein")</f>
        <v>nein</v>
      </c>
      <c r="H11322" s="21" t="s">
        <v>28</v>
      </c>
      <c r="I11322" s="29" t="n">
        <f aca="false">INDEX(Einstellungen!$B$27:$B$50,16)</f>
        <v>0.95</v>
      </c>
      <c r="J11322" s="29" t="n">
        <f aca="false">F11322*I11322</f>
        <v>33.66120275</v>
      </c>
    </row>
    <row r="11323" customFormat="false" ht="15" hidden="false" customHeight="false" outlineLevel="0" collapsed="false">
      <c r="A11323" s="28" t="n">
        <v>46052</v>
      </c>
      <c r="B11323" s="21" t="s">
        <v>128</v>
      </c>
      <c r="C11323" s="21" t="s">
        <v>137</v>
      </c>
      <c r="D11323" s="29" t="n">
        <v>114.938</v>
      </c>
      <c r="E11323" s="29" t="n">
        <f aca="false">D11323/10</f>
        <v>11.4938</v>
      </c>
      <c r="F11323" s="29" t="n">
        <f aca="false">(E11323+Einstellungen!$B$20)*(1+Einstellungen!$B$10)</f>
        <v>35.878262</v>
      </c>
      <c r="G11323" s="21" t="str">
        <f aca="false">IF(F11323&lt;Einstellungen!$B$5,"ja","nein")</f>
        <v>nein</v>
      </c>
      <c r="H11323" s="21" t="s">
        <v>28</v>
      </c>
      <c r="I11323" s="29" t="n">
        <f aca="false">INDEX(Einstellungen!$B$27:$B$50,17)</f>
        <v>0.95</v>
      </c>
      <c r="J11323" s="29" t="n">
        <f aca="false">F11323*I11323</f>
        <v>34.0843489</v>
      </c>
    </row>
    <row r="11324" customFormat="false" ht="15" hidden="false" customHeight="false" outlineLevel="0" collapsed="false">
      <c r="A11324" s="28" t="n">
        <v>46052</v>
      </c>
      <c r="B11324" s="21" t="s">
        <v>129</v>
      </c>
      <c r="C11324" s="21" t="s">
        <v>137</v>
      </c>
      <c r="D11324" s="29" t="n">
        <v>124.81</v>
      </c>
      <c r="E11324" s="29" t="n">
        <f aca="false">D11324/10</f>
        <v>12.481</v>
      </c>
      <c r="F11324" s="29" t="n">
        <f aca="false">(E11324+Einstellungen!$B$20)*(1+Einstellungen!$B$10)</f>
        <v>37.05303</v>
      </c>
      <c r="G11324" s="21" t="str">
        <f aca="false">IF(F11324&lt;Einstellungen!$B$5,"ja","nein")</f>
        <v>nein</v>
      </c>
      <c r="H11324" s="21" t="s">
        <v>28</v>
      </c>
      <c r="I11324" s="29" t="n">
        <f aca="false">INDEX(Einstellungen!$B$27:$B$50,18)</f>
        <v>1.1</v>
      </c>
      <c r="J11324" s="29" t="n">
        <f aca="false">F11324*I11324</f>
        <v>40.758333</v>
      </c>
    </row>
    <row r="11325" customFormat="false" ht="15" hidden="false" customHeight="false" outlineLevel="0" collapsed="false">
      <c r="A11325" s="28" t="n">
        <v>46052</v>
      </c>
      <c r="B11325" s="21" t="s">
        <v>130</v>
      </c>
      <c r="C11325" s="21" t="s">
        <v>137</v>
      </c>
      <c r="D11325" s="29" t="n">
        <v>122.888</v>
      </c>
      <c r="E11325" s="29" t="n">
        <f aca="false">D11325/10</f>
        <v>12.2888</v>
      </c>
      <c r="F11325" s="29" t="n">
        <f aca="false">(E11325+Einstellungen!$B$20)*(1+Einstellungen!$B$10)</f>
        <v>36.824312</v>
      </c>
      <c r="G11325" s="21" t="str">
        <f aca="false">IF(F11325&lt;Einstellungen!$B$5,"ja","nein")</f>
        <v>nein</v>
      </c>
      <c r="H11325" s="21" t="s">
        <v>28</v>
      </c>
      <c r="I11325" s="29" t="n">
        <f aca="false">INDEX(Einstellungen!$B$27:$B$50,19)</f>
        <v>1.35</v>
      </c>
      <c r="J11325" s="29" t="n">
        <f aca="false">F11325*I11325</f>
        <v>49.7128212</v>
      </c>
    </row>
    <row r="11326" customFormat="false" ht="15" hidden="false" customHeight="false" outlineLevel="0" collapsed="false">
      <c r="A11326" s="28" t="n">
        <v>46052</v>
      </c>
      <c r="B11326" s="21" t="s">
        <v>131</v>
      </c>
      <c r="C11326" s="21" t="s">
        <v>137</v>
      </c>
      <c r="D11326" s="29" t="n">
        <v>113.088</v>
      </c>
      <c r="E11326" s="29" t="n">
        <f aca="false">D11326/10</f>
        <v>11.3088</v>
      </c>
      <c r="F11326" s="29" t="n">
        <f aca="false">(E11326+Einstellungen!$B$20)*(1+Einstellungen!$B$10)</f>
        <v>35.658112</v>
      </c>
      <c r="G11326" s="21" t="str">
        <f aca="false">IF(F11326&lt;Einstellungen!$B$5,"ja","nein")</f>
        <v>nein</v>
      </c>
      <c r="H11326" s="21" t="s">
        <v>28</v>
      </c>
      <c r="I11326" s="29" t="n">
        <f aca="false">INDEX(Einstellungen!$B$27:$B$50,20)</f>
        <v>1.45</v>
      </c>
      <c r="J11326" s="29" t="n">
        <f aca="false">F11326*I11326</f>
        <v>51.7042624</v>
      </c>
    </row>
    <row r="11327" customFormat="false" ht="15" hidden="false" customHeight="false" outlineLevel="0" collapsed="false">
      <c r="A11327" s="28" t="n">
        <v>46052</v>
      </c>
      <c r="B11327" s="21" t="s">
        <v>132</v>
      </c>
      <c r="C11327" s="21" t="s">
        <v>137</v>
      </c>
      <c r="D11327" s="29" t="n">
        <v>108.597</v>
      </c>
      <c r="E11327" s="29" t="n">
        <f aca="false">D11327/10</f>
        <v>10.8597</v>
      </c>
      <c r="F11327" s="29" t="n">
        <f aca="false">(E11327+Einstellungen!$B$20)*(1+Einstellungen!$B$10)</f>
        <v>35.123683</v>
      </c>
      <c r="G11327" s="21" t="str">
        <f aca="false">IF(F11327&lt;Einstellungen!$B$5,"ja","nein")</f>
        <v>nein</v>
      </c>
      <c r="H11327" s="21" t="s">
        <v>28</v>
      </c>
      <c r="I11327" s="29" t="n">
        <f aca="false">INDEX(Einstellungen!$B$27:$B$50,21)</f>
        <v>1.4</v>
      </c>
      <c r="J11327" s="29" t="n">
        <f aca="false">F11327*I11327</f>
        <v>49.1731562</v>
      </c>
    </row>
    <row r="11328" customFormat="false" ht="15" hidden="false" customHeight="false" outlineLevel="0" collapsed="false">
      <c r="A11328" s="28" t="n">
        <v>46052</v>
      </c>
      <c r="B11328" s="21" t="s">
        <v>133</v>
      </c>
      <c r="C11328" s="21" t="s">
        <v>137</v>
      </c>
      <c r="D11328" s="29" t="n">
        <v>101.683</v>
      </c>
      <c r="E11328" s="29" t="n">
        <f aca="false">D11328/10</f>
        <v>10.1683</v>
      </c>
      <c r="F11328" s="29" t="n">
        <f aca="false">(E11328+Einstellungen!$B$20)*(1+Einstellungen!$B$10)</f>
        <v>34.300917</v>
      </c>
      <c r="G11328" s="21" t="str">
        <f aca="false">IF(F11328&lt;Einstellungen!$B$5,"ja","nein")</f>
        <v>nein</v>
      </c>
      <c r="H11328" s="21" t="s">
        <v>28</v>
      </c>
      <c r="I11328" s="29" t="n">
        <f aca="false">INDEX(Einstellungen!$B$27:$B$50,22)</f>
        <v>1.25</v>
      </c>
      <c r="J11328" s="29" t="n">
        <f aca="false">F11328*I11328</f>
        <v>42.87614625</v>
      </c>
    </row>
    <row r="11329" customFormat="false" ht="15" hidden="false" customHeight="false" outlineLevel="0" collapsed="false">
      <c r="A11329" s="28" t="n">
        <v>46052</v>
      </c>
      <c r="B11329" s="21" t="s">
        <v>134</v>
      </c>
      <c r="C11329" s="21" t="s">
        <v>137</v>
      </c>
      <c r="D11329" s="29" t="n">
        <v>101.09</v>
      </c>
      <c r="E11329" s="29" t="n">
        <f aca="false">D11329/10</f>
        <v>10.109</v>
      </c>
      <c r="F11329" s="29" t="n">
        <f aca="false">(E11329+Einstellungen!$B$20)*(1+Einstellungen!$B$10)</f>
        <v>34.23035</v>
      </c>
      <c r="G11329" s="21" t="str">
        <f aca="false">IF(F11329&lt;Einstellungen!$B$5,"ja","nein")</f>
        <v>nein</v>
      </c>
      <c r="H11329" s="21" t="s">
        <v>28</v>
      </c>
      <c r="I11329" s="29" t="n">
        <f aca="false">INDEX(Einstellungen!$B$27:$B$50,23)</f>
        <v>1.05</v>
      </c>
      <c r="J11329" s="29" t="n">
        <f aca="false">F11329*I11329</f>
        <v>35.9418675</v>
      </c>
    </row>
    <row r="11330" customFormat="false" ht="15" hidden="false" customHeight="false" outlineLevel="0" collapsed="false">
      <c r="A11330" s="28" t="n">
        <v>46052</v>
      </c>
      <c r="B11330" s="21" t="s">
        <v>135</v>
      </c>
      <c r="C11330" s="21" t="s">
        <v>137</v>
      </c>
      <c r="D11330" s="29" t="n">
        <v>92.695</v>
      </c>
      <c r="E11330" s="29" t="n">
        <f aca="false">D11330/10</f>
        <v>9.2695</v>
      </c>
      <c r="F11330" s="29" t="n">
        <f aca="false">(E11330+Einstellungen!$B$20)*(1+Einstellungen!$B$10)</f>
        <v>33.231345</v>
      </c>
      <c r="G11330" s="21" t="str">
        <f aca="false">IF(F11330&lt;Einstellungen!$B$5,"ja","nein")</f>
        <v>nein</v>
      </c>
      <c r="H11330" s="21" t="s">
        <v>28</v>
      </c>
      <c r="I11330" s="29" t="n">
        <f aca="false">INDEX(Einstellungen!$B$27:$B$50,24)</f>
        <v>0.8</v>
      </c>
      <c r="J11330" s="29" t="n">
        <f aca="false">F11330*I11330</f>
        <v>26.585076</v>
      </c>
    </row>
    <row r="11331" customFormat="false" ht="15" hidden="false" customHeight="false" outlineLevel="0" collapsed="false">
      <c r="A11331" s="28" t="n">
        <v>46053</v>
      </c>
      <c r="B11331" s="21" t="s">
        <v>111</v>
      </c>
      <c r="C11331" s="21" t="s">
        <v>138</v>
      </c>
      <c r="D11331" s="29" t="n">
        <v>96.953</v>
      </c>
      <c r="E11331" s="29" t="n">
        <f aca="false">D11331/10</f>
        <v>9.6953</v>
      </c>
      <c r="F11331" s="29" t="n">
        <f aca="false">(E11331+Einstellungen!$B$20)*(1+Einstellungen!$B$10)</f>
        <v>33.738047</v>
      </c>
      <c r="G11331" s="21" t="str">
        <f aca="false">IF(F11331&lt;Einstellungen!$B$5,"ja","nein")</f>
        <v>nein</v>
      </c>
      <c r="H11331" s="21" t="s">
        <v>28</v>
      </c>
      <c r="I11331" s="29" t="n">
        <f aca="false">INDEX(Einstellungen!$B$27:$B$50,1)</f>
        <v>0.6</v>
      </c>
      <c r="J11331" s="29" t="n">
        <f aca="false">F11331*I11331</f>
        <v>20.2428282</v>
      </c>
    </row>
    <row r="11332" customFormat="false" ht="15" hidden="false" customHeight="false" outlineLevel="0" collapsed="false">
      <c r="A11332" s="28" t="n">
        <v>46053</v>
      </c>
      <c r="B11332" s="21" t="s">
        <v>113</v>
      </c>
      <c r="C11332" s="21" t="s">
        <v>138</v>
      </c>
      <c r="D11332" s="29" t="n">
        <v>97.377</v>
      </c>
      <c r="E11332" s="29" t="n">
        <f aca="false">D11332/10</f>
        <v>9.7377</v>
      </c>
      <c r="F11332" s="29" t="n">
        <f aca="false">(E11332+Einstellungen!$B$20)*(1+Einstellungen!$B$10)</f>
        <v>33.788503</v>
      </c>
      <c r="G11332" s="21" t="str">
        <f aca="false">IF(F11332&lt;Einstellungen!$B$5,"ja","nein")</f>
        <v>nein</v>
      </c>
      <c r="H11332" s="21" t="s">
        <v>28</v>
      </c>
      <c r="I11332" s="29" t="n">
        <f aca="false">INDEX(Einstellungen!$B$27:$B$50,2)</f>
        <v>0.5</v>
      </c>
      <c r="J11332" s="29" t="n">
        <f aca="false">F11332*I11332</f>
        <v>16.8942515</v>
      </c>
    </row>
    <row r="11333" customFormat="false" ht="15" hidden="false" customHeight="false" outlineLevel="0" collapsed="false">
      <c r="A11333" s="28" t="n">
        <v>46053</v>
      </c>
      <c r="B11333" s="21" t="s">
        <v>114</v>
      </c>
      <c r="C11333" s="21" t="s">
        <v>138</v>
      </c>
      <c r="D11333" s="29" t="n">
        <v>94.507</v>
      </c>
      <c r="E11333" s="29" t="n">
        <f aca="false">D11333/10</f>
        <v>9.4507</v>
      </c>
      <c r="F11333" s="29" t="n">
        <f aca="false">(E11333+Einstellungen!$B$20)*(1+Einstellungen!$B$10)</f>
        <v>33.446973</v>
      </c>
      <c r="G11333" s="21" t="str">
        <f aca="false">IF(F11333&lt;Einstellungen!$B$5,"ja","nein")</f>
        <v>nein</v>
      </c>
      <c r="H11333" s="21" t="s">
        <v>28</v>
      </c>
      <c r="I11333" s="29" t="n">
        <f aca="false">INDEX(Einstellungen!$B$27:$B$50,3)</f>
        <v>0.45</v>
      </c>
      <c r="J11333" s="29" t="n">
        <f aca="false">F11333*I11333</f>
        <v>15.05113785</v>
      </c>
    </row>
    <row r="11334" customFormat="false" ht="15" hidden="false" customHeight="false" outlineLevel="0" collapsed="false">
      <c r="A11334" s="28" t="n">
        <v>46053</v>
      </c>
      <c r="B11334" s="21" t="s">
        <v>115</v>
      </c>
      <c r="C11334" s="21" t="s">
        <v>138</v>
      </c>
      <c r="D11334" s="29" t="n">
        <v>94.08</v>
      </c>
      <c r="E11334" s="29" t="n">
        <f aca="false">D11334/10</f>
        <v>9.408</v>
      </c>
      <c r="F11334" s="29" t="n">
        <f aca="false">(E11334+Einstellungen!$B$20)*(1+Einstellungen!$B$10)</f>
        <v>33.39616</v>
      </c>
      <c r="G11334" s="21" t="str">
        <f aca="false">IF(F11334&lt;Einstellungen!$B$5,"ja","nein")</f>
        <v>nein</v>
      </c>
      <c r="H11334" s="21" t="s">
        <v>28</v>
      </c>
      <c r="I11334" s="29" t="n">
        <f aca="false">INDEX(Einstellungen!$B$27:$B$50,4)</f>
        <v>0.45</v>
      </c>
      <c r="J11334" s="29" t="n">
        <f aca="false">F11334*I11334</f>
        <v>15.028272</v>
      </c>
    </row>
    <row r="11335" customFormat="false" ht="15" hidden="false" customHeight="false" outlineLevel="0" collapsed="false">
      <c r="A11335" s="28" t="n">
        <v>46053</v>
      </c>
      <c r="B11335" s="21" t="s">
        <v>116</v>
      </c>
      <c r="C11335" s="21" t="s">
        <v>138</v>
      </c>
      <c r="D11335" s="29" t="n">
        <v>93.325</v>
      </c>
      <c r="E11335" s="29" t="n">
        <f aca="false">D11335/10</f>
        <v>9.3325</v>
      </c>
      <c r="F11335" s="29" t="n">
        <f aca="false">(E11335+Einstellungen!$B$20)*(1+Einstellungen!$B$10)</f>
        <v>33.306315</v>
      </c>
      <c r="G11335" s="21" t="str">
        <f aca="false">IF(F11335&lt;Einstellungen!$B$5,"ja","nein")</f>
        <v>nein</v>
      </c>
      <c r="H11335" s="21" t="s">
        <v>28</v>
      </c>
      <c r="I11335" s="29" t="n">
        <f aca="false">INDEX(Einstellungen!$B$27:$B$50,5)</f>
        <v>0.45</v>
      </c>
      <c r="J11335" s="29" t="n">
        <f aca="false">F11335*I11335</f>
        <v>14.98784175</v>
      </c>
    </row>
    <row r="11336" customFormat="false" ht="15" hidden="false" customHeight="false" outlineLevel="0" collapsed="false">
      <c r="A11336" s="28" t="n">
        <v>46053</v>
      </c>
      <c r="B11336" s="21" t="s">
        <v>117</v>
      </c>
      <c r="C11336" s="21" t="s">
        <v>138</v>
      </c>
      <c r="D11336" s="29" t="n">
        <v>94.058</v>
      </c>
      <c r="E11336" s="29" t="n">
        <f aca="false">D11336/10</f>
        <v>9.4058</v>
      </c>
      <c r="F11336" s="29" t="n">
        <f aca="false">(E11336+Einstellungen!$B$20)*(1+Einstellungen!$B$10)</f>
        <v>33.393542</v>
      </c>
      <c r="G11336" s="21" t="str">
        <f aca="false">IF(F11336&lt;Einstellungen!$B$5,"ja","nein")</f>
        <v>nein</v>
      </c>
      <c r="H11336" s="21" t="s">
        <v>28</v>
      </c>
      <c r="I11336" s="29" t="n">
        <f aca="false">INDEX(Einstellungen!$B$27:$B$50,6)</f>
        <v>0.5</v>
      </c>
      <c r="J11336" s="29" t="n">
        <f aca="false">F11336*I11336</f>
        <v>16.696771</v>
      </c>
    </row>
    <row r="11337" customFormat="false" ht="15" hidden="false" customHeight="false" outlineLevel="0" collapsed="false">
      <c r="A11337" s="28" t="n">
        <v>46053</v>
      </c>
      <c r="B11337" s="21" t="s">
        <v>118</v>
      </c>
      <c r="C11337" s="21" t="s">
        <v>138</v>
      </c>
      <c r="D11337" s="29" t="n">
        <v>93.45</v>
      </c>
      <c r="E11337" s="29" t="n">
        <f aca="false">D11337/10</f>
        <v>9.345</v>
      </c>
      <c r="F11337" s="29" t="n">
        <f aca="false">(E11337+Einstellungen!$B$20)*(1+Einstellungen!$B$10)</f>
        <v>33.32119</v>
      </c>
      <c r="G11337" s="21" t="str">
        <f aca="false">IF(F11337&lt;Einstellungen!$B$5,"ja","nein")</f>
        <v>nein</v>
      </c>
      <c r="H11337" s="21" t="s">
        <v>28</v>
      </c>
      <c r="I11337" s="29" t="n">
        <f aca="false">INDEX(Einstellungen!$B$27:$B$50,7)</f>
        <v>0.7</v>
      </c>
      <c r="J11337" s="29" t="n">
        <f aca="false">F11337*I11337</f>
        <v>23.324833</v>
      </c>
    </row>
    <row r="11338" customFormat="false" ht="15" hidden="false" customHeight="false" outlineLevel="0" collapsed="false">
      <c r="A11338" s="28" t="n">
        <v>46053</v>
      </c>
      <c r="B11338" s="21" t="s">
        <v>119</v>
      </c>
      <c r="C11338" s="21" t="s">
        <v>138</v>
      </c>
      <c r="D11338" s="29" t="n">
        <v>92.903</v>
      </c>
      <c r="E11338" s="29" t="n">
        <f aca="false">D11338/10</f>
        <v>9.2903</v>
      </c>
      <c r="F11338" s="29" t="n">
        <f aca="false">(E11338+Einstellungen!$B$20)*(1+Einstellungen!$B$10)</f>
        <v>33.256097</v>
      </c>
      <c r="G11338" s="21" t="str">
        <f aca="false">IF(F11338&lt;Einstellungen!$B$5,"ja","nein")</f>
        <v>nein</v>
      </c>
      <c r="H11338" s="21" t="s">
        <v>28</v>
      </c>
      <c r="I11338" s="29" t="n">
        <f aca="false">INDEX(Einstellungen!$B$27:$B$50,8)</f>
        <v>0.95</v>
      </c>
      <c r="J11338" s="29" t="n">
        <f aca="false">F11338*I11338</f>
        <v>31.59329215</v>
      </c>
    </row>
    <row r="11339" customFormat="false" ht="15" hidden="false" customHeight="false" outlineLevel="0" collapsed="false">
      <c r="A11339" s="28" t="n">
        <v>46053</v>
      </c>
      <c r="B11339" s="21" t="s">
        <v>120</v>
      </c>
      <c r="C11339" s="21" t="s">
        <v>138</v>
      </c>
      <c r="D11339" s="29" t="n">
        <v>103.955</v>
      </c>
      <c r="E11339" s="29" t="n">
        <f aca="false">D11339/10</f>
        <v>10.3955</v>
      </c>
      <c r="F11339" s="29" t="n">
        <f aca="false">(E11339+Einstellungen!$B$20)*(1+Einstellungen!$B$10)</f>
        <v>34.571285</v>
      </c>
      <c r="G11339" s="21" t="str">
        <f aca="false">IF(F11339&lt;Einstellungen!$B$5,"ja","nein")</f>
        <v>nein</v>
      </c>
      <c r="H11339" s="21" t="s">
        <v>28</v>
      </c>
      <c r="I11339" s="29" t="n">
        <f aca="false">INDEX(Einstellungen!$B$27:$B$50,9)</f>
        <v>1.05</v>
      </c>
      <c r="J11339" s="29" t="n">
        <f aca="false">F11339*I11339</f>
        <v>36.29984925</v>
      </c>
    </row>
    <row r="11340" customFormat="false" ht="15" hidden="false" customHeight="false" outlineLevel="0" collapsed="false">
      <c r="A11340" s="28" t="n">
        <v>46053</v>
      </c>
      <c r="B11340" s="21" t="s">
        <v>121</v>
      </c>
      <c r="C11340" s="21" t="s">
        <v>138</v>
      </c>
      <c r="D11340" s="29" t="n">
        <v>109.062</v>
      </c>
      <c r="E11340" s="29" t="n">
        <f aca="false">D11340/10</f>
        <v>10.9062</v>
      </c>
      <c r="F11340" s="29" t="n">
        <f aca="false">(E11340+Einstellungen!$B$20)*(1+Einstellungen!$B$10)</f>
        <v>35.179018</v>
      </c>
      <c r="G11340" s="21" t="str">
        <f aca="false">IF(F11340&lt;Einstellungen!$B$5,"ja","nein")</f>
        <v>nein</v>
      </c>
      <c r="H11340" s="21" t="s">
        <v>28</v>
      </c>
      <c r="I11340" s="29" t="n">
        <f aca="false">INDEX(Einstellungen!$B$27:$B$50,10)</f>
        <v>1.05</v>
      </c>
      <c r="J11340" s="29" t="n">
        <f aca="false">F11340*I11340</f>
        <v>36.9379689</v>
      </c>
    </row>
    <row r="11341" customFormat="false" ht="15" hidden="false" customHeight="false" outlineLevel="0" collapsed="false">
      <c r="A11341" s="28" t="n">
        <v>46053</v>
      </c>
      <c r="B11341" s="21" t="s">
        <v>122</v>
      </c>
      <c r="C11341" s="21" t="s">
        <v>138</v>
      </c>
      <c r="D11341" s="29" t="n">
        <v>114.215</v>
      </c>
      <c r="E11341" s="29" t="n">
        <f aca="false">D11341/10</f>
        <v>11.4215</v>
      </c>
      <c r="F11341" s="29" t="n">
        <f aca="false">(E11341+Einstellungen!$B$20)*(1+Einstellungen!$B$10)</f>
        <v>35.792225</v>
      </c>
      <c r="G11341" s="21" t="str">
        <f aca="false">IF(F11341&lt;Einstellungen!$B$5,"ja","nein")</f>
        <v>nein</v>
      </c>
      <c r="H11341" s="21" t="s">
        <v>28</v>
      </c>
      <c r="I11341" s="29" t="n">
        <f aca="false">INDEX(Einstellungen!$B$27:$B$50,11)</f>
        <v>1.05</v>
      </c>
      <c r="J11341" s="29" t="n">
        <f aca="false">F11341*I11341</f>
        <v>37.58183625</v>
      </c>
    </row>
    <row r="11342" customFormat="false" ht="15" hidden="false" customHeight="false" outlineLevel="0" collapsed="false">
      <c r="A11342" s="28" t="n">
        <v>46053</v>
      </c>
      <c r="B11342" s="21" t="s">
        <v>123</v>
      </c>
      <c r="C11342" s="21" t="s">
        <v>138</v>
      </c>
      <c r="D11342" s="29" t="n">
        <v>113.47</v>
      </c>
      <c r="E11342" s="29" t="n">
        <f aca="false">D11342/10</f>
        <v>11.347</v>
      </c>
      <c r="F11342" s="29" t="n">
        <f aca="false">(E11342+Einstellungen!$B$20)*(1+Einstellungen!$B$10)</f>
        <v>35.70357</v>
      </c>
      <c r="G11342" s="21" t="str">
        <f aca="false">IF(F11342&lt;Einstellungen!$B$5,"ja","nein")</f>
        <v>nein</v>
      </c>
      <c r="H11342" s="21" t="s">
        <v>28</v>
      </c>
      <c r="I11342" s="29" t="n">
        <f aca="false">INDEX(Einstellungen!$B$27:$B$50,12)</f>
        <v>1.1</v>
      </c>
      <c r="J11342" s="29" t="n">
        <f aca="false">F11342*I11342</f>
        <v>39.273927</v>
      </c>
    </row>
    <row r="11343" customFormat="false" ht="15" hidden="false" customHeight="false" outlineLevel="0" collapsed="false">
      <c r="A11343" s="28" t="n">
        <v>46053</v>
      </c>
      <c r="B11343" s="21" t="s">
        <v>124</v>
      </c>
      <c r="C11343" s="21" t="s">
        <v>138</v>
      </c>
      <c r="D11343" s="29" t="n">
        <v>111.278</v>
      </c>
      <c r="E11343" s="29" t="n">
        <f aca="false">D11343/10</f>
        <v>11.1278</v>
      </c>
      <c r="F11343" s="29" t="n">
        <f aca="false">(E11343+Einstellungen!$B$20)*(1+Einstellungen!$B$10)</f>
        <v>35.442722</v>
      </c>
      <c r="G11343" s="21" t="str">
        <f aca="false">IF(F11343&lt;Einstellungen!$B$5,"ja","nein")</f>
        <v>nein</v>
      </c>
      <c r="H11343" s="21" t="s">
        <v>28</v>
      </c>
      <c r="I11343" s="29" t="n">
        <f aca="false">INDEX(Einstellungen!$B$27:$B$50,13)</f>
        <v>1.2</v>
      </c>
      <c r="J11343" s="29" t="n">
        <f aca="false">F11343*I11343</f>
        <v>42.5312664</v>
      </c>
    </row>
    <row r="11344" customFormat="false" ht="15" hidden="false" customHeight="false" outlineLevel="0" collapsed="false">
      <c r="A11344" s="28" t="n">
        <v>46053</v>
      </c>
      <c r="B11344" s="21" t="s">
        <v>125</v>
      </c>
      <c r="C11344" s="21" t="s">
        <v>138</v>
      </c>
      <c r="D11344" s="29" t="n">
        <v>107.39</v>
      </c>
      <c r="E11344" s="29" t="n">
        <f aca="false">D11344/10</f>
        <v>10.739</v>
      </c>
      <c r="F11344" s="29" t="n">
        <f aca="false">(E11344+Einstellungen!$B$20)*(1+Einstellungen!$B$10)</f>
        <v>34.98005</v>
      </c>
      <c r="G11344" s="21" t="str">
        <f aca="false">IF(F11344&lt;Einstellungen!$B$5,"ja","nein")</f>
        <v>nein</v>
      </c>
      <c r="H11344" s="21" t="s">
        <v>28</v>
      </c>
      <c r="I11344" s="29" t="n">
        <f aca="false">INDEX(Einstellungen!$B$27:$B$50,14)</f>
        <v>1.15</v>
      </c>
      <c r="J11344" s="29" t="n">
        <f aca="false">F11344*I11344</f>
        <v>40.2270575</v>
      </c>
    </row>
    <row r="11345" customFormat="false" ht="15" hidden="false" customHeight="false" outlineLevel="0" collapsed="false">
      <c r="A11345" s="28" t="n">
        <v>46053</v>
      </c>
      <c r="B11345" s="21" t="s">
        <v>126</v>
      </c>
      <c r="C11345" s="21" t="s">
        <v>138</v>
      </c>
      <c r="D11345" s="29" t="n">
        <v>110.305</v>
      </c>
      <c r="E11345" s="29" t="n">
        <f aca="false">D11345/10</f>
        <v>11.0305</v>
      </c>
      <c r="F11345" s="29" t="n">
        <f aca="false">(E11345+Einstellungen!$B$20)*(1+Einstellungen!$B$10)</f>
        <v>35.326935</v>
      </c>
      <c r="G11345" s="21" t="str">
        <f aca="false">IF(F11345&lt;Einstellungen!$B$5,"ja","nein")</f>
        <v>nein</v>
      </c>
      <c r="H11345" s="21" t="s">
        <v>28</v>
      </c>
      <c r="I11345" s="29" t="n">
        <f aca="false">INDEX(Einstellungen!$B$27:$B$50,15)</f>
        <v>1</v>
      </c>
      <c r="J11345" s="29" t="n">
        <f aca="false">F11345*I11345</f>
        <v>35.326935</v>
      </c>
    </row>
    <row r="11346" customFormat="false" ht="15" hidden="false" customHeight="false" outlineLevel="0" collapsed="false">
      <c r="A11346" s="28" t="n">
        <v>46053</v>
      </c>
      <c r="B11346" s="21" t="s">
        <v>127</v>
      </c>
      <c r="C11346" s="21" t="s">
        <v>138</v>
      </c>
      <c r="D11346" s="29" t="n">
        <v>113.168</v>
      </c>
      <c r="E11346" s="29" t="n">
        <f aca="false">D11346/10</f>
        <v>11.3168</v>
      </c>
      <c r="F11346" s="29" t="n">
        <f aca="false">(E11346+Einstellungen!$B$20)*(1+Einstellungen!$B$10)</f>
        <v>35.667632</v>
      </c>
      <c r="G11346" s="21" t="str">
        <f aca="false">IF(F11346&lt;Einstellungen!$B$5,"ja","nein")</f>
        <v>nein</v>
      </c>
      <c r="H11346" s="21" t="s">
        <v>28</v>
      </c>
      <c r="I11346" s="29" t="n">
        <f aca="false">INDEX(Einstellungen!$B$27:$B$50,16)</f>
        <v>0.95</v>
      </c>
      <c r="J11346" s="29" t="n">
        <f aca="false">F11346*I11346</f>
        <v>33.8842504</v>
      </c>
    </row>
    <row r="11347" customFormat="false" ht="15" hidden="false" customHeight="false" outlineLevel="0" collapsed="false">
      <c r="A11347" s="28" t="n">
        <v>46053</v>
      </c>
      <c r="B11347" s="21" t="s">
        <v>128</v>
      </c>
      <c r="C11347" s="21" t="s">
        <v>138</v>
      </c>
      <c r="D11347" s="29" t="n">
        <v>119.358</v>
      </c>
      <c r="E11347" s="29" t="n">
        <f aca="false">D11347/10</f>
        <v>11.9358</v>
      </c>
      <c r="F11347" s="29" t="n">
        <f aca="false">(E11347+Einstellungen!$B$20)*(1+Einstellungen!$B$10)</f>
        <v>36.404242</v>
      </c>
      <c r="G11347" s="21" t="str">
        <f aca="false">IF(F11347&lt;Einstellungen!$B$5,"ja","nein")</f>
        <v>nein</v>
      </c>
      <c r="H11347" s="21" t="s">
        <v>28</v>
      </c>
      <c r="I11347" s="29" t="n">
        <f aca="false">INDEX(Einstellungen!$B$27:$B$50,17)</f>
        <v>0.95</v>
      </c>
      <c r="J11347" s="29" t="n">
        <f aca="false">F11347*I11347</f>
        <v>34.5840299</v>
      </c>
    </row>
    <row r="11348" customFormat="false" ht="15" hidden="false" customHeight="false" outlineLevel="0" collapsed="false">
      <c r="A11348" s="28" t="n">
        <v>46053</v>
      </c>
      <c r="B11348" s="21" t="s">
        <v>129</v>
      </c>
      <c r="C11348" s="21" t="s">
        <v>138</v>
      </c>
      <c r="D11348" s="29" t="n">
        <v>134.605</v>
      </c>
      <c r="E11348" s="29" t="n">
        <f aca="false">D11348/10</f>
        <v>13.4605</v>
      </c>
      <c r="F11348" s="29" t="n">
        <f aca="false">(E11348+Einstellungen!$B$20)*(1+Einstellungen!$B$10)</f>
        <v>38.218635</v>
      </c>
      <c r="G11348" s="21" t="str">
        <f aca="false">IF(F11348&lt;Einstellungen!$B$5,"ja","nein")</f>
        <v>nein</v>
      </c>
      <c r="H11348" s="21" t="s">
        <v>28</v>
      </c>
      <c r="I11348" s="29" t="n">
        <f aca="false">INDEX(Einstellungen!$B$27:$B$50,18)</f>
        <v>1.1</v>
      </c>
      <c r="J11348" s="29" t="n">
        <f aca="false">F11348*I11348</f>
        <v>42.0404985</v>
      </c>
    </row>
    <row r="11349" customFormat="false" ht="15" hidden="false" customHeight="false" outlineLevel="0" collapsed="false">
      <c r="A11349" s="28" t="n">
        <v>46053</v>
      </c>
      <c r="B11349" s="21" t="s">
        <v>130</v>
      </c>
      <c r="C11349" s="21" t="s">
        <v>138</v>
      </c>
      <c r="D11349" s="29" t="n">
        <v>138.037</v>
      </c>
      <c r="E11349" s="29" t="n">
        <f aca="false">D11349/10</f>
        <v>13.8037</v>
      </c>
      <c r="F11349" s="29" t="n">
        <f aca="false">(E11349+Einstellungen!$B$20)*(1+Einstellungen!$B$10)</f>
        <v>38.627043</v>
      </c>
      <c r="G11349" s="21" t="str">
        <f aca="false">IF(F11349&lt;Einstellungen!$B$5,"ja","nein")</f>
        <v>nein</v>
      </c>
      <c r="H11349" s="21" t="s">
        <v>28</v>
      </c>
      <c r="I11349" s="29" t="n">
        <f aca="false">INDEX(Einstellungen!$B$27:$B$50,19)</f>
        <v>1.35</v>
      </c>
      <c r="J11349" s="29" t="n">
        <f aca="false">F11349*I11349</f>
        <v>52.14650805</v>
      </c>
    </row>
    <row r="11350" customFormat="false" ht="15" hidden="false" customHeight="false" outlineLevel="0" collapsed="false">
      <c r="A11350" s="28" t="n">
        <v>46053</v>
      </c>
      <c r="B11350" s="21" t="s">
        <v>131</v>
      </c>
      <c r="C11350" s="21" t="s">
        <v>138</v>
      </c>
      <c r="D11350" s="29" t="n">
        <v>133.95</v>
      </c>
      <c r="E11350" s="29" t="n">
        <f aca="false">D11350/10</f>
        <v>13.395</v>
      </c>
      <c r="F11350" s="29" t="n">
        <f aca="false">(E11350+Einstellungen!$B$20)*(1+Einstellungen!$B$10)</f>
        <v>38.14069</v>
      </c>
      <c r="G11350" s="21" t="str">
        <f aca="false">IF(F11350&lt;Einstellungen!$B$5,"ja","nein")</f>
        <v>nein</v>
      </c>
      <c r="H11350" s="21" t="s">
        <v>28</v>
      </c>
      <c r="I11350" s="29" t="n">
        <f aca="false">INDEX(Einstellungen!$B$27:$B$50,20)</f>
        <v>1.45</v>
      </c>
      <c r="J11350" s="29" t="n">
        <f aca="false">F11350*I11350</f>
        <v>55.3040005</v>
      </c>
    </row>
    <row r="11351" customFormat="false" ht="15" hidden="false" customHeight="false" outlineLevel="0" collapsed="false">
      <c r="A11351" s="28" t="n">
        <v>46053</v>
      </c>
      <c r="B11351" s="21" t="s">
        <v>132</v>
      </c>
      <c r="C11351" s="21" t="s">
        <v>138</v>
      </c>
      <c r="D11351" s="29" t="n">
        <v>125.645</v>
      </c>
      <c r="E11351" s="29" t="n">
        <f aca="false">D11351/10</f>
        <v>12.5645</v>
      </c>
      <c r="F11351" s="29" t="n">
        <f aca="false">(E11351+Einstellungen!$B$20)*(1+Einstellungen!$B$10)</f>
        <v>37.152395</v>
      </c>
      <c r="G11351" s="21" t="str">
        <f aca="false">IF(F11351&lt;Einstellungen!$B$5,"ja","nein")</f>
        <v>nein</v>
      </c>
      <c r="H11351" s="21" t="s">
        <v>28</v>
      </c>
      <c r="I11351" s="29" t="n">
        <f aca="false">INDEX(Einstellungen!$B$27:$B$50,21)</f>
        <v>1.4</v>
      </c>
      <c r="J11351" s="29" t="n">
        <f aca="false">F11351*I11351</f>
        <v>52.013353</v>
      </c>
    </row>
    <row r="11352" customFormat="false" ht="15" hidden="false" customHeight="false" outlineLevel="0" collapsed="false">
      <c r="A11352" s="28" t="n">
        <v>46053</v>
      </c>
      <c r="B11352" s="21" t="s">
        <v>133</v>
      </c>
      <c r="C11352" s="21" t="s">
        <v>138</v>
      </c>
      <c r="D11352" s="29" t="n">
        <v>114.207</v>
      </c>
      <c r="E11352" s="29" t="n">
        <f aca="false">D11352/10</f>
        <v>11.4207</v>
      </c>
      <c r="F11352" s="29" t="n">
        <f aca="false">(E11352+Einstellungen!$B$20)*(1+Einstellungen!$B$10)</f>
        <v>35.791273</v>
      </c>
      <c r="G11352" s="21" t="str">
        <f aca="false">IF(F11352&lt;Einstellungen!$B$5,"ja","nein")</f>
        <v>nein</v>
      </c>
      <c r="H11352" s="21" t="s">
        <v>28</v>
      </c>
      <c r="I11352" s="29" t="n">
        <f aca="false">INDEX(Einstellungen!$B$27:$B$50,22)</f>
        <v>1.25</v>
      </c>
      <c r="J11352" s="29" t="n">
        <f aca="false">F11352*I11352</f>
        <v>44.73909125</v>
      </c>
    </row>
    <row r="11353" customFormat="false" ht="15" hidden="false" customHeight="false" outlineLevel="0" collapsed="false">
      <c r="A11353" s="28" t="n">
        <v>46053</v>
      </c>
      <c r="B11353" s="21" t="s">
        <v>134</v>
      </c>
      <c r="C11353" s="21" t="s">
        <v>138</v>
      </c>
      <c r="D11353" s="29" t="n">
        <v>114.145</v>
      </c>
      <c r="E11353" s="29" t="n">
        <f aca="false">D11353/10</f>
        <v>11.4145</v>
      </c>
      <c r="F11353" s="29" t="n">
        <f aca="false">(E11353+Einstellungen!$B$20)*(1+Einstellungen!$B$10)</f>
        <v>35.783895</v>
      </c>
      <c r="G11353" s="21" t="str">
        <f aca="false">IF(F11353&lt;Einstellungen!$B$5,"ja","nein")</f>
        <v>nein</v>
      </c>
      <c r="H11353" s="21" t="s">
        <v>28</v>
      </c>
      <c r="I11353" s="29" t="n">
        <f aca="false">INDEX(Einstellungen!$B$27:$B$50,23)</f>
        <v>1.05</v>
      </c>
      <c r="J11353" s="29" t="n">
        <f aca="false">F11353*I11353</f>
        <v>37.57308975</v>
      </c>
    </row>
    <row r="11354" customFormat="false" ht="15" hidden="false" customHeight="false" outlineLevel="0" collapsed="false">
      <c r="A11354" s="28" t="n">
        <v>46053</v>
      </c>
      <c r="B11354" s="21" t="s">
        <v>135</v>
      </c>
      <c r="C11354" s="21" t="s">
        <v>138</v>
      </c>
      <c r="D11354" s="29" t="n">
        <v>105.9</v>
      </c>
      <c r="E11354" s="29" t="n">
        <f aca="false">D11354/10</f>
        <v>10.59</v>
      </c>
      <c r="F11354" s="29" t="n">
        <f aca="false">(E11354+Einstellungen!$B$20)*(1+Einstellungen!$B$10)</f>
        <v>34.80274</v>
      </c>
      <c r="G11354" s="21" t="str">
        <f aca="false">IF(F11354&lt;Einstellungen!$B$5,"ja","nein")</f>
        <v>nein</v>
      </c>
      <c r="H11354" s="21" t="s">
        <v>28</v>
      </c>
      <c r="I11354" s="29" t="n">
        <f aca="false">INDEX(Einstellungen!$B$27:$B$50,24)</f>
        <v>0.8</v>
      </c>
      <c r="J11354" s="29" t="n">
        <f aca="false">F11354*I11354</f>
        <v>27.842192</v>
      </c>
    </row>
    <row r="11355" customFormat="false" ht="15" hidden="false" customHeight="false" outlineLevel="0" collapsed="false">
      <c r="A11355" s="28" t="n">
        <v>46054</v>
      </c>
      <c r="B11355" s="21" t="s">
        <v>111</v>
      </c>
      <c r="C11355" s="21" t="s">
        <v>139</v>
      </c>
      <c r="D11355" s="29" t="n">
        <v>96.09</v>
      </c>
      <c r="E11355" s="29" t="n">
        <f aca="false">D11355/10</f>
        <v>9.609</v>
      </c>
      <c r="F11355" s="29" t="n">
        <f aca="false">(E11355+Einstellungen!$B$20)*(1+Einstellungen!$B$10)</f>
        <v>33.63535</v>
      </c>
      <c r="G11355" s="21" t="str">
        <f aca="false">IF(F11355&lt;Einstellungen!$B$5,"ja","nein")</f>
        <v>nein</v>
      </c>
      <c r="H11355" s="21" t="s">
        <v>29</v>
      </c>
      <c r="I11355" s="29" t="n">
        <f aca="false">INDEX(Einstellungen!$B$27:$B$50,1)</f>
        <v>0.6</v>
      </c>
      <c r="J11355" s="29" t="n">
        <f aca="false">F11355*I11355</f>
        <v>20.18121</v>
      </c>
    </row>
    <row r="11356" customFormat="false" ht="15" hidden="false" customHeight="false" outlineLevel="0" collapsed="false">
      <c r="A11356" s="28" t="n">
        <v>46054</v>
      </c>
      <c r="B11356" s="21" t="s">
        <v>113</v>
      </c>
      <c r="C11356" s="21" t="s">
        <v>139</v>
      </c>
      <c r="D11356" s="29" t="n">
        <v>94.007</v>
      </c>
      <c r="E11356" s="29" t="n">
        <f aca="false">D11356/10</f>
        <v>9.4007</v>
      </c>
      <c r="F11356" s="29" t="n">
        <f aca="false">(E11356+Einstellungen!$B$20)*(1+Einstellungen!$B$10)</f>
        <v>33.387473</v>
      </c>
      <c r="G11356" s="21" t="str">
        <f aca="false">IF(F11356&lt;Einstellungen!$B$5,"ja","nein")</f>
        <v>nein</v>
      </c>
      <c r="H11356" s="21" t="s">
        <v>29</v>
      </c>
      <c r="I11356" s="29" t="n">
        <f aca="false">INDEX(Einstellungen!$B$27:$B$50,2)</f>
        <v>0.5</v>
      </c>
      <c r="J11356" s="29" t="n">
        <f aca="false">F11356*I11356</f>
        <v>16.6937365</v>
      </c>
    </row>
    <row r="11357" customFormat="false" ht="15" hidden="false" customHeight="false" outlineLevel="0" collapsed="false">
      <c r="A11357" s="28" t="n">
        <v>46054</v>
      </c>
      <c r="B11357" s="21" t="s">
        <v>114</v>
      </c>
      <c r="C11357" s="21" t="s">
        <v>139</v>
      </c>
      <c r="D11357" s="29" t="n">
        <v>98.403</v>
      </c>
      <c r="E11357" s="29" t="n">
        <f aca="false">D11357/10</f>
        <v>9.8403</v>
      </c>
      <c r="F11357" s="29" t="n">
        <f aca="false">(E11357+Einstellungen!$B$20)*(1+Einstellungen!$B$10)</f>
        <v>33.910597</v>
      </c>
      <c r="G11357" s="21" t="str">
        <f aca="false">IF(F11357&lt;Einstellungen!$B$5,"ja","nein")</f>
        <v>nein</v>
      </c>
      <c r="H11357" s="21" t="s">
        <v>29</v>
      </c>
      <c r="I11357" s="29" t="n">
        <f aca="false">INDEX(Einstellungen!$B$27:$B$50,3)</f>
        <v>0.45</v>
      </c>
      <c r="J11357" s="29" t="n">
        <f aca="false">F11357*I11357</f>
        <v>15.25976865</v>
      </c>
    </row>
    <row r="11358" customFormat="false" ht="15" hidden="false" customHeight="false" outlineLevel="0" collapsed="false">
      <c r="A11358" s="28" t="n">
        <v>46054</v>
      </c>
      <c r="B11358" s="21" t="s">
        <v>115</v>
      </c>
      <c r="C11358" s="21" t="s">
        <v>139</v>
      </c>
      <c r="D11358" s="29" t="n">
        <v>96.058</v>
      </c>
      <c r="E11358" s="29" t="n">
        <f aca="false">D11358/10</f>
        <v>9.6058</v>
      </c>
      <c r="F11358" s="29" t="n">
        <f aca="false">(E11358+Einstellungen!$B$20)*(1+Einstellungen!$B$10)</f>
        <v>33.631542</v>
      </c>
      <c r="G11358" s="21" t="str">
        <f aca="false">IF(F11358&lt;Einstellungen!$B$5,"ja","nein")</f>
        <v>nein</v>
      </c>
      <c r="H11358" s="21" t="s">
        <v>29</v>
      </c>
      <c r="I11358" s="29" t="n">
        <f aca="false">INDEX(Einstellungen!$B$27:$B$50,4)</f>
        <v>0.45</v>
      </c>
      <c r="J11358" s="29" t="n">
        <f aca="false">F11358*I11358</f>
        <v>15.1341939</v>
      </c>
    </row>
    <row r="11359" customFormat="false" ht="15" hidden="false" customHeight="false" outlineLevel="0" collapsed="false">
      <c r="A11359" s="28" t="n">
        <v>46054</v>
      </c>
      <c r="B11359" s="21" t="s">
        <v>116</v>
      </c>
      <c r="C11359" s="21" t="s">
        <v>139</v>
      </c>
      <c r="D11359" s="29" t="n">
        <v>98.312</v>
      </c>
      <c r="E11359" s="29" t="n">
        <f aca="false">D11359/10</f>
        <v>9.8312</v>
      </c>
      <c r="F11359" s="29" t="n">
        <f aca="false">(E11359+Einstellungen!$B$20)*(1+Einstellungen!$B$10)</f>
        <v>33.899768</v>
      </c>
      <c r="G11359" s="21" t="str">
        <f aca="false">IF(F11359&lt;Einstellungen!$B$5,"ja","nein")</f>
        <v>nein</v>
      </c>
      <c r="H11359" s="21" t="s">
        <v>29</v>
      </c>
      <c r="I11359" s="29" t="n">
        <f aca="false">INDEX(Einstellungen!$B$27:$B$50,5)</f>
        <v>0.45</v>
      </c>
      <c r="J11359" s="29" t="n">
        <f aca="false">F11359*I11359</f>
        <v>15.2548956</v>
      </c>
    </row>
    <row r="11360" customFormat="false" ht="15" hidden="false" customHeight="false" outlineLevel="0" collapsed="false">
      <c r="A11360" s="28" t="n">
        <v>46054</v>
      </c>
      <c r="B11360" s="21" t="s">
        <v>117</v>
      </c>
      <c r="C11360" s="21" t="s">
        <v>139</v>
      </c>
      <c r="D11360" s="29" t="n">
        <v>98.222</v>
      </c>
      <c r="E11360" s="29" t="n">
        <f aca="false">D11360/10</f>
        <v>9.8222</v>
      </c>
      <c r="F11360" s="29" t="n">
        <f aca="false">(E11360+Einstellungen!$B$20)*(1+Einstellungen!$B$10)</f>
        <v>33.889058</v>
      </c>
      <c r="G11360" s="21" t="str">
        <f aca="false">IF(F11360&lt;Einstellungen!$B$5,"ja","nein")</f>
        <v>nein</v>
      </c>
      <c r="H11360" s="21" t="s">
        <v>29</v>
      </c>
      <c r="I11360" s="29" t="n">
        <f aca="false">INDEX(Einstellungen!$B$27:$B$50,6)</f>
        <v>0.5</v>
      </c>
      <c r="J11360" s="29" t="n">
        <f aca="false">F11360*I11360</f>
        <v>16.944529</v>
      </c>
    </row>
    <row r="11361" customFormat="false" ht="15" hidden="false" customHeight="false" outlineLevel="0" collapsed="false">
      <c r="A11361" s="28" t="n">
        <v>46054</v>
      </c>
      <c r="B11361" s="21" t="s">
        <v>118</v>
      </c>
      <c r="C11361" s="21" t="s">
        <v>139</v>
      </c>
      <c r="D11361" s="29" t="n">
        <v>96.015</v>
      </c>
      <c r="E11361" s="29" t="n">
        <f aca="false">D11361/10</f>
        <v>9.6015</v>
      </c>
      <c r="F11361" s="29" t="n">
        <f aca="false">(E11361+Einstellungen!$B$20)*(1+Einstellungen!$B$10)</f>
        <v>33.626425</v>
      </c>
      <c r="G11361" s="21" t="str">
        <f aca="false">IF(F11361&lt;Einstellungen!$B$5,"ja","nein")</f>
        <v>nein</v>
      </c>
      <c r="H11361" s="21" t="s">
        <v>29</v>
      </c>
      <c r="I11361" s="29" t="n">
        <f aca="false">INDEX(Einstellungen!$B$27:$B$50,7)</f>
        <v>0.7</v>
      </c>
      <c r="J11361" s="29" t="n">
        <f aca="false">F11361*I11361</f>
        <v>23.5384975</v>
      </c>
    </row>
    <row r="11362" customFormat="false" ht="15" hidden="false" customHeight="false" outlineLevel="0" collapsed="false">
      <c r="A11362" s="28" t="n">
        <v>46054</v>
      </c>
      <c r="B11362" s="21" t="s">
        <v>119</v>
      </c>
      <c r="C11362" s="21" t="s">
        <v>139</v>
      </c>
      <c r="D11362" s="29" t="n">
        <v>99.5</v>
      </c>
      <c r="E11362" s="29" t="n">
        <f aca="false">D11362/10</f>
        <v>9.95</v>
      </c>
      <c r="F11362" s="29" t="n">
        <f aca="false">(E11362+Einstellungen!$B$20)*(1+Einstellungen!$B$10)</f>
        <v>34.04114</v>
      </c>
      <c r="G11362" s="21" t="str">
        <f aca="false">IF(F11362&lt;Einstellungen!$B$5,"ja","nein")</f>
        <v>nein</v>
      </c>
      <c r="H11362" s="21" t="s">
        <v>29</v>
      </c>
      <c r="I11362" s="29" t="n">
        <f aca="false">INDEX(Einstellungen!$B$27:$B$50,8)</f>
        <v>0.95</v>
      </c>
      <c r="J11362" s="29" t="n">
        <f aca="false">F11362*I11362</f>
        <v>32.339083</v>
      </c>
    </row>
    <row r="11363" customFormat="false" ht="15" hidden="false" customHeight="false" outlineLevel="0" collapsed="false">
      <c r="A11363" s="28" t="n">
        <v>46054</v>
      </c>
      <c r="B11363" s="21" t="s">
        <v>120</v>
      </c>
      <c r="C11363" s="21" t="s">
        <v>139</v>
      </c>
      <c r="D11363" s="29" t="n">
        <v>105.255</v>
      </c>
      <c r="E11363" s="29" t="n">
        <f aca="false">D11363/10</f>
        <v>10.5255</v>
      </c>
      <c r="F11363" s="29" t="n">
        <f aca="false">(E11363+Einstellungen!$B$20)*(1+Einstellungen!$B$10)</f>
        <v>34.725985</v>
      </c>
      <c r="G11363" s="21" t="str">
        <f aca="false">IF(F11363&lt;Einstellungen!$B$5,"ja","nein")</f>
        <v>nein</v>
      </c>
      <c r="H11363" s="21" t="s">
        <v>29</v>
      </c>
      <c r="I11363" s="29" t="n">
        <f aca="false">INDEX(Einstellungen!$B$27:$B$50,9)</f>
        <v>1.05</v>
      </c>
      <c r="J11363" s="29" t="n">
        <f aca="false">F11363*I11363</f>
        <v>36.46228425</v>
      </c>
    </row>
    <row r="11364" customFormat="false" ht="15" hidden="false" customHeight="false" outlineLevel="0" collapsed="false">
      <c r="A11364" s="28" t="n">
        <v>46054</v>
      </c>
      <c r="B11364" s="21" t="s">
        <v>121</v>
      </c>
      <c r="C11364" s="21" t="s">
        <v>139</v>
      </c>
      <c r="D11364" s="29" t="n">
        <v>109.235</v>
      </c>
      <c r="E11364" s="29" t="n">
        <f aca="false">D11364/10</f>
        <v>10.9235</v>
      </c>
      <c r="F11364" s="29" t="n">
        <f aca="false">(E11364+Einstellungen!$B$20)*(1+Einstellungen!$B$10)</f>
        <v>35.199605</v>
      </c>
      <c r="G11364" s="21" t="str">
        <f aca="false">IF(F11364&lt;Einstellungen!$B$5,"ja","nein")</f>
        <v>nein</v>
      </c>
      <c r="H11364" s="21" t="s">
        <v>29</v>
      </c>
      <c r="I11364" s="29" t="n">
        <f aca="false">INDEX(Einstellungen!$B$27:$B$50,10)</f>
        <v>1.05</v>
      </c>
      <c r="J11364" s="29" t="n">
        <f aca="false">F11364*I11364</f>
        <v>36.95958525</v>
      </c>
    </row>
    <row r="11365" customFormat="false" ht="15" hidden="false" customHeight="false" outlineLevel="0" collapsed="false">
      <c r="A11365" s="28" t="n">
        <v>46054</v>
      </c>
      <c r="B11365" s="21" t="s">
        <v>122</v>
      </c>
      <c r="C11365" s="21" t="s">
        <v>139</v>
      </c>
      <c r="D11365" s="29" t="n">
        <v>109.845</v>
      </c>
      <c r="E11365" s="29" t="n">
        <f aca="false">D11365/10</f>
        <v>10.9845</v>
      </c>
      <c r="F11365" s="29" t="n">
        <f aca="false">(E11365+Einstellungen!$B$20)*(1+Einstellungen!$B$10)</f>
        <v>35.272195</v>
      </c>
      <c r="G11365" s="21" t="str">
        <f aca="false">IF(F11365&lt;Einstellungen!$B$5,"ja","nein")</f>
        <v>nein</v>
      </c>
      <c r="H11365" s="21" t="s">
        <v>29</v>
      </c>
      <c r="I11365" s="29" t="n">
        <f aca="false">INDEX(Einstellungen!$B$27:$B$50,11)</f>
        <v>1.05</v>
      </c>
      <c r="J11365" s="29" t="n">
        <f aca="false">F11365*I11365</f>
        <v>37.03580475</v>
      </c>
    </row>
    <row r="11366" customFormat="false" ht="15" hidden="false" customHeight="false" outlineLevel="0" collapsed="false">
      <c r="A11366" s="28" t="n">
        <v>46054</v>
      </c>
      <c r="B11366" s="21" t="s">
        <v>123</v>
      </c>
      <c r="C11366" s="21" t="s">
        <v>139</v>
      </c>
      <c r="D11366" s="29" t="n">
        <v>108.157</v>
      </c>
      <c r="E11366" s="29" t="n">
        <f aca="false">D11366/10</f>
        <v>10.8157</v>
      </c>
      <c r="F11366" s="29" t="n">
        <f aca="false">(E11366+Einstellungen!$B$20)*(1+Einstellungen!$B$10)</f>
        <v>35.071323</v>
      </c>
      <c r="G11366" s="21" t="str">
        <f aca="false">IF(F11366&lt;Einstellungen!$B$5,"ja","nein")</f>
        <v>nein</v>
      </c>
      <c r="H11366" s="21" t="s">
        <v>29</v>
      </c>
      <c r="I11366" s="29" t="n">
        <f aca="false">INDEX(Einstellungen!$B$27:$B$50,12)</f>
        <v>1.1</v>
      </c>
      <c r="J11366" s="29" t="n">
        <f aca="false">F11366*I11366</f>
        <v>38.5784553</v>
      </c>
    </row>
    <row r="11367" customFormat="false" ht="15" hidden="false" customHeight="false" outlineLevel="0" collapsed="false">
      <c r="A11367" s="28" t="n">
        <v>46054</v>
      </c>
      <c r="B11367" s="21" t="s">
        <v>124</v>
      </c>
      <c r="C11367" s="21" t="s">
        <v>139</v>
      </c>
      <c r="D11367" s="29" t="n">
        <v>107.125</v>
      </c>
      <c r="E11367" s="29" t="n">
        <f aca="false">D11367/10</f>
        <v>10.7125</v>
      </c>
      <c r="F11367" s="29" t="n">
        <f aca="false">(E11367+Einstellungen!$B$20)*(1+Einstellungen!$B$10)</f>
        <v>34.948515</v>
      </c>
      <c r="G11367" s="21" t="str">
        <f aca="false">IF(F11367&lt;Einstellungen!$B$5,"ja","nein")</f>
        <v>nein</v>
      </c>
      <c r="H11367" s="21" t="s">
        <v>29</v>
      </c>
      <c r="I11367" s="29" t="n">
        <f aca="false">INDEX(Einstellungen!$B$27:$B$50,13)</f>
        <v>1.2</v>
      </c>
      <c r="J11367" s="29" t="n">
        <f aca="false">F11367*I11367</f>
        <v>41.938218</v>
      </c>
    </row>
    <row r="11368" customFormat="false" ht="15" hidden="false" customHeight="false" outlineLevel="0" collapsed="false">
      <c r="A11368" s="28" t="n">
        <v>46054</v>
      </c>
      <c r="B11368" s="21" t="s">
        <v>125</v>
      </c>
      <c r="C11368" s="21" t="s">
        <v>139</v>
      </c>
      <c r="D11368" s="29" t="n">
        <v>100.388</v>
      </c>
      <c r="E11368" s="29" t="n">
        <f aca="false">D11368/10</f>
        <v>10.0388</v>
      </c>
      <c r="F11368" s="29" t="n">
        <f aca="false">(E11368+Einstellungen!$B$20)*(1+Einstellungen!$B$10)</f>
        <v>34.146812</v>
      </c>
      <c r="G11368" s="21" t="str">
        <f aca="false">IF(F11368&lt;Einstellungen!$B$5,"ja","nein")</f>
        <v>nein</v>
      </c>
      <c r="H11368" s="21" t="s">
        <v>29</v>
      </c>
      <c r="I11368" s="29" t="n">
        <f aca="false">INDEX(Einstellungen!$B$27:$B$50,14)</f>
        <v>1.15</v>
      </c>
      <c r="J11368" s="29" t="n">
        <f aca="false">F11368*I11368</f>
        <v>39.2688338</v>
      </c>
    </row>
    <row r="11369" customFormat="false" ht="15" hidden="false" customHeight="false" outlineLevel="0" collapsed="false">
      <c r="A11369" s="28" t="n">
        <v>46054</v>
      </c>
      <c r="B11369" s="21" t="s">
        <v>126</v>
      </c>
      <c r="C11369" s="21" t="s">
        <v>139</v>
      </c>
      <c r="D11369" s="29" t="n">
        <v>102.235</v>
      </c>
      <c r="E11369" s="29" t="n">
        <f aca="false">D11369/10</f>
        <v>10.2235</v>
      </c>
      <c r="F11369" s="29" t="n">
        <f aca="false">(E11369+Einstellungen!$B$20)*(1+Einstellungen!$B$10)</f>
        <v>34.366605</v>
      </c>
      <c r="G11369" s="21" t="str">
        <f aca="false">IF(F11369&lt;Einstellungen!$B$5,"ja","nein")</f>
        <v>nein</v>
      </c>
      <c r="H11369" s="21" t="s">
        <v>29</v>
      </c>
      <c r="I11369" s="29" t="n">
        <f aca="false">INDEX(Einstellungen!$B$27:$B$50,15)</f>
        <v>1</v>
      </c>
      <c r="J11369" s="29" t="n">
        <f aca="false">F11369*I11369</f>
        <v>34.366605</v>
      </c>
    </row>
    <row r="11370" customFormat="false" ht="15" hidden="false" customHeight="false" outlineLevel="0" collapsed="false">
      <c r="A11370" s="28" t="n">
        <v>46054</v>
      </c>
      <c r="B11370" s="21" t="s">
        <v>127</v>
      </c>
      <c r="C11370" s="21" t="s">
        <v>139</v>
      </c>
      <c r="D11370" s="29" t="n">
        <v>108.957</v>
      </c>
      <c r="E11370" s="29" t="n">
        <f aca="false">D11370/10</f>
        <v>10.8957</v>
      </c>
      <c r="F11370" s="29" t="n">
        <f aca="false">(E11370+Einstellungen!$B$20)*(1+Einstellungen!$B$10)</f>
        <v>35.166523</v>
      </c>
      <c r="G11370" s="21" t="str">
        <f aca="false">IF(F11370&lt;Einstellungen!$B$5,"ja","nein")</f>
        <v>nein</v>
      </c>
      <c r="H11370" s="21" t="s">
        <v>29</v>
      </c>
      <c r="I11370" s="29" t="n">
        <f aca="false">INDEX(Einstellungen!$B$27:$B$50,16)</f>
        <v>0.95</v>
      </c>
      <c r="J11370" s="29" t="n">
        <f aca="false">F11370*I11370</f>
        <v>33.40819685</v>
      </c>
    </row>
    <row r="11371" customFormat="false" ht="15" hidden="false" customHeight="false" outlineLevel="0" collapsed="false">
      <c r="A11371" s="28" t="n">
        <v>46054</v>
      </c>
      <c r="B11371" s="21" t="s">
        <v>128</v>
      </c>
      <c r="C11371" s="21" t="s">
        <v>139</v>
      </c>
      <c r="D11371" s="29" t="n">
        <v>114.667</v>
      </c>
      <c r="E11371" s="29" t="n">
        <f aca="false">D11371/10</f>
        <v>11.4667</v>
      </c>
      <c r="F11371" s="29" t="n">
        <f aca="false">(E11371+Einstellungen!$B$20)*(1+Einstellungen!$B$10)</f>
        <v>35.846013</v>
      </c>
      <c r="G11371" s="21" t="str">
        <f aca="false">IF(F11371&lt;Einstellungen!$B$5,"ja","nein")</f>
        <v>nein</v>
      </c>
      <c r="H11371" s="21" t="s">
        <v>29</v>
      </c>
      <c r="I11371" s="29" t="n">
        <f aca="false">INDEX(Einstellungen!$B$27:$B$50,17)</f>
        <v>0.95</v>
      </c>
      <c r="J11371" s="29" t="n">
        <f aca="false">F11371*I11371</f>
        <v>34.05371235</v>
      </c>
    </row>
    <row r="11372" customFormat="false" ht="15" hidden="false" customHeight="false" outlineLevel="0" collapsed="false">
      <c r="A11372" s="28" t="n">
        <v>46054</v>
      </c>
      <c r="B11372" s="21" t="s">
        <v>129</v>
      </c>
      <c r="C11372" s="21" t="s">
        <v>139</v>
      </c>
      <c r="D11372" s="29" t="n">
        <v>129.488</v>
      </c>
      <c r="E11372" s="29" t="n">
        <f aca="false">D11372/10</f>
        <v>12.9488</v>
      </c>
      <c r="F11372" s="29" t="n">
        <f aca="false">(E11372+Einstellungen!$B$20)*(1+Einstellungen!$B$10)</f>
        <v>37.609712</v>
      </c>
      <c r="G11372" s="21" t="str">
        <f aca="false">IF(F11372&lt;Einstellungen!$B$5,"ja","nein")</f>
        <v>nein</v>
      </c>
      <c r="H11372" s="21" t="s">
        <v>29</v>
      </c>
      <c r="I11372" s="29" t="n">
        <f aca="false">INDEX(Einstellungen!$B$27:$B$50,18)</f>
        <v>1.1</v>
      </c>
      <c r="J11372" s="29" t="n">
        <f aca="false">F11372*I11372</f>
        <v>41.3706832</v>
      </c>
    </row>
    <row r="11373" customFormat="false" ht="15" hidden="false" customHeight="false" outlineLevel="0" collapsed="false">
      <c r="A11373" s="28" t="n">
        <v>46054</v>
      </c>
      <c r="B11373" s="21" t="s">
        <v>130</v>
      </c>
      <c r="C11373" s="21" t="s">
        <v>139</v>
      </c>
      <c r="D11373" s="29" t="n">
        <v>136.843</v>
      </c>
      <c r="E11373" s="29" t="n">
        <f aca="false">D11373/10</f>
        <v>13.6843</v>
      </c>
      <c r="F11373" s="29" t="n">
        <f aca="false">(E11373+Einstellungen!$B$20)*(1+Einstellungen!$B$10)</f>
        <v>38.484957</v>
      </c>
      <c r="G11373" s="21" t="str">
        <f aca="false">IF(F11373&lt;Einstellungen!$B$5,"ja","nein")</f>
        <v>nein</v>
      </c>
      <c r="H11373" s="21" t="s">
        <v>29</v>
      </c>
      <c r="I11373" s="29" t="n">
        <f aca="false">INDEX(Einstellungen!$B$27:$B$50,19)</f>
        <v>1.35</v>
      </c>
      <c r="J11373" s="29" t="n">
        <f aca="false">F11373*I11373</f>
        <v>51.95469195</v>
      </c>
    </row>
    <row r="11374" customFormat="false" ht="15" hidden="false" customHeight="false" outlineLevel="0" collapsed="false">
      <c r="A11374" s="28" t="n">
        <v>46054</v>
      </c>
      <c r="B11374" s="21" t="s">
        <v>131</v>
      </c>
      <c r="C11374" s="21" t="s">
        <v>139</v>
      </c>
      <c r="D11374" s="29" t="n">
        <v>137.39</v>
      </c>
      <c r="E11374" s="29" t="n">
        <f aca="false">D11374/10</f>
        <v>13.739</v>
      </c>
      <c r="F11374" s="29" t="n">
        <f aca="false">(E11374+Einstellungen!$B$20)*(1+Einstellungen!$B$10)</f>
        <v>38.55005</v>
      </c>
      <c r="G11374" s="21" t="str">
        <f aca="false">IF(F11374&lt;Einstellungen!$B$5,"ja","nein")</f>
        <v>nein</v>
      </c>
      <c r="H11374" s="21" t="s">
        <v>29</v>
      </c>
      <c r="I11374" s="29" t="n">
        <f aca="false">INDEX(Einstellungen!$B$27:$B$50,20)</f>
        <v>1.45</v>
      </c>
      <c r="J11374" s="29" t="n">
        <f aca="false">F11374*I11374</f>
        <v>55.8975725</v>
      </c>
    </row>
    <row r="11375" customFormat="false" ht="15" hidden="false" customHeight="false" outlineLevel="0" collapsed="false">
      <c r="A11375" s="28" t="n">
        <v>46054</v>
      </c>
      <c r="B11375" s="21" t="s">
        <v>132</v>
      </c>
      <c r="C11375" s="21" t="s">
        <v>139</v>
      </c>
      <c r="D11375" s="29" t="n">
        <v>125.593</v>
      </c>
      <c r="E11375" s="29" t="n">
        <f aca="false">D11375/10</f>
        <v>12.5593</v>
      </c>
      <c r="F11375" s="29" t="n">
        <f aca="false">(E11375+Einstellungen!$B$20)*(1+Einstellungen!$B$10)</f>
        <v>37.146207</v>
      </c>
      <c r="G11375" s="21" t="str">
        <f aca="false">IF(F11375&lt;Einstellungen!$B$5,"ja","nein")</f>
        <v>nein</v>
      </c>
      <c r="H11375" s="21" t="s">
        <v>29</v>
      </c>
      <c r="I11375" s="29" t="n">
        <f aca="false">INDEX(Einstellungen!$B$27:$B$50,21)</f>
        <v>1.4</v>
      </c>
      <c r="J11375" s="29" t="n">
        <f aca="false">F11375*I11375</f>
        <v>52.0046898</v>
      </c>
    </row>
    <row r="11376" customFormat="false" ht="15" hidden="false" customHeight="false" outlineLevel="0" collapsed="false">
      <c r="A11376" s="28" t="n">
        <v>46054</v>
      </c>
      <c r="B11376" s="21" t="s">
        <v>133</v>
      </c>
      <c r="C11376" s="21" t="s">
        <v>139</v>
      </c>
      <c r="D11376" s="29" t="n">
        <v>113.858</v>
      </c>
      <c r="E11376" s="29" t="n">
        <f aca="false">D11376/10</f>
        <v>11.3858</v>
      </c>
      <c r="F11376" s="29" t="n">
        <f aca="false">(E11376+Einstellungen!$B$20)*(1+Einstellungen!$B$10)</f>
        <v>35.749742</v>
      </c>
      <c r="G11376" s="21" t="str">
        <f aca="false">IF(F11376&lt;Einstellungen!$B$5,"ja","nein")</f>
        <v>nein</v>
      </c>
      <c r="H11376" s="21" t="s">
        <v>29</v>
      </c>
      <c r="I11376" s="29" t="n">
        <f aca="false">INDEX(Einstellungen!$B$27:$B$50,22)</f>
        <v>1.25</v>
      </c>
      <c r="J11376" s="29" t="n">
        <f aca="false">F11376*I11376</f>
        <v>44.6871775</v>
      </c>
    </row>
    <row r="11377" customFormat="false" ht="15" hidden="false" customHeight="false" outlineLevel="0" collapsed="false">
      <c r="A11377" s="28" t="n">
        <v>46054</v>
      </c>
      <c r="B11377" s="21" t="s">
        <v>134</v>
      </c>
      <c r="C11377" s="21" t="s">
        <v>139</v>
      </c>
      <c r="D11377" s="29" t="n">
        <v>113.885</v>
      </c>
      <c r="E11377" s="29" t="n">
        <f aca="false">D11377/10</f>
        <v>11.3885</v>
      </c>
      <c r="F11377" s="29" t="n">
        <f aca="false">(E11377+Einstellungen!$B$20)*(1+Einstellungen!$B$10)</f>
        <v>35.752955</v>
      </c>
      <c r="G11377" s="21" t="str">
        <f aca="false">IF(F11377&lt;Einstellungen!$B$5,"ja","nein")</f>
        <v>nein</v>
      </c>
      <c r="H11377" s="21" t="s">
        <v>29</v>
      </c>
      <c r="I11377" s="29" t="n">
        <f aca="false">INDEX(Einstellungen!$B$27:$B$50,23)</f>
        <v>1.05</v>
      </c>
      <c r="J11377" s="29" t="n">
        <f aca="false">F11377*I11377</f>
        <v>37.54060275</v>
      </c>
    </row>
    <row r="11378" customFormat="false" ht="15" hidden="false" customHeight="false" outlineLevel="0" collapsed="false">
      <c r="A11378" s="28" t="n">
        <v>46054</v>
      </c>
      <c r="B11378" s="21" t="s">
        <v>135</v>
      </c>
      <c r="C11378" s="21" t="s">
        <v>139</v>
      </c>
      <c r="D11378" s="29" t="n">
        <v>106.552</v>
      </c>
      <c r="E11378" s="29" t="n">
        <f aca="false">D11378/10</f>
        <v>10.6552</v>
      </c>
      <c r="F11378" s="29" t="n">
        <f aca="false">(E11378+Einstellungen!$B$20)*(1+Einstellungen!$B$10)</f>
        <v>34.880328</v>
      </c>
      <c r="G11378" s="21" t="str">
        <f aca="false">IF(F11378&lt;Einstellungen!$B$5,"ja","nein")</f>
        <v>nein</v>
      </c>
      <c r="H11378" s="21" t="s">
        <v>29</v>
      </c>
      <c r="I11378" s="29" t="n">
        <f aca="false">INDEX(Einstellungen!$B$27:$B$50,24)</f>
        <v>0.8</v>
      </c>
      <c r="J11378" s="29" t="n">
        <f aca="false">F11378*I11378</f>
        <v>27.9042624</v>
      </c>
    </row>
    <row r="11379" customFormat="false" ht="15" hidden="false" customHeight="false" outlineLevel="0" collapsed="false">
      <c r="A11379" s="28" t="n">
        <v>46055</v>
      </c>
      <c r="B11379" s="21" t="s">
        <v>111</v>
      </c>
      <c r="C11379" s="21" t="s">
        <v>140</v>
      </c>
      <c r="D11379" s="29" t="n">
        <v>99.593</v>
      </c>
      <c r="E11379" s="29" t="n">
        <f aca="false">D11379/10</f>
        <v>9.9593</v>
      </c>
      <c r="F11379" s="29" t="n">
        <f aca="false">(E11379+Einstellungen!$B$20)*(1+Einstellungen!$B$10)</f>
        <v>34.052207</v>
      </c>
      <c r="G11379" s="21" t="str">
        <f aca="false">IF(F11379&lt;Einstellungen!$B$5,"ja","nein")</f>
        <v>nein</v>
      </c>
      <c r="H11379" s="21" t="s">
        <v>29</v>
      </c>
      <c r="I11379" s="29" t="n">
        <f aca="false">INDEX(Einstellungen!$B$27:$B$50,1)</f>
        <v>0.6</v>
      </c>
      <c r="J11379" s="29" t="n">
        <f aca="false">F11379*I11379</f>
        <v>20.4313242</v>
      </c>
    </row>
    <row r="11380" customFormat="false" ht="15" hidden="false" customHeight="false" outlineLevel="0" collapsed="false">
      <c r="A11380" s="28" t="n">
        <v>46055</v>
      </c>
      <c r="B11380" s="21" t="s">
        <v>113</v>
      </c>
      <c r="C11380" s="21" t="s">
        <v>140</v>
      </c>
      <c r="D11380" s="29" t="n">
        <v>97.993</v>
      </c>
      <c r="E11380" s="29" t="n">
        <f aca="false">D11380/10</f>
        <v>9.7993</v>
      </c>
      <c r="F11380" s="29" t="n">
        <f aca="false">(E11380+Einstellungen!$B$20)*(1+Einstellungen!$B$10)</f>
        <v>33.861807</v>
      </c>
      <c r="G11380" s="21" t="str">
        <f aca="false">IF(F11380&lt;Einstellungen!$B$5,"ja","nein")</f>
        <v>nein</v>
      </c>
      <c r="H11380" s="21" t="s">
        <v>29</v>
      </c>
      <c r="I11380" s="29" t="n">
        <f aca="false">INDEX(Einstellungen!$B$27:$B$50,2)</f>
        <v>0.5</v>
      </c>
      <c r="J11380" s="29" t="n">
        <f aca="false">F11380*I11380</f>
        <v>16.9309035</v>
      </c>
    </row>
    <row r="11381" customFormat="false" ht="15" hidden="false" customHeight="false" outlineLevel="0" collapsed="false">
      <c r="A11381" s="28" t="n">
        <v>46055</v>
      </c>
      <c r="B11381" s="21" t="s">
        <v>114</v>
      </c>
      <c r="C11381" s="21" t="s">
        <v>140</v>
      </c>
      <c r="D11381" s="29" t="n">
        <v>95.093</v>
      </c>
      <c r="E11381" s="29" t="n">
        <f aca="false">D11381/10</f>
        <v>9.5093</v>
      </c>
      <c r="F11381" s="29" t="n">
        <f aca="false">(E11381+Einstellungen!$B$20)*(1+Einstellungen!$B$10)</f>
        <v>33.516707</v>
      </c>
      <c r="G11381" s="21" t="str">
        <f aca="false">IF(F11381&lt;Einstellungen!$B$5,"ja","nein")</f>
        <v>nein</v>
      </c>
      <c r="H11381" s="21" t="s">
        <v>29</v>
      </c>
      <c r="I11381" s="29" t="n">
        <f aca="false">INDEX(Einstellungen!$B$27:$B$50,3)</f>
        <v>0.45</v>
      </c>
      <c r="J11381" s="29" t="n">
        <f aca="false">F11381*I11381</f>
        <v>15.08251815</v>
      </c>
    </row>
    <row r="11382" customFormat="false" ht="15" hidden="false" customHeight="false" outlineLevel="0" collapsed="false">
      <c r="A11382" s="28" t="n">
        <v>46055</v>
      </c>
      <c r="B11382" s="21" t="s">
        <v>115</v>
      </c>
      <c r="C11382" s="21" t="s">
        <v>140</v>
      </c>
      <c r="D11382" s="29" t="n">
        <v>91</v>
      </c>
      <c r="E11382" s="29" t="n">
        <f aca="false">D11382/10</f>
        <v>9.1</v>
      </c>
      <c r="F11382" s="29" t="n">
        <f aca="false">(E11382+Einstellungen!$B$20)*(1+Einstellungen!$B$10)</f>
        <v>33.02964</v>
      </c>
      <c r="G11382" s="21" t="str">
        <f aca="false">IF(F11382&lt;Einstellungen!$B$5,"ja","nein")</f>
        <v>nein</v>
      </c>
      <c r="H11382" s="21" t="s">
        <v>29</v>
      </c>
      <c r="I11382" s="29" t="n">
        <f aca="false">INDEX(Einstellungen!$B$27:$B$50,4)</f>
        <v>0.45</v>
      </c>
      <c r="J11382" s="29" t="n">
        <f aca="false">F11382*I11382</f>
        <v>14.863338</v>
      </c>
    </row>
    <row r="11383" customFormat="false" ht="15" hidden="false" customHeight="false" outlineLevel="0" collapsed="false">
      <c r="A11383" s="28" t="n">
        <v>46055</v>
      </c>
      <c r="B11383" s="21" t="s">
        <v>116</v>
      </c>
      <c r="C11383" s="21" t="s">
        <v>140</v>
      </c>
      <c r="D11383" s="29" t="n">
        <v>91.733</v>
      </c>
      <c r="E11383" s="29" t="n">
        <f aca="false">D11383/10</f>
        <v>9.1733</v>
      </c>
      <c r="F11383" s="29" t="n">
        <f aca="false">(E11383+Einstellungen!$B$20)*(1+Einstellungen!$B$10)</f>
        <v>33.116867</v>
      </c>
      <c r="G11383" s="21" t="str">
        <f aca="false">IF(F11383&lt;Einstellungen!$B$5,"ja","nein")</f>
        <v>nein</v>
      </c>
      <c r="H11383" s="21" t="s">
        <v>29</v>
      </c>
      <c r="I11383" s="29" t="n">
        <f aca="false">INDEX(Einstellungen!$B$27:$B$50,5)</f>
        <v>0.45</v>
      </c>
      <c r="J11383" s="29" t="n">
        <f aca="false">F11383*I11383</f>
        <v>14.90259015</v>
      </c>
    </row>
    <row r="11384" customFormat="false" ht="15" hidden="false" customHeight="false" outlineLevel="0" collapsed="false">
      <c r="A11384" s="28" t="n">
        <v>46055</v>
      </c>
      <c r="B11384" s="21" t="s">
        <v>117</v>
      </c>
      <c r="C11384" s="21" t="s">
        <v>140</v>
      </c>
      <c r="D11384" s="29" t="n">
        <v>94.722</v>
      </c>
      <c r="E11384" s="29" t="n">
        <f aca="false">D11384/10</f>
        <v>9.4722</v>
      </c>
      <c r="F11384" s="29" t="n">
        <f aca="false">(E11384+Einstellungen!$B$20)*(1+Einstellungen!$B$10)</f>
        <v>33.472558</v>
      </c>
      <c r="G11384" s="21" t="str">
        <f aca="false">IF(F11384&lt;Einstellungen!$B$5,"ja","nein")</f>
        <v>nein</v>
      </c>
      <c r="H11384" s="21" t="s">
        <v>29</v>
      </c>
      <c r="I11384" s="29" t="n">
        <f aca="false">INDEX(Einstellungen!$B$27:$B$50,6)</f>
        <v>0.5</v>
      </c>
      <c r="J11384" s="29" t="n">
        <f aca="false">F11384*I11384</f>
        <v>16.736279</v>
      </c>
    </row>
    <row r="11385" customFormat="false" ht="15" hidden="false" customHeight="false" outlineLevel="0" collapsed="false">
      <c r="A11385" s="28" t="n">
        <v>46055</v>
      </c>
      <c r="B11385" s="21" t="s">
        <v>118</v>
      </c>
      <c r="C11385" s="21" t="s">
        <v>140</v>
      </c>
      <c r="D11385" s="29" t="n">
        <v>106.575</v>
      </c>
      <c r="E11385" s="29" t="n">
        <f aca="false">D11385/10</f>
        <v>10.6575</v>
      </c>
      <c r="F11385" s="29" t="n">
        <f aca="false">(E11385+Einstellungen!$B$20)*(1+Einstellungen!$B$10)</f>
        <v>34.883065</v>
      </c>
      <c r="G11385" s="21" t="str">
        <f aca="false">IF(F11385&lt;Einstellungen!$B$5,"ja","nein")</f>
        <v>nein</v>
      </c>
      <c r="H11385" s="21" t="s">
        <v>29</v>
      </c>
      <c r="I11385" s="29" t="n">
        <f aca="false">INDEX(Einstellungen!$B$27:$B$50,7)</f>
        <v>0.7</v>
      </c>
      <c r="J11385" s="29" t="n">
        <f aca="false">F11385*I11385</f>
        <v>24.4181455</v>
      </c>
    </row>
    <row r="11386" customFormat="false" ht="15" hidden="false" customHeight="false" outlineLevel="0" collapsed="false">
      <c r="A11386" s="28" t="n">
        <v>46055</v>
      </c>
      <c r="B11386" s="21" t="s">
        <v>119</v>
      </c>
      <c r="C11386" s="21" t="s">
        <v>140</v>
      </c>
      <c r="D11386" s="29" t="n">
        <v>122.885</v>
      </c>
      <c r="E11386" s="29" t="n">
        <f aca="false">D11386/10</f>
        <v>12.2885</v>
      </c>
      <c r="F11386" s="29" t="n">
        <f aca="false">(E11386+Einstellungen!$B$20)*(1+Einstellungen!$B$10)</f>
        <v>36.823955</v>
      </c>
      <c r="G11386" s="21" t="str">
        <f aca="false">IF(F11386&lt;Einstellungen!$B$5,"ja","nein")</f>
        <v>nein</v>
      </c>
      <c r="H11386" s="21" t="s">
        <v>29</v>
      </c>
      <c r="I11386" s="29" t="n">
        <f aca="false">INDEX(Einstellungen!$B$27:$B$50,8)</f>
        <v>0.95</v>
      </c>
      <c r="J11386" s="29" t="n">
        <f aca="false">F11386*I11386</f>
        <v>34.98275725</v>
      </c>
    </row>
    <row r="11387" customFormat="false" ht="15" hidden="false" customHeight="false" outlineLevel="0" collapsed="false">
      <c r="A11387" s="28" t="n">
        <v>46055</v>
      </c>
      <c r="B11387" s="21" t="s">
        <v>120</v>
      </c>
      <c r="C11387" s="21" t="s">
        <v>140</v>
      </c>
      <c r="D11387" s="29" t="n">
        <v>136.868</v>
      </c>
      <c r="E11387" s="29" t="n">
        <f aca="false">D11387/10</f>
        <v>13.6868</v>
      </c>
      <c r="F11387" s="29" t="n">
        <f aca="false">(E11387+Einstellungen!$B$20)*(1+Einstellungen!$B$10)</f>
        <v>38.487932</v>
      </c>
      <c r="G11387" s="21" t="str">
        <f aca="false">IF(F11387&lt;Einstellungen!$B$5,"ja","nein")</f>
        <v>nein</v>
      </c>
      <c r="H11387" s="21" t="s">
        <v>29</v>
      </c>
      <c r="I11387" s="29" t="n">
        <f aca="false">INDEX(Einstellungen!$B$27:$B$50,9)</f>
        <v>1.05</v>
      </c>
      <c r="J11387" s="29" t="n">
        <f aca="false">F11387*I11387</f>
        <v>40.4123286</v>
      </c>
    </row>
    <row r="11388" customFormat="false" ht="15" hidden="false" customHeight="false" outlineLevel="0" collapsed="false">
      <c r="A11388" s="28" t="n">
        <v>46055</v>
      </c>
      <c r="B11388" s="21" t="s">
        <v>121</v>
      </c>
      <c r="C11388" s="21" t="s">
        <v>140</v>
      </c>
      <c r="D11388" s="29" t="n">
        <v>140.155</v>
      </c>
      <c r="E11388" s="29" t="n">
        <f aca="false">D11388/10</f>
        <v>14.0155</v>
      </c>
      <c r="F11388" s="29" t="n">
        <f aca="false">(E11388+Einstellungen!$B$20)*(1+Einstellungen!$B$10)</f>
        <v>38.879085</v>
      </c>
      <c r="G11388" s="21" t="str">
        <f aca="false">IF(F11388&lt;Einstellungen!$B$5,"ja","nein")</f>
        <v>nein</v>
      </c>
      <c r="H11388" s="21" t="s">
        <v>29</v>
      </c>
      <c r="I11388" s="29" t="n">
        <f aca="false">INDEX(Einstellungen!$B$27:$B$50,10)</f>
        <v>1.05</v>
      </c>
      <c r="J11388" s="29" t="n">
        <f aca="false">F11388*I11388</f>
        <v>40.82303925</v>
      </c>
    </row>
    <row r="11389" customFormat="false" ht="15" hidden="false" customHeight="false" outlineLevel="0" collapsed="false">
      <c r="A11389" s="28" t="n">
        <v>46055</v>
      </c>
      <c r="B11389" s="21" t="s">
        <v>122</v>
      </c>
      <c r="C11389" s="21" t="s">
        <v>140</v>
      </c>
      <c r="D11389" s="29" t="n">
        <v>124.54</v>
      </c>
      <c r="E11389" s="29" t="n">
        <f aca="false">D11389/10</f>
        <v>12.454</v>
      </c>
      <c r="F11389" s="29" t="n">
        <f aca="false">(E11389+Einstellungen!$B$20)*(1+Einstellungen!$B$10)</f>
        <v>37.0209</v>
      </c>
      <c r="G11389" s="21" t="str">
        <f aca="false">IF(F11389&lt;Einstellungen!$B$5,"ja","nein")</f>
        <v>nein</v>
      </c>
      <c r="H11389" s="21" t="s">
        <v>29</v>
      </c>
      <c r="I11389" s="29" t="n">
        <f aca="false">INDEX(Einstellungen!$B$27:$B$50,11)</f>
        <v>1.05</v>
      </c>
      <c r="J11389" s="29" t="n">
        <f aca="false">F11389*I11389</f>
        <v>38.871945</v>
      </c>
    </row>
    <row r="11390" customFormat="false" ht="15" hidden="false" customHeight="false" outlineLevel="0" collapsed="false">
      <c r="A11390" s="28" t="n">
        <v>46055</v>
      </c>
      <c r="B11390" s="21" t="s">
        <v>123</v>
      </c>
      <c r="C11390" s="21" t="s">
        <v>140</v>
      </c>
      <c r="D11390" s="29" t="n">
        <v>114.668</v>
      </c>
      <c r="E11390" s="29" t="n">
        <f aca="false">D11390/10</f>
        <v>11.4668</v>
      </c>
      <c r="F11390" s="29" t="n">
        <f aca="false">(E11390+Einstellungen!$B$20)*(1+Einstellungen!$B$10)</f>
        <v>35.846132</v>
      </c>
      <c r="G11390" s="21" t="str">
        <f aca="false">IF(F11390&lt;Einstellungen!$B$5,"ja","nein")</f>
        <v>nein</v>
      </c>
      <c r="H11390" s="21" t="s">
        <v>29</v>
      </c>
      <c r="I11390" s="29" t="n">
        <f aca="false">INDEX(Einstellungen!$B$27:$B$50,12)</f>
        <v>1.1</v>
      </c>
      <c r="J11390" s="29" t="n">
        <f aca="false">F11390*I11390</f>
        <v>39.4307452</v>
      </c>
    </row>
    <row r="11391" customFormat="false" ht="15" hidden="false" customHeight="false" outlineLevel="0" collapsed="false">
      <c r="A11391" s="28" t="n">
        <v>46055</v>
      </c>
      <c r="B11391" s="21" t="s">
        <v>124</v>
      </c>
      <c r="C11391" s="21" t="s">
        <v>140</v>
      </c>
      <c r="D11391" s="29" t="n">
        <v>109.213</v>
      </c>
      <c r="E11391" s="29" t="n">
        <f aca="false">D11391/10</f>
        <v>10.9213</v>
      </c>
      <c r="F11391" s="29" t="n">
        <f aca="false">(E11391+Einstellungen!$B$20)*(1+Einstellungen!$B$10)</f>
        <v>35.196987</v>
      </c>
      <c r="G11391" s="21" t="str">
        <f aca="false">IF(F11391&lt;Einstellungen!$B$5,"ja","nein")</f>
        <v>nein</v>
      </c>
      <c r="H11391" s="21" t="s">
        <v>29</v>
      </c>
      <c r="I11391" s="29" t="n">
        <f aca="false">INDEX(Einstellungen!$B$27:$B$50,13)</f>
        <v>1.2</v>
      </c>
      <c r="J11391" s="29" t="n">
        <f aca="false">F11391*I11391</f>
        <v>42.2363844</v>
      </c>
    </row>
    <row r="11392" customFormat="false" ht="15" hidden="false" customHeight="false" outlineLevel="0" collapsed="false">
      <c r="A11392" s="28" t="n">
        <v>46055</v>
      </c>
      <c r="B11392" s="21" t="s">
        <v>125</v>
      </c>
      <c r="C11392" s="21" t="s">
        <v>140</v>
      </c>
      <c r="D11392" s="29" t="n">
        <v>104</v>
      </c>
      <c r="E11392" s="29" t="n">
        <f aca="false">D11392/10</f>
        <v>10.4</v>
      </c>
      <c r="F11392" s="29" t="n">
        <f aca="false">(E11392+Einstellungen!$B$20)*(1+Einstellungen!$B$10)</f>
        <v>34.57664</v>
      </c>
      <c r="G11392" s="21" t="str">
        <f aca="false">IF(F11392&lt;Einstellungen!$B$5,"ja","nein")</f>
        <v>nein</v>
      </c>
      <c r="H11392" s="21" t="s">
        <v>29</v>
      </c>
      <c r="I11392" s="29" t="n">
        <f aca="false">INDEX(Einstellungen!$B$27:$B$50,14)</f>
        <v>1.15</v>
      </c>
      <c r="J11392" s="29" t="n">
        <f aca="false">F11392*I11392</f>
        <v>39.763136</v>
      </c>
    </row>
    <row r="11393" customFormat="false" ht="15" hidden="false" customHeight="false" outlineLevel="0" collapsed="false">
      <c r="A11393" s="28" t="n">
        <v>46055</v>
      </c>
      <c r="B11393" s="21" t="s">
        <v>126</v>
      </c>
      <c r="C11393" s="21" t="s">
        <v>140</v>
      </c>
      <c r="D11393" s="29" t="n">
        <v>102.903</v>
      </c>
      <c r="E11393" s="29" t="n">
        <f aca="false">D11393/10</f>
        <v>10.2903</v>
      </c>
      <c r="F11393" s="29" t="n">
        <f aca="false">(E11393+Einstellungen!$B$20)*(1+Einstellungen!$B$10)</f>
        <v>34.446097</v>
      </c>
      <c r="G11393" s="21" t="str">
        <f aca="false">IF(F11393&lt;Einstellungen!$B$5,"ja","nein")</f>
        <v>nein</v>
      </c>
      <c r="H11393" s="21" t="s">
        <v>29</v>
      </c>
      <c r="I11393" s="29" t="n">
        <f aca="false">INDEX(Einstellungen!$B$27:$B$50,15)</f>
        <v>1</v>
      </c>
      <c r="J11393" s="29" t="n">
        <f aca="false">F11393*I11393</f>
        <v>34.446097</v>
      </c>
    </row>
    <row r="11394" customFormat="false" ht="15" hidden="false" customHeight="false" outlineLevel="0" collapsed="false">
      <c r="A11394" s="28" t="n">
        <v>46055</v>
      </c>
      <c r="B11394" s="21" t="s">
        <v>127</v>
      </c>
      <c r="C11394" s="21" t="s">
        <v>140</v>
      </c>
      <c r="D11394" s="29" t="n">
        <v>105.078</v>
      </c>
      <c r="E11394" s="29" t="n">
        <f aca="false">D11394/10</f>
        <v>10.5078</v>
      </c>
      <c r="F11394" s="29" t="n">
        <f aca="false">(E11394+Einstellungen!$B$20)*(1+Einstellungen!$B$10)</f>
        <v>34.704922</v>
      </c>
      <c r="G11394" s="21" t="str">
        <f aca="false">IF(F11394&lt;Einstellungen!$B$5,"ja","nein")</f>
        <v>nein</v>
      </c>
      <c r="H11394" s="21" t="s">
        <v>29</v>
      </c>
      <c r="I11394" s="29" t="n">
        <f aca="false">INDEX(Einstellungen!$B$27:$B$50,16)</f>
        <v>0.95</v>
      </c>
      <c r="J11394" s="29" t="n">
        <f aca="false">F11394*I11394</f>
        <v>32.9696759</v>
      </c>
    </row>
    <row r="11395" customFormat="false" ht="15" hidden="false" customHeight="false" outlineLevel="0" collapsed="false">
      <c r="A11395" s="28" t="n">
        <v>46055</v>
      </c>
      <c r="B11395" s="21" t="s">
        <v>128</v>
      </c>
      <c r="C11395" s="21" t="s">
        <v>140</v>
      </c>
      <c r="D11395" s="29" t="n">
        <v>109.778</v>
      </c>
      <c r="E11395" s="29" t="n">
        <f aca="false">D11395/10</f>
        <v>10.9778</v>
      </c>
      <c r="F11395" s="29" t="n">
        <f aca="false">(E11395+Einstellungen!$B$20)*(1+Einstellungen!$B$10)</f>
        <v>35.264222</v>
      </c>
      <c r="G11395" s="21" t="str">
        <f aca="false">IF(F11395&lt;Einstellungen!$B$5,"ja","nein")</f>
        <v>nein</v>
      </c>
      <c r="H11395" s="21" t="s">
        <v>29</v>
      </c>
      <c r="I11395" s="29" t="n">
        <f aca="false">INDEX(Einstellungen!$B$27:$B$50,17)</f>
        <v>0.95</v>
      </c>
      <c r="J11395" s="29" t="n">
        <f aca="false">F11395*I11395</f>
        <v>33.5010109</v>
      </c>
    </row>
    <row r="11396" customFormat="false" ht="15" hidden="false" customHeight="false" outlineLevel="0" collapsed="false">
      <c r="A11396" s="28" t="n">
        <v>46055</v>
      </c>
      <c r="B11396" s="21" t="s">
        <v>129</v>
      </c>
      <c r="C11396" s="21" t="s">
        <v>140</v>
      </c>
      <c r="D11396" s="29" t="n">
        <v>118.197</v>
      </c>
      <c r="E11396" s="29" t="n">
        <f aca="false">D11396/10</f>
        <v>11.8197</v>
      </c>
      <c r="F11396" s="29" t="n">
        <f aca="false">(E11396+Einstellungen!$B$20)*(1+Einstellungen!$B$10)</f>
        <v>36.266083</v>
      </c>
      <c r="G11396" s="21" t="str">
        <f aca="false">IF(F11396&lt;Einstellungen!$B$5,"ja","nein")</f>
        <v>nein</v>
      </c>
      <c r="H11396" s="21" t="s">
        <v>29</v>
      </c>
      <c r="I11396" s="29" t="n">
        <f aca="false">INDEX(Einstellungen!$B$27:$B$50,18)</f>
        <v>1.1</v>
      </c>
      <c r="J11396" s="29" t="n">
        <f aca="false">F11396*I11396</f>
        <v>39.8926913</v>
      </c>
    </row>
    <row r="11397" customFormat="false" ht="15" hidden="false" customHeight="false" outlineLevel="0" collapsed="false">
      <c r="A11397" s="28" t="n">
        <v>46055</v>
      </c>
      <c r="B11397" s="21" t="s">
        <v>130</v>
      </c>
      <c r="C11397" s="21" t="s">
        <v>140</v>
      </c>
      <c r="D11397" s="29" t="n">
        <v>118.968</v>
      </c>
      <c r="E11397" s="29" t="n">
        <f aca="false">D11397/10</f>
        <v>11.8968</v>
      </c>
      <c r="F11397" s="29" t="n">
        <f aca="false">(E11397+Einstellungen!$B$20)*(1+Einstellungen!$B$10)</f>
        <v>36.357832</v>
      </c>
      <c r="G11397" s="21" t="str">
        <f aca="false">IF(F11397&lt;Einstellungen!$B$5,"ja","nein")</f>
        <v>nein</v>
      </c>
      <c r="H11397" s="21" t="s">
        <v>29</v>
      </c>
      <c r="I11397" s="29" t="n">
        <f aca="false">INDEX(Einstellungen!$B$27:$B$50,19)</f>
        <v>1.35</v>
      </c>
      <c r="J11397" s="29" t="n">
        <f aca="false">F11397*I11397</f>
        <v>49.0830732</v>
      </c>
    </row>
    <row r="11398" customFormat="false" ht="15" hidden="false" customHeight="false" outlineLevel="0" collapsed="false">
      <c r="A11398" s="28" t="n">
        <v>46055</v>
      </c>
      <c r="B11398" s="21" t="s">
        <v>131</v>
      </c>
      <c r="C11398" s="21" t="s">
        <v>140</v>
      </c>
      <c r="D11398" s="29" t="n">
        <v>105</v>
      </c>
      <c r="E11398" s="29" t="n">
        <f aca="false">D11398/10</f>
        <v>10.5</v>
      </c>
      <c r="F11398" s="29" t="n">
        <f aca="false">(E11398+Einstellungen!$B$20)*(1+Einstellungen!$B$10)</f>
        <v>34.69564</v>
      </c>
      <c r="G11398" s="21" t="str">
        <f aca="false">IF(F11398&lt;Einstellungen!$B$5,"ja","nein")</f>
        <v>nein</v>
      </c>
      <c r="H11398" s="21" t="s">
        <v>29</v>
      </c>
      <c r="I11398" s="29" t="n">
        <f aca="false">INDEX(Einstellungen!$B$27:$B$50,20)</f>
        <v>1.45</v>
      </c>
      <c r="J11398" s="29" t="n">
        <f aca="false">F11398*I11398</f>
        <v>50.308678</v>
      </c>
    </row>
    <row r="11399" customFormat="false" ht="15" hidden="false" customHeight="false" outlineLevel="0" collapsed="false">
      <c r="A11399" s="28" t="n">
        <v>46055</v>
      </c>
      <c r="B11399" s="21" t="s">
        <v>132</v>
      </c>
      <c r="C11399" s="21" t="s">
        <v>140</v>
      </c>
      <c r="D11399" s="29" t="n">
        <v>102.255</v>
      </c>
      <c r="E11399" s="29" t="n">
        <f aca="false">D11399/10</f>
        <v>10.2255</v>
      </c>
      <c r="F11399" s="29" t="n">
        <f aca="false">(E11399+Einstellungen!$B$20)*(1+Einstellungen!$B$10)</f>
        <v>34.368985</v>
      </c>
      <c r="G11399" s="21" t="str">
        <f aca="false">IF(F11399&lt;Einstellungen!$B$5,"ja","nein")</f>
        <v>nein</v>
      </c>
      <c r="H11399" s="21" t="s">
        <v>29</v>
      </c>
      <c r="I11399" s="29" t="n">
        <f aca="false">INDEX(Einstellungen!$B$27:$B$50,21)</f>
        <v>1.4</v>
      </c>
      <c r="J11399" s="29" t="n">
        <f aca="false">F11399*I11399</f>
        <v>48.116579</v>
      </c>
    </row>
    <row r="11400" customFormat="false" ht="15" hidden="false" customHeight="false" outlineLevel="0" collapsed="false">
      <c r="A11400" s="28" t="n">
        <v>46055</v>
      </c>
      <c r="B11400" s="21" t="s">
        <v>133</v>
      </c>
      <c r="C11400" s="21" t="s">
        <v>140</v>
      </c>
      <c r="D11400" s="29" t="n">
        <v>102.015</v>
      </c>
      <c r="E11400" s="29" t="n">
        <f aca="false">D11400/10</f>
        <v>10.2015</v>
      </c>
      <c r="F11400" s="29" t="n">
        <f aca="false">(E11400+Einstellungen!$B$20)*(1+Einstellungen!$B$10)</f>
        <v>34.340425</v>
      </c>
      <c r="G11400" s="21" t="str">
        <f aca="false">IF(F11400&lt;Einstellungen!$B$5,"ja","nein")</f>
        <v>nein</v>
      </c>
      <c r="H11400" s="21" t="s">
        <v>29</v>
      </c>
      <c r="I11400" s="29" t="n">
        <f aca="false">INDEX(Einstellungen!$B$27:$B$50,22)</f>
        <v>1.25</v>
      </c>
      <c r="J11400" s="29" t="n">
        <f aca="false">F11400*I11400</f>
        <v>42.92553125</v>
      </c>
    </row>
    <row r="11401" customFormat="false" ht="15" hidden="false" customHeight="false" outlineLevel="0" collapsed="false">
      <c r="A11401" s="28" t="n">
        <v>46055</v>
      </c>
      <c r="B11401" s="21" t="s">
        <v>134</v>
      </c>
      <c r="C11401" s="21" t="s">
        <v>140</v>
      </c>
      <c r="D11401" s="29" t="n">
        <v>101.228</v>
      </c>
      <c r="E11401" s="29" t="n">
        <f aca="false">D11401/10</f>
        <v>10.1228</v>
      </c>
      <c r="F11401" s="29" t="n">
        <f aca="false">(E11401+Einstellungen!$B$20)*(1+Einstellungen!$B$10)</f>
        <v>34.246772</v>
      </c>
      <c r="G11401" s="21" t="str">
        <f aca="false">IF(F11401&lt;Einstellungen!$B$5,"ja","nein")</f>
        <v>nein</v>
      </c>
      <c r="H11401" s="21" t="s">
        <v>29</v>
      </c>
      <c r="I11401" s="29" t="n">
        <f aca="false">INDEX(Einstellungen!$B$27:$B$50,23)</f>
        <v>1.05</v>
      </c>
      <c r="J11401" s="29" t="n">
        <f aca="false">F11401*I11401</f>
        <v>35.9591106</v>
      </c>
    </row>
    <row r="11402" customFormat="false" ht="15" hidden="false" customHeight="false" outlineLevel="0" collapsed="false">
      <c r="A11402" s="28" t="n">
        <v>46055</v>
      </c>
      <c r="B11402" s="21" t="s">
        <v>135</v>
      </c>
      <c r="C11402" s="21" t="s">
        <v>140</v>
      </c>
      <c r="D11402" s="29" t="n">
        <v>91.385</v>
      </c>
      <c r="E11402" s="29" t="n">
        <f aca="false">D11402/10</f>
        <v>9.1385</v>
      </c>
      <c r="F11402" s="29" t="n">
        <f aca="false">(E11402+Einstellungen!$B$20)*(1+Einstellungen!$B$10)</f>
        <v>33.075455</v>
      </c>
      <c r="G11402" s="21" t="str">
        <f aca="false">IF(F11402&lt;Einstellungen!$B$5,"ja","nein")</f>
        <v>nein</v>
      </c>
      <c r="H11402" s="21" t="s">
        <v>29</v>
      </c>
      <c r="I11402" s="29" t="n">
        <f aca="false">INDEX(Einstellungen!$B$27:$B$50,24)</f>
        <v>0.8</v>
      </c>
      <c r="J11402" s="29" t="n">
        <f aca="false">F11402*I11402</f>
        <v>26.460364</v>
      </c>
    </row>
    <row r="11403" customFormat="false" ht="15" hidden="false" customHeight="false" outlineLevel="0" collapsed="false">
      <c r="A11403" s="28" t="n">
        <v>46056</v>
      </c>
      <c r="B11403" s="21" t="s">
        <v>111</v>
      </c>
      <c r="C11403" s="21" t="s">
        <v>141</v>
      </c>
      <c r="D11403" s="29" t="n">
        <v>91.718</v>
      </c>
      <c r="E11403" s="29" t="n">
        <f aca="false">D11403/10</f>
        <v>9.1718</v>
      </c>
      <c r="F11403" s="29" t="n">
        <f aca="false">(E11403+Einstellungen!$B$20)*(1+Einstellungen!$B$10)</f>
        <v>33.115082</v>
      </c>
      <c r="G11403" s="21" t="str">
        <f aca="false">IF(F11403&lt;Einstellungen!$B$5,"ja","nein")</f>
        <v>nein</v>
      </c>
      <c r="H11403" s="21" t="s">
        <v>29</v>
      </c>
      <c r="I11403" s="29" t="n">
        <f aca="false">INDEX(Einstellungen!$B$27:$B$50,1)</f>
        <v>0.6</v>
      </c>
      <c r="J11403" s="29" t="n">
        <f aca="false">F11403*I11403</f>
        <v>19.8690492</v>
      </c>
    </row>
    <row r="11404" customFormat="false" ht="15" hidden="false" customHeight="false" outlineLevel="0" collapsed="false">
      <c r="A11404" s="28" t="n">
        <v>46056</v>
      </c>
      <c r="B11404" s="21" t="s">
        <v>113</v>
      </c>
      <c r="C11404" s="21" t="s">
        <v>141</v>
      </c>
      <c r="D11404" s="29" t="n">
        <v>89.365</v>
      </c>
      <c r="E11404" s="29" t="n">
        <f aca="false">D11404/10</f>
        <v>8.9365</v>
      </c>
      <c r="F11404" s="29" t="n">
        <f aca="false">(E11404+Einstellungen!$B$20)*(1+Einstellungen!$B$10)</f>
        <v>32.835075</v>
      </c>
      <c r="G11404" s="21" t="str">
        <f aca="false">IF(F11404&lt;Einstellungen!$B$5,"ja","nein")</f>
        <v>nein</v>
      </c>
      <c r="H11404" s="21" t="s">
        <v>29</v>
      </c>
      <c r="I11404" s="29" t="n">
        <f aca="false">INDEX(Einstellungen!$B$27:$B$50,2)</f>
        <v>0.5</v>
      </c>
      <c r="J11404" s="29" t="n">
        <f aca="false">F11404*I11404</f>
        <v>16.4175375</v>
      </c>
    </row>
    <row r="11405" customFormat="false" ht="15" hidden="false" customHeight="false" outlineLevel="0" collapsed="false">
      <c r="A11405" s="28" t="n">
        <v>46056</v>
      </c>
      <c r="B11405" s="21" t="s">
        <v>114</v>
      </c>
      <c r="C11405" s="21" t="s">
        <v>141</v>
      </c>
      <c r="D11405" s="29" t="n">
        <v>84.007</v>
      </c>
      <c r="E11405" s="29" t="n">
        <f aca="false">D11405/10</f>
        <v>8.4007</v>
      </c>
      <c r="F11405" s="29" t="n">
        <f aca="false">(E11405+Einstellungen!$B$20)*(1+Einstellungen!$B$10)</f>
        <v>32.197473</v>
      </c>
      <c r="G11405" s="21" t="str">
        <f aca="false">IF(F11405&lt;Einstellungen!$B$5,"ja","nein")</f>
        <v>nein</v>
      </c>
      <c r="H11405" s="21" t="s">
        <v>29</v>
      </c>
      <c r="I11405" s="29" t="n">
        <f aca="false">INDEX(Einstellungen!$B$27:$B$50,3)</f>
        <v>0.45</v>
      </c>
      <c r="J11405" s="29" t="n">
        <f aca="false">F11405*I11405</f>
        <v>14.48886285</v>
      </c>
    </row>
    <row r="11406" customFormat="false" ht="15" hidden="false" customHeight="false" outlineLevel="0" collapsed="false">
      <c r="A11406" s="28" t="n">
        <v>46056</v>
      </c>
      <c r="B11406" s="21" t="s">
        <v>115</v>
      </c>
      <c r="C11406" s="21" t="s">
        <v>141</v>
      </c>
      <c r="D11406" s="29" t="n">
        <v>79.938</v>
      </c>
      <c r="E11406" s="29" t="n">
        <f aca="false">D11406/10</f>
        <v>7.9938</v>
      </c>
      <c r="F11406" s="29" t="n">
        <f aca="false">(E11406+Einstellungen!$B$20)*(1+Einstellungen!$B$10)</f>
        <v>31.713262</v>
      </c>
      <c r="G11406" s="21" t="str">
        <f aca="false">IF(F11406&lt;Einstellungen!$B$5,"ja","nein")</f>
        <v>nein</v>
      </c>
      <c r="H11406" s="21" t="s">
        <v>29</v>
      </c>
      <c r="I11406" s="29" t="n">
        <f aca="false">INDEX(Einstellungen!$B$27:$B$50,4)</f>
        <v>0.45</v>
      </c>
      <c r="J11406" s="29" t="n">
        <f aca="false">F11406*I11406</f>
        <v>14.2709679</v>
      </c>
    </row>
    <row r="11407" customFormat="false" ht="15" hidden="false" customHeight="false" outlineLevel="0" collapsed="false">
      <c r="A11407" s="28" t="n">
        <v>46056</v>
      </c>
      <c r="B11407" s="21" t="s">
        <v>116</v>
      </c>
      <c r="C11407" s="21" t="s">
        <v>141</v>
      </c>
      <c r="D11407" s="29" t="n">
        <v>76.84</v>
      </c>
      <c r="E11407" s="29" t="n">
        <f aca="false">D11407/10</f>
        <v>7.684</v>
      </c>
      <c r="F11407" s="29" t="n">
        <f aca="false">(E11407+Einstellungen!$B$20)*(1+Einstellungen!$B$10)</f>
        <v>31.3446</v>
      </c>
      <c r="G11407" s="21" t="str">
        <f aca="false">IF(F11407&lt;Einstellungen!$B$5,"ja","nein")</f>
        <v>nein</v>
      </c>
      <c r="H11407" s="21" t="s">
        <v>29</v>
      </c>
      <c r="I11407" s="29" t="n">
        <f aca="false">INDEX(Einstellungen!$B$27:$B$50,5)</f>
        <v>0.45</v>
      </c>
      <c r="J11407" s="29" t="n">
        <f aca="false">F11407*I11407</f>
        <v>14.10507</v>
      </c>
    </row>
    <row r="11408" customFormat="false" ht="15" hidden="false" customHeight="false" outlineLevel="0" collapsed="false">
      <c r="A11408" s="28" t="n">
        <v>46056</v>
      </c>
      <c r="B11408" s="21" t="s">
        <v>117</v>
      </c>
      <c r="C11408" s="21" t="s">
        <v>141</v>
      </c>
      <c r="D11408" s="29" t="n">
        <v>82.16</v>
      </c>
      <c r="E11408" s="29" t="n">
        <f aca="false">D11408/10</f>
        <v>8.216</v>
      </c>
      <c r="F11408" s="29" t="n">
        <f aca="false">(E11408+Einstellungen!$B$20)*(1+Einstellungen!$B$10)</f>
        <v>31.97768</v>
      </c>
      <c r="G11408" s="21" t="str">
        <f aca="false">IF(F11408&lt;Einstellungen!$B$5,"ja","nein")</f>
        <v>nein</v>
      </c>
      <c r="H11408" s="21" t="s">
        <v>29</v>
      </c>
      <c r="I11408" s="29" t="n">
        <f aca="false">INDEX(Einstellungen!$B$27:$B$50,6)</f>
        <v>0.5</v>
      </c>
      <c r="J11408" s="29" t="n">
        <f aca="false">F11408*I11408</f>
        <v>15.98884</v>
      </c>
    </row>
    <row r="11409" customFormat="false" ht="15" hidden="false" customHeight="false" outlineLevel="0" collapsed="false">
      <c r="A11409" s="28" t="n">
        <v>46056</v>
      </c>
      <c r="B11409" s="21" t="s">
        <v>118</v>
      </c>
      <c r="C11409" s="21" t="s">
        <v>141</v>
      </c>
      <c r="D11409" s="29" t="n">
        <v>91.16</v>
      </c>
      <c r="E11409" s="29" t="n">
        <f aca="false">D11409/10</f>
        <v>9.116</v>
      </c>
      <c r="F11409" s="29" t="n">
        <f aca="false">(E11409+Einstellungen!$B$20)*(1+Einstellungen!$B$10)</f>
        <v>33.04868</v>
      </c>
      <c r="G11409" s="21" t="str">
        <f aca="false">IF(F11409&lt;Einstellungen!$B$5,"ja","nein")</f>
        <v>nein</v>
      </c>
      <c r="H11409" s="21" t="s">
        <v>29</v>
      </c>
      <c r="I11409" s="29" t="n">
        <f aca="false">INDEX(Einstellungen!$B$27:$B$50,7)</f>
        <v>0.7</v>
      </c>
      <c r="J11409" s="29" t="n">
        <f aca="false">F11409*I11409</f>
        <v>23.134076</v>
      </c>
    </row>
    <row r="11410" customFormat="false" ht="15" hidden="false" customHeight="false" outlineLevel="0" collapsed="false">
      <c r="A11410" s="28" t="n">
        <v>46056</v>
      </c>
      <c r="B11410" s="21" t="s">
        <v>119</v>
      </c>
      <c r="C11410" s="21" t="s">
        <v>141</v>
      </c>
      <c r="D11410" s="29" t="n">
        <v>97.692</v>
      </c>
      <c r="E11410" s="29" t="n">
        <f aca="false">D11410/10</f>
        <v>9.7692</v>
      </c>
      <c r="F11410" s="29" t="n">
        <f aca="false">(E11410+Einstellungen!$B$20)*(1+Einstellungen!$B$10)</f>
        <v>33.825988</v>
      </c>
      <c r="G11410" s="21" t="str">
        <f aca="false">IF(F11410&lt;Einstellungen!$B$5,"ja","nein")</f>
        <v>nein</v>
      </c>
      <c r="H11410" s="21" t="s">
        <v>29</v>
      </c>
      <c r="I11410" s="29" t="n">
        <f aca="false">INDEX(Einstellungen!$B$27:$B$50,8)</f>
        <v>0.95</v>
      </c>
      <c r="J11410" s="29" t="n">
        <f aca="false">F11410*I11410</f>
        <v>32.1346886</v>
      </c>
    </row>
    <row r="11411" customFormat="false" ht="15" hidden="false" customHeight="false" outlineLevel="0" collapsed="false">
      <c r="A11411" s="28" t="n">
        <v>46056</v>
      </c>
      <c r="B11411" s="21" t="s">
        <v>120</v>
      </c>
      <c r="C11411" s="21" t="s">
        <v>141</v>
      </c>
      <c r="D11411" s="29" t="n">
        <v>106.273</v>
      </c>
      <c r="E11411" s="29" t="n">
        <f aca="false">D11411/10</f>
        <v>10.6273</v>
      </c>
      <c r="F11411" s="29" t="n">
        <f aca="false">(E11411+Einstellungen!$B$20)*(1+Einstellungen!$B$10)</f>
        <v>34.847127</v>
      </c>
      <c r="G11411" s="21" t="str">
        <f aca="false">IF(F11411&lt;Einstellungen!$B$5,"ja","nein")</f>
        <v>nein</v>
      </c>
      <c r="H11411" s="21" t="s">
        <v>29</v>
      </c>
      <c r="I11411" s="29" t="n">
        <f aca="false">INDEX(Einstellungen!$B$27:$B$50,9)</f>
        <v>1.05</v>
      </c>
      <c r="J11411" s="29" t="n">
        <f aca="false">F11411*I11411</f>
        <v>36.58948335</v>
      </c>
    </row>
    <row r="11412" customFormat="false" ht="15" hidden="false" customHeight="false" outlineLevel="0" collapsed="false">
      <c r="A11412" s="28" t="n">
        <v>46056</v>
      </c>
      <c r="B11412" s="21" t="s">
        <v>121</v>
      </c>
      <c r="C11412" s="21" t="s">
        <v>141</v>
      </c>
      <c r="D11412" s="29" t="n">
        <v>108.225</v>
      </c>
      <c r="E11412" s="29" t="n">
        <f aca="false">D11412/10</f>
        <v>10.8225</v>
      </c>
      <c r="F11412" s="29" t="n">
        <f aca="false">(E11412+Einstellungen!$B$20)*(1+Einstellungen!$B$10)</f>
        <v>35.079415</v>
      </c>
      <c r="G11412" s="21" t="str">
        <f aca="false">IF(F11412&lt;Einstellungen!$B$5,"ja","nein")</f>
        <v>nein</v>
      </c>
      <c r="H11412" s="21" t="s">
        <v>29</v>
      </c>
      <c r="I11412" s="29" t="n">
        <f aca="false">INDEX(Einstellungen!$B$27:$B$50,10)</f>
        <v>1.05</v>
      </c>
      <c r="J11412" s="29" t="n">
        <f aca="false">F11412*I11412</f>
        <v>36.83338575</v>
      </c>
    </row>
    <row r="11413" customFormat="false" ht="15" hidden="false" customHeight="false" outlineLevel="0" collapsed="false">
      <c r="A11413" s="28" t="n">
        <v>46056</v>
      </c>
      <c r="B11413" s="21" t="s">
        <v>122</v>
      </c>
      <c r="C11413" s="21" t="s">
        <v>141</v>
      </c>
      <c r="D11413" s="29" t="n">
        <v>99.94</v>
      </c>
      <c r="E11413" s="29" t="n">
        <f aca="false">D11413/10</f>
        <v>9.994</v>
      </c>
      <c r="F11413" s="29" t="n">
        <f aca="false">(E11413+Einstellungen!$B$20)*(1+Einstellungen!$B$10)</f>
        <v>34.0935</v>
      </c>
      <c r="G11413" s="21" t="str">
        <f aca="false">IF(F11413&lt;Einstellungen!$B$5,"ja","nein")</f>
        <v>nein</v>
      </c>
      <c r="H11413" s="21" t="s">
        <v>29</v>
      </c>
      <c r="I11413" s="29" t="n">
        <f aca="false">INDEX(Einstellungen!$B$27:$B$50,11)</f>
        <v>1.05</v>
      </c>
      <c r="J11413" s="29" t="n">
        <f aca="false">F11413*I11413</f>
        <v>35.798175</v>
      </c>
    </row>
    <row r="11414" customFormat="false" ht="15" hidden="false" customHeight="false" outlineLevel="0" collapsed="false">
      <c r="A11414" s="28" t="n">
        <v>46056</v>
      </c>
      <c r="B11414" s="21" t="s">
        <v>123</v>
      </c>
      <c r="C11414" s="21" t="s">
        <v>141</v>
      </c>
      <c r="D11414" s="29" t="n">
        <v>90.83</v>
      </c>
      <c r="E11414" s="29" t="n">
        <f aca="false">D11414/10</f>
        <v>9.083</v>
      </c>
      <c r="F11414" s="29" t="n">
        <f aca="false">(E11414+Einstellungen!$B$20)*(1+Einstellungen!$B$10)</f>
        <v>33.00941</v>
      </c>
      <c r="G11414" s="21" t="str">
        <f aca="false">IF(F11414&lt;Einstellungen!$B$5,"ja","nein")</f>
        <v>nein</v>
      </c>
      <c r="H11414" s="21" t="s">
        <v>29</v>
      </c>
      <c r="I11414" s="29" t="n">
        <f aca="false">INDEX(Einstellungen!$B$27:$B$50,12)</f>
        <v>1.1</v>
      </c>
      <c r="J11414" s="29" t="n">
        <f aca="false">F11414*I11414</f>
        <v>36.310351</v>
      </c>
    </row>
    <row r="11415" customFormat="false" ht="15" hidden="false" customHeight="false" outlineLevel="0" collapsed="false">
      <c r="A11415" s="28" t="n">
        <v>46056</v>
      </c>
      <c r="B11415" s="21" t="s">
        <v>124</v>
      </c>
      <c r="C11415" s="21" t="s">
        <v>141</v>
      </c>
      <c r="D11415" s="29" t="n">
        <v>87.947</v>
      </c>
      <c r="E11415" s="29" t="n">
        <f aca="false">D11415/10</f>
        <v>8.7947</v>
      </c>
      <c r="F11415" s="29" t="n">
        <f aca="false">(E11415+Einstellungen!$B$20)*(1+Einstellungen!$B$10)</f>
        <v>32.666333</v>
      </c>
      <c r="G11415" s="21" t="str">
        <f aca="false">IF(F11415&lt;Einstellungen!$B$5,"ja","nein")</f>
        <v>nein</v>
      </c>
      <c r="H11415" s="21" t="s">
        <v>29</v>
      </c>
      <c r="I11415" s="29" t="n">
        <f aca="false">INDEX(Einstellungen!$B$27:$B$50,13)</f>
        <v>1.2</v>
      </c>
      <c r="J11415" s="29" t="n">
        <f aca="false">F11415*I11415</f>
        <v>39.1995996</v>
      </c>
    </row>
    <row r="11416" customFormat="false" ht="15" hidden="false" customHeight="false" outlineLevel="0" collapsed="false">
      <c r="A11416" s="28" t="n">
        <v>46056</v>
      </c>
      <c r="B11416" s="21" t="s">
        <v>125</v>
      </c>
      <c r="C11416" s="21" t="s">
        <v>141</v>
      </c>
      <c r="D11416" s="29" t="n">
        <v>89.905</v>
      </c>
      <c r="E11416" s="29" t="n">
        <f aca="false">D11416/10</f>
        <v>8.9905</v>
      </c>
      <c r="F11416" s="29" t="n">
        <f aca="false">(E11416+Einstellungen!$B$20)*(1+Einstellungen!$B$10)</f>
        <v>32.899335</v>
      </c>
      <c r="G11416" s="21" t="str">
        <f aca="false">IF(F11416&lt;Einstellungen!$B$5,"ja","nein")</f>
        <v>nein</v>
      </c>
      <c r="H11416" s="21" t="s">
        <v>29</v>
      </c>
      <c r="I11416" s="29" t="n">
        <f aca="false">INDEX(Einstellungen!$B$27:$B$50,14)</f>
        <v>1.15</v>
      </c>
      <c r="J11416" s="29" t="n">
        <f aca="false">F11416*I11416</f>
        <v>37.83423525</v>
      </c>
    </row>
    <row r="11417" customFormat="false" ht="15" hidden="false" customHeight="false" outlineLevel="0" collapsed="false">
      <c r="A11417" s="28" t="n">
        <v>46056</v>
      </c>
      <c r="B11417" s="21" t="s">
        <v>126</v>
      </c>
      <c r="C11417" s="21" t="s">
        <v>141</v>
      </c>
      <c r="D11417" s="29" t="n">
        <v>93.153</v>
      </c>
      <c r="E11417" s="29" t="n">
        <f aca="false">D11417/10</f>
        <v>9.3153</v>
      </c>
      <c r="F11417" s="29" t="n">
        <f aca="false">(E11417+Einstellungen!$B$20)*(1+Einstellungen!$B$10)</f>
        <v>33.285847</v>
      </c>
      <c r="G11417" s="21" t="str">
        <f aca="false">IF(F11417&lt;Einstellungen!$B$5,"ja","nein")</f>
        <v>nein</v>
      </c>
      <c r="H11417" s="21" t="s">
        <v>29</v>
      </c>
      <c r="I11417" s="29" t="n">
        <f aca="false">INDEX(Einstellungen!$B$27:$B$50,15)</f>
        <v>1</v>
      </c>
      <c r="J11417" s="29" t="n">
        <f aca="false">F11417*I11417</f>
        <v>33.285847</v>
      </c>
    </row>
    <row r="11418" customFormat="false" ht="15" hidden="false" customHeight="false" outlineLevel="0" collapsed="false">
      <c r="A11418" s="28" t="n">
        <v>46056</v>
      </c>
      <c r="B11418" s="21" t="s">
        <v>127</v>
      </c>
      <c r="C11418" s="21" t="s">
        <v>141</v>
      </c>
      <c r="D11418" s="29" t="n">
        <v>100.41</v>
      </c>
      <c r="E11418" s="29" t="n">
        <f aca="false">D11418/10</f>
        <v>10.041</v>
      </c>
      <c r="F11418" s="29" t="n">
        <f aca="false">(E11418+Einstellungen!$B$20)*(1+Einstellungen!$B$10)</f>
        <v>34.14943</v>
      </c>
      <c r="G11418" s="21" t="str">
        <f aca="false">IF(F11418&lt;Einstellungen!$B$5,"ja","nein")</f>
        <v>nein</v>
      </c>
      <c r="H11418" s="21" t="s">
        <v>29</v>
      </c>
      <c r="I11418" s="29" t="n">
        <f aca="false">INDEX(Einstellungen!$B$27:$B$50,16)</f>
        <v>0.95</v>
      </c>
      <c r="J11418" s="29" t="n">
        <f aca="false">F11418*I11418</f>
        <v>32.4419585</v>
      </c>
    </row>
    <row r="11419" customFormat="false" ht="15" hidden="false" customHeight="false" outlineLevel="0" collapsed="false">
      <c r="A11419" s="28" t="n">
        <v>46056</v>
      </c>
      <c r="B11419" s="21" t="s">
        <v>128</v>
      </c>
      <c r="C11419" s="21" t="s">
        <v>141</v>
      </c>
      <c r="D11419" s="29" t="n">
        <v>106.615</v>
      </c>
      <c r="E11419" s="29" t="n">
        <f aca="false">D11419/10</f>
        <v>10.6615</v>
      </c>
      <c r="F11419" s="29" t="n">
        <f aca="false">(E11419+Einstellungen!$B$20)*(1+Einstellungen!$B$10)</f>
        <v>34.887825</v>
      </c>
      <c r="G11419" s="21" t="str">
        <f aca="false">IF(F11419&lt;Einstellungen!$B$5,"ja","nein")</f>
        <v>nein</v>
      </c>
      <c r="H11419" s="21" t="s">
        <v>29</v>
      </c>
      <c r="I11419" s="29" t="n">
        <f aca="false">INDEX(Einstellungen!$B$27:$B$50,17)</f>
        <v>0.95</v>
      </c>
      <c r="J11419" s="29" t="n">
        <f aca="false">F11419*I11419</f>
        <v>33.14343375</v>
      </c>
    </row>
    <row r="11420" customFormat="false" ht="15" hidden="false" customHeight="false" outlineLevel="0" collapsed="false">
      <c r="A11420" s="28" t="n">
        <v>46056</v>
      </c>
      <c r="B11420" s="21" t="s">
        <v>129</v>
      </c>
      <c r="C11420" s="21" t="s">
        <v>141</v>
      </c>
      <c r="D11420" s="29" t="n">
        <v>125.773</v>
      </c>
      <c r="E11420" s="29" t="n">
        <f aca="false">D11420/10</f>
        <v>12.5773</v>
      </c>
      <c r="F11420" s="29" t="n">
        <f aca="false">(E11420+Einstellungen!$B$20)*(1+Einstellungen!$B$10)</f>
        <v>37.167627</v>
      </c>
      <c r="G11420" s="21" t="str">
        <f aca="false">IF(F11420&lt;Einstellungen!$B$5,"ja","nein")</f>
        <v>nein</v>
      </c>
      <c r="H11420" s="21" t="s">
        <v>29</v>
      </c>
      <c r="I11420" s="29" t="n">
        <f aca="false">INDEX(Einstellungen!$B$27:$B$50,18)</f>
        <v>1.1</v>
      </c>
      <c r="J11420" s="29" t="n">
        <f aca="false">F11420*I11420</f>
        <v>40.8843897</v>
      </c>
    </row>
    <row r="11421" customFormat="false" ht="15" hidden="false" customHeight="false" outlineLevel="0" collapsed="false">
      <c r="A11421" s="28" t="n">
        <v>46056</v>
      </c>
      <c r="B11421" s="21" t="s">
        <v>130</v>
      </c>
      <c r="C11421" s="21" t="s">
        <v>141</v>
      </c>
      <c r="D11421" s="29" t="n">
        <v>126.347</v>
      </c>
      <c r="E11421" s="29" t="n">
        <f aca="false">D11421/10</f>
        <v>12.6347</v>
      </c>
      <c r="F11421" s="29" t="n">
        <f aca="false">(E11421+Einstellungen!$B$20)*(1+Einstellungen!$B$10)</f>
        <v>37.235933</v>
      </c>
      <c r="G11421" s="21" t="str">
        <f aca="false">IF(F11421&lt;Einstellungen!$B$5,"ja","nein")</f>
        <v>nein</v>
      </c>
      <c r="H11421" s="21" t="s">
        <v>29</v>
      </c>
      <c r="I11421" s="29" t="n">
        <f aca="false">INDEX(Einstellungen!$B$27:$B$50,19)</f>
        <v>1.35</v>
      </c>
      <c r="J11421" s="29" t="n">
        <f aca="false">F11421*I11421</f>
        <v>50.26850955</v>
      </c>
    </row>
    <row r="11422" customFormat="false" ht="15" hidden="false" customHeight="false" outlineLevel="0" collapsed="false">
      <c r="A11422" s="28" t="n">
        <v>46056</v>
      </c>
      <c r="B11422" s="21" t="s">
        <v>131</v>
      </c>
      <c r="C11422" s="21" t="s">
        <v>141</v>
      </c>
      <c r="D11422" s="29" t="n">
        <v>123.227</v>
      </c>
      <c r="E11422" s="29" t="n">
        <f aca="false">D11422/10</f>
        <v>12.3227</v>
      </c>
      <c r="F11422" s="29" t="n">
        <f aca="false">(E11422+Einstellungen!$B$20)*(1+Einstellungen!$B$10)</f>
        <v>36.864653</v>
      </c>
      <c r="G11422" s="21" t="str">
        <f aca="false">IF(F11422&lt;Einstellungen!$B$5,"ja","nein")</f>
        <v>nein</v>
      </c>
      <c r="H11422" s="21" t="s">
        <v>29</v>
      </c>
      <c r="I11422" s="29" t="n">
        <f aca="false">INDEX(Einstellungen!$B$27:$B$50,20)</f>
        <v>1.45</v>
      </c>
      <c r="J11422" s="29" t="n">
        <f aca="false">F11422*I11422</f>
        <v>53.45374685</v>
      </c>
    </row>
    <row r="11423" customFormat="false" ht="15" hidden="false" customHeight="false" outlineLevel="0" collapsed="false">
      <c r="A11423" s="28" t="n">
        <v>46056</v>
      </c>
      <c r="B11423" s="21" t="s">
        <v>132</v>
      </c>
      <c r="C11423" s="21" t="s">
        <v>141</v>
      </c>
      <c r="D11423" s="29" t="n">
        <v>112.9</v>
      </c>
      <c r="E11423" s="29" t="n">
        <f aca="false">D11423/10</f>
        <v>11.29</v>
      </c>
      <c r="F11423" s="29" t="n">
        <f aca="false">(E11423+Einstellungen!$B$20)*(1+Einstellungen!$B$10)</f>
        <v>35.63574</v>
      </c>
      <c r="G11423" s="21" t="str">
        <f aca="false">IF(F11423&lt;Einstellungen!$B$5,"ja","nein")</f>
        <v>nein</v>
      </c>
      <c r="H11423" s="21" t="s">
        <v>29</v>
      </c>
      <c r="I11423" s="29" t="n">
        <f aca="false">INDEX(Einstellungen!$B$27:$B$50,21)</f>
        <v>1.4</v>
      </c>
      <c r="J11423" s="29" t="n">
        <f aca="false">F11423*I11423</f>
        <v>49.890036</v>
      </c>
    </row>
    <row r="11424" customFormat="false" ht="15" hidden="false" customHeight="false" outlineLevel="0" collapsed="false">
      <c r="A11424" s="28" t="n">
        <v>46056</v>
      </c>
      <c r="B11424" s="21" t="s">
        <v>133</v>
      </c>
      <c r="C11424" s="21" t="s">
        <v>141</v>
      </c>
      <c r="D11424" s="29" t="n">
        <v>103.293</v>
      </c>
      <c r="E11424" s="29" t="n">
        <f aca="false">D11424/10</f>
        <v>10.3293</v>
      </c>
      <c r="F11424" s="29" t="n">
        <f aca="false">(E11424+Einstellungen!$B$20)*(1+Einstellungen!$B$10)</f>
        <v>34.492507</v>
      </c>
      <c r="G11424" s="21" t="str">
        <f aca="false">IF(F11424&lt;Einstellungen!$B$5,"ja","nein")</f>
        <v>nein</v>
      </c>
      <c r="H11424" s="21" t="s">
        <v>29</v>
      </c>
      <c r="I11424" s="29" t="n">
        <f aca="false">INDEX(Einstellungen!$B$27:$B$50,22)</f>
        <v>1.25</v>
      </c>
      <c r="J11424" s="29" t="n">
        <f aca="false">F11424*I11424</f>
        <v>43.11563375</v>
      </c>
    </row>
    <row r="11425" customFormat="false" ht="15" hidden="false" customHeight="false" outlineLevel="0" collapsed="false">
      <c r="A11425" s="28" t="n">
        <v>46056</v>
      </c>
      <c r="B11425" s="21" t="s">
        <v>134</v>
      </c>
      <c r="C11425" s="21" t="s">
        <v>141</v>
      </c>
      <c r="D11425" s="29" t="n">
        <v>100.895</v>
      </c>
      <c r="E11425" s="29" t="n">
        <f aca="false">D11425/10</f>
        <v>10.0895</v>
      </c>
      <c r="F11425" s="29" t="n">
        <f aca="false">(E11425+Einstellungen!$B$20)*(1+Einstellungen!$B$10)</f>
        <v>34.207145</v>
      </c>
      <c r="G11425" s="21" t="str">
        <f aca="false">IF(F11425&lt;Einstellungen!$B$5,"ja","nein")</f>
        <v>nein</v>
      </c>
      <c r="H11425" s="21" t="s">
        <v>29</v>
      </c>
      <c r="I11425" s="29" t="n">
        <f aca="false">INDEX(Einstellungen!$B$27:$B$50,23)</f>
        <v>1.05</v>
      </c>
      <c r="J11425" s="29" t="n">
        <f aca="false">F11425*I11425</f>
        <v>35.91750225</v>
      </c>
    </row>
    <row r="11426" customFormat="false" ht="15" hidden="false" customHeight="false" outlineLevel="0" collapsed="false">
      <c r="A11426" s="28" t="n">
        <v>46056</v>
      </c>
      <c r="B11426" s="21" t="s">
        <v>135</v>
      </c>
      <c r="C11426" s="21" t="s">
        <v>141</v>
      </c>
      <c r="D11426" s="29" t="n">
        <v>94.812</v>
      </c>
      <c r="E11426" s="29" t="n">
        <f aca="false">D11426/10</f>
        <v>9.4812</v>
      </c>
      <c r="F11426" s="29" t="n">
        <f aca="false">(E11426+Einstellungen!$B$20)*(1+Einstellungen!$B$10)</f>
        <v>33.483268</v>
      </c>
      <c r="G11426" s="21" t="str">
        <f aca="false">IF(F11426&lt;Einstellungen!$B$5,"ja","nein")</f>
        <v>nein</v>
      </c>
      <c r="H11426" s="21" t="s">
        <v>29</v>
      </c>
      <c r="I11426" s="29" t="n">
        <f aca="false">INDEX(Einstellungen!$B$27:$B$50,24)</f>
        <v>0.8</v>
      </c>
      <c r="J11426" s="29" t="n">
        <f aca="false">F11426*I11426</f>
        <v>26.7866144</v>
      </c>
    </row>
    <row r="11427" customFormat="false" ht="15" hidden="false" customHeight="false" outlineLevel="0" collapsed="false">
      <c r="A11427" s="28" t="n">
        <v>46057</v>
      </c>
      <c r="B11427" s="21" t="s">
        <v>111</v>
      </c>
      <c r="C11427" s="21" t="s">
        <v>112</v>
      </c>
      <c r="D11427" s="29" t="n">
        <v>95.002</v>
      </c>
      <c r="E11427" s="29" t="n">
        <f aca="false">D11427/10</f>
        <v>9.5002</v>
      </c>
      <c r="F11427" s="29" t="n">
        <f aca="false">(E11427+Einstellungen!$B$20)*(1+Einstellungen!$B$10)</f>
        <v>33.505878</v>
      </c>
      <c r="G11427" s="21" t="str">
        <f aca="false">IF(F11427&lt;Einstellungen!$B$5,"ja","nein")</f>
        <v>nein</v>
      </c>
      <c r="H11427" s="21" t="s">
        <v>29</v>
      </c>
      <c r="I11427" s="29" t="n">
        <f aca="false">INDEX(Einstellungen!$B$27:$B$50,1)</f>
        <v>0.6</v>
      </c>
      <c r="J11427" s="29" t="n">
        <f aca="false">F11427*I11427</f>
        <v>20.1035268</v>
      </c>
    </row>
    <row r="11428" customFormat="false" ht="15" hidden="false" customHeight="false" outlineLevel="0" collapsed="false">
      <c r="A11428" s="28" t="n">
        <v>46057</v>
      </c>
      <c r="B11428" s="21" t="s">
        <v>113</v>
      </c>
      <c r="C11428" s="21" t="s">
        <v>112</v>
      </c>
      <c r="D11428" s="29" t="n">
        <v>92.787</v>
      </c>
      <c r="E11428" s="29" t="n">
        <f aca="false">D11428/10</f>
        <v>9.2787</v>
      </c>
      <c r="F11428" s="29" t="n">
        <f aca="false">(E11428+Einstellungen!$B$20)*(1+Einstellungen!$B$10)</f>
        <v>33.242293</v>
      </c>
      <c r="G11428" s="21" t="str">
        <f aca="false">IF(F11428&lt;Einstellungen!$B$5,"ja","nein")</f>
        <v>nein</v>
      </c>
      <c r="H11428" s="21" t="s">
        <v>29</v>
      </c>
      <c r="I11428" s="29" t="n">
        <f aca="false">INDEX(Einstellungen!$B$27:$B$50,2)</f>
        <v>0.5</v>
      </c>
      <c r="J11428" s="29" t="n">
        <f aca="false">F11428*I11428</f>
        <v>16.6211465</v>
      </c>
    </row>
    <row r="11429" customFormat="false" ht="15" hidden="false" customHeight="false" outlineLevel="0" collapsed="false">
      <c r="A11429" s="28" t="n">
        <v>46057</v>
      </c>
      <c r="B11429" s="21" t="s">
        <v>114</v>
      </c>
      <c r="C11429" s="21" t="s">
        <v>112</v>
      </c>
      <c r="D11429" s="29" t="n">
        <v>92.962</v>
      </c>
      <c r="E11429" s="29" t="n">
        <f aca="false">D11429/10</f>
        <v>9.2962</v>
      </c>
      <c r="F11429" s="29" t="n">
        <f aca="false">(E11429+Einstellungen!$B$20)*(1+Einstellungen!$B$10)</f>
        <v>33.263118</v>
      </c>
      <c r="G11429" s="21" t="str">
        <f aca="false">IF(F11429&lt;Einstellungen!$B$5,"ja","nein")</f>
        <v>nein</v>
      </c>
      <c r="H11429" s="21" t="s">
        <v>29</v>
      </c>
      <c r="I11429" s="29" t="n">
        <f aca="false">INDEX(Einstellungen!$B$27:$B$50,3)</f>
        <v>0.45</v>
      </c>
      <c r="J11429" s="29" t="n">
        <f aca="false">F11429*I11429</f>
        <v>14.9684031</v>
      </c>
    </row>
    <row r="11430" customFormat="false" ht="15" hidden="false" customHeight="false" outlineLevel="0" collapsed="false">
      <c r="A11430" s="28" t="n">
        <v>46057</v>
      </c>
      <c r="B11430" s="21" t="s">
        <v>115</v>
      </c>
      <c r="C11430" s="21" t="s">
        <v>112</v>
      </c>
      <c r="D11430" s="29" t="n">
        <v>94.623</v>
      </c>
      <c r="E11430" s="29" t="n">
        <f aca="false">D11430/10</f>
        <v>9.4623</v>
      </c>
      <c r="F11430" s="29" t="n">
        <f aca="false">(E11430+Einstellungen!$B$20)*(1+Einstellungen!$B$10)</f>
        <v>33.460777</v>
      </c>
      <c r="G11430" s="21" t="str">
        <f aca="false">IF(F11430&lt;Einstellungen!$B$5,"ja","nein")</f>
        <v>nein</v>
      </c>
      <c r="H11430" s="21" t="s">
        <v>29</v>
      </c>
      <c r="I11430" s="29" t="n">
        <f aca="false">INDEX(Einstellungen!$B$27:$B$50,4)</f>
        <v>0.45</v>
      </c>
      <c r="J11430" s="29" t="n">
        <f aca="false">F11430*I11430</f>
        <v>15.05734965</v>
      </c>
    </row>
    <row r="11431" customFormat="false" ht="15" hidden="false" customHeight="false" outlineLevel="0" collapsed="false">
      <c r="A11431" s="28" t="n">
        <v>46057</v>
      </c>
      <c r="B11431" s="21" t="s">
        <v>116</v>
      </c>
      <c r="C11431" s="21" t="s">
        <v>112</v>
      </c>
      <c r="D11431" s="29" t="n">
        <v>93.958</v>
      </c>
      <c r="E11431" s="29" t="n">
        <f aca="false">D11431/10</f>
        <v>9.3958</v>
      </c>
      <c r="F11431" s="29" t="n">
        <f aca="false">(E11431+Einstellungen!$B$20)*(1+Einstellungen!$B$10)</f>
        <v>33.381642</v>
      </c>
      <c r="G11431" s="21" t="str">
        <f aca="false">IF(F11431&lt;Einstellungen!$B$5,"ja","nein")</f>
        <v>nein</v>
      </c>
      <c r="H11431" s="21" t="s">
        <v>29</v>
      </c>
      <c r="I11431" s="29" t="n">
        <f aca="false">INDEX(Einstellungen!$B$27:$B$50,5)</f>
        <v>0.45</v>
      </c>
      <c r="J11431" s="29" t="n">
        <f aca="false">F11431*I11431</f>
        <v>15.0217389</v>
      </c>
    </row>
    <row r="11432" customFormat="false" ht="15" hidden="false" customHeight="false" outlineLevel="0" collapsed="false">
      <c r="A11432" s="28" t="n">
        <v>46057</v>
      </c>
      <c r="B11432" s="21" t="s">
        <v>117</v>
      </c>
      <c r="C11432" s="21" t="s">
        <v>112</v>
      </c>
      <c r="D11432" s="29" t="n">
        <v>96.585</v>
      </c>
      <c r="E11432" s="29" t="n">
        <f aca="false">D11432/10</f>
        <v>9.6585</v>
      </c>
      <c r="F11432" s="29" t="n">
        <f aca="false">(E11432+Einstellungen!$B$20)*(1+Einstellungen!$B$10)</f>
        <v>33.694255</v>
      </c>
      <c r="G11432" s="21" t="str">
        <f aca="false">IF(F11432&lt;Einstellungen!$B$5,"ja","nein")</f>
        <v>nein</v>
      </c>
      <c r="H11432" s="21" t="s">
        <v>29</v>
      </c>
      <c r="I11432" s="29" t="n">
        <f aca="false">INDEX(Einstellungen!$B$27:$B$50,6)</f>
        <v>0.5</v>
      </c>
      <c r="J11432" s="29" t="n">
        <f aca="false">F11432*I11432</f>
        <v>16.8471275</v>
      </c>
    </row>
    <row r="11433" customFormat="false" ht="15" hidden="false" customHeight="false" outlineLevel="0" collapsed="false">
      <c r="A11433" s="28" t="n">
        <v>46057</v>
      </c>
      <c r="B11433" s="21" t="s">
        <v>118</v>
      </c>
      <c r="C11433" s="21" t="s">
        <v>112</v>
      </c>
      <c r="D11433" s="29" t="n">
        <v>105.285</v>
      </c>
      <c r="E11433" s="29" t="n">
        <f aca="false">D11433/10</f>
        <v>10.5285</v>
      </c>
      <c r="F11433" s="29" t="n">
        <f aca="false">(E11433+Einstellungen!$B$20)*(1+Einstellungen!$B$10)</f>
        <v>34.729555</v>
      </c>
      <c r="G11433" s="21" t="str">
        <f aca="false">IF(F11433&lt;Einstellungen!$B$5,"ja","nein")</f>
        <v>nein</v>
      </c>
      <c r="H11433" s="21" t="s">
        <v>29</v>
      </c>
      <c r="I11433" s="29" t="n">
        <f aca="false">INDEX(Einstellungen!$B$27:$B$50,7)</f>
        <v>0.7</v>
      </c>
      <c r="J11433" s="29" t="n">
        <f aca="false">F11433*I11433</f>
        <v>24.3106885</v>
      </c>
    </row>
    <row r="11434" customFormat="false" ht="15" hidden="false" customHeight="false" outlineLevel="0" collapsed="false">
      <c r="A11434" s="28" t="n">
        <v>46057</v>
      </c>
      <c r="B11434" s="21" t="s">
        <v>119</v>
      </c>
      <c r="C11434" s="21" t="s">
        <v>112</v>
      </c>
      <c r="D11434" s="29" t="n">
        <v>122.935</v>
      </c>
      <c r="E11434" s="29" t="n">
        <f aca="false">D11434/10</f>
        <v>12.2935</v>
      </c>
      <c r="F11434" s="29" t="n">
        <f aca="false">(E11434+Einstellungen!$B$20)*(1+Einstellungen!$B$10)</f>
        <v>36.829905</v>
      </c>
      <c r="G11434" s="21" t="str">
        <f aca="false">IF(F11434&lt;Einstellungen!$B$5,"ja","nein")</f>
        <v>nein</v>
      </c>
      <c r="H11434" s="21" t="s">
        <v>29</v>
      </c>
      <c r="I11434" s="29" t="n">
        <f aca="false">INDEX(Einstellungen!$B$27:$B$50,8)</f>
        <v>0.95</v>
      </c>
      <c r="J11434" s="29" t="n">
        <f aca="false">F11434*I11434</f>
        <v>34.98840975</v>
      </c>
    </row>
    <row r="11435" customFormat="false" ht="15" hidden="false" customHeight="false" outlineLevel="0" collapsed="false">
      <c r="A11435" s="28" t="n">
        <v>46057</v>
      </c>
      <c r="B11435" s="21" t="s">
        <v>120</v>
      </c>
      <c r="C11435" s="21" t="s">
        <v>112</v>
      </c>
      <c r="D11435" s="29" t="n">
        <v>131.605</v>
      </c>
      <c r="E11435" s="29" t="n">
        <f aca="false">D11435/10</f>
        <v>13.1605</v>
      </c>
      <c r="F11435" s="29" t="n">
        <f aca="false">(E11435+Einstellungen!$B$20)*(1+Einstellungen!$B$10)</f>
        <v>37.861635</v>
      </c>
      <c r="G11435" s="21" t="str">
        <f aca="false">IF(F11435&lt;Einstellungen!$B$5,"ja","nein")</f>
        <v>nein</v>
      </c>
      <c r="H11435" s="21" t="s">
        <v>29</v>
      </c>
      <c r="I11435" s="29" t="n">
        <f aca="false">INDEX(Einstellungen!$B$27:$B$50,9)</f>
        <v>1.05</v>
      </c>
      <c r="J11435" s="29" t="n">
        <f aca="false">F11435*I11435</f>
        <v>39.75471675</v>
      </c>
    </row>
    <row r="11436" customFormat="false" ht="15" hidden="false" customHeight="false" outlineLevel="0" collapsed="false">
      <c r="A11436" s="28" t="n">
        <v>46057</v>
      </c>
      <c r="B11436" s="21" t="s">
        <v>121</v>
      </c>
      <c r="C11436" s="21" t="s">
        <v>112</v>
      </c>
      <c r="D11436" s="29" t="n">
        <v>122.672</v>
      </c>
      <c r="E11436" s="29" t="n">
        <f aca="false">D11436/10</f>
        <v>12.2672</v>
      </c>
      <c r="F11436" s="29" t="n">
        <f aca="false">(E11436+Einstellungen!$B$20)*(1+Einstellungen!$B$10)</f>
        <v>36.798608</v>
      </c>
      <c r="G11436" s="21" t="str">
        <f aca="false">IF(F11436&lt;Einstellungen!$B$5,"ja","nein")</f>
        <v>nein</v>
      </c>
      <c r="H11436" s="21" t="s">
        <v>29</v>
      </c>
      <c r="I11436" s="29" t="n">
        <f aca="false">INDEX(Einstellungen!$B$27:$B$50,10)</f>
        <v>1.05</v>
      </c>
      <c r="J11436" s="29" t="n">
        <f aca="false">F11436*I11436</f>
        <v>38.6385384</v>
      </c>
    </row>
    <row r="11437" customFormat="false" ht="15" hidden="false" customHeight="false" outlineLevel="0" collapsed="false">
      <c r="A11437" s="28" t="n">
        <v>46057</v>
      </c>
      <c r="B11437" s="21" t="s">
        <v>122</v>
      </c>
      <c r="C11437" s="21" t="s">
        <v>112</v>
      </c>
      <c r="D11437" s="29" t="n">
        <v>110</v>
      </c>
      <c r="E11437" s="29" t="n">
        <f aca="false">D11437/10</f>
        <v>11</v>
      </c>
      <c r="F11437" s="29" t="n">
        <f aca="false">(E11437+Einstellungen!$B$20)*(1+Einstellungen!$B$10)</f>
        <v>35.29064</v>
      </c>
      <c r="G11437" s="21" t="str">
        <f aca="false">IF(F11437&lt;Einstellungen!$B$5,"ja","nein")</f>
        <v>nein</v>
      </c>
      <c r="H11437" s="21" t="s">
        <v>29</v>
      </c>
      <c r="I11437" s="29" t="n">
        <f aca="false">INDEX(Einstellungen!$B$27:$B$50,11)</f>
        <v>1.05</v>
      </c>
      <c r="J11437" s="29" t="n">
        <f aca="false">F11437*I11437</f>
        <v>37.055172</v>
      </c>
    </row>
    <row r="11438" customFormat="false" ht="15" hidden="false" customHeight="false" outlineLevel="0" collapsed="false">
      <c r="A11438" s="28" t="n">
        <v>46057</v>
      </c>
      <c r="B11438" s="21" t="s">
        <v>123</v>
      </c>
      <c r="C11438" s="21" t="s">
        <v>112</v>
      </c>
      <c r="D11438" s="29" t="n">
        <v>98.708</v>
      </c>
      <c r="E11438" s="29" t="n">
        <f aca="false">D11438/10</f>
        <v>9.8708</v>
      </c>
      <c r="F11438" s="29" t="n">
        <f aca="false">(E11438+Einstellungen!$B$20)*(1+Einstellungen!$B$10)</f>
        <v>33.946892</v>
      </c>
      <c r="G11438" s="21" t="str">
        <f aca="false">IF(F11438&lt;Einstellungen!$B$5,"ja","nein")</f>
        <v>nein</v>
      </c>
      <c r="H11438" s="21" t="s">
        <v>29</v>
      </c>
      <c r="I11438" s="29" t="n">
        <f aca="false">INDEX(Einstellungen!$B$27:$B$50,12)</f>
        <v>1.1</v>
      </c>
      <c r="J11438" s="29" t="n">
        <f aca="false">F11438*I11438</f>
        <v>37.3415812</v>
      </c>
    </row>
    <row r="11439" customFormat="false" ht="15" hidden="false" customHeight="false" outlineLevel="0" collapsed="false">
      <c r="A11439" s="28" t="n">
        <v>46057</v>
      </c>
      <c r="B11439" s="21" t="s">
        <v>124</v>
      </c>
      <c r="C11439" s="21" t="s">
        <v>112</v>
      </c>
      <c r="D11439" s="29" t="n">
        <v>91.915</v>
      </c>
      <c r="E11439" s="29" t="n">
        <f aca="false">D11439/10</f>
        <v>9.1915</v>
      </c>
      <c r="F11439" s="29" t="n">
        <f aca="false">(E11439+Einstellungen!$B$20)*(1+Einstellungen!$B$10)</f>
        <v>33.138525</v>
      </c>
      <c r="G11439" s="21" t="str">
        <f aca="false">IF(F11439&lt;Einstellungen!$B$5,"ja","nein")</f>
        <v>nein</v>
      </c>
      <c r="H11439" s="21" t="s">
        <v>29</v>
      </c>
      <c r="I11439" s="29" t="n">
        <f aca="false">INDEX(Einstellungen!$B$27:$B$50,13)</f>
        <v>1.2</v>
      </c>
      <c r="J11439" s="29" t="n">
        <f aca="false">F11439*I11439</f>
        <v>39.76623</v>
      </c>
    </row>
    <row r="11440" customFormat="false" ht="15" hidden="false" customHeight="false" outlineLevel="0" collapsed="false">
      <c r="A11440" s="28" t="n">
        <v>46057</v>
      </c>
      <c r="B11440" s="21" t="s">
        <v>125</v>
      </c>
      <c r="C11440" s="21" t="s">
        <v>112</v>
      </c>
      <c r="D11440" s="29" t="n">
        <v>91.382</v>
      </c>
      <c r="E11440" s="29" t="n">
        <f aca="false">D11440/10</f>
        <v>9.1382</v>
      </c>
      <c r="F11440" s="29" t="n">
        <f aca="false">(E11440+Einstellungen!$B$20)*(1+Einstellungen!$B$10)</f>
        <v>33.075098</v>
      </c>
      <c r="G11440" s="21" t="str">
        <f aca="false">IF(F11440&lt;Einstellungen!$B$5,"ja","nein")</f>
        <v>nein</v>
      </c>
      <c r="H11440" s="21" t="s">
        <v>29</v>
      </c>
      <c r="I11440" s="29" t="n">
        <f aca="false">INDEX(Einstellungen!$B$27:$B$50,14)</f>
        <v>1.15</v>
      </c>
      <c r="J11440" s="29" t="n">
        <f aca="false">F11440*I11440</f>
        <v>38.0363627</v>
      </c>
    </row>
    <row r="11441" customFormat="false" ht="15" hidden="false" customHeight="false" outlineLevel="0" collapsed="false">
      <c r="A11441" s="28" t="n">
        <v>46057</v>
      </c>
      <c r="B11441" s="21" t="s">
        <v>126</v>
      </c>
      <c r="C11441" s="21" t="s">
        <v>112</v>
      </c>
      <c r="D11441" s="29" t="n">
        <v>96.078</v>
      </c>
      <c r="E11441" s="29" t="n">
        <f aca="false">D11441/10</f>
        <v>9.6078</v>
      </c>
      <c r="F11441" s="29" t="n">
        <f aca="false">(E11441+Einstellungen!$B$20)*(1+Einstellungen!$B$10)</f>
        <v>33.633922</v>
      </c>
      <c r="G11441" s="21" t="str">
        <f aca="false">IF(F11441&lt;Einstellungen!$B$5,"ja","nein")</f>
        <v>nein</v>
      </c>
      <c r="H11441" s="21" t="s">
        <v>29</v>
      </c>
      <c r="I11441" s="29" t="n">
        <f aca="false">INDEX(Einstellungen!$B$27:$B$50,15)</f>
        <v>1</v>
      </c>
      <c r="J11441" s="29" t="n">
        <f aca="false">F11441*I11441</f>
        <v>33.633922</v>
      </c>
    </row>
    <row r="11442" customFormat="false" ht="15" hidden="false" customHeight="false" outlineLevel="0" collapsed="false">
      <c r="A11442" s="28" t="n">
        <v>46057</v>
      </c>
      <c r="B11442" s="21" t="s">
        <v>127</v>
      </c>
      <c r="C11442" s="21" t="s">
        <v>112</v>
      </c>
      <c r="D11442" s="29" t="n">
        <v>102.875</v>
      </c>
      <c r="E11442" s="29" t="n">
        <f aca="false">D11442/10</f>
        <v>10.2875</v>
      </c>
      <c r="F11442" s="29" t="n">
        <f aca="false">(E11442+Einstellungen!$B$20)*(1+Einstellungen!$B$10)</f>
        <v>34.442765</v>
      </c>
      <c r="G11442" s="21" t="str">
        <f aca="false">IF(F11442&lt;Einstellungen!$B$5,"ja","nein")</f>
        <v>nein</v>
      </c>
      <c r="H11442" s="21" t="s">
        <v>29</v>
      </c>
      <c r="I11442" s="29" t="n">
        <f aca="false">INDEX(Einstellungen!$B$27:$B$50,16)</f>
        <v>0.95</v>
      </c>
      <c r="J11442" s="29" t="n">
        <f aca="false">F11442*I11442</f>
        <v>32.72062675</v>
      </c>
    </row>
    <row r="11443" customFormat="false" ht="15" hidden="false" customHeight="false" outlineLevel="0" collapsed="false">
      <c r="A11443" s="28" t="n">
        <v>46057</v>
      </c>
      <c r="B11443" s="21" t="s">
        <v>128</v>
      </c>
      <c r="C11443" s="21" t="s">
        <v>112</v>
      </c>
      <c r="D11443" s="29" t="n">
        <v>114.185</v>
      </c>
      <c r="E11443" s="29" t="n">
        <f aca="false">D11443/10</f>
        <v>11.4185</v>
      </c>
      <c r="F11443" s="29" t="n">
        <f aca="false">(E11443+Einstellungen!$B$20)*(1+Einstellungen!$B$10)</f>
        <v>35.788655</v>
      </c>
      <c r="G11443" s="21" t="str">
        <f aca="false">IF(F11443&lt;Einstellungen!$B$5,"ja","nein")</f>
        <v>nein</v>
      </c>
      <c r="H11443" s="21" t="s">
        <v>29</v>
      </c>
      <c r="I11443" s="29" t="n">
        <f aca="false">INDEX(Einstellungen!$B$27:$B$50,17)</f>
        <v>0.95</v>
      </c>
      <c r="J11443" s="29" t="n">
        <f aca="false">F11443*I11443</f>
        <v>33.99922225</v>
      </c>
    </row>
    <row r="11444" customFormat="false" ht="15" hidden="false" customHeight="false" outlineLevel="0" collapsed="false">
      <c r="A11444" s="28" t="n">
        <v>46057</v>
      </c>
      <c r="B11444" s="21" t="s">
        <v>129</v>
      </c>
      <c r="C11444" s="21" t="s">
        <v>112</v>
      </c>
      <c r="D11444" s="29" t="n">
        <v>124.618</v>
      </c>
      <c r="E11444" s="29" t="n">
        <f aca="false">D11444/10</f>
        <v>12.4618</v>
      </c>
      <c r="F11444" s="29" t="n">
        <f aca="false">(E11444+Einstellungen!$B$20)*(1+Einstellungen!$B$10)</f>
        <v>37.030182</v>
      </c>
      <c r="G11444" s="21" t="str">
        <f aca="false">IF(F11444&lt;Einstellungen!$B$5,"ja","nein")</f>
        <v>nein</v>
      </c>
      <c r="H11444" s="21" t="s">
        <v>29</v>
      </c>
      <c r="I11444" s="29" t="n">
        <f aca="false">INDEX(Einstellungen!$B$27:$B$50,18)</f>
        <v>1.1</v>
      </c>
      <c r="J11444" s="29" t="n">
        <f aca="false">F11444*I11444</f>
        <v>40.7332002</v>
      </c>
    </row>
    <row r="11445" customFormat="false" ht="15" hidden="false" customHeight="false" outlineLevel="0" collapsed="false">
      <c r="A11445" s="28" t="n">
        <v>46057</v>
      </c>
      <c r="B11445" s="21" t="s">
        <v>130</v>
      </c>
      <c r="C11445" s="21" t="s">
        <v>112</v>
      </c>
      <c r="D11445" s="29" t="n">
        <v>117.04</v>
      </c>
      <c r="E11445" s="29" t="n">
        <f aca="false">D11445/10</f>
        <v>11.704</v>
      </c>
      <c r="F11445" s="29" t="n">
        <f aca="false">(E11445+Einstellungen!$B$20)*(1+Einstellungen!$B$10)</f>
        <v>36.1284</v>
      </c>
      <c r="G11445" s="21" t="str">
        <f aca="false">IF(F11445&lt;Einstellungen!$B$5,"ja","nein")</f>
        <v>nein</v>
      </c>
      <c r="H11445" s="21" t="s">
        <v>29</v>
      </c>
      <c r="I11445" s="29" t="n">
        <f aca="false">INDEX(Einstellungen!$B$27:$B$50,19)</f>
        <v>1.35</v>
      </c>
      <c r="J11445" s="29" t="n">
        <f aca="false">F11445*I11445</f>
        <v>48.77334</v>
      </c>
    </row>
    <row r="11446" customFormat="false" ht="15" hidden="false" customHeight="false" outlineLevel="0" collapsed="false">
      <c r="A11446" s="28" t="n">
        <v>46057</v>
      </c>
      <c r="B11446" s="21" t="s">
        <v>131</v>
      </c>
      <c r="C11446" s="21" t="s">
        <v>112</v>
      </c>
      <c r="D11446" s="29" t="n">
        <v>104.52</v>
      </c>
      <c r="E11446" s="29" t="n">
        <f aca="false">D11446/10</f>
        <v>10.452</v>
      </c>
      <c r="F11446" s="29" t="n">
        <f aca="false">(E11446+Einstellungen!$B$20)*(1+Einstellungen!$B$10)</f>
        <v>34.63852</v>
      </c>
      <c r="G11446" s="21" t="str">
        <f aca="false">IF(F11446&lt;Einstellungen!$B$5,"ja","nein")</f>
        <v>nein</v>
      </c>
      <c r="H11446" s="21" t="s">
        <v>29</v>
      </c>
      <c r="I11446" s="29" t="n">
        <f aca="false">INDEX(Einstellungen!$B$27:$B$50,20)</f>
        <v>1.45</v>
      </c>
      <c r="J11446" s="29" t="n">
        <f aca="false">F11446*I11446</f>
        <v>50.225854</v>
      </c>
    </row>
    <row r="11447" customFormat="false" ht="15" hidden="false" customHeight="false" outlineLevel="0" collapsed="false">
      <c r="A11447" s="28" t="n">
        <v>46057</v>
      </c>
      <c r="B11447" s="21" t="s">
        <v>132</v>
      </c>
      <c r="C11447" s="21" t="s">
        <v>112</v>
      </c>
      <c r="D11447" s="29" t="n">
        <v>96.287</v>
      </c>
      <c r="E11447" s="29" t="n">
        <f aca="false">D11447/10</f>
        <v>9.6287</v>
      </c>
      <c r="F11447" s="29" t="n">
        <f aca="false">(E11447+Einstellungen!$B$20)*(1+Einstellungen!$B$10)</f>
        <v>33.658793</v>
      </c>
      <c r="G11447" s="21" t="str">
        <f aca="false">IF(F11447&lt;Einstellungen!$B$5,"ja","nein")</f>
        <v>nein</v>
      </c>
      <c r="H11447" s="21" t="s">
        <v>29</v>
      </c>
      <c r="I11447" s="29" t="n">
        <f aca="false">INDEX(Einstellungen!$B$27:$B$50,21)</f>
        <v>1.4</v>
      </c>
      <c r="J11447" s="29" t="n">
        <f aca="false">F11447*I11447</f>
        <v>47.1223102</v>
      </c>
    </row>
    <row r="11448" customFormat="false" ht="15" hidden="false" customHeight="false" outlineLevel="0" collapsed="false">
      <c r="A11448" s="28" t="n">
        <v>46057</v>
      </c>
      <c r="B11448" s="21" t="s">
        <v>133</v>
      </c>
      <c r="C11448" s="21" t="s">
        <v>112</v>
      </c>
      <c r="D11448" s="29" t="n">
        <v>94.752</v>
      </c>
      <c r="E11448" s="29" t="n">
        <f aca="false">D11448/10</f>
        <v>9.4752</v>
      </c>
      <c r="F11448" s="29" t="n">
        <f aca="false">(E11448+Einstellungen!$B$20)*(1+Einstellungen!$B$10)</f>
        <v>33.476128</v>
      </c>
      <c r="G11448" s="21" t="str">
        <f aca="false">IF(F11448&lt;Einstellungen!$B$5,"ja","nein")</f>
        <v>nein</v>
      </c>
      <c r="H11448" s="21" t="s">
        <v>29</v>
      </c>
      <c r="I11448" s="29" t="n">
        <f aca="false">INDEX(Einstellungen!$B$27:$B$50,22)</f>
        <v>1.25</v>
      </c>
      <c r="J11448" s="29" t="n">
        <f aca="false">F11448*I11448</f>
        <v>41.84516</v>
      </c>
    </row>
    <row r="11449" customFormat="false" ht="15" hidden="false" customHeight="false" outlineLevel="0" collapsed="false">
      <c r="A11449" s="28" t="n">
        <v>46057</v>
      </c>
      <c r="B11449" s="21" t="s">
        <v>134</v>
      </c>
      <c r="C11449" s="21" t="s">
        <v>112</v>
      </c>
      <c r="D11449" s="29" t="n">
        <v>93.822</v>
      </c>
      <c r="E11449" s="29" t="n">
        <f aca="false">D11449/10</f>
        <v>9.3822</v>
      </c>
      <c r="F11449" s="29" t="n">
        <f aca="false">(E11449+Einstellungen!$B$20)*(1+Einstellungen!$B$10)</f>
        <v>33.365458</v>
      </c>
      <c r="G11449" s="21" t="str">
        <f aca="false">IF(F11449&lt;Einstellungen!$B$5,"ja","nein")</f>
        <v>nein</v>
      </c>
      <c r="H11449" s="21" t="s">
        <v>29</v>
      </c>
      <c r="I11449" s="29" t="n">
        <f aca="false">INDEX(Einstellungen!$B$27:$B$50,23)</f>
        <v>1.05</v>
      </c>
      <c r="J11449" s="29" t="n">
        <f aca="false">F11449*I11449</f>
        <v>35.0337309</v>
      </c>
    </row>
    <row r="11450" customFormat="false" ht="15" hidden="false" customHeight="false" outlineLevel="0" collapsed="false">
      <c r="A11450" s="28" t="n">
        <v>46057</v>
      </c>
      <c r="B11450" s="21" t="s">
        <v>135</v>
      </c>
      <c r="C11450" s="21" t="s">
        <v>112</v>
      </c>
      <c r="D11450" s="29" t="n">
        <v>86.308</v>
      </c>
      <c r="E11450" s="29" t="n">
        <f aca="false">D11450/10</f>
        <v>8.6308</v>
      </c>
      <c r="F11450" s="29" t="n">
        <f aca="false">(E11450+Einstellungen!$B$20)*(1+Einstellungen!$B$10)</f>
        <v>32.471292</v>
      </c>
      <c r="G11450" s="21" t="str">
        <f aca="false">IF(F11450&lt;Einstellungen!$B$5,"ja","nein")</f>
        <v>nein</v>
      </c>
      <c r="H11450" s="21" t="s">
        <v>29</v>
      </c>
      <c r="I11450" s="29" t="n">
        <f aca="false">INDEX(Einstellungen!$B$27:$B$50,24)</f>
        <v>0.8</v>
      </c>
      <c r="J11450" s="29" t="n">
        <f aca="false">F11450*I11450</f>
        <v>25.9770336</v>
      </c>
    </row>
    <row r="11451" customFormat="false" ht="15" hidden="false" customHeight="false" outlineLevel="0" collapsed="false">
      <c r="A11451" s="28" t="n">
        <v>46058</v>
      </c>
      <c r="B11451" s="21" t="s">
        <v>111</v>
      </c>
      <c r="C11451" s="21" t="s">
        <v>136</v>
      </c>
      <c r="D11451" s="29" t="n">
        <v>90.302</v>
      </c>
      <c r="E11451" s="29" t="n">
        <f aca="false">D11451/10</f>
        <v>9.0302</v>
      </c>
      <c r="F11451" s="29" t="n">
        <f aca="false">(E11451+Einstellungen!$B$20)*(1+Einstellungen!$B$10)</f>
        <v>32.946578</v>
      </c>
      <c r="G11451" s="21" t="str">
        <f aca="false">IF(F11451&lt;Einstellungen!$B$5,"ja","nein")</f>
        <v>nein</v>
      </c>
      <c r="H11451" s="21" t="s">
        <v>29</v>
      </c>
      <c r="I11451" s="29" t="n">
        <f aca="false">INDEX(Einstellungen!$B$27:$B$50,1)</f>
        <v>0.6</v>
      </c>
      <c r="J11451" s="29" t="n">
        <f aca="false">F11451*I11451</f>
        <v>19.7679468</v>
      </c>
    </row>
    <row r="11452" customFormat="false" ht="15" hidden="false" customHeight="false" outlineLevel="0" collapsed="false">
      <c r="A11452" s="28" t="n">
        <v>46058</v>
      </c>
      <c r="B11452" s="21" t="s">
        <v>113</v>
      </c>
      <c r="C11452" s="21" t="s">
        <v>136</v>
      </c>
      <c r="D11452" s="29" t="n">
        <v>88.438</v>
      </c>
      <c r="E11452" s="29" t="n">
        <f aca="false">D11452/10</f>
        <v>8.8438</v>
      </c>
      <c r="F11452" s="29" t="n">
        <f aca="false">(E11452+Einstellungen!$B$20)*(1+Einstellungen!$B$10)</f>
        <v>32.724762</v>
      </c>
      <c r="G11452" s="21" t="str">
        <f aca="false">IF(F11452&lt;Einstellungen!$B$5,"ja","nein")</f>
        <v>nein</v>
      </c>
      <c r="H11452" s="21" t="s">
        <v>29</v>
      </c>
      <c r="I11452" s="29" t="n">
        <f aca="false">INDEX(Einstellungen!$B$27:$B$50,2)</f>
        <v>0.5</v>
      </c>
      <c r="J11452" s="29" t="n">
        <f aca="false">F11452*I11452</f>
        <v>16.362381</v>
      </c>
    </row>
    <row r="11453" customFormat="false" ht="15" hidden="false" customHeight="false" outlineLevel="0" collapsed="false">
      <c r="A11453" s="28" t="n">
        <v>46058</v>
      </c>
      <c r="B11453" s="21" t="s">
        <v>114</v>
      </c>
      <c r="C11453" s="21" t="s">
        <v>136</v>
      </c>
      <c r="D11453" s="29" t="n">
        <v>87.433</v>
      </c>
      <c r="E11453" s="29" t="n">
        <f aca="false">D11453/10</f>
        <v>8.7433</v>
      </c>
      <c r="F11453" s="29" t="n">
        <f aca="false">(E11453+Einstellungen!$B$20)*(1+Einstellungen!$B$10)</f>
        <v>32.605167</v>
      </c>
      <c r="G11453" s="21" t="str">
        <f aca="false">IF(F11453&lt;Einstellungen!$B$5,"ja","nein")</f>
        <v>nein</v>
      </c>
      <c r="H11453" s="21" t="s">
        <v>29</v>
      </c>
      <c r="I11453" s="29" t="n">
        <f aca="false">INDEX(Einstellungen!$B$27:$B$50,3)</f>
        <v>0.45</v>
      </c>
      <c r="J11453" s="29" t="n">
        <f aca="false">F11453*I11453</f>
        <v>14.67232515</v>
      </c>
    </row>
    <row r="11454" customFormat="false" ht="15" hidden="false" customHeight="false" outlineLevel="0" collapsed="false">
      <c r="A11454" s="28" t="n">
        <v>46058</v>
      </c>
      <c r="B11454" s="21" t="s">
        <v>115</v>
      </c>
      <c r="C11454" s="21" t="s">
        <v>136</v>
      </c>
      <c r="D11454" s="29" t="n">
        <v>87.795</v>
      </c>
      <c r="E11454" s="29" t="n">
        <f aca="false">D11454/10</f>
        <v>8.7795</v>
      </c>
      <c r="F11454" s="29" t="n">
        <f aca="false">(E11454+Einstellungen!$B$20)*(1+Einstellungen!$B$10)</f>
        <v>32.648245</v>
      </c>
      <c r="G11454" s="21" t="str">
        <f aca="false">IF(F11454&lt;Einstellungen!$B$5,"ja","nein")</f>
        <v>nein</v>
      </c>
      <c r="H11454" s="21" t="s">
        <v>29</v>
      </c>
      <c r="I11454" s="29" t="n">
        <f aca="false">INDEX(Einstellungen!$B$27:$B$50,4)</f>
        <v>0.45</v>
      </c>
      <c r="J11454" s="29" t="n">
        <f aca="false">F11454*I11454</f>
        <v>14.69171025</v>
      </c>
    </row>
    <row r="11455" customFormat="false" ht="15" hidden="false" customHeight="false" outlineLevel="0" collapsed="false">
      <c r="A11455" s="28" t="n">
        <v>46058</v>
      </c>
      <c r="B11455" s="21" t="s">
        <v>116</v>
      </c>
      <c r="C11455" s="21" t="s">
        <v>136</v>
      </c>
      <c r="D11455" s="29" t="n">
        <v>89.565</v>
      </c>
      <c r="E11455" s="29" t="n">
        <f aca="false">D11455/10</f>
        <v>8.9565</v>
      </c>
      <c r="F11455" s="29" t="n">
        <f aca="false">(E11455+Einstellungen!$B$20)*(1+Einstellungen!$B$10)</f>
        <v>32.858875</v>
      </c>
      <c r="G11455" s="21" t="str">
        <f aca="false">IF(F11455&lt;Einstellungen!$B$5,"ja","nein")</f>
        <v>nein</v>
      </c>
      <c r="H11455" s="21" t="s">
        <v>29</v>
      </c>
      <c r="I11455" s="29" t="n">
        <f aca="false">INDEX(Einstellungen!$B$27:$B$50,5)</f>
        <v>0.45</v>
      </c>
      <c r="J11455" s="29" t="n">
        <f aca="false">F11455*I11455</f>
        <v>14.78649375</v>
      </c>
    </row>
    <row r="11456" customFormat="false" ht="15" hidden="false" customHeight="false" outlineLevel="0" collapsed="false">
      <c r="A11456" s="28" t="n">
        <v>46058</v>
      </c>
      <c r="B11456" s="21" t="s">
        <v>117</v>
      </c>
      <c r="C11456" s="21" t="s">
        <v>136</v>
      </c>
      <c r="D11456" s="29" t="n">
        <v>91.51</v>
      </c>
      <c r="E11456" s="29" t="n">
        <f aca="false">D11456/10</f>
        <v>9.151</v>
      </c>
      <c r="F11456" s="29" t="n">
        <f aca="false">(E11456+Einstellungen!$B$20)*(1+Einstellungen!$B$10)</f>
        <v>33.09033</v>
      </c>
      <c r="G11456" s="21" t="str">
        <f aca="false">IF(F11456&lt;Einstellungen!$B$5,"ja","nein")</f>
        <v>nein</v>
      </c>
      <c r="H11456" s="21" t="s">
        <v>29</v>
      </c>
      <c r="I11456" s="29" t="n">
        <f aca="false">INDEX(Einstellungen!$B$27:$B$50,6)</f>
        <v>0.5</v>
      </c>
      <c r="J11456" s="29" t="n">
        <f aca="false">F11456*I11456</f>
        <v>16.545165</v>
      </c>
    </row>
    <row r="11457" customFormat="false" ht="15" hidden="false" customHeight="false" outlineLevel="0" collapsed="false">
      <c r="A11457" s="28" t="n">
        <v>46058</v>
      </c>
      <c r="B11457" s="21" t="s">
        <v>118</v>
      </c>
      <c r="C11457" s="21" t="s">
        <v>136</v>
      </c>
      <c r="D11457" s="29" t="n">
        <v>102.845</v>
      </c>
      <c r="E11457" s="29" t="n">
        <f aca="false">D11457/10</f>
        <v>10.2845</v>
      </c>
      <c r="F11457" s="29" t="n">
        <f aca="false">(E11457+Einstellungen!$B$20)*(1+Einstellungen!$B$10)</f>
        <v>34.439195</v>
      </c>
      <c r="G11457" s="21" t="str">
        <f aca="false">IF(F11457&lt;Einstellungen!$B$5,"ja","nein")</f>
        <v>nein</v>
      </c>
      <c r="H11457" s="21" t="s">
        <v>29</v>
      </c>
      <c r="I11457" s="29" t="n">
        <f aca="false">INDEX(Einstellungen!$B$27:$B$50,7)</f>
        <v>0.7</v>
      </c>
      <c r="J11457" s="29" t="n">
        <f aca="false">F11457*I11457</f>
        <v>24.1074365</v>
      </c>
    </row>
    <row r="11458" customFormat="false" ht="15" hidden="false" customHeight="false" outlineLevel="0" collapsed="false">
      <c r="A11458" s="28" t="n">
        <v>46058</v>
      </c>
      <c r="B11458" s="21" t="s">
        <v>119</v>
      </c>
      <c r="C11458" s="21" t="s">
        <v>136</v>
      </c>
      <c r="D11458" s="29" t="n">
        <v>113.32</v>
      </c>
      <c r="E11458" s="29" t="n">
        <f aca="false">D11458/10</f>
        <v>11.332</v>
      </c>
      <c r="F11458" s="29" t="n">
        <f aca="false">(E11458+Einstellungen!$B$20)*(1+Einstellungen!$B$10)</f>
        <v>35.68572</v>
      </c>
      <c r="G11458" s="21" t="str">
        <f aca="false">IF(F11458&lt;Einstellungen!$B$5,"ja","nein")</f>
        <v>nein</v>
      </c>
      <c r="H11458" s="21" t="s">
        <v>29</v>
      </c>
      <c r="I11458" s="29" t="n">
        <f aca="false">INDEX(Einstellungen!$B$27:$B$50,8)</f>
        <v>0.95</v>
      </c>
      <c r="J11458" s="29" t="n">
        <f aca="false">F11458*I11458</f>
        <v>33.901434</v>
      </c>
    </row>
    <row r="11459" customFormat="false" ht="15" hidden="false" customHeight="false" outlineLevel="0" collapsed="false">
      <c r="A11459" s="28" t="n">
        <v>46058</v>
      </c>
      <c r="B11459" s="21" t="s">
        <v>120</v>
      </c>
      <c r="C11459" s="21" t="s">
        <v>136</v>
      </c>
      <c r="D11459" s="29" t="n">
        <v>125.365</v>
      </c>
      <c r="E11459" s="29" t="n">
        <f aca="false">D11459/10</f>
        <v>12.5365</v>
      </c>
      <c r="F11459" s="29" t="n">
        <f aca="false">(E11459+Einstellungen!$B$20)*(1+Einstellungen!$B$10)</f>
        <v>37.119075</v>
      </c>
      <c r="G11459" s="21" t="str">
        <f aca="false">IF(F11459&lt;Einstellungen!$B$5,"ja","nein")</f>
        <v>nein</v>
      </c>
      <c r="H11459" s="21" t="s">
        <v>29</v>
      </c>
      <c r="I11459" s="29" t="n">
        <f aca="false">INDEX(Einstellungen!$B$27:$B$50,9)</f>
        <v>1.05</v>
      </c>
      <c r="J11459" s="29" t="n">
        <f aca="false">F11459*I11459</f>
        <v>38.97502875</v>
      </c>
    </row>
    <row r="11460" customFormat="false" ht="15" hidden="false" customHeight="false" outlineLevel="0" collapsed="false">
      <c r="A11460" s="28" t="n">
        <v>46058</v>
      </c>
      <c r="B11460" s="21" t="s">
        <v>121</v>
      </c>
      <c r="C11460" s="21" t="s">
        <v>136</v>
      </c>
      <c r="D11460" s="29" t="n">
        <v>121.52</v>
      </c>
      <c r="E11460" s="29" t="n">
        <f aca="false">D11460/10</f>
        <v>12.152</v>
      </c>
      <c r="F11460" s="29" t="n">
        <f aca="false">(E11460+Einstellungen!$B$20)*(1+Einstellungen!$B$10)</f>
        <v>36.66152</v>
      </c>
      <c r="G11460" s="21" t="str">
        <f aca="false">IF(F11460&lt;Einstellungen!$B$5,"ja","nein")</f>
        <v>nein</v>
      </c>
      <c r="H11460" s="21" t="s">
        <v>29</v>
      </c>
      <c r="I11460" s="29" t="n">
        <f aca="false">INDEX(Einstellungen!$B$27:$B$50,10)</f>
        <v>1.05</v>
      </c>
      <c r="J11460" s="29" t="n">
        <f aca="false">F11460*I11460</f>
        <v>38.494596</v>
      </c>
    </row>
    <row r="11461" customFormat="false" ht="15" hidden="false" customHeight="false" outlineLevel="0" collapsed="false">
      <c r="A11461" s="28" t="n">
        <v>46058</v>
      </c>
      <c r="B11461" s="21" t="s">
        <v>122</v>
      </c>
      <c r="C11461" s="21" t="s">
        <v>136</v>
      </c>
      <c r="D11461" s="29" t="n">
        <v>118.192</v>
      </c>
      <c r="E11461" s="29" t="n">
        <f aca="false">D11461/10</f>
        <v>11.8192</v>
      </c>
      <c r="F11461" s="29" t="n">
        <f aca="false">(E11461+Einstellungen!$B$20)*(1+Einstellungen!$B$10)</f>
        <v>36.265488</v>
      </c>
      <c r="G11461" s="21" t="str">
        <f aca="false">IF(F11461&lt;Einstellungen!$B$5,"ja","nein")</f>
        <v>nein</v>
      </c>
      <c r="H11461" s="21" t="s">
        <v>29</v>
      </c>
      <c r="I11461" s="29" t="n">
        <f aca="false">INDEX(Einstellungen!$B$27:$B$50,11)</f>
        <v>1.05</v>
      </c>
      <c r="J11461" s="29" t="n">
        <f aca="false">F11461*I11461</f>
        <v>38.0787624</v>
      </c>
    </row>
    <row r="11462" customFormat="false" ht="15" hidden="false" customHeight="false" outlineLevel="0" collapsed="false">
      <c r="A11462" s="28" t="n">
        <v>46058</v>
      </c>
      <c r="B11462" s="21" t="s">
        <v>123</v>
      </c>
      <c r="C11462" s="21" t="s">
        <v>136</v>
      </c>
      <c r="D11462" s="29" t="n">
        <v>121.067</v>
      </c>
      <c r="E11462" s="29" t="n">
        <f aca="false">D11462/10</f>
        <v>12.1067</v>
      </c>
      <c r="F11462" s="29" t="n">
        <f aca="false">(E11462+Einstellungen!$B$20)*(1+Einstellungen!$B$10)</f>
        <v>36.607613</v>
      </c>
      <c r="G11462" s="21" t="str">
        <f aca="false">IF(F11462&lt;Einstellungen!$B$5,"ja","nein")</f>
        <v>nein</v>
      </c>
      <c r="H11462" s="21" t="s">
        <v>29</v>
      </c>
      <c r="I11462" s="29" t="n">
        <f aca="false">INDEX(Einstellungen!$B$27:$B$50,12)</f>
        <v>1.1</v>
      </c>
      <c r="J11462" s="29" t="n">
        <f aca="false">F11462*I11462</f>
        <v>40.2683743</v>
      </c>
    </row>
    <row r="11463" customFormat="false" ht="15" hidden="false" customHeight="false" outlineLevel="0" collapsed="false">
      <c r="A11463" s="28" t="n">
        <v>46058</v>
      </c>
      <c r="B11463" s="21" t="s">
        <v>124</v>
      </c>
      <c r="C11463" s="21" t="s">
        <v>136</v>
      </c>
      <c r="D11463" s="29" t="n">
        <v>108.252</v>
      </c>
      <c r="E11463" s="29" t="n">
        <f aca="false">D11463/10</f>
        <v>10.8252</v>
      </c>
      <c r="F11463" s="29" t="n">
        <f aca="false">(E11463+Einstellungen!$B$20)*(1+Einstellungen!$B$10)</f>
        <v>35.082628</v>
      </c>
      <c r="G11463" s="21" t="str">
        <f aca="false">IF(F11463&lt;Einstellungen!$B$5,"ja","nein")</f>
        <v>nein</v>
      </c>
      <c r="H11463" s="21" t="s">
        <v>29</v>
      </c>
      <c r="I11463" s="29" t="n">
        <f aca="false">INDEX(Einstellungen!$B$27:$B$50,13)</f>
        <v>1.2</v>
      </c>
      <c r="J11463" s="29" t="n">
        <f aca="false">F11463*I11463</f>
        <v>42.0991536</v>
      </c>
    </row>
    <row r="11464" customFormat="false" ht="15" hidden="false" customHeight="false" outlineLevel="0" collapsed="false">
      <c r="A11464" s="28" t="n">
        <v>46058</v>
      </c>
      <c r="B11464" s="21" t="s">
        <v>125</v>
      </c>
      <c r="C11464" s="21" t="s">
        <v>136</v>
      </c>
      <c r="D11464" s="29" t="n">
        <v>109.757</v>
      </c>
      <c r="E11464" s="29" t="n">
        <f aca="false">D11464/10</f>
        <v>10.9757</v>
      </c>
      <c r="F11464" s="29" t="n">
        <f aca="false">(E11464+Einstellungen!$B$20)*(1+Einstellungen!$B$10)</f>
        <v>35.261723</v>
      </c>
      <c r="G11464" s="21" t="str">
        <f aca="false">IF(F11464&lt;Einstellungen!$B$5,"ja","nein")</f>
        <v>nein</v>
      </c>
      <c r="H11464" s="21" t="s">
        <v>29</v>
      </c>
      <c r="I11464" s="29" t="n">
        <f aca="false">INDEX(Einstellungen!$B$27:$B$50,14)</f>
        <v>1.15</v>
      </c>
      <c r="J11464" s="29" t="n">
        <f aca="false">F11464*I11464</f>
        <v>40.55098145</v>
      </c>
    </row>
    <row r="11465" customFormat="false" ht="15" hidden="false" customHeight="false" outlineLevel="0" collapsed="false">
      <c r="A11465" s="28" t="n">
        <v>46058</v>
      </c>
      <c r="B11465" s="21" t="s">
        <v>126</v>
      </c>
      <c r="C11465" s="21" t="s">
        <v>136</v>
      </c>
      <c r="D11465" s="29" t="n">
        <v>110.102</v>
      </c>
      <c r="E11465" s="29" t="n">
        <f aca="false">D11465/10</f>
        <v>11.0102</v>
      </c>
      <c r="F11465" s="29" t="n">
        <f aca="false">(E11465+Einstellungen!$B$20)*(1+Einstellungen!$B$10)</f>
        <v>35.302778</v>
      </c>
      <c r="G11465" s="21" t="str">
        <f aca="false">IF(F11465&lt;Einstellungen!$B$5,"ja","nein")</f>
        <v>nein</v>
      </c>
      <c r="H11465" s="21" t="s">
        <v>29</v>
      </c>
      <c r="I11465" s="29" t="n">
        <f aca="false">INDEX(Einstellungen!$B$27:$B$50,15)</f>
        <v>1</v>
      </c>
      <c r="J11465" s="29" t="n">
        <f aca="false">F11465*I11465</f>
        <v>35.302778</v>
      </c>
    </row>
    <row r="11466" customFormat="false" ht="15" hidden="false" customHeight="false" outlineLevel="0" collapsed="false">
      <c r="A11466" s="28" t="n">
        <v>46058</v>
      </c>
      <c r="B11466" s="21" t="s">
        <v>127</v>
      </c>
      <c r="C11466" s="21" t="s">
        <v>136</v>
      </c>
      <c r="D11466" s="29" t="n">
        <v>116.98</v>
      </c>
      <c r="E11466" s="29" t="n">
        <f aca="false">D11466/10</f>
        <v>11.698</v>
      </c>
      <c r="F11466" s="29" t="n">
        <f aca="false">(E11466+Einstellungen!$B$20)*(1+Einstellungen!$B$10)</f>
        <v>36.12126</v>
      </c>
      <c r="G11466" s="21" t="str">
        <f aca="false">IF(F11466&lt;Einstellungen!$B$5,"ja","nein")</f>
        <v>nein</v>
      </c>
      <c r="H11466" s="21" t="s">
        <v>29</v>
      </c>
      <c r="I11466" s="29" t="n">
        <f aca="false">INDEX(Einstellungen!$B$27:$B$50,16)</f>
        <v>0.95</v>
      </c>
      <c r="J11466" s="29" t="n">
        <f aca="false">F11466*I11466</f>
        <v>34.315197</v>
      </c>
    </row>
    <row r="11467" customFormat="false" ht="15" hidden="false" customHeight="false" outlineLevel="0" collapsed="false">
      <c r="A11467" s="28" t="n">
        <v>46058</v>
      </c>
      <c r="B11467" s="21" t="s">
        <v>128</v>
      </c>
      <c r="C11467" s="21" t="s">
        <v>136</v>
      </c>
      <c r="D11467" s="29" t="n">
        <v>126</v>
      </c>
      <c r="E11467" s="29" t="n">
        <f aca="false">D11467/10</f>
        <v>12.6</v>
      </c>
      <c r="F11467" s="29" t="n">
        <f aca="false">(E11467+Einstellungen!$B$20)*(1+Einstellungen!$B$10)</f>
        <v>37.19464</v>
      </c>
      <c r="G11467" s="21" t="str">
        <f aca="false">IF(F11467&lt;Einstellungen!$B$5,"ja","nein")</f>
        <v>nein</v>
      </c>
      <c r="H11467" s="21" t="s">
        <v>29</v>
      </c>
      <c r="I11467" s="29" t="n">
        <f aca="false">INDEX(Einstellungen!$B$27:$B$50,17)</f>
        <v>0.95</v>
      </c>
      <c r="J11467" s="29" t="n">
        <f aca="false">F11467*I11467</f>
        <v>35.334908</v>
      </c>
    </row>
    <row r="11468" customFormat="false" ht="15" hidden="false" customHeight="false" outlineLevel="0" collapsed="false">
      <c r="A11468" s="28" t="n">
        <v>46058</v>
      </c>
      <c r="B11468" s="21" t="s">
        <v>129</v>
      </c>
      <c r="C11468" s="21" t="s">
        <v>136</v>
      </c>
      <c r="D11468" s="29" t="n">
        <v>140.5</v>
      </c>
      <c r="E11468" s="29" t="n">
        <f aca="false">D11468/10</f>
        <v>14.05</v>
      </c>
      <c r="F11468" s="29" t="n">
        <f aca="false">(E11468+Einstellungen!$B$20)*(1+Einstellungen!$B$10)</f>
        <v>38.92014</v>
      </c>
      <c r="G11468" s="21" t="str">
        <f aca="false">IF(F11468&lt;Einstellungen!$B$5,"ja","nein")</f>
        <v>nein</v>
      </c>
      <c r="H11468" s="21" t="s">
        <v>29</v>
      </c>
      <c r="I11468" s="29" t="n">
        <f aca="false">INDEX(Einstellungen!$B$27:$B$50,18)</f>
        <v>1.1</v>
      </c>
      <c r="J11468" s="29" t="n">
        <f aca="false">F11468*I11468</f>
        <v>42.812154</v>
      </c>
    </row>
    <row r="11469" customFormat="false" ht="15" hidden="false" customHeight="false" outlineLevel="0" collapsed="false">
      <c r="A11469" s="28" t="n">
        <v>46058</v>
      </c>
      <c r="B11469" s="21" t="s">
        <v>130</v>
      </c>
      <c r="C11469" s="21" t="s">
        <v>136</v>
      </c>
      <c r="D11469" s="29" t="n">
        <v>136.645</v>
      </c>
      <c r="E11469" s="29" t="n">
        <f aca="false">D11469/10</f>
        <v>13.6645</v>
      </c>
      <c r="F11469" s="29" t="n">
        <f aca="false">(E11469+Einstellungen!$B$20)*(1+Einstellungen!$B$10)</f>
        <v>38.461395</v>
      </c>
      <c r="G11469" s="21" t="str">
        <f aca="false">IF(F11469&lt;Einstellungen!$B$5,"ja","nein")</f>
        <v>nein</v>
      </c>
      <c r="H11469" s="21" t="s">
        <v>29</v>
      </c>
      <c r="I11469" s="29" t="n">
        <f aca="false">INDEX(Einstellungen!$B$27:$B$50,19)</f>
        <v>1.35</v>
      </c>
      <c r="J11469" s="29" t="n">
        <f aca="false">F11469*I11469</f>
        <v>51.92288325</v>
      </c>
    </row>
    <row r="11470" customFormat="false" ht="15" hidden="false" customHeight="false" outlineLevel="0" collapsed="false">
      <c r="A11470" s="28" t="n">
        <v>46058</v>
      </c>
      <c r="B11470" s="21" t="s">
        <v>131</v>
      </c>
      <c r="C11470" s="21" t="s">
        <v>136</v>
      </c>
      <c r="D11470" s="29" t="n">
        <v>132.907</v>
      </c>
      <c r="E11470" s="29" t="n">
        <f aca="false">D11470/10</f>
        <v>13.2907</v>
      </c>
      <c r="F11470" s="29" t="n">
        <f aca="false">(E11470+Einstellungen!$B$20)*(1+Einstellungen!$B$10)</f>
        <v>38.016573</v>
      </c>
      <c r="G11470" s="21" t="str">
        <f aca="false">IF(F11470&lt;Einstellungen!$B$5,"ja","nein")</f>
        <v>nein</v>
      </c>
      <c r="H11470" s="21" t="s">
        <v>29</v>
      </c>
      <c r="I11470" s="29" t="n">
        <f aca="false">INDEX(Einstellungen!$B$27:$B$50,20)</f>
        <v>1.45</v>
      </c>
      <c r="J11470" s="29" t="n">
        <f aca="false">F11470*I11470</f>
        <v>55.12403085</v>
      </c>
    </row>
    <row r="11471" customFormat="false" ht="15" hidden="false" customHeight="false" outlineLevel="0" collapsed="false">
      <c r="A11471" s="28" t="n">
        <v>46058</v>
      </c>
      <c r="B11471" s="21" t="s">
        <v>132</v>
      </c>
      <c r="C11471" s="21" t="s">
        <v>136</v>
      </c>
      <c r="D11471" s="29" t="n">
        <v>120.81</v>
      </c>
      <c r="E11471" s="29" t="n">
        <f aca="false">D11471/10</f>
        <v>12.081</v>
      </c>
      <c r="F11471" s="29" t="n">
        <f aca="false">(E11471+Einstellungen!$B$20)*(1+Einstellungen!$B$10)</f>
        <v>36.57703</v>
      </c>
      <c r="G11471" s="21" t="str">
        <f aca="false">IF(F11471&lt;Einstellungen!$B$5,"ja","nein")</f>
        <v>nein</v>
      </c>
      <c r="H11471" s="21" t="s">
        <v>29</v>
      </c>
      <c r="I11471" s="29" t="n">
        <f aca="false">INDEX(Einstellungen!$B$27:$B$50,21)</f>
        <v>1.4</v>
      </c>
      <c r="J11471" s="29" t="n">
        <f aca="false">F11471*I11471</f>
        <v>51.207842</v>
      </c>
    </row>
    <row r="11472" customFormat="false" ht="15" hidden="false" customHeight="false" outlineLevel="0" collapsed="false">
      <c r="A11472" s="28" t="n">
        <v>46058</v>
      </c>
      <c r="B11472" s="21" t="s">
        <v>133</v>
      </c>
      <c r="C11472" s="21" t="s">
        <v>136</v>
      </c>
      <c r="D11472" s="29" t="n">
        <v>107.782</v>
      </c>
      <c r="E11472" s="29" t="n">
        <f aca="false">D11472/10</f>
        <v>10.7782</v>
      </c>
      <c r="F11472" s="29" t="n">
        <f aca="false">(E11472+Einstellungen!$B$20)*(1+Einstellungen!$B$10)</f>
        <v>35.026698</v>
      </c>
      <c r="G11472" s="21" t="str">
        <f aca="false">IF(F11472&lt;Einstellungen!$B$5,"ja","nein")</f>
        <v>nein</v>
      </c>
      <c r="H11472" s="21" t="s">
        <v>29</v>
      </c>
      <c r="I11472" s="29" t="n">
        <f aca="false">INDEX(Einstellungen!$B$27:$B$50,22)</f>
        <v>1.25</v>
      </c>
      <c r="J11472" s="29" t="n">
        <f aca="false">F11472*I11472</f>
        <v>43.7833725</v>
      </c>
    </row>
    <row r="11473" customFormat="false" ht="15" hidden="false" customHeight="false" outlineLevel="0" collapsed="false">
      <c r="A11473" s="28" t="n">
        <v>46058</v>
      </c>
      <c r="B11473" s="21" t="s">
        <v>134</v>
      </c>
      <c r="C11473" s="21" t="s">
        <v>136</v>
      </c>
      <c r="D11473" s="29" t="n">
        <v>105.88</v>
      </c>
      <c r="E11473" s="29" t="n">
        <f aca="false">D11473/10</f>
        <v>10.588</v>
      </c>
      <c r="F11473" s="29" t="n">
        <f aca="false">(E11473+Einstellungen!$B$20)*(1+Einstellungen!$B$10)</f>
        <v>34.80036</v>
      </c>
      <c r="G11473" s="21" t="str">
        <f aca="false">IF(F11473&lt;Einstellungen!$B$5,"ja","nein")</f>
        <v>nein</v>
      </c>
      <c r="H11473" s="21" t="s">
        <v>29</v>
      </c>
      <c r="I11473" s="29" t="n">
        <f aca="false">INDEX(Einstellungen!$B$27:$B$50,23)</f>
        <v>1.05</v>
      </c>
      <c r="J11473" s="29" t="n">
        <f aca="false">F11473*I11473</f>
        <v>36.540378</v>
      </c>
    </row>
    <row r="11474" customFormat="false" ht="15" hidden="false" customHeight="false" outlineLevel="0" collapsed="false">
      <c r="A11474" s="28" t="n">
        <v>46058</v>
      </c>
      <c r="B11474" s="21" t="s">
        <v>135</v>
      </c>
      <c r="C11474" s="21" t="s">
        <v>136</v>
      </c>
      <c r="D11474" s="29" t="n">
        <v>100.037</v>
      </c>
      <c r="E11474" s="29" t="n">
        <f aca="false">D11474/10</f>
        <v>10.0037</v>
      </c>
      <c r="F11474" s="29" t="n">
        <f aca="false">(E11474+Einstellungen!$B$20)*(1+Einstellungen!$B$10)</f>
        <v>34.105043</v>
      </c>
      <c r="G11474" s="21" t="str">
        <f aca="false">IF(F11474&lt;Einstellungen!$B$5,"ja","nein")</f>
        <v>nein</v>
      </c>
      <c r="H11474" s="21" t="s">
        <v>29</v>
      </c>
      <c r="I11474" s="29" t="n">
        <f aca="false">INDEX(Einstellungen!$B$27:$B$50,24)</f>
        <v>0.8</v>
      </c>
      <c r="J11474" s="29" t="n">
        <f aca="false">F11474*I11474</f>
        <v>27.2840344</v>
      </c>
    </row>
    <row r="11475" customFormat="false" ht="15" hidden="false" customHeight="false" outlineLevel="0" collapsed="false">
      <c r="A11475" s="28" t="n">
        <v>46059</v>
      </c>
      <c r="B11475" s="21" t="s">
        <v>111</v>
      </c>
      <c r="C11475" s="21" t="s">
        <v>137</v>
      </c>
      <c r="D11475" s="29" t="n">
        <v>99.31</v>
      </c>
      <c r="E11475" s="29" t="n">
        <f aca="false">D11475/10</f>
        <v>9.931</v>
      </c>
      <c r="F11475" s="29" t="n">
        <f aca="false">(E11475+Einstellungen!$B$20)*(1+Einstellungen!$B$10)</f>
        <v>34.01853</v>
      </c>
      <c r="G11475" s="21" t="str">
        <f aca="false">IF(F11475&lt;Einstellungen!$B$5,"ja","nein")</f>
        <v>nein</v>
      </c>
      <c r="H11475" s="21" t="s">
        <v>29</v>
      </c>
      <c r="I11475" s="29" t="n">
        <f aca="false">INDEX(Einstellungen!$B$27:$B$50,1)</f>
        <v>0.6</v>
      </c>
      <c r="J11475" s="29" t="n">
        <f aca="false">F11475*I11475</f>
        <v>20.411118</v>
      </c>
    </row>
    <row r="11476" customFormat="false" ht="15" hidden="false" customHeight="false" outlineLevel="0" collapsed="false">
      <c r="A11476" s="28" t="n">
        <v>46059</v>
      </c>
      <c r="B11476" s="21" t="s">
        <v>113</v>
      </c>
      <c r="C11476" s="21" t="s">
        <v>137</v>
      </c>
      <c r="D11476" s="29" t="n">
        <v>99.127</v>
      </c>
      <c r="E11476" s="29" t="n">
        <f aca="false">D11476/10</f>
        <v>9.9127</v>
      </c>
      <c r="F11476" s="29" t="n">
        <f aca="false">(E11476+Einstellungen!$B$20)*(1+Einstellungen!$B$10)</f>
        <v>33.996753</v>
      </c>
      <c r="G11476" s="21" t="str">
        <f aca="false">IF(F11476&lt;Einstellungen!$B$5,"ja","nein")</f>
        <v>nein</v>
      </c>
      <c r="H11476" s="21" t="s">
        <v>29</v>
      </c>
      <c r="I11476" s="29" t="n">
        <f aca="false">INDEX(Einstellungen!$B$27:$B$50,2)</f>
        <v>0.5</v>
      </c>
      <c r="J11476" s="29" t="n">
        <f aca="false">F11476*I11476</f>
        <v>16.9983765</v>
      </c>
    </row>
    <row r="11477" customFormat="false" ht="15" hidden="false" customHeight="false" outlineLevel="0" collapsed="false">
      <c r="A11477" s="28" t="n">
        <v>46059</v>
      </c>
      <c r="B11477" s="21" t="s">
        <v>114</v>
      </c>
      <c r="C11477" s="21" t="s">
        <v>137</v>
      </c>
      <c r="D11477" s="29" t="n">
        <v>98.088</v>
      </c>
      <c r="E11477" s="29" t="n">
        <f aca="false">D11477/10</f>
        <v>9.8088</v>
      </c>
      <c r="F11477" s="29" t="n">
        <f aca="false">(E11477+Einstellungen!$B$20)*(1+Einstellungen!$B$10)</f>
        <v>33.873112</v>
      </c>
      <c r="G11477" s="21" t="str">
        <f aca="false">IF(F11477&lt;Einstellungen!$B$5,"ja","nein")</f>
        <v>nein</v>
      </c>
      <c r="H11477" s="21" t="s">
        <v>29</v>
      </c>
      <c r="I11477" s="29" t="n">
        <f aca="false">INDEX(Einstellungen!$B$27:$B$50,3)</f>
        <v>0.45</v>
      </c>
      <c r="J11477" s="29" t="n">
        <f aca="false">F11477*I11477</f>
        <v>15.2429004</v>
      </c>
    </row>
    <row r="11478" customFormat="false" ht="15" hidden="false" customHeight="false" outlineLevel="0" collapsed="false">
      <c r="A11478" s="28" t="n">
        <v>46059</v>
      </c>
      <c r="B11478" s="21" t="s">
        <v>115</v>
      </c>
      <c r="C11478" s="21" t="s">
        <v>137</v>
      </c>
      <c r="D11478" s="29" t="n">
        <v>98.227</v>
      </c>
      <c r="E11478" s="29" t="n">
        <f aca="false">D11478/10</f>
        <v>9.8227</v>
      </c>
      <c r="F11478" s="29" t="n">
        <f aca="false">(E11478+Einstellungen!$B$20)*(1+Einstellungen!$B$10)</f>
        <v>33.889653</v>
      </c>
      <c r="G11478" s="21" t="str">
        <f aca="false">IF(F11478&lt;Einstellungen!$B$5,"ja","nein")</f>
        <v>nein</v>
      </c>
      <c r="H11478" s="21" t="s">
        <v>29</v>
      </c>
      <c r="I11478" s="29" t="n">
        <f aca="false">INDEX(Einstellungen!$B$27:$B$50,4)</f>
        <v>0.45</v>
      </c>
      <c r="J11478" s="29" t="n">
        <f aca="false">F11478*I11478</f>
        <v>15.25034385</v>
      </c>
    </row>
    <row r="11479" customFormat="false" ht="15" hidden="false" customHeight="false" outlineLevel="0" collapsed="false">
      <c r="A11479" s="28" t="n">
        <v>46059</v>
      </c>
      <c r="B11479" s="21" t="s">
        <v>116</v>
      </c>
      <c r="C11479" s="21" t="s">
        <v>137</v>
      </c>
      <c r="D11479" s="29" t="n">
        <v>98.743</v>
      </c>
      <c r="E11479" s="29" t="n">
        <f aca="false">D11479/10</f>
        <v>9.8743</v>
      </c>
      <c r="F11479" s="29" t="n">
        <f aca="false">(E11479+Einstellungen!$B$20)*(1+Einstellungen!$B$10)</f>
        <v>33.951057</v>
      </c>
      <c r="G11479" s="21" t="str">
        <f aca="false">IF(F11479&lt;Einstellungen!$B$5,"ja","nein")</f>
        <v>nein</v>
      </c>
      <c r="H11479" s="21" t="s">
        <v>29</v>
      </c>
      <c r="I11479" s="29" t="n">
        <f aca="false">INDEX(Einstellungen!$B$27:$B$50,5)</f>
        <v>0.45</v>
      </c>
      <c r="J11479" s="29" t="n">
        <f aca="false">F11479*I11479</f>
        <v>15.27797565</v>
      </c>
    </row>
    <row r="11480" customFormat="false" ht="15" hidden="false" customHeight="false" outlineLevel="0" collapsed="false">
      <c r="A11480" s="28" t="n">
        <v>46059</v>
      </c>
      <c r="B11480" s="21" t="s">
        <v>117</v>
      </c>
      <c r="C11480" s="21" t="s">
        <v>137</v>
      </c>
      <c r="D11480" s="29" t="n">
        <v>102.332</v>
      </c>
      <c r="E11480" s="29" t="n">
        <f aca="false">D11480/10</f>
        <v>10.2332</v>
      </c>
      <c r="F11480" s="29" t="n">
        <f aca="false">(E11480+Einstellungen!$B$20)*(1+Einstellungen!$B$10)</f>
        <v>34.378148</v>
      </c>
      <c r="G11480" s="21" t="str">
        <f aca="false">IF(F11480&lt;Einstellungen!$B$5,"ja","nein")</f>
        <v>nein</v>
      </c>
      <c r="H11480" s="21" t="s">
        <v>29</v>
      </c>
      <c r="I11480" s="29" t="n">
        <f aca="false">INDEX(Einstellungen!$B$27:$B$50,6)</f>
        <v>0.5</v>
      </c>
      <c r="J11480" s="29" t="n">
        <f aca="false">F11480*I11480</f>
        <v>17.189074</v>
      </c>
    </row>
    <row r="11481" customFormat="false" ht="15" hidden="false" customHeight="false" outlineLevel="0" collapsed="false">
      <c r="A11481" s="28" t="n">
        <v>46059</v>
      </c>
      <c r="B11481" s="21" t="s">
        <v>118</v>
      </c>
      <c r="C11481" s="21" t="s">
        <v>137</v>
      </c>
      <c r="D11481" s="29" t="n">
        <v>115.422</v>
      </c>
      <c r="E11481" s="29" t="n">
        <f aca="false">D11481/10</f>
        <v>11.5422</v>
      </c>
      <c r="F11481" s="29" t="n">
        <f aca="false">(E11481+Einstellungen!$B$20)*(1+Einstellungen!$B$10)</f>
        <v>35.935858</v>
      </c>
      <c r="G11481" s="21" t="str">
        <f aca="false">IF(F11481&lt;Einstellungen!$B$5,"ja","nein")</f>
        <v>nein</v>
      </c>
      <c r="H11481" s="21" t="s">
        <v>29</v>
      </c>
      <c r="I11481" s="29" t="n">
        <f aca="false">INDEX(Einstellungen!$B$27:$B$50,7)</f>
        <v>0.7</v>
      </c>
      <c r="J11481" s="29" t="n">
        <f aca="false">F11481*I11481</f>
        <v>25.1551006</v>
      </c>
    </row>
    <row r="11482" customFormat="false" ht="15" hidden="false" customHeight="false" outlineLevel="0" collapsed="false">
      <c r="A11482" s="28" t="n">
        <v>46059</v>
      </c>
      <c r="B11482" s="21" t="s">
        <v>119</v>
      </c>
      <c r="C11482" s="21" t="s">
        <v>137</v>
      </c>
      <c r="D11482" s="29" t="n">
        <v>139.463</v>
      </c>
      <c r="E11482" s="29" t="n">
        <f aca="false">D11482/10</f>
        <v>13.9463</v>
      </c>
      <c r="F11482" s="29" t="n">
        <f aca="false">(E11482+Einstellungen!$B$20)*(1+Einstellungen!$B$10)</f>
        <v>38.796737</v>
      </c>
      <c r="G11482" s="21" t="str">
        <f aca="false">IF(F11482&lt;Einstellungen!$B$5,"ja","nein")</f>
        <v>nein</v>
      </c>
      <c r="H11482" s="21" t="s">
        <v>29</v>
      </c>
      <c r="I11482" s="29" t="n">
        <f aca="false">INDEX(Einstellungen!$B$27:$B$50,8)</f>
        <v>0.95</v>
      </c>
      <c r="J11482" s="29" t="n">
        <f aca="false">F11482*I11482</f>
        <v>36.85690015</v>
      </c>
    </row>
    <row r="11483" customFormat="false" ht="15" hidden="false" customHeight="false" outlineLevel="0" collapsed="false">
      <c r="A11483" s="28" t="n">
        <v>46059</v>
      </c>
      <c r="B11483" s="21" t="s">
        <v>120</v>
      </c>
      <c r="C11483" s="21" t="s">
        <v>137</v>
      </c>
      <c r="D11483" s="29" t="n">
        <v>144.74</v>
      </c>
      <c r="E11483" s="29" t="n">
        <f aca="false">D11483/10</f>
        <v>14.474</v>
      </c>
      <c r="F11483" s="29" t="n">
        <f aca="false">(E11483+Einstellungen!$B$20)*(1+Einstellungen!$B$10)</f>
        <v>39.4247</v>
      </c>
      <c r="G11483" s="21" t="str">
        <f aca="false">IF(F11483&lt;Einstellungen!$B$5,"ja","nein")</f>
        <v>nein</v>
      </c>
      <c r="H11483" s="21" t="s">
        <v>29</v>
      </c>
      <c r="I11483" s="29" t="n">
        <f aca="false">INDEX(Einstellungen!$B$27:$B$50,9)</f>
        <v>1.05</v>
      </c>
      <c r="J11483" s="29" t="n">
        <f aca="false">F11483*I11483</f>
        <v>41.395935</v>
      </c>
    </row>
    <row r="11484" customFormat="false" ht="15" hidden="false" customHeight="false" outlineLevel="0" collapsed="false">
      <c r="A11484" s="28" t="n">
        <v>46059</v>
      </c>
      <c r="B11484" s="21" t="s">
        <v>121</v>
      </c>
      <c r="C11484" s="21" t="s">
        <v>137</v>
      </c>
      <c r="D11484" s="29" t="n">
        <v>144.202</v>
      </c>
      <c r="E11484" s="29" t="n">
        <f aca="false">D11484/10</f>
        <v>14.4202</v>
      </c>
      <c r="F11484" s="29" t="n">
        <f aca="false">(E11484+Einstellungen!$B$20)*(1+Einstellungen!$B$10)</f>
        <v>39.360678</v>
      </c>
      <c r="G11484" s="21" t="str">
        <f aca="false">IF(F11484&lt;Einstellungen!$B$5,"ja","nein")</f>
        <v>nein</v>
      </c>
      <c r="H11484" s="21" t="s">
        <v>29</v>
      </c>
      <c r="I11484" s="29" t="n">
        <f aca="false">INDEX(Einstellungen!$B$27:$B$50,10)</f>
        <v>1.05</v>
      </c>
      <c r="J11484" s="29" t="n">
        <f aca="false">F11484*I11484</f>
        <v>41.3287119</v>
      </c>
    </row>
    <row r="11485" customFormat="false" ht="15" hidden="false" customHeight="false" outlineLevel="0" collapsed="false">
      <c r="A11485" s="28" t="n">
        <v>46059</v>
      </c>
      <c r="B11485" s="21" t="s">
        <v>122</v>
      </c>
      <c r="C11485" s="21" t="s">
        <v>137</v>
      </c>
      <c r="D11485" s="29" t="n">
        <v>142.093</v>
      </c>
      <c r="E11485" s="29" t="n">
        <f aca="false">D11485/10</f>
        <v>14.2093</v>
      </c>
      <c r="F11485" s="29" t="n">
        <f aca="false">(E11485+Einstellungen!$B$20)*(1+Einstellungen!$B$10)</f>
        <v>39.109707</v>
      </c>
      <c r="G11485" s="21" t="str">
        <f aca="false">IF(F11485&lt;Einstellungen!$B$5,"ja","nein")</f>
        <v>nein</v>
      </c>
      <c r="H11485" s="21" t="s">
        <v>29</v>
      </c>
      <c r="I11485" s="29" t="n">
        <f aca="false">INDEX(Einstellungen!$B$27:$B$50,11)</f>
        <v>1.05</v>
      </c>
      <c r="J11485" s="29" t="n">
        <f aca="false">F11485*I11485</f>
        <v>41.06519235</v>
      </c>
    </row>
    <row r="11486" customFormat="false" ht="15" hidden="false" customHeight="false" outlineLevel="0" collapsed="false">
      <c r="A11486" s="28" t="n">
        <v>46059</v>
      </c>
      <c r="B11486" s="21" t="s">
        <v>123</v>
      </c>
      <c r="C11486" s="21" t="s">
        <v>137</v>
      </c>
      <c r="D11486" s="29" t="n">
        <v>138.91</v>
      </c>
      <c r="E11486" s="29" t="n">
        <f aca="false">D11486/10</f>
        <v>13.891</v>
      </c>
      <c r="F11486" s="29" t="n">
        <f aca="false">(E11486+Einstellungen!$B$20)*(1+Einstellungen!$B$10)</f>
        <v>38.73093</v>
      </c>
      <c r="G11486" s="21" t="str">
        <f aca="false">IF(F11486&lt;Einstellungen!$B$5,"ja","nein")</f>
        <v>nein</v>
      </c>
      <c r="H11486" s="21" t="s">
        <v>29</v>
      </c>
      <c r="I11486" s="29" t="n">
        <f aca="false">INDEX(Einstellungen!$B$27:$B$50,12)</f>
        <v>1.1</v>
      </c>
      <c r="J11486" s="29" t="n">
        <f aca="false">F11486*I11486</f>
        <v>42.604023</v>
      </c>
    </row>
    <row r="11487" customFormat="false" ht="15" hidden="false" customHeight="false" outlineLevel="0" collapsed="false">
      <c r="A11487" s="28" t="n">
        <v>46059</v>
      </c>
      <c r="B11487" s="21" t="s">
        <v>124</v>
      </c>
      <c r="C11487" s="21" t="s">
        <v>137</v>
      </c>
      <c r="D11487" s="29" t="n">
        <v>136.21</v>
      </c>
      <c r="E11487" s="29" t="n">
        <f aca="false">D11487/10</f>
        <v>13.621</v>
      </c>
      <c r="F11487" s="29" t="n">
        <f aca="false">(E11487+Einstellungen!$B$20)*(1+Einstellungen!$B$10)</f>
        <v>38.40963</v>
      </c>
      <c r="G11487" s="21" t="str">
        <f aca="false">IF(F11487&lt;Einstellungen!$B$5,"ja","nein")</f>
        <v>nein</v>
      </c>
      <c r="H11487" s="21" t="s">
        <v>29</v>
      </c>
      <c r="I11487" s="29" t="n">
        <f aca="false">INDEX(Einstellungen!$B$27:$B$50,13)</f>
        <v>1.2</v>
      </c>
      <c r="J11487" s="29" t="n">
        <f aca="false">F11487*I11487</f>
        <v>46.091556</v>
      </c>
    </row>
    <row r="11488" customFormat="false" ht="15" hidden="false" customHeight="false" outlineLevel="0" collapsed="false">
      <c r="A11488" s="28" t="n">
        <v>46059</v>
      </c>
      <c r="B11488" s="21" t="s">
        <v>125</v>
      </c>
      <c r="C11488" s="21" t="s">
        <v>137</v>
      </c>
      <c r="D11488" s="29" t="n">
        <v>135.892</v>
      </c>
      <c r="E11488" s="29" t="n">
        <f aca="false">D11488/10</f>
        <v>13.5892</v>
      </c>
      <c r="F11488" s="29" t="n">
        <f aca="false">(E11488+Einstellungen!$B$20)*(1+Einstellungen!$B$10)</f>
        <v>38.371788</v>
      </c>
      <c r="G11488" s="21" t="str">
        <f aca="false">IF(F11488&lt;Einstellungen!$B$5,"ja","nein")</f>
        <v>nein</v>
      </c>
      <c r="H11488" s="21" t="s">
        <v>29</v>
      </c>
      <c r="I11488" s="29" t="n">
        <f aca="false">INDEX(Einstellungen!$B$27:$B$50,14)</f>
        <v>1.15</v>
      </c>
      <c r="J11488" s="29" t="n">
        <f aca="false">F11488*I11488</f>
        <v>44.1275562</v>
      </c>
    </row>
    <row r="11489" customFormat="false" ht="15" hidden="false" customHeight="false" outlineLevel="0" collapsed="false">
      <c r="A11489" s="28" t="n">
        <v>46059</v>
      </c>
      <c r="B11489" s="21" t="s">
        <v>126</v>
      </c>
      <c r="C11489" s="21" t="s">
        <v>137</v>
      </c>
      <c r="D11489" s="29" t="n">
        <v>135.668</v>
      </c>
      <c r="E11489" s="29" t="n">
        <f aca="false">D11489/10</f>
        <v>13.5668</v>
      </c>
      <c r="F11489" s="29" t="n">
        <f aca="false">(E11489+Einstellungen!$B$20)*(1+Einstellungen!$B$10)</f>
        <v>38.345132</v>
      </c>
      <c r="G11489" s="21" t="str">
        <f aca="false">IF(F11489&lt;Einstellungen!$B$5,"ja","nein")</f>
        <v>nein</v>
      </c>
      <c r="H11489" s="21" t="s">
        <v>29</v>
      </c>
      <c r="I11489" s="29" t="n">
        <f aca="false">INDEX(Einstellungen!$B$27:$B$50,15)</f>
        <v>1</v>
      </c>
      <c r="J11489" s="29" t="n">
        <f aca="false">F11489*I11489</f>
        <v>38.345132</v>
      </c>
    </row>
    <row r="11490" customFormat="false" ht="15" hidden="false" customHeight="false" outlineLevel="0" collapsed="false">
      <c r="A11490" s="28" t="n">
        <v>46059</v>
      </c>
      <c r="B11490" s="21" t="s">
        <v>127</v>
      </c>
      <c r="C11490" s="21" t="s">
        <v>137</v>
      </c>
      <c r="D11490" s="29" t="n">
        <v>139.472</v>
      </c>
      <c r="E11490" s="29" t="n">
        <f aca="false">D11490/10</f>
        <v>13.9472</v>
      </c>
      <c r="F11490" s="29" t="n">
        <f aca="false">(E11490+Einstellungen!$B$20)*(1+Einstellungen!$B$10)</f>
        <v>38.797808</v>
      </c>
      <c r="G11490" s="21" t="str">
        <f aca="false">IF(F11490&lt;Einstellungen!$B$5,"ja","nein")</f>
        <v>nein</v>
      </c>
      <c r="H11490" s="21" t="s">
        <v>29</v>
      </c>
      <c r="I11490" s="29" t="n">
        <f aca="false">INDEX(Einstellungen!$B$27:$B$50,16)</f>
        <v>0.95</v>
      </c>
      <c r="J11490" s="29" t="n">
        <f aca="false">F11490*I11490</f>
        <v>36.8579176</v>
      </c>
    </row>
    <row r="11491" customFormat="false" ht="15" hidden="false" customHeight="false" outlineLevel="0" collapsed="false">
      <c r="A11491" s="28" t="n">
        <v>46059</v>
      </c>
      <c r="B11491" s="21" t="s">
        <v>128</v>
      </c>
      <c r="C11491" s="21" t="s">
        <v>137</v>
      </c>
      <c r="D11491" s="29" t="n">
        <v>133.963</v>
      </c>
      <c r="E11491" s="29" t="n">
        <f aca="false">D11491/10</f>
        <v>13.3963</v>
      </c>
      <c r="F11491" s="29" t="n">
        <f aca="false">(E11491+Einstellungen!$B$20)*(1+Einstellungen!$B$10)</f>
        <v>38.142237</v>
      </c>
      <c r="G11491" s="21" t="str">
        <f aca="false">IF(F11491&lt;Einstellungen!$B$5,"ja","nein")</f>
        <v>nein</v>
      </c>
      <c r="H11491" s="21" t="s">
        <v>29</v>
      </c>
      <c r="I11491" s="29" t="n">
        <f aca="false">INDEX(Einstellungen!$B$27:$B$50,17)</f>
        <v>0.95</v>
      </c>
      <c r="J11491" s="29" t="n">
        <f aca="false">F11491*I11491</f>
        <v>36.23512515</v>
      </c>
    </row>
    <row r="11492" customFormat="false" ht="15" hidden="false" customHeight="false" outlineLevel="0" collapsed="false">
      <c r="A11492" s="28" t="n">
        <v>46059</v>
      </c>
      <c r="B11492" s="21" t="s">
        <v>129</v>
      </c>
      <c r="C11492" s="21" t="s">
        <v>137</v>
      </c>
      <c r="D11492" s="29" t="n">
        <v>137.188</v>
      </c>
      <c r="E11492" s="29" t="n">
        <f aca="false">D11492/10</f>
        <v>13.7188</v>
      </c>
      <c r="F11492" s="29" t="n">
        <f aca="false">(E11492+Einstellungen!$B$20)*(1+Einstellungen!$B$10)</f>
        <v>38.526012</v>
      </c>
      <c r="G11492" s="21" t="str">
        <f aca="false">IF(F11492&lt;Einstellungen!$B$5,"ja","nein")</f>
        <v>nein</v>
      </c>
      <c r="H11492" s="21" t="s">
        <v>29</v>
      </c>
      <c r="I11492" s="29" t="n">
        <f aca="false">INDEX(Einstellungen!$B$27:$B$50,18)</f>
        <v>1.1</v>
      </c>
      <c r="J11492" s="29" t="n">
        <f aca="false">F11492*I11492</f>
        <v>42.3786132</v>
      </c>
    </row>
    <row r="11493" customFormat="false" ht="15" hidden="false" customHeight="false" outlineLevel="0" collapsed="false">
      <c r="A11493" s="28" t="n">
        <v>46059</v>
      </c>
      <c r="B11493" s="21" t="s">
        <v>130</v>
      </c>
      <c r="C11493" s="21" t="s">
        <v>137</v>
      </c>
      <c r="D11493" s="29" t="n">
        <v>132.19</v>
      </c>
      <c r="E11493" s="29" t="n">
        <f aca="false">D11493/10</f>
        <v>13.219</v>
      </c>
      <c r="F11493" s="29" t="n">
        <f aca="false">(E11493+Einstellungen!$B$20)*(1+Einstellungen!$B$10)</f>
        <v>37.93125</v>
      </c>
      <c r="G11493" s="21" t="str">
        <f aca="false">IF(F11493&lt;Einstellungen!$B$5,"ja","nein")</f>
        <v>nein</v>
      </c>
      <c r="H11493" s="21" t="s">
        <v>29</v>
      </c>
      <c r="I11493" s="29" t="n">
        <f aca="false">INDEX(Einstellungen!$B$27:$B$50,19)</f>
        <v>1.35</v>
      </c>
      <c r="J11493" s="29" t="n">
        <f aca="false">F11493*I11493</f>
        <v>51.2071875</v>
      </c>
    </row>
    <row r="11494" customFormat="false" ht="15" hidden="false" customHeight="false" outlineLevel="0" collapsed="false">
      <c r="A11494" s="28" t="n">
        <v>46059</v>
      </c>
      <c r="B11494" s="21" t="s">
        <v>131</v>
      </c>
      <c r="C11494" s="21" t="s">
        <v>137</v>
      </c>
      <c r="D11494" s="29" t="n">
        <v>125.627</v>
      </c>
      <c r="E11494" s="29" t="n">
        <f aca="false">D11494/10</f>
        <v>12.5627</v>
      </c>
      <c r="F11494" s="29" t="n">
        <f aca="false">(E11494+Einstellungen!$B$20)*(1+Einstellungen!$B$10)</f>
        <v>37.150253</v>
      </c>
      <c r="G11494" s="21" t="str">
        <f aca="false">IF(F11494&lt;Einstellungen!$B$5,"ja","nein")</f>
        <v>nein</v>
      </c>
      <c r="H11494" s="21" t="s">
        <v>29</v>
      </c>
      <c r="I11494" s="29" t="n">
        <f aca="false">INDEX(Einstellungen!$B$27:$B$50,20)</f>
        <v>1.45</v>
      </c>
      <c r="J11494" s="29" t="n">
        <f aca="false">F11494*I11494</f>
        <v>53.86786685</v>
      </c>
    </row>
    <row r="11495" customFormat="false" ht="15" hidden="false" customHeight="false" outlineLevel="0" collapsed="false">
      <c r="A11495" s="28" t="n">
        <v>46059</v>
      </c>
      <c r="B11495" s="21" t="s">
        <v>132</v>
      </c>
      <c r="C11495" s="21" t="s">
        <v>137</v>
      </c>
      <c r="D11495" s="29" t="n">
        <v>110.983</v>
      </c>
      <c r="E11495" s="29" t="n">
        <f aca="false">D11495/10</f>
        <v>11.0983</v>
      </c>
      <c r="F11495" s="29" t="n">
        <f aca="false">(E11495+Einstellungen!$B$20)*(1+Einstellungen!$B$10)</f>
        <v>35.407617</v>
      </c>
      <c r="G11495" s="21" t="str">
        <f aca="false">IF(F11495&lt;Einstellungen!$B$5,"ja","nein")</f>
        <v>nein</v>
      </c>
      <c r="H11495" s="21" t="s">
        <v>29</v>
      </c>
      <c r="I11495" s="29" t="n">
        <f aca="false">INDEX(Einstellungen!$B$27:$B$50,21)</f>
        <v>1.4</v>
      </c>
      <c r="J11495" s="29" t="n">
        <f aca="false">F11495*I11495</f>
        <v>49.5706638</v>
      </c>
    </row>
    <row r="11496" customFormat="false" ht="15" hidden="false" customHeight="false" outlineLevel="0" collapsed="false">
      <c r="A11496" s="28" t="n">
        <v>46059</v>
      </c>
      <c r="B11496" s="21" t="s">
        <v>133</v>
      </c>
      <c r="C11496" s="21" t="s">
        <v>137</v>
      </c>
      <c r="D11496" s="29" t="n">
        <v>108.85</v>
      </c>
      <c r="E11496" s="29" t="n">
        <f aca="false">D11496/10</f>
        <v>10.885</v>
      </c>
      <c r="F11496" s="29" t="n">
        <f aca="false">(E11496+Einstellungen!$B$20)*(1+Einstellungen!$B$10)</f>
        <v>35.15379</v>
      </c>
      <c r="G11496" s="21" t="str">
        <f aca="false">IF(F11496&lt;Einstellungen!$B$5,"ja","nein")</f>
        <v>nein</v>
      </c>
      <c r="H11496" s="21" t="s">
        <v>29</v>
      </c>
      <c r="I11496" s="29" t="n">
        <f aca="false">INDEX(Einstellungen!$B$27:$B$50,22)</f>
        <v>1.25</v>
      </c>
      <c r="J11496" s="29" t="n">
        <f aca="false">F11496*I11496</f>
        <v>43.9422375</v>
      </c>
    </row>
    <row r="11497" customFormat="false" ht="15" hidden="false" customHeight="false" outlineLevel="0" collapsed="false">
      <c r="A11497" s="28" t="n">
        <v>46059</v>
      </c>
      <c r="B11497" s="21" t="s">
        <v>134</v>
      </c>
      <c r="C11497" s="21" t="s">
        <v>137</v>
      </c>
      <c r="D11497" s="29" t="n">
        <v>106.263</v>
      </c>
      <c r="E11497" s="29" t="n">
        <f aca="false">D11497/10</f>
        <v>10.6263</v>
      </c>
      <c r="F11497" s="29" t="n">
        <f aca="false">(E11497+Einstellungen!$B$20)*(1+Einstellungen!$B$10)</f>
        <v>34.845937</v>
      </c>
      <c r="G11497" s="21" t="str">
        <f aca="false">IF(F11497&lt;Einstellungen!$B$5,"ja","nein")</f>
        <v>nein</v>
      </c>
      <c r="H11497" s="21" t="s">
        <v>29</v>
      </c>
      <c r="I11497" s="29" t="n">
        <f aca="false">INDEX(Einstellungen!$B$27:$B$50,23)</f>
        <v>1.05</v>
      </c>
      <c r="J11497" s="29" t="n">
        <f aca="false">F11497*I11497</f>
        <v>36.58823385</v>
      </c>
    </row>
    <row r="11498" customFormat="false" ht="15" hidden="false" customHeight="false" outlineLevel="0" collapsed="false">
      <c r="A11498" s="28" t="n">
        <v>46059</v>
      </c>
      <c r="B11498" s="21" t="s">
        <v>135</v>
      </c>
      <c r="C11498" s="21" t="s">
        <v>137</v>
      </c>
      <c r="D11498" s="29" t="n">
        <v>102.237</v>
      </c>
      <c r="E11498" s="29" t="n">
        <f aca="false">D11498/10</f>
        <v>10.2237</v>
      </c>
      <c r="F11498" s="29" t="n">
        <f aca="false">(E11498+Einstellungen!$B$20)*(1+Einstellungen!$B$10)</f>
        <v>34.366843</v>
      </c>
      <c r="G11498" s="21" t="str">
        <f aca="false">IF(F11498&lt;Einstellungen!$B$5,"ja","nein")</f>
        <v>nein</v>
      </c>
      <c r="H11498" s="21" t="s">
        <v>29</v>
      </c>
      <c r="I11498" s="29" t="n">
        <f aca="false">INDEX(Einstellungen!$B$27:$B$50,24)</f>
        <v>0.8</v>
      </c>
      <c r="J11498" s="29" t="n">
        <f aca="false">F11498*I11498</f>
        <v>27.4934744</v>
      </c>
    </row>
    <row r="11499" customFormat="false" ht="15" hidden="false" customHeight="false" outlineLevel="0" collapsed="false">
      <c r="A11499" s="28" t="n">
        <v>46060</v>
      </c>
      <c r="B11499" s="21" t="s">
        <v>111</v>
      </c>
      <c r="C11499" s="21" t="s">
        <v>138</v>
      </c>
      <c r="D11499" s="29" t="n">
        <v>101.493</v>
      </c>
      <c r="E11499" s="29" t="n">
        <f aca="false">D11499/10</f>
        <v>10.1493</v>
      </c>
      <c r="F11499" s="29" t="n">
        <f aca="false">(E11499+Einstellungen!$B$20)*(1+Einstellungen!$B$10)</f>
        <v>34.278307</v>
      </c>
      <c r="G11499" s="21" t="str">
        <f aca="false">IF(F11499&lt;Einstellungen!$B$5,"ja","nein")</f>
        <v>nein</v>
      </c>
      <c r="H11499" s="21" t="s">
        <v>29</v>
      </c>
      <c r="I11499" s="29" t="n">
        <f aca="false">INDEX(Einstellungen!$B$27:$B$50,1)</f>
        <v>0.6</v>
      </c>
      <c r="J11499" s="29" t="n">
        <f aca="false">F11499*I11499</f>
        <v>20.5669842</v>
      </c>
    </row>
    <row r="11500" customFormat="false" ht="15" hidden="false" customHeight="false" outlineLevel="0" collapsed="false">
      <c r="A11500" s="28" t="n">
        <v>46060</v>
      </c>
      <c r="B11500" s="21" t="s">
        <v>113</v>
      </c>
      <c r="C11500" s="21" t="s">
        <v>138</v>
      </c>
      <c r="D11500" s="29" t="n">
        <v>100</v>
      </c>
      <c r="E11500" s="29" t="n">
        <f aca="false">D11500/10</f>
        <v>10</v>
      </c>
      <c r="F11500" s="29" t="n">
        <f aca="false">(E11500+Einstellungen!$B$20)*(1+Einstellungen!$B$10)</f>
        <v>34.10064</v>
      </c>
      <c r="G11500" s="21" t="str">
        <f aca="false">IF(F11500&lt;Einstellungen!$B$5,"ja","nein")</f>
        <v>nein</v>
      </c>
      <c r="H11500" s="21" t="s">
        <v>29</v>
      </c>
      <c r="I11500" s="29" t="n">
        <f aca="false">INDEX(Einstellungen!$B$27:$B$50,2)</f>
        <v>0.5</v>
      </c>
      <c r="J11500" s="29" t="n">
        <f aca="false">F11500*I11500</f>
        <v>17.05032</v>
      </c>
    </row>
    <row r="11501" customFormat="false" ht="15" hidden="false" customHeight="false" outlineLevel="0" collapsed="false">
      <c r="A11501" s="28" t="n">
        <v>46060</v>
      </c>
      <c r="B11501" s="21" t="s">
        <v>114</v>
      </c>
      <c r="C11501" s="21" t="s">
        <v>138</v>
      </c>
      <c r="D11501" s="29" t="n">
        <v>98.043</v>
      </c>
      <c r="E11501" s="29" t="n">
        <f aca="false">D11501/10</f>
        <v>9.8043</v>
      </c>
      <c r="F11501" s="29" t="n">
        <f aca="false">(E11501+Einstellungen!$B$20)*(1+Einstellungen!$B$10)</f>
        <v>33.867757</v>
      </c>
      <c r="G11501" s="21" t="str">
        <f aca="false">IF(F11501&lt;Einstellungen!$B$5,"ja","nein")</f>
        <v>nein</v>
      </c>
      <c r="H11501" s="21" t="s">
        <v>29</v>
      </c>
      <c r="I11501" s="29" t="n">
        <f aca="false">INDEX(Einstellungen!$B$27:$B$50,3)</f>
        <v>0.45</v>
      </c>
      <c r="J11501" s="29" t="n">
        <f aca="false">F11501*I11501</f>
        <v>15.24049065</v>
      </c>
    </row>
    <row r="11502" customFormat="false" ht="15" hidden="false" customHeight="false" outlineLevel="0" collapsed="false">
      <c r="A11502" s="28" t="n">
        <v>46060</v>
      </c>
      <c r="B11502" s="21" t="s">
        <v>115</v>
      </c>
      <c r="C11502" s="21" t="s">
        <v>138</v>
      </c>
      <c r="D11502" s="29" t="n">
        <v>96.885</v>
      </c>
      <c r="E11502" s="29" t="n">
        <f aca="false">D11502/10</f>
        <v>9.6885</v>
      </c>
      <c r="F11502" s="29" t="n">
        <f aca="false">(E11502+Einstellungen!$B$20)*(1+Einstellungen!$B$10)</f>
        <v>33.729955</v>
      </c>
      <c r="G11502" s="21" t="str">
        <f aca="false">IF(F11502&lt;Einstellungen!$B$5,"ja","nein")</f>
        <v>nein</v>
      </c>
      <c r="H11502" s="21" t="s">
        <v>29</v>
      </c>
      <c r="I11502" s="29" t="n">
        <f aca="false">INDEX(Einstellungen!$B$27:$B$50,4)</f>
        <v>0.45</v>
      </c>
      <c r="J11502" s="29" t="n">
        <f aca="false">F11502*I11502</f>
        <v>15.17847975</v>
      </c>
    </row>
    <row r="11503" customFormat="false" ht="15" hidden="false" customHeight="false" outlineLevel="0" collapsed="false">
      <c r="A11503" s="28" t="n">
        <v>46060</v>
      </c>
      <c r="B11503" s="21" t="s">
        <v>116</v>
      </c>
      <c r="C11503" s="21" t="s">
        <v>138</v>
      </c>
      <c r="D11503" s="29" t="n">
        <v>96.395</v>
      </c>
      <c r="E11503" s="29" t="n">
        <f aca="false">D11503/10</f>
        <v>9.6395</v>
      </c>
      <c r="F11503" s="29" t="n">
        <f aca="false">(E11503+Einstellungen!$B$20)*(1+Einstellungen!$B$10)</f>
        <v>33.671645</v>
      </c>
      <c r="G11503" s="21" t="str">
        <f aca="false">IF(F11503&lt;Einstellungen!$B$5,"ja","nein")</f>
        <v>nein</v>
      </c>
      <c r="H11503" s="21" t="s">
        <v>29</v>
      </c>
      <c r="I11503" s="29" t="n">
        <f aca="false">INDEX(Einstellungen!$B$27:$B$50,5)</f>
        <v>0.45</v>
      </c>
      <c r="J11503" s="29" t="n">
        <f aca="false">F11503*I11503</f>
        <v>15.15224025</v>
      </c>
    </row>
    <row r="11504" customFormat="false" ht="15" hidden="false" customHeight="false" outlineLevel="0" collapsed="false">
      <c r="A11504" s="28" t="n">
        <v>46060</v>
      </c>
      <c r="B11504" s="21" t="s">
        <v>117</v>
      </c>
      <c r="C11504" s="21" t="s">
        <v>138</v>
      </c>
      <c r="D11504" s="29" t="n">
        <v>96.725</v>
      </c>
      <c r="E11504" s="29" t="n">
        <f aca="false">D11504/10</f>
        <v>9.6725</v>
      </c>
      <c r="F11504" s="29" t="n">
        <f aca="false">(E11504+Einstellungen!$B$20)*(1+Einstellungen!$B$10)</f>
        <v>33.710915</v>
      </c>
      <c r="G11504" s="21" t="str">
        <f aca="false">IF(F11504&lt;Einstellungen!$B$5,"ja","nein")</f>
        <v>nein</v>
      </c>
      <c r="H11504" s="21" t="s">
        <v>29</v>
      </c>
      <c r="I11504" s="29" t="n">
        <f aca="false">INDEX(Einstellungen!$B$27:$B$50,6)</f>
        <v>0.5</v>
      </c>
      <c r="J11504" s="29" t="n">
        <f aca="false">F11504*I11504</f>
        <v>16.8554575</v>
      </c>
    </row>
    <row r="11505" customFormat="false" ht="15" hidden="false" customHeight="false" outlineLevel="0" collapsed="false">
      <c r="A11505" s="28" t="n">
        <v>46060</v>
      </c>
      <c r="B11505" s="21" t="s">
        <v>118</v>
      </c>
      <c r="C11505" s="21" t="s">
        <v>138</v>
      </c>
      <c r="D11505" s="29" t="n">
        <v>97.095</v>
      </c>
      <c r="E11505" s="29" t="n">
        <f aca="false">D11505/10</f>
        <v>9.7095</v>
      </c>
      <c r="F11505" s="29" t="n">
        <f aca="false">(E11505+Einstellungen!$B$20)*(1+Einstellungen!$B$10)</f>
        <v>33.754945</v>
      </c>
      <c r="G11505" s="21" t="str">
        <f aca="false">IF(F11505&lt;Einstellungen!$B$5,"ja","nein")</f>
        <v>nein</v>
      </c>
      <c r="H11505" s="21" t="s">
        <v>29</v>
      </c>
      <c r="I11505" s="29" t="n">
        <f aca="false">INDEX(Einstellungen!$B$27:$B$50,7)</f>
        <v>0.7</v>
      </c>
      <c r="J11505" s="29" t="n">
        <f aca="false">F11505*I11505</f>
        <v>23.6284615</v>
      </c>
    </row>
    <row r="11506" customFormat="false" ht="15" hidden="false" customHeight="false" outlineLevel="0" collapsed="false">
      <c r="A11506" s="28" t="n">
        <v>46060</v>
      </c>
      <c r="B11506" s="21" t="s">
        <v>119</v>
      </c>
      <c r="C11506" s="21" t="s">
        <v>138</v>
      </c>
      <c r="D11506" s="29" t="n">
        <v>105.547</v>
      </c>
      <c r="E11506" s="29" t="n">
        <f aca="false">D11506/10</f>
        <v>10.5547</v>
      </c>
      <c r="F11506" s="29" t="n">
        <f aca="false">(E11506+Einstellungen!$B$20)*(1+Einstellungen!$B$10)</f>
        <v>34.760733</v>
      </c>
      <c r="G11506" s="21" t="str">
        <f aca="false">IF(F11506&lt;Einstellungen!$B$5,"ja","nein")</f>
        <v>nein</v>
      </c>
      <c r="H11506" s="21" t="s">
        <v>29</v>
      </c>
      <c r="I11506" s="29" t="n">
        <f aca="false">INDEX(Einstellungen!$B$27:$B$50,8)</f>
        <v>0.95</v>
      </c>
      <c r="J11506" s="29" t="n">
        <f aca="false">F11506*I11506</f>
        <v>33.02269635</v>
      </c>
    </row>
    <row r="11507" customFormat="false" ht="15" hidden="false" customHeight="false" outlineLevel="0" collapsed="false">
      <c r="A11507" s="28" t="n">
        <v>46060</v>
      </c>
      <c r="B11507" s="21" t="s">
        <v>120</v>
      </c>
      <c r="C11507" s="21" t="s">
        <v>138</v>
      </c>
      <c r="D11507" s="29" t="n">
        <v>114.08</v>
      </c>
      <c r="E11507" s="29" t="n">
        <f aca="false">D11507/10</f>
        <v>11.408</v>
      </c>
      <c r="F11507" s="29" t="n">
        <f aca="false">(E11507+Einstellungen!$B$20)*(1+Einstellungen!$B$10)</f>
        <v>35.77616</v>
      </c>
      <c r="G11507" s="21" t="str">
        <f aca="false">IF(F11507&lt;Einstellungen!$B$5,"ja","nein")</f>
        <v>nein</v>
      </c>
      <c r="H11507" s="21" t="s">
        <v>29</v>
      </c>
      <c r="I11507" s="29" t="n">
        <f aca="false">INDEX(Einstellungen!$B$27:$B$50,9)</f>
        <v>1.05</v>
      </c>
      <c r="J11507" s="29" t="n">
        <f aca="false">F11507*I11507</f>
        <v>37.564968</v>
      </c>
    </row>
    <row r="11508" customFormat="false" ht="15" hidden="false" customHeight="false" outlineLevel="0" collapsed="false">
      <c r="A11508" s="28" t="n">
        <v>46060</v>
      </c>
      <c r="B11508" s="21" t="s">
        <v>121</v>
      </c>
      <c r="C11508" s="21" t="s">
        <v>138</v>
      </c>
      <c r="D11508" s="29" t="n">
        <v>117.975</v>
      </c>
      <c r="E11508" s="29" t="n">
        <f aca="false">D11508/10</f>
        <v>11.7975</v>
      </c>
      <c r="F11508" s="29" t="n">
        <f aca="false">(E11508+Einstellungen!$B$20)*(1+Einstellungen!$B$10)</f>
        <v>36.239665</v>
      </c>
      <c r="G11508" s="21" t="str">
        <f aca="false">IF(F11508&lt;Einstellungen!$B$5,"ja","nein")</f>
        <v>nein</v>
      </c>
      <c r="H11508" s="21" t="s">
        <v>29</v>
      </c>
      <c r="I11508" s="29" t="n">
        <f aca="false">INDEX(Einstellungen!$B$27:$B$50,10)</f>
        <v>1.05</v>
      </c>
      <c r="J11508" s="29" t="n">
        <f aca="false">F11508*I11508</f>
        <v>38.05164825</v>
      </c>
    </row>
    <row r="11509" customFormat="false" ht="15" hidden="false" customHeight="false" outlineLevel="0" collapsed="false">
      <c r="A11509" s="28" t="n">
        <v>46060</v>
      </c>
      <c r="B11509" s="21" t="s">
        <v>122</v>
      </c>
      <c r="C11509" s="21" t="s">
        <v>138</v>
      </c>
      <c r="D11509" s="29" t="n">
        <v>110.062</v>
      </c>
      <c r="E11509" s="29" t="n">
        <f aca="false">D11509/10</f>
        <v>11.0062</v>
      </c>
      <c r="F11509" s="29" t="n">
        <f aca="false">(E11509+Einstellungen!$B$20)*(1+Einstellungen!$B$10)</f>
        <v>35.298018</v>
      </c>
      <c r="G11509" s="21" t="str">
        <f aca="false">IF(F11509&lt;Einstellungen!$B$5,"ja","nein")</f>
        <v>nein</v>
      </c>
      <c r="H11509" s="21" t="s">
        <v>29</v>
      </c>
      <c r="I11509" s="29" t="n">
        <f aca="false">INDEX(Einstellungen!$B$27:$B$50,11)</f>
        <v>1.05</v>
      </c>
      <c r="J11509" s="29" t="n">
        <f aca="false">F11509*I11509</f>
        <v>37.0629189</v>
      </c>
    </row>
    <row r="11510" customFormat="false" ht="15" hidden="false" customHeight="false" outlineLevel="0" collapsed="false">
      <c r="A11510" s="28" t="n">
        <v>46060</v>
      </c>
      <c r="B11510" s="21" t="s">
        <v>123</v>
      </c>
      <c r="C11510" s="21" t="s">
        <v>138</v>
      </c>
      <c r="D11510" s="29" t="n">
        <v>104.532</v>
      </c>
      <c r="E11510" s="29" t="n">
        <f aca="false">D11510/10</f>
        <v>10.4532</v>
      </c>
      <c r="F11510" s="29" t="n">
        <f aca="false">(E11510+Einstellungen!$B$20)*(1+Einstellungen!$B$10)</f>
        <v>34.639948</v>
      </c>
      <c r="G11510" s="21" t="str">
        <f aca="false">IF(F11510&lt;Einstellungen!$B$5,"ja","nein")</f>
        <v>nein</v>
      </c>
      <c r="H11510" s="21" t="s">
        <v>29</v>
      </c>
      <c r="I11510" s="29" t="n">
        <f aca="false">INDEX(Einstellungen!$B$27:$B$50,12)</f>
        <v>1.1</v>
      </c>
      <c r="J11510" s="29" t="n">
        <f aca="false">F11510*I11510</f>
        <v>38.1039428</v>
      </c>
    </row>
    <row r="11511" customFormat="false" ht="15" hidden="false" customHeight="false" outlineLevel="0" collapsed="false">
      <c r="A11511" s="28" t="n">
        <v>46060</v>
      </c>
      <c r="B11511" s="21" t="s">
        <v>124</v>
      </c>
      <c r="C11511" s="21" t="s">
        <v>138</v>
      </c>
      <c r="D11511" s="29" t="n">
        <v>100.118</v>
      </c>
      <c r="E11511" s="29" t="n">
        <f aca="false">D11511/10</f>
        <v>10.0118</v>
      </c>
      <c r="F11511" s="29" t="n">
        <f aca="false">(E11511+Einstellungen!$B$20)*(1+Einstellungen!$B$10)</f>
        <v>34.114682</v>
      </c>
      <c r="G11511" s="21" t="str">
        <f aca="false">IF(F11511&lt;Einstellungen!$B$5,"ja","nein")</f>
        <v>nein</v>
      </c>
      <c r="H11511" s="21" t="s">
        <v>29</v>
      </c>
      <c r="I11511" s="29" t="n">
        <f aca="false">INDEX(Einstellungen!$B$27:$B$50,13)</f>
        <v>1.2</v>
      </c>
      <c r="J11511" s="29" t="n">
        <f aca="false">F11511*I11511</f>
        <v>40.9376184</v>
      </c>
    </row>
    <row r="11512" customFormat="false" ht="15" hidden="false" customHeight="false" outlineLevel="0" collapsed="false">
      <c r="A11512" s="28" t="n">
        <v>46060</v>
      </c>
      <c r="B11512" s="21" t="s">
        <v>125</v>
      </c>
      <c r="C11512" s="21" t="s">
        <v>138</v>
      </c>
      <c r="D11512" s="29" t="n">
        <v>97.388</v>
      </c>
      <c r="E11512" s="29" t="n">
        <f aca="false">D11512/10</f>
        <v>9.7388</v>
      </c>
      <c r="F11512" s="29" t="n">
        <f aca="false">(E11512+Einstellungen!$B$20)*(1+Einstellungen!$B$10)</f>
        <v>33.789812</v>
      </c>
      <c r="G11512" s="21" t="str">
        <f aca="false">IF(F11512&lt;Einstellungen!$B$5,"ja","nein")</f>
        <v>nein</v>
      </c>
      <c r="H11512" s="21" t="s">
        <v>29</v>
      </c>
      <c r="I11512" s="29" t="n">
        <f aca="false">INDEX(Einstellungen!$B$27:$B$50,14)</f>
        <v>1.15</v>
      </c>
      <c r="J11512" s="29" t="n">
        <f aca="false">F11512*I11512</f>
        <v>38.8582838</v>
      </c>
    </row>
    <row r="11513" customFormat="false" ht="15" hidden="false" customHeight="false" outlineLevel="0" collapsed="false">
      <c r="A11513" s="28" t="n">
        <v>46060</v>
      </c>
      <c r="B11513" s="21" t="s">
        <v>126</v>
      </c>
      <c r="C11513" s="21" t="s">
        <v>138</v>
      </c>
      <c r="D11513" s="29" t="n">
        <v>99.928</v>
      </c>
      <c r="E11513" s="29" t="n">
        <f aca="false">D11513/10</f>
        <v>9.9928</v>
      </c>
      <c r="F11513" s="29" t="n">
        <f aca="false">(E11513+Einstellungen!$B$20)*(1+Einstellungen!$B$10)</f>
        <v>34.092072</v>
      </c>
      <c r="G11513" s="21" t="str">
        <f aca="false">IF(F11513&lt;Einstellungen!$B$5,"ja","nein")</f>
        <v>nein</v>
      </c>
      <c r="H11513" s="21" t="s">
        <v>29</v>
      </c>
      <c r="I11513" s="29" t="n">
        <f aca="false">INDEX(Einstellungen!$B$27:$B$50,15)</f>
        <v>1</v>
      </c>
      <c r="J11513" s="29" t="n">
        <f aca="false">F11513*I11513</f>
        <v>34.092072</v>
      </c>
    </row>
    <row r="11514" customFormat="false" ht="15" hidden="false" customHeight="false" outlineLevel="0" collapsed="false">
      <c r="A11514" s="28" t="n">
        <v>46060</v>
      </c>
      <c r="B11514" s="21" t="s">
        <v>127</v>
      </c>
      <c r="C11514" s="21" t="s">
        <v>138</v>
      </c>
      <c r="D11514" s="29" t="n">
        <v>106.332</v>
      </c>
      <c r="E11514" s="29" t="n">
        <f aca="false">D11514/10</f>
        <v>10.6332</v>
      </c>
      <c r="F11514" s="29" t="n">
        <f aca="false">(E11514+Einstellungen!$B$20)*(1+Einstellungen!$B$10)</f>
        <v>34.854148</v>
      </c>
      <c r="G11514" s="21" t="str">
        <f aca="false">IF(F11514&lt;Einstellungen!$B$5,"ja","nein")</f>
        <v>nein</v>
      </c>
      <c r="H11514" s="21" t="s">
        <v>29</v>
      </c>
      <c r="I11514" s="29" t="n">
        <f aca="false">INDEX(Einstellungen!$B$27:$B$50,16)</f>
        <v>0.95</v>
      </c>
      <c r="J11514" s="29" t="n">
        <f aca="false">F11514*I11514</f>
        <v>33.1114406</v>
      </c>
    </row>
    <row r="11515" customFormat="false" ht="15" hidden="false" customHeight="false" outlineLevel="0" collapsed="false">
      <c r="A11515" s="28" t="n">
        <v>46060</v>
      </c>
      <c r="B11515" s="21" t="s">
        <v>128</v>
      </c>
      <c r="C11515" s="21" t="s">
        <v>138</v>
      </c>
      <c r="D11515" s="29" t="n">
        <v>120.29</v>
      </c>
      <c r="E11515" s="29" t="n">
        <f aca="false">D11515/10</f>
        <v>12.029</v>
      </c>
      <c r="F11515" s="29" t="n">
        <f aca="false">(E11515+Einstellungen!$B$20)*(1+Einstellungen!$B$10)</f>
        <v>36.51515</v>
      </c>
      <c r="G11515" s="21" t="str">
        <f aca="false">IF(F11515&lt;Einstellungen!$B$5,"ja","nein")</f>
        <v>nein</v>
      </c>
      <c r="H11515" s="21" t="s">
        <v>29</v>
      </c>
      <c r="I11515" s="29" t="n">
        <f aca="false">INDEX(Einstellungen!$B$27:$B$50,17)</f>
        <v>0.95</v>
      </c>
      <c r="J11515" s="29" t="n">
        <f aca="false">F11515*I11515</f>
        <v>34.6893925</v>
      </c>
    </row>
    <row r="11516" customFormat="false" ht="15" hidden="false" customHeight="false" outlineLevel="0" collapsed="false">
      <c r="A11516" s="28" t="n">
        <v>46060</v>
      </c>
      <c r="B11516" s="21" t="s">
        <v>129</v>
      </c>
      <c r="C11516" s="21" t="s">
        <v>138</v>
      </c>
      <c r="D11516" s="29" t="n">
        <v>134.038</v>
      </c>
      <c r="E11516" s="29" t="n">
        <f aca="false">D11516/10</f>
        <v>13.4038</v>
      </c>
      <c r="F11516" s="29" t="n">
        <f aca="false">(E11516+Einstellungen!$B$20)*(1+Einstellungen!$B$10)</f>
        <v>38.151162</v>
      </c>
      <c r="G11516" s="21" t="str">
        <f aca="false">IF(F11516&lt;Einstellungen!$B$5,"ja","nein")</f>
        <v>nein</v>
      </c>
      <c r="H11516" s="21" t="s">
        <v>29</v>
      </c>
      <c r="I11516" s="29" t="n">
        <f aca="false">INDEX(Einstellungen!$B$27:$B$50,18)</f>
        <v>1.1</v>
      </c>
      <c r="J11516" s="29" t="n">
        <f aca="false">F11516*I11516</f>
        <v>41.9662782</v>
      </c>
    </row>
    <row r="11517" customFormat="false" ht="15" hidden="false" customHeight="false" outlineLevel="0" collapsed="false">
      <c r="A11517" s="28" t="n">
        <v>46060</v>
      </c>
      <c r="B11517" s="21" t="s">
        <v>130</v>
      </c>
      <c r="C11517" s="21" t="s">
        <v>138</v>
      </c>
      <c r="D11517" s="29" t="n">
        <v>135.332</v>
      </c>
      <c r="E11517" s="29" t="n">
        <f aca="false">D11517/10</f>
        <v>13.5332</v>
      </c>
      <c r="F11517" s="29" t="n">
        <f aca="false">(E11517+Einstellungen!$B$20)*(1+Einstellungen!$B$10)</f>
        <v>38.305148</v>
      </c>
      <c r="G11517" s="21" t="str">
        <f aca="false">IF(F11517&lt;Einstellungen!$B$5,"ja","nein")</f>
        <v>nein</v>
      </c>
      <c r="H11517" s="21" t="s">
        <v>29</v>
      </c>
      <c r="I11517" s="29" t="n">
        <f aca="false">INDEX(Einstellungen!$B$27:$B$50,19)</f>
        <v>1.35</v>
      </c>
      <c r="J11517" s="29" t="n">
        <f aca="false">F11517*I11517</f>
        <v>51.7119498</v>
      </c>
    </row>
    <row r="11518" customFormat="false" ht="15" hidden="false" customHeight="false" outlineLevel="0" collapsed="false">
      <c r="A11518" s="28" t="n">
        <v>46060</v>
      </c>
      <c r="B11518" s="21" t="s">
        <v>131</v>
      </c>
      <c r="C11518" s="21" t="s">
        <v>138</v>
      </c>
      <c r="D11518" s="29" t="n">
        <v>127.498</v>
      </c>
      <c r="E11518" s="29" t="n">
        <f aca="false">D11518/10</f>
        <v>12.7498</v>
      </c>
      <c r="F11518" s="29" t="n">
        <f aca="false">(E11518+Einstellungen!$B$20)*(1+Einstellungen!$B$10)</f>
        <v>37.372902</v>
      </c>
      <c r="G11518" s="21" t="str">
        <f aca="false">IF(F11518&lt;Einstellungen!$B$5,"ja","nein")</f>
        <v>nein</v>
      </c>
      <c r="H11518" s="21" t="s">
        <v>29</v>
      </c>
      <c r="I11518" s="29" t="n">
        <f aca="false">INDEX(Einstellungen!$B$27:$B$50,20)</f>
        <v>1.45</v>
      </c>
      <c r="J11518" s="29" t="n">
        <f aca="false">F11518*I11518</f>
        <v>54.1907079</v>
      </c>
    </row>
    <row r="11519" customFormat="false" ht="15" hidden="false" customHeight="false" outlineLevel="0" collapsed="false">
      <c r="A11519" s="28" t="n">
        <v>46060</v>
      </c>
      <c r="B11519" s="21" t="s">
        <v>132</v>
      </c>
      <c r="C11519" s="21" t="s">
        <v>138</v>
      </c>
      <c r="D11519" s="29" t="n">
        <v>113.395</v>
      </c>
      <c r="E11519" s="29" t="n">
        <f aca="false">D11519/10</f>
        <v>11.3395</v>
      </c>
      <c r="F11519" s="29" t="n">
        <f aca="false">(E11519+Einstellungen!$B$20)*(1+Einstellungen!$B$10)</f>
        <v>35.694645</v>
      </c>
      <c r="G11519" s="21" t="str">
        <f aca="false">IF(F11519&lt;Einstellungen!$B$5,"ja","nein")</f>
        <v>nein</v>
      </c>
      <c r="H11519" s="21" t="s">
        <v>29</v>
      </c>
      <c r="I11519" s="29" t="n">
        <f aca="false">INDEX(Einstellungen!$B$27:$B$50,21)</f>
        <v>1.4</v>
      </c>
      <c r="J11519" s="29" t="n">
        <f aca="false">F11519*I11519</f>
        <v>49.972503</v>
      </c>
    </row>
    <row r="11520" customFormat="false" ht="15" hidden="false" customHeight="false" outlineLevel="0" collapsed="false">
      <c r="A11520" s="28" t="n">
        <v>46060</v>
      </c>
      <c r="B11520" s="21" t="s">
        <v>133</v>
      </c>
      <c r="C11520" s="21" t="s">
        <v>138</v>
      </c>
      <c r="D11520" s="29" t="n">
        <v>104.39</v>
      </c>
      <c r="E11520" s="29" t="n">
        <f aca="false">D11520/10</f>
        <v>10.439</v>
      </c>
      <c r="F11520" s="29" t="n">
        <f aca="false">(E11520+Einstellungen!$B$20)*(1+Einstellungen!$B$10)</f>
        <v>34.62305</v>
      </c>
      <c r="G11520" s="21" t="str">
        <f aca="false">IF(F11520&lt;Einstellungen!$B$5,"ja","nein")</f>
        <v>nein</v>
      </c>
      <c r="H11520" s="21" t="s">
        <v>29</v>
      </c>
      <c r="I11520" s="29" t="n">
        <f aca="false">INDEX(Einstellungen!$B$27:$B$50,22)</f>
        <v>1.25</v>
      </c>
      <c r="J11520" s="29" t="n">
        <f aca="false">F11520*I11520</f>
        <v>43.2788125</v>
      </c>
    </row>
    <row r="11521" customFormat="false" ht="15" hidden="false" customHeight="false" outlineLevel="0" collapsed="false">
      <c r="A11521" s="28" t="n">
        <v>46060</v>
      </c>
      <c r="B11521" s="21" t="s">
        <v>134</v>
      </c>
      <c r="C11521" s="21" t="s">
        <v>138</v>
      </c>
      <c r="D11521" s="29" t="n">
        <v>104.072</v>
      </c>
      <c r="E11521" s="29" t="n">
        <f aca="false">D11521/10</f>
        <v>10.4072</v>
      </c>
      <c r="F11521" s="29" t="n">
        <f aca="false">(E11521+Einstellungen!$B$20)*(1+Einstellungen!$B$10)</f>
        <v>34.585208</v>
      </c>
      <c r="G11521" s="21" t="str">
        <f aca="false">IF(F11521&lt;Einstellungen!$B$5,"ja","nein")</f>
        <v>nein</v>
      </c>
      <c r="H11521" s="21" t="s">
        <v>29</v>
      </c>
      <c r="I11521" s="29" t="n">
        <f aca="false">INDEX(Einstellungen!$B$27:$B$50,23)</f>
        <v>1.05</v>
      </c>
      <c r="J11521" s="29" t="n">
        <f aca="false">F11521*I11521</f>
        <v>36.3144684</v>
      </c>
    </row>
    <row r="11522" customFormat="false" ht="15" hidden="false" customHeight="false" outlineLevel="0" collapsed="false">
      <c r="A11522" s="28" t="n">
        <v>46060</v>
      </c>
      <c r="B11522" s="21" t="s">
        <v>135</v>
      </c>
      <c r="C11522" s="21" t="s">
        <v>138</v>
      </c>
      <c r="D11522" s="29" t="n">
        <v>98.76</v>
      </c>
      <c r="E11522" s="29" t="n">
        <f aca="false">D11522/10</f>
        <v>9.876</v>
      </c>
      <c r="F11522" s="29" t="n">
        <f aca="false">(E11522+Einstellungen!$B$20)*(1+Einstellungen!$B$10)</f>
        <v>33.95308</v>
      </c>
      <c r="G11522" s="21" t="str">
        <f aca="false">IF(F11522&lt;Einstellungen!$B$5,"ja","nein")</f>
        <v>nein</v>
      </c>
      <c r="H11522" s="21" t="s">
        <v>29</v>
      </c>
      <c r="I11522" s="29" t="n">
        <f aca="false">INDEX(Einstellungen!$B$27:$B$50,24)</f>
        <v>0.8</v>
      </c>
      <c r="J11522" s="29" t="n">
        <f aca="false">F11522*I11522</f>
        <v>27.162464</v>
      </c>
    </row>
    <row r="11523" customFormat="false" ht="15" hidden="false" customHeight="false" outlineLevel="0" collapsed="false">
      <c r="A11523" s="28" t="n">
        <v>46061</v>
      </c>
      <c r="B11523" s="21" t="s">
        <v>111</v>
      </c>
      <c r="C11523" s="21" t="s">
        <v>139</v>
      </c>
      <c r="D11523" s="29" t="n">
        <v>102.035</v>
      </c>
      <c r="E11523" s="29" t="n">
        <f aca="false">D11523/10</f>
        <v>10.2035</v>
      </c>
      <c r="F11523" s="29" t="n">
        <f aca="false">(E11523+Einstellungen!$B$20)*(1+Einstellungen!$B$10)</f>
        <v>34.342805</v>
      </c>
      <c r="G11523" s="21" t="str">
        <f aca="false">IF(F11523&lt;Einstellungen!$B$5,"ja","nein")</f>
        <v>nein</v>
      </c>
      <c r="H11523" s="21" t="s">
        <v>29</v>
      </c>
      <c r="I11523" s="29" t="n">
        <f aca="false">INDEX(Einstellungen!$B$27:$B$50,1)</f>
        <v>0.6</v>
      </c>
      <c r="J11523" s="29" t="n">
        <f aca="false">F11523*I11523</f>
        <v>20.605683</v>
      </c>
    </row>
    <row r="11524" customFormat="false" ht="15" hidden="false" customHeight="false" outlineLevel="0" collapsed="false">
      <c r="A11524" s="28" t="n">
        <v>46061</v>
      </c>
      <c r="B11524" s="21" t="s">
        <v>113</v>
      </c>
      <c r="C11524" s="21" t="s">
        <v>139</v>
      </c>
      <c r="D11524" s="29" t="n">
        <v>99.045</v>
      </c>
      <c r="E11524" s="29" t="n">
        <f aca="false">D11524/10</f>
        <v>9.9045</v>
      </c>
      <c r="F11524" s="29" t="n">
        <f aca="false">(E11524+Einstellungen!$B$20)*(1+Einstellungen!$B$10)</f>
        <v>33.986995</v>
      </c>
      <c r="G11524" s="21" t="str">
        <f aca="false">IF(F11524&lt;Einstellungen!$B$5,"ja","nein")</f>
        <v>nein</v>
      </c>
      <c r="H11524" s="21" t="s">
        <v>29</v>
      </c>
      <c r="I11524" s="29" t="n">
        <f aca="false">INDEX(Einstellungen!$B$27:$B$50,2)</f>
        <v>0.5</v>
      </c>
      <c r="J11524" s="29" t="n">
        <f aca="false">F11524*I11524</f>
        <v>16.9934975</v>
      </c>
    </row>
    <row r="11525" customFormat="false" ht="15" hidden="false" customHeight="false" outlineLevel="0" collapsed="false">
      <c r="A11525" s="28" t="n">
        <v>46061</v>
      </c>
      <c r="B11525" s="21" t="s">
        <v>114</v>
      </c>
      <c r="C11525" s="21" t="s">
        <v>139</v>
      </c>
      <c r="D11525" s="29" t="n">
        <v>97.567</v>
      </c>
      <c r="E11525" s="29" t="n">
        <f aca="false">D11525/10</f>
        <v>9.7567</v>
      </c>
      <c r="F11525" s="29" t="n">
        <f aca="false">(E11525+Einstellungen!$B$20)*(1+Einstellungen!$B$10)</f>
        <v>33.811113</v>
      </c>
      <c r="G11525" s="21" t="str">
        <f aca="false">IF(F11525&lt;Einstellungen!$B$5,"ja","nein")</f>
        <v>nein</v>
      </c>
      <c r="H11525" s="21" t="s">
        <v>29</v>
      </c>
      <c r="I11525" s="29" t="n">
        <f aca="false">INDEX(Einstellungen!$B$27:$B$50,3)</f>
        <v>0.45</v>
      </c>
      <c r="J11525" s="29" t="n">
        <f aca="false">F11525*I11525</f>
        <v>15.21500085</v>
      </c>
    </row>
    <row r="11526" customFormat="false" ht="15" hidden="false" customHeight="false" outlineLevel="0" collapsed="false">
      <c r="A11526" s="28" t="n">
        <v>46061</v>
      </c>
      <c r="B11526" s="21" t="s">
        <v>115</v>
      </c>
      <c r="C11526" s="21" t="s">
        <v>139</v>
      </c>
      <c r="D11526" s="29" t="n">
        <v>96.425</v>
      </c>
      <c r="E11526" s="29" t="n">
        <f aca="false">D11526/10</f>
        <v>9.6425</v>
      </c>
      <c r="F11526" s="29" t="n">
        <f aca="false">(E11526+Einstellungen!$B$20)*(1+Einstellungen!$B$10)</f>
        <v>33.675215</v>
      </c>
      <c r="G11526" s="21" t="str">
        <f aca="false">IF(F11526&lt;Einstellungen!$B$5,"ja","nein")</f>
        <v>nein</v>
      </c>
      <c r="H11526" s="21" t="s">
        <v>29</v>
      </c>
      <c r="I11526" s="29" t="n">
        <f aca="false">INDEX(Einstellungen!$B$27:$B$50,4)</f>
        <v>0.45</v>
      </c>
      <c r="J11526" s="29" t="n">
        <f aca="false">F11526*I11526</f>
        <v>15.15384675</v>
      </c>
    </row>
    <row r="11527" customFormat="false" ht="15" hidden="false" customHeight="false" outlineLevel="0" collapsed="false">
      <c r="A11527" s="28" t="n">
        <v>46061</v>
      </c>
      <c r="B11527" s="21" t="s">
        <v>116</v>
      </c>
      <c r="C11527" s="21" t="s">
        <v>139</v>
      </c>
      <c r="D11527" s="29" t="n">
        <v>94.86</v>
      </c>
      <c r="E11527" s="29" t="n">
        <f aca="false">D11527/10</f>
        <v>9.486</v>
      </c>
      <c r="F11527" s="29" t="n">
        <f aca="false">(E11527+Einstellungen!$B$20)*(1+Einstellungen!$B$10)</f>
        <v>33.48898</v>
      </c>
      <c r="G11527" s="21" t="str">
        <f aca="false">IF(F11527&lt;Einstellungen!$B$5,"ja","nein")</f>
        <v>nein</v>
      </c>
      <c r="H11527" s="21" t="s">
        <v>29</v>
      </c>
      <c r="I11527" s="29" t="n">
        <f aca="false">INDEX(Einstellungen!$B$27:$B$50,5)</f>
        <v>0.45</v>
      </c>
      <c r="J11527" s="29" t="n">
        <f aca="false">F11527*I11527</f>
        <v>15.070041</v>
      </c>
    </row>
    <row r="11528" customFormat="false" ht="15" hidden="false" customHeight="false" outlineLevel="0" collapsed="false">
      <c r="A11528" s="28" t="n">
        <v>46061</v>
      </c>
      <c r="B11528" s="21" t="s">
        <v>117</v>
      </c>
      <c r="C11528" s="21" t="s">
        <v>139</v>
      </c>
      <c r="D11528" s="29" t="n">
        <v>95.75</v>
      </c>
      <c r="E11528" s="29" t="n">
        <f aca="false">D11528/10</f>
        <v>9.575</v>
      </c>
      <c r="F11528" s="29" t="n">
        <f aca="false">(E11528+Einstellungen!$B$20)*(1+Einstellungen!$B$10)</f>
        <v>33.59489</v>
      </c>
      <c r="G11528" s="21" t="str">
        <f aca="false">IF(F11528&lt;Einstellungen!$B$5,"ja","nein")</f>
        <v>nein</v>
      </c>
      <c r="H11528" s="21" t="s">
        <v>29</v>
      </c>
      <c r="I11528" s="29" t="n">
        <f aca="false">INDEX(Einstellungen!$B$27:$B$50,6)</f>
        <v>0.5</v>
      </c>
      <c r="J11528" s="29" t="n">
        <f aca="false">F11528*I11528</f>
        <v>16.797445</v>
      </c>
    </row>
    <row r="11529" customFormat="false" ht="15" hidden="false" customHeight="false" outlineLevel="0" collapsed="false">
      <c r="A11529" s="28" t="n">
        <v>46061</v>
      </c>
      <c r="B11529" s="21" t="s">
        <v>118</v>
      </c>
      <c r="C11529" s="21" t="s">
        <v>139</v>
      </c>
      <c r="D11529" s="29" t="n">
        <v>95</v>
      </c>
      <c r="E11529" s="29" t="n">
        <f aca="false">D11529/10</f>
        <v>9.5</v>
      </c>
      <c r="F11529" s="29" t="n">
        <f aca="false">(E11529+Einstellungen!$B$20)*(1+Einstellungen!$B$10)</f>
        <v>33.50564</v>
      </c>
      <c r="G11529" s="21" t="str">
        <f aca="false">IF(F11529&lt;Einstellungen!$B$5,"ja","nein")</f>
        <v>nein</v>
      </c>
      <c r="H11529" s="21" t="s">
        <v>29</v>
      </c>
      <c r="I11529" s="29" t="n">
        <f aca="false">INDEX(Einstellungen!$B$27:$B$50,7)</f>
        <v>0.7</v>
      </c>
      <c r="J11529" s="29" t="n">
        <f aca="false">F11529*I11529</f>
        <v>23.453948</v>
      </c>
    </row>
    <row r="11530" customFormat="false" ht="15" hidden="false" customHeight="false" outlineLevel="0" collapsed="false">
      <c r="A11530" s="28" t="n">
        <v>46061</v>
      </c>
      <c r="B11530" s="21" t="s">
        <v>119</v>
      </c>
      <c r="C11530" s="21" t="s">
        <v>139</v>
      </c>
      <c r="D11530" s="29" t="n">
        <v>95.805</v>
      </c>
      <c r="E11530" s="29" t="n">
        <f aca="false">D11530/10</f>
        <v>9.5805</v>
      </c>
      <c r="F11530" s="29" t="n">
        <f aca="false">(E11530+Einstellungen!$B$20)*(1+Einstellungen!$B$10)</f>
        <v>33.601435</v>
      </c>
      <c r="G11530" s="21" t="str">
        <f aca="false">IF(F11530&lt;Einstellungen!$B$5,"ja","nein")</f>
        <v>nein</v>
      </c>
      <c r="H11530" s="21" t="s">
        <v>29</v>
      </c>
      <c r="I11530" s="29" t="n">
        <f aca="false">INDEX(Einstellungen!$B$27:$B$50,8)</f>
        <v>0.95</v>
      </c>
      <c r="J11530" s="29" t="n">
        <f aca="false">F11530*I11530</f>
        <v>31.92136325</v>
      </c>
    </row>
    <row r="11531" customFormat="false" ht="15" hidden="false" customHeight="false" outlineLevel="0" collapsed="false">
      <c r="A11531" s="28" t="n">
        <v>46061</v>
      </c>
      <c r="B11531" s="21" t="s">
        <v>120</v>
      </c>
      <c r="C11531" s="21" t="s">
        <v>139</v>
      </c>
      <c r="D11531" s="29" t="n">
        <v>100.347</v>
      </c>
      <c r="E11531" s="29" t="n">
        <f aca="false">D11531/10</f>
        <v>10.0347</v>
      </c>
      <c r="F11531" s="29" t="n">
        <f aca="false">(E11531+Einstellungen!$B$20)*(1+Einstellungen!$B$10)</f>
        <v>34.141933</v>
      </c>
      <c r="G11531" s="21" t="str">
        <f aca="false">IF(F11531&lt;Einstellungen!$B$5,"ja","nein")</f>
        <v>nein</v>
      </c>
      <c r="H11531" s="21" t="s">
        <v>29</v>
      </c>
      <c r="I11531" s="29" t="n">
        <f aca="false">INDEX(Einstellungen!$B$27:$B$50,9)</f>
        <v>1.05</v>
      </c>
      <c r="J11531" s="29" t="n">
        <f aca="false">F11531*I11531</f>
        <v>35.84902965</v>
      </c>
    </row>
    <row r="11532" customFormat="false" ht="15" hidden="false" customHeight="false" outlineLevel="0" collapsed="false">
      <c r="A11532" s="28" t="n">
        <v>46061</v>
      </c>
      <c r="B11532" s="21" t="s">
        <v>121</v>
      </c>
      <c r="C11532" s="21" t="s">
        <v>139</v>
      </c>
      <c r="D11532" s="29" t="n">
        <v>101.987</v>
      </c>
      <c r="E11532" s="29" t="n">
        <f aca="false">D11532/10</f>
        <v>10.1987</v>
      </c>
      <c r="F11532" s="29" t="n">
        <f aca="false">(E11532+Einstellungen!$B$20)*(1+Einstellungen!$B$10)</f>
        <v>34.337093</v>
      </c>
      <c r="G11532" s="21" t="str">
        <f aca="false">IF(F11532&lt;Einstellungen!$B$5,"ja","nein")</f>
        <v>nein</v>
      </c>
      <c r="H11532" s="21" t="s">
        <v>29</v>
      </c>
      <c r="I11532" s="29" t="n">
        <f aca="false">INDEX(Einstellungen!$B$27:$B$50,10)</f>
        <v>1.05</v>
      </c>
      <c r="J11532" s="29" t="n">
        <f aca="false">F11532*I11532</f>
        <v>36.05394765</v>
      </c>
    </row>
    <row r="11533" customFormat="false" ht="15" hidden="false" customHeight="false" outlineLevel="0" collapsed="false">
      <c r="A11533" s="28" t="n">
        <v>46061</v>
      </c>
      <c r="B11533" s="21" t="s">
        <v>122</v>
      </c>
      <c r="C11533" s="21" t="s">
        <v>139</v>
      </c>
      <c r="D11533" s="29" t="n">
        <v>102.645</v>
      </c>
      <c r="E11533" s="29" t="n">
        <f aca="false">D11533/10</f>
        <v>10.2645</v>
      </c>
      <c r="F11533" s="29" t="n">
        <f aca="false">(E11533+Einstellungen!$B$20)*(1+Einstellungen!$B$10)</f>
        <v>34.415395</v>
      </c>
      <c r="G11533" s="21" t="str">
        <f aca="false">IF(F11533&lt;Einstellungen!$B$5,"ja","nein")</f>
        <v>nein</v>
      </c>
      <c r="H11533" s="21" t="s">
        <v>29</v>
      </c>
      <c r="I11533" s="29" t="n">
        <f aca="false">INDEX(Einstellungen!$B$27:$B$50,11)</f>
        <v>1.05</v>
      </c>
      <c r="J11533" s="29" t="n">
        <f aca="false">F11533*I11533</f>
        <v>36.13616475</v>
      </c>
    </row>
    <row r="11534" customFormat="false" ht="15" hidden="false" customHeight="false" outlineLevel="0" collapsed="false">
      <c r="A11534" s="28" t="n">
        <v>46061</v>
      </c>
      <c r="B11534" s="21" t="s">
        <v>123</v>
      </c>
      <c r="C11534" s="21" t="s">
        <v>139</v>
      </c>
      <c r="D11534" s="29" t="n">
        <v>99.6</v>
      </c>
      <c r="E11534" s="29" t="n">
        <f aca="false">D11534/10</f>
        <v>9.96</v>
      </c>
      <c r="F11534" s="29" t="n">
        <f aca="false">(E11534+Einstellungen!$B$20)*(1+Einstellungen!$B$10)</f>
        <v>34.05304</v>
      </c>
      <c r="G11534" s="21" t="str">
        <f aca="false">IF(F11534&lt;Einstellungen!$B$5,"ja","nein")</f>
        <v>nein</v>
      </c>
      <c r="H11534" s="21" t="s">
        <v>29</v>
      </c>
      <c r="I11534" s="29" t="n">
        <f aca="false">INDEX(Einstellungen!$B$27:$B$50,12)</f>
        <v>1.1</v>
      </c>
      <c r="J11534" s="29" t="n">
        <f aca="false">F11534*I11534</f>
        <v>37.458344</v>
      </c>
    </row>
    <row r="11535" customFormat="false" ht="15" hidden="false" customHeight="false" outlineLevel="0" collapsed="false">
      <c r="A11535" s="28" t="n">
        <v>46061</v>
      </c>
      <c r="B11535" s="21" t="s">
        <v>124</v>
      </c>
      <c r="C11535" s="21" t="s">
        <v>139</v>
      </c>
      <c r="D11535" s="29" t="n">
        <v>96.572</v>
      </c>
      <c r="E11535" s="29" t="n">
        <f aca="false">D11535/10</f>
        <v>9.6572</v>
      </c>
      <c r="F11535" s="29" t="n">
        <f aca="false">(E11535+Einstellungen!$B$20)*(1+Einstellungen!$B$10)</f>
        <v>33.692708</v>
      </c>
      <c r="G11535" s="21" t="str">
        <f aca="false">IF(F11535&lt;Einstellungen!$B$5,"ja","nein")</f>
        <v>nein</v>
      </c>
      <c r="H11535" s="21" t="s">
        <v>29</v>
      </c>
      <c r="I11535" s="29" t="n">
        <f aca="false">INDEX(Einstellungen!$B$27:$B$50,13)</f>
        <v>1.2</v>
      </c>
      <c r="J11535" s="29" t="n">
        <f aca="false">F11535*I11535</f>
        <v>40.4312496</v>
      </c>
    </row>
    <row r="11536" customFormat="false" ht="15" hidden="false" customHeight="false" outlineLevel="0" collapsed="false">
      <c r="A11536" s="28" t="n">
        <v>46061</v>
      </c>
      <c r="B11536" s="21" t="s">
        <v>125</v>
      </c>
      <c r="C11536" s="21" t="s">
        <v>139</v>
      </c>
      <c r="D11536" s="29" t="n">
        <v>95.45</v>
      </c>
      <c r="E11536" s="29" t="n">
        <f aca="false">D11536/10</f>
        <v>9.545</v>
      </c>
      <c r="F11536" s="29" t="n">
        <f aca="false">(E11536+Einstellungen!$B$20)*(1+Einstellungen!$B$10)</f>
        <v>33.55919</v>
      </c>
      <c r="G11536" s="21" t="str">
        <f aca="false">IF(F11536&lt;Einstellungen!$B$5,"ja","nein")</f>
        <v>nein</v>
      </c>
      <c r="H11536" s="21" t="s">
        <v>29</v>
      </c>
      <c r="I11536" s="29" t="n">
        <f aca="false">INDEX(Einstellungen!$B$27:$B$50,14)</f>
        <v>1.15</v>
      </c>
      <c r="J11536" s="29" t="n">
        <f aca="false">F11536*I11536</f>
        <v>38.5930685</v>
      </c>
    </row>
    <row r="11537" customFormat="false" ht="15" hidden="false" customHeight="false" outlineLevel="0" collapsed="false">
      <c r="A11537" s="28" t="n">
        <v>46061</v>
      </c>
      <c r="B11537" s="21" t="s">
        <v>126</v>
      </c>
      <c r="C11537" s="21" t="s">
        <v>139</v>
      </c>
      <c r="D11537" s="29" t="n">
        <v>97.22</v>
      </c>
      <c r="E11537" s="29" t="n">
        <f aca="false">D11537/10</f>
        <v>9.722</v>
      </c>
      <c r="F11537" s="29" t="n">
        <f aca="false">(E11537+Einstellungen!$B$20)*(1+Einstellungen!$B$10)</f>
        <v>33.76982</v>
      </c>
      <c r="G11537" s="21" t="str">
        <f aca="false">IF(F11537&lt;Einstellungen!$B$5,"ja","nein")</f>
        <v>nein</v>
      </c>
      <c r="H11537" s="21" t="s">
        <v>29</v>
      </c>
      <c r="I11537" s="29" t="n">
        <f aca="false">INDEX(Einstellungen!$B$27:$B$50,15)</f>
        <v>1</v>
      </c>
      <c r="J11537" s="29" t="n">
        <f aca="false">F11537*I11537</f>
        <v>33.76982</v>
      </c>
    </row>
    <row r="11538" customFormat="false" ht="15" hidden="false" customHeight="false" outlineLevel="0" collapsed="false">
      <c r="A11538" s="28" t="n">
        <v>46061</v>
      </c>
      <c r="B11538" s="21" t="s">
        <v>127</v>
      </c>
      <c r="C11538" s="21" t="s">
        <v>139</v>
      </c>
      <c r="D11538" s="29" t="n">
        <v>103.322</v>
      </c>
      <c r="E11538" s="29" t="n">
        <f aca="false">D11538/10</f>
        <v>10.3322</v>
      </c>
      <c r="F11538" s="29" t="n">
        <f aca="false">(E11538+Einstellungen!$B$20)*(1+Einstellungen!$B$10)</f>
        <v>34.495958</v>
      </c>
      <c r="G11538" s="21" t="str">
        <f aca="false">IF(F11538&lt;Einstellungen!$B$5,"ja","nein")</f>
        <v>nein</v>
      </c>
      <c r="H11538" s="21" t="s">
        <v>29</v>
      </c>
      <c r="I11538" s="29" t="n">
        <f aca="false">INDEX(Einstellungen!$B$27:$B$50,16)</f>
        <v>0.95</v>
      </c>
      <c r="J11538" s="29" t="n">
        <f aca="false">F11538*I11538</f>
        <v>32.7711601</v>
      </c>
    </row>
    <row r="11539" customFormat="false" ht="15" hidden="false" customHeight="false" outlineLevel="0" collapsed="false">
      <c r="A11539" s="28" t="n">
        <v>46061</v>
      </c>
      <c r="B11539" s="21" t="s">
        <v>128</v>
      </c>
      <c r="C11539" s="21" t="s">
        <v>139</v>
      </c>
      <c r="D11539" s="29" t="n">
        <v>111.785</v>
      </c>
      <c r="E11539" s="29" t="n">
        <f aca="false">D11539/10</f>
        <v>11.1785</v>
      </c>
      <c r="F11539" s="29" t="n">
        <f aca="false">(E11539+Einstellungen!$B$20)*(1+Einstellungen!$B$10)</f>
        <v>35.503055</v>
      </c>
      <c r="G11539" s="21" t="str">
        <f aca="false">IF(F11539&lt;Einstellungen!$B$5,"ja","nein")</f>
        <v>nein</v>
      </c>
      <c r="H11539" s="21" t="s">
        <v>29</v>
      </c>
      <c r="I11539" s="29" t="n">
        <f aca="false">INDEX(Einstellungen!$B$27:$B$50,17)</f>
        <v>0.95</v>
      </c>
      <c r="J11539" s="29" t="n">
        <f aca="false">F11539*I11539</f>
        <v>33.72790225</v>
      </c>
    </row>
    <row r="11540" customFormat="false" ht="15" hidden="false" customHeight="false" outlineLevel="0" collapsed="false">
      <c r="A11540" s="28" t="n">
        <v>46061</v>
      </c>
      <c r="B11540" s="21" t="s">
        <v>129</v>
      </c>
      <c r="C11540" s="21" t="s">
        <v>139</v>
      </c>
      <c r="D11540" s="29" t="n">
        <v>127.632</v>
      </c>
      <c r="E11540" s="29" t="n">
        <f aca="false">D11540/10</f>
        <v>12.7632</v>
      </c>
      <c r="F11540" s="29" t="n">
        <f aca="false">(E11540+Einstellungen!$B$20)*(1+Einstellungen!$B$10)</f>
        <v>37.388848</v>
      </c>
      <c r="G11540" s="21" t="str">
        <f aca="false">IF(F11540&lt;Einstellungen!$B$5,"ja","nein")</f>
        <v>nein</v>
      </c>
      <c r="H11540" s="21" t="s">
        <v>29</v>
      </c>
      <c r="I11540" s="29" t="n">
        <f aca="false">INDEX(Einstellungen!$B$27:$B$50,18)</f>
        <v>1.1</v>
      </c>
      <c r="J11540" s="29" t="n">
        <f aca="false">F11540*I11540</f>
        <v>41.1277328</v>
      </c>
    </row>
    <row r="11541" customFormat="false" ht="15" hidden="false" customHeight="false" outlineLevel="0" collapsed="false">
      <c r="A11541" s="28" t="n">
        <v>46061</v>
      </c>
      <c r="B11541" s="21" t="s">
        <v>130</v>
      </c>
      <c r="C11541" s="21" t="s">
        <v>139</v>
      </c>
      <c r="D11541" s="29" t="n">
        <v>131.267</v>
      </c>
      <c r="E11541" s="29" t="n">
        <f aca="false">D11541/10</f>
        <v>13.1267</v>
      </c>
      <c r="F11541" s="29" t="n">
        <f aca="false">(E11541+Einstellungen!$B$20)*(1+Einstellungen!$B$10)</f>
        <v>37.821413</v>
      </c>
      <c r="G11541" s="21" t="str">
        <f aca="false">IF(F11541&lt;Einstellungen!$B$5,"ja","nein")</f>
        <v>nein</v>
      </c>
      <c r="H11541" s="21" t="s">
        <v>29</v>
      </c>
      <c r="I11541" s="29" t="n">
        <f aca="false">INDEX(Einstellungen!$B$27:$B$50,19)</f>
        <v>1.35</v>
      </c>
      <c r="J11541" s="29" t="n">
        <f aca="false">F11541*I11541</f>
        <v>51.05890755</v>
      </c>
    </row>
    <row r="11542" customFormat="false" ht="15" hidden="false" customHeight="false" outlineLevel="0" collapsed="false">
      <c r="A11542" s="28" t="n">
        <v>46061</v>
      </c>
      <c r="B11542" s="21" t="s">
        <v>131</v>
      </c>
      <c r="C11542" s="21" t="s">
        <v>139</v>
      </c>
      <c r="D11542" s="29" t="n">
        <v>126.907</v>
      </c>
      <c r="E11542" s="29" t="n">
        <f aca="false">D11542/10</f>
        <v>12.6907</v>
      </c>
      <c r="F11542" s="29" t="n">
        <f aca="false">(E11542+Einstellungen!$B$20)*(1+Einstellungen!$B$10)</f>
        <v>37.302573</v>
      </c>
      <c r="G11542" s="21" t="str">
        <f aca="false">IF(F11542&lt;Einstellungen!$B$5,"ja","nein")</f>
        <v>nein</v>
      </c>
      <c r="H11542" s="21" t="s">
        <v>29</v>
      </c>
      <c r="I11542" s="29" t="n">
        <f aca="false">INDEX(Einstellungen!$B$27:$B$50,20)</f>
        <v>1.45</v>
      </c>
      <c r="J11542" s="29" t="n">
        <f aca="false">F11542*I11542</f>
        <v>54.08873085</v>
      </c>
    </row>
    <row r="11543" customFormat="false" ht="15" hidden="false" customHeight="false" outlineLevel="0" collapsed="false">
      <c r="A11543" s="28" t="n">
        <v>46061</v>
      </c>
      <c r="B11543" s="21" t="s">
        <v>132</v>
      </c>
      <c r="C11543" s="21" t="s">
        <v>139</v>
      </c>
      <c r="D11543" s="29" t="n">
        <v>113.282</v>
      </c>
      <c r="E11543" s="29" t="n">
        <f aca="false">D11543/10</f>
        <v>11.3282</v>
      </c>
      <c r="F11543" s="29" t="n">
        <f aca="false">(E11543+Einstellungen!$B$20)*(1+Einstellungen!$B$10)</f>
        <v>35.681198</v>
      </c>
      <c r="G11543" s="21" t="str">
        <f aca="false">IF(F11543&lt;Einstellungen!$B$5,"ja","nein")</f>
        <v>nein</v>
      </c>
      <c r="H11543" s="21" t="s">
        <v>29</v>
      </c>
      <c r="I11543" s="29" t="n">
        <f aca="false">INDEX(Einstellungen!$B$27:$B$50,21)</f>
        <v>1.4</v>
      </c>
      <c r="J11543" s="29" t="n">
        <f aca="false">F11543*I11543</f>
        <v>49.9536772</v>
      </c>
    </row>
    <row r="11544" customFormat="false" ht="15" hidden="false" customHeight="false" outlineLevel="0" collapsed="false">
      <c r="A11544" s="28" t="n">
        <v>46061</v>
      </c>
      <c r="B11544" s="21" t="s">
        <v>133</v>
      </c>
      <c r="C11544" s="21" t="s">
        <v>139</v>
      </c>
      <c r="D11544" s="29" t="n">
        <v>107.627</v>
      </c>
      <c r="E11544" s="29" t="n">
        <f aca="false">D11544/10</f>
        <v>10.7627</v>
      </c>
      <c r="F11544" s="29" t="n">
        <f aca="false">(E11544+Einstellungen!$B$20)*(1+Einstellungen!$B$10)</f>
        <v>35.008253</v>
      </c>
      <c r="G11544" s="21" t="str">
        <f aca="false">IF(F11544&lt;Einstellungen!$B$5,"ja","nein")</f>
        <v>nein</v>
      </c>
      <c r="H11544" s="21" t="s">
        <v>29</v>
      </c>
      <c r="I11544" s="29" t="n">
        <f aca="false">INDEX(Einstellungen!$B$27:$B$50,22)</f>
        <v>1.25</v>
      </c>
      <c r="J11544" s="29" t="n">
        <f aca="false">F11544*I11544</f>
        <v>43.76031625</v>
      </c>
    </row>
    <row r="11545" customFormat="false" ht="15" hidden="false" customHeight="false" outlineLevel="0" collapsed="false">
      <c r="A11545" s="28" t="n">
        <v>46061</v>
      </c>
      <c r="B11545" s="21" t="s">
        <v>134</v>
      </c>
      <c r="C11545" s="21" t="s">
        <v>139</v>
      </c>
      <c r="D11545" s="29" t="n">
        <v>105.14</v>
      </c>
      <c r="E11545" s="29" t="n">
        <f aca="false">D11545/10</f>
        <v>10.514</v>
      </c>
      <c r="F11545" s="29" t="n">
        <f aca="false">(E11545+Einstellungen!$B$20)*(1+Einstellungen!$B$10)</f>
        <v>34.7123</v>
      </c>
      <c r="G11545" s="21" t="str">
        <f aca="false">IF(F11545&lt;Einstellungen!$B$5,"ja","nein")</f>
        <v>nein</v>
      </c>
      <c r="H11545" s="21" t="s">
        <v>29</v>
      </c>
      <c r="I11545" s="29" t="n">
        <f aca="false">INDEX(Einstellungen!$B$27:$B$50,23)</f>
        <v>1.05</v>
      </c>
      <c r="J11545" s="29" t="n">
        <f aca="false">F11545*I11545</f>
        <v>36.447915</v>
      </c>
    </row>
    <row r="11546" customFormat="false" ht="15" hidden="false" customHeight="false" outlineLevel="0" collapsed="false">
      <c r="A11546" s="28" t="n">
        <v>46061</v>
      </c>
      <c r="B11546" s="21" t="s">
        <v>135</v>
      </c>
      <c r="C11546" s="21" t="s">
        <v>139</v>
      </c>
      <c r="D11546" s="29" t="n">
        <v>99.983</v>
      </c>
      <c r="E11546" s="29" t="n">
        <f aca="false">D11546/10</f>
        <v>9.9983</v>
      </c>
      <c r="F11546" s="29" t="n">
        <f aca="false">(E11546+Einstellungen!$B$20)*(1+Einstellungen!$B$10)</f>
        <v>34.098617</v>
      </c>
      <c r="G11546" s="21" t="str">
        <f aca="false">IF(F11546&lt;Einstellungen!$B$5,"ja","nein")</f>
        <v>nein</v>
      </c>
      <c r="H11546" s="21" t="s">
        <v>29</v>
      </c>
      <c r="I11546" s="29" t="n">
        <f aca="false">INDEX(Einstellungen!$B$27:$B$50,24)</f>
        <v>0.8</v>
      </c>
      <c r="J11546" s="29" t="n">
        <f aca="false">F11546*I11546</f>
        <v>27.2788936</v>
      </c>
    </row>
    <row r="11547" customFormat="false" ht="15" hidden="false" customHeight="false" outlineLevel="0" collapsed="false">
      <c r="A11547" s="28" t="n">
        <v>46062</v>
      </c>
      <c r="B11547" s="21" t="s">
        <v>111</v>
      </c>
      <c r="C11547" s="21" t="s">
        <v>140</v>
      </c>
      <c r="D11547" s="29" t="n">
        <v>96.745</v>
      </c>
      <c r="E11547" s="29" t="n">
        <f aca="false">D11547/10</f>
        <v>9.6745</v>
      </c>
      <c r="F11547" s="29" t="n">
        <f aca="false">(E11547+Einstellungen!$B$20)*(1+Einstellungen!$B$10)</f>
        <v>33.713295</v>
      </c>
      <c r="G11547" s="21" t="str">
        <f aca="false">IF(F11547&lt;Einstellungen!$B$5,"ja","nein")</f>
        <v>nein</v>
      </c>
      <c r="H11547" s="21" t="s">
        <v>29</v>
      </c>
      <c r="I11547" s="29" t="n">
        <f aca="false">INDEX(Einstellungen!$B$27:$B$50,1)</f>
        <v>0.6</v>
      </c>
      <c r="J11547" s="29" t="n">
        <f aca="false">F11547*I11547</f>
        <v>20.227977</v>
      </c>
    </row>
    <row r="11548" customFormat="false" ht="15" hidden="false" customHeight="false" outlineLevel="0" collapsed="false">
      <c r="A11548" s="28" t="n">
        <v>46062</v>
      </c>
      <c r="B11548" s="21" t="s">
        <v>113</v>
      </c>
      <c r="C11548" s="21" t="s">
        <v>140</v>
      </c>
      <c r="D11548" s="29" t="n">
        <v>95.453</v>
      </c>
      <c r="E11548" s="29" t="n">
        <f aca="false">D11548/10</f>
        <v>9.5453</v>
      </c>
      <c r="F11548" s="29" t="n">
        <f aca="false">(E11548+Einstellungen!$B$20)*(1+Einstellungen!$B$10)</f>
        <v>33.559547</v>
      </c>
      <c r="G11548" s="21" t="str">
        <f aca="false">IF(F11548&lt;Einstellungen!$B$5,"ja","nein")</f>
        <v>nein</v>
      </c>
      <c r="H11548" s="21" t="s">
        <v>29</v>
      </c>
      <c r="I11548" s="29" t="n">
        <f aca="false">INDEX(Einstellungen!$B$27:$B$50,2)</f>
        <v>0.5</v>
      </c>
      <c r="J11548" s="29" t="n">
        <f aca="false">F11548*I11548</f>
        <v>16.7797735</v>
      </c>
    </row>
    <row r="11549" customFormat="false" ht="15" hidden="false" customHeight="false" outlineLevel="0" collapsed="false">
      <c r="A11549" s="28" t="n">
        <v>46062</v>
      </c>
      <c r="B11549" s="21" t="s">
        <v>114</v>
      </c>
      <c r="C11549" s="21" t="s">
        <v>140</v>
      </c>
      <c r="D11549" s="29" t="n">
        <v>95.703</v>
      </c>
      <c r="E11549" s="29" t="n">
        <f aca="false">D11549/10</f>
        <v>9.5703</v>
      </c>
      <c r="F11549" s="29" t="n">
        <f aca="false">(E11549+Einstellungen!$B$20)*(1+Einstellungen!$B$10)</f>
        <v>33.589297</v>
      </c>
      <c r="G11549" s="21" t="str">
        <f aca="false">IF(F11549&lt;Einstellungen!$B$5,"ja","nein")</f>
        <v>nein</v>
      </c>
      <c r="H11549" s="21" t="s">
        <v>29</v>
      </c>
      <c r="I11549" s="29" t="n">
        <f aca="false">INDEX(Einstellungen!$B$27:$B$50,3)</f>
        <v>0.45</v>
      </c>
      <c r="J11549" s="29" t="n">
        <f aca="false">F11549*I11549</f>
        <v>15.11518365</v>
      </c>
    </row>
    <row r="11550" customFormat="false" ht="15" hidden="false" customHeight="false" outlineLevel="0" collapsed="false">
      <c r="A11550" s="28" t="n">
        <v>46062</v>
      </c>
      <c r="B11550" s="21" t="s">
        <v>115</v>
      </c>
      <c r="C11550" s="21" t="s">
        <v>140</v>
      </c>
      <c r="D11550" s="29" t="n">
        <v>95.468</v>
      </c>
      <c r="E11550" s="29" t="n">
        <f aca="false">D11550/10</f>
        <v>9.5468</v>
      </c>
      <c r="F11550" s="29" t="n">
        <f aca="false">(E11550+Einstellungen!$B$20)*(1+Einstellungen!$B$10)</f>
        <v>33.561332</v>
      </c>
      <c r="G11550" s="21" t="str">
        <f aca="false">IF(F11550&lt;Einstellungen!$B$5,"ja","nein")</f>
        <v>nein</v>
      </c>
      <c r="H11550" s="21" t="s">
        <v>29</v>
      </c>
      <c r="I11550" s="29" t="n">
        <f aca="false">INDEX(Einstellungen!$B$27:$B$50,4)</f>
        <v>0.45</v>
      </c>
      <c r="J11550" s="29" t="n">
        <f aca="false">F11550*I11550</f>
        <v>15.1025994</v>
      </c>
    </row>
    <row r="11551" customFormat="false" ht="15" hidden="false" customHeight="false" outlineLevel="0" collapsed="false">
      <c r="A11551" s="28" t="n">
        <v>46062</v>
      </c>
      <c r="B11551" s="21" t="s">
        <v>116</v>
      </c>
      <c r="C11551" s="21" t="s">
        <v>140</v>
      </c>
      <c r="D11551" s="29" t="n">
        <v>96.565</v>
      </c>
      <c r="E11551" s="29" t="n">
        <f aca="false">D11551/10</f>
        <v>9.6565</v>
      </c>
      <c r="F11551" s="29" t="n">
        <f aca="false">(E11551+Einstellungen!$B$20)*(1+Einstellungen!$B$10)</f>
        <v>33.691875</v>
      </c>
      <c r="G11551" s="21" t="str">
        <f aca="false">IF(F11551&lt;Einstellungen!$B$5,"ja","nein")</f>
        <v>nein</v>
      </c>
      <c r="H11551" s="21" t="s">
        <v>29</v>
      </c>
      <c r="I11551" s="29" t="n">
        <f aca="false">INDEX(Einstellungen!$B$27:$B$50,5)</f>
        <v>0.45</v>
      </c>
      <c r="J11551" s="29" t="n">
        <f aca="false">F11551*I11551</f>
        <v>15.16134375</v>
      </c>
    </row>
    <row r="11552" customFormat="false" ht="15" hidden="false" customHeight="false" outlineLevel="0" collapsed="false">
      <c r="A11552" s="28" t="n">
        <v>46062</v>
      </c>
      <c r="B11552" s="21" t="s">
        <v>117</v>
      </c>
      <c r="C11552" s="21" t="s">
        <v>140</v>
      </c>
      <c r="D11552" s="29" t="n">
        <v>104.735</v>
      </c>
      <c r="E11552" s="29" t="n">
        <f aca="false">D11552/10</f>
        <v>10.4735</v>
      </c>
      <c r="F11552" s="29" t="n">
        <f aca="false">(E11552+Einstellungen!$B$20)*(1+Einstellungen!$B$10)</f>
        <v>34.664105</v>
      </c>
      <c r="G11552" s="21" t="str">
        <f aca="false">IF(F11552&lt;Einstellungen!$B$5,"ja","nein")</f>
        <v>nein</v>
      </c>
      <c r="H11552" s="21" t="s">
        <v>29</v>
      </c>
      <c r="I11552" s="29" t="n">
        <f aca="false">INDEX(Einstellungen!$B$27:$B$50,6)</f>
        <v>0.5</v>
      </c>
      <c r="J11552" s="29" t="n">
        <f aca="false">F11552*I11552</f>
        <v>17.3320525</v>
      </c>
    </row>
    <row r="11553" customFormat="false" ht="15" hidden="false" customHeight="false" outlineLevel="0" collapsed="false">
      <c r="A11553" s="28" t="n">
        <v>46062</v>
      </c>
      <c r="B11553" s="21" t="s">
        <v>118</v>
      </c>
      <c r="C11553" s="21" t="s">
        <v>140</v>
      </c>
      <c r="D11553" s="29" t="n">
        <v>132.235</v>
      </c>
      <c r="E11553" s="29" t="n">
        <f aca="false">D11553/10</f>
        <v>13.2235</v>
      </c>
      <c r="F11553" s="29" t="n">
        <f aca="false">(E11553+Einstellungen!$B$20)*(1+Einstellungen!$B$10)</f>
        <v>37.936605</v>
      </c>
      <c r="G11553" s="21" t="str">
        <f aca="false">IF(F11553&lt;Einstellungen!$B$5,"ja","nein")</f>
        <v>nein</v>
      </c>
      <c r="H11553" s="21" t="s">
        <v>29</v>
      </c>
      <c r="I11553" s="29" t="n">
        <f aca="false">INDEX(Einstellungen!$B$27:$B$50,7)</f>
        <v>0.7</v>
      </c>
      <c r="J11553" s="29" t="n">
        <f aca="false">F11553*I11553</f>
        <v>26.5556235</v>
      </c>
    </row>
    <row r="11554" customFormat="false" ht="15" hidden="false" customHeight="false" outlineLevel="0" collapsed="false">
      <c r="A11554" s="28" t="n">
        <v>46062</v>
      </c>
      <c r="B11554" s="21" t="s">
        <v>119</v>
      </c>
      <c r="C11554" s="21" t="s">
        <v>140</v>
      </c>
      <c r="D11554" s="29" t="n">
        <v>158.595</v>
      </c>
      <c r="E11554" s="29" t="n">
        <f aca="false">D11554/10</f>
        <v>15.8595</v>
      </c>
      <c r="F11554" s="29" t="n">
        <f aca="false">(E11554+Einstellungen!$B$20)*(1+Einstellungen!$B$10)</f>
        <v>41.073445</v>
      </c>
      <c r="G11554" s="21" t="str">
        <f aca="false">IF(F11554&lt;Einstellungen!$B$5,"ja","nein")</f>
        <v>nein</v>
      </c>
      <c r="H11554" s="21" t="s">
        <v>29</v>
      </c>
      <c r="I11554" s="29" t="n">
        <f aca="false">INDEX(Einstellungen!$B$27:$B$50,8)</f>
        <v>0.95</v>
      </c>
      <c r="J11554" s="29" t="n">
        <f aca="false">F11554*I11554</f>
        <v>39.01977275</v>
      </c>
    </row>
    <row r="11555" customFormat="false" ht="15" hidden="false" customHeight="false" outlineLevel="0" collapsed="false">
      <c r="A11555" s="28" t="n">
        <v>46062</v>
      </c>
      <c r="B11555" s="21" t="s">
        <v>120</v>
      </c>
      <c r="C11555" s="21" t="s">
        <v>140</v>
      </c>
      <c r="D11555" s="29" t="n">
        <v>182.71</v>
      </c>
      <c r="E11555" s="29" t="n">
        <f aca="false">D11555/10</f>
        <v>18.271</v>
      </c>
      <c r="F11555" s="29" t="n">
        <f aca="false">(E11555+Einstellungen!$B$20)*(1+Einstellungen!$B$10)</f>
        <v>43.94313</v>
      </c>
      <c r="G11555" s="21" t="str">
        <f aca="false">IF(F11555&lt;Einstellungen!$B$5,"ja","nein")</f>
        <v>nein</v>
      </c>
      <c r="H11555" s="21" t="s">
        <v>29</v>
      </c>
      <c r="I11555" s="29" t="n">
        <f aca="false">INDEX(Einstellungen!$B$27:$B$50,9)</f>
        <v>1.05</v>
      </c>
      <c r="J11555" s="29" t="n">
        <f aca="false">F11555*I11555</f>
        <v>46.1402865</v>
      </c>
    </row>
    <row r="11556" customFormat="false" ht="15" hidden="false" customHeight="false" outlineLevel="0" collapsed="false">
      <c r="A11556" s="28" t="n">
        <v>46062</v>
      </c>
      <c r="B11556" s="21" t="s">
        <v>121</v>
      </c>
      <c r="C11556" s="21" t="s">
        <v>140</v>
      </c>
      <c r="D11556" s="29" t="n">
        <v>169.208</v>
      </c>
      <c r="E11556" s="29" t="n">
        <f aca="false">D11556/10</f>
        <v>16.9208</v>
      </c>
      <c r="F11556" s="29" t="n">
        <f aca="false">(E11556+Einstellungen!$B$20)*(1+Einstellungen!$B$10)</f>
        <v>42.336392</v>
      </c>
      <c r="G11556" s="21" t="str">
        <f aca="false">IF(F11556&lt;Einstellungen!$B$5,"ja","nein")</f>
        <v>nein</v>
      </c>
      <c r="H11556" s="21" t="s">
        <v>29</v>
      </c>
      <c r="I11556" s="29" t="n">
        <f aca="false">INDEX(Einstellungen!$B$27:$B$50,10)</f>
        <v>1.05</v>
      </c>
      <c r="J11556" s="29" t="n">
        <f aca="false">F11556*I11556</f>
        <v>44.4532116</v>
      </c>
    </row>
    <row r="11557" customFormat="false" ht="15" hidden="false" customHeight="false" outlineLevel="0" collapsed="false">
      <c r="A11557" s="28" t="n">
        <v>46062</v>
      </c>
      <c r="B11557" s="21" t="s">
        <v>122</v>
      </c>
      <c r="C11557" s="21" t="s">
        <v>140</v>
      </c>
      <c r="D11557" s="29" t="n">
        <v>157.29</v>
      </c>
      <c r="E11557" s="29" t="n">
        <f aca="false">D11557/10</f>
        <v>15.729</v>
      </c>
      <c r="F11557" s="29" t="n">
        <f aca="false">(E11557+Einstellungen!$B$20)*(1+Einstellungen!$B$10)</f>
        <v>40.91815</v>
      </c>
      <c r="G11557" s="21" t="str">
        <f aca="false">IF(F11557&lt;Einstellungen!$B$5,"ja","nein")</f>
        <v>nein</v>
      </c>
      <c r="H11557" s="21" t="s">
        <v>29</v>
      </c>
      <c r="I11557" s="29" t="n">
        <f aca="false">INDEX(Einstellungen!$B$27:$B$50,11)</f>
        <v>1.05</v>
      </c>
      <c r="J11557" s="29" t="n">
        <f aca="false">F11557*I11557</f>
        <v>42.9640575</v>
      </c>
    </row>
    <row r="11558" customFormat="false" ht="15" hidden="false" customHeight="false" outlineLevel="0" collapsed="false">
      <c r="A11558" s="28" t="n">
        <v>46062</v>
      </c>
      <c r="B11558" s="21" t="s">
        <v>123</v>
      </c>
      <c r="C11558" s="21" t="s">
        <v>140</v>
      </c>
      <c r="D11558" s="29" t="n">
        <v>144.38</v>
      </c>
      <c r="E11558" s="29" t="n">
        <f aca="false">D11558/10</f>
        <v>14.438</v>
      </c>
      <c r="F11558" s="29" t="n">
        <f aca="false">(E11558+Einstellungen!$B$20)*(1+Einstellungen!$B$10)</f>
        <v>39.38186</v>
      </c>
      <c r="G11558" s="21" t="str">
        <f aca="false">IF(F11558&lt;Einstellungen!$B$5,"ja","nein")</f>
        <v>nein</v>
      </c>
      <c r="H11558" s="21" t="s">
        <v>29</v>
      </c>
      <c r="I11558" s="29" t="n">
        <f aca="false">INDEX(Einstellungen!$B$27:$B$50,12)</f>
        <v>1.1</v>
      </c>
      <c r="J11558" s="29" t="n">
        <f aca="false">F11558*I11558</f>
        <v>43.320046</v>
      </c>
    </row>
    <row r="11559" customFormat="false" ht="15" hidden="false" customHeight="false" outlineLevel="0" collapsed="false">
      <c r="A11559" s="28" t="n">
        <v>46062</v>
      </c>
      <c r="B11559" s="21" t="s">
        <v>124</v>
      </c>
      <c r="C11559" s="21" t="s">
        <v>140</v>
      </c>
      <c r="D11559" s="29" t="n">
        <v>137.072</v>
      </c>
      <c r="E11559" s="29" t="n">
        <f aca="false">D11559/10</f>
        <v>13.7072</v>
      </c>
      <c r="F11559" s="29" t="n">
        <f aca="false">(E11559+Einstellungen!$B$20)*(1+Einstellungen!$B$10)</f>
        <v>38.512208</v>
      </c>
      <c r="G11559" s="21" t="str">
        <f aca="false">IF(F11559&lt;Einstellungen!$B$5,"ja","nein")</f>
        <v>nein</v>
      </c>
      <c r="H11559" s="21" t="s">
        <v>29</v>
      </c>
      <c r="I11559" s="29" t="n">
        <f aca="false">INDEX(Einstellungen!$B$27:$B$50,13)</f>
        <v>1.2</v>
      </c>
      <c r="J11559" s="29" t="n">
        <f aca="false">F11559*I11559</f>
        <v>46.2146496</v>
      </c>
    </row>
    <row r="11560" customFormat="false" ht="15" hidden="false" customHeight="false" outlineLevel="0" collapsed="false">
      <c r="A11560" s="28" t="n">
        <v>46062</v>
      </c>
      <c r="B11560" s="21" t="s">
        <v>125</v>
      </c>
      <c r="C11560" s="21" t="s">
        <v>140</v>
      </c>
      <c r="D11560" s="29" t="n">
        <v>135.025</v>
      </c>
      <c r="E11560" s="29" t="n">
        <f aca="false">D11560/10</f>
        <v>13.5025</v>
      </c>
      <c r="F11560" s="29" t="n">
        <f aca="false">(E11560+Einstellungen!$B$20)*(1+Einstellungen!$B$10)</f>
        <v>38.268615</v>
      </c>
      <c r="G11560" s="21" t="str">
        <f aca="false">IF(F11560&lt;Einstellungen!$B$5,"ja","nein")</f>
        <v>nein</v>
      </c>
      <c r="H11560" s="21" t="s">
        <v>29</v>
      </c>
      <c r="I11560" s="29" t="n">
        <f aca="false">INDEX(Einstellungen!$B$27:$B$50,14)</f>
        <v>1.15</v>
      </c>
      <c r="J11560" s="29" t="n">
        <f aca="false">F11560*I11560</f>
        <v>44.00890725</v>
      </c>
    </row>
    <row r="11561" customFormat="false" ht="15" hidden="false" customHeight="false" outlineLevel="0" collapsed="false">
      <c r="A11561" s="28" t="n">
        <v>46062</v>
      </c>
      <c r="B11561" s="21" t="s">
        <v>126</v>
      </c>
      <c r="C11561" s="21" t="s">
        <v>140</v>
      </c>
      <c r="D11561" s="29" t="n">
        <v>137.657</v>
      </c>
      <c r="E11561" s="29" t="n">
        <f aca="false">D11561/10</f>
        <v>13.7657</v>
      </c>
      <c r="F11561" s="29" t="n">
        <f aca="false">(E11561+Einstellungen!$B$20)*(1+Einstellungen!$B$10)</f>
        <v>38.581823</v>
      </c>
      <c r="G11561" s="21" t="str">
        <f aca="false">IF(F11561&lt;Einstellungen!$B$5,"ja","nein")</f>
        <v>nein</v>
      </c>
      <c r="H11561" s="21" t="s">
        <v>29</v>
      </c>
      <c r="I11561" s="29" t="n">
        <f aca="false">INDEX(Einstellungen!$B$27:$B$50,15)</f>
        <v>1</v>
      </c>
      <c r="J11561" s="29" t="n">
        <f aca="false">F11561*I11561</f>
        <v>38.581823</v>
      </c>
    </row>
    <row r="11562" customFormat="false" ht="15" hidden="false" customHeight="false" outlineLevel="0" collapsed="false">
      <c r="A11562" s="28" t="n">
        <v>46062</v>
      </c>
      <c r="B11562" s="21" t="s">
        <v>127</v>
      </c>
      <c r="C11562" s="21" t="s">
        <v>140</v>
      </c>
      <c r="D11562" s="29" t="n">
        <v>149.077</v>
      </c>
      <c r="E11562" s="29" t="n">
        <f aca="false">D11562/10</f>
        <v>14.9077</v>
      </c>
      <c r="F11562" s="29" t="n">
        <f aca="false">(E11562+Einstellungen!$B$20)*(1+Einstellungen!$B$10)</f>
        <v>39.940803</v>
      </c>
      <c r="G11562" s="21" t="str">
        <f aca="false">IF(F11562&lt;Einstellungen!$B$5,"ja","nein")</f>
        <v>nein</v>
      </c>
      <c r="H11562" s="21" t="s">
        <v>29</v>
      </c>
      <c r="I11562" s="29" t="n">
        <f aca="false">INDEX(Einstellungen!$B$27:$B$50,16)</f>
        <v>0.95</v>
      </c>
      <c r="J11562" s="29" t="n">
        <f aca="false">F11562*I11562</f>
        <v>37.94376285</v>
      </c>
    </row>
    <row r="11563" customFormat="false" ht="15" hidden="false" customHeight="false" outlineLevel="0" collapsed="false">
      <c r="A11563" s="28" t="n">
        <v>46062</v>
      </c>
      <c r="B11563" s="21" t="s">
        <v>128</v>
      </c>
      <c r="C11563" s="21" t="s">
        <v>140</v>
      </c>
      <c r="D11563" s="29" t="n">
        <v>168.982</v>
      </c>
      <c r="E11563" s="29" t="n">
        <f aca="false">D11563/10</f>
        <v>16.8982</v>
      </c>
      <c r="F11563" s="29" t="n">
        <f aca="false">(E11563+Einstellungen!$B$20)*(1+Einstellungen!$B$10)</f>
        <v>42.309498</v>
      </c>
      <c r="G11563" s="21" t="str">
        <f aca="false">IF(F11563&lt;Einstellungen!$B$5,"ja","nein")</f>
        <v>nein</v>
      </c>
      <c r="H11563" s="21" t="s">
        <v>29</v>
      </c>
      <c r="I11563" s="29" t="n">
        <f aca="false">INDEX(Einstellungen!$B$27:$B$50,17)</f>
        <v>0.95</v>
      </c>
      <c r="J11563" s="29" t="n">
        <f aca="false">F11563*I11563</f>
        <v>40.1940231</v>
      </c>
    </row>
    <row r="11564" customFormat="false" ht="15" hidden="false" customHeight="false" outlineLevel="0" collapsed="false">
      <c r="A11564" s="28" t="n">
        <v>46062</v>
      </c>
      <c r="B11564" s="21" t="s">
        <v>129</v>
      </c>
      <c r="C11564" s="21" t="s">
        <v>140</v>
      </c>
      <c r="D11564" s="29" t="n">
        <v>227.213</v>
      </c>
      <c r="E11564" s="29" t="n">
        <f aca="false">D11564/10</f>
        <v>22.7213</v>
      </c>
      <c r="F11564" s="29" t="n">
        <f aca="false">(E11564+Einstellungen!$B$20)*(1+Einstellungen!$B$10)</f>
        <v>49.238987</v>
      </c>
      <c r="G11564" s="21" t="str">
        <f aca="false">IF(F11564&lt;Einstellungen!$B$5,"ja","nein")</f>
        <v>nein</v>
      </c>
      <c r="H11564" s="21" t="s">
        <v>29</v>
      </c>
      <c r="I11564" s="29" t="n">
        <f aca="false">INDEX(Einstellungen!$B$27:$B$50,18)</f>
        <v>1.1</v>
      </c>
      <c r="J11564" s="29" t="n">
        <f aca="false">F11564*I11564</f>
        <v>54.1628857</v>
      </c>
    </row>
    <row r="11565" customFormat="false" ht="15" hidden="false" customHeight="false" outlineLevel="0" collapsed="false">
      <c r="A11565" s="28" t="n">
        <v>46062</v>
      </c>
      <c r="B11565" s="21" t="s">
        <v>130</v>
      </c>
      <c r="C11565" s="21" t="s">
        <v>140</v>
      </c>
      <c r="D11565" s="29" t="n">
        <v>182.225</v>
      </c>
      <c r="E11565" s="29" t="n">
        <f aca="false">D11565/10</f>
        <v>18.2225</v>
      </c>
      <c r="F11565" s="29" t="n">
        <f aca="false">(E11565+Einstellungen!$B$20)*(1+Einstellungen!$B$10)</f>
        <v>43.885415</v>
      </c>
      <c r="G11565" s="21" t="str">
        <f aca="false">IF(F11565&lt;Einstellungen!$B$5,"ja","nein")</f>
        <v>nein</v>
      </c>
      <c r="H11565" s="21" t="s">
        <v>29</v>
      </c>
      <c r="I11565" s="29" t="n">
        <f aca="false">INDEX(Einstellungen!$B$27:$B$50,19)</f>
        <v>1.35</v>
      </c>
      <c r="J11565" s="29" t="n">
        <f aca="false">F11565*I11565</f>
        <v>59.24531025</v>
      </c>
    </row>
    <row r="11566" customFormat="false" ht="15" hidden="false" customHeight="false" outlineLevel="0" collapsed="false">
      <c r="A11566" s="28" t="n">
        <v>46062</v>
      </c>
      <c r="B11566" s="21" t="s">
        <v>131</v>
      </c>
      <c r="C11566" s="21" t="s">
        <v>140</v>
      </c>
      <c r="D11566" s="29" t="n">
        <v>165.81</v>
      </c>
      <c r="E11566" s="29" t="n">
        <f aca="false">D11566/10</f>
        <v>16.581</v>
      </c>
      <c r="F11566" s="29" t="n">
        <f aca="false">(E11566+Einstellungen!$B$20)*(1+Einstellungen!$B$10)</f>
        <v>41.93203</v>
      </c>
      <c r="G11566" s="21" t="str">
        <f aca="false">IF(F11566&lt;Einstellungen!$B$5,"ja","nein")</f>
        <v>nein</v>
      </c>
      <c r="H11566" s="21" t="s">
        <v>29</v>
      </c>
      <c r="I11566" s="29" t="n">
        <f aca="false">INDEX(Einstellungen!$B$27:$B$50,20)</f>
        <v>1.45</v>
      </c>
      <c r="J11566" s="29" t="n">
        <f aca="false">F11566*I11566</f>
        <v>60.8014435</v>
      </c>
    </row>
    <row r="11567" customFormat="false" ht="15" hidden="false" customHeight="false" outlineLevel="0" collapsed="false">
      <c r="A11567" s="28" t="n">
        <v>46062</v>
      </c>
      <c r="B11567" s="21" t="s">
        <v>132</v>
      </c>
      <c r="C11567" s="21" t="s">
        <v>140</v>
      </c>
      <c r="D11567" s="29" t="n">
        <v>144.127</v>
      </c>
      <c r="E11567" s="29" t="n">
        <f aca="false">D11567/10</f>
        <v>14.4127</v>
      </c>
      <c r="F11567" s="29" t="n">
        <f aca="false">(E11567+Einstellungen!$B$20)*(1+Einstellungen!$B$10)</f>
        <v>39.351753</v>
      </c>
      <c r="G11567" s="21" t="str">
        <f aca="false">IF(F11567&lt;Einstellungen!$B$5,"ja","nein")</f>
        <v>nein</v>
      </c>
      <c r="H11567" s="21" t="s">
        <v>29</v>
      </c>
      <c r="I11567" s="29" t="n">
        <f aca="false">INDEX(Einstellungen!$B$27:$B$50,21)</f>
        <v>1.4</v>
      </c>
      <c r="J11567" s="29" t="n">
        <f aca="false">F11567*I11567</f>
        <v>55.0924542</v>
      </c>
    </row>
    <row r="11568" customFormat="false" ht="15" hidden="false" customHeight="false" outlineLevel="0" collapsed="false">
      <c r="A11568" s="28" t="n">
        <v>46062</v>
      </c>
      <c r="B11568" s="21" t="s">
        <v>133</v>
      </c>
      <c r="C11568" s="21" t="s">
        <v>140</v>
      </c>
      <c r="D11568" s="29" t="n">
        <v>134.6</v>
      </c>
      <c r="E11568" s="29" t="n">
        <f aca="false">D11568/10</f>
        <v>13.46</v>
      </c>
      <c r="F11568" s="29" t="n">
        <f aca="false">(E11568+Einstellungen!$B$20)*(1+Einstellungen!$B$10)</f>
        <v>38.21804</v>
      </c>
      <c r="G11568" s="21" t="str">
        <f aca="false">IF(F11568&lt;Einstellungen!$B$5,"ja","nein")</f>
        <v>nein</v>
      </c>
      <c r="H11568" s="21" t="s">
        <v>29</v>
      </c>
      <c r="I11568" s="29" t="n">
        <f aca="false">INDEX(Einstellungen!$B$27:$B$50,22)</f>
        <v>1.25</v>
      </c>
      <c r="J11568" s="29" t="n">
        <f aca="false">F11568*I11568</f>
        <v>47.77255</v>
      </c>
    </row>
    <row r="11569" customFormat="false" ht="15" hidden="false" customHeight="false" outlineLevel="0" collapsed="false">
      <c r="A11569" s="28" t="n">
        <v>46062</v>
      </c>
      <c r="B11569" s="21" t="s">
        <v>134</v>
      </c>
      <c r="C11569" s="21" t="s">
        <v>140</v>
      </c>
      <c r="D11569" s="29" t="n">
        <v>122.895</v>
      </c>
      <c r="E11569" s="29" t="n">
        <f aca="false">D11569/10</f>
        <v>12.2895</v>
      </c>
      <c r="F11569" s="29" t="n">
        <f aca="false">(E11569+Einstellungen!$B$20)*(1+Einstellungen!$B$10)</f>
        <v>36.825145</v>
      </c>
      <c r="G11569" s="21" t="str">
        <f aca="false">IF(F11569&lt;Einstellungen!$B$5,"ja","nein")</f>
        <v>nein</v>
      </c>
      <c r="H11569" s="21" t="s">
        <v>29</v>
      </c>
      <c r="I11569" s="29" t="n">
        <f aca="false">INDEX(Einstellungen!$B$27:$B$50,23)</f>
        <v>1.05</v>
      </c>
      <c r="J11569" s="29" t="n">
        <f aca="false">F11569*I11569</f>
        <v>38.66640225</v>
      </c>
    </row>
    <row r="11570" customFormat="false" ht="15" hidden="false" customHeight="false" outlineLevel="0" collapsed="false">
      <c r="A11570" s="28" t="n">
        <v>46062</v>
      </c>
      <c r="B11570" s="21" t="s">
        <v>135</v>
      </c>
      <c r="C11570" s="21" t="s">
        <v>140</v>
      </c>
      <c r="D11570" s="29" t="n">
        <v>108.922</v>
      </c>
      <c r="E11570" s="29" t="n">
        <f aca="false">D11570/10</f>
        <v>10.8922</v>
      </c>
      <c r="F11570" s="29" t="n">
        <f aca="false">(E11570+Einstellungen!$B$20)*(1+Einstellungen!$B$10)</f>
        <v>35.162358</v>
      </c>
      <c r="G11570" s="21" t="str">
        <f aca="false">IF(F11570&lt;Einstellungen!$B$5,"ja","nein")</f>
        <v>nein</v>
      </c>
      <c r="H11570" s="21" t="s">
        <v>29</v>
      </c>
      <c r="I11570" s="29" t="n">
        <f aca="false">INDEX(Einstellungen!$B$27:$B$50,24)</f>
        <v>0.8</v>
      </c>
      <c r="J11570" s="29" t="n">
        <f aca="false">F11570*I11570</f>
        <v>28.1298864</v>
      </c>
    </row>
    <row r="11571" customFormat="false" ht="15" hidden="false" customHeight="false" outlineLevel="0" collapsed="false">
      <c r="A11571" s="28" t="n">
        <v>46063</v>
      </c>
      <c r="B11571" s="21" t="s">
        <v>111</v>
      </c>
      <c r="C11571" s="21" t="s">
        <v>141</v>
      </c>
      <c r="D11571" s="29" t="n">
        <v>104.642</v>
      </c>
      <c r="E11571" s="29" t="n">
        <f aca="false">D11571/10</f>
        <v>10.4642</v>
      </c>
      <c r="F11571" s="29" t="n">
        <f aca="false">(E11571+Einstellungen!$B$20)*(1+Einstellungen!$B$10)</f>
        <v>34.653038</v>
      </c>
      <c r="G11571" s="21" t="str">
        <f aca="false">IF(F11571&lt;Einstellungen!$B$5,"ja","nein")</f>
        <v>nein</v>
      </c>
      <c r="H11571" s="21" t="s">
        <v>29</v>
      </c>
      <c r="I11571" s="29" t="n">
        <f aca="false">INDEX(Einstellungen!$B$27:$B$50,1)</f>
        <v>0.6</v>
      </c>
      <c r="J11571" s="29" t="n">
        <f aca="false">F11571*I11571</f>
        <v>20.7918228</v>
      </c>
    </row>
    <row r="11572" customFormat="false" ht="15" hidden="false" customHeight="false" outlineLevel="0" collapsed="false">
      <c r="A11572" s="28" t="n">
        <v>46063</v>
      </c>
      <c r="B11572" s="21" t="s">
        <v>113</v>
      </c>
      <c r="C11572" s="21" t="s">
        <v>141</v>
      </c>
      <c r="D11572" s="29" t="n">
        <v>103.745</v>
      </c>
      <c r="E11572" s="29" t="n">
        <f aca="false">D11572/10</f>
        <v>10.3745</v>
      </c>
      <c r="F11572" s="29" t="n">
        <f aca="false">(E11572+Einstellungen!$B$20)*(1+Einstellungen!$B$10)</f>
        <v>34.546295</v>
      </c>
      <c r="G11572" s="21" t="str">
        <f aca="false">IF(F11572&lt;Einstellungen!$B$5,"ja","nein")</f>
        <v>nein</v>
      </c>
      <c r="H11572" s="21" t="s">
        <v>29</v>
      </c>
      <c r="I11572" s="29" t="n">
        <f aca="false">INDEX(Einstellungen!$B$27:$B$50,2)</f>
        <v>0.5</v>
      </c>
      <c r="J11572" s="29" t="n">
        <f aca="false">F11572*I11572</f>
        <v>17.2731475</v>
      </c>
    </row>
    <row r="11573" customFormat="false" ht="15" hidden="false" customHeight="false" outlineLevel="0" collapsed="false">
      <c r="A11573" s="28" t="n">
        <v>46063</v>
      </c>
      <c r="B11573" s="21" t="s">
        <v>114</v>
      </c>
      <c r="C11573" s="21" t="s">
        <v>141</v>
      </c>
      <c r="D11573" s="29" t="n">
        <v>102.748</v>
      </c>
      <c r="E11573" s="29" t="n">
        <f aca="false">D11573/10</f>
        <v>10.2748</v>
      </c>
      <c r="F11573" s="29" t="n">
        <f aca="false">(E11573+Einstellungen!$B$20)*(1+Einstellungen!$B$10)</f>
        <v>34.427652</v>
      </c>
      <c r="G11573" s="21" t="str">
        <f aca="false">IF(F11573&lt;Einstellungen!$B$5,"ja","nein")</f>
        <v>nein</v>
      </c>
      <c r="H11573" s="21" t="s">
        <v>29</v>
      </c>
      <c r="I11573" s="29" t="n">
        <f aca="false">INDEX(Einstellungen!$B$27:$B$50,3)</f>
        <v>0.45</v>
      </c>
      <c r="J11573" s="29" t="n">
        <f aca="false">F11573*I11573</f>
        <v>15.4924434</v>
      </c>
    </row>
    <row r="11574" customFormat="false" ht="15" hidden="false" customHeight="false" outlineLevel="0" collapsed="false">
      <c r="A11574" s="28" t="n">
        <v>46063</v>
      </c>
      <c r="B11574" s="21" t="s">
        <v>115</v>
      </c>
      <c r="C11574" s="21" t="s">
        <v>141</v>
      </c>
      <c r="D11574" s="29" t="n">
        <v>102.435</v>
      </c>
      <c r="E11574" s="29" t="n">
        <f aca="false">D11574/10</f>
        <v>10.2435</v>
      </c>
      <c r="F11574" s="29" t="n">
        <f aca="false">(E11574+Einstellungen!$B$20)*(1+Einstellungen!$B$10)</f>
        <v>34.390405</v>
      </c>
      <c r="G11574" s="21" t="str">
        <f aca="false">IF(F11574&lt;Einstellungen!$B$5,"ja","nein")</f>
        <v>nein</v>
      </c>
      <c r="H11574" s="21" t="s">
        <v>29</v>
      </c>
      <c r="I11574" s="29" t="n">
        <f aca="false">INDEX(Einstellungen!$B$27:$B$50,4)</f>
        <v>0.45</v>
      </c>
      <c r="J11574" s="29" t="n">
        <f aca="false">F11574*I11574</f>
        <v>15.47568225</v>
      </c>
    </row>
    <row r="11575" customFormat="false" ht="15" hidden="false" customHeight="false" outlineLevel="0" collapsed="false">
      <c r="A11575" s="28" t="n">
        <v>46063</v>
      </c>
      <c r="B11575" s="21" t="s">
        <v>116</v>
      </c>
      <c r="C11575" s="21" t="s">
        <v>141</v>
      </c>
      <c r="D11575" s="29" t="n">
        <v>102.435</v>
      </c>
      <c r="E11575" s="29" t="n">
        <f aca="false">D11575/10</f>
        <v>10.2435</v>
      </c>
      <c r="F11575" s="29" t="n">
        <f aca="false">(E11575+Einstellungen!$B$20)*(1+Einstellungen!$B$10)</f>
        <v>34.390405</v>
      </c>
      <c r="G11575" s="21" t="str">
        <f aca="false">IF(F11575&lt;Einstellungen!$B$5,"ja","nein")</f>
        <v>nein</v>
      </c>
      <c r="H11575" s="21" t="s">
        <v>29</v>
      </c>
      <c r="I11575" s="29" t="n">
        <f aca="false">INDEX(Einstellungen!$B$27:$B$50,5)</f>
        <v>0.45</v>
      </c>
      <c r="J11575" s="29" t="n">
        <f aca="false">F11575*I11575</f>
        <v>15.47568225</v>
      </c>
    </row>
    <row r="11576" customFormat="false" ht="15" hidden="false" customHeight="false" outlineLevel="0" collapsed="false">
      <c r="A11576" s="28" t="n">
        <v>46063</v>
      </c>
      <c r="B11576" s="21" t="s">
        <v>117</v>
      </c>
      <c r="C11576" s="21" t="s">
        <v>141</v>
      </c>
      <c r="D11576" s="29" t="n">
        <v>105.428</v>
      </c>
      <c r="E11576" s="29" t="n">
        <f aca="false">D11576/10</f>
        <v>10.5428</v>
      </c>
      <c r="F11576" s="29" t="n">
        <f aca="false">(E11576+Einstellungen!$B$20)*(1+Einstellungen!$B$10)</f>
        <v>34.746572</v>
      </c>
      <c r="G11576" s="21" t="str">
        <f aca="false">IF(F11576&lt;Einstellungen!$B$5,"ja","nein")</f>
        <v>nein</v>
      </c>
      <c r="H11576" s="21" t="s">
        <v>29</v>
      </c>
      <c r="I11576" s="29" t="n">
        <f aca="false">INDEX(Einstellungen!$B$27:$B$50,6)</f>
        <v>0.5</v>
      </c>
      <c r="J11576" s="29" t="n">
        <f aca="false">F11576*I11576</f>
        <v>17.373286</v>
      </c>
    </row>
    <row r="11577" customFormat="false" ht="15" hidden="false" customHeight="false" outlineLevel="0" collapsed="false">
      <c r="A11577" s="28" t="n">
        <v>46063</v>
      </c>
      <c r="B11577" s="21" t="s">
        <v>118</v>
      </c>
      <c r="C11577" s="21" t="s">
        <v>141</v>
      </c>
      <c r="D11577" s="29" t="n">
        <v>119.917</v>
      </c>
      <c r="E11577" s="29" t="n">
        <f aca="false">D11577/10</f>
        <v>11.9917</v>
      </c>
      <c r="F11577" s="29" t="n">
        <f aca="false">(E11577+Einstellungen!$B$20)*(1+Einstellungen!$B$10)</f>
        <v>36.470763</v>
      </c>
      <c r="G11577" s="21" t="str">
        <f aca="false">IF(F11577&lt;Einstellungen!$B$5,"ja","nein")</f>
        <v>nein</v>
      </c>
      <c r="H11577" s="21" t="s">
        <v>29</v>
      </c>
      <c r="I11577" s="29" t="n">
        <f aca="false">INDEX(Einstellungen!$B$27:$B$50,7)</f>
        <v>0.7</v>
      </c>
      <c r="J11577" s="29" t="n">
        <f aca="false">F11577*I11577</f>
        <v>25.5295341</v>
      </c>
    </row>
    <row r="11578" customFormat="false" ht="15" hidden="false" customHeight="false" outlineLevel="0" collapsed="false">
      <c r="A11578" s="28" t="n">
        <v>46063</v>
      </c>
      <c r="B11578" s="21" t="s">
        <v>119</v>
      </c>
      <c r="C11578" s="21" t="s">
        <v>141</v>
      </c>
      <c r="D11578" s="29" t="n">
        <v>134.89</v>
      </c>
      <c r="E11578" s="29" t="n">
        <f aca="false">D11578/10</f>
        <v>13.489</v>
      </c>
      <c r="F11578" s="29" t="n">
        <f aca="false">(E11578+Einstellungen!$B$20)*(1+Einstellungen!$B$10)</f>
        <v>38.25255</v>
      </c>
      <c r="G11578" s="21" t="str">
        <f aca="false">IF(F11578&lt;Einstellungen!$B$5,"ja","nein")</f>
        <v>nein</v>
      </c>
      <c r="H11578" s="21" t="s">
        <v>29</v>
      </c>
      <c r="I11578" s="29" t="n">
        <f aca="false">INDEX(Einstellungen!$B$27:$B$50,8)</f>
        <v>0.95</v>
      </c>
      <c r="J11578" s="29" t="n">
        <f aca="false">F11578*I11578</f>
        <v>36.3399225</v>
      </c>
    </row>
    <row r="11579" customFormat="false" ht="15" hidden="false" customHeight="false" outlineLevel="0" collapsed="false">
      <c r="A11579" s="28" t="n">
        <v>46063</v>
      </c>
      <c r="B11579" s="21" t="s">
        <v>120</v>
      </c>
      <c r="C11579" s="21" t="s">
        <v>141</v>
      </c>
      <c r="D11579" s="29" t="n">
        <v>143.827</v>
      </c>
      <c r="E11579" s="29" t="n">
        <f aca="false">D11579/10</f>
        <v>14.3827</v>
      </c>
      <c r="F11579" s="29" t="n">
        <f aca="false">(E11579+Einstellungen!$B$20)*(1+Einstellungen!$B$10)</f>
        <v>39.316053</v>
      </c>
      <c r="G11579" s="21" t="str">
        <f aca="false">IF(F11579&lt;Einstellungen!$B$5,"ja","nein")</f>
        <v>nein</v>
      </c>
      <c r="H11579" s="21" t="s">
        <v>29</v>
      </c>
      <c r="I11579" s="29" t="n">
        <f aca="false">INDEX(Einstellungen!$B$27:$B$50,9)</f>
        <v>1.05</v>
      </c>
      <c r="J11579" s="29" t="n">
        <f aca="false">F11579*I11579</f>
        <v>41.28185565</v>
      </c>
    </row>
    <row r="11580" customFormat="false" ht="15" hidden="false" customHeight="false" outlineLevel="0" collapsed="false">
      <c r="A11580" s="28" t="n">
        <v>46063</v>
      </c>
      <c r="B11580" s="21" t="s">
        <v>121</v>
      </c>
      <c r="C11580" s="21" t="s">
        <v>141</v>
      </c>
      <c r="D11580" s="29" t="n">
        <v>132.082</v>
      </c>
      <c r="E11580" s="29" t="n">
        <f aca="false">D11580/10</f>
        <v>13.2082</v>
      </c>
      <c r="F11580" s="29" t="n">
        <f aca="false">(E11580+Einstellungen!$B$20)*(1+Einstellungen!$B$10)</f>
        <v>37.918398</v>
      </c>
      <c r="G11580" s="21" t="str">
        <f aca="false">IF(F11580&lt;Einstellungen!$B$5,"ja","nein")</f>
        <v>nein</v>
      </c>
      <c r="H11580" s="21" t="s">
        <v>29</v>
      </c>
      <c r="I11580" s="29" t="n">
        <f aca="false">INDEX(Einstellungen!$B$27:$B$50,10)</f>
        <v>1.05</v>
      </c>
      <c r="J11580" s="29" t="n">
        <f aca="false">F11580*I11580</f>
        <v>39.8143179</v>
      </c>
    </row>
    <row r="11581" customFormat="false" ht="15" hidden="false" customHeight="false" outlineLevel="0" collapsed="false">
      <c r="A11581" s="28" t="n">
        <v>46063</v>
      </c>
      <c r="B11581" s="21" t="s">
        <v>122</v>
      </c>
      <c r="C11581" s="21" t="s">
        <v>141</v>
      </c>
      <c r="D11581" s="29" t="n">
        <v>129.088</v>
      </c>
      <c r="E11581" s="29" t="n">
        <f aca="false">D11581/10</f>
        <v>12.9088</v>
      </c>
      <c r="F11581" s="29" t="n">
        <f aca="false">(E11581+Einstellungen!$B$20)*(1+Einstellungen!$B$10)</f>
        <v>37.562112</v>
      </c>
      <c r="G11581" s="21" t="str">
        <f aca="false">IF(F11581&lt;Einstellungen!$B$5,"ja","nein")</f>
        <v>nein</v>
      </c>
      <c r="H11581" s="21" t="s">
        <v>29</v>
      </c>
      <c r="I11581" s="29" t="n">
        <f aca="false">INDEX(Einstellungen!$B$27:$B$50,11)</f>
        <v>1.05</v>
      </c>
      <c r="J11581" s="29" t="n">
        <f aca="false">F11581*I11581</f>
        <v>39.4402176</v>
      </c>
    </row>
    <row r="11582" customFormat="false" ht="15" hidden="false" customHeight="false" outlineLevel="0" collapsed="false">
      <c r="A11582" s="28" t="n">
        <v>46063</v>
      </c>
      <c r="B11582" s="21" t="s">
        <v>123</v>
      </c>
      <c r="C11582" s="21" t="s">
        <v>141</v>
      </c>
      <c r="D11582" s="29" t="n">
        <v>119.442</v>
      </c>
      <c r="E11582" s="29" t="n">
        <f aca="false">D11582/10</f>
        <v>11.9442</v>
      </c>
      <c r="F11582" s="29" t="n">
        <f aca="false">(E11582+Einstellungen!$B$20)*(1+Einstellungen!$B$10)</f>
        <v>36.414238</v>
      </c>
      <c r="G11582" s="21" t="str">
        <f aca="false">IF(F11582&lt;Einstellungen!$B$5,"ja","nein")</f>
        <v>nein</v>
      </c>
      <c r="H11582" s="21" t="s">
        <v>29</v>
      </c>
      <c r="I11582" s="29" t="n">
        <f aca="false">INDEX(Einstellungen!$B$27:$B$50,12)</f>
        <v>1.1</v>
      </c>
      <c r="J11582" s="29" t="n">
        <f aca="false">F11582*I11582</f>
        <v>40.0556618</v>
      </c>
    </row>
    <row r="11583" customFormat="false" ht="15" hidden="false" customHeight="false" outlineLevel="0" collapsed="false">
      <c r="A11583" s="28" t="n">
        <v>46063</v>
      </c>
      <c r="B11583" s="21" t="s">
        <v>124</v>
      </c>
      <c r="C11583" s="21" t="s">
        <v>141</v>
      </c>
      <c r="D11583" s="29" t="n">
        <v>109.222</v>
      </c>
      <c r="E11583" s="29" t="n">
        <f aca="false">D11583/10</f>
        <v>10.9222</v>
      </c>
      <c r="F11583" s="29" t="n">
        <f aca="false">(E11583+Einstellungen!$B$20)*(1+Einstellungen!$B$10)</f>
        <v>35.198058</v>
      </c>
      <c r="G11583" s="21" t="str">
        <f aca="false">IF(F11583&lt;Einstellungen!$B$5,"ja","nein")</f>
        <v>nein</v>
      </c>
      <c r="H11583" s="21" t="s">
        <v>29</v>
      </c>
      <c r="I11583" s="29" t="n">
        <f aca="false">INDEX(Einstellungen!$B$27:$B$50,13)</f>
        <v>1.2</v>
      </c>
      <c r="J11583" s="29" t="n">
        <f aca="false">F11583*I11583</f>
        <v>42.2376696</v>
      </c>
    </row>
    <row r="11584" customFormat="false" ht="15" hidden="false" customHeight="false" outlineLevel="0" collapsed="false">
      <c r="A11584" s="28" t="n">
        <v>46063</v>
      </c>
      <c r="B11584" s="21" t="s">
        <v>125</v>
      </c>
      <c r="C11584" s="21" t="s">
        <v>141</v>
      </c>
      <c r="D11584" s="29" t="n">
        <v>109.47</v>
      </c>
      <c r="E11584" s="29" t="n">
        <f aca="false">D11584/10</f>
        <v>10.947</v>
      </c>
      <c r="F11584" s="29" t="n">
        <f aca="false">(E11584+Einstellungen!$B$20)*(1+Einstellungen!$B$10)</f>
        <v>35.22757</v>
      </c>
      <c r="G11584" s="21" t="str">
        <f aca="false">IF(F11584&lt;Einstellungen!$B$5,"ja","nein")</f>
        <v>nein</v>
      </c>
      <c r="H11584" s="21" t="s">
        <v>29</v>
      </c>
      <c r="I11584" s="29" t="n">
        <f aca="false">INDEX(Einstellungen!$B$27:$B$50,14)</f>
        <v>1.15</v>
      </c>
      <c r="J11584" s="29" t="n">
        <f aca="false">F11584*I11584</f>
        <v>40.5117055</v>
      </c>
    </row>
    <row r="11585" customFormat="false" ht="15" hidden="false" customHeight="false" outlineLevel="0" collapsed="false">
      <c r="A11585" s="28" t="n">
        <v>46063</v>
      </c>
      <c r="B11585" s="21" t="s">
        <v>126</v>
      </c>
      <c r="C11585" s="21" t="s">
        <v>141</v>
      </c>
      <c r="D11585" s="29" t="n">
        <v>116.222</v>
      </c>
      <c r="E11585" s="29" t="n">
        <f aca="false">D11585/10</f>
        <v>11.6222</v>
      </c>
      <c r="F11585" s="29" t="n">
        <f aca="false">(E11585+Einstellungen!$B$20)*(1+Einstellungen!$B$10)</f>
        <v>36.031058</v>
      </c>
      <c r="G11585" s="21" t="str">
        <f aca="false">IF(F11585&lt;Einstellungen!$B$5,"ja","nein")</f>
        <v>nein</v>
      </c>
      <c r="H11585" s="21" t="s">
        <v>29</v>
      </c>
      <c r="I11585" s="29" t="n">
        <f aca="false">INDEX(Einstellungen!$B$27:$B$50,15)</f>
        <v>1</v>
      </c>
      <c r="J11585" s="29" t="n">
        <f aca="false">F11585*I11585</f>
        <v>36.031058</v>
      </c>
    </row>
    <row r="11586" customFormat="false" ht="15" hidden="false" customHeight="false" outlineLevel="0" collapsed="false">
      <c r="A11586" s="28" t="n">
        <v>46063</v>
      </c>
      <c r="B11586" s="21" t="s">
        <v>127</v>
      </c>
      <c r="C11586" s="21" t="s">
        <v>141</v>
      </c>
      <c r="D11586" s="29" t="n">
        <v>128.115</v>
      </c>
      <c r="E11586" s="29" t="n">
        <f aca="false">D11586/10</f>
        <v>12.8115</v>
      </c>
      <c r="F11586" s="29" t="n">
        <f aca="false">(E11586+Einstellungen!$B$20)*(1+Einstellungen!$B$10)</f>
        <v>37.446325</v>
      </c>
      <c r="G11586" s="21" t="str">
        <f aca="false">IF(F11586&lt;Einstellungen!$B$5,"ja","nein")</f>
        <v>nein</v>
      </c>
      <c r="H11586" s="21" t="s">
        <v>29</v>
      </c>
      <c r="I11586" s="29" t="n">
        <f aca="false">INDEX(Einstellungen!$B$27:$B$50,16)</f>
        <v>0.95</v>
      </c>
      <c r="J11586" s="29" t="n">
        <f aca="false">F11586*I11586</f>
        <v>35.57400875</v>
      </c>
    </row>
    <row r="11587" customFormat="false" ht="15" hidden="false" customHeight="false" outlineLevel="0" collapsed="false">
      <c r="A11587" s="28" t="n">
        <v>46063</v>
      </c>
      <c r="B11587" s="21" t="s">
        <v>128</v>
      </c>
      <c r="C11587" s="21" t="s">
        <v>141</v>
      </c>
      <c r="D11587" s="29" t="n">
        <v>127.662</v>
      </c>
      <c r="E11587" s="29" t="n">
        <f aca="false">D11587/10</f>
        <v>12.7662</v>
      </c>
      <c r="F11587" s="29" t="n">
        <f aca="false">(E11587+Einstellungen!$B$20)*(1+Einstellungen!$B$10)</f>
        <v>37.392418</v>
      </c>
      <c r="G11587" s="21" t="str">
        <f aca="false">IF(F11587&lt;Einstellungen!$B$5,"ja","nein")</f>
        <v>nein</v>
      </c>
      <c r="H11587" s="21" t="s">
        <v>29</v>
      </c>
      <c r="I11587" s="29" t="n">
        <f aca="false">INDEX(Einstellungen!$B$27:$B$50,17)</f>
        <v>0.95</v>
      </c>
      <c r="J11587" s="29" t="n">
        <f aca="false">F11587*I11587</f>
        <v>35.5227971</v>
      </c>
    </row>
    <row r="11588" customFormat="false" ht="15" hidden="false" customHeight="false" outlineLevel="0" collapsed="false">
      <c r="A11588" s="28" t="n">
        <v>46063</v>
      </c>
      <c r="B11588" s="21" t="s">
        <v>129</v>
      </c>
      <c r="C11588" s="21" t="s">
        <v>141</v>
      </c>
      <c r="D11588" s="29" t="n">
        <v>135.243</v>
      </c>
      <c r="E11588" s="29" t="n">
        <f aca="false">D11588/10</f>
        <v>13.5243</v>
      </c>
      <c r="F11588" s="29" t="n">
        <f aca="false">(E11588+Einstellungen!$B$20)*(1+Einstellungen!$B$10)</f>
        <v>38.294557</v>
      </c>
      <c r="G11588" s="21" t="str">
        <f aca="false">IF(F11588&lt;Einstellungen!$B$5,"ja","nein")</f>
        <v>nein</v>
      </c>
      <c r="H11588" s="21" t="s">
        <v>29</v>
      </c>
      <c r="I11588" s="29" t="n">
        <f aca="false">INDEX(Einstellungen!$B$27:$B$50,18)</f>
        <v>1.1</v>
      </c>
      <c r="J11588" s="29" t="n">
        <f aca="false">F11588*I11588</f>
        <v>42.1240127</v>
      </c>
    </row>
    <row r="11589" customFormat="false" ht="15" hidden="false" customHeight="false" outlineLevel="0" collapsed="false">
      <c r="A11589" s="28" t="n">
        <v>46063</v>
      </c>
      <c r="B11589" s="21" t="s">
        <v>130</v>
      </c>
      <c r="C11589" s="21" t="s">
        <v>141</v>
      </c>
      <c r="D11589" s="29" t="n">
        <v>131.713</v>
      </c>
      <c r="E11589" s="29" t="n">
        <f aca="false">D11589/10</f>
        <v>13.1713</v>
      </c>
      <c r="F11589" s="29" t="n">
        <f aca="false">(E11589+Einstellungen!$B$20)*(1+Einstellungen!$B$10)</f>
        <v>37.874487</v>
      </c>
      <c r="G11589" s="21" t="str">
        <f aca="false">IF(F11589&lt;Einstellungen!$B$5,"ja","nein")</f>
        <v>nein</v>
      </c>
      <c r="H11589" s="21" t="s">
        <v>29</v>
      </c>
      <c r="I11589" s="29" t="n">
        <f aca="false">INDEX(Einstellungen!$B$27:$B$50,19)</f>
        <v>1.35</v>
      </c>
      <c r="J11589" s="29" t="n">
        <f aca="false">F11589*I11589</f>
        <v>51.13055745</v>
      </c>
    </row>
    <row r="11590" customFormat="false" ht="15" hidden="false" customHeight="false" outlineLevel="0" collapsed="false">
      <c r="A11590" s="28" t="n">
        <v>46063</v>
      </c>
      <c r="B11590" s="21" t="s">
        <v>131</v>
      </c>
      <c r="C11590" s="21" t="s">
        <v>141</v>
      </c>
      <c r="D11590" s="29" t="n">
        <v>120.328</v>
      </c>
      <c r="E11590" s="29" t="n">
        <f aca="false">D11590/10</f>
        <v>12.0328</v>
      </c>
      <c r="F11590" s="29" t="n">
        <f aca="false">(E11590+Einstellungen!$B$20)*(1+Einstellungen!$B$10)</f>
        <v>36.519672</v>
      </c>
      <c r="G11590" s="21" t="str">
        <f aca="false">IF(F11590&lt;Einstellungen!$B$5,"ja","nein")</f>
        <v>nein</v>
      </c>
      <c r="H11590" s="21" t="s">
        <v>29</v>
      </c>
      <c r="I11590" s="29" t="n">
        <f aca="false">INDEX(Einstellungen!$B$27:$B$50,20)</f>
        <v>1.45</v>
      </c>
      <c r="J11590" s="29" t="n">
        <f aca="false">F11590*I11590</f>
        <v>52.9535244</v>
      </c>
    </row>
    <row r="11591" customFormat="false" ht="15" hidden="false" customHeight="false" outlineLevel="0" collapsed="false">
      <c r="A11591" s="28" t="n">
        <v>46063</v>
      </c>
      <c r="B11591" s="21" t="s">
        <v>132</v>
      </c>
      <c r="C11591" s="21" t="s">
        <v>141</v>
      </c>
      <c r="D11591" s="29" t="n">
        <v>111.252</v>
      </c>
      <c r="E11591" s="29" t="n">
        <f aca="false">D11591/10</f>
        <v>11.1252</v>
      </c>
      <c r="F11591" s="29" t="n">
        <f aca="false">(E11591+Einstellungen!$B$20)*(1+Einstellungen!$B$10)</f>
        <v>35.439628</v>
      </c>
      <c r="G11591" s="21" t="str">
        <f aca="false">IF(F11591&lt;Einstellungen!$B$5,"ja","nein")</f>
        <v>nein</v>
      </c>
      <c r="H11591" s="21" t="s">
        <v>29</v>
      </c>
      <c r="I11591" s="29" t="n">
        <f aca="false">INDEX(Einstellungen!$B$27:$B$50,21)</f>
        <v>1.4</v>
      </c>
      <c r="J11591" s="29" t="n">
        <f aca="false">F11591*I11591</f>
        <v>49.6154792</v>
      </c>
    </row>
    <row r="11592" customFormat="false" ht="15" hidden="false" customHeight="false" outlineLevel="0" collapsed="false">
      <c r="A11592" s="28" t="n">
        <v>46063</v>
      </c>
      <c r="B11592" s="21" t="s">
        <v>133</v>
      </c>
      <c r="C11592" s="21" t="s">
        <v>141</v>
      </c>
      <c r="D11592" s="29" t="n">
        <v>107.157</v>
      </c>
      <c r="E11592" s="29" t="n">
        <f aca="false">D11592/10</f>
        <v>10.7157</v>
      </c>
      <c r="F11592" s="29" t="n">
        <f aca="false">(E11592+Einstellungen!$B$20)*(1+Einstellungen!$B$10)</f>
        <v>34.952323</v>
      </c>
      <c r="G11592" s="21" t="str">
        <f aca="false">IF(F11592&lt;Einstellungen!$B$5,"ja","nein")</f>
        <v>nein</v>
      </c>
      <c r="H11592" s="21" t="s">
        <v>29</v>
      </c>
      <c r="I11592" s="29" t="n">
        <f aca="false">INDEX(Einstellungen!$B$27:$B$50,22)</f>
        <v>1.25</v>
      </c>
      <c r="J11592" s="29" t="n">
        <f aca="false">F11592*I11592</f>
        <v>43.69040375</v>
      </c>
    </row>
    <row r="11593" customFormat="false" ht="15" hidden="false" customHeight="false" outlineLevel="0" collapsed="false">
      <c r="A11593" s="28" t="n">
        <v>46063</v>
      </c>
      <c r="B11593" s="21" t="s">
        <v>134</v>
      </c>
      <c r="C11593" s="21" t="s">
        <v>141</v>
      </c>
      <c r="D11593" s="29" t="n">
        <v>106.69</v>
      </c>
      <c r="E11593" s="29" t="n">
        <f aca="false">D11593/10</f>
        <v>10.669</v>
      </c>
      <c r="F11593" s="29" t="n">
        <f aca="false">(E11593+Einstellungen!$B$20)*(1+Einstellungen!$B$10)</f>
        <v>34.89675</v>
      </c>
      <c r="G11593" s="21" t="str">
        <f aca="false">IF(F11593&lt;Einstellungen!$B$5,"ja","nein")</f>
        <v>nein</v>
      </c>
      <c r="H11593" s="21" t="s">
        <v>29</v>
      </c>
      <c r="I11593" s="29" t="n">
        <f aca="false">INDEX(Einstellungen!$B$27:$B$50,23)</f>
        <v>1.05</v>
      </c>
      <c r="J11593" s="29" t="n">
        <f aca="false">F11593*I11593</f>
        <v>36.6415875</v>
      </c>
    </row>
    <row r="11594" customFormat="false" ht="15" hidden="false" customHeight="false" outlineLevel="0" collapsed="false">
      <c r="A11594" s="28" t="n">
        <v>46063</v>
      </c>
      <c r="B11594" s="21" t="s">
        <v>135</v>
      </c>
      <c r="C11594" s="21" t="s">
        <v>141</v>
      </c>
      <c r="D11594" s="29" t="n">
        <v>100.528</v>
      </c>
      <c r="E11594" s="29" t="n">
        <f aca="false">D11594/10</f>
        <v>10.0528</v>
      </c>
      <c r="F11594" s="29" t="n">
        <f aca="false">(E11594+Einstellungen!$B$20)*(1+Einstellungen!$B$10)</f>
        <v>34.163472</v>
      </c>
      <c r="G11594" s="21" t="str">
        <f aca="false">IF(F11594&lt;Einstellungen!$B$5,"ja","nein")</f>
        <v>nein</v>
      </c>
      <c r="H11594" s="21" t="s">
        <v>29</v>
      </c>
      <c r="I11594" s="29" t="n">
        <f aca="false">INDEX(Einstellungen!$B$27:$B$50,24)</f>
        <v>0.8</v>
      </c>
      <c r="J11594" s="29" t="n">
        <f aca="false">F11594*I11594</f>
        <v>27.3307776</v>
      </c>
    </row>
    <row r="11595" customFormat="false" ht="15" hidden="false" customHeight="false" outlineLevel="0" collapsed="false">
      <c r="A11595" s="28" t="n">
        <v>46064</v>
      </c>
      <c r="B11595" s="21" t="s">
        <v>111</v>
      </c>
      <c r="C11595" s="21" t="s">
        <v>112</v>
      </c>
      <c r="D11595" s="29" t="n">
        <v>96.782</v>
      </c>
      <c r="E11595" s="29" t="n">
        <f aca="false">D11595/10</f>
        <v>9.6782</v>
      </c>
      <c r="F11595" s="29" t="n">
        <f aca="false">(E11595+Einstellungen!$B$20)*(1+Einstellungen!$B$10)</f>
        <v>33.717698</v>
      </c>
      <c r="G11595" s="21" t="str">
        <f aca="false">IF(F11595&lt;Einstellungen!$B$5,"ja","nein")</f>
        <v>nein</v>
      </c>
      <c r="H11595" s="21" t="s">
        <v>29</v>
      </c>
      <c r="I11595" s="29" t="n">
        <f aca="false">INDEX(Einstellungen!$B$27:$B$50,1)</f>
        <v>0.6</v>
      </c>
      <c r="J11595" s="29" t="n">
        <f aca="false">F11595*I11595</f>
        <v>20.2306188</v>
      </c>
    </row>
    <row r="11596" customFormat="false" ht="15" hidden="false" customHeight="false" outlineLevel="0" collapsed="false">
      <c r="A11596" s="28" t="n">
        <v>46064</v>
      </c>
      <c r="B11596" s="21" t="s">
        <v>113</v>
      </c>
      <c r="C11596" s="21" t="s">
        <v>112</v>
      </c>
      <c r="D11596" s="29" t="n">
        <v>96.63</v>
      </c>
      <c r="E11596" s="29" t="n">
        <f aca="false">D11596/10</f>
        <v>9.663</v>
      </c>
      <c r="F11596" s="29" t="n">
        <f aca="false">(E11596+Einstellungen!$B$20)*(1+Einstellungen!$B$10)</f>
        <v>33.69961</v>
      </c>
      <c r="G11596" s="21" t="str">
        <f aca="false">IF(F11596&lt;Einstellungen!$B$5,"ja","nein")</f>
        <v>nein</v>
      </c>
      <c r="H11596" s="21" t="s">
        <v>29</v>
      </c>
      <c r="I11596" s="29" t="n">
        <f aca="false">INDEX(Einstellungen!$B$27:$B$50,2)</f>
        <v>0.5</v>
      </c>
      <c r="J11596" s="29" t="n">
        <f aca="false">F11596*I11596</f>
        <v>16.849805</v>
      </c>
    </row>
    <row r="11597" customFormat="false" ht="15" hidden="false" customHeight="false" outlineLevel="0" collapsed="false">
      <c r="A11597" s="28" t="n">
        <v>46064</v>
      </c>
      <c r="B11597" s="21" t="s">
        <v>114</v>
      </c>
      <c r="C11597" s="21" t="s">
        <v>112</v>
      </c>
      <c r="D11597" s="29" t="n">
        <v>95.605</v>
      </c>
      <c r="E11597" s="29" t="n">
        <f aca="false">D11597/10</f>
        <v>9.5605</v>
      </c>
      <c r="F11597" s="29" t="n">
        <f aca="false">(E11597+Einstellungen!$B$20)*(1+Einstellungen!$B$10)</f>
        <v>33.577635</v>
      </c>
      <c r="G11597" s="21" t="str">
        <f aca="false">IF(F11597&lt;Einstellungen!$B$5,"ja","nein")</f>
        <v>nein</v>
      </c>
      <c r="H11597" s="21" t="s">
        <v>29</v>
      </c>
      <c r="I11597" s="29" t="n">
        <f aca="false">INDEX(Einstellungen!$B$27:$B$50,3)</f>
        <v>0.45</v>
      </c>
      <c r="J11597" s="29" t="n">
        <f aca="false">F11597*I11597</f>
        <v>15.10993575</v>
      </c>
    </row>
    <row r="11598" customFormat="false" ht="15" hidden="false" customHeight="false" outlineLevel="0" collapsed="false">
      <c r="A11598" s="28" t="n">
        <v>46064</v>
      </c>
      <c r="B11598" s="21" t="s">
        <v>115</v>
      </c>
      <c r="C11598" s="21" t="s">
        <v>112</v>
      </c>
      <c r="D11598" s="29" t="n">
        <v>94.68</v>
      </c>
      <c r="E11598" s="29" t="n">
        <f aca="false">D11598/10</f>
        <v>9.468</v>
      </c>
      <c r="F11598" s="29" t="n">
        <f aca="false">(E11598+Einstellungen!$B$20)*(1+Einstellungen!$B$10)</f>
        <v>33.46756</v>
      </c>
      <c r="G11598" s="21" t="str">
        <f aca="false">IF(F11598&lt;Einstellungen!$B$5,"ja","nein")</f>
        <v>nein</v>
      </c>
      <c r="H11598" s="21" t="s">
        <v>29</v>
      </c>
      <c r="I11598" s="29" t="n">
        <f aca="false">INDEX(Einstellungen!$B$27:$B$50,4)</f>
        <v>0.45</v>
      </c>
      <c r="J11598" s="29" t="n">
        <f aca="false">F11598*I11598</f>
        <v>15.060402</v>
      </c>
    </row>
    <row r="11599" customFormat="false" ht="15" hidden="false" customHeight="false" outlineLevel="0" collapsed="false">
      <c r="A11599" s="28" t="n">
        <v>46064</v>
      </c>
      <c r="B11599" s="21" t="s">
        <v>116</v>
      </c>
      <c r="C11599" s="21" t="s">
        <v>112</v>
      </c>
      <c r="D11599" s="29" t="n">
        <v>94.845</v>
      </c>
      <c r="E11599" s="29" t="n">
        <f aca="false">D11599/10</f>
        <v>9.4845</v>
      </c>
      <c r="F11599" s="29" t="n">
        <f aca="false">(E11599+Einstellungen!$B$20)*(1+Einstellungen!$B$10)</f>
        <v>33.487195</v>
      </c>
      <c r="G11599" s="21" t="str">
        <f aca="false">IF(F11599&lt;Einstellungen!$B$5,"ja","nein")</f>
        <v>nein</v>
      </c>
      <c r="H11599" s="21" t="s">
        <v>29</v>
      </c>
      <c r="I11599" s="29" t="n">
        <f aca="false">INDEX(Einstellungen!$B$27:$B$50,5)</f>
        <v>0.45</v>
      </c>
      <c r="J11599" s="29" t="n">
        <f aca="false">F11599*I11599</f>
        <v>15.06923775</v>
      </c>
    </row>
    <row r="11600" customFormat="false" ht="15" hidden="false" customHeight="false" outlineLevel="0" collapsed="false">
      <c r="A11600" s="28" t="n">
        <v>46064</v>
      </c>
      <c r="B11600" s="21" t="s">
        <v>117</v>
      </c>
      <c r="C11600" s="21" t="s">
        <v>112</v>
      </c>
      <c r="D11600" s="29" t="n">
        <v>99.142</v>
      </c>
      <c r="E11600" s="29" t="n">
        <f aca="false">D11600/10</f>
        <v>9.9142</v>
      </c>
      <c r="F11600" s="29" t="n">
        <f aca="false">(E11600+Einstellungen!$B$20)*(1+Einstellungen!$B$10)</f>
        <v>33.998538</v>
      </c>
      <c r="G11600" s="21" t="str">
        <f aca="false">IF(F11600&lt;Einstellungen!$B$5,"ja","nein")</f>
        <v>nein</v>
      </c>
      <c r="H11600" s="21" t="s">
        <v>29</v>
      </c>
      <c r="I11600" s="29" t="n">
        <f aca="false">INDEX(Einstellungen!$B$27:$B$50,6)</f>
        <v>0.5</v>
      </c>
      <c r="J11600" s="29" t="n">
        <f aca="false">F11600*I11600</f>
        <v>16.999269</v>
      </c>
    </row>
    <row r="11601" customFormat="false" ht="15" hidden="false" customHeight="false" outlineLevel="0" collapsed="false">
      <c r="A11601" s="28" t="n">
        <v>46064</v>
      </c>
      <c r="B11601" s="21" t="s">
        <v>118</v>
      </c>
      <c r="C11601" s="21" t="s">
        <v>112</v>
      </c>
      <c r="D11601" s="29" t="n">
        <v>110.477</v>
      </c>
      <c r="E11601" s="29" t="n">
        <f aca="false">D11601/10</f>
        <v>11.0477</v>
      </c>
      <c r="F11601" s="29" t="n">
        <f aca="false">(E11601+Einstellungen!$B$20)*(1+Einstellungen!$B$10)</f>
        <v>35.347403</v>
      </c>
      <c r="G11601" s="21" t="str">
        <f aca="false">IF(F11601&lt;Einstellungen!$B$5,"ja","nein")</f>
        <v>nein</v>
      </c>
      <c r="H11601" s="21" t="s">
        <v>29</v>
      </c>
      <c r="I11601" s="29" t="n">
        <f aca="false">INDEX(Einstellungen!$B$27:$B$50,7)</f>
        <v>0.7</v>
      </c>
      <c r="J11601" s="29" t="n">
        <f aca="false">F11601*I11601</f>
        <v>24.7431821</v>
      </c>
    </row>
    <row r="11602" customFormat="false" ht="15" hidden="false" customHeight="false" outlineLevel="0" collapsed="false">
      <c r="A11602" s="28" t="n">
        <v>46064</v>
      </c>
      <c r="B11602" s="21" t="s">
        <v>119</v>
      </c>
      <c r="C11602" s="21" t="s">
        <v>112</v>
      </c>
      <c r="D11602" s="29" t="n">
        <v>129</v>
      </c>
      <c r="E11602" s="29" t="n">
        <f aca="false">D11602/10</f>
        <v>12.9</v>
      </c>
      <c r="F11602" s="29" t="n">
        <f aca="false">(E11602+Einstellungen!$B$20)*(1+Einstellungen!$B$10)</f>
        <v>37.55164</v>
      </c>
      <c r="G11602" s="21" t="str">
        <f aca="false">IF(F11602&lt;Einstellungen!$B$5,"ja","nein")</f>
        <v>nein</v>
      </c>
      <c r="H11602" s="21" t="s">
        <v>29</v>
      </c>
      <c r="I11602" s="29" t="n">
        <f aca="false">INDEX(Einstellungen!$B$27:$B$50,8)</f>
        <v>0.95</v>
      </c>
      <c r="J11602" s="29" t="n">
        <f aca="false">F11602*I11602</f>
        <v>35.674058</v>
      </c>
    </row>
    <row r="11603" customFormat="false" ht="15" hidden="false" customHeight="false" outlineLevel="0" collapsed="false">
      <c r="A11603" s="28" t="n">
        <v>46064</v>
      </c>
      <c r="B11603" s="21" t="s">
        <v>120</v>
      </c>
      <c r="C11603" s="21" t="s">
        <v>112</v>
      </c>
      <c r="D11603" s="29" t="n">
        <v>137.067</v>
      </c>
      <c r="E11603" s="29" t="n">
        <f aca="false">D11603/10</f>
        <v>13.7067</v>
      </c>
      <c r="F11603" s="29" t="n">
        <f aca="false">(E11603+Einstellungen!$B$20)*(1+Einstellungen!$B$10)</f>
        <v>38.511613</v>
      </c>
      <c r="G11603" s="21" t="str">
        <f aca="false">IF(F11603&lt;Einstellungen!$B$5,"ja","nein")</f>
        <v>nein</v>
      </c>
      <c r="H11603" s="21" t="s">
        <v>29</v>
      </c>
      <c r="I11603" s="29" t="n">
        <f aca="false">INDEX(Einstellungen!$B$27:$B$50,9)</f>
        <v>1.05</v>
      </c>
      <c r="J11603" s="29" t="n">
        <f aca="false">F11603*I11603</f>
        <v>40.43719365</v>
      </c>
    </row>
    <row r="11604" customFormat="false" ht="15" hidden="false" customHeight="false" outlineLevel="0" collapsed="false">
      <c r="A11604" s="28" t="n">
        <v>46064</v>
      </c>
      <c r="B11604" s="21" t="s">
        <v>121</v>
      </c>
      <c r="C11604" s="21" t="s">
        <v>112</v>
      </c>
      <c r="D11604" s="29" t="n">
        <v>131.438</v>
      </c>
      <c r="E11604" s="29" t="n">
        <f aca="false">D11604/10</f>
        <v>13.1438</v>
      </c>
      <c r="F11604" s="29" t="n">
        <f aca="false">(E11604+Einstellungen!$B$20)*(1+Einstellungen!$B$10)</f>
        <v>37.841762</v>
      </c>
      <c r="G11604" s="21" t="str">
        <f aca="false">IF(F11604&lt;Einstellungen!$B$5,"ja","nein")</f>
        <v>nein</v>
      </c>
      <c r="H11604" s="21" t="s">
        <v>29</v>
      </c>
      <c r="I11604" s="29" t="n">
        <f aca="false">INDEX(Einstellungen!$B$27:$B$50,10)</f>
        <v>1.05</v>
      </c>
      <c r="J11604" s="29" t="n">
        <f aca="false">F11604*I11604</f>
        <v>39.7338501</v>
      </c>
    </row>
    <row r="11605" customFormat="false" ht="15" hidden="false" customHeight="false" outlineLevel="0" collapsed="false">
      <c r="A11605" s="28" t="n">
        <v>46064</v>
      </c>
      <c r="B11605" s="21" t="s">
        <v>122</v>
      </c>
      <c r="C11605" s="21" t="s">
        <v>112</v>
      </c>
      <c r="D11605" s="29" t="n">
        <v>127.5</v>
      </c>
      <c r="E11605" s="29" t="n">
        <f aca="false">D11605/10</f>
        <v>12.75</v>
      </c>
      <c r="F11605" s="29" t="n">
        <f aca="false">(E11605+Einstellungen!$B$20)*(1+Einstellungen!$B$10)</f>
        <v>37.37314</v>
      </c>
      <c r="G11605" s="21" t="str">
        <f aca="false">IF(F11605&lt;Einstellungen!$B$5,"ja","nein")</f>
        <v>nein</v>
      </c>
      <c r="H11605" s="21" t="s">
        <v>29</v>
      </c>
      <c r="I11605" s="29" t="n">
        <f aca="false">INDEX(Einstellungen!$B$27:$B$50,11)</f>
        <v>1.05</v>
      </c>
      <c r="J11605" s="29" t="n">
        <f aca="false">F11605*I11605</f>
        <v>39.241797</v>
      </c>
    </row>
    <row r="11606" customFormat="false" ht="15" hidden="false" customHeight="false" outlineLevel="0" collapsed="false">
      <c r="A11606" s="28" t="n">
        <v>46064</v>
      </c>
      <c r="B11606" s="21" t="s">
        <v>123</v>
      </c>
      <c r="C11606" s="21" t="s">
        <v>112</v>
      </c>
      <c r="D11606" s="29" t="n">
        <v>125.94</v>
      </c>
      <c r="E11606" s="29" t="n">
        <f aca="false">D11606/10</f>
        <v>12.594</v>
      </c>
      <c r="F11606" s="29" t="n">
        <f aca="false">(E11606+Einstellungen!$B$20)*(1+Einstellungen!$B$10)</f>
        <v>37.1875</v>
      </c>
      <c r="G11606" s="21" t="str">
        <f aca="false">IF(F11606&lt;Einstellungen!$B$5,"ja","nein")</f>
        <v>nein</v>
      </c>
      <c r="H11606" s="21" t="s">
        <v>29</v>
      </c>
      <c r="I11606" s="29" t="n">
        <f aca="false">INDEX(Einstellungen!$B$27:$B$50,12)</f>
        <v>1.1</v>
      </c>
      <c r="J11606" s="29" t="n">
        <f aca="false">F11606*I11606</f>
        <v>40.90625</v>
      </c>
    </row>
    <row r="11607" customFormat="false" ht="15" hidden="false" customHeight="false" outlineLevel="0" collapsed="false">
      <c r="A11607" s="28" t="n">
        <v>46064</v>
      </c>
      <c r="B11607" s="21" t="s">
        <v>124</v>
      </c>
      <c r="C11607" s="21" t="s">
        <v>112</v>
      </c>
      <c r="D11607" s="29" t="n">
        <v>115.862</v>
      </c>
      <c r="E11607" s="29" t="n">
        <f aca="false">D11607/10</f>
        <v>11.5862</v>
      </c>
      <c r="F11607" s="29" t="n">
        <f aca="false">(E11607+Einstellungen!$B$20)*(1+Einstellungen!$B$10)</f>
        <v>35.988218</v>
      </c>
      <c r="G11607" s="21" t="str">
        <f aca="false">IF(F11607&lt;Einstellungen!$B$5,"ja","nein")</f>
        <v>nein</v>
      </c>
      <c r="H11607" s="21" t="s">
        <v>29</v>
      </c>
      <c r="I11607" s="29" t="n">
        <f aca="false">INDEX(Einstellungen!$B$27:$B$50,13)</f>
        <v>1.2</v>
      </c>
      <c r="J11607" s="29" t="n">
        <f aca="false">F11607*I11607</f>
        <v>43.1858616</v>
      </c>
    </row>
    <row r="11608" customFormat="false" ht="15" hidden="false" customHeight="false" outlineLevel="0" collapsed="false">
      <c r="A11608" s="28" t="n">
        <v>46064</v>
      </c>
      <c r="B11608" s="21" t="s">
        <v>125</v>
      </c>
      <c r="C11608" s="21" t="s">
        <v>112</v>
      </c>
      <c r="D11608" s="29" t="n">
        <v>116.7</v>
      </c>
      <c r="E11608" s="29" t="n">
        <f aca="false">D11608/10</f>
        <v>11.67</v>
      </c>
      <c r="F11608" s="29" t="n">
        <f aca="false">(E11608+Einstellungen!$B$20)*(1+Einstellungen!$B$10)</f>
        <v>36.08794</v>
      </c>
      <c r="G11608" s="21" t="str">
        <f aca="false">IF(F11608&lt;Einstellungen!$B$5,"ja","nein")</f>
        <v>nein</v>
      </c>
      <c r="H11608" s="21" t="s">
        <v>29</v>
      </c>
      <c r="I11608" s="29" t="n">
        <f aca="false">INDEX(Einstellungen!$B$27:$B$50,14)</f>
        <v>1.15</v>
      </c>
      <c r="J11608" s="29" t="n">
        <f aca="false">F11608*I11608</f>
        <v>41.501131</v>
      </c>
    </row>
    <row r="11609" customFormat="false" ht="15" hidden="false" customHeight="false" outlineLevel="0" collapsed="false">
      <c r="A11609" s="28" t="n">
        <v>46064</v>
      </c>
      <c r="B11609" s="21" t="s">
        <v>126</v>
      </c>
      <c r="C11609" s="21" t="s">
        <v>112</v>
      </c>
      <c r="D11609" s="29" t="n">
        <v>116.7</v>
      </c>
      <c r="E11609" s="29" t="n">
        <f aca="false">D11609/10</f>
        <v>11.67</v>
      </c>
      <c r="F11609" s="29" t="n">
        <f aca="false">(E11609+Einstellungen!$B$20)*(1+Einstellungen!$B$10)</f>
        <v>36.08794</v>
      </c>
      <c r="G11609" s="21" t="str">
        <f aca="false">IF(F11609&lt;Einstellungen!$B$5,"ja","nein")</f>
        <v>nein</v>
      </c>
      <c r="H11609" s="21" t="s">
        <v>29</v>
      </c>
      <c r="I11609" s="29" t="n">
        <f aca="false">INDEX(Einstellungen!$B$27:$B$50,15)</f>
        <v>1</v>
      </c>
      <c r="J11609" s="29" t="n">
        <f aca="false">F11609*I11609</f>
        <v>36.08794</v>
      </c>
    </row>
    <row r="11610" customFormat="false" ht="15" hidden="false" customHeight="false" outlineLevel="0" collapsed="false">
      <c r="A11610" s="28" t="n">
        <v>46064</v>
      </c>
      <c r="B11610" s="21" t="s">
        <v>127</v>
      </c>
      <c r="C11610" s="21" t="s">
        <v>112</v>
      </c>
      <c r="D11610" s="29" t="n">
        <v>118.185</v>
      </c>
      <c r="E11610" s="29" t="n">
        <f aca="false">D11610/10</f>
        <v>11.8185</v>
      </c>
      <c r="F11610" s="29" t="n">
        <f aca="false">(E11610+Einstellungen!$B$20)*(1+Einstellungen!$B$10)</f>
        <v>36.264655</v>
      </c>
      <c r="G11610" s="21" t="str">
        <f aca="false">IF(F11610&lt;Einstellungen!$B$5,"ja","nein")</f>
        <v>nein</v>
      </c>
      <c r="H11610" s="21" t="s">
        <v>29</v>
      </c>
      <c r="I11610" s="29" t="n">
        <f aca="false">INDEX(Einstellungen!$B$27:$B$50,16)</f>
        <v>0.95</v>
      </c>
      <c r="J11610" s="29" t="n">
        <f aca="false">F11610*I11610</f>
        <v>34.45142225</v>
      </c>
    </row>
    <row r="11611" customFormat="false" ht="15" hidden="false" customHeight="false" outlineLevel="0" collapsed="false">
      <c r="A11611" s="28" t="n">
        <v>46064</v>
      </c>
      <c r="B11611" s="21" t="s">
        <v>128</v>
      </c>
      <c r="C11611" s="21" t="s">
        <v>112</v>
      </c>
      <c r="D11611" s="29" t="n">
        <v>122.315</v>
      </c>
      <c r="E11611" s="29" t="n">
        <f aca="false">D11611/10</f>
        <v>12.2315</v>
      </c>
      <c r="F11611" s="29" t="n">
        <f aca="false">(E11611+Einstellungen!$B$20)*(1+Einstellungen!$B$10)</f>
        <v>36.756125</v>
      </c>
      <c r="G11611" s="21" t="str">
        <f aca="false">IF(F11611&lt;Einstellungen!$B$5,"ja","nein")</f>
        <v>nein</v>
      </c>
      <c r="H11611" s="21" t="s">
        <v>29</v>
      </c>
      <c r="I11611" s="29" t="n">
        <f aca="false">INDEX(Einstellungen!$B$27:$B$50,17)</f>
        <v>0.95</v>
      </c>
      <c r="J11611" s="29" t="n">
        <f aca="false">F11611*I11611</f>
        <v>34.91831875</v>
      </c>
    </row>
    <row r="11612" customFormat="false" ht="15" hidden="false" customHeight="false" outlineLevel="0" collapsed="false">
      <c r="A11612" s="28" t="n">
        <v>46064</v>
      </c>
      <c r="B11612" s="21" t="s">
        <v>129</v>
      </c>
      <c r="C11612" s="21" t="s">
        <v>112</v>
      </c>
      <c r="D11612" s="29" t="n">
        <v>127.9</v>
      </c>
      <c r="E11612" s="29" t="n">
        <f aca="false">D11612/10</f>
        <v>12.79</v>
      </c>
      <c r="F11612" s="29" t="n">
        <f aca="false">(E11612+Einstellungen!$B$20)*(1+Einstellungen!$B$10)</f>
        <v>37.42074</v>
      </c>
      <c r="G11612" s="21" t="str">
        <f aca="false">IF(F11612&lt;Einstellungen!$B$5,"ja","nein")</f>
        <v>nein</v>
      </c>
      <c r="H11612" s="21" t="s">
        <v>29</v>
      </c>
      <c r="I11612" s="29" t="n">
        <f aca="false">INDEX(Einstellungen!$B$27:$B$50,18)</f>
        <v>1.1</v>
      </c>
      <c r="J11612" s="29" t="n">
        <f aca="false">F11612*I11612</f>
        <v>41.162814</v>
      </c>
    </row>
    <row r="11613" customFormat="false" ht="15" hidden="false" customHeight="false" outlineLevel="0" collapsed="false">
      <c r="A11613" s="28" t="n">
        <v>46064</v>
      </c>
      <c r="B11613" s="21" t="s">
        <v>130</v>
      </c>
      <c r="C11613" s="21" t="s">
        <v>112</v>
      </c>
      <c r="D11613" s="29" t="n">
        <v>125.465</v>
      </c>
      <c r="E11613" s="29" t="n">
        <f aca="false">D11613/10</f>
        <v>12.5465</v>
      </c>
      <c r="F11613" s="29" t="n">
        <f aca="false">(E11613+Einstellungen!$B$20)*(1+Einstellungen!$B$10)</f>
        <v>37.130975</v>
      </c>
      <c r="G11613" s="21" t="str">
        <f aca="false">IF(F11613&lt;Einstellungen!$B$5,"ja","nein")</f>
        <v>nein</v>
      </c>
      <c r="H11613" s="21" t="s">
        <v>29</v>
      </c>
      <c r="I11613" s="29" t="n">
        <f aca="false">INDEX(Einstellungen!$B$27:$B$50,19)</f>
        <v>1.35</v>
      </c>
      <c r="J11613" s="29" t="n">
        <f aca="false">F11613*I11613</f>
        <v>50.12681625</v>
      </c>
    </row>
    <row r="11614" customFormat="false" ht="15" hidden="false" customHeight="false" outlineLevel="0" collapsed="false">
      <c r="A11614" s="28" t="n">
        <v>46064</v>
      </c>
      <c r="B11614" s="21" t="s">
        <v>131</v>
      </c>
      <c r="C11614" s="21" t="s">
        <v>112</v>
      </c>
      <c r="D11614" s="29" t="n">
        <v>112.02</v>
      </c>
      <c r="E11614" s="29" t="n">
        <f aca="false">D11614/10</f>
        <v>11.202</v>
      </c>
      <c r="F11614" s="29" t="n">
        <f aca="false">(E11614+Einstellungen!$B$20)*(1+Einstellungen!$B$10)</f>
        <v>35.53102</v>
      </c>
      <c r="G11614" s="21" t="str">
        <f aca="false">IF(F11614&lt;Einstellungen!$B$5,"ja","nein")</f>
        <v>nein</v>
      </c>
      <c r="H11614" s="21" t="s">
        <v>29</v>
      </c>
      <c r="I11614" s="29" t="n">
        <f aca="false">INDEX(Einstellungen!$B$27:$B$50,20)</f>
        <v>1.45</v>
      </c>
      <c r="J11614" s="29" t="n">
        <f aca="false">F11614*I11614</f>
        <v>51.519979</v>
      </c>
    </row>
    <row r="11615" customFormat="false" ht="15" hidden="false" customHeight="false" outlineLevel="0" collapsed="false">
      <c r="A11615" s="28" t="n">
        <v>46064</v>
      </c>
      <c r="B11615" s="21" t="s">
        <v>132</v>
      </c>
      <c r="C11615" s="21" t="s">
        <v>112</v>
      </c>
      <c r="D11615" s="29" t="n">
        <v>104.928</v>
      </c>
      <c r="E11615" s="29" t="n">
        <f aca="false">D11615/10</f>
        <v>10.4928</v>
      </c>
      <c r="F11615" s="29" t="n">
        <f aca="false">(E11615+Einstellungen!$B$20)*(1+Einstellungen!$B$10)</f>
        <v>34.687072</v>
      </c>
      <c r="G11615" s="21" t="str">
        <f aca="false">IF(F11615&lt;Einstellungen!$B$5,"ja","nein")</f>
        <v>nein</v>
      </c>
      <c r="H11615" s="21" t="s">
        <v>29</v>
      </c>
      <c r="I11615" s="29" t="n">
        <f aca="false">INDEX(Einstellungen!$B$27:$B$50,21)</f>
        <v>1.4</v>
      </c>
      <c r="J11615" s="29" t="n">
        <f aca="false">F11615*I11615</f>
        <v>48.5619008</v>
      </c>
    </row>
    <row r="11616" customFormat="false" ht="15" hidden="false" customHeight="false" outlineLevel="0" collapsed="false">
      <c r="A11616" s="28" t="n">
        <v>46064</v>
      </c>
      <c r="B11616" s="21" t="s">
        <v>133</v>
      </c>
      <c r="C11616" s="21" t="s">
        <v>112</v>
      </c>
      <c r="D11616" s="29" t="n">
        <v>104.38</v>
      </c>
      <c r="E11616" s="29" t="n">
        <f aca="false">D11616/10</f>
        <v>10.438</v>
      </c>
      <c r="F11616" s="29" t="n">
        <f aca="false">(E11616+Einstellungen!$B$20)*(1+Einstellungen!$B$10)</f>
        <v>34.62186</v>
      </c>
      <c r="G11616" s="21" t="str">
        <f aca="false">IF(F11616&lt;Einstellungen!$B$5,"ja","nein")</f>
        <v>nein</v>
      </c>
      <c r="H11616" s="21" t="s">
        <v>29</v>
      </c>
      <c r="I11616" s="29" t="n">
        <f aca="false">INDEX(Einstellungen!$B$27:$B$50,22)</f>
        <v>1.25</v>
      </c>
      <c r="J11616" s="29" t="n">
        <f aca="false">F11616*I11616</f>
        <v>43.277325</v>
      </c>
    </row>
    <row r="11617" customFormat="false" ht="15" hidden="false" customHeight="false" outlineLevel="0" collapsed="false">
      <c r="A11617" s="28" t="n">
        <v>46064</v>
      </c>
      <c r="B11617" s="21" t="s">
        <v>134</v>
      </c>
      <c r="C11617" s="21" t="s">
        <v>112</v>
      </c>
      <c r="D11617" s="29" t="n">
        <v>101.998</v>
      </c>
      <c r="E11617" s="29" t="n">
        <f aca="false">D11617/10</f>
        <v>10.1998</v>
      </c>
      <c r="F11617" s="29" t="n">
        <f aca="false">(E11617+Einstellungen!$B$20)*(1+Einstellungen!$B$10)</f>
        <v>34.338402</v>
      </c>
      <c r="G11617" s="21" t="str">
        <f aca="false">IF(F11617&lt;Einstellungen!$B$5,"ja","nein")</f>
        <v>nein</v>
      </c>
      <c r="H11617" s="21" t="s">
        <v>29</v>
      </c>
      <c r="I11617" s="29" t="n">
        <f aca="false">INDEX(Einstellungen!$B$27:$B$50,23)</f>
        <v>1.05</v>
      </c>
      <c r="J11617" s="29" t="n">
        <f aca="false">F11617*I11617</f>
        <v>36.0553221</v>
      </c>
    </row>
    <row r="11618" customFormat="false" ht="15" hidden="false" customHeight="false" outlineLevel="0" collapsed="false">
      <c r="A11618" s="28" t="n">
        <v>46064</v>
      </c>
      <c r="B11618" s="21" t="s">
        <v>135</v>
      </c>
      <c r="C11618" s="21" t="s">
        <v>112</v>
      </c>
      <c r="D11618" s="29" t="n">
        <v>95.308</v>
      </c>
      <c r="E11618" s="29" t="n">
        <f aca="false">D11618/10</f>
        <v>9.5308</v>
      </c>
      <c r="F11618" s="29" t="n">
        <f aca="false">(E11618+Einstellungen!$B$20)*(1+Einstellungen!$B$10)</f>
        <v>33.542292</v>
      </c>
      <c r="G11618" s="21" t="str">
        <f aca="false">IF(F11618&lt;Einstellungen!$B$5,"ja","nein")</f>
        <v>nein</v>
      </c>
      <c r="H11618" s="21" t="s">
        <v>29</v>
      </c>
      <c r="I11618" s="29" t="n">
        <f aca="false">INDEX(Einstellungen!$B$27:$B$50,24)</f>
        <v>0.8</v>
      </c>
      <c r="J11618" s="29" t="n">
        <f aca="false">F11618*I11618</f>
        <v>26.8338336</v>
      </c>
    </row>
    <row r="11619" customFormat="false" ht="15" hidden="false" customHeight="false" outlineLevel="0" collapsed="false">
      <c r="A11619" s="28" t="n">
        <v>46065</v>
      </c>
      <c r="B11619" s="21" t="s">
        <v>111</v>
      </c>
      <c r="C11619" s="21" t="s">
        <v>136</v>
      </c>
      <c r="D11619" s="29" t="n">
        <v>88.192</v>
      </c>
      <c r="E11619" s="29" t="n">
        <f aca="false">D11619/10</f>
        <v>8.8192</v>
      </c>
      <c r="F11619" s="29" t="n">
        <f aca="false">(E11619+Einstellungen!$B$20)*(1+Einstellungen!$B$10)</f>
        <v>32.695488</v>
      </c>
      <c r="G11619" s="21" t="str">
        <f aca="false">IF(F11619&lt;Einstellungen!$B$5,"ja","nein")</f>
        <v>nein</v>
      </c>
      <c r="H11619" s="21" t="s">
        <v>29</v>
      </c>
      <c r="I11619" s="29" t="n">
        <f aca="false">INDEX(Einstellungen!$B$27:$B$50,1)</f>
        <v>0.6</v>
      </c>
      <c r="J11619" s="29" t="n">
        <f aca="false">F11619*I11619</f>
        <v>19.6172928</v>
      </c>
    </row>
    <row r="11620" customFormat="false" ht="15" hidden="false" customHeight="false" outlineLevel="0" collapsed="false">
      <c r="A11620" s="28" t="n">
        <v>46065</v>
      </c>
      <c r="B11620" s="21" t="s">
        <v>113</v>
      </c>
      <c r="C11620" s="21" t="s">
        <v>136</v>
      </c>
      <c r="D11620" s="29" t="n">
        <v>87.58</v>
      </c>
      <c r="E11620" s="29" t="n">
        <f aca="false">D11620/10</f>
        <v>8.758</v>
      </c>
      <c r="F11620" s="29" t="n">
        <f aca="false">(E11620+Einstellungen!$B$20)*(1+Einstellungen!$B$10)</f>
        <v>32.62266</v>
      </c>
      <c r="G11620" s="21" t="str">
        <f aca="false">IF(F11620&lt;Einstellungen!$B$5,"ja","nein")</f>
        <v>nein</v>
      </c>
      <c r="H11620" s="21" t="s">
        <v>29</v>
      </c>
      <c r="I11620" s="29" t="n">
        <f aca="false">INDEX(Einstellungen!$B$27:$B$50,2)</f>
        <v>0.5</v>
      </c>
      <c r="J11620" s="29" t="n">
        <f aca="false">F11620*I11620</f>
        <v>16.31133</v>
      </c>
    </row>
    <row r="11621" customFormat="false" ht="15" hidden="false" customHeight="false" outlineLevel="0" collapsed="false">
      <c r="A11621" s="28" t="n">
        <v>46065</v>
      </c>
      <c r="B11621" s="21" t="s">
        <v>114</v>
      </c>
      <c r="C11621" s="21" t="s">
        <v>136</v>
      </c>
      <c r="D11621" s="29" t="n">
        <v>86.203</v>
      </c>
      <c r="E11621" s="29" t="n">
        <f aca="false">D11621/10</f>
        <v>8.6203</v>
      </c>
      <c r="F11621" s="29" t="n">
        <f aca="false">(E11621+Einstellungen!$B$20)*(1+Einstellungen!$B$10)</f>
        <v>32.458797</v>
      </c>
      <c r="G11621" s="21" t="str">
        <f aca="false">IF(F11621&lt;Einstellungen!$B$5,"ja","nein")</f>
        <v>nein</v>
      </c>
      <c r="H11621" s="21" t="s">
        <v>29</v>
      </c>
      <c r="I11621" s="29" t="n">
        <f aca="false">INDEX(Einstellungen!$B$27:$B$50,3)</f>
        <v>0.45</v>
      </c>
      <c r="J11621" s="29" t="n">
        <f aca="false">F11621*I11621</f>
        <v>14.60645865</v>
      </c>
    </row>
    <row r="11622" customFormat="false" ht="15" hidden="false" customHeight="false" outlineLevel="0" collapsed="false">
      <c r="A11622" s="28" t="n">
        <v>46065</v>
      </c>
      <c r="B11622" s="21" t="s">
        <v>115</v>
      </c>
      <c r="C11622" s="21" t="s">
        <v>136</v>
      </c>
      <c r="D11622" s="29" t="n">
        <v>84.892</v>
      </c>
      <c r="E11622" s="29" t="n">
        <f aca="false">D11622/10</f>
        <v>8.4892</v>
      </c>
      <c r="F11622" s="29" t="n">
        <f aca="false">(E11622+Einstellungen!$B$20)*(1+Einstellungen!$B$10)</f>
        <v>32.302788</v>
      </c>
      <c r="G11622" s="21" t="str">
        <f aca="false">IF(F11622&lt;Einstellungen!$B$5,"ja","nein")</f>
        <v>nein</v>
      </c>
      <c r="H11622" s="21" t="s">
        <v>29</v>
      </c>
      <c r="I11622" s="29" t="n">
        <f aca="false">INDEX(Einstellungen!$B$27:$B$50,4)</f>
        <v>0.45</v>
      </c>
      <c r="J11622" s="29" t="n">
        <f aca="false">F11622*I11622</f>
        <v>14.5362546</v>
      </c>
    </row>
    <row r="11623" customFormat="false" ht="15" hidden="false" customHeight="false" outlineLevel="0" collapsed="false">
      <c r="A11623" s="28" t="n">
        <v>46065</v>
      </c>
      <c r="B11623" s="21" t="s">
        <v>116</v>
      </c>
      <c r="C11623" s="21" t="s">
        <v>136</v>
      </c>
      <c r="D11623" s="29" t="n">
        <v>86.013</v>
      </c>
      <c r="E11623" s="29" t="n">
        <f aca="false">D11623/10</f>
        <v>8.6013</v>
      </c>
      <c r="F11623" s="29" t="n">
        <f aca="false">(E11623+Einstellungen!$B$20)*(1+Einstellungen!$B$10)</f>
        <v>32.436187</v>
      </c>
      <c r="G11623" s="21" t="str">
        <f aca="false">IF(F11623&lt;Einstellungen!$B$5,"ja","nein")</f>
        <v>nein</v>
      </c>
      <c r="H11623" s="21" t="s">
        <v>29</v>
      </c>
      <c r="I11623" s="29" t="n">
        <f aca="false">INDEX(Einstellungen!$B$27:$B$50,5)</f>
        <v>0.45</v>
      </c>
      <c r="J11623" s="29" t="n">
        <f aca="false">F11623*I11623</f>
        <v>14.59628415</v>
      </c>
    </row>
    <row r="11624" customFormat="false" ht="15" hidden="false" customHeight="false" outlineLevel="0" collapsed="false">
      <c r="A11624" s="28" t="n">
        <v>46065</v>
      </c>
      <c r="B11624" s="21" t="s">
        <v>117</v>
      </c>
      <c r="C11624" s="21" t="s">
        <v>136</v>
      </c>
      <c r="D11624" s="29" t="n">
        <v>89.43</v>
      </c>
      <c r="E11624" s="29" t="n">
        <f aca="false">D11624/10</f>
        <v>8.943</v>
      </c>
      <c r="F11624" s="29" t="n">
        <f aca="false">(E11624+Einstellungen!$B$20)*(1+Einstellungen!$B$10)</f>
        <v>32.84281</v>
      </c>
      <c r="G11624" s="21" t="str">
        <f aca="false">IF(F11624&lt;Einstellungen!$B$5,"ja","nein")</f>
        <v>nein</v>
      </c>
      <c r="H11624" s="21" t="s">
        <v>29</v>
      </c>
      <c r="I11624" s="29" t="n">
        <f aca="false">INDEX(Einstellungen!$B$27:$B$50,6)</f>
        <v>0.5</v>
      </c>
      <c r="J11624" s="29" t="n">
        <f aca="false">F11624*I11624</f>
        <v>16.421405</v>
      </c>
    </row>
    <row r="11625" customFormat="false" ht="15" hidden="false" customHeight="false" outlineLevel="0" collapsed="false">
      <c r="A11625" s="28" t="n">
        <v>46065</v>
      </c>
      <c r="B11625" s="21" t="s">
        <v>118</v>
      </c>
      <c r="C11625" s="21" t="s">
        <v>136</v>
      </c>
      <c r="D11625" s="29" t="n">
        <v>99.862</v>
      </c>
      <c r="E11625" s="29" t="n">
        <f aca="false">D11625/10</f>
        <v>9.9862</v>
      </c>
      <c r="F11625" s="29" t="n">
        <f aca="false">(E11625+Einstellungen!$B$20)*(1+Einstellungen!$B$10)</f>
        <v>34.084218</v>
      </c>
      <c r="G11625" s="21" t="str">
        <f aca="false">IF(F11625&lt;Einstellungen!$B$5,"ja","nein")</f>
        <v>nein</v>
      </c>
      <c r="H11625" s="21" t="s">
        <v>29</v>
      </c>
      <c r="I11625" s="29" t="n">
        <f aca="false">INDEX(Einstellungen!$B$27:$B$50,7)</f>
        <v>0.7</v>
      </c>
      <c r="J11625" s="29" t="n">
        <f aca="false">F11625*I11625</f>
        <v>23.8589526</v>
      </c>
    </row>
    <row r="11626" customFormat="false" ht="15" hidden="false" customHeight="false" outlineLevel="0" collapsed="false">
      <c r="A11626" s="28" t="n">
        <v>46065</v>
      </c>
      <c r="B11626" s="21" t="s">
        <v>119</v>
      </c>
      <c r="C11626" s="21" t="s">
        <v>136</v>
      </c>
      <c r="D11626" s="29" t="n">
        <v>116.007</v>
      </c>
      <c r="E11626" s="29" t="n">
        <f aca="false">D11626/10</f>
        <v>11.6007</v>
      </c>
      <c r="F11626" s="29" t="n">
        <f aca="false">(E11626+Einstellungen!$B$20)*(1+Einstellungen!$B$10)</f>
        <v>36.005473</v>
      </c>
      <c r="G11626" s="21" t="str">
        <f aca="false">IF(F11626&lt;Einstellungen!$B$5,"ja","nein")</f>
        <v>nein</v>
      </c>
      <c r="H11626" s="21" t="s">
        <v>29</v>
      </c>
      <c r="I11626" s="29" t="n">
        <f aca="false">INDEX(Einstellungen!$B$27:$B$50,8)</f>
        <v>0.95</v>
      </c>
      <c r="J11626" s="29" t="n">
        <f aca="false">F11626*I11626</f>
        <v>34.20519935</v>
      </c>
    </row>
    <row r="11627" customFormat="false" ht="15" hidden="false" customHeight="false" outlineLevel="0" collapsed="false">
      <c r="A11627" s="28" t="n">
        <v>46065</v>
      </c>
      <c r="B11627" s="21" t="s">
        <v>120</v>
      </c>
      <c r="C11627" s="21" t="s">
        <v>136</v>
      </c>
      <c r="D11627" s="29" t="n">
        <v>123.073</v>
      </c>
      <c r="E11627" s="29" t="n">
        <f aca="false">D11627/10</f>
        <v>12.3073</v>
      </c>
      <c r="F11627" s="29" t="n">
        <f aca="false">(E11627+Einstellungen!$B$20)*(1+Einstellungen!$B$10)</f>
        <v>36.846327</v>
      </c>
      <c r="G11627" s="21" t="str">
        <f aca="false">IF(F11627&lt;Einstellungen!$B$5,"ja","nein")</f>
        <v>nein</v>
      </c>
      <c r="H11627" s="21" t="s">
        <v>29</v>
      </c>
      <c r="I11627" s="29" t="n">
        <f aca="false">INDEX(Einstellungen!$B$27:$B$50,9)</f>
        <v>1.05</v>
      </c>
      <c r="J11627" s="29" t="n">
        <f aca="false">F11627*I11627</f>
        <v>38.68864335</v>
      </c>
    </row>
    <row r="11628" customFormat="false" ht="15" hidden="false" customHeight="false" outlineLevel="0" collapsed="false">
      <c r="A11628" s="28" t="n">
        <v>46065</v>
      </c>
      <c r="B11628" s="21" t="s">
        <v>121</v>
      </c>
      <c r="C11628" s="21" t="s">
        <v>136</v>
      </c>
      <c r="D11628" s="29" t="n">
        <v>121.205</v>
      </c>
      <c r="E11628" s="29" t="n">
        <f aca="false">D11628/10</f>
        <v>12.1205</v>
      </c>
      <c r="F11628" s="29" t="n">
        <f aca="false">(E11628+Einstellungen!$B$20)*(1+Einstellungen!$B$10)</f>
        <v>36.624035</v>
      </c>
      <c r="G11628" s="21" t="str">
        <f aca="false">IF(F11628&lt;Einstellungen!$B$5,"ja","nein")</f>
        <v>nein</v>
      </c>
      <c r="H11628" s="21" t="s">
        <v>29</v>
      </c>
      <c r="I11628" s="29" t="n">
        <f aca="false">INDEX(Einstellungen!$B$27:$B$50,10)</f>
        <v>1.05</v>
      </c>
      <c r="J11628" s="29" t="n">
        <f aca="false">F11628*I11628</f>
        <v>38.45523675</v>
      </c>
    </row>
    <row r="11629" customFormat="false" ht="15" hidden="false" customHeight="false" outlineLevel="0" collapsed="false">
      <c r="A11629" s="28" t="n">
        <v>46065</v>
      </c>
      <c r="B11629" s="21" t="s">
        <v>122</v>
      </c>
      <c r="C11629" s="21" t="s">
        <v>136</v>
      </c>
      <c r="D11629" s="29" t="n">
        <v>117.52</v>
      </c>
      <c r="E11629" s="29" t="n">
        <f aca="false">D11629/10</f>
        <v>11.752</v>
      </c>
      <c r="F11629" s="29" t="n">
        <f aca="false">(E11629+Einstellungen!$B$20)*(1+Einstellungen!$B$10)</f>
        <v>36.18552</v>
      </c>
      <c r="G11629" s="21" t="str">
        <f aca="false">IF(F11629&lt;Einstellungen!$B$5,"ja","nein")</f>
        <v>nein</v>
      </c>
      <c r="H11629" s="21" t="s">
        <v>29</v>
      </c>
      <c r="I11629" s="29" t="n">
        <f aca="false">INDEX(Einstellungen!$B$27:$B$50,11)</f>
        <v>1.05</v>
      </c>
      <c r="J11629" s="29" t="n">
        <f aca="false">F11629*I11629</f>
        <v>37.994796</v>
      </c>
    </row>
    <row r="11630" customFormat="false" ht="15" hidden="false" customHeight="false" outlineLevel="0" collapsed="false">
      <c r="A11630" s="28" t="n">
        <v>46065</v>
      </c>
      <c r="B11630" s="21" t="s">
        <v>123</v>
      </c>
      <c r="C11630" s="21" t="s">
        <v>136</v>
      </c>
      <c r="D11630" s="29" t="n">
        <v>111.153</v>
      </c>
      <c r="E11630" s="29" t="n">
        <f aca="false">D11630/10</f>
        <v>11.1153</v>
      </c>
      <c r="F11630" s="29" t="n">
        <f aca="false">(E11630+Einstellungen!$B$20)*(1+Einstellungen!$B$10)</f>
        <v>35.427847</v>
      </c>
      <c r="G11630" s="21" t="str">
        <f aca="false">IF(F11630&lt;Einstellungen!$B$5,"ja","nein")</f>
        <v>nein</v>
      </c>
      <c r="H11630" s="21" t="s">
        <v>29</v>
      </c>
      <c r="I11630" s="29" t="n">
        <f aca="false">INDEX(Einstellungen!$B$27:$B$50,12)</f>
        <v>1.1</v>
      </c>
      <c r="J11630" s="29" t="n">
        <f aca="false">F11630*I11630</f>
        <v>38.9706317</v>
      </c>
    </row>
    <row r="11631" customFormat="false" ht="15" hidden="false" customHeight="false" outlineLevel="0" collapsed="false">
      <c r="A11631" s="28" t="n">
        <v>46065</v>
      </c>
      <c r="B11631" s="21" t="s">
        <v>124</v>
      </c>
      <c r="C11631" s="21" t="s">
        <v>136</v>
      </c>
      <c r="D11631" s="29" t="n">
        <v>105.515</v>
      </c>
      <c r="E11631" s="29" t="n">
        <f aca="false">D11631/10</f>
        <v>10.5515</v>
      </c>
      <c r="F11631" s="29" t="n">
        <f aca="false">(E11631+Einstellungen!$B$20)*(1+Einstellungen!$B$10)</f>
        <v>34.756925</v>
      </c>
      <c r="G11631" s="21" t="str">
        <f aca="false">IF(F11631&lt;Einstellungen!$B$5,"ja","nein")</f>
        <v>nein</v>
      </c>
      <c r="H11631" s="21" t="s">
        <v>29</v>
      </c>
      <c r="I11631" s="29" t="n">
        <f aca="false">INDEX(Einstellungen!$B$27:$B$50,13)</f>
        <v>1.2</v>
      </c>
      <c r="J11631" s="29" t="n">
        <f aca="false">F11631*I11631</f>
        <v>41.70831</v>
      </c>
    </row>
    <row r="11632" customFormat="false" ht="15" hidden="false" customHeight="false" outlineLevel="0" collapsed="false">
      <c r="A11632" s="28" t="n">
        <v>46065</v>
      </c>
      <c r="B11632" s="21" t="s">
        <v>125</v>
      </c>
      <c r="C11632" s="21" t="s">
        <v>136</v>
      </c>
      <c r="D11632" s="29" t="n">
        <v>103.555</v>
      </c>
      <c r="E11632" s="29" t="n">
        <f aca="false">D11632/10</f>
        <v>10.3555</v>
      </c>
      <c r="F11632" s="29" t="n">
        <f aca="false">(E11632+Einstellungen!$B$20)*(1+Einstellungen!$B$10)</f>
        <v>34.523685</v>
      </c>
      <c r="G11632" s="21" t="str">
        <f aca="false">IF(F11632&lt;Einstellungen!$B$5,"ja","nein")</f>
        <v>nein</v>
      </c>
      <c r="H11632" s="21" t="s">
        <v>29</v>
      </c>
      <c r="I11632" s="29" t="n">
        <f aca="false">INDEX(Einstellungen!$B$27:$B$50,14)</f>
        <v>1.15</v>
      </c>
      <c r="J11632" s="29" t="n">
        <f aca="false">F11632*I11632</f>
        <v>39.70223775</v>
      </c>
    </row>
    <row r="11633" customFormat="false" ht="15" hidden="false" customHeight="false" outlineLevel="0" collapsed="false">
      <c r="A11633" s="28" t="n">
        <v>46065</v>
      </c>
      <c r="B11633" s="21" t="s">
        <v>126</v>
      </c>
      <c r="C11633" s="21" t="s">
        <v>136</v>
      </c>
      <c r="D11633" s="29" t="n">
        <v>105.213</v>
      </c>
      <c r="E11633" s="29" t="n">
        <f aca="false">D11633/10</f>
        <v>10.5213</v>
      </c>
      <c r="F11633" s="29" t="n">
        <f aca="false">(E11633+Einstellungen!$B$20)*(1+Einstellungen!$B$10)</f>
        <v>34.720987</v>
      </c>
      <c r="G11633" s="21" t="str">
        <f aca="false">IF(F11633&lt;Einstellungen!$B$5,"ja","nein")</f>
        <v>nein</v>
      </c>
      <c r="H11633" s="21" t="s">
        <v>29</v>
      </c>
      <c r="I11633" s="29" t="n">
        <f aca="false">INDEX(Einstellungen!$B$27:$B$50,15)</f>
        <v>1</v>
      </c>
      <c r="J11633" s="29" t="n">
        <f aca="false">F11633*I11633</f>
        <v>34.720987</v>
      </c>
    </row>
    <row r="11634" customFormat="false" ht="15" hidden="false" customHeight="false" outlineLevel="0" collapsed="false">
      <c r="A11634" s="28" t="n">
        <v>46065</v>
      </c>
      <c r="B11634" s="21" t="s">
        <v>127</v>
      </c>
      <c r="C11634" s="21" t="s">
        <v>136</v>
      </c>
      <c r="D11634" s="29" t="n">
        <v>107.98</v>
      </c>
      <c r="E11634" s="29" t="n">
        <f aca="false">D11634/10</f>
        <v>10.798</v>
      </c>
      <c r="F11634" s="29" t="n">
        <f aca="false">(E11634+Einstellungen!$B$20)*(1+Einstellungen!$B$10)</f>
        <v>35.05026</v>
      </c>
      <c r="G11634" s="21" t="str">
        <f aca="false">IF(F11634&lt;Einstellungen!$B$5,"ja","nein")</f>
        <v>nein</v>
      </c>
      <c r="H11634" s="21" t="s">
        <v>29</v>
      </c>
      <c r="I11634" s="29" t="n">
        <f aca="false">INDEX(Einstellungen!$B$27:$B$50,16)</f>
        <v>0.95</v>
      </c>
      <c r="J11634" s="29" t="n">
        <f aca="false">F11634*I11634</f>
        <v>33.297747</v>
      </c>
    </row>
    <row r="11635" customFormat="false" ht="15" hidden="false" customHeight="false" outlineLevel="0" collapsed="false">
      <c r="A11635" s="28" t="n">
        <v>46065</v>
      </c>
      <c r="B11635" s="21" t="s">
        <v>128</v>
      </c>
      <c r="C11635" s="21" t="s">
        <v>136</v>
      </c>
      <c r="D11635" s="29" t="n">
        <v>110.785</v>
      </c>
      <c r="E11635" s="29" t="n">
        <f aca="false">D11635/10</f>
        <v>11.0785</v>
      </c>
      <c r="F11635" s="29" t="n">
        <f aca="false">(E11635+Einstellungen!$B$20)*(1+Einstellungen!$B$10)</f>
        <v>35.384055</v>
      </c>
      <c r="G11635" s="21" t="str">
        <f aca="false">IF(F11635&lt;Einstellungen!$B$5,"ja","nein")</f>
        <v>nein</v>
      </c>
      <c r="H11635" s="21" t="s">
        <v>29</v>
      </c>
      <c r="I11635" s="29" t="n">
        <f aca="false">INDEX(Einstellungen!$B$27:$B$50,17)</f>
        <v>0.95</v>
      </c>
      <c r="J11635" s="29" t="n">
        <f aca="false">F11635*I11635</f>
        <v>33.61485225</v>
      </c>
    </row>
    <row r="11636" customFormat="false" ht="15" hidden="false" customHeight="false" outlineLevel="0" collapsed="false">
      <c r="A11636" s="28" t="n">
        <v>46065</v>
      </c>
      <c r="B11636" s="21" t="s">
        <v>129</v>
      </c>
      <c r="C11636" s="21" t="s">
        <v>136</v>
      </c>
      <c r="D11636" s="29" t="n">
        <v>123.05</v>
      </c>
      <c r="E11636" s="29" t="n">
        <f aca="false">D11636/10</f>
        <v>12.305</v>
      </c>
      <c r="F11636" s="29" t="n">
        <f aca="false">(E11636+Einstellungen!$B$20)*(1+Einstellungen!$B$10)</f>
        <v>36.84359</v>
      </c>
      <c r="G11636" s="21" t="str">
        <f aca="false">IF(F11636&lt;Einstellungen!$B$5,"ja","nein")</f>
        <v>nein</v>
      </c>
      <c r="H11636" s="21" t="s">
        <v>29</v>
      </c>
      <c r="I11636" s="29" t="n">
        <f aca="false">INDEX(Einstellungen!$B$27:$B$50,18)</f>
        <v>1.1</v>
      </c>
      <c r="J11636" s="29" t="n">
        <f aca="false">F11636*I11636</f>
        <v>40.527949</v>
      </c>
    </row>
    <row r="11637" customFormat="false" ht="15" hidden="false" customHeight="false" outlineLevel="0" collapsed="false">
      <c r="A11637" s="28" t="n">
        <v>46065</v>
      </c>
      <c r="B11637" s="21" t="s">
        <v>130</v>
      </c>
      <c r="C11637" s="21" t="s">
        <v>136</v>
      </c>
      <c r="D11637" s="29" t="n">
        <v>125.662</v>
      </c>
      <c r="E11637" s="29" t="n">
        <f aca="false">D11637/10</f>
        <v>12.5662</v>
      </c>
      <c r="F11637" s="29" t="n">
        <f aca="false">(E11637+Einstellungen!$B$20)*(1+Einstellungen!$B$10)</f>
        <v>37.154418</v>
      </c>
      <c r="G11637" s="21" t="str">
        <f aca="false">IF(F11637&lt;Einstellungen!$B$5,"ja","nein")</f>
        <v>nein</v>
      </c>
      <c r="H11637" s="21" t="s">
        <v>29</v>
      </c>
      <c r="I11637" s="29" t="n">
        <f aca="false">INDEX(Einstellungen!$B$27:$B$50,19)</f>
        <v>1.35</v>
      </c>
      <c r="J11637" s="29" t="n">
        <f aca="false">F11637*I11637</f>
        <v>50.1584643</v>
      </c>
    </row>
    <row r="11638" customFormat="false" ht="15" hidden="false" customHeight="false" outlineLevel="0" collapsed="false">
      <c r="A11638" s="28" t="n">
        <v>46065</v>
      </c>
      <c r="B11638" s="21" t="s">
        <v>131</v>
      </c>
      <c r="C11638" s="21" t="s">
        <v>136</v>
      </c>
      <c r="D11638" s="29" t="n">
        <v>120.873</v>
      </c>
      <c r="E11638" s="29" t="n">
        <f aca="false">D11638/10</f>
        <v>12.0873</v>
      </c>
      <c r="F11638" s="29" t="n">
        <f aca="false">(E11638+Einstellungen!$B$20)*(1+Einstellungen!$B$10)</f>
        <v>36.584527</v>
      </c>
      <c r="G11638" s="21" t="str">
        <f aca="false">IF(F11638&lt;Einstellungen!$B$5,"ja","nein")</f>
        <v>nein</v>
      </c>
      <c r="H11638" s="21" t="s">
        <v>29</v>
      </c>
      <c r="I11638" s="29" t="n">
        <f aca="false">INDEX(Einstellungen!$B$27:$B$50,20)</f>
        <v>1.45</v>
      </c>
      <c r="J11638" s="29" t="n">
        <f aca="false">F11638*I11638</f>
        <v>53.04756415</v>
      </c>
    </row>
    <row r="11639" customFormat="false" ht="15" hidden="false" customHeight="false" outlineLevel="0" collapsed="false">
      <c r="A11639" s="28" t="n">
        <v>46065</v>
      </c>
      <c r="B11639" s="21" t="s">
        <v>132</v>
      </c>
      <c r="C11639" s="21" t="s">
        <v>136</v>
      </c>
      <c r="D11639" s="29" t="n">
        <v>109.103</v>
      </c>
      <c r="E11639" s="29" t="n">
        <f aca="false">D11639/10</f>
        <v>10.9103</v>
      </c>
      <c r="F11639" s="29" t="n">
        <f aca="false">(E11639+Einstellungen!$B$20)*(1+Einstellungen!$B$10)</f>
        <v>35.183897</v>
      </c>
      <c r="G11639" s="21" t="str">
        <f aca="false">IF(F11639&lt;Einstellungen!$B$5,"ja","nein")</f>
        <v>nein</v>
      </c>
      <c r="H11639" s="21" t="s">
        <v>29</v>
      </c>
      <c r="I11639" s="29" t="n">
        <f aca="false">INDEX(Einstellungen!$B$27:$B$50,21)</f>
        <v>1.4</v>
      </c>
      <c r="J11639" s="29" t="n">
        <f aca="false">F11639*I11639</f>
        <v>49.2574558</v>
      </c>
    </row>
    <row r="11640" customFormat="false" ht="15" hidden="false" customHeight="false" outlineLevel="0" collapsed="false">
      <c r="A11640" s="28" t="n">
        <v>46065</v>
      </c>
      <c r="B11640" s="21" t="s">
        <v>133</v>
      </c>
      <c r="C11640" s="21" t="s">
        <v>136</v>
      </c>
      <c r="D11640" s="29" t="n">
        <v>99.692</v>
      </c>
      <c r="E11640" s="29" t="n">
        <f aca="false">D11640/10</f>
        <v>9.9692</v>
      </c>
      <c r="F11640" s="29" t="n">
        <f aca="false">(E11640+Einstellungen!$B$20)*(1+Einstellungen!$B$10)</f>
        <v>34.063988</v>
      </c>
      <c r="G11640" s="21" t="str">
        <f aca="false">IF(F11640&lt;Einstellungen!$B$5,"ja","nein")</f>
        <v>nein</v>
      </c>
      <c r="H11640" s="21" t="s">
        <v>29</v>
      </c>
      <c r="I11640" s="29" t="n">
        <f aca="false">INDEX(Einstellungen!$B$27:$B$50,22)</f>
        <v>1.25</v>
      </c>
      <c r="J11640" s="29" t="n">
        <f aca="false">F11640*I11640</f>
        <v>42.579985</v>
      </c>
    </row>
    <row r="11641" customFormat="false" ht="15" hidden="false" customHeight="false" outlineLevel="0" collapsed="false">
      <c r="A11641" s="28" t="n">
        <v>46065</v>
      </c>
      <c r="B11641" s="21" t="s">
        <v>134</v>
      </c>
      <c r="C11641" s="21" t="s">
        <v>136</v>
      </c>
      <c r="D11641" s="29" t="n">
        <v>97.175</v>
      </c>
      <c r="E11641" s="29" t="n">
        <f aca="false">D11641/10</f>
        <v>9.7175</v>
      </c>
      <c r="F11641" s="29" t="n">
        <f aca="false">(E11641+Einstellungen!$B$20)*(1+Einstellungen!$B$10)</f>
        <v>33.764465</v>
      </c>
      <c r="G11641" s="21" t="str">
        <f aca="false">IF(F11641&lt;Einstellungen!$B$5,"ja","nein")</f>
        <v>nein</v>
      </c>
      <c r="H11641" s="21" t="s">
        <v>29</v>
      </c>
      <c r="I11641" s="29" t="n">
        <f aca="false">INDEX(Einstellungen!$B$27:$B$50,23)</f>
        <v>1.05</v>
      </c>
      <c r="J11641" s="29" t="n">
        <f aca="false">F11641*I11641</f>
        <v>35.45268825</v>
      </c>
    </row>
    <row r="11642" customFormat="false" ht="15" hidden="false" customHeight="false" outlineLevel="0" collapsed="false">
      <c r="A11642" s="28" t="n">
        <v>46065</v>
      </c>
      <c r="B11642" s="21" t="s">
        <v>135</v>
      </c>
      <c r="C11642" s="21" t="s">
        <v>136</v>
      </c>
      <c r="D11642" s="29" t="n">
        <v>89.333</v>
      </c>
      <c r="E11642" s="29" t="n">
        <f aca="false">D11642/10</f>
        <v>8.9333</v>
      </c>
      <c r="F11642" s="29" t="n">
        <f aca="false">(E11642+Einstellungen!$B$20)*(1+Einstellungen!$B$10)</f>
        <v>32.831267</v>
      </c>
      <c r="G11642" s="21" t="str">
        <f aca="false">IF(F11642&lt;Einstellungen!$B$5,"ja","nein")</f>
        <v>nein</v>
      </c>
      <c r="H11642" s="21" t="s">
        <v>29</v>
      </c>
      <c r="I11642" s="29" t="n">
        <f aca="false">INDEX(Einstellungen!$B$27:$B$50,24)</f>
        <v>0.8</v>
      </c>
      <c r="J11642" s="29" t="n">
        <f aca="false">F11642*I11642</f>
        <v>26.2650136</v>
      </c>
    </row>
    <row r="11643" customFormat="false" ht="15" hidden="false" customHeight="false" outlineLevel="0" collapsed="false">
      <c r="A11643" s="28" t="n">
        <v>46066</v>
      </c>
      <c r="B11643" s="21" t="s">
        <v>111</v>
      </c>
      <c r="C11643" s="21" t="s">
        <v>137</v>
      </c>
      <c r="D11643" s="29" t="n">
        <v>83.858</v>
      </c>
      <c r="E11643" s="29" t="n">
        <f aca="false">D11643/10</f>
        <v>8.3858</v>
      </c>
      <c r="F11643" s="29" t="n">
        <f aca="false">(E11643+Einstellungen!$B$20)*(1+Einstellungen!$B$10)</f>
        <v>32.179742</v>
      </c>
      <c r="G11643" s="21" t="str">
        <f aca="false">IF(F11643&lt;Einstellungen!$B$5,"ja","nein")</f>
        <v>nein</v>
      </c>
      <c r="H11643" s="21" t="s">
        <v>29</v>
      </c>
      <c r="I11643" s="29" t="n">
        <f aca="false">INDEX(Einstellungen!$B$27:$B$50,1)</f>
        <v>0.6</v>
      </c>
      <c r="J11643" s="29" t="n">
        <f aca="false">F11643*I11643</f>
        <v>19.3078452</v>
      </c>
    </row>
    <row r="11644" customFormat="false" ht="15" hidden="false" customHeight="false" outlineLevel="0" collapsed="false">
      <c r="A11644" s="28" t="n">
        <v>46066</v>
      </c>
      <c r="B11644" s="21" t="s">
        <v>113</v>
      </c>
      <c r="C11644" s="21" t="s">
        <v>137</v>
      </c>
      <c r="D11644" s="29" t="n">
        <v>83.66</v>
      </c>
      <c r="E11644" s="29" t="n">
        <f aca="false">D11644/10</f>
        <v>8.366</v>
      </c>
      <c r="F11644" s="29" t="n">
        <f aca="false">(E11644+Einstellungen!$B$20)*(1+Einstellungen!$B$10)</f>
        <v>32.15618</v>
      </c>
      <c r="G11644" s="21" t="str">
        <f aca="false">IF(F11644&lt;Einstellungen!$B$5,"ja","nein")</f>
        <v>nein</v>
      </c>
      <c r="H11644" s="21" t="s">
        <v>29</v>
      </c>
      <c r="I11644" s="29" t="n">
        <f aca="false">INDEX(Einstellungen!$B$27:$B$50,2)</f>
        <v>0.5</v>
      </c>
      <c r="J11644" s="29" t="n">
        <f aca="false">F11644*I11644</f>
        <v>16.07809</v>
      </c>
    </row>
    <row r="11645" customFormat="false" ht="15" hidden="false" customHeight="false" outlineLevel="0" collapsed="false">
      <c r="A11645" s="28" t="n">
        <v>46066</v>
      </c>
      <c r="B11645" s="21" t="s">
        <v>114</v>
      </c>
      <c r="C11645" s="21" t="s">
        <v>137</v>
      </c>
      <c r="D11645" s="29" t="n">
        <v>82.218</v>
      </c>
      <c r="E11645" s="29" t="n">
        <f aca="false">D11645/10</f>
        <v>8.2218</v>
      </c>
      <c r="F11645" s="29" t="n">
        <f aca="false">(E11645+Einstellungen!$B$20)*(1+Einstellungen!$B$10)</f>
        <v>31.984582</v>
      </c>
      <c r="G11645" s="21" t="str">
        <f aca="false">IF(F11645&lt;Einstellungen!$B$5,"ja","nein")</f>
        <v>nein</v>
      </c>
      <c r="H11645" s="21" t="s">
        <v>29</v>
      </c>
      <c r="I11645" s="29" t="n">
        <f aca="false">INDEX(Einstellungen!$B$27:$B$50,3)</f>
        <v>0.45</v>
      </c>
      <c r="J11645" s="29" t="n">
        <f aca="false">F11645*I11645</f>
        <v>14.3930619</v>
      </c>
    </row>
    <row r="11646" customFormat="false" ht="15" hidden="false" customHeight="false" outlineLevel="0" collapsed="false">
      <c r="A11646" s="28" t="n">
        <v>46066</v>
      </c>
      <c r="B11646" s="21" t="s">
        <v>115</v>
      </c>
      <c r="C11646" s="21" t="s">
        <v>137</v>
      </c>
      <c r="D11646" s="29" t="n">
        <v>81.855</v>
      </c>
      <c r="E11646" s="29" t="n">
        <f aca="false">D11646/10</f>
        <v>8.1855</v>
      </c>
      <c r="F11646" s="29" t="n">
        <f aca="false">(E11646+Einstellungen!$B$20)*(1+Einstellungen!$B$10)</f>
        <v>31.941385</v>
      </c>
      <c r="G11646" s="21" t="str">
        <f aca="false">IF(F11646&lt;Einstellungen!$B$5,"ja","nein")</f>
        <v>nein</v>
      </c>
      <c r="H11646" s="21" t="s">
        <v>29</v>
      </c>
      <c r="I11646" s="29" t="n">
        <f aca="false">INDEX(Einstellungen!$B$27:$B$50,4)</f>
        <v>0.45</v>
      </c>
      <c r="J11646" s="29" t="n">
        <f aca="false">F11646*I11646</f>
        <v>14.37362325</v>
      </c>
    </row>
    <row r="11647" customFormat="false" ht="15" hidden="false" customHeight="false" outlineLevel="0" collapsed="false">
      <c r="A11647" s="28" t="n">
        <v>46066</v>
      </c>
      <c r="B11647" s="21" t="s">
        <v>116</v>
      </c>
      <c r="C11647" s="21" t="s">
        <v>137</v>
      </c>
      <c r="D11647" s="29" t="n">
        <v>83.35</v>
      </c>
      <c r="E11647" s="29" t="n">
        <f aca="false">D11647/10</f>
        <v>8.335</v>
      </c>
      <c r="F11647" s="29" t="n">
        <f aca="false">(E11647+Einstellungen!$B$20)*(1+Einstellungen!$B$10)</f>
        <v>32.11929</v>
      </c>
      <c r="G11647" s="21" t="str">
        <f aca="false">IF(F11647&lt;Einstellungen!$B$5,"ja","nein")</f>
        <v>nein</v>
      </c>
      <c r="H11647" s="21" t="s">
        <v>29</v>
      </c>
      <c r="I11647" s="29" t="n">
        <f aca="false">INDEX(Einstellungen!$B$27:$B$50,5)</f>
        <v>0.45</v>
      </c>
      <c r="J11647" s="29" t="n">
        <f aca="false">F11647*I11647</f>
        <v>14.4536805</v>
      </c>
    </row>
    <row r="11648" customFormat="false" ht="15" hidden="false" customHeight="false" outlineLevel="0" collapsed="false">
      <c r="A11648" s="28" t="n">
        <v>46066</v>
      </c>
      <c r="B11648" s="21" t="s">
        <v>117</v>
      </c>
      <c r="C11648" s="21" t="s">
        <v>137</v>
      </c>
      <c r="D11648" s="29" t="n">
        <v>87.188</v>
      </c>
      <c r="E11648" s="29" t="n">
        <f aca="false">D11648/10</f>
        <v>8.7188</v>
      </c>
      <c r="F11648" s="29" t="n">
        <f aca="false">(E11648+Einstellungen!$B$20)*(1+Einstellungen!$B$10)</f>
        <v>32.576012</v>
      </c>
      <c r="G11648" s="21" t="str">
        <f aca="false">IF(F11648&lt;Einstellungen!$B$5,"ja","nein")</f>
        <v>nein</v>
      </c>
      <c r="H11648" s="21" t="s">
        <v>29</v>
      </c>
      <c r="I11648" s="29" t="n">
        <f aca="false">INDEX(Einstellungen!$B$27:$B$50,6)</f>
        <v>0.5</v>
      </c>
      <c r="J11648" s="29" t="n">
        <f aca="false">F11648*I11648</f>
        <v>16.288006</v>
      </c>
    </row>
    <row r="11649" customFormat="false" ht="15" hidden="false" customHeight="false" outlineLevel="0" collapsed="false">
      <c r="A11649" s="28" t="n">
        <v>46066</v>
      </c>
      <c r="B11649" s="21" t="s">
        <v>118</v>
      </c>
      <c r="C11649" s="21" t="s">
        <v>137</v>
      </c>
      <c r="D11649" s="29" t="n">
        <v>98.728</v>
      </c>
      <c r="E11649" s="29" t="n">
        <f aca="false">D11649/10</f>
        <v>9.8728</v>
      </c>
      <c r="F11649" s="29" t="n">
        <f aca="false">(E11649+Einstellungen!$B$20)*(1+Einstellungen!$B$10)</f>
        <v>33.949272</v>
      </c>
      <c r="G11649" s="21" t="str">
        <f aca="false">IF(F11649&lt;Einstellungen!$B$5,"ja","nein")</f>
        <v>nein</v>
      </c>
      <c r="H11649" s="21" t="s">
        <v>29</v>
      </c>
      <c r="I11649" s="29" t="n">
        <f aca="false">INDEX(Einstellungen!$B$27:$B$50,7)</f>
        <v>0.7</v>
      </c>
      <c r="J11649" s="29" t="n">
        <f aca="false">F11649*I11649</f>
        <v>23.7644904</v>
      </c>
    </row>
    <row r="11650" customFormat="false" ht="15" hidden="false" customHeight="false" outlineLevel="0" collapsed="false">
      <c r="A11650" s="28" t="n">
        <v>46066</v>
      </c>
      <c r="B11650" s="21" t="s">
        <v>119</v>
      </c>
      <c r="C11650" s="21" t="s">
        <v>137</v>
      </c>
      <c r="D11650" s="29" t="n">
        <v>117.727</v>
      </c>
      <c r="E11650" s="29" t="n">
        <f aca="false">D11650/10</f>
        <v>11.7727</v>
      </c>
      <c r="F11650" s="29" t="n">
        <f aca="false">(E11650+Einstellungen!$B$20)*(1+Einstellungen!$B$10)</f>
        <v>36.210153</v>
      </c>
      <c r="G11650" s="21" t="str">
        <f aca="false">IF(F11650&lt;Einstellungen!$B$5,"ja","nein")</f>
        <v>nein</v>
      </c>
      <c r="H11650" s="21" t="s">
        <v>29</v>
      </c>
      <c r="I11650" s="29" t="n">
        <f aca="false">INDEX(Einstellungen!$B$27:$B$50,8)</f>
        <v>0.95</v>
      </c>
      <c r="J11650" s="29" t="n">
        <f aca="false">F11650*I11650</f>
        <v>34.39964535</v>
      </c>
    </row>
    <row r="11651" customFormat="false" ht="15" hidden="false" customHeight="false" outlineLevel="0" collapsed="false">
      <c r="A11651" s="28" t="n">
        <v>46066</v>
      </c>
      <c r="B11651" s="21" t="s">
        <v>120</v>
      </c>
      <c r="C11651" s="21" t="s">
        <v>137</v>
      </c>
      <c r="D11651" s="29" t="n">
        <v>123.85</v>
      </c>
      <c r="E11651" s="29" t="n">
        <f aca="false">D11651/10</f>
        <v>12.385</v>
      </c>
      <c r="F11651" s="29" t="n">
        <f aca="false">(E11651+Einstellungen!$B$20)*(1+Einstellungen!$B$10)</f>
        <v>36.93879</v>
      </c>
      <c r="G11651" s="21" t="str">
        <f aca="false">IF(F11651&lt;Einstellungen!$B$5,"ja","nein")</f>
        <v>nein</v>
      </c>
      <c r="H11651" s="21" t="s">
        <v>29</v>
      </c>
      <c r="I11651" s="29" t="n">
        <f aca="false">INDEX(Einstellungen!$B$27:$B$50,9)</f>
        <v>1.05</v>
      </c>
      <c r="J11651" s="29" t="n">
        <f aca="false">F11651*I11651</f>
        <v>38.7857295</v>
      </c>
    </row>
    <row r="11652" customFormat="false" ht="15" hidden="false" customHeight="false" outlineLevel="0" collapsed="false">
      <c r="A11652" s="28" t="n">
        <v>46066</v>
      </c>
      <c r="B11652" s="21" t="s">
        <v>121</v>
      </c>
      <c r="C11652" s="21" t="s">
        <v>137</v>
      </c>
      <c r="D11652" s="29" t="n">
        <v>119.15</v>
      </c>
      <c r="E11652" s="29" t="n">
        <f aca="false">D11652/10</f>
        <v>11.915</v>
      </c>
      <c r="F11652" s="29" t="n">
        <f aca="false">(E11652+Einstellungen!$B$20)*(1+Einstellungen!$B$10)</f>
        <v>36.37949</v>
      </c>
      <c r="G11652" s="21" t="str">
        <f aca="false">IF(F11652&lt;Einstellungen!$B$5,"ja","nein")</f>
        <v>nein</v>
      </c>
      <c r="H11652" s="21" t="s">
        <v>29</v>
      </c>
      <c r="I11652" s="29" t="n">
        <f aca="false">INDEX(Einstellungen!$B$27:$B$50,10)</f>
        <v>1.05</v>
      </c>
      <c r="J11652" s="29" t="n">
        <f aca="false">F11652*I11652</f>
        <v>38.1984645</v>
      </c>
    </row>
    <row r="11653" customFormat="false" ht="15" hidden="false" customHeight="false" outlineLevel="0" collapsed="false">
      <c r="A11653" s="28" t="n">
        <v>46066</v>
      </c>
      <c r="B11653" s="21" t="s">
        <v>122</v>
      </c>
      <c r="C11653" s="21" t="s">
        <v>137</v>
      </c>
      <c r="D11653" s="29" t="n">
        <v>106.392</v>
      </c>
      <c r="E11653" s="29" t="n">
        <f aca="false">D11653/10</f>
        <v>10.6392</v>
      </c>
      <c r="F11653" s="29" t="n">
        <f aca="false">(E11653+Einstellungen!$B$20)*(1+Einstellungen!$B$10)</f>
        <v>34.861288</v>
      </c>
      <c r="G11653" s="21" t="str">
        <f aca="false">IF(F11653&lt;Einstellungen!$B$5,"ja","nein")</f>
        <v>nein</v>
      </c>
      <c r="H11653" s="21" t="s">
        <v>29</v>
      </c>
      <c r="I11653" s="29" t="n">
        <f aca="false">INDEX(Einstellungen!$B$27:$B$50,11)</f>
        <v>1.05</v>
      </c>
      <c r="J11653" s="29" t="n">
        <f aca="false">F11653*I11653</f>
        <v>36.6043524</v>
      </c>
    </row>
    <row r="11654" customFormat="false" ht="15" hidden="false" customHeight="false" outlineLevel="0" collapsed="false">
      <c r="A11654" s="28" t="n">
        <v>46066</v>
      </c>
      <c r="B11654" s="21" t="s">
        <v>123</v>
      </c>
      <c r="C11654" s="21" t="s">
        <v>137</v>
      </c>
      <c r="D11654" s="29" t="n">
        <v>101.03</v>
      </c>
      <c r="E11654" s="29" t="n">
        <f aca="false">D11654/10</f>
        <v>10.103</v>
      </c>
      <c r="F11654" s="29" t="n">
        <f aca="false">(E11654+Einstellungen!$B$20)*(1+Einstellungen!$B$10)</f>
        <v>34.22321</v>
      </c>
      <c r="G11654" s="21" t="str">
        <f aca="false">IF(F11654&lt;Einstellungen!$B$5,"ja","nein")</f>
        <v>nein</v>
      </c>
      <c r="H11654" s="21" t="s">
        <v>29</v>
      </c>
      <c r="I11654" s="29" t="n">
        <f aca="false">INDEX(Einstellungen!$B$27:$B$50,12)</f>
        <v>1.1</v>
      </c>
      <c r="J11654" s="29" t="n">
        <f aca="false">F11654*I11654</f>
        <v>37.645531</v>
      </c>
    </row>
    <row r="11655" customFormat="false" ht="15" hidden="false" customHeight="false" outlineLevel="0" collapsed="false">
      <c r="A11655" s="28" t="n">
        <v>46066</v>
      </c>
      <c r="B11655" s="21" t="s">
        <v>124</v>
      </c>
      <c r="C11655" s="21" t="s">
        <v>137</v>
      </c>
      <c r="D11655" s="29" t="n">
        <v>97.3</v>
      </c>
      <c r="E11655" s="29" t="n">
        <f aca="false">D11655/10</f>
        <v>9.73</v>
      </c>
      <c r="F11655" s="29" t="n">
        <f aca="false">(E11655+Einstellungen!$B$20)*(1+Einstellungen!$B$10)</f>
        <v>33.77934</v>
      </c>
      <c r="G11655" s="21" t="str">
        <f aca="false">IF(F11655&lt;Einstellungen!$B$5,"ja","nein")</f>
        <v>nein</v>
      </c>
      <c r="H11655" s="21" t="s">
        <v>29</v>
      </c>
      <c r="I11655" s="29" t="n">
        <f aca="false">INDEX(Einstellungen!$B$27:$B$50,13)</f>
        <v>1.2</v>
      </c>
      <c r="J11655" s="29" t="n">
        <f aca="false">F11655*I11655</f>
        <v>40.535208</v>
      </c>
    </row>
    <row r="11656" customFormat="false" ht="15" hidden="false" customHeight="false" outlineLevel="0" collapsed="false">
      <c r="A11656" s="28" t="n">
        <v>46066</v>
      </c>
      <c r="B11656" s="21" t="s">
        <v>125</v>
      </c>
      <c r="C11656" s="21" t="s">
        <v>137</v>
      </c>
      <c r="D11656" s="29" t="n">
        <v>97.495</v>
      </c>
      <c r="E11656" s="29" t="n">
        <f aca="false">D11656/10</f>
        <v>9.7495</v>
      </c>
      <c r="F11656" s="29" t="n">
        <f aca="false">(E11656+Einstellungen!$B$20)*(1+Einstellungen!$B$10)</f>
        <v>33.802545</v>
      </c>
      <c r="G11656" s="21" t="str">
        <f aca="false">IF(F11656&lt;Einstellungen!$B$5,"ja","nein")</f>
        <v>nein</v>
      </c>
      <c r="H11656" s="21" t="s">
        <v>29</v>
      </c>
      <c r="I11656" s="29" t="n">
        <f aca="false">INDEX(Einstellungen!$B$27:$B$50,14)</f>
        <v>1.15</v>
      </c>
      <c r="J11656" s="29" t="n">
        <f aca="false">F11656*I11656</f>
        <v>38.87292675</v>
      </c>
    </row>
    <row r="11657" customFormat="false" ht="15" hidden="false" customHeight="false" outlineLevel="0" collapsed="false">
      <c r="A11657" s="28" t="n">
        <v>46066</v>
      </c>
      <c r="B11657" s="21" t="s">
        <v>126</v>
      </c>
      <c r="C11657" s="21" t="s">
        <v>137</v>
      </c>
      <c r="D11657" s="29" t="n">
        <v>102.09</v>
      </c>
      <c r="E11657" s="29" t="n">
        <f aca="false">D11657/10</f>
        <v>10.209</v>
      </c>
      <c r="F11657" s="29" t="n">
        <f aca="false">(E11657+Einstellungen!$B$20)*(1+Einstellungen!$B$10)</f>
        <v>34.34935</v>
      </c>
      <c r="G11657" s="21" t="str">
        <f aca="false">IF(F11657&lt;Einstellungen!$B$5,"ja","nein")</f>
        <v>nein</v>
      </c>
      <c r="H11657" s="21" t="s">
        <v>29</v>
      </c>
      <c r="I11657" s="29" t="n">
        <f aca="false">INDEX(Einstellungen!$B$27:$B$50,15)</f>
        <v>1</v>
      </c>
      <c r="J11657" s="29" t="n">
        <f aca="false">F11657*I11657</f>
        <v>34.34935</v>
      </c>
    </row>
    <row r="11658" customFormat="false" ht="15" hidden="false" customHeight="false" outlineLevel="0" collapsed="false">
      <c r="A11658" s="28" t="n">
        <v>46066</v>
      </c>
      <c r="B11658" s="21" t="s">
        <v>127</v>
      </c>
      <c r="C11658" s="21" t="s">
        <v>137</v>
      </c>
      <c r="D11658" s="29" t="n">
        <v>118.097</v>
      </c>
      <c r="E11658" s="29" t="n">
        <f aca="false">D11658/10</f>
        <v>11.8097</v>
      </c>
      <c r="F11658" s="29" t="n">
        <f aca="false">(E11658+Einstellungen!$B$20)*(1+Einstellungen!$B$10)</f>
        <v>36.254183</v>
      </c>
      <c r="G11658" s="21" t="str">
        <f aca="false">IF(F11658&lt;Einstellungen!$B$5,"ja","nein")</f>
        <v>nein</v>
      </c>
      <c r="H11658" s="21" t="s">
        <v>29</v>
      </c>
      <c r="I11658" s="29" t="n">
        <f aca="false">INDEX(Einstellungen!$B$27:$B$50,16)</f>
        <v>0.95</v>
      </c>
      <c r="J11658" s="29" t="n">
        <f aca="false">F11658*I11658</f>
        <v>34.44147385</v>
      </c>
    </row>
    <row r="11659" customFormat="false" ht="15" hidden="false" customHeight="false" outlineLevel="0" collapsed="false">
      <c r="A11659" s="28" t="n">
        <v>46066</v>
      </c>
      <c r="B11659" s="21" t="s">
        <v>128</v>
      </c>
      <c r="C11659" s="21" t="s">
        <v>137</v>
      </c>
      <c r="D11659" s="29" t="n">
        <v>125.905</v>
      </c>
      <c r="E11659" s="29" t="n">
        <f aca="false">D11659/10</f>
        <v>12.5905</v>
      </c>
      <c r="F11659" s="29" t="n">
        <f aca="false">(E11659+Einstellungen!$B$20)*(1+Einstellungen!$B$10)</f>
        <v>37.183335</v>
      </c>
      <c r="G11659" s="21" t="str">
        <f aca="false">IF(F11659&lt;Einstellungen!$B$5,"ja","nein")</f>
        <v>nein</v>
      </c>
      <c r="H11659" s="21" t="s">
        <v>29</v>
      </c>
      <c r="I11659" s="29" t="n">
        <f aca="false">INDEX(Einstellungen!$B$27:$B$50,17)</f>
        <v>0.95</v>
      </c>
      <c r="J11659" s="29" t="n">
        <f aca="false">F11659*I11659</f>
        <v>35.32416825</v>
      </c>
    </row>
    <row r="11660" customFormat="false" ht="15" hidden="false" customHeight="false" outlineLevel="0" collapsed="false">
      <c r="A11660" s="28" t="n">
        <v>46066</v>
      </c>
      <c r="B11660" s="21" t="s">
        <v>129</v>
      </c>
      <c r="C11660" s="21" t="s">
        <v>137</v>
      </c>
      <c r="D11660" s="29" t="n">
        <v>131.985</v>
      </c>
      <c r="E11660" s="29" t="n">
        <f aca="false">D11660/10</f>
        <v>13.1985</v>
      </c>
      <c r="F11660" s="29" t="n">
        <f aca="false">(E11660+Einstellungen!$B$20)*(1+Einstellungen!$B$10)</f>
        <v>37.906855</v>
      </c>
      <c r="G11660" s="21" t="str">
        <f aca="false">IF(F11660&lt;Einstellungen!$B$5,"ja","nein")</f>
        <v>nein</v>
      </c>
      <c r="H11660" s="21" t="s">
        <v>29</v>
      </c>
      <c r="I11660" s="29" t="n">
        <f aca="false">INDEX(Einstellungen!$B$27:$B$50,18)</f>
        <v>1.1</v>
      </c>
      <c r="J11660" s="29" t="n">
        <f aca="false">F11660*I11660</f>
        <v>41.6975405</v>
      </c>
    </row>
    <row r="11661" customFormat="false" ht="15" hidden="false" customHeight="false" outlineLevel="0" collapsed="false">
      <c r="A11661" s="28" t="n">
        <v>46066</v>
      </c>
      <c r="B11661" s="21" t="s">
        <v>130</v>
      </c>
      <c r="C11661" s="21" t="s">
        <v>137</v>
      </c>
      <c r="D11661" s="29" t="n">
        <v>136.022</v>
      </c>
      <c r="E11661" s="29" t="n">
        <f aca="false">D11661/10</f>
        <v>13.6022</v>
      </c>
      <c r="F11661" s="29" t="n">
        <f aca="false">(E11661+Einstellungen!$B$20)*(1+Einstellungen!$B$10)</f>
        <v>38.387258</v>
      </c>
      <c r="G11661" s="21" t="str">
        <f aca="false">IF(F11661&lt;Einstellungen!$B$5,"ja","nein")</f>
        <v>nein</v>
      </c>
      <c r="H11661" s="21" t="s">
        <v>29</v>
      </c>
      <c r="I11661" s="29" t="n">
        <f aca="false">INDEX(Einstellungen!$B$27:$B$50,19)</f>
        <v>1.35</v>
      </c>
      <c r="J11661" s="29" t="n">
        <f aca="false">F11661*I11661</f>
        <v>51.8227983</v>
      </c>
    </row>
    <row r="11662" customFormat="false" ht="15" hidden="false" customHeight="false" outlineLevel="0" collapsed="false">
      <c r="A11662" s="28" t="n">
        <v>46066</v>
      </c>
      <c r="B11662" s="21" t="s">
        <v>131</v>
      </c>
      <c r="C11662" s="21" t="s">
        <v>137</v>
      </c>
      <c r="D11662" s="29" t="n">
        <v>131.892</v>
      </c>
      <c r="E11662" s="29" t="n">
        <f aca="false">D11662/10</f>
        <v>13.1892</v>
      </c>
      <c r="F11662" s="29" t="n">
        <f aca="false">(E11662+Einstellungen!$B$20)*(1+Einstellungen!$B$10)</f>
        <v>37.895788</v>
      </c>
      <c r="G11662" s="21" t="str">
        <f aca="false">IF(F11662&lt;Einstellungen!$B$5,"ja","nein")</f>
        <v>nein</v>
      </c>
      <c r="H11662" s="21" t="s">
        <v>29</v>
      </c>
      <c r="I11662" s="29" t="n">
        <f aca="false">INDEX(Einstellungen!$B$27:$B$50,20)</f>
        <v>1.45</v>
      </c>
      <c r="J11662" s="29" t="n">
        <f aca="false">F11662*I11662</f>
        <v>54.9488926</v>
      </c>
    </row>
    <row r="11663" customFormat="false" ht="15" hidden="false" customHeight="false" outlineLevel="0" collapsed="false">
      <c r="A11663" s="28" t="n">
        <v>46066</v>
      </c>
      <c r="B11663" s="21" t="s">
        <v>132</v>
      </c>
      <c r="C11663" s="21" t="s">
        <v>137</v>
      </c>
      <c r="D11663" s="29" t="n">
        <v>126</v>
      </c>
      <c r="E11663" s="29" t="n">
        <f aca="false">D11663/10</f>
        <v>12.6</v>
      </c>
      <c r="F11663" s="29" t="n">
        <f aca="false">(E11663+Einstellungen!$B$20)*(1+Einstellungen!$B$10)</f>
        <v>37.19464</v>
      </c>
      <c r="G11663" s="21" t="str">
        <f aca="false">IF(F11663&lt;Einstellungen!$B$5,"ja","nein")</f>
        <v>nein</v>
      </c>
      <c r="H11663" s="21" t="s">
        <v>29</v>
      </c>
      <c r="I11663" s="29" t="n">
        <f aca="false">INDEX(Einstellungen!$B$27:$B$50,21)</f>
        <v>1.4</v>
      </c>
      <c r="J11663" s="29" t="n">
        <f aca="false">F11663*I11663</f>
        <v>52.072496</v>
      </c>
    </row>
    <row r="11664" customFormat="false" ht="15" hidden="false" customHeight="false" outlineLevel="0" collapsed="false">
      <c r="A11664" s="28" t="n">
        <v>46066</v>
      </c>
      <c r="B11664" s="21" t="s">
        <v>133</v>
      </c>
      <c r="C11664" s="21" t="s">
        <v>137</v>
      </c>
      <c r="D11664" s="29" t="n">
        <v>117.58</v>
      </c>
      <c r="E11664" s="29" t="n">
        <f aca="false">D11664/10</f>
        <v>11.758</v>
      </c>
      <c r="F11664" s="29" t="n">
        <f aca="false">(E11664+Einstellungen!$B$20)*(1+Einstellungen!$B$10)</f>
        <v>36.19266</v>
      </c>
      <c r="G11664" s="21" t="str">
        <f aca="false">IF(F11664&lt;Einstellungen!$B$5,"ja","nein")</f>
        <v>nein</v>
      </c>
      <c r="H11664" s="21" t="s">
        <v>29</v>
      </c>
      <c r="I11664" s="29" t="n">
        <f aca="false">INDEX(Einstellungen!$B$27:$B$50,22)</f>
        <v>1.25</v>
      </c>
      <c r="J11664" s="29" t="n">
        <f aca="false">F11664*I11664</f>
        <v>45.240825</v>
      </c>
    </row>
    <row r="11665" customFormat="false" ht="15" hidden="false" customHeight="false" outlineLevel="0" collapsed="false">
      <c r="A11665" s="28" t="n">
        <v>46066</v>
      </c>
      <c r="B11665" s="21" t="s">
        <v>134</v>
      </c>
      <c r="C11665" s="21" t="s">
        <v>137</v>
      </c>
      <c r="D11665" s="29" t="n">
        <v>109.947</v>
      </c>
      <c r="E11665" s="29" t="n">
        <f aca="false">D11665/10</f>
        <v>10.9947</v>
      </c>
      <c r="F11665" s="29" t="n">
        <f aca="false">(E11665+Einstellungen!$B$20)*(1+Einstellungen!$B$10)</f>
        <v>35.284333</v>
      </c>
      <c r="G11665" s="21" t="str">
        <f aca="false">IF(F11665&lt;Einstellungen!$B$5,"ja","nein")</f>
        <v>nein</v>
      </c>
      <c r="H11665" s="21" t="s">
        <v>29</v>
      </c>
      <c r="I11665" s="29" t="n">
        <f aca="false">INDEX(Einstellungen!$B$27:$B$50,23)</f>
        <v>1.05</v>
      </c>
      <c r="J11665" s="29" t="n">
        <f aca="false">F11665*I11665</f>
        <v>37.04854965</v>
      </c>
    </row>
    <row r="11666" customFormat="false" ht="15" hidden="false" customHeight="false" outlineLevel="0" collapsed="false">
      <c r="A11666" s="28" t="n">
        <v>46066</v>
      </c>
      <c r="B11666" s="21" t="s">
        <v>135</v>
      </c>
      <c r="C11666" s="21" t="s">
        <v>137</v>
      </c>
      <c r="D11666" s="29" t="n">
        <v>100.858</v>
      </c>
      <c r="E11666" s="29" t="n">
        <f aca="false">D11666/10</f>
        <v>10.0858</v>
      </c>
      <c r="F11666" s="29" t="n">
        <f aca="false">(E11666+Einstellungen!$B$20)*(1+Einstellungen!$B$10)</f>
        <v>34.202742</v>
      </c>
      <c r="G11666" s="21" t="str">
        <f aca="false">IF(F11666&lt;Einstellungen!$B$5,"ja","nein")</f>
        <v>nein</v>
      </c>
      <c r="H11666" s="21" t="s">
        <v>29</v>
      </c>
      <c r="I11666" s="29" t="n">
        <f aca="false">INDEX(Einstellungen!$B$27:$B$50,24)</f>
        <v>0.8</v>
      </c>
      <c r="J11666" s="29" t="n">
        <f aca="false">F11666*I11666</f>
        <v>27.3621936</v>
      </c>
    </row>
    <row r="11667" customFormat="false" ht="15" hidden="false" customHeight="false" outlineLevel="0" collapsed="false">
      <c r="A11667" s="28" t="n">
        <v>46067</v>
      </c>
      <c r="B11667" s="21" t="s">
        <v>111</v>
      </c>
      <c r="C11667" s="21" t="s">
        <v>138</v>
      </c>
      <c r="D11667" s="29" t="n">
        <v>96.993</v>
      </c>
      <c r="E11667" s="29" t="n">
        <f aca="false">D11667/10</f>
        <v>9.6993</v>
      </c>
      <c r="F11667" s="29" t="n">
        <f aca="false">(E11667+Einstellungen!$B$20)*(1+Einstellungen!$B$10)</f>
        <v>33.742807</v>
      </c>
      <c r="G11667" s="21" t="str">
        <f aca="false">IF(F11667&lt;Einstellungen!$B$5,"ja","nein")</f>
        <v>nein</v>
      </c>
      <c r="H11667" s="21" t="s">
        <v>29</v>
      </c>
      <c r="I11667" s="29" t="n">
        <f aca="false">INDEX(Einstellungen!$B$27:$B$50,1)</f>
        <v>0.6</v>
      </c>
      <c r="J11667" s="29" t="n">
        <f aca="false">F11667*I11667</f>
        <v>20.2456842</v>
      </c>
    </row>
    <row r="11668" customFormat="false" ht="15" hidden="false" customHeight="false" outlineLevel="0" collapsed="false">
      <c r="A11668" s="28" t="n">
        <v>46067</v>
      </c>
      <c r="B11668" s="21" t="s">
        <v>113</v>
      </c>
      <c r="C11668" s="21" t="s">
        <v>138</v>
      </c>
      <c r="D11668" s="29" t="n">
        <v>91.83</v>
      </c>
      <c r="E11668" s="29" t="n">
        <f aca="false">D11668/10</f>
        <v>9.183</v>
      </c>
      <c r="F11668" s="29" t="n">
        <f aca="false">(E11668+Einstellungen!$B$20)*(1+Einstellungen!$B$10)</f>
        <v>33.12841</v>
      </c>
      <c r="G11668" s="21" t="str">
        <f aca="false">IF(F11668&lt;Einstellungen!$B$5,"ja","nein")</f>
        <v>nein</v>
      </c>
      <c r="H11668" s="21" t="s">
        <v>29</v>
      </c>
      <c r="I11668" s="29" t="n">
        <f aca="false">INDEX(Einstellungen!$B$27:$B$50,2)</f>
        <v>0.5</v>
      </c>
      <c r="J11668" s="29" t="n">
        <f aca="false">F11668*I11668</f>
        <v>16.564205</v>
      </c>
    </row>
    <row r="11669" customFormat="false" ht="15" hidden="false" customHeight="false" outlineLevel="0" collapsed="false">
      <c r="A11669" s="28" t="n">
        <v>46067</v>
      </c>
      <c r="B11669" s="21" t="s">
        <v>114</v>
      </c>
      <c r="C11669" s="21" t="s">
        <v>138</v>
      </c>
      <c r="D11669" s="29" t="n">
        <v>89.09</v>
      </c>
      <c r="E11669" s="29" t="n">
        <f aca="false">D11669/10</f>
        <v>8.909</v>
      </c>
      <c r="F11669" s="29" t="n">
        <f aca="false">(E11669+Einstellungen!$B$20)*(1+Einstellungen!$B$10)</f>
        <v>32.80235</v>
      </c>
      <c r="G11669" s="21" t="str">
        <f aca="false">IF(F11669&lt;Einstellungen!$B$5,"ja","nein")</f>
        <v>nein</v>
      </c>
      <c r="H11669" s="21" t="s">
        <v>29</v>
      </c>
      <c r="I11669" s="29" t="n">
        <f aca="false">INDEX(Einstellungen!$B$27:$B$50,3)</f>
        <v>0.45</v>
      </c>
      <c r="J11669" s="29" t="n">
        <f aca="false">F11669*I11669</f>
        <v>14.7610575</v>
      </c>
    </row>
    <row r="11670" customFormat="false" ht="15" hidden="false" customHeight="false" outlineLevel="0" collapsed="false">
      <c r="A11670" s="28" t="n">
        <v>46067</v>
      </c>
      <c r="B11670" s="21" t="s">
        <v>115</v>
      </c>
      <c r="C11670" s="21" t="s">
        <v>138</v>
      </c>
      <c r="D11670" s="29" t="n">
        <v>88.672</v>
      </c>
      <c r="E11670" s="29" t="n">
        <f aca="false">D11670/10</f>
        <v>8.8672</v>
      </c>
      <c r="F11670" s="29" t="n">
        <f aca="false">(E11670+Einstellungen!$B$20)*(1+Einstellungen!$B$10)</f>
        <v>32.752608</v>
      </c>
      <c r="G11670" s="21" t="str">
        <f aca="false">IF(F11670&lt;Einstellungen!$B$5,"ja","nein")</f>
        <v>nein</v>
      </c>
      <c r="H11670" s="21" t="s">
        <v>29</v>
      </c>
      <c r="I11670" s="29" t="n">
        <f aca="false">INDEX(Einstellungen!$B$27:$B$50,4)</f>
        <v>0.45</v>
      </c>
      <c r="J11670" s="29" t="n">
        <f aca="false">F11670*I11670</f>
        <v>14.7386736</v>
      </c>
    </row>
    <row r="11671" customFormat="false" ht="15" hidden="false" customHeight="false" outlineLevel="0" collapsed="false">
      <c r="A11671" s="28" t="n">
        <v>46067</v>
      </c>
      <c r="B11671" s="21" t="s">
        <v>116</v>
      </c>
      <c r="C11671" s="21" t="s">
        <v>138</v>
      </c>
      <c r="D11671" s="29" t="n">
        <v>87.507</v>
      </c>
      <c r="E11671" s="29" t="n">
        <f aca="false">D11671/10</f>
        <v>8.7507</v>
      </c>
      <c r="F11671" s="29" t="n">
        <f aca="false">(E11671+Einstellungen!$B$20)*(1+Einstellungen!$B$10)</f>
        <v>32.613973</v>
      </c>
      <c r="G11671" s="21" t="str">
        <f aca="false">IF(F11671&lt;Einstellungen!$B$5,"ja","nein")</f>
        <v>nein</v>
      </c>
      <c r="H11671" s="21" t="s">
        <v>29</v>
      </c>
      <c r="I11671" s="29" t="n">
        <f aca="false">INDEX(Einstellungen!$B$27:$B$50,5)</f>
        <v>0.45</v>
      </c>
      <c r="J11671" s="29" t="n">
        <f aca="false">F11671*I11671</f>
        <v>14.67628785</v>
      </c>
    </row>
    <row r="11672" customFormat="false" ht="15" hidden="false" customHeight="false" outlineLevel="0" collapsed="false">
      <c r="A11672" s="28" t="n">
        <v>46067</v>
      </c>
      <c r="B11672" s="21" t="s">
        <v>117</v>
      </c>
      <c r="C11672" s="21" t="s">
        <v>138</v>
      </c>
      <c r="D11672" s="29" t="n">
        <v>88.75</v>
      </c>
      <c r="E11672" s="29" t="n">
        <f aca="false">D11672/10</f>
        <v>8.875</v>
      </c>
      <c r="F11672" s="29" t="n">
        <f aca="false">(E11672+Einstellungen!$B$20)*(1+Einstellungen!$B$10)</f>
        <v>32.76189</v>
      </c>
      <c r="G11672" s="21" t="str">
        <f aca="false">IF(F11672&lt;Einstellungen!$B$5,"ja","nein")</f>
        <v>nein</v>
      </c>
      <c r="H11672" s="21" t="s">
        <v>29</v>
      </c>
      <c r="I11672" s="29" t="n">
        <f aca="false">INDEX(Einstellungen!$B$27:$B$50,6)</f>
        <v>0.5</v>
      </c>
      <c r="J11672" s="29" t="n">
        <f aca="false">F11672*I11672</f>
        <v>16.380945</v>
      </c>
    </row>
    <row r="11673" customFormat="false" ht="15" hidden="false" customHeight="false" outlineLevel="0" collapsed="false">
      <c r="A11673" s="28" t="n">
        <v>46067</v>
      </c>
      <c r="B11673" s="21" t="s">
        <v>118</v>
      </c>
      <c r="C11673" s="21" t="s">
        <v>138</v>
      </c>
      <c r="D11673" s="29" t="n">
        <v>90.218</v>
      </c>
      <c r="E11673" s="29" t="n">
        <f aca="false">D11673/10</f>
        <v>9.0218</v>
      </c>
      <c r="F11673" s="29" t="n">
        <f aca="false">(E11673+Einstellungen!$B$20)*(1+Einstellungen!$B$10)</f>
        <v>32.936582</v>
      </c>
      <c r="G11673" s="21" t="str">
        <f aca="false">IF(F11673&lt;Einstellungen!$B$5,"ja","nein")</f>
        <v>nein</v>
      </c>
      <c r="H11673" s="21" t="s">
        <v>29</v>
      </c>
      <c r="I11673" s="29" t="n">
        <f aca="false">INDEX(Einstellungen!$B$27:$B$50,7)</f>
        <v>0.7</v>
      </c>
      <c r="J11673" s="29" t="n">
        <f aca="false">F11673*I11673</f>
        <v>23.0556074</v>
      </c>
    </row>
    <row r="11674" customFormat="false" ht="15" hidden="false" customHeight="false" outlineLevel="0" collapsed="false">
      <c r="A11674" s="28" t="n">
        <v>46067</v>
      </c>
      <c r="B11674" s="21" t="s">
        <v>119</v>
      </c>
      <c r="C11674" s="21" t="s">
        <v>138</v>
      </c>
      <c r="D11674" s="29" t="n">
        <v>93.118</v>
      </c>
      <c r="E11674" s="29" t="n">
        <f aca="false">D11674/10</f>
        <v>9.3118</v>
      </c>
      <c r="F11674" s="29" t="n">
        <f aca="false">(E11674+Einstellungen!$B$20)*(1+Einstellungen!$B$10)</f>
        <v>33.281682</v>
      </c>
      <c r="G11674" s="21" t="str">
        <f aca="false">IF(F11674&lt;Einstellungen!$B$5,"ja","nein")</f>
        <v>nein</v>
      </c>
      <c r="H11674" s="21" t="s">
        <v>29</v>
      </c>
      <c r="I11674" s="29" t="n">
        <f aca="false">INDEX(Einstellungen!$B$27:$B$50,8)</f>
        <v>0.95</v>
      </c>
      <c r="J11674" s="29" t="n">
        <f aca="false">F11674*I11674</f>
        <v>31.6175979</v>
      </c>
    </row>
    <row r="11675" customFormat="false" ht="15" hidden="false" customHeight="false" outlineLevel="0" collapsed="false">
      <c r="A11675" s="28" t="n">
        <v>46067</v>
      </c>
      <c r="B11675" s="21" t="s">
        <v>120</v>
      </c>
      <c r="C11675" s="21" t="s">
        <v>138</v>
      </c>
      <c r="D11675" s="29" t="n">
        <v>101.832</v>
      </c>
      <c r="E11675" s="29" t="n">
        <f aca="false">D11675/10</f>
        <v>10.1832</v>
      </c>
      <c r="F11675" s="29" t="n">
        <f aca="false">(E11675+Einstellungen!$B$20)*(1+Einstellungen!$B$10)</f>
        <v>34.318648</v>
      </c>
      <c r="G11675" s="21" t="str">
        <f aca="false">IF(F11675&lt;Einstellungen!$B$5,"ja","nein")</f>
        <v>nein</v>
      </c>
      <c r="H11675" s="21" t="s">
        <v>29</v>
      </c>
      <c r="I11675" s="29" t="n">
        <f aca="false">INDEX(Einstellungen!$B$27:$B$50,9)</f>
        <v>1.05</v>
      </c>
      <c r="J11675" s="29" t="n">
        <f aca="false">F11675*I11675</f>
        <v>36.0345804</v>
      </c>
    </row>
    <row r="11676" customFormat="false" ht="15" hidden="false" customHeight="false" outlineLevel="0" collapsed="false">
      <c r="A11676" s="28" t="n">
        <v>46067</v>
      </c>
      <c r="B11676" s="21" t="s">
        <v>121</v>
      </c>
      <c r="C11676" s="21" t="s">
        <v>138</v>
      </c>
      <c r="D11676" s="29" t="n">
        <v>107.49</v>
      </c>
      <c r="E11676" s="29" t="n">
        <f aca="false">D11676/10</f>
        <v>10.749</v>
      </c>
      <c r="F11676" s="29" t="n">
        <f aca="false">(E11676+Einstellungen!$B$20)*(1+Einstellungen!$B$10)</f>
        <v>34.99195</v>
      </c>
      <c r="G11676" s="21" t="str">
        <f aca="false">IF(F11676&lt;Einstellungen!$B$5,"ja","nein")</f>
        <v>nein</v>
      </c>
      <c r="H11676" s="21" t="s">
        <v>29</v>
      </c>
      <c r="I11676" s="29" t="n">
        <f aca="false">INDEX(Einstellungen!$B$27:$B$50,10)</f>
        <v>1.05</v>
      </c>
      <c r="J11676" s="29" t="n">
        <f aca="false">F11676*I11676</f>
        <v>36.7415475</v>
      </c>
    </row>
    <row r="11677" customFormat="false" ht="15" hidden="false" customHeight="false" outlineLevel="0" collapsed="false">
      <c r="A11677" s="28" t="n">
        <v>46067</v>
      </c>
      <c r="B11677" s="21" t="s">
        <v>122</v>
      </c>
      <c r="C11677" s="21" t="s">
        <v>138</v>
      </c>
      <c r="D11677" s="29" t="n">
        <v>103.97</v>
      </c>
      <c r="E11677" s="29" t="n">
        <f aca="false">D11677/10</f>
        <v>10.397</v>
      </c>
      <c r="F11677" s="29" t="n">
        <f aca="false">(E11677+Einstellungen!$B$20)*(1+Einstellungen!$B$10)</f>
        <v>34.57307</v>
      </c>
      <c r="G11677" s="21" t="str">
        <f aca="false">IF(F11677&lt;Einstellungen!$B$5,"ja","nein")</f>
        <v>nein</v>
      </c>
      <c r="H11677" s="21" t="s">
        <v>29</v>
      </c>
      <c r="I11677" s="29" t="n">
        <f aca="false">INDEX(Einstellungen!$B$27:$B$50,11)</f>
        <v>1.05</v>
      </c>
      <c r="J11677" s="29" t="n">
        <f aca="false">F11677*I11677</f>
        <v>36.3017235</v>
      </c>
    </row>
    <row r="11678" customFormat="false" ht="15" hidden="false" customHeight="false" outlineLevel="0" collapsed="false">
      <c r="A11678" s="28" t="n">
        <v>46067</v>
      </c>
      <c r="B11678" s="21" t="s">
        <v>123</v>
      </c>
      <c r="C11678" s="21" t="s">
        <v>138</v>
      </c>
      <c r="D11678" s="29" t="n">
        <v>98.162</v>
      </c>
      <c r="E11678" s="29" t="n">
        <f aca="false">D11678/10</f>
        <v>9.8162</v>
      </c>
      <c r="F11678" s="29" t="n">
        <f aca="false">(E11678+Einstellungen!$B$20)*(1+Einstellungen!$B$10)</f>
        <v>33.881918</v>
      </c>
      <c r="G11678" s="21" t="str">
        <f aca="false">IF(F11678&lt;Einstellungen!$B$5,"ja","nein")</f>
        <v>nein</v>
      </c>
      <c r="H11678" s="21" t="s">
        <v>29</v>
      </c>
      <c r="I11678" s="29" t="n">
        <f aca="false">INDEX(Einstellungen!$B$27:$B$50,12)</f>
        <v>1.1</v>
      </c>
      <c r="J11678" s="29" t="n">
        <f aca="false">F11678*I11678</f>
        <v>37.2701098</v>
      </c>
    </row>
    <row r="11679" customFormat="false" ht="15" hidden="false" customHeight="false" outlineLevel="0" collapsed="false">
      <c r="A11679" s="28" t="n">
        <v>46067</v>
      </c>
      <c r="B11679" s="21" t="s">
        <v>124</v>
      </c>
      <c r="C11679" s="21" t="s">
        <v>138</v>
      </c>
      <c r="D11679" s="29" t="n">
        <v>95.16</v>
      </c>
      <c r="E11679" s="29" t="n">
        <f aca="false">D11679/10</f>
        <v>9.516</v>
      </c>
      <c r="F11679" s="29" t="n">
        <f aca="false">(E11679+Einstellungen!$B$20)*(1+Einstellungen!$B$10)</f>
        <v>33.52468</v>
      </c>
      <c r="G11679" s="21" t="str">
        <f aca="false">IF(F11679&lt;Einstellungen!$B$5,"ja","nein")</f>
        <v>nein</v>
      </c>
      <c r="H11679" s="21" t="s">
        <v>29</v>
      </c>
      <c r="I11679" s="29" t="n">
        <f aca="false">INDEX(Einstellungen!$B$27:$B$50,13)</f>
        <v>1.2</v>
      </c>
      <c r="J11679" s="29" t="n">
        <f aca="false">F11679*I11679</f>
        <v>40.229616</v>
      </c>
    </row>
    <row r="11680" customFormat="false" ht="15" hidden="false" customHeight="false" outlineLevel="0" collapsed="false">
      <c r="A11680" s="28" t="n">
        <v>46067</v>
      </c>
      <c r="B11680" s="21" t="s">
        <v>125</v>
      </c>
      <c r="C11680" s="21" t="s">
        <v>138</v>
      </c>
      <c r="D11680" s="29" t="n">
        <v>93.972</v>
      </c>
      <c r="E11680" s="29" t="n">
        <f aca="false">D11680/10</f>
        <v>9.3972</v>
      </c>
      <c r="F11680" s="29" t="n">
        <f aca="false">(E11680+Einstellungen!$B$20)*(1+Einstellungen!$B$10)</f>
        <v>33.383308</v>
      </c>
      <c r="G11680" s="21" t="str">
        <f aca="false">IF(F11680&lt;Einstellungen!$B$5,"ja","nein")</f>
        <v>nein</v>
      </c>
      <c r="H11680" s="21" t="s">
        <v>29</v>
      </c>
      <c r="I11680" s="29" t="n">
        <f aca="false">INDEX(Einstellungen!$B$27:$B$50,14)</f>
        <v>1.15</v>
      </c>
      <c r="J11680" s="29" t="n">
        <f aca="false">F11680*I11680</f>
        <v>38.3908042</v>
      </c>
    </row>
    <row r="11681" customFormat="false" ht="15" hidden="false" customHeight="false" outlineLevel="0" collapsed="false">
      <c r="A11681" s="28" t="n">
        <v>46067</v>
      </c>
      <c r="B11681" s="21" t="s">
        <v>126</v>
      </c>
      <c r="C11681" s="21" t="s">
        <v>138</v>
      </c>
      <c r="D11681" s="29" t="n">
        <v>97.112</v>
      </c>
      <c r="E11681" s="29" t="n">
        <f aca="false">D11681/10</f>
        <v>9.7112</v>
      </c>
      <c r="F11681" s="29" t="n">
        <f aca="false">(E11681+Einstellungen!$B$20)*(1+Einstellungen!$B$10)</f>
        <v>33.756968</v>
      </c>
      <c r="G11681" s="21" t="str">
        <f aca="false">IF(F11681&lt;Einstellungen!$B$5,"ja","nein")</f>
        <v>nein</v>
      </c>
      <c r="H11681" s="21" t="s">
        <v>29</v>
      </c>
      <c r="I11681" s="29" t="n">
        <f aca="false">INDEX(Einstellungen!$B$27:$B$50,15)</f>
        <v>1</v>
      </c>
      <c r="J11681" s="29" t="n">
        <f aca="false">F11681*I11681</f>
        <v>33.756968</v>
      </c>
    </row>
    <row r="11682" customFormat="false" ht="15" hidden="false" customHeight="false" outlineLevel="0" collapsed="false">
      <c r="A11682" s="28" t="n">
        <v>46067</v>
      </c>
      <c r="B11682" s="21" t="s">
        <v>127</v>
      </c>
      <c r="C11682" s="21" t="s">
        <v>138</v>
      </c>
      <c r="D11682" s="29" t="n">
        <v>104.953</v>
      </c>
      <c r="E11682" s="29" t="n">
        <f aca="false">D11682/10</f>
        <v>10.4953</v>
      </c>
      <c r="F11682" s="29" t="n">
        <f aca="false">(E11682+Einstellungen!$B$20)*(1+Einstellungen!$B$10)</f>
        <v>34.690047</v>
      </c>
      <c r="G11682" s="21" t="str">
        <f aca="false">IF(F11682&lt;Einstellungen!$B$5,"ja","nein")</f>
        <v>nein</v>
      </c>
      <c r="H11682" s="21" t="s">
        <v>29</v>
      </c>
      <c r="I11682" s="29" t="n">
        <f aca="false">INDEX(Einstellungen!$B$27:$B$50,16)</f>
        <v>0.95</v>
      </c>
      <c r="J11682" s="29" t="n">
        <f aca="false">F11682*I11682</f>
        <v>32.95554465</v>
      </c>
    </row>
    <row r="11683" customFormat="false" ht="15" hidden="false" customHeight="false" outlineLevel="0" collapsed="false">
      <c r="A11683" s="28" t="n">
        <v>46067</v>
      </c>
      <c r="B11683" s="21" t="s">
        <v>128</v>
      </c>
      <c r="C11683" s="21" t="s">
        <v>138</v>
      </c>
      <c r="D11683" s="29" t="n">
        <v>116.888</v>
      </c>
      <c r="E11683" s="29" t="n">
        <f aca="false">D11683/10</f>
        <v>11.6888</v>
      </c>
      <c r="F11683" s="29" t="n">
        <f aca="false">(E11683+Einstellungen!$B$20)*(1+Einstellungen!$B$10)</f>
        <v>36.110312</v>
      </c>
      <c r="G11683" s="21" t="str">
        <f aca="false">IF(F11683&lt;Einstellungen!$B$5,"ja","nein")</f>
        <v>nein</v>
      </c>
      <c r="H11683" s="21" t="s">
        <v>29</v>
      </c>
      <c r="I11683" s="29" t="n">
        <f aca="false">INDEX(Einstellungen!$B$27:$B$50,17)</f>
        <v>0.95</v>
      </c>
      <c r="J11683" s="29" t="n">
        <f aca="false">F11683*I11683</f>
        <v>34.3047964</v>
      </c>
    </row>
    <row r="11684" customFormat="false" ht="15" hidden="false" customHeight="false" outlineLevel="0" collapsed="false">
      <c r="A11684" s="28" t="n">
        <v>46067</v>
      </c>
      <c r="B11684" s="21" t="s">
        <v>129</v>
      </c>
      <c r="C11684" s="21" t="s">
        <v>138</v>
      </c>
      <c r="D11684" s="29" t="n">
        <v>126.1</v>
      </c>
      <c r="E11684" s="29" t="n">
        <f aca="false">D11684/10</f>
        <v>12.61</v>
      </c>
      <c r="F11684" s="29" t="n">
        <f aca="false">(E11684+Einstellungen!$B$20)*(1+Einstellungen!$B$10)</f>
        <v>37.20654</v>
      </c>
      <c r="G11684" s="21" t="str">
        <f aca="false">IF(F11684&lt;Einstellungen!$B$5,"ja","nein")</f>
        <v>nein</v>
      </c>
      <c r="H11684" s="21" t="s">
        <v>29</v>
      </c>
      <c r="I11684" s="29" t="n">
        <f aca="false">INDEX(Einstellungen!$B$27:$B$50,18)</f>
        <v>1.1</v>
      </c>
      <c r="J11684" s="29" t="n">
        <f aca="false">F11684*I11684</f>
        <v>40.927194</v>
      </c>
    </row>
    <row r="11685" customFormat="false" ht="15" hidden="false" customHeight="false" outlineLevel="0" collapsed="false">
      <c r="A11685" s="28" t="n">
        <v>46067</v>
      </c>
      <c r="B11685" s="21" t="s">
        <v>130</v>
      </c>
      <c r="C11685" s="21" t="s">
        <v>138</v>
      </c>
      <c r="D11685" s="29" t="n">
        <v>131.928</v>
      </c>
      <c r="E11685" s="29" t="n">
        <f aca="false">D11685/10</f>
        <v>13.1928</v>
      </c>
      <c r="F11685" s="29" t="n">
        <f aca="false">(E11685+Einstellungen!$B$20)*(1+Einstellungen!$B$10)</f>
        <v>37.900072</v>
      </c>
      <c r="G11685" s="21" t="str">
        <f aca="false">IF(F11685&lt;Einstellungen!$B$5,"ja","nein")</f>
        <v>nein</v>
      </c>
      <c r="H11685" s="21" t="s">
        <v>29</v>
      </c>
      <c r="I11685" s="29" t="n">
        <f aca="false">INDEX(Einstellungen!$B$27:$B$50,19)</f>
        <v>1.35</v>
      </c>
      <c r="J11685" s="29" t="n">
        <f aca="false">F11685*I11685</f>
        <v>51.1650972</v>
      </c>
    </row>
    <row r="11686" customFormat="false" ht="15" hidden="false" customHeight="false" outlineLevel="0" collapsed="false">
      <c r="A11686" s="28" t="n">
        <v>46067</v>
      </c>
      <c r="B11686" s="21" t="s">
        <v>131</v>
      </c>
      <c r="C11686" s="21" t="s">
        <v>138</v>
      </c>
      <c r="D11686" s="29" t="n">
        <v>128.72</v>
      </c>
      <c r="E11686" s="29" t="n">
        <f aca="false">D11686/10</f>
        <v>12.872</v>
      </c>
      <c r="F11686" s="29" t="n">
        <f aca="false">(E11686+Einstellungen!$B$20)*(1+Einstellungen!$B$10)</f>
        <v>37.51832</v>
      </c>
      <c r="G11686" s="21" t="str">
        <f aca="false">IF(F11686&lt;Einstellungen!$B$5,"ja","nein")</f>
        <v>nein</v>
      </c>
      <c r="H11686" s="21" t="s">
        <v>29</v>
      </c>
      <c r="I11686" s="29" t="n">
        <f aca="false">INDEX(Einstellungen!$B$27:$B$50,20)</f>
        <v>1.45</v>
      </c>
      <c r="J11686" s="29" t="n">
        <f aca="false">F11686*I11686</f>
        <v>54.401564</v>
      </c>
    </row>
    <row r="11687" customFormat="false" ht="15" hidden="false" customHeight="false" outlineLevel="0" collapsed="false">
      <c r="A11687" s="28" t="n">
        <v>46067</v>
      </c>
      <c r="B11687" s="21" t="s">
        <v>132</v>
      </c>
      <c r="C11687" s="21" t="s">
        <v>138</v>
      </c>
      <c r="D11687" s="29" t="n">
        <v>123.192</v>
      </c>
      <c r="E11687" s="29" t="n">
        <f aca="false">D11687/10</f>
        <v>12.3192</v>
      </c>
      <c r="F11687" s="29" t="n">
        <f aca="false">(E11687+Einstellungen!$B$20)*(1+Einstellungen!$B$10)</f>
        <v>36.860488</v>
      </c>
      <c r="G11687" s="21" t="str">
        <f aca="false">IF(F11687&lt;Einstellungen!$B$5,"ja","nein")</f>
        <v>nein</v>
      </c>
      <c r="H11687" s="21" t="s">
        <v>29</v>
      </c>
      <c r="I11687" s="29" t="n">
        <f aca="false">INDEX(Einstellungen!$B$27:$B$50,21)</f>
        <v>1.4</v>
      </c>
      <c r="J11687" s="29" t="n">
        <f aca="false">F11687*I11687</f>
        <v>51.6046832</v>
      </c>
    </row>
    <row r="11688" customFormat="false" ht="15" hidden="false" customHeight="false" outlineLevel="0" collapsed="false">
      <c r="A11688" s="28" t="n">
        <v>46067</v>
      </c>
      <c r="B11688" s="21" t="s">
        <v>133</v>
      </c>
      <c r="C11688" s="21" t="s">
        <v>138</v>
      </c>
      <c r="D11688" s="29" t="n">
        <v>116.98</v>
      </c>
      <c r="E11688" s="29" t="n">
        <f aca="false">D11688/10</f>
        <v>11.698</v>
      </c>
      <c r="F11688" s="29" t="n">
        <f aca="false">(E11688+Einstellungen!$B$20)*(1+Einstellungen!$B$10)</f>
        <v>36.12126</v>
      </c>
      <c r="G11688" s="21" t="str">
        <f aca="false">IF(F11688&lt;Einstellungen!$B$5,"ja","nein")</f>
        <v>nein</v>
      </c>
      <c r="H11688" s="21" t="s">
        <v>29</v>
      </c>
      <c r="I11688" s="29" t="n">
        <f aca="false">INDEX(Einstellungen!$B$27:$B$50,22)</f>
        <v>1.25</v>
      </c>
      <c r="J11688" s="29" t="n">
        <f aca="false">F11688*I11688</f>
        <v>45.151575</v>
      </c>
    </row>
    <row r="11689" customFormat="false" ht="15" hidden="false" customHeight="false" outlineLevel="0" collapsed="false">
      <c r="A11689" s="28" t="n">
        <v>46067</v>
      </c>
      <c r="B11689" s="21" t="s">
        <v>134</v>
      </c>
      <c r="C11689" s="21" t="s">
        <v>138</v>
      </c>
      <c r="D11689" s="29" t="n">
        <v>111.203</v>
      </c>
      <c r="E11689" s="29" t="n">
        <f aca="false">D11689/10</f>
        <v>11.1203</v>
      </c>
      <c r="F11689" s="29" t="n">
        <f aca="false">(E11689+Einstellungen!$B$20)*(1+Einstellungen!$B$10)</f>
        <v>35.433797</v>
      </c>
      <c r="G11689" s="21" t="str">
        <f aca="false">IF(F11689&lt;Einstellungen!$B$5,"ja","nein")</f>
        <v>nein</v>
      </c>
      <c r="H11689" s="21" t="s">
        <v>29</v>
      </c>
      <c r="I11689" s="29" t="n">
        <f aca="false">INDEX(Einstellungen!$B$27:$B$50,23)</f>
        <v>1.05</v>
      </c>
      <c r="J11689" s="29" t="n">
        <f aca="false">F11689*I11689</f>
        <v>37.20548685</v>
      </c>
    </row>
    <row r="11690" customFormat="false" ht="15" hidden="false" customHeight="false" outlineLevel="0" collapsed="false">
      <c r="A11690" s="28" t="n">
        <v>46067</v>
      </c>
      <c r="B11690" s="21" t="s">
        <v>135</v>
      </c>
      <c r="C11690" s="21" t="s">
        <v>138</v>
      </c>
      <c r="D11690" s="29" t="n">
        <v>101.1</v>
      </c>
      <c r="E11690" s="29" t="n">
        <f aca="false">D11690/10</f>
        <v>10.11</v>
      </c>
      <c r="F11690" s="29" t="n">
        <f aca="false">(E11690+Einstellungen!$B$20)*(1+Einstellungen!$B$10)</f>
        <v>34.23154</v>
      </c>
      <c r="G11690" s="21" t="str">
        <f aca="false">IF(F11690&lt;Einstellungen!$B$5,"ja","nein")</f>
        <v>nein</v>
      </c>
      <c r="H11690" s="21" t="s">
        <v>29</v>
      </c>
      <c r="I11690" s="29" t="n">
        <f aca="false">INDEX(Einstellungen!$B$27:$B$50,24)</f>
        <v>0.8</v>
      </c>
      <c r="J11690" s="29" t="n">
        <f aca="false">F11690*I11690</f>
        <v>27.385232</v>
      </c>
    </row>
    <row r="11691" customFormat="false" ht="15" hidden="false" customHeight="false" outlineLevel="0" collapsed="false">
      <c r="A11691" s="28" t="n">
        <v>46068</v>
      </c>
      <c r="B11691" s="21" t="s">
        <v>111</v>
      </c>
      <c r="C11691" s="21" t="s">
        <v>139</v>
      </c>
      <c r="D11691" s="29" t="n">
        <v>101.778</v>
      </c>
      <c r="E11691" s="29" t="n">
        <f aca="false">D11691/10</f>
        <v>10.1778</v>
      </c>
      <c r="F11691" s="29" t="n">
        <f aca="false">(E11691+Einstellungen!$B$20)*(1+Einstellungen!$B$10)</f>
        <v>34.312222</v>
      </c>
      <c r="G11691" s="21" t="str">
        <f aca="false">IF(F11691&lt;Einstellungen!$B$5,"ja","nein")</f>
        <v>nein</v>
      </c>
      <c r="H11691" s="21" t="s">
        <v>29</v>
      </c>
      <c r="I11691" s="29" t="n">
        <f aca="false">INDEX(Einstellungen!$B$27:$B$50,1)</f>
        <v>0.6</v>
      </c>
      <c r="J11691" s="29" t="n">
        <f aca="false">F11691*I11691</f>
        <v>20.5873332</v>
      </c>
    </row>
    <row r="11692" customFormat="false" ht="15" hidden="false" customHeight="false" outlineLevel="0" collapsed="false">
      <c r="A11692" s="28" t="n">
        <v>46068</v>
      </c>
      <c r="B11692" s="21" t="s">
        <v>113</v>
      </c>
      <c r="C11692" s="21" t="s">
        <v>139</v>
      </c>
      <c r="D11692" s="29" t="n">
        <v>99.948</v>
      </c>
      <c r="E11692" s="29" t="n">
        <f aca="false">D11692/10</f>
        <v>9.9948</v>
      </c>
      <c r="F11692" s="29" t="n">
        <f aca="false">(E11692+Einstellungen!$B$20)*(1+Einstellungen!$B$10)</f>
        <v>34.094452</v>
      </c>
      <c r="G11692" s="21" t="str">
        <f aca="false">IF(F11692&lt;Einstellungen!$B$5,"ja","nein")</f>
        <v>nein</v>
      </c>
      <c r="H11692" s="21" t="s">
        <v>29</v>
      </c>
      <c r="I11692" s="29" t="n">
        <f aca="false">INDEX(Einstellungen!$B$27:$B$50,2)</f>
        <v>0.5</v>
      </c>
      <c r="J11692" s="29" t="n">
        <f aca="false">F11692*I11692</f>
        <v>17.047226</v>
      </c>
    </row>
    <row r="11693" customFormat="false" ht="15" hidden="false" customHeight="false" outlineLevel="0" collapsed="false">
      <c r="A11693" s="28" t="n">
        <v>46068</v>
      </c>
      <c r="B11693" s="21" t="s">
        <v>114</v>
      </c>
      <c r="C11693" s="21" t="s">
        <v>139</v>
      </c>
      <c r="D11693" s="29" t="n">
        <v>100.755</v>
      </c>
      <c r="E11693" s="29" t="n">
        <f aca="false">D11693/10</f>
        <v>10.0755</v>
      </c>
      <c r="F11693" s="29" t="n">
        <f aca="false">(E11693+Einstellungen!$B$20)*(1+Einstellungen!$B$10)</f>
        <v>34.190485</v>
      </c>
      <c r="G11693" s="21" t="str">
        <f aca="false">IF(F11693&lt;Einstellungen!$B$5,"ja","nein")</f>
        <v>nein</v>
      </c>
      <c r="H11693" s="21" t="s">
        <v>29</v>
      </c>
      <c r="I11693" s="29" t="n">
        <f aca="false">INDEX(Einstellungen!$B$27:$B$50,3)</f>
        <v>0.45</v>
      </c>
      <c r="J11693" s="29" t="n">
        <f aca="false">F11693*I11693</f>
        <v>15.38571825</v>
      </c>
    </row>
    <row r="11694" customFormat="false" ht="15" hidden="false" customHeight="false" outlineLevel="0" collapsed="false">
      <c r="A11694" s="28" t="n">
        <v>46068</v>
      </c>
      <c r="B11694" s="21" t="s">
        <v>115</v>
      </c>
      <c r="C11694" s="21" t="s">
        <v>139</v>
      </c>
      <c r="D11694" s="29" t="n">
        <v>98.025</v>
      </c>
      <c r="E11694" s="29" t="n">
        <f aca="false">D11694/10</f>
        <v>9.8025</v>
      </c>
      <c r="F11694" s="29" t="n">
        <f aca="false">(E11694+Einstellungen!$B$20)*(1+Einstellungen!$B$10)</f>
        <v>33.865615</v>
      </c>
      <c r="G11694" s="21" t="str">
        <f aca="false">IF(F11694&lt;Einstellungen!$B$5,"ja","nein")</f>
        <v>nein</v>
      </c>
      <c r="H11694" s="21" t="s">
        <v>29</v>
      </c>
      <c r="I11694" s="29" t="n">
        <f aca="false">INDEX(Einstellungen!$B$27:$B$50,4)</f>
        <v>0.45</v>
      </c>
      <c r="J11694" s="29" t="n">
        <f aca="false">F11694*I11694</f>
        <v>15.23952675</v>
      </c>
    </row>
    <row r="11695" customFormat="false" ht="15" hidden="false" customHeight="false" outlineLevel="0" collapsed="false">
      <c r="A11695" s="28" t="n">
        <v>46068</v>
      </c>
      <c r="B11695" s="21" t="s">
        <v>116</v>
      </c>
      <c r="C11695" s="21" t="s">
        <v>139</v>
      </c>
      <c r="D11695" s="29" t="n">
        <v>96.52</v>
      </c>
      <c r="E11695" s="29" t="n">
        <f aca="false">D11695/10</f>
        <v>9.652</v>
      </c>
      <c r="F11695" s="29" t="n">
        <f aca="false">(E11695+Einstellungen!$B$20)*(1+Einstellungen!$B$10)</f>
        <v>33.68652</v>
      </c>
      <c r="G11695" s="21" t="str">
        <f aca="false">IF(F11695&lt;Einstellungen!$B$5,"ja","nein")</f>
        <v>nein</v>
      </c>
      <c r="H11695" s="21" t="s">
        <v>29</v>
      </c>
      <c r="I11695" s="29" t="n">
        <f aca="false">INDEX(Einstellungen!$B$27:$B$50,5)</f>
        <v>0.45</v>
      </c>
      <c r="J11695" s="29" t="n">
        <f aca="false">F11695*I11695</f>
        <v>15.158934</v>
      </c>
    </row>
    <row r="11696" customFormat="false" ht="15" hidden="false" customHeight="false" outlineLevel="0" collapsed="false">
      <c r="A11696" s="28" t="n">
        <v>46068</v>
      </c>
      <c r="B11696" s="21" t="s">
        <v>117</v>
      </c>
      <c r="C11696" s="21" t="s">
        <v>139</v>
      </c>
      <c r="D11696" s="29" t="n">
        <v>94.355</v>
      </c>
      <c r="E11696" s="29" t="n">
        <f aca="false">D11696/10</f>
        <v>9.4355</v>
      </c>
      <c r="F11696" s="29" t="n">
        <f aca="false">(E11696+Einstellungen!$B$20)*(1+Einstellungen!$B$10)</f>
        <v>33.428885</v>
      </c>
      <c r="G11696" s="21" t="str">
        <f aca="false">IF(F11696&lt;Einstellungen!$B$5,"ja","nein")</f>
        <v>nein</v>
      </c>
      <c r="H11696" s="21" t="s">
        <v>29</v>
      </c>
      <c r="I11696" s="29" t="n">
        <f aca="false">INDEX(Einstellungen!$B$27:$B$50,6)</f>
        <v>0.5</v>
      </c>
      <c r="J11696" s="29" t="n">
        <f aca="false">F11696*I11696</f>
        <v>16.7144425</v>
      </c>
    </row>
    <row r="11697" customFormat="false" ht="15" hidden="false" customHeight="false" outlineLevel="0" collapsed="false">
      <c r="A11697" s="28" t="n">
        <v>46068</v>
      </c>
      <c r="B11697" s="21" t="s">
        <v>118</v>
      </c>
      <c r="C11697" s="21" t="s">
        <v>139</v>
      </c>
      <c r="D11697" s="29" t="n">
        <v>94.168</v>
      </c>
      <c r="E11697" s="29" t="n">
        <f aca="false">D11697/10</f>
        <v>9.4168</v>
      </c>
      <c r="F11697" s="29" t="n">
        <f aca="false">(E11697+Einstellungen!$B$20)*(1+Einstellungen!$B$10)</f>
        <v>33.406632</v>
      </c>
      <c r="G11697" s="21" t="str">
        <f aca="false">IF(F11697&lt;Einstellungen!$B$5,"ja","nein")</f>
        <v>nein</v>
      </c>
      <c r="H11697" s="21" t="s">
        <v>29</v>
      </c>
      <c r="I11697" s="29" t="n">
        <f aca="false">INDEX(Einstellungen!$B$27:$B$50,7)</f>
        <v>0.7</v>
      </c>
      <c r="J11697" s="29" t="n">
        <f aca="false">F11697*I11697</f>
        <v>23.3846424</v>
      </c>
    </row>
    <row r="11698" customFormat="false" ht="15" hidden="false" customHeight="false" outlineLevel="0" collapsed="false">
      <c r="A11698" s="28" t="n">
        <v>46068</v>
      </c>
      <c r="B11698" s="21" t="s">
        <v>119</v>
      </c>
      <c r="C11698" s="21" t="s">
        <v>139</v>
      </c>
      <c r="D11698" s="29" t="n">
        <v>96.115</v>
      </c>
      <c r="E11698" s="29" t="n">
        <f aca="false">D11698/10</f>
        <v>9.6115</v>
      </c>
      <c r="F11698" s="29" t="n">
        <f aca="false">(E11698+Einstellungen!$B$20)*(1+Einstellungen!$B$10)</f>
        <v>33.638325</v>
      </c>
      <c r="G11698" s="21" t="str">
        <f aca="false">IF(F11698&lt;Einstellungen!$B$5,"ja","nein")</f>
        <v>nein</v>
      </c>
      <c r="H11698" s="21" t="s">
        <v>29</v>
      </c>
      <c r="I11698" s="29" t="n">
        <f aca="false">INDEX(Einstellungen!$B$27:$B$50,8)</f>
        <v>0.95</v>
      </c>
      <c r="J11698" s="29" t="n">
        <f aca="false">F11698*I11698</f>
        <v>31.95640875</v>
      </c>
    </row>
    <row r="11699" customFormat="false" ht="15" hidden="false" customHeight="false" outlineLevel="0" collapsed="false">
      <c r="A11699" s="28" t="n">
        <v>46068</v>
      </c>
      <c r="B11699" s="21" t="s">
        <v>120</v>
      </c>
      <c r="C11699" s="21" t="s">
        <v>139</v>
      </c>
      <c r="D11699" s="29" t="n">
        <v>96.8</v>
      </c>
      <c r="E11699" s="29" t="n">
        <f aca="false">D11699/10</f>
        <v>9.68</v>
      </c>
      <c r="F11699" s="29" t="n">
        <f aca="false">(E11699+Einstellungen!$B$20)*(1+Einstellungen!$B$10)</f>
        <v>33.71984</v>
      </c>
      <c r="G11699" s="21" t="str">
        <f aca="false">IF(F11699&lt;Einstellungen!$B$5,"ja","nein")</f>
        <v>nein</v>
      </c>
      <c r="H11699" s="21" t="s">
        <v>29</v>
      </c>
      <c r="I11699" s="29" t="n">
        <f aca="false">INDEX(Einstellungen!$B$27:$B$50,9)</f>
        <v>1.05</v>
      </c>
      <c r="J11699" s="29" t="n">
        <f aca="false">F11699*I11699</f>
        <v>35.405832</v>
      </c>
    </row>
    <row r="11700" customFormat="false" ht="15" hidden="false" customHeight="false" outlineLevel="0" collapsed="false">
      <c r="A11700" s="28" t="n">
        <v>46068</v>
      </c>
      <c r="B11700" s="21" t="s">
        <v>121</v>
      </c>
      <c r="C11700" s="21" t="s">
        <v>139</v>
      </c>
      <c r="D11700" s="29" t="n">
        <v>93.065</v>
      </c>
      <c r="E11700" s="29" t="n">
        <f aca="false">D11700/10</f>
        <v>9.3065</v>
      </c>
      <c r="F11700" s="29" t="n">
        <f aca="false">(E11700+Einstellungen!$B$20)*(1+Einstellungen!$B$10)</f>
        <v>33.275375</v>
      </c>
      <c r="G11700" s="21" t="str">
        <f aca="false">IF(F11700&lt;Einstellungen!$B$5,"ja","nein")</f>
        <v>nein</v>
      </c>
      <c r="H11700" s="21" t="s">
        <v>29</v>
      </c>
      <c r="I11700" s="29" t="n">
        <f aca="false">INDEX(Einstellungen!$B$27:$B$50,10)</f>
        <v>1.05</v>
      </c>
      <c r="J11700" s="29" t="n">
        <f aca="false">F11700*I11700</f>
        <v>34.93914375</v>
      </c>
    </row>
    <row r="11701" customFormat="false" ht="15" hidden="false" customHeight="false" outlineLevel="0" collapsed="false">
      <c r="A11701" s="28" t="n">
        <v>46068</v>
      </c>
      <c r="B11701" s="21" t="s">
        <v>122</v>
      </c>
      <c r="C11701" s="21" t="s">
        <v>139</v>
      </c>
      <c r="D11701" s="29" t="n">
        <v>83.017</v>
      </c>
      <c r="E11701" s="29" t="n">
        <f aca="false">D11701/10</f>
        <v>8.3017</v>
      </c>
      <c r="F11701" s="29" t="n">
        <f aca="false">(E11701+Einstellungen!$B$20)*(1+Einstellungen!$B$10)</f>
        <v>32.079663</v>
      </c>
      <c r="G11701" s="21" t="str">
        <f aca="false">IF(F11701&lt;Einstellungen!$B$5,"ja","nein")</f>
        <v>nein</v>
      </c>
      <c r="H11701" s="21" t="s">
        <v>29</v>
      </c>
      <c r="I11701" s="29" t="n">
        <f aca="false">INDEX(Einstellungen!$B$27:$B$50,11)</f>
        <v>1.05</v>
      </c>
      <c r="J11701" s="29" t="n">
        <f aca="false">F11701*I11701</f>
        <v>33.68364615</v>
      </c>
    </row>
    <row r="11702" customFormat="false" ht="15" hidden="false" customHeight="false" outlineLevel="0" collapsed="false">
      <c r="A11702" s="28" t="n">
        <v>46068</v>
      </c>
      <c r="B11702" s="21" t="s">
        <v>123</v>
      </c>
      <c r="C11702" s="21" t="s">
        <v>139</v>
      </c>
      <c r="D11702" s="29" t="n">
        <v>74.722</v>
      </c>
      <c r="E11702" s="29" t="n">
        <f aca="false">D11702/10</f>
        <v>7.4722</v>
      </c>
      <c r="F11702" s="29" t="n">
        <f aca="false">(E11702+Einstellungen!$B$20)*(1+Einstellungen!$B$10)</f>
        <v>31.092558</v>
      </c>
      <c r="G11702" s="21" t="str">
        <f aca="false">IF(F11702&lt;Einstellungen!$B$5,"ja","nein")</f>
        <v>nein</v>
      </c>
      <c r="H11702" s="21" t="s">
        <v>29</v>
      </c>
      <c r="I11702" s="29" t="n">
        <f aca="false">INDEX(Einstellungen!$B$27:$B$50,12)</f>
        <v>1.1</v>
      </c>
      <c r="J11702" s="29" t="n">
        <f aca="false">F11702*I11702</f>
        <v>34.2018138</v>
      </c>
    </row>
    <row r="11703" customFormat="false" ht="15" hidden="false" customHeight="false" outlineLevel="0" collapsed="false">
      <c r="A11703" s="28" t="n">
        <v>46068</v>
      </c>
      <c r="B11703" s="21" t="s">
        <v>124</v>
      </c>
      <c r="C11703" s="21" t="s">
        <v>139</v>
      </c>
      <c r="D11703" s="29" t="n">
        <v>67.37</v>
      </c>
      <c r="E11703" s="29" t="n">
        <f aca="false">D11703/10</f>
        <v>6.737</v>
      </c>
      <c r="F11703" s="29" t="n">
        <f aca="false">(E11703+Einstellungen!$B$20)*(1+Einstellungen!$B$10)</f>
        <v>30.21767</v>
      </c>
      <c r="G11703" s="21" t="str">
        <f aca="false">IF(F11703&lt;Einstellungen!$B$5,"ja","nein")</f>
        <v>nein</v>
      </c>
      <c r="H11703" s="21" t="s">
        <v>29</v>
      </c>
      <c r="I11703" s="29" t="n">
        <f aca="false">INDEX(Einstellungen!$B$27:$B$50,13)</f>
        <v>1.2</v>
      </c>
      <c r="J11703" s="29" t="n">
        <f aca="false">F11703*I11703</f>
        <v>36.261204</v>
      </c>
    </row>
    <row r="11704" customFormat="false" ht="15" hidden="false" customHeight="false" outlineLevel="0" collapsed="false">
      <c r="A11704" s="28" t="n">
        <v>46068</v>
      </c>
      <c r="B11704" s="21" t="s">
        <v>125</v>
      </c>
      <c r="C11704" s="21" t="s">
        <v>139</v>
      </c>
      <c r="D11704" s="29" t="n">
        <v>64.407</v>
      </c>
      <c r="E11704" s="29" t="n">
        <f aca="false">D11704/10</f>
        <v>6.4407</v>
      </c>
      <c r="F11704" s="29" t="n">
        <f aca="false">(E11704+Einstellungen!$B$20)*(1+Einstellungen!$B$10)</f>
        <v>29.865073</v>
      </c>
      <c r="G11704" s="21" t="str">
        <f aca="false">IF(F11704&lt;Einstellungen!$B$5,"ja","nein")</f>
        <v>nein</v>
      </c>
      <c r="H11704" s="21" t="s">
        <v>29</v>
      </c>
      <c r="I11704" s="29" t="n">
        <f aca="false">INDEX(Einstellungen!$B$27:$B$50,14)</f>
        <v>1.15</v>
      </c>
      <c r="J11704" s="29" t="n">
        <f aca="false">F11704*I11704</f>
        <v>34.34483395</v>
      </c>
    </row>
    <row r="11705" customFormat="false" ht="15" hidden="false" customHeight="false" outlineLevel="0" collapsed="false">
      <c r="A11705" s="28" t="n">
        <v>46068</v>
      </c>
      <c r="B11705" s="21" t="s">
        <v>126</v>
      </c>
      <c r="C11705" s="21" t="s">
        <v>139</v>
      </c>
      <c r="D11705" s="29" t="n">
        <v>64.422</v>
      </c>
      <c r="E11705" s="29" t="n">
        <f aca="false">D11705/10</f>
        <v>6.4422</v>
      </c>
      <c r="F11705" s="29" t="n">
        <f aca="false">(E11705+Einstellungen!$B$20)*(1+Einstellungen!$B$10)</f>
        <v>29.866858</v>
      </c>
      <c r="G11705" s="21" t="str">
        <f aca="false">IF(F11705&lt;Einstellungen!$B$5,"ja","nein")</f>
        <v>nein</v>
      </c>
      <c r="H11705" s="21" t="s">
        <v>29</v>
      </c>
      <c r="I11705" s="29" t="n">
        <f aca="false">INDEX(Einstellungen!$B$27:$B$50,15)</f>
        <v>1</v>
      </c>
      <c r="J11705" s="29" t="n">
        <f aca="false">F11705*I11705</f>
        <v>29.866858</v>
      </c>
    </row>
    <row r="11706" customFormat="false" ht="15" hidden="false" customHeight="false" outlineLevel="0" collapsed="false">
      <c r="A11706" s="28" t="n">
        <v>46068</v>
      </c>
      <c r="B11706" s="21" t="s">
        <v>127</v>
      </c>
      <c r="C11706" s="21" t="s">
        <v>139</v>
      </c>
      <c r="D11706" s="29" t="n">
        <v>71.953</v>
      </c>
      <c r="E11706" s="29" t="n">
        <f aca="false">D11706/10</f>
        <v>7.1953</v>
      </c>
      <c r="F11706" s="29" t="n">
        <f aca="false">(E11706+Einstellungen!$B$20)*(1+Einstellungen!$B$10)</f>
        <v>30.763047</v>
      </c>
      <c r="G11706" s="21" t="str">
        <f aca="false">IF(F11706&lt;Einstellungen!$B$5,"ja","nein")</f>
        <v>nein</v>
      </c>
      <c r="H11706" s="21" t="s">
        <v>29</v>
      </c>
      <c r="I11706" s="29" t="n">
        <f aca="false">INDEX(Einstellungen!$B$27:$B$50,16)</f>
        <v>0.95</v>
      </c>
      <c r="J11706" s="29" t="n">
        <f aca="false">F11706*I11706</f>
        <v>29.22489465</v>
      </c>
    </row>
    <row r="11707" customFormat="false" ht="15" hidden="false" customHeight="false" outlineLevel="0" collapsed="false">
      <c r="A11707" s="28" t="n">
        <v>46068</v>
      </c>
      <c r="B11707" s="21" t="s">
        <v>128</v>
      </c>
      <c r="C11707" s="21" t="s">
        <v>139</v>
      </c>
      <c r="D11707" s="29" t="n">
        <v>84.205</v>
      </c>
      <c r="E11707" s="29" t="n">
        <f aca="false">D11707/10</f>
        <v>8.4205</v>
      </c>
      <c r="F11707" s="29" t="n">
        <f aca="false">(E11707+Einstellungen!$B$20)*(1+Einstellungen!$B$10)</f>
        <v>32.221035</v>
      </c>
      <c r="G11707" s="21" t="str">
        <f aca="false">IF(F11707&lt;Einstellungen!$B$5,"ja","nein")</f>
        <v>nein</v>
      </c>
      <c r="H11707" s="21" t="s">
        <v>29</v>
      </c>
      <c r="I11707" s="29" t="n">
        <f aca="false">INDEX(Einstellungen!$B$27:$B$50,17)</f>
        <v>0.95</v>
      </c>
      <c r="J11707" s="29" t="n">
        <f aca="false">F11707*I11707</f>
        <v>30.60998325</v>
      </c>
    </row>
    <row r="11708" customFormat="false" ht="15" hidden="false" customHeight="false" outlineLevel="0" collapsed="false">
      <c r="A11708" s="28" t="n">
        <v>46068</v>
      </c>
      <c r="B11708" s="21" t="s">
        <v>129</v>
      </c>
      <c r="C11708" s="21" t="s">
        <v>139</v>
      </c>
      <c r="D11708" s="29" t="n">
        <v>96.385</v>
      </c>
      <c r="E11708" s="29" t="n">
        <f aca="false">D11708/10</f>
        <v>9.6385</v>
      </c>
      <c r="F11708" s="29" t="n">
        <f aca="false">(E11708+Einstellungen!$B$20)*(1+Einstellungen!$B$10)</f>
        <v>33.670455</v>
      </c>
      <c r="G11708" s="21" t="str">
        <f aca="false">IF(F11708&lt;Einstellungen!$B$5,"ja","nein")</f>
        <v>nein</v>
      </c>
      <c r="H11708" s="21" t="s">
        <v>29</v>
      </c>
      <c r="I11708" s="29" t="n">
        <f aca="false">INDEX(Einstellungen!$B$27:$B$50,18)</f>
        <v>1.1</v>
      </c>
      <c r="J11708" s="29" t="n">
        <f aca="false">F11708*I11708</f>
        <v>37.0375005</v>
      </c>
    </row>
    <row r="11709" customFormat="false" ht="15" hidden="false" customHeight="false" outlineLevel="0" collapsed="false">
      <c r="A11709" s="28" t="n">
        <v>46068</v>
      </c>
      <c r="B11709" s="21" t="s">
        <v>130</v>
      </c>
      <c r="C11709" s="21" t="s">
        <v>139</v>
      </c>
      <c r="D11709" s="29" t="n">
        <v>98.203</v>
      </c>
      <c r="E11709" s="29" t="n">
        <f aca="false">D11709/10</f>
        <v>9.8203</v>
      </c>
      <c r="F11709" s="29" t="n">
        <f aca="false">(E11709+Einstellungen!$B$20)*(1+Einstellungen!$B$10)</f>
        <v>33.886797</v>
      </c>
      <c r="G11709" s="21" t="str">
        <f aca="false">IF(F11709&lt;Einstellungen!$B$5,"ja","nein")</f>
        <v>nein</v>
      </c>
      <c r="H11709" s="21" t="s">
        <v>29</v>
      </c>
      <c r="I11709" s="29" t="n">
        <f aca="false">INDEX(Einstellungen!$B$27:$B$50,19)</f>
        <v>1.35</v>
      </c>
      <c r="J11709" s="29" t="n">
        <f aca="false">F11709*I11709</f>
        <v>45.74717595</v>
      </c>
    </row>
    <row r="11710" customFormat="false" ht="15" hidden="false" customHeight="false" outlineLevel="0" collapsed="false">
      <c r="A11710" s="28" t="n">
        <v>46068</v>
      </c>
      <c r="B11710" s="21" t="s">
        <v>131</v>
      </c>
      <c r="C11710" s="21" t="s">
        <v>139</v>
      </c>
      <c r="D11710" s="29" t="n">
        <v>83.612</v>
      </c>
      <c r="E11710" s="29" t="n">
        <f aca="false">D11710/10</f>
        <v>8.3612</v>
      </c>
      <c r="F11710" s="29" t="n">
        <f aca="false">(E11710+Einstellungen!$B$20)*(1+Einstellungen!$B$10)</f>
        <v>32.150468</v>
      </c>
      <c r="G11710" s="21" t="str">
        <f aca="false">IF(F11710&lt;Einstellungen!$B$5,"ja","nein")</f>
        <v>nein</v>
      </c>
      <c r="H11710" s="21" t="s">
        <v>29</v>
      </c>
      <c r="I11710" s="29" t="n">
        <f aca="false">INDEX(Einstellungen!$B$27:$B$50,20)</f>
        <v>1.45</v>
      </c>
      <c r="J11710" s="29" t="n">
        <f aca="false">F11710*I11710</f>
        <v>46.6181786</v>
      </c>
    </row>
    <row r="11711" customFormat="false" ht="15" hidden="false" customHeight="false" outlineLevel="0" collapsed="false">
      <c r="A11711" s="28" t="n">
        <v>46068</v>
      </c>
      <c r="B11711" s="21" t="s">
        <v>132</v>
      </c>
      <c r="C11711" s="21" t="s">
        <v>139</v>
      </c>
      <c r="D11711" s="29" t="n">
        <v>71.002</v>
      </c>
      <c r="E11711" s="29" t="n">
        <f aca="false">D11711/10</f>
        <v>7.1002</v>
      </c>
      <c r="F11711" s="29" t="n">
        <f aca="false">(E11711+Einstellungen!$B$20)*(1+Einstellungen!$B$10)</f>
        <v>30.649878</v>
      </c>
      <c r="G11711" s="21" t="str">
        <f aca="false">IF(F11711&lt;Einstellungen!$B$5,"ja","nein")</f>
        <v>nein</v>
      </c>
      <c r="H11711" s="21" t="s">
        <v>29</v>
      </c>
      <c r="I11711" s="29" t="n">
        <f aca="false">INDEX(Einstellungen!$B$27:$B$50,21)</f>
        <v>1.4</v>
      </c>
      <c r="J11711" s="29" t="n">
        <f aca="false">F11711*I11711</f>
        <v>42.9098292</v>
      </c>
    </row>
    <row r="11712" customFormat="false" ht="15" hidden="false" customHeight="false" outlineLevel="0" collapsed="false">
      <c r="A11712" s="28" t="n">
        <v>46068</v>
      </c>
      <c r="B11712" s="21" t="s">
        <v>133</v>
      </c>
      <c r="C11712" s="21" t="s">
        <v>139</v>
      </c>
      <c r="D11712" s="29" t="n">
        <v>67.263</v>
      </c>
      <c r="E11712" s="29" t="n">
        <f aca="false">D11712/10</f>
        <v>6.7263</v>
      </c>
      <c r="F11712" s="29" t="n">
        <f aca="false">(E11712+Einstellungen!$B$20)*(1+Einstellungen!$B$10)</f>
        <v>30.204937</v>
      </c>
      <c r="G11712" s="21" t="str">
        <f aca="false">IF(F11712&lt;Einstellungen!$B$5,"ja","nein")</f>
        <v>nein</v>
      </c>
      <c r="H11712" s="21" t="s">
        <v>29</v>
      </c>
      <c r="I11712" s="29" t="n">
        <f aca="false">INDEX(Einstellungen!$B$27:$B$50,22)</f>
        <v>1.25</v>
      </c>
      <c r="J11712" s="29" t="n">
        <f aca="false">F11712*I11712</f>
        <v>37.75617125</v>
      </c>
    </row>
    <row r="11713" customFormat="false" ht="15" hidden="false" customHeight="false" outlineLevel="0" collapsed="false">
      <c r="A11713" s="28" t="n">
        <v>46068</v>
      </c>
      <c r="B11713" s="21" t="s">
        <v>134</v>
      </c>
      <c r="C11713" s="21" t="s">
        <v>139</v>
      </c>
      <c r="D11713" s="29" t="n">
        <v>65.615</v>
      </c>
      <c r="E11713" s="29" t="n">
        <f aca="false">D11713/10</f>
        <v>6.5615</v>
      </c>
      <c r="F11713" s="29" t="n">
        <f aca="false">(E11713+Einstellungen!$B$20)*(1+Einstellungen!$B$10)</f>
        <v>30.008825</v>
      </c>
      <c r="G11713" s="21" t="str">
        <f aca="false">IF(F11713&lt;Einstellungen!$B$5,"ja","nein")</f>
        <v>nein</v>
      </c>
      <c r="H11713" s="21" t="s">
        <v>29</v>
      </c>
      <c r="I11713" s="29" t="n">
        <f aca="false">INDEX(Einstellungen!$B$27:$B$50,23)</f>
        <v>1.05</v>
      </c>
      <c r="J11713" s="29" t="n">
        <f aca="false">F11713*I11713</f>
        <v>31.50926625</v>
      </c>
    </row>
    <row r="11714" customFormat="false" ht="15" hidden="false" customHeight="false" outlineLevel="0" collapsed="false">
      <c r="A11714" s="28" t="n">
        <v>46068</v>
      </c>
      <c r="B11714" s="21" t="s">
        <v>135</v>
      </c>
      <c r="C11714" s="21" t="s">
        <v>139</v>
      </c>
      <c r="D11714" s="29" t="n">
        <v>58.04</v>
      </c>
      <c r="E11714" s="29" t="n">
        <f aca="false">D11714/10</f>
        <v>5.804</v>
      </c>
      <c r="F11714" s="29" t="n">
        <f aca="false">(E11714+Einstellungen!$B$20)*(1+Einstellungen!$B$10)</f>
        <v>29.1074</v>
      </c>
      <c r="G11714" s="21" t="str">
        <f aca="false">IF(F11714&lt;Einstellungen!$B$5,"ja","nein")</f>
        <v>nein</v>
      </c>
      <c r="H11714" s="21" t="s">
        <v>29</v>
      </c>
      <c r="I11714" s="29" t="n">
        <f aca="false">INDEX(Einstellungen!$B$27:$B$50,24)</f>
        <v>0.8</v>
      </c>
      <c r="J11714" s="29" t="n">
        <f aca="false">F11714*I11714</f>
        <v>23.28592</v>
      </c>
    </row>
    <row r="11715" customFormat="false" ht="15" hidden="false" customHeight="false" outlineLevel="0" collapsed="false">
      <c r="A11715" s="28" t="n">
        <v>46069</v>
      </c>
      <c r="B11715" s="21" t="s">
        <v>111</v>
      </c>
      <c r="C11715" s="21" t="s">
        <v>140</v>
      </c>
      <c r="D11715" s="29" t="n">
        <v>68.93</v>
      </c>
      <c r="E11715" s="29" t="n">
        <f aca="false">D11715/10</f>
        <v>6.893</v>
      </c>
      <c r="F11715" s="29" t="n">
        <f aca="false">(E11715+Einstellungen!$B$20)*(1+Einstellungen!$B$10)</f>
        <v>30.40331</v>
      </c>
      <c r="G11715" s="21" t="str">
        <f aca="false">IF(F11715&lt;Einstellungen!$B$5,"ja","nein")</f>
        <v>nein</v>
      </c>
      <c r="H11715" s="21" t="s">
        <v>29</v>
      </c>
      <c r="I11715" s="29" t="n">
        <f aca="false">INDEX(Einstellungen!$B$27:$B$50,1)</f>
        <v>0.6</v>
      </c>
      <c r="J11715" s="29" t="n">
        <f aca="false">F11715*I11715</f>
        <v>18.241986</v>
      </c>
    </row>
    <row r="11716" customFormat="false" ht="15" hidden="false" customHeight="false" outlineLevel="0" collapsed="false">
      <c r="A11716" s="28" t="n">
        <v>46069</v>
      </c>
      <c r="B11716" s="21" t="s">
        <v>113</v>
      </c>
      <c r="C11716" s="21" t="s">
        <v>140</v>
      </c>
      <c r="D11716" s="29" t="n">
        <v>65.375</v>
      </c>
      <c r="E11716" s="29" t="n">
        <f aca="false">D11716/10</f>
        <v>6.5375</v>
      </c>
      <c r="F11716" s="29" t="n">
        <f aca="false">(E11716+Einstellungen!$B$20)*(1+Einstellungen!$B$10)</f>
        <v>29.980265</v>
      </c>
      <c r="G11716" s="21" t="str">
        <f aca="false">IF(F11716&lt;Einstellungen!$B$5,"ja","nein")</f>
        <v>nein</v>
      </c>
      <c r="H11716" s="21" t="s">
        <v>29</v>
      </c>
      <c r="I11716" s="29" t="n">
        <f aca="false">INDEX(Einstellungen!$B$27:$B$50,2)</f>
        <v>0.5</v>
      </c>
      <c r="J11716" s="29" t="n">
        <f aca="false">F11716*I11716</f>
        <v>14.9901325</v>
      </c>
    </row>
    <row r="11717" customFormat="false" ht="15" hidden="false" customHeight="false" outlineLevel="0" collapsed="false">
      <c r="A11717" s="28" t="n">
        <v>46069</v>
      </c>
      <c r="B11717" s="21" t="s">
        <v>114</v>
      </c>
      <c r="C11717" s="21" t="s">
        <v>140</v>
      </c>
      <c r="D11717" s="29" t="n">
        <v>64.41</v>
      </c>
      <c r="E11717" s="29" t="n">
        <f aca="false">D11717/10</f>
        <v>6.441</v>
      </c>
      <c r="F11717" s="29" t="n">
        <f aca="false">(E11717+Einstellungen!$B$20)*(1+Einstellungen!$B$10)</f>
        <v>29.86543</v>
      </c>
      <c r="G11717" s="21" t="str">
        <f aca="false">IF(F11717&lt;Einstellungen!$B$5,"ja","nein")</f>
        <v>nein</v>
      </c>
      <c r="H11717" s="21" t="s">
        <v>29</v>
      </c>
      <c r="I11717" s="29" t="n">
        <f aca="false">INDEX(Einstellungen!$B$27:$B$50,3)</f>
        <v>0.45</v>
      </c>
      <c r="J11717" s="29" t="n">
        <f aca="false">F11717*I11717</f>
        <v>13.4394435</v>
      </c>
    </row>
    <row r="11718" customFormat="false" ht="15" hidden="false" customHeight="false" outlineLevel="0" collapsed="false">
      <c r="A11718" s="28" t="n">
        <v>46069</v>
      </c>
      <c r="B11718" s="21" t="s">
        <v>115</v>
      </c>
      <c r="C11718" s="21" t="s">
        <v>140</v>
      </c>
      <c r="D11718" s="29" t="n">
        <v>64.412</v>
      </c>
      <c r="E11718" s="29" t="n">
        <f aca="false">D11718/10</f>
        <v>6.4412</v>
      </c>
      <c r="F11718" s="29" t="n">
        <f aca="false">(E11718+Einstellungen!$B$20)*(1+Einstellungen!$B$10)</f>
        <v>29.865668</v>
      </c>
      <c r="G11718" s="21" t="str">
        <f aca="false">IF(F11718&lt;Einstellungen!$B$5,"ja","nein")</f>
        <v>nein</v>
      </c>
      <c r="H11718" s="21" t="s">
        <v>29</v>
      </c>
      <c r="I11718" s="29" t="n">
        <f aca="false">INDEX(Einstellungen!$B$27:$B$50,4)</f>
        <v>0.45</v>
      </c>
      <c r="J11718" s="29" t="n">
        <f aca="false">F11718*I11718</f>
        <v>13.4395506</v>
      </c>
    </row>
    <row r="11719" customFormat="false" ht="15" hidden="false" customHeight="false" outlineLevel="0" collapsed="false">
      <c r="A11719" s="28" t="n">
        <v>46069</v>
      </c>
      <c r="B11719" s="21" t="s">
        <v>116</v>
      </c>
      <c r="C11719" s="21" t="s">
        <v>140</v>
      </c>
      <c r="D11719" s="29" t="n">
        <v>66.052</v>
      </c>
      <c r="E11719" s="29" t="n">
        <f aca="false">D11719/10</f>
        <v>6.6052</v>
      </c>
      <c r="F11719" s="29" t="n">
        <f aca="false">(E11719+Einstellungen!$B$20)*(1+Einstellungen!$B$10)</f>
        <v>30.060828</v>
      </c>
      <c r="G11719" s="21" t="str">
        <f aca="false">IF(F11719&lt;Einstellungen!$B$5,"ja","nein")</f>
        <v>nein</v>
      </c>
      <c r="H11719" s="21" t="s">
        <v>29</v>
      </c>
      <c r="I11719" s="29" t="n">
        <f aca="false">INDEX(Einstellungen!$B$27:$B$50,5)</f>
        <v>0.45</v>
      </c>
      <c r="J11719" s="29" t="n">
        <f aca="false">F11719*I11719</f>
        <v>13.5273726</v>
      </c>
    </row>
    <row r="11720" customFormat="false" ht="15" hidden="false" customHeight="false" outlineLevel="0" collapsed="false">
      <c r="A11720" s="28" t="n">
        <v>46069</v>
      </c>
      <c r="B11720" s="21" t="s">
        <v>117</v>
      </c>
      <c r="C11720" s="21" t="s">
        <v>140</v>
      </c>
      <c r="D11720" s="29" t="n">
        <v>69.985</v>
      </c>
      <c r="E11720" s="29" t="n">
        <f aca="false">D11720/10</f>
        <v>6.9985</v>
      </c>
      <c r="F11720" s="29" t="n">
        <f aca="false">(E11720+Einstellungen!$B$20)*(1+Einstellungen!$B$10)</f>
        <v>30.528855</v>
      </c>
      <c r="G11720" s="21" t="str">
        <f aca="false">IF(F11720&lt;Einstellungen!$B$5,"ja","nein")</f>
        <v>nein</v>
      </c>
      <c r="H11720" s="21" t="s">
        <v>29</v>
      </c>
      <c r="I11720" s="29" t="n">
        <f aca="false">INDEX(Einstellungen!$B$27:$B$50,6)</f>
        <v>0.5</v>
      </c>
      <c r="J11720" s="29" t="n">
        <f aca="false">F11720*I11720</f>
        <v>15.2644275</v>
      </c>
    </row>
    <row r="11721" customFormat="false" ht="15" hidden="false" customHeight="false" outlineLevel="0" collapsed="false">
      <c r="A11721" s="28" t="n">
        <v>46069</v>
      </c>
      <c r="B11721" s="21" t="s">
        <v>118</v>
      </c>
      <c r="C11721" s="21" t="s">
        <v>140</v>
      </c>
      <c r="D11721" s="29" t="n">
        <v>79.328</v>
      </c>
      <c r="E11721" s="29" t="n">
        <f aca="false">D11721/10</f>
        <v>7.9328</v>
      </c>
      <c r="F11721" s="29" t="n">
        <f aca="false">(E11721+Einstellungen!$B$20)*(1+Einstellungen!$B$10)</f>
        <v>31.640672</v>
      </c>
      <c r="G11721" s="21" t="str">
        <f aca="false">IF(F11721&lt;Einstellungen!$B$5,"ja","nein")</f>
        <v>nein</v>
      </c>
      <c r="H11721" s="21" t="s">
        <v>29</v>
      </c>
      <c r="I11721" s="29" t="n">
        <f aca="false">INDEX(Einstellungen!$B$27:$B$50,7)</f>
        <v>0.7</v>
      </c>
      <c r="J11721" s="29" t="n">
        <f aca="false">F11721*I11721</f>
        <v>22.1484704</v>
      </c>
    </row>
    <row r="11722" customFormat="false" ht="15" hidden="false" customHeight="false" outlineLevel="0" collapsed="false">
      <c r="A11722" s="28" t="n">
        <v>46069</v>
      </c>
      <c r="B11722" s="21" t="s">
        <v>119</v>
      </c>
      <c r="C11722" s="21" t="s">
        <v>140</v>
      </c>
      <c r="D11722" s="29" t="n">
        <v>94.072</v>
      </c>
      <c r="E11722" s="29" t="n">
        <f aca="false">D11722/10</f>
        <v>9.4072</v>
      </c>
      <c r="F11722" s="29" t="n">
        <f aca="false">(E11722+Einstellungen!$B$20)*(1+Einstellungen!$B$10)</f>
        <v>33.395208</v>
      </c>
      <c r="G11722" s="21" t="str">
        <f aca="false">IF(F11722&lt;Einstellungen!$B$5,"ja","nein")</f>
        <v>nein</v>
      </c>
      <c r="H11722" s="21" t="s">
        <v>29</v>
      </c>
      <c r="I11722" s="29" t="n">
        <f aca="false">INDEX(Einstellungen!$B$27:$B$50,8)</f>
        <v>0.95</v>
      </c>
      <c r="J11722" s="29" t="n">
        <f aca="false">F11722*I11722</f>
        <v>31.7254476</v>
      </c>
    </row>
    <row r="11723" customFormat="false" ht="15" hidden="false" customHeight="false" outlineLevel="0" collapsed="false">
      <c r="A11723" s="28" t="n">
        <v>46069</v>
      </c>
      <c r="B11723" s="21" t="s">
        <v>120</v>
      </c>
      <c r="C11723" s="21" t="s">
        <v>140</v>
      </c>
      <c r="D11723" s="29" t="n">
        <v>101.032</v>
      </c>
      <c r="E11723" s="29" t="n">
        <f aca="false">D11723/10</f>
        <v>10.1032</v>
      </c>
      <c r="F11723" s="29" t="n">
        <f aca="false">(E11723+Einstellungen!$B$20)*(1+Einstellungen!$B$10)</f>
        <v>34.223448</v>
      </c>
      <c r="G11723" s="21" t="str">
        <f aca="false">IF(F11723&lt;Einstellungen!$B$5,"ja","nein")</f>
        <v>nein</v>
      </c>
      <c r="H11723" s="21" t="s">
        <v>29</v>
      </c>
      <c r="I11723" s="29" t="n">
        <f aca="false">INDEX(Einstellungen!$B$27:$B$50,9)</f>
        <v>1.05</v>
      </c>
      <c r="J11723" s="29" t="n">
        <f aca="false">F11723*I11723</f>
        <v>35.9346204</v>
      </c>
    </row>
    <row r="11724" customFormat="false" ht="15" hidden="false" customHeight="false" outlineLevel="0" collapsed="false">
      <c r="A11724" s="28" t="n">
        <v>46069</v>
      </c>
      <c r="B11724" s="21" t="s">
        <v>121</v>
      </c>
      <c r="C11724" s="21" t="s">
        <v>140</v>
      </c>
      <c r="D11724" s="29" t="n">
        <v>104.425</v>
      </c>
      <c r="E11724" s="29" t="n">
        <f aca="false">D11724/10</f>
        <v>10.4425</v>
      </c>
      <c r="F11724" s="29" t="n">
        <f aca="false">(E11724+Einstellungen!$B$20)*(1+Einstellungen!$B$10)</f>
        <v>34.627215</v>
      </c>
      <c r="G11724" s="21" t="str">
        <f aca="false">IF(F11724&lt;Einstellungen!$B$5,"ja","nein")</f>
        <v>nein</v>
      </c>
      <c r="H11724" s="21" t="s">
        <v>29</v>
      </c>
      <c r="I11724" s="29" t="n">
        <f aca="false">INDEX(Einstellungen!$B$27:$B$50,10)</f>
        <v>1.05</v>
      </c>
      <c r="J11724" s="29" t="n">
        <f aca="false">F11724*I11724</f>
        <v>36.35857575</v>
      </c>
    </row>
    <row r="11725" customFormat="false" ht="15" hidden="false" customHeight="false" outlineLevel="0" collapsed="false">
      <c r="A11725" s="28" t="n">
        <v>46069</v>
      </c>
      <c r="B11725" s="21" t="s">
        <v>122</v>
      </c>
      <c r="C11725" s="21" t="s">
        <v>140</v>
      </c>
      <c r="D11725" s="29" t="n">
        <v>101.54</v>
      </c>
      <c r="E11725" s="29" t="n">
        <f aca="false">D11725/10</f>
        <v>10.154</v>
      </c>
      <c r="F11725" s="29" t="n">
        <f aca="false">(E11725+Einstellungen!$B$20)*(1+Einstellungen!$B$10)</f>
        <v>34.2839</v>
      </c>
      <c r="G11725" s="21" t="str">
        <f aca="false">IF(F11725&lt;Einstellungen!$B$5,"ja","nein")</f>
        <v>nein</v>
      </c>
      <c r="H11725" s="21" t="s">
        <v>29</v>
      </c>
      <c r="I11725" s="29" t="n">
        <f aca="false">INDEX(Einstellungen!$B$27:$B$50,11)</f>
        <v>1.05</v>
      </c>
      <c r="J11725" s="29" t="n">
        <f aca="false">F11725*I11725</f>
        <v>35.998095</v>
      </c>
    </row>
    <row r="11726" customFormat="false" ht="15" hidden="false" customHeight="false" outlineLevel="0" collapsed="false">
      <c r="A11726" s="28" t="n">
        <v>46069</v>
      </c>
      <c r="B11726" s="21" t="s">
        <v>123</v>
      </c>
      <c r="C11726" s="21" t="s">
        <v>140</v>
      </c>
      <c r="D11726" s="29" t="n">
        <v>94.86</v>
      </c>
      <c r="E11726" s="29" t="n">
        <f aca="false">D11726/10</f>
        <v>9.486</v>
      </c>
      <c r="F11726" s="29" t="n">
        <f aca="false">(E11726+Einstellungen!$B$20)*(1+Einstellungen!$B$10)</f>
        <v>33.48898</v>
      </c>
      <c r="G11726" s="21" t="str">
        <f aca="false">IF(F11726&lt;Einstellungen!$B$5,"ja","nein")</f>
        <v>nein</v>
      </c>
      <c r="H11726" s="21" t="s">
        <v>29</v>
      </c>
      <c r="I11726" s="29" t="n">
        <f aca="false">INDEX(Einstellungen!$B$27:$B$50,12)</f>
        <v>1.1</v>
      </c>
      <c r="J11726" s="29" t="n">
        <f aca="false">F11726*I11726</f>
        <v>36.837878</v>
      </c>
    </row>
    <row r="11727" customFormat="false" ht="15" hidden="false" customHeight="false" outlineLevel="0" collapsed="false">
      <c r="A11727" s="28" t="n">
        <v>46069</v>
      </c>
      <c r="B11727" s="21" t="s">
        <v>124</v>
      </c>
      <c r="C11727" s="21" t="s">
        <v>140</v>
      </c>
      <c r="D11727" s="29" t="n">
        <v>92.002</v>
      </c>
      <c r="E11727" s="29" t="n">
        <f aca="false">D11727/10</f>
        <v>9.2002</v>
      </c>
      <c r="F11727" s="29" t="n">
        <f aca="false">(E11727+Einstellungen!$B$20)*(1+Einstellungen!$B$10)</f>
        <v>33.148878</v>
      </c>
      <c r="G11727" s="21" t="str">
        <f aca="false">IF(F11727&lt;Einstellungen!$B$5,"ja","nein")</f>
        <v>nein</v>
      </c>
      <c r="H11727" s="21" t="s">
        <v>29</v>
      </c>
      <c r="I11727" s="29" t="n">
        <f aca="false">INDEX(Einstellungen!$B$27:$B$50,13)</f>
        <v>1.2</v>
      </c>
      <c r="J11727" s="29" t="n">
        <f aca="false">F11727*I11727</f>
        <v>39.7786536</v>
      </c>
    </row>
    <row r="11728" customFormat="false" ht="15" hidden="false" customHeight="false" outlineLevel="0" collapsed="false">
      <c r="A11728" s="28" t="n">
        <v>46069</v>
      </c>
      <c r="B11728" s="21" t="s">
        <v>125</v>
      </c>
      <c r="C11728" s="21" t="s">
        <v>140</v>
      </c>
      <c r="D11728" s="29" t="n">
        <v>94.403</v>
      </c>
      <c r="E11728" s="29" t="n">
        <f aca="false">D11728/10</f>
        <v>9.4403</v>
      </c>
      <c r="F11728" s="29" t="n">
        <f aca="false">(E11728+Einstellungen!$B$20)*(1+Einstellungen!$B$10)</f>
        <v>33.434597</v>
      </c>
      <c r="G11728" s="21" t="str">
        <f aca="false">IF(F11728&lt;Einstellungen!$B$5,"ja","nein")</f>
        <v>nein</v>
      </c>
      <c r="H11728" s="21" t="s">
        <v>29</v>
      </c>
      <c r="I11728" s="29" t="n">
        <f aca="false">INDEX(Einstellungen!$B$27:$B$50,14)</f>
        <v>1.15</v>
      </c>
      <c r="J11728" s="29" t="n">
        <f aca="false">F11728*I11728</f>
        <v>38.44978655</v>
      </c>
    </row>
    <row r="11729" customFormat="false" ht="15" hidden="false" customHeight="false" outlineLevel="0" collapsed="false">
      <c r="A11729" s="28" t="n">
        <v>46069</v>
      </c>
      <c r="B11729" s="21" t="s">
        <v>126</v>
      </c>
      <c r="C11729" s="21" t="s">
        <v>140</v>
      </c>
      <c r="D11729" s="29" t="n">
        <v>96.013</v>
      </c>
      <c r="E11729" s="29" t="n">
        <f aca="false">D11729/10</f>
        <v>9.6013</v>
      </c>
      <c r="F11729" s="29" t="n">
        <f aca="false">(E11729+Einstellungen!$B$20)*(1+Einstellungen!$B$10)</f>
        <v>33.626187</v>
      </c>
      <c r="G11729" s="21" t="str">
        <f aca="false">IF(F11729&lt;Einstellungen!$B$5,"ja","nein")</f>
        <v>nein</v>
      </c>
      <c r="H11729" s="21" t="s">
        <v>29</v>
      </c>
      <c r="I11729" s="29" t="n">
        <f aca="false">INDEX(Einstellungen!$B$27:$B$50,15)</f>
        <v>1</v>
      </c>
      <c r="J11729" s="29" t="n">
        <f aca="false">F11729*I11729</f>
        <v>33.626187</v>
      </c>
    </row>
    <row r="11730" customFormat="false" ht="15" hidden="false" customHeight="false" outlineLevel="0" collapsed="false">
      <c r="A11730" s="28" t="n">
        <v>46069</v>
      </c>
      <c r="B11730" s="21" t="s">
        <v>127</v>
      </c>
      <c r="C11730" s="21" t="s">
        <v>140</v>
      </c>
      <c r="D11730" s="29" t="n">
        <v>104.075</v>
      </c>
      <c r="E11730" s="29" t="n">
        <f aca="false">D11730/10</f>
        <v>10.4075</v>
      </c>
      <c r="F11730" s="29" t="n">
        <f aca="false">(E11730+Einstellungen!$B$20)*(1+Einstellungen!$B$10)</f>
        <v>34.585565</v>
      </c>
      <c r="G11730" s="21" t="str">
        <f aca="false">IF(F11730&lt;Einstellungen!$B$5,"ja","nein")</f>
        <v>nein</v>
      </c>
      <c r="H11730" s="21" t="s">
        <v>29</v>
      </c>
      <c r="I11730" s="29" t="n">
        <f aca="false">INDEX(Einstellungen!$B$27:$B$50,16)</f>
        <v>0.95</v>
      </c>
      <c r="J11730" s="29" t="n">
        <f aca="false">F11730*I11730</f>
        <v>32.85628675</v>
      </c>
    </row>
    <row r="11731" customFormat="false" ht="15" hidden="false" customHeight="false" outlineLevel="0" collapsed="false">
      <c r="A11731" s="28" t="n">
        <v>46069</v>
      </c>
      <c r="B11731" s="21" t="s">
        <v>128</v>
      </c>
      <c r="C11731" s="21" t="s">
        <v>140</v>
      </c>
      <c r="D11731" s="29" t="n">
        <v>115.303</v>
      </c>
      <c r="E11731" s="29" t="n">
        <f aca="false">D11731/10</f>
        <v>11.5303</v>
      </c>
      <c r="F11731" s="29" t="n">
        <f aca="false">(E11731+Einstellungen!$B$20)*(1+Einstellungen!$B$10)</f>
        <v>35.921697</v>
      </c>
      <c r="G11731" s="21" t="str">
        <f aca="false">IF(F11731&lt;Einstellungen!$B$5,"ja","nein")</f>
        <v>nein</v>
      </c>
      <c r="H11731" s="21" t="s">
        <v>29</v>
      </c>
      <c r="I11731" s="29" t="n">
        <f aca="false">INDEX(Einstellungen!$B$27:$B$50,17)</f>
        <v>0.95</v>
      </c>
      <c r="J11731" s="29" t="n">
        <f aca="false">F11731*I11731</f>
        <v>34.12561215</v>
      </c>
    </row>
    <row r="11732" customFormat="false" ht="15" hidden="false" customHeight="false" outlineLevel="0" collapsed="false">
      <c r="A11732" s="28" t="n">
        <v>46069</v>
      </c>
      <c r="B11732" s="21" t="s">
        <v>129</v>
      </c>
      <c r="C11732" s="21" t="s">
        <v>140</v>
      </c>
      <c r="D11732" s="29" t="n">
        <v>130.355</v>
      </c>
      <c r="E11732" s="29" t="n">
        <f aca="false">D11732/10</f>
        <v>13.0355</v>
      </c>
      <c r="F11732" s="29" t="n">
        <f aca="false">(E11732+Einstellungen!$B$20)*(1+Einstellungen!$B$10)</f>
        <v>37.712885</v>
      </c>
      <c r="G11732" s="21" t="str">
        <f aca="false">IF(F11732&lt;Einstellungen!$B$5,"ja","nein")</f>
        <v>nein</v>
      </c>
      <c r="H11732" s="21" t="s">
        <v>29</v>
      </c>
      <c r="I11732" s="29" t="n">
        <f aca="false">INDEX(Einstellungen!$B$27:$B$50,18)</f>
        <v>1.1</v>
      </c>
      <c r="J11732" s="29" t="n">
        <f aca="false">F11732*I11732</f>
        <v>41.4841735</v>
      </c>
    </row>
    <row r="11733" customFormat="false" ht="15" hidden="false" customHeight="false" outlineLevel="0" collapsed="false">
      <c r="A11733" s="28" t="n">
        <v>46069</v>
      </c>
      <c r="B11733" s="21" t="s">
        <v>130</v>
      </c>
      <c r="C11733" s="21" t="s">
        <v>140</v>
      </c>
      <c r="D11733" s="29" t="n">
        <v>129.118</v>
      </c>
      <c r="E11733" s="29" t="n">
        <f aca="false">D11733/10</f>
        <v>12.9118</v>
      </c>
      <c r="F11733" s="29" t="n">
        <f aca="false">(E11733+Einstellungen!$B$20)*(1+Einstellungen!$B$10)</f>
        <v>37.565682</v>
      </c>
      <c r="G11733" s="21" t="str">
        <f aca="false">IF(F11733&lt;Einstellungen!$B$5,"ja","nein")</f>
        <v>nein</v>
      </c>
      <c r="H11733" s="21" t="s">
        <v>29</v>
      </c>
      <c r="I11733" s="29" t="n">
        <f aca="false">INDEX(Einstellungen!$B$27:$B$50,19)</f>
        <v>1.35</v>
      </c>
      <c r="J11733" s="29" t="n">
        <f aca="false">F11733*I11733</f>
        <v>50.7136707</v>
      </c>
    </row>
    <row r="11734" customFormat="false" ht="15" hidden="false" customHeight="false" outlineLevel="0" collapsed="false">
      <c r="A11734" s="28" t="n">
        <v>46069</v>
      </c>
      <c r="B11734" s="21" t="s">
        <v>131</v>
      </c>
      <c r="C11734" s="21" t="s">
        <v>140</v>
      </c>
      <c r="D11734" s="29" t="n">
        <v>126.355</v>
      </c>
      <c r="E11734" s="29" t="n">
        <f aca="false">D11734/10</f>
        <v>12.6355</v>
      </c>
      <c r="F11734" s="29" t="n">
        <f aca="false">(E11734+Einstellungen!$B$20)*(1+Einstellungen!$B$10)</f>
        <v>37.236885</v>
      </c>
      <c r="G11734" s="21" t="str">
        <f aca="false">IF(F11734&lt;Einstellungen!$B$5,"ja","nein")</f>
        <v>nein</v>
      </c>
      <c r="H11734" s="21" t="s">
        <v>29</v>
      </c>
      <c r="I11734" s="29" t="n">
        <f aca="false">INDEX(Einstellungen!$B$27:$B$50,20)</f>
        <v>1.45</v>
      </c>
      <c r="J11734" s="29" t="n">
        <f aca="false">F11734*I11734</f>
        <v>53.99348325</v>
      </c>
    </row>
    <row r="11735" customFormat="false" ht="15" hidden="false" customHeight="false" outlineLevel="0" collapsed="false">
      <c r="A11735" s="28" t="n">
        <v>46069</v>
      </c>
      <c r="B11735" s="21" t="s">
        <v>132</v>
      </c>
      <c r="C11735" s="21" t="s">
        <v>140</v>
      </c>
      <c r="D11735" s="29" t="n">
        <v>115.633</v>
      </c>
      <c r="E11735" s="29" t="n">
        <f aca="false">D11735/10</f>
        <v>11.5633</v>
      </c>
      <c r="F11735" s="29" t="n">
        <f aca="false">(E11735+Einstellungen!$B$20)*(1+Einstellungen!$B$10)</f>
        <v>35.960967</v>
      </c>
      <c r="G11735" s="21" t="str">
        <f aca="false">IF(F11735&lt;Einstellungen!$B$5,"ja","nein")</f>
        <v>nein</v>
      </c>
      <c r="H11735" s="21" t="s">
        <v>29</v>
      </c>
      <c r="I11735" s="29" t="n">
        <f aca="false">INDEX(Einstellungen!$B$27:$B$50,21)</f>
        <v>1.4</v>
      </c>
      <c r="J11735" s="29" t="n">
        <f aca="false">F11735*I11735</f>
        <v>50.3453538</v>
      </c>
    </row>
    <row r="11736" customFormat="false" ht="15" hidden="false" customHeight="false" outlineLevel="0" collapsed="false">
      <c r="A11736" s="28" t="n">
        <v>46069</v>
      </c>
      <c r="B11736" s="21" t="s">
        <v>133</v>
      </c>
      <c r="C11736" s="21" t="s">
        <v>140</v>
      </c>
      <c r="D11736" s="29" t="n">
        <v>103.898</v>
      </c>
      <c r="E11736" s="29" t="n">
        <f aca="false">D11736/10</f>
        <v>10.3898</v>
      </c>
      <c r="F11736" s="29" t="n">
        <f aca="false">(E11736+Einstellungen!$B$20)*(1+Einstellungen!$B$10)</f>
        <v>34.564502</v>
      </c>
      <c r="G11736" s="21" t="str">
        <f aca="false">IF(F11736&lt;Einstellungen!$B$5,"ja","nein")</f>
        <v>nein</v>
      </c>
      <c r="H11736" s="21" t="s">
        <v>29</v>
      </c>
      <c r="I11736" s="29" t="n">
        <f aca="false">INDEX(Einstellungen!$B$27:$B$50,22)</f>
        <v>1.25</v>
      </c>
      <c r="J11736" s="29" t="n">
        <f aca="false">F11736*I11736</f>
        <v>43.2056275</v>
      </c>
    </row>
    <row r="11737" customFormat="false" ht="15" hidden="false" customHeight="false" outlineLevel="0" collapsed="false">
      <c r="A11737" s="28" t="n">
        <v>46069</v>
      </c>
      <c r="B11737" s="21" t="s">
        <v>134</v>
      </c>
      <c r="C11737" s="21" t="s">
        <v>140</v>
      </c>
      <c r="D11737" s="29" t="n">
        <v>101.92</v>
      </c>
      <c r="E11737" s="29" t="n">
        <f aca="false">D11737/10</f>
        <v>10.192</v>
      </c>
      <c r="F11737" s="29" t="n">
        <f aca="false">(E11737+Einstellungen!$B$20)*(1+Einstellungen!$B$10)</f>
        <v>34.32912</v>
      </c>
      <c r="G11737" s="21" t="str">
        <f aca="false">IF(F11737&lt;Einstellungen!$B$5,"ja","nein")</f>
        <v>nein</v>
      </c>
      <c r="H11737" s="21" t="s">
        <v>29</v>
      </c>
      <c r="I11737" s="29" t="n">
        <f aca="false">INDEX(Einstellungen!$B$27:$B$50,23)</f>
        <v>1.05</v>
      </c>
      <c r="J11737" s="29" t="n">
        <f aca="false">F11737*I11737</f>
        <v>36.045576</v>
      </c>
    </row>
    <row r="11738" customFormat="false" ht="15" hidden="false" customHeight="false" outlineLevel="0" collapsed="false">
      <c r="A11738" s="28" t="n">
        <v>46069</v>
      </c>
      <c r="B11738" s="21" t="s">
        <v>135</v>
      </c>
      <c r="C11738" s="21" t="s">
        <v>140</v>
      </c>
      <c r="D11738" s="29" t="n">
        <v>92.755</v>
      </c>
      <c r="E11738" s="29" t="n">
        <f aca="false">D11738/10</f>
        <v>9.2755</v>
      </c>
      <c r="F11738" s="29" t="n">
        <f aca="false">(E11738+Einstellungen!$B$20)*(1+Einstellungen!$B$10)</f>
        <v>33.238485</v>
      </c>
      <c r="G11738" s="21" t="str">
        <f aca="false">IF(F11738&lt;Einstellungen!$B$5,"ja","nein")</f>
        <v>nein</v>
      </c>
      <c r="H11738" s="21" t="s">
        <v>29</v>
      </c>
      <c r="I11738" s="29" t="n">
        <f aca="false">INDEX(Einstellungen!$B$27:$B$50,24)</f>
        <v>0.8</v>
      </c>
      <c r="J11738" s="29" t="n">
        <f aca="false">F11738*I11738</f>
        <v>26.590788</v>
      </c>
    </row>
    <row r="11739" customFormat="false" ht="15" hidden="false" customHeight="false" outlineLevel="0" collapsed="false">
      <c r="A11739" s="28" t="n">
        <v>46070</v>
      </c>
      <c r="B11739" s="21" t="s">
        <v>111</v>
      </c>
      <c r="C11739" s="21" t="s">
        <v>141</v>
      </c>
      <c r="D11739" s="29" t="n">
        <v>87.02</v>
      </c>
      <c r="E11739" s="29" t="n">
        <f aca="false">D11739/10</f>
        <v>8.702</v>
      </c>
      <c r="F11739" s="29" t="n">
        <f aca="false">(E11739+Einstellungen!$B$20)*(1+Einstellungen!$B$10)</f>
        <v>32.55602</v>
      </c>
      <c r="G11739" s="21" t="str">
        <f aca="false">IF(F11739&lt;Einstellungen!$B$5,"ja","nein")</f>
        <v>nein</v>
      </c>
      <c r="H11739" s="21" t="s">
        <v>29</v>
      </c>
      <c r="I11739" s="29" t="n">
        <f aca="false">INDEX(Einstellungen!$B$27:$B$50,1)</f>
        <v>0.6</v>
      </c>
      <c r="J11739" s="29" t="n">
        <f aca="false">F11739*I11739</f>
        <v>19.533612</v>
      </c>
    </row>
    <row r="11740" customFormat="false" ht="15" hidden="false" customHeight="false" outlineLevel="0" collapsed="false">
      <c r="A11740" s="28" t="n">
        <v>46070</v>
      </c>
      <c r="B11740" s="21" t="s">
        <v>113</v>
      </c>
      <c r="C11740" s="21" t="s">
        <v>141</v>
      </c>
      <c r="D11740" s="29" t="n">
        <v>85.105</v>
      </c>
      <c r="E11740" s="29" t="n">
        <f aca="false">D11740/10</f>
        <v>8.5105</v>
      </c>
      <c r="F11740" s="29" t="n">
        <f aca="false">(E11740+Einstellungen!$B$20)*(1+Einstellungen!$B$10)</f>
        <v>32.328135</v>
      </c>
      <c r="G11740" s="21" t="str">
        <f aca="false">IF(F11740&lt;Einstellungen!$B$5,"ja","nein")</f>
        <v>nein</v>
      </c>
      <c r="H11740" s="21" t="s">
        <v>29</v>
      </c>
      <c r="I11740" s="29" t="n">
        <f aca="false">INDEX(Einstellungen!$B$27:$B$50,2)</f>
        <v>0.5</v>
      </c>
      <c r="J11740" s="29" t="n">
        <f aca="false">F11740*I11740</f>
        <v>16.1640675</v>
      </c>
    </row>
    <row r="11741" customFormat="false" ht="15" hidden="false" customHeight="false" outlineLevel="0" collapsed="false">
      <c r="A11741" s="28" t="n">
        <v>46070</v>
      </c>
      <c r="B11741" s="21" t="s">
        <v>114</v>
      </c>
      <c r="C11741" s="21" t="s">
        <v>141</v>
      </c>
      <c r="D11741" s="29" t="n">
        <v>84.78</v>
      </c>
      <c r="E11741" s="29" t="n">
        <f aca="false">D11741/10</f>
        <v>8.478</v>
      </c>
      <c r="F11741" s="29" t="n">
        <f aca="false">(E11741+Einstellungen!$B$20)*(1+Einstellungen!$B$10)</f>
        <v>32.28946</v>
      </c>
      <c r="G11741" s="21" t="str">
        <f aca="false">IF(F11741&lt;Einstellungen!$B$5,"ja","nein")</f>
        <v>nein</v>
      </c>
      <c r="H11741" s="21" t="s">
        <v>29</v>
      </c>
      <c r="I11741" s="29" t="n">
        <f aca="false">INDEX(Einstellungen!$B$27:$B$50,3)</f>
        <v>0.45</v>
      </c>
      <c r="J11741" s="29" t="n">
        <f aca="false">F11741*I11741</f>
        <v>14.530257</v>
      </c>
    </row>
    <row r="11742" customFormat="false" ht="15" hidden="false" customHeight="false" outlineLevel="0" collapsed="false">
      <c r="A11742" s="28" t="n">
        <v>46070</v>
      </c>
      <c r="B11742" s="21" t="s">
        <v>115</v>
      </c>
      <c r="C11742" s="21" t="s">
        <v>141</v>
      </c>
      <c r="D11742" s="29" t="n">
        <v>85.65</v>
      </c>
      <c r="E11742" s="29" t="n">
        <f aca="false">D11742/10</f>
        <v>8.565</v>
      </c>
      <c r="F11742" s="29" t="n">
        <f aca="false">(E11742+Einstellungen!$B$20)*(1+Einstellungen!$B$10)</f>
        <v>32.39299</v>
      </c>
      <c r="G11742" s="21" t="str">
        <f aca="false">IF(F11742&lt;Einstellungen!$B$5,"ja","nein")</f>
        <v>nein</v>
      </c>
      <c r="H11742" s="21" t="s">
        <v>29</v>
      </c>
      <c r="I11742" s="29" t="n">
        <f aca="false">INDEX(Einstellungen!$B$27:$B$50,4)</f>
        <v>0.45</v>
      </c>
      <c r="J11742" s="29" t="n">
        <f aca="false">F11742*I11742</f>
        <v>14.5768455</v>
      </c>
    </row>
    <row r="11743" customFormat="false" ht="15" hidden="false" customHeight="false" outlineLevel="0" collapsed="false">
      <c r="A11743" s="28" t="n">
        <v>46070</v>
      </c>
      <c r="B11743" s="21" t="s">
        <v>116</v>
      </c>
      <c r="C11743" s="21" t="s">
        <v>141</v>
      </c>
      <c r="D11743" s="29" t="n">
        <v>84.817</v>
      </c>
      <c r="E11743" s="29" t="n">
        <f aca="false">D11743/10</f>
        <v>8.4817</v>
      </c>
      <c r="F11743" s="29" t="n">
        <f aca="false">(E11743+Einstellungen!$B$20)*(1+Einstellungen!$B$10)</f>
        <v>32.293863</v>
      </c>
      <c r="G11743" s="21" t="str">
        <f aca="false">IF(F11743&lt;Einstellungen!$B$5,"ja","nein")</f>
        <v>nein</v>
      </c>
      <c r="H11743" s="21" t="s">
        <v>29</v>
      </c>
      <c r="I11743" s="29" t="n">
        <f aca="false">INDEX(Einstellungen!$B$27:$B$50,5)</f>
        <v>0.45</v>
      </c>
      <c r="J11743" s="29" t="n">
        <f aca="false">F11743*I11743</f>
        <v>14.53223835</v>
      </c>
    </row>
    <row r="11744" customFormat="false" ht="15" hidden="false" customHeight="false" outlineLevel="0" collapsed="false">
      <c r="A11744" s="28" t="n">
        <v>46070</v>
      </c>
      <c r="B11744" s="21" t="s">
        <v>117</v>
      </c>
      <c r="C11744" s="21" t="s">
        <v>141</v>
      </c>
      <c r="D11744" s="29" t="n">
        <v>88.843</v>
      </c>
      <c r="E11744" s="29" t="n">
        <f aca="false">D11744/10</f>
        <v>8.8843</v>
      </c>
      <c r="F11744" s="29" t="n">
        <f aca="false">(E11744+Einstellungen!$B$20)*(1+Einstellungen!$B$10)</f>
        <v>32.772957</v>
      </c>
      <c r="G11744" s="21" t="str">
        <f aca="false">IF(F11744&lt;Einstellungen!$B$5,"ja","nein")</f>
        <v>nein</v>
      </c>
      <c r="H11744" s="21" t="s">
        <v>29</v>
      </c>
      <c r="I11744" s="29" t="n">
        <f aca="false">INDEX(Einstellungen!$B$27:$B$50,6)</f>
        <v>0.5</v>
      </c>
      <c r="J11744" s="29" t="n">
        <f aca="false">F11744*I11744</f>
        <v>16.3864785</v>
      </c>
    </row>
    <row r="11745" customFormat="false" ht="15" hidden="false" customHeight="false" outlineLevel="0" collapsed="false">
      <c r="A11745" s="28" t="n">
        <v>46070</v>
      </c>
      <c r="B11745" s="21" t="s">
        <v>118</v>
      </c>
      <c r="C11745" s="21" t="s">
        <v>141</v>
      </c>
      <c r="D11745" s="29" t="n">
        <v>102.722</v>
      </c>
      <c r="E11745" s="29" t="n">
        <f aca="false">D11745/10</f>
        <v>10.2722</v>
      </c>
      <c r="F11745" s="29" t="n">
        <f aca="false">(E11745+Einstellungen!$B$20)*(1+Einstellungen!$B$10)</f>
        <v>34.424558</v>
      </c>
      <c r="G11745" s="21" t="str">
        <f aca="false">IF(F11745&lt;Einstellungen!$B$5,"ja","nein")</f>
        <v>nein</v>
      </c>
      <c r="H11745" s="21" t="s">
        <v>29</v>
      </c>
      <c r="I11745" s="29" t="n">
        <f aca="false">INDEX(Einstellungen!$B$27:$B$50,7)</f>
        <v>0.7</v>
      </c>
      <c r="J11745" s="29" t="n">
        <f aca="false">F11745*I11745</f>
        <v>24.0971906</v>
      </c>
    </row>
    <row r="11746" customFormat="false" ht="15" hidden="false" customHeight="false" outlineLevel="0" collapsed="false">
      <c r="A11746" s="28" t="n">
        <v>46070</v>
      </c>
      <c r="B11746" s="21" t="s">
        <v>119</v>
      </c>
      <c r="C11746" s="21" t="s">
        <v>141</v>
      </c>
      <c r="D11746" s="29" t="n">
        <v>114.328</v>
      </c>
      <c r="E11746" s="29" t="n">
        <f aca="false">D11746/10</f>
        <v>11.4328</v>
      </c>
      <c r="F11746" s="29" t="n">
        <f aca="false">(E11746+Einstellungen!$B$20)*(1+Einstellungen!$B$10)</f>
        <v>35.805672</v>
      </c>
      <c r="G11746" s="21" t="str">
        <f aca="false">IF(F11746&lt;Einstellungen!$B$5,"ja","nein")</f>
        <v>nein</v>
      </c>
      <c r="H11746" s="21" t="s">
        <v>29</v>
      </c>
      <c r="I11746" s="29" t="n">
        <f aca="false">INDEX(Einstellungen!$B$27:$B$50,8)</f>
        <v>0.95</v>
      </c>
      <c r="J11746" s="29" t="n">
        <f aca="false">F11746*I11746</f>
        <v>34.0153884</v>
      </c>
    </row>
    <row r="11747" customFormat="false" ht="15" hidden="false" customHeight="false" outlineLevel="0" collapsed="false">
      <c r="A11747" s="28" t="n">
        <v>46070</v>
      </c>
      <c r="B11747" s="21" t="s">
        <v>120</v>
      </c>
      <c r="C11747" s="21" t="s">
        <v>141</v>
      </c>
      <c r="D11747" s="29" t="n">
        <v>114.855</v>
      </c>
      <c r="E11747" s="29" t="n">
        <f aca="false">D11747/10</f>
        <v>11.4855</v>
      </c>
      <c r="F11747" s="29" t="n">
        <f aca="false">(E11747+Einstellungen!$B$20)*(1+Einstellungen!$B$10)</f>
        <v>35.868385</v>
      </c>
      <c r="G11747" s="21" t="str">
        <f aca="false">IF(F11747&lt;Einstellungen!$B$5,"ja","nein")</f>
        <v>nein</v>
      </c>
      <c r="H11747" s="21" t="s">
        <v>29</v>
      </c>
      <c r="I11747" s="29" t="n">
        <f aca="false">INDEX(Einstellungen!$B$27:$B$50,9)</f>
        <v>1.05</v>
      </c>
      <c r="J11747" s="29" t="n">
        <f aca="false">F11747*I11747</f>
        <v>37.66180425</v>
      </c>
    </row>
    <row r="11748" customFormat="false" ht="15" hidden="false" customHeight="false" outlineLevel="0" collapsed="false">
      <c r="A11748" s="28" t="n">
        <v>46070</v>
      </c>
      <c r="B11748" s="21" t="s">
        <v>121</v>
      </c>
      <c r="C11748" s="21" t="s">
        <v>141</v>
      </c>
      <c r="D11748" s="29" t="n">
        <v>110.838</v>
      </c>
      <c r="E11748" s="29" t="n">
        <f aca="false">D11748/10</f>
        <v>11.0838</v>
      </c>
      <c r="F11748" s="29" t="n">
        <f aca="false">(E11748+Einstellungen!$B$20)*(1+Einstellungen!$B$10)</f>
        <v>35.390362</v>
      </c>
      <c r="G11748" s="21" t="str">
        <f aca="false">IF(F11748&lt;Einstellungen!$B$5,"ja","nein")</f>
        <v>nein</v>
      </c>
      <c r="H11748" s="21" t="s">
        <v>29</v>
      </c>
      <c r="I11748" s="29" t="n">
        <f aca="false">INDEX(Einstellungen!$B$27:$B$50,10)</f>
        <v>1.05</v>
      </c>
      <c r="J11748" s="29" t="n">
        <f aca="false">F11748*I11748</f>
        <v>37.1598801</v>
      </c>
    </row>
    <row r="11749" customFormat="false" ht="15" hidden="false" customHeight="false" outlineLevel="0" collapsed="false">
      <c r="A11749" s="28" t="n">
        <v>46070</v>
      </c>
      <c r="B11749" s="21" t="s">
        <v>122</v>
      </c>
      <c r="C11749" s="21" t="s">
        <v>141</v>
      </c>
      <c r="D11749" s="29" t="n">
        <v>102.4</v>
      </c>
      <c r="E11749" s="29" t="n">
        <f aca="false">D11749/10</f>
        <v>10.24</v>
      </c>
      <c r="F11749" s="29" t="n">
        <f aca="false">(E11749+Einstellungen!$B$20)*(1+Einstellungen!$B$10)</f>
        <v>34.38624</v>
      </c>
      <c r="G11749" s="21" t="str">
        <f aca="false">IF(F11749&lt;Einstellungen!$B$5,"ja","nein")</f>
        <v>nein</v>
      </c>
      <c r="H11749" s="21" t="s">
        <v>29</v>
      </c>
      <c r="I11749" s="29" t="n">
        <f aca="false">INDEX(Einstellungen!$B$27:$B$50,11)</f>
        <v>1.05</v>
      </c>
      <c r="J11749" s="29" t="n">
        <f aca="false">F11749*I11749</f>
        <v>36.105552</v>
      </c>
    </row>
    <row r="11750" customFormat="false" ht="15" hidden="false" customHeight="false" outlineLevel="0" collapsed="false">
      <c r="A11750" s="28" t="n">
        <v>46070</v>
      </c>
      <c r="B11750" s="21" t="s">
        <v>123</v>
      </c>
      <c r="C11750" s="21" t="s">
        <v>141</v>
      </c>
      <c r="D11750" s="29" t="n">
        <v>93.055</v>
      </c>
      <c r="E11750" s="29" t="n">
        <f aca="false">D11750/10</f>
        <v>9.3055</v>
      </c>
      <c r="F11750" s="29" t="n">
        <f aca="false">(E11750+Einstellungen!$B$20)*(1+Einstellungen!$B$10)</f>
        <v>33.274185</v>
      </c>
      <c r="G11750" s="21" t="str">
        <f aca="false">IF(F11750&lt;Einstellungen!$B$5,"ja","nein")</f>
        <v>nein</v>
      </c>
      <c r="H11750" s="21" t="s">
        <v>29</v>
      </c>
      <c r="I11750" s="29" t="n">
        <f aca="false">INDEX(Einstellungen!$B$27:$B$50,12)</f>
        <v>1.1</v>
      </c>
      <c r="J11750" s="29" t="n">
        <f aca="false">F11750*I11750</f>
        <v>36.6016035</v>
      </c>
    </row>
    <row r="11751" customFormat="false" ht="15" hidden="false" customHeight="false" outlineLevel="0" collapsed="false">
      <c r="A11751" s="28" t="n">
        <v>46070</v>
      </c>
      <c r="B11751" s="21" t="s">
        <v>124</v>
      </c>
      <c r="C11751" s="21" t="s">
        <v>141</v>
      </c>
      <c r="D11751" s="29" t="n">
        <v>83.94</v>
      </c>
      <c r="E11751" s="29" t="n">
        <f aca="false">D11751/10</f>
        <v>8.394</v>
      </c>
      <c r="F11751" s="29" t="n">
        <f aca="false">(E11751+Einstellungen!$B$20)*(1+Einstellungen!$B$10)</f>
        <v>32.1895</v>
      </c>
      <c r="G11751" s="21" t="str">
        <f aca="false">IF(F11751&lt;Einstellungen!$B$5,"ja","nein")</f>
        <v>nein</v>
      </c>
      <c r="H11751" s="21" t="s">
        <v>29</v>
      </c>
      <c r="I11751" s="29" t="n">
        <f aca="false">INDEX(Einstellungen!$B$27:$B$50,13)</f>
        <v>1.2</v>
      </c>
      <c r="J11751" s="29" t="n">
        <f aca="false">F11751*I11751</f>
        <v>38.6274</v>
      </c>
    </row>
    <row r="11752" customFormat="false" ht="15" hidden="false" customHeight="false" outlineLevel="0" collapsed="false">
      <c r="A11752" s="28" t="n">
        <v>46070</v>
      </c>
      <c r="B11752" s="21" t="s">
        <v>125</v>
      </c>
      <c r="C11752" s="21" t="s">
        <v>141</v>
      </c>
      <c r="D11752" s="29" t="n">
        <v>82.293</v>
      </c>
      <c r="E11752" s="29" t="n">
        <f aca="false">D11752/10</f>
        <v>8.2293</v>
      </c>
      <c r="F11752" s="29" t="n">
        <f aca="false">(E11752+Einstellungen!$B$20)*(1+Einstellungen!$B$10)</f>
        <v>31.993507</v>
      </c>
      <c r="G11752" s="21" t="str">
        <f aca="false">IF(F11752&lt;Einstellungen!$B$5,"ja","nein")</f>
        <v>nein</v>
      </c>
      <c r="H11752" s="21" t="s">
        <v>29</v>
      </c>
      <c r="I11752" s="29" t="n">
        <f aca="false">INDEX(Einstellungen!$B$27:$B$50,14)</f>
        <v>1.15</v>
      </c>
      <c r="J11752" s="29" t="n">
        <f aca="false">F11752*I11752</f>
        <v>36.79253305</v>
      </c>
    </row>
    <row r="11753" customFormat="false" ht="15" hidden="false" customHeight="false" outlineLevel="0" collapsed="false">
      <c r="A11753" s="28" t="n">
        <v>46070</v>
      </c>
      <c r="B11753" s="21" t="s">
        <v>126</v>
      </c>
      <c r="C11753" s="21" t="s">
        <v>141</v>
      </c>
      <c r="D11753" s="29" t="n">
        <v>82.418</v>
      </c>
      <c r="E11753" s="29" t="n">
        <f aca="false">D11753/10</f>
        <v>8.2418</v>
      </c>
      <c r="F11753" s="29" t="n">
        <f aca="false">(E11753+Einstellungen!$B$20)*(1+Einstellungen!$B$10)</f>
        <v>32.008382</v>
      </c>
      <c r="G11753" s="21" t="str">
        <f aca="false">IF(F11753&lt;Einstellungen!$B$5,"ja","nein")</f>
        <v>nein</v>
      </c>
      <c r="H11753" s="21" t="s">
        <v>29</v>
      </c>
      <c r="I11753" s="29" t="n">
        <f aca="false">INDEX(Einstellungen!$B$27:$B$50,15)</f>
        <v>1</v>
      </c>
      <c r="J11753" s="29" t="n">
        <f aca="false">F11753*I11753</f>
        <v>32.008382</v>
      </c>
    </row>
    <row r="11754" customFormat="false" ht="15" hidden="false" customHeight="false" outlineLevel="0" collapsed="false">
      <c r="A11754" s="28" t="n">
        <v>46070</v>
      </c>
      <c r="B11754" s="21" t="s">
        <v>127</v>
      </c>
      <c r="C11754" s="21" t="s">
        <v>141</v>
      </c>
      <c r="D11754" s="29" t="n">
        <v>86.377</v>
      </c>
      <c r="E11754" s="29" t="n">
        <f aca="false">D11754/10</f>
        <v>8.6377</v>
      </c>
      <c r="F11754" s="29" t="n">
        <f aca="false">(E11754+Einstellungen!$B$20)*(1+Einstellungen!$B$10)</f>
        <v>32.479503</v>
      </c>
      <c r="G11754" s="21" t="str">
        <f aca="false">IF(F11754&lt;Einstellungen!$B$5,"ja","nein")</f>
        <v>nein</v>
      </c>
      <c r="H11754" s="21" t="s">
        <v>29</v>
      </c>
      <c r="I11754" s="29" t="n">
        <f aca="false">INDEX(Einstellungen!$B$27:$B$50,16)</f>
        <v>0.95</v>
      </c>
      <c r="J11754" s="29" t="n">
        <f aca="false">F11754*I11754</f>
        <v>30.85552785</v>
      </c>
    </row>
    <row r="11755" customFormat="false" ht="15" hidden="false" customHeight="false" outlineLevel="0" collapsed="false">
      <c r="A11755" s="28" t="n">
        <v>46070</v>
      </c>
      <c r="B11755" s="21" t="s">
        <v>128</v>
      </c>
      <c r="C11755" s="21" t="s">
        <v>141</v>
      </c>
      <c r="D11755" s="29" t="n">
        <v>94.082</v>
      </c>
      <c r="E11755" s="29" t="n">
        <f aca="false">D11755/10</f>
        <v>9.4082</v>
      </c>
      <c r="F11755" s="29" t="n">
        <f aca="false">(E11755+Einstellungen!$B$20)*(1+Einstellungen!$B$10)</f>
        <v>33.396398</v>
      </c>
      <c r="G11755" s="21" t="str">
        <f aca="false">IF(F11755&lt;Einstellungen!$B$5,"ja","nein")</f>
        <v>nein</v>
      </c>
      <c r="H11755" s="21" t="s">
        <v>29</v>
      </c>
      <c r="I11755" s="29" t="n">
        <f aca="false">INDEX(Einstellungen!$B$27:$B$50,17)</f>
        <v>0.95</v>
      </c>
      <c r="J11755" s="29" t="n">
        <f aca="false">F11755*I11755</f>
        <v>31.7265781</v>
      </c>
    </row>
    <row r="11756" customFormat="false" ht="15" hidden="false" customHeight="false" outlineLevel="0" collapsed="false">
      <c r="A11756" s="28" t="n">
        <v>46070</v>
      </c>
      <c r="B11756" s="21" t="s">
        <v>129</v>
      </c>
      <c r="C11756" s="21" t="s">
        <v>141</v>
      </c>
      <c r="D11756" s="29" t="n">
        <v>110.805</v>
      </c>
      <c r="E11756" s="29" t="n">
        <f aca="false">D11756/10</f>
        <v>11.0805</v>
      </c>
      <c r="F11756" s="29" t="n">
        <f aca="false">(E11756+Einstellungen!$B$20)*(1+Einstellungen!$B$10)</f>
        <v>35.386435</v>
      </c>
      <c r="G11756" s="21" t="str">
        <f aca="false">IF(F11756&lt;Einstellungen!$B$5,"ja","nein")</f>
        <v>nein</v>
      </c>
      <c r="H11756" s="21" t="s">
        <v>29</v>
      </c>
      <c r="I11756" s="29" t="n">
        <f aca="false">INDEX(Einstellungen!$B$27:$B$50,18)</f>
        <v>1.1</v>
      </c>
      <c r="J11756" s="29" t="n">
        <f aca="false">F11756*I11756</f>
        <v>38.9250785</v>
      </c>
    </row>
    <row r="11757" customFormat="false" ht="15" hidden="false" customHeight="false" outlineLevel="0" collapsed="false">
      <c r="A11757" s="28" t="n">
        <v>46070</v>
      </c>
      <c r="B11757" s="21" t="s">
        <v>130</v>
      </c>
      <c r="C11757" s="21" t="s">
        <v>141</v>
      </c>
      <c r="D11757" s="29" t="n">
        <v>126.975</v>
      </c>
      <c r="E11757" s="29" t="n">
        <f aca="false">D11757/10</f>
        <v>12.6975</v>
      </c>
      <c r="F11757" s="29" t="n">
        <f aca="false">(E11757+Einstellungen!$B$20)*(1+Einstellungen!$B$10)</f>
        <v>37.310665</v>
      </c>
      <c r="G11757" s="21" t="str">
        <f aca="false">IF(F11757&lt;Einstellungen!$B$5,"ja","nein")</f>
        <v>nein</v>
      </c>
      <c r="H11757" s="21" t="s">
        <v>29</v>
      </c>
      <c r="I11757" s="29" t="n">
        <f aca="false">INDEX(Einstellungen!$B$27:$B$50,19)</f>
        <v>1.35</v>
      </c>
      <c r="J11757" s="29" t="n">
        <f aca="false">F11757*I11757</f>
        <v>50.36939775</v>
      </c>
    </row>
    <row r="11758" customFormat="false" ht="15" hidden="false" customHeight="false" outlineLevel="0" collapsed="false">
      <c r="A11758" s="28" t="n">
        <v>46070</v>
      </c>
      <c r="B11758" s="21" t="s">
        <v>131</v>
      </c>
      <c r="C11758" s="21" t="s">
        <v>141</v>
      </c>
      <c r="D11758" s="29" t="n">
        <v>126.6</v>
      </c>
      <c r="E11758" s="29" t="n">
        <f aca="false">D11758/10</f>
        <v>12.66</v>
      </c>
      <c r="F11758" s="29" t="n">
        <f aca="false">(E11758+Einstellungen!$B$20)*(1+Einstellungen!$B$10)</f>
        <v>37.26604</v>
      </c>
      <c r="G11758" s="21" t="str">
        <f aca="false">IF(F11758&lt;Einstellungen!$B$5,"ja","nein")</f>
        <v>nein</v>
      </c>
      <c r="H11758" s="21" t="s">
        <v>29</v>
      </c>
      <c r="I11758" s="29" t="n">
        <f aca="false">INDEX(Einstellungen!$B$27:$B$50,20)</f>
        <v>1.45</v>
      </c>
      <c r="J11758" s="29" t="n">
        <f aca="false">F11758*I11758</f>
        <v>54.035758</v>
      </c>
    </row>
    <row r="11759" customFormat="false" ht="15" hidden="false" customHeight="false" outlineLevel="0" collapsed="false">
      <c r="A11759" s="28" t="n">
        <v>46070</v>
      </c>
      <c r="B11759" s="21" t="s">
        <v>132</v>
      </c>
      <c r="C11759" s="21" t="s">
        <v>141</v>
      </c>
      <c r="D11759" s="29" t="n">
        <v>111.227</v>
      </c>
      <c r="E11759" s="29" t="n">
        <f aca="false">D11759/10</f>
        <v>11.1227</v>
      </c>
      <c r="F11759" s="29" t="n">
        <f aca="false">(E11759+Einstellungen!$B$20)*(1+Einstellungen!$B$10)</f>
        <v>35.436653</v>
      </c>
      <c r="G11759" s="21" t="str">
        <f aca="false">IF(F11759&lt;Einstellungen!$B$5,"ja","nein")</f>
        <v>nein</v>
      </c>
      <c r="H11759" s="21" t="s">
        <v>29</v>
      </c>
      <c r="I11759" s="29" t="n">
        <f aca="false">INDEX(Einstellungen!$B$27:$B$50,21)</f>
        <v>1.4</v>
      </c>
      <c r="J11759" s="29" t="n">
        <f aca="false">F11759*I11759</f>
        <v>49.6113142</v>
      </c>
    </row>
    <row r="11760" customFormat="false" ht="15" hidden="false" customHeight="false" outlineLevel="0" collapsed="false">
      <c r="A11760" s="28" t="n">
        <v>46070</v>
      </c>
      <c r="B11760" s="21" t="s">
        <v>133</v>
      </c>
      <c r="C11760" s="21" t="s">
        <v>141</v>
      </c>
      <c r="D11760" s="29" t="n">
        <v>99.953</v>
      </c>
      <c r="E11760" s="29" t="n">
        <f aca="false">D11760/10</f>
        <v>9.9953</v>
      </c>
      <c r="F11760" s="29" t="n">
        <f aca="false">(E11760+Einstellungen!$B$20)*(1+Einstellungen!$B$10)</f>
        <v>34.095047</v>
      </c>
      <c r="G11760" s="21" t="str">
        <f aca="false">IF(F11760&lt;Einstellungen!$B$5,"ja","nein")</f>
        <v>nein</v>
      </c>
      <c r="H11760" s="21" t="s">
        <v>29</v>
      </c>
      <c r="I11760" s="29" t="n">
        <f aca="false">INDEX(Einstellungen!$B$27:$B$50,22)</f>
        <v>1.25</v>
      </c>
      <c r="J11760" s="29" t="n">
        <f aca="false">F11760*I11760</f>
        <v>42.61880875</v>
      </c>
    </row>
    <row r="11761" customFormat="false" ht="15" hidden="false" customHeight="false" outlineLevel="0" collapsed="false">
      <c r="A11761" s="28" t="n">
        <v>46070</v>
      </c>
      <c r="B11761" s="21" t="s">
        <v>134</v>
      </c>
      <c r="C11761" s="21" t="s">
        <v>141</v>
      </c>
      <c r="D11761" s="29" t="n">
        <v>93.225</v>
      </c>
      <c r="E11761" s="29" t="n">
        <f aca="false">D11761/10</f>
        <v>9.3225</v>
      </c>
      <c r="F11761" s="29" t="n">
        <f aca="false">(E11761+Einstellungen!$B$20)*(1+Einstellungen!$B$10)</f>
        <v>33.294415</v>
      </c>
      <c r="G11761" s="21" t="str">
        <f aca="false">IF(F11761&lt;Einstellungen!$B$5,"ja","nein")</f>
        <v>nein</v>
      </c>
      <c r="H11761" s="21" t="s">
        <v>29</v>
      </c>
      <c r="I11761" s="29" t="n">
        <f aca="false">INDEX(Einstellungen!$B$27:$B$50,23)</f>
        <v>1.05</v>
      </c>
      <c r="J11761" s="29" t="n">
        <f aca="false">F11761*I11761</f>
        <v>34.95913575</v>
      </c>
    </row>
    <row r="11762" customFormat="false" ht="15" hidden="false" customHeight="false" outlineLevel="0" collapsed="false">
      <c r="A11762" s="28" t="n">
        <v>46070</v>
      </c>
      <c r="B11762" s="21" t="s">
        <v>135</v>
      </c>
      <c r="C11762" s="21" t="s">
        <v>141</v>
      </c>
      <c r="D11762" s="29" t="n">
        <v>89.61</v>
      </c>
      <c r="E11762" s="29" t="n">
        <f aca="false">D11762/10</f>
        <v>8.961</v>
      </c>
      <c r="F11762" s="29" t="n">
        <f aca="false">(E11762+Einstellungen!$B$20)*(1+Einstellungen!$B$10)</f>
        <v>32.86423</v>
      </c>
      <c r="G11762" s="21" t="str">
        <f aca="false">IF(F11762&lt;Einstellungen!$B$5,"ja","nein")</f>
        <v>nein</v>
      </c>
      <c r="H11762" s="21" t="s">
        <v>29</v>
      </c>
      <c r="I11762" s="29" t="n">
        <f aca="false">INDEX(Einstellungen!$B$27:$B$50,24)</f>
        <v>0.8</v>
      </c>
      <c r="J11762" s="29" t="n">
        <f aca="false">F11762*I11762</f>
        <v>26.291384</v>
      </c>
    </row>
    <row r="11763" customFormat="false" ht="15" hidden="false" customHeight="false" outlineLevel="0" collapsed="false">
      <c r="A11763" s="28" t="n">
        <v>46071</v>
      </c>
      <c r="B11763" s="21" t="s">
        <v>111</v>
      </c>
      <c r="C11763" s="21" t="s">
        <v>112</v>
      </c>
      <c r="D11763" s="29" t="n">
        <v>95.63</v>
      </c>
      <c r="E11763" s="29" t="n">
        <f aca="false">D11763/10</f>
        <v>9.563</v>
      </c>
      <c r="F11763" s="29" t="n">
        <f aca="false">(E11763+Einstellungen!$B$20)*(1+Einstellungen!$B$10)</f>
        <v>33.58061</v>
      </c>
      <c r="G11763" s="21" t="str">
        <f aca="false">IF(F11763&lt;Einstellungen!$B$5,"ja","nein")</f>
        <v>nein</v>
      </c>
      <c r="H11763" s="21" t="s">
        <v>29</v>
      </c>
      <c r="I11763" s="29" t="n">
        <f aca="false">INDEX(Einstellungen!$B$27:$B$50,1)</f>
        <v>0.6</v>
      </c>
      <c r="J11763" s="29" t="n">
        <f aca="false">F11763*I11763</f>
        <v>20.148366</v>
      </c>
    </row>
    <row r="11764" customFormat="false" ht="15" hidden="false" customHeight="false" outlineLevel="0" collapsed="false">
      <c r="A11764" s="28" t="n">
        <v>46071</v>
      </c>
      <c r="B11764" s="21" t="s">
        <v>113</v>
      </c>
      <c r="C11764" s="21" t="s">
        <v>112</v>
      </c>
      <c r="D11764" s="29" t="n">
        <v>93.562</v>
      </c>
      <c r="E11764" s="29" t="n">
        <f aca="false">D11764/10</f>
        <v>9.3562</v>
      </c>
      <c r="F11764" s="29" t="n">
        <f aca="false">(E11764+Einstellungen!$B$20)*(1+Einstellungen!$B$10)</f>
        <v>33.334518</v>
      </c>
      <c r="G11764" s="21" t="str">
        <f aca="false">IF(F11764&lt;Einstellungen!$B$5,"ja","nein")</f>
        <v>nein</v>
      </c>
      <c r="H11764" s="21" t="s">
        <v>29</v>
      </c>
      <c r="I11764" s="29" t="n">
        <f aca="false">INDEX(Einstellungen!$B$27:$B$50,2)</f>
        <v>0.5</v>
      </c>
      <c r="J11764" s="29" t="n">
        <f aca="false">F11764*I11764</f>
        <v>16.667259</v>
      </c>
    </row>
    <row r="11765" customFormat="false" ht="15" hidden="false" customHeight="false" outlineLevel="0" collapsed="false">
      <c r="A11765" s="28" t="n">
        <v>46071</v>
      </c>
      <c r="B11765" s="21" t="s">
        <v>114</v>
      </c>
      <c r="C11765" s="21" t="s">
        <v>112</v>
      </c>
      <c r="D11765" s="29" t="n">
        <v>93.293</v>
      </c>
      <c r="E11765" s="29" t="n">
        <f aca="false">D11765/10</f>
        <v>9.3293</v>
      </c>
      <c r="F11765" s="29" t="n">
        <f aca="false">(E11765+Einstellungen!$B$20)*(1+Einstellungen!$B$10)</f>
        <v>33.302507</v>
      </c>
      <c r="G11765" s="21" t="str">
        <f aca="false">IF(F11765&lt;Einstellungen!$B$5,"ja","nein")</f>
        <v>nein</v>
      </c>
      <c r="H11765" s="21" t="s">
        <v>29</v>
      </c>
      <c r="I11765" s="29" t="n">
        <f aca="false">INDEX(Einstellungen!$B$27:$B$50,3)</f>
        <v>0.45</v>
      </c>
      <c r="J11765" s="29" t="n">
        <f aca="false">F11765*I11765</f>
        <v>14.98612815</v>
      </c>
    </row>
    <row r="11766" customFormat="false" ht="15" hidden="false" customHeight="false" outlineLevel="0" collapsed="false">
      <c r="A11766" s="28" t="n">
        <v>46071</v>
      </c>
      <c r="B11766" s="21" t="s">
        <v>115</v>
      </c>
      <c r="C11766" s="21" t="s">
        <v>112</v>
      </c>
      <c r="D11766" s="29" t="n">
        <v>92.675</v>
      </c>
      <c r="E11766" s="29" t="n">
        <f aca="false">D11766/10</f>
        <v>9.2675</v>
      </c>
      <c r="F11766" s="29" t="n">
        <f aca="false">(E11766+Einstellungen!$B$20)*(1+Einstellungen!$B$10)</f>
        <v>33.228965</v>
      </c>
      <c r="G11766" s="21" t="str">
        <f aca="false">IF(F11766&lt;Einstellungen!$B$5,"ja","nein")</f>
        <v>nein</v>
      </c>
      <c r="H11766" s="21" t="s">
        <v>29</v>
      </c>
      <c r="I11766" s="29" t="n">
        <f aca="false">INDEX(Einstellungen!$B$27:$B$50,4)</f>
        <v>0.45</v>
      </c>
      <c r="J11766" s="29" t="n">
        <f aca="false">F11766*I11766</f>
        <v>14.95303425</v>
      </c>
    </row>
    <row r="11767" customFormat="false" ht="15" hidden="false" customHeight="false" outlineLevel="0" collapsed="false">
      <c r="A11767" s="28" t="n">
        <v>46071</v>
      </c>
      <c r="B11767" s="21" t="s">
        <v>116</v>
      </c>
      <c r="C11767" s="21" t="s">
        <v>112</v>
      </c>
      <c r="D11767" s="29" t="n">
        <v>93.418</v>
      </c>
      <c r="E11767" s="29" t="n">
        <f aca="false">D11767/10</f>
        <v>9.3418</v>
      </c>
      <c r="F11767" s="29" t="n">
        <f aca="false">(E11767+Einstellungen!$B$20)*(1+Einstellungen!$B$10)</f>
        <v>33.317382</v>
      </c>
      <c r="G11767" s="21" t="str">
        <f aca="false">IF(F11767&lt;Einstellungen!$B$5,"ja","nein")</f>
        <v>nein</v>
      </c>
      <c r="H11767" s="21" t="s">
        <v>29</v>
      </c>
      <c r="I11767" s="29" t="n">
        <f aca="false">INDEX(Einstellungen!$B$27:$B$50,5)</f>
        <v>0.45</v>
      </c>
      <c r="J11767" s="29" t="n">
        <f aca="false">F11767*I11767</f>
        <v>14.9928219</v>
      </c>
    </row>
    <row r="11768" customFormat="false" ht="15" hidden="false" customHeight="false" outlineLevel="0" collapsed="false">
      <c r="A11768" s="28" t="n">
        <v>46071</v>
      </c>
      <c r="B11768" s="21" t="s">
        <v>117</v>
      </c>
      <c r="C11768" s="21" t="s">
        <v>112</v>
      </c>
      <c r="D11768" s="29" t="n">
        <v>101.197</v>
      </c>
      <c r="E11768" s="29" t="n">
        <f aca="false">D11768/10</f>
        <v>10.1197</v>
      </c>
      <c r="F11768" s="29" t="n">
        <f aca="false">(E11768+Einstellungen!$B$20)*(1+Einstellungen!$B$10)</f>
        <v>34.243083</v>
      </c>
      <c r="G11768" s="21" t="str">
        <f aca="false">IF(F11768&lt;Einstellungen!$B$5,"ja","nein")</f>
        <v>nein</v>
      </c>
      <c r="H11768" s="21" t="s">
        <v>29</v>
      </c>
      <c r="I11768" s="29" t="n">
        <f aca="false">INDEX(Einstellungen!$B$27:$B$50,6)</f>
        <v>0.5</v>
      </c>
      <c r="J11768" s="29" t="n">
        <f aca="false">F11768*I11768</f>
        <v>17.1215415</v>
      </c>
    </row>
    <row r="11769" customFormat="false" ht="15" hidden="false" customHeight="false" outlineLevel="0" collapsed="false">
      <c r="A11769" s="28" t="n">
        <v>46071</v>
      </c>
      <c r="B11769" s="21" t="s">
        <v>118</v>
      </c>
      <c r="C11769" s="21" t="s">
        <v>112</v>
      </c>
      <c r="D11769" s="29" t="n">
        <v>122.513</v>
      </c>
      <c r="E11769" s="29" t="n">
        <f aca="false">D11769/10</f>
        <v>12.2513</v>
      </c>
      <c r="F11769" s="29" t="n">
        <f aca="false">(E11769+Einstellungen!$B$20)*(1+Einstellungen!$B$10)</f>
        <v>36.779687</v>
      </c>
      <c r="G11769" s="21" t="str">
        <f aca="false">IF(F11769&lt;Einstellungen!$B$5,"ja","nein")</f>
        <v>nein</v>
      </c>
      <c r="H11769" s="21" t="s">
        <v>29</v>
      </c>
      <c r="I11769" s="29" t="n">
        <f aca="false">INDEX(Einstellungen!$B$27:$B$50,7)</f>
        <v>0.7</v>
      </c>
      <c r="J11769" s="29" t="n">
        <f aca="false">F11769*I11769</f>
        <v>25.7457809</v>
      </c>
    </row>
    <row r="11770" customFormat="false" ht="15" hidden="false" customHeight="false" outlineLevel="0" collapsed="false">
      <c r="A11770" s="28" t="n">
        <v>46071</v>
      </c>
      <c r="B11770" s="21" t="s">
        <v>119</v>
      </c>
      <c r="C11770" s="21" t="s">
        <v>112</v>
      </c>
      <c r="D11770" s="29" t="n">
        <v>175.688</v>
      </c>
      <c r="E11770" s="29" t="n">
        <f aca="false">D11770/10</f>
        <v>17.5688</v>
      </c>
      <c r="F11770" s="29" t="n">
        <f aca="false">(E11770+Einstellungen!$B$20)*(1+Einstellungen!$B$10)</f>
        <v>43.107512</v>
      </c>
      <c r="G11770" s="21" t="str">
        <f aca="false">IF(F11770&lt;Einstellungen!$B$5,"ja","nein")</f>
        <v>nein</v>
      </c>
      <c r="H11770" s="21" t="s">
        <v>29</v>
      </c>
      <c r="I11770" s="29" t="n">
        <f aca="false">INDEX(Einstellungen!$B$27:$B$50,8)</f>
        <v>0.95</v>
      </c>
      <c r="J11770" s="29" t="n">
        <f aca="false">F11770*I11770</f>
        <v>40.9521364</v>
      </c>
    </row>
    <row r="11771" customFormat="false" ht="15" hidden="false" customHeight="false" outlineLevel="0" collapsed="false">
      <c r="A11771" s="28" t="n">
        <v>46071</v>
      </c>
      <c r="B11771" s="21" t="s">
        <v>120</v>
      </c>
      <c r="C11771" s="21" t="s">
        <v>112</v>
      </c>
      <c r="D11771" s="29" t="n">
        <v>186.093</v>
      </c>
      <c r="E11771" s="29" t="n">
        <f aca="false">D11771/10</f>
        <v>18.6093</v>
      </c>
      <c r="F11771" s="29" t="n">
        <f aca="false">(E11771+Einstellungen!$B$20)*(1+Einstellungen!$B$10)</f>
        <v>44.345707</v>
      </c>
      <c r="G11771" s="21" t="str">
        <f aca="false">IF(F11771&lt;Einstellungen!$B$5,"ja","nein")</f>
        <v>nein</v>
      </c>
      <c r="H11771" s="21" t="s">
        <v>29</v>
      </c>
      <c r="I11771" s="29" t="n">
        <f aca="false">INDEX(Einstellungen!$B$27:$B$50,9)</f>
        <v>1.05</v>
      </c>
      <c r="J11771" s="29" t="n">
        <f aca="false">F11771*I11771</f>
        <v>46.56299235</v>
      </c>
    </row>
    <row r="11772" customFormat="false" ht="15" hidden="false" customHeight="false" outlineLevel="0" collapsed="false">
      <c r="A11772" s="28" t="n">
        <v>46071</v>
      </c>
      <c r="B11772" s="21" t="s">
        <v>121</v>
      </c>
      <c r="C11772" s="21" t="s">
        <v>112</v>
      </c>
      <c r="D11772" s="29" t="n">
        <v>135.642</v>
      </c>
      <c r="E11772" s="29" t="n">
        <f aca="false">D11772/10</f>
        <v>13.5642</v>
      </c>
      <c r="F11772" s="29" t="n">
        <f aca="false">(E11772+Einstellungen!$B$20)*(1+Einstellungen!$B$10)</f>
        <v>38.342038</v>
      </c>
      <c r="G11772" s="21" t="str">
        <f aca="false">IF(F11772&lt;Einstellungen!$B$5,"ja","nein")</f>
        <v>nein</v>
      </c>
      <c r="H11772" s="21" t="s">
        <v>29</v>
      </c>
      <c r="I11772" s="29" t="n">
        <f aca="false">INDEX(Einstellungen!$B$27:$B$50,10)</f>
        <v>1.05</v>
      </c>
      <c r="J11772" s="29" t="n">
        <f aca="false">F11772*I11772</f>
        <v>40.2591399</v>
      </c>
    </row>
    <row r="11773" customFormat="false" ht="15" hidden="false" customHeight="false" outlineLevel="0" collapsed="false">
      <c r="A11773" s="28" t="n">
        <v>46071</v>
      </c>
      <c r="B11773" s="21" t="s">
        <v>122</v>
      </c>
      <c r="C11773" s="21" t="s">
        <v>112</v>
      </c>
      <c r="D11773" s="29" t="n">
        <v>115.88</v>
      </c>
      <c r="E11773" s="29" t="n">
        <f aca="false">D11773/10</f>
        <v>11.588</v>
      </c>
      <c r="F11773" s="29" t="n">
        <f aca="false">(E11773+Einstellungen!$B$20)*(1+Einstellungen!$B$10)</f>
        <v>35.99036</v>
      </c>
      <c r="G11773" s="21" t="str">
        <f aca="false">IF(F11773&lt;Einstellungen!$B$5,"ja","nein")</f>
        <v>nein</v>
      </c>
      <c r="H11773" s="21" t="s">
        <v>29</v>
      </c>
      <c r="I11773" s="29" t="n">
        <f aca="false">INDEX(Einstellungen!$B$27:$B$50,11)</f>
        <v>1.05</v>
      </c>
      <c r="J11773" s="29" t="n">
        <f aca="false">F11773*I11773</f>
        <v>37.789878</v>
      </c>
    </row>
    <row r="11774" customFormat="false" ht="15" hidden="false" customHeight="false" outlineLevel="0" collapsed="false">
      <c r="A11774" s="28" t="n">
        <v>46071</v>
      </c>
      <c r="B11774" s="21" t="s">
        <v>123</v>
      </c>
      <c r="C11774" s="21" t="s">
        <v>112</v>
      </c>
      <c r="D11774" s="29" t="n">
        <v>106.222</v>
      </c>
      <c r="E11774" s="29" t="n">
        <f aca="false">D11774/10</f>
        <v>10.6222</v>
      </c>
      <c r="F11774" s="29" t="n">
        <f aca="false">(E11774+Einstellungen!$B$20)*(1+Einstellungen!$B$10)</f>
        <v>34.841058</v>
      </c>
      <c r="G11774" s="21" t="str">
        <f aca="false">IF(F11774&lt;Einstellungen!$B$5,"ja","nein")</f>
        <v>nein</v>
      </c>
      <c r="H11774" s="21" t="s">
        <v>29</v>
      </c>
      <c r="I11774" s="29" t="n">
        <f aca="false">INDEX(Einstellungen!$B$27:$B$50,12)</f>
        <v>1.1</v>
      </c>
      <c r="J11774" s="29" t="n">
        <f aca="false">F11774*I11774</f>
        <v>38.3251638</v>
      </c>
    </row>
    <row r="11775" customFormat="false" ht="15" hidden="false" customHeight="false" outlineLevel="0" collapsed="false">
      <c r="A11775" s="28" t="n">
        <v>46071</v>
      </c>
      <c r="B11775" s="21" t="s">
        <v>124</v>
      </c>
      <c r="C11775" s="21" t="s">
        <v>112</v>
      </c>
      <c r="D11775" s="29" t="n">
        <v>101.332</v>
      </c>
      <c r="E11775" s="29" t="n">
        <f aca="false">D11775/10</f>
        <v>10.1332</v>
      </c>
      <c r="F11775" s="29" t="n">
        <f aca="false">(E11775+Einstellungen!$B$20)*(1+Einstellungen!$B$10)</f>
        <v>34.259148</v>
      </c>
      <c r="G11775" s="21" t="str">
        <f aca="false">IF(F11775&lt;Einstellungen!$B$5,"ja","nein")</f>
        <v>nein</v>
      </c>
      <c r="H11775" s="21" t="s">
        <v>29</v>
      </c>
      <c r="I11775" s="29" t="n">
        <f aca="false">INDEX(Einstellungen!$B$27:$B$50,13)</f>
        <v>1.2</v>
      </c>
      <c r="J11775" s="29" t="n">
        <f aca="false">F11775*I11775</f>
        <v>41.1109776</v>
      </c>
    </row>
    <row r="11776" customFormat="false" ht="15" hidden="false" customHeight="false" outlineLevel="0" collapsed="false">
      <c r="A11776" s="28" t="n">
        <v>46071</v>
      </c>
      <c r="B11776" s="21" t="s">
        <v>125</v>
      </c>
      <c r="C11776" s="21" t="s">
        <v>112</v>
      </c>
      <c r="D11776" s="29" t="n">
        <v>100.502</v>
      </c>
      <c r="E11776" s="29" t="n">
        <f aca="false">D11776/10</f>
        <v>10.0502</v>
      </c>
      <c r="F11776" s="29" t="n">
        <f aca="false">(E11776+Einstellungen!$B$20)*(1+Einstellungen!$B$10)</f>
        <v>34.160378</v>
      </c>
      <c r="G11776" s="21" t="str">
        <f aca="false">IF(F11776&lt;Einstellungen!$B$5,"ja","nein")</f>
        <v>nein</v>
      </c>
      <c r="H11776" s="21" t="s">
        <v>29</v>
      </c>
      <c r="I11776" s="29" t="n">
        <f aca="false">INDEX(Einstellungen!$B$27:$B$50,14)</f>
        <v>1.15</v>
      </c>
      <c r="J11776" s="29" t="n">
        <f aca="false">F11776*I11776</f>
        <v>39.2844347</v>
      </c>
    </row>
    <row r="11777" customFormat="false" ht="15" hidden="false" customHeight="false" outlineLevel="0" collapsed="false">
      <c r="A11777" s="28" t="n">
        <v>46071</v>
      </c>
      <c r="B11777" s="21" t="s">
        <v>126</v>
      </c>
      <c r="C11777" s="21" t="s">
        <v>112</v>
      </c>
      <c r="D11777" s="29" t="n">
        <v>103.642</v>
      </c>
      <c r="E11777" s="29" t="n">
        <f aca="false">D11777/10</f>
        <v>10.3642</v>
      </c>
      <c r="F11777" s="29" t="n">
        <f aca="false">(E11777+Einstellungen!$B$20)*(1+Einstellungen!$B$10)</f>
        <v>34.534038</v>
      </c>
      <c r="G11777" s="21" t="str">
        <f aca="false">IF(F11777&lt;Einstellungen!$B$5,"ja","nein")</f>
        <v>nein</v>
      </c>
      <c r="H11777" s="21" t="s">
        <v>29</v>
      </c>
      <c r="I11777" s="29" t="n">
        <f aca="false">INDEX(Einstellungen!$B$27:$B$50,15)</f>
        <v>1</v>
      </c>
      <c r="J11777" s="29" t="n">
        <f aca="false">F11777*I11777</f>
        <v>34.534038</v>
      </c>
    </row>
    <row r="11778" customFormat="false" ht="15" hidden="false" customHeight="false" outlineLevel="0" collapsed="false">
      <c r="A11778" s="28" t="n">
        <v>46071</v>
      </c>
      <c r="B11778" s="21" t="s">
        <v>127</v>
      </c>
      <c r="C11778" s="21" t="s">
        <v>112</v>
      </c>
      <c r="D11778" s="29" t="n">
        <v>114.09</v>
      </c>
      <c r="E11778" s="29" t="n">
        <f aca="false">D11778/10</f>
        <v>11.409</v>
      </c>
      <c r="F11778" s="29" t="n">
        <f aca="false">(E11778+Einstellungen!$B$20)*(1+Einstellungen!$B$10)</f>
        <v>35.77735</v>
      </c>
      <c r="G11778" s="21" t="str">
        <f aca="false">IF(F11778&lt;Einstellungen!$B$5,"ja","nein")</f>
        <v>nein</v>
      </c>
      <c r="H11778" s="21" t="s">
        <v>29</v>
      </c>
      <c r="I11778" s="29" t="n">
        <f aca="false">INDEX(Einstellungen!$B$27:$B$50,16)</f>
        <v>0.95</v>
      </c>
      <c r="J11778" s="29" t="n">
        <f aca="false">F11778*I11778</f>
        <v>33.9884825</v>
      </c>
    </row>
    <row r="11779" customFormat="false" ht="15" hidden="false" customHeight="false" outlineLevel="0" collapsed="false">
      <c r="A11779" s="28" t="n">
        <v>46071</v>
      </c>
      <c r="B11779" s="21" t="s">
        <v>128</v>
      </c>
      <c r="C11779" s="21" t="s">
        <v>112</v>
      </c>
      <c r="D11779" s="29" t="n">
        <v>122.082</v>
      </c>
      <c r="E11779" s="29" t="n">
        <f aca="false">D11779/10</f>
        <v>12.2082</v>
      </c>
      <c r="F11779" s="29" t="n">
        <f aca="false">(E11779+Einstellungen!$B$20)*(1+Einstellungen!$B$10)</f>
        <v>36.728398</v>
      </c>
      <c r="G11779" s="21" t="str">
        <f aca="false">IF(F11779&lt;Einstellungen!$B$5,"ja","nein")</f>
        <v>nein</v>
      </c>
      <c r="H11779" s="21" t="s">
        <v>29</v>
      </c>
      <c r="I11779" s="29" t="n">
        <f aca="false">INDEX(Einstellungen!$B$27:$B$50,17)</f>
        <v>0.95</v>
      </c>
      <c r="J11779" s="29" t="n">
        <f aca="false">F11779*I11779</f>
        <v>34.8919781</v>
      </c>
    </row>
    <row r="11780" customFormat="false" ht="15" hidden="false" customHeight="false" outlineLevel="0" collapsed="false">
      <c r="A11780" s="28" t="n">
        <v>46071</v>
      </c>
      <c r="B11780" s="21" t="s">
        <v>129</v>
      </c>
      <c r="C11780" s="21" t="s">
        <v>112</v>
      </c>
      <c r="D11780" s="29" t="n">
        <v>140.405</v>
      </c>
      <c r="E11780" s="29" t="n">
        <f aca="false">D11780/10</f>
        <v>14.0405</v>
      </c>
      <c r="F11780" s="29" t="n">
        <f aca="false">(E11780+Einstellungen!$B$20)*(1+Einstellungen!$B$10)</f>
        <v>38.908835</v>
      </c>
      <c r="G11780" s="21" t="str">
        <f aca="false">IF(F11780&lt;Einstellungen!$B$5,"ja","nein")</f>
        <v>nein</v>
      </c>
      <c r="H11780" s="21" t="s">
        <v>29</v>
      </c>
      <c r="I11780" s="29" t="n">
        <f aca="false">INDEX(Einstellungen!$B$27:$B$50,18)</f>
        <v>1.1</v>
      </c>
      <c r="J11780" s="29" t="n">
        <f aca="false">F11780*I11780</f>
        <v>42.7997185</v>
      </c>
    </row>
    <row r="11781" customFormat="false" ht="15" hidden="false" customHeight="false" outlineLevel="0" collapsed="false">
      <c r="A11781" s="28" t="n">
        <v>46071</v>
      </c>
      <c r="B11781" s="21" t="s">
        <v>130</v>
      </c>
      <c r="C11781" s="21" t="s">
        <v>112</v>
      </c>
      <c r="D11781" s="29" t="n">
        <v>142.597</v>
      </c>
      <c r="E11781" s="29" t="n">
        <f aca="false">D11781/10</f>
        <v>14.2597</v>
      </c>
      <c r="F11781" s="29" t="n">
        <f aca="false">(E11781+Einstellungen!$B$20)*(1+Einstellungen!$B$10)</f>
        <v>39.169683</v>
      </c>
      <c r="G11781" s="21" t="str">
        <f aca="false">IF(F11781&lt;Einstellungen!$B$5,"ja","nein")</f>
        <v>nein</v>
      </c>
      <c r="H11781" s="21" t="s">
        <v>29</v>
      </c>
      <c r="I11781" s="29" t="n">
        <f aca="false">INDEX(Einstellungen!$B$27:$B$50,19)</f>
        <v>1.35</v>
      </c>
      <c r="J11781" s="29" t="n">
        <f aca="false">F11781*I11781</f>
        <v>52.87907205</v>
      </c>
    </row>
    <row r="11782" customFormat="false" ht="15" hidden="false" customHeight="false" outlineLevel="0" collapsed="false">
      <c r="A11782" s="28" t="n">
        <v>46071</v>
      </c>
      <c r="B11782" s="21" t="s">
        <v>131</v>
      </c>
      <c r="C11782" s="21" t="s">
        <v>112</v>
      </c>
      <c r="D11782" s="29" t="n">
        <v>119.843</v>
      </c>
      <c r="E11782" s="29" t="n">
        <f aca="false">D11782/10</f>
        <v>11.9843</v>
      </c>
      <c r="F11782" s="29" t="n">
        <f aca="false">(E11782+Einstellungen!$B$20)*(1+Einstellungen!$B$10)</f>
        <v>36.461957</v>
      </c>
      <c r="G11782" s="21" t="str">
        <f aca="false">IF(F11782&lt;Einstellungen!$B$5,"ja","nein")</f>
        <v>nein</v>
      </c>
      <c r="H11782" s="21" t="s">
        <v>29</v>
      </c>
      <c r="I11782" s="29" t="n">
        <f aca="false">INDEX(Einstellungen!$B$27:$B$50,20)</f>
        <v>1.45</v>
      </c>
      <c r="J11782" s="29" t="n">
        <f aca="false">F11782*I11782</f>
        <v>52.86983765</v>
      </c>
    </row>
    <row r="11783" customFormat="false" ht="15" hidden="false" customHeight="false" outlineLevel="0" collapsed="false">
      <c r="A11783" s="28" t="n">
        <v>46071</v>
      </c>
      <c r="B11783" s="21" t="s">
        <v>132</v>
      </c>
      <c r="C11783" s="21" t="s">
        <v>112</v>
      </c>
      <c r="D11783" s="29" t="n">
        <v>102.67</v>
      </c>
      <c r="E11783" s="29" t="n">
        <f aca="false">D11783/10</f>
        <v>10.267</v>
      </c>
      <c r="F11783" s="29" t="n">
        <f aca="false">(E11783+Einstellungen!$B$20)*(1+Einstellungen!$B$10)</f>
        <v>34.41837</v>
      </c>
      <c r="G11783" s="21" t="str">
        <f aca="false">IF(F11783&lt;Einstellungen!$B$5,"ja","nein")</f>
        <v>nein</v>
      </c>
      <c r="H11783" s="21" t="s">
        <v>29</v>
      </c>
      <c r="I11783" s="29" t="n">
        <f aca="false">INDEX(Einstellungen!$B$27:$B$50,21)</f>
        <v>1.4</v>
      </c>
      <c r="J11783" s="29" t="n">
        <f aca="false">F11783*I11783</f>
        <v>48.185718</v>
      </c>
    </row>
    <row r="11784" customFormat="false" ht="15" hidden="false" customHeight="false" outlineLevel="0" collapsed="false">
      <c r="A11784" s="28" t="n">
        <v>46071</v>
      </c>
      <c r="B11784" s="21" t="s">
        <v>133</v>
      </c>
      <c r="C11784" s="21" t="s">
        <v>112</v>
      </c>
      <c r="D11784" s="29" t="n">
        <v>96.14</v>
      </c>
      <c r="E11784" s="29" t="n">
        <f aca="false">D11784/10</f>
        <v>9.614</v>
      </c>
      <c r="F11784" s="29" t="n">
        <f aca="false">(E11784+Einstellungen!$B$20)*(1+Einstellungen!$B$10)</f>
        <v>33.6413</v>
      </c>
      <c r="G11784" s="21" t="str">
        <f aca="false">IF(F11784&lt;Einstellungen!$B$5,"ja","nein")</f>
        <v>nein</v>
      </c>
      <c r="H11784" s="21" t="s">
        <v>29</v>
      </c>
      <c r="I11784" s="29" t="n">
        <f aca="false">INDEX(Einstellungen!$B$27:$B$50,22)</f>
        <v>1.25</v>
      </c>
      <c r="J11784" s="29" t="n">
        <f aca="false">F11784*I11784</f>
        <v>42.051625</v>
      </c>
    </row>
    <row r="11785" customFormat="false" ht="15" hidden="false" customHeight="false" outlineLevel="0" collapsed="false">
      <c r="A11785" s="28" t="n">
        <v>46071</v>
      </c>
      <c r="B11785" s="21" t="s">
        <v>134</v>
      </c>
      <c r="C11785" s="21" t="s">
        <v>112</v>
      </c>
      <c r="D11785" s="29" t="n">
        <v>95.097</v>
      </c>
      <c r="E11785" s="29" t="n">
        <f aca="false">D11785/10</f>
        <v>9.5097</v>
      </c>
      <c r="F11785" s="29" t="n">
        <f aca="false">(E11785+Einstellungen!$B$20)*(1+Einstellungen!$B$10)</f>
        <v>33.517183</v>
      </c>
      <c r="G11785" s="21" t="str">
        <f aca="false">IF(F11785&lt;Einstellungen!$B$5,"ja","nein")</f>
        <v>nein</v>
      </c>
      <c r="H11785" s="21" t="s">
        <v>29</v>
      </c>
      <c r="I11785" s="29" t="n">
        <f aca="false">INDEX(Einstellungen!$B$27:$B$50,23)</f>
        <v>1.05</v>
      </c>
      <c r="J11785" s="29" t="n">
        <f aca="false">F11785*I11785</f>
        <v>35.19304215</v>
      </c>
    </row>
    <row r="11786" customFormat="false" ht="15" hidden="false" customHeight="false" outlineLevel="0" collapsed="false">
      <c r="A11786" s="28" t="n">
        <v>46071</v>
      </c>
      <c r="B11786" s="21" t="s">
        <v>135</v>
      </c>
      <c r="C11786" s="21" t="s">
        <v>112</v>
      </c>
      <c r="D11786" s="29" t="n">
        <v>89.465</v>
      </c>
      <c r="E11786" s="29" t="n">
        <f aca="false">D11786/10</f>
        <v>8.9465</v>
      </c>
      <c r="F11786" s="29" t="n">
        <f aca="false">(E11786+Einstellungen!$B$20)*(1+Einstellungen!$B$10)</f>
        <v>32.846975</v>
      </c>
      <c r="G11786" s="21" t="str">
        <f aca="false">IF(F11786&lt;Einstellungen!$B$5,"ja","nein")</f>
        <v>nein</v>
      </c>
      <c r="H11786" s="21" t="s">
        <v>29</v>
      </c>
      <c r="I11786" s="29" t="n">
        <f aca="false">INDEX(Einstellungen!$B$27:$B$50,24)</f>
        <v>0.8</v>
      </c>
      <c r="J11786" s="29" t="n">
        <f aca="false">F11786*I11786</f>
        <v>26.27758</v>
      </c>
    </row>
    <row r="11787" customFormat="false" ht="15" hidden="false" customHeight="false" outlineLevel="0" collapsed="false">
      <c r="A11787" s="28" t="n">
        <v>46072</v>
      </c>
      <c r="B11787" s="21" t="s">
        <v>111</v>
      </c>
      <c r="C11787" s="21" t="s">
        <v>136</v>
      </c>
      <c r="D11787" s="29" t="n">
        <v>83.775</v>
      </c>
      <c r="E11787" s="29" t="n">
        <f aca="false">D11787/10</f>
        <v>8.3775</v>
      </c>
      <c r="F11787" s="29" t="n">
        <f aca="false">(E11787+Einstellungen!$B$20)*(1+Einstellungen!$B$10)</f>
        <v>32.169865</v>
      </c>
      <c r="G11787" s="21" t="str">
        <f aca="false">IF(F11787&lt;Einstellungen!$B$5,"ja","nein")</f>
        <v>nein</v>
      </c>
      <c r="H11787" s="21" t="s">
        <v>29</v>
      </c>
      <c r="I11787" s="29" t="n">
        <f aca="false">INDEX(Einstellungen!$B$27:$B$50,1)</f>
        <v>0.6</v>
      </c>
      <c r="J11787" s="29" t="n">
        <f aca="false">F11787*I11787</f>
        <v>19.301919</v>
      </c>
    </row>
    <row r="11788" customFormat="false" ht="15" hidden="false" customHeight="false" outlineLevel="0" collapsed="false">
      <c r="A11788" s="28" t="n">
        <v>46072</v>
      </c>
      <c r="B11788" s="21" t="s">
        <v>113</v>
      </c>
      <c r="C11788" s="21" t="s">
        <v>136</v>
      </c>
      <c r="D11788" s="29" t="n">
        <v>81.85</v>
      </c>
      <c r="E11788" s="29" t="n">
        <f aca="false">D11788/10</f>
        <v>8.185</v>
      </c>
      <c r="F11788" s="29" t="n">
        <f aca="false">(E11788+Einstellungen!$B$20)*(1+Einstellungen!$B$10)</f>
        <v>31.94079</v>
      </c>
      <c r="G11788" s="21" t="str">
        <f aca="false">IF(F11788&lt;Einstellungen!$B$5,"ja","nein")</f>
        <v>nein</v>
      </c>
      <c r="H11788" s="21" t="s">
        <v>29</v>
      </c>
      <c r="I11788" s="29" t="n">
        <f aca="false">INDEX(Einstellungen!$B$27:$B$50,2)</f>
        <v>0.5</v>
      </c>
      <c r="J11788" s="29" t="n">
        <f aca="false">F11788*I11788</f>
        <v>15.970395</v>
      </c>
    </row>
    <row r="11789" customFormat="false" ht="15" hidden="false" customHeight="false" outlineLevel="0" collapsed="false">
      <c r="A11789" s="28" t="n">
        <v>46072</v>
      </c>
      <c r="B11789" s="21" t="s">
        <v>114</v>
      </c>
      <c r="C11789" s="21" t="s">
        <v>136</v>
      </c>
      <c r="D11789" s="29" t="n">
        <v>81.93</v>
      </c>
      <c r="E11789" s="29" t="n">
        <f aca="false">D11789/10</f>
        <v>8.193</v>
      </c>
      <c r="F11789" s="29" t="n">
        <f aca="false">(E11789+Einstellungen!$B$20)*(1+Einstellungen!$B$10)</f>
        <v>31.95031</v>
      </c>
      <c r="G11789" s="21" t="str">
        <f aca="false">IF(F11789&lt;Einstellungen!$B$5,"ja","nein")</f>
        <v>nein</v>
      </c>
      <c r="H11789" s="21" t="s">
        <v>29</v>
      </c>
      <c r="I11789" s="29" t="n">
        <f aca="false">INDEX(Einstellungen!$B$27:$B$50,3)</f>
        <v>0.45</v>
      </c>
      <c r="J11789" s="29" t="n">
        <f aca="false">F11789*I11789</f>
        <v>14.3776395</v>
      </c>
    </row>
    <row r="11790" customFormat="false" ht="15" hidden="false" customHeight="false" outlineLevel="0" collapsed="false">
      <c r="A11790" s="28" t="n">
        <v>46072</v>
      </c>
      <c r="B11790" s="21" t="s">
        <v>115</v>
      </c>
      <c r="C11790" s="21" t="s">
        <v>136</v>
      </c>
      <c r="D11790" s="29" t="n">
        <v>81.45</v>
      </c>
      <c r="E11790" s="29" t="n">
        <f aca="false">D11790/10</f>
        <v>8.145</v>
      </c>
      <c r="F11790" s="29" t="n">
        <f aca="false">(E11790+Einstellungen!$B$20)*(1+Einstellungen!$B$10)</f>
        <v>31.89319</v>
      </c>
      <c r="G11790" s="21" t="str">
        <f aca="false">IF(F11790&lt;Einstellungen!$B$5,"ja","nein")</f>
        <v>nein</v>
      </c>
      <c r="H11790" s="21" t="s">
        <v>29</v>
      </c>
      <c r="I11790" s="29" t="n">
        <f aca="false">INDEX(Einstellungen!$B$27:$B$50,4)</f>
        <v>0.45</v>
      </c>
      <c r="J11790" s="29" t="n">
        <f aca="false">F11790*I11790</f>
        <v>14.3519355</v>
      </c>
    </row>
    <row r="11791" customFormat="false" ht="15" hidden="false" customHeight="false" outlineLevel="0" collapsed="false">
      <c r="A11791" s="28" t="n">
        <v>46072</v>
      </c>
      <c r="B11791" s="21" t="s">
        <v>116</v>
      </c>
      <c r="C11791" s="21" t="s">
        <v>136</v>
      </c>
      <c r="D11791" s="29" t="n">
        <v>77.655</v>
      </c>
      <c r="E11791" s="29" t="n">
        <f aca="false">D11791/10</f>
        <v>7.7655</v>
      </c>
      <c r="F11791" s="29" t="n">
        <f aca="false">(E11791+Einstellungen!$B$20)*(1+Einstellungen!$B$10)</f>
        <v>31.441585</v>
      </c>
      <c r="G11791" s="21" t="str">
        <f aca="false">IF(F11791&lt;Einstellungen!$B$5,"ja","nein")</f>
        <v>nein</v>
      </c>
      <c r="H11791" s="21" t="s">
        <v>29</v>
      </c>
      <c r="I11791" s="29" t="n">
        <f aca="false">INDEX(Einstellungen!$B$27:$B$50,5)</f>
        <v>0.45</v>
      </c>
      <c r="J11791" s="29" t="n">
        <f aca="false">F11791*I11791</f>
        <v>14.14871325</v>
      </c>
    </row>
    <row r="11792" customFormat="false" ht="15" hidden="false" customHeight="false" outlineLevel="0" collapsed="false">
      <c r="A11792" s="28" t="n">
        <v>46072</v>
      </c>
      <c r="B11792" s="21" t="s">
        <v>117</v>
      </c>
      <c r="C11792" s="21" t="s">
        <v>136</v>
      </c>
      <c r="D11792" s="29" t="n">
        <v>84.15</v>
      </c>
      <c r="E11792" s="29" t="n">
        <f aca="false">D11792/10</f>
        <v>8.415</v>
      </c>
      <c r="F11792" s="29" t="n">
        <f aca="false">(E11792+Einstellungen!$B$20)*(1+Einstellungen!$B$10)</f>
        <v>32.21449</v>
      </c>
      <c r="G11792" s="21" t="str">
        <f aca="false">IF(F11792&lt;Einstellungen!$B$5,"ja","nein")</f>
        <v>nein</v>
      </c>
      <c r="H11792" s="21" t="s">
        <v>29</v>
      </c>
      <c r="I11792" s="29" t="n">
        <f aca="false">INDEX(Einstellungen!$B$27:$B$50,6)</f>
        <v>0.5</v>
      </c>
      <c r="J11792" s="29" t="n">
        <f aca="false">F11792*I11792</f>
        <v>16.107245</v>
      </c>
    </row>
    <row r="11793" customFormat="false" ht="15" hidden="false" customHeight="false" outlineLevel="0" collapsed="false">
      <c r="A11793" s="28" t="n">
        <v>46072</v>
      </c>
      <c r="B11793" s="21" t="s">
        <v>118</v>
      </c>
      <c r="C11793" s="21" t="s">
        <v>136</v>
      </c>
      <c r="D11793" s="29" t="n">
        <v>87.113</v>
      </c>
      <c r="E11793" s="29" t="n">
        <f aca="false">D11793/10</f>
        <v>8.7113</v>
      </c>
      <c r="F11793" s="29" t="n">
        <f aca="false">(E11793+Einstellungen!$B$20)*(1+Einstellungen!$B$10)</f>
        <v>32.567087</v>
      </c>
      <c r="G11793" s="21" t="str">
        <f aca="false">IF(F11793&lt;Einstellungen!$B$5,"ja","nein")</f>
        <v>nein</v>
      </c>
      <c r="H11793" s="21" t="s">
        <v>29</v>
      </c>
      <c r="I11793" s="29" t="n">
        <f aca="false">INDEX(Einstellungen!$B$27:$B$50,7)</f>
        <v>0.7</v>
      </c>
      <c r="J11793" s="29" t="n">
        <f aca="false">F11793*I11793</f>
        <v>22.7969609</v>
      </c>
    </row>
    <row r="11794" customFormat="false" ht="15" hidden="false" customHeight="false" outlineLevel="0" collapsed="false">
      <c r="A11794" s="28" t="n">
        <v>46072</v>
      </c>
      <c r="B11794" s="21" t="s">
        <v>119</v>
      </c>
      <c r="C11794" s="21" t="s">
        <v>136</v>
      </c>
      <c r="D11794" s="29" t="n">
        <v>89.237</v>
      </c>
      <c r="E11794" s="29" t="n">
        <f aca="false">D11794/10</f>
        <v>8.9237</v>
      </c>
      <c r="F11794" s="29" t="n">
        <f aca="false">(E11794+Einstellungen!$B$20)*(1+Einstellungen!$B$10)</f>
        <v>32.819843</v>
      </c>
      <c r="G11794" s="21" t="str">
        <f aca="false">IF(F11794&lt;Einstellungen!$B$5,"ja","nein")</f>
        <v>nein</v>
      </c>
      <c r="H11794" s="21" t="s">
        <v>29</v>
      </c>
      <c r="I11794" s="29" t="n">
        <f aca="false">INDEX(Einstellungen!$B$27:$B$50,8)</f>
        <v>0.95</v>
      </c>
      <c r="J11794" s="29" t="n">
        <f aca="false">F11794*I11794</f>
        <v>31.17885085</v>
      </c>
    </row>
    <row r="11795" customFormat="false" ht="15" hidden="false" customHeight="false" outlineLevel="0" collapsed="false">
      <c r="A11795" s="28" t="n">
        <v>46072</v>
      </c>
      <c r="B11795" s="21" t="s">
        <v>120</v>
      </c>
      <c r="C11795" s="21" t="s">
        <v>136</v>
      </c>
      <c r="D11795" s="29" t="n">
        <v>96.945</v>
      </c>
      <c r="E11795" s="29" t="n">
        <f aca="false">D11795/10</f>
        <v>9.6945</v>
      </c>
      <c r="F11795" s="29" t="n">
        <f aca="false">(E11795+Einstellungen!$B$20)*(1+Einstellungen!$B$10)</f>
        <v>33.737095</v>
      </c>
      <c r="G11795" s="21" t="str">
        <f aca="false">IF(F11795&lt;Einstellungen!$B$5,"ja","nein")</f>
        <v>nein</v>
      </c>
      <c r="H11795" s="21" t="s">
        <v>29</v>
      </c>
      <c r="I11795" s="29" t="n">
        <f aca="false">INDEX(Einstellungen!$B$27:$B$50,9)</f>
        <v>1.05</v>
      </c>
      <c r="J11795" s="29" t="n">
        <f aca="false">F11795*I11795</f>
        <v>35.42394975</v>
      </c>
    </row>
    <row r="11796" customFormat="false" ht="15" hidden="false" customHeight="false" outlineLevel="0" collapsed="false">
      <c r="A11796" s="28" t="n">
        <v>46072</v>
      </c>
      <c r="B11796" s="21" t="s">
        <v>121</v>
      </c>
      <c r="C11796" s="21" t="s">
        <v>136</v>
      </c>
      <c r="D11796" s="29" t="n">
        <v>103.61</v>
      </c>
      <c r="E11796" s="29" t="n">
        <f aca="false">D11796/10</f>
        <v>10.361</v>
      </c>
      <c r="F11796" s="29" t="n">
        <f aca="false">(E11796+Einstellungen!$B$20)*(1+Einstellungen!$B$10)</f>
        <v>34.53023</v>
      </c>
      <c r="G11796" s="21" t="str">
        <f aca="false">IF(F11796&lt;Einstellungen!$B$5,"ja","nein")</f>
        <v>nein</v>
      </c>
      <c r="H11796" s="21" t="s">
        <v>29</v>
      </c>
      <c r="I11796" s="29" t="n">
        <f aca="false">INDEX(Einstellungen!$B$27:$B$50,10)</f>
        <v>1.05</v>
      </c>
      <c r="J11796" s="29" t="n">
        <f aca="false">F11796*I11796</f>
        <v>36.2567415</v>
      </c>
    </row>
    <row r="11797" customFormat="false" ht="15" hidden="false" customHeight="false" outlineLevel="0" collapsed="false">
      <c r="A11797" s="28" t="n">
        <v>46072</v>
      </c>
      <c r="B11797" s="21" t="s">
        <v>122</v>
      </c>
      <c r="C11797" s="21" t="s">
        <v>136</v>
      </c>
      <c r="D11797" s="29" t="n">
        <v>100.995</v>
      </c>
      <c r="E11797" s="29" t="n">
        <f aca="false">D11797/10</f>
        <v>10.0995</v>
      </c>
      <c r="F11797" s="29" t="n">
        <f aca="false">(E11797+Einstellungen!$B$20)*(1+Einstellungen!$B$10)</f>
        <v>34.219045</v>
      </c>
      <c r="G11797" s="21" t="str">
        <f aca="false">IF(F11797&lt;Einstellungen!$B$5,"ja","nein")</f>
        <v>nein</v>
      </c>
      <c r="H11797" s="21" t="s">
        <v>29</v>
      </c>
      <c r="I11797" s="29" t="n">
        <f aca="false">INDEX(Einstellungen!$B$27:$B$50,11)</f>
        <v>1.05</v>
      </c>
      <c r="J11797" s="29" t="n">
        <f aca="false">F11797*I11797</f>
        <v>35.92999725</v>
      </c>
    </row>
    <row r="11798" customFormat="false" ht="15" hidden="false" customHeight="false" outlineLevel="0" collapsed="false">
      <c r="A11798" s="28" t="n">
        <v>46072</v>
      </c>
      <c r="B11798" s="21" t="s">
        <v>123</v>
      </c>
      <c r="C11798" s="21" t="s">
        <v>136</v>
      </c>
      <c r="D11798" s="29" t="n">
        <v>95.108</v>
      </c>
      <c r="E11798" s="29" t="n">
        <f aca="false">D11798/10</f>
        <v>9.5108</v>
      </c>
      <c r="F11798" s="29" t="n">
        <f aca="false">(E11798+Einstellungen!$B$20)*(1+Einstellungen!$B$10)</f>
        <v>33.518492</v>
      </c>
      <c r="G11798" s="21" t="str">
        <f aca="false">IF(F11798&lt;Einstellungen!$B$5,"ja","nein")</f>
        <v>nein</v>
      </c>
      <c r="H11798" s="21" t="s">
        <v>29</v>
      </c>
      <c r="I11798" s="29" t="n">
        <f aca="false">INDEX(Einstellungen!$B$27:$B$50,12)</f>
        <v>1.1</v>
      </c>
      <c r="J11798" s="29" t="n">
        <f aca="false">F11798*I11798</f>
        <v>36.8703412</v>
      </c>
    </row>
    <row r="11799" customFormat="false" ht="15" hidden="false" customHeight="false" outlineLevel="0" collapsed="false">
      <c r="A11799" s="28" t="n">
        <v>46072</v>
      </c>
      <c r="B11799" s="21" t="s">
        <v>124</v>
      </c>
      <c r="C11799" s="21" t="s">
        <v>136</v>
      </c>
      <c r="D11799" s="29" t="n">
        <v>91</v>
      </c>
      <c r="E11799" s="29" t="n">
        <f aca="false">D11799/10</f>
        <v>9.1</v>
      </c>
      <c r="F11799" s="29" t="n">
        <f aca="false">(E11799+Einstellungen!$B$20)*(1+Einstellungen!$B$10)</f>
        <v>33.02964</v>
      </c>
      <c r="G11799" s="21" t="str">
        <f aca="false">IF(F11799&lt;Einstellungen!$B$5,"ja","nein")</f>
        <v>nein</v>
      </c>
      <c r="H11799" s="21" t="s">
        <v>29</v>
      </c>
      <c r="I11799" s="29" t="n">
        <f aca="false">INDEX(Einstellungen!$B$27:$B$50,13)</f>
        <v>1.2</v>
      </c>
      <c r="J11799" s="29" t="n">
        <f aca="false">F11799*I11799</f>
        <v>39.635568</v>
      </c>
    </row>
    <row r="11800" customFormat="false" ht="15" hidden="false" customHeight="false" outlineLevel="0" collapsed="false">
      <c r="A11800" s="28" t="n">
        <v>46072</v>
      </c>
      <c r="B11800" s="21" t="s">
        <v>125</v>
      </c>
      <c r="C11800" s="21" t="s">
        <v>136</v>
      </c>
      <c r="D11800" s="29" t="n">
        <v>90.1</v>
      </c>
      <c r="E11800" s="29" t="n">
        <f aca="false">D11800/10</f>
        <v>9.01</v>
      </c>
      <c r="F11800" s="29" t="n">
        <f aca="false">(E11800+Einstellungen!$B$20)*(1+Einstellungen!$B$10)</f>
        <v>32.92254</v>
      </c>
      <c r="G11800" s="21" t="str">
        <f aca="false">IF(F11800&lt;Einstellungen!$B$5,"ja","nein")</f>
        <v>nein</v>
      </c>
      <c r="H11800" s="21" t="s">
        <v>29</v>
      </c>
      <c r="I11800" s="29" t="n">
        <f aca="false">INDEX(Einstellungen!$B$27:$B$50,14)</f>
        <v>1.15</v>
      </c>
      <c r="J11800" s="29" t="n">
        <f aca="false">F11800*I11800</f>
        <v>37.860921</v>
      </c>
    </row>
    <row r="11801" customFormat="false" ht="15" hidden="false" customHeight="false" outlineLevel="0" collapsed="false">
      <c r="A11801" s="28" t="n">
        <v>46072</v>
      </c>
      <c r="B11801" s="21" t="s">
        <v>126</v>
      </c>
      <c r="C11801" s="21" t="s">
        <v>136</v>
      </c>
      <c r="D11801" s="29" t="n">
        <v>90.16</v>
      </c>
      <c r="E11801" s="29" t="n">
        <f aca="false">D11801/10</f>
        <v>9.016</v>
      </c>
      <c r="F11801" s="29" t="n">
        <f aca="false">(E11801+Einstellungen!$B$20)*(1+Einstellungen!$B$10)</f>
        <v>32.92968</v>
      </c>
      <c r="G11801" s="21" t="str">
        <f aca="false">IF(F11801&lt;Einstellungen!$B$5,"ja","nein")</f>
        <v>nein</v>
      </c>
      <c r="H11801" s="21" t="s">
        <v>29</v>
      </c>
      <c r="I11801" s="29" t="n">
        <f aca="false">INDEX(Einstellungen!$B$27:$B$50,15)</f>
        <v>1</v>
      </c>
      <c r="J11801" s="29" t="n">
        <f aca="false">F11801*I11801</f>
        <v>32.92968</v>
      </c>
    </row>
    <row r="11802" customFormat="false" ht="15" hidden="false" customHeight="false" outlineLevel="0" collapsed="false">
      <c r="A11802" s="28" t="n">
        <v>46072</v>
      </c>
      <c r="B11802" s="21" t="s">
        <v>127</v>
      </c>
      <c r="C11802" s="21" t="s">
        <v>136</v>
      </c>
      <c r="D11802" s="29" t="n">
        <v>92.588</v>
      </c>
      <c r="E11802" s="29" t="n">
        <f aca="false">D11802/10</f>
        <v>9.2588</v>
      </c>
      <c r="F11802" s="29" t="n">
        <f aca="false">(E11802+Einstellungen!$B$20)*(1+Einstellungen!$B$10)</f>
        <v>33.218612</v>
      </c>
      <c r="G11802" s="21" t="str">
        <f aca="false">IF(F11802&lt;Einstellungen!$B$5,"ja","nein")</f>
        <v>nein</v>
      </c>
      <c r="H11802" s="21" t="s">
        <v>29</v>
      </c>
      <c r="I11802" s="29" t="n">
        <f aca="false">INDEX(Einstellungen!$B$27:$B$50,16)</f>
        <v>0.95</v>
      </c>
      <c r="J11802" s="29" t="n">
        <f aca="false">F11802*I11802</f>
        <v>31.5576814</v>
      </c>
    </row>
    <row r="11803" customFormat="false" ht="15" hidden="false" customHeight="false" outlineLevel="0" collapsed="false">
      <c r="A11803" s="28" t="n">
        <v>46072</v>
      </c>
      <c r="B11803" s="21" t="s">
        <v>128</v>
      </c>
      <c r="C11803" s="21" t="s">
        <v>136</v>
      </c>
      <c r="D11803" s="29" t="n">
        <v>96.392</v>
      </c>
      <c r="E11803" s="29" t="n">
        <f aca="false">D11803/10</f>
        <v>9.6392</v>
      </c>
      <c r="F11803" s="29" t="n">
        <f aca="false">(E11803+Einstellungen!$B$20)*(1+Einstellungen!$B$10)</f>
        <v>33.671288</v>
      </c>
      <c r="G11803" s="21" t="str">
        <f aca="false">IF(F11803&lt;Einstellungen!$B$5,"ja","nein")</f>
        <v>nein</v>
      </c>
      <c r="H11803" s="21" t="s">
        <v>29</v>
      </c>
      <c r="I11803" s="29" t="n">
        <f aca="false">INDEX(Einstellungen!$B$27:$B$50,17)</f>
        <v>0.95</v>
      </c>
      <c r="J11803" s="29" t="n">
        <f aca="false">F11803*I11803</f>
        <v>31.9877236</v>
      </c>
    </row>
    <row r="11804" customFormat="false" ht="15" hidden="false" customHeight="false" outlineLevel="0" collapsed="false">
      <c r="A11804" s="28" t="n">
        <v>46072</v>
      </c>
      <c r="B11804" s="21" t="s">
        <v>129</v>
      </c>
      <c r="C11804" s="21" t="s">
        <v>136</v>
      </c>
      <c r="D11804" s="29" t="n">
        <v>105.692</v>
      </c>
      <c r="E11804" s="29" t="n">
        <f aca="false">D11804/10</f>
        <v>10.5692</v>
      </c>
      <c r="F11804" s="29" t="n">
        <f aca="false">(E11804+Einstellungen!$B$20)*(1+Einstellungen!$B$10)</f>
        <v>34.777988</v>
      </c>
      <c r="G11804" s="21" t="str">
        <f aca="false">IF(F11804&lt;Einstellungen!$B$5,"ja","nein")</f>
        <v>nein</v>
      </c>
      <c r="H11804" s="21" t="s">
        <v>29</v>
      </c>
      <c r="I11804" s="29" t="n">
        <f aca="false">INDEX(Einstellungen!$B$27:$B$50,18)</f>
        <v>1.1</v>
      </c>
      <c r="J11804" s="29" t="n">
        <f aca="false">F11804*I11804</f>
        <v>38.2557868</v>
      </c>
    </row>
    <row r="11805" customFormat="false" ht="15" hidden="false" customHeight="false" outlineLevel="0" collapsed="false">
      <c r="A11805" s="28" t="n">
        <v>46072</v>
      </c>
      <c r="B11805" s="21" t="s">
        <v>130</v>
      </c>
      <c r="C11805" s="21" t="s">
        <v>136</v>
      </c>
      <c r="D11805" s="29" t="n">
        <v>113.517</v>
      </c>
      <c r="E11805" s="29" t="n">
        <f aca="false">D11805/10</f>
        <v>11.3517</v>
      </c>
      <c r="F11805" s="29" t="n">
        <f aca="false">(E11805+Einstellungen!$B$20)*(1+Einstellungen!$B$10)</f>
        <v>35.709163</v>
      </c>
      <c r="G11805" s="21" t="str">
        <f aca="false">IF(F11805&lt;Einstellungen!$B$5,"ja","nein")</f>
        <v>nein</v>
      </c>
      <c r="H11805" s="21" t="s">
        <v>29</v>
      </c>
      <c r="I11805" s="29" t="n">
        <f aca="false">INDEX(Einstellungen!$B$27:$B$50,19)</f>
        <v>1.35</v>
      </c>
      <c r="J11805" s="29" t="n">
        <f aca="false">F11805*I11805</f>
        <v>48.20737005</v>
      </c>
    </row>
    <row r="11806" customFormat="false" ht="15" hidden="false" customHeight="false" outlineLevel="0" collapsed="false">
      <c r="A11806" s="28" t="n">
        <v>46072</v>
      </c>
      <c r="B11806" s="21" t="s">
        <v>131</v>
      </c>
      <c r="C11806" s="21" t="s">
        <v>136</v>
      </c>
      <c r="D11806" s="29" t="n">
        <v>111.385</v>
      </c>
      <c r="E11806" s="29" t="n">
        <f aca="false">D11806/10</f>
        <v>11.1385</v>
      </c>
      <c r="F11806" s="29" t="n">
        <f aca="false">(E11806+Einstellungen!$B$20)*(1+Einstellungen!$B$10)</f>
        <v>35.455455</v>
      </c>
      <c r="G11806" s="21" t="str">
        <f aca="false">IF(F11806&lt;Einstellungen!$B$5,"ja","nein")</f>
        <v>nein</v>
      </c>
      <c r="H11806" s="21" t="s">
        <v>29</v>
      </c>
      <c r="I11806" s="29" t="n">
        <f aca="false">INDEX(Einstellungen!$B$27:$B$50,20)</f>
        <v>1.45</v>
      </c>
      <c r="J11806" s="29" t="n">
        <f aca="false">F11806*I11806</f>
        <v>51.41040975</v>
      </c>
    </row>
    <row r="11807" customFormat="false" ht="15" hidden="false" customHeight="false" outlineLevel="0" collapsed="false">
      <c r="A11807" s="28" t="n">
        <v>46072</v>
      </c>
      <c r="B11807" s="21" t="s">
        <v>132</v>
      </c>
      <c r="C11807" s="21" t="s">
        <v>136</v>
      </c>
      <c r="D11807" s="29" t="n">
        <v>100.485</v>
      </c>
      <c r="E11807" s="29" t="n">
        <f aca="false">D11807/10</f>
        <v>10.0485</v>
      </c>
      <c r="F11807" s="29" t="n">
        <f aca="false">(E11807+Einstellungen!$B$20)*(1+Einstellungen!$B$10)</f>
        <v>34.158355</v>
      </c>
      <c r="G11807" s="21" t="str">
        <f aca="false">IF(F11807&lt;Einstellungen!$B$5,"ja","nein")</f>
        <v>nein</v>
      </c>
      <c r="H11807" s="21" t="s">
        <v>29</v>
      </c>
      <c r="I11807" s="29" t="n">
        <f aca="false">INDEX(Einstellungen!$B$27:$B$50,21)</f>
        <v>1.4</v>
      </c>
      <c r="J11807" s="29" t="n">
        <f aca="false">F11807*I11807</f>
        <v>47.821697</v>
      </c>
    </row>
    <row r="11808" customFormat="false" ht="15" hidden="false" customHeight="false" outlineLevel="0" collapsed="false">
      <c r="A11808" s="28" t="n">
        <v>46072</v>
      </c>
      <c r="B11808" s="21" t="s">
        <v>133</v>
      </c>
      <c r="C11808" s="21" t="s">
        <v>136</v>
      </c>
      <c r="D11808" s="29" t="n">
        <v>98.115</v>
      </c>
      <c r="E11808" s="29" t="n">
        <f aca="false">D11808/10</f>
        <v>9.8115</v>
      </c>
      <c r="F11808" s="29" t="n">
        <f aca="false">(E11808+Einstellungen!$B$20)*(1+Einstellungen!$B$10)</f>
        <v>33.876325</v>
      </c>
      <c r="G11808" s="21" t="str">
        <f aca="false">IF(F11808&lt;Einstellungen!$B$5,"ja","nein")</f>
        <v>nein</v>
      </c>
      <c r="H11808" s="21" t="s">
        <v>29</v>
      </c>
      <c r="I11808" s="29" t="n">
        <f aca="false">INDEX(Einstellungen!$B$27:$B$50,22)</f>
        <v>1.25</v>
      </c>
      <c r="J11808" s="29" t="n">
        <f aca="false">F11808*I11808</f>
        <v>42.34540625</v>
      </c>
    </row>
    <row r="11809" customFormat="false" ht="15" hidden="false" customHeight="false" outlineLevel="0" collapsed="false">
      <c r="A11809" s="28" t="n">
        <v>46072</v>
      </c>
      <c r="B11809" s="21" t="s">
        <v>134</v>
      </c>
      <c r="C11809" s="21" t="s">
        <v>136</v>
      </c>
      <c r="D11809" s="29" t="n">
        <v>92.1</v>
      </c>
      <c r="E11809" s="29" t="n">
        <f aca="false">D11809/10</f>
        <v>9.21</v>
      </c>
      <c r="F11809" s="29" t="n">
        <f aca="false">(E11809+Einstellungen!$B$20)*(1+Einstellungen!$B$10)</f>
        <v>33.16054</v>
      </c>
      <c r="G11809" s="21" t="str">
        <f aca="false">IF(F11809&lt;Einstellungen!$B$5,"ja","nein")</f>
        <v>nein</v>
      </c>
      <c r="H11809" s="21" t="s">
        <v>29</v>
      </c>
      <c r="I11809" s="29" t="n">
        <f aca="false">INDEX(Einstellungen!$B$27:$B$50,23)</f>
        <v>1.05</v>
      </c>
      <c r="J11809" s="29" t="n">
        <f aca="false">F11809*I11809</f>
        <v>34.818567</v>
      </c>
    </row>
    <row r="11810" customFormat="false" ht="15" hidden="false" customHeight="false" outlineLevel="0" collapsed="false">
      <c r="A11810" s="28" t="n">
        <v>46072</v>
      </c>
      <c r="B11810" s="21" t="s">
        <v>135</v>
      </c>
      <c r="C11810" s="21" t="s">
        <v>136</v>
      </c>
      <c r="D11810" s="29" t="n">
        <v>85.185</v>
      </c>
      <c r="E11810" s="29" t="n">
        <f aca="false">D11810/10</f>
        <v>8.5185</v>
      </c>
      <c r="F11810" s="29" t="n">
        <f aca="false">(E11810+Einstellungen!$B$20)*(1+Einstellungen!$B$10)</f>
        <v>32.337655</v>
      </c>
      <c r="G11810" s="21" t="str">
        <f aca="false">IF(F11810&lt;Einstellungen!$B$5,"ja","nein")</f>
        <v>nein</v>
      </c>
      <c r="H11810" s="21" t="s">
        <v>29</v>
      </c>
      <c r="I11810" s="29" t="n">
        <f aca="false">INDEX(Einstellungen!$B$27:$B$50,24)</f>
        <v>0.8</v>
      </c>
      <c r="J11810" s="29" t="n">
        <f aca="false">F11810*I11810</f>
        <v>25.870124</v>
      </c>
    </row>
    <row r="11811" customFormat="false" ht="15" hidden="false" customHeight="false" outlineLevel="0" collapsed="false">
      <c r="A11811" s="28" t="n">
        <v>46073</v>
      </c>
      <c r="B11811" s="21" t="s">
        <v>111</v>
      </c>
      <c r="C11811" s="21" t="s">
        <v>137</v>
      </c>
      <c r="D11811" s="29" t="n">
        <v>86.06</v>
      </c>
      <c r="E11811" s="29" t="n">
        <f aca="false">D11811/10</f>
        <v>8.606</v>
      </c>
      <c r="F11811" s="29" t="n">
        <f aca="false">(E11811+Einstellungen!$B$20)*(1+Einstellungen!$B$10)</f>
        <v>32.44178</v>
      </c>
      <c r="G11811" s="21" t="str">
        <f aca="false">IF(F11811&lt;Einstellungen!$B$5,"ja","nein")</f>
        <v>nein</v>
      </c>
      <c r="H11811" s="21" t="s">
        <v>29</v>
      </c>
      <c r="I11811" s="29" t="n">
        <f aca="false">INDEX(Einstellungen!$B$27:$B$50,1)</f>
        <v>0.6</v>
      </c>
      <c r="J11811" s="29" t="n">
        <f aca="false">F11811*I11811</f>
        <v>19.465068</v>
      </c>
    </row>
    <row r="11812" customFormat="false" ht="15" hidden="false" customHeight="false" outlineLevel="0" collapsed="false">
      <c r="A11812" s="28" t="n">
        <v>46073</v>
      </c>
      <c r="B11812" s="21" t="s">
        <v>113</v>
      </c>
      <c r="C11812" s="21" t="s">
        <v>137</v>
      </c>
      <c r="D11812" s="29" t="n">
        <v>85.927</v>
      </c>
      <c r="E11812" s="29" t="n">
        <f aca="false">D11812/10</f>
        <v>8.5927</v>
      </c>
      <c r="F11812" s="29" t="n">
        <f aca="false">(E11812+Einstellungen!$B$20)*(1+Einstellungen!$B$10)</f>
        <v>32.425953</v>
      </c>
      <c r="G11812" s="21" t="str">
        <f aca="false">IF(F11812&lt;Einstellungen!$B$5,"ja","nein")</f>
        <v>nein</v>
      </c>
      <c r="H11812" s="21" t="s">
        <v>29</v>
      </c>
      <c r="I11812" s="29" t="n">
        <f aca="false">INDEX(Einstellungen!$B$27:$B$50,2)</f>
        <v>0.5</v>
      </c>
      <c r="J11812" s="29" t="n">
        <f aca="false">F11812*I11812</f>
        <v>16.2129765</v>
      </c>
    </row>
    <row r="11813" customFormat="false" ht="15" hidden="false" customHeight="false" outlineLevel="0" collapsed="false">
      <c r="A11813" s="28" t="n">
        <v>46073</v>
      </c>
      <c r="B11813" s="21" t="s">
        <v>114</v>
      </c>
      <c r="C11813" s="21" t="s">
        <v>137</v>
      </c>
      <c r="D11813" s="29" t="n">
        <v>85.438</v>
      </c>
      <c r="E11813" s="29" t="n">
        <f aca="false">D11813/10</f>
        <v>8.5438</v>
      </c>
      <c r="F11813" s="29" t="n">
        <f aca="false">(E11813+Einstellungen!$B$20)*(1+Einstellungen!$B$10)</f>
        <v>32.367762</v>
      </c>
      <c r="G11813" s="21" t="str">
        <f aca="false">IF(F11813&lt;Einstellungen!$B$5,"ja","nein")</f>
        <v>nein</v>
      </c>
      <c r="H11813" s="21" t="s">
        <v>29</v>
      </c>
      <c r="I11813" s="29" t="n">
        <f aca="false">INDEX(Einstellungen!$B$27:$B$50,3)</f>
        <v>0.45</v>
      </c>
      <c r="J11813" s="29" t="n">
        <f aca="false">F11813*I11813</f>
        <v>14.5654929</v>
      </c>
    </row>
    <row r="11814" customFormat="false" ht="15" hidden="false" customHeight="false" outlineLevel="0" collapsed="false">
      <c r="A11814" s="28" t="n">
        <v>46073</v>
      </c>
      <c r="B11814" s="21" t="s">
        <v>115</v>
      </c>
      <c r="C11814" s="21" t="s">
        <v>137</v>
      </c>
      <c r="D11814" s="29" t="n">
        <v>84.88</v>
      </c>
      <c r="E11814" s="29" t="n">
        <f aca="false">D11814/10</f>
        <v>8.488</v>
      </c>
      <c r="F11814" s="29" t="n">
        <f aca="false">(E11814+Einstellungen!$B$20)*(1+Einstellungen!$B$10)</f>
        <v>32.30136</v>
      </c>
      <c r="G11814" s="21" t="str">
        <f aca="false">IF(F11814&lt;Einstellungen!$B$5,"ja","nein")</f>
        <v>nein</v>
      </c>
      <c r="H11814" s="21" t="s">
        <v>29</v>
      </c>
      <c r="I11814" s="29" t="n">
        <f aca="false">INDEX(Einstellungen!$B$27:$B$50,4)</f>
        <v>0.45</v>
      </c>
      <c r="J11814" s="29" t="n">
        <f aca="false">F11814*I11814</f>
        <v>14.535612</v>
      </c>
    </row>
    <row r="11815" customFormat="false" ht="15" hidden="false" customHeight="false" outlineLevel="0" collapsed="false">
      <c r="A11815" s="28" t="n">
        <v>46073</v>
      </c>
      <c r="B11815" s="21" t="s">
        <v>116</v>
      </c>
      <c r="C11815" s="21" t="s">
        <v>137</v>
      </c>
      <c r="D11815" s="29" t="n">
        <v>84.418</v>
      </c>
      <c r="E11815" s="29" t="n">
        <f aca="false">D11815/10</f>
        <v>8.4418</v>
      </c>
      <c r="F11815" s="29" t="n">
        <f aca="false">(E11815+Einstellungen!$B$20)*(1+Einstellungen!$B$10)</f>
        <v>32.246382</v>
      </c>
      <c r="G11815" s="21" t="str">
        <f aca="false">IF(F11815&lt;Einstellungen!$B$5,"ja","nein")</f>
        <v>nein</v>
      </c>
      <c r="H11815" s="21" t="s">
        <v>29</v>
      </c>
      <c r="I11815" s="29" t="n">
        <f aca="false">INDEX(Einstellungen!$B$27:$B$50,5)</f>
        <v>0.45</v>
      </c>
      <c r="J11815" s="29" t="n">
        <f aca="false">F11815*I11815</f>
        <v>14.5108719</v>
      </c>
    </row>
    <row r="11816" customFormat="false" ht="15" hidden="false" customHeight="false" outlineLevel="0" collapsed="false">
      <c r="A11816" s="28" t="n">
        <v>46073</v>
      </c>
      <c r="B11816" s="21" t="s">
        <v>117</v>
      </c>
      <c r="C11816" s="21" t="s">
        <v>137</v>
      </c>
      <c r="D11816" s="29" t="n">
        <v>90.27</v>
      </c>
      <c r="E11816" s="29" t="n">
        <f aca="false">D11816/10</f>
        <v>9.027</v>
      </c>
      <c r="F11816" s="29" t="n">
        <f aca="false">(E11816+Einstellungen!$B$20)*(1+Einstellungen!$B$10)</f>
        <v>32.94277</v>
      </c>
      <c r="G11816" s="21" t="str">
        <f aca="false">IF(F11816&lt;Einstellungen!$B$5,"ja","nein")</f>
        <v>nein</v>
      </c>
      <c r="H11816" s="21" t="s">
        <v>29</v>
      </c>
      <c r="I11816" s="29" t="n">
        <f aca="false">INDEX(Einstellungen!$B$27:$B$50,6)</f>
        <v>0.5</v>
      </c>
      <c r="J11816" s="29" t="n">
        <f aca="false">F11816*I11816</f>
        <v>16.471385</v>
      </c>
    </row>
    <row r="11817" customFormat="false" ht="15" hidden="false" customHeight="false" outlineLevel="0" collapsed="false">
      <c r="A11817" s="28" t="n">
        <v>46073</v>
      </c>
      <c r="B11817" s="21" t="s">
        <v>118</v>
      </c>
      <c r="C11817" s="21" t="s">
        <v>137</v>
      </c>
      <c r="D11817" s="29" t="n">
        <v>104.832</v>
      </c>
      <c r="E11817" s="29" t="n">
        <f aca="false">D11817/10</f>
        <v>10.4832</v>
      </c>
      <c r="F11817" s="29" t="n">
        <f aca="false">(E11817+Einstellungen!$B$20)*(1+Einstellungen!$B$10)</f>
        <v>34.675648</v>
      </c>
      <c r="G11817" s="21" t="str">
        <f aca="false">IF(F11817&lt;Einstellungen!$B$5,"ja","nein")</f>
        <v>nein</v>
      </c>
      <c r="H11817" s="21" t="s">
        <v>29</v>
      </c>
      <c r="I11817" s="29" t="n">
        <f aca="false">INDEX(Einstellungen!$B$27:$B$50,7)</f>
        <v>0.7</v>
      </c>
      <c r="J11817" s="29" t="n">
        <f aca="false">F11817*I11817</f>
        <v>24.2729536</v>
      </c>
    </row>
    <row r="11818" customFormat="false" ht="15" hidden="false" customHeight="false" outlineLevel="0" collapsed="false">
      <c r="A11818" s="28" t="n">
        <v>46073</v>
      </c>
      <c r="B11818" s="21" t="s">
        <v>119</v>
      </c>
      <c r="C11818" s="21" t="s">
        <v>137</v>
      </c>
      <c r="D11818" s="29" t="n">
        <v>113.782</v>
      </c>
      <c r="E11818" s="29" t="n">
        <f aca="false">D11818/10</f>
        <v>11.3782</v>
      </c>
      <c r="F11818" s="29" t="n">
        <f aca="false">(E11818+Einstellungen!$B$20)*(1+Einstellungen!$B$10)</f>
        <v>35.740698</v>
      </c>
      <c r="G11818" s="21" t="str">
        <f aca="false">IF(F11818&lt;Einstellungen!$B$5,"ja","nein")</f>
        <v>nein</v>
      </c>
      <c r="H11818" s="21" t="s">
        <v>29</v>
      </c>
      <c r="I11818" s="29" t="n">
        <f aca="false">INDEX(Einstellungen!$B$27:$B$50,8)</f>
        <v>0.95</v>
      </c>
      <c r="J11818" s="29" t="n">
        <f aca="false">F11818*I11818</f>
        <v>33.9536631</v>
      </c>
    </row>
    <row r="11819" customFormat="false" ht="15" hidden="false" customHeight="false" outlineLevel="0" collapsed="false">
      <c r="A11819" s="28" t="n">
        <v>46073</v>
      </c>
      <c r="B11819" s="21" t="s">
        <v>120</v>
      </c>
      <c r="C11819" s="21" t="s">
        <v>137</v>
      </c>
      <c r="D11819" s="29" t="n">
        <v>116.142</v>
      </c>
      <c r="E11819" s="29" t="n">
        <f aca="false">D11819/10</f>
        <v>11.6142</v>
      </c>
      <c r="F11819" s="29" t="n">
        <f aca="false">(E11819+Einstellungen!$B$20)*(1+Einstellungen!$B$10)</f>
        <v>36.021538</v>
      </c>
      <c r="G11819" s="21" t="str">
        <f aca="false">IF(F11819&lt;Einstellungen!$B$5,"ja","nein")</f>
        <v>nein</v>
      </c>
      <c r="H11819" s="21" t="s">
        <v>29</v>
      </c>
      <c r="I11819" s="29" t="n">
        <f aca="false">INDEX(Einstellungen!$B$27:$B$50,9)</f>
        <v>1.05</v>
      </c>
      <c r="J11819" s="29" t="n">
        <f aca="false">F11819*I11819</f>
        <v>37.8226149</v>
      </c>
    </row>
    <row r="11820" customFormat="false" ht="15" hidden="false" customHeight="false" outlineLevel="0" collapsed="false">
      <c r="A11820" s="28" t="n">
        <v>46073</v>
      </c>
      <c r="B11820" s="21" t="s">
        <v>121</v>
      </c>
      <c r="C11820" s="21" t="s">
        <v>137</v>
      </c>
      <c r="D11820" s="29" t="n">
        <v>109.183</v>
      </c>
      <c r="E11820" s="29" t="n">
        <f aca="false">D11820/10</f>
        <v>10.9183</v>
      </c>
      <c r="F11820" s="29" t="n">
        <f aca="false">(E11820+Einstellungen!$B$20)*(1+Einstellungen!$B$10)</f>
        <v>35.193417</v>
      </c>
      <c r="G11820" s="21" t="str">
        <f aca="false">IF(F11820&lt;Einstellungen!$B$5,"ja","nein")</f>
        <v>nein</v>
      </c>
      <c r="H11820" s="21" t="s">
        <v>29</v>
      </c>
      <c r="I11820" s="29" t="n">
        <f aca="false">INDEX(Einstellungen!$B$27:$B$50,10)</f>
        <v>1.05</v>
      </c>
      <c r="J11820" s="29" t="n">
        <f aca="false">F11820*I11820</f>
        <v>36.95308785</v>
      </c>
    </row>
    <row r="11821" customFormat="false" ht="15" hidden="false" customHeight="false" outlineLevel="0" collapsed="false">
      <c r="A11821" s="28" t="n">
        <v>46073</v>
      </c>
      <c r="B11821" s="21" t="s">
        <v>122</v>
      </c>
      <c r="C11821" s="21" t="s">
        <v>137</v>
      </c>
      <c r="D11821" s="29" t="n">
        <v>91.1</v>
      </c>
      <c r="E11821" s="29" t="n">
        <f aca="false">D11821/10</f>
        <v>9.11</v>
      </c>
      <c r="F11821" s="29" t="n">
        <f aca="false">(E11821+Einstellungen!$B$20)*(1+Einstellungen!$B$10)</f>
        <v>33.04154</v>
      </c>
      <c r="G11821" s="21" t="str">
        <f aca="false">IF(F11821&lt;Einstellungen!$B$5,"ja","nein")</f>
        <v>nein</v>
      </c>
      <c r="H11821" s="21" t="s">
        <v>29</v>
      </c>
      <c r="I11821" s="29" t="n">
        <f aca="false">INDEX(Einstellungen!$B$27:$B$50,11)</f>
        <v>1.05</v>
      </c>
      <c r="J11821" s="29" t="n">
        <f aca="false">F11821*I11821</f>
        <v>34.693617</v>
      </c>
    </row>
    <row r="11822" customFormat="false" ht="15" hidden="false" customHeight="false" outlineLevel="0" collapsed="false">
      <c r="A11822" s="28" t="n">
        <v>46073</v>
      </c>
      <c r="B11822" s="21" t="s">
        <v>123</v>
      </c>
      <c r="C11822" s="21" t="s">
        <v>137</v>
      </c>
      <c r="D11822" s="29" t="n">
        <v>83.683</v>
      </c>
      <c r="E11822" s="29" t="n">
        <f aca="false">D11822/10</f>
        <v>8.3683</v>
      </c>
      <c r="F11822" s="29" t="n">
        <f aca="false">(E11822+Einstellungen!$B$20)*(1+Einstellungen!$B$10)</f>
        <v>32.158917</v>
      </c>
      <c r="G11822" s="21" t="str">
        <f aca="false">IF(F11822&lt;Einstellungen!$B$5,"ja","nein")</f>
        <v>nein</v>
      </c>
      <c r="H11822" s="21" t="s">
        <v>29</v>
      </c>
      <c r="I11822" s="29" t="n">
        <f aca="false">INDEX(Einstellungen!$B$27:$B$50,12)</f>
        <v>1.1</v>
      </c>
      <c r="J11822" s="29" t="n">
        <f aca="false">F11822*I11822</f>
        <v>35.3748087</v>
      </c>
    </row>
    <row r="11823" customFormat="false" ht="15" hidden="false" customHeight="false" outlineLevel="0" collapsed="false">
      <c r="A11823" s="28" t="n">
        <v>46073</v>
      </c>
      <c r="B11823" s="21" t="s">
        <v>124</v>
      </c>
      <c r="C11823" s="21" t="s">
        <v>137</v>
      </c>
      <c r="D11823" s="29" t="n">
        <v>81.013</v>
      </c>
      <c r="E11823" s="29" t="n">
        <f aca="false">D11823/10</f>
        <v>8.1013</v>
      </c>
      <c r="F11823" s="29" t="n">
        <f aca="false">(E11823+Einstellungen!$B$20)*(1+Einstellungen!$B$10)</f>
        <v>31.841187</v>
      </c>
      <c r="G11823" s="21" t="str">
        <f aca="false">IF(F11823&lt;Einstellungen!$B$5,"ja","nein")</f>
        <v>nein</v>
      </c>
      <c r="H11823" s="21" t="s">
        <v>29</v>
      </c>
      <c r="I11823" s="29" t="n">
        <f aca="false">INDEX(Einstellungen!$B$27:$B$50,13)</f>
        <v>1.2</v>
      </c>
      <c r="J11823" s="29" t="n">
        <f aca="false">F11823*I11823</f>
        <v>38.2094244</v>
      </c>
    </row>
    <row r="11824" customFormat="false" ht="15" hidden="false" customHeight="false" outlineLevel="0" collapsed="false">
      <c r="A11824" s="28" t="n">
        <v>46073</v>
      </c>
      <c r="B11824" s="21" t="s">
        <v>125</v>
      </c>
      <c r="C11824" s="21" t="s">
        <v>137</v>
      </c>
      <c r="D11824" s="29" t="n">
        <v>79.6</v>
      </c>
      <c r="E11824" s="29" t="n">
        <f aca="false">D11824/10</f>
        <v>7.96</v>
      </c>
      <c r="F11824" s="29" t="n">
        <f aca="false">(E11824+Einstellungen!$B$20)*(1+Einstellungen!$B$10)</f>
        <v>31.67304</v>
      </c>
      <c r="G11824" s="21" t="str">
        <f aca="false">IF(F11824&lt;Einstellungen!$B$5,"ja","nein")</f>
        <v>nein</v>
      </c>
      <c r="H11824" s="21" t="s">
        <v>29</v>
      </c>
      <c r="I11824" s="29" t="n">
        <f aca="false">INDEX(Einstellungen!$B$27:$B$50,14)</f>
        <v>1.15</v>
      </c>
      <c r="J11824" s="29" t="n">
        <f aca="false">F11824*I11824</f>
        <v>36.423996</v>
      </c>
    </row>
    <row r="11825" customFormat="false" ht="15" hidden="false" customHeight="false" outlineLevel="0" collapsed="false">
      <c r="A11825" s="28" t="n">
        <v>46073</v>
      </c>
      <c r="B11825" s="21" t="s">
        <v>126</v>
      </c>
      <c r="C11825" s="21" t="s">
        <v>137</v>
      </c>
      <c r="D11825" s="29" t="n">
        <v>79.958</v>
      </c>
      <c r="E11825" s="29" t="n">
        <f aca="false">D11825/10</f>
        <v>7.9958</v>
      </c>
      <c r="F11825" s="29" t="n">
        <f aca="false">(E11825+Einstellungen!$B$20)*(1+Einstellungen!$B$10)</f>
        <v>31.715642</v>
      </c>
      <c r="G11825" s="21" t="str">
        <f aca="false">IF(F11825&lt;Einstellungen!$B$5,"ja","nein")</f>
        <v>nein</v>
      </c>
      <c r="H11825" s="21" t="s">
        <v>29</v>
      </c>
      <c r="I11825" s="29" t="n">
        <f aca="false">INDEX(Einstellungen!$B$27:$B$50,15)</f>
        <v>1</v>
      </c>
      <c r="J11825" s="29" t="n">
        <f aca="false">F11825*I11825</f>
        <v>31.715642</v>
      </c>
    </row>
    <row r="11826" customFormat="false" ht="15" hidden="false" customHeight="false" outlineLevel="0" collapsed="false">
      <c r="A11826" s="28" t="n">
        <v>46073</v>
      </c>
      <c r="B11826" s="21" t="s">
        <v>127</v>
      </c>
      <c r="C11826" s="21" t="s">
        <v>137</v>
      </c>
      <c r="D11826" s="29" t="n">
        <v>83.465</v>
      </c>
      <c r="E11826" s="29" t="n">
        <f aca="false">D11826/10</f>
        <v>8.3465</v>
      </c>
      <c r="F11826" s="29" t="n">
        <f aca="false">(E11826+Einstellungen!$B$20)*(1+Einstellungen!$B$10)</f>
        <v>32.132975</v>
      </c>
      <c r="G11826" s="21" t="str">
        <f aca="false">IF(F11826&lt;Einstellungen!$B$5,"ja","nein")</f>
        <v>nein</v>
      </c>
      <c r="H11826" s="21" t="s">
        <v>29</v>
      </c>
      <c r="I11826" s="29" t="n">
        <f aca="false">INDEX(Einstellungen!$B$27:$B$50,16)</f>
        <v>0.95</v>
      </c>
      <c r="J11826" s="29" t="n">
        <f aca="false">F11826*I11826</f>
        <v>30.52632625</v>
      </c>
    </row>
    <row r="11827" customFormat="false" ht="15" hidden="false" customHeight="false" outlineLevel="0" collapsed="false">
      <c r="A11827" s="28" t="n">
        <v>46073</v>
      </c>
      <c r="B11827" s="21" t="s">
        <v>128</v>
      </c>
      <c r="C11827" s="21" t="s">
        <v>137</v>
      </c>
      <c r="D11827" s="29" t="n">
        <v>91.858</v>
      </c>
      <c r="E11827" s="29" t="n">
        <f aca="false">D11827/10</f>
        <v>9.1858</v>
      </c>
      <c r="F11827" s="29" t="n">
        <f aca="false">(E11827+Einstellungen!$B$20)*(1+Einstellungen!$B$10)</f>
        <v>33.131742</v>
      </c>
      <c r="G11827" s="21" t="str">
        <f aca="false">IF(F11827&lt;Einstellungen!$B$5,"ja","nein")</f>
        <v>nein</v>
      </c>
      <c r="H11827" s="21" t="s">
        <v>29</v>
      </c>
      <c r="I11827" s="29" t="n">
        <f aca="false">INDEX(Einstellungen!$B$27:$B$50,17)</f>
        <v>0.95</v>
      </c>
      <c r="J11827" s="29" t="n">
        <f aca="false">F11827*I11827</f>
        <v>31.4751549</v>
      </c>
    </row>
    <row r="11828" customFormat="false" ht="15" hidden="false" customHeight="false" outlineLevel="0" collapsed="false">
      <c r="A11828" s="28" t="n">
        <v>46073</v>
      </c>
      <c r="B11828" s="21" t="s">
        <v>129</v>
      </c>
      <c r="C11828" s="21" t="s">
        <v>137</v>
      </c>
      <c r="D11828" s="29" t="n">
        <v>101.438</v>
      </c>
      <c r="E11828" s="29" t="n">
        <f aca="false">D11828/10</f>
        <v>10.1438</v>
      </c>
      <c r="F11828" s="29" t="n">
        <f aca="false">(E11828+Einstellungen!$B$20)*(1+Einstellungen!$B$10)</f>
        <v>34.271762</v>
      </c>
      <c r="G11828" s="21" t="str">
        <f aca="false">IF(F11828&lt;Einstellungen!$B$5,"ja","nein")</f>
        <v>nein</v>
      </c>
      <c r="H11828" s="21" t="s">
        <v>29</v>
      </c>
      <c r="I11828" s="29" t="n">
        <f aca="false">INDEX(Einstellungen!$B$27:$B$50,18)</f>
        <v>1.1</v>
      </c>
      <c r="J11828" s="29" t="n">
        <f aca="false">F11828*I11828</f>
        <v>37.6989382</v>
      </c>
    </row>
    <row r="11829" customFormat="false" ht="15" hidden="false" customHeight="false" outlineLevel="0" collapsed="false">
      <c r="A11829" s="28" t="n">
        <v>46073</v>
      </c>
      <c r="B11829" s="21" t="s">
        <v>130</v>
      </c>
      <c r="C11829" s="21" t="s">
        <v>137</v>
      </c>
      <c r="D11829" s="29" t="n">
        <v>93.782</v>
      </c>
      <c r="E11829" s="29" t="n">
        <f aca="false">D11829/10</f>
        <v>9.3782</v>
      </c>
      <c r="F11829" s="29" t="n">
        <f aca="false">(E11829+Einstellungen!$B$20)*(1+Einstellungen!$B$10)</f>
        <v>33.360698</v>
      </c>
      <c r="G11829" s="21" t="str">
        <f aca="false">IF(F11829&lt;Einstellungen!$B$5,"ja","nein")</f>
        <v>nein</v>
      </c>
      <c r="H11829" s="21" t="s">
        <v>29</v>
      </c>
      <c r="I11829" s="29" t="n">
        <f aca="false">INDEX(Einstellungen!$B$27:$B$50,19)</f>
        <v>1.35</v>
      </c>
      <c r="J11829" s="29" t="n">
        <f aca="false">F11829*I11829</f>
        <v>45.0369423</v>
      </c>
    </row>
    <row r="11830" customFormat="false" ht="15" hidden="false" customHeight="false" outlineLevel="0" collapsed="false">
      <c r="A11830" s="28" t="n">
        <v>46073</v>
      </c>
      <c r="B11830" s="21" t="s">
        <v>131</v>
      </c>
      <c r="C11830" s="21" t="s">
        <v>137</v>
      </c>
      <c r="D11830" s="29" t="n">
        <v>82.987</v>
      </c>
      <c r="E11830" s="29" t="n">
        <f aca="false">D11830/10</f>
        <v>8.2987</v>
      </c>
      <c r="F11830" s="29" t="n">
        <f aca="false">(E11830+Einstellungen!$B$20)*(1+Einstellungen!$B$10)</f>
        <v>32.076093</v>
      </c>
      <c r="G11830" s="21" t="str">
        <f aca="false">IF(F11830&lt;Einstellungen!$B$5,"ja","nein")</f>
        <v>nein</v>
      </c>
      <c r="H11830" s="21" t="s">
        <v>29</v>
      </c>
      <c r="I11830" s="29" t="n">
        <f aca="false">INDEX(Einstellungen!$B$27:$B$50,20)</f>
        <v>1.45</v>
      </c>
      <c r="J11830" s="29" t="n">
        <f aca="false">F11830*I11830</f>
        <v>46.51033485</v>
      </c>
    </row>
    <row r="11831" customFormat="false" ht="15" hidden="false" customHeight="false" outlineLevel="0" collapsed="false">
      <c r="A11831" s="28" t="n">
        <v>46073</v>
      </c>
      <c r="B11831" s="21" t="s">
        <v>132</v>
      </c>
      <c r="C11831" s="21" t="s">
        <v>137</v>
      </c>
      <c r="D11831" s="29" t="n">
        <v>78.715</v>
      </c>
      <c r="E11831" s="29" t="n">
        <f aca="false">D11831/10</f>
        <v>7.8715</v>
      </c>
      <c r="F11831" s="29" t="n">
        <f aca="false">(E11831+Einstellungen!$B$20)*(1+Einstellungen!$B$10)</f>
        <v>31.567725</v>
      </c>
      <c r="G11831" s="21" t="str">
        <f aca="false">IF(F11831&lt;Einstellungen!$B$5,"ja","nein")</f>
        <v>nein</v>
      </c>
      <c r="H11831" s="21" t="s">
        <v>29</v>
      </c>
      <c r="I11831" s="29" t="n">
        <f aca="false">INDEX(Einstellungen!$B$27:$B$50,21)</f>
        <v>1.4</v>
      </c>
      <c r="J11831" s="29" t="n">
        <f aca="false">F11831*I11831</f>
        <v>44.194815</v>
      </c>
    </row>
    <row r="11832" customFormat="false" ht="15" hidden="false" customHeight="false" outlineLevel="0" collapsed="false">
      <c r="A11832" s="28" t="n">
        <v>46073</v>
      </c>
      <c r="B11832" s="21" t="s">
        <v>133</v>
      </c>
      <c r="C11832" s="21" t="s">
        <v>137</v>
      </c>
      <c r="D11832" s="29" t="n">
        <v>67.998</v>
      </c>
      <c r="E11832" s="29" t="n">
        <f aca="false">D11832/10</f>
        <v>6.7998</v>
      </c>
      <c r="F11832" s="29" t="n">
        <f aca="false">(E11832+Einstellungen!$B$20)*(1+Einstellungen!$B$10)</f>
        <v>30.292402</v>
      </c>
      <c r="G11832" s="21" t="str">
        <f aca="false">IF(F11832&lt;Einstellungen!$B$5,"ja","nein")</f>
        <v>nein</v>
      </c>
      <c r="H11832" s="21" t="s">
        <v>29</v>
      </c>
      <c r="I11832" s="29" t="n">
        <f aca="false">INDEX(Einstellungen!$B$27:$B$50,22)</f>
        <v>1.25</v>
      </c>
      <c r="J11832" s="29" t="n">
        <f aca="false">F11832*I11832</f>
        <v>37.8655025</v>
      </c>
    </row>
    <row r="11833" customFormat="false" ht="15" hidden="false" customHeight="false" outlineLevel="0" collapsed="false">
      <c r="A11833" s="28" t="n">
        <v>46073</v>
      </c>
      <c r="B11833" s="21" t="s">
        <v>134</v>
      </c>
      <c r="C11833" s="21" t="s">
        <v>137</v>
      </c>
      <c r="D11833" s="29" t="n">
        <v>64.64</v>
      </c>
      <c r="E11833" s="29" t="n">
        <f aca="false">D11833/10</f>
        <v>6.464</v>
      </c>
      <c r="F11833" s="29" t="n">
        <f aca="false">(E11833+Einstellungen!$B$20)*(1+Einstellungen!$B$10)</f>
        <v>29.8928</v>
      </c>
      <c r="G11833" s="21" t="str">
        <f aca="false">IF(F11833&lt;Einstellungen!$B$5,"ja","nein")</f>
        <v>nein</v>
      </c>
      <c r="H11833" s="21" t="s">
        <v>29</v>
      </c>
      <c r="I11833" s="29" t="n">
        <f aca="false">INDEX(Einstellungen!$B$27:$B$50,23)</f>
        <v>1.05</v>
      </c>
      <c r="J11833" s="29" t="n">
        <f aca="false">F11833*I11833</f>
        <v>31.38744</v>
      </c>
    </row>
    <row r="11834" customFormat="false" ht="15" hidden="false" customHeight="false" outlineLevel="0" collapsed="false">
      <c r="A11834" s="28" t="n">
        <v>46073</v>
      </c>
      <c r="B11834" s="21" t="s">
        <v>135</v>
      </c>
      <c r="C11834" s="21" t="s">
        <v>137</v>
      </c>
      <c r="D11834" s="29" t="n">
        <v>46.805</v>
      </c>
      <c r="E11834" s="29" t="n">
        <f aca="false">D11834/10</f>
        <v>4.6805</v>
      </c>
      <c r="F11834" s="29" t="n">
        <f aca="false">(E11834+Einstellungen!$B$20)*(1+Einstellungen!$B$10)</f>
        <v>27.770435</v>
      </c>
      <c r="G11834" s="21" t="str">
        <f aca="false">IF(F11834&lt;Einstellungen!$B$5,"ja","nein")</f>
        <v>ja</v>
      </c>
      <c r="H11834" s="21" t="s">
        <v>29</v>
      </c>
      <c r="I11834" s="29" t="n">
        <f aca="false">INDEX(Einstellungen!$B$27:$B$50,24)</f>
        <v>0.8</v>
      </c>
      <c r="J11834" s="29" t="n">
        <f aca="false">F11834*I11834</f>
        <v>22.216348</v>
      </c>
    </row>
    <row r="11835" customFormat="false" ht="15" hidden="false" customHeight="false" outlineLevel="0" collapsed="false">
      <c r="A11835" s="28" t="n">
        <v>46074</v>
      </c>
      <c r="B11835" s="21" t="s">
        <v>111</v>
      </c>
      <c r="C11835" s="21" t="s">
        <v>138</v>
      </c>
      <c r="D11835" s="29" t="n">
        <v>52.44</v>
      </c>
      <c r="E11835" s="29" t="n">
        <f aca="false">D11835/10</f>
        <v>5.244</v>
      </c>
      <c r="F11835" s="29" t="n">
        <f aca="false">(E11835+Einstellungen!$B$20)*(1+Einstellungen!$B$10)</f>
        <v>28.441</v>
      </c>
      <c r="G11835" s="21" t="str">
        <f aca="false">IF(F11835&lt;Einstellungen!$B$5,"ja","nein")</f>
        <v>ja</v>
      </c>
      <c r="H11835" s="21" t="s">
        <v>29</v>
      </c>
      <c r="I11835" s="29" t="n">
        <f aca="false">INDEX(Einstellungen!$B$27:$B$50,1)</f>
        <v>0.6</v>
      </c>
      <c r="J11835" s="29" t="n">
        <f aca="false">F11835*I11835</f>
        <v>17.0646</v>
      </c>
    </row>
    <row r="11836" customFormat="false" ht="15" hidden="false" customHeight="false" outlineLevel="0" collapsed="false">
      <c r="A11836" s="28" t="n">
        <v>46074</v>
      </c>
      <c r="B11836" s="21" t="s">
        <v>113</v>
      </c>
      <c r="C11836" s="21" t="s">
        <v>138</v>
      </c>
      <c r="D11836" s="29" t="n">
        <v>46.645</v>
      </c>
      <c r="E11836" s="29" t="n">
        <f aca="false">D11836/10</f>
        <v>4.6645</v>
      </c>
      <c r="F11836" s="29" t="n">
        <f aca="false">(E11836+Einstellungen!$B$20)*(1+Einstellungen!$B$10)</f>
        <v>27.751395</v>
      </c>
      <c r="G11836" s="21" t="str">
        <f aca="false">IF(F11836&lt;Einstellungen!$B$5,"ja","nein")</f>
        <v>ja</v>
      </c>
      <c r="H11836" s="21" t="s">
        <v>29</v>
      </c>
      <c r="I11836" s="29" t="n">
        <f aca="false">INDEX(Einstellungen!$B$27:$B$50,2)</f>
        <v>0.5</v>
      </c>
      <c r="J11836" s="29" t="n">
        <f aca="false">F11836*I11836</f>
        <v>13.8756975</v>
      </c>
    </row>
    <row r="11837" customFormat="false" ht="15" hidden="false" customHeight="false" outlineLevel="0" collapsed="false">
      <c r="A11837" s="28" t="n">
        <v>46074</v>
      </c>
      <c r="B11837" s="21" t="s">
        <v>114</v>
      </c>
      <c r="C11837" s="21" t="s">
        <v>138</v>
      </c>
      <c r="D11837" s="29" t="n">
        <v>43.458</v>
      </c>
      <c r="E11837" s="29" t="n">
        <f aca="false">D11837/10</f>
        <v>4.3458</v>
      </c>
      <c r="F11837" s="29" t="n">
        <f aca="false">(E11837+Einstellungen!$B$20)*(1+Einstellungen!$B$10)</f>
        <v>27.372142</v>
      </c>
      <c r="G11837" s="21" t="str">
        <f aca="false">IF(F11837&lt;Einstellungen!$B$5,"ja","nein")</f>
        <v>ja</v>
      </c>
      <c r="H11837" s="21" t="s">
        <v>29</v>
      </c>
      <c r="I11837" s="29" t="n">
        <f aca="false">INDEX(Einstellungen!$B$27:$B$50,3)</f>
        <v>0.45</v>
      </c>
      <c r="J11837" s="29" t="n">
        <f aca="false">F11837*I11837</f>
        <v>12.3174639</v>
      </c>
    </row>
    <row r="11838" customFormat="false" ht="15" hidden="false" customHeight="false" outlineLevel="0" collapsed="false">
      <c r="A11838" s="28" t="n">
        <v>46074</v>
      </c>
      <c r="B11838" s="21" t="s">
        <v>115</v>
      </c>
      <c r="C11838" s="21" t="s">
        <v>138</v>
      </c>
      <c r="D11838" s="29" t="n">
        <v>41.657</v>
      </c>
      <c r="E11838" s="29" t="n">
        <f aca="false">D11838/10</f>
        <v>4.1657</v>
      </c>
      <c r="F11838" s="29" t="n">
        <f aca="false">(E11838+Einstellungen!$B$20)*(1+Einstellungen!$B$10)</f>
        <v>27.157823</v>
      </c>
      <c r="G11838" s="21" t="str">
        <f aca="false">IF(F11838&lt;Einstellungen!$B$5,"ja","nein")</f>
        <v>ja</v>
      </c>
      <c r="H11838" s="21" t="s">
        <v>29</v>
      </c>
      <c r="I11838" s="29" t="n">
        <f aca="false">INDEX(Einstellungen!$B$27:$B$50,4)</f>
        <v>0.45</v>
      </c>
      <c r="J11838" s="29" t="n">
        <f aca="false">F11838*I11838</f>
        <v>12.22102035</v>
      </c>
    </row>
    <row r="11839" customFormat="false" ht="15" hidden="false" customHeight="false" outlineLevel="0" collapsed="false">
      <c r="A11839" s="28" t="n">
        <v>46074</v>
      </c>
      <c r="B11839" s="21" t="s">
        <v>116</v>
      </c>
      <c r="C11839" s="21" t="s">
        <v>138</v>
      </c>
      <c r="D11839" s="29" t="n">
        <v>38.975</v>
      </c>
      <c r="E11839" s="29" t="n">
        <f aca="false">D11839/10</f>
        <v>3.8975</v>
      </c>
      <c r="F11839" s="29" t="n">
        <f aca="false">(E11839+Einstellungen!$B$20)*(1+Einstellungen!$B$10)</f>
        <v>26.838665</v>
      </c>
      <c r="G11839" s="21" t="str">
        <f aca="false">IF(F11839&lt;Einstellungen!$B$5,"ja","nein")</f>
        <v>ja</v>
      </c>
      <c r="H11839" s="21" t="s">
        <v>29</v>
      </c>
      <c r="I11839" s="29" t="n">
        <f aca="false">INDEX(Einstellungen!$B$27:$B$50,5)</f>
        <v>0.45</v>
      </c>
      <c r="J11839" s="29" t="n">
        <f aca="false">F11839*I11839</f>
        <v>12.07739925</v>
      </c>
    </row>
    <row r="11840" customFormat="false" ht="15" hidden="false" customHeight="false" outlineLevel="0" collapsed="false">
      <c r="A11840" s="28" t="n">
        <v>46074</v>
      </c>
      <c r="B11840" s="21" t="s">
        <v>117</v>
      </c>
      <c r="C11840" s="21" t="s">
        <v>138</v>
      </c>
      <c r="D11840" s="29" t="n">
        <v>39.477</v>
      </c>
      <c r="E11840" s="29" t="n">
        <f aca="false">D11840/10</f>
        <v>3.9477</v>
      </c>
      <c r="F11840" s="29" t="n">
        <f aca="false">(E11840+Einstellungen!$B$20)*(1+Einstellungen!$B$10)</f>
        <v>26.898403</v>
      </c>
      <c r="G11840" s="21" t="str">
        <f aca="false">IF(F11840&lt;Einstellungen!$B$5,"ja","nein")</f>
        <v>ja</v>
      </c>
      <c r="H11840" s="21" t="s">
        <v>29</v>
      </c>
      <c r="I11840" s="29" t="n">
        <f aca="false">INDEX(Einstellungen!$B$27:$B$50,6)</f>
        <v>0.5</v>
      </c>
      <c r="J11840" s="29" t="n">
        <f aca="false">F11840*I11840</f>
        <v>13.4492015</v>
      </c>
    </row>
    <row r="11841" customFormat="false" ht="15" hidden="false" customHeight="false" outlineLevel="0" collapsed="false">
      <c r="A11841" s="28" t="n">
        <v>46074</v>
      </c>
      <c r="B11841" s="21" t="s">
        <v>118</v>
      </c>
      <c r="C11841" s="21" t="s">
        <v>138</v>
      </c>
      <c r="D11841" s="29" t="n">
        <v>35.86</v>
      </c>
      <c r="E11841" s="29" t="n">
        <f aca="false">D11841/10</f>
        <v>3.586</v>
      </c>
      <c r="F11841" s="29" t="n">
        <f aca="false">(E11841+Einstellungen!$B$20)*(1+Einstellungen!$B$10)</f>
        <v>26.46798</v>
      </c>
      <c r="G11841" s="21" t="str">
        <f aca="false">IF(F11841&lt;Einstellungen!$B$5,"ja","nein")</f>
        <v>ja</v>
      </c>
      <c r="H11841" s="21" t="s">
        <v>29</v>
      </c>
      <c r="I11841" s="29" t="n">
        <f aca="false">INDEX(Einstellungen!$B$27:$B$50,7)</f>
        <v>0.7</v>
      </c>
      <c r="J11841" s="29" t="n">
        <f aca="false">F11841*I11841</f>
        <v>18.527586</v>
      </c>
    </row>
    <row r="11842" customFormat="false" ht="15" hidden="false" customHeight="false" outlineLevel="0" collapsed="false">
      <c r="A11842" s="28" t="n">
        <v>46074</v>
      </c>
      <c r="B11842" s="21" t="s">
        <v>119</v>
      </c>
      <c r="C11842" s="21" t="s">
        <v>138</v>
      </c>
      <c r="D11842" s="29" t="n">
        <v>46.99</v>
      </c>
      <c r="E11842" s="29" t="n">
        <f aca="false">D11842/10</f>
        <v>4.699</v>
      </c>
      <c r="F11842" s="29" t="n">
        <f aca="false">(E11842+Einstellungen!$B$20)*(1+Einstellungen!$B$10)</f>
        <v>27.79245</v>
      </c>
      <c r="G11842" s="21" t="str">
        <f aca="false">IF(F11842&lt;Einstellungen!$B$5,"ja","nein")</f>
        <v>ja</v>
      </c>
      <c r="H11842" s="21" t="s">
        <v>29</v>
      </c>
      <c r="I11842" s="29" t="n">
        <f aca="false">INDEX(Einstellungen!$B$27:$B$50,8)</f>
        <v>0.95</v>
      </c>
      <c r="J11842" s="29" t="n">
        <f aca="false">F11842*I11842</f>
        <v>26.4028275</v>
      </c>
    </row>
    <row r="11843" customFormat="false" ht="15" hidden="false" customHeight="false" outlineLevel="0" collapsed="false">
      <c r="A11843" s="28" t="n">
        <v>46074</v>
      </c>
      <c r="B11843" s="21" t="s">
        <v>120</v>
      </c>
      <c r="C11843" s="21" t="s">
        <v>138</v>
      </c>
      <c r="D11843" s="29" t="n">
        <v>56.05</v>
      </c>
      <c r="E11843" s="29" t="n">
        <f aca="false">D11843/10</f>
        <v>5.605</v>
      </c>
      <c r="F11843" s="29" t="n">
        <f aca="false">(E11843+Einstellungen!$B$20)*(1+Einstellungen!$B$10)</f>
        <v>28.87059</v>
      </c>
      <c r="G11843" s="21" t="str">
        <f aca="false">IF(F11843&lt;Einstellungen!$B$5,"ja","nein")</f>
        <v>ja</v>
      </c>
      <c r="H11843" s="21" t="s">
        <v>29</v>
      </c>
      <c r="I11843" s="29" t="n">
        <f aca="false">INDEX(Einstellungen!$B$27:$B$50,9)</f>
        <v>1.05</v>
      </c>
      <c r="J11843" s="29" t="n">
        <f aca="false">F11843*I11843</f>
        <v>30.3141195</v>
      </c>
    </row>
    <row r="11844" customFormat="false" ht="15" hidden="false" customHeight="false" outlineLevel="0" collapsed="false">
      <c r="A11844" s="28" t="n">
        <v>46074</v>
      </c>
      <c r="B11844" s="21" t="s">
        <v>121</v>
      </c>
      <c r="C11844" s="21" t="s">
        <v>138</v>
      </c>
      <c r="D11844" s="29" t="n">
        <v>58.035</v>
      </c>
      <c r="E11844" s="29" t="n">
        <f aca="false">D11844/10</f>
        <v>5.8035</v>
      </c>
      <c r="F11844" s="29" t="n">
        <f aca="false">(E11844+Einstellungen!$B$20)*(1+Einstellungen!$B$10)</f>
        <v>29.106805</v>
      </c>
      <c r="G11844" s="21" t="str">
        <f aca="false">IF(F11844&lt;Einstellungen!$B$5,"ja","nein")</f>
        <v>nein</v>
      </c>
      <c r="H11844" s="21" t="s">
        <v>29</v>
      </c>
      <c r="I11844" s="29" t="n">
        <f aca="false">INDEX(Einstellungen!$B$27:$B$50,10)</f>
        <v>1.05</v>
      </c>
      <c r="J11844" s="29" t="n">
        <f aca="false">F11844*I11844</f>
        <v>30.56214525</v>
      </c>
    </row>
    <row r="11845" customFormat="false" ht="15" hidden="false" customHeight="false" outlineLevel="0" collapsed="false">
      <c r="A11845" s="28" t="n">
        <v>46074</v>
      </c>
      <c r="B11845" s="21" t="s">
        <v>122</v>
      </c>
      <c r="C11845" s="21" t="s">
        <v>138</v>
      </c>
      <c r="D11845" s="29" t="n">
        <v>59.525</v>
      </c>
      <c r="E11845" s="29" t="n">
        <f aca="false">D11845/10</f>
        <v>5.9525</v>
      </c>
      <c r="F11845" s="29" t="n">
        <f aca="false">(E11845+Einstellungen!$B$20)*(1+Einstellungen!$B$10)</f>
        <v>29.284115</v>
      </c>
      <c r="G11845" s="21" t="str">
        <f aca="false">IF(F11845&lt;Einstellungen!$B$5,"ja","nein")</f>
        <v>nein</v>
      </c>
      <c r="H11845" s="21" t="s">
        <v>29</v>
      </c>
      <c r="I11845" s="29" t="n">
        <f aca="false">INDEX(Einstellungen!$B$27:$B$50,11)</f>
        <v>1.05</v>
      </c>
      <c r="J11845" s="29" t="n">
        <f aca="false">F11845*I11845</f>
        <v>30.74832075</v>
      </c>
    </row>
    <row r="11846" customFormat="false" ht="15" hidden="false" customHeight="false" outlineLevel="0" collapsed="false">
      <c r="A11846" s="28" t="n">
        <v>46074</v>
      </c>
      <c r="B11846" s="21" t="s">
        <v>123</v>
      </c>
      <c r="C11846" s="21" t="s">
        <v>138</v>
      </c>
      <c r="D11846" s="29" t="n">
        <v>55.385</v>
      </c>
      <c r="E11846" s="29" t="n">
        <f aca="false">D11846/10</f>
        <v>5.5385</v>
      </c>
      <c r="F11846" s="29" t="n">
        <f aca="false">(E11846+Einstellungen!$B$20)*(1+Einstellungen!$B$10)</f>
        <v>28.791455</v>
      </c>
      <c r="G11846" s="21" t="str">
        <f aca="false">IF(F11846&lt;Einstellungen!$B$5,"ja","nein")</f>
        <v>ja</v>
      </c>
      <c r="H11846" s="21" t="s">
        <v>29</v>
      </c>
      <c r="I11846" s="29" t="n">
        <f aca="false">INDEX(Einstellungen!$B$27:$B$50,12)</f>
        <v>1.1</v>
      </c>
      <c r="J11846" s="29" t="n">
        <f aca="false">F11846*I11846</f>
        <v>31.6706005</v>
      </c>
    </row>
    <row r="11847" customFormat="false" ht="15" hidden="false" customHeight="false" outlineLevel="0" collapsed="false">
      <c r="A11847" s="28" t="n">
        <v>46074</v>
      </c>
      <c r="B11847" s="21" t="s">
        <v>124</v>
      </c>
      <c r="C11847" s="21" t="s">
        <v>138</v>
      </c>
      <c r="D11847" s="29" t="n">
        <v>50.527</v>
      </c>
      <c r="E11847" s="29" t="n">
        <f aca="false">D11847/10</f>
        <v>5.0527</v>
      </c>
      <c r="F11847" s="29" t="n">
        <f aca="false">(E11847+Einstellungen!$B$20)*(1+Einstellungen!$B$10)</f>
        <v>28.213353</v>
      </c>
      <c r="G11847" s="21" t="str">
        <f aca="false">IF(F11847&lt;Einstellungen!$B$5,"ja","nein")</f>
        <v>ja</v>
      </c>
      <c r="H11847" s="21" t="s">
        <v>29</v>
      </c>
      <c r="I11847" s="29" t="n">
        <f aca="false">INDEX(Einstellungen!$B$27:$B$50,13)</f>
        <v>1.2</v>
      </c>
      <c r="J11847" s="29" t="n">
        <f aca="false">F11847*I11847</f>
        <v>33.8560236</v>
      </c>
    </row>
    <row r="11848" customFormat="false" ht="15" hidden="false" customHeight="false" outlineLevel="0" collapsed="false">
      <c r="A11848" s="28" t="n">
        <v>46074</v>
      </c>
      <c r="B11848" s="21" t="s">
        <v>125</v>
      </c>
      <c r="C11848" s="21" t="s">
        <v>138</v>
      </c>
      <c r="D11848" s="29" t="n">
        <v>45.163</v>
      </c>
      <c r="E11848" s="29" t="n">
        <f aca="false">D11848/10</f>
        <v>4.5163</v>
      </c>
      <c r="F11848" s="29" t="n">
        <f aca="false">(E11848+Einstellungen!$B$20)*(1+Einstellungen!$B$10)</f>
        <v>27.575037</v>
      </c>
      <c r="G11848" s="21" t="str">
        <f aca="false">IF(F11848&lt;Einstellungen!$B$5,"ja","nein")</f>
        <v>ja</v>
      </c>
      <c r="H11848" s="21" t="s">
        <v>29</v>
      </c>
      <c r="I11848" s="29" t="n">
        <f aca="false">INDEX(Einstellungen!$B$27:$B$50,14)</f>
        <v>1.15</v>
      </c>
      <c r="J11848" s="29" t="n">
        <f aca="false">F11848*I11848</f>
        <v>31.71129255</v>
      </c>
    </row>
    <row r="11849" customFormat="false" ht="15" hidden="false" customHeight="false" outlineLevel="0" collapsed="false">
      <c r="A11849" s="28" t="n">
        <v>46074</v>
      </c>
      <c r="B11849" s="21" t="s">
        <v>126</v>
      </c>
      <c r="C11849" s="21" t="s">
        <v>138</v>
      </c>
      <c r="D11849" s="29" t="n">
        <v>56.005</v>
      </c>
      <c r="E11849" s="29" t="n">
        <f aca="false">D11849/10</f>
        <v>5.6005</v>
      </c>
      <c r="F11849" s="29" t="n">
        <f aca="false">(E11849+Einstellungen!$B$20)*(1+Einstellungen!$B$10)</f>
        <v>28.865235</v>
      </c>
      <c r="G11849" s="21" t="str">
        <f aca="false">IF(F11849&lt;Einstellungen!$B$5,"ja","nein")</f>
        <v>ja</v>
      </c>
      <c r="H11849" s="21" t="s">
        <v>29</v>
      </c>
      <c r="I11849" s="29" t="n">
        <f aca="false">INDEX(Einstellungen!$B$27:$B$50,15)</f>
        <v>1</v>
      </c>
      <c r="J11849" s="29" t="n">
        <f aca="false">F11849*I11849</f>
        <v>28.865235</v>
      </c>
    </row>
    <row r="11850" customFormat="false" ht="15" hidden="false" customHeight="false" outlineLevel="0" collapsed="false">
      <c r="A11850" s="28" t="n">
        <v>46074</v>
      </c>
      <c r="B11850" s="21" t="s">
        <v>127</v>
      </c>
      <c r="C11850" s="21" t="s">
        <v>138</v>
      </c>
      <c r="D11850" s="29" t="n">
        <v>68.885</v>
      </c>
      <c r="E11850" s="29" t="n">
        <f aca="false">D11850/10</f>
        <v>6.8885</v>
      </c>
      <c r="F11850" s="29" t="n">
        <f aca="false">(E11850+Einstellungen!$B$20)*(1+Einstellungen!$B$10)</f>
        <v>30.397955</v>
      </c>
      <c r="G11850" s="21" t="str">
        <f aca="false">IF(F11850&lt;Einstellungen!$B$5,"ja","nein")</f>
        <v>nein</v>
      </c>
      <c r="H11850" s="21" t="s">
        <v>29</v>
      </c>
      <c r="I11850" s="29" t="n">
        <f aca="false">INDEX(Einstellungen!$B$27:$B$50,16)</f>
        <v>0.95</v>
      </c>
      <c r="J11850" s="29" t="n">
        <f aca="false">F11850*I11850</f>
        <v>28.87805725</v>
      </c>
    </row>
    <row r="11851" customFormat="false" ht="15" hidden="false" customHeight="false" outlineLevel="0" collapsed="false">
      <c r="A11851" s="28" t="n">
        <v>46074</v>
      </c>
      <c r="B11851" s="21" t="s">
        <v>128</v>
      </c>
      <c r="C11851" s="21" t="s">
        <v>138</v>
      </c>
      <c r="D11851" s="29" t="n">
        <v>81.94</v>
      </c>
      <c r="E11851" s="29" t="n">
        <f aca="false">D11851/10</f>
        <v>8.194</v>
      </c>
      <c r="F11851" s="29" t="n">
        <f aca="false">(E11851+Einstellungen!$B$20)*(1+Einstellungen!$B$10)</f>
        <v>31.9515</v>
      </c>
      <c r="G11851" s="21" t="str">
        <f aca="false">IF(F11851&lt;Einstellungen!$B$5,"ja","nein")</f>
        <v>nein</v>
      </c>
      <c r="H11851" s="21" t="s">
        <v>29</v>
      </c>
      <c r="I11851" s="29" t="n">
        <f aca="false">INDEX(Einstellungen!$B$27:$B$50,17)</f>
        <v>0.95</v>
      </c>
      <c r="J11851" s="29" t="n">
        <f aca="false">F11851*I11851</f>
        <v>30.353925</v>
      </c>
    </row>
    <row r="11852" customFormat="false" ht="15" hidden="false" customHeight="false" outlineLevel="0" collapsed="false">
      <c r="A11852" s="28" t="n">
        <v>46074</v>
      </c>
      <c r="B11852" s="21" t="s">
        <v>129</v>
      </c>
      <c r="C11852" s="21" t="s">
        <v>138</v>
      </c>
      <c r="D11852" s="29" t="n">
        <v>98.635</v>
      </c>
      <c r="E11852" s="29" t="n">
        <f aca="false">D11852/10</f>
        <v>9.8635</v>
      </c>
      <c r="F11852" s="29" t="n">
        <f aca="false">(E11852+Einstellungen!$B$20)*(1+Einstellungen!$B$10)</f>
        <v>33.938205</v>
      </c>
      <c r="G11852" s="21" t="str">
        <f aca="false">IF(F11852&lt;Einstellungen!$B$5,"ja","nein")</f>
        <v>nein</v>
      </c>
      <c r="H11852" s="21" t="s">
        <v>29</v>
      </c>
      <c r="I11852" s="29" t="n">
        <f aca="false">INDEX(Einstellungen!$B$27:$B$50,18)</f>
        <v>1.1</v>
      </c>
      <c r="J11852" s="29" t="n">
        <f aca="false">F11852*I11852</f>
        <v>37.3320255</v>
      </c>
    </row>
    <row r="11853" customFormat="false" ht="15" hidden="false" customHeight="false" outlineLevel="0" collapsed="false">
      <c r="A11853" s="28" t="n">
        <v>46074</v>
      </c>
      <c r="B11853" s="21" t="s">
        <v>130</v>
      </c>
      <c r="C11853" s="21" t="s">
        <v>138</v>
      </c>
      <c r="D11853" s="29" t="n">
        <v>108.312</v>
      </c>
      <c r="E11853" s="29" t="n">
        <f aca="false">D11853/10</f>
        <v>10.8312</v>
      </c>
      <c r="F11853" s="29" t="n">
        <f aca="false">(E11853+Einstellungen!$B$20)*(1+Einstellungen!$B$10)</f>
        <v>35.089768</v>
      </c>
      <c r="G11853" s="21" t="str">
        <f aca="false">IF(F11853&lt;Einstellungen!$B$5,"ja","nein")</f>
        <v>nein</v>
      </c>
      <c r="H11853" s="21" t="s">
        <v>29</v>
      </c>
      <c r="I11853" s="29" t="n">
        <f aca="false">INDEX(Einstellungen!$B$27:$B$50,19)</f>
        <v>1.35</v>
      </c>
      <c r="J11853" s="29" t="n">
        <f aca="false">F11853*I11853</f>
        <v>47.3711868</v>
      </c>
    </row>
    <row r="11854" customFormat="false" ht="15" hidden="false" customHeight="false" outlineLevel="0" collapsed="false">
      <c r="A11854" s="28" t="n">
        <v>46074</v>
      </c>
      <c r="B11854" s="21" t="s">
        <v>131</v>
      </c>
      <c r="C11854" s="21" t="s">
        <v>138</v>
      </c>
      <c r="D11854" s="29" t="n">
        <v>101.172</v>
      </c>
      <c r="E11854" s="29" t="n">
        <f aca="false">D11854/10</f>
        <v>10.1172</v>
      </c>
      <c r="F11854" s="29" t="n">
        <f aca="false">(E11854+Einstellungen!$B$20)*(1+Einstellungen!$B$10)</f>
        <v>34.240108</v>
      </c>
      <c r="G11854" s="21" t="str">
        <f aca="false">IF(F11854&lt;Einstellungen!$B$5,"ja","nein")</f>
        <v>nein</v>
      </c>
      <c r="H11854" s="21" t="s">
        <v>29</v>
      </c>
      <c r="I11854" s="29" t="n">
        <f aca="false">INDEX(Einstellungen!$B$27:$B$50,20)</f>
        <v>1.45</v>
      </c>
      <c r="J11854" s="29" t="n">
        <f aca="false">F11854*I11854</f>
        <v>49.6481566</v>
      </c>
    </row>
    <row r="11855" customFormat="false" ht="15" hidden="false" customHeight="false" outlineLevel="0" collapsed="false">
      <c r="A11855" s="28" t="n">
        <v>46074</v>
      </c>
      <c r="B11855" s="21" t="s">
        <v>132</v>
      </c>
      <c r="C11855" s="21" t="s">
        <v>138</v>
      </c>
      <c r="D11855" s="29" t="n">
        <v>89.097</v>
      </c>
      <c r="E11855" s="29" t="n">
        <f aca="false">D11855/10</f>
        <v>8.9097</v>
      </c>
      <c r="F11855" s="29" t="n">
        <f aca="false">(E11855+Einstellungen!$B$20)*(1+Einstellungen!$B$10)</f>
        <v>32.803183</v>
      </c>
      <c r="G11855" s="21" t="str">
        <f aca="false">IF(F11855&lt;Einstellungen!$B$5,"ja","nein")</f>
        <v>nein</v>
      </c>
      <c r="H11855" s="21" t="s">
        <v>29</v>
      </c>
      <c r="I11855" s="29" t="n">
        <f aca="false">INDEX(Einstellungen!$B$27:$B$50,21)</f>
        <v>1.4</v>
      </c>
      <c r="J11855" s="29" t="n">
        <f aca="false">F11855*I11855</f>
        <v>45.9244562</v>
      </c>
    </row>
    <row r="11856" customFormat="false" ht="15" hidden="false" customHeight="false" outlineLevel="0" collapsed="false">
      <c r="A11856" s="28" t="n">
        <v>46074</v>
      </c>
      <c r="B11856" s="21" t="s">
        <v>133</v>
      </c>
      <c r="C11856" s="21" t="s">
        <v>138</v>
      </c>
      <c r="D11856" s="29" t="n">
        <v>82.812</v>
      </c>
      <c r="E11856" s="29" t="n">
        <f aca="false">D11856/10</f>
        <v>8.2812</v>
      </c>
      <c r="F11856" s="29" t="n">
        <f aca="false">(E11856+Einstellungen!$B$20)*(1+Einstellungen!$B$10)</f>
        <v>32.055268</v>
      </c>
      <c r="G11856" s="21" t="str">
        <f aca="false">IF(F11856&lt;Einstellungen!$B$5,"ja","nein")</f>
        <v>nein</v>
      </c>
      <c r="H11856" s="21" t="s">
        <v>29</v>
      </c>
      <c r="I11856" s="29" t="n">
        <f aca="false">INDEX(Einstellungen!$B$27:$B$50,22)</f>
        <v>1.25</v>
      </c>
      <c r="J11856" s="29" t="n">
        <f aca="false">F11856*I11856</f>
        <v>40.069085</v>
      </c>
    </row>
    <row r="11857" customFormat="false" ht="15" hidden="false" customHeight="false" outlineLevel="0" collapsed="false">
      <c r="A11857" s="28" t="n">
        <v>46074</v>
      </c>
      <c r="B11857" s="21" t="s">
        <v>134</v>
      </c>
      <c r="C11857" s="21" t="s">
        <v>138</v>
      </c>
      <c r="D11857" s="29" t="n">
        <v>76.593</v>
      </c>
      <c r="E11857" s="29" t="n">
        <f aca="false">D11857/10</f>
        <v>7.6593</v>
      </c>
      <c r="F11857" s="29" t="n">
        <f aca="false">(E11857+Einstellungen!$B$20)*(1+Einstellungen!$B$10)</f>
        <v>31.315207</v>
      </c>
      <c r="G11857" s="21" t="str">
        <f aca="false">IF(F11857&lt;Einstellungen!$B$5,"ja","nein")</f>
        <v>nein</v>
      </c>
      <c r="H11857" s="21" t="s">
        <v>29</v>
      </c>
      <c r="I11857" s="29" t="n">
        <f aca="false">INDEX(Einstellungen!$B$27:$B$50,23)</f>
        <v>1.05</v>
      </c>
      <c r="J11857" s="29" t="n">
        <f aca="false">F11857*I11857</f>
        <v>32.88096735</v>
      </c>
    </row>
    <row r="11858" customFormat="false" ht="15" hidden="false" customHeight="false" outlineLevel="0" collapsed="false">
      <c r="A11858" s="28" t="n">
        <v>46074</v>
      </c>
      <c r="B11858" s="21" t="s">
        <v>135</v>
      </c>
      <c r="C11858" s="21" t="s">
        <v>138</v>
      </c>
      <c r="D11858" s="29" t="n">
        <v>66.71</v>
      </c>
      <c r="E11858" s="29" t="n">
        <f aca="false">D11858/10</f>
        <v>6.671</v>
      </c>
      <c r="F11858" s="29" t="n">
        <f aca="false">(E11858+Einstellungen!$B$20)*(1+Einstellungen!$B$10)</f>
        <v>30.13913</v>
      </c>
      <c r="G11858" s="21" t="str">
        <f aca="false">IF(F11858&lt;Einstellungen!$B$5,"ja","nein")</f>
        <v>nein</v>
      </c>
      <c r="H11858" s="21" t="s">
        <v>29</v>
      </c>
      <c r="I11858" s="29" t="n">
        <f aca="false">INDEX(Einstellungen!$B$27:$B$50,24)</f>
        <v>0.8</v>
      </c>
      <c r="J11858" s="29" t="n">
        <f aca="false">F11858*I11858</f>
        <v>24.111304</v>
      </c>
    </row>
    <row r="11859" customFormat="false" ht="15" hidden="false" customHeight="false" outlineLevel="0" collapsed="false">
      <c r="A11859" s="28" t="n">
        <v>46075</v>
      </c>
      <c r="B11859" s="21" t="s">
        <v>111</v>
      </c>
      <c r="C11859" s="21" t="s">
        <v>139</v>
      </c>
      <c r="D11859" s="29" t="n">
        <v>56.675</v>
      </c>
      <c r="E11859" s="29" t="n">
        <f aca="false">D11859/10</f>
        <v>5.6675</v>
      </c>
      <c r="F11859" s="29" t="n">
        <f aca="false">(E11859+Einstellungen!$B$20)*(1+Einstellungen!$B$10)</f>
        <v>28.944965</v>
      </c>
      <c r="G11859" s="21" t="str">
        <f aca="false">IF(F11859&lt;Einstellungen!$B$5,"ja","nein")</f>
        <v>ja</v>
      </c>
      <c r="H11859" s="21" t="s">
        <v>29</v>
      </c>
      <c r="I11859" s="29" t="n">
        <f aca="false">INDEX(Einstellungen!$B$27:$B$50,1)</f>
        <v>0.6</v>
      </c>
      <c r="J11859" s="29" t="n">
        <f aca="false">F11859*I11859</f>
        <v>17.366979</v>
      </c>
    </row>
    <row r="11860" customFormat="false" ht="15" hidden="false" customHeight="false" outlineLevel="0" collapsed="false">
      <c r="A11860" s="28" t="n">
        <v>46075</v>
      </c>
      <c r="B11860" s="21" t="s">
        <v>113</v>
      </c>
      <c r="C11860" s="21" t="s">
        <v>139</v>
      </c>
      <c r="D11860" s="29" t="n">
        <v>52.51</v>
      </c>
      <c r="E11860" s="29" t="n">
        <f aca="false">D11860/10</f>
        <v>5.251</v>
      </c>
      <c r="F11860" s="29" t="n">
        <f aca="false">(E11860+Einstellungen!$B$20)*(1+Einstellungen!$B$10)</f>
        <v>28.44933</v>
      </c>
      <c r="G11860" s="21" t="str">
        <f aca="false">IF(F11860&lt;Einstellungen!$B$5,"ja","nein")</f>
        <v>ja</v>
      </c>
      <c r="H11860" s="21" t="s">
        <v>29</v>
      </c>
      <c r="I11860" s="29" t="n">
        <f aca="false">INDEX(Einstellungen!$B$27:$B$50,2)</f>
        <v>0.5</v>
      </c>
      <c r="J11860" s="29" t="n">
        <f aca="false">F11860*I11860</f>
        <v>14.224665</v>
      </c>
    </row>
    <row r="11861" customFormat="false" ht="15" hidden="false" customHeight="false" outlineLevel="0" collapsed="false">
      <c r="A11861" s="28" t="n">
        <v>46075</v>
      </c>
      <c r="B11861" s="21" t="s">
        <v>114</v>
      </c>
      <c r="C11861" s="21" t="s">
        <v>139</v>
      </c>
      <c r="D11861" s="29" t="n">
        <v>44.057</v>
      </c>
      <c r="E11861" s="29" t="n">
        <f aca="false">D11861/10</f>
        <v>4.4057</v>
      </c>
      <c r="F11861" s="29" t="n">
        <f aca="false">(E11861+Einstellungen!$B$20)*(1+Einstellungen!$B$10)</f>
        <v>27.443423</v>
      </c>
      <c r="G11861" s="21" t="str">
        <f aca="false">IF(F11861&lt;Einstellungen!$B$5,"ja","nein")</f>
        <v>ja</v>
      </c>
      <c r="H11861" s="21" t="s">
        <v>29</v>
      </c>
      <c r="I11861" s="29" t="n">
        <f aca="false">INDEX(Einstellungen!$B$27:$B$50,3)</f>
        <v>0.45</v>
      </c>
      <c r="J11861" s="29" t="n">
        <f aca="false">F11861*I11861</f>
        <v>12.34954035</v>
      </c>
    </row>
    <row r="11862" customFormat="false" ht="15" hidden="false" customHeight="false" outlineLevel="0" collapsed="false">
      <c r="A11862" s="28" t="n">
        <v>46075</v>
      </c>
      <c r="B11862" s="21" t="s">
        <v>115</v>
      </c>
      <c r="C11862" s="21" t="s">
        <v>139</v>
      </c>
      <c r="D11862" s="29" t="n">
        <v>40.957</v>
      </c>
      <c r="E11862" s="29" t="n">
        <f aca="false">D11862/10</f>
        <v>4.0957</v>
      </c>
      <c r="F11862" s="29" t="n">
        <f aca="false">(E11862+Einstellungen!$B$20)*(1+Einstellungen!$B$10)</f>
        <v>27.074523</v>
      </c>
      <c r="G11862" s="21" t="str">
        <f aca="false">IF(F11862&lt;Einstellungen!$B$5,"ja","nein")</f>
        <v>ja</v>
      </c>
      <c r="H11862" s="21" t="s">
        <v>29</v>
      </c>
      <c r="I11862" s="29" t="n">
        <f aca="false">INDEX(Einstellungen!$B$27:$B$50,4)</f>
        <v>0.45</v>
      </c>
      <c r="J11862" s="29" t="n">
        <f aca="false">F11862*I11862</f>
        <v>12.18353535</v>
      </c>
    </row>
    <row r="11863" customFormat="false" ht="15" hidden="false" customHeight="false" outlineLevel="0" collapsed="false">
      <c r="A11863" s="28" t="n">
        <v>46075</v>
      </c>
      <c r="B11863" s="21" t="s">
        <v>116</v>
      </c>
      <c r="C11863" s="21" t="s">
        <v>139</v>
      </c>
      <c r="D11863" s="29" t="n">
        <v>39.017</v>
      </c>
      <c r="E11863" s="29" t="n">
        <f aca="false">D11863/10</f>
        <v>3.9017</v>
      </c>
      <c r="F11863" s="29" t="n">
        <f aca="false">(E11863+Einstellungen!$B$20)*(1+Einstellungen!$B$10)</f>
        <v>26.843663</v>
      </c>
      <c r="G11863" s="21" t="str">
        <f aca="false">IF(F11863&lt;Einstellungen!$B$5,"ja","nein")</f>
        <v>ja</v>
      </c>
      <c r="H11863" s="21" t="s">
        <v>29</v>
      </c>
      <c r="I11863" s="29" t="n">
        <f aca="false">INDEX(Einstellungen!$B$27:$B$50,5)</f>
        <v>0.45</v>
      </c>
      <c r="J11863" s="29" t="n">
        <f aca="false">F11863*I11863</f>
        <v>12.07964835</v>
      </c>
    </row>
    <row r="11864" customFormat="false" ht="15" hidden="false" customHeight="false" outlineLevel="0" collapsed="false">
      <c r="A11864" s="28" t="n">
        <v>46075</v>
      </c>
      <c r="B11864" s="21" t="s">
        <v>117</v>
      </c>
      <c r="C11864" s="21" t="s">
        <v>139</v>
      </c>
      <c r="D11864" s="29" t="n">
        <v>38.287</v>
      </c>
      <c r="E11864" s="29" t="n">
        <f aca="false">D11864/10</f>
        <v>3.8287</v>
      </c>
      <c r="F11864" s="29" t="n">
        <f aca="false">(E11864+Einstellungen!$B$20)*(1+Einstellungen!$B$10)</f>
        <v>26.756793</v>
      </c>
      <c r="G11864" s="21" t="str">
        <f aca="false">IF(F11864&lt;Einstellungen!$B$5,"ja","nein")</f>
        <v>ja</v>
      </c>
      <c r="H11864" s="21" t="s">
        <v>29</v>
      </c>
      <c r="I11864" s="29" t="n">
        <f aca="false">INDEX(Einstellungen!$B$27:$B$50,6)</f>
        <v>0.5</v>
      </c>
      <c r="J11864" s="29" t="n">
        <f aca="false">F11864*I11864</f>
        <v>13.3783965</v>
      </c>
    </row>
    <row r="11865" customFormat="false" ht="15" hidden="false" customHeight="false" outlineLevel="0" collapsed="false">
      <c r="A11865" s="28" t="n">
        <v>46075</v>
      </c>
      <c r="B11865" s="21" t="s">
        <v>118</v>
      </c>
      <c r="C11865" s="21" t="s">
        <v>139</v>
      </c>
      <c r="D11865" s="29" t="n">
        <v>34.875</v>
      </c>
      <c r="E11865" s="29" t="n">
        <f aca="false">D11865/10</f>
        <v>3.4875</v>
      </c>
      <c r="F11865" s="29" t="n">
        <f aca="false">(E11865+Einstellungen!$B$20)*(1+Einstellungen!$B$10)</f>
        <v>26.350765</v>
      </c>
      <c r="G11865" s="21" t="str">
        <f aca="false">IF(F11865&lt;Einstellungen!$B$5,"ja","nein")</f>
        <v>ja</v>
      </c>
      <c r="H11865" s="21" t="s">
        <v>29</v>
      </c>
      <c r="I11865" s="29" t="n">
        <f aca="false">INDEX(Einstellungen!$B$27:$B$50,7)</f>
        <v>0.7</v>
      </c>
      <c r="J11865" s="29" t="n">
        <f aca="false">F11865*I11865</f>
        <v>18.4455355</v>
      </c>
    </row>
    <row r="11866" customFormat="false" ht="15" hidden="false" customHeight="false" outlineLevel="0" collapsed="false">
      <c r="A11866" s="28" t="n">
        <v>46075</v>
      </c>
      <c r="B11866" s="21" t="s">
        <v>119</v>
      </c>
      <c r="C11866" s="21" t="s">
        <v>139</v>
      </c>
      <c r="D11866" s="29" t="n">
        <v>41.502</v>
      </c>
      <c r="E11866" s="29" t="n">
        <f aca="false">D11866/10</f>
        <v>4.1502</v>
      </c>
      <c r="F11866" s="29" t="n">
        <f aca="false">(E11866+Einstellungen!$B$20)*(1+Einstellungen!$B$10)</f>
        <v>27.139378</v>
      </c>
      <c r="G11866" s="21" t="str">
        <f aca="false">IF(F11866&lt;Einstellungen!$B$5,"ja","nein")</f>
        <v>ja</v>
      </c>
      <c r="H11866" s="21" t="s">
        <v>29</v>
      </c>
      <c r="I11866" s="29" t="n">
        <f aca="false">INDEX(Einstellungen!$B$27:$B$50,8)</f>
        <v>0.95</v>
      </c>
      <c r="J11866" s="29" t="n">
        <f aca="false">F11866*I11866</f>
        <v>25.7824091</v>
      </c>
    </row>
    <row r="11867" customFormat="false" ht="15" hidden="false" customHeight="false" outlineLevel="0" collapsed="false">
      <c r="A11867" s="28" t="n">
        <v>46075</v>
      </c>
      <c r="B11867" s="21" t="s">
        <v>120</v>
      </c>
      <c r="C11867" s="21" t="s">
        <v>139</v>
      </c>
      <c r="D11867" s="29" t="n">
        <v>47.355</v>
      </c>
      <c r="E11867" s="29" t="n">
        <f aca="false">D11867/10</f>
        <v>4.7355</v>
      </c>
      <c r="F11867" s="29" t="n">
        <f aca="false">(E11867+Einstellungen!$B$20)*(1+Einstellungen!$B$10)</f>
        <v>27.835885</v>
      </c>
      <c r="G11867" s="21" t="str">
        <f aca="false">IF(F11867&lt;Einstellungen!$B$5,"ja","nein")</f>
        <v>ja</v>
      </c>
      <c r="H11867" s="21" t="s">
        <v>29</v>
      </c>
      <c r="I11867" s="29" t="n">
        <f aca="false">INDEX(Einstellungen!$B$27:$B$50,9)</f>
        <v>1.05</v>
      </c>
      <c r="J11867" s="29" t="n">
        <f aca="false">F11867*I11867</f>
        <v>29.22767925</v>
      </c>
    </row>
    <row r="11868" customFormat="false" ht="15" hidden="false" customHeight="false" outlineLevel="0" collapsed="false">
      <c r="A11868" s="28" t="n">
        <v>46075</v>
      </c>
      <c r="B11868" s="21" t="s">
        <v>121</v>
      </c>
      <c r="C11868" s="21" t="s">
        <v>139</v>
      </c>
      <c r="D11868" s="29" t="n">
        <v>55.463</v>
      </c>
      <c r="E11868" s="29" t="n">
        <f aca="false">D11868/10</f>
        <v>5.5463</v>
      </c>
      <c r="F11868" s="29" t="n">
        <f aca="false">(E11868+Einstellungen!$B$20)*(1+Einstellungen!$B$10)</f>
        <v>28.800737</v>
      </c>
      <c r="G11868" s="21" t="str">
        <f aca="false">IF(F11868&lt;Einstellungen!$B$5,"ja","nein")</f>
        <v>ja</v>
      </c>
      <c r="H11868" s="21" t="s">
        <v>29</v>
      </c>
      <c r="I11868" s="29" t="n">
        <f aca="false">INDEX(Einstellungen!$B$27:$B$50,10)</f>
        <v>1.05</v>
      </c>
      <c r="J11868" s="29" t="n">
        <f aca="false">F11868*I11868</f>
        <v>30.24077385</v>
      </c>
    </row>
    <row r="11869" customFormat="false" ht="15" hidden="false" customHeight="false" outlineLevel="0" collapsed="false">
      <c r="A11869" s="28" t="n">
        <v>46075</v>
      </c>
      <c r="B11869" s="21" t="s">
        <v>122</v>
      </c>
      <c r="C11869" s="21" t="s">
        <v>139</v>
      </c>
      <c r="D11869" s="29" t="n">
        <v>55.102</v>
      </c>
      <c r="E11869" s="29" t="n">
        <f aca="false">D11869/10</f>
        <v>5.5102</v>
      </c>
      <c r="F11869" s="29" t="n">
        <f aca="false">(E11869+Einstellungen!$B$20)*(1+Einstellungen!$B$10)</f>
        <v>28.757778</v>
      </c>
      <c r="G11869" s="21" t="str">
        <f aca="false">IF(F11869&lt;Einstellungen!$B$5,"ja","nein")</f>
        <v>ja</v>
      </c>
      <c r="H11869" s="21" t="s">
        <v>29</v>
      </c>
      <c r="I11869" s="29" t="n">
        <f aca="false">INDEX(Einstellungen!$B$27:$B$50,11)</f>
        <v>1.05</v>
      </c>
      <c r="J11869" s="29" t="n">
        <f aca="false">F11869*I11869</f>
        <v>30.1956669</v>
      </c>
    </row>
    <row r="11870" customFormat="false" ht="15" hidden="false" customHeight="false" outlineLevel="0" collapsed="false">
      <c r="A11870" s="28" t="n">
        <v>46075</v>
      </c>
      <c r="B11870" s="21" t="s">
        <v>123</v>
      </c>
      <c r="C11870" s="21" t="s">
        <v>139</v>
      </c>
      <c r="D11870" s="29" t="n">
        <v>53.963</v>
      </c>
      <c r="E11870" s="29" t="n">
        <f aca="false">D11870/10</f>
        <v>5.3963</v>
      </c>
      <c r="F11870" s="29" t="n">
        <f aca="false">(E11870+Einstellungen!$B$20)*(1+Einstellungen!$B$10)</f>
        <v>28.622237</v>
      </c>
      <c r="G11870" s="21" t="str">
        <f aca="false">IF(F11870&lt;Einstellungen!$B$5,"ja","nein")</f>
        <v>ja</v>
      </c>
      <c r="H11870" s="21" t="s">
        <v>29</v>
      </c>
      <c r="I11870" s="29" t="n">
        <f aca="false">INDEX(Einstellungen!$B$27:$B$50,12)</f>
        <v>1.1</v>
      </c>
      <c r="J11870" s="29" t="n">
        <f aca="false">F11870*I11870</f>
        <v>31.4844607</v>
      </c>
    </row>
    <row r="11871" customFormat="false" ht="15" hidden="false" customHeight="false" outlineLevel="0" collapsed="false">
      <c r="A11871" s="28" t="n">
        <v>46075</v>
      </c>
      <c r="B11871" s="21" t="s">
        <v>124</v>
      </c>
      <c r="C11871" s="21" t="s">
        <v>139</v>
      </c>
      <c r="D11871" s="29" t="n">
        <v>50.585</v>
      </c>
      <c r="E11871" s="29" t="n">
        <f aca="false">D11871/10</f>
        <v>5.0585</v>
      </c>
      <c r="F11871" s="29" t="n">
        <f aca="false">(E11871+Einstellungen!$B$20)*(1+Einstellungen!$B$10)</f>
        <v>28.220255</v>
      </c>
      <c r="G11871" s="21" t="str">
        <f aca="false">IF(F11871&lt;Einstellungen!$B$5,"ja","nein")</f>
        <v>ja</v>
      </c>
      <c r="H11871" s="21" t="s">
        <v>29</v>
      </c>
      <c r="I11871" s="29" t="n">
        <f aca="false">INDEX(Einstellungen!$B$27:$B$50,13)</f>
        <v>1.2</v>
      </c>
      <c r="J11871" s="29" t="n">
        <f aca="false">F11871*I11871</f>
        <v>33.864306</v>
      </c>
    </row>
    <row r="11872" customFormat="false" ht="15" hidden="false" customHeight="false" outlineLevel="0" collapsed="false">
      <c r="A11872" s="28" t="n">
        <v>46075</v>
      </c>
      <c r="B11872" s="21" t="s">
        <v>125</v>
      </c>
      <c r="C11872" s="21" t="s">
        <v>139</v>
      </c>
      <c r="D11872" s="29" t="n">
        <v>45.08</v>
      </c>
      <c r="E11872" s="29" t="n">
        <f aca="false">D11872/10</f>
        <v>4.508</v>
      </c>
      <c r="F11872" s="29" t="n">
        <f aca="false">(E11872+Einstellungen!$B$20)*(1+Einstellungen!$B$10)</f>
        <v>27.56516</v>
      </c>
      <c r="G11872" s="21" t="str">
        <f aca="false">IF(F11872&lt;Einstellungen!$B$5,"ja","nein")</f>
        <v>ja</v>
      </c>
      <c r="H11872" s="21" t="s">
        <v>29</v>
      </c>
      <c r="I11872" s="29" t="n">
        <f aca="false">INDEX(Einstellungen!$B$27:$B$50,14)</f>
        <v>1.15</v>
      </c>
      <c r="J11872" s="29" t="n">
        <f aca="false">F11872*I11872</f>
        <v>31.699934</v>
      </c>
    </row>
    <row r="11873" customFormat="false" ht="15" hidden="false" customHeight="false" outlineLevel="0" collapsed="false">
      <c r="A11873" s="28" t="n">
        <v>46075</v>
      </c>
      <c r="B11873" s="21" t="s">
        <v>126</v>
      </c>
      <c r="C11873" s="21" t="s">
        <v>139</v>
      </c>
      <c r="D11873" s="29" t="n">
        <v>43.308</v>
      </c>
      <c r="E11873" s="29" t="n">
        <f aca="false">D11873/10</f>
        <v>4.3308</v>
      </c>
      <c r="F11873" s="29" t="n">
        <f aca="false">(E11873+Einstellungen!$B$20)*(1+Einstellungen!$B$10)</f>
        <v>27.354292</v>
      </c>
      <c r="G11873" s="21" t="str">
        <f aca="false">IF(F11873&lt;Einstellungen!$B$5,"ja","nein")</f>
        <v>ja</v>
      </c>
      <c r="H11873" s="21" t="s">
        <v>29</v>
      </c>
      <c r="I11873" s="29" t="n">
        <f aca="false">INDEX(Einstellungen!$B$27:$B$50,15)</f>
        <v>1</v>
      </c>
      <c r="J11873" s="29" t="n">
        <f aca="false">F11873*I11873</f>
        <v>27.354292</v>
      </c>
    </row>
    <row r="11874" customFormat="false" ht="15" hidden="false" customHeight="false" outlineLevel="0" collapsed="false">
      <c r="A11874" s="28" t="n">
        <v>46075</v>
      </c>
      <c r="B11874" s="21" t="s">
        <v>127</v>
      </c>
      <c r="C11874" s="21" t="s">
        <v>139</v>
      </c>
      <c r="D11874" s="29" t="n">
        <v>47.942</v>
      </c>
      <c r="E11874" s="29" t="n">
        <f aca="false">D11874/10</f>
        <v>4.7942</v>
      </c>
      <c r="F11874" s="29" t="n">
        <f aca="false">(E11874+Einstellungen!$B$20)*(1+Einstellungen!$B$10)</f>
        <v>27.905738</v>
      </c>
      <c r="G11874" s="21" t="str">
        <f aca="false">IF(F11874&lt;Einstellungen!$B$5,"ja","nein")</f>
        <v>ja</v>
      </c>
      <c r="H11874" s="21" t="s">
        <v>29</v>
      </c>
      <c r="I11874" s="29" t="n">
        <f aca="false">INDEX(Einstellungen!$B$27:$B$50,16)</f>
        <v>0.95</v>
      </c>
      <c r="J11874" s="29" t="n">
        <f aca="false">F11874*I11874</f>
        <v>26.5104511</v>
      </c>
    </row>
    <row r="11875" customFormat="false" ht="15" hidden="false" customHeight="false" outlineLevel="0" collapsed="false">
      <c r="A11875" s="28" t="n">
        <v>46075</v>
      </c>
      <c r="B11875" s="21" t="s">
        <v>128</v>
      </c>
      <c r="C11875" s="21" t="s">
        <v>139</v>
      </c>
      <c r="D11875" s="29" t="n">
        <v>56.928</v>
      </c>
      <c r="E11875" s="29" t="n">
        <f aca="false">D11875/10</f>
        <v>5.6928</v>
      </c>
      <c r="F11875" s="29" t="n">
        <f aca="false">(E11875+Einstellungen!$B$20)*(1+Einstellungen!$B$10)</f>
        <v>28.975072</v>
      </c>
      <c r="G11875" s="21" t="str">
        <f aca="false">IF(F11875&lt;Einstellungen!$B$5,"ja","nein")</f>
        <v>ja</v>
      </c>
      <c r="H11875" s="21" t="s">
        <v>29</v>
      </c>
      <c r="I11875" s="29" t="n">
        <f aca="false">INDEX(Einstellungen!$B$27:$B$50,17)</f>
        <v>0.95</v>
      </c>
      <c r="J11875" s="29" t="n">
        <f aca="false">F11875*I11875</f>
        <v>27.5263184</v>
      </c>
    </row>
    <row r="11876" customFormat="false" ht="15" hidden="false" customHeight="false" outlineLevel="0" collapsed="false">
      <c r="A11876" s="28" t="n">
        <v>46075</v>
      </c>
      <c r="B11876" s="21" t="s">
        <v>129</v>
      </c>
      <c r="C11876" s="21" t="s">
        <v>139</v>
      </c>
      <c r="D11876" s="29" t="n">
        <v>75.95</v>
      </c>
      <c r="E11876" s="29" t="n">
        <f aca="false">D11876/10</f>
        <v>7.595</v>
      </c>
      <c r="F11876" s="29" t="n">
        <f aca="false">(E11876+Einstellungen!$B$20)*(1+Einstellungen!$B$10)</f>
        <v>31.23869</v>
      </c>
      <c r="G11876" s="21" t="str">
        <f aca="false">IF(F11876&lt;Einstellungen!$B$5,"ja","nein")</f>
        <v>nein</v>
      </c>
      <c r="H11876" s="21" t="s">
        <v>29</v>
      </c>
      <c r="I11876" s="29" t="n">
        <f aca="false">INDEX(Einstellungen!$B$27:$B$50,18)</f>
        <v>1.1</v>
      </c>
      <c r="J11876" s="29" t="n">
        <f aca="false">F11876*I11876</f>
        <v>34.362559</v>
      </c>
    </row>
    <row r="11877" customFormat="false" ht="15" hidden="false" customHeight="false" outlineLevel="0" collapsed="false">
      <c r="A11877" s="28" t="n">
        <v>46075</v>
      </c>
      <c r="B11877" s="21" t="s">
        <v>130</v>
      </c>
      <c r="C11877" s="21" t="s">
        <v>139</v>
      </c>
      <c r="D11877" s="29" t="n">
        <v>79.442</v>
      </c>
      <c r="E11877" s="29" t="n">
        <f aca="false">D11877/10</f>
        <v>7.9442</v>
      </c>
      <c r="F11877" s="29" t="n">
        <f aca="false">(E11877+Einstellungen!$B$20)*(1+Einstellungen!$B$10)</f>
        <v>31.654238</v>
      </c>
      <c r="G11877" s="21" t="str">
        <f aca="false">IF(F11877&lt;Einstellungen!$B$5,"ja","nein")</f>
        <v>nein</v>
      </c>
      <c r="H11877" s="21" t="s">
        <v>29</v>
      </c>
      <c r="I11877" s="29" t="n">
        <f aca="false">INDEX(Einstellungen!$B$27:$B$50,19)</f>
        <v>1.35</v>
      </c>
      <c r="J11877" s="29" t="n">
        <f aca="false">F11877*I11877</f>
        <v>42.7332213</v>
      </c>
    </row>
    <row r="11878" customFormat="false" ht="15" hidden="false" customHeight="false" outlineLevel="0" collapsed="false">
      <c r="A11878" s="28" t="n">
        <v>46075</v>
      </c>
      <c r="B11878" s="21" t="s">
        <v>131</v>
      </c>
      <c r="C11878" s="21" t="s">
        <v>139</v>
      </c>
      <c r="D11878" s="29" t="n">
        <v>75.12</v>
      </c>
      <c r="E11878" s="29" t="n">
        <f aca="false">D11878/10</f>
        <v>7.512</v>
      </c>
      <c r="F11878" s="29" t="n">
        <f aca="false">(E11878+Einstellungen!$B$20)*(1+Einstellungen!$B$10)</f>
        <v>31.13992</v>
      </c>
      <c r="G11878" s="21" t="str">
        <f aca="false">IF(F11878&lt;Einstellungen!$B$5,"ja","nein")</f>
        <v>nein</v>
      </c>
      <c r="H11878" s="21" t="s">
        <v>29</v>
      </c>
      <c r="I11878" s="29" t="n">
        <f aca="false">INDEX(Einstellungen!$B$27:$B$50,20)</f>
        <v>1.45</v>
      </c>
      <c r="J11878" s="29" t="n">
        <f aca="false">F11878*I11878</f>
        <v>45.152884</v>
      </c>
    </row>
    <row r="11879" customFormat="false" ht="15" hidden="false" customHeight="false" outlineLevel="0" collapsed="false">
      <c r="A11879" s="28" t="n">
        <v>46075</v>
      </c>
      <c r="B11879" s="21" t="s">
        <v>132</v>
      </c>
      <c r="C11879" s="21" t="s">
        <v>139</v>
      </c>
      <c r="D11879" s="29" t="n">
        <v>68.517</v>
      </c>
      <c r="E11879" s="29" t="n">
        <f aca="false">D11879/10</f>
        <v>6.8517</v>
      </c>
      <c r="F11879" s="29" t="n">
        <f aca="false">(E11879+Einstellungen!$B$20)*(1+Einstellungen!$B$10)</f>
        <v>30.354163</v>
      </c>
      <c r="G11879" s="21" t="str">
        <f aca="false">IF(F11879&lt;Einstellungen!$B$5,"ja","nein")</f>
        <v>nein</v>
      </c>
      <c r="H11879" s="21" t="s">
        <v>29</v>
      </c>
      <c r="I11879" s="29" t="n">
        <f aca="false">INDEX(Einstellungen!$B$27:$B$50,21)</f>
        <v>1.4</v>
      </c>
      <c r="J11879" s="29" t="n">
        <f aca="false">F11879*I11879</f>
        <v>42.4958282</v>
      </c>
    </row>
    <row r="11880" customFormat="false" ht="15" hidden="false" customHeight="false" outlineLevel="0" collapsed="false">
      <c r="A11880" s="28" t="n">
        <v>46075</v>
      </c>
      <c r="B11880" s="21" t="s">
        <v>133</v>
      </c>
      <c r="C11880" s="21" t="s">
        <v>139</v>
      </c>
      <c r="D11880" s="29" t="n">
        <v>67.69</v>
      </c>
      <c r="E11880" s="29" t="n">
        <f aca="false">D11880/10</f>
        <v>6.769</v>
      </c>
      <c r="F11880" s="29" t="n">
        <f aca="false">(E11880+Einstellungen!$B$20)*(1+Einstellungen!$B$10)</f>
        <v>30.25575</v>
      </c>
      <c r="G11880" s="21" t="str">
        <f aca="false">IF(F11880&lt;Einstellungen!$B$5,"ja","nein")</f>
        <v>nein</v>
      </c>
      <c r="H11880" s="21" t="s">
        <v>29</v>
      </c>
      <c r="I11880" s="29" t="n">
        <f aca="false">INDEX(Einstellungen!$B$27:$B$50,22)</f>
        <v>1.25</v>
      </c>
      <c r="J11880" s="29" t="n">
        <f aca="false">F11880*I11880</f>
        <v>37.8196875</v>
      </c>
    </row>
    <row r="11881" customFormat="false" ht="15" hidden="false" customHeight="false" outlineLevel="0" collapsed="false">
      <c r="A11881" s="28" t="n">
        <v>46075</v>
      </c>
      <c r="B11881" s="21" t="s">
        <v>134</v>
      </c>
      <c r="C11881" s="21" t="s">
        <v>139</v>
      </c>
      <c r="D11881" s="29" t="n">
        <v>70.41</v>
      </c>
      <c r="E11881" s="29" t="n">
        <f aca="false">D11881/10</f>
        <v>7.041</v>
      </c>
      <c r="F11881" s="29" t="n">
        <f aca="false">(E11881+Einstellungen!$B$20)*(1+Einstellungen!$B$10)</f>
        <v>30.57943</v>
      </c>
      <c r="G11881" s="21" t="str">
        <f aca="false">IF(F11881&lt;Einstellungen!$B$5,"ja","nein")</f>
        <v>nein</v>
      </c>
      <c r="H11881" s="21" t="s">
        <v>29</v>
      </c>
      <c r="I11881" s="29" t="n">
        <f aca="false">INDEX(Einstellungen!$B$27:$B$50,23)</f>
        <v>1.05</v>
      </c>
      <c r="J11881" s="29" t="n">
        <f aca="false">F11881*I11881</f>
        <v>32.1084015</v>
      </c>
    </row>
    <row r="11882" customFormat="false" ht="15" hidden="false" customHeight="false" outlineLevel="0" collapsed="false">
      <c r="A11882" s="28" t="n">
        <v>46075</v>
      </c>
      <c r="B11882" s="21" t="s">
        <v>135</v>
      </c>
      <c r="C11882" s="21" t="s">
        <v>139</v>
      </c>
      <c r="D11882" s="29" t="n">
        <v>51.947</v>
      </c>
      <c r="E11882" s="29" t="n">
        <f aca="false">D11882/10</f>
        <v>5.1947</v>
      </c>
      <c r="F11882" s="29" t="n">
        <f aca="false">(E11882+Einstellungen!$B$20)*(1+Einstellungen!$B$10)</f>
        <v>28.382333</v>
      </c>
      <c r="G11882" s="21" t="str">
        <f aca="false">IF(F11882&lt;Einstellungen!$B$5,"ja","nein")</f>
        <v>ja</v>
      </c>
      <c r="H11882" s="21" t="s">
        <v>29</v>
      </c>
      <c r="I11882" s="29" t="n">
        <f aca="false">INDEX(Einstellungen!$B$27:$B$50,24)</f>
        <v>0.8</v>
      </c>
      <c r="J11882" s="29" t="n">
        <f aca="false">F11882*I11882</f>
        <v>22.7058664</v>
      </c>
    </row>
    <row r="11883" customFormat="false" ht="15" hidden="false" customHeight="false" outlineLevel="0" collapsed="false">
      <c r="A11883" s="28" t="n">
        <v>46076</v>
      </c>
      <c r="B11883" s="21" t="s">
        <v>111</v>
      </c>
      <c r="C11883" s="21" t="s">
        <v>140</v>
      </c>
      <c r="D11883" s="29" t="n">
        <v>45.35</v>
      </c>
      <c r="E11883" s="29" t="n">
        <f aca="false">D11883/10</f>
        <v>4.535</v>
      </c>
      <c r="F11883" s="29" t="n">
        <f aca="false">(E11883+Einstellungen!$B$20)*(1+Einstellungen!$B$10)</f>
        <v>27.59729</v>
      </c>
      <c r="G11883" s="21" t="str">
        <f aca="false">IF(F11883&lt;Einstellungen!$B$5,"ja","nein")</f>
        <v>ja</v>
      </c>
      <c r="H11883" s="21" t="s">
        <v>29</v>
      </c>
      <c r="I11883" s="29" t="n">
        <f aca="false">INDEX(Einstellungen!$B$27:$B$50,1)</f>
        <v>0.6</v>
      </c>
      <c r="J11883" s="29" t="n">
        <f aca="false">F11883*I11883</f>
        <v>16.558374</v>
      </c>
    </row>
    <row r="11884" customFormat="false" ht="15" hidden="false" customHeight="false" outlineLevel="0" collapsed="false">
      <c r="A11884" s="28" t="n">
        <v>46076</v>
      </c>
      <c r="B11884" s="21" t="s">
        <v>113</v>
      </c>
      <c r="C11884" s="21" t="s">
        <v>140</v>
      </c>
      <c r="D11884" s="29" t="n">
        <v>45.513</v>
      </c>
      <c r="E11884" s="29" t="n">
        <f aca="false">D11884/10</f>
        <v>4.5513</v>
      </c>
      <c r="F11884" s="29" t="n">
        <f aca="false">(E11884+Einstellungen!$B$20)*(1+Einstellungen!$B$10)</f>
        <v>27.616687</v>
      </c>
      <c r="G11884" s="21" t="str">
        <f aca="false">IF(F11884&lt;Einstellungen!$B$5,"ja","nein")</f>
        <v>ja</v>
      </c>
      <c r="H11884" s="21" t="s">
        <v>29</v>
      </c>
      <c r="I11884" s="29" t="n">
        <f aca="false">INDEX(Einstellungen!$B$27:$B$50,2)</f>
        <v>0.5</v>
      </c>
      <c r="J11884" s="29" t="n">
        <f aca="false">F11884*I11884</f>
        <v>13.8083435</v>
      </c>
    </row>
    <row r="11885" customFormat="false" ht="15" hidden="false" customHeight="false" outlineLevel="0" collapsed="false">
      <c r="A11885" s="28" t="n">
        <v>46076</v>
      </c>
      <c r="B11885" s="21" t="s">
        <v>114</v>
      </c>
      <c r="C11885" s="21" t="s">
        <v>140</v>
      </c>
      <c r="D11885" s="29" t="n">
        <v>43.975</v>
      </c>
      <c r="E11885" s="29" t="n">
        <f aca="false">D11885/10</f>
        <v>4.3975</v>
      </c>
      <c r="F11885" s="29" t="n">
        <f aca="false">(E11885+Einstellungen!$B$20)*(1+Einstellungen!$B$10)</f>
        <v>27.433665</v>
      </c>
      <c r="G11885" s="21" t="str">
        <f aca="false">IF(F11885&lt;Einstellungen!$B$5,"ja","nein")</f>
        <v>ja</v>
      </c>
      <c r="H11885" s="21" t="s">
        <v>29</v>
      </c>
      <c r="I11885" s="29" t="n">
        <f aca="false">INDEX(Einstellungen!$B$27:$B$50,3)</f>
        <v>0.45</v>
      </c>
      <c r="J11885" s="29" t="n">
        <f aca="false">F11885*I11885</f>
        <v>12.34514925</v>
      </c>
    </row>
    <row r="11886" customFormat="false" ht="15" hidden="false" customHeight="false" outlineLevel="0" collapsed="false">
      <c r="A11886" s="28" t="n">
        <v>46076</v>
      </c>
      <c r="B11886" s="21" t="s">
        <v>115</v>
      </c>
      <c r="C11886" s="21" t="s">
        <v>140</v>
      </c>
      <c r="D11886" s="29" t="n">
        <v>44.915</v>
      </c>
      <c r="E11886" s="29" t="n">
        <f aca="false">D11886/10</f>
        <v>4.4915</v>
      </c>
      <c r="F11886" s="29" t="n">
        <f aca="false">(E11886+Einstellungen!$B$20)*(1+Einstellungen!$B$10)</f>
        <v>27.545525</v>
      </c>
      <c r="G11886" s="21" t="str">
        <f aca="false">IF(F11886&lt;Einstellungen!$B$5,"ja","nein")</f>
        <v>ja</v>
      </c>
      <c r="H11886" s="21" t="s">
        <v>29</v>
      </c>
      <c r="I11886" s="29" t="n">
        <f aca="false">INDEX(Einstellungen!$B$27:$B$50,4)</f>
        <v>0.45</v>
      </c>
      <c r="J11886" s="29" t="n">
        <f aca="false">F11886*I11886</f>
        <v>12.39548625</v>
      </c>
    </row>
    <row r="11887" customFormat="false" ht="15" hidden="false" customHeight="false" outlineLevel="0" collapsed="false">
      <c r="A11887" s="28" t="n">
        <v>46076</v>
      </c>
      <c r="B11887" s="21" t="s">
        <v>116</v>
      </c>
      <c r="C11887" s="21" t="s">
        <v>140</v>
      </c>
      <c r="D11887" s="29" t="n">
        <v>45.145</v>
      </c>
      <c r="E11887" s="29" t="n">
        <f aca="false">D11887/10</f>
        <v>4.5145</v>
      </c>
      <c r="F11887" s="29" t="n">
        <f aca="false">(E11887+Einstellungen!$B$20)*(1+Einstellungen!$B$10)</f>
        <v>27.572895</v>
      </c>
      <c r="G11887" s="21" t="str">
        <f aca="false">IF(F11887&lt;Einstellungen!$B$5,"ja","nein")</f>
        <v>ja</v>
      </c>
      <c r="H11887" s="21" t="s">
        <v>29</v>
      </c>
      <c r="I11887" s="29" t="n">
        <f aca="false">INDEX(Einstellungen!$B$27:$B$50,5)</f>
        <v>0.45</v>
      </c>
      <c r="J11887" s="29" t="n">
        <f aca="false">F11887*I11887</f>
        <v>12.40780275</v>
      </c>
    </row>
    <row r="11888" customFormat="false" ht="15" hidden="false" customHeight="false" outlineLevel="0" collapsed="false">
      <c r="A11888" s="28" t="n">
        <v>46076</v>
      </c>
      <c r="B11888" s="21" t="s">
        <v>117</v>
      </c>
      <c r="C11888" s="21" t="s">
        <v>140</v>
      </c>
      <c r="D11888" s="29" t="n">
        <v>56.07</v>
      </c>
      <c r="E11888" s="29" t="n">
        <f aca="false">D11888/10</f>
        <v>5.607</v>
      </c>
      <c r="F11888" s="29" t="n">
        <f aca="false">(E11888+Einstellungen!$B$20)*(1+Einstellungen!$B$10)</f>
        <v>28.87297</v>
      </c>
      <c r="G11888" s="21" t="str">
        <f aca="false">IF(F11888&lt;Einstellungen!$B$5,"ja","nein")</f>
        <v>ja</v>
      </c>
      <c r="H11888" s="21" t="s">
        <v>29</v>
      </c>
      <c r="I11888" s="29" t="n">
        <f aca="false">INDEX(Einstellungen!$B$27:$B$50,6)</f>
        <v>0.5</v>
      </c>
      <c r="J11888" s="29" t="n">
        <f aca="false">F11888*I11888</f>
        <v>14.436485</v>
      </c>
    </row>
    <row r="11889" customFormat="false" ht="15" hidden="false" customHeight="false" outlineLevel="0" collapsed="false">
      <c r="A11889" s="28" t="n">
        <v>46076</v>
      </c>
      <c r="B11889" s="21" t="s">
        <v>118</v>
      </c>
      <c r="C11889" s="21" t="s">
        <v>140</v>
      </c>
      <c r="D11889" s="29" t="n">
        <v>77.763</v>
      </c>
      <c r="E11889" s="29" t="n">
        <f aca="false">D11889/10</f>
        <v>7.7763</v>
      </c>
      <c r="F11889" s="29" t="n">
        <f aca="false">(E11889+Einstellungen!$B$20)*(1+Einstellungen!$B$10)</f>
        <v>31.454437</v>
      </c>
      <c r="G11889" s="21" t="str">
        <f aca="false">IF(F11889&lt;Einstellungen!$B$5,"ja","nein")</f>
        <v>nein</v>
      </c>
      <c r="H11889" s="21" t="s">
        <v>29</v>
      </c>
      <c r="I11889" s="29" t="n">
        <f aca="false">INDEX(Einstellungen!$B$27:$B$50,7)</f>
        <v>0.7</v>
      </c>
      <c r="J11889" s="29" t="n">
        <f aca="false">F11889*I11889</f>
        <v>22.0181059</v>
      </c>
    </row>
    <row r="11890" customFormat="false" ht="15" hidden="false" customHeight="false" outlineLevel="0" collapsed="false">
      <c r="A11890" s="28" t="n">
        <v>46076</v>
      </c>
      <c r="B11890" s="21" t="s">
        <v>119</v>
      </c>
      <c r="C11890" s="21" t="s">
        <v>140</v>
      </c>
      <c r="D11890" s="29" t="n">
        <v>95.957</v>
      </c>
      <c r="E11890" s="29" t="n">
        <f aca="false">D11890/10</f>
        <v>9.5957</v>
      </c>
      <c r="F11890" s="29" t="n">
        <f aca="false">(E11890+Einstellungen!$B$20)*(1+Einstellungen!$B$10)</f>
        <v>33.619523</v>
      </c>
      <c r="G11890" s="21" t="str">
        <f aca="false">IF(F11890&lt;Einstellungen!$B$5,"ja","nein")</f>
        <v>nein</v>
      </c>
      <c r="H11890" s="21" t="s">
        <v>29</v>
      </c>
      <c r="I11890" s="29" t="n">
        <f aca="false">INDEX(Einstellungen!$B$27:$B$50,8)</f>
        <v>0.95</v>
      </c>
      <c r="J11890" s="29" t="n">
        <f aca="false">F11890*I11890</f>
        <v>31.93854685</v>
      </c>
    </row>
    <row r="11891" customFormat="false" ht="15" hidden="false" customHeight="false" outlineLevel="0" collapsed="false">
      <c r="A11891" s="28" t="n">
        <v>46076</v>
      </c>
      <c r="B11891" s="21" t="s">
        <v>120</v>
      </c>
      <c r="C11891" s="21" t="s">
        <v>140</v>
      </c>
      <c r="D11891" s="29" t="n">
        <v>99.042</v>
      </c>
      <c r="E11891" s="29" t="n">
        <f aca="false">D11891/10</f>
        <v>9.9042</v>
      </c>
      <c r="F11891" s="29" t="n">
        <f aca="false">(E11891+Einstellungen!$B$20)*(1+Einstellungen!$B$10)</f>
        <v>33.986638</v>
      </c>
      <c r="G11891" s="21" t="str">
        <f aca="false">IF(F11891&lt;Einstellungen!$B$5,"ja","nein")</f>
        <v>nein</v>
      </c>
      <c r="H11891" s="21" t="s">
        <v>29</v>
      </c>
      <c r="I11891" s="29" t="n">
        <f aca="false">INDEX(Einstellungen!$B$27:$B$50,9)</f>
        <v>1.05</v>
      </c>
      <c r="J11891" s="29" t="n">
        <f aca="false">F11891*I11891</f>
        <v>35.6859699</v>
      </c>
    </row>
    <row r="11892" customFormat="false" ht="15" hidden="false" customHeight="false" outlineLevel="0" collapsed="false">
      <c r="A11892" s="28" t="n">
        <v>46076</v>
      </c>
      <c r="B11892" s="21" t="s">
        <v>121</v>
      </c>
      <c r="C11892" s="21" t="s">
        <v>140</v>
      </c>
      <c r="D11892" s="29" t="n">
        <v>87.468</v>
      </c>
      <c r="E11892" s="29" t="n">
        <f aca="false">D11892/10</f>
        <v>8.7468</v>
      </c>
      <c r="F11892" s="29" t="n">
        <f aca="false">(E11892+Einstellungen!$B$20)*(1+Einstellungen!$B$10)</f>
        <v>32.609332</v>
      </c>
      <c r="G11892" s="21" t="str">
        <f aca="false">IF(F11892&lt;Einstellungen!$B$5,"ja","nein")</f>
        <v>nein</v>
      </c>
      <c r="H11892" s="21" t="s">
        <v>29</v>
      </c>
      <c r="I11892" s="29" t="n">
        <f aca="false">INDEX(Einstellungen!$B$27:$B$50,10)</f>
        <v>1.05</v>
      </c>
      <c r="J11892" s="29" t="n">
        <f aca="false">F11892*I11892</f>
        <v>34.2397986</v>
      </c>
    </row>
    <row r="11893" customFormat="false" ht="15" hidden="false" customHeight="false" outlineLevel="0" collapsed="false">
      <c r="A11893" s="28" t="n">
        <v>46076</v>
      </c>
      <c r="B11893" s="21" t="s">
        <v>122</v>
      </c>
      <c r="C11893" s="21" t="s">
        <v>140</v>
      </c>
      <c r="D11893" s="29" t="n">
        <v>67.015</v>
      </c>
      <c r="E11893" s="29" t="n">
        <f aca="false">D11893/10</f>
        <v>6.7015</v>
      </c>
      <c r="F11893" s="29" t="n">
        <f aca="false">(E11893+Einstellungen!$B$20)*(1+Einstellungen!$B$10)</f>
        <v>30.175425</v>
      </c>
      <c r="G11893" s="21" t="str">
        <f aca="false">IF(F11893&lt;Einstellungen!$B$5,"ja","nein")</f>
        <v>nein</v>
      </c>
      <c r="H11893" s="21" t="s">
        <v>29</v>
      </c>
      <c r="I11893" s="29" t="n">
        <f aca="false">INDEX(Einstellungen!$B$27:$B$50,11)</f>
        <v>1.05</v>
      </c>
      <c r="J11893" s="29" t="n">
        <f aca="false">F11893*I11893</f>
        <v>31.68419625</v>
      </c>
    </row>
    <row r="11894" customFormat="false" ht="15" hidden="false" customHeight="false" outlineLevel="0" collapsed="false">
      <c r="A11894" s="28" t="n">
        <v>46076</v>
      </c>
      <c r="B11894" s="21" t="s">
        <v>123</v>
      </c>
      <c r="C11894" s="21" t="s">
        <v>140</v>
      </c>
      <c r="D11894" s="29" t="n">
        <v>48.85</v>
      </c>
      <c r="E11894" s="29" t="n">
        <f aca="false">D11894/10</f>
        <v>4.885</v>
      </c>
      <c r="F11894" s="29" t="n">
        <f aca="false">(E11894+Einstellungen!$B$20)*(1+Einstellungen!$B$10)</f>
        <v>28.01379</v>
      </c>
      <c r="G11894" s="21" t="str">
        <f aca="false">IF(F11894&lt;Einstellungen!$B$5,"ja","nein")</f>
        <v>ja</v>
      </c>
      <c r="H11894" s="21" t="s">
        <v>29</v>
      </c>
      <c r="I11894" s="29" t="n">
        <f aca="false">INDEX(Einstellungen!$B$27:$B$50,12)</f>
        <v>1.1</v>
      </c>
      <c r="J11894" s="29" t="n">
        <f aca="false">F11894*I11894</f>
        <v>30.815169</v>
      </c>
    </row>
    <row r="11895" customFormat="false" ht="15" hidden="false" customHeight="false" outlineLevel="0" collapsed="false">
      <c r="A11895" s="28" t="n">
        <v>46076</v>
      </c>
      <c r="B11895" s="21" t="s">
        <v>124</v>
      </c>
      <c r="C11895" s="21" t="s">
        <v>140</v>
      </c>
      <c r="D11895" s="29" t="n">
        <v>7.88</v>
      </c>
      <c r="E11895" s="29" t="n">
        <f aca="false">D11895/10</f>
        <v>0.788</v>
      </c>
      <c r="F11895" s="29" t="n">
        <f aca="false">(E11895+Einstellungen!$B$20)*(1+Einstellungen!$B$10)</f>
        <v>23.13836</v>
      </c>
      <c r="G11895" s="21" t="str">
        <f aca="false">IF(F11895&lt;Einstellungen!$B$5,"ja","nein")</f>
        <v>ja</v>
      </c>
      <c r="H11895" s="21" t="s">
        <v>29</v>
      </c>
      <c r="I11895" s="29" t="n">
        <f aca="false">INDEX(Einstellungen!$B$27:$B$50,13)</f>
        <v>1.2</v>
      </c>
      <c r="J11895" s="29" t="n">
        <f aca="false">F11895*I11895</f>
        <v>27.766032</v>
      </c>
    </row>
    <row r="11896" customFormat="false" ht="15" hidden="false" customHeight="false" outlineLevel="0" collapsed="false">
      <c r="A11896" s="28" t="n">
        <v>46076</v>
      </c>
      <c r="B11896" s="21" t="s">
        <v>125</v>
      </c>
      <c r="C11896" s="21" t="s">
        <v>140</v>
      </c>
      <c r="D11896" s="29" t="n">
        <v>2.902</v>
      </c>
      <c r="E11896" s="29" t="n">
        <f aca="false">D11896/10</f>
        <v>0.2902</v>
      </c>
      <c r="F11896" s="29" t="n">
        <f aca="false">(E11896+Einstellungen!$B$20)*(1+Einstellungen!$B$10)</f>
        <v>22.545978</v>
      </c>
      <c r="G11896" s="21" t="str">
        <f aca="false">IF(F11896&lt;Einstellungen!$B$5,"ja","nein")</f>
        <v>ja</v>
      </c>
      <c r="H11896" s="21" t="s">
        <v>29</v>
      </c>
      <c r="I11896" s="29" t="n">
        <f aca="false">INDEX(Einstellungen!$B$27:$B$50,14)</f>
        <v>1.15</v>
      </c>
      <c r="J11896" s="29" t="n">
        <f aca="false">F11896*I11896</f>
        <v>25.9278747</v>
      </c>
    </row>
    <row r="11897" customFormat="false" ht="15" hidden="false" customHeight="false" outlineLevel="0" collapsed="false">
      <c r="A11897" s="28" t="n">
        <v>46076</v>
      </c>
      <c r="B11897" s="21" t="s">
        <v>126</v>
      </c>
      <c r="C11897" s="21" t="s">
        <v>140</v>
      </c>
      <c r="D11897" s="29" t="n">
        <v>34.892</v>
      </c>
      <c r="E11897" s="29" t="n">
        <f aca="false">D11897/10</f>
        <v>3.4892</v>
      </c>
      <c r="F11897" s="29" t="n">
        <f aca="false">(E11897+Einstellungen!$B$20)*(1+Einstellungen!$B$10)</f>
        <v>26.352788</v>
      </c>
      <c r="G11897" s="21" t="str">
        <f aca="false">IF(F11897&lt;Einstellungen!$B$5,"ja","nein")</f>
        <v>ja</v>
      </c>
      <c r="H11897" s="21" t="s">
        <v>29</v>
      </c>
      <c r="I11897" s="29" t="n">
        <f aca="false">INDEX(Einstellungen!$B$27:$B$50,15)</f>
        <v>1</v>
      </c>
      <c r="J11897" s="29" t="n">
        <f aca="false">F11897*I11897</f>
        <v>26.352788</v>
      </c>
    </row>
    <row r="11898" customFormat="false" ht="15" hidden="false" customHeight="false" outlineLevel="0" collapsed="false">
      <c r="A11898" s="28" t="n">
        <v>46076</v>
      </c>
      <c r="B11898" s="21" t="s">
        <v>127</v>
      </c>
      <c r="C11898" s="21" t="s">
        <v>140</v>
      </c>
      <c r="D11898" s="29" t="n">
        <v>58.508</v>
      </c>
      <c r="E11898" s="29" t="n">
        <f aca="false">D11898/10</f>
        <v>5.8508</v>
      </c>
      <c r="F11898" s="29" t="n">
        <f aca="false">(E11898+Einstellungen!$B$20)*(1+Einstellungen!$B$10)</f>
        <v>29.163092</v>
      </c>
      <c r="G11898" s="21" t="str">
        <f aca="false">IF(F11898&lt;Einstellungen!$B$5,"ja","nein")</f>
        <v>nein</v>
      </c>
      <c r="H11898" s="21" t="s">
        <v>29</v>
      </c>
      <c r="I11898" s="29" t="n">
        <f aca="false">INDEX(Einstellungen!$B$27:$B$50,16)</f>
        <v>0.95</v>
      </c>
      <c r="J11898" s="29" t="n">
        <f aca="false">F11898*I11898</f>
        <v>27.7049374</v>
      </c>
    </row>
    <row r="11899" customFormat="false" ht="15" hidden="false" customHeight="false" outlineLevel="0" collapsed="false">
      <c r="A11899" s="28" t="n">
        <v>46076</v>
      </c>
      <c r="B11899" s="21" t="s">
        <v>128</v>
      </c>
      <c r="C11899" s="21" t="s">
        <v>140</v>
      </c>
      <c r="D11899" s="29" t="n">
        <v>79.507</v>
      </c>
      <c r="E11899" s="29" t="n">
        <f aca="false">D11899/10</f>
        <v>7.9507</v>
      </c>
      <c r="F11899" s="29" t="n">
        <f aca="false">(E11899+Einstellungen!$B$20)*(1+Einstellungen!$B$10)</f>
        <v>31.661973</v>
      </c>
      <c r="G11899" s="21" t="str">
        <f aca="false">IF(F11899&lt;Einstellungen!$B$5,"ja","nein")</f>
        <v>nein</v>
      </c>
      <c r="H11899" s="21" t="s">
        <v>29</v>
      </c>
      <c r="I11899" s="29" t="n">
        <f aca="false">INDEX(Einstellungen!$B$27:$B$50,17)</f>
        <v>0.95</v>
      </c>
      <c r="J11899" s="29" t="n">
        <f aca="false">F11899*I11899</f>
        <v>30.07887435</v>
      </c>
    </row>
    <row r="11900" customFormat="false" ht="15" hidden="false" customHeight="false" outlineLevel="0" collapsed="false">
      <c r="A11900" s="28" t="n">
        <v>46076</v>
      </c>
      <c r="B11900" s="21" t="s">
        <v>129</v>
      </c>
      <c r="C11900" s="21" t="s">
        <v>140</v>
      </c>
      <c r="D11900" s="29" t="n">
        <v>96.09</v>
      </c>
      <c r="E11900" s="29" t="n">
        <f aca="false">D11900/10</f>
        <v>9.609</v>
      </c>
      <c r="F11900" s="29" t="n">
        <f aca="false">(E11900+Einstellungen!$B$20)*(1+Einstellungen!$B$10)</f>
        <v>33.63535</v>
      </c>
      <c r="G11900" s="21" t="str">
        <f aca="false">IF(F11900&lt;Einstellungen!$B$5,"ja","nein")</f>
        <v>nein</v>
      </c>
      <c r="H11900" s="21" t="s">
        <v>29</v>
      </c>
      <c r="I11900" s="29" t="n">
        <f aca="false">INDEX(Einstellungen!$B$27:$B$50,18)</f>
        <v>1.1</v>
      </c>
      <c r="J11900" s="29" t="n">
        <f aca="false">F11900*I11900</f>
        <v>36.998885</v>
      </c>
    </row>
    <row r="11901" customFormat="false" ht="15" hidden="false" customHeight="false" outlineLevel="0" collapsed="false">
      <c r="A11901" s="28" t="n">
        <v>46076</v>
      </c>
      <c r="B11901" s="21" t="s">
        <v>130</v>
      </c>
      <c r="C11901" s="21" t="s">
        <v>140</v>
      </c>
      <c r="D11901" s="29" t="n">
        <v>107.27</v>
      </c>
      <c r="E11901" s="29" t="n">
        <f aca="false">D11901/10</f>
        <v>10.727</v>
      </c>
      <c r="F11901" s="29" t="n">
        <f aca="false">(E11901+Einstellungen!$B$20)*(1+Einstellungen!$B$10)</f>
        <v>34.96577</v>
      </c>
      <c r="G11901" s="21" t="str">
        <f aca="false">IF(F11901&lt;Einstellungen!$B$5,"ja","nein")</f>
        <v>nein</v>
      </c>
      <c r="H11901" s="21" t="s">
        <v>29</v>
      </c>
      <c r="I11901" s="29" t="n">
        <f aca="false">INDEX(Einstellungen!$B$27:$B$50,19)</f>
        <v>1.35</v>
      </c>
      <c r="J11901" s="29" t="n">
        <f aca="false">F11901*I11901</f>
        <v>47.2037895</v>
      </c>
    </row>
    <row r="11902" customFormat="false" ht="15" hidden="false" customHeight="false" outlineLevel="0" collapsed="false">
      <c r="A11902" s="28" t="n">
        <v>46076</v>
      </c>
      <c r="B11902" s="21" t="s">
        <v>131</v>
      </c>
      <c r="C11902" s="21" t="s">
        <v>140</v>
      </c>
      <c r="D11902" s="29" t="n">
        <v>110.898</v>
      </c>
      <c r="E11902" s="29" t="n">
        <f aca="false">D11902/10</f>
        <v>11.0898</v>
      </c>
      <c r="F11902" s="29" t="n">
        <f aca="false">(E11902+Einstellungen!$B$20)*(1+Einstellungen!$B$10)</f>
        <v>35.397502</v>
      </c>
      <c r="G11902" s="21" t="str">
        <f aca="false">IF(F11902&lt;Einstellungen!$B$5,"ja","nein")</f>
        <v>nein</v>
      </c>
      <c r="H11902" s="21" t="s">
        <v>29</v>
      </c>
      <c r="I11902" s="29" t="n">
        <f aca="false">INDEX(Einstellungen!$B$27:$B$50,20)</f>
        <v>1.45</v>
      </c>
      <c r="J11902" s="29" t="n">
        <f aca="false">F11902*I11902</f>
        <v>51.3263779</v>
      </c>
    </row>
    <row r="11903" customFormat="false" ht="15" hidden="false" customHeight="false" outlineLevel="0" collapsed="false">
      <c r="A11903" s="28" t="n">
        <v>46076</v>
      </c>
      <c r="B11903" s="21" t="s">
        <v>132</v>
      </c>
      <c r="C11903" s="21" t="s">
        <v>140</v>
      </c>
      <c r="D11903" s="29" t="n">
        <v>98.025</v>
      </c>
      <c r="E11903" s="29" t="n">
        <f aca="false">D11903/10</f>
        <v>9.8025</v>
      </c>
      <c r="F11903" s="29" t="n">
        <f aca="false">(E11903+Einstellungen!$B$20)*(1+Einstellungen!$B$10)</f>
        <v>33.865615</v>
      </c>
      <c r="G11903" s="21" t="str">
        <f aca="false">IF(F11903&lt;Einstellungen!$B$5,"ja","nein")</f>
        <v>nein</v>
      </c>
      <c r="H11903" s="21" t="s">
        <v>29</v>
      </c>
      <c r="I11903" s="29" t="n">
        <f aca="false">INDEX(Einstellungen!$B$27:$B$50,21)</f>
        <v>1.4</v>
      </c>
      <c r="J11903" s="29" t="n">
        <f aca="false">F11903*I11903</f>
        <v>47.411861</v>
      </c>
    </row>
    <row r="11904" customFormat="false" ht="15" hidden="false" customHeight="false" outlineLevel="0" collapsed="false">
      <c r="A11904" s="28" t="n">
        <v>46076</v>
      </c>
      <c r="B11904" s="21" t="s">
        <v>133</v>
      </c>
      <c r="C11904" s="21" t="s">
        <v>140</v>
      </c>
      <c r="D11904" s="29" t="n">
        <v>97.235</v>
      </c>
      <c r="E11904" s="29" t="n">
        <f aca="false">D11904/10</f>
        <v>9.7235</v>
      </c>
      <c r="F11904" s="29" t="n">
        <f aca="false">(E11904+Einstellungen!$B$20)*(1+Einstellungen!$B$10)</f>
        <v>33.771605</v>
      </c>
      <c r="G11904" s="21" t="str">
        <f aca="false">IF(F11904&lt;Einstellungen!$B$5,"ja","nein")</f>
        <v>nein</v>
      </c>
      <c r="H11904" s="21" t="s">
        <v>29</v>
      </c>
      <c r="I11904" s="29" t="n">
        <f aca="false">INDEX(Einstellungen!$B$27:$B$50,22)</f>
        <v>1.25</v>
      </c>
      <c r="J11904" s="29" t="n">
        <f aca="false">F11904*I11904</f>
        <v>42.21450625</v>
      </c>
    </row>
    <row r="11905" customFormat="false" ht="15" hidden="false" customHeight="false" outlineLevel="0" collapsed="false">
      <c r="A11905" s="28" t="n">
        <v>46076</v>
      </c>
      <c r="B11905" s="21" t="s">
        <v>134</v>
      </c>
      <c r="C11905" s="21" t="s">
        <v>140</v>
      </c>
      <c r="D11905" s="29" t="n">
        <v>95.855</v>
      </c>
      <c r="E11905" s="29" t="n">
        <f aca="false">D11905/10</f>
        <v>9.5855</v>
      </c>
      <c r="F11905" s="29" t="n">
        <f aca="false">(E11905+Einstellungen!$B$20)*(1+Einstellungen!$B$10)</f>
        <v>33.607385</v>
      </c>
      <c r="G11905" s="21" t="str">
        <f aca="false">IF(F11905&lt;Einstellungen!$B$5,"ja","nein")</f>
        <v>nein</v>
      </c>
      <c r="H11905" s="21" t="s">
        <v>29</v>
      </c>
      <c r="I11905" s="29" t="n">
        <f aca="false">INDEX(Einstellungen!$B$27:$B$50,23)</f>
        <v>1.05</v>
      </c>
      <c r="J11905" s="29" t="n">
        <f aca="false">F11905*I11905</f>
        <v>35.28775425</v>
      </c>
    </row>
    <row r="11906" customFormat="false" ht="15" hidden="false" customHeight="false" outlineLevel="0" collapsed="false">
      <c r="A11906" s="28" t="n">
        <v>46076</v>
      </c>
      <c r="B11906" s="21" t="s">
        <v>135</v>
      </c>
      <c r="C11906" s="21" t="s">
        <v>140</v>
      </c>
      <c r="D11906" s="29" t="n">
        <v>87.287</v>
      </c>
      <c r="E11906" s="29" t="n">
        <f aca="false">D11906/10</f>
        <v>8.7287</v>
      </c>
      <c r="F11906" s="29" t="n">
        <f aca="false">(E11906+Einstellungen!$B$20)*(1+Einstellungen!$B$10)</f>
        <v>32.587793</v>
      </c>
      <c r="G11906" s="21" t="str">
        <f aca="false">IF(F11906&lt;Einstellungen!$B$5,"ja","nein")</f>
        <v>nein</v>
      </c>
      <c r="H11906" s="21" t="s">
        <v>29</v>
      </c>
      <c r="I11906" s="29" t="n">
        <f aca="false">INDEX(Einstellungen!$B$27:$B$50,24)</f>
        <v>0.8</v>
      </c>
      <c r="J11906" s="29" t="n">
        <f aca="false">F11906*I11906</f>
        <v>26.0702344</v>
      </c>
    </row>
    <row r="11907" customFormat="false" ht="15" hidden="false" customHeight="false" outlineLevel="0" collapsed="false">
      <c r="A11907" s="28" t="n">
        <v>46077</v>
      </c>
      <c r="B11907" s="21" t="s">
        <v>111</v>
      </c>
      <c r="C11907" s="21" t="s">
        <v>141</v>
      </c>
      <c r="D11907" s="29" t="n">
        <v>82.358</v>
      </c>
      <c r="E11907" s="29" t="n">
        <f aca="false">D11907/10</f>
        <v>8.2358</v>
      </c>
      <c r="F11907" s="29" t="n">
        <f aca="false">(E11907+Einstellungen!$B$20)*(1+Einstellungen!$B$10)</f>
        <v>32.001242</v>
      </c>
      <c r="G11907" s="21" t="str">
        <f aca="false">IF(F11907&lt;Einstellungen!$B$5,"ja","nein")</f>
        <v>nein</v>
      </c>
      <c r="H11907" s="21" t="s">
        <v>29</v>
      </c>
      <c r="I11907" s="29" t="n">
        <f aca="false">INDEX(Einstellungen!$B$27:$B$50,1)</f>
        <v>0.6</v>
      </c>
      <c r="J11907" s="29" t="n">
        <f aca="false">F11907*I11907</f>
        <v>19.2007452</v>
      </c>
    </row>
    <row r="11908" customFormat="false" ht="15" hidden="false" customHeight="false" outlineLevel="0" collapsed="false">
      <c r="A11908" s="28" t="n">
        <v>46077</v>
      </c>
      <c r="B11908" s="21" t="s">
        <v>113</v>
      </c>
      <c r="C11908" s="21" t="s">
        <v>141</v>
      </c>
      <c r="D11908" s="29" t="n">
        <v>83.963</v>
      </c>
      <c r="E11908" s="29" t="n">
        <f aca="false">D11908/10</f>
        <v>8.3963</v>
      </c>
      <c r="F11908" s="29" t="n">
        <f aca="false">(E11908+Einstellungen!$B$20)*(1+Einstellungen!$B$10)</f>
        <v>32.192237</v>
      </c>
      <c r="G11908" s="21" t="str">
        <f aca="false">IF(F11908&lt;Einstellungen!$B$5,"ja","nein")</f>
        <v>nein</v>
      </c>
      <c r="H11908" s="21" t="s">
        <v>29</v>
      </c>
      <c r="I11908" s="29" t="n">
        <f aca="false">INDEX(Einstellungen!$B$27:$B$50,2)</f>
        <v>0.5</v>
      </c>
      <c r="J11908" s="29" t="n">
        <f aca="false">F11908*I11908</f>
        <v>16.0961185</v>
      </c>
    </row>
    <row r="11909" customFormat="false" ht="15" hidden="false" customHeight="false" outlineLevel="0" collapsed="false">
      <c r="A11909" s="28" t="n">
        <v>46077</v>
      </c>
      <c r="B11909" s="21" t="s">
        <v>114</v>
      </c>
      <c r="C11909" s="21" t="s">
        <v>141</v>
      </c>
      <c r="D11909" s="29" t="n">
        <v>85.975</v>
      </c>
      <c r="E11909" s="29" t="n">
        <f aca="false">D11909/10</f>
        <v>8.5975</v>
      </c>
      <c r="F11909" s="29" t="n">
        <f aca="false">(E11909+Einstellungen!$B$20)*(1+Einstellungen!$B$10)</f>
        <v>32.431665</v>
      </c>
      <c r="G11909" s="21" t="str">
        <f aca="false">IF(F11909&lt;Einstellungen!$B$5,"ja","nein")</f>
        <v>nein</v>
      </c>
      <c r="H11909" s="21" t="s">
        <v>29</v>
      </c>
      <c r="I11909" s="29" t="n">
        <f aca="false">INDEX(Einstellungen!$B$27:$B$50,3)</f>
        <v>0.45</v>
      </c>
      <c r="J11909" s="29" t="n">
        <f aca="false">F11909*I11909</f>
        <v>14.59424925</v>
      </c>
    </row>
    <row r="11910" customFormat="false" ht="15" hidden="false" customHeight="false" outlineLevel="0" collapsed="false">
      <c r="A11910" s="28" t="n">
        <v>46077</v>
      </c>
      <c r="B11910" s="21" t="s">
        <v>115</v>
      </c>
      <c r="C11910" s="21" t="s">
        <v>141</v>
      </c>
      <c r="D11910" s="29" t="n">
        <v>86.45</v>
      </c>
      <c r="E11910" s="29" t="n">
        <f aca="false">D11910/10</f>
        <v>8.645</v>
      </c>
      <c r="F11910" s="29" t="n">
        <f aca="false">(E11910+Einstellungen!$B$20)*(1+Einstellungen!$B$10)</f>
        <v>32.48819</v>
      </c>
      <c r="G11910" s="21" t="str">
        <f aca="false">IF(F11910&lt;Einstellungen!$B$5,"ja","nein")</f>
        <v>nein</v>
      </c>
      <c r="H11910" s="21" t="s">
        <v>29</v>
      </c>
      <c r="I11910" s="29" t="n">
        <f aca="false">INDEX(Einstellungen!$B$27:$B$50,4)</f>
        <v>0.45</v>
      </c>
      <c r="J11910" s="29" t="n">
        <f aca="false">F11910*I11910</f>
        <v>14.6196855</v>
      </c>
    </row>
    <row r="11911" customFormat="false" ht="15" hidden="false" customHeight="false" outlineLevel="0" collapsed="false">
      <c r="A11911" s="28" t="n">
        <v>46077</v>
      </c>
      <c r="B11911" s="21" t="s">
        <v>116</v>
      </c>
      <c r="C11911" s="21" t="s">
        <v>141</v>
      </c>
      <c r="D11911" s="29" t="n">
        <v>88.205</v>
      </c>
      <c r="E11911" s="29" t="n">
        <f aca="false">D11911/10</f>
        <v>8.8205</v>
      </c>
      <c r="F11911" s="29" t="n">
        <f aca="false">(E11911+Einstellungen!$B$20)*(1+Einstellungen!$B$10)</f>
        <v>32.697035</v>
      </c>
      <c r="G11911" s="21" t="str">
        <f aca="false">IF(F11911&lt;Einstellungen!$B$5,"ja","nein")</f>
        <v>nein</v>
      </c>
      <c r="H11911" s="21" t="s">
        <v>29</v>
      </c>
      <c r="I11911" s="29" t="n">
        <f aca="false">INDEX(Einstellungen!$B$27:$B$50,5)</f>
        <v>0.45</v>
      </c>
      <c r="J11911" s="29" t="n">
        <f aca="false">F11911*I11911</f>
        <v>14.71366575</v>
      </c>
    </row>
    <row r="11912" customFormat="false" ht="15" hidden="false" customHeight="false" outlineLevel="0" collapsed="false">
      <c r="A11912" s="28" t="n">
        <v>46077</v>
      </c>
      <c r="B11912" s="21" t="s">
        <v>117</v>
      </c>
      <c r="C11912" s="21" t="s">
        <v>141</v>
      </c>
      <c r="D11912" s="29" t="n">
        <v>94.17</v>
      </c>
      <c r="E11912" s="29" t="n">
        <f aca="false">D11912/10</f>
        <v>9.417</v>
      </c>
      <c r="F11912" s="29" t="n">
        <f aca="false">(E11912+Einstellungen!$B$20)*(1+Einstellungen!$B$10)</f>
        <v>33.40687</v>
      </c>
      <c r="G11912" s="21" t="str">
        <f aca="false">IF(F11912&lt;Einstellungen!$B$5,"ja","nein")</f>
        <v>nein</v>
      </c>
      <c r="H11912" s="21" t="s">
        <v>29</v>
      </c>
      <c r="I11912" s="29" t="n">
        <f aca="false">INDEX(Einstellungen!$B$27:$B$50,6)</f>
        <v>0.5</v>
      </c>
      <c r="J11912" s="29" t="n">
        <f aca="false">F11912*I11912</f>
        <v>16.703435</v>
      </c>
    </row>
    <row r="11913" customFormat="false" ht="15" hidden="false" customHeight="false" outlineLevel="0" collapsed="false">
      <c r="A11913" s="28" t="n">
        <v>46077</v>
      </c>
      <c r="B11913" s="21" t="s">
        <v>118</v>
      </c>
      <c r="C11913" s="21" t="s">
        <v>141</v>
      </c>
      <c r="D11913" s="29" t="n">
        <v>111.123</v>
      </c>
      <c r="E11913" s="29" t="n">
        <f aca="false">D11913/10</f>
        <v>11.1123</v>
      </c>
      <c r="F11913" s="29" t="n">
        <f aca="false">(E11913+Einstellungen!$B$20)*(1+Einstellungen!$B$10)</f>
        <v>35.424277</v>
      </c>
      <c r="G11913" s="21" t="str">
        <f aca="false">IF(F11913&lt;Einstellungen!$B$5,"ja","nein")</f>
        <v>nein</v>
      </c>
      <c r="H11913" s="21" t="s">
        <v>29</v>
      </c>
      <c r="I11913" s="29" t="n">
        <f aca="false">INDEX(Einstellungen!$B$27:$B$50,7)</f>
        <v>0.7</v>
      </c>
      <c r="J11913" s="29" t="n">
        <f aca="false">F11913*I11913</f>
        <v>24.7969939</v>
      </c>
    </row>
    <row r="11914" customFormat="false" ht="15" hidden="false" customHeight="false" outlineLevel="0" collapsed="false">
      <c r="A11914" s="28" t="n">
        <v>46077</v>
      </c>
      <c r="B11914" s="21" t="s">
        <v>119</v>
      </c>
      <c r="C11914" s="21" t="s">
        <v>141</v>
      </c>
      <c r="D11914" s="29" t="n">
        <v>133.097</v>
      </c>
      <c r="E11914" s="29" t="n">
        <f aca="false">D11914/10</f>
        <v>13.3097</v>
      </c>
      <c r="F11914" s="29" t="n">
        <f aca="false">(E11914+Einstellungen!$B$20)*(1+Einstellungen!$B$10)</f>
        <v>38.039183</v>
      </c>
      <c r="G11914" s="21" t="str">
        <f aca="false">IF(F11914&lt;Einstellungen!$B$5,"ja","nein")</f>
        <v>nein</v>
      </c>
      <c r="H11914" s="21" t="s">
        <v>29</v>
      </c>
      <c r="I11914" s="29" t="n">
        <f aca="false">INDEX(Einstellungen!$B$27:$B$50,8)</f>
        <v>0.95</v>
      </c>
      <c r="J11914" s="29" t="n">
        <f aca="false">F11914*I11914</f>
        <v>36.13722385</v>
      </c>
    </row>
    <row r="11915" customFormat="false" ht="15" hidden="false" customHeight="false" outlineLevel="0" collapsed="false">
      <c r="A11915" s="28" t="n">
        <v>46077</v>
      </c>
      <c r="B11915" s="21" t="s">
        <v>120</v>
      </c>
      <c r="C11915" s="21" t="s">
        <v>141</v>
      </c>
      <c r="D11915" s="29" t="n">
        <v>147.475</v>
      </c>
      <c r="E11915" s="29" t="n">
        <f aca="false">D11915/10</f>
        <v>14.7475</v>
      </c>
      <c r="F11915" s="29" t="n">
        <f aca="false">(E11915+Einstellungen!$B$20)*(1+Einstellungen!$B$10)</f>
        <v>39.750165</v>
      </c>
      <c r="G11915" s="21" t="str">
        <f aca="false">IF(F11915&lt;Einstellungen!$B$5,"ja","nein")</f>
        <v>nein</v>
      </c>
      <c r="H11915" s="21" t="s">
        <v>29</v>
      </c>
      <c r="I11915" s="29" t="n">
        <f aca="false">INDEX(Einstellungen!$B$27:$B$50,9)</f>
        <v>1.05</v>
      </c>
      <c r="J11915" s="29" t="n">
        <f aca="false">F11915*I11915</f>
        <v>41.73767325</v>
      </c>
    </row>
    <row r="11916" customFormat="false" ht="15" hidden="false" customHeight="false" outlineLevel="0" collapsed="false">
      <c r="A11916" s="28" t="n">
        <v>46077</v>
      </c>
      <c r="B11916" s="21" t="s">
        <v>121</v>
      </c>
      <c r="C11916" s="21" t="s">
        <v>141</v>
      </c>
      <c r="D11916" s="29" t="n">
        <v>140.72</v>
      </c>
      <c r="E11916" s="29" t="n">
        <f aca="false">D11916/10</f>
        <v>14.072</v>
      </c>
      <c r="F11916" s="29" t="n">
        <f aca="false">(E11916+Einstellungen!$B$20)*(1+Einstellungen!$B$10)</f>
        <v>38.94632</v>
      </c>
      <c r="G11916" s="21" t="str">
        <f aca="false">IF(F11916&lt;Einstellungen!$B$5,"ja","nein")</f>
        <v>nein</v>
      </c>
      <c r="H11916" s="21" t="s">
        <v>29</v>
      </c>
      <c r="I11916" s="29" t="n">
        <f aca="false">INDEX(Einstellungen!$B$27:$B$50,10)</f>
        <v>1.05</v>
      </c>
      <c r="J11916" s="29" t="n">
        <f aca="false">F11916*I11916</f>
        <v>40.893636</v>
      </c>
    </row>
    <row r="11917" customFormat="false" ht="15" hidden="false" customHeight="false" outlineLevel="0" collapsed="false">
      <c r="A11917" s="28" t="n">
        <v>46077</v>
      </c>
      <c r="B11917" s="21" t="s">
        <v>122</v>
      </c>
      <c r="C11917" s="21" t="s">
        <v>141</v>
      </c>
      <c r="D11917" s="29" t="n">
        <v>128.768</v>
      </c>
      <c r="E11917" s="29" t="n">
        <f aca="false">D11917/10</f>
        <v>12.8768</v>
      </c>
      <c r="F11917" s="29" t="n">
        <f aca="false">(E11917+Einstellungen!$B$20)*(1+Einstellungen!$B$10)</f>
        <v>37.524032</v>
      </c>
      <c r="G11917" s="21" t="str">
        <f aca="false">IF(F11917&lt;Einstellungen!$B$5,"ja","nein")</f>
        <v>nein</v>
      </c>
      <c r="H11917" s="21" t="s">
        <v>29</v>
      </c>
      <c r="I11917" s="29" t="n">
        <f aca="false">INDEX(Einstellungen!$B$27:$B$50,11)</f>
        <v>1.05</v>
      </c>
      <c r="J11917" s="29" t="n">
        <f aca="false">F11917*I11917</f>
        <v>39.4002336</v>
      </c>
    </row>
    <row r="11918" customFormat="false" ht="15" hidden="false" customHeight="false" outlineLevel="0" collapsed="false">
      <c r="A11918" s="28" t="n">
        <v>46077</v>
      </c>
      <c r="B11918" s="21" t="s">
        <v>123</v>
      </c>
      <c r="C11918" s="21" t="s">
        <v>141</v>
      </c>
      <c r="D11918" s="29" t="n">
        <v>111.395</v>
      </c>
      <c r="E11918" s="29" t="n">
        <f aca="false">D11918/10</f>
        <v>11.1395</v>
      </c>
      <c r="F11918" s="29" t="n">
        <f aca="false">(E11918+Einstellungen!$B$20)*(1+Einstellungen!$B$10)</f>
        <v>35.456645</v>
      </c>
      <c r="G11918" s="21" t="str">
        <f aca="false">IF(F11918&lt;Einstellungen!$B$5,"ja","nein")</f>
        <v>nein</v>
      </c>
      <c r="H11918" s="21" t="s">
        <v>29</v>
      </c>
      <c r="I11918" s="29" t="n">
        <f aca="false">INDEX(Einstellungen!$B$27:$B$50,12)</f>
        <v>1.1</v>
      </c>
      <c r="J11918" s="29" t="n">
        <f aca="false">F11918*I11918</f>
        <v>39.0023095</v>
      </c>
    </row>
    <row r="11919" customFormat="false" ht="15" hidden="false" customHeight="false" outlineLevel="0" collapsed="false">
      <c r="A11919" s="28" t="n">
        <v>46077</v>
      </c>
      <c r="B11919" s="21" t="s">
        <v>124</v>
      </c>
      <c r="C11919" s="21" t="s">
        <v>141</v>
      </c>
      <c r="D11919" s="29" t="n">
        <v>100.19</v>
      </c>
      <c r="E11919" s="29" t="n">
        <f aca="false">D11919/10</f>
        <v>10.019</v>
      </c>
      <c r="F11919" s="29" t="n">
        <f aca="false">(E11919+Einstellungen!$B$20)*(1+Einstellungen!$B$10)</f>
        <v>34.12325</v>
      </c>
      <c r="G11919" s="21" t="str">
        <f aca="false">IF(F11919&lt;Einstellungen!$B$5,"ja","nein")</f>
        <v>nein</v>
      </c>
      <c r="H11919" s="21" t="s">
        <v>29</v>
      </c>
      <c r="I11919" s="29" t="n">
        <f aca="false">INDEX(Einstellungen!$B$27:$B$50,13)</f>
        <v>1.2</v>
      </c>
      <c r="J11919" s="29" t="n">
        <f aca="false">F11919*I11919</f>
        <v>40.9479</v>
      </c>
    </row>
    <row r="11920" customFormat="false" ht="15" hidden="false" customHeight="false" outlineLevel="0" collapsed="false">
      <c r="A11920" s="28" t="n">
        <v>46077</v>
      </c>
      <c r="B11920" s="21" t="s">
        <v>125</v>
      </c>
      <c r="C11920" s="21" t="s">
        <v>141</v>
      </c>
      <c r="D11920" s="29" t="n">
        <v>99.3</v>
      </c>
      <c r="E11920" s="29" t="n">
        <f aca="false">D11920/10</f>
        <v>9.93</v>
      </c>
      <c r="F11920" s="29" t="n">
        <f aca="false">(E11920+Einstellungen!$B$20)*(1+Einstellungen!$B$10)</f>
        <v>34.01734</v>
      </c>
      <c r="G11920" s="21" t="str">
        <f aca="false">IF(F11920&lt;Einstellungen!$B$5,"ja","nein")</f>
        <v>nein</v>
      </c>
      <c r="H11920" s="21" t="s">
        <v>29</v>
      </c>
      <c r="I11920" s="29" t="n">
        <f aca="false">INDEX(Einstellungen!$B$27:$B$50,14)</f>
        <v>1.15</v>
      </c>
      <c r="J11920" s="29" t="n">
        <f aca="false">F11920*I11920</f>
        <v>39.119941</v>
      </c>
    </row>
    <row r="11921" customFormat="false" ht="15" hidden="false" customHeight="false" outlineLevel="0" collapsed="false">
      <c r="A11921" s="28" t="n">
        <v>46077</v>
      </c>
      <c r="B11921" s="21" t="s">
        <v>126</v>
      </c>
      <c r="C11921" s="21" t="s">
        <v>141</v>
      </c>
      <c r="D11921" s="29" t="n">
        <v>95.005</v>
      </c>
      <c r="E11921" s="29" t="n">
        <f aca="false">D11921/10</f>
        <v>9.5005</v>
      </c>
      <c r="F11921" s="29" t="n">
        <f aca="false">(E11921+Einstellungen!$B$20)*(1+Einstellungen!$B$10)</f>
        <v>33.506235</v>
      </c>
      <c r="G11921" s="21" t="str">
        <f aca="false">IF(F11921&lt;Einstellungen!$B$5,"ja","nein")</f>
        <v>nein</v>
      </c>
      <c r="H11921" s="21" t="s">
        <v>29</v>
      </c>
      <c r="I11921" s="29" t="n">
        <f aca="false">INDEX(Einstellungen!$B$27:$B$50,15)</f>
        <v>1</v>
      </c>
      <c r="J11921" s="29" t="n">
        <f aca="false">F11921*I11921</f>
        <v>33.506235</v>
      </c>
    </row>
    <row r="11922" customFormat="false" ht="15" hidden="false" customHeight="false" outlineLevel="0" collapsed="false">
      <c r="A11922" s="28" t="n">
        <v>46077</v>
      </c>
      <c r="B11922" s="21" t="s">
        <v>127</v>
      </c>
      <c r="C11922" s="21" t="s">
        <v>141</v>
      </c>
      <c r="D11922" s="29" t="n">
        <v>107.072</v>
      </c>
      <c r="E11922" s="29" t="n">
        <f aca="false">D11922/10</f>
        <v>10.7072</v>
      </c>
      <c r="F11922" s="29" t="n">
        <f aca="false">(E11922+Einstellungen!$B$20)*(1+Einstellungen!$B$10)</f>
        <v>34.942208</v>
      </c>
      <c r="G11922" s="21" t="str">
        <f aca="false">IF(F11922&lt;Einstellungen!$B$5,"ja","nein")</f>
        <v>nein</v>
      </c>
      <c r="H11922" s="21" t="s">
        <v>29</v>
      </c>
      <c r="I11922" s="29" t="n">
        <f aca="false">INDEX(Einstellungen!$B$27:$B$50,16)</f>
        <v>0.95</v>
      </c>
      <c r="J11922" s="29" t="n">
        <f aca="false">F11922*I11922</f>
        <v>33.1950976</v>
      </c>
    </row>
    <row r="11923" customFormat="false" ht="15" hidden="false" customHeight="false" outlineLevel="0" collapsed="false">
      <c r="A11923" s="28" t="n">
        <v>46077</v>
      </c>
      <c r="B11923" s="21" t="s">
        <v>128</v>
      </c>
      <c r="C11923" s="21" t="s">
        <v>141</v>
      </c>
      <c r="D11923" s="29" t="n">
        <v>125.808</v>
      </c>
      <c r="E11923" s="29" t="n">
        <f aca="false">D11923/10</f>
        <v>12.5808</v>
      </c>
      <c r="F11923" s="29" t="n">
        <f aca="false">(E11923+Einstellungen!$B$20)*(1+Einstellungen!$B$10)</f>
        <v>37.171792</v>
      </c>
      <c r="G11923" s="21" t="str">
        <f aca="false">IF(F11923&lt;Einstellungen!$B$5,"ja","nein")</f>
        <v>nein</v>
      </c>
      <c r="H11923" s="21" t="s">
        <v>29</v>
      </c>
      <c r="I11923" s="29" t="n">
        <f aca="false">INDEX(Einstellungen!$B$27:$B$50,17)</f>
        <v>0.95</v>
      </c>
      <c r="J11923" s="29" t="n">
        <f aca="false">F11923*I11923</f>
        <v>35.3132024</v>
      </c>
    </row>
    <row r="11924" customFormat="false" ht="15" hidden="false" customHeight="false" outlineLevel="0" collapsed="false">
      <c r="A11924" s="28" t="n">
        <v>46077</v>
      </c>
      <c r="B11924" s="21" t="s">
        <v>129</v>
      </c>
      <c r="C11924" s="21" t="s">
        <v>141</v>
      </c>
      <c r="D11924" s="29" t="n">
        <v>182.22</v>
      </c>
      <c r="E11924" s="29" t="n">
        <f aca="false">D11924/10</f>
        <v>18.222</v>
      </c>
      <c r="F11924" s="29" t="n">
        <f aca="false">(E11924+Einstellungen!$B$20)*(1+Einstellungen!$B$10)</f>
        <v>43.88482</v>
      </c>
      <c r="G11924" s="21" t="str">
        <f aca="false">IF(F11924&lt;Einstellungen!$B$5,"ja","nein")</f>
        <v>nein</v>
      </c>
      <c r="H11924" s="21" t="s">
        <v>29</v>
      </c>
      <c r="I11924" s="29" t="n">
        <f aca="false">INDEX(Einstellungen!$B$27:$B$50,18)</f>
        <v>1.1</v>
      </c>
      <c r="J11924" s="29" t="n">
        <f aca="false">F11924*I11924</f>
        <v>48.273302</v>
      </c>
    </row>
    <row r="11925" customFormat="false" ht="15" hidden="false" customHeight="false" outlineLevel="0" collapsed="false">
      <c r="A11925" s="28" t="n">
        <v>46077</v>
      </c>
      <c r="B11925" s="21" t="s">
        <v>130</v>
      </c>
      <c r="C11925" s="21" t="s">
        <v>141</v>
      </c>
      <c r="D11925" s="29" t="n">
        <v>184.048</v>
      </c>
      <c r="E11925" s="29" t="n">
        <f aca="false">D11925/10</f>
        <v>18.4048</v>
      </c>
      <c r="F11925" s="29" t="n">
        <f aca="false">(E11925+Einstellungen!$B$20)*(1+Einstellungen!$B$10)</f>
        <v>44.102352</v>
      </c>
      <c r="G11925" s="21" t="str">
        <f aca="false">IF(F11925&lt;Einstellungen!$B$5,"ja","nein")</f>
        <v>nein</v>
      </c>
      <c r="H11925" s="21" t="s">
        <v>29</v>
      </c>
      <c r="I11925" s="29" t="n">
        <f aca="false">INDEX(Einstellungen!$B$27:$B$50,19)</f>
        <v>1.35</v>
      </c>
      <c r="J11925" s="29" t="n">
        <f aca="false">F11925*I11925</f>
        <v>59.5381752</v>
      </c>
    </row>
    <row r="11926" customFormat="false" ht="15" hidden="false" customHeight="false" outlineLevel="0" collapsed="false">
      <c r="A11926" s="28" t="n">
        <v>46077</v>
      </c>
      <c r="B11926" s="21" t="s">
        <v>131</v>
      </c>
      <c r="C11926" s="21" t="s">
        <v>141</v>
      </c>
      <c r="D11926" s="29" t="n">
        <v>144.417</v>
      </c>
      <c r="E11926" s="29" t="n">
        <f aca="false">D11926/10</f>
        <v>14.4417</v>
      </c>
      <c r="F11926" s="29" t="n">
        <f aca="false">(E11926+Einstellungen!$B$20)*(1+Einstellungen!$B$10)</f>
        <v>39.386263</v>
      </c>
      <c r="G11926" s="21" t="str">
        <f aca="false">IF(F11926&lt;Einstellungen!$B$5,"ja","nein")</f>
        <v>nein</v>
      </c>
      <c r="H11926" s="21" t="s">
        <v>29</v>
      </c>
      <c r="I11926" s="29" t="n">
        <f aca="false">INDEX(Einstellungen!$B$27:$B$50,20)</f>
        <v>1.45</v>
      </c>
      <c r="J11926" s="29" t="n">
        <f aca="false">F11926*I11926</f>
        <v>57.11008135</v>
      </c>
    </row>
    <row r="11927" customFormat="false" ht="15" hidden="false" customHeight="false" outlineLevel="0" collapsed="false">
      <c r="A11927" s="28" t="n">
        <v>46077</v>
      </c>
      <c r="B11927" s="21" t="s">
        <v>132</v>
      </c>
      <c r="C11927" s="21" t="s">
        <v>141</v>
      </c>
      <c r="D11927" s="29" t="n">
        <v>118.958</v>
      </c>
      <c r="E11927" s="29" t="n">
        <f aca="false">D11927/10</f>
        <v>11.8958</v>
      </c>
      <c r="F11927" s="29" t="n">
        <f aca="false">(E11927+Einstellungen!$B$20)*(1+Einstellungen!$B$10)</f>
        <v>36.356642</v>
      </c>
      <c r="G11927" s="21" t="str">
        <f aca="false">IF(F11927&lt;Einstellungen!$B$5,"ja","nein")</f>
        <v>nein</v>
      </c>
      <c r="H11927" s="21" t="s">
        <v>29</v>
      </c>
      <c r="I11927" s="29" t="n">
        <f aca="false">INDEX(Einstellungen!$B$27:$B$50,21)</f>
        <v>1.4</v>
      </c>
      <c r="J11927" s="29" t="n">
        <f aca="false">F11927*I11927</f>
        <v>50.8992988</v>
      </c>
    </row>
    <row r="11928" customFormat="false" ht="15" hidden="false" customHeight="false" outlineLevel="0" collapsed="false">
      <c r="A11928" s="28" t="n">
        <v>46077</v>
      </c>
      <c r="B11928" s="21" t="s">
        <v>133</v>
      </c>
      <c r="C11928" s="21" t="s">
        <v>141</v>
      </c>
      <c r="D11928" s="29" t="n">
        <v>108.725</v>
      </c>
      <c r="E11928" s="29" t="n">
        <f aca="false">D11928/10</f>
        <v>10.8725</v>
      </c>
      <c r="F11928" s="29" t="n">
        <f aca="false">(E11928+Einstellungen!$B$20)*(1+Einstellungen!$B$10)</f>
        <v>35.138915</v>
      </c>
      <c r="G11928" s="21" t="str">
        <f aca="false">IF(F11928&lt;Einstellungen!$B$5,"ja","nein")</f>
        <v>nein</v>
      </c>
      <c r="H11928" s="21" t="s">
        <v>29</v>
      </c>
      <c r="I11928" s="29" t="n">
        <f aca="false">INDEX(Einstellungen!$B$27:$B$50,22)</f>
        <v>1.25</v>
      </c>
      <c r="J11928" s="29" t="n">
        <f aca="false">F11928*I11928</f>
        <v>43.92364375</v>
      </c>
    </row>
    <row r="11929" customFormat="false" ht="15" hidden="false" customHeight="false" outlineLevel="0" collapsed="false">
      <c r="A11929" s="28" t="n">
        <v>46077</v>
      </c>
      <c r="B11929" s="21" t="s">
        <v>134</v>
      </c>
      <c r="C11929" s="21" t="s">
        <v>141</v>
      </c>
      <c r="D11929" s="29" t="n">
        <v>101.705</v>
      </c>
      <c r="E11929" s="29" t="n">
        <f aca="false">D11929/10</f>
        <v>10.1705</v>
      </c>
      <c r="F11929" s="29" t="n">
        <f aca="false">(E11929+Einstellungen!$B$20)*(1+Einstellungen!$B$10)</f>
        <v>34.303535</v>
      </c>
      <c r="G11929" s="21" t="str">
        <f aca="false">IF(F11929&lt;Einstellungen!$B$5,"ja","nein")</f>
        <v>nein</v>
      </c>
      <c r="H11929" s="21" t="s">
        <v>29</v>
      </c>
      <c r="I11929" s="29" t="n">
        <f aca="false">INDEX(Einstellungen!$B$27:$B$50,23)</f>
        <v>1.05</v>
      </c>
      <c r="J11929" s="29" t="n">
        <f aca="false">F11929*I11929</f>
        <v>36.01871175</v>
      </c>
    </row>
    <row r="11930" customFormat="false" ht="15" hidden="false" customHeight="false" outlineLevel="0" collapsed="false">
      <c r="A11930" s="28" t="n">
        <v>46077</v>
      </c>
      <c r="B11930" s="21" t="s">
        <v>135</v>
      </c>
      <c r="C11930" s="21" t="s">
        <v>141</v>
      </c>
      <c r="D11930" s="29" t="n">
        <v>93.903</v>
      </c>
      <c r="E11930" s="29" t="n">
        <f aca="false">D11930/10</f>
        <v>9.3903</v>
      </c>
      <c r="F11930" s="29" t="n">
        <f aca="false">(E11930+Einstellungen!$B$20)*(1+Einstellungen!$B$10)</f>
        <v>33.375097</v>
      </c>
      <c r="G11930" s="21" t="str">
        <f aca="false">IF(F11930&lt;Einstellungen!$B$5,"ja","nein")</f>
        <v>nein</v>
      </c>
      <c r="H11930" s="21" t="s">
        <v>29</v>
      </c>
      <c r="I11930" s="29" t="n">
        <f aca="false">INDEX(Einstellungen!$B$27:$B$50,24)</f>
        <v>0.8</v>
      </c>
      <c r="J11930" s="29" t="n">
        <f aca="false">F11930*I11930</f>
        <v>26.7000776</v>
      </c>
    </row>
    <row r="11931" customFormat="false" ht="15" hidden="false" customHeight="false" outlineLevel="0" collapsed="false">
      <c r="A11931" s="28" t="n">
        <v>46078</v>
      </c>
      <c r="B11931" s="21" t="s">
        <v>111</v>
      </c>
      <c r="C11931" s="21" t="s">
        <v>112</v>
      </c>
      <c r="D11931" s="29" t="n">
        <v>92.143</v>
      </c>
      <c r="E11931" s="29" t="n">
        <f aca="false">D11931/10</f>
        <v>9.2143</v>
      </c>
      <c r="F11931" s="29" t="n">
        <f aca="false">(E11931+Einstellungen!$B$20)*(1+Einstellungen!$B$10)</f>
        <v>33.165657</v>
      </c>
      <c r="G11931" s="21" t="str">
        <f aca="false">IF(F11931&lt;Einstellungen!$B$5,"ja","nein")</f>
        <v>nein</v>
      </c>
      <c r="H11931" s="21" t="s">
        <v>29</v>
      </c>
      <c r="I11931" s="29" t="n">
        <f aca="false">INDEX(Einstellungen!$B$27:$B$50,1)</f>
        <v>0.6</v>
      </c>
      <c r="J11931" s="29" t="n">
        <f aca="false">F11931*I11931</f>
        <v>19.8993942</v>
      </c>
    </row>
    <row r="11932" customFormat="false" ht="15" hidden="false" customHeight="false" outlineLevel="0" collapsed="false">
      <c r="A11932" s="28" t="n">
        <v>46078</v>
      </c>
      <c r="B11932" s="21" t="s">
        <v>113</v>
      </c>
      <c r="C11932" s="21" t="s">
        <v>112</v>
      </c>
      <c r="D11932" s="29" t="n">
        <v>87.403</v>
      </c>
      <c r="E11932" s="29" t="n">
        <f aca="false">D11932/10</f>
        <v>8.7403</v>
      </c>
      <c r="F11932" s="29" t="n">
        <f aca="false">(E11932+Einstellungen!$B$20)*(1+Einstellungen!$B$10)</f>
        <v>32.601597</v>
      </c>
      <c r="G11932" s="21" t="str">
        <f aca="false">IF(F11932&lt;Einstellungen!$B$5,"ja","nein")</f>
        <v>nein</v>
      </c>
      <c r="H11932" s="21" t="s">
        <v>29</v>
      </c>
      <c r="I11932" s="29" t="n">
        <f aca="false">INDEX(Einstellungen!$B$27:$B$50,2)</f>
        <v>0.5</v>
      </c>
      <c r="J11932" s="29" t="n">
        <f aca="false">F11932*I11932</f>
        <v>16.3007985</v>
      </c>
    </row>
    <row r="11933" customFormat="false" ht="15" hidden="false" customHeight="false" outlineLevel="0" collapsed="false">
      <c r="A11933" s="28" t="n">
        <v>46078</v>
      </c>
      <c r="B11933" s="21" t="s">
        <v>114</v>
      </c>
      <c r="C11933" s="21" t="s">
        <v>112</v>
      </c>
      <c r="D11933" s="29" t="n">
        <v>84.833</v>
      </c>
      <c r="E11933" s="29" t="n">
        <f aca="false">D11933/10</f>
        <v>8.4833</v>
      </c>
      <c r="F11933" s="29" t="n">
        <f aca="false">(E11933+Einstellungen!$B$20)*(1+Einstellungen!$B$10)</f>
        <v>32.295767</v>
      </c>
      <c r="G11933" s="21" t="str">
        <f aca="false">IF(F11933&lt;Einstellungen!$B$5,"ja","nein")</f>
        <v>nein</v>
      </c>
      <c r="H11933" s="21" t="s">
        <v>29</v>
      </c>
      <c r="I11933" s="29" t="n">
        <f aca="false">INDEX(Einstellungen!$B$27:$B$50,3)</f>
        <v>0.45</v>
      </c>
      <c r="J11933" s="29" t="n">
        <f aca="false">F11933*I11933</f>
        <v>14.53309515</v>
      </c>
    </row>
    <row r="11934" customFormat="false" ht="15" hidden="false" customHeight="false" outlineLevel="0" collapsed="false">
      <c r="A11934" s="28" t="n">
        <v>46078</v>
      </c>
      <c r="B11934" s="21" t="s">
        <v>115</v>
      </c>
      <c r="C11934" s="21" t="s">
        <v>112</v>
      </c>
      <c r="D11934" s="29" t="n">
        <v>88.095</v>
      </c>
      <c r="E11934" s="29" t="n">
        <f aca="false">D11934/10</f>
        <v>8.8095</v>
      </c>
      <c r="F11934" s="29" t="n">
        <f aca="false">(E11934+Einstellungen!$B$20)*(1+Einstellungen!$B$10)</f>
        <v>32.683945</v>
      </c>
      <c r="G11934" s="21" t="str">
        <f aca="false">IF(F11934&lt;Einstellungen!$B$5,"ja","nein")</f>
        <v>nein</v>
      </c>
      <c r="H11934" s="21" t="s">
        <v>29</v>
      </c>
      <c r="I11934" s="29" t="n">
        <f aca="false">INDEX(Einstellungen!$B$27:$B$50,4)</f>
        <v>0.45</v>
      </c>
      <c r="J11934" s="29" t="n">
        <f aca="false">F11934*I11934</f>
        <v>14.70777525</v>
      </c>
    </row>
    <row r="11935" customFormat="false" ht="15" hidden="false" customHeight="false" outlineLevel="0" collapsed="false">
      <c r="A11935" s="28" t="n">
        <v>46078</v>
      </c>
      <c r="B11935" s="21" t="s">
        <v>116</v>
      </c>
      <c r="C11935" s="21" t="s">
        <v>112</v>
      </c>
      <c r="D11935" s="29" t="n">
        <v>88.61</v>
      </c>
      <c r="E11935" s="29" t="n">
        <f aca="false">D11935/10</f>
        <v>8.861</v>
      </c>
      <c r="F11935" s="29" t="n">
        <f aca="false">(E11935+Einstellungen!$B$20)*(1+Einstellungen!$B$10)</f>
        <v>32.74523</v>
      </c>
      <c r="G11935" s="21" t="str">
        <f aca="false">IF(F11935&lt;Einstellungen!$B$5,"ja","nein")</f>
        <v>nein</v>
      </c>
      <c r="H11935" s="21" t="s">
        <v>29</v>
      </c>
      <c r="I11935" s="29" t="n">
        <f aca="false">INDEX(Einstellungen!$B$27:$B$50,5)</f>
        <v>0.45</v>
      </c>
      <c r="J11935" s="29" t="n">
        <f aca="false">F11935*I11935</f>
        <v>14.7353535</v>
      </c>
    </row>
    <row r="11936" customFormat="false" ht="15" hidden="false" customHeight="false" outlineLevel="0" collapsed="false">
      <c r="A11936" s="28" t="n">
        <v>46078</v>
      </c>
      <c r="B11936" s="21" t="s">
        <v>117</v>
      </c>
      <c r="C11936" s="21" t="s">
        <v>112</v>
      </c>
      <c r="D11936" s="29" t="n">
        <v>93.172</v>
      </c>
      <c r="E11936" s="29" t="n">
        <f aca="false">D11936/10</f>
        <v>9.3172</v>
      </c>
      <c r="F11936" s="29" t="n">
        <f aca="false">(E11936+Einstellungen!$B$20)*(1+Einstellungen!$B$10)</f>
        <v>33.288108</v>
      </c>
      <c r="G11936" s="21" t="str">
        <f aca="false">IF(F11936&lt;Einstellungen!$B$5,"ja","nein")</f>
        <v>nein</v>
      </c>
      <c r="H11936" s="21" t="s">
        <v>29</v>
      </c>
      <c r="I11936" s="29" t="n">
        <f aca="false">INDEX(Einstellungen!$B$27:$B$50,6)</f>
        <v>0.5</v>
      </c>
      <c r="J11936" s="29" t="n">
        <f aca="false">F11936*I11936</f>
        <v>16.644054</v>
      </c>
    </row>
    <row r="11937" customFormat="false" ht="15" hidden="false" customHeight="false" outlineLevel="0" collapsed="false">
      <c r="A11937" s="28" t="n">
        <v>46078</v>
      </c>
      <c r="B11937" s="21" t="s">
        <v>118</v>
      </c>
      <c r="C11937" s="21" t="s">
        <v>112</v>
      </c>
      <c r="D11937" s="29" t="n">
        <v>113.817</v>
      </c>
      <c r="E11937" s="29" t="n">
        <f aca="false">D11937/10</f>
        <v>11.3817</v>
      </c>
      <c r="F11937" s="29" t="n">
        <f aca="false">(E11937+Einstellungen!$B$20)*(1+Einstellungen!$B$10)</f>
        <v>35.744863</v>
      </c>
      <c r="G11937" s="21" t="str">
        <f aca="false">IF(F11937&lt;Einstellungen!$B$5,"ja","nein")</f>
        <v>nein</v>
      </c>
      <c r="H11937" s="21" t="s">
        <v>29</v>
      </c>
      <c r="I11937" s="29" t="n">
        <f aca="false">INDEX(Einstellungen!$B$27:$B$50,7)</f>
        <v>0.7</v>
      </c>
      <c r="J11937" s="29" t="n">
        <f aca="false">F11937*I11937</f>
        <v>25.0214041</v>
      </c>
    </row>
    <row r="11938" customFormat="false" ht="15" hidden="false" customHeight="false" outlineLevel="0" collapsed="false">
      <c r="A11938" s="28" t="n">
        <v>46078</v>
      </c>
      <c r="B11938" s="21" t="s">
        <v>119</v>
      </c>
      <c r="C11938" s="21" t="s">
        <v>112</v>
      </c>
      <c r="D11938" s="29" t="n">
        <v>130.732</v>
      </c>
      <c r="E11938" s="29" t="n">
        <f aca="false">D11938/10</f>
        <v>13.0732</v>
      </c>
      <c r="F11938" s="29" t="n">
        <f aca="false">(E11938+Einstellungen!$B$20)*(1+Einstellungen!$B$10)</f>
        <v>37.757748</v>
      </c>
      <c r="G11938" s="21" t="str">
        <f aca="false">IF(F11938&lt;Einstellungen!$B$5,"ja","nein")</f>
        <v>nein</v>
      </c>
      <c r="H11938" s="21" t="s">
        <v>29</v>
      </c>
      <c r="I11938" s="29" t="n">
        <f aca="false">INDEX(Einstellungen!$B$27:$B$50,8)</f>
        <v>0.95</v>
      </c>
      <c r="J11938" s="29" t="n">
        <f aca="false">F11938*I11938</f>
        <v>35.8698606</v>
      </c>
    </row>
    <row r="11939" customFormat="false" ht="15" hidden="false" customHeight="false" outlineLevel="0" collapsed="false">
      <c r="A11939" s="28" t="n">
        <v>46078</v>
      </c>
      <c r="B11939" s="21" t="s">
        <v>120</v>
      </c>
      <c r="C11939" s="21" t="s">
        <v>112</v>
      </c>
      <c r="D11939" s="29" t="n">
        <v>119.852</v>
      </c>
      <c r="E11939" s="29" t="n">
        <f aca="false">D11939/10</f>
        <v>11.9852</v>
      </c>
      <c r="F11939" s="29" t="n">
        <f aca="false">(E11939+Einstellungen!$B$20)*(1+Einstellungen!$B$10)</f>
        <v>36.463028</v>
      </c>
      <c r="G11939" s="21" t="str">
        <f aca="false">IF(F11939&lt;Einstellungen!$B$5,"ja","nein")</f>
        <v>nein</v>
      </c>
      <c r="H11939" s="21" t="s">
        <v>29</v>
      </c>
      <c r="I11939" s="29" t="n">
        <f aca="false">INDEX(Einstellungen!$B$27:$B$50,9)</f>
        <v>1.05</v>
      </c>
      <c r="J11939" s="29" t="n">
        <f aca="false">F11939*I11939</f>
        <v>38.2861794</v>
      </c>
    </row>
    <row r="11940" customFormat="false" ht="15" hidden="false" customHeight="false" outlineLevel="0" collapsed="false">
      <c r="A11940" s="28" t="n">
        <v>46078</v>
      </c>
      <c r="B11940" s="21" t="s">
        <v>121</v>
      </c>
      <c r="C11940" s="21" t="s">
        <v>112</v>
      </c>
      <c r="D11940" s="29" t="n">
        <v>107.175</v>
      </c>
      <c r="E11940" s="29" t="n">
        <f aca="false">D11940/10</f>
        <v>10.7175</v>
      </c>
      <c r="F11940" s="29" t="n">
        <f aca="false">(E11940+Einstellungen!$B$20)*(1+Einstellungen!$B$10)</f>
        <v>34.954465</v>
      </c>
      <c r="G11940" s="21" t="str">
        <f aca="false">IF(F11940&lt;Einstellungen!$B$5,"ja","nein")</f>
        <v>nein</v>
      </c>
      <c r="H11940" s="21" t="s">
        <v>29</v>
      </c>
      <c r="I11940" s="29" t="n">
        <f aca="false">INDEX(Einstellungen!$B$27:$B$50,10)</f>
        <v>1.05</v>
      </c>
      <c r="J11940" s="29" t="n">
        <f aca="false">F11940*I11940</f>
        <v>36.70218825</v>
      </c>
    </row>
    <row r="11941" customFormat="false" ht="15" hidden="false" customHeight="false" outlineLevel="0" collapsed="false">
      <c r="A11941" s="28" t="n">
        <v>46078</v>
      </c>
      <c r="B11941" s="21" t="s">
        <v>122</v>
      </c>
      <c r="C11941" s="21" t="s">
        <v>112</v>
      </c>
      <c r="D11941" s="29" t="n">
        <v>90.83</v>
      </c>
      <c r="E11941" s="29" t="n">
        <f aca="false">D11941/10</f>
        <v>9.083</v>
      </c>
      <c r="F11941" s="29" t="n">
        <f aca="false">(E11941+Einstellungen!$B$20)*(1+Einstellungen!$B$10)</f>
        <v>33.00941</v>
      </c>
      <c r="G11941" s="21" t="str">
        <f aca="false">IF(F11941&lt;Einstellungen!$B$5,"ja","nein")</f>
        <v>nein</v>
      </c>
      <c r="H11941" s="21" t="s">
        <v>29</v>
      </c>
      <c r="I11941" s="29" t="n">
        <f aca="false">INDEX(Einstellungen!$B$27:$B$50,11)</f>
        <v>1.05</v>
      </c>
      <c r="J11941" s="29" t="n">
        <f aca="false">F11941*I11941</f>
        <v>34.6598805</v>
      </c>
    </row>
    <row r="11942" customFormat="false" ht="15" hidden="false" customHeight="false" outlineLevel="0" collapsed="false">
      <c r="A11942" s="28" t="n">
        <v>46078</v>
      </c>
      <c r="B11942" s="21" t="s">
        <v>123</v>
      </c>
      <c r="C11942" s="21" t="s">
        <v>112</v>
      </c>
      <c r="D11942" s="29" t="n">
        <v>79.847</v>
      </c>
      <c r="E11942" s="29" t="n">
        <f aca="false">D11942/10</f>
        <v>7.9847</v>
      </c>
      <c r="F11942" s="29" t="n">
        <f aca="false">(E11942+Einstellungen!$B$20)*(1+Einstellungen!$B$10)</f>
        <v>31.702433</v>
      </c>
      <c r="G11942" s="21" t="str">
        <f aca="false">IF(F11942&lt;Einstellungen!$B$5,"ja","nein")</f>
        <v>nein</v>
      </c>
      <c r="H11942" s="21" t="s">
        <v>29</v>
      </c>
      <c r="I11942" s="29" t="n">
        <f aca="false">INDEX(Einstellungen!$B$27:$B$50,12)</f>
        <v>1.1</v>
      </c>
      <c r="J11942" s="29" t="n">
        <f aca="false">F11942*I11942</f>
        <v>34.8726763</v>
      </c>
    </row>
    <row r="11943" customFormat="false" ht="15" hidden="false" customHeight="false" outlineLevel="0" collapsed="false">
      <c r="A11943" s="28" t="n">
        <v>46078</v>
      </c>
      <c r="B11943" s="21" t="s">
        <v>124</v>
      </c>
      <c r="C11943" s="21" t="s">
        <v>112</v>
      </c>
      <c r="D11943" s="29" t="n">
        <v>65.803</v>
      </c>
      <c r="E11943" s="29" t="n">
        <f aca="false">D11943/10</f>
        <v>6.5803</v>
      </c>
      <c r="F11943" s="29" t="n">
        <f aca="false">(E11943+Einstellungen!$B$20)*(1+Einstellungen!$B$10)</f>
        <v>30.031197</v>
      </c>
      <c r="G11943" s="21" t="str">
        <f aca="false">IF(F11943&lt;Einstellungen!$B$5,"ja","nein")</f>
        <v>nein</v>
      </c>
      <c r="H11943" s="21" t="s">
        <v>29</v>
      </c>
      <c r="I11943" s="29" t="n">
        <f aca="false">INDEX(Einstellungen!$B$27:$B$50,13)</f>
        <v>1.2</v>
      </c>
      <c r="J11943" s="29" t="n">
        <f aca="false">F11943*I11943</f>
        <v>36.0374364</v>
      </c>
    </row>
    <row r="11944" customFormat="false" ht="15" hidden="false" customHeight="false" outlineLevel="0" collapsed="false">
      <c r="A11944" s="28" t="n">
        <v>46078</v>
      </c>
      <c r="B11944" s="21" t="s">
        <v>125</v>
      </c>
      <c r="C11944" s="21" t="s">
        <v>112</v>
      </c>
      <c r="D11944" s="29" t="n">
        <v>60.197</v>
      </c>
      <c r="E11944" s="29" t="n">
        <f aca="false">D11944/10</f>
        <v>6.0197</v>
      </c>
      <c r="F11944" s="29" t="n">
        <f aca="false">(E11944+Einstellungen!$B$20)*(1+Einstellungen!$B$10)</f>
        <v>29.364083</v>
      </c>
      <c r="G11944" s="21" t="str">
        <f aca="false">IF(F11944&lt;Einstellungen!$B$5,"ja","nein")</f>
        <v>nein</v>
      </c>
      <c r="H11944" s="21" t="s">
        <v>29</v>
      </c>
      <c r="I11944" s="29" t="n">
        <f aca="false">INDEX(Einstellungen!$B$27:$B$50,14)</f>
        <v>1.15</v>
      </c>
      <c r="J11944" s="29" t="n">
        <f aca="false">F11944*I11944</f>
        <v>33.76869545</v>
      </c>
    </row>
    <row r="11945" customFormat="false" ht="15" hidden="false" customHeight="false" outlineLevel="0" collapsed="false">
      <c r="A11945" s="28" t="n">
        <v>46078</v>
      </c>
      <c r="B11945" s="21" t="s">
        <v>126</v>
      </c>
      <c r="C11945" s="21" t="s">
        <v>112</v>
      </c>
      <c r="D11945" s="29" t="n">
        <v>67.847</v>
      </c>
      <c r="E11945" s="29" t="n">
        <f aca="false">D11945/10</f>
        <v>6.7847</v>
      </c>
      <c r="F11945" s="29" t="n">
        <f aca="false">(E11945+Einstellungen!$B$20)*(1+Einstellungen!$B$10)</f>
        <v>30.274433</v>
      </c>
      <c r="G11945" s="21" t="str">
        <f aca="false">IF(F11945&lt;Einstellungen!$B$5,"ja","nein")</f>
        <v>nein</v>
      </c>
      <c r="H11945" s="21" t="s">
        <v>29</v>
      </c>
      <c r="I11945" s="29" t="n">
        <f aca="false">INDEX(Einstellungen!$B$27:$B$50,15)</f>
        <v>1</v>
      </c>
      <c r="J11945" s="29" t="n">
        <f aca="false">F11945*I11945</f>
        <v>30.274433</v>
      </c>
    </row>
    <row r="11946" customFormat="false" ht="15" hidden="false" customHeight="false" outlineLevel="0" collapsed="false">
      <c r="A11946" s="28" t="n">
        <v>46078</v>
      </c>
      <c r="B11946" s="21" t="s">
        <v>127</v>
      </c>
      <c r="C11946" s="21" t="s">
        <v>112</v>
      </c>
      <c r="D11946" s="29" t="n">
        <v>80.983</v>
      </c>
      <c r="E11946" s="29" t="n">
        <f aca="false">D11946/10</f>
        <v>8.0983</v>
      </c>
      <c r="F11946" s="29" t="n">
        <f aca="false">(E11946+Einstellungen!$B$20)*(1+Einstellungen!$B$10)</f>
        <v>31.837617</v>
      </c>
      <c r="G11946" s="21" t="str">
        <f aca="false">IF(F11946&lt;Einstellungen!$B$5,"ja","nein")</f>
        <v>nein</v>
      </c>
      <c r="H11946" s="21" t="s">
        <v>29</v>
      </c>
      <c r="I11946" s="29" t="n">
        <f aca="false">INDEX(Einstellungen!$B$27:$B$50,16)</f>
        <v>0.95</v>
      </c>
      <c r="J11946" s="29" t="n">
        <f aca="false">F11946*I11946</f>
        <v>30.24573615</v>
      </c>
    </row>
    <row r="11947" customFormat="false" ht="15" hidden="false" customHeight="false" outlineLevel="0" collapsed="false">
      <c r="A11947" s="28" t="n">
        <v>46078</v>
      </c>
      <c r="B11947" s="21" t="s">
        <v>128</v>
      </c>
      <c r="C11947" s="21" t="s">
        <v>112</v>
      </c>
      <c r="D11947" s="29" t="n">
        <v>101.37</v>
      </c>
      <c r="E11947" s="29" t="n">
        <f aca="false">D11947/10</f>
        <v>10.137</v>
      </c>
      <c r="F11947" s="29" t="n">
        <f aca="false">(E11947+Einstellungen!$B$20)*(1+Einstellungen!$B$10)</f>
        <v>34.26367</v>
      </c>
      <c r="G11947" s="21" t="str">
        <f aca="false">IF(F11947&lt;Einstellungen!$B$5,"ja","nein")</f>
        <v>nein</v>
      </c>
      <c r="H11947" s="21" t="s">
        <v>29</v>
      </c>
      <c r="I11947" s="29" t="n">
        <f aca="false">INDEX(Einstellungen!$B$27:$B$50,17)</f>
        <v>0.95</v>
      </c>
      <c r="J11947" s="29" t="n">
        <f aca="false">F11947*I11947</f>
        <v>32.5504865</v>
      </c>
    </row>
    <row r="11948" customFormat="false" ht="15" hidden="false" customHeight="false" outlineLevel="0" collapsed="false">
      <c r="A11948" s="28" t="n">
        <v>46078</v>
      </c>
      <c r="B11948" s="21" t="s">
        <v>129</v>
      </c>
      <c r="C11948" s="21" t="s">
        <v>112</v>
      </c>
      <c r="D11948" s="29" t="n">
        <v>118.642</v>
      </c>
      <c r="E11948" s="29" t="n">
        <f aca="false">D11948/10</f>
        <v>11.8642</v>
      </c>
      <c r="F11948" s="29" t="n">
        <f aca="false">(E11948+Einstellungen!$B$20)*(1+Einstellungen!$B$10)</f>
        <v>36.319038</v>
      </c>
      <c r="G11948" s="21" t="str">
        <f aca="false">IF(F11948&lt;Einstellungen!$B$5,"ja","nein")</f>
        <v>nein</v>
      </c>
      <c r="H11948" s="21" t="s">
        <v>29</v>
      </c>
      <c r="I11948" s="29" t="n">
        <f aca="false">INDEX(Einstellungen!$B$27:$B$50,18)</f>
        <v>1.1</v>
      </c>
      <c r="J11948" s="29" t="n">
        <f aca="false">F11948*I11948</f>
        <v>39.9509418</v>
      </c>
    </row>
    <row r="11949" customFormat="false" ht="15" hidden="false" customHeight="false" outlineLevel="0" collapsed="false">
      <c r="A11949" s="28" t="n">
        <v>46078</v>
      </c>
      <c r="B11949" s="21" t="s">
        <v>130</v>
      </c>
      <c r="C11949" s="21" t="s">
        <v>112</v>
      </c>
      <c r="D11949" s="29" t="n">
        <v>121.77</v>
      </c>
      <c r="E11949" s="29" t="n">
        <f aca="false">D11949/10</f>
        <v>12.177</v>
      </c>
      <c r="F11949" s="29" t="n">
        <f aca="false">(E11949+Einstellungen!$B$20)*(1+Einstellungen!$B$10)</f>
        <v>36.69127</v>
      </c>
      <c r="G11949" s="21" t="str">
        <f aca="false">IF(F11949&lt;Einstellungen!$B$5,"ja","nein")</f>
        <v>nein</v>
      </c>
      <c r="H11949" s="21" t="s">
        <v>29</v>
      </c>
      <c r="I11949" s="29" t="n">
        <f aca="false">INDEX(Einstellungen!$B$27:$B$50,19)</f>
        <v>1.35</v>
      </c>
      <c r="J11949" s="29" t="n">
        <f aca="false">F11949*I11949</f>
        <v>49.5332145</v>
      </c>
    </row>
    <row r="11950" customFormat="false" ht="15" hidden="false" customHeight="false" outlineLevel="0" collapsed="false">
      <c r="A11950" s="28" t="n">
        <v>46078</v>
      </c>
      <c r="B11950" s="21" t="s">
        <v>131</v>
      </c>
      <c r="C11950" s="21" t="s">
        <v>112</v>
      </c>
      <c r="D11950" s="29" t="n">
        <v>107.153</v>
      </c>
      <c r="E11950" s="29" t="n">
        <f aca="false">D11950/10</f>
        <v>10.7153</v>
      </c>
      <c r="F11950" s="29" t="n">
        <f aca="false">(E11950+Einstellungen!$B$20)*(1+Einstellungen!$B$10)</f>
        <v>34.951847</v>
      </c>
      <c r="G11950" s="21" t="str">
        <f aca="false">IF(F11950&lt;Einstellungen!$B$5,"ja","nein")</f>
        <v>nein</v>
      </c>
      <c r="H11950" s="21" t="s">
        <v>29</v>
      </c>
      <c r="I11950" s="29" t="n">
        <f aca="false">INDEX(Einstellungen!$B$27:$B$50,20)</f>
        <v>1.45</v>
      </c>
      <c r="J11950" s="29" t="n">
        <f aca="false">F11950*I11950</f>
        <v>50.68017815</v>
      </c>
    </row>
    <row r="11951" customFormat="false" ht="15" hidden="false" customHeight="false" outlineLevel="0" collapsed="false">
      <c r="A11951" s="28" t="n">
        <v>46078</v>
      </c>
      <c r="B11951" s="21" t="s">
        <v>132</v>
      </c>
      <c r="C11951" s="21" t="s">
        <v>112</v>
      </c>
      <c r="D11951" s="29" t="n">
        <v>94.255</v>
      </c>
      <c r="E11951" s="29" t="n">
        <f aca="false">D11951/10</f>
        <v>9.4255</v>
      </c>
      <c r="F11951" s="29" t="n">
        <f aca="false">(E11951+Einstellungen!$B$20)*(1+Einstellungen!$B$10)</f>
        <v>33.416985</v>
      </c>
      <c r="G11951" s="21" t="str">
        <f aca="false">IF(F11951&lt;Einstellungen!$B$5,"ja","nein")</f>
        <v>nein</v>
      </c>
      <c r="H11951" s="21" t="s">
        <v>29</v>
      </c>
      <c r="I11951" s="29" t="n">
        <f aca="false">INDEX(Einstellungen!$B$27:$B$50,21)</f>
        <v>1.4</v>
      </c>
      <c r="J11951" s="29" t="n">
        <f aca="false">F11951*I11951</f>
        <v>46.783779</v>
      </c>
    </row>
    <row r="11952" customFormat="false" ht="15" hidden="false" customHeight="false" outlineLevel="0" collapsed="false">
      <c r="A11952" s="28" t="n">
        <v>46078</v>
      </c>
      <c r="B11952" s="21" t="s">
        <v>133</v>
      </c>
      <c r="C11952" s="21" t="s">
        <v>112</v>
      </c>
      <c r="D11952" s="29" t="n">
        <v>87.28</v>
      </c>
      <c r="E11952" s="29" t="n">
        <f aca="false">D11952/10</f>
        <v>8.728</v>
      </c>
      <c r="F11952" s="29" t="n">
        <f aca="false">(E11952+Einstellungen!$B$20)*(1+Einstellungen!$B$10)</f>
        <v>32.58696</v>
      </c>
      <c r="G11952" s="21" t="str">
        <f aca="false">IF(F11952&lt;Einstellungen!$B$5,"ja","nein")</f>
        <v>nein</v>
      </c>
      <c r="H11952" s="21" t="s">
        <v>29</v>
      </c>
      <c r="I11952" s="29" t="n">
        <f aca="false">INDEX(Einstellungen!$B$27:$B$50,22)</f>
        <v>1.25</v>
      </c>
      <c r="J11952" s="29" t="n">
        <f aca="false">F11952*I11952</f>
        <v>40.7337</v>
      </c>
    </row>
    <row r="11953" customFormat="false" ht="15" hidden="false" customHeight="false" outlineLevel="0" collapsed="false">
      <c r="A11953" s="28" t="n">
        <v>46078</v>
      </c>
      <c r="B11953" s="21" t="s">
        <v>134</v>
      </c>
      <c r="C11953" s="21" t="s">
        <v>112</v>
      </c>
      <c r="D11953" s="29" t="n">
        <v>86.828</v>
      </c>
      <c r="E11953" s="29" t="n">
        <f aca="false">D11953/10</f>
        <v>8.6828</v>
      </c>
      <c r="F11953" s="29" t="n">
        <f aca="false">(E11953+Einstellungen!$B$20)*(1+Einstellungen!$B$10)</f>
        <v>32.533172</v>
      </c>
      <c r="G11953" s="21" t="str">
        <f aca="false">IF(F11953&lt;Einstellungen!$B$5,"ja","nein")</f>
        <v>nein</v>
      </c>
      <c r="H11953" s="21" t="s">
        <v>29</v>
      </c>
      <c r="I11953" s="29" t="n">
        <f aca="false">INDEX(Einstellungen!$B$27:$B$50,23)</f>
        <v>1.05</v>
      </c>
      <c r="J11953" s="29" t="n">
        <f aca="false">F11953*I11953</f>
        <v>34.1598306</v>
      </c>
    </row>
    <row r="11954" customFormat="false" ht="15" hidden="false" customHeight="false" outlineLevel="0" collapsed="false">
      <c r="A11954" s="28" t="n">
        <v>46078</v>
      </c>
      <c r="B11954" s="21" t="s">
        <v>135</v>
      </c>
      <c r="C11954" s="21" t="s">
        <v>112</v>
      </c>
      <c r="D11954" s="29" t="n">
        <v>79.12</v>
      </c>
      <c r="E11954" s="29" t="n">
        <f aca="false">D11954/10</f>
        <v>7.912</v>
      </c>
      <c r="F11954" s="29" t="n">
        <f aca="false">(E11954+Einstellungen!$B$20)*(1+Einstellungen!$B$10)</f>
        <v>31.61592</v>
      </c>
      <c r="G11954" s="21" t="str">
        <f aca="false">IF(F11954&lt;Einstellungen!$B$5,"ja","nein")</f>
        <v>nein</v>
      </c>
      <c r="H11954" s="21" t="s">
        <v>29</v>
      </c>
      <c r="I11954" s="29" t="n">
        <f aca="false">INDEX(Einstellungen!$B$27:$B$50,24)</f>
        <v>0.8</v>
      </c>
      <c r="J11954" s="29" t="n">
        <f aca="false">F11954*I11954</f>
        <v>25.292736</v>
      </c>
    </row>
    <row r="11955" customFormat="false" ht="15" hidden="false" customHeight="false" outlineLevel="0" collapsed="false">
      <c r="A11955" s="28" t="n">
        <v>46079</v>
      </c>
      <c r="B11955" s="21" t="s">
        <v>111</v>
      </c>
      <c r="C11955" s="21" t="s">
        <v>136</v>
      </c>
      <c r="D11955" s="29" t="n">
        <v>76.422</v>
      </c>
      <c r="E11955" s="29" t="n">
        <f aca="false">D11955/10</f>
        <v>7.6422</v>
      </c>
      <c r="F11955" s="29" t="n">
        <f aca="false">(E11955+Einstellungen!$B$20)*(1+Einstellungen!$B$10)</f>
        <v>31.294858</v>
      </c>
      <c r="G11955" s="21" t="str">
        <f aca="false">IF(F11955&lt;Einstellungen!$B$5,"ja","nein")</f>
        <v>nein</v>
      </c>
      <c r="H11955" s="21" t="s">
        <v>29</v>
      </c>
      <c r="I11955" s="29" t="n">
        <f aca="false">INDEX(Einstellungen!$B$27:$B$50,1)</f>
        <v>0.6</v>
      </c>
      <c r="J11955" s="29" t="n">
        <f aca="false">F11955*I11955</f>
        <v>18.7769148</v>
      </c>
    </row>
    <row r="11956" customFormat="false" ht="15" hidden="false" customHeight="false" outlineLevel="0" collapsed="false">
      <c r="A11956" s="28" t="n">
        <v>46079</v>
      </c>
      <c r="B11956" s="21" t="s">
        <v>113</v>
      </c>
      <c r="C11956" s="21" t="s">
        <v>136</v>
      </c>
      <c r="D11956" s="29" t="n">
        <v>72.39</v>
      </c>
      <c r="E11956" s="29" t="n">
        <f aca="false">D11956/10</f>
        <v>7.239</v>
      </c>
      <c r="F11956" s="29" t="n">
        <f aca="false">(E11956+Einstellungen!$B$20)*(1+Einstellungen!$B$10)</f>
        <v>30.81505</v>
      </c>
      <c r="G11956" s="21" t="str">
        <f aca="false">IF(F11956&lt;Einstellungen!$B$5,"ja","nein")</f>
        <v>nein</v>
      </c>
      <c r="H11956" s="21" t="s">
        <v>29</v>
      </c>
      <c r="I11956" s="29" t="n">
        <f aca="false">INDEX(Einstellungen!$B$27:$B$50,2)</f>
        <v>0.5</v>
      </c>
      <c r="J11956" s="29" t="n">
        <f aca="false">F11956*I11956</f>
        <v>15.407525</v>
      </c>
    </row>
    <row r="11957" customFormat="false" ht="15" hidden="false" customHeight="false" outlineLevel="0" collapsed="false">
      <c r="A11957" s="28" t="n">
        <v>46079</v>
      </c>
      <c r="B11957" s="21" t="s">
        <v>114</v>
      </c>
      <c r="C11957" s="21" t="s">
        <v>136</v>
      </c>
      <c r="D11957" s="29" t="n">
        <v>68.742</v>
      </c>
      <c r="E11957" s="29" t="n">
        <f aca="false">D11957/10</f>
        <v>6.8742</v>
      </c>
      <c r="F11957" s="29" t="n">
        <f aca="false">(E11957+Einstellungen!$B$20)*(1+Einstellungen!$B$10)</f>
        <v>30.380938</v>
      </c>
      <c r="G11957" s="21" t="str">
        <f aca="false">IF(F11957&lt;Einstellungen!$B$5,"ja","nein")</f>
        <v>nein</v>
      </c>
      <c r="H11957" s="21" t="s">
        <v>29</v>
      </c>
      <c r="I11957" s="29" t="n">
        <f aca="false">INDEX(Einstellungen!$B$27:$B$50,3)</f>
        <v>0.45</v>
      </c>
      <c r="J11957" s="29" t="n">
        <f aca="false">F11957*I11957</f>
        <v>13.6714221</v>
      </c>
    </row>
    <row r="11958" customFormat="false" ht="15" hidden="false" customHeight="false" outlineLevel="0" collapsed="false">
      <c r="A11958" s="28" t="n">
        <v>46079</v>
      </c>
      <c r="B11958" s="21" t="s">
        <v>115</v>
      </c>
      <c r="C11958" s="21" t="s">
        <v>136</v>
      </c>
      <c r="D11958" s="29" t="n">
        <v>67.933</v>
      </c>
      <c r="E11958" s="29" t="n">
        <f aca="false">D11958/10</f>
        <v>6.7933</v>
      </c>
      <c r="F11958" s="29" t="n">
        <f aca="false">(E11958+Einstellungen!$B$20)*(1+Einstellungen!$B$10)</f>
        <v>30.284667</v>
      </c>
      <c r="G11958" s="21" t="str">
        <f aca="false">IF(F11958&lt;Einstellungen!$B$5,"ja","nein")</f>
        <v>nein</v>
      </c>
      <c r="H11958" s="21" t="s">
        <v>29</v>
      </c>
      <c r="I11958" s="29" t="n">
        <f aca="false">INDEX(Einstellungen!$B$27:$B$50,4)</f>
        <v>0.45</v>
      </c>
      <c r="J11958" s="29" t="n">
        <f aca="false">F11958*I11958</f>
        <v>13.62810015</v>
      </c>
    </row>
    <row r="11959" customFormat="false" ht="15" hidden="false" customHeight="false" outlineLevel="0" collapsed="false">
      <c r="A11959" s="28" t="n">
        <v>46079</v>
      </c>
      <c r="B11959" s="21" t="s">
        <v>116</v>
      </c>
      <c r="C11959" s="21" t="s">
        <v>136</v>
      </c>
      <c r="D11959" s="29" t="n">
        <v>67.377</v>
      </c>
      <c r="E11959" s="29" t="n">
        <f aca="false">D11959/10</f>
        <v>6.7377</v>
      </c>
      <c r="F11959" s="29" t="n">
        <f aca="false">(E11959+Einstellungen!$B$20)*(1+Einstellungen!$B$10)</f>
        <v>30.218503</v>
      </c>
      <c r="G11959" s="21" t="str">
        <f aca="false">IF(F11959&lt;Einstellungen!$B$5,"ja","nein")</f>
        <v>nein</v>
      </c>
      <c r="H11959" s="21" t="s">
        <v>29</v>
      </c>
      <c r="I11959" s="29" t="n">
        <f aca="false">INDEX(Einstellungen!$B$27:$B$50,5)</f>
        <v>0.45</v>
      </c>
      <c r="J11959" s="29" t="n">
        <f aca="false">F11959*I11959</f>
        <v>13.59832635</v>
      </c>
    </row>
    <row r="11960" customFormat="false" ht="15" hidden="false" customHeight="false" outlineLevel="0" collapsed="false">
      <c r="A11960" s="28" t="n">
        <v>46079</v>
      </c>
      <c r="B11960" s="21" t="s">
        <v>117</v>
      </c>
      <c r="C11960" s="21" t="s">
        <v>136</v>
      </c>
      <c r="D11960" s="29" t="n">
        <v>75.855</v>
      </c>
      <c r="E11960" s="29" t="n">
        <f aca="false">D11960/10</f>
        <v>7.5855</v>
      </c>
      <c r="F11960" s="29" t="n">
        <f aca="false">(E11960+Einstellungen!$B$20)*(1+Einstellungen!$B$10)</f>
        <v>31.227385</v>
      </c>
      <c r="G11960" s="21" t="str">
        <f aca="false">IF(F11960&lt;Einstellungen!$B$5,"ja","nein")</f>
        <v>nein</v>
      </c>
      <c r="H11960" s="21" t="s">
        <v>29</v>
      </c>
      <c r="I11960" s="29" t="n">
        <f aca="false">INDEX(Einstellungen!$B$27:$B$50,6)</f>
        <v>0.5</v>
      </c>
      <c r="J11960" s="29" t="n">
        <f aca="false">F11960*I11960</f>
        <v>15.6136925</v>
      </c>
    </row>
    <row r="11961" customFormat="false" ht="15" hidden="false" customHeight="false" outlineLevel="0" collapsed="false">
      <c r="A11961" s="28" t="n">
        <v>46079</v>
      </c>
      <c r="B11961" s="21" t="s">
        <v>118</v>
      </c>
      <c r="C11961" s="21" t="s">
        <v>136</v>
      </c>
      <c r="D11961" s="29" t="n">
        <v>100.817</v>
      </c>
      <c r="E11961" s="29" t="n">
        <f aca="false">D11961/10</f>
        <v>10.0817</v>
      </c>
      <c r="F11961" s="29" t="n">
        <f aca="false">(E11961+Einstellungen!$B$20)*(1+Einstellungen!$B$10)</f>
        <v>34.197863</v>
      </c>
      <c r="G11961" s="21" t="str">
        <f aca="false">IF(F11961&lt;Einstellungen!$B$5,"ja","nein")</f>
        <v>nein</v>
      </c>
      <c r="H11961" s="21" t="s">
        <v>29</v>
      </c>
      <c r="I11961" s="29" t="n">
        <f aca="false">INDEX(Einstellungen!$B$27:$B$50,7)</f>
        <v>0.7</v>
      </c>
      <c r="J11961" s="29" t="n">
        <f aca="false">F11961*I11961</f>
        <v>23.9385041</v>
      </c>
    </row>
    <row r="11962" customFormat="false" ht="15" hidden="false" customHeight="false" outlineLevel="0" collapsed="false">
      <c r="A11962" s="28" t="n">
        <v>46079</v>
      </c>
      <c r="B11962" s="21" t="s">
        <v>119</v>
      </c>
      <c r="C11962" s="21" t="s">
        <v>136</v>
      </c>
      <c r="D11962" s="29" t="n">
        <v>110.1</v>
      </c>
      <c r="E11962" s="29" t="n">
        <f aca="false">D11962/10</f>
        <v>11.01</v>
      </c>
      <c r="F11962" s="29" t="n">
        <f aca="false">(E11962+Einstellungen!$B$20)*(1+Einstellungen!$B$10)</f>
        <v>35.30254</v>
      </c>
      <c r="G11962" s="21" t="str">
        <f aca="false">IF(F11962&lt;Einstellungen!$B$5,"ja","nein")</f>
        <v>nein</v>
      </c>
      <c r="H11962" s="21" t="s">
        <v>29</v>
      </c>
      <c r="I11962" s="29" t="n">
        <f aca="false">INDEX(Einstellungen!$B$27:$B$50,8)</f>
        <v>0.95</v>
      </c>
      <c r="J11962" s="29" t="n">
        <f aca="false">F11962*I11962</f>
        <v>33.537413</v>
      </c>
    </row>
    <row r="11963" customFormat="false" ht="15" hidden="false" customHeight="false" outlineLevel="0" collapsed="false">
      <c r="A11963" s="28" t="n">
        <v>46079</v>
      </c>
      <c r="B11963" s="21" t="s">
        <v>120</v>
      </c>
      <c r="C11963" s="21" t="s">
        <v>136</v>
      </c>
      <c r="D11963" s="29" t="n">
        <v>97.448</v>
      </c>
      <c r="E11963" s="29" t="n">
        <f aca="false">D11963/10</f>
        <v>9.7448</v>
      </c>
      <c r="F11963" s="29" t="n">
        <f aca="false">(E11963+Einstellungen!$B$20)*(1+Einstellungen!$B$10)</f>
        <v>33.796952</v>
      </c>
      <c r="G11963" s="21" t="str">
        <f aca="false">IF(F11963&lt;Einstellungen!$B$5,"ja","nein")</f>
        <v>nein</v>
      </c>
      <c r="H11963" s="21" t="s">
        <v>29</v>
      </c>
      <c r="I11963" s="29" t="n">
        <f aca="false">INDEX(Einstellungen!$B$27:$B$50,9)</f>
        <v>1.05</v>
      </c>
      <c r="J11963" s="29" t="n">
        <f aca="false">F11963*I11963</f>
        <v>35.4867996</v>
      </c>
    </row>
    <row r="11964" customFormat="false" ht="15" hidden="false" customHeight="false" outlineLevel="0" collapsed="false">
      <c r="A11964" s="28" t="n">
        <v>46079</v>
      </c>
      <c r="B11964" s="21" t="s">
        <v>121</v>
      </c>
      <c r="C11964" s="21" t="s">
        <v>136</v>
      </c>
      <c r="D11964" s="29" t="n">
        <v>80.425</v>
      </c>
      <c r="E11964" s="29" t="n">
        <f aca="false">D11964/10</f>
        <v>8.0425</v>
      </c>
      <c r="F11964" s="29" t="n">
        <f aca="false">(E11964+Einstellungen!$B$20)*(1+Einstellungen!$B$10)</f>
        <v>31.771215</v>
      </c>
      <c r="G11964" s="21" t="str">
        <f aca="false">IF(F11964&lt;Einstellungen!$B$5,"ja","nein")</f>
        <v>nein</v>
      </c>
      <c r="H11964" s="21" t="s">
        <v>29</v>
      </c>
      <c r="I11964" s="29" t="n">
        <f aca="false">INDEX(Einstellungen!$B$27:$B$50,10)</f>
        <v>1.05</v>
      </c>
      <c r="J11964" s="29" t="n">
        <f aca="false">F11964*I11964</f>
        <v>33.35977575</v>
      </c>
    </row>
    <row r="11965" customFormat="false" ht="15" hidden="false" customHeight="false" outlineLevel="0" collapsed="false">
      <c r="A11965" s="28" t="n">
        <v>46079</v>
      </c>
      <c r="B11965" s="21" t="s">
        <v>122</v>
      </c>
      <c r="C11965" s="21" t="s">
        <v>136</v>
      </c>
      <c r="D11965" s="29" t="n">
        <v>67.85</v>
      </c>
      <c r="E11965" s="29" t="n">
        <f aca="false">D11965/10</f>
        <v>6.785</v>
      </c>
      <c r="F11965" s="29" t="n">
        <f aca="false">(E11965+Einstellungen!$B$20)*(1+Einstellungen!$B$10)</f>
        <v>30.27479</v>
      </c>
      <c r="G11965" s="21" t="str">
        <f aca="false">IF(F11965&lt;Einstellungen!$B$5,"ja","nein")</f>
        <v>nein</v>
      </c>
      <c r="H11965" s="21" t="s">
        <v>29</v>
      </c>
      <c r="I11965" s="29" t="n">
        <f aca="false">INDEX(Einstellungen!$B$27:$B$50,11)</f>
        <v>1.05</v>
      </c>
      <c r="J11965" s="29" t="n">
        <f aca="false">F11965*I11965</f>
        <v>31.7885295</v>
      </c>
    </row>
    <row r="11966" customFormat="false" ht="15" hidden="false" customHeight="false" outlineLevel="0" collapsed="false">
      <c r="A11966" s="28" t="n">
        <v>46079</v>
      </c>
      <c r="B11966" s="21" t="s">
        <v>123</v>
      </c>
      <c r="C11966" s="21" t="s">
        <v>136</v>
      </c>
      <c r="D11966" s="29" t="n">
        <v>53.345</v>
      </c>
      <c r="E11966" s="29" t="n">
        <f aca="false">D11966/10</f>
        <v>5.3345</v>
      </c>
      <c r="F11966" s="29" t="n">
        <f aca="false">(E11966+Einstellungen!$B$20)*(1+Einstellungen!$B$10)</f>
        <v>28.548695</v>
      </c>
      <c r="G11966" s="21" t="str">
        <f aca="false">IF(F11966&lt;Einstellungen!$B$5,"ja","nein")</f>
        <v>ja</v>
      </c>
      <c r="H11966" s="21" t="s">
        <v>29</v>
      </c>
      <c r="I11966" s="29" t="n">
        <f aca="false">INDEX(Einstellungen!$B$27:$B$50,12)</f>
        <v>1.1</v>
      </c>
      <c r="J11966" s="29" t="n">
        <f aca="false">F11966*I11966</f>
        <v>31.4035645</v>
      </c>
    </row>
    <row r="11967" customFormat="false" ht="15" hidden="false" customHeight="false" outlineLevel="0" collapsed="false">
      <c r="A11967" s="28" t="n">
        <v>46079</v>
      </c>
      <c r="B11967" s="21" t="s">
        <v>124</v>
      </c>
      <c r="C11967" s="21" t="s">
        <v>136</v>
      </c>
      <c r="D11967" s="29" t="n">
        <v>20.038</v>
      </c>
      <c r="E11967" s="29" t="n">
        <f aca="false">D11967/10</f>
        <v>2.0038</v>
      </c>
      <c r="F11967" s="29" t="n">
        <f aca="false">(E11967+Einstellungen!$B$20)*(1+Einstellungen!$B$10)</f>
        <v>24.585162</v>
      </c>
      <c r="G11967" s="21" t="str">
        <f aca="false">IF(F11967&lt;Einstellungen!$B$5,"ja","nein")</f>
        <v>ja</v>
      </c>
      <c r="H11967" s="21" t="s">
        <v>29</v>
      </c>
      <c r="I11967" s="29" t="n">
        <f aca="false">INDEX(Einstellungen!$B$27:$B$50,13)</f>
        <v>1.2</v>
      </c>
      <c r="J11967" s="29" t="n">
        <f aca="false">F11967*I11967</f>
        <v>29.5021944</v>
      </c>
    </row>
    <row r="11968" customFormat="false" ht="15" hidden="false" customHeight="false" outlineLevel="0" collapsed="false">
      <c r="A11968" s="28" t="n">
        <v>46079</v>
      </c>
      <c r="B11968" s="21" t="s">
        <v>125</v>
      </c>
      <c r="C11968" s="21" t="s">
        <v>136</v>
      </c>
      <c r="D11968" s="29" t="n">
        <v>14.053</v>
      </c>
      <c r="E11968" s="29" t="n">
        <f aca="false">D11968/10</f>
        <v>1.4053</v>
      </c>
      <c r="F11968" s="29" t="n">
        <f aca="false">(E11968+Einstellungen!$B$20)*(1+Einstellungen!$B$10)</f>
        <v>23.872947</v>
      </c>
      <c r="G11968" s="21" t="str">
        <f aca="false">IF(F11968&lt;Einstellungen!$B$5,"ja","nein")</f>
        <v>ja</v>
      </c>
      <c r="H11968" s="21" t="s">
        <v>29</v>
      </c>
      <c r="I11968" s="29" t="n">
        <f aca="false">INDEX(Einstellungen!$B$27:$B$50,14)</f>
        <v>1.15</v>
      </c>
      <c r="J11968" s="29" t="n">
        <f aca="false">F11968*I11968</f>
        <v>27.45388905</v>
      </c>
    </row>
    <row r="11969" customFormat="false" ht="15" hidden="false" customHeight="false" outlineLevel="0" collapsed="false">
      <c r="A11969" s="28" t="n">
        <v>46079</v>
      </c>
      <c r="B11969" s="21" t="s">
        <v>126</v>
      </c>
      <c r="C11969" s="21" t="s">
        <v>136</v>
      </c>
      <c r="D11969" s="29" t="n">
        <v>44.638</v>
      </c>
      <c r="E11969" s="29" t="n">
        <f aca="false">D11969/10</f>
        <v>4.4638</v>
      </c>
      <c r="F11969" s="29" t="n">
        <f aca="false">(E11969+Einstellungen!$B$20)*(1+Einstellungen!$B$10)</f>
        <v>27.512562</v>
      </c>
      <c r="G11969" s="21" t="str">
        <f aca="false">IF(F11969&lt;Einstellungen!$B$5,"ja","nein")</f>
        <v>ja</v>
      </c>
      <c r="H11969" s="21" t="s">
        <v>29</v>
      </c>
      <c r="I11969" s="29" t="n">
        <f aca="false">INDEX(Einstellungen!$B$27:$B$50,15)</f>
        <v>1</v>
      </c>
      <c r="J11969" s="29" t="n">
        <f aca="false">F11969*I11969</f>
        <v>27.512562</v>
      </c>
    </row>
    <row r="11970" customFormat="false" ht="15" hidden="false" customHeight="false" outlineLevel="0" collapsed="false">
      <c r="A11970" s="28" t="n">
        <v>46079</v>
      </c>
      <c r="B11970" s="21" t="s">
        <v>127</v>
      </c>
      <c r="C11970" s="21" t="s">
        <v>136</v>
      </c>
      <c r="D11970" s="29" t="n">
        <v>71.308</v>
      </c>
      <c r="E11970" s="29" t="n">
        <f aca="false">D11970/10</f>
        <v>7.1308</v>
      </c>
      <c r="F11970" s="29" t="n">
        <f aca="false">(E11970+Einstellungen!$B$20)*(1+Einstellungen!$B$10)</f>
        <v>30.686292</v>
      </c>
      <c r="G11970" s="21" t="str">
        <f aca="false">IF(F11970&lt;Einstellungen!$B$5,"ja","nein")</f>
        <v>nein</v>
      </c>
      <c r="H11970" s="21" t="s">
        <v>29</v>
      </c>
      <c r="I11970" s="29" t="n">
        <f aca="false">INDEX(Einstellungen!$B$27:$B$50,16)</f>
        <v>0.95</v>
      </c>
      <c r="J11970" s="29" t="n">
        <f aca="false">F11970*I11970</f>
        <v>29.1519774</v>
      </c>
    </row>
    <row r="11971" customFormat="false" ht="15" hidden="false" customHeight="false" outlineLevel="0" collapsed="false">
      <c r="A11971" s="28" t="n">
        <v>46079</v>
      </c>
      <c r="B11971" s="21" t="s">
        <v>128</v>
      </c>
      <c r="C11971" s="21" t="s">
        <v>136</v>
      </c>
      <c r="D11971" s="29" t="n">
        <v>94.733</v>
      </c>
      <c r="E11971" s="29" t="n">
        <f aca="false">D11971/10</f>
        <v>9.4733</v>
      </c>
      <c r="F11971" s="29" t="n">
        <f aca="false">(E11971+Einstellungen!$B$20)*(1+Einstellungen!$B$10)</f>
        <v>33.473867</v>
      </c>
      <c r="G11971" s="21" t="str">
        <f aca="false">IF(F11971&lt;Einstellungen!$B$5,"ja","nein")</f>
        <v>nein</v>
      </c>
      <c r="H11971" s="21" t="s">
        <v>29</v>
      </c>
      <c r="I11971" s="29" t="n">
        <f aca="false">INDEX(Einstellungen!$B$27:$B$50,17)</f>
        <v>0.95</v>
      </c>
      <c r="J11971" s="29" t="n">
        <f aca="false">F11971*I11971</f>
        <v>31.80017365</v>
      </c>
    </row>
    <row r="11972" customFormat="false" ht="15" hidden="false" customHeight="false" outlineLevel="0" collapsed="false">
      <c r="A11972" s="28" t="n">
        <v>46079</v>
      </c>
      <c r="B11972" s="21" t="s">
        <v>129</v>
      </c>
      <c r="C11972" s="21" t="s">
        <v>136</v>
      </c>
      <c r="D11972" s="29" t="n">
        <v>111.138</v>
      </c>
      <c r="E11972" s="29" t="n">
        <f aca="false">D11972/10</f>
        <v>11.1138</v>
      </c>
      <c r="F11972" s="29" t="n">
        <f aca="false">(E11972+Einstellungen!$B$20)*(1+Einstellungen!$B$10)</f>
        <v>35.426062</v>
      </c>
      <c r="G11972" s="21" t="str">
        <f aca="false">IF(F11972&lt;Einstellungen!$B$5,"ja","nein")</f>
        <v>nein</v>
      </c>
      <c r="H11972" s="21" t="s">
        <v>29</v>
      </c>
      <c r="I11972" s="29" t="n">
        <f aca="false">INDEX(Einstellungen!$B$27:$B$50,18)</f>
        <v>1.1</v>
      </c>
      <c r="J11972" s="29" t="n">
        <f aca="false">F11972*I11972</f>
        <v>38.9686682</v>
      </c>
    </row>
    <row r="11973" customFormat="false" ht="15" hidden="false" customHeight="false" outlineLevel="0" collapsed="false">
      <c r="A11973" s="28" t="n">
        <v>46079</v>
      </c>
      <c r="B11973" s="21" t="s">
        <v>130</v>
      </c>
      <c r="C11973" s="21" t="s">
        <v>136</v>
      </c>
      <c r="D11973" s="29" t="n">
        <v>113.095</v>
      </c>
      <c r="E11973" s="29" t="n">
        <f aca="false">D11973/10</f>
        <v>11.3095</v>
      </c>
      <c r="F11973" s="29" t="n">
        <f aca="false">(E11973+Einstellungen!$B$20)*(1+Einstellungen!$B$10)</f>
        <v>35.658945</v>
      </c>
      <c r="G11973" s="21" t="str">
        <f aca="false">IF(F11973&lt;Einstellungen!$B$5,"ja","nein")</f>
        <v>nein</v>
      </c>
      <c r="H11973" s="21" t="s">
        <v>29</v>
      </c>
      <c r="I11973" s="29" t="n">
        <f aca="false">INDEX(Einstellungen!$B$27:$B$50,19)</f>
        <v>1.35</v>
      </c>
      <c r="J11973" s="29" t="n">
        <f aca="false">F11973*I11973</f>
        <v>48.13957575</v>
      </c>
    </row>
    <row r="11974" customFormat="false" ht="15" hidden="false" customHeight="false" outlineLevel="0" collapsed="false">
      <c r="A11974" s="28" t="n">
        <v>46079</v>
      </c>
      <c r="B11974" s="21" t="s">
        <v>131</v>
      </c>
      <c r="C11974" s="21" t="s">
        <v>136</v>
      </c>
      <c r="D11974" s="29" t="n">
        <v>107.985</v>
      </c>
      <c r="E11974" s="29" t="n">
        <f aca="false">D11974/10</f>
        <v>10.7985</v>
      </c>
      <c r="F11974" s="29" t="n">
        <f aca="false">(E11974+Einstellungen!$B$20)*(1+Einstellungen!$B$10)</f>
        <v>35.050855</v>
      </c>
      <c r="G11974" s="21" t="str">
        <f aca="false">IF(F11974&lt;Einstellungen!$B$5,"ja","nein")</f>
        <v>nein</v>
      </c>
      <c r="H11974" s="21" t="s">
        <v>29</v>
      </c>
      <c r="I11974" s="29" t="n">
        <f aca="false">INDEX(Einstellungen!$B$27:$B$50,20)</f>
        <v>1.45</v>
      </c>
      <c r="J11974" s="29" t="n">
        <f aca="false">F11974*I11974</f>
        <v>50.82373975</v>
      </c>
    </row>
    <row r="11975" customFormat="false" ht="15" hidden="false" customHeight="false" outlineLevel="0" collapsed="false">
      <c r="A11975" s="28" t="n">
        <v>46079</v>
      </c>
      <c r="B11975" s="21" t="s">
        <v>132</v>
      </c>
      <c r="C11975" s="21" t="s">
        <v>136</v>
      </c>
      <c r="D11975" s="29" t="n">
        <v>93.447</v>
      </c>
      <c r="E11975" s="29" t="n">
        <f aca="false">D11975/10</f>
        <v>9.3447</v>
      </c>
      <c r="F11975" s="29" t="n">
        <f aca="false">(E11975+Einstellungen!$B$20)*(1+Einstellungen!$B$10)</f>
        <v>33.320833</v>
      </c>
      <c r="G11975" s="21" t="str">
        <f aca="false">IF(F11975&lt;Einstellungen!$B$5,"ja","nein")</f>
        <v>nein</v>
      </c>
      <c r="H11975" s="21" t="s">
        <v>29</v>
      </c>
      <c r="I11975" s="29" t="n">
        <f aca="false">INDEX(Einstellungen!$B$27:$B$50,21)</f>
        <v>1.4</v>
      </c>
      <c r="J11975" s="29" t="n">
        <f aca="false">F11975*I11975</f>
        <v>46.6491662</v>
      </c>
    </row>
    <row r="11976" customFormat="false" ht="15" hidden="false" customHeight="false" outlineLevel="0" collapsed="false">
      <c r="A11976" s="28" t="n">
        <v>46079</v>
      </c>
      <c r="B11976" s="21" t="s">
        <v>133</v>
      </c>
      <c r="C11976" s="21" t="s">
        <v>136</v>
      </c>
      <c r="D11976" s="29" t="n">
        <v>84.078</v>
      </c>
      <c r="E11976" s="29" t="n">
        <f aca="false">D11976/10</f>
        <v>8.4078</v>
      </c>
      <c r="F11976" s="29" t="n">
        <f aca="false">(E11976+Einstellungen!$B$20)*(1+Einstellungen!$B$10)</f>
        <v>32.205922</v>
      </c>
      <c r="G11976" s="21" t="str">
        <f aca="false">IF(F11976&lt;Einstellungen!$B$5,"ja","nein")</f>
        <v>nein</v>
      </c>
      <c r="H11976" s="21" t="s">
        <v>29</v>
      </c>
      <c r="I11976" s="29" t="n">
        <f aca="false">INDEX(Einstellungen!$B$27:$B$50,22)</f>
        <v>1.25</v>
      </c>
      <c r="J11976" s="29" t="n">
        <f aca="false">F11976*I11976</f>
        <v>40.2574025</v>
      </c>
    </row>
    <row r="11977" customFormat="false" ht="15" hidden="false" customHeight="false" outlineLevel="0" collapsed="false">
      <c r="A11977" s="28" t="n">
        <v>46079</v>
      </c>
      <c r="B11977" s="21" t="s">
        <v>134</v>
      </c>
      <c r="C11977" s="21" t="s">
        <v>136</v>
      </c>
      <c r="D11977" s="29" t="n">
        <v>80.458</v>
      </c>
      <c r="E11977" s="29" t="n">
        <f aca="false">D11977/10</f>
        <v>8.0458</v>
      </c>
      <c r="F11977" s="29" t="n">
        <f aca="false">(E11977+Einstellungen!$B$20)*(1+Einstellungen!$B$10)</f>
        <v>31.775142</v>
      </c>
      <c r="G11977" s="21" t="str">
        <f aca="false">IF(F11977&lt;Einstellungen!$B$5,"ja","nein")</f>
        <v>nein</v>
      </c>
      <c r="H11977" s="21" t="s">
        <v>29</v>
      </c>
      <c r="I11977" s="29" t="n">
        <f aca="false">INDEX(Einstellungen!$B$27:$B$50,23)</f>
        <v>1.05</v>
      </c>
      <c r="J11977" s="29" t="n">
        <f aca="false">F11977*I11977</f>
        <v>33.3638991</v>
      </c>
    </row>
    <row r="11978" customFormat="false" ht="15" hidden="false" customHeight="false" outlineLevel="0" collapsed="false">
      <c r="A11978" s="28" t="n">
        <v>46079</v>
      </c>
      <c r="B11978" s="21" t="s">
        <v>135</v>
      </c>
      <c r="C11978" s="21" t="s">
        <v>136</v>
      </c>
      <c r="D11978" s="29" t="n">
        <v>71.575</v>
      </c>
      <c r="E11978" s="29" t="n">
        <f aca="false">D11978/10</f>
        <v>7.1575</v>
      </c>
      <c r="F11978" s="29" t="n">
        <f aca="false">(E11978+Einstellungen!$B$20)*(1+Einstellungen!$B$10)</f>
        <v>30.718065</v>
      </c>
      <c r="G11978" s="21" t="str">
        <f aca="false">IF(F11978&lt;Einstellungen!$B$5,"ja","nein")</f>
        <v>nein</v>
      </c>
      <c r="H11978" s="21" t="s">
        <v>29</v>
      </c>
      <c r="I11978" s="29" t="n">
        <f aca="false">INDEX(Einstellungen!$B$27:$B$50,24)</f>
        <v>0.8</v>
      </c>
      <c r="J11978" s="29" t="n">
        <f aca="false">F11978*I11978</f>
        <v>24.574452</v>
      </c>
    </row>
    <row r="11979" customFormat="false" ht="15" hidden="false" customHeight="false" outlineLevel="0" collapsed="false">
      <c r="A11979" s="28" t="n">
        <v>46080</v>
      </c>
      <c r="B11979" s="21" t="s">
        <v>111</v>
      </c>
      <c r="C11979" s="21" t="s">
        <v>137</v>
      </c>
      <c r="D11979" s="29" t="n">
        <v>55.148</v>
      </c>
      <c r="E11979" s="29" t="n">
        <f aca="false">D11979/10</f>
        <v>5.5148</v>
      </c>
      <c r="F11979" s="29" t="n">
        <f aca="false">(E11979+Einstellungen!$B$20)*(1+Einstellungen!$B$10)</f>
        <v>28.763252</v>
      </c>
      <c r="G11979" s="21" t="str">
        <f aca="false">IF(F11979&lt;Einstellungen!$B$5,"ja","nein")</f>
        <v>ja</v>
      </c>
      <c r="H11979" s="21" t="s">
        <v>29</v>
      </c>
      <c r="I11979" s="29" t="n">
        <f aca="false">INDEX(Einstellungen!$B$27:$B$50,1)</f>
        <v>0.6</v>
      </c>
      <c r="J11979" s="29" t="n">
        <f aca="false">F11979*I11979</f>
        <v>17.2579512</v>
      </c>
    </row>
    <row r="11980" customFormat="false" ht="15" hidden="false" customHeight="false" outlineLevel="0" collapsed="false">
      <c r="A11980" s="28" t="n">
        <v>46080</v>
      </c>
      <c r="B11980" s="21" t="s">
        <v>113</v>
      </c>
      <c r="C11980" s="21" t="s">
        <v>137</v>
      </c>
      <c r="D11980" s="29" t="n">
        <v>56.008</v>
      </c>
      <c r="E11980" s="29" t="n">
        <f aca="false">D11980/10</f>
        <v>5.6008</v>
      </c>
      <c r="F11980" s="29" t="n">
        <f aca="false">(E11980+Einstellungen!$B$20)*(1+Einstellungen!$B$10)</f>
        <v>28.865592</v>
      </c>
      <c r="G11980" s="21" t="str">
        <f aca="false">IF(F11980&lt;Einstellungen!$B$5,"ja","nein")</f>
        <v>ja</v>
      </c>
      <c r="H11980" s="21" t="s">
        <v>29</v>
      </c>
      <c r="I11980" s="29" t="n">
        <f aca="false">INDEX(Einstellungen!$B$27:$B$50,2)</f>
        <v>0.5</v>
      </c>
      <c r="J11980" s="29" t="n">
        <f aca="false">F11980*I11980</f>
        <v>14.432796</v>
      </c>
    </row>
    <row r="11981" customFormat="false" ht="15" hidden="false" customHeight="false" outlineLevel="0" collapsed="false">
      <c r="A11981" s="28" t="n">
        <v>46080</v>
      </c>
      <c r="B11981" s="21" t="s">
        <v>114</v>
      </c>
      <c r="C11981" s="21" t="s">
        <v>137</v>
      </c>
      <c r="D11981" s="29" t="n">
        <v>57.303</v>
      </c>
      <c r="E11981" s="29" t="n">
        <f aca="false">D11981/10</f>
        <v>5.7303</v>
      </c>
      <c r="F11981" s="29" t="n">
        <f aca="false">(E11981+Einstellungen!$B$20)*(1+Einstellungen!$B$10)</f>
        <v>29.019697</v>
      </c>
      <c r="G11981" s="21" t="str">
        <f aca="false">IF(F11981&lt;Einstellungen!$B$5,"ja","nein")</f>
        <v>nein</v>
      </c>
      <c r="H11981" s="21" t="s">
        <v>29</v>
      </c>
      <c r="I11981" s="29" t="n">
        <f aca="false">INDEX(Einstellungen!$B$27:$B$50,3)</f>
        <v>0.45</v>
      </c>
      <c r="J11981" s="29" t="n">
        <f aca="false">F11981*I11981</f>
        <v>13.05886365</v>
      </c>
    </row>
    <row r="11982" customFormat="false" ht="15" hidden="false" customHeight="false" outlineLevel="0" collapsed="false">
      <c r="A11982" s="28" t="n">
        <v>46080</v>
      </c>
      <c r="B11982" s="21" t="s">
        <v>115</v>
      </c>
      <c r="C11982" s="21" t="s">
        <v>137</v>
      </c>
      <c r="D11982" s="29" t="n">
        <v>60</v>
      </c>
      <c r="E11982" s="29" t="n">
        <f aca="false">D11982/10</f>
        <v>6</v>
      </c>
      <c r="F11982" s="29" t="n">
        <f aca="false">(E11982+Einstellungen!$B$20)*(1+Einstellungen!$B$10)</f>
        <v>29.34064</v>
      </c>
      <c r="G11982" s="21" t="str">
        <f aca="false">IF(F11982&lt;Einstellungen!$B$5,"ja","nein")</f>
        <v>nein</v>
      </c>
      <c r="H11982" s="21" t="s">
        <v>29</v>
      </c>
      <c r="I11982" s="29" t="n">
        <f aca="false">INDEX(Einstellungen!$B$27:$B$50,4)</f>
        <v>0.45</v>
      </c>
      <c r="J11982" s="29" t="n">
        <f aca="false">F11982*I11982</f>
        <v>13.203288</v>
      </c>
    </row>
    <row r="11983" customFormat="false" ht="15" hidden="false" customHeight="false" outlineLevel="0" collapsed="false">
      <c r="A11983" s="28" t="n">
        <v>46080</v>
      </c>
      <c r="B11983" s="21" t="s">
        <v>116</v>
      </c>
      <c r="C11983" s="21" t="s">
        <v>137</v>
      </c>
      <c r="D11983" s="29" t="n">
        <v>61.795</v>
      </c>
      <c r="E11983" s="29" t="n">
        <f aca="false">D11983/10</f>
        <v>6.1795</v>
      </c>
      <c r="F11983" s="29" t="n">
        <f aca="false">(E11983+Einstellungen!$B$20)*(1+Einstellungen!$B$10)</f>
        <v>29.554245</v>
      </c>
      <c r="G11983" s="21" t="str">
        <f aca="false">IF(F11983&lt;Einstellungen!$B$5,"ja","nein")</f>
        <v>nein</v>
      </c>
      <c r="H11983" s="21" t="s">
        <v>29</v>
      </c>
      <c r="I11983" s="29" t="n">
        <f aca="false">INDEX(Einstellungen!$B$27:$B$50,5)</f>
        <v>0.45</v>
      </c>
      <c r="J11983" s="29" t="n">
        <f aca="false">F11983*I11983</f>
        <v>13.29941025</v>
      </c>
    </row>
    <row r="11984" customFormat="false" ht="15" hidden="false" customHeight="false" outlineLevel="0" collapsed="false">
      <c r="A11984" s="28" t="n">
        <v>46080</v>
      </c>
      <c r="B11984" s="21" t="s">
        <v>117</v>
      </c>
      <c r="C11984" s="21" t="s">
        <v>137</v>
      </c>
      <c r="D11984" s="29" t="n">
        <v>65.992</v>
      </c>
      <c r="E11984" s="29" t="n">
        <f aca="false">D11984/10</f>
        <v>6.5992</v>
      </c>
      <c r="F11984" s="29" t="n">
        <f aca="false">(E11984+Einstellungen!$B$20)*(1+Einstellungen!$B$10)</f>
        <v>30.053688</v>
      </c>
      <c r="G11984" s="21" t="str">
        <f aca="false">IF(F11984&lt;Einstellungen!$B$5,"ja","nein")</f>
        <v>nein</v>
      </c>
      <c r="H11984" s="21" t="s">
        <v>29</v>
      </c>
      <c r="I11984" s="29" t="n">
        <f aca="false">INDEX(Einstellungen!$B$27:$B$50,6)</f>
        <v>0.5</v>
      </c>
      <c r="J11984" s="29" t="n">
        <f aca="false">F11984*I11984</f>
        <v>15.026844</v>
      </c>
    </row>
    <row r="11985" customFormat="false" ht="15" hidden="false" customHeight="false" outlineLevel="0" collapsed="false">
      <c r="A11985" s="28" t="n">
        <v>46080</v>
      </c>
      <c r="B11985" s="21" t="s">
        <v>118</v>
      </c>
      <c r="C11985" s="21" t="s">
        <v>137</v>
      </c>
      <c r="D11985" s="29" t="n">
        <v>76.565</v>
      </c>
      <c r="E11985" s="29" t="n">
        <f aca="false">D11985/10</f>
        <v>7.6565</v>
      </c>
      <c r="F11985" s="29" t="n">
        <f aca="false">(E11985+Einstellungen!$B$20)*(1+Einstellungen!$B$10)</f>
        <v>31.311875</v>
      </c>
      <c r="G11985" s="21" t="str">
        <f aca="false">IF(F11985&lt;Einstellungen!$B$5,"ja","nein")</f>
        <v>nein</v>
      </c>
      <c r="H11985" s="21" t="s">
        <v>29</v>
      </c>
      <c r="I11985" s="29" t="n">
        <f aca="false">INDEX(Einstellungen!$B$27:$B$50,7)</f>
        <v>0.7</v>
      </c>
      <c r="J11985" s="29" t="n">
        <f aca="false">F11985*I11985</f>
        <v>21.9183125</v>
      </c>
    </row>
    <row r="11986" customFormat="false" ht="15" hidden="false" customHeight="false" outlineLevel="0" collapsed="false">
      <c r="A11986" s="28" t="n">
        <v>46080</v>
      </c>
      <c r="B11986" s="21" t="s">
        <v>119</v>
      </c>
      <c r="C11986" s="21" t="s">
        <v>137</v>
      </c>
      <c r="D11986" s="29" t="n">
        <v>88.525</v>
      </c>
      <c r="E11986" s="29" t="n">
        <f aca="false">D11986/10</f>
        <v>8.8525</v>
      </c>
      <c r="F11986" s="29" t="n">
        <f aca="false">(E11986+Einstellungen!$B$20)*(1+Einstellungen!$B$10)</f>
        <v>32.735115</v>
      </c>
      <c r="G11986" s="21" t="str">
        <f aca="false">IF(F11986&lt;Einstellungen!$B$5,"ja","nein")</f>
        <v>nein</v>
      </c>
      <c r="H11986" s="21" t="s">
        <v>29</v>
      </c>
      <c r="I11986" s="29" t="n">
        <f aca="false">INDEX(Einstellungen!$B$27:$B$50,8)</f>
        <v>0.95</v>
      </c>
      <c r="J11986" s="29" t="n">
        <f aca="false">F11986*I11986</f>
        <v>31.09835925</v>
      </c>
    </row>
    <row r="11987" customFormat="false" ht="15" hidden="false" customHeight="false" outlineLevel="0" collapsed="false">
      <c r="A11987" s="28" t="n">
        <v>46080</v>
      </c>
      <c r="B11987" s="21" t="s">
        <v>120</v>
      </c>
      <c r="C11987" s="21" t="s">
        <v>137</v>
      </c>
      <c r="D11987" s="29" t="n">
        <v>79.33</v>
      </c>
      <c r="E11987" s="29" t="n">
        <f aca="false">D11987/10</f>
        <v>7.933</v>
      </c>
      <c r="F11987" s="29" t="n">
        <f aca="false">(E11987+Einstellungen!$B$20)*(1+Einstellungen!$B$10)</f>
        <v>31.64091</v>
      </c>
      <c r="G11987" s="21" t="str">
        <f aca="false">IF(F11987&lt;Einstellungen!$B$5,"ja","nein")</f>
        <v>nein</v>
      </c>
      <c r="H11987" s="21" t="s">
        <v>29</v>
      </c>
      <c r="I11987" s="29" t="n">
        <f aca="false">INDEX(Einstellungen!$B$27:$B$50,9)</f>
        <v>1.05</v>
      </c>
      <c r="J11987" s="29" t="n">
        <f aca="false">F11987*I11987</f>
        <v>33.2229555</v>
      </c>
    </row>
    <row r="11988" customFormat="false" ht="15" hidden="false" customHeight="false" outlineLevel="0" collapsed="false">
      <c r="A11988" s="28" t="n">
        <v>46080</v>
      </c>
      <c r="B11988" s="21" t="s">
        <v>121</v>
      </c>
      <c r="C11988" s="21" t="s">
        <v>137</v>
      </c>
      <c r="D11988" s="29" t="n">
        <v>64.415</v>
      </c>
      <c r="E11988" s="29" t="n">
        <f aca="false">D11988/10</f>
        <v>6.4415</v>
      </c>
      <c r="F11988" s="29" t="n">
        <f aca="false">(E11988+Einstellungen!$B$20)*(1+Einstellungen!$B$10)</f>
        <v>29.866025</v>
      </c>
      <c r="G11988" s="21" t="str">
        <f aca="false">IF(F11988&lt;Einstellungen!$B$5,"ja","nein")</f>
        <v>nein</v>
      </c>
      <c r="H11988" s="21" t="s">
        <v>29</v>
      </c>
      <c r="I11988" s="29" t="n">
        <f aca="false">INDEX(Einstellungen!$B$27:$B$50,10)</f>
        <v>1.05</v>
      </c>
      <c r="J11988" s="29" t="n">
        <f aca="false">F11988*I11988</f>
        <v>31.35932625</v>
      </c>
    </row>
    <row r="11989" customFormat="false" ht="15" hidden="false" customHeight="false" outlineLevel="0" collapsed="false">
      <c r="A11989" s="28" t="n">
        <v>46080</v>
      </c>
      <c r="B11989" s="21" t="s">
        <v>122</v>
      </c>
      <c r="C11989" s="21" t="s">
        <v>137</v>
      </c>
      <c r="D11989" s="29" t="n">
        <v>31.547</v>
      </c>
      <c r="E11989" s="29" t="n">
        <f aca="false">D11989/10</f>
        <v>3.1547</v>
      </c>
      <c r="F11989" s="29" t="n">
        <f aca="false">(E11989+Einstellungen!$B$20)*(1+Einstellungen!$B$10)</f>
        <v>25.954733</v>
      </c>
      <c r="G11989" s="21" t="str">
        <f aca="false">IF(F11989&lt;Einstellungen!$B$5,"ja","nein")</f>
        <v>ja</v>
      </c>
      <c r="H11989" s="21" t="s">
        <v>29</v>
      </c>
      <c r="I11989" s="29" t="n">
        <f aca="false">INDEX(Einstellungen!$B$27:$B$50,11)</f>
        <v>1.05</v>
      </c>
      <c r="J11989" s="29" t="n">
        <f aca="false">F11989*I11989</f>
        <v>27.25246965</v>
      </c>
    </row>
    <row r="11990" customFormat="false" ht="15" hidden="false" customHeight="false" outlineLevel="0" collapsed="false">
      <c r="A11990" s="28" t="n">
        <v>46080</v>
      </c>
      <c r="B11990" s="21" t="s">
        <v>123</v>
      </c>
      <c r="C11990" s="21" t="s">
        <v>137</v>
      </c>
      <c r="D11990" s="29" t="n">
        <v>0.97</v>
      </c>
      <c r="E11990" s="29" t="n">
        <f aca="false">D11990/10</f>
        <v>0.097</v>
      </c>
      <c r="F11990" s="29" t="n">
        <f aca="false">(E11990+Einstellungen!$B$20)*(1+Einstellungen!$B$10)</f>
        <v>22.31607</v>
      </c>
      <c r="G11990" s="21" t="str">
        <f aca="false">IF(F11990&lt;Einstellungen!$B$5,"ja","nein")</f>
        <v>ja</v>
      </c>
      <c r="H11990" s="21" t="s">
        <v>29</v>
      </c>
      <c r="I11990" s="29" t="n">
        <f aca="false">INDEX(Einstellungen!$B$27:$B$50,12)</f>
        <v>1.1</v>
      </c>
      <c r="J11990" s="29" t="n">
        <f aca="false">F11990*I11990</f>
        <v>24.547677</v>
      </c>
    </row>
    <row r="11991" customFormat="false" ht="15" hidden="false" customHeight="false" outlineLevel="0" collapsed="false">
      <c r="A11991" s="28" t="n">
        <v>46080</v>
      </c>
      <c r="B11991" s="21" t="s">
        <v>124</v>
      </c>
      <c r="C11991" s="21" t="s">
        <v>137</v>
      </c>
      <c r="D11991" s="29" t="n">
        <v>-0.013</v>
      </c>
      <c r="E11991" s="29" t="n">
        <f aca="false">D11991/10</f>
        <v>-0.0013</v>
      </c>
      <c r="F11991" s="29" t="n">
        <f aca="false">(E11991+Einstellungen!$B$20)*(1+Einstellungen!$B$10)</f>
        <v>22.199093</v>
      </c>
      <c r="G11991" s="21" t="str">
        <f aca="false">IF(F11991&lt;Einstellungen!$B$5,"ja","nein")</f>
        <v>ja</v>
      </c>
      <c r="H11991" s="21" t="s">
        <v>29</v>
      </c>
      <c r="I11991" s="29" t="n">
        <f aca="false">INDEX(Einstellungen!$B$27:$B$50,13)</f>
        <v>1.2</v>
      </c>
      <c r="J11991" s="29" t="n">
        <f aca="false">F11991*I11991</f>
        <v>26.6389116</v>
      </c>
    </row>
    <row r="11992" customFormat="false" ht="15" hidden="false" customHeight="false" outlineLevel="0" collapsed="false">
      <c r="A11992" s="28" t="n">
        <v>46080</v>
      </c>
      <c r="B11992" s="21" t="s">
        <v>125</v>
      </c>
      <c r="C11992" s="21" t="s">
        <v>137</v>
      </c>
      <c r="D11992" s="29" t="n">
        <v>-0.01</v>
      </c>
      <c r="E11992" s="29" t="n">
        <f aca="false">D11992/10</f>
        <v>-0.001</v>
      </c>
      <c r="F11992" s="29" t="n">
        <f aca="false">(E11992+Einstellungen!$B$20)*(1+Einstellungen!$B$10)</f>
        <v>22.19945</v>
      </c>
      <c r="G11992" s="21" t="str">
        <f aca="false">IF(F11992&lt;Einstellungen!$B$5,"ja","nein")</f>
        <v>ja</v>
      </c>
      <c r="H11992" s="21" t="s">
        <v>29</v>
      </c>
      <c r="I11992" s="29" t="n">
        <f aca="false">INDEX(Einstellungen!$B$27:$B$50,14)</f>
        <v>1.15</v>
      </c>
      <c r="J11992" s="29" t="n">
        <f aca="false">F11992*I11992</f>
        <v>25.5293675</v>
      </c>
    </row>
    <row r="11993" customFormat="false" ht="15" hidden="false" customHeight="false" outlineLevel="0" collapsed="false">
      <c r="A11993" s="28" t="n">
        <v>46080</v>
      </c>
      <c r="B11993" s="21" t="s">
        <v>126</v>
      </c>
      <c r="C11993" s="21" t="s">
        <v>137</v>
      </c>
      <c r="D11993" s="29" t="n">
        <v>7.737</v>
      </c>
      <c r="E11993" s="29" t="n">
        <f aca="false">D11993/10</f>
        <v>0.7737</v>
      </c>
      <c r="F11993" s="29" t="n">
        <f aca="false">(E11993+Einstellungen!$B$20)*(1+Einstellungen!$B$10)</f>
        <v>23.121343</v>
      </c>
      <c r="G11993" s="21" t="str">
        <f aca="false">IF(F11993&lt;Einstellungen!$B$5,"ja","nein")</f>
        <v>ja</v>
      </c>
      <c r="H11993" s="21" t="s">
        <v>29</v>
      </c>
      <c r="I11993" s="29" t="n">
        <f aca="false">INDEX(Einstellungen!$B$27:$B$50,15)</f>
        <v>1</v>
      </c>
      <c r="J11993" s="29" t="n">
        <f aca="false">F11993*I11993</f>
        <v>23.121343</v>
      </c>
    </row>
    <row r="11994" customFormat="false" ht="15" hidden="false" customHeight="false" outlineLevel="0" collapsed="false">
      <c r="A11994" s="28" t="n">
        <v>46080</v>
      </c>
      <c r="B11994" s="21" t="s">
        <v>127</v>
      </c>
      <c r="C11994" s="21" t="s">
        <v>137</v>
      </c>
      <c r="D11994" s="29" t="n">
        <v>59.755</v>
      </c>
      <c r="E11994" s="29" t="n">
        <f aca="false">D11994/10</f>
        <v>5.9755</v>
      </c>
      <c r="F11994" s="29" t="n">
        <f aca="false">(E11994+Einstellungen!$B$20)*(1+Einstellungen!$B$10)</f>
        <v>29.311485</v>
      </c>
      <c r="G11994" s="21" t="str">
        <f aca="false">IF(F11994&lt;Einstellungen!$B$5,"ja","nein")</f>
        <v>nein</v>
      </c>
      <c r="H11994" s="21" t="s">
        <v>29</v>
      </c>
      <c r="I11994" s="29" t="n">
        <f aca="false">INDEX(Einstellungen!$B$27:$B$50,16)</f>
        <v>0.95</v>
      </c>
      <c r="J11994" s="29" t="n">
        <f aca="false">F11994*I11994</f>
        <v>27.84591075</v>
      </c>
    </row>
    <row r="11995" customFormat="false" ht="15" hidden="false" customHeight="false" outlineLevel="0" collapsed="false">
      <c r="A11995" s="28" t="n">
        <v>46080</v>
      </c>
      <c r="B11995" s="21" t="s">
        <v>128</v>
      </c>
      <c r="C11995" s="21" t="s">
        <v>137</v>
      </c>
      <c r="D11995" s="29" t="n">
        <v>92</v>
      </c>
      <c r="E11995" s="29" t="n">
        <f aca="false">D11995/10</f>
        <v>9.2</v>
      </c>
      <c r="F11995" s="29" t="n">
        <f aca="false">(E11995+Einstellungen!$B$20)*(1+Einstellungen!$B$10)</f>
        <v>33.14864</v>
      </c>
      <c r="G11995" s="21" t="str">
        <f aca="false">IF(F11995&lt;Einstellungen!$B$5,"ja","nein")</f>
        <v>nein</v>
      </c>
      <c r="H11995" s="21" t="s">
        <v>29</v>
      </c>
      <c r="I11995" s="29" t="n">
        <f aca="false">INDEX(Einstellungen!$B$27:$B$50,17)</f>
        <v>0.95</v>
      </c>
      <c r="J11995" s="29" t="n">
        <f aca="false">F11995*I11995</f>
        <v>31.491208</v>
      </c>
    </row>
    <row r="11996" customFormat="false" ht="15" hidden="false" customHeight="false" outlineLevel="0" collapsed="false">
      <c r="A11996" s="28" t="n">
        <v>46080</v>
      </c>
      <c r="B11996" s="21" t="s">
        <v>129</v>
      </c>
      <c r="C11996" s="21" t="s">
        <v>137</v>
      </c>
      <c r="D11996" s="29" t="n">
        <v>115.195</v>
      </c>
      <c r="E11996" s="29" t="n">
        <f aca="false">D11996/10</f>
        <v>11.5195</v>
      </c>
      <c r="F11996" s="29" t="n">
        <f aca="false">(E11996+Einstellungen!$B$20)*(1+Einstellungen!$B$10)</f>
        <v>35.908845</v>
      </c>
      <c r="G11996" s="21" t="str">
        <f aca="false">IF(F11996&lt;Einstellungen!$B$5,"ja","nein")</f>
        <v>nein</v>
      </c>
      <c r="H11996" s="21" t="s">
        <v>29</v>
      </c>
      <c r="I11996" s="29" t="n">
        <f aca="false">INDEX(Einstellungen!$B$27:$B$50,18)</f>
        <v>1.1</v>
      </c>
      <c r="J11996" s="29" t="n">
        <f aca="false">F11996*I11996</f>
        <v>39.4997295</v>
      </c>
    </row>
    <row r="11997" customFormat="false" ht="15" hidden="false" customHeight="false" outlineLevel="0" collapsed="false">
      <c r="A11997" s="28" t="n">
        <v>46080</v>
      </c>
      <c r="B11997" s="21" t="s">
        <v>130</v>
      </c>
      <c r="C11997" s="21" t="s">
        <v>137</v>
      </c>
      <c r="D11997" s="29" t="n">
        <v>118.1</v>
      </c>
      <c r="E11997" s="29" t="n">
        <f aca="false">D11997/10</f>
        <v>11.81</v>
      </c>
      <c r="F11997" s="29" t="n">
        <f aca="false">(E11997+Einstellungen!$B$20)*(1+Einstellungen!$B$10)</f>
        <v>36.25454</v>
      </c>
      <c r="G11997" s="21" t="str">
        <f aca="false">IF(F11997&lt;Einstellungen!$B$5,"ja","nein")</f>
        <v>nein</v>
      </c>
      <c r="H11997" s="21" t="s">
        <v>29</v>
      </c>
      <c r="I11997" s="29" t="n">
        <f aca="false">INDEX(Einstellungen!$B$27:$B$50,19)</f>
        <v>1.35</v>
      </c>
      <c r="J11997" s="29" t="n">
        <f aca="false">F11997*I11997</f>
        <v>48.943629</v>
      </c>
    </row>
    <row r="11998" customFormat="false" ht="15" hidden="false" customHeight="false" outlineLevel="0" collapsed="false">
      <c r="A11998" s="28" t="n">
        <v>46080</v>
      </c>
      <c r="B11998" s="21" t="s">
        <v>131</v>
      </c>
      <c r="C11998" s="21" t="s">
        <v>137</v>
      </c>
      <c r="D11998" s="29" t="n">
        <v>109.252</v>
      </c>
      <c r="E11998" s="29" t="n">
        <f aca="false">D11998/10</f>
        <v>10.9252</v>
      </c>
      <c r="F11998" s="29" t="n">
        <f aca="false">(E11998+Einstellungen!$B$20)*(1+Einstellungen!$B$10)</f>
        <v>35.201628</v>
      </c>
      <c r="G11998" s="21" t="str">
        <f aca="false">IF(F11998&lt;Einstellungen!$B$5,"ja","nein")</f>
        <v>nein</v>
      </c>
      <c r="H11998" s="21" t="s">
        <v>29</v>
      </c>
      <c r="I11998" s="29" t="n">
        <f aca="false">INDEX(Einstellungen!$B$27:$B$50,20)</f>
        <v>1.45</v>
      </c>
      <c r="J11998" s="29" t="n">
        <f aca="false">F11998*I11998</f>
        <v>51.0423606</v>
      </c>
    </row>
    <row r="11999" customFormat="false" ht="15" hidden="false" customHeight="false" outlineLevel="0" collapsed="false">
      <c r="A11999" s="28" t="n">
        <v>46080</v>
      </c>
      <c r="B11999" s="21" t="s">
        <v>132</v>
      </c>
      <c r="C11999" s="21" t="s">
        <v>137</v>
      </c>
      <c r="D11999" s="29" t="n">
        <v>100.03</v>
      </c>
      <c r="E11999" s="29" t="n">
        <f aca="false">D11999/10</f>
        <v>10.003</v>
      </c>
      <c r="F11999" s="29" t="n">
        <f aca="false">(E11999+Einstellungen!$B$20)*(1+Einstellungen!$B$10)</f>
        <v>34.10421</v>
      </c>
      <c r="G11999" s="21" t="str">
        <f aca="false">IF(F11999&lt;Einstellungen!$B$5,"ja","nein")</f>
        <v>nein</v>
      </c>
      <c r="H11999" s="21" t="s">
        <v>29</v>
      </c>
      <c r="I11999" s="29" t="n">
        <f aca="false">INDEX(Einstellungen!$B$27:$B$50,21)</f>
        <v>1.4</v>
      </c>
      <c r="J11999" s="29" t="n">
        <f aca="false">F11999*I11999</f>
        <v>47.745894</v>
      </c>
    </row>
    <row r="12000" customFormat="false" ht="15" hidden="false" customHeight="false" outlineLevel="0" collapsed="false">
      <c r="A12000" s="28" t="n">
        <v>46080</v>
      </c>
      <c r="B12000" s="21" t="s">
        <v>133</v>
      </c>
      <c r="C12000" s="21" t="s">
        <v>137</v>
      </c>
      <c r="D12000" s="29" t="n">
        <v>90.963</v>
      </c>
      <c r="E12000" s="29" t="n">
        <f aca="false">D12000/10</f>
        <v>9.0963</v>
      </c>
      <c r="F12000" s="29" t="n">
        <f aca="false">(E12000+Einstellungen!$B$20)*(1+Einstellungen!$B$10)</f>
        <v>33.025237</v>
      </c>
      <c r="G12000" s="21" t="str">
        <f aca="false">IF(F12000&lt;Einstellungen!$B$5,"ja","nein")</f>
        <v>nein</v>
      </c>
      <c r="H12000" s="21" t="s">
        <v>29</v>
      </c>
      <c r="I12000" s="29" t="n">
        <f aca="false">INDEX(Einstellungen!$B$27:$B$50,22)</f>
        <v>1.25</v>
      </c>
      <c r="J12000" s="29" t="n">
        <f aca="false">F12000*I12000</f>
        <v>41.28154625</v>
      </c>
    </row>
    <row r="12001" customFormat="false" ht="15" hidden="false" customHeight="false" outlineLevel="0" collapsed="false">
      <c r="A12001" s="28" t="n">
        <v>46080</v>
      </c>
      <c r="B12001" s="21" t="s">
        <v>134</v>
      </c>
      <c r="C12001" s="21" t="s">
        <v>137</v>
      </c>
      <c r="D12001" s="29" t="n">
        <v>87.51</v>
      </c>
      <c r="E12001" s="29" t="n">
        <f aca="false">D12001/10</f>
        <v>8.751</v>
      </c>
      <c r="F12001" s="29" t="n">
        <f aca="false">(E12001+Einstellungen!$B$20)*(1+Einstellungen!$B$10)</f>
        <v>32.61433</v>
      </c>
      <c r="G12001" s="21" t="str">
        <f aca="false">IF(F12001&lt;Einstellungen!$B$5,"ja","nein")</f>
        <v>nein</v>
      </c>
      <c r="H12001" s="21" t="s">
        <v>29</v>
      </c>
      <c r="I12001" s="29" t="n">
        <f aca="false">INDEX(Einstellungen!$B$27:$B$50,23)</f>
        <v>1.05</v>
      </c>
      <c r="J12001" s="29" t="n">
        <f aca="false">F12001*I12001</f>
        <v>34.2450465</v>
      </c>
    </row>
    <row r="12002" customFormat="false" ht="15" hidden="false" customHeight="false" outlineLevel="0" collapsed="false">
      <c r="A12002" s="28" t="n">
        <v>46080</v>
      </c>
      <c r="B12002" s="21" t="s">
        <v>135</v>
      </c>
      <c r="C12002" s="21" t="s">
        <v>137</v>
      </c>
      <c r="D12002" s="29" t="n">
        <v>80.002</v>
      </c>
      <c r="E12002" s="29" t="n">
        <f aca="false">D12002/10</f>
        <v>8.0002</v>
      </c>
      <c r="F12002" s="29" t="n">
        <f aca="false">(E12002+Einstellungen!$B$20)*(1+Einstellungen!$B$10)</f>
        <v>31.720878</v>
      </c>
      <c r="G12002" s="21" t="str">
        <f aca="false">IF(F12002&lt;Einstellungen!$B$5,"ja","nein")</f>
        <v>nein</v>
      </c>
      <c r="H12002" s="21" t="s">
        <v>29</v>
      </c>
      <c r="I12002" s="29" t="n">
        <f aca="false">INDEX(Einstellungen!$B$27:$B$50,24)</f>
        <v>0.8</v>
      </c>
      <c r="J12002" s="29" t="n">
        <f aca="false">F12002*I12002</f>
        <v>25.3767024</v>
      </c>
    </row>
    <row r="12003" customFormat="false" ht="15" hidden="false" customHeight="false" outlineLevel="0" collapsed="false">
      <c r="A12003" s="28" t="n">
        <v>46081</v>
      </c>
      <c r="B12003" s="21" t="s">
        <v>111</v>
      </c>
      <c r="C12003" s="21" t="s">
        <v>138</v>
      </c>
      <c r="D12003" s="29" t="n">
        <v>80.02</v>
      </c>
      <c r="E12003" s="29" t="n">
        <f aca="false">D12003/10</f>
        <v>8.002</v>
      </c>
      <c r="F12003" s="29" t="n">
        <f aca="false">(E12003+Einstellungen!$B$20)*(1+Einstellungen!$B$10)</f>
        <v>31.72302</v>
      </c>
      <c r="G12003" s="21" t="str">
        <f aca="false">IF(F12003&lt;Einstellungen!$B$5,"ja","nein")</f>
        <v>nein</v>
      </c>
      <c r="H12003" s="21" t="s">
        <v>29</v>
      </c>
      <c r="I12003" s="29" t="n">
        <f aca="false">INDEX(Einstellungen!$B$27:$B$50,1)</f>
        <v>0.6</v>
      </c>
      <c r="J12003" s="29" t="n">
        <f aca="false">F12003*I12003</f>
        <v>19.033812</v>
      </c>
    </row>
    <row r="12004" customFormat="false" ht="15" hidden="false" customHeight="false" outlineLevel="0" collapsed="false">
      <c r="A12004" s="28" t="n">
        <v>46081</v>
      </c>
      <c r="B12004" s="21" t="s">
        <v>113</v>
      </c>
      <c r="C12004" s="21" t="s">
        <v>138</v>
      </c>
      <c r="D12004" s="29" t="n">
        <v>76.305</v>
      </c>
      <c r="E12004" s="29" t="n">
        <f aca="false">D12004/10</f>
        <v>7.6305</v>
      </c>
      <c r="F12004" s="29" t="n">
        <f aca="false">(E12004+Einstellungen!$B$20)*(1+Einstellungen!$B$10)</f>
        <v>31.280935</v>
      </c>
      <c r="G12004" s="21" t="str">
        <f aca="false">IF(F12004&lt;Einstellungen!$B$5,"ja","nein")</f>
        <v>nein</v>
      </c>
      <c r="H12004" s="21" t="s">
        <v>29</v>
      </c>
      <c r="I12004" s="29" t="n">
        <f aca="false">INDEX(Einstellungen!$B$27:$B$50,2)</f>
        <v>0.5</v>
      </c>
      <c r="J12004" s="29" t="n">
        <f aca="false">F12004*I12004</f>
        <v>15.6404675</v>
      </c>
    </row>
    <row r="12005" customFormat="false" ht="15" hidden="false" customHeight="false" outlineLevel="0" collapsed="false">
      <c r="A12005" s="28" t="n">
        <v>46081</v>
      </c>
      <c r="B12005" s="21" t="s">
        <v>114</v>
      </c>
      <c r="C12005" s="21" t="s">
        <v>138</v>
      </c>
      <c r="D12005" s="29" t="n">
        <v>74.728</v>
      </c>
      <c r="E12005" s="29" t="n">
        <f aca="false">D12005/10</f>
        <v>7.4728</v>
      </c>
      <c r="F12005" s="29" t="n">
        <f aca="false">(E12005+Einstellungen!$B$20)*(1+Einstellungen!$B$10)</f>
        <v>31.093272</v>
      </c>
      <c r="G12005" s="21" t="str">
        <f aca="false">IF(F12005&lt;Einstellungen!$B$5,"ja","nein")</f>
        <v>nein</v>
      </c>
      <c r="H12005" s="21" t="s">
        <v>29</v>
      </c>
      <c r="I12005" s="29" t="n">
        <f aca="false">INDEX(Einstellungen!$B$27:$B$50,3)</f>
        <v>0.45</v>
      </c>
      <c r="J12005" s="29" t="n">
        <f aca="false">F12005*I12005</f>
        <v>13.9919724</v>
      </c>
    </row>
    <row r="12006" customFormat="false" ht="15" hidden="false" customHeight="false" outlineLevel="0" collapsed="false">
      <c r="A12006" s="28" t="n">
        <v>46081</v>
      </c>
      <c r="B12006" s="21" t="s">
        <v>115</v>
      </c>
      <c r="C12006" s="21" t="s">
        <v>138</v>
      </c>
      <c r="D12006" s="29" t="n">
        <v>71.775</v>
      </c>
      <c r="E12006" s="29" t="n">
        <f aca="false">D12006/10</f>
        <v>7.1775</v>
      </c>
      <c r="F12006" s="29" t="n">
        <f aca="false">(E12006+Einstellungen!$B$20)*(1+Einstellungen!$B$10)</f>
        <v>30.741865</v>
      </c>
      <c r="G12006" s="21" t="str">
        <f aca="false">IF(F12006&lt;Einstellungen!$B$5,"ja","nein")</f>
        <v>nein</v>
      </c>
      <c r="H12006" s="21" t="s">
        <v>29</v>
      </c>
      <c r="I12006" s="29" t="n">
        <f aca="false">INDEX(Einstellungen!$B$27:$B$50,4)</f>
        <v>0.45</v>
      </c>
      <c r="J12006" s="29" t="n">
        <f aca="false">F12006*I12006</f>
        <v>13.83383925</v>
      </c>
    </row>
    <row r="12007" customFormat="false" ht="15" hidden="false" customHeight="false" outlineLevel="0" collapsed="false">
      <c r="A12007" s="28" t="n">
        <v>46081</v>
      </c>
      <c r="B12007" s="21" t="s">
        <v>116</v>
      </c>
      <c r="C12007" s="21" t="s">
        <v>138</v>
      </c>
      <c r="D12007" s="29" t="n">
        <v>71.892</v>
      </c>
      <c r="E12007" s="29" t="n">
        <f aca="false">D12007/10</f>
        <v>7.1892</v>
      </c>
      <c r="F12007" s="29" t="n">
        <f aca="false">(E12007+Einstellungen!$B$20)*(1+Einstellungen!$B$10)</f>
        <v>30.755788</v>
      </c>
      <c r="G12007" s="21" t="str">
        <f aca="false">IF(F12007&lt;Einstellungen!$B$5,"ja","nein")</f>
        <v>nein</v>
      </c>
      <c r="H12007" s="21" t="s">
        <v>29</v>
      </c>
      <c r="I12007" s="29" t="n">
        <f aca="false">INDEX(Einstellungen!$B$27:$B$50,5)</f>
        <v>0.45</v>
      </c>
      <c r="J12007" s="29" t="n">
        <f aca="false">F12007*I12007</f>
        <v>13.8401046</v>
      </c>
    </row>
    <row r="12008" customFormat="false" ht="15" hidden="false" customHeight="false" outlineLevel="0" collapsed="false">
      <c r="A12008" s="28" t="n">
        <v>46081</v>
      </c>
      <c r="B12008" s="21" t="s">
        <v>117</v>
      </c>
      <c r="C12008" s="21" t="s">
        <v>138</v>
      </c>
      <c r="D12008" s="29" t="n">
        <v>72.25</v>
      </c>
      <c r="E12008" s="29" t="n">
        <f aca="false">D12008/10</f>
        <v>7.225</v>
      </c>
      <c r="F12008" s="29" t="n">
        <f aca="false">(E12008+Einstellungen!$B$20)*(1+Einstellungen!$B$10)</f>
        <v>30.79839</v>
      </c>
      <c r="G12008" s="21" t="str">
        <f aca="false">IF(F12008&lt;Einstellungen!$B$5,"ja","nein")</f>
        <v>nein</v>
      </c>
      <c r="H12008" s="21" t="s">
        <v>29</v>
      </c>
      <c r="I12008" s="29" t="n">
        <f aca="false">INDEX(Einstellungen!$B$27:$B$50,6)</f>
        <v>0.5</v>
      </c>
      <c r="J12008" s="29" t="n">
        <f aca="false">F12008*I12008</f>
        <v>15.399195</v>
      </c>
    </row>
    <row r="12009" customFormat="false" ht="15" hidden="false" customHeight="false" outlineLevel="0" collapsed="false">
      <c r="A12009" s="28" t="n">
        <v>46081</v>
      </c>
      <c r="B12009" s="21" t="s">
        <v>118</v>
      </c>
      <c r="C12009" s="21" t="s">
        <v>138</v>
      </c>
      <c r="D12009" s="29" t="n">
        <v>72.922</v>
      </c>
      <c r="E12009" s="29" t="n">
        <f aca="false">D12009/10</f>
        <v>7.2922</v>
      </c>
      <c r="F12009" s="29" t="n">
        <f aca="false">(E12009+Einstellungen!$B$20)*(1+Einstellungen!$B$10)</f>
        <v>30.878358</v>
      </c>
      <c r="G12009" s="21" t="str">
        <f aca="false">IF(F12009&lt;Einstellungen!$B$5,"ja","nein")</f>
        <v>nein</v>
      </c>
      <c r="H12009" s="21" t="s">
        <v>29</v>
      </c>
      <c r="I12009" s="29" t="n">
        <f aca="false">INDEX(Einstellungen!$B$27:$B$50,7)</f>
        <v>0.7</v>
      </c>
      <c r="J12009" s="29" t="n">
        <f aca="false">F12009*I12009</f>
        <v>21.6148506</v>
      </c>
    </row>
    <row r="12010" customFormat="false" ht="15" hidden="false" customHeight="false" outlineLevel="0" collapsed="false">
      <c r="A12010" s="28" t="n">
        <v>46081</v>
      </c>
      <c r="B12010" s="21" t="s">
        <v>119</v>
      </c>
      <c r="C12010" s="21" t="s">
        <v>138</v>
      </c>
      <c r="D12010" s="29" t="n">
        <v>76.29</v>
      </c>
      <c r="E12010" s="29" t="n">
        <f aca="false">D12010/10</f>
        <v>7.629</v>
      </c>
      <c r="F12010" s="29" t="n">
        <f aca="false">(E12010+Einstellungen!$B$20)*(1+Einstellungen!$B$10)</f>
        <v>31.27915</v>
      </c>
      <c r="G12010" s="21" t="str">
        <f aca="false">IF(F12010&lt;Einstellungen!$B$5,"ja","nein")</f>
        <v>nein</v>
      </c>
      <c r="H12010" s="21" t="s">
        <v>29</v>
      </c>
      <c r="I12010" s="29" t="n">
        <f aca="false">INDEX(Einstellungen!$B$27:$B$50,8)</f>
        <v>0.95</v>
      </c>
      <c r="J12010" s="29" t="n">
        <f aca="false">F12010*I12010</f>
        <v>29.7151925</v>
      </c>
    </row>
    <row r="12011" customFormat="false" ht="15" hidden="false" customHeight="false" outlineLevel="0" collapsed="false">
      <c r="A12011" s="28" t="n">
        <v>46081</v>
      </c>
      <c r="B12011" s="21" t="s">
        <v>120</v>
      </c>
      <c r="C12011" s="21" t="s">
        <v>138</v>
      </c>
      <c r="D12011" s="29" t="n">
        <v>57.115</v>
      </c>
      <c r="E12011" s="29" t="n">
        <f aca="false">D12011/10</f>
        <v>5.7115</v>
      </c>
      <c r="F12011" s="29" t="n">
        <f aca="false">(E12011+Einstellungen!$B$20)*(1+Einstellungen!$B$10)</f>
        <v>28.997325</v>
      </c>
      <c r="G12011" s="21" t="str">
        <f aca="false">IF(F12011&lt;Einstellungen!$B$5,"ja","nein")</f>
        <v>ja</v>
      </c>
      <c r="H12011" s="21" t="s">
        <v>29</v>
      </c>
      <c r="I12011" s="29" t="n">
        <f aca="false">INDEX(Einstellungen!$B$27:$B$50,9)</f>
        <v>1.05</v>
      </c>
      <c r="J12011" s="29" t="n">
        <f aca="false">F12011*I12011</f>
        <v>30.44719125</v>
      </c>
    </row>
    <row r="12012" customFormat="false" ht="15" hidden="false" customHeight="false" outlineLevel="0" collapsed="false">
      <c r="A12012" s="28" t="n">
        <v>46081</v>
      </c>
      <c r="B12012" s="21" t="s">
        <v>121</v>
      </c>
      <c r="C12012" s="21" t="s">
        <v>138</v>
      </c>
      <c r="D12012" s="29" t="n">
        <v>17.797</v>
      </c>
      <c r="E12012" s="29" t="n">
        <f aca="false">D12012/10</f>
        <v>1.7797</v>
      </c>
      <c r="F12012" s="29" t="n">
        <f aca="false">(E12012+Einstellungen!$B$20)*(1+Einstellungen!$B$10)</f>
        <v>24.318483</v>
      </c>
      <c r="G12012" s="21" t="str">
        <f aca="false">IF(F12012&lt;Einstellungen!$B$5,"ja","nein")</f>
        <v>ja</v>
      </c>
      <c r="H12012" s="21" t="s">
        <v>29</v>
      </c>
      <c r="I12012" s="29" t="n">
        <f aca="false">INDEX(Einstellungen!$B$27:$B$50,10)</f>
        <v>1.05</v>
      </c>
      <c r="J12012" s="29" t="n">
        <f aca="false">F12012*I12012</f>
        <v>25.53440715</v>
      </c>
    </row>
    <row r="12013" customFormat="false" ht="15" hidden="false" customHeight="false" outlineLevel="0" collapsed="false">
      <c r="A12013" s="28" t="n">
        <v>46081</v>
      </c>
      <c r="B12013" s="21" t="s">
        <v>122</v>
      </c>
      <c r="C12013" s="21" t="s">
        <v>138</v>
      </c>
      <c r="D12013" s="29" t="n">
        <v>-0.01</v>
      </c>
      <c r="E12013" s="29" t="n">
        <f aca="false">D12013/10</f>
        <v>-0.001</v>
      </c>
      <c r="F12013" s="29" t="n">
        <f aca="false">(E12013+Einstellungen!$B$20)*(1+Einstellungen!$B$10)</f>
        <v>22.19945</v>
      </c>
      <c r="G12013" s="21" t="str">
        <f aca="false">IF(F12013&lt;Einstellungen!$B$5,"ja","nein")</f>
        <v>ja</v>
      </c>
      <c r="H12013" s="21" t="s">
        <v>29</v>
      </c>
      <c r="I12013" s="29" t="n">
        <f aca="false">INDEX(Einstellungen!$B$27:$B$50,11)</f>
        <v>1.05</v>
      </c>
      <c r="J12013" s="29" t="n">
        <f aca="false">F12013*I12013</f>
        <v>23.3094225</v>
      </c>
    </row>
    <row r="12014" customFormat="false" ht="15" hidden="false" customHeight="false" outlineLevel="0" collapsed="false">
      <c r="A12014" s="28" t="n">
        <v>46081</v>
      </c>
      <c r="B12014" s="21" t="s">
        <v>123</v>
      </c>
      <c r="C12014" s="21" t="s">
        <v>138</v>
      </c>
      <c r="D12014" s="29" t="n">
        <v>-0.028</v>
      </c>
      <c r="E12014" s="29" t="n">
        <f aca="false">D12014/10</f>
        <v>-0.0028</v>
      </c>
      <c r="F12014" s="29" t="n">
        <f aca="false">(E12014+Einstellungen!$B$20)*(1+Einstellungen!$B$10)</f>
        <v>22.197308</v>
      </c>
      <c r="G12014" s="21" t="str">
        <f aca="false">IF(F12014&lt;Einstellungen!$B$5,"ja","nein")</f>
        <v>ja</v>
      </c>
      <c r="H12014" s="21" t="s">
        <v>29</v>
      </c>
      <c r="I12014" s="29" t="n">
        <f aca="false">INDEX(Einstellungen!$B$27:$B$50,12)</f>
        <v>1.1</v>
      </c>
      <c r="J12014" s="29" t="n">
        <f aca="false">F12014*I12014</f>
        <v>24.4170388</v>
      </c>
    </row>
    <row r="12015" customFormat="false" ht="15" hidden="false" customHeight="false" outlineLevel="0" collapsed="false">
      <c r="A12015" s="28" t="n">
        <v>46081</v>
      </c>
      <c r="B12015" s="21" t="s">
        <v>124</v>
      </c>
      <c r="C12015" s="21" t="s">
        <v>138</v>
      </c>
      <c r="D12015" s="29" t="n">
        <v>-0.253</v>
      </c>
      <c r="E12015" s="29" t="n">
        <f aca="false">D12015/10</f>
        <v>-0.0253</v>
      </c>
      <c r="F12015" s="29" t="n">
        <f aca="false">(E12015+Einstellungen!$B$20)*(1+Einstellungen!$B$10)</f>
        <v>22.170533</v>
      </c>
      <c r="G12015" s="21" t="str">
        <f aca="false">IF(F12015&lt;Einstellungen!$B$5,"ja","nein")</f>
        <v>ja</v>
      </c>
      <c r="H12015" s="21" t="s">
        <v>29</v>
      </c>
      <c r="I12015" s="29" t="n">
        <f aca="false">INDEX(Einstellungen!$B$27:$B$50,13)</f>
        <v>1.2</v>
      </c>
      <c r="J12015" s="29" t="n">
        <f aca="false">F12015*I12015</f>
        <v>26.6046396</v>
      </c>
    </row>
    <row r="12016" customFormat="false" ht="15" hidden="false" customHeight="false" outlineLevel="0" collapsed="false">
      <c r="A12016" s="28" t="n">
        <v>46081</v>
      </c>
      <c r="B12016" s="21" t="s">
        <v>125</v>
      </c>
      <c r="C12016" s="21" t="s">
        <v>138</v>
      </c>
      <c r="D12016" s="29" t="n">
        <v>-0.223</v>
      </c>
      <c r="E12016" s="29" t="n">
        <f aca="false">D12016/10</f>
        <v>-0.0223</v>
      </c>
      <c r="F12016" s="29" t="n">
        <f aca="false">(E12016+Einstellungen!$B$20)*(1+Einstellungen!$B$10)</f>
        <v>22.174103</v>
      </c>
      <c r="G12016" s="21" t="str">
        <f aca="false">IF(F12016&lt;Einstellungen!$B$5,"ja","nein")</f>
        <v>ja</v>
      </c>
      <c r="H12016" s="21" t="s">
        <v>29</v>
      </c>
      <c r="I12016" s="29" t="n">
        <f aca="false">INDEX(Einstellungen!$B$27:$B$50,14)</f>
        <v>1.15</v>
      </c>
      <c r="J12016" s="29" t="n">
        <f aca="false">F12016*I12016</f>
        <v>25.50021845</v>
      </c>
    </row>
    <row r="12017" customFormat="false" ht="15" hidden="false" customHeight="false" outlineLevel="0" collapsed="false">
      <c r="A12017" s="28" t="n">
        <v>46081</v>
      </c>
      <c r="B12017" s="21" t="s">
        <v>126</v>
      </c>
      <c r="C12017" s="21" t="s">
        <v>138</v>
      </c>
      <c r="D12017" s="29" t="n">
        <v>-0.007</v>
      </c>
      <c r="E12017" s="29" t="n">
        <f aca="false">D12017/10</f>
        <v>-0.0007</v>
      </c>
      <c r="F12017" s="29" t="n">
        <f aca="false">(E12017+Einstellungen!$B$20)*(1+Einstellungen!$B$10)</f>
        <v>22.199807</v>
      </c>
      <c r="G12017" s="21" t="str">
        <f aca="false">IF(F12017&lt;Einstellungen!$B$5,"ja","nein")</f>
        <v>ja</v>
      </c>
      <c r="H12017" s="21" t="s">
        <v>29</v>
      </c>
      <c r="I12017" s="29" t="n">
        <f aca="false">INDEX(Einstellungen!$B$27:$B$50,15)</f>
        <v>1</v>
      </c>
      <c r="J12017" s="29" t="n">
        <f aca="false">F12017*I12017</f>
        <v>22.199807</v>
      </c>
    </row>
    <row r="12018" customFormat="false" ht="15" hidden="false" customHeight="false" outlineLevel="0" collapsed="false">
      <c r="A12018" s="28" t="n">
        <v>46081</v>
      </c>
      <c r="B12018" s="21" t="s">
        <v>127</v>
      </c>
      <c r="C12018" s="21" t="s">
        <v>138</v>
      </c>
      <c r="D12018" s="29" t="n">
        <v>14.862</v>
      </c>
      <c r="E12018" s="29" t="n">
        <f aca="false">D12018/10</f>
        <v>1.4862</v>
      </c>
      <c r="F12018" s="29" t="n">
        <f aca="false">(E12018+Einstellungen!$B$20)*(1+Einstellungen!$B$10)</f>
        <v>23.969218</v>
      </c>
      <c r="G12018" s="21" t="str">
        <f aca="false">IF(F12018&lt;Einstellungen!$B$5,"ja","nein")</f>
        <v>ja</v>
      </c>
      <c r="H12018" s="21" t="s">
        <v>29</v>
      </c>
      <c r="I12018" s="29" t="n">
        <f aca="false">INDEX(Einstellungen!$B$27:$B$50,16)</f>
        <v>0.95</v>
      </c>
      <c r="J12018" s="29" t="n">
        <f aca="false">F12018*I12018</f>
        <v>22.7707571</v>
      </c>
    </row>
    <row r="12019" customFormat="false" ht="15" hidden="false" customHeight="false" outlineLevel="0" collapsed="false">
      <c r="A12019" s="28" t="n">
        <v>46081</v>
      </c>
      <c r="B12019" s="21" t="s">
        <v>128</v>
      </c>
      <c r="C12019" s="21" t="s">
        <v>138</v>
      </c>
      <c r="D12019" s="29" t="n">
        <v>65.647</v>
      </c>
      <c r="E12019" s="29" t="n">
        <f aca="false">D12019/10</f>
        <v>6.5647</v>
      </c>
      <c r="F12019" s="29" t="n">
        <f aca="false">(E12019+Einstellungen!$B$20)*(1+Einstellungen!$B$10)</f>
        <v>30.012633</v>
      </c>
      <c r="G12019" s="21" t="str">
        <f aca="false">IF(F12019&lt;Einstellungen!$B$5,"ja","nein")</f>
        <v>nein</v>
      </c>
      <c r="H12019" s="21" t="s">
        <v>29</v>
      </c>
      <c r="I12019" s="29" t="n">
        <f aca="false">INDEX(Einstellungen!$B$27:$B$50,17)</f>
        <v>0.95</v>
      </c>
      <c r="J12019" s="29" t="n">
        <f aca="false">F12019*I12019</f>
        <v>28.51200135</v>
      </c>
    </row>
    <row r="12020" customFormat="false" ht="15" hidden="false" customHeight="false" outlineLevel="0" collapsed="false">
      <c r="A12020" s="28" t="n">
        <v>46081</v>
      </c>
      <c r="B12020" s="21" t="s">
        <v>129</v>
      </c>
      <c r="C12020" s="21" t="s">
        <v>138</v>
      </c>
      <c r="D12020" s="29" t="n">
        <v>89.935</v>
      </c>
      <c r="E12020" s="29" t="n">
        <f aca="false">D12020/10</f>
        <v>8.9935</v>
      </c>
      <c r="F12020" s="29" t="n">
        <f aca="false">(E12020+Einstellungen!$B$20)*(1+Einstellungen!$B$10)</f>
        <v>32.902905</v>
      </c>
      <c r="G12020" s="21" t="str">
        <f aca="false">IF(F12020&lt;Einstellungen!$B$5,"ja","nein")</f>
        <v>nein</v>
      </c>
      <c r="H12020" s="21" t="s">
        <v>29</v>
      </c>
      <c r="I12020" s="29" t="n">
        <f aca="false">INDEX(Einstellungen!$B$27:$B$50,18)</f>
        <v>1.1</v>
      </c>
      <c r="J12020" s="29" t="n">
        <f aca="false">F12020*I12020</f>
        <v>36.1931955</v>
      </c>
    </row>
    <row r="12021" customFormat="false" ht="15" hidden="false" customHeight="false" outlineLevel="0" collapsed="false">
      <c r="A12021" s="28" t="n">
        <v>46081</v>
      </c>
      <c r="B12021" s="21" t="s">
        <v>130</v>
      </c>
      <c r="C12021" s="21" t="s">
        <v>138</v>
      </c>
      <c r="D12021" s="29" t="n">
        <v>95.192</v>
      </c>
      <c r="E12021" s="29" t="n">
        <f aca="false">D12021/10</f>
        <v>9.5192</v>
      </c>
      <c r="F12021" s="29" t="n">
        <f aca="false">(E12021+Einstellungen!$B$20)*(1+Einstellungen!$B$10)</f>
        <v>33.528488</v>
      </c>
      <c r="G12021" s="21" t="str">
        <f aca="false">IF(F12021&lt;Einstellungen!$B$5,"ja","nein")</f>
        <v>nein</v>
      </c>
      <c r="H12021" s="21" t="s">
        <v>29</v>
      </c>
      <c r="I12021" s="29" t="n">
        <f aca="false">INDEX(Einstellungen!$B$27:$B$50,19)</f>
        <v>1.35</v>
      </c>
      <c r="J12021" s="29" t="n">
        <f aca="false">F12021*I12021</f>
        <v>45.2634588</v>
      </c>
    </row>
    <row r="12022" customFormat="false" ht="15" hidden="false" customHeight="false" outlineLevel="0" collapsed="false">
      <c r="A12022" s="28" t="n">
        <v>46081</v>
      </c>
      <c r="B12022" s="21" t="s">
        <v>131</v>
      </c>
      <c r="C12022" s="21" t="s">
        <v>138</v>
      </c>
      <c r="D12022" s="29" t="n">
        <v>85.168</v>
      </c>
      <c r="E12022" s="29" t="n">
        <f aca="false">D12022/10</f>
        <v>8.5168</v>
      </c>
      <c r="F12022" s="29" t="n">
        <f aca="false">(E12022+Einstellungen!$B$20)*(1+Einstellungen!$B$10)</f>
        <v>32.335632</v>
      </c>
      <c r="G12022" s="21" t="str">
        <f aca="false">IF(F12022&lt;Einstellungen!$B$5,"ja","nein")</f>
        <v>nein</v>
      </c>
      <c r="H12022" s="21" t="s">
        <v>29</v>
      </c>
      <c r="I12022" s="29" t="n">
        <f aca="false">INDEX(Einstellungen!$B$27:$B$50,20)</f>
        <v>1.45</v>
      </c>
      <c r="J12022" s="29" t="n">
        <f aca="false">F12022*I12022</f>
        <v>46.8866664</v>
      </c>
    </row>
    <row r="12023" customFormat="false" ht="15" hidden="false" customHeight="false" outlineLevel="0" collapsed="false">
      <c r="A12023" s="28" t="n">
        <v>46081</v>
      </c>
      <c r="B12023" s="21" t="s">
        <v>132</v>
      </c>
      <c r="C12023" s="21" t="s">
        <v>138</v>
      </c>
      <c r="D12023" s="29" t="n">
        <v>69.118</v>
      </c>
      <c r="E12023" s="29" t="n">
        <f aca="false">D12023/10</f>
        <v>6.9118</v>
      </c>
      <c r="F12023" s="29" t="n">
        <f aca="false">(E12023+Einstellungen!$B$20)*(1+Einstellungen!$B$10)</f>
        <v>30.425682</v>
      </c>
      <c r="G12023" s="21" t="str">
        <f aca="false">IF(F12023&lt;Einstellungen!$B$5,"ja","nein")</f>
        <v>nein</v>
      </c>
      <c r="H12023" s="21" t="s">
        <v>29</v>
      </c>
      <c r="I12023" s="29" t="n">
        <f aca="false">INDEX(Einstellungen!$B$27:$B$50,21)</f>
        <v>1.4</v>
      </c>
      <c r="J12023" s="29" t="n">
        <f aca="false">F12023*I12023</f>
        <v>42.5959548</v>
      </c>
    </row>
    <row r="12024" customFormat="false" ht="15" hidden="false" customHeight="false" outlineLevel="0" collapsed="false">
      <c r="A12024" s="28" t="n">
        <v>46081</v>
      </c>
      <c r="B12024" s="21" t="s">
        <v>133</v>
      </c>
      <c r="C12024" s="21" t="s">
        <v>138</v>
      </c>
      <c r="D12024" s="29" t="n">
        <v>64.668</v>
      </c>
      <c r="E12024" s="29" t="n">
        <f aca="false">D12024/10</f>
        <v>6.4668</v>
      </c>
      <c r="F12024" s="29" t="n">
        <f aca="false">(E12024+Einstellungen!$B$20)*(1+Einstellungen!$B$10)</f>
        <v>29.896132</v>
      </c>
      <c r="G12024" s="21" t="str">
        <f aca="false">IF(F12024&lt;Einstellungen!$B$5,"ja","nein")</f>
        <v>nein</v>
      </c>
      <c r="H12024" s="21" t="s">
        <v>29</v>
      </c>
      <c r="I12024" s="29" t="n">
        <f aca="false">INDEX(Einstellungen!$B$27:$B$50,22)</f>
        <v>1.25</v>
      </c>
      <c r="J12024" s="29" t="n">
        <f aca="false">F12024*I12024</f>
        <v>37.370165</v>
      </c>
    </row>
    <row r="12025" customFormat="false" ht="15" hidden="false" customHeight="false" outlineLevel="0" collapsed="false">
      <c r="A12025" s="28" t="n">
        <v>46081</v>
      </c>
      <c r="B12025" s="21" t="s">
        <v>134</v>
      </c>
      <c r="C12025" s="21" t="s">
        <v>138</v>
      </c>
      <c r="D12025" s="29" t="n">
        <v>64.662</v>
      </c>
      <c r="E12025" s="29" t="n">
        <f aca="false">D12025/10</f>
        <v>6.4662</v>
      </c>
      <c r="F12025" s="29" t="n">
        <f aca="false">(E12025+Einstellungen!$B$20)*(1+Einstellungen!$B$10)</f>
        <v>29.895418</v>
      </c>
      <c r="G12025" s="21" t="str">
        <f aca="false">IF(F12025&lt;Einstellungen!$B$5,"ja","nein")</f>
        <v>nein</v>
      </c>
      <c r="H12025" s="21" t="s">
        <v>29</v>
      </c>
      <c r="I12025" s="29" t="n">
        <f aca="false">INDEX(Einstellungen!$B$27:$B$50,23)</f>
        <v>1.05</v>
      </c>
      <c r="J12025" s="29" t="n">
        <f aca="false">F12025*I12025</f>
        <v>31.3901889</v>
      </c>
    </row>
    <row r="12026" customFormat="false" ht="15" hidden="false" customHeight="false" outlineLevel="0" collapsed="false">
      <c r="A12026" s="28" t="n">
        <v>46081</v>
      </c>
      <c r="B12026" s="21" t="s">
        <v>135</v>
      </c>
      <c r="C12026" s="21" t="s">
        <v>138</v>
      </c>
      <c r="D12026" s="29" t="n">
        <v>60.672</v>
      </c>
      <c r="E12026" s="29" t="n">
        <f aca="false">D12026/10</f>
        <v>6.0672</v>
      </c>
      <c r="F12026" s="29" t="n">
        <f aca="false">(E12026+Einstellungen!$B$20)*(1+Einstellungen!$B$10)</f>
        <v>29.420608</v>
      </c>
      <c r="G12026" s="21" t="str">
        <f aca="false">IF(F12026&lt;Einstellungen!$B$5,"ja","nein")</f>
        <v>nein</v>
      </c>
      <c r="H12026" s="21" t="s">
        <v>29</v>
      </c>
      <c r="I12026" s="29" t="n">
        <f aca="false">INDEX(Einstellungen!$B$27:$B$50,24)</f>
        <v>0.8</v>
      </c>
      <c r="J12026" s="29" t="n">
        <f aca="false">F12026*I12026</f>
        <v>23.5364864</v>
      </c>
    </row>
    <row r="12027" customFormat="false" ht="15" hidden="false" customHeight="false" outlineLevel="0" collapsed="false">
      <c r="A12027" s="28" t="n">
        <v>46082</v>
      </c>
      <c r="B12027" s="21" t="s">
        <v>111</v>
      </c>
      <c r="C12027" s="21" t="s">
        <v>139</v>
      </c>
      <c r="D12027" s="29" t="n">
        <v>47.648</v>
      </c>
      <c r="E12027" s="29" t="n">
        <f aca="false">D12027/10</f>
        <v>4.7648</v>
      </c>
      <c r="F12027" s="29" t="n">
        <f aca="false">(E12027+Einstellungen!$B$20)*(1+Einstellungen!$B$10)</f>
        <v>27.870752</v>
      </c>
      <c r="G12027" s="21" t="str">
        <f aca="false">IF(F12027&lt;Einstellungen!$B$5,"ja","nein")</f>
        <v>ja</v>
      </c>
      <c r="H12027" s="21" t="s">
        <v>30</v>
      </c>
      <c r="I12027" s="29" t="n">
        <f aca="false">INDEX(Einstellungen!$B$27:$B$50,1)</f>
        <v>0.6</v>
      </c>
      <c r="J12027" s="29" t="n">
        <f aca="false">F12027*I12027</f>
        <v>16.7224512</v>
      </c>
    </row>
    <row r="12028" customFormat="false" ht="15" hidden="false" customHeight="false" outlineLevel="0" collapsed="false">
      <c r="A12028" s="28" t="n">
        <v>46082</v>
      </c>
      <c r="B12028" s="21" t="s">
        <v>113</v>
      </c>
      <c r="C12028" s="21" t="s">
        <v>139</v>
      </c>
      <c r="D12028" s="29" t="n">
        <v>51.55</v>
      </c>
      <c r="E12028" s="29" t="n">
        <f aca="false">D12028/10</f>
        <v>5.155</v>
      </c>
      <c r="F12028" s="29" t="n">
        <f aca="false">(E12028+Einstellungen!$B$20)*(1+Einstellungen!$B$10)</f>
        <v>28.33509</v>
      </c>
      <c r="G12028" s="21" t="str">
        <f aca="false">IF(F12028&lt;Einstellungen!$B$5,"ja","nein")</f>
        <v>ja</v>
      </c>
      <c r="H12028" s="21" t="s">
        <v>30</v>
      </c>
      <c r="I12028" s="29" t="n">
        <f aca="false">INDEX(Einstellungen!$B$27:$B$50,2)</f>
        <v>0.5</v>
      </c>
      <c r="J12028" s="29" t="n">
        <f aca="false">F12028*I12028</f>
        <v>14.167545</v>
      </c>
    </row>
    <row r="12029" customFormat="false" ht="15" hidden="false" customHeight="false" outlineLevel="0" collapsed="false">
      <c r="A12029" s="28" t="n">
        <v>46082</v>
      </c>
      <c r="B12029" s="21" t="s">
        <v>114</v>
      </c>
      <c r="C12029" s="21" t="s">
        <v>139</v>
      </c>
      <c r="D12029" s="29" t="n">
        <v>54.248</v>
      </c>
      <c r="E12029" s="29" t="n">
        <f aca="false">D12029/10</f>
        <v>5.4248</v>
      </c>
      <c r="F12029" s="29" t="n">
        <f aca="false">(E12029+Einstellungen!$B$20)*(1+Einstellungen!$B$10)</f>
        <v>28.656152</v>
      </c>
      <c r="G12029" s="21" t="str">
        <f aca="false">IF(F12029&lt;Einstellungen!$B$5,"ja","nein")</f>
        <v>ja</v>
      </c>
      <c r="H12029" s="21" t="s">
        <v>30</v>
      </c>
      <c r="I12029" s="29" t="n">
        <f aca="false">INDEX(Einstellungen!$B$27:$B$50,3)</f>
        <v>0.45</v>
      </c>
      <c r="J12029" s="29" t="n">
        <f aca="false">F12029*I12029</f>
        <v>12.8952684</v>
      </c>
    </row>
    <row r="12030" customFormat="false" ht="15" hidden="false" customHeight="false" outlineLevel="0" collapsed="false">
      <c r="A12030" s="28" t="n">
        <v>46082</v>
      </c>
      <c r="B12030" s="21" t="s">
        <v>115</v>
      </c>
      <c r="C12030" s="21" t="s">
        <v>139</v>
      </c>
      <c r="D12030" s="29" t="n">
        <v>57.073</v>
      </c>
      <c r="E12030" s="29" t="n">
        <f aca="false">D12030/10</f>
        <v>5.7073</v>
      </c>
      <c r="F12030" s="29" t="n">
        <f aca="false">(E12030+Einstellungen!$B$20)*(1+Einstellungen!$B$10)</f>
        <v>28.992327</v>
      </c>
      <c r="G12030" s="21" t="str">
        <f aca="false">IF(F12030&lt;Einstellungen!$B$5,"ja","nein")</f>
        <v>ja</v>
      </c>
      <c r="H12030" s="21" t="s">
        <v>30</v>
      </c>
      <c r="I12030" s="29" t="n">
        <f aca="false">INDEX(Einstellungen!$B$27:$B$50,4)</f>
        <v>0.45</v>
      </c>
      <c r="J12030" s="29" t="n">
        <f aca="false">F12030*I12030</f>
        <v>13.04654715</v>
      </c>
    </row>
    <row r="12031" customFormat="false" ht="15" hidden="false" customHeight="false" outlineLevel="0" collapsed="false">
      <c r="A12031" s="28" t="n">
        <v>46082</v>
      </c>
      <c r="B12031" s="21" t="s">
        <v>116</v>
      </c>
      <c r="C12031" s="21" t="s">
        <v>139</v>
      </c>
      <c r="D12031" s="29" t="n">
        <v>61.085</v>
      </c>
      <c r="E12031" s="29" t="n">
        <f aca="false">D12031/10</f>
        <v>6.1085</v>
      </c>
      <c r="F12031" s="29" t="n">
        <f aca="false">(E12031+Einstellungen!$B$20)*(1+Einstellungen!$B$10)</f>
        <v>29.469755</v>
      </c>
      <c r="G12031" s="21" t="str">
        <f aca="false">IF(F12031&lt;Einstellungen!$B$5,"ja","nein")</f>
        <v>nein</v>
      </c>
      <c r="H12031" s="21" t="s">
        <v>30</v>
      </c>
      <c r="I12031" s="29" t="n">
        <f aca="false">INDEX(Einstellungen!$B$27:$B$50,5)</f>
        <v>0.45</v>
      </c>
      <c r="J12031" s="29" t="n">
        <f aca="false">F12031*I12031</f>
        <v>13.26138975</v>
      </c>
    </row>
    <row r="12032" customFormat="false" ht="15" hidden="false" customHeight="false" outlineLevel="0" collapsed="false">
      <c r="A12032" s="28" t="n">
        <v>46082</v>
      </c>
      <c r="B12032" s="21" t="s">
        <v>117</v>
      </c>
      <c r="C12032" s="21" t="s">
        <v>139</v>
      </c>
      <c r="D12032" s="29" t="n">
        <v>65.18</v>
      </c>
      <c r="E12032" s="29" t="n">
        <f aca="false">D12032/10</f>
        <v>6.518</v>
      </c>
      <c r="F12032" s="29" t="n">
        <f aca="false">(E12032+Einstellungen!$B$20)*(1+Einstellungen!$B$10)</f>
        <v>29.95706</v>
      </c>
      <c r="G12032" s="21" t="str">
        <f aca="false">IF(F12032&lt;Einstellungen!$B$5,"ja","nein")</f>
        <v>nein</v>
      </c>
      <c r="H12032" s="21" t="s">
        <v>30</v>
      </c>
      <c r="I12032" s="29" t="n">
        <f aca="false">INDEX(Einstellungen!$B$27:$B$50,6)</f>
        <v>0.5</v>
      </c>
      <c r="J12032" s="29" t="n">
        <f aca="false">F12032*I12032</f>
        <v>14.97853</v>
      </c>
    </row>
    <row r="12033" customFormat="false" ht="15" hidden="false" customHeight="false" outlineLevel="0" collapsed="false">
      <c r="A12033" s="28" t="n">
        <v>46082</v>
      </c>
      <c r="B12033" s="21" t="s">
        <v>118</v>
      </c>
      <c r="C12033" s="21" t="s">
        <v>139</v>
      </c>
      <c r="D12033" s="29" t="n">
        <v>66.008</v>
      </c>
      <c r="E12033" s="29" t="n">
        <f aca="false">D12033/10</f>
        <v>6.6008</v>
      </c>
      <c r="F12033" s="29" t="n">
        <f aca="false">(E12033+Einstellungen!$B$20)*(1+Einstellungen!$B$10)</f>
        <v>30.055592</v>
      </c>
      <c r="G12033" s="21" t="str">
        <f aca="false">IF(F12033&lt;Einstellungen!$B$5,"ja","nein")</f>
        <v>nein</v>
      </c>
      <c r="H12033" s="21" t="s">
        <v>30</v>
      </c>
      <c r="I12033" s="29" t="n">
        <f aca="false">INDEX(Einstellungen!$B$27:$B$50,7)</f>
        <v>0.7</v>
      </c>
      <c r="J12033" s="29" t="n">
        <f aca="false">F12033*I12033</f>
        <v>21.0389144</v>
      </c>
    </row>
    <row r="12034" customFormat="false" ht="15" hidden="false" customHeight="false" outlineLevel="0" collapsed="false">
      <c r="A12034" s="28" t="n">
        <v>46082</v>
      </c>
      <c r="B12034" s="21" t="s">
        <v>119</v>
      </c>
      <c r="C12034" s="21" t="s">
        <v>139</v>
      </c>
      <c r="D12034" s="29" t="n">
        <v>64.998</v>
      </c>
      <c r="E12034" s="29" t="n">
        <f aca="false">D12034/10</f>
        <v>6.4998</v>
      </c>
      <c r="F12034" s="29" t="n">
        <f aca="false">(E12034+Einstellungen!$B$20)*(1+Einstellungen!$B$10)</f>
        <v>29.935402</v>
      </c>
      <c r="G12034" s="21" t="str">
        <f aca="false">IF(F12034&lt;Einstellungen!$B$5,"ja","nein")</f>
        <v>nein</v>
      </c>
      <c r="H12034" s="21" t="s">
        <v>30</v>
      </c>
      <c r="I12034" s="29" t="n">
        <f aca="false">INDEX(Einstellungen!$B$27:$B$50,8)</f>
        <v>0.95</v>
      </c>
      <c r="J12034" s="29" t="n">
        <f aca="false">F12034*I12034</f>
        <v>28.4386319</v>
      </c>
    </row>
    <row r="12035" customFormat="false" ht="15" hidden="false" customHeight="false" outlineLevel="0" collapsed="false">
      <c r="A12035" s="28" t="n">
        <v>46082</v>
      </c>
      <c r="B12035" s="21" t="s">
        <v>120</v>
      </c>
      <c r="C12035" s="21" t="s">
        <v>139</v>
      </c>
      <c r="D12035" s="29" t="n">
        <v>52.535</v>
      </c>
      <c r="E12035" s="29" t="n">
        <f aca="false">D12035/10</f>
        <v>5.2535</v>
      </c>
      <c r="F12035" s="29" t="n">
        <f aca="false">(E12035+Einstellungen!$B$20)*(1+Einstellungen!$B$10)</f>
        <v>28.452305</v>
      </c>
      <c r="G12035" s="21" t="str">
        <f aca="false">IF(F12035&lt;Einstellungen!$B$5,"ja","nein")</f>
        <v>ja</v>
      </c>
      <c r="H12035" s="21" t="s">
        <v>30</v>
      </c>
      <c r="I12035" s="29" t="n">
        <f aca="false">INDEX(Einstellungen!$B$27:$B$50,9)</f>
        <v>1.05</v>
      </c>
      <c r="J12035" s="29" t="n">
        <f aca="false">F12035*I12035</f>
        <v>29.87492025</v>
      </c>
    </row>
    <row r="12036" customFormat="false" ht="15" hidden="false" customHeight="false" outlineLevel="0" collapsed="false">
      <c r="A12036" s="28" t="n">
        <v>46082</v>
      </c>
      <c r="B12036" s="21" t="s">
        <v>121</v>
      </c>
      <c r="C12036" s="21" t="s">
        <v>139</v>
      </c>
      <c r="D12036" s="29" t="n">
        <v>19.98</v>
      </c>
      <c r="E12036" s="29" t="n">
        <f aca="false">D12036/10</f>
        <v>1.998</v>
      </c>
      <c r="F12036" s="29" t="n">
        <f aca="false">(E12036+Einstellungen!$B$20)*(1+Einstellungen!$B$10)</f>
        <v>24.57826</v>
      </c>
      <c r="G12036" s="21" t="str">
        <f aca="false">IF(F12036&lt;Einstellungen!$B$5,"ja","nein")</f>
        <v>ja</v>
      </c>
      <c r="H12036" s="21" t="s">
        <v>30</v>
      </c>
      <c r="I12036" s="29" t="n">
        <f aca="false">INDEX(Einstellungen!$B$27:$B$50,10)</f>
        <v>1.05</v>
      </c>
      <c r="J12036" s="29" t="n">
        <f aca="false">F12036*I12036</f>
        <v>25.807173</v>
      </c>
    </row>
    <row r="12037" customFormat="false" ht="15" hidden="false" customHeight="false" outlineLevel="0" collapsed="false">
      <c r="A12037" s="28" t="n">
        <v>46082</v>
      </c>
      <c r="B12037" s="21" t="s">
        <v>122</v>
      </c>
      <c r="C12037" s="21" t="s">
        <v>139</v>
      </c>
      <c r="D12037" s="29" t="n">
        <v>0</v>
      </c>
      <c r="E12037" s="29" t="n">
        <f aca="false">D12037/10</f>
        <v>-0</v>
      </c>
      <c r="F12037" s="29" t="n">
        <f aca="false">(E12037+Einstellungen!$B$20)*(1+Einstellungen!$B$10)</f>
        <v>22.20064</v>
      </c>
      <c r="G12037" s="21" t="str">
        <f aca="false">IF(F12037&lt;Einstellungen!$B$5,"ja","nein")</f>
        <v>ja</v>
      </c>
      <c r="H12037" s="21" t="s">
        <v>30</v>
      </c>
      <c r="I12037" s="29" t="n">
        <f aca="false">INDEX(Einstellungen!$B$27:$B$50,11)</f>
        <v>1.05</v>
      </c>
      <c r="J12037" s="29" t="n">
        <f aca="false">F12037*I12037</f>
        <v>23.310672</v>
      </c>
    </row>
    <row r="12038" customFormat="false" ht="15" hidden="false" customHeight="false" outlineLevel="0" collapsed="false">
      <c r="A12038" s="28" t="n">
        <v>46082</v>
      </c>
      <c r="B12038" s="21" t="s">
        <v>123</v>
      </c>
      <c r="C12038" s="21" t="s">
        <v>139</v>
      </c>
      <c r="D12038" s="29" t="n">
        <v>-0.025</v>
      </c>
      <c r="E12038" s="29" t="n">
        <f aca="false">D12038/10</f>
        <v>-0.0025</v>
      </c>
      <c r="F12038" s="29" t="n">
        <f aca="false">(E12038+Einstellungen!$B$20)*(1+Einstellungen!$B$10)</f>
        <v>22.197665</v>
      </c>
      <c r="G12038" s="21" t="str">
        <f aca="false">IF(F12038&lt;Einstellungen!$B$5,"ja","nein")</f>
        <v>ja</v>
      </c>
      <c r="H12038" s="21" t="s">
        <v>30</v>
      </c>
      <c r="I12038" s="29" t="n">
        <f aca="false">INDEX(Einstellungen!$B$27:$B$50,12)</f>
        <v>1.1</v>
      </c>
      <c r="J12038" s="29" t="n">
        <f aca="false">F12038*I12038</f>
        <v>24.4174315</v>
      </c>
    </row>
    <row r="12039" customFormat="false" ht="15" hidden="false" customHeight="false" outlineLevel="0" collapsed="false">
      <c r="A12039" s="28" t="n">
        <v>46082</v>
      </c>
      <c r="B12039" s="21" t="s">
        <v>124</v>
      </c>
      <c r="C12039" s="21" t="s">
        <v>139</v>
      </c>
      <c r="D12039" s="29" t="n">
        <v>-0.365</v>
      </c>
      <c r="E12039" s="29" t="n">
        <f aca="false">D12039/10</f>
        <v>-0.0365</v>
      </c>
      <c r="F12039" s="29" t="n">
        <f aca="false">(E12039+Einstellungen!$B$20)*(1+Einstellungen!$B$10)</f>
        <v>22.157205</v>
      </c>
      <c r="G12039" s="21" t="str">
        <f aca="false">IF(F12039&lt;Einstellungen!$B$5,"ja","nein")</f>
        <v>ja</v>
      </c>
      <c r="H12039" s="21" t="s">
        <v>30</v>
      </c>
      <c r="I12039" s="29" t="n">
        <f aca="false">INDEX(Einstellungen!$B$27:$B$50,13)</f>
        <v>1.2</v>
      </c>
      <c r="J12039" s="29" t="n">
        <f aca="false">F12039*I12039</f>
        <v>26.588646</v>
      </c>
    </row>
    <row r="12040" customFormat="false" ht="15" hidden="false" customHeight="false" outlineLevel="0" collapsed="false">
      <c r="A12040" s="28" t="n">
        <v>46082</v>
      </c>
      <c r="B12040" s="21" t="s">
        <v>125</v>
      </c>
      <c r="C12040" s="21" t="s">
        <v>139</v>
      </c>
      <c r="D12040" s="29" t="n">
        <v>-0.787</v>
      </c>
      <c r="E12040" s="29" t="n">
        <f aca="false">D12040/10</f>
        <v>-0.0787</v>
      </c>
      <c r="F12040" s="29" t="n">
        <f aca="false">(E12040+Einstellungen!$B$20)*(1+Einstellungen!$B$10)</f>
        <v>22.106987</v>
      </c>
      <c r="G12040" s="21" t="str">
        <f aca="false">IF(F12040&lt;Einstellungen!$B$5,"ja","nein")</f>
        <v>ja</v>
      </c>
      <c r="H12040" s="21" t="s">
        <v>30</v>
      </c>
      <c r="I12040" s="29" t="n">
        <f aca="false">INDEX(Einstellungen!$B$27:$B$50,14)</f>
        <v>1.15</v>
      </c>
      <c r="J12040" s="29" t="n">
        <f aca="false">F12040*I12040</f>
        <v>25.42303505</v>
      </c>
    </row>
    <row r="12041" customFormat="false" ht="15" hidden="false" customHeight="false" outlineLevel="0" collapsed="false">
      <c r="A12041" s="28" t="n">
        <v>46082</v>
      </c>
      <c r="B12041" s="21" t="s">
        <v>126</v>
      </c>
      <c r="C12041" s="21" t="s">
        <v>139</v>
      </c>
      <c r="D12041" s="29" t="n">
        <v>-0.005</v>
      </c>
      <c r="E12041" s="29" t="n">
        <f aca="false">D12041/10</f>
        <v>-0.0005</v>
      </c>
      <c r="F12041" s="29" t="n">
        <f aca="false">(E12041+Einstellungen!$B$20)*(1+Einstellungen!$B$10)</f>
        <v>22.200045</v>
      </c>
      <c r="G12041" s="21" t="str">
        <f aca="false">IF(F12041&lt;Einstellungen!$B$5,"ja","nein")</f>
        <v>ja</v>
      </c>
      <c r="H12041" s="21" t="s">
        <v>30</v>
      </c>
      <c r="I12041" s="29" t="n">
        <f aca="false">INDEX(Einstellungen!$B$27:$B$50,15)</f>
        <v>1</v>
      </c>
      <c r="J12041" s="29" t="n">
        <f aca="false">F12041*I12041</f>
        <v>22.200045</v>
      </c>
    </row>
    <row r="12042" customFormat="false" ht="15" hidden="false" customHeight="false" outlineLevel="0" collapsed="false">
      <c r="A12042" s="28" t="n">
        <v>46082</v>
      </c>
      <c r="B12042" s="21" t="s">
        <v>127</v>
      </c>
      <c r="C12042" s="21" t="s">
        <v>139</v>
      </c>
      <c r="D12042" s="29" t="n">
        <v>25.953</v>
      </c>
      <c r="E12042" s="29" t="n">
        <f aca="false">D12042/10</f>
        <v>2.5953</v>
      </c>
      <c r="F12042" s="29" t="n">
        <f aca="false">(E12042+Einstellungen!$B$20)*(1+Einstellungen!$B$10)</f>
        <v>25.289047</v>
      </c>
      <c r="G12042" s="21" t="str">
        <f aca="false">IF(F12042&lt;Einstellungen!$B$5,"ja","nein")</f>
        <v>ja</v>
      </c>
      <c r="H12042" s="21" t="s">
        <v>30</v>
      </c>
      <c r="I12042" s="29" t="n">
        <f aca="false">INDEX(Einstellungen!$B$27:$B$50,16)</f>
        <v>0.95</v>
      </c>
      <c r="J12042" s="29" t="n">
        <f aca="false">F12042*I12042</f>
        <v>24.02459465</v>
      </c>
    </row>
    <row r="12043" customFormat="false" ht="15" hidden="false" customHeight="false" outlineLevel="0" collapsed="false">
      <c r="A12043" s="28" t="n">
        <v>46082</v>
      </c>
      <c r="B12043" s="21" t="s">
        <v>128</v>
      </c>
      <c r="C12043" s="21" t="s">
        <v>139</v>
      </c>
      <c r="D12043" s="29" t="n">
        <v>74.84</v>
      </c>
      <c r="E12043" s="29" t="n">
        <f aca="false">D12043/10</f>
        <v>7.484</v>
      </c>
      <c r="F12043" s="29" t="n">
        <f aca="false">(E12043+Einstellungen!$B$20)*(1+Einstellungen!$B$10)</f>
        <v>31.1066</v>
      </c>
      <c r="G12043" s="21" t="str">
        <f aca="false">IF(F12043&lt;Einstellungen!$B$5,"ja","nein")</f>
        <v>nein</v>
      </c>
      <c r="H12043" s="21" t="s">
        <v>30</v>
      </c>
      <c r="I12043" s="29" t="n">
        <f aca="false">INDEX(Einstellungen!$B$27:$B$50,17)</f>
        <v>0.95</v>
      </c>
      <c r="J12043" s="29" t="n">
        <f aca="false">F12043*I12043</f>
        <v>29.55127</v>
      </c>
    </row>
    <row r="12044" customFormat="false" ht="15" hidden="false" customHeight="false" outlineLevel="0" collapsed="false">
      <c r="A12044" s="28" t="n">
        <v>46082</v>
      </c>
      <c r="B12044" s="21" t="s">
        <v>129</v>
      </c>
      <c r="C12044" s="21" t="s">
        <v>139</v>
      </c>
      <c r="D12044" s="29" t="n">
        <v>103.76</v>
      </c>
      <c r="E12044" s="29" t="n">
        <f aca="false">D12044/10</f>
        <v>10.376</v>
      </c>
      <c r="F12044" s="29" t="n">
        <f aca="false">(E12044+Einstellungen!$B$20)*(1+Einstellungen!$B$10)</f>
        <v>34.54808</v>
      </c>
      <c r="G12044" s="21" t="str">
        <f aca="false">IF(F12044&lt;Einstellungen!$B$5,"ja","nein")</f>
        <v>nein</v>
      </c>
      <c r="H12044" s="21" t="s">
        <v>30</v>
      </c>
      <c r="I12044" s="29" t="n">
        <f aca="false">INDEX(Einstellungen!$B$27:$B$50,18)</f>
        <v>1.1</v>
      </c>
      <c r="J12044" s="29" t="n">
        <f aca="false">F12044*I12044</f>
        <v>38.002888</v>
      </c>
    </row>
    <row r="12045" customFormat="false" ht="15" hidden="false" customHeight="false" outlineLevel="0" collapsed="false">
      <c r="A12045" s="28" t="n">
        <v>46082</v>
      </c>
      <c r="B12045" s="21" t="s">
        <v>130</v>
      </c>
      <c r="C12045" s="21" t="s">
        <v>139</v>
      </c>
      <c r="D12045" s="29" t="n">
        <v>110.203</v>
      </c>
      <c r="E12045" s="29" t="n">
        <f aca="false">D12045/10</f>
        <v>11.0203</v>
      </c>
      <c r="F12045" s="29" t="n">
        <f aca="false">(E12045+Einstellungen!$B$20)*(1+Einstellungen!$B$10)</f>
        <v>35.314797</v>
      </c>
      <c r="G12045" s="21" t="str">
        <f aca="false">IF(F12045&lt;Einstellungen!$B$5,"ja","nein")</f>
        <v>nein</v>
      </c>
      <c r="H12045" s="21" t="s">
        <v>30</v>
      </c>
      <c r="I12045" s="29" t="n">
        <f aca="false">INDEX(Einstellungen!$B$27:$B$50,19)</f>
        <v>1.35</v>
      </c>
      <c r="J12045" s="29" t="n">
        <f aca="false">F12045*I12045</f>
        <v>47.67497595</v>
      </c>
    </row>
    <row r="12046" customFormat="false" ht="15" hidden="false" customHeight="false" outlineLevel="0" collapsed="false">
      <c r="A12046" s="28" t="n">
        <v>46082</v>
      </c>
      <c r="B12046" s="21" t="s">
        <v>131</v>
      </c>
      <c r="C12046" s="21" t="s">
        <v>139</v>
      </c>
      <c r="D12046" s="29" t="n">
        <v>101.685</v>
      </c>
      <c r="E12046" s="29" t="n">
        <f aca="false">D12046/10</f>
        <v>10.1685</v>
      </c>
      <c r="F12046" s="29" t="n">
        <f aca="false">(E12046+Einstellungen!$B$20)*(1+Einstellungen!$B$10)</f>
        <v>34.301155</v>
      </c>
      <c r="G12046" s="21" t="str">
        <f aca="false">IF(F12046&lt;Einstellungen!$B$5,"ja","nein")</f>
        <v>nein</v>
      </c>
      <c r="H12046" s="21" t="s">
        <v>30</v>
      </c>
      <c r="I12046" s="29" t="n">
        <f aca="false">INDEX(Einstellungen!$B$27:$B$50,20)</f>
        <v>1.45</v>
      </c>
      <c r="J12046" s="29" t="n">
        <f aca="false">F12046*I12046</f>
        <v>49.73667475</v>
      </c>
    </row>
    <row r="12047" customFormat="false" ht="15" hidden="false" customHeight="false" outlineLevel="0" collapsed="false">
      <c r="A12047" s="28" t="n">
        <v>46082</v>
      </c>
      <c r="B12047" s="21" t="s">
        <v>132</v>
      </c>
      <c r="C12047" s="21" t="s">
        <v>139</v>
      </c>
      <c r="D12047" s="29" t="n">
        <v>90.735</v>
      </c>
      <c r="E12047" s="29" t="n">
        <f aca="false">D12047/10</f>
        <v>9.0735</v>
      </c>
      <c r="F12047" s="29" t="n">
        <f aca="false">(E12047+Einstellungen!$B$20)*(1+Einstellungen!$B$10)</f>
        <v>32.998105</v>
      </c>
      <c r="G12047" s="21" t="str">
        <f aca="false">IF(F12047&lt;Einstellungen!$B$5,"ja","nein")</f>
        <v>nein</v>
      </c>
      <c r="H12047" s="21" t="s">
        <v>30</v>
      </c>
      <c r="I12047" s="29" t="n">
        <f aca="false">INDEX(Einstellungen!$B$27:$B$50,21)</f>
        <v>1.4</v>
      </c>
      <c r="J12047" s="29" t="n">
        <f aca="false">F12047*I12047</f>
        <v>46.197347</v>
      </c>
    </row>
    <row r="12048" customFormat="false" ht="15" hidden="false" customHeight="false" outlineLevel="0" collapsed="false">
      <c r="A12048" s="28" t="n">
        <v>46082</v>
      </c>
      <c r="B12048" s="21" t="s">
        <v>133</v>
      </c>
      <c r="C12048" s="21" t="s">
        <v>139</v>
      </c>
      <c r="D12048" s="29" t="n">
        <v>81.315</v>
      </c>
      <c r="E12048" s="29" t="n">
        <f aca="false">D12048/10</f>
        <v>8.1315</v>
      </c>
      <c r="F12048" s="29" t="n">
        <f aca="false">(E12048+Einstellungen!$B$20)*(1+Einstellungen!$B$10)</f>
        <v>31.877125</v>
      </c>
      <c r="G12048" s="21" t="str">
        <f aca="false">IF(F12048&lt;Einstellungen!$B$5,"ja","nein")</f>
        <v>nein</v>
      </c>
      <c r="H12048" s="21" t="s">
        <v>30</v>
      </c>
      <c r="I12048" s="29" t="n">
        <f aca="false">INDEX(Einstellungen!$B$27:$B$50,22)</f>
        <v>1.25</v>
      </c>
      <c r="J12048" s="29" t="n">
        <f aca="false">F12048*I12048</f>
        <v>39.84640625</v>
      </c>
    </row>
    <row r="12049" customFormat="false" ht="15" hidden="false" customHeight="false" outlineLevel="0" collapsed="false">
      <c r="A12049" s="28" t="n">
        <v>46082</v>
      </c>
      <c r="B12049" s="21" t="s">
        <v>134</v>
      </c>
      <c r="C12049" s="21" t="s">
        <v>139</v>
      </c>
      <c r="D12049" s="29" t="n">
        <v>74.665</v>
      </c>
      <c r="E12049" s="29" t="n">
        <f aca="false">D12049/10</f>
        <v>7.4665</v>
      </c>
      <c r="F12049" s="29" t="n">
        <f aca="false">(E12049+Einstellungen!$B$20)*(1+Einstellungen!$B$10)</f>
        <v>31.085775</v>
      </c>
      <c r="G12049" s="21" t="str">
        <f aca="false">IF(F12049&lt;Einstellungen!$B$5,"ja","nein")</f>
        <v>nein</v>
      </c>
      <c r="H12049" s="21" t="s">
        <v>30</v>
      </c>
      <c r="I12049" s="29" t="n">
        <f aca="false">INDEX(Einstellungen!$B$27:$B$50,23)</f>
        <v>1.05</v>
      </c>
      <c r="J12049" s="29" t="n">
        <f aca="false">F12049*I12049</f>
        <v>32.64006375</v>
      </c>
    </row>
    <row r="12050" customFormat="false" ht="15" hidden="false" customHeight="false" outlineLevel="0" collapsed="false">
      <c r="A12050" s="28" t="n">
        <v>46082</v>
      </c>
      <c r="B12050" s="21" t="s">
        <v>135</v>
      </c>
      <c r="C12050" s="21" t="s">
        <v>139</v>
      </c>
      <c r="D12050" s="29" t="n">
        <v>68.147</v>
      </c>
      <c r="E12050" s="29" t="n">
        <f aca="false">D12050/10</f>
        <v>6.8147</v>
      </c>
      <c r="F12050" s="29" t="n">
        <f aca="false">(E12050+Einstellungen!$B$20)*(1+Einstellungen!$B$10)</f>
        <v>30.310133</v>
      </c>
      <c r="G12050" s="21" t="str">
        <f aca="false">IF(F12050&lt;Einstellungen!$B$5,"ja","nein")</f>
        <v>nein</v>
      </c>
      <c r="H12050" s="21" t="s">
        <v>30</v>
      </c>
      <c r="I12050" s="29" t="n">
        <f aca="false">INDEX(Einstellungen!$B$27:$B$50,24)</f>
        <v>0.8</v>
      </c>
      <c r="J12050" s="29" t="n">
        <f aca="false">F12050*I12050</f>
        <v>24.2481064</v>
      </c>
    </row>
    <row r="12051" customFormat="false" ht="15" hidden="false" customHeight="false" outlineLevel="0" collapsed="false">
      <c r="A12051" s="28" t="n">
        <v>46083</v>
      </c>
      <c r="B12051" s="21" t="s">
        <v>111</v>
      </c>
      <c r="C12051" s="21" t="s">
        <v>140</v>
      </c>
      <c r="D12051" s="29" t="n">
        <v>65.13</v>
      </c>
      <c r="E12051" s="29" t="n">
        <f aca="false">D12051/10</f>
        <v>6.513</v>
      </c>
      <c r="F12051" s="29" t="n">
        <f aca="false">(E12051+Einstellungen!$B$20)*(1+Einstellungen!$B$10)</f>
        <v>29.95111</v>
      </c>
      <c r="G12051" s="21" t="str">
        <f aca="false">IF(F12051&lt;Einstellungen!$B$5,"ja","nein")</f>
        <v>nein</v>
      </c>
      <c r="H12051" s="21" t="s">
        <v>30</v>
      </c>
      <c r="I12051" s="29" t="n">
        <f aca="false">INDEX(Einstellungen!$B$27:$B$50,1)</f>
        <v>0.6</v>
      </c>
      <c r="J12051" s="29" t="n">
        <f aca="false">F12051*I12051</f>
        <v>17.970666</v>
      </c>
    </row>
    <row r="12052" customFormat="false" ht="15" hidden="false" customHeight="false" outlineLevel="0" collapsed="false">
      <c r="A12052" s="28" t="n">
        <v>46083</v>
      </c>
      <c r="B12052" s="21" t="s">
        <v>113</v>
      </c>
      <c r="C12052" s="21" t="s">
        <v>140</v>
      </c>
      <c r="D12052" s="29" t="n">
        <v>66.945</v>
      </c>
      <c r="E12052" s="29" t="n">
        <f aca="false">D12052/10</f>
        <v>6.6945</v>
      </c>
      <c r="F12052" s="29" t="n">
        <f aca="false">(E12052+Einstellungen!$B$20)*(1+Einstellungen!$B$10)</f>
        <v>30.167095</v>
      </c>
      <c r="G12052" s="21" t="str">
        <f aca="false">IF(F12052&lt;Einstellungen!$B$5,"ja","nein")</f>
        <v>nein</v>
      </c>
      <c r="H12052" s="21" t="s">
        <v>30</v>
      </c>
      <c r="I12052" s="29" t="n">
        <f aca="false">INDEX(Einstellungen!$B$27:$B$50,2)</f>
        <v>0.5</v>
      </c>
      <c r="J12052" s="29" t="n">
        <f aca="false">F12052*I12052</f>
        <v>15.0835475</v>
      </c>
    </row>
    <row r="12053" customFormat="false" ht="15" hidden="false" customHeight="false" outlineLevel="0" collapsed="false">
      <c r="A12053" s="28" t="n">
        <v>46083</v>
      </c>
      <c r="B12053" s="21" t="s">
        <v>114</v>
      </c>
      <c r="C12053" s="21" t="s">
        <v>140</v>
      </c>
      <c r="D12053" s="29" t="n">
        <v>69.007</v>
      </c>
      <c r="E12053" s="29" t="n">
        <f aca="false">D12053/10</f>
        <v>6.9007</v>
      </c>
      <c r="F12053" s="29" t="n">
        <f aca="false">(E12053+Einstellungen!$B$20)*(1+Einstellungen!$B$10)</f>
        <v>30.412473</v>
      </c>
      <c r="G12053" s="21" t="str">
        <f aca="false">IF(F12053&lt;Einstellungen!$B$5,"ja","nein")</f>
        <v>nein</v>
      </c>
      <c r="H12053" s="21" t="s">
        <v>30</v>
      </c>
      <c r="I12053" s="29" t="n">
        <f aca="false">INDEX(Einstellungen!$B$27:$B$50,3)</f>
        <v>0.45</v>
      </c>
      <c r="J12053" s="29" t="n">
        <f aca="false">F12053*I12053</f>
        <v>13.68561285</v>
      </c>
    </row>
    <row r="12054" customFormat="false" ht="15" hidden="false" customHeight="false" outlineLevel="0" collapsed="false">
      <c r="A12054" s="28" t="n">
        <v>46083</v>
      </c>
      <c r="B12054" s="21" t="s">
        <v>115</v>
      </c>
      <c r="C12054" s="21" t="s">
        <v>140</v>
      </c>
      <c r="D12054" s="29" t="n">
        <v>69.567</v>
      </c>
      <c r="E12054" s="29" t="n">
        <f aca="false">D12054/10</f>
        <v>6.9567</v>
      </c>
      <c r="F12054" s="29" t="n">
        <f aca="false">(E12054+Einstellungen!$B$20)*(1+Einstellungen!$B$10)</f>
        <v>30.479113</v>
      </c>
      <c r="G12054" s="21" t="str">
        <f aca="false">IF(F12054&lt;Einstellungen!$B$5,"ja","nein")</f>
        <v>nein</v>
      </c>
      <c r="H12054" s="21" t="s">
        <v>30</v>
      </c>
      <c r="I12054" s="29" t="n">
        <f aca="false">INDEX(Einstellungen!$B$27:$B$50,4)</f>
        <v>0.45</v>
      </c>
      <c r="J12054" s="29" t="n">
        <f aca="false">F12054*I12054</f>
        <v>13.71560085</v>
      </c>
    </row>
    <row r="12055" customFormat="false" ht="15" hidden="false" customHeight="false" outlineLevel="0" collapsed="false">
      <c r="A12055" s="28" t="n">
        <v>46083</v>
      </c>
      <c r="B12055" s="21" t="s">
        <v>116</v>
      </c>
      <c r="C12055" s="21" t="s">
        <v>140</v>
      </c>
      <c r="D12055" s="29" t="n">
        <v>74.03</v>
      </c>
      <c r="E12055" s="29" t="n">
        <f aca="false">D12055/10</f>
        <v>7.403</v>
      </c>
      <c r="F12055" s="29" t="n">
        <f aca="false">(E12055+Einstellungen!$B$20)*(1+Einstellungen!$B$10)</f>
        <v>31.01021</v>
      </c>
      <c r="G12055" s="21" t="str">
        <f aca="false">IF(F12055&lt;Einstellungen!$B$5,"ja","nein")</f>
        <v>nein</v>
      </c>
      <c r="H12055" s="21" t="s">
        <v>30</v>
      </c>
      <c r="I12055" s="29" t="n">
        <f aca="false">INDEX(Einstellungen!$B$27:$B$50,5)</f>
        <v>0.45</v>
      </c>
      <c r="J12055" s="29" t="n">
        <f aca="false">F12055*I12055</f>
        <v>13.9545945</v>
      </c>
    </row>
    <row r="12056" customFormat="false" ht="15" hidden="false" customHeight="false" outlineLevel="0" collapsed="false">
      <c r="A12056" s="28" t="n">
        <v>46083</v>
      </c>
      <c r="B12056" s="21" t="s">
        <v>117</v>
      </c>
      <c r="C12056" s="21" t="s">
        <v>140</v>
      </c>
      <c r="D12056" s="29" t="n">
        <v>85.03</v>
      </c>
      <c r="E12056" s="29" t="n">
        <f aca="false">D12056/10</f>
        <v>8.503</v>
      </c>
      <c r="F12056" s="29" t="n">
        <f aca="false">(E12056+Einstellungen!$B$20)*(1+Einstellungen!$B$10)</f>
        <v>32.31921</v>
      </c>
      <c r="G12056" s="21" t="str">
        <f aca="false">IF(F12056&lt;Einstellungen!$B$5,"ja","nein")</f>
        <v>nein</v>
      </c>
      <c r="H12056" s="21" t="s">
        <v>30</v>
      </c>
      <c r="I12056" s="29" t="n">
        <f aca="false">INDEX(Einstellungen!$B$27:$B$50,6)</f>
        <v>0.5</v>
      </c>
      <c r="J12056" s="29" t="n">
        <f aca="false">F12056*I12056</f>
        <v>16.159605</v>
      </c>
    </row>
    <row r="12057" customFormat="false" ht="15" hidden="false" customHeight="false" outlineLevel="0" collapsed="false">
      <c r="A12057" s="28" t="n">
        <v>46083</v>
      </c>
      <c r="B12057" s="21" t="s">
        <v>118</v>
      </c>
      <c r="C12057" s="21" t="s">
        <v>140</v>
      </c>
      <c r="D12057" s="29" t="n">
        <v>100.168</v>
      </c>
      <c r="E12057" s="29" t="n">
        <f aca="false">D12057/10</f>
        <v>10.0168</v>
      </c>
      <c r="F12057" s="29" t="n">
        <f aca="false">(E12057+Einstellungen!$B$20)*(1+Einstellungen!$B$10)</f>
        <v>34.120632</v>
      </c>
      <c r="G12057" s="21" t="str">
        <f aca="false">IF(F12057&lt;Einstellungen!$B$5,"ja","nein")</f>
        <v>nein</v>
      </c>
      <c r="H12057" s="21" t="s">
        <v>30</v>
      </c>
      <c r="I12057" s="29" t="n">
        <f aca="false">INDEX(Einstellungen!$B$27:$B$50,7)</f>
        <v>0.7</v>
      </c>
      <c r="J12057" s="29" t="n">
        <f aca="false">F12057*I12057</f>
        <v>23.8844424</v>
      </c>
    </row>
    <row r="12058" customFormat="false" ht="15" hidden="false" customHeight="false" outlineLevel="0" collapsed="false">
      <c r="A12058" s="28" t="n">
        <v>46083</v>
      </c>
      <c r="B12058" s="21" t="s">
        <v>119</v>
      </c>
      <c r="C12058" s="21" t="s">
        <v>140</v>
      </c>
      <c r="D12058" s="29" t="n">
        <v>138.653</v>
      </c>
      <c r="E12058" s="29" t="n">
        <f aca="false">D12058/10</f>
        <v>13.8653</v>
      </c>
      <c r="F12058" s="29" t="n">
        <f aca="false">(E12058+Einstellungen!$B$20)*(1+Einstellungen!$B$10)</f>
        <v>38.700347</v>
      </c>
      <c r="G12058" s="21" t="str">
        <f aca="false">IF(F12058&lt;Einstellungen!$B$5,"ja","nein")</f>
        <v>nein</v>
      </c>
      <c r="H12058" s="21" t="s">
        <v>30</v>
      </c>
      <c r="I12058" s="29" t="n">
        <f aca="false">INDEX(Einstellungen!$B$27:$B$50,8)</f>
        <v>0.95</v>
      </c>
      <c r="J12058" s="29" t="n">
        <f aca="false">F12058*I12058</f>
        <v>36.76532965</v>
      </c>
    </row>
    <row r="12059" customFormat="false" ht="15" hidden="false" customHeight="false" outlineLevel="0" collapsed="false">
      <c r="A12059" s="28" t="n">
        <v>46083</v>
      </c>
      <c r="B12059" s="21" t="s">
        <v>120</v>
      </c>
      <c r="C12059" s="21" t="s">
        <v>140</v>
      </c>
      <c r="D12059" s="29" t="n">
        <v>124.862</v>
      </c>
      <c r="E12059" s="29" t="n">
        <f aca="false">D12059/10</f>
        <v>12.4862</v>
      </c>
      <c r="F12059" s="29" t="n">
        <f aca="false">(E12059+Einstellungen!$B$20)*(1+Einstellungen!$B$10)</f>
        <v>37.059218</v>
      </c>
      <c r="G12059" s="21" t="str">
        <f aca="false">IF(F12059&lt;Einstellungen!$B$5,"ja","nein")</f>
        <v>nein</v>
      </c>
      <c r="H12059" s="21" t="s">
        <v>30</v>
      </c>
      <c r="I12059" s="29" t="n">
        <f aca="false">INDEX(Einstellungen!$B$27:$B$50,9)</f>
        <v>1.05</v>
      </c>
      <c r="J12059" s="29" t="n">
        <f aca="false">F12059*I12059</f>
        <v>38.9121789</v>
      </c>
    </row>
    <row r="12060" customFormat="false" ht="15" hidden="false" customHeight="false" outlineLevel="0" collapsed="false">
      <c r="A12060" s="28" t="n">
        <v>46083</v>
      </c>
      <c r="B12060" s="21" t="s">
        <v>121</v>
      </c>
      <c r="C12060" s="21" t="s">
        <v>140</v>
      </c>
      <c r="D12060" s="29" t="n">
        <v>89.463</v>
      </c>
      <c r="E12060" s="29" t="n">
        <f aca="false">D12060/10</f>
        <v>8.9463</v>
      </c>
      <c r="F12060" s="29" t="n">
        <f aca="false">(E12060+Einstellungen!$B$20)*(1+Einstellungen!$B$10)</f>
        <v>32.846737</v>
      </c>
      <c r="G12060" s="21" t="str">
        <f aca="false">IF(F12060&lt;Einstellungen!$B$5,"ja","nein")</f>
        <v>nein</v>
      </c>
      <c r="H12060" s="21" t="s">
        <v>30</v>
      </c>
      <c r="I12060" s="29" t="n">
        <f aca="false">INDEX(Einstellungen!$B$27:$B$50,10)</f>
        <v>1.05</v>
      </c>
      <c r="J12060" s="29" t="n">
        <f aca="false">F12060*I12060</f>
        <v>34.48907385</v>
      </c>
    </row>
    <row r="12061" customFormat="false" ht="15" hidden="false" customHeight="false" outlineLevel="0" collapsed="false">
      <c r="A12061" s="28" t="n">
        <v>46083</v>
      </c>
      <c r="B12061" s="21" t="s">
        <v>122</v>
      </c>
      <c r="C12061" s="21" t="s">
        <v>140</v>
      </c>
      <c r="D12061" s="29" t="n">
        <v>69.9</v>
      </c>
      <c r="E12061" s="29" t="n">
        <f aca="false">D12061/10</f>
        <v>6.99</v>
      </c>
      <c r="F12061" s="29" t="n">
        <f aca="false">(E12061+Einstellungen!$B$20)*(1+Einstellungen!$B$10)</f>
        <v>30.51874</v>
      </c>
      <c r="G12061" s="21" t="str">
        <f aca="false">IF(F12061&lt;Einstellungen!$B$5,"ja","nein")</f>
        <v>nein</v>
      </c>
      <c r="H12061" s="21" t="s">
        <v>30</v>
      </c>
      <c r="I12061" s="29" t="n">
        <f aca="false">INDEX(Einstellungen!$B$27:$B$50,11)</f>
        <v>1.05</v>
      </c>
      <c r="J12061" s="29" t="n">
        <f aca="false">F12061*I12061</f>
        <v>32.044677</v>
      </c>
    </row>
    <row r="12062" customFormat="false" ht="15" hidden="false" customHeight="false" outlineLevel="0" collapsed="false">
      <c r="A12062" s="28" t="n">
        <v>46083</v>
      </c>
      <c r="B12062" s="21" t="s">
        <v>123</v>
      </c>
      <c r="C12062" s="21" t="s">
        <v>140</v>
      </c>
      <c r="D12062" s="29" t="n">
        <v>53.562</v>
      </c>
      <c r="E12062" s="29" t="n">
        <f aca="false">D12062/10</f>
        <v>5.3562</v>
      </c>
      <c r="F12062" s="29" t="n">
        <f aca="false">(E12062+Einstellungen!$B$20)*(1+Einstellungen!$B$10)</f>
        <v>28.574518</v>
      </c>
      <c r="G12062" s="21" t="str">
        <f aca="false">IF(F12062&lt;Einstellungen!$B$5,"ja","nein")</f>
        <v>ja</v>
      </c>
      <c r="H12062" s="21" t="s">
        <v>30</v>
      </c>
      <c r="I12062" s="29" t="n">
        <f aca="false">INDEX(Einstellungen!$B$27:$B$50,12)</f>
        <v>1.1</v>
      </c>
      <c r="J12062" s="29" t="n">
        <f aca="false">F12062*I12062</f>
        <v>31.4319698</v>
      </c>
    </row>
    <row r="12063" customFormat="false" ht="15" hidden="false" customHeight="false" outlineLevel="0" collapsed="false">
      <c r="A12063" s="28" t="n">
        <v>46083</v>
      </c>
      <c r="B12063" s="21" t="s">
        <v>124</v>
      </c>
      <c r="C12063" s="21" t="s">
        <v>140</v>
      </c>
      <c r="D12063" s="29" t="n">
        <v>29.068</v>
      </c>
      <c r="E12063" s="29" t="n">
        <f aca="false">D12063/10</f>
        <v>2.9068</v>
      </c>
      <c r="F12063" s="29" t="n">
        <f aca="false">(E12063+Einstellungen!$B$20)*(1+Einstellungen!$B$10)</f>
        <v>25.659732</v>
      </c>
      <c r="G12063" s="21" t="str">
        <f aca="false">IF(F12063&lt;Einstellungen!$B$5,"ja","nein")</f>
        <v>ja</v>
      </c>
      <c r="H12063" s="21" t="s">
        <v>30</v>
      </c>
      <c r="I12063" s="29" t="n">
        <f aca="false">INDEX(Einstellungen!$B$27:$B$50,13)</f>
        <v>1.2</v>
      </c>
      <c r="J12063" s="29" t="n">
        <f aca="false">F12063*I12063</f>
        <v>30.7916784</v>
      </c>
    </row>
    <row r="12064" customFormat="false" ht="15" hidden="false" customHeight="false" outlineLevel="0" collapsed="false">
      <c r="A12064" s="28" t="n">
        <v>46083</v>
      </c>
      <c r="B12064" s="21" t="s">
        <v>125</v>
      </c>
      <c r="C12064" s="21" t="s">
        <v>140</v>
      </c>
      <c r="D12064" s="29" t="n">
        <v>40.252</v>
      </c>
      <c r="E12064" s="29" t="n">
        <f aca="false">D12064/10</f>
        <v>4.0252</v>
      </c>
      <c r="F12064" s="29" t="n">
        <f aca="false">(E12064+Einstellungen!$B$20)*(1+Einstellungen!$B$10)</f>
        <v>26.990628</v>
      </c>
      <c r="G12064" s="21" t="str">
        <f aca="false">IF(F12064&lt;Einstellungen!$B$5,"ja","nein")</f>
        <v>ja</v>
      </c>
      <c r="H12064" s="21" t="s">
        <v>30</v>
      </c>
      <c r="I12064" s="29" t="n">
        <f aca="false">INDEX(Einstellungen!$B$27:$B$50,14)</f>
        <v>1.15</v>
      </c>
      <c r="J12064" s="29" t="n">
        <f aca="false">F12064*I12064</f>
        <v>31.0392222</v>
      </c>
    </row>
    <row r="12065" customFormat="false" ht="15" hidden="false" customHeight="false" outlineLevel="0" collapsed="false">
      <c r="A12065" s="28" t="n">
        <v>46083</v>
      </c>
      <c r="B12065" s="21" t="s">
        <v>126</v>
      </c>
      <c r="C12065" s="21" t="s">
        <v>140</v>
      </c>
      <c r="D12065" s="29" t="n">
        <v>64.03</v>
      </c>
      <c r="E12065" s="29" t="n">
        <f aca="false">D12065/10</f>
        <v>6.403</v>
      </c>
      <c r="F12065" s="29" t="n">
        <f aca="false">(E12065+Einstellungen!$B$20)*(1+Einstellungen!$B$10)</f>
        <v>29.82021</v>
      </c>
      <c r="G12065" s="21" t="str">
        <f aca="false">IF(F12065&lt;Einstellungen!$B$5,"ja","nein")</f>
        <v>nein</v>
      </c>
      <c r="H12065" s="21" t="s">
        <v>30</v>
      </c>
      <c r="I12065" s="29" t="n">
        <f aca="false">INDEX(Einstellungen!$B$27:$B$50,15)</f>
        <v>1</v>
      </c>
      <c r="J12065" s="29" t="n">
        <f aca="false">F12065*I12065</f>
        <v>29.82021</v>
      </c>
    </row>
    <row r="12066" customFormat="false" ht="15" hidden="false" customHeight="false" outlineLevel="0" collapsed="false">
      <c r="A12066" s="28" t="n">
        <v>46083</v>
      </c>
      <c r="B12066" s="21" t="s">
        <v>127</v>
      </c>
      <c r="C12066" s="21" t="s">
        <v>140</v>
      </c>
      <c r="D12066" s="29" t="n">
        <v>84.987</v>
      </c>
      <c r="E12066" s="29" t="n">
        <f aca="false">D12066/10</f>
        <v>8.4987</v>
      </c>
      <c r="F12066" s="29" t="n">
        <f aca="false">(E12066+Einstellungen!$B$20)*(1+Einstellungen!$B$10)</f>
        <v>32.314093</v>
      </c>
      <c r="G12066" s="21" t="str">
        <f aca="false">IF(F12066&lt;Einstellungen!$B$5,"ja","nein")</f>
        <v>nein</v>
      </c>
      <c r="H12066" s="21" t="s">
        <v>30</v>
      </c>
      <c r="I12066" s="29" t="n">
        <f aca="false">INDEX(Einstellungen!$B$27:$B$50,16)</f>
        <v>0.95</v>
      </c>
      <c r="J12066" s="29" t="n">
        <f aca="false">F12066*I12066</f>
        <v>30.69838835</v>
      </c>
    </row>
    <row r="12067" customFormat="false" ht="15" hidden="false" customHeight="false" outlineLevel="0" collapsed="false">
      <c r="A12067" s="28" t="n">
        <v>46083</v>
      </c>
      <c r="B12067" s="21" t="s">
        <v>128</v>
      </c>
      <c r="C12067" s="21" t="s">
        <v>140</v>
      </c>
      <c r="D12067" s="29" t="n">
        <v>109.153</v>
      </c>
      <c r="E12067" s="29" t="n">
        <f aca="false">D12067/10</f>
        <v>10.9153</v>
      </c>
      <c r="F12067" s="29" t="n">
        <f aca="false">(E12067+Einstellungen!$B$20)*(1+Einstellungen!$B$10)</f>
        <v>35.189847</v>
      </c>
      <c r="G12067" s="21" t="str">
        <f aca="false">IF(F12067&lt;Einstellungen!$B$5,"ja","nein")</f>
        <v>nein</v>
      </c>
      <c r="H12067" s="21" t="s">
        <v>30</v>
      </c>
      <c r="I12067" s="29" t="n">
        <f aca="false">INDEX(Einstellungen!$B$27:$B$50,17)</f>
        <v>0.95</v>
      </c>
      <c r="J12067" s="29" t="n">
        <f aca="false">F12067*I12067</f>
        <v>33.43035465</v>
      </c>
    </row>
    <row r="12068" customFormat="false" ht="15" hidden="false" customHeight="false" outlineLevel="0" collapsed="false">
      <c r="A12068" s="28" t="n">
        <v>46083</v>
      </c>
      <c r="B12068" s="21" t="s">
        <v>129</v>
      </c>
      <c r="C12068" s="21" t="s">
        <v>140</v>
      </c>
      <c r="D12068" s="29" t="n">
        <v>173.5</v>
      </c>
      <c r="E12068" s="29" t="n">
        <f aca="false">D12068/10</f>
        <v>17.35</v>
      </c>
      <c r="F12068" s="29" t="n">
        <f aca="false">(E12068+Einstellungen!$B$20)*(1+Einstellungen!$B$10)</f>
        <v>42.84714</v>
      </c>
      <c r="G12068" s="21" t="str">
        <f aca="false">IF(F12068&lt;Einstellungen!$B$5,"ja","nein")</f>
        <v>nein</v>
      </c>
      <c r="H12068" s="21" t="s">
        <v>30</v>
      </c>
      <c r="I12068" s="29" t="n">
        <f aca="false">INDEX(Einstellungen!$B$27:$B$50,18)</f>
        <v>1.1</v>
      </c>
      <c r="J12068" s="29" t="n">
        <f aca="false">F12068*I12068</f>
        <v>47.131854</v>
      </c>
    </row>
    <row r="12069" customFormat="false" ht="15" hidden="false" customHeight="false" outlineLevel="0" collapsed="false">
      <c r="A12069" s="28" t="n">
        <v>46083</v>
      </c>
      <c r="B12069" s="21" t="s">
        <v>130</v>
      </c>
      <c r="C12069" s="21" t="s">
        <v>140</v>
      </c>
      <c r="D12069" s="29" t="n">
        <v>187.995</v>
      </c>
      <c r="E12069" s="29" t="n">
        <f aca="false">D12069/10</f>
        <v>18.7995</v>
      </c>
      <c r="F12069" s="29" t="n">
        <f aca="false">(E12069+Einstellungen!$B$20)*(1+Einstellungen!$B$10)</f>
        <v>44.572045</v>
      </c>
      <c r="G12069" s="21" t="str">
        <f aca="false">IF(F12069&lt;Einstellungen!$B$5,"ja","nein")</f>
        <v>nein</v>
      </c>
      <c r="H12069" s="21" t="s">
        <v>30</v>
      </c>
      <c r="I12069" s="29" t="n">
        <f aca="false">INDEX(Einstellungen!$B$27:$B$50,19)</f>
        <v>1.35</v>
      </c>
      <c r="J12069" s="29" t="n">
        <f aca="false">F12069*I12069</f>
        <v>60.17226075</v>
      </c>
    </row>
    <row r="12070" customFormat="false" ht="15" hidden="false" customHeight="false" outlineLevel="0" collapsed="false">
      <c r="A12070" s="28" t="n">
        <v>46083</v>
      </c>
      <c r="B12070" s="21" t="s">
        <v>131</v>
      </c>
      <c r="C12070" s="21" t="s">
        <v>140</v>
      </c>
      <c r="D12070" s="29" t="n">
        <v>143.61</v>
      </c>
      <c r="E12070" s="29" t="n">
        <f aca="false">D12070/10</f>
        <v>14.361</v>
      </c>
      <c r="F12070" s="29" t="n">
        <f aca="false">(E12070+Einstellungen!$B$20)*(1+Einstellungen!$B$10)</f>
        <v>39.29023</v>
      </c>
      <c r="G12070" s="21" t="str">
        <f aca="false">IF(F12070&lt;Einstellungen!$B$5,"ja","nein")</f>
        <v>nein</v>
      </c>
      <c r="H12070" s="21" t="s">
        <v>30</v>
      </c>
      <c r="I12070" s="29" t="n">
        <f aca="false">INDEX(Einstellungen!$B$27:$B$50,20)</f>
        <v>1.45</v>
      </c>
      <c r="J12070" s="29" t="n">
        <f aca="false">F12070*I12070</f>
        <v>56.9708335</v>
      </c>
    </row>
    <row r="12071" customFormat="false" ht="15" hidden="false" customHeight="false" outlineLevel="0" collapsed="false">
      <c r="A12071" s="28" t="n">
        <v>46083</v>
      </c>
      <c r="B12071" s="21" t="s">
        <v>132</v>
      </c>
      <c r="C12071" s="21" t="s">
        <v>140</v>
      </c>
      <c r="D12071" s="29" t="n">
        <v>107.685</v>
      </c>
      <c r="E12071" s="29" t="n">
        <f aca="false">D12071/10</f>
        <v>10.7685</v>
      </c>
      <c r="F12071" s="29" t="n">
        <f aca="false">(E12071+Einstellungen!$B$20)*(1+Einstellungen!$B$10)</f>
        <v>35.015155</v>
      </c>
      <c r="G12071" s="21" t="str">
        <f aca="false">IF(F12071&lt;Einstellungen!$B$5,"ja","nein")</f>
        <v>nein</v>
      </c>
      <c r="H12071" s="21" t="s">
        <v>30</v>
      </c>
      <c r="I12071" s="29" t="n">
        <f aca="false">INDEX(Einstellungen!$B$27:$B$50,21)</f>
        <v>1.4</v>
      </c>
      <c r="J12071" s="29" t="n">
        <f aca="false">F12071*I12071</f>
        <v>49.021217</v>
      </c>
    </row>
    <row r="12072" customFormat="false" ht="15" hidden="false" customHeight="false" outlineLevel="0" collapsed="false">
      <c r="A12072" s="28" t="n">
        <v>46083</v>
      </c>
      <c r="B12072" s="21" t="s">
        <v>133</v>
      </c>
      <c r="C12072" s="21" t="s">
        <v>140</v>
      </c>
      <c r="D12072" s="29" t="n">
        <v>96.468</v>
      </c>
      <c r="E12072" s="29" t="n">
        <f aca="false">D12072/10</f>
        <v>9.6468</v>
      </c>
      <c r="F12072" s="29" t="n">
        <f aca="false">(E12072+Einstellungen!$B$20)*(1+Einstellungen!$B$10)</f>
        <v>33.680332</v>
      </c>
      <c r="G12072" s="21" t="str">
        <f aca="false">IF(F12072&lt;Einstellungen!$B$5,"ja","nein")</f>
        <v>nein</v>
      </c>
      <c r="H12072" s="21" t="s">
        <v>30</v>
      </c>
      <c r="I12072" s="29" t="n">
        <f aca="false">INDEX(Einstellungen!$B$27:$B$50,22)</f>
        <v>1.25</v>
      </c>
      <c r="J12072" s="29" t="n">
        <f aca="false">F12072*I12072</f>
        <v>42.100415</v>
      </c>
    </row>
    <row r="12073" customFormat="false" ht="15" hidden="false" customHeight="false" outlineLevel="0" collapsed="false">
      <c r="A12073" s="28" t="n">
        <v>46083</v>
      </c>
      <c r="B12073" s="21" t="s">
        <v>134</v>
      </c>
      <c r="C12073" s="21" t="s">
        <v>140</v>
      </c>
      <c r="D12073" s="29" t="n">
        <v>96.8</v>
      </c>
      <c r="E12073" s="29" t="n">
        <f aca="false">D12073/10</f>
        <v>9.68</v>
      </c>
      <c r="F12073" s="29" t="n">
        <f aca="false">(E12073+Einstellungen!$B$20)*(1+Einstellungen!$B$10)</f>
        <v>33.71984</v>
      </c>
      <c r="G12073" s="21" t="str">
        <f aca="false">IF(F12073&lt;Einstellungen!$B$5,"ja","nein")</f>
        <v>nein</v>
      </c>
      <c r="H12073" s="21" t="s">
        <v>30</v>
      </c>
      <c r="I12073" s="29" t="n">
        <f aca="false">INDEX(Einstellungen!$B$27:$B$50,23)</f>
        <v>1.05</v>
      </c>
      <c r="J12073" s="29" t="n">
        <f aca="false">F12073*I12073</f>
        <v>35.405832</v>
      </c>
    </row>
    <row r="12074" customFormat="false" ht="15" hidden="false" customHeight="false" outlineLevel="0" collapsed="false">
      <c r="A12074" s="28" t="n">
        <v>46083</v>
      </c>
      <c r="B12074" s="21" t="s">
        <v>135</v>
      </c>
      <c r="C12074" s="21" t="s">
        <v>140</v>
      </c>
      <c r="D12074" s="29" t="n">
        <v>88.895</v>
      </c>
      <c r="E12074" s="29" t="n">
        <f aca="false">D12074/10</f>
        <v>8.8895</v>
      </c>
      <c r="F12074" s="29" t="n">
        <f aca="false">(E12074+Einstellungen!$B$20)*(1+Einstellungen!$B$10)</f>
        <v>32.779145</v>
      </c>
      <c r="G12074" s="21" t="str">
        <f aca="false">IF(F12074&lt;Einstellungen!$B$5,"ja","nein")</f>
        <v>nein</v>
      </c>
      <c r="H12074" s="21" t="s">
        <v>30</v>
      </c>
      <c r="I12074" s="29" t="n">
        <f aca="false">INDEX(Einstellungen!$B$27:$B$50,24)</f>
        <v>0.8</v>
      </c>
      <c r="J12074" s="29" t="n">
        <f aca="false">F12074*I12074</f>
        <v>26.223316</v>
      </c>
    </row>
    <row r="12075" customFormat="false" ht="15" hidden="false" customHeight="false" outlineLevel="0" collapsed="false">
      <c r="A12075" s="28" t="n">
        <v>46084</v>
      </c>
      <c r="B12075" s="21" t="s">
        <v>111</v>
      </c>
      <c r="C12075" s="21" t="s">
        <v>141</v>
      </c>
      <c r="D12075" s="29" t="n">
        <v>89.062</v>
      </c>
      <c r="E12075" s="29" t="n">
        <f aca="false">D12075/10</f>
        <v>8.9062</v>
      </c>
      <c r="F12075" s="29" t="n">
        <f aca="false">(E12075+Einstellungen!$B$20)*(1+Einstellungen!$B$10)</f>
        <v>32.799018</v>
      </c>
      <c r="G12075" s="21" t="str">
        <f aca="false">IF(F12075&lt;Einstellungen!$B$5,"ja","nein")</f>
        <v>nein</v>
      </c>
      <c r="H12075" s="21" t="s">
        <v>30</v>
      </c>
      <c r="I12075" s="29" t="n">
        <f aca="false">INDEX(Einstellungen!$B$27:$B$50,1)</f>
        <v>0.6</v>
      </c>
      <c r="J12075" s="29" t="n">
        <f aca="false">F12075*I12075</f>
        <v>19.6794108</v>
      </c>
    </row>
    <row r="12076" customFormat="false" ht="15" hidden="false" customHeight="false" outlineLevel="0" collapsed="false">
      <c r="A12076" s="28" t="n">
        <v>46084</v>
      </c>
      <c r="B12076" s="21" t="s">
        <v>113</v>
      </c>
      <c r="C12076" s="21" t="s">
        <v>141</v>
      </c>
      <c r="D12076" s="29" t="n">
        <v>90.123</v>
      </c>
      <c r="E12076" s="29" t="n">
        <f aca="false">D12076/10</f>
        <v>9.0123</v>
      </c>
      <c r="F12076" s="29" t="n">
        <f aca="false">(E12076+Einstellungen!$B$20)*(1+Einstellungen!$B$10)</f>
        <v>32.925277</v>
      </c>
      <c r="G12076" s="21" t="str">
        <f aca="false">IF(F12076&lt;Einstellungen!$B$5,"ja","nein")</f>
        <v>nein</v>
      </c>
      <c r="H12076" s="21" t="s">
        <v>30</v>
      </c>
      <c r="I12076" s="29" t="n">
        <f aca="false">INDEX(Einstellungen!$B$27:$B$50,2)</f>
        <v>0.5</v>
      </c>
      <c r="J12076" s="29" t="n">
        <f aca="false">F12076*I12076</f>
        <v>16.4626385</v>
      </c>
    </row>
    <row r="12077" customFormat="false" ht="15" hidden="false" customHeight="false" outlineLevel="0" collapsed="false">
      <c r="A12077" s="28" t="n">
        <v>46084</v>
      </c>
      <c r="B12077" s="21" t="s">
        <v>114</v>
      </c>
      <c r="C12077" s="21" t="s">
        <v>141</v>
      </c>
      <c r="D12077" s="29" t="n">
        <v>89.425</v>
      </c>
      <c r="E12077" s="29" t="n">
        <f aca="false">D12077/10</f>
        <v>8.9425</v>
      </c>
      <c r="F12077" s="29" t="n">
        <f aca="false">(E12077+Einstellungen!$B$20)*(1+Einstellungen!$B$10)</f>
        <v>32.842215</v>
      </c>
      <c r="G12077" s="21" t="str">
        <f aca="false">IF(F12077&lt;Einstellungen!$B$5,"ja","nein")</f>
        <v>nein</v>
      </c>
      <c r="H12077" s="21" t="s">
        <v>30</v>
      </c>
      <c r="I12077" s="29" t="n">
        <f aca="false">INDEX(Einstellungen!$B$27:$B$50,3)</f>
        <v>0.45</v>
      </c>
      <c r="J12077" s="29" t="n">
        <f aca="false">F12077*I12077</f>
        <v>14.77899675</v>
      </c>
    </row>
    <row r="12078" customFormat="false" ht="15" hidden="false" customHeight="false" outlineLevel="0" collapsed="false">
      <c r="A12078" s="28" t="n">
        <v>46084</v>
      </c>
      <c r="B12078" s="21" t="s">
        <v>115</v>
      </c>
      <c r="C12078" s="21" t="s">
        <v>141</v>
      </c>
      <c r="D12078" s="29" t="n">
        <v>92.815</v>
      </c>
      <c r="E12078" s="29" t="n">
        <f aca="false">D12078/10</f>
        <v>9.2815</v>
      </c>
      <c r="F12078" s="29" t="n">
        <f aca="false">(E12078+Einstellungen!$B$20)*(1+Einstellungen!$B$10)</f>
        <v>33.245625</v>
      </c>
      <c r="G12078" s="21" t="str">
        <f aca="false">IF(F12078&lt;Einstellungen!$B$5,"ja","nein")</f>
        <v>nein</v>
      </c>
      <c r="H12078" s="21" t="s">
        <v>30</v>
      </c>
      <c r="I12078" s="29" t="n">
        <f aca="false">INDEX(Einstellungen!$B$27:$B$50,4)</f>
        <v>0.45</v>
      </c>
      <c r="J12078" s="29" t="n">
        <f aca="false">F12078*I12078</f>
        <v>14.96053125</v>
      </c>
    </row>
    <row r="12079" customFormat="false" ht="15" hidden="false" customHeight="false" outlineLevel="0" collapsed="false">
      <c r="A12079" s="28" t="n">
        <v>46084</v>
      </c>
      <c r="B12079" s="21" t="s">
        <v>116</v>
      </c>
      <c r="C12079" s="21" t="s">
        <v>141</v>
      </c>
      <c r="D12079" s="29" t="n">
        <v>95.722</v>
      </c>
      <c r="E12079" s="29" t="n">
        <f aca="false">D12079/10</f>
        <v>9.5722</v>
      </c>
      <c r="F12079" s="29" t="n">
        <f aca="false">(E12079+Einstellungen!$B$20)*(1+Einstellungen!$B$10)</f>
        <v>33.591558</v>
      </c>
      <c r="G12079" s="21" t="str">
        <f aca="false">IF(F12079&lt;Einstellungen!$B$5,"ja","nein")</f>
        <v>nein</v>
      </c>
      <c r="H12079" s="21" t="s">
        <v>30</v>
      </c>
      <c r="I12079" s="29" t="n">
        <f aca="false">INDEX(Einstellungen!$B$27:$B$50,5)</f>
        <v>0.45</v>
      </c>
      <c r="J12079" s="29" t="n">
        <f aca="false">F12079*I12079</f>
        <v>15.1162011</v>
      </c>
    </row>
    <row r="12080" customFormat="false" ht="15" hidden="false" customHeight="false" outlineLevel="0" collapsed="false">
      <c r="A12080" s="28" t="n">
        <v>46084</v>
      </c>
      <c r="B12080" s="21" t="s">
        <v>117</v>
      </c>
      <c r="C12080" s="21" t="s">
        <v>141</v>
      </c>
      <c r="D12080" s="29" t="n">
        <v>103.32</v>
      </c>
      <c r="E12080" s="29" t="n">
        <f aca="false">D12080/10</f>
        <v>10.332</v>
      </c>
      <c r="F12080" s="29" t="n">
        <f aca="false">(E12080+Einstellungen!$B$20)*(1+Einstellungen!$B$10)</f>
        <v>34.49572</v>
      </c>
      <c r="G12080" s="21" t="str">
        <f aca="false">IF(F12080&lt;Einstellungen!$B$5,"ja","nein")</f>
        <v>nein</v>
      </c>
      <c r="H12080" s="21" t="s">
        <v>30</v>
      </c>
      <c r="I12080" s="29" t="n">
        <f aca="false">INDEX(Einstellungen!$B$27:$B$50,6)</f>
        <v>0.5</v>
      </c>
      <c r="J12080" s="29" t="n">
        <f aca="false">F12080*I12080</f>
        <v>17.24786</v>
      </c>
    </row>
    <row r="12081" customFormat="false" ht="15" hidden="false" customHeight="false" outlineLevel="0" collapsed="false">
      <c r="A12081" s="28" t="n">
        <v>46084</v>
      </c>
      <c r="B12081" s="21" t="s">
        <v>118</v>
      </c>
      <c r="C12081" s="21" t="s">
        <v>141</v>
      </c>
      <c r="D12081" s="29" t="n">
        <v>136.048</v>
      </c>
      <c r="E12081" s="29" t="n">
        <f aca="false">D12081/10</f>
        <v>13.6048</v>
      </c>
      <c r="F12081" s="29" t="n">
        <f aca="false">(E12081+Einstellungen!$B$20)*(1+Einstellungen!$B$10)</f>
        <v>38.390352</v>
      </c>
      <c r="G12081" s="21" t="str">
        <f aca="false">IF(F12081&lt;Einstellungen!$B$5,"ja","nein")</f>
        <v>nein</v>
      </c>
      <c r="H12081" s="21" t="s">
        <v>30</v>
      </c>
      <c r="I12081" s="29" t="n">
        <f aca="false">INDEX(Einstellungen!$B$27:$B$50,7)</f>
        <v>0.7</v>
      </c>
      <c r="J12081" s="29" t="n">
        <f aca="false">F12081*I12081</f>
        <v>26.8732464</v>
      </c>
    </row>
    <row r="12082" customFormat="false" ht="15" hidden="false" customHeight="false" outlineLevel="0" collapsed="false">
      <c r="A12082" s="28" t="n">
        <v>46084</v>
      </c>
      <c r="B12082" s="21" t="s">
        <v>119</v>
      </c>
      <c r="C12082" s="21" t="s">
        <v>141</v>
      </c>
      <c r="D12082" s="29" t="n">
        <v>156.398</v>
      </c>
      <c r="E12082" s="29" t="n">
        <f aca="false">D12082/10</f>
        <v>15.6398</v>
      </c>
      <c r="F12082" s="29" t="n">
        <f aca="false">(E12082+Einstellungen!$B$20)*(1+Einstellungen!$B$10)</f>
        <v>40.812002</v>
      </c>
      <c r="G12082" s="21" t="str">
        <f aca="false">IF(F12082&lt;Einstellungen!$B$5,"ja","nein")</f>
        <v>nein</v>
      </c>
      <c r="H12082" s="21" t="s">
        <v>30</v>
      </c>
      <c r="I12082" s="29" t="n">
        <f aca="false">INDEX(Einstellungen!$B$27:$B$50,8)</f>
        <v>0.95</v>
      </c>
      <c r="J12082" s="29" t="n">
        <f aca="false">F12082*I12082</f>
        <v>38.7714019</v>
      </c>
    </row>
    <row r="12083" customFormat="false" ht="15" hidden="false" customHeight="false" outlineLevel="0" collapsed="false">
      <c r="A12083" s="28" t="n">
        <v>46084</v>
      </c>
      <c r="B12083" s="21" t="s">
        <v>120</v>
      </c>
      <c r="C12083" s="21" t="s">
        <v>141</v>
      </c>
      <c r="D12083" s="29" t="n">
        <v>136.78</v>
      </c>
      <c r="E12083" s="29" t="n">
        <f aca="false">D12083/10</f>
        <v>13.678</v>
      </c>
      <c r="F12083" s="29" t="n">
        <f aca="false">(E12083+Einstellungen!$B$20)*(1+Einstellungen!$B$10)</f>
        <v>38.47746</v>
      </c>
      <c r="G12083" s="21" t="str">
        <f aca="false">IF(F12083&lt;Einstellungen!$B$5,"ja","nein")</f>
        <v>nein</v>
      </c>
      <c r="H12083" s="21" t="s">
        <v>30</v>
      </c>
      <c r="I12083" s="29" t="n">
        <f aca="false">INDEX(Einstellungen!$B$27:$B$50,9)</f>
        <v>1.05</v>
      </c>
      <c r="J12083" s="29" t="n">
        <f aca="false">F12083*I12083</f>
        <v>40.401333</v>
      </c>
    </row>
    <row r="12084" customFormat="false" ht="15" hidden="false" customHeight="false" outlineLevel="0" collapsed="false">
      <c r="A12084" s="28" t="n">
        <v>46084</v>
      </c>
      <c r="B12084" s="21" t="s">
        <v>121</v>
      </c>
      <c r="C12084" s="21" t="s">
        <v>141</v>
      </c>
      <c r="D12084" s="29" t="n">
        <v>99.52</v>
      </c>
      <c r="E12084" s="29" t="n">
        <f aca="false">D12084/10</f>
        <v>9.952</v>
      </c>
      <c r="F12084" s="29" t="n">
        <f aca="false">(E12084+Einstellungen!$B$20)*(1+Einstellungen!$B$10)</f>
        <v>34.04352</v>
      </c>
      <c r="G12084" s="21" t="str">
        <f aca="false">IF(F12084&lt;Einstellungen!$B$5,"ja","nein")</f>
        <v>nein</v>
      </c>
      <c r="H12084" s="21" t="s">
        <v>30</v>
      </c>
      <c r="I12084" s="29" t="n">
        <f aca="false">INDEX(Einstellungen!$B$27:$B$50,10)</f>
        <v>1.05</v>
      </c>
      <c r="J12084" s="29" t="n">
        <f aca="false">F12084*I12084</f>
        <v>35.745696</v>
      </c>
    </row>
    <row r="12085" customFormat="false" ht="15" hidden="false" customHeight="false" outlineLevel="0" collapsed="false">
      <c r="A12085" s="28" t="n">
        <v>46084</v>
      </c>
      <c r="B12085" s="21" t="s">
        <v>122</v>
      </c>
      <c r="C12085" s="21" t="s">
        <v>141</v>
      </c>
      <c r="D12085" s="29" t="n">
        <v>78.17</v>
      </c>
      <c r="E12085" s="29" t="n">
        <f aca="false">D12085/10</f>
        <v>7.817</v>
      </c>
      <c r="F12085" s="29" t="n">
        <f aca="false">(E12085+Einstellungen!$B$20)*(1+Einstellungen!$B$10)</f>
        <v>31.50287</v>
      </c>
      <c r="G12085" s="21" t="str">
        <f aca="false">IF(F12085&lt;Einstellungen!$B$5,"ja","nein")</f>
        <v>nein</v>
      </c>
      <c r="H12085" s="21" t="s">
        <v>30</v>
      </c>
      <c r="I12085" s="29" t="n">
        <f aca="false">INDEX(Einstellungen!$B$27:$B$50,11)</f>
        <v>1.05</v>
      </c>
      <c r="J12085" s="29" t="n">
        <f aca="false">F12085*I12085</f>
        <v>33.0780135</v>
      </c>
    </row>
    <row r="12086" customFormat="false" ht="15" hidden="false" customHeight="false" outlineLevel="0" collapsed="false">
      <c r="A12086" s="28" t="n">
        <v>46084</v>
      </c>
      <c r="B12086" s="21" t="s">
        <v>123</v>
      </c>
      <c r="C12086" s="21" t="s">
        <v>141</v>
      </c>
      <c r="D12086" s="29" t="n">
        <v>55.922</v>
      </c>
      <c r="E12086" s="29" t="n">
        <f aca="false">D12086/10</f>
        <v>5.5922</v>
      </c>
      <c r="F12086" s="29" t="n">
        <f aca="false">(E12086+Einstellungen!$B$20)*(1+Einstellungen!$B$10)</f>
        <v>28.855358</v>
      </c>
      <c r="G12086" s="21" t="str">
        <f aca="false">IF(F12086&lt;Einstellungen!$B$5,"ja","nein")</f>
        <v>ja</v>
      </c>
      <c r="H12086" s="21" t="s">
        <v>30</v>
      </c>
      <c r="I12086" s="29" t="n">
        <f aca="false">INDEX(Einstellungen!$B$27:$B$50,12)</f>
        <v>1.1</v>
      </c>
      <c r="J12086" s="29" t="n">
        <f aca="false">F12086*I12086</f>
        <v>31.7408938</v>
      </c>
    </row>
    <row r="12087" customFormat="false" ht="15" hidden="false" customHeight="false" outlineLevel="0" collapsed="false">
      <c r="A12087" s="28" t="n">
        <v>46084</v>
      </c>
      <c r="B12087" s="21" t="s">
        <v>124</v>
      </c>
      <c r="C12087" s="21" t="s">
        <v>141</v>
      </c>
      <c r="D12087" s="29" t="n">
        <v>32.365</v>
      </c>
      <c r="E12087" s="29" t="n">
        <f aca="false">D12087/10</f>
        <v>3.2365</v>
      </c>
      <c r="F12087" s="29" t="n">
        <f aca="false">(E12087+Einstellungen!$B$20)*(1+Einstellungen!$B$10)</f>
        <v>26.052075</v>
      </c>
      <c r="G12087" s="21" t="str">
        <f aca="false">IF(F12087&lt;Einstellungen!$B$5,"ja","nein")</f>
        <v>ja</v>
      </c>
      <c r="H12087" s="21" t="s">
        <v>30</v>
      </c>
      <c r="I12087" s="29" t="n">
        <f aca="false">INDEX(Einstellungen!$B$27:$B$50,13)</f>
        <v>1.2</v>
      </c>
      <c r="J12087" s="29" t="n">
        <f aca="false">F12087*I12087</f>
        <v>31.26249</v>
      </c>
    </row>
    <row r="12088" customFormat="false" ht="15" hidden="false" customHeight="false" outlineLevel="0" collapsed="false">
      <c r="A12088" s="28" t="n">
        <v>46084</v>
      </c>
      <c r="B12088" s="21" t="s">
        <v>125</v>
      </c>
      <c r="C12088" s="21" t="s">
        <v>141</v>
      </c>
      <c r="D12088" s="29" t="n">
        <v>35.663</v>
      </c>
      <c r="E12088" s="29" t="n">
        <f aca="false">D12088/10</f>
        <v>3.5663</v>
      </c>
      <c r="F12088" s="29" t="n">
        <f aca="false">(E12088+Einstellungen!$B$20)*(1+Einstellungen!$B$10)</f>
        <v>26.444537</v>
      </c>
      <c r="G12088" s="21" t="str">
        <f aca="false">IF(F12088&lt;Einstellungen!$B$5,"ja","nein")</f>
        <v>ja</v>
      </c>
      <c r="H12088" s="21" t="s">
        <v>30</v>
      </c>
      <c r="I12088" s="29" t="n">
        <f aca="false">INDEX(Einstellungen!$B$27:$B$50,14)</f>
        <v>1.15</v>
      </c>
      <c r="J12088" s="29" t="n">
        <f aca="false">F12088*I12088</f>
        <v>30.41121755</v>
      </c>
    </row>
    <row r="12089" customFormat="false" ht="15" hidden="false" customHeight="false" outlineLevel="0" collapsed="false">
      <c r="A12089" s="28" t="n">
        <v>46084</v>
      </c>
      <c r="B12089" s="21" t="s">
        <v>126</v>
      </c>
      <c r="C12089" s="21" t="s">
        <v>141</v>
      </c>
      <c r="D12089" s="29" t="n">
        <v>64.145</v>
      </c>
      <c r="E12089" s="29" t="n">
        <f aca="false">D12089/10</f>
        <v>6.4145</v>
      </c>
      <c r="F12089" s="29" t="n">
        <f aca="false">(E12089+Einstellungen!$B$20)*(1+Einstellungen!$B$10)</f>
        <v>29.833895</v>
      </c>
      <c r="G12089" s="21" t="str">
        <f aca="false">IF(F12089&lt;Einstellungen!$B$5,"ja","nein")</f>
        <v>nein</v>
      </c>
      <c r="H12089" s="21" t="s">
        <v>30</v>
      </c>
      <c r="I12089" s="29" t="n">
        <f aca="false">INDEX(Einstellungen!$B$27:$B$50,15)</f>
        <v>1</v>
      </c>
      <c r="J12089" s="29" t="n">
        <f aca="false">F12089*I12089</f>
        <v>29.833895</v>
      </c>
    </row>
    <row r="12090" customFormat="false" ht="15" hidden="false" customHeight="false" outlineLevel="0" collapsed="false">
      <c r="A12090" s="28" t="n">
        <v>46084</v>
      </c>
      <c r="B12090" s="21" t="s">
        <v>127</v>
      </c>
      <c r="C12090" s="21" t="s">
        <v>141</v>
      </c>
      <c r="D12090" s="29" t="n">
        <v>86.767</v>
      </c>
      <c r="E12090" s="29" t="n">
        <f aca="false">D12090/10</f>
        <v>8.6767</v>
      </c>
      <c r="F12090" s="29" t="n">
        <f aca="false">(E12090+Einstellungen!$B$20)*(1+Einstellungen!$B$10)</f>
        <v>32.525913</v>
      </c>
      <c r="G12090" s="21" t="str">
        <f aca="false">IF(F12090&lt;Einstellungen!$B$5,"ja","nein")</f>
        <v>nein</v>
      </c>
      <c r="H12090" s="21" t="s">
        <v>30</v>
      </c>
      <c r="I12090" s="29" t="n">
        <f aca="false">INDEX(Einstellungen!$B$27:$B$50,16)</f>
        <v>0.95</v>
      </c>
      <c r="J12090" s="29" t="n">
        <f aca="false">F12090*I12090</f>
        <v>30.89961735</v>
      </c>
    </row>
    <row r="12091" customFormat="false" ht="15" hidden="false" customHeight="false" outlineLevel="0" collapsed="false">
      <c r="A12091" s="28" t="n">
        <v>46084</v>
      </c>
      <c r="B12091" s="21" t="s">
        <v>128</v>
      </c>
      <c r="C12091" s="21" t="s">
        <v>141</v>
      </c>
      <c r="D12091" s="29" t="n">
        <v>114.18</v>
      </c>
      <c r="E12091" s="29" t="n">
        <f aca="false">D12091/10</f>
        <v>11.418</v>
      </c>
      <c r="F12091" s="29" t="n">
        <f aca="false">(E12091+Einstellungen!$B$20)*(1+Einstellungen!$B$10)</f>
        <v>35.78806</v>
      </c>
      <c r="G12091" s="21" t="str">
        <f aca="false">IF(F12091&lt;Einstellungen!$B$5,"ja","nein")</f>
        <v>nein</v>
      </c>
      <c r="H12091" s="21" t="s">
        <v>30</v>
      </c>
      <c r="I12091" s="29" t="n">
        <f aca="false">INDEX(Einstellungen!$B$27:$B$50,17)</f>
        <v>0.95</v>
      </c>
      <c r="J12091" s="29" t="n">
        <f aca="false">F12091*I12091</f>
        <v>33.998657</v>
      </c>
    </row>
    <row r="12092" customFormat="false" ht="15" hidden="false" customHeight="false" outlineLevel="0" collapsed="false">
      <c r="A12092" s="28" t="n">
        <v>46084</v>
      </c>
      <c r="B12092" s="21" t="s">
        <v>129</v>
      </c>
      <c r="C12092" s="21" t="s">
        <v>141</v>
      </c>
      <c r="D12092" s="29" t="n">
        <v>158.615</v>
      </c>
      <c r="E12092" s="29" t="n">
        <f aca="false">D12092/10</f>
        <v>15.8615</v>
      </c>
      <c r="F12092" s="29" t="n">
        <f aca="false">(E12092+Einstellungen!$B$20)*(1+Einstellungen!$B$10)</f>
        <v>41.075825</v>
      </c>
      <c r="G12092" s="21" t="str">
        <f aca="false">IF(F12092&lt;Einstellungen!$B$5,"ja","nein")</f>
        <v>nein</v>
      </c>
      <c r="H12092" s="21" t="s">
        <v>30</v>
      </c>
      <c r="I12092" s="29" t="n">
        <f aca="false">INDEX(Einstellungen!$B$27:$B$50,18)</f>
        <v>1.1</v>
      </c>
      <c r="J12092" s="29" t="n">
        <f aca="false">F12092*I12092</f>
        <v>45.1834075</v>
      </c>
    </row>
    <row r="12093" customFormat="false" ht="15" hidden="false" customHeight="false" outlineLevel="0" collapsed="false">
      <c r="A12093" s="28" t="n">
        <v>46084</v>
      </c>
      <c r="B12093" s="21" t="s">
        <v>130</v>
      </c>
      <c r="C12093" s="21" t="s">
        <v>141</v>
      </c>
      <c r="D12093" s="29" t="n">
        <v>204.257</v>
      </c>
      <c r="E12093" s="29" t="n">
        <f aca="false">D12093/10</f>
        <v>20.4257</v>
      </c>
      <c r="F12093" s="29" t="n">
        <f aca="false">(E12093+Einstellungen!$B$20)*(1+Einstellungen!$B$10)</f>
        <v>46.507223</v>
      </c>
      <c r="G12093" s="21" t="str">
        <f aca="false">IF(F12093&lt;Einstellungen!$B$5,"ja","nein")</f>
        <v>nein</v>
      </c>
      <c r="H12093" s="21" t="s">
        <v>30</v>
      </c>
      <c r="I12093" s="29" t="n">
        <f aca="false">INDEX(Einstellungen!$B$27:$B$50,19)</f>
        <v>1.35</v>
      </c>
      <c r="J12093" s="29" t="n">
        <f aca="false">F12093*I12093</f>
        <v>62.78475105</v>
      </c>
    </row>
    <row r="12094" customFormat="false" ht="15" hidden="false" customHeight="false" outlineLevel="0" collapsed="false">
      <c r="A12094" s="28" t="n">
        <v>46084</v>
      </c>
      <c r="B12094" s="21" t="s">
        <v>131</v>
      </c>
      <c r="C12094" s="21" t="s">
        <v>141</v>
      </c>
      <c r="D12094" s="29" t="n">
        <v>173.37</v>
      </c>
      <c r="E12094" s="29" t="n">
        <f aca="false">D12094/10</f>
        <v>17.337</v>
      </c>
      <c r="F12094" s="29" t="n">
        <f aca="false">(E12094+Einstellungen!$B$20)*(1+Einstellungen!$B$10)</f>
        <v>42.83167</v>
      </c>
      <c r="G12094" s="21" t="str">
        <f aca="false">IF(F12094&lt;Einstellungen!$B$5,"ja","nein")</f>
        <v>nein</v>
      </c>
      <c r="H12094" s="21" t="s">
        <v>30</v>
      </c>
      <c r="I12094" s="29" t="n">
        <f aca="false">INDEX(Einstellungen!$B$27:$B$50,20)</f>
        <v>1.45</v>
      </c>
      <c r="J12094" s="29" t="n">
        <f aca="false">F12094*I12094</f>
        <v>62.1059215</v>
      </c>
    </row>
    <row r="12095" customFormat="false" ht="15" hidden="false" customHeight="false" outlineLevel="0" collapsed="false">
      <c r="A12095" s="28" t="n">
        <v>46084</v>
      </c>
      <c r="B12095" s="21" t="s">
        <v>132</v>
      </c>
      <c r="C12095" s="21" t="s">
        <v>141</v>
      </c>
      <c r="D12095" s="29" t="n">
        <v>131.725</v>
      </c>
      <c r="E12095" s="29" t="n">
        <f aca="false">D12095/10</f>
        <v>13.1725</v>
      </c>
      <c r="F12095" s="29" t="n">
        <f aca="false">(E12095+Einstellungen!$B$20)*(1+Einstellungen!$B$10)</f>
        <v>37.875915</v>
      </c>
      <c r="G12095" s="21" t="str">
        <f aca="false">IF(F12095&lt;Einstellungen!$B$5,"ja","nein")</f>
        <v>nein</v>
      </c>
      <c r="H12095" s="21" t="s">
        <v>30</v>
      </c>
      <c r="I12095" s="29" t="n">
        <f aca="false">INDEX(Einstellungen!$B$27:$B$50,21)</f>
        <v>1.4</v>
      </c>
      <c r="J12095" s="29" t="n">
        <f aca="false">F12095*I12095</f>
        <v>53.026281</v>
      </c>
    </row>
    <row r="12096" customFormat="false" ht="15" hidden="false" customHeight="false" outlineLevel="0" collapsed="false">
      <c r="A12096" s="28" t="n">
        <v>46084</v>
      </c>
      <c r="B12096" s="21" t="s">
        <v>133</v>
      </c>
      <c r="C12096" s="21" t="s">
        <v>141</v>
      </c>
      <c r="D12096" s="29" t="n">
        <v>116.18</v>
      </c>
      <c r="E12096" s="29" t="n">
        <f aca="false">D12096/10</f>
        <v>11.618</v>
      </c>
      <c r="F12096" s="29" t="n">
        <f aca="false">(E12096+Einstellungen!$B$20)*(1+Einstellungen!$B$10)</f>
        <v>36.02606</v>
      </c>
      <c r="G12096" s="21" t="str">
        <f aca="false">IF(F12096&lt;Einstellungen!$B$5,"ja","nein")</f>
        <v>nein</v>
      </c>
      <c r="H12096" s="21" t="s">
        <v>30</v>
      </c>
      <c r="I12096" s="29" t="n">
        <f aca="false">INDEX(Einstellungen!$B$27:$B$50,22)</f>
        <v>1.25</v>
      </c>
      <c r="J12096" s="29" t="n">
        <f aca="false">F12096*I12096</f>
        <v>45.032575</v>
      </c>
    </row>
    <row r="12097" customFormat="false" ht="15" hidden="false" customHeight="false" outlineLevel="0" collapsed="false">
      <c r="A12097" s="28" t="n">
        <v>46084</v>
      </c>
      <c r="B12097" s="21" t="s">
        <v>134</v>
      </c>
      <c r="C12097" s="21" t="s">
        <v>141</v>
      </c>
      <c r="D12097" s="29" t="n">
        <v>111.32</v>
      </c>
      <c r="E12097" s="29" t="n">
        <f aca="false">D12097/10</f>
        <v>11.132</v>
      </c>
      <c r="F12097" s="29" t="n">
        <f aca="false">(E12097+Einstellungen!$B$20)*(1+Einstellungen!$B$10)</f>
        <v>35.44772</v>
      </c>
      <c r="G12097" s="21" t="str">
        <f aca="false">IF(F12097&lt;Einstellungen!$B$5,"ja","nein")</f>
        <v>nein</v>
      </c>
      <c r="H12097" s="21" t="s">
        <v>30</v>
      </c>
      <c r="I12097" s="29" t="n">
        <f aca="false">INDEX(Einstellungen!$B$27:$B$50,23)</f>
        <v>1.05</v>
      </c>
      <c r="J12097" s="29" t="n">
        <f aca="false">F12097*I12097</f>
        <v>37.220106</v>
      </c>
    </row>
    <row r="12098" customFormat="false" ht="15" hidden="false" customHeight="false" outlineLevel="0" collapsed="false">
      <c r="A12098" s="28" t="n">
        <v>46084</v>
      </c>
      <c r="B12098" s="21" t="s">
        <v>135</v>
      </c>
      <c r="C12098" s="21" t="s">
        <v>141</v>
      </c>
      <c r="D12098" s="29" t="n">
        <v>104.695</v>
      </c>
      <c r="E12098" s="29" t="n">
        <f aca="false">D12098/10</f>
        <v>10.4695</v>
      </c>
      <c r="F12098" s="29" t="n">
        <f aca="false">(E12098+Einstellungen!$B$20)*(1+Einstellungen!$B$10)</f>
        <v>34.659345</v>
      </c>
      <c r="G12098" s="21" t="str">
        <f aca="false">IF(F12098&lt;Einstellungen!$B$5,"ja","nein")</f>
        <v>nein</v>
      </c>
      <c r="H12098" s="21" t="s">
        <v>30</v>
      </c>
      <c r="I12098" s="29" t="n">
        <f aca="false">INDEX(Einstellungen!$B$27:$B$50,24)</f>
        <v>0.8</v>
      </c>
      <c r="J12098" s="29" t="n">
        <f aca="false">F12098*I12098</f>
        <v>27.727476</v>
      </c>
    </row>
    <row r="12099" customFormat="false" ht="15" hidden="false" customHeight="false" outlineLevel="0" collapsed="false">
      <c r="A12099" s="28" t="n">
        <v>46085</v>
      </c>
      <c r="B12099" s="21" t="s">
        <v>111</v>
      </c>
      <c r="C12099" s="21" t="s">
        <v>112</v>
      </c>
      <c r="D12099" s="29" t="n">
        <v>129.01</v>
      </c>
      <c r="E12099" s="29" t="n">
        <f aca="false">D12099/10</f>
        <v>12.901</v>
      </c>
      <c r="F12099" s="29" t="n">
        <f aca="false">(E12099+Einstellungen!$B$20)*(1+Einstellungen!$B$10)</f>
        <v>37.55283</v>
      </c>
      <c r="G12099" s="21" t="str">
        <f aca="false">IF(F12099&lt;Einstellungen!$B$5,"ja","nein")</f>
        <v>nein</v>
      </c>
      <c r="H12099" s="21" t="s">
        <v>30</v>
      </c>
      <c r="I12099" s="29" t="n">
        <f aca="false">INDEX(Einstellungen!$B$27:$B$50,1)</f>
        <v>0.6</v>
      </c>
      <c r="J12099" s="29" t="n">
        <f aca="false">F12099*I12099</f>
        <v>22.531698</v>
      </c>
    </row>
    <row r="12100" customFormat="false" ht="15" hidden="false" customHeight="false" outlineLevel="0" collapsed="false">
      <c r="A12100" s="28" t="n">
        <v>46085</v>
      </c>
      <c r="B12100" s="21" t="s">
        <v>113</v>
      </c>
      <c r="C12100" s="21" t="s">
        <v>112</v>
      </c>
      <c r="D12100" s="29" t="n">
        <v>127.823</v>
      </c>
      <c r="E12100" s="29" t="n">
        <f aca="false">D12100/10</f>
        <v>12.7823</v>
      </c>
      <c r="F12100" s="29" t="n">
        <f aca="false">(E12100+Einstellungen!$B$20)*(1+Einstellungen!$B$10)</f>
        <v>37.411577</v>
      </c>
      <c r="G12100" s="21" t="str">
        <f aca="false">IF(F12100&lt;Einstellungen!$B$5,"ja","nein")</f>
        <v>nein</v>
      </c>
      <c r="H12100" s="21" t="s">
        <v>30</v>
      </c>
      <c r="I12100" s="29" t="n">
        <f aca="false">INDEX(Einstellungen!$B$27:$B$50,2)</f>
        <v>0.5</v>
      </c>
      <c r="J12100" s="29" t="n">
        <f aca="false">F12100*I12100</f>
        <v>18.7057885</v>
      </c>
    </row>
    <row r="12101" customFormat="false" ht="15" hidden="false" customHeight="false" outlineLevel="0" collapsed="false">
      <c r="A12101" s="28" t="n">
        <v>46085</v>
      </c>
      <c r="B12101" s="21" t="s">
        <v>114</v>
      </c>
      <c r="C12101" s="21" t="s">
        <v>112</v>
      </c>
      <c r="D12101" s="29" t="n">
        <v>125.323</v>
      </c>
      <c r="E12101" s="29" t="n">
        <f aca="false">D12101/10</f>
        <v>12.5323</v>
      </c>
      <c r="F12101" s="29" t="n">
        <f aca="false">(E12101+Einstellungen!$B$20)*(1+Einstellungen!$B$10)</f>
        <v>37.114077</v>
      </c>
      <c r="G12101" s="21" t="str">
        <f aca="false">IF(F12101&lt;Einstellungen!$B$5,"ja","nein")</f>
        <v>nein</v>
      </c>
      <c r="H12101" s="21" t="s">
        <v>30</v>
      </c>
      <c r="I12101" s="29" t="n">
        <f aca="false">INDEX(Einstellungen!$B$27:$B$50,3)</f>
        <v>0.45</v>
      </c>
      <c r="J12101" s="29" t="n">
        <f aca="false">F12101*I12101</f>
        <v>16.70133465</v>
      </c>
    </row>
    <row r="12102" customFormat="false" ht="15" hidden="false" customHeight="false" outlineLevel="0" collapsed="false">
      <c r="A12102" s="28" t="n">
        <v>46085</v>
      </c>
      <c r="B12102" s="21" t="s">
        <v>115</v>
      </c>
      <c r="C12102" s="21" t="s">
        <v>112</v>
      </c>
      <c r="D12102" s="29" t="n">
        <v>124.735</v>
      </c>
      <c r="E12102" s="29" t="n">
        <f aca="false">D12102/10</f>
        <v>12.4735</v>
      </c>
      <c r="F12102" s="29" t="n">
        <f aca="false">(E12102+Einstellungen!$B$20)*(1+Einstellungen!$B$10)</f>
        <v>37.044105</v>
      </c>
      <c r="G12102" s="21" t="str">
        <f aca="false">IF(F12102&lt;Einstellungen!$B$5,"ja","nein")</f>
        <v>nein</v>
      </c>
      <c r="H12102" s="21" t="s">
        <v>30</v>
      </c>
      <c r="I12102" s="29" t="n">
        <f aca="false">INDEX(Einstellungen!$B$27:$B$50,4)</f>
        <v>0.45</v>
      </c>
      <c r="J12102" s="29" t="n">
        <f aca="false">F12102*I12102</f>
        <v>16.66984725</v>
      </c>
    </row>
    <row r="12103" customFormat="false" ht="15" hidden="false" customHeight="false" outlineLevel="0" collapsed="false">
      <c r="A12103" s="28" t="n">
        <v>46085</v>
      </c>
      <c r="B12103" s="21" t="s">
        <v>116</v>
      </c>
      <c r="C12103" s="21" t="s">
        <v>112</v>
      </c>
      <c r="D12103" s="29" t="n">
        <v>128.202</v>
      </c>
      <c r="E12103" s="29" t="n">
        <f aca="false">D12103/10</f>
        <v>12.8202</v>
      </c>
      <c r="F12103" s="29" t="n">
        <f aca="false">(E12103+Einstellungen!$B$20)*(1+Einstellungen!$B$10)</f>
        <v>37.456678</v>
      </c>
      <c r="G12103" s="21" t="str">
        <f aca="false">IF(F12103&lt;Einstellungen!$B$5,"ja","nein")</f>
        <v>nein</v>
      </c>
      <c r="H12103" s="21" t="s">
        <v>30</v>
      </c>
      <c r="I12103" s="29" t="n">
        <f aca="false">INDEX(Einstellungen!$B$27:$B$50,5)</f>
        <v>0.45</v>
      </c>
      <c r="J12103" s="29" t="n">
        <f aca="false">F12103*I12103</f>
        <v>16.8555051</v>
      </c>
    </row>
    <row r="12104" customFormat="false" ht="15" hidden="false" customHeight="false" outlineLevel="0" collapsed="false">
      <c r="A12104" s="28" t="n">
        <v>46085</v>
      </c>
      <c r="B12104" s="21" t="s">
        <v>117</v>
      </c>
      <c r="C12104" s="21" t="s">
        <v>112</v>
      </c>
      <c r="D12104" s="29" t="n">
        <v>141.16</v>
      </c>
      <c r="E12104" s="29" t="n">
        <f aca="false">D12104/10</f>
        <v>14.116</v>
      </c>
      <c r="F12104" s="29" t="n">
        <f aca="false">(E12104+Einstellungen!$B$20)*(1+Einstellungen!$B$10)</f>
        <v>38.99868</v>
      </c>
      <c r="G12104" s="21" t="str">
        <f aca="false">IF(F12104&lt;Einstellungen!$B$5,"ja","nein")</f>
        <v>nein</v>
      </c>
      <c r="H12104" s="21" t="s">
        <v>30</v>
      </c>
      <c r="I12104" s="29" t="n">
        <f aca="false">INDEX(Einstellungen!$B$27:$B$50,6)</f>
        <v>0.5</v>
      </c>
      <c r="J12104" s="29" t="n">
        <f aca="false">F12104*I12104</f>
        <v>19.49934</v>
      </c>
    </row>
    <row r="12105" customFormat="false" ht="15" hidden="false" customHeight="false" outlineLevel="0" collapsed="false">
      <c r="A12105" s="28" t="n">
        <v>46085</v>
      </c>
      <c r="B12105" s="21" t="s">
        <v>118</v>
      </c>
      <c r="C12105" s="21" t="s">
        <v>112</v>
      </c>
      <c r="D12105" s="29" t="n">
        <v>200.298</v>
      </c>
      <c r="E12105" s="29" t="n">
        <f aca="false">D12105/10</f>
        <v>20.0298</v>
      </c>
      <c r="F12105" s="29" t="n">
        <f aca="false">(E12105+Einstellungen!$B$20)*(1+Einstellungen!$B$10)</f>
        <v>46.036102</v>
      </c>
      <c r="G12105" s="21" t="str">
        <f aca="false">IF(F12105&lt;Einstellungen!$B$5,"ja","nein")</f>
        <v>nein</v>
      </c>
      <c r="H12105" s="21" t="s">
        <v>30</v>
      </c>
      <c r="I12105" s="29" t="n">
        <f aca="false">INDEX(Einstellungen!$B$27:$B$50,7)</f>
        <v>0.7</v>
      </c>
      <c r="J12105" s="29" t="n">
        <f aca="false">F12105*I12105</f>
        <v>32.2252714</v>
      </c>
    </row>
    <row r="12106" customFormat="false" ht="15" hidden="false" customHeight="false" outlineLevel="0" collapsed="false">
      <c r="A12106" s="28" t="n">
        <v>46085</v>
      </c>
      <c r="B12106" s="21" t="s">
        <v>119</v>
      </c>
      <c r="C12106" s="21" t="s">
        <v>112</v>
      </c>
      <c r="D12106" s="29" t="n">
        <v>267.485</v>
      </c>
      <c r="E12106" s="29" t="n">
        <f aca="false">D12106/10</f>
        <v>26.7485</v>
      </c>
      <c r="F12106" s="29" t="n">
        <f aca="false">(E12106+Einstellungen!$B$20)*(1+Einstellungen!$B$10)</f>
        <v>54.031355</v>
      </c>
      <c r="G12106" s="21" t="str">
        <f aca="false">IF(F12106&lt;Einstellungen!$B$5,"ja","nein")</f>
        <v>nein</v>
      </c>
      <c r="H12106" s="21" t="s">
        <v>30</v>
      </c>
      <c r="I12106" s="29" t="n">
        <f aca="false">INDEX(Einstellungen!$B$27:$B$50,8)</f>
        <v>0.95</v>
      </c>
      <c r="J12106" s="29" t="n">
        <f aca="false">F12106*I12106</f>
        <v>51.32978725</v>
      </c>
    </row>
    <row r="12107" customFormat="false" ht="15" hidden="false" customHeight="false" outlineLevel="0" collapsed="false">
      <c r="A12107" s="28" t="n">
        <v>46085</v>
      </c>
      <c r="B12107" s="21" t="s">
        <v>120</v>
      </c>
      <c r="C12107" s="21" t="s">
        <v>112</v>
      </c>
      <c r="D12107" s="29" t="n">
        <v>193.347</v>
      </c>
      <c r="E12107" s="29" t="n">
        <f aca="false">D12107/10</f>
        <v>19.3347</v>
      </c>
      <c r="F12107" s="29" t="n">
        <f aca="false">(E12107+Einstellungen!$B$20)*(1+Einstellungen!$B$10)</f>
        <v>45.208933</v>
      </c>
      <c r="G12107" s="21" t="str">
        <f aca="false">IF(F12107&lt;Einstellungen!$B$5,"ja","nein")</f>
        <v>nein</v>
      </c>
      <c r="H12107" s="21" t="s">
        <v>30</v>
      </c>
      <c r="I12107" s="29" t="n">
        <f aca="false">INDEX(Einstellungen!$B$27:$B$50,9)</f>
        <v>1.05</v>
      </c>
      <c r="J12107" s="29" t="n">
        <f aca="false">F12107*I12107</f>
        <v>47.46937965</v>
      </c>
    </row>
    <row r="12108" customFormat="false" ht="15" hidden="false" customHeight="false" outlineLevel="0" collapsed="false">
      <c r="A12108" s="28" t="n">
        <v>46085</v>
      </c>
      <c r="B12108" s="21" t="s">
        <v>121</v>
      </c>
      <c r="C12108" s="21" t="s">
        <v>112</v>
      </c>
      <c r="D12108" s="29" t="n">
        <v>150.76</v>
      </c>
      <c r="E12108" s="29" t="n">
        <f aca="false">D12108/10</f>
        <v>15.076</v>
      </c>
      <c r="F12108" s="29" t="n">
        <f aca="false">(E12108+Einstellungen!$B$20)*(1+Einstellungen!$B$10)</f>
        <v>40.14108</v>
      </c>
      <c r="G12108" s="21" t="str">
        <f aca="false">IF(F12108&lt;Einstellungen!$B$5,"ja","nein")</f>
        <v>nein</v>
      </c>
      <c r="H12108" s="21" t="s">
        <v>30</v>
      </c>
      <c r="I12108" s="29" t="n">
        <f aca="false">INDEX(Einstellungen!$B$27:$B$50,10)</f>
        <v>1.05</v>
      </c>
      <c r="J12108" s="29" t="n">
        <f aca="false">F12108*I12108</f>
        <v>42.148134</v>
      </c>
    </row>
    <row r="12109" customFormat="false" ht="15" hidden="false" customHeight="false" outlineLevel="0" collapsed="false">
      <c r="A12109" s="28" t="n">
        <v>46085</v>
      </c>
      <c r="B12109" s="21" t="s">
        <v>122</v>
      </c>
      <c r="C12109" s="21" t="s">
        <v>112</v>
      </c>
      <c r="D12109" s="29" t="n">
        <v>110.418</v>
      </c>
      <c r="E12109" s="29" t="n">
        <f aca="false">D12109/10</f>
        <v>11.0418</v>
      </c>
      <c r="F12109" s="29" t="n">
        <f aca="false">(E12109+Einstellungen!$B$20)*(1+Einstellungen!$B$10)</f>
        <v>35.340382</v>
      </c>
      <c r="G12109" s="21" t="str">
        <f aca="false">IF(F12109&lt;Einstellungen!$B$5,"ja","nein")</f>
        <v>nein</v>
      </c>
      <c r="H12109" s="21" t="s">
        <v>30</v>
      </c>
      <c r="I12109" s="29" t="n">
        <f aca="false">INDEX(Einstellungen!$B$27:$B$50,11)</f>
        <v>1.05</v>
      </c>
      <c r="J12109" s="29" t="n">
        <f aca="false">F12109*I12109</f>
        <v>37.1074011</v>
      </c>
    </row>
    <row r="12110" customFormat="false" ht="15" hidden="false" customHeight="false" outlineLevel="0" collapsed="false">
      <c r="A12110" s="28" t="n">
        <v>46085</v>
      </c>
      <c r="B12110" s="21" t="s">
        <v>123</v>
      </c>
      <c r="C12110" s="21" t="s">
        <v>112</v>
      </c>
      <c r="D12110" s="29" t="n">
        <v>78.297</v>
      </c>
      <c r="E12110" s="29" t="n">
        <f aca="false">D12110/10</f>
        <v>7.8297</v>
      </c>
      <c r="F12110" s="29" t="n">
        <f aca="false">(E12110+Einstellungen!$B$20)*(1+Einstellungen!$B$10)</f>
        <v>31.517983</v>
      </c>
      <c r="G12110" s="21" t="str">
        <f aca="false">IF(F12110&lt;Einstellungen!$B$5,"ja","nein")</f>
        <v>nein</v>
      </c>
      <c r="H12110" s="21" t="s">
        <v>30</v>
      </c>
      <c r="I12110" s="29" t="n">
        <f aca="false">INDEX(Einstellungen!$B$27:$B$50,12)</f>
        <v>1.1</v>
      </c>
      <c r="J12110" s="29" t="n">
        <f aca="false">F12110*I12110</f>
        <v>34.6697813</v>
      </c>
    </row>
    <row r="12111" customFormat="false" ht="15" hidden="false" customHeight="false" outlineLevel="0" collapsed="false">
      <c r="A12111" s="28" t="n">
        <v>46085</v>
      </c>
      <c r="B12111" s="21" t="s">
        <v>124</v>
      </c>
      <c r="C12111" s="21" t="s">
        <v>112</v>
      </c>
      <c r="D12111" s="29" t="n">
        <v>42.495</v>
      </c>
      <c r="E12111" s="29" t="n">
        <f aca="false">D12111/10</f>
        <v>4.2495</v>
      </c>
      <c r="F12111" s="29" t="n">
        <f aca="false">(E12111+Einstellungen!$B$20)*(1+Einstellungen!$B$10)</f>
        <v>27.257545</v>
      </c>
      <c r="G12111" s="21" t="str">
        <f aca="false">IF(F12111&lt;Einstellungen!$B$5,"ja","nein")</f>
        <v>ja</v>
      </c>
      <c r="H12111" s="21" t="s">
        <v>30</v>
      </c>
      <c r="I12111" s="29" t="n">
        <f aca="false">INDEX(Einstellungen!$B$27:$B$50,13)</f>
        <v>1.2</v>
      </c>
      <c r="J12111" s="29" t="n">
        <f aca="false">F12111*I12111</f>
        <v>32.709054</v>
      </c>
    </row>
    <row r="12112" customFormat="false" ht="15" hidden="false" customHeight="false" outlineLevel="0" collapsed="false">
      <c r="A12112" s="28" t="n">
        <v>46085</v>
      </c>
      <c r="B12112" s="21" t="s">
        <v>125</v>
      </c>
      <c r="C12112" s="21" t="s">
        <v>112</v>
      </c>
      <c r="D12112" s="29" t="n">
        <v>32.975</v>
      </c>
      <c r="E12112" s="29" t="n">
        <f aca="false">D12112/10</f>
        <v>3.2975</v>
      </c>
      <c r="F12112" s="29" t="n">
        <f aca="false">(E12112+Einstellungen!$B$20)*(1+Einstellungen!$B$10)</f>
        <v>26.124665</v>
      </c>
      <c r="G12112" s="21" t="str">
        <f aca="false">IF(F12112&lt;Einstellungen!$B$5,"ja","nein")</f>
        <v>ja</v>
      </c>
      <c r="H12112" s="21" t="s">
        <v>30</v>
      </c>
      <c r="I12112" s="29" t="n">
        <f aca="false">INDEX(Einstellungen!$B$27:$B$50,14)</f>
        <v>1.15</v>
      </c>
      <c r="J12112" s="29" t="n">
        <f aca="false">F12112*I12112</f>
        <v>30.04336475</v>
      </c>
    </row>
    <row r="12113" customFormat="false" ht="15" hidden="false" customHeight="false" outlineLevel="0" collapsed="false">
      <c r="A12113" s="28" t="n">
        <v>46085</v>
      </c>
      <c r="B12113" s="21" t="s">
        <v>126</v>
      </c>
      <c r="C12113" s="21" t="s">
        <v>112</v>
      </c>
      <c r="D12113" s="29" t="n">
        <v>65.405</v>
      </c>
      <c r="E12113" s="29" t="n">
        <f aca="false">D12113/10</f>
        <v>6.5405</v>
      </c>
      <c r="F12113" s="29" t="n">
        <f aca="false">(E12113+Einstellungen!$B$20)*(1+Einstellungen!$B$10)</f>
        <v>29.983835</v>
      </c>
      <c r="G12113" s="21" t="str">
        <f aca="false">IF(F12113&lt;Einstellungen!$B$5,"ja","nein")</f>
        <v>nein</v>
      </c>
      <c r="H12113" s="21" t="s">
        <v>30</v>
      </c>
      <c r="I12113" s="29" t="n">
        <f aca="false">INDEX(Einstellungen!$B$27:$B$50,15)</f>
        <v>1</v>
      </c>
      <c r="J12113" s="29" t="n">
        <f aca="false">F12113*I12113</f>
        <v>29.983835</v>
      </c>
    </row>
    <row r="12114" customFormat="false" ht="15" hidden="false" customHeight="false" outlineLevel="0" collapsed="false">
      <c r="A12114" s="28" t="n">
        <v>46085</v>
      </c>
      <c r="B12114" s="21" t="s">
        <v>127</v>
      </c>
      <c r="C12114" s="21" t="s">
        <v>112</v>
      </c>
      <c r="D12114" s="29" t="n">
        <v>99.112</v>
      </c>
      <c r="E12114" s="29" t="n">
        <f aca="false">D12114/10</f>
        <v>9.9112</v>
      </c>
      <c r="F12114" s="29" t="n">
        <f aca="false">(E12114+Einstellungen!$B$20)*(1+Einstellungen!$B$10)</f>
        <v>33.994968</v>
      </c>
      <c r="G12114" s="21" t="str">
        <f aca="false">IF(F12114&lt;Einstellungen!$B$5,"ja","nein")</f>
        <v>nein</v>
      </c>
      <c r="H12114" s="21" t="s">
        <v>30</v>
      </c>
      <c r="I12114" s="29" t="n">
        <f aca="false">INDEX(Einstellungen!$B$27:$B$50,16)</f>
        <v>0.95</v>
      </c>
      <c r="J12114" s="29" t="n">
        <f aca="false">F12114*I12114</f>
        <v>32.2952196</v>
      </c>
    </row>
    <row r="12115" customFormat="false" ht="15" hidden="false" customHeight="false" outlineLevel="0" collapsed="false">
      <c r="A12115" s="28" t="n">
        <v>46085</v>
      </c>
      <c r="B12115" s="21" t="s">
        <v>128</v>
      </c>
      <c r="C12115" s="21" t="s">
        <v>112</v>
      </c>
      <c r="D12115" s="29" t="n">
        <v>137.21</v>
      </c>
      <c r="E12115" s="29" t="n">
        <f aca="false">D12115/10</f>
        <v>13.721</v>
      </c>
      <c r="F12115" s="29" t="n">
        <f aca="false">(E12115+Einstellungen!$B$20)*(1+Einstellungen!$B$10)</f>
        <v>38.52863</v>
      </c>
      <c r="G12115" s="21" t="str">
        <f aca="false">IF(F12115&lt;Einstellungen!$B$5,"ja","nein")</f>
        <v>nein</v>
      </c>
      <c r="H12115" s="21" t="s">
        <v>30</v>
      </c>
      <c r="I12115" s="29" t="n">
        <f aca="false">INDEX(Einstellungen!$B$27:$B$50,17)</f>
        <v>0.95</v>
      </c>
      <c r="J12115" s="29" t="n">
        <f aca="false">F12115*I12115</f>
        <v>36.6021985</v>
      </c>
    </row>
    <row r="12116" customFormat="false" ht="15" hidden="false" customHeight="false" outlineLevel="0" collapsed="false">
      <c r="A12116" s="28" t="n">
        <v>46085</v>
      </c>
      <c r="B12116" s="21" t="s">
        <v>129</v>
      </c>
      <c r="C12116" s="21" t="s">
        <v>112</v>
      </c>
      <c r="D12116" s="29" t="n">
        <v>244.265</v>
      </c>
      <c r="E12116" s="29" t="n">
        <f aca="false">D12116/10</f>
        <v>24.4265</v>
      </c>
      <c r="F12116" s="29" t="n">
        <f aca="false">(E12116+Einstellungen!$B$20)*(1+Einstellungen!$B$10)</f>
        <v>51.268175</v>
      </c>
      <c r="G12116" s="21" t="str">
        <f aca="false">IF(F12116&lt;Einstellungen!$B$5,"ja","nein")</f>
        <v>nein</v>
      </c>
      <c r="H12116" s="21" t="s">
        <v>30</v>
      </c>
      <c r="I12116" s="29" t="n">
        <f aca="false">INDEX(Einstellungen!$B$27:$B$50,18)</f>
        <v>1.1</v>
      </c>
      <c r="J12116" s="29" t="n">
        <f aca="false">F12116*I12116</f>
        <v>56.3949925</v>
      </c>
    </row>
    <row r="12117" customFormat="false" ht="15" hidden="false" customHeight="false" outlineLevel="0" collapsed="false">
      <c r="A12117" s="28" t="n">
        <v>46085</v>
      </c>
      <c r="B12117" s="21" t="s">
        <v>130</v>
      </c>
      <c r="C12117" s="21" t="s">
        <v>112</v>
      </c>
      <c r="D12117" s="29" t="n">
        <v>310.86</v>
      </c>
      <c r="E12117" s="29" t="n">
        <f aca="false">D12117/10</f>
        <v>31.086</v>
      </c>
      <c r="F12117" s="29" t="n">
        <f aca="false">(E12117+Einstellungen!$B$20)*(1+Einstellungen!$B$10)</f>
        <v>59.19298</v>
      </c>
      <c r="G12117" s="21" t="str">
        <f aca="false">IF(F12117&lt;Einstellungen!$B$5,"ja","nein")</f>
        <v>nein</v>
      </c>
      <c r="H12117" s="21" t="s">
        <v>30</v>
      </c>
      <c r="I12117" s="29" t="n">
        <f aca="false">INDEX(Einstellungen!$B$27:$B$50,19)</f>
        <v>1.35</v>
      </c>
      <c r="J12117" s="29" t="n">
        <f aca="false">F12117*I12117</f>
        <v>79.910523</v>
      </c>
    </row>
    <row r="12118" customFormat="false" ht="15" hidden="false" customHeight="false" outlineLevel="0" collapsed="false">
      <c r="A12118" s="28" t="n">
        <v>46085</v>
      </c>
      <c r="B12118" s="21" t="s">
        <v>131</v>
      </c>
      <c r="C12118" s="21" t="s">
        <v>112</v>
      </c>
      <c r="D12118" s="29" t="n">
        <v>239.627</v>
      </c>
      <c r="E12118" s="29" t="n">
        <f aca="false">D12118/10</f>
        <v>23.9627</v>
      </c>
      <c r="F12118" s="29" t="n">
        <f aca="false">(E12118+Einstellungen!$B$20)*(1+Einstellungen!$B$10)</f>
        <v>50.716253</v>
      </c>
      <c r="G12118" s="21" t="str">
        <f aca="false">IF(F12118&lt;Einstellungen!$B$5,"ja","nein")</f>
        <v>nein</v>
      </c>
      <c r="H12118" s="21" t="s">
        <v>30</v>
      </c>
      <c r="I12118" s="29" t="n">
        <f aca="false">INDEX(Einstellungen!$B$27:$B$50,20)</f>
        <v>1.45</v>
      </c>
      <c r="J12118" s="29" t="n">
        <f aca="false">F12118*I12118</f>
        <v>73.53856685</v>
      </c>
    </row>
    <row r="12119" customFormat="false" ht="15" hidden="false" customHeight="false" outlineLevel="0" collapsed="false">
      <c r="A12119" s="28" t="n">
        <v>46085</v>
      </c>
      <c r="B12119" s="21" t="s">
        <v>132</v>
      </c>
      <c r="C12119" s="21" t="s">
        <v>112</v>
      </c>
      <c r="D12119" s="29" t="n">
        <v>169.86</v>
      </c>
      <c r="E12119" s="29" t="n">
        <f aca="false">D12119/10</f>
        <v>16.986</v>
      </c>
      <c r="F12119" s="29" t="n">
        <f aca="false">(E12119+Einstellungen!$B$20)*(1+Einstellungen!$B$10)</f>
        <v>42.41398</v>
      </c>
      <c r="G12119" s="21" t="str">
        <f aca="false">IF(F12119&lt;Einstellungen!$B$5,"ja","nein")</f>
        <v>nein</v>
      </c>
      <c r="H12119" s="21" t="s">
        <v>30</v>
      </c>
      <c r="I12119" s="29" t="n">
        <f aca="false">INDEX(Einstellungen!$B$27:$B$50,21)</f>
        <v>1.4</v>
      </c>
      <c r="J12119" s="29" t="n">
        <f aca="false">F12119*I12119</f>
        <v>59.379572</v>
      </c>
    </row>
    <row r="12120" customFormat="false" ht="15" hidden="false" customHeight="false" outlineLevel="0" collapsed="false">
      <c r="A12120" s="28" t="n">
        <v>46085</v>
      </c>
      <c r="B12120" s="21" t="s">
        <v>133</v>
      </c>
      <c r="C12120" s="21" t="s">
        <v>112</v>
      </c>
      <c r="D12120" s="29" t="n">
        <v>151.877</v>
      </c>
      <c r="E12120" s="29" t="n">
        <f aca="false">D12120/10</f>
        <v>15.1877</v>
      </c>
      <c r="F12120" s="29" t="n">
        <f aca="false">(E12120+Einstellungen!$B$20)*(1+Einstellungen!$B$10)</f>
        <v>40.274003</v>
      </c>
      <c r="G12120" s="21" t="str">
        <f aca="false">IF(F12120&lt;Einstellungen!$B$5,"ja","nein")</f>
        <v>nein</v>
      </c>
      <c r="H12120" s="21" t="s">
        <v>30</v>
      </c>
      <c r="I12120" s="29" t="n">
        <f aca="false">INDEX(Einstellungen!$B$27:$B$50,22)</f>
        <v>1.25</v>
      </c>
      <c r="J12120" s="29" t="n">
        <f aca="false">F12120*I12120</f>
        <v>50.34250375</v>
      </c>
    </row>
    <row r="12121" customFormat="false" ht="15" hidden="false" customHeight="false" outlineLevel="0" collapsed="false">
      <c r="A12121" s="28" t="n">
        <v>46085</v>
      </c>
      <c r="B12121" s="21" t="s">
        <v>134</v>
      </c>
      <c r="C12121" s="21" t="s">
        <v>112</v>
      </c>
      <c r="D12121" s="29" t="n">
        <v>142.24</v>
      </c>
      <c r="E12121" s="29" t="n">
        <f aca="false">D12121/10</f>
        <v>14.224</v>
      </c>
      <c r="F12121" s="29" t="n">
        <f aca="false">(E12121+Einstellungen!$B$20)*(1+Einstellungen!$B$10)</f>
        <v>39.1272</v>
      </c>
      <c r="G12121" s="21" t="str">
        <f aca="false">IF(F12121&lt;Einstellungen!$B$5,"ja","nein")</f>
        <v>nein</v>
      </c>
      <c r="H12121" s="21" t="s">
        <v>30</v>
      </c>
      <c r="I12121" s="29" t="n">
        <f aca="false">INDEX(Einstellungen!$B$27:$B$50,23)</f>
        <v>1.05</v>
      </c>
      <c r="J12121" s="29" t="n">
        <f aca="false">F12121*I12121</f>
        <v>41.08356</v>
      </c>
    </row>
    <row r="12122" customFormat="false" ht="15" hidden="false" customHeight="false" outlineLevel="0" collapsed="false">
      <c r="A12122" s="28" t="n">
        <v>46085</v>
      </c>
      <c r="B12122" s="21" t="s">
        <v>135</v>
      </c>
      <c r="C12122" s="21" t="s">
        <v>112</v>
      </c>
      <c r="D12122" s="29" t="n">
        <v>124.808</v>
      </c>
      <c r="E12122" s="29" t="n">
        <f aca="false">D12122/10</f>
        <v>12.4808</v>
      </c>
      <c r="F12122" s="29" t="n">
        <f aca="false">(E12122+Einstellungen!$B$20)*(1+Einstellungen!$B$10)</f>
        <v>37.052792</v>
      </c>
      <c r="G12122" s="21" t="str">
        <f aca="false">IF(F12122&lt;Einstellungen!$B$5,"ja","nein")</f>
        <v>nein</v>
      </c>
      <c r="H12122" s="21" t="s">
        <v>30</v>
      </c>
      <c r="I12122" s="29" t="n">
        <f aca="false">INDEX(Einstellungen!$B$27:$B$50,24)</f>
        <v>0.8</v>
      </c>
      <c r="J12122" s="29" t="n">
        <f aca="false">F12122*I12122</f>
        <v>29.6422336</v>
      </c>
    </row>
    <row r="12123" customFormat="false" ht="15" hidden="false" customHeight="false" outlineLevel="0" collapsed="false">
      <c r="A12123" s="28" t="n">
        <v>46086</v>
      </c>
      <c r="B12123" s="21" t="s">
        <v>111</v>
      </c>
      <c r="C12123" s="21" t="s">
        <v>136</v>
      </c>
      <c r="D12123" s="29" t="n">
        <v>116.485</v>
      </c>
      <c r="E12123" s="29" t="n">
        <f aca="false">D12123/10</f>
        <v>11.6485</v>
      </c>
      <c r="F12123" s="29" t="n">
        <f aca="false">(E12123+Einstellungen!$B$20)*(1+Einstellungen!$B$10)</f>
        <v>36.062355</v>
      </c>
      <c r="G12123" s="21" t="str">
        <f aca="false">IF(F12123&lt;Einstellungen!$B$5,"ja","nein")</f>
        <v>nein</v>
      </c>
      <c r="H12123" s="21" t="s">
        <v>30</v>
      </c>
      <c r="I12123" s="29" t="n">
        <f aca="false">INDEX(Einstellungen!$B$27:$B$50,1)</f>
        <v>0.6</v>
      </c>
      <c r="J12123" s="29" t="n">
        <f aca="false">F12123*I12123</f>
        <v>21.637413</v>
      </c>
    </row>
    <row r="12124" customFormat="false" ht="15" hidden="false" customHeight="false" outlineLevel="0" collapsed="false">
      <c r="A12124" s="28" t="n">
        <v>46086</v>
      </c>
      <c r="B12124" s="21" t="s">
        <v>113</v>
      </c>
      <c r="C12124" s="21" t="s">
        <v>136</v>
      </c>
      <c r="D12124" s="29" t="n">
        <v>109.933</v>
      </c>
      <c r="E12124" s="29" t="n">
        <f aca="false">D12124/10</f>
        <v>10.9933</v>
      </c>
      <c r="F12124" s="29" t="n">
        <f aca="false">(E12124+Einstellungen!$B$20)*(1+Einstellungen!$B$10)</f>
        <v>35.282667</v>
      </c>
      <c r="G12124" s="21" t="str">
        <f aca="false">IF(F12124&lt;Einstellungen!$B$5,"ja","nein")</f>
        <v>nein</v>
      </c>
      <c r="H12124" s="21" t="s">
        <v>30</v>
      </c>
      <c r="I12124" s="29" t="n">
        <f aca="false">INDEX(Einstellungen!$B$27:$B$50,2)</f>
        <v>0.5</v>
      </c>
      <c r="J12124" s="29" t="n">
        <f aca="false">F12124*I12124</f>
        <v>17.6413335</v>
      </c>
    </row>
    <row r="12125" customFormat="false" ht="15" hidden="false" customHeight="false" outlineLevel="0" collapsed="false">
      <c r="A12125" s="28" t="n">
        <v>46086</v>
      </c>
      <c r="B12125" s="21" t="s">
        <v>114</v>
      </c>
      <c r="C12125" s="21" t="s">
        <v>136</v>
      </c>
      <c r="D12125" s="29" t="n">
        <v>109.263</v>
      </c>
      <c r="E12125" s="29" t="n">
        <f aca="false">D12125/10</f>
        <v>10.9263</v>
      </c>
      <c r="F12125" s="29" t="n">
        <f aca="false">(E12125+Einstellungen!$B$20)*(1+Einstellungen!$B$10)</f>
        <v>35.202937</v>
      </c>
      <c r="G12125" s="21" t="str">
        <f aca="false">IF(F12125&lt;Einstellungen!$B$5,"ja","nein")</f>
        <v>nein</v>
      </c>
      <c r="H12125" s="21" t="s">
        <v>30</v>
      </c>
      <c r="I12125" s="29" t="n">
        <f aca="false">INDEX(Einstellungen!$B$27:$B$50,3)</f>
        <v>0.45</v>
      </c>
      <c r="J12125" s="29" t="n">
        <f aca="false">F12125*I12125</f>
        <v>15.84132165</v>
      </c>
    </row>
    <row r="12126" customFormat="false" ht="15" hidden="false" customHeight="false" outlineLevel="0" collapsed="false">
      <c r="A12126" s="28" t="n">
        <v>46086</v>
      </c>
      <c r="B12126" s="21" t="s">
        <v>115</v>
      </c>
      <c r="C12126" s="21" t="s">
        <v>136</v>
      </c>
      <c r="D12126" s="29" t="n">
        <v>108.785</v>
      </c>
      <c r="E12126" s="29" t="n">
        <f aca="false">D12126/10</f>
        <v>10.8785</v>
      </c>
      <c r="F12126" s="29" t="n">
        <f aca="false">(E12126+Einstellungen!$B$20)*(1+Einstellungen!$B$10)</f>
        <v>35.146055</v>
      </c>
      <c r="G12126" s="21" t="str">
        <f aca="false">IF(F12126&lt;Einstellungen!$B$5,"ja","nein")</f>
        <v>nein</v>
      </c>
      <c r="H12126" s="21" t="s">
        <v>30</v>
      </c>
      <c r="I12126" s="29" t="n">
        <f aca="false">INDEX(Einstellungen!$B$27:$B$50,4)</f>
        <v>0.45</v>
      </c>
      <c r="J12126" s="29" t="n">
        <f aca="false">F12126*I12126</f>
        <v>15.81572475</v>
      </c>
    </row>
    <row r="12127" customFormat="false" ht="15" hidden="false" customHeight="false" outlineLevel="0" collapsed="false">
      <c r="A12127" s="28" t="n">
        <v>46086</v>
      </c>
      <c r="B12127" s="21" t="s">
        <v>116</v>
      </c>
      <c r="C12127" s="21" t="s">
        <v>136</v>
      </c>
      <c r="D12127" s="29" t="n">
        <v>111.062</v>
      </c>
      <c r="E12127" s="29" t="n">
        <f aca="false">D12127/10</f>
        <v>11.1062</v>
      </c>
      <c r="F12127" s="29" t="n">
        <f aca="false">(E12127+Einstellungen!$B$20)*(1+Einstellungen!$B$10)</f>
        <v>35.417018</v>
      </c>
      <c r="G12127" s="21" t="str">
        <f aca="false">IF(F12127&lt;Einstellungen!$B$5,"ja","nein")</f>
        <v>nein</v>
      </c>
      <c r="H12127" s="21" t="s">
        <v>30</v>
      </c>
      <c r="I12127" s="29" t="n">
        <f aca="false">INDEX(Einstellungen!$B$27:$B$50,5)</f>
        <v>0.45</v>
      </c>
      <c r="J12127" s="29" t="n">
        <f aca="false">F12127*I12127</f>
        <v>15.9376581</v>
      </c>
    </row>
    <row r="12128" customFormat="false" ht="15" hidden="false" customHeight="false" outlineLevel="0" collapsed="false">
      <c r="A12128" s="28" t="n">
        <v>46086</v>
      </c>
      <c r="B12128" s="21" t="s">
        <v>117</v>
      </c>
      <c r="C12128" s="21" t="s">
        <v>136</v>
      </c>
      <c r="D12128" s="29" t="n">
        <v>126.933</v>
      </c>
      <c r="E12128" s="29" t="n">
        <f aca="false">D12128/10</f>
        <v>12.6933</v>
      </c>
      <c r="F12128" s="29" t="n">
        <f aca="false">(E12128+Einstellungen!$B$20)*(1+Einstellungen!$B$10)</f>
        <v>37.305667</v>
      </c>
      <c r="G12128" s="21" t="str">
        <f aca="false">IF(F12128&lt;Einstellungen!$B$5,"ja","nein")</f>
        <v>nein</v>
      </c>
      <c r="H12128" s="21" t="s">
        <v>30</v>
      </c>
      <c r="I12128" s="29" t="n">
        <f aca="false">INDEX(Einstellungen!$B$27:$B$50,6)</f>
        <v>0.5</v>
      </c>
      <c r="J12128" s="29" t="n">
        <f aca="false">F12128*I12128</f>
        <v>18.6528335</v>
      </c>
    </row>
    <row r="12129" customFormat="false" ht="15" hidden="false" customHeight="false" outlineLevel="0" collapsed="false">
      <c r="A12129" s="28" t="n">
        <v>46086</v>
      </c>
      <c r="B12129" s="21" t="s">
        <v>118</v>
      </c>
      <c r="C12129" s="21" t="s">
        <v>136</v>
      </c>
      <c r="D12129" s="29" t="n">
        <v>154.387</v>
      </c>
      <c r="E12129" s="29" t="n">
        <f aca="false">D12129/10</f>
        <v>15.4387</v>
      </c>
      <c r="F12129" s="29" t="n">
        <f aca="false">(E12129+Einstellungen!$B$20)*(1+Einstellungen!$B$10)</f>
        <v>40.572693</v>
      </c>
      <c r="G12129" s="21" t="str">
        <f aca="false">IF(F12129&lt;Einstellungen!$B$5,"ja","nein")</f>
        <v>nein</v>
      </c>
      <c r="H12129" s="21" t="s">
        <v>30</v>
      </c>
      <c r="I12129" s="29" t="n">
        <f aca="false">INDEX(Einstellungen!$B$27:$B$50,7)</f>
        <v>0.7</v>
      </c>
      <c r="J12129" s="29" t="n">
        <f aca="false">F12129*I12129</f>
        <v>28.4008851</v>
      </c>
    </row>
    <row r="12130" customFormat="false" ht="15" hidden="false" customHeight="false" outlineLevel="0" collapsed="false">
      <c r="A12130" s="28" t="n">
        <v>46086</v>
      </c>
      <c r="B12130" s="21" t="s">
        <v>119</v>
      </c>
      <c r="C12130" s="21" t="s">
        <v>136</v>
      </c>
      <c r="D12130" s="29" t="n">
        <v>175.545</v>
      </c>
      <c r="E12130" s="29" t="n">
        <f aca="false">D12130/10</f>
        <v>17.5545</v>
      </c>
      <c r="F12130" s="29" t="n">
        <f aca="false">(E12130+Einstellungen!$B$20)*(1+Einstellungen!$B$10)</f>
        <v>43.090495</v>
      </c>
      <c r="G12130" s="21" t="str">
        <f aca="false">IF(F12130&lt;Einstellungen!$B$5,"ja","nein")</f>
        <v>nein</v>
      </c>
      <c r="H12130" s="21" t="s">
        <v>30</v>
      </c>
      <c r="I12130" s="29" t="n">
        <f aca="false">INDEX(Einstellungen!$B$27:$B$50,8)</f>
        <v>0.95</v>
      </c>
      <c r="J12130" s="29" t="n">
        <f aca="false">F12130*I12130</f>
        <v>40.93597025</v>
      </c>
    </row>
    <row r="12131" customFormat="false" ht="15" hidden="false" customHeight="false" outlineLevel="0" collapsed="false">
      <c r="A12131" s="28" t="n">
        <v>46086</v>
      </c>
      <c r="B12131" s="21" t="s">
        <v>120</v>
      </c>
      <c r="C12131" s="21" t="s">
        <v>136</v>
      </c>
      <c r="D12131" s="29" t="n">
        <v>139.33</v>
      </c>
      <c r="E12131" s="29" t="n">
        <f aca="false">D12131/10</f>
        <v>13.933</v>
      </c>
      <c r="F12131" s="29" t="n">
        <f aca="false">(E12131+Einstellungen!$B$20)*(1+Einstellungen!$B$10)</f>
        <v>38.78091</v>
      </c>
      <c r="G12131" s="21" t="str">
        <f aca="false">IF(F12131&lt;Einstellungen!$B$5,"ja","nein")</f>
        <v>nein</v>
      </c>
      <c r="H12131" s="21" t="s">
        <v>30</v>
      </c>
      <c r="I12131" s="29" t="n">
        <f aca="false">INDEX(Einstellungen!$B$27:$B$50,9)</f>
        <v>1.05</v>
      </c>
      <c r="J12131" s="29" t="n">
        <f aca="false">F12131*I12131</f>
        <v>40.7199555</v>
      </c>
    </row>
    <row r="12132" customFormat="false" ht="15" hidden="false" customHeight="false" outlineLevel="0" collapsed="false">
      <c r="A12132" s="28" t="n">
        <v>46086</v>
      </c>
      <c r="B12132" s="21" t="s">
        <v>121</v>
      </c>
      <c r="C12132" s="21" t="s">
        <v>136</v>
      </c>
      <c r="D12132" s="29" t="n">
        <v>97.093</v>
      </c>
      <c r="E12132" s="29" t="n">
        <f aca="false">D12132/10</f>
        <v>9.7093</v>
      </c>
      <c r="F12132" s="29" t="n">
        <f aca="false">(E12132+Einstellungen!$B$20)*(1+Einstellungen!$B$10)</f>
        <v>33.754707</v>
      </c>
      <c r="G12132" s="21" t="str">
        <f aca="false">IF(F12132&lt;Einstellungen!$B$5,"ja","nein")</f>
        <v>nein</v>
      </c>
      <c r="H12132" s="21" t="s">
        <v>30</v>
      </c>
      <c r="I12132" s="29" t="n">
        <f aca="false">INDEX(Einstellungen!$B$27:$B$50,10)</f>
        <v>1.05</v>
      </c>
      <c r="J12132" s="29" t="n">
        <f aca="false">F12132*I12132</f>
        <v>35.44244235</v>
      </c>
    </row>
    <row r="12133" customFormat="false" ht="15" hidden="false" customHeight="false" outlineLevel="0" collapsed="false">
      <c r="A12133" s="28" t="n">
        <v>46086</v>
      </c>
      <c r="B12133" s="21" t="s">
        <v>122</v>
      </c>
      <c r="C12133" s="21" t="s">
        <v>136</v>
      </c>
      <c r="D12133" s="29" t="n">
        <v>64.145</v>
      </c>
      <c r="E12133" s="29" t="n">
        <f aca="false">D12133/10</f>
        <v>6.4145</v>
      </c>
      <c r="F12133" s="29" t="n">
        <f aca="false">(E12133+Einstellungen!$B$20)*(1+Einstellungen!$B$10)</f>
        <v>29.833895</v>
      </c>
      <c r="G12133" s="21" t="str">
        <f aca="false">IF(F12133&lt;Einstellungen!$B$5,"ja","nein")</f>
        <v>nein</v>
      </c>
      <c r="H12133" s="21" t="s">
        <v>30</v>
      </c>
      <c r="I12133" s="29" t="n">
        <f aca="false">INDEX(Einstellungen!$B$27:$B$50,11)</f>
        <v>1.05</v>
      </c>
      <c r="J12133" s="29" t="n">
        <f aca="false">F12133*I12133</f>
        <v>31.32558975</v>
      </c>
    </row>
    <row r="12134" customFormat="false" ht="15" hidden="false" customHeight="false" outlineLevel="0" collapsed="false">
      <c r="A12134" s="28" t="n">
        <v>46086</v>
      </c>
      <c r="B12134" s="21" t="s">
        <v>123</v>
      </c>
      <c r="C12134" s="21" t="s">
        <v>136</v>
      </c>
      <c r="D12134" s="29" t="n">
        <v>22.955</v>
      </c>
      <c r="E12134" s="29" t="n">
        <f aca="false">D12134/10</f>
        <v>2.2955</v>
      </c>
      <c r="F12134" s="29" t="n">
        <f aca="false">(E12134+Einstellungen!$B$20)*(1+Einstellungen!$B$10)</f>
        <v>24.932285</v>
      </c>
      <c r="G12134" s="21" t="str">
        <f aca="false">IF(F12134&lt;Einstellungen!$B$5,"ja","nein")</f>
        <v>ja</v>
      </c>
      <c r="H12134" s="21" t="s">
        <v>30</v>
      </c>
      <c r="I12134" s="29" t="n">
        <f aca="false">INDEX(Einstellungen!$B$27:$B$50,12)</f>
        <v>1.1</v>
      </c>
      <c r="J12134" s="29" t="n">
        <f aca="false">F12134*I12134</f>
        <v>27.4255135</v>
      </c>
    </row>
    <row r="12135" customFormat="false" ht="15" hidden="false" customHeight="false" outlineLevel="0" collapsed="false">
      <c r="A12135" s="28" t="n">
        <v>46086</v>
      </c>
      <c r="B12135" s="21" t="s">
        <v>124</v>
      </c>
      <c r="C12135" s="21" t="s">
        <v>136</v>
      </c>
      <c r="D12135" s="29" t="n">
        <v>2.123</v>
      </c>
      <c r="E12135" s="29" t="n">
        <f aca="false">D12135/10</f>
        <v>0.2123</v>
      </c>
      <c r="F12135" s="29" t="n">
        <f aca="false">(E12135+Einstellungen!$B$20)*(1+Einstellungen!$B$10)</f>
        <v>22.453277</v>
      </c>
      <c r="G12135" s="21" t="str">
        <f aca="false">IF(F12135&lt;Einstellungen!$B$5,"ja","nein")</f>
        <v>ja</v>
      </c>
      <c r="H12135" s="21" t="s">
        <v>30</v>
      </c>
      <c r="I12135" s="29" t="n">
        <f aca="false">INDEX(Einstellungen!$B$27:$B$50,13)</f>
        <v>1.2</v>
      </c>
      <c r="J12135" s="29" t="n">
        <f aca="false">F12135*I12135</f>
        <v>26.9439324</v>
      </c>
    </row>
    <row r="12136" customFormat="false" ht="15" hidden="false" customHeight="false" outlineLevel="0" collapsed="false">
      <c r="A12136" s="28" t="n">
        <v>46086</v>
      </c>
      <c r="B12136" s="21" t="s">
        <v>125</v>
      </c>
      <c r="C12136" s="21" t="s">
        <v>136</v>
      </c>
      <c r="D12136" s="29" t="n">
        <v>2.825</v>
      </c>
      <c r="E12136" s="29" t="n">
        <f aca="false">D12136/10</f>
        <v>0.2825</v>
      </c>
      <c r="F12136" s="29" t="n">
        <f aca="false">(E12136+Einstellungen!$B$20)*(1+Einstellungen!$B$10)</f>
        <v>22.536815</v>
      </c>
      <c r="G12136" s="21" t="str">
        <f aca="false">IF(F12136&lt;Einstellungen!$B$5,"ja","nein")</f>
        <v>ja</v>
      </c>
      <c r="H12136" s="21" t="s">
        <v>30</v>
      </c>
      <c r="I12136" s="29" t="n">
        <f aca="false">INDEX(Einstellungen!$B$27:$B$50,14)</f>
        <v>1.15</v>
      </c>
      <c r="J12136" s="29" t="n">
        <f aca="false">F12136*I12136</f>
        <v>25.91733725</v>
      </c>
    </row>
    <row r="12137" customFormat="false" ht="15" hidden="false" customHeight="false" outlineLevel="0" collapsed="false">
      <c r="A12137" s="28" t="n">
        <v>46086</v>
      </c>
      <c r="B12137" s="21" t="s">
        <v>126</v>
      </c>
      <c r="C12137" s="21" t="s">
        <v>136</v>
      </c>
      <c r="D12137" s="29" t="n">
        <v>38.835</v>
      </c>
      <c r="E12137" s="29" t="n">
        <f aca="false">D12137/10</f>
        <v>3.8835</v>
      </c>
      <c r="F12137" s="29" t="n">
        <f aca="false">(E12137+Einstellungen!$B$20)*(1+Einstellungen!$B$10)</f>
        <v>26.822005</v>
      </c>
      <c r="G12137" s="21" t="str">
        <f aca="false">IF(F12137&lt;Einstellungen!$B$5,"ja","nein")</f>
        <v>ja</v>
      </c>
      <c r="H12137" s="21" t="s">
        <v>30</v>
      </c>
      <c r="I12137" s="29" t="n">
        <f aca="false">INDEX(Einstellungen!$B$27:$B$50,15)</f>
        <v>1</v>
      </c>
      <c r="J12137" s="29" t="n">
        <f aca="false">F12137*I12137</f>
        <v>26.822005</v>
      </c>
    </row>
    <row r="12138" customFormat="false" ht="15" hidden="false" customHeight="false" outlineLevel="0" collapsed="false">
      <c r="A12138" s="28" t="n">
        <v>46086</v>
      </c>
      <c r="B12138" s="21" t="s">
        <v>127</v>
      </c>
      <c r="C12138" s="21" t="s">
        <v>136</v>
      </c>
      <c r="D12138" s="29" t="n">
        <v>90.002</v>
      </c>
      <c r="E12138" s="29" t="n">
        <f aca="false">D12138/10</f>
        <v>9.0002</v>
      </c>
      <c r="F12138" s="29" t="n">
        <f aca="false">(E12138+Einstellungen!$B$20)*(1+Einstellungen!$B$10)</f>
        <v>32.910878</v>
      </c>
      <c r="G12138" s="21" t="str">
        <f aca="false">IF(F12138&lt;Einstellungen!$B$5,"ja","nein")</f>
        <v>nein</v>
      </c>
      <c r="H12138" s="21" t="s">
        <v>30</v>
      </c>
      <c r="I12138" s="29" t="n">
        <f aca="false">INDEX(Einstellungen!$B$27:$B$50,16)</f>
        <v>0.95</v>
      </c>
      <c r="J12138" s="29" t="n">
        <f aca="false">F12138*I12138</f>
        <v>31.2653341</v>
      </c>
    </row>
    <row r="12139" customFormat="false" ht="15" hidden="false" customHeight="false" outlineLevel="0" collapsed="false">
      <c r="A12139" s="28" t="n">
        <v>46086</v>
      </c>
      <c r="B12139" s="21" t="s">
        <v>128</v>
      </c>
      <c r="C12139" s="21" t="s">
        <v>136</v>
      </c>
      <c r="D12139" s="29" t="n">
        <v>137.75</v>
      </c>
      <c r="E12139" s="29" t="n">
        <f aca="false">D12139/10</f>
        <v>13.775</v>
      </c>
      <c r="F12139" s="29" t="n">
        <f aca="false">(E12139+Einstellungen!$B$20)*(1+Einstellungen!$B$10)</f>
        <v>38.59289</v>
      </c>
      <c r="G12139" s="21" t="str">
        <f aca="false">IF(F12139&lt;Einstellungen!$B$5,"ja","nein")</f>
        <v>nein</v>
      </c>
      <c r="H12139" s="21" t="s">
        <v>30</v>
      </c>
      <c r="I12139" s="29" t="n">
        <f aca="false">INDEX(Einstellungen!$B$27:$B$50,17)</f>
        <v>0.95</v>
      </c>
      <c r="J12139" s="29" t="n">
        <f aca="false">F12139*I12139</f>
        <v>36.6632455</v>
      </c>
    </row>
    <row r="12140" customFormat="false" ht="15" hidden="false" customHeight="false" outlineLevel="0" collapsed="false">
      <c r="A12140" s="28" t="n">
        <v>46086</v>
      </c>
      <c r="B12140" s="21" t="s">
        <v>129</v>
      </c>
      <c r="C12140" s="21" t="s">
        <v>136</v>
      </c>
      <c r="D12140" s="29" t="n">
        <v>180.375</v>
      </c>
      <c r="E12140" s="29" t="n">
        <f aca="false">D12140/10</f>
        <v>18.0375</v>
      </c>
      <c r="F12140" s="29" t="n">
        <f aca="false">(E12140+Einstellungen!$B$20)*(1+Einstellungen!$B$10)</f>
        <v>43.665265</v>
      </c>
      <c r="G12140" s="21" t="str">
        <f aca="false">IF(F12140&lt;Einstellungen!$B$5,"ja","nein")</f>
        <v>nein</v>
      </c>
      <c r="H12140" s="21" t="s">
        <v>30</v>
      </c>
      <c r="I12140" s="29" t="n">
        <f aca="false">INDEX(Einstellungen!$B$27:$B$50,18)</f>
        <v>1.1</v>
      </c>
      <c r="J12140" s="29" t="n">
        <f aca="false">F12140*I12140</f>
        <v>48.0317915</v>
      </c>
    </row>
    <row r="12141" customFormat="false" ht="15" hidden="false" customHeight="false" outlineLevel="0" collapsed="false">
      <c r="A12141" s="28" t="n">
        <v>46086</v>
      </c>
      <c r="B12141" s="21" t="s">
        <v>130</v>
      </c>
      <c r="C12141" s="21" t="s">
        <v>136</v>
      </c>
      <c r="D12141" s="29" t="n">
        <v>192.02</v>
      </c>
      <c r="E12141" s="29" t="n">
        <f aca="false">D12141/10</f>
        <v>19.202</v>
      </c>
      <c r="F12141" s="29" t="n">
        <f aca="false">(E12141+Einstellungen!$B$20)*(1+Einstellungen!$B$10)</f>
        <v>45.05102</v>
      </c>
      <c r="G12141" s="21" t="str">
        <f aca="false">IF(F12141&lt;Einstellungen!$B$5,"ja","nein")</f>
        <v>nein</v>
      </c>
      <c r="H12141" s="21" t="s">
        <v>30</v>
      </c>
      <c r="I12141" s="29" t="n">
        <f aca="false">INDEX(Einstellungen!$B$27:$B$50,19)</f>
        <v>1.35</v>
      </c>
      <c r="J12141" s="29" t="n">
        <f aca="false">F12141*I12141</f>
        <v>60.818877</v>
      </c>
    </row>
    <row r="12142" customFormat="false" ht="15" hidden="false" customHeight="false" outlineLevel="0" collapsed="false">
      <c r="A12142" s="28" t="n">
        <v>46086</v>
      </c>
      <c r="B12142" s="21" t="s">
        <v>131</v>
      </c>
      <c r="C12142" s="21" t="s">
        <v>136</v>
      </c>
      <c r="D12142" s="29" t="n">
        <v>165</v>
      </c>
      <c r="E12142" s="29" t="n">
        <f aca="false">D12142/10</f>
        <v>16.5</v>
      </c>
      <c r="F12142" s="29" t="n">
        <f aca="false">(E12142+Einstellungen!$B$20)*(1+Einstellungen!$B$10)</f>
        <v>41.83564</v>
      </c>
      <c r="G12142" s="21" t="str">
        <f aca="false">IF(F12142&lt;Einstellungen!$B$5,"ja","nein")</f>
        <v>nein</v>
      </c>
      <c r="H12142" s="21" t="s">
        <v>30</v>
      </c>
      <c r="I12142" s="29" t="n">
        <f aca="false">INDEX(Einstellungen!$B$27:$B$50,20)</f>
        <v>1.45</v>
      </c>
      <c r="J12142" s="29" t="n">
        <f aca="false">F12142*I12142</f>
        <v>60.661678</v>
      </c>
    </row>
    <row r="12143" customFormat="false" ht="15" hidden="false" customHeight="false" outlineLevel="0" collapsed="false">
      <c r="A12143" s="28" t="n">
        <v>46086</v>
      </c>
      <c r="B12143" s="21" t="s">
        <v>132</v>
      </c>
      <c r="C12143" s="21" t="s">
        <v>136</v>
      </c>
      <c r="D12143" s="29" t="n">
        <v>135.245</v>
      </c>
      <c r="E12143" s="29" t="n">
        <f aca="false">D12143/10</f>
        <v>13.5245</v>
      </c>
      <c r="F12143" s="29" t="n">
        <f aca="false">(E12143+Einstellungen!$B$20)*(1+Einstellungen!$B$10)</f>
        <v>38.294795</v>
      </c>
      <c r="G12143" s="21" t="str">
        <f aca="false">IF(F12143&lt;Einstellungen!$B$5,"ja","nein")</f>
        <v>nein</v>
      </c>
      <c r="H12143" s="21" t="s">
        <v>30</v>
      </c>
      <c r="I12143" s="29" t="n">
        <f aca="false">INDEX(Einstellungen!$B$27:$B$50,21)</f>
        <v>1.4</v>
      </c>
      <c r="J12143" s="29" t="n">
        <f aca="false">F12143*I12143</f>
        <v>53.612713</v>
      </c>
    </row>
    <row r="12144" customFormat="false" ht="15" hidden="false" customHeight="false" outlineLevel="0" collapsed="false">
      <c r="A12144" s="28" t="n">
        <v>46086</v>
      </c>
      <c r="B12144" s="21" t="s">
        <v>133</v>
      </c>
      <c r="C12144" s="21" t="s">
        <v>136</v>
      </c>
      <c r="D12144" s="29" t="n">
        <v>130.59</v>
      </c>
      <c r="E12144" s="29" t="n">
        <f aca="false">D12144/10</f>
        <v>13.059</v>
      </c>
      <c r="F12144" s="29" t="n">
        <f aca="false">(E12144+Einstellungen!$B$20)*(1+Einstellungen!$B$10)</f>
        <v>37.74085</v>
      </c>
      <c r="G12144" s="21" t="str">
        <f aca="false">IF(F12144&lt;Einstellungen!$B$5,"ja","nein")</f>
        <v>nein</v>
      </c>
      <c r="H12144" s="21" t="s">
        <v>30</v>
      </c>
      <c r="I12144" s="29" t="n">
        <f aca="false">INDEX(Einstellungen!$B$27:$B$50,22)</f>
        <v>1.25</v>
      </c>
      <c r="J12144" s="29" t="n">
        <f aca="false">F12144*I12144</f>
        <v>47.1760625</v>
      </c>
    </row>
    <row r="12145" customFormat="false" ht="15" hidden="false" customHeight="false" outlineLevel="0" collapsed="false">
      <c r="A12145" s="28" t="n">
        <v>46086</v>
      </c>
      <c r="B12145" s="21" t="s">
        <v>134</v>
      </c>
      <c r="C12145" s="21" t="s">
        <v>136</v>
      </c>
      <c r="D12145" s="29" t="n">
        <v>130.143</v>
      </c>
      <c r="E12145" s="29" t="n">
        <f aca="false">D12145/10</f>
        <v>13.0143</v>
      </c>
      <c r="F12145" s="29" t="n">
        <f aca="false">(E12145+Einstellungen!$B$20)*(1+Einstellungen!$B$10)</f>
        <v>37.687657</v>
      </c>
      <c r="G12145" s="21" t="str">
        <f aca="false">IF(F12145&lt;Einstellungen!$B$5,"ja","nein")</f>
        <v>nein</v>
      </c>
      <c r="H12145" s="21" t="s">
        <v>30</v>
      </c>
      <c r="I12145" s="29" t="n">
        <f aca="false">INDEX(Einstellungen!$B$27:$B$50,23)</f>
        <v>1.05</v>
      </c>
      <c r="J12145" s="29" t="n">
        <f aca="false">F12145*I12145</f>
        <v>39.57203985</v>
      </c>
    </row>
    <row r="12146" customFormat="false" ht="15" hidden="false" customHeight="false" outlineLevel="0" collapsed="false">
      <c r="A12146" s="28" t="n">
        <v>46086</v>
      </c>
      <c r="B12146" s="21" t="s">
        <v>135</v>
      </c>
      <c r="C12146" s="21" t="s">
        <v>136</v>
      </c>
      <c r="D12146" s="29" t="n">
        <v>119.7</v>
      </c>
      <c r="E12146" s="29" t="n">
        <f aca="false">D12146/10</f>
        <v>11.97</v>
      </c>
      <c r="F12146" s="29" t="n">
        <f aca="false">(E12146+Einstellungen!$B$20)*(1+Einstellungen!$B$10)</f>
        <v>36.44494</v>
      </c>
      <c r="G12146" s="21" t="str">
        <f aca="false">IF(F12146&lt;Einstellungen!$B$5,"ja","nein")</f>
        <v>nein</v>
      </c>
      <c r="H12146" s="21" t="s">
        <v>30</v>
      </c>
      <c r="I12146" s="29" t="n">
        <f aca="false">INDEX(Einstellungen!$B$27:$B$50,24)</f>
        <v>0.8</v>
      </c>
      <c r="J12146" s="29" t="n">
        <f aca="false">F12146*I12146</f>
        <v>29.155952</v>
      </c>
    </row>
    <row r="12147" customFormat="false" ht="15" hidden="false" customHeight="false" outlineLevel="0" collapsed="false">
      <c r="A12147" s="28" t="n">
        <v>46087</v>
      </c>
      <c r="B12147" s="21" t="s">
        <v>111</v>
      </c>
      <c r="C12147" s="21" t="s">
        <v>137</v>
      </c>
      <c r="D12147" s="29" t="n">
        <v>104.125</v>
      </c>
      <c r="E12147" s="29" t="n">
        <f aca="false">D12147/10</f>
        <v>10.4125</v>
      </c>
      <c r="F12147" s="29" t="n">
        <f aca="false">(E12147+Einstellungen!$B$20)*(1+Einstellungen!$B$10)</f>
        <v>34.591515</v>
      </c>
      <c r="G12147" s="21" t="str">
        <f aca="false">IF(F12147&lt;Einstellungen!$B$5,"ja","nein")</f>
        <v>nein</v>
      </c>
      <c r="H12147" s="21" t="s">
        <v>30</v>
      </c>
      <c r="I12147" s="29" t="n">
        <f aca="false">INDEX(Einstellungen!$B$27:$B$50,1)</f>
        <v>0.6</v>
      </c>
      <c r="J12147" s="29" t="n">
        <f aca="false">F12147*I12147</f>
        <v>20.754909</v>
      </c>
    </row>
    <row r="12148" customFormat="false" ht="15" hidden="false" customHeight="false" outlineLevel="0" collapsed="false">
      <c r="A12148" s="28" t="n">
        <v>46087</v>
      </c>
      <c r="B12148" s="21" t="s">
        <v>113</v>
      </c>
      <c r="C12148" s="21" t="s">
        <v>137</v>
      </c>
      <c r="D12148" s="29" t="n">
        <v>106</v>
      </c>
      <c r="E12148" s="29" t="n">
        <f aca="false">D12148/10</f>
        <v>10.6</v>
      </c>
      <c r="F12148" s="29" t="n">
        <f aca="false">(E12148+Einstellungen!$B$20)*(1+Einstellungen!$B$10)</f>
        <v>34.81464</v>
      </c>
      <c r="G12148" s="21" t="str">
        <f aca="false">IF(F12148&lt;Einstellungen!$B$5,"ja","nein")</f>
        <v>nein</v>
      </c>
      <c r="H12148" s="21" t="s">
        <v>30</v>
      </c>
      <c r="I12148" s="29" t="n">
        <f aca="false">INDEX(Einstellungen!$B$27:$B$50,2)</f>
        <v>0.5</v>
      </c>
      <c r="J12148" s="29" t="n">
        <f aca="false">F12148*I12148</f>
        <v>17.40732</v>
      </c>
    </row>
    <row r="12149" customFormat="false" ht="15" hidden="false" customHeight="false" outlineLevel="0" collapsed="false">
      <c r="A12149" s="28" t="n">
        <v>46087</v>
      </c>
      <c r="B12149" s="21" t="s">
        <v>114</v>
      </c>
      <c r="C12149" s="21" t="s">
        <v>137</v>
      </c>
      <c r="D12149" s="29" t="n">
        <v>108.522</v>
      </c>
      <c r="E12149" s="29" t="n">
        <f aca="false">D12149/10</f>
        <v>10.8522</v>
      </c>
      <c r="F12149" s="29" t="n">
        <f aca="false">(E12149+Einstellungen!$B$20)*(1+Einstellungen!$B$10)</f>
        <v>35.114758</v>
      </c>
      <c r="G12149" s="21" t="str">
        <f aca="false">IF(F12149&lt;Einstellungen!$B$5,"ja","nein")</f>
        <v>nein</v>
      </c>
      <c r="H12149" s="21" t="s">
        <v>30</v>
      </c>
      <c r="I12149" s="29" t="n">
        <f aca="false">INDEX(Einstellungen!$B$27:$B$50,3)</f>
        <v>0.45</v>
      </c>
      <c r="J12149" s="29" t="n">
        <f aca="false">F12149*I12149</f>
        <v>15.8016411</v>
      </c>
    </row>
    <row r="12150" customFormat="false" ht="15" hidden="false" customHeight="false" outlineLevel="0" collapsed="false">
      <c r="A12150" s="28" t="n">
        <v>46087</v>
      </c>
      <c r="B12150" s="21" t="s">
        <v>115</v>
      </c>
      <c r="C12150" s="21" t="s">
        <v>137</v>
      </c>
      <c r="D12150" s="29" t="n">
        <v>109.525</v>
      </c>
      <c r="E12150" s="29" t="n">
        <f aca="false">D12150/10</f>
        <v>10.9525</v>
      </c>
      <c r="F12150" s="29" t="n">
        <f aca="false">(E12150+Einstellungen!$B$20)*(1+Einstellungen!$B$10)</f>
        <v>35.234115</v>
      </c>
      <c r="G12150" s="21" t="str">
        <f aca="false">IF(F12150&lt;Einstellungen!$B$5,"ja","nein")</f>
        <v>nein</v>
      </c>
      <c r="H12150" s="21" t="s">
        <v>30</v>
      </c>
      <c r="I12150" s="29" t="n">
        <f aca="false">INDEX(Einstellungen!$B$27:$B$50,4)</f>
        <v>0.45</v>
      </c>
      <c r="J12150" s="29" t="n">
        <f aca="false">F12150*I12150</f>
        <v>15.85535175</v>
      </c>
    </row>
    <row r="12151" customFormat="false" ht="15" hidden="false" customHeight="false" outlineLevel="0" collapsed="false">
      <c r="A12151" s="28" t="n">
        <v>46087</v>
      </c>
      <c r="B12151" s="21" t="s">
        <v>116</v>
      </c>
      <c r="C12151" s="21" t="s">
        <v>137</v>
      </c>
      <c r="D12151" s="29" t="n">
        <v>115.5</v>
      </c>
      <c r="E12151" s="29" t="n">
        <f aca="false">D12151/10</f>
        <v>11.55</v>
      </c>
      <c r="F12151" s="29" t="n">
        <f aca="false">(E12151+Einstellungen!$B$20)*(1+Einstellungen!$B$10)</f>
        <v>35.94514</v>
      </c>
      <c r="G12151" s="21" t="str">
        <f aca="false">IF(F12151&lt;Einstellungen!$B$5,"ja","nein")</f>
        <v>nein</v>
      </c>
      <c r="H12151" s="21" t="s">
        <v>30</v>
      </c>
      <c r="I12151" s="29" t="n">
        <f aca="false">INDEX(Einstellungen!$B$27:$B$50,5)</f>
        <v>0.45</v>
      </c>
      <c r="J12151" s="29" t="n">
        <f aca="false">F12151*I12151</f>
        <v>16.175313</v>
      </c>
    </row>
    <row r="12152" customFormat="false" ht="15" hidden="false" customHeight="false" outlineLevel="0" collapsed="false">
      <c r="A12152" s="28" t="n">
        <v>46087</v>
      </c>
      <c r="B12152" s="21" t="s">
        <v>117</v>
      </c>
      <c r="C12152" s="21" t="s">
        <v>137</v>
      </c>
      <c r="D12152" s="29" t="n">
        <v>129.657</v>
      </c>
      <c r="E12152" s="29" t="n">
        <f aca="false">D12152/10</f>
        <v>12.9657</v>
      </c>
      <c r="F12152" s="29" t="n">
        <f aca="false">(E12152+Einstellungen!$B$20)*(1+Einstellungen!$B$10)</f>
        <v>37.629823</v>
      </c>
      <c r="G12152" s="21" t="str">
        <f aca="false">IF(F12152&lt;Einstellungen!$B$5,"ja","nein")</f>
        <v>nein</v>
      </c>
      <c r="H12152" s="21" t="s">
        <v>30</v>
      </c>
      <c r="I12152" s="29" t="n">
        <f aca="false">INDEX(Einstellungen!$B$27:$B$50,6)</f>
        <v>0.5</v>
      </c>
      <c r="J12152" s="29" t="n">
        <f aca="false">F12152*I12152</f>
        <v>18.8149115</v>
      </c>
    </row>
    <row r="12153" customFormat="false" ht="15" hidden="false" customHeight="false" outlineLevel="0" collapsed="false">
      <c r="A12153" s="28" t="n">
        <v>46087</v>
      </c>
      <c r="B12153" s="21" t="s">
        <v>118</v>
      </c>
      <c r="C12153" s="21" t="s">
        <v>137</v>
      </c>
      <c r="D12153" s="29" t="n">
        <v>157.285</v>
      </c>
      <c r="E12153" s="29" t="n">
        <f aca="false">D12153/10</f>
        <v>15.7285</v>
      </c>
      <c r="F12153" s="29" t="n">
        <f aca="false">(E12153+Einstellungen!$B$20)*(1+Einstellungen!$B$10)</f>
        <v>40.917555</v>
      </c>
      <c r="G12153" s="21" t="str">
        <f aca="false">IF(F12153&lt;Einstellungen!$B$5,"ja","nein")</f>
        <v>nein</v>
      </c>
      <c r="H12153" s="21" t="s">
        <v>30</v>
      </c>
      <c r="I12153" s="29" t="n">
        <f aca="false">INDEX(Einstellungen!$B$27:$B$50,7)</f>
        <v>0.7</v>
      </c>
      <c r="J12153" s="29" t="n">
        <f aca="false">F12153*I12153</f>
        <v>28.6422885</v>
      </c>
    </row>
    <row r="12154" customFormat="false" ht="15" hidden="false" customHeight="false" outlineLevel="0" collapsed="false">
      <c r="A12154" s="28" t="n">
        <v>46087</v>
      </c>
      <c r="B12154" s="21" t="s">
        <v>119</v>
      </c>
      <c r="C12154" s="21" t="s">
        <v>137</v>
      </c>
      <c r="D12154" s="29" t="n">
        <v>177.025</v>
      </c>
      <c r="E12154" s="29" t="n">
        <f aca="false">D12154/10</f>
        <v>17.7025</v>
      </c>
      <c r="F12154" s="29" t="n">
        <f aca="false">(E12154+Einstellungen!$B$20)*(1+Einstellungen!$B$10)</f>
        <v>43.266615</v>
      </c>
      <c r="G12154" s="21" t="str">
        <f aca="false">IF(F12154&lt;Einstellungen!$B$5,"ja","nein")</f>
        <v>nein</v>
      </c>
      <c r="H12154" s="21" t="s">
        <v>30</v>
      </c>
      <c r="I12154" s="29" t="n">
        <f aca="false">INDEX(Einstellungen!$B$27:$B$50,8)</f>
        <v>0.95</v>
      </c>
      <c r="J12154" s="29" t="n">
        <f aca="false">F12154*I12154</f>
        <v>41.10328425</v>
      </c>
    </row>
    <row r="12155" customFormat="false" ht="15" hidden="false" customHeight="false" outlineLevel="0" collapsed="false">
      <c r="A12155" s="28" t="n">
        <v>46087</v>
      </c>
      <c r="B12155" s="21" t="s">
        <v>120</v>
      </c>
      <c r="C12155" s="21" t="s">
        <v>137</v>
      </c>
      <c r="D12155" s="29" t="n">
        <v>138.287</v>
      </c>
      <c r="E12155" s="29" t="n">
        <f aca="false">D12155/10</f>
        <v>13.8287</v>
      </c>
      <c r="F12155" s="29" t="n">
        <f aca="false">(E12155+Einstellungen!$B$20)*(1+Einstellungen!$B$10)</f>
        <v>38.656793</v>
      </c>
      <c r="G12155" s="21" t="str">
        <f aca="false">IF(F12155&lt;Einstellungen!$B$5,"ja","nein")</f>
        <v>nein</v>
      </c>
      <c r="H12155" s="21" t="s">
        <v>30</v>
      </c>
      <c r="I12155" s="29" t="n">
        <f aca="false">INDEX(Einstellungen!$B$27:$B$50,9)</f>
        <v>1.05</v>
      </c>
      <c r="J12155" s="29" t="n">
        <f aca="false">F12155*I12155</f>
        <v>40.58963265</v>
      </c>
    </row>
    <row r="12156" customFormat="false" ht="15" hidden="false" customHeight="false" outlineLevel="0" collapsed="false">
      <c r="A12156" s="28" t="n">
        <v>46087</v>
      </c>
      <c r="B12156" s="21" t="s">
        <v>121</v>
      </c>
      <c r="C12156" s="21" t="s">
        <v>137</v>
      </c>
      <c r="D12156" s="29" t="n">
        <v>111.963</v>
      </c>
      <c r="E12156" s="29" t="n">
        <f aca="false">D12156/10</f>
        <v>11.1963</v>
      </c>
      <c r="F12156" s="29" t="n">
        <f aca="false">(E12156+Einstellungen!$B$20)*(1+Einstellungen!$B$10)</f>
        <v>35.524237</v>
      </c>
      <c r="G12156" s="21" t="str">
        <f aca="false">IF(F12156&lt;Einstellungen!$B$5,"ja","nein")</f>
        <v>nein</v>
      </c>
      <c r="H12156" s="21" t="s">
        <v>30</v>
      </c>
      <c r="I12156" s="29" t="n">
        <f aca="false">INDEX(Einstellungen!$B$27:$B$50,10)</f>
        <v>1.05</v>
      </c>
      <c r="J12156" s="29" t="n">
        <f aca="false">F12156*I12156</f>
        <v>37.30044885</v>
      </c>
    </row>
    <row r="12157" customFormat="false" ht="15" hidden="false" customHeight="false" outlineLevel="0" collapsed="false">
      <c r="A12157" s="28" t="n">
        <v>46087</v>
      </c>
      <c r="B12157" s="21" t="s">
        <v>122</v>
      </c>
      <c r="C12157" s="21" t="s">
        <v>137</v>
      </c>
      <c r="D12157" s="29" t="n">
        <v>96.5</v>
      </c>
      <c r="E12157" s="29" t="n">
        <f aca="false">D12157/10</f>
        <v>9.65</v>
      </c>
      <c r="F12157" s="29" t="n">
        <f aca="false">(E12157+Einstellungen!$B$20)*(1+Einstellungen!$B$10)</f>
        <v>33.68414</v>
      </c>
      <c r="G12157" s="21" t="str">
        <f aca="false">IF(F12157&lt;Einstellungen!$B$5,"ja","nein")</f>
        <v>nein</v>
      </c>
      <c r="H12157" s="21" t="s">
        <v>30</v>
      </c>
      <c r="I12157" s="29" t="n">
        <f aca="false">INDEX(Einstellungen!$B$27:$B$50,11)</f>
        <v>1.05</v>
      </c>
      <c r="J12157" s="29" t="n">
        <f aca="false">F12157*I12157</f>
        <v>35.368347</v>
      </c>
    </row>
    <row r="12158" customFormat="false" ht="15" hidden="false" customHeight="false" outlineLevel="0" collapsed="false">
      <c r="A12158" s="28" t="n">
        <v>46087</v>
      </c>
      <c r="B12158" s="21" t="s">
        <v>123</v>
      </c>
      <c r="C12158" s="21" t="s">
        <v>137</v>
      </c>
      <c r="D12158" s="29" t="n">
        <v>66.713</v>
      </c>
      <c r="E12158" s="29" t="n">
        <f aca="false">D12158/10</f>
        <v>6.6713</v>
      </c>
      <c r="F12158" s="29" t="n">
        <f aca="false">(E12158+Einstellungen!$B$20)*(1+Einstellungen!$B$10)</f>
        <v>30.139487</v>
      </c>
      <c r="G12158" s="21" t="str">
        <f aca="false">IF(F12158&lt;Einstellungen!$B$5,"ja","nein")</f>
        <v>nein</v>
      </c>
      <c r="H12158" s="21" t="s">
        <v>30</v>
      </c>
      <c r="I12158" s="29" t="n">
        <f aca="false">INDEX(Einstellungen!$B$27:$B$50,12)</f>
        <v>1.1</v>
      </c>
      <c r="J12158" s="29" t="n">
        <f aca="false">F12158*I12158</f>
        <v>33.1534357</v>
      </c>
    </row>
    <row r="12159" customFormat="false" ht="15" hidden="false" customHeight="false" outlineLevel="0" collapsed="false">
      <c r="A12159" s="28" t="n">
        <v>46087</v>
      </c>
      <c r="B12159" s="21" t="s">
        <v>124</v>
      </c>
      <c r="C12159" s="21" t="s">
        <v>137</v>
      </c>
      <c r="D12159" s="29" t="n">
        <v>52.64</v>
      </c>
      <c r="E12159" s="29" t="n">
        <f aca="false">D12159/10</f>
        <v>5.264</v>
      </c>
      <c r="F12159" s="29" t="n">
        <f aca="false">(E12159+Einstellungen!$B$20)*(1+Einstellungen!$B$10)</f>
        <v>28.4648</v>
      </c>
      <c r="G12159" s="21" t="str">
        <f aca="false">IF(F12159&lt;Einstellungen!$B$5,"ja","nein")</f>
        <v>ja</v>
      </c>
      <c r="H12159" s="21" t="s">
        <v>30</v>
      </c>
      <c r="I12159" s="29" t="n">
        <f aca="false">INDEX(Einstellungen!$B$27:$B$50,13)</f>
        <v>1.2</v>
      </c>
      <c r="J12159" s="29" t="n">
        <f aca="false">F12159*I12159</f>
        <v>34.15776</v>
      </c>
    </row>
    <row r="12160" customFormat="false" ht="15" hidden="false" customHeight="false" outlineLevel="0" collapsed="false">
      <c r="A12160" s="28" t="n">
        <v>46087</v>
      </c>
      <c r="B12160" s="21" t="s">
        <v>125</v>
      </c>
      <c r="C12160" s="21" t="s">
        <v>137</v>
      </c>
      <c r="D12160" s="29" t="n">
        <v>48.653</v>
      </c>
      <c r="E12160" s="29" t="n">
        <f aca="false">D12160/10</f>
        <v>4.8653</v>
      </c>
      <c r="F12160" s="29" t="n">
        <f aca="false">(E12160+Einstellungen!$B$20)*(1+Einstellungen!$B$10)</f>
        <v>27.990347</v>
      </c>
      <c r="G12160" s="21" t="str">
        <f aca="false">IF(F12160&lt;Einstellungen!$B$5,"ja","nein")</f>
        <v>ja</v>
      </c>
      <c r="H12160" s="21" t="s">
        <v>30</v>
      </c>
      <c r="I12160" s="29" t="n">
        <f aca="false">INDEX(Einstellungen!$B$27:$B$50,14)</f>
        <v>1.15</v>
      </c>
      <c r="J12160" s="29" t="n">
        <f aca="false">F12160*I12160</f>
        <v>32.18889905</v>
      </c>
    </row>
    <row r="12161" customFormat="false" ht="15" hidden="false" customHeight="false" outlineLevel="0" collapsed="false">
      <c r="A12161" s="28" t="n">
        <v>46087</v>
      </c>
      <c r="B12161" s="21" t="s">
        <v>126</v>
      </c>
      <c r="C12161" s="21" t="s">
        <v>137</v>
      </c>
      <c r="D12161" s="29" t="n">
        <v>73.938</v>
      </c>
      <c r="E12161" s="29" t="n">
        <f aca="false">D12161/10</f>
        <v>7.3938</v>
      </c>
      <c r="F12161" s="29" t="n">
        <f aca="false">(E12161+Einstellungen!$B$20)*(1+Einstellungen!$B$10)</f>
        <v>30.999262</v>
      </c>
      <c r="G12161" s="21" t="str">
        <f aca="false">IF(F12161&lt;Einstellungen!$B$5,"ja","nein")</f>
        <v>nein</v>
      </c>
      <c r="H12161" s="21" t="s">
        <v>30</v>
      </c>
      <c r="I12161" s="29" t="n">
        <f aca="false">INDEX(Einstellungen!$B$27:$B$50,15)</f>
        <v>1</v>
      </c>
      <c r="J12161" s="29" t="n">
        <f aca="false">F12161*I12161</f>
        <v>30.999262</v>
      </c>
    </row>
    <row r="12162" customFormat="false" ht="15" hidden="false" customHeight="false" outlineLevel="0" collapsed="false">
      <c r="A12162" s="28" t="n">
        <v>46087</v>
      </c>
      <c r="B12162" s="21" t="s">
        <v>127</v>
      </c>
      <c r="C12162" s="21" t="s">
        <v>137</v>
      </c>
      <c r="D12162" s="29" t="n">
        <v>107.067</v>
      </c>
      <c r="E12162" s="29" t="n">
        <f aca="false">D12162/10</f>
        <v>10.7067</v>
      </c>
      <c r="F12162" s="29" t="n">
        <f aca="false">(E12162+Einstellungen!$B$20)*(1+Einstellungen!$B$10)</f>
        <v>34.941613</v>
      </c>
      <c r="G12162" s="21" t="str">
        <f aca="false">IF(F12162&lt;Einstellungen!$B$5,"ja","nein")</f>
        <v>nein</v>
      </c>
      <c r="H12162" s="21" t="s">
        <v>30</v>
      </c>
      <c r="I12162" s="29" t="n">
        <f aca="false">INDEX(Einstellungen!$B$27:$B$50,16)</f>
        <v>0.95</v>
      </c>
      <c r="J12162" s="29" t="n">
        <f aca="false">F12162*I12162</f>
        <v>33.19453235</v>
      </c>
    </row>
    <row r="12163" customFormat="false" ht="15" hidden="false" customHeight="false" outlineLevel="0" collapsed="false">
      <c r="A12163" s="28" t="n">
        <v>46087</v>
      </c>
      <c r="B12163" s="21" t="s">
        <v>128</v>
      </c>
      <c r="C12163" s="21" t="s">
        <v>137</v>
      </c>
      <c r="D12163" s="29" t="n">
        <v>130.398</v>
      </c>
      <c r="E12163" s="29" t="n">
        <f aca="false">D12163/10</f>
        <v>13.0398</v>
      </c>
      <c r="F12163" s="29" t="n">
        <f aca="false">(E12163+Einstellungen!$B$20)*(1+Einstellungen!$B$10)</f>
        <v>37.718002</v>
      </c>
      <c r="G12163" s="21" t="str">
        <f aca="false">IF(F12163&lt;Einstellungen!$B$5,"ja","nein")</f>
        <v>nein</v>
      </c>
      <c r="H12163" s="21" t="s">
        <v>30</v>
      </c>
      <c r="I12163" s="29" t="n">
        <f aca="false">INDEX(Einstellungen!$B$27:$B$50,17)</f>
        <v>0.95</v>
      </c>
      <c r="J12163" s="29" t="n">
        <f aca="false">F12163*I12163</f>
        <v>35.8321019</v>
      </c>
    </row>
    <row r="12164" customFormat="false" ht="15" hidden="false" customHeight="false" outlineLevel="0" collapsed="false">
      <c r="A12164" s="28" t="n">
        <v>46087</v>
      </c>
      <c r="B12164" s="21" t="s">
        <v>129</v>
      </c>
      <c r="C12164" s="21" t="s">
        <v>137</v>
      </c>
      <c r="D12164" s="29" t="n">
        <v>177.438</v>
      </c>
      <c r="E12164" s="29" t="n">
        <f aca="false">D12164/10</f>
        <v>17.7438</v>
      </c>
      <c r="F12164" s="29" t="n">
        <f aca="false">(E12164+Einstellungen!$B$20)*(1+Einstellungen!$B$10)</f>
        <v>43.315762</v>
      </c>
      <c r="G12164" s="21" t="str">
        <f aca="false">IF(F12164&lt;Einstellungen!$B$5,"ja","nein")</f>
        <v>nein</v>
      </c>
      <c r="H12164" s="21" t="s">
        <v>30</v>
      </c>
      <c r="I12164" s="29" t="n">
        <f aca="false">INDEX(Einstellungen!$B$27:$B$50,18)</f>
        <v>1.1</v>
      </c>
      <c r="J12164" s="29" t="n">
        <f aca="false">F12164*I12164</f>
        <v>47.6473382</v>
      </c>
    </row>
    <row r="12165" customFormat="false" ht="15" hidden="false" customHeight="false" outlineLevel="0" collapsed="false">
      <c r="A12165" s="28" t="n">
        <v>46087</v>
      </c>
      <c r="B12165" s="21" t="s">
        <v>130</v>
      </c>
      <c r="C12165" s="21" t="s">
        <v>137</v>
      </c>
      <c r="D12165" s="29" t="n">
        <v>229.553</v>
      </c>
      <c r="E12165" s="29" t="n">
        <f aca="false">D12165/10</f>
        <v>22.9553</v>
      </c>
      <c r="F12165" s="29" t="n">
        <f aca="false">(E12165+Einstellungen!$B$20)*(1+Einstellungen!$B$10)</f>
        <v>49.517447</v>
      </c>
      <c r="G12165" s="21" t="str">
        <f aca="false">IF(F12165&lt;Einstellungen!$B$5,"ja","nein")</f>
        <v>nein</v>
      </c>
      <c r="H12165" s="21" t="s">
        <v>30</v>
      </c>
      <c r="I12165" s="29" t="n">
        <f aca="false">INDEX(Einstellungen!$B$27:$B$50,19)</f>
        <v>1.35</v>
      </c>
      <c r="J12165" s="29" t="n">
        <f aca="false">F12165*I12165</f>
        <v>66.84855345</v>
      </c>
    </row>
    <row r="12166" customFormat="false" ht="15" hidden="false" customHeight="false" outlineLevel="0" collapsed="false">
      <c r="A12166" s="28" t="n">
        <v>46087</v>
      </c>
      <c r="B12166" s="21" t="s">
        <v>131</v>
      </c>
      <c r="C12166" s="21" t="s">
        <v>137</v>
      </c>
      <c r="D12166" s="29" t="n">
        <v>189.765</v>
      </c>
      <c r="E12166" s="29" t="n">
        <f aca="false">D12166/10</f>
        <v>18.9765</v>
      </c>
      <c r="F12166" s="29" t="n">
        <f aca="false">(E12166+Einstellungen!$B$20)*(1+Einstellungen!$B$10)</f>
        <v>44.782675</v>
      </c>
      <c r="G12166" s="21" t="str">
        <f aca="false">IF(F12166&lt;Einstellungen!$B$5,"ja","nein")</f>
        <v>nein</v>
      </c>
      <c r="H12166" s="21" t="s">
        <v>30</v>
      </c>
      <c r="I12166" s="29" t="n">
        <f aca="false">INDEX(Einstellungen!$B$27:$B$50,20)</f>
        <v>1.45</v>
      </c>
      <c r="J12166" s="29" t="n">
        <f aca="false">F12166*I12166</f>
        <v>64.93487875</v>
      </c>
    </row>
    <row r="12167" customFormat="false" ht="15" hidden="false" customHeight="false" outlineLevel="0" collapsed="false">
      <c r="A12167" s="28" t="n">
        <v>46087</v>
      </c>
      <c r="B12167" s="21" t="s">
        <v>132</v>
      </c>
      <c r="C12167" s="21" t="s">
        <v>137</v>
      </c>
      <c r="D12167" s="29" t="n">
        <v>153.11</v>
      </c>
      <c r="E12167" s="29" t="n">
        <f aca="false">D12167/10</f>
        <v>15.311</v>
      </c>
      <c r="F12167" s="29" t="n">
        <f aca="false">(E12167+Einstellungen!$B$20)*(1+Einstellungen!$B$10)</f>
        <v>40.42073</v>
      </c>
      <c r="G12167" s="21" t="str">
        <f aca="false">IF(F12167&lt;Einstellungen!$B$5,"ja","nein")</f>
        <v>nein</v>
      </c>
      <c r="H12167" s="21" t="s">
        <v>30</v>
      </c>
      <c r="I12167" s="29" t="n">
        <f aca="false">INDEX(Einstellungen!$B$27:$B$50,21)</f>
        <v>1.4</v>
      </c>
      <c r="J12167" s="29" t="n">
        <f aca="false">F12167*I12167</f>
        <v>56.589022</v>
      </c>
    </row>
    <row r="12168" customFormat="false" ht="15" hidden="false" customHeight="false" outlineLevel="0" collapsed="false">
      <c r="A12168" s="28" t="n">
        <v>46087</v>
      </c>
      <c r="B12168" s="21" t="s">
        <v>133</v>
      </c>
      <c r="C12168" s="21" t="s">
        <v>137</v>
      </c>
      <c r="D12168" s="29" t="n">
        <v>134.192</v>
      </c>
      <c r="E12168" s="29" t="n">
        <f aca="false">D12168/10</f>
        <v>13.4192</v>
      </c>
      <c r="F12168" s="29" t="n">
        <f aca="false">(E12168+Einstellungen!$B$20)*(1+Einstellungen!$B$10)</f>
        <v>38.169488</v>
      </c>
      <c r="G12168" s="21" t="str">
        <f aca="false">IF(F12168&lt;Einstellungen!$B$5,"ja","nein")</f>
        <v>nein</v>
      </c>
      <c r="H12168" s="21" t="s">
        <v>30</v>
      </c>
      <c r="I12168" s="29" t="n">
        <f aca="false">INDEX(Einstellungen!$B$27:$B$50,22)</f>
        <v>1.25</v>
      </c>
      <c r="J12168" s="29" t="n">
        <f aca="false">F12168*I12168</f>
        <v>47.71186</v>
      </c>
    </row>
    <row r="12169" customFormat="false" ht="15" hidden="false" customHeight="false" outlineLevel="0" collapsed="false">
      <c r="A12169" s="28" t="n">
        <v>46087</v>
      </c>
      <c r="B12169" s="21" t="s">
        <v>134</v>
      </c>
      <c r="C12169" s="21" t="s">
        <v>137</v>
      </c>
      <c r="D12169" s="29" t="n">
        <v>127.245</v>
      </c>
      <c r="E12169" s="29" t="n">
        <f aca="false">D12169/10</f>
        <v>12.7245</v>
      </c>
      <c r="F12169" s="29" t="n">
        <f aca="false">(E12169+Einstellungen!$B$20)*(1+Einstellungen!$B$10)</f>
        <v>37.342795</v>
      </c>
      <c r="G12169" s="21" t="str">
        <f aca="false">IF(F12169&lt;Einstellungen!$B$5,"ja","nein")</f>
        <v>nein</v>
      </c>
      <c r="H12169" s="21" t="s">
        <v>30</v>
      </c>
      <c r="I12169" s="29" t="n">
        <f aca="false">INDEX(Einstellungen!$B$27:$B$50,23)</f>
        <v>1.05</v>
      </c>
      <c r="J12169" s="29" t="n">
        <f aca="false">F12169*I12169</f>
        <v>39.20993475</v>
      </c>
    </row>
    <row r="12170" customFormat="false" ht="15" hidden="false" customHeight="false" outlineLevel="0" collapsed="false">
      <c r="A12170" s="28" t="n">
        <v>46087</v>
      </c>
      <c r="B12170" s="21" t="s">
        <v>135</v>
      </c>
      <c r="C12170" s="21" t="s">
        <v>137</v>
      </c>
      <c r="D12170" s="29" t="n">
        <v>126.075</v>
      </c>
      <c r="E12170" s="29" t="n">
        <f aca="false">D12170/10</f>
        <v>12.6075</v>
      </c>
      <c r="F12170" s="29" t="n">
        <f aca="false">(E12170+Einstellungen!$B$20)*(1+Einstellungen!$B$10)</f>
        <v>37.203565</v>
      </c>
      <c r="G12170" s="21" t="str">
        <f aca="false">IF(F12170&lt;Einstellungen!$B$5,"ja","nein")</f>
        <v>nein</v>
      </c>
      <c r="H12170" s="21" t="s">
        <v>30</v>
      </c>
      <c r="I12170" s="29" t="n">
        <f aca="false">INDEX(Einstellungen!$B$27:$B$50,24)</f>
        <v>0.8</v>
      </c>
      <c r="J12170" s="29" t="n">
        <f aca="false">F12170*I12170</f>
        <v>29.762852</v>
      </c>
    </row>
    <row r="12171" customFormat="false" ht="15" hidden="false" customHeight="false" outlineLevel="0" collapsed="false">
      <c r="A12171" s="28" t="n">
        <v>46088</v>
      </c>
      <c r="B12171" s="21" t="s">
        <v>111</v>
      </c>
      <c r="C12171" s="21" t="s">
        <v>138</v>
      </c>
      <c r="D12171" s="29" t="n">
        <v>135.162</v>
      </c>
      <c r="E12171" s="29" t="n">
        <f aca="false">D12171/10</f>
        <v>13.5162</v>
      </c>
      <c r="F12171" s="29" t="n">
        <f aca="false">(E12171+Einstellungen!$B$20)*(1+Einstellungen!$B$10)</f>
        <v>38.284918</v>
      </c>
      <c r="G12171" s="21" t="str">
        <f aca="false">IF(F12171&lt;Einstellungen!$B$5,"ja","nein")</f>
        <v>nein</v>
      </c>
      <c r="H12171" s="21" t="s">
        <v>30</v>
      </c>
      <c r="I12171" s="29" t="n">
        <f aca="false">INDEX(Einstellungen!$B$27:$B$50,1)</f>
        <v>0.6</v>
      </c>
      <c r="J12171" s="29" t="n">
        <f aca="false">F12171*I12171</f>
        <v>22.9709508</v>
      </c>
    </row>
    <row r="12172" customFormat="false" ht="15" hidden="false" customHeight="false" outlineLevel="0" collapsed="false">
      <c r="A12172" s="28" t="n">
        <v>46088</v>
      </c>
      <c r="B12172" s="21" t="s">
        <v>113</v>
      </c>
      <c r="C12172" s="21" t="s">
        <v>138</v>
      </c>
      <c r="D12172" s="29" t="n">
        <v>130.678</v>
      </c>
      <c r="E12172" s="29" t="n">
        <f aca="false">D12172/10</f>
        <v>13.0678</v>
      </c>
      <c r="F12172" s="29" t="n">
        <f aca="false">(E12172+Einstellungen!$B$20)*(1+Einstellungen!$B$10)</f>
        <v>37.751322</v>
      </c>
      <c r="G12172" s="21" t="str">
        <f aca="false">IF(F12172&lt;Einstellungen!$B$5,"ja","nein")</f>
        <v>nein</v>
      </c>
      <c r="H12172" s="21" t="s">
        <v>30</v>
      </c>
      <c r="I12172" s="29" t="n">
        <f aca="false">INDEX(Einstellungen!$B$27:$B$50,2)</f>
        <v>0.5</v>
      </c>
      <c r="J12172" s="29" t="n">
        <f aca="false">F12172*I12172</f>
        <v>18.875661</v>
      </c>
    </row>
    <row r="12173" customFormat="false" ht="15" hidden="false" customHeight="false" outlineLevel="0" collapsed="false">
      <c r="A12173" s="28" t="n">
        <v>46088</v>
      </c>
      <c r="B12173" s="21" t="s">
        <v>114</v>
      </c>
      <c r="C12173" s="21" t="s">
        <v>138</v>
      </c>
      <c r="D12173" s="29" t="n">
        <v>125.672</v>
      </c>
      <c r="E12173" s="29" t="n">
        <f aca="false">D12173/10</f>
        <v>12.5672</v>
      </c>
      <c r="F12173" s="29" t="n">
        <f aca="false">(E12173+Einstellungen!$B$20)*(1+Einstellungen!$B$10)</f>
        <v>37.155608</v>
      </c>
      <c r="G12173" s="21" t="str">
        <f aca="false">IF(F12173&lt;Einstellungen!$B$5,"ja","nein")</f>
        <v>nein</v>
      </c>
      <c r="H12173" s="21" t="s">
        <v>30</v>
      </c>
      <c r="I12173" s="29" t="n">
        <f aca="false">INDEX(Einstellungen!$B$27:$B$50,3)</f>
        <v>0.45</v>
      </c>
      <c r="J12173" s="29" t="n">
        <f aca="false">F12173*I12173</f>
        <v>16.7200236</v>
      </c>
    </row>
    <row r="12174" customFormat="false" ht="15" hidden="false" customHeight="false" outlineLevel="0" collapsed="false">
      <c r="A12174" s="28" t="n">
        <v>46088</v>
      </c>
      <c r="B12174" s="21" t="s">
        <v>115</v>
      </c>
      <c r="C12174" s="21" t="s">
        <v>138</v>
      </c>
      <c r="D12174" s="29" t="n">
        <v>124.39</v>
      </c>
      <c r="E12174" s="29" t="n">
        <f aca="false">D12174/10</f>
        <v>12.439</v>
      </c>
      <c r="F12174" s="29" t="n">
        <f aca="false">(E12174+Einstellungen!$B$20)*(1+Einstellungen!$B$10)</f>
        <v>37.00305</v>
      </c>
      <c r="G12174" s="21" t="str">
        <f aca="false">IF(F12174&lt;Einstellungen!$B$5,"ja","nein")</f>
        <v>nein</v>
      </c>
      <c r="H12174" s="21" t="s">
        <v>30</v>
      </c>
      <c r="I12174" s="29" t="n">
        <f aca="false">INDEX(Einstellungen!$B$27:$B$50,4)</f>
        <v>0.45</v>
      </c>
      <c r="J12174" s="29" t="n">
        <f aca="false">F12174*I12174</f>
        <v>16.6513725</v>
      </c>
    </row>
    <row r="12175" customFormat="false" ht="15" hidden="false" customHeight="false" outlineLevel="0" collapsed="false">
      <c r="A12175" s="28" t="n">
        <v>46088</v>
      </c>
      <c r="B12175" s="21" t="s">
        <v>116</v>
      </c>
      <c r="C12175" s="21" t="s">
        <v>138</v>
      </c>
      <c r="D12175" s="29" t="n">
        <v>124.748</v>
      </c>
      <c r="E12175" s="29" t="n">
        <f aca="false">D12175/10</f>
        <v>12.4748</v>
      </c>
      <c r="F12175" s="29" t="n">
        <f aca="false">(E12175+Einstellungen!$B$20)*(1+Einstellungen!$B$10)</f>
        <v>37.045652</v>
      </c>
      <c r="G12175" s="21" t="str">
        <f aca="false">IF(F12175&lt;Einstellungen!$B$5,"ja","nein")</f>
        <v>nein</v>
      </c>
      <c r="H12175" s="21" t="s">
        <v>30</v>
      </c>
      <c r="I12175" s="29" t="n">
        <f aca="false">INDEX(Einstellungen!$B$27:$B$50,5)</f>
        <v>0.45</v>
      </c>
      <c r="J12175" s="29" t="n">
        <f aca="false">F12175*I12175</f>
        <v>16.6705434</v>
      </c>
    </row>
    <row r="12176" customFormat="false" ht="15" hidden="false" customHeight="false" outlineLevel="0" collapsed="false">
      <c r="A12176" s="28" t="n">
        <v>46088</v>
      </c>
      <c r="B12176" s="21" t="s">
        <v>117</v>
      </c>
      <c r="C12176" s="21" t="s">
        <v>138</v>
      </c>
      <c r="D12176" s="29" t="n">
        <v>129.575</v>
      </c>
      <c r="E12176" s="29" t="n">
        <f aca="false">D12176/10</f>
        <v>12.9575</v>
      </c>
      <c r="F12176" s="29" t="n">
        <f aca="false">(E12176+Einstellungen!$B$20)*(1+Einstellungen!$B$10)</f>
        <v>37.620065</v>
      </c>
      <c r="G12176" s="21" t="str">
        <f aca="false">IF(F12176&lt;Einstellungen!$B$5,"ja","nein")</f>
        <v>nein</v>
      </c>
      <c r="H12176" s="21" t="s">
        <v>30</v>
      </c>
      <c r="I12176" s="29" t="n">
        <f aca="false">INDEX(Einstellungen!$B$27:$B$50,6)</f>
        <v>0.5</v>
      </c>
      <c r="J12176" s="29" t="n">
        <f aca="false">F12176*I12176</f>
        <v>18.8100325</v>
      </c>
    </row>
    <row r="12177" customFormat="false" ht="15" hidden="false" customHeight="false" outlineLevel="0" collapsed="false">
      <c r="A12177" s="28" t="n">
        <v>46088</v>
      </c>
      <c r="B12177" s="21" t="s">
        <v>118</v>
      </c>
      <c r="C12177" s="21" t="s">
        <v>138</v>
      </c>
      <c r="D12177" s="29" t="n">
        <v>135.62</v>
      </c>
      <c r="E12177" s="29" t="n">
        <f aca="false">D12177/10</f>
        <v>13.562</v>
      </c>
      <c r="F12177" s="29" t="n">
        <f aca="false">(E12177+Einstellungen!$B$20)*(1+Einstellungen!$B$10)</f>
        <v>38.33942</v>
      </c>
      <c r="G12177" s="21" t="str">
        <f aca="false">IF(F12177&lt;Einstellungen!$B$5,"ja","nein")</f>
        <v>nein</v>
      </c>
      <c r="H12177" s="21" t="s">
        <v>30</v>
      </c>
      <c r="I12177" s="29" t="n">
        <f aca="false">INDEX(Einstellungen!$B$27:$B$50,7)</f>
        <v>0.7</v>
      </c>
      <c r="J12177" s="29" t="n">
        <f aca="false">F12177*I12177</f>
        <v>26.837594</v>
      </c>
    </row>
    <row r="12178" customFormat="false" ht="15" hidden="false" customHeight="false" outlineLevel="0" collapsed="false">
      <c r="A12178" s="28" t="n">
        <v>46088</v>
      </c>
      <c r="B12178" s="21" t="s">
        <v>119</v>
      </c>
      <c r="C12178" s="21" t="s">
        <v>138</v>
      </c>
      <c r="D12178" s="29" t="n">
        <v>129.558</v>
      </c>
      <c r="E12178" s="29" t="n">
        <f aca="false">D12178/10</f>
        <v>12.9558</v>
      </c>
      <c r="F12178" s="29" t="n">
        <f aca="false">(E12178+Einstellungen!$B$20)*(1+Einstellungen!$B$10)</f>
        <v>37.618042</v>
      </c>
      <c r="G12178" s="21" t="str">
        <f aca="false">IF(F12178&lt;Einstellungen!$B$5,"ja","nein")</f>
        <v>nein</v>
      </c>
      <c r="H12178" s="21" t="s">
        <v>30</v>
      </c>
      <c r="I12178" s="29" t="n">
        <f aca="false">INDEX(Einstellungen!$B$27:$B$50,8)</f>
        <v>0.95</v>
      </c>
      <c r="J12178" s="29" t="n">
        <f aca="false">F12178*I12178</f>
        <v>35.7371399</v>
      </c>
    </row>
    <row r="12179" customFormat="false" ht="15" hidden="false" customHeight="false" outlineLevel="0" collapsed="false">
      <c r="A12179" s="28" t="n">
        <v>46088</v>
      </c>
      <c r="B12179" s="21" t="s">
        <v>120</v>
      </c>
      <c r="C12179" s="21" t="s">
        <v>138</v>
      </c>
      <c r="D12179" s="29" t="n">
        <v>112.903</v>
      </c>
      <c r="E12179" s="29" t="n">
        <f aca="false">D12179/10</f>
        <v>11.2903</v>
      </c>
      <c r="F12179" s="29" t="n">
        <f aca="false">(E12179+Einstellungen!$B$20)*(1+Einstellungen!$B$10)</f>
        <v>35.636097</v>
      </c>
      <c r="G12179" s="21" t="str">
        <f aca="false">IF(F12179&lt;Einstellungen!$B$5,"ja","nein")</f>
        <v>nein</v>
      </c>
      <c r="H12179" s="21" t="s">
        <v>30</v>
      </c>
      <c r="I12179" s="29" t="n">
        <f aca="false">INDEX(Einstellungen!$B$27:$B$50,9)</f>
        <v>1.05</v>
      </c>
      <c r="J12179" s="29" t="n">
        <f aca="false">F12179*I12179</f>
        <v>37.41790185</v>
      </c>
    </row>
    <row r="12180" customFormat="false" ht="15" hidden="false" customHeight="false" outlineLevel="0" collapsed="false">
      <c r="A12180" s="28" t="n">
        <v>46088</v>
      </c>
      <c r="B12180" s="21" t="s">
        <v>121</v>
      </c>
      <c r="C12180" s="21" t="s">
        <v>138</v>
      </c>
      <c r="D12180" s="29" t="n">
        <v>102.787</v>
      </c>
      <c r="E12180" s="29" t="n">
        <f aca="false">D12180/10</f>
        <v>10.2787</v>
      </c>
      <c r="F12180" s="29" t="n">
        <f aca="false">(E12180+Einstellungen!$B$20)*(1+Einstellungen!$B$10)</f>
        <v>34.432293</v>
      </c>
      <c r="G12180" s="21" t="str">
        <f aca="false">IF(F12180&lt;Einstellungen!$B$5,"ja","nein")</f>
        <v>nein</v>
      </c>
      <c r="H12180" s="21" t="s">
        <v>30</v>
      </c>
      <c r="I12180" s="29" t="n">
        <f aca="false">INDEX(Einstellungen!$B$27:$B$50,10)</f>
        <v>1.05</v>
      </c>
      <c r="J12180" s="29" t="n">
        <f aca="false">F12180*I12180</f>
        <v>36.15390765</v>
      </c>
    </row>
    <row r="12181" customFormat="false" ht="15" hidden="false" customHeight="false" outlineLevel="0" collapsed="false">
      <c r="A12181" s="28" t="n">
        <v>46088</v>
      </c>
      <c r="B12181" s="21" t="s">
        <v>122</v>
      </c>
      <c r="C12181" s="21" t="s">
        <v>138</v>
      </c>
      <c r="D12181" s="29" t="n">
        <v>74.445</v>
      </c>
      <c r="E12181" s="29" t="n">
        <f aca="false">D12181/10</f>
        <v>7.4445</v>
      </c>
      <c r="F12181" s="29" t="n">
        <f aca="false">(E12181+Einstellungen!$B$20)*(1+Einstellungen!$B$10)</f>
        <v>31.059595</v>
      </c>
      <c r="G12181" s="21" t="str">
        <f aca="false">IF(F12181&lt;Einstellungen!$B$5,"ja","nein")</f>
        <v>nein</v>
      </c>
      <c r="H12181" s="21" t="s">
        <v>30</v>
      </c>
      <c r="I12181" s="29" t="n">
        <f aca="false">INDEX(Einstellungen!$B$27:$B$50,11)</f>
        <v>1.05</v>
      </c>
      <c r="J12181" s="29" t="n">
        <f aca="false">F12181*I12181</f>
        <v>32.61257475</v>
      </c>
    </row>
    <row r="12182" customFormat="false" ht="15" hidden="false" customHeight="false" outlineLevel="0" collapsed="false">
      <c r="A12182" s="28" t="n">
        <v>46088</v>
      </c>
      <c r="B12182" s="21" t="s">
        <v>123</v>
      </c>
      <c r="C12182" s="21" t="s">
        <v>138</v>
      </c>
      <c r="D12182" s="29" t="n">
        <v>30.543</v>
      </c>
      <c r="E12182" s="29" t="n">
        <f aca="false">D12182/10</f>
        <v>3.0543</v>
      </c>
      <c r="F12182" s="29" t="n">
        <f aca="false">(E12182+Einstellungen!$B$20)*(1+Einstellungen!$B$10)</f>
        <v>25.835257</v>
      </c>
      <c r="G12182" s="21" t="str">
        <f aca="false">IF(F12182&lt;Einstellungen!$B$5,"ja","nein")</f>
        <v>ja</v>
      </c>
      <c r="H12182" s="21" t="s">
        <v>30</v>
      </c>
      <c r="I12182" s="29" t="n">
        <f aca="false">INDEX(Einstellungen!$B$27:$B$50,12)</f>
        <v>1.1</v>
      </c>
      <c r="J12182" s="29" t="n">
        <f aca="false">F12182*I12182</f>
        <v>28.4187827</v>
      </c>
    </row>
    <row r="12183" customFormat="false" ht="15" hidden="false" customHeight="false" outlineLevel="0" collapsed="false">
      <c r="A12183" s="28" t="n">
        <v>46088</v>
      </c>
      <c r="B12183" s="21" t="s">
        <v>124</v>
      </c>
      <c r="C12183" s="21" t="s">
        <v>138</v>
      </c>
      <c r="D12183" s="29" t="n">
        <v>13.03</v>
      </c>
      <c r="E12183" s="29" t="n">
        <f aca="false">D12183/10</f>
        <v>1.303</v>
      </c>
      <c r="F12183" s="29" t="n">
        <f aca="false">(E12183+Einstellungen!$B$20)*(1+Einstellungen!$B$10)</f>
        <v>23.75121</v>
      </c>
      <c r="G12183" s="21" t="str">
        <f aca="false">IF(F12183&lt;Einstellungen!$B$5,"ja","nein")</f>
        <v>ja</v>
      </c>
      <c r="H12183" s="21" t="s">
        <v>30</v>
      </c>
      <c r="I12183" s="29" t="n">
        <f aca="false">INDEX(Einstellungen!$B$27:$B$50,13)</f>
        <v>1.2</v>
      </c>
      <c r="J12183" s="29" t="n">
        <f aca="false">F12183*I12183</f>
        <v>28.501452</v>
      </c>
    </row>
    <row r="12184" customFormat="false" ht="15" hidden="false" customHeight="false" outlineLevel="0" collapsed="false">
      <c r="A12184" s="28" t="n">
        <v>46088</v>
      </c>
      <c r="B12184" s="21" t="s">
        <v>125</v>
      </c>
      <c r="C12184" s="21" t="s">
        <v>138</v>
      </c>
      <c r="D12184" s="29" t="n">
        <v>1.417</v>
      </c>
      <c r="E12184" s="29" t="n">
        <f aca="false">D12184/10</f>
        <v>0.1417</v>
      </c>
      <c r="F12184" s="29" t="n">
        <f aca="false">(E12184+Einstellungen!$B$20)*(1+Einstellungen!$B$10)</f>
        <v>22.369263</v>
      </c>
      <c r="G12184" s="21" t="str">
        <f aca="false">IF(F12184&lt;Einstellungen!$B$5,"ja","nein")</f>
        <v>ja</v>
      </c>
      <c r="H12184" s="21" t="s">
        <v>30</v>
      </c>
      <c r="I12184" s="29" t="n">
        <f aca="false">INDEX(Einstellungen!$B$27:$B$50,14)</f>
        <v>1.15</v>
      </c>
      <c r="J12184" s="29" t="n">
        <f aca="false">F12184*I12184</f>
        <v>25.72465245</v>
      </c>
    </row>
    <row r="12185" customFormat="false" ht="15" hidden="false" customHeight="false" outlineLevel="0" collapsed="false">
      <c r="A12185" s="28" t="n">
        <v>46088</v>
      </c>
      <c r="B12185" s="21" t="s">
        <v>126</v>
      </c>
      <c r="C12185" s="21" t="s">
        <v>138</v>
      </c>
      <c r="D12185" s="29" t="n">
        <v>18.178</v>
      </c>
      <c r="E12185" s="29" t="n">
        <f aca="false">D12185/10</f>
        <v>1.8178</v>
      </c>
      <c r="F12185" s="29" t="n">
        <f aca="false">(E12185+Einstellungen!$B$20)*(1+Einstellungen!$B$10)</f>
        <v>24.363822</v>
      </c>
      <c r="G12185" s="21" t="str">
        <f aca="false">IF(F12185&lt;Einstellungen!$B$5,"ja","nein")</f>
        <v>ja</v>
      </c>
      <c r="H12185" s="21" t="s">
        <v>30</v>
      </c>
      <c r="I12185" s="29" t="n">
        <f aca="false">INDEX(Einstellungen!$B$27:$B$50,15)</f>
        <v>1</v>
      </c>
      <c r="J12185" s="29" t="n">
        <f aca="false">F12185*I12185</f>
        <v>24.363822</v>
      </c>
    </row>
    <row r="12186" customFormat="false" ht="15" hidden="false" customHeight="false" outlineLevel="0" collapsed="false">
      <c r="A12186" s="28" t="n">
        <v>46088</v>
      </c>
      <c r="B12186" s="21" t="s">
        <v>127</v>
      </c>
      <c r="C12186" s="21" t="s">
        <v>138</v>
      </c>
      <c r="D12186" s="29" t="n">
        <v>83.285</v>
      </c>
      <c r="E12186" s="29" t="n">
        <f aca="false">D12186/10</f>
        <v>8.3285</v>
      </c>
      <c r="F12186" s="29" t="n">
        <f aca="false">(E12186+Einstellungen!$B$20)*(1+Einstellungen!$B$10)</f>
        <v>32.111555</v>
      </c>
      <c r="G12186" s="21" t="str">
        <f aca="false">IF(F12186&lt;Einstellungen!$B$5,"ja","nein")</f>
        <v>nein</v>
      </c>
      <c r="H12186" s="21" t="s">
        <v>30</v>
      </c>
      <c r="I12186" s="29" t="n">
        <f aca="false">INDEX(Einstellungen!$B$27:$B$50,16)</f>
        <v>0.95</v>
      </c>
      <c r="J12186" s="29" t="n">
        <f aca="false">F12186*I12186</f>
        <v>30.50597725</v>
      </c>
    </row>
    <row r="12187" customFormat="false" ht="15" hidden="false" customHeight="false" outlineLevel="0" collapsed="false">
      <c r="A12187" s="28" t="n">
        <v>46088</v>
      </c>
      <c r="B12187" s="21" t="s">
        <v>128</v>
      </c>
      <c r="C12187" s="21" t="s">
        <v>138</v>
      </c>
      <c r="D12187" s="29" t="n">
        <v>126.315</v>
      </c>
      <c r="E12187" s="29" t="n">
        <f aca="false">D12187/10</f>
        <v>12.6315</v>
      </c>
      <c r="F12187" s="29" t="n">
        <f aca="false">(E12187+Einstellungen!$B$20)*(1+Einstellungen!$B$10)</f>
        <v>37.232125</v>
      </c>
      <c r="G12187" s="21" t="str">
        <f aca="false">IF(F12187&lt;Einstellungen!$B$5,"ja","nein")</f>
        <v>nein</v>
      </c>
      <c r="H12187" s="21" t="s">
        <v>30</v>
      </c>
      <c r="I12187" s="29" t="n">
        <f aca="false">INDEX(Einstellungen!$B$27:$B$50,17)</f>
        <v>0.95</v>
      </c>
      <c r="J12187" s="29" t="n">
        <f aca="false">F12187*I12187</f>
        <v>35.37051875</v>
      </c>
    </row>
    <row r="12188" customFormat="false" ht="15" hidden="false" customHeight="false" outlineLevel="0" collapsed="false">
      <c r="A12188" s="28" t="n">
        <v>46088</v>
      </c>
      <c r="B12188" s="21" t="s">
        <v>129</v>
      </c>
      <c r="C12188" s="21" t="s">
        <v>138</v>
      </c>
      <c r="D12188" s="29" t="n">
        <v>147.37</v>
      </c>
      <c r="E12188" s="29" t="n">
        <f aca="false">D12188/10</f>
        <v>14.737</v>
      </c>
      <c r="F12188" s="29" t="n">
        <f aca="false">(E12188+Einstellungen!$B$20)*(1+Einstellungen!$B$10)</f>
        <v>39.73767</v>
      </c>
      <c r="G12188" s="21" t="str">
        <f aca="false">IF(F12188&lt;Einstellungen!$B$5,"ja","nein")</f>
        <v>nein</v>
      </c>
      <c r="H12188" s="21" t="s">
        <v>30</v>
      </c>
      <c r="I12188" s="29" t="n">
        <f aca="false">INDEX(Einstellungen!$B$27:$B$50,18)</f>
        <v>1.1</v>
      </c>
      <c r="J12188" s="29" t="n">
        <f aca="false">F12188*I12188</f>
        <v>43.711437</v>
      </c>
    </row>
    <row r="12189" customFormat="false" ht="15" hidden="false" customHeight="false" outlineLevel="0" collapsed="false">
      <c r="A12189" s="28" t="n">
        <v>46088</v>
      </c>
      <c r="B12189" s="21" t="s">
        <v>130</v>
      </c>
      <c r="C12189" s="21" t="s">
        <v>138</v>
      </c>
      <c r="D12189" s="29" t="n">
        <v>180.873</v>
      </c>
      <c r="E12189" s="29" t="n">
        <f aca="false">D12189/10</f>
        <v>18.0873</v>
      </c>
      <c r="F12189" s="29" t="n">
        <f aca="false">(E12189+Einstellungen!$B$20)*(1+Einstellungen!$B$10)</f>
        <v>43.724527</v>
      </c>
      <c r="G12189" s="21" t="str">
        <f aca="false">IF(F12189&lt;Einstellungen!$B$5,"ja","nein")</f>
        <v>nein</v>
      </c>
      <c r="H12189" s="21" t="s">
        <v>30</v>
      </c>
      <c r="I12189" s="29" t="n">
        <f aca="false">INDEX(Einstellungen!$B$27:$B$50,19)</f>
        <v>1.35</v>
      </c>
      <c r="J12189" s="29" t="n">
        <f aca="false">F12189*I12189</f>
        <v>59.02811145</v>
      </c>
    </row>
    <row r="12190" customFormat="false" ht="15" hidden="false" customHeight="false" outlineLevel="0" collapsed="false">
      <c r="A12190" s="28" t="n">
        <v>46088</v>
      </c>
      <c r="B12190" s="21" t="s">
        <v>131</v>
      </c>
      <c r="C12190" s="21" t="s">
        <v>138</v>
      </c>
      <c r="D12190" s="29" t="n">
        <v>166.725</v>
      </c>
      <c r="E12190" s="29" t="n">
        <f aca="false">D12190/10</f>
        <v>16.6725</v>
      </c>
      <c r="F12190" s="29" t="n">
        <f aca="false">(E12190+Einstellungen!$B$20)*(1+Einstellungen!$B$10)</f>
        <v>42.040915</v>
      </c>
      <c r="G12190" s="21" t="str">
        <f aca="false">IF(F12190&lt;Einstellungen!$B$5,"ja","nein")</f>
        <v>nein</v>
      </c>
      <c r="H12190" s="21" t="s">
        <v>30</v>
      </c>
      <c r="I12190" s="29" t="n">
        <f aca="false">INDEX(Einstellungen!$B$27:$B$50,20)</f>
        <v>1.45</v>
      </c>
      <c r="J12190" s="29" t="n">
        <f aca="false">F12190*I12190</f>
        <v>60.95932675</v>
      </c>
    </row>
    <row r="12191" customFormat="false" ht="15" hidden="false" customHeight="false" outlineLevel="0" collapsed="false">
      <c r="A12191" s="28" t="n">
        <v>46088</v>
      </c>
      <c r="B12191" s="21" t="s">
        <v>132</v>
      </c>
      <c r="C12191" s="21" t="s">
        <v>138</v>
      </c>
      <c r="D12191" s="29" t="n">
        <v>148.197</v>
      </c>
      <c r="E12191" s="29" t="n">
        <f aca="false">D12191/10</f>
        <v>14.8197</v>
      </c>
      <c r="F12191" s="29" t="n">
        <f aca="false">(E12191+Einstellungen!$B$20)*(1+Einstellungen!$B$10)</f>
        <v>39.836083</v>
      </c>
      <c r="G12191" s="21" t="str">
        <f aca="false">IF(F12191&lt;Einstellungen!$B$5,"ja","nein")</f>
        <v>nein</v>
      </c>
      <c r="H12191" s="21" t="s">
        <v>30</v>
      </c>
      <c r="I12191" s="29" t="n">
        <f aca="false">INDEX(Einstellungen!$B$27:$B$50,21)</f>
        <v>1.4</v>
      </c>
      <c r="J12191" s="29" t="n">
        <f aca="false">F12191*I12191</f>
        <v>55.7705162</v>
      </c>
    </row>
    <row r="12192" customFormat="false" ht="15" hidden="false" customHeight="false" outlineLevel="0" collapsed="false">
      <c r="A12192" s="28" t="n">
        <v>46088</v>
      </c>
      <c r="B12192" s="21" t="s">
        <v>133</v>
      </c>
      <c r="C12192" s="21" t="s">
        <v>138</v>
      </c>
      <c r="D12192" s="29" t="n">
        <v>137.61</v>
      </c>
      <c r="E12192" s="29" t="n">
        <f aca="false">D12192/10</f>
        <v>13.761</v>
      </c>
      <c r="F12192" s="29" t="n">
        <f aca="false">(E12192+Einstellungen!$B$20)*(1+Einstellungen!$B$10)</f>
        <v>38.57623</v>
      </c>
      <c r="G12192" s="21" t="str">
        <f aca="false">IF(F12192&lt;Einstellungen!$B$5,"ja","nein")</f>
        <v>nein</v>
      </c>
      <c r="H12192" s="21" t="s">
        <v>30</v>
      </c>
      <c r="I12192" s="29" t="n">
        <f aca="false">INDEX(Einstellungen!$B$27:$B$50,22)</f>
        <v>1.25</v>
      </c>
      <c r="J12192" s="29" t="n">
        <f aca="false">F12192*I12192</f>
        <v>48.2202875</v>
      </c>
    </row>
    <row r="12193" customFormat="false" ht="15" hidden="false" customHeight="false" outlineLevel="0" collapsed="false">
      <c r="A12193" s="28" t="n">
        <v>46088</v>
      </c>
      <c r="B12193" s="21" t="s">
        <v>134</v>
      </c>
      <c r="C12193" s="21" t="s">
        <v>138</v>
      </c>
      <c r="D12193" s="29" t="n">
        <v>134.197</v>
      </c>
      <c r="E12193" s="29" t="n">
        <f aca="false">D12193/10</f>
        <v>13.4197</v>
      </c>
      <c r="F12193" s="29" t="n">
        <f aca="false">(E12193+Einstellungen!$B$20)*(1+Einstellungen!$B$10)</f>
        <v>38.170083</v>
      </c>
      <c r="G12193" s="21" t="str">
        <f aca="false">IF(F12193&lt;Einstellungen!$B$5,"ja","nein")</f>
        <v>nein</v>
      </c>
      <c r="H12193" s="21" t="s">
        <v>30</v>
      </c>
      <c r="I12193" s="29" t="n">
        <f aca="false">INDEX(Einstellungen!$B$27:$B$50,23)</f>
        <v>1.05</v>
      </c>
      <c r="J12193" s="29" t="n">
        <f aca="false">F12193*I12193</f>
        <v>40.07858715</v>
      </c>
    </row>
    <row r="12194" customFormat="false" ht="15" hidden="false" customHeight="false" outlineLevel="0" collapsed="false">
      <c r="A12194" s="28" t="n">
        <v>46088</v>
      </c>
      <c r="B12194" s="21" t="s">
        <v>135</v>
      </c>
      <c r="C12194" s="21" t="s">
        <v>138</v>
      </c>
      <c r="D12194" s="29" t="n">
        <v>130.645</v>
      </c>
      <c r="E12194" s="29" t="n">
        <f aca="false">D12194/10</f>
        <v>13.0645</v>
      </c>
      <c r="F12194" s="29" t="n">
        <f aca="false">(E12194+Einstellungen!$B$20)*(1+Einstellungen!$B$10)</f>
        <v>37.747395</v>
      </c>
      <c r="G12194" s="21" t="str">
        <f aca="false">IF(F12194&lt;Einstellungen!$B$5,"ja","nein")</f>
        <v>nein</v>
      </c>
      <c r="H12194" s="21" t="s">
        <v>30</v>
      </c>
      <c r="I12194" s="29" t="n">
        <f aca="false">INDEX(Einstellungen!$B$27:$B$50,24)</f>
        <v>0.8</v>
      </c>
      <c r="J12194" s="29" t="n">
        <f aca="false">F12194*I12194</f>
        <v>30.197916</v>
      </c>
    </row>
    <row r="12195" customFormat="false" ht="15" hidden="false" customHeight="false" outlineLevel="0" collapsed="false">
      <c r="A12195" s="28" t="n">
        <v>46089</v>
      </c>
      <c r="B12195" s="21" t="s">
        <v>111</v>
      </c>
      <c r="C12195" s="21" t="s">
        <v>139</v>
      </c>
      <c r="D12195" s="29" t="n">
        <v>135.993</v>
      </c>
      <c r="E12195" s="29" t="n">
        <f aca="false">D12195/10</f>
        <v>13.5993</v>
      </c>
      <c r="F12195" s="29" t="n">
        <f aca="false">(E12195+Einstellungen!$B$20)*(1+Einstellungen!$B$10)</f>
        <v>38.383807</v>
      </c>
      <c r="G12195" s="21" t="str">
        <f aca="false">IF(F12195&lt;Einstellungen!$B$5,"ja","nein")</f>
        <v>nein</v>
      </c>
      <c r="H12195" s="21" t="s">
        <v>30</v>
      </c>
      <c r="I12195" s="29" t="n">
        <f aca="false">INDEX(Einstellungen!$B$27:$B$50,1)</f>
        <v>0.6</v>
      </c>
      <c r="J12195" s="29" t="n">
        <f aca="false">F12195*I12195</f>
        <v>23.0302842</v>
      </c>
    </row>
    <row r="12196" customFormat="false" ht="15" hidden="false" customHeight="false" outlineLevel="0" collapsed="false">
      <c r="A12196" s="28" t="n">
        <v>46089</v>
      </c>
      <c r="B12196" s="21" t="s">
        <v>113</v>
      </c>
      <c r="C12196" s="21" t="s">
        <v>139</v>
      </c>
      <c r="D12196" s="29" t="n">
        <v>132.732</v>
      </c>
      <c r="E12196" s="29" t="n">
        <f aca="false">D12196/10</f>
        <v>13.2732</v>
      </c>
      <c r="F12196" s="29" t="n">
        <f aca="false">(E12196+Einstellungen!$B$20)*(1+Einstellungen!$B$10)</f>
        <v>37.995748</v>
      </c>
      <c r="G12196" s="21" t="str">
        <f aca="false">IF(F12196&lt;Einstellungen!$B$5,"ja","nein")</f>
        <v>nein</v>
      </c>
      <c r="H12196" s="21" t="s">
        <v>30</v>
      </c>
      <c r="I12196" s="29" t="n">
        <f aca="false">INDEX(Einstellungen!$B$27:$B$50,2)</f>
        <v>0.5</v>
      </c>
      <c r="J12196" s="29" t="n">
        <f aca="false">F12196*I12196</f>
        <v>18.997874</v>
      </c>
    </row>
    <row r="12197" customFormat="false" ht="15" hidden="false" customHeight="false" outlineLevel="0" collapsed="false">
      <c r="A12197" s="28" t="n">
        <v>46089</v>
      </c>
      <c r="B12197" s="21" t="s">
        <v>114</v>
      </c>
      <c r="C12197" s="21" t="s">
        <v>139</v>
      </c>
      <c r="D12197" s="29" t="n">
        <v>131.192</v>
      </c>
      <c r="E12197" s="29" t="n">
        <f aca="false">D12197/10</f>
        <v>13.1192</v>
      </c>
      <c r="F12197" s="29" t="n">
        <f aca="false">(E12197+Einstellungen!$B$20)*(1+Einstellungen!$B$10)</f>
        <v>37.812488</v>
      </c>
      <c r="G12197" s="21" t="str">
        <f aca="false">IF(F12197&lt;Einstellungen!$B$5,"ja","nein")</f>
        <v>nein</v>
      </c>
      <c r="H12197" s="21" t="s">
        <v>30</v>
      </c>
      <c r="I12197" s="29" t="n">
        <f aca="false">INDEX(Einstellungen!$B$27:$B$50,3)</f>
        <v>0.45</v>
      </c>
      <c r="J12197" s="29" t="n">
        <f aca="false">F12197*I12197</f>
        <v>17.0156196</v>
      </c>
    </row>
    <row r="12198" customFormat="false" ht="15" hidden="false" customHeight="false" outlineLevel="0" collapsed="false">
      <c r="A12198" s="28" t="n">
        <v>46089</v>
      </c>
      <c r="B12198" s="21" t="s">
        <v>115</v>
      </c>
      <c r="C12198" s="21" t="s">
        <v>139</v>
      </c>
      <c r="D12198" s="29" t="n">
        <v>130.093</v>
      </c>
      <c r="E12198" s="29" t="n">
        <f aca="false">D12198/10</f>
        <v>13.0093</v>
      </c>
      <c r="F12198" s="29" t="n">
        <f aca="false">(E12198+Einstellungen!$B$20)*(1+Einstellungen!$B$10)</f>
        <v>37.681707</v>
      </c>
      <c r="G12198" s="21" t="str">
        <f aca="false">IF(F12198&lt;Einstellungen!$B$5,"ja","nein")</f>
        <v>nein</v>
      </c>
      <c r="H12198" s="21" t="s">
        <v>30</v>
      </c>
      <c r="I12198" s="29" t="n">
        <f aca="false">INDEX(Einstellungen!$B$27:$B$50,4)</f>
        <v>0.45</v>
      </c>
      <c r="J12198" s="29" t="n">
        <f aca="false">F12198*I12198</f>
        <v>16.95676815</v>
      </c>
    </row>
    <row r="12199" customFormat="false" ht="15" hidden="false" customHeight="false" outlineLevel="0" collapsed="false">
      <c r="A12199" s="28" t="n">
        <v>46089</v>
      </c>
      <c r="B12199" s="21" t="s">
        <v>116</v>
      </c>
      <c r="C12199" s="21" t="s">
        <v>139</v>
      </c>
      <c r="D12199" s="29" t="n">
        <v>129.335</v>
      </c>
      <c r="E12199" s="29" t="n">
        <f aca="false">D12199/10</f>
        <v>12.9335</v>
      </c>
      <c r="F12199" s="29" t="n">
        <f aca="false">(E12199+Einstellungen!$B$20)*(1+Einstellungen!$B$10)</f>
        <v>37.591505</v>
      </c>
      <c r="G12199" s="21" t="str">
        <f aca="false">IF(F12199&lt;Einstellungen!$B$5,"ja","nein")</f>
        <v>nein</v>
      </c>
      <c r="H12199" s="21" t="s">
        <v>30</v>
      </c>
      <c r="I12199" s="29" t="n">
        <f aca="false">INDEX(Einstellungen!$B$27:$B$50,5)</f>
        <v>0.45</v>
      </c>
      <c r="J12199" s="29" t="n">
        <f aca="false">F12199*I12199</f>
        <v>16.91617725</v>
      </c>
    </row>
    <row r="12200" customFormat="false" ht="15" hidden="false" customHeight="false" outlineLevel="0" collapsed="false">
      <c r="A12200" s="28" t="n">
        <v>46089</v>
      </c>
      <c r="B12200" s="21" t="s">
        <v>117</v>
      </c>
      <c r="C12200" s="21" t="s">
        <v>139</v>
      </c>
      <c r="D12200" s="29" t="n">
        <v>129.635</v>
      </c>
      <c r="E12200" s="29" t="n">
        <f aca="false">D12200/10</f>
        <v>12.9635</v>
      </c>
      <c r="F12200" s="29" t="n">
        <f aca="false">(E12200+Einstellungen!$B$20)*(1+Einstellungen!$B$10)</f>
        <v>37.627205</v>
      </c>
      <c r="G12200" s="21" t="str">
        <f aca="false">IF(F12200&lt;Einstellungen!$B$5,"ja","nein")</f>
        <v>nein</v>
      </c>
      <c r="H12200" s="21" t="s">
        <v>30</v>
      </c>
      <c r="I12200" s="29" t="n">
        <f aca="false">INDEX(Einstellungen!$B$27:$B$50,6)</f>
        <v>0.5</v>
      </c>
      <c r="J12200" s="29" t="n">
        <f aca="false">F12200*I12200</f>
        <v>18.8136025</v>
      </c>
    </row>
    <row r="12201" customFormat="false" ht="15" hidden="false" customHeight="false" outlineLevel="0" collapsed="false">
      <c r="A12201" s="28" t="n">
        <v>46089</v>
      </c>
      <c r="B12201" s="21" t="s">
        <v>118</v>
      </c>
      <c r="C12201" s="21" t="s">
        <v>139</v>
      </c>
      <c r="D12201" s="29" t="n">
        <v>131.097</v>
      </c>
      <c r="E12201" s="29" t="n">
        <f aca="false">D12201/10</f>
        <v>13.1097</v>
      </c>
      <c r="F12201" s="29" t="n">
        <f aca="false">(E12201+Einstellungen!$B$20)*(1+Einstellungen!$B$10)</f>
        <v>37.801183</v>
      </c>
      <c r="G12201" s="21" t="str">
        <f aca="false">IF(F12201&lt;Einstellungen!$B$5,"ja","nein")</f>
        <v>nein</v>
      </c>
      <c r="H12201" s="21" t="s">
        <v>30</v>
      </c>
      <c r="I12201" s="29" t="n">
        <f aca="false">INDEX(Einstellungen!$B$27:$B$50,7)</f>
        <v>0.7</v>
      </c>
      <c r="J12201" s="29" t="n">
        <f aca="false">F12201*I12201</f>
        <v>26.4608281</v>
      </c>
    </row>
    <row r="12202" customFormat="false" ht="15" hidden="false" customHeight="false" outlineLevel="0" collapsed="false">
      <c r="A12202" s="28" t="n">
        <v>46089</v>
      </c>
      <c r="B12202" s="21" t="s">
        <v>119</v>
      </c>
      <c r="C12202" s="21" t="s">
        <v>139</v>
      </c>
      <c r="D12202" s="29" t="n">
        <v>116.985</v>
      </c>
      <c r="E12202" s="29" t="n">
        <f aca="false">D12202/10</f>
        <v>11.6985</v>
      </c>
      <c r="F12202" s="29" t="n">
        <f aca="false">(E12202+Einstellungen!$B$20)*(1+Einstellungen!$B$10)</f>
        <v>36.121855</v>
      </c>
      <c r="G12202" s="21" t="str">
        <f aca="false">IF(F12202&lt;Einstellungen!$B$5,"ja","nein")</f>
        <v>nein</v>
      </c>
      <c r="H12202" s="21" t="s">
        <v>30</v>
      </c>
      <c r="I12202" s="29" t="n">
        <f aca="false">INDEX(Einstellungen!$B$27:$B$50,8)</f>
        <v>0.95</v>
      </c>
      <c r="J12202" s="29" t="n">
        <f aca="false">F12202*I12202</f>
        <v>34.31576225</v>
      </c>
    </row>
    <row r="12203" customFormat="false" ht="15" hidden="false" customHeight="false" outlineLevel="0" collapsed="false">
      <c r="A12203" s="28" t="n">
        <v>46089</v>
      </c>
      <c r="B12203" s="21" t="s">
        <v>120</v>
      </c>
      <c r="C12203" s="21" t="s">
        <v>139</v>
      </c>
      <c r="D12203" s="29" t="n">
        <v>108.562</v>
      </c>
      <c r="E12203" s="29" t="n">
        <f aca="false">D12203/10</f>
        <v>10.8562</v>
      </c>
      <c r="F12203" s="29" t="n">
        <f aca="false">(E12203+Einstellungen!$B$20)*(1+Einstellungen!$B$10)</f>
        <v>35.119518</v>
      </c>
      <c r="G12203" s="21" t="str">
        <f aca="false">IF(F12203&lt;Einstellungen!$B$5,"ja","nein")</f>
        <v>nein</v>
      </c>
      <c r="H12203" s="21" t="s">
        <v>30</v>
      </c>
      <c r="I12203" s="29" t="n">
        <f aca="false">INDEX(Einstellungen!$B$27:$B$50,9)</f>
        <v>1.05</v>
      </c>
      <c r="J12203" s="29" t="n">
        <f aca="false">F12203*I12203</f>
        <v>36.8754939</v>
      </c>
    </row>
    <row r="12204" customFormat="false" ht="15" hidden="false" customHeight="false" outlineLevel="0" collapsed="false">
      <c r="A12204" s="28" t="n">
        <v>46089</v>
      </c>
      <c r="B12204" s="21" t="s">
        <v>121</v>
      </c>
      <c r="C12204" s="21" t="s">
        <v>139</v>
      </c>
      <c r="D12204" s="29" t="n">
        <v>90.718</v>
      </c>
      <c r="E12204" s="29" t="n">
        <f aca="false">D12204/10</f>
        <v>9.0718</v>
      </c>
      <c r="F12204" s="29" t="n">
        <f aca="false">(E12204+Einstellungen!$B$20)*(1+Einstellungen!$B$10)</f>
        <v>32.996082</v>
      </c>
      <c r="G12204" s="21" t="str">
        <f aca="false">IF(F12204&lt;Einstellungen!$B$5,"ja","nein")</f>
        <v>nein</v>
      </c>
      <c r="H12204" s="21" t="s">
        <v>30</v>
      </c>
      <c r="I12204" s="29" t="n">
        <f aca="false">INDEX(Einstellungen!$B$27:$B$50,10)</f>
        <v>1.05</v>
      </c>
      <c r="J12204" s="29" t="n">
        <f aca="false">F12204*I12204</f>
        <v>34.6458861</v>
      </c>
    </row>
    <row r="12205" customFormat="false" ht="15" hidden="false" customHeight="false" outlineLevel="0" collapsed="false">
      <c r="A12205" s="28" t="n">
        <v>46089</v>
      </c>
      <c r="B12205" s="21" t="s">
        <v>122</v>
      </c>
      <c r="C12205" s="21" t="s">
        <v>139</v>
      </c>
      <c r="D12205" s="29" t="n">
        <v>62.94</v>
      </c>
      <c r="E12205" s="29" t="n">
        <f aca="false">D12205/10</f>
        <v>6.294</v>
      </c>
      <c r="F12205" s="29" t="n">
        <f aca="false">(E12205+Einstellungen!$B$20)*(1+Einstellungen!$B$10)</f>
        <v>29.6905</v>
      </c>
      <c r="G12205" s="21" t="str">
        <f aca="false">IF(F12205&lt;Einstellungen!$B$5,"ja","nein")</f>
        <v>nein</v>
      </c>
      <c r="H12205" s="21" t="s">
        <v>30</v>
      </c>
      <c r="I12205" s="29" t="n">
        <f aca="false">INDEX(Einstellungen!$B$27:$B$50,11)</f>
        <v>1.05</v>
      </c>
      <c r="J12205" s="29" t="n">
        <f aca="false">F12205*I12205</f>
        <v>31.175025</v>
      </c>
    </row>
    <row r="12206" customFormat="false" ht="15" hidden="false" customHeight="false" outlineLevel="0" collapsed="false">
      <c r="A12206" s="28" t="n">
        <v>46089</v>
      </c>
      <c r="B12206" s="21" t="s">
        <v>123</v>
      </c>
      <c r="C12206" s="21" t="s">
        <v>139</v>
      </c>
      <c r="D12206" s="29" t="n">
        <v>18.027</v>
      </c>
      <c r="E12206" s="29" t="n">
        <f aca="false">D12206/10</f>
        <v>1.8027</v>
      </c>
      <c r="F12206" s="29" t="n">
        <f aca="false">(E12206+Einstellungen!$B$20)*(1+Einstellungen!$B$10)</f>
        <v>24.345853</v>
      </c>
      <c r="G12206" s="21" t="str">
        <f aca="false">IF(F12206&lt;Einstellungen!$B$5,"ja","nein")</f>
        <v>ja</v>
      </c>
      <c r="H12206" s="21" t="s">
        <v>30</v>
      </c>
      <c r="I12206" s="29" t="n">
        <f aca="false">INDEX(Einstellungen!$B$27:$B$50,12)</f>
        <v>1.1</v>
      </c>
      <c r="J12206" s="29" t="n">
        <f aca="false">F12206*I12206</f>
        <v>26.7804383</v>
      </c>
    </row>
    <row r="12207" customFormat="false" ht="15" hidden="false" customHeight="false" outlineLevel="0" collapsed="false">
      <c r="A12207" s="28" t="n">
        <v>46089</v>
      </c>
      <c r="B12207" s="21" t="s">
        <v>124</v>
      </c>
      <c r="C12207" s="21" t="s">
        <v>139</v>
      </c>
      <c r="D12207" s="29" t="n">
        <v>8.332</v>
      </c>
      <c r="E12207" s="29" t="n">
        <f aca="false">D12207/10</f>
        <v>0.8332</v>
      </c>
      <c r="F12207" s="29" t="n">
        <f aca="false">(E12207+Einstellungen!$B$20)*(1+Einstellungen!$B$10)</f>
        <v>23.192148</v>
      </c>
      <c r="G12207" s="21" t="str">
        <f aca="false">IF(F12207&lt;Einstellungen!$B$5,"ja","nein")</f>
        <v>ja</v>
      </c>
      <c r="H12207" s="21" t="s">
        <v>30</v>
      </c>
      <c r="I12207" s="29" t="n">
        <f aca="false">INDEX(Einstellungen!$B$27:$B$50,13)</f>
        <v>1.2</v>
      </c>
      <c r="J12207" s="29" t="n">
        <f aca="false">F12207*I12207</f>
        <v>27.8305776</v>
      </c>
    </row>
    <row r="12208" customFormat="false" ht="15" hidden="false" customHeight="false" outlineLevel="0" collapsed="false">
      <c r="A12208" s="28" t="n">
        <v>46089</v>
      </c>
      <c r="B12208" s="21" t="s">
        <v>125</v>
      </c>
      <c r="C12208" s="21" t="s">
        <v>139</v>
      </c>
      <c r="D12208" s="29" t="n">
        <v>-0.005</v>
      </c>
      <c r="E12208" s="29" t="n">
        <f aca="false">D12208/10</f>
        <v>-0.0005</v>
      </c>
      <c r="F12208" s="29" t="n">
        <f aca="false">(E12208+Einstellungen!$B$20)*(1+Einstellungen!$B$10)</f>
        <v>22.200045</v>
      </c>
      <c r="G12208" s="21" t="str">
        <f aca="false">IF(F12208&lt;Einstellungen!$B$5,"ja","nein")</f>
        <v>ja</v>
      </c>
      <c r="H12208" s="21" t="s">
        <v>30</v>
      </c>
      <c r="I12208" s="29" t="n">
        <f aca="false">INDEX(Einstellungen!$B$27:$B$50,14)</f>
        <v>1.15</v>
      </c>
      <c r="J12208" s="29" t="n">
        <f aca="false">F12208*I12208</f>
        <v>25.53005175</v>
      </c>
    </row>
    <row r="12209" customFormat="false" ht="15" hidden="false" customHeight="false" outlineLevel="0" collapsed="false">
      <c r="A12209" s="28" t="n">
        <v>46089</v>
      </c>
      <c r="B12209" s="21" t="s">
        <v>126</v>
      </c>
      <c r="C12209" s="21" t="s">
        <v>139</v>
      </c>
      <c r="D12209" s="29" t="n">
        <v>6.48</v>
      </c>
      <c r="E12209" s="29" t="n">
        <f aca="false">D12209/10</f>
        <v>0.648</v>
      </c>
      <c r="F12209" s="29" t="n">
        <f aca="false">(E12209+Einstellungen!$B$20)*(1+Einstellungen!$B$10)</f>
        <v>22.97176</v>
      </c>
      <c r="G12209" s="21" t="str">
        <f aca="false">IF(F12209&lt;Einstellungen!$B$5,"ja","nein")</f>
        <v>ja</v>
      </c>
      <c r="H12209" s="21" t="s">
        <v>30</v>
      </c>
      <c r="I12209" s="29" t="n">
        <f aca="false">INDEX(Einstellungen!$B$27:$B$50,15)</f>
        <v>1</v>
      </c>
      <c r="J12209" s="29" t="n">
        <f aca="false">F12209*I12209</f>
        <v>22.97176</v>
      </c>
    </row>
    <row r="12210" customFormat="false" ht="15" hidden="false" customHeight="false" outlineLevel="0" collapsed="false">
      <c r="A12210" s="28" t="n">
        <v>46089</v>
      </c>
      <c r="B12210" s="21" t="s">
        <v>127</v>
      </c>
      <c r="C12210" s="21" t="s">
        <v>139</v>
      </c>
      <c r="D12210" s="29" t="n">
        <v>64.26</v>
      </c>
      <c r="E12210" s="29" t="n">
        <f aca="false">D12210/10</f>
        <v>6.426</v>
      </c>
      <c r="F12210" s="29" t="n">
        <f aca="false">(E12210+Einstellungen!$B$20)*(1+Einstellungen!$B$10)</f>
        <v>29.84758</v>
      </c>
      <c r="G12210" s="21" t="str">
        <f aca="false">IF(F12210&lt;Einstellungen!$B$5,"ja","nein")</f>
        <v>nein</v>
      </c>
      <c r="H12210" s="21" t="s">
        <v>30</v>
      </c>
      <c r="I12210" s="29" t="n">
        <f aca="false">INDEX(Einstellungen!$B$27:$B$50,16)</f>
        <v>0.95</v>
      </c>
      <c r="J12210" s="29" t="n">
        <f aca="false">F12210*I12210</f>
        <v>28.355201</v>
      </c>
    </row>
    <row r="12211" customFormat="false" ht="15" hidden="false" customHeight="false" outlineLevel="0" collapsed="false">
      <c r="A12211" s="28" t="n">
        <v>46089</v>
      </c>
      <c r="B12211" s="21" t="s">
        <v>128</v>
      </c>
      <c r="C12211" s="21" t="s">
        <v>139</v>
      </c>
      <c r="D12211" s="29" t="n">
        <v>117.203</v>
      </c>
      <c r="E12211" s="29" t="n">
        <f aca="false">D12211/10</f>
        <v>11.7203</v>
      </c>
      <c r="F12211" s="29" t="n">
        <f aca="false">(E12211+Einstellungen!$B$20)*(1+Einstellungen!$B$10)</f>
        <v>36.147797</v>
      </c>
      <c r="G12211" s="21" t="str">
        <f aca="false">IF(F12211&lt;Einstellungen!$B$5,"ja","nein")</f>
        <v>nein</v>
      </c>
      <c r="H12211" s="21" t="s">
        <v>30</v>
      </c>
      <c r="I12211" s="29" t="n">
        <f aca="false">INDEX(Einstellungen!$B$27:$B$50,17)</f>
        <v>0.95</v>
      </c>
      <c r="J12211" s="29" t="n">
        <f aca="false">F12211*I12211</f>
        <v>34.34040715</v>
      </c>
    </row>
    <row r="12212" customFormat="false" ht="15" hidden="false" customHeight="false" outlineLevel="0" collapsed="false">
      <c r="A12212" s="28" t="n">
        <v>46089</v>
      </c>
      <c r="B12212" s="21" t="s">
        <v>129</v>
      </c>
      <c r="C12212" s="21" t="s">
        <v>139</v>
      </c>
      <c r="D12212" s="29" t="n">
        <v>146.312</v>
      </c>
      <c r="E12212" s="29" t="n">
        <f aca="false">D12212/10</f>
        <v>14.6312</v>
      </c>
      <c r="F12212" s="29" t="n">
        <f aca="false">(E12212+Einstellungen!$B$20)*(1+Einstellungen!$B$10)</f>
        <v>39.611768</v>
      </c>
      <c r="G12212" s="21" t="str">
        <f aca="false">IF(F12212&lt;Einstellungen!$B$5,"ja","nein")</f>
        <v>nein</v>
      </c>
      <c r="H12212" s="21" t="s">
        <v>30</v>
      </c>
      <c r="I12212" s="29" t="n">
        <f aca="false">INDEX(Einstellungen!$B$27:$B$50,18)</f>
        <v>1.1</v>
      </c>
      <c r="J12212" s="29" t="n">
        <f aca="false">F12212*I12212</f>
        <v>43.5729448</v>
      </c>
    </row>
    <row r="12213" customFormat="false" ht="15" hidden="false" customHeight="false" outlineLevel="0" collapsed="false">
      <c r="A12213" s="28" t="n">
        <v>46089</v>
      </c>
      <c r="B12213" s="21" t="s">
        <v>130</v>
      </c>
      <c r="C12213" s="21" t="s">
        <v>139</v>
      </c>
      <c r="D12213" s="29" t="n">
        <v>160.26</v>
      </c>
      <c r="E12213" s="29" t="n">
        <f aca="false">D12213/10</f>
        <v>16.026</v>
      </c>
      <c r="F12213" s="29" t="n">
        <f aca="false">(E12213+Einstellungen!$B$20)*(1+Einstellungen!$B$10)</f>
        <v>41.27158</v>
      </c>
      <c r="G12213" s="21" t="str">
        <f aca="false">IF(F12213&lt;Einstellungen!$B$5,"ja","nein")</f>
        <v>nein</v>
      </c>
      <c r="H12213" s="21" t="s">
        <v>30</v>
      </c>
      <c r="I12213" s="29" t="n">
        <f aca="false">INDEX(Einstellungen!$B$27:$B$50,19)</f>
        <v>1.35</v>
      </c>
      <c r="J12213" s="29" t="n">
        <f aca="false">F12213*I12213</f>
        <v>55.716633</v>
      </c>
    </row>
    <row r="12214" customFormat="false" ht="15" hidden="false" customHeight="false" outlineLevel="0" collapsed="false">
      <c r="A12214" s="28" t="n">
        <v>46089</v>
      </c>
      <c r="B12214" s="21" t="s">
        <v>131</v>
      </c>
      <c r="C12214" s="21" t="s">
        <v>139</v>
      </c>
      <c r="D12214" s="29" t="n">
        <v>154.053</v>
      </c>
      <c r="E12214" s="29" t="n">
        <f aca="false">D12214/10</f>
        <v>15.4053</v>
      </c>
      <c r="F12214" s="29" t="n">
        <f aca="false">(E12214+Einstellungen!$B$20)*(1+Einstellungen!$B$10)</f>
        <v>40.532947</v>
      </c>
      <c r="G12214" s="21" t="str">
        <f aca="false">IF(F12214&lt;Einstellungen!$B$5,"ja","nein")</f>
        <v>nein</v>
      </c>
      <c r="H12214" s="21" t="s">
        <v>30</v>
      </c>
      <c r="I12214" s="29" t="n">
        <f aca="false">INDEX(Einstellungen!$B$27:$B$50,20)</f>
        <v>1.45</v>
      </c>
      <c r="J12214" s="29" t="n">
        <f aca="false">F12214*I12214</f>
        <v>58.77277315</v>
      </c>
    </row>
    <row r="12215" customFormat="false" ht="15" hidden="false" customHeight="false" outlineLevel="0" collapsed="false">
      <c r="A12215" s="28" t="n">
        <v>46089</v>
      </c>
      <c r="B12215" s="21" t="s">
        <v>132</v>
      </c>
      <c r="C12215" s="21" t="s">
        <v>139</v>
      </c>
      <c r="D12215" s="29" t="n">
        <v>138.792</v>
      </c>
      <c r="E12215" s="29" t="n">
        <f aca="false">D12215/10</f>
        <v>13.8792</v>
      </c>
      <c r="F12215" s="29" t="n">
        <f aca="false">(E12215+Einstellungen!$B$20)*(1+Einstellungen!$B$10)</f>
        <v>38.716888</v>
      </c>
      <c r="G12215" s="21" t="str">
        <f aca="false">IF(F12215&lt;Einstellungen!$B$5,"ja","nein")</f>
        <v>nein</v>
      </c>
      <c r="H12215" s="21" t="s">
        <v>30</v>
      </c>
      <c r="I12215" s="29" t="n">
        <f aca="false">INDEX(Einstellungen!$B$27:$B$50,21)</f>
        <v>1.4</v>
      </c>
      <c r="J12215" s="29" t="n">
        <f aca="false">F12215*I12215</f>
        <v>54.2036432</v>
      </c>
    </row>
    <row r="12216" customFormat="false" ht="15" hidden="false" customHeight="false" outlineLevel="0" collapsed="false">
      <c r="A12216" s="28" t="n">
        <v>46089</v>
      </c>
      <c r="B12216" s="21" t="s">
        <v>133</v>
      </c>
      <c r="C12216" s="21" t="s">
        <v>139</v>
      </c>
      <c r="D12216" s="29" t="n">
        <v>127.435</v>
      </c>
      <c r="E12216" s="29" t="n">
        <f aca="false">D12216/10</f>
        <v>12.7435</v>
      </c>
      <c r="F12216" s="29" t="n">
        <f aca="false">(E12216+Einstellungen!$B$20)*(1+Einstellungen!$B$10)</f>
        <v>37.365405</v>
      </c>
      <c r="G12216" s="21" t="str">
        <f aca="false">IF(F12216&lt;Einstellungen!$B$5,"ja","nein")</f>
        <v>nein</v>
      </c>
      <c r="H12216" s="21" t="s">
        <v>30</v>
      </c>
      <c r="I12216" s="29" t="n">
        <f aca="false">INDEX(Einstellungen!$B$27:$B$50,22)</f>
        <v>1.25</v>
      </c>
      <c r="J12216" s="29" t="n">
        <f aca="false">F12216*I12216</f>
        <v>46.70675625</v>
      </c>
    </row>
    <row r="12217" customFormat="false" ht="15" hidden="false" customHeight="false" outlineLevel="0" collapsed="false">
      <c r="A12217" s="28" t="n">
        <v>46089</v>
      </c>
      <c r="B12217" s="21" t="s">
        <v>134</v>
      </c>
      <c r="C12217" s="21" t="s">
        <v>139</v>
      </c>
      <c r="D12217" s="29" t="n">
        <v>121.115</v>
      </c>
      <c r="E12217" s="29" t="n">
        <f aca="false">D12217/10</f>
        <v>12.1115</v>
      </c>
      <c r="F12217" s="29" t="n">
        <f aca="false">(E12217+Einstellungen!$B$20)*(1+Einstellungen!$B$10)</f>
        <v>36.613325</v>
      </c>
      <c r="G12217" s="21" t="str">
        <f aca="false">IF(F12217&lt;Einstellungen!$B$5,"ja","nein")</f>
        <v>nein</v>
      </c>
      <c r="H12217" s="21" t="s">
        <v>30</v>
      </c>
      <c r="I12217" s="29" t="n">
        <f aca="false">INDEX(Einstellungen!$B$27:$B$50,23)</f>
        <v>1.05</v>
      </c>
      <c r="J12217" s="29" t="n">
        <f aca="false">F12217*I12217</f>
        <v>38.44399125</v>
      </c>
    </row>
    <row r="12218" customFormat="false" ht="15" hidden="false" customHeight="false" outlineLevel="0" collapsed="false">
      <c r="A12218" s="28" t="n">
        <v>46089</v>
      </c>
      <c r="B12218" s="21" t="s">
        <v>135</v>
      </c>
      <c r="C12218" s="21" t="s">
        <v>139</v>
      </c>
      <c r="D12218" s="29" t="n">
        <v>113.572</v>
      </c>
      <c r="E12218" s="29" t="n">
        <f aca="false">D12218/10</f>
        <v>11.3572</v>
      </c>
      <c r="F12218" s="29" t="n">
        <f aca="false">(E12218+Einstellungen!$B$20)*(1+Einstellungen!$B$10)</f>
        <v>35.715708</v>
      </c>
      <c r="G12218" s="21" t="str">
        <f aca="false">IF(F12218&lt;Einstellungen!$B$5,"ja","nein")</f>
        <v>nein</v>
      </c>
      <c r="H12218" s="21" t="s">
        <v>30</v>
      </c>
      <c r="I12218" s="29" t="n">
        <f aca="false">INDEX(Einstellungen!$B$27:$B$50,24)</f>
        <v>0.8</v>
      </c>
      <c r="J12218" s="29" t="n">
        <f aca="false">F12218*I12218</f>
        <v>28.5725664</v>
      </c>
    </row>
    <row r="12219" customFormat="false" ht="15" hidden="false" customHeight="false" outlineLevel="0" collapsed="false">
      <c r="A12219" s="28" t="n">
        <v>46090</v>
      </c>
      <c r="B12219" s="21" t="s">
        <v>111</v>
      </c>
      <c r="C12219" s="21" t="s">
        <v>140</v>
      </c>
      <c r="D12219" s="29" t="n">
        <v>114.088</v>
      </c>
      <c r="E12219" s="29" t="n">
        <f aca="false">D12219/10</f>
        <v>11.4088</v>
      </c>
      <c r="F12219" s="29" t="n">
        <f aca="false">(E12219+Einstellungen!$B$20)*(1+Einstellungen!$B$10)</f>
        <v>35.777112</v>
      </c>
      <c r="G12219" s="21" t="str">
        <f aca="false">IF(F12219&lt;Einstellungen!$B$5,"ja","nein")</f>
        <v>nein</v>
      </c>
      <c r="H12219" s="21" t="s">
        <v>30</v>
      </c>
      <c r="I12219" s="29" t="n">
        <f aca="false">INDEX(Einstellungen!$B$27:$B$50,1)</f>
        <v>0.6</v>
      </c>
      <c r="J12219" s="29" t="n">
        <f aca="false">F12219*I12219</f>
        <v>21.4662672</v>
      </c>
    </row>
    <row r="12220" customFormat="false" ht="15" hidden="false" customHeight="false" outlineLevel="0" collapsed="false">
      <c r="A12220" s="28" t="n">
        <v>46090</v>
      </c>
      <c r="B12220" s="21" t="s">
        <v>113</v>
      </c>
      <c r="C12220" s="21" t="s">
        <v>140</v>
      </c>
      <c r="D12220" s="29" t="n">
        <v>109.273</v>
      </c>
      <c r="E12220" s="29" t="n">
        <f aca="false">D12220/10</f>
        <v>10.9273</v>
      </c>
      <c r="F12220" s="29" t="n">
        <f aca="false">(E12220+Einstellungen!$B$20)*(1+Einstellungen!$B$10)</f>
        <v>35.204127</v>
      </c>
      <c r="G12220" s="21" t="str">
        <f aca="false">IF(F12220&lt;Einstellungen!$B$5,"ja","nein")</f>
        <v>nein</v>
      </c>
      <c r="H12220" s="21" t="s">
        <v>30</v>
      </c>
      <c r="I12220" s="29" t="n">
        <f aca="false">INDEX(Einstellungen!$B$27:$B$50,2)</f>
        <v>0.5</v>
      </c>
      <c r="J12220" s="29" t="n">
        <f aca="false">F12220*I12220</f>
        <v>17.6020635</v>
      </c>
    </row>
    <row r="12221" customFormat="false" ht="15" hidden="false" customHeight="false" outlineLevel="0" collapsed="false">
      <c r="A12221" s="28" t="n">
        <v>46090</v>
      </c>
      <c r="B12221" s="21" t="s">
        <v>114</v>
      </c>
      <c r="C12221" s="21" t="s">
        <v>140</v>
      </c>
      <c r="D12221" s="29" t="n">
        <v>109.12</v>
      </c>
      <c r="E12221" s="29" t="n">
        <f aca="false">D12221/10</f>
        <v>10.912</v>
      </c>
      <c r="F12221" s="29" t="n">
        <f aca="false">(E12221+Einstellungen!$B$20)*(1+Einstellungen!$B$10)</f>
        <v>35.18592</v>
      </c>
      <c r="G12221" s="21" t="str">
        <f aca="false">IF(F12221&lt;Einstellungen!$B$5,"ja","nein")</f>
        <v>nein</v>
      </c>
      <c r="H12221" s="21" t="s">
        <v>30</v>
      </c>
      <c r="I12221" s="29" t="n">
        <f aca="false">INDEX(Einstellungen!$B$27:$B$50,3)</f>
        <v>0.45</v>
      </c>
      <c r="J12221" s="29" t="n">
        <f aca="false">F12221*I12221</f>
        <v>15.833664</v>
      </c>
    </row>
    <row r="12222" customFormat="false" ht="15" hidden="false" customHeight="false" outlineLevel="0" collapsed="false">
      <c r="A12222" s="28" t="n">
        <v>46090</v>
      </c>
      <c r="B12222" s="21" t="s">
        <v>115</v>
      </c>
      <c r="C12222" s="21" t="s">
        <v>140</v>
      </c>
      <c r="D12222" s="29" t="n">
        <v>110.48</v>
      </c>
      <c r="E12222" s="29" t="n">
        <f aca="false">D12222/10</f>
        <v>11.048</v>
      </c>
      <c r="F12222" s="29" t="n">
        <f aca="false">(E12222+Einstellungen!$B$20)*(1+Einstellungen!$B$10)</f>
        <v>35.34776</v>
      </c>
      <c r="G12222" s="21" t="str">
        <f aca="false">IF(F12222&lt;Einstellungen!$B$5,"ja","nein")</f>
        <v>nein</v>
      </c>
      <c r="H12222" s="21" t="s">
        <v>30</v>
      </c>
      <c r="I12222" s="29" t="n">
        <f aca="false">INDEX(Einstellungen!$B$27:$B$50,4)</f>
        <v>0.45</v>
      </c>
      <c r="J12222" s="29" t="n">
        <f aca="false">F12222*I12222</f>
        <v>15.906492</v>
      </c>
    </row>
    <row r="12223" customFormat="false" ht="15" hidden="false" customHeight="false" outlineLevel="0" collapsed="false">
      <c r="A12223" s="28" t="n">
        <v>46090</v>
      </c>
      <c r="B12223" s="21" t="s">
        <v>116</v>
      </c>
      <c r="C12223" s="21" t="s">
        <v>140</v>
      </c>
      <c r="D12223" s="29" t="n">
        <v>116.39</v>
      </c>
      <c r="E12223" s="29" t="n">
        <f aca="false">D12223/10</f>
        <v>11.639</v>
      </c>
      <c r="F12223" s="29" t="n">
        <f aca="false">(E12223+Einstellungen!$B$20)*(1+Einstellungen!$B$10)</f>
        <v>36.05105</v>
      </c>
      <c r="G12223" s="21" t="str">
        <f aca="false">IF(F12223&lt;Einstellungen!$B$5,"ja","nein")</f>
        <v>nein</v>
      </c>
      <c r="H12223" s="21" t="s">
        <v>30</v>
      </c>
      <c r="I12223" s="29" t="n">
        <f aca="false">INDEX(Einstellungen!$B$27:$B$50,5)</f>
        <v>0.45</v>
      </c>
      <c r="J12223" s="29" t="n">
        <f aca="false">F12223*I12223</f>
        <v>16.2229725</v>
      </c>
    </row>
    <row r="12224" customFormat="false" ht="15" hidden="false" customHeight="false" outlineLevel="0" collapsed="false">
      <c r="A12224" s="28" t="n">
        <v>46090</v>
      </c>
      <c r="B12224" s="21" t="s">
        <v>117</v>
      </c>
      <c r="C12224" s="21" t="s">
        <v>140</v>
      </c>
      <c r="D12224" s="29" t="n">
        <v>136.998</v>
      </c>
      <c r="E12224" s="29" t="n">
        <f aca="false">D12224/10</f>
        <v>13.6998</v>
      </c>
      <c r="F12224" s="29" t="n">
        <f aca="false">(E12224+Einstellungen!$B$20)*(1+Einstellungen!$B$10)</f>
        <v>38.503402</v>
      </c>
      <c r="G12224" s="21" t="str">
        <f aca="false">IF(F12224&lt;Einstellungen!$B$5,"ja","nein")</f>
        <v>nein</v>
      </c>
      <c r="H12224" s="21" t="s">
        <v>30</v>
      </c>
      <c r="I12224" s="29" t="n">
        <f aca="false">INDEX(Einstellungen!$B$27:$B$50,6)</f>
        <v>0.5</v>
      </c>
      <c r="J12224" s="29" t="n">
        <f aca="false">F12224*I12224</f>
        <v>19.251701</v>
      </c>
    </row>
    <row r="12225" customFormat="false" ht="15" hidden="false" customHeight="false" outlineLevel="0" collapsed="false">
      <c r="A12225" s="28" t="n">
        <v>46090</v>
      </c>
      <c r="B12225" s="21" t="s">
        <v>118</v>
      </c>
      <c r="C12225" s="21" t="s">
        <v>140</v>
      </c>
      <c r="D12225" s="29" t="n">
        <v>163.925</v>
      </c>
      <c r="E12225" s="29" t="n">
        <f aca="false">D12225/10</f>
        <v>16.3925</v>
      </c>
      <c r="F12225" s="29" t="n">
        <f aca="false">(E12225+Einstellungen!$B$20)*(1+Einstellungen!$B$10)</f>
        <v>41.707715</v>
      </c>
      <c r="G12225" s="21" t="str">
        <f aca="false">IF(F12225&lt;Einstellungen!$B$5,"ja","nein")</f>
        <v>nein</v>
      </c>
      <c r="H12225" s="21" t="s">
        <v>30</v>
      </c>
      <c r="I12225" s="29" t="n">
        <f aca="false">INDEX(Einstellungen!$B$27:$B$50,7)</f>
        <v>0.7</v>
      </c>
      <c r="J12225" s="29" t="n">
        <f aca="false">F12225*I12225</f>
        <v>29.1954005</v>
      </c>
    </row>
    <row r="12226" customFormat="false" ht="15" hidden="false" customHeight="false" outlineLevel="0" collapsed="false">
      <c r="A12226" s="28" t="n">
        <v>46090</v>
      </c>
      <c r="B12226" s="21" t="s">
        <v>119</v>
      </c>
      <c r="C12226" s="21" t="s">
        <v>140</v>
      </c>
      <c r="D12226" s="29" t="n">
        <v>191.58</v>
      </c>
      <c r="E12226" s="29" t="n">
        <f aca="false">D12226/10</f>
        <v>19.158</v>
      </c>
      <c r="F12226" s="29" t="n">
        <f aca="false">(E12226+Einstellungen!$B$20)*(1+Einstellungen!$B$10)</f>
        <v>44.99866</v>
      </c>
      <c r="G12226" s="21" t="str">
        <f aca="false">IF(F12226&lt;Einstellungen!$B$5,"ja","nein")</f>
        <v>nein</v>
      </c>
      <c r="H12226" s="21" t="s">
        <v>30</v>
      </c>
      <c r="I12226" s="29" t="n">
        <f aca="false">INDEX(Einstellungen!$B$27:$B$50,8)</f>
        <v>0.95</v>
      </c>
      <c r="J12226" s="29" t="n">
        <f aca="false">F12226*I12226</f>
        <v>42.748727</v>
      </c>
    </row>
    <row r="12227" customFormat="false" ht="15" hidden="false" customHeight="false" outlineLevel="0" collapsed="false">
      <c r="A12227" s="28" t="n">
        <v>46090</v>
      </c>
      <c r="B12227" s="21" t="s">
        <v>120</v>
      </c>
      <c r="C12227" s="21" t="s">
        <v>140</v>
      </c>
      <c r="D12227" s="29" t="n">
        <v>162.605</v>
      </c>
      <c r="E12227" s="29" t="n">
        <f aca="false">D12227/10</f>
        <v>16.2605</v>
      </c>
      <c r="F12227" s="29" t="n">
        <f aca="false">(E12227+Einstellungen!$B$20)*(1+Einstellungen!$B$10)</f>
        <v>41.550635</v>
      </c>
      <c r="G12227" s="21" t="str">
        <f aca="false">IF(F12227&lt;Einstellungen!$B$5,"ja","nein")</f>
        <v>nein</v>
      </c>
      <c r="H12227" s="21" t="s">
        <v>30</v>
      </c>
      <c r="I12227" s="29" t="n">
        <f aca="false">INDEX(Einstellungen!$B$27:$B$50,9)</f>
        <v>1.05</v>
      </c>
      <c r="J12227" s="29" t="n">
        <f aca="false">F12227*I12227</f>
        <v>43.62816675</v>
      </c>
    </row>
    <row r="12228" customFormat="false" ht="15" hidden="false" customHeight="false" outlineLevel="0" collapsed="false">
      <c r="A12228" s="28" t="n">
        <v>46090</v>
      </c>
      <c r="B12228" s="21" t="s">
        <v>121</v>
      </c>
      <c r="C12228" s="21" t="s">
        <v>140</v>
      </c>
      <c r="D12228" s="29" t="n">
        <v>127.073</v>
      </c>
      <c r="E12228" s="29" t="n">
        <f aca="false">D12228/10</f>
        <v>12.7073</v>
      </c>
      <c r="F12228" s="29" t="n">
        <f aca="false">(E12228+Einstellungen!$B$20)*(1+Einstellungen!$B$10)</f>
        <v>37.322327</v>
      </c>
      <c r="G12228" s="21" t="str">
        <f aca="false">IF(F12228&lt;Einstellungen!$B$5,"ja","nein")</f>
        <v>nein</v>
      </c>
      <c r="H12228" s="21" t="s">
        <v>30</v>
      </c>
      <c r="I12228" s="29" t="n">
        <f aca="false">INDEX(Einstellungen!$B$27:$B$50,10)</f>
        <v>1.05</v>
      </c>
      <c r="J12228" s="29" t="n">
        <f aca="false">F12228*I12228</f>
        <v>39.18844335</v>
      </c>
    </row>
    <row r="12229" customFormat="false" ht="15" hidden="false" customHeight="false" outlineLevel="0" collapsed="false">
      <c r="A12229" s="28" t="n">
        <v>46090</v>
      </c>
      <c r="B12229" s="21" t="s">
        <v>122</v>
      </c>
      <c r="C12229" s="21" t="s">
        <v>140</v>
      </c>
      <c r="D12229" s="29" t="n">
        <v>101.117</v>
      </c>
      <c r="E12229" s="29" t="n">
        <f aca="false">D12229/10</f>
        <v>10.1117</v>
      </c>
      <c r="F12229" s="29" t="n">
        <f aca="false">(E12229+Einstellungen!$B$20)*(1+Einstellungen!$B$10)</f>
        <v>34.233563</v>
      </c>
      <c r="G12229" s="21" t="str">
        <f aca="false">IF(F12229&lt;Einstellungen!$B$5,"ja","nein")</f>
        <v>nein</v>
      </c>
      <c r="H12229" s="21" t="s">
        <v>30</v>
      </c>
      <c r="I12229" s="29" t="n">
        <f aca="false">INDEX(Einstellungen!$B$27:$B$50,11)</f>
        <v>1.05</v>
      </c>
      <c r="J12229" s="29" t="n">
        <f aca="false">F12229*I12229</f>
        <v>35.94524115</v>
      </c>
    </row>
    <row r="12230" customFormat="false" ht="15" hidden="false" customHeight="false" outlineLevel="0" collapsed="false">
      <c r="A12230" s="28" t="n">
        <v>46090</v>
      </c>
      <c r="B12230" s="21" t="s">
        <v>123</v>
      </c>
      <c r="C12230" s="21" t="s">
        <v>140</v>
      </c>
      <c r="D12230" s="29" t="n">
        <v>81.047</v>
      </c>
      <c r="E12230" s="29" t="n">
        <f aca="false">D12230/10</f>
        <v>8.1047</v>
      </c>
      <c r="F12230" s="29" t="n">
        <f aca="false">(E12230+Einstellungen!$B$20)*(1+Einstellungen!$B$10)</f>
        <v>31.845233</v>
      </c>
      <c r="G12230" s="21" t="str">
        <f aca="false">IF(F12230&lt;Einstellungen!$B$5,"ja","nein")</f>
        <v>nein</v>
      </c>
      <c r="H12230" s="21" t="s">
        <v>30</v>
      </c>
      <c r="I12230" s="29" t="n">
        <f aca="false">INDEX(Einstellungen!$B$27:$B$50,12)</f>
        <v>1.1</v>
      </c>
      <c r="J12230" s="29" t="n">
        <f aca="false">F12230*I12230</f>
        <v>35.0297563</v>
      </c>
    </row>
    <row r="12231" customFormat="false" ht="15" hidden="false" customHeight="false" outlineLevel="0" collapsed="false">
      <c r="A12231" s="28" t="n">
        <v>46090</v>
      </c>
      <c r="B12231" s="21" t="s">
        <v>124</v>
      </c>
      <c r="C12231" s="21" t="s">
        <v>140</v>
      </c>
      <c r="D12231" s="29" t="n">
        <v>67.69</v>
      </c>
      <c r="E12231" s="29" t="n">
        <f aca="false">D12231/10</f>
        <v>6.769</v>
      </c>
      <c r="F12231" s="29" t="n">
        <f aca="false">(E12231+Einstellungen!$B$20)*(1+Einstellungen!$B$10)</f>
        <v>30.25575</v>
      </c>
      <c r="G12231" s="21" t="str">
        <f aca="false">IF(F12231&lt;Einstellungen!$B$5,"ja","nein")</f>
        <v>nein</v>
      </c>
      <c r="H12231" s="21" t="s">
        <v>30</v>
      </c>
      <c r="I12231" s="29" t="n">
        <f aca="false">INDEX(Einstellungen!$B$27:$B$50,13)</f>
        <v>1.2</v>
      </c>
      <c r="J12231" s="29" t="n">
        <f aca="false">F12231*I12231</f>
        <v>36.3069</v>
      </c>
    </row>
    <row r="12232" customFormat="false" ht="15" hidden="false" customHeight="false" outlineLevel="0" collapsed="false">
      <c r="A12232" s="28" t="n">
        <v>46090</v>
      </c>
      <c r="B12232" s="21" t="s">
        <v>125</v>
      </c>
      <c r="C12232" s="21" t="s">
        <v>140</v>
      </c>
      <c r="D12232" s="29" t="n">
        <v>67.293</v>
      </c>
      <c r="E12232" s="29" t="n">
        <f aca="false">D12232/10</f>
        <v>6.7293</v>
      </c>
      <c r="F12232" s="29" t="n">
        <f aca="false">(E12232+Einstellungen!$B$20)*(1+Einstellungen!$B$10)</f>
        <v>30.208507</v>
      </c>
      <c r="G12232" s="21" t="str">
        <f aca="false">IF(F12232&lt;Einstellungen!$B$5,"ja","nein")</f>
        <v>nein</v>
      </c>
      <c r="H12232" s="21" t="s">
        <v>30</v>
      </c>
      <c r="I12232" s="29" t="n">
        <f aca="false">INDEX(Einstellungen!$B$27:$B$50,14)</f>
        <v>1.15</v>
      </c>
      <c r="J12232" s="29" t="n">
        <f aca="false">F12232*I12232</f>
        <v>34.73978305</v>
      </c>
    </row>
    <row r="12233" customFormat="false" ht="15" hidden="false" customHeight="false" outlineLevel="0" collapsed="false">
      <c r="A12233" s="28" t="n">
        <v>46090</v>
      </c>
      <c r="B12233" s="21" t="s">
        <v>126</v>
      </c>
      <c r="C12233" s="21" t="s">
        <v>140</v>
      </c>
      <c r="D12233" s="29" t="n">
        <v>81.375</v>
      </c>
      <c r="E12233" s="29" t="n">
        <f aca="false">D12233/10</f>
        <v>8.1375</v>
      </c>
      <c r="F12233" s="29" t="n">
        <f aca="false">(E12233+Einstellungen!$B$20)*(1+Einstellungen!$B$10)</f>
        <v>31.884265</v>
      </c>
      <c r="G12233" s="21" t="str">
        <f aca="false">IF(F12233&lt;Einstellungen!$B$5,"ja","nein")</f>
        <v>nein</v>
      </c>
      <c r="H12233" s="21" t="s">
        <v>30</v>
      </c>
      <c r="I12233" s="29" t="n">
        <f aca="false">INDEX(Einstellungen!$B$27:$B$50,15)</f>
        <v>1</v>
      </c>
      <c r="J12233" s="29" t="n">
        <f aca="false">F12233*I12233</f>
        <v>31.884265</v>
      </c>
    </row>
    <row r="12234" customFormat="false" ht="15" hidden="false" customHeight="false" outlineLevel="0" collapsed="false">
      <c r="A12234" s="28" t="n">
        <v>46090</v>
      </c>
      <c r="B12234" s="21" t="s">
        <v>127</v>
      </c>
      <c r="C12234" s="21" t="s">
        <v>140</v>
      </c>
      <c r="D12234" s="29" t="n">
        <v>112.993</v>
      </c>
      <c r="E12234" s="29" t="n">
        <f aca="false">D12234/10</f>
        <v>11.2993</v>
      </c>
      <c r="F12234" s="29" t="n">
        <f aca="false">(E12234+Einstellungen!$B$20)*(1+Einstellungen!$B$10)</f>
        <v>35.646807</v>
      </c>
      <c r="G12234" s="21" t="str">
        <f aca="false">IF(F12234&lt;Einstellungen!$B$5,"ja","nein")</f>
        <v>nein</v>
      </c>
      <c r="H12234" s="21" t="s">
        <v>30</v>
      </c>
      <c r="I12234" s="29" t="n">
        <f aca="false">INDEX(Einstellungen!$B$27:$B$50,16)</f>
        <v>0.95</v>
      </c>
      <c r="J12234" s="29" t="n">
        <f aca="false">F12234*I12234</f>
        <v>33.86446665</v>
      </c>
    </row>
    <row r="12235" customFormat="false" ht="15" hidden="false" customHeight="false" outlineLevel="0" collapsed="false">
      <c r="A12235" s="28" t="n">
        <v>46090</v>
      </c>
      <c r="B12235" s="21" t="s">
        <v>128</v>
      </c>
      <c r="C12235" s="21" t="s">
        <v>140</v>
      </c>
      <c r="D12235" s="29" t="n">
        <v>143.438</v>
      </c>
      <c r="E12235" s="29" t="n">
        <f aca="false">D12235/10</f>
        <v>14.3438</v>
      </c>
      <c r="F12235" s="29" t="n">
        <f aca="false">(E12235+Einstellungen!$B$20)*(1+Einstellungen!$B$10)</f>
        <v>39.269762</v>
      </c>
      <c r="G12235" s="21" t="str">
        <f aca="false">IF(F12235&lt;Einstellungen!$B$5,"ja","nein")</f>
        <v>nein</v>
      </c>
      <c r="H12235" s="21" t="s">
        <v>30</v>
      </c>
      <c r="I12235" s="29" t="n">
        <f aca="false">INDEX(Einstellungen!$B$27:$B$50,17)</f>
        <v>0.95</v>
      </c>
      <c r="J12235" s="29" t="n">
        <f aca="false">F12235*I12235</f>
        <v>37.3062739</v>
      </c>
    </row>
    <row r="12236" customFormat="false" ht="15" hidden="false" customHeight="false" outlineLevel="0" collapsed="false">
      <c r="A12236" s="28" t="n">
        <v>46090</v>
      </c>
      <c r="B12236" s="21" t="s">
        <v>129</v>
      </c>
      <c r="C12236" s="21" t="s">
        <v>140</v>
      </c>
      <c r="D12236" s="29" t="n">
        <v>187.025</v>
      </c>
      <c r="E12236" s="29" t="n">
        <f aca="false">D12236/10</f>
        <v>18.7025</v>
      </c>
      <c r="F12236" s="29" t="n">
        <f aca="false">(E12236+Einstellungen!$B$20)*(1+Einstellungen!$B$10)</f>
        <v>44.456615</v>
      </c>
      <c r="G12236" s="21" t="str">
        <f aca="false">IF(F12236&lt;Einstellungen!$B$5,"ja","nein")</f>
        <v>nein</v>
      </c>
      <c r="H12236" s="21" t="s">
        <v>30</v>
      </c>
      <c r="I12236" s="29" t="n">
        <f aca="false">INDEX(Einstellungen!$B$27:$B$50,18)</f>
        <v>1.1</v>
      </c>
      <c r="J12236" s="29" t="n">
        <f aca="false">F12236*I12236</f>
        <v>48.9022765</v>
      </c>
    </row>
    <row r="12237" customFormat="false" ht="15" hidden="false" customHeight="false" outlineLevel="0" collapsed="false">
      <c r="A12237" s="28" t="n">
        <v>46090</v>
      </c>
      <c r="B12237" s="21" t="s">
        <v>130</v>
      </c>
      <c r="C12237" s="21" t="s">
        <v>140</v>
      </c>
      <c r="D12237" s="29" t="n">
        <v>243.972</v>
      </c>
      <c r="E12237" s="29" t="n">
        <f aca="false">D12237/10</f>
        <v>24.3972</v>
      </c>
      <c r="F12237" s="29" t="n">
        <f aca="false">(E12237+Einstellungen!$B$20)*(1+Einstellungen!$B$10)</f>
        <v>51.233308</v>
      </c>
      <c r="G12237" s="21" t="str">
        <f aca="false">IF(F12237&lt;Einstellungen!$B$5,"ja","nein")</f>
        <v>nein</v>
      </c>
      <c r="H12237" s="21" t="s">
        <v>30</v>
      </c>
      <c r="I12237" s="29" t="n">
        <f aca="false">INDEX(Einstellungen!$B$27:$B$50,19)</f>
        <v>1.35</v>
      </c>
      <c r="J12237" s="29" t="n">
        <f aca="false">F12237*I12237</f>
        <v>69.1649658</v>
      </c>
    </row>
    <row r="12238" customFormat="false" ht="15" hidden="false" customHeight="false" outlineLevel="0" collapsed="false">
      <c r="A12238" s="28" t="n">
        <v>46090</v>
      </c>
      <c r="B12238" s="21" t="s">
        <v>131</v>
      </c>
      <c r="C12238" s="21" t="s">
        <v>140</v>
      </c>
      <c r="D12238" s="29" t="n">
        <v>222.405</v>
      </c>
      <c r="E12238" s="29" t="n">
        <f aca="false">D12238/10</f>
        <v>22.2405</v>
      </c>
      <c r="F12238" s="29" t="n">
        <f aca="false">(E12238+Einstellungen!$B$20)*(1+Einstellungen!$B$10)</f>
        <v>48.666835</v>
      </c>
      <c r="G12238" s="21" t="str">
        <f aca="false">IF(F12238&lt;Einstellungen!$B$5,"ja","nein")</f>
        <v>nein</v>
      </c>
      <c r="H12238" s="21" t="s">
        <v>30</v>
      </c>
      <c r="I12238" s="29" t="n">
        <f aca="false">INDEX(Einstellungen!$B$27:$B$50,20)</f>
        <v>1.45</v>
      </c>
      <c r="J12238" s="29" t="n">
        <f aca="false">F12238*I12238</f>
        <v>70.56691075</v>
      </c>
    </row>
    <row r="12239" customFormat="false" ht="15" hidden="false" customHeight="false" outlineLevel="0" collapsed="false">
      <c r="A12239" s="28" t="n">
        <v>46090</v>
      </c>
      <c r="B12239" s="21" t="s">
        <v>132</v>
      </c>
      <c r="C12239" s="21" t="s">
        <v>140</v>
      </c>
      <c r="D12239" s="29" t="n">
        <v>180.89</v>
      </c>
      <c r="E12239" s="29" t="n">
        <f aca="false">D12239/10</f>
        <v>18.089</v>
      </c>
      <c r="F12239" s="29" t="n">
        <f aca="false">(E12239+Einstellungen!$B$20)*(1+Einstellungen!$B$10)</f>
        <v>43.72655</v>
      </c>
      <c r="G12239" s="21" t="str">
        <f aca="false">IF(F12239&lt;Einstellungen!$B$5,"ja","nein")</f>
        <v>nein</v>
      </c>
      <c r="H12239" s="21" t="s">
        <v>30</v>
      </c>
      <c r="I12239" s="29" t="n">
        <f aca="false">INDEX(Einstellungen!$B$27:$B$50,21)</f>
        <v>1.4</v>
      </c>
      <c r="J12239" s="29" t="n">
        <f aca="false">F12239*I12239</f>
        <v>61.21717</v>
      </c>
    </row>
    <row r="12240" customFormat="false" ht="15" hidden="false" customHeight="false" outlineLevel="0" collapsed="false">
      <c r="A12240" s="28" t="n">
        <v>46090</v>
      </c>
      <c r="B12240" s="21" t="s">
        <v>133</v>
      </c>
      <c r="C12240" s="21" t="s">
        <v>140</v>
      </c>
      <c r="D12240" s="29" t="n">
        <v>152.157</v>
      </c>
      <c r="E12240" s="29" t="n">
        <f aca="false">D12240/10</f>
        <v>15.2157</v>
      </c>
      <c r="F12240" s="29" t="n">
        <f aca="false">(E12240+Einstellungen!$B$20)*(1+Einstellungen!$B$10)</f>
        <v>40.307323</v>
      </c>
      <c r="G12240" s="21" t="str">
        <f aca="false">IF(F12240&lt;Einstellungen!$B$5,"ja","nein")</f>
        <v>nein</v>
      </c>
      <c r="H12240" s="21" t="s">
        <v>30</v>
      </c>
      <c r="I12240" s="29" t="n">
        <f aca="false">INDEX(Einstellungen!$B$27:$B$50,22)</f>
        <v>1.25</v>
      </c>
      <c r="J12240" s="29" t="n">
        <f aca="false">F12240*I12240</f>
        <v>50.38415375</v>
      </c>
    </row>
    <row r="12241" customFormat="false" ht="15" hidden="false" customHeight="false" outlineLevel="0" collapsed="false">
      <c r="A12241" s="28" t="n">
        <v>46090</v>
      </c>
      <c r="B12241" s="21" t="s">
        <v>134</v>
      </c>
      <c r="C12241" s="21" t="s">
        <v>140</v>
      </c>
      <c r="D12241" s="29" t="n">
        <v>143.27</v>
      </c>
      <c r="E12241" s="29" t="n">
        <f aca="false">D12241/10</f>
        <v>14.327</v>
      </c>
      <c r="F12241" s="29" t="n">
        <f aca="false">(E12241+Einstellungen!$B$20)*(1+Einstellungen!$B$10)</f>
        <v>39.24977</v>
      </c>
      <c r="G12241" s="21" t="str">
        <f aca="false">IF(F12241&lt;Einstellungen!$B$5,"ja","nein")</f>
        <v>nein</v>
      </c>
      <c r="H12241" s="21" t="s">
        <v>30</v>
      </c>
      <c r="I12241" s="29" t="n">
        <f aca="false">INDEX(Einstellungen!$B$27:$B$50,23)</f>
        <v>1.05</v>
      </c>
      <c r="J12241" s="29" t="n">
        <f aca="false">F12241*I12241</f>
        <v>41.2122585</v>
      </c>
    </row>
    <row r="12242" customFormat="false" ht="15" hidden="false" customHeight="false" outlineLevel="0" collapsed="false">
      <c r="A12242" s="28" t="n">
        <v>46090</v>
      </c>
      <c r="B12242" s="21" t="s">
        <v>135</v>
      </c>
      <c r="C12242" s="21" t="s">
        <v>140</v>
      </c>
      <c r="D12242" s="29" t="n">
        <v>132.695</v>
      </c>
      <c r="E12242" s="29" t="n">
        <f aca="false">D12242/10</f>
        <v>13.2695</v>
      </c>
      <c r="F12242" s="29" t="n">
        <f aca="false">(E12242+Einstellungen!$B$20)*(1+Einstellungen!$B$10)</f>
        <v>37.991345</v>
      </c>
      <c r="G12242" s="21" t="str">
        <f aca="false">IF(F12242&lt;Einstellungen!$B$5,"ja","nein")</f>
        <v>nein</v>
      </c>
      <c r="H12242" s="21" t="s">
        <v>30</v>
      </c>
      <c r="I12242" s="29" t="n">
        <f aca="false">INDEX(Einstellungen!$B$27:$B$50,24)</f>
        <v>0.8</v>
      </c>
      <c r="J12242" s="29" t="n">
        <f aca="false">F12242*I12242</f>
        <v>30.393076</v>
      </c>
    </row>
    <row r="12243" customFormat="false" ht="15" hidden="false" customHeight="false" outlineLevel="0" collapsed="false">
      <c r="A12243" s="28" t="n">
        <v>46091</v>
      </c>
      <c r="B12243" s="21" t="s">
        <v>111</v>
      </c>
      <c r="C12243" s="21" t="s">
        <v>141</v>
      </c>
      <c r="D12243" s="29" t="n">
        <v>138.58</v>
      </c>
      <c r="E12243" s="29" t="n">
        <f aca="false">D12243/10</f>
        <v>13.858</v>
      </c>
      <c r="F12243" s="29" t="n">
        <f aca="false">(E12243+Einstellungen!$B$20)*(1+Einstellungen!$B$10)</f>
        <v>38.69166</v>
      </c>
      <c r="G12243" s="21" t="str">
        <f aca="false">IF(F12243&lt;Einstellungen!$B$5,"ja","nein")</f>
        <v>nein</v>
      </c>
      <c r="H12243" s="21" t="s">
        <v>30</v>
      </c>
      <c r="I12243" s="29" t="n">
        <f aca="false">INDEX(Einstellungen!$B$27:$B$50,1)</f>
        <v>0.6</v>
      </c>
      <c r="J12243" s="29" t="n">
        <f aca="false">F12243*I12243</f>
        <v>23.214996</v>
      </c>
    </row>
    <row r="12244" customFormat="false" ht="15" hidden="false" customHeight="false" outlineLevel="0" collapsed="false">
      <c r="A12244" s="28" t="n">
        <v>46091</v>
      </c>
      <c r="B12244" s="21" t="s">
        <v>113</v>
      </c>
      <c r="C12244" s="21" t="s">
        <v>141</v>
      </c>
      <c r="D12244" s="29" t="n">
        <v>130.44</v>
      </c>
      <c r="E12244" s="29" t="n">
        <f aca="false">D12244/10</f>
        <v>13.044</v>
      </c>
      <c r="F12244" s="29" t="n">
        <f aca="false">(E12244+Einstellungen!$B$20)*(1+Einstellungen!$B$10)</f>
        <v>37.723</v>
      </c>
      <c r="G12244" s="21" t="str">
        <f aca="false">IF(F12244&lt;Einstellungen!$B$5,"ja","nein")</f>
        <v>nein</v>
      </c>
      <c r="H12244" s="21" t="s">
        <v>30</v>
      </c>
      <c r="I12244" s="29" t="n">
        <f aca="false">INDEX(Einstellungen!$B$27:$B$50,2)</f>
        <v>0.5</v>
      </c>
      <c r="J12244" s="29" t="n">
        <f aca="false">F12244*I12244</f>
        <v>18.8615</v>
      </c>
    </row>
    <row r="12245" customFormat="false" ht="15" hidden="false" customHeight="false" outlineLevel="0" collapsed="false">
      <c r="A12245" s="28" t="n">
        <v>46091</v>
      </c>
      <c r="B12245" s="21" t="s">
        <v>114</v>
      </c>
      <c r="C12245" s="21" t="s">
        <v>141</v>
      </c>
      <c r="D12245" s="29" t="n">
        <v>127.612</v>
      </c>
      <c r="E12245" s="29" t="n">
        <f aca="false">D12245/10</f>
        <v>12.7612</v>
      </c>
      <c r="F12245" s="29" t="n">
        <f aca="false">(E12245+Einstellungen!$B$20)*(1+Einstellungen!$B$10)</f>
        <v>37.386468</v>
      </c>
      <c r="G12245" s="21" t="str">
        <f aca="false">IF(F12245&lt;Einstellungen!$B$5,"ja","nein")</f>
        <v>nein</v>
      </c>
      <c r="H12245" s="21" t="s">
        <v>30</v>
      </c>
      <c r="I12245" s="29" t="n">
        <f aca="false">INDEX(Einstellungen!$B$27:$B$50,3)</f>
        <v>0.45</v>
      </c>
      <c r="J12245" s="29" t="n">
        <f aca="false">F12245*I12245</f>
        <v>16.8239106</v>
      </c>
    </row>
    <row r="12246" customFormat="false" ht="15" hidden="false" customHeight="false" outlineLevel="0" collapsed="false">
      <c r="A12246" s="28" t="n">
        <v>46091</v>
      </c>
      <c r="B12246" s="21" t="s">
        <v>115</v>
      </c>
      <c r="C12246" s="21" t="s">
        <v>141</v>
      </c>
      <c r="D12246" s="29" t="n">
        <v>126.9</v>
      </c>
      <c r="E12246" s="29" t="n">
        <f aca="false">D12246/10</f>
        <v>12.69</v>
      </c>
      <c r="F12246" s="29" t="n">
        <f aca="false">(E12246+Einstellungen!$B$20)*(1+Einstellungen!$B$10)</f>
        <v>37.30174</v>
      </c>
      <c r="G12246" s="21" t="str">
        <f aca="false">IF(F12246&lt;Einstellungen!$B$5,"ja","nein")</f>
        <v>nein</v>
      </c>
      <c r="H12246" s="21" t="s">
        <v>30</v>
      </c>
      <c r="I12246" s="29" t="n">
        <f aca="false">INDEX(Einstellungen!$B$27:$B$50,4)</f>
        <v>0.45</v>
      </c>
      <c r="J12246" s="29" t="n">
        <f aca="false">F12246*I12246</f>
        <v>16.785783</v>
      </c>
    </row>
    <row r="12247" customFormat="false" ht="15" hidden="false" customHeight="false" outlineLevel="0" collapsed="false">
      <c r="A12247" s="28" t="n">
        <v>46091</v>
      </c>
      <c r="B12247" s="21" t="s">
        <v>116</v>
      </c>
      <c r="C12247" s="21" t="s">
        <v>141</v>
      </c>
      <c r="D12247" s="29" t="n">
        <v>128.483</v>
      </c>
      <c r="E12247" s="29" t="n">
        <f aca="false">D12247/10</f>
        <v>12.8483</v>
      </c>
      <c r="F12247" s="29" t="n">
        <f aca="false">(E12247+Einstellungen!$B$20)*(1+Einstellungen!$B$10)</f>
        <v>37.490117</v>
      </c>
      <c r="G12247" s="21" t="str">
        <f aca="false">IF(F12247&lt;Einstellungen!$B$5,"ja","nein")</f>
        <v>nein</v>
      </c>
      <c r="H12247" s="21" t="s">
        <v>30</v>
      </c>
      <c r="I12247" s="29" t="n">
        <f aca="false">INDEX(Einstellungen!$B$27:$B$50,5)</f>
        <v>0.45</v>
      </c>
      <c r="J12247" s="29" t="n">
        <f aca="false">F12247*I12247</f>
        <v>16.87055265</v>
      </c>
    </row>
    <row r="12248" customFormat="false" ht="15" hidden="false" customHeight="false" outlineLevel="0" collapsed="false">
      <c r="A12248" s="28" t="n">
        <v>46091</v>
      </c>
      <c r="B12248" s="21" t="s">
        <v>117</v>
      </c>
      <c r="C12248" s="21" t="s">
        <v>141</v>
      </c>
      <c r="D12248" s="29" t="n">
        <v>140.71</v>
      </c>
      <c r="E12248" s="29" t="n">
        <f aca="false">D12248/10</f>
        <v>14.071</v>
      </c>
      <c r="F12248" s="29" t="n">
        <f aca="false">(E12248+Einstellungen!$B$20)*(1+Einstellungen!$B$10)</f>
        <v>38.94513</v>
      </c>
      <c r="G12248" s="21" t="str">
        <f aca="false">IF(F12248&lt;Einstellungen!$B$5,"ja","nein")</f>
        <v>nein</v>
      </c>
      <c r="H12248" s="21" t="s">
        <v>30</v>
      </c>
      <c r="I12248" s="29" t="n">
        <f aca="false">INDEX(Einstellungen!$B$27:$B$50,6)</f>
        <v>0.5</v>
      </c>
      <c r="J12248" s="29" t="n">
        <f aca="false">F12248*I12248</f>
        <v>19.472565</v>
      </c>
    </row>
    <row r="12249" customFormat="false" ht="15" hidden="false" customHeight="false" outlineLevel="0" collapsed="false">
      <c r="A12249" s="28" t="n">
        <v>46091</v>
      </c>
      <c r="B12249" s="21" t="s">
        <v>118</v>
      </c>
      <c r="C12249" s="21" t="s">
        <v>141</v>
      </c>
      <c r="D12249" s="29" t="n">
        <v>168.102</v>
      </c>
      <c r="E12249" s="29" t="n">
        <f aca="false">D12249/10</f>
        <v>16.8102</v>
      </c>
      <c r="F12249" s="29" t="n">
        <f aca="false">(E12249+Einstellungen!$B$20)*(1+Einstellungen!$B$10)</f>
        <v>42.204778</v>
      </c>
      <c r="G12249" s="21" t="str">
        <f aca="false">IF(F12249&lt;Einstellungen!$B$5,"ja","nein")</f>
        <v>nein</v>
      </c>
      <c r="H12249" s="21" t="s">
        <v>30</v>
      </c>
      <c r="I12249" s="29" t="n">
        <f aca="false">INDEX(Einstellungen!$B$27:$B$50,7)</f>
        <v>0.7</v>
      </c>
      <c r="J12249" s="29" t="n">
        <f aca="false">F12249*I12249</f>
        <v>29.5433446</v>
      </c>
    </row>
    <row r="12250" customFormat="false" ht="15" hidden="false" customHeight="false" outlineLevel="0" collapsed="false">
      <c r="A12250" s="28" t="n">
        <v>46091</v>
      </c>
      <c r="B12250" s="21" t="s">
        <v>119</v>
      </c>
      <c r="C12250" s="21" t="s">
        <v>141</v>
      </c>
      <c r="D12250" s="29" t="n">
        <v>180.17</v>
      </c>
      <c r="E12250" s="29" t="n">
        <f aca="false">D12250/10</f>
        <v>18.017</v>
      </c>
      <c r="F12250" s="29" t="n">
        <f aca="false">(E12250+Einstellungen!$B$20)*(1+Einstellungen!$B$10)</f>
        <v>43.64087</v>
      </c>
      <c r="G12250" s="21" t="str">
        <f aca="false">IF(F12250&lt;Einstellungen!$B$5,"ja","nein")</f>
        <v>nein</v>
      </c>
      <c r="H12250" s="21" t="s">
        <v>30</v>
      </c>
      <c r="I12250" s="29" t="n">
        <f aca="false">INDEX(Einstellungen!$B$27:$B$50,8)</f>
        <v>0.95</v>
      </c>
      <c r="J12250" s="29" t="n">
        <f aca="false">F12250*I12250</f>
        <v>41.4588265</v>
      </c>
    </row>
    <row r="12251" customFormat="false" ht="15" hidden="false" customHeight="false" outlineLevel="0" collapsed="false">
      <c r="A12251" s="28" t="n">
        <v>46091</v>
      </c>
      <c r="B12251" s="21" t="s">
        <v>120</v>
      </c>
      <c r="C12251" s="21" t="s">
        <v>141</v>
      </c>
      <c r="D12251" s="29" t="n">
        <v>173.32</v>
      </c>
      <c r="E12251" s="29" t="n">
        <f aca="false">D12251/10</f>
        <v>17.332</v>
      </c>
      <c r="F12251" s="29" t="n">
        <f aca="false">(E12251+Einstellungen!$B$20)*(1+Einstellungen!$B$10)</f>
        <v>42.82572</v>
      </c>
      <c r="G12251" s="21" t="str">
        <f aca="false">IF(F12251&lt;Einstellungen!$B$5,"ja","nein")</f>
        <v>nein</v>
      </c>
      <c r="H12251" s="21" t="s">
        <v>30</v>
      </c>
      <c r="I12251" s="29" t="n">
        <f aca="false">INDEX(Einstellungen!$B$27:$B$50,9)</f>
        <v>1.05</v>
      </c>
      <c r="J12251" s="29" t="n">
        <f aca="false">F12251*I12251</f>
        <v>44.967006</v>
      </c>
    </row>
    <row r="12252" customFormat="false" ht="15" hidden="false" customHeight="false" outlineLevel="0" collapsed="false">
      <c r="A12252" s="28" t="n">
        <v>46091</v>
      </c>
      <c r="B12252" s="21" t="s">
        <v>121</v>
      </c>
      <c r="C12252" s="21" t="s">
        <v>141</v>
      </c>
      <c r="D12252" s="29" t="n">
        <v>140.538</v>
      </c>
      <c r="E12252" s="29" t="n">
        <f aca="false">D12252/10</f>
        <v>14.0538</v>
      </c>
      <c r="F12252" s="29" t="n">
        <f aca="false">(E12252+Einstellungen!$B$20)*(1+Einstellungen!$B$10)</f>
        <v>38.924662</v>
      </c>
      <c r="G12252" s="21" t="str">
        <f aca="false">IF(F12252&lt;Einstellungen!$B$5,"ja","nein")</f>
        <v>nein</v>
      </c>
      <c r="H12252" s="21" t="s">
        <v>30</v>
      </c>
      <c r="I12252" s="29" t="n">
        <f aca="false">INDEX(Einstellungen!$B$27:$B$50,10)</f>
        <v>1.05</v>
      </c>
      <c r="J12252" s="29" t="n">
        <f aca="false">F12252*I12252</f>
        <v>40.8708951</v>
      </c>
    </row>
    <row r="12253" customFormat="false" ht="15" hidden="false" customHeight="false" outlineLevel="0" collapsed="false">
      <c r="A12253" s="28" t="n">
        <v>46091</v>
      </c>
      <c r="B12253" s="21" t="s">
        <v>122</v>
      </c>
      <c r="C12253" s="21" t="s">
        <v>141</v>
      </c>
      <c r="D12253" s="29" t="n">
        <v>118.25</v>
      </c>
      <c r="E12253" s="29" t="n">
        <f aca="false">D12253/10</f>
        <v>11.825</v>
      </c>
      <c r="F12253" s="29" t="n">
        <f aca="false">(E12253+Einstellungen!$B$20)*(1+Einstellungen!$B$10)</f>
        <v>36.27239</v>
      </c>
      <c r="G12253" s="21" t="str">
        <f aca="false">IF(F12253&lt;Einstellungen!$B$5,"ja","nein")</f>
        <v>nein</v>
      </c>
      <c r="H12253" s="21" t="s">
        <v>30</v>
      </c>
      <c r="I12253" s="29" t="n">
        <f aca="false">INDEX(Einstellungen!$B$27:$B$50,11)</f>
        <v>1.05</v>
      </c>
      <c r="J12253" s="29" t="n">
        <f aca="false">F12253*I12253</f>
        <v>38.0860095</v>
      </c>
    </row>
    <row r="12254" customFormat="false" ht="15" hidden="false" customHeight="false" outlineLevel="0" collapsed="false">
      <c r="A12254" s="28" t="n">
        <v>46091</v>
      </c>
      <c r="B12254" s="21" t="s">
        <v>123</v>
      </c>
      <c r="C12254" s="21" t="s">
        <v>141</v>
      </c>
      <c r="D12254" s="29" t="n">
        <v>103.793</v>
      </c>
      <c r="E12254" s="29" t="n">
        <f aca="false">D12254/10</f>
        <v>10.3793</v>
      </c>
      <c r="F12254" s="29" t="n">
        <f aca="false">(E12254+Einstellungen!$B$20)*(1+Einstellungen!$B$10)</f>
        <v>34.552007</v>
      </c>
      <c r="G12254" s="21" t="str">
        <f aca="false">IF(F12254&lt;Einstellungen!$B$5,"ja","nein")</f>
        <v>nein</v>
      </c>
      <c r="H12254" s="21" t="s">
        <v>30</v>
      </c>
      <c r="I12254" s="29" t="n">
        <f aca="false">INDEX(Einstellungen!$B$27:$B$50,12)</f>
        <v>1.1</v>
      </c>
      <c r="J12254" s="29" t="n">
        <f aca="false">F12254*I12254</f>
        <v>38.0072077</v>
      </c>
    </row>
    <row r="12255" customFormat="false" ht="15" hidden="false" customHeight="false" outlineLevel="0" collapsed="false">
      <c r="A12255" s="28" t="n">
        <v>46091</v>
      </c>
      <c r="B12255" s="21" t="s">
        <v>124</v>
      </c>
      <c r="C12255" s="21" t="s">
        <v>141</v>
      </c>
      <c r="D12255" s="29" t="n">
        <v>91.44</v>
      </c>
      <c r="E12255" s="29" t="n">
        <f aca="false">D12255/10</f>
        <v>9.144</v>
      </c>
      <c r="F12255" s="29" t="n">
        <f aca="false">(E12255+Einstellungen!$B$20)*(1+Einstellungen!$B$10)</f>
        <v>33.082</v>
      </c>
      <c r="G12255" s="21" t="str">
        <f aca="false">IF(F12255&lt;Einstellungen!$B$5,"ja","nein")</f>
        <v>nein</v>
      </c>
      <c r="H12255" s="21" t="s">
        <v>30</v>
      </c>
      <c r="I12255" s="29" t="n">
        <f aca="false">INDEX(Einstellungen!$B$27:$B$50,13)</f>
        <v>1.2</v>
      </c>
      <c r="J12255" s="29" t="n">
        <f aca="false">F12255*I12255</f>
        <v>39.6984</v>
      </c>
    </row>
    <row r="12256" customFormat="false" ht="15" hidden="false" customHeight="false" outlineLevel="0" collapsed="false">
      <c r="A12256" s="28" t="n">
        <v>46091</v>
      </c>
      <c r="B12256" s="21" t="s">
        <v>125</v>
      </c>
      <c r="C12256" s="21" t="s">
        <v>141</v>
      </c>
      <c r="D12256" s="29" t="n">
        <v>97.037</v>
      </c>
      <c r="E12256" s="29" t="n">
        <f aca="false">D12256/10</f>
        <v>9.7037</v>
      </c>
      <c r="F12256" s="29" t="n">
        <f aca="false">(E12256+Einstellungen!$B$20)*(1+Einstellungen!$B$10)</f>
        <v>33.748043</v>
      </c>
      <c r="G12256" s="21" t="str">
        <f aca="false">IF(F12256&lt;Einstellungen!$B$5,"ja","nein")</f>
        <v>nein</v>
      </c>
      <c r="H12256" s="21" t="s">
        <v>30</v>
      </c>
      <c r="I12256" s="29" t="n">
        <f aca="false">INDEX(Einstellungen!$B$27:$B$50,14)</f>
        <v>1.15</v>
      </c>
      <c r="J12256" s="29" t="n">
        <f aca="false">F12256*I12256</f>
        <v>38.81024945</v>
      </c>
    </row>
    <row r="12257" customFormat="false" ht="15" hidden="false" customHeight="false" outlineLevel="0" collapsed="false">
      <c r="A12257" s="28" t="n">
        <v>46091</v>
      </c>
      <c r="B12257" s="21" t="s">
        <v>126</v>
      </c>
      <c r="C12257" s="21" t="s">
        <v>141</v>
      </c>
      <c r="D12257" s="29" t="n">
        <v>107.165</v>
      </c>
      <c r="E12257" s="29" t="n">
        <f aca="false">D12257/10</f>
        <v>10.7165</v>
      </c>
      <c r="F12257" s="29" t="n">
        <f aca="false">(E12257+Einstellungen!$B$20)*(1+Einstellungen!$B$10)</f>
        <v>34.953275</v>
      </c>
      <c r="G12257" s="21" t="str">
        <f aca="false">IF(F12257&lt;Einstellungen!$B$5,"ja","nein")</f>
        <v>nein</v>
      </c>
      <c r="H12257" s="21" t="s">
        <v>30</v>
      </c>
      <c r="I12257" s="29" t="n">
        <f aca="false">INDEX(Einstellungen!$B$27:$B$50,15)</f>
        <v>1</v>
      </c>
      <c r="J12257" s="29" t="n">
        <f aca="false">F12257*I12257</f>
        <v>34.953275</v>
      </c>
    </row>
    <row r="12258" customFormat="false" ht="15" hidden="false" customHeight="false" outlineLevel="0" collapsed="false">
      <c r="A12258" s="28" t="n">
        <v>46091</v>
      </c>
      <c r="B12258" s="21" t="s">
        <v>127</v>
      </c>
      <c r="C12258" s="21" t="s">
        <v>141</v>
      </c>
      <c r="D12258" s="29" t="n">
        <v>121.493</v>
      </c>
      <c r="E12258" s="29" t="n">
        <f aca="false">D12258/10</f>
        <v>12.1493</v>
      </c>
      <c r="F12258" s="29" t="n">
        <f aca="false">(E12258+Einstellungen!$B$20)*(1+Einstellungen!$B$10)</f>
        <v>36.658307</v>
      </c>
      <c r="G12258" s="21" t="str">
        <f aca="false">IF(F12258&lt;Einstellungen!$B$5,"ja","nein")</f>
        <v>nein</v>
      </c>
      <c r="H12258" s="21" t="s">
        <v>30</v>
      </c>
      <c r="I12258" s="29" t="n">
        <f aca="false">INDEX(Einstellungen!$B$27:$B$50,16)</f>
        <v>0.95</v>
      </c>
      <c r="J12258" s="29" t="n">
        <f aca="false">F12258*I12258</f>
        <v>34.82539165</v>
      </c>
    </row>
    <row r="12259" customFormat="false" ht="15" hidden="false" customHeight="false" outlineLevel="0" collapsed="false">
      <c r="A12259" s="28" t="n">
        <v>46091</v>
      </c>
      <c r="B12259" s="21" t="s">
        <v>128</v>
      </c>
      <c r="C12259" s="21" t="s">
        <v>141</v>
      </c>
      <c r="D12259" s="29" t="n">
        <v>144.393</v>
      </c>
      <c r="E12259" s="29" t="n">
        <f aca="false">D12259/10</f>
        <v>14.4393</v>
      </c>
      <c r="F12259" s="29" t="n">
        <f aca="false">(E12259+Einstellungen!$B$20)*(1+Einstellungen!$B$10)</f>
        <v>39.383407</v>
      </c>
      <c r="G12259" s="21" t="str">
        <f aca="false">IF(F12259&lt;Einstellungen!$B$5,"ja","nein")</f>
        <v>nein</v>
      </c>
      <c r="H12259" s="21" t="s">
        <v>30</v>
      </c>
      <c r="I12259" s="29" t="n">
        <f aca="false">INDEX(Einstellungen!$B$27:$B$50,17)</f>
        <v>0.95</v>
      </c>
      <c r="J12259" s="29" t="n">
        <f aca="false">F12259*I12259</f>
        <v>37.41423665</v>
      </c>
    </row>
    <row r="12260" customFormat="false" ht="15" hidden="false" customHeight="false" outlineLevel="0" collapsed="false">
      <c r="A12260" s="28" t="n">
        <v>46091</v>
      </c>
      <c r="B12260" s="21" t="s">
        <v>129</v>
      </c>
      <c r="C12260" s="21" t="s">
        <v>141</v>
      </c>
      <c r="D12260" s="29" t="n">
        <v>179.002</v>
      </c>
      <c r="E12260" s="29" t="n">
        <f aca="false">D12260/10</f>
        <v>17.9002</v>
      </c>
      <c r="F12260" s="29" t="n">
        <f aca="false">(E12260+Einstellungen!$B$20)*(1+Einstellungen!$B$10)</f>
        <v>43.501878</v>
      </c>
      <c r="G12260" s="21" t="str">
        <f aca="false">IF(F12260&lt;Einstellungen!$B$5,"ja","nein")</f>
        <v>nein</v>
      </c>
      <c r="H12260" s="21" t="s">
        <v>30</v>
      </c>
      <c r="I12260" s="29" t="n">
        <f aca="false">INDEX(Einstellungen!$B$27:$B$50,18)</f>
        <v>1.1</v>
      </c>
      <c r="J12260" s="29" t="n">
        <f aca="false">F12260*I12260</f>
        <v>47.8520658</v>
      </c>
    </row>
    <row r="12261" customFormat="false" ht="15" hidden="false" customHeight="false" outlineLevel="0" collapsed="false">
      <c r="A12261" s="28" t="n">
        <v>46091</v>
      </c>
      <c r="B12261" s="21" t="s">
        <v>130</v>
      </c>
      <c r="C12261" s="21" t="s">
        <v>141</v>
      </c>
      <c r="D12261" s="29" t="n">
        <v>218.227</v>
      </c>
      <c r="E12261" s="29" t="n">
        <f aca="false">D12261/10</f>
        <v>21.8227</v>
      </c>
      <c r="F12261" s="29" t="n">
        <f aca="false">(E12261+Einstellungen!$B$20)*(1+Einstellungen!$B$10)</f>
        <v>48.169653</v>
      </c>
      <c r="G12261" s="21" t="str">
        <f aca="false">IF(F12261&lt;Einstellungen!$B$5,"ja","nein")</f>
        <v>nein</v>
      </c>
      <c r="H12261" s="21" t="s">
        <v>30</v>
      </c>
      <c r="I12261" s="29" t="n">
        <f aca="false">INDEX(Einstellungen!$B$27:$B$50,19)</f>
        <v>1.35</v>
      </c>
      <c r="J12261" s="29" t="n">
        <f aca="false">F12261*I12261</f>
        <v>65.02903155</v>
      </c>
    </row>
    <row r="12262" customFormat="false" ht="15" hidden="false" customHeight="false" outlineLevel="0" collapsed="false">
      <c r="A12262" s="28" t="n">
        <v>46091</v>
      </c>
      <c r="B12262" s="21" t="s">
        <v>131</v>
      </c>
      <c r="C12262" s="21" t="s">
        <v>141</v>
      </c>
      <c r="D12262" s="29" t="n">
        <v>201.13</v>
      </c>
      <c r="E12262" s="29" t="n">
        <f aca="false">D12262/10</f>
        <v>20.113</v>
      </c>
      <c r="F12262" s="29" t="n">
        <f aca="false">(E12262+Einstellungen!$B$20)*(1+Einstellungen!$B$10)</f>
        <v>46.13511</v>
      </c>
      <c r="G12262" s="21" t="str">
        <f aca="false">IF(F12262&lt;Einstellungen!$B$5,"ja","nein")</f>
        <v>nein</v>
      </c>
      <c r="H12262" s="21" t="s">
        <v>30</v>
      </c>
      <c r="I12262" s="29" t="n">
        <f aca="false">INDEX(Einstellungen!$B$27:$B$50,20)</f>
        <v>1.45</v>
      </c>
      <c r="J12262" s="29" t="n">
        <f aca="false">F12262*I12262</f>
        <v>66.8959095</v>
      </c>
    </row>
    <row r="12263" customFormat="false" ht="15" hidden="false" customHeight="false" outlineLevel="0" collapsed="false">
      <c r="A12263" s="28" t="n">
        <v>46091</v>
      </c>
      <c r="B12263" s="21" t="s">
        <v>132</v>
      </c>
      <c r="C12263" s="21" t="s">
        <v>141</v>
      </c>
      <c r="D12263" s="29" t="n">
        <v>159.548</v>
      </c>
      <c r="E12263" s="29" t="n">
        <f aca="false">D12263/10</f>
        <v>15.9548</v>
      </c>
      <c r="F12263" s="29" t="n">
        <f aca="false">(E12263+Einstellungen!$B$20)*(1+Einstellungen!$B$10)</f>
        <v>41.186852</v>
      </c>
      <c r="G12263" s="21" t="str">
        <f aca="false">IF(F12263&lt;Einstellungen!$B$5,"ja","nein")</f>
        <v>nein</v>
      </c>
      <c r="H12263" s="21" t="s">
        <v>30</v>
      </c>
      <c r="I12263" s="29" t="n">
        <f aca="false">INDEX(Einstellungen!$B$27:$B$50,21)</f>
        <v>1.4</v>
      </c>
      <c r="J12263" s="29" t="n">
        <f aca="false">F12263*I12263</f>
        <v>57.6615928</v>
      </c>
    </row>
    <row r="12264" customFormat="false" ht="15" hidden="false" customHeight="false" outlineLevel="0" collapsed="false">
      <c r="A12264" s="28" t="n">
        <v>46091</v>
      </c>
      <c r="B12264" s="21" t="s">
        <v>133</v>
      </c>
      <c r="C12264" s="21" t="s">
        <v>141</v>
      </c>
      <c r="D12264" s="29" t="n">
        <v>139.968</v>
      </c>
      <c r="E12264" s="29" t="n">
        <f aca="false">D12264/10</f>
        <v>13.9968</v>
      </c>
      <c r="F12264" s="29" t="n">
        <f aca="false">(E12264+Einstellungen!$B$20)*(1+Einstellungen!$B$10)</f>
        <v>38.856832</v>
      </c>
      <c r="G12264" s="21" t="str">
        <f aca="false">IF(F12264&lt;Einstellungen!$B$5,"ja","nein")</f>
        <v>nein</v>
      </c>
      <c r="H12264" s="21" t="s">
        <v>30</v>
      </c>
      <c r="I12264" s="29" t="n">
        <f aca="false">INDEX(Einstellungen!$B$27:$B$50,22)</f>
        <v>1.25</v>
      </c>
      <c r="J12264" s="29" t="n">
        <f aca="false">F12264*I12264</f>
        <v>48.57104</v>
      </c>
    </row>
    <row r="12265" customFormat="false" ht="15" hidden="false" customHeight="false" outlineLevel="0" collapsed="false">
      <c r="A12265" s="28" t="n">
        <v>46091</v>
      </c>
      <c r="B12265" s="21" t="s">
        <v>134</v>
      </c>
      <c r="C12265" s="21" t="s">
        <v>141</v>
      </c>
      <c r="D12265" s="29" t="n">
        <v>123.255</v>
      </c>
      <c r="E12265" s="29" t="n">
        <f aca="false">D12265/10</f>
        <v>12.3255</v>
      </c>
      <c r="F12265" s="29" t="n">
        <f aca="false">(E12265+Einstellungen!$B$20)*(1+Einstellungen!$B$10)</f>
        <v>36.867985</v>
      </c>
      <c r="G12265" s="21" t="str">
        <f aca="false">IF(F12265&lt;Einstellungen!$B$5,"ja","nein")</f>
        <v>nein</v>
      </c>
      <c r="H12265" s="21" t="s">
        <v>30</v>
      </c>
      <c r="I12265" s="29" t="n">
        <f aca="false">INDEX(Einstellungen!$B$27:$B$50,23)</f>
        <v>1.05</v>
      </c>
      <c r="J12265" s="29" t="n">
        <f aca="false">F12265*I12265</f>
        <v>38.71138425</v>
      </c>
    </row>
    <row r="12266" customFormat="false" ht="15" hidden="false" customHeight="false" outlineLevel="0" collapsed="false">
      <c r="A12266" s="28" t="n">
        <v>46091</v>
      </c>
      <c r="B12266" s="21" t="s">
        <v>135</v>
      </c>
      <c r="C12266" s="21" t="s">
        <v>141</v>
      </c>
      <c r="D12266" s="29" t="n">
        <v>98.583</v>
      </c>
      <c r="E12266" s="29" t="n">
        <f aca="false">D12266/10</f>
        <v>9.8583</v>
      </c>
      <c r="F12266" s="29" t="n">
        <f aca="false">(E12266+Einstellungen!$B$20)*(1+Einstellungen!$B$10)</f>
        <v>33.932017</v>
      </c>
      <c r="G12266" s="21" t="str">
        <f aca="false">IF(F12266&lt;Einstellungen!$B$5,"ja","nein")</f>
        <v>nein</v>
      </c>
      <c r="H12266" s="21" t="s">
        <v>30</v>
      </c>
      <c r="I12266" s="29" t="n">
        <f aca="false">INDEX(Einstellungen!$B$27:$B$50,24)</f>
        <v>0.8</v>
      </c>
      <c r="J12266" s="29" t="n">
        <f aca="false">F12266*I12266</f>
        <v>27.1456136</v>
      </c>
    </row>
    <row r="12267" customFormat="false" ht="15" hidden="false" customHeight="false" outlineLevel="0" collapsed="false">
      <c r="A12267" s="28" t="n">
        <v>46092</v>
      </c>
      <c r="B12267" s="21" t="s">
        <v>111</v>
      </c>
      <c r="C12267" s="21" t="s">
        <v>112</v>
      </c>
      <c r="D12267" s="29" t="n">
        <v>83.957</v>
      </c>
      <c r="E12267" s="29" t="n">
        <f aca="false">D12267/10</f>
        <v>8.3957</v>
      </c>
      <c r="F12267" s="29" t="n">
        <f aca="false">(E12267+Einstellungen!$B$20)*(1+Einstellungen!$B$10)</f>
        <v>32.191523</v>
      </c>
      <c r="G12267" s="21" t="str">
        <f aca="false">IF(F12267&lt;Einstellungen!$B$5,"ja","nein")</f>
        <v>nein</v>
      </c>
      <c r="H12267" s="21" t="s">
        <v>30</v>
      </c>
      <c r="I12267" s="29" t="n">
        <f aca="false">INDEX(Einstellungen!$B$27:$B$50,1)</f>
        <v>0.6</v>
      </c>
      <c r="J12267" s="29" t="n">
        <f aca="false">F12267*I12267</f>
        <v>19.3149138</v>
      </c>
    </row>
    <row r="12268" customFormat="false" ht="15" hidden="false" customHeight="false" outlineLevel="0" collapsed="false">
      <c r="A12268" s="28" t="n">
        <v>46092</v>
      </c>
      <c r="B12268" s="21" t="s">
        <v>113</v>
      </c>
      <c r="C12268" s="21" t="s">
        <v>112</v>
      </c>
      <c r="D12268" s="29" t="n">
        <v>70.805</v>
      </c>
      <c r="E12268" s="29" t="n">
        <f aca="false">D12268/10</f>
        <v>7.0805</v>
      </c>
      <c r="F12268" s="29" t="n">
        <f aca="false">(E12268+Einstellungen!$B$20)*(1+Einstellungen!$B$10)</f>
        <v>30.626435</v>
      </c>
      <c r="G12268" s="21" t="str">
        <f aca="false">IF(F12268&lt;Einstellungen!$B$5,"ja","nein")</f>
        <v>nein</v>
      </c>
      <c r="H12268" s="21" t="s">
        <v>30</v>
      </c>
      <c r="I12268" s="29" t="n">
        <f aca="false">INDEX(Einstellungen!$B$27:$B$50,2)</f>
        <v>0.5</v>
      </c>
      <c r="J12268" s="29" t="n">
        <f aca="false">F12268*I12268</f>
        <v>15.3132175</v>
      </c>
    </row>
    <row r="12269" customFormat="false" ht="15" hidden="false" customHeight="false" outlineLevel="0" collapsed="false">
      <c r="A12269" s="28" t="n">
        <v>46092</v>
      </c>
      <c r="B12269" s="21" t="s">
        <v>114</v>
      </c>
      <c r="C12269" s="21" t="s">
        <v>112</v>
      </c>
      <c r="D12269" s="29" t="n">
        <v>65.425</v>
      </c>
      <c r="E12269" s="29" t="n">
        <f aca="false">D12269/10</f>
        <v>6.5425</v>
      </c>
      <c r="F12269" s="29" t="n">
        <f aca="false">(E12269+Einstellungen!$B$20)*(1+Einstellungen!$B$10)</f>
        <v>29.986215</v>
      </c>
      <c r="G12269" s="21" t="str">
        <f aca="false">IF(F12269&lt;Einstellungen!$B$5,"ja","nein")</f>
        <v>nein</v>
      </c>
      <c r="H12269" s="21" t="s">
        <v>30</v>
      </c>
      <c r="I12269" s="29" t="n">
        <f aca="false">INDEX(Einstellungen!$B$27:$B$50,3)</f>
        <v>0.45</v>
      </c>
      <c r="J12269" s="29" t="n">
        <f aca="false">F12269*I12269</f>
        <v>13.49379675</v>
      </c>
    </row>
    <row r="12270" customFormat="false" ht="15" hidden="false" customHeight="false" outlineLevel="0" collapsed="false">
      <c r="A12270" s="28" t="n">
        <v>46092</v>
      </c>
      <c r="B12270" s="21" t="s">
        <v>115</v>
      </c>
      <c r="C12270" s="21" t="s">
        <v>112</v>
      </c>
      <c r="D12270" s="29" t="n">
        <v>63.572</v>
      </c>
      <c r="E12270" s="29" t="n">
        <f aca="false">D12270/10</f>
        <v>6.3572</v>
      </c>
      <c r="F12270" s="29" t="n">
        <f aca="false">(E12270+Einstellungen!$B$20)*(1+Einstellungen!$B$10)</f>
        <v>29.765708</v>
      </c>
      <c r="G12270" s="21" t="str">
        <f aca="false">IF(F12270&lt;Einstellungen!$B$5,"ja","nein")</f>
        <v>nein</v>
      </c>
      <c r="H12270" s="21" t="s">
        <v>30</v>
      </c>
      <c r="I12270" s="29" t="n">
        <f aca="false">INDEX(Einstellungen!$B$27:$B$50,4)</f>
        <v>0.45</v>
      </c>
      <c r="J12270" s="29" t="n">
        <f aca="false">F12270*I12270</f>
        <v>13.3945686</v>
      </c>
    </row>
    <row r="12271" customFormat="false" ht="15" hidden="false" customHeight="false" outlineLevel="0" collapsed="false">
      <c r="A12271" s="28" t="n">
        <v>46092</v>
      </c>
      <c r="B12271" s="21" t="s">
        <v>116</v>
      </c>
      <c r="C12271" s="21" t="s">
        <v>112</v>
      </c>
      <c r="D12271" s="29" t="n">
        <v>56.072</v>
      </c>
      <c r="E12271" s="29" t="n">
        <f aca="false">D12271/10</f>
        <v>5.6072</v>
      </c>
      <c r="F12271" s="29" t="n">
        <f aca="false">(E12271+Einstellungen!$B$20)*(1+Einstellungen!$B$10)</f>
        <v>28.873208</v>
      </c>
      <c r="G12271" s="21" t="str">
        <f aca="false">IF(F12271&lt;Einstellungen!$B$5,"ja","nein")</f>
        <v>ja</v>
      </c>
      <c r="H12271" s="21" t="s">
        <v>30</v>
      </c>
      <c r="I12271" s="29" t="n">
        <f aca="false">INDEX(Einstellungen!$B$27:$B$50,5)</f>
        <v>0.45</v>
      </c>
      <c r="J12271" s="29" t="n">
        <f aca="false">F12271*I12271</f>
        <v>12.9929436</v>
      </c>
    </row>
    <row r="12272" customFormat="false" ht="15" hidden="false" customHeight="false" outlineLevel="0" collapsed="false">
      <c r="A12272" s="28" t="n">
        <v>46092</v>
      </c>
      <c r="B12272" s="21" t="s">
        <v>117</v>
      </c>
      <c r="C12272" s="21" t="s">
        <v>112</v>
      </c>
      <c r="D12272" s="29" t="n">
        <v>64.535</v>
      </c>
      <c r="E12272" s="29" t="n">
        <f aca="false">D12272/10</f>
        <v>6.4535</v>
      </c>
      <c r="F12272" s="29" t="n">
        <f aca="false">(E12272+Einstellungen!$B$20)*(1+Einstellungen!$B$10)</f>
        <v>29.880305</v>
      </c>
      <c r="G12272" s="21" t="str">
        <f aca="false">IF(F12272&lt;Einstellungen!$B$5,"ja","nein")</f>
        <v>nein</v>
      </c>
      <c r="H12272" s="21" t="s">
        <v>30</v>
      </c>
      <c r="I12272" s="29" t="n">
        <f aca="false">INDEX(Einstellungen!$B$27:$B$50,6)</f>
        <v>0.5</v>
      </c>
      <c r="J12272" s="29" t="n">
        <f aca="false">F12272*I12272</f>
        <v>14.9401525</v>
      </c>
    </row>
    <row r="12273" customFormat="false" ht="15" hidden="false" customHeight="false" outlineLevel="0" collapsed="false">
      <c r="A12273" s="28" t="n">
        <v>46092</v>
      </c>
      <c r="B12273" s="21" t="s">
        <v>118</v>
      </c>
      <c r="C12273" s="21" t="s">
        <v>112</v>
      </c>
      <c r="D12273" s="29" t="n">
        <v>70.868</v>
      </c>
      <c r="E12273" s="29" t="n">
        <f aca="false">D12273/10</f>
        <v>7.0868</v>
      </c>
      <c r="F12273" s="29" t="n">
        <f aca="false">(E12273+Einstellungen!$B$20)*(1+Einstellungen!$B$10)</f>
        <v>30.633932</v>
      </c>
      <c r="G12273" s="21" t="str">
        <f aca="false">IF(F12273&lt;Einstellungen!$B$5,"ja","nein")</f>
        <v>nein</v>
      </c>
      <c r="H12273" s="21" t="s">
        <v>30</v>
      </c>
      <c r="I12273" s="29" t="n">
        <f aca="false">INDEX(Einstellungen!$B$27:$B$50,7)</f>
        <v>0.7</v>
      </c>
      <c r="J12273" s="29" t="n">
        <f aca="false">F12273*I12273</f>
        <v>21.4437524</v>
      </c>
    </row>
    <row r="12274" customFormat="false" ht="15" hidden="false" customHeight="false" outlineLevel="0" collapsed="false">
      <c r="A12274" s="28" t="n">
        <v>46092</v>
      </c>
      <c r="B12274" s="21" t="s">
        <v>119</v>
      </c>
      <c r="C12274" s="21" t="s">
        <v>112</v>
      </c>
      <c r="D12274" s="29" t="n">
        <v>80.87</v>
      </c>
      <c r="E12274" s="29" t="n">
        <f aca="false">D12274/10</f>
        <v>8.087</v>
      </c>
      <c r="F12274" s="29" t="n">
        <f aca="false">(E12274+Einstellungen!$B$20)*(1+Einstellungen!$B$10)</f>
        <v>31.82417</v>
      </c>
      <c r="G12274" s="21" t="str">
        <f aca="false">IF(F12274&lt;Einstellungen!$B$5,"ja","nein")</f>
        <v>nein</v>
      </c>
      <c r="H12274" s="21" t="s">
        <v>30</v>
      </c>
      <c r="I12274" s="29" t="n">
        <f aca="false">INDEX(Einstellungen!$B$27:$B$50,8)</f>
        <v>0.95</v>
      </c>
      <c r="J12274" s="29" t="n">
        <f aca="false">F12274*I12274</f>
        <v>30.2329615</v>
      </c>
    </row>
    <row r="12275" customFormat="false" ht="15" hidden="false" customHeight="false" outlineLevel="0" collapsed="false">
      <c r="A12275" s="28" t="n">
        <v>46092</v>
      </c>
      <c r="B12275" s="21" t="s">
        <v>120</v>
      </c>
      <c r="C12275" s="21" t="s">
        <v>112</v>
      </c>
      <c r="D12275" s="29" t="n">
        <v>75.502</v>
      </c>
      <c r="E12275" s="29" t="n">
        <f aca="false">D12275/10</f>
        <v>7.5502</v>
      </c>
      <c r="F12275" s="29" t="n">
        <f aca="false">(E12275+Einstellungen!$B$20)*(1+Einstellungen!$B$10)</f>
        <v>31.185378</v>
      </c>
      <c r="G12275" s="21" t="str">
        <f aca="false">IF(F12275&lt;Einstellungen!$B$5,"ja","nein")</f>
        <v>nein</v>
      </c>
      <c r="H12275" s="21" t="s">
        <v>30</v>
      </c>
      <c r="I12275" s="29" t="n">
        <f aca="false">INDEX(Einstellungen!$B$27:$B$50,9)</f>
        <v>1.05</v>
      </c>
      <c r="J12275" s="29" t="n">
        <f aca="false">F12275*I12275</f>
        <v>32.7446469</v>
      </c>
    </row>
    <row r="12276" customFormat="false" ht="15" hidden="false" customHeight="false" outlineLevel="0" collapsed="false">
      <c r="A12276" s="28" t="n">
        <v>46092</v>
      </c>
      <c r="B12276" s="21" t="s">
        <v>121</v>
      </c>
      <c r="C12276" s="21" t="s">
        <v>112</v>
      </c>
      <c r="D12276" s="29" t="n">
        <v>57.945</v>
      </c>
      <c r="E12276" s="29" t="n">
        <f aca="false">D12276/10</f>
        <v>5.7945</v>
      </c>
      <c r="F12276" s="29" t="n">
        <f aca="false">(E12276+Einstellungen!$B$20)*(1+Einstellungen!$B$10)</f>
        <v>29.096095</v>
      </c>
      <c r="G12276" s="21" t="str">
        <f aca="false">IF(F12276&lt;Einstellungen!$B$5,"ja","nein")</f>
        <v>nein</v>
      </c>
      <c r="H12276" s="21" t="s">
        <v>30</v>
      </c>
      <c r="I12276" s="29" t="n">
        <f aca="false">INDEX(Einstellungen!$B$27:$B$50,10)</f>
        <v>1.05</v>
      </c>
      <c r="J12276" s="29" t="n">
        <f aca="false">F12276*I12276</f>
        <v>30.55089975</v>
      </c>
    </row>
    <row r="12277" customFormat="false" ht="15" hidden="false" customHeight="false" outlineLevel="0" collapsed="false">
      <c r="A12277" s="28" t="n">
        <v>46092</v>
      </c>
      <c r="B12277" s="21" t="s">
        <v>122</v>
      </c>
      <c r="C12277" s="21" t="s">
        <v>112</v>
      </c>
      <c r="D12277" s="29" t="n">
        <v>26.227</v>
      </c>
      <c r="E12277" s="29" t="n">
        <f aca="false">D12277/10</f>
        <v>2.6227</v>
      </c>
      <c r="F12277" s="29" t="n">
        <f aca="false">(E12277+Einstellungen!$B$20)*(1+Einstellungen!$B$10)</f>
        <v>25.321653</v>
      </c>
      <c r="G12277" s="21" t="str">
        <f aca="false">IF(F12277&lt;Einstellungen!$B$5,"ja","nein")</f>
        <v>ja</v>
      </c>
      <c r="H12277" s="21" t="s">
        <v>30</v>
      </c>
      <c r="I12277" s="29" t="n">
        <f aca="false">INDEX(Einstellungen!$B$27:$B$50,11)</f>
        <v>1.05</v>
      </c>
      <c r="J12277" s="29" t="n">
        <f aca="false">F12277*I12277</f>
        <v>26.58773565</v>
      </c>
    </row>
    <row r="12278" customFormat="false" ht="15" hidden="false" customHeight="false" outlineLevel="0" collapsed="false">
      <c r="A12278" s="28" t="n">
        <v>46092</v>
      </c>
      <c r="B12278" s="21" t="s">
        <v>123</v>
      </c>
      <c r="C12278" s="21" t="s">
        <v>112</v>
      </c>
      <c r="D12278" s="29" t="n">
        <v>12.197</v>
      </c>
      <c r="E12278" s="29" t="n">
        <f aca="false">D12278/10</f>
        <v>1.2197</v>
      </c>
      <c r="F12278" s="29" t="n">
        <f aca="false">(E12278+Einstellungen!$B$20)*(1+Einstellungen!$B$10)</f>
        <v>23.652083</v>
      </c>
      <c r="G12278" s="21" t="str">
        <f aca="false">IF(F12278&lt;Einstellungen!$B$5,"ja","nein")</f>
        <v>ja</v>
      </c>
      <c r="H12278" s="21" t="s">
        <v>30</v>
      </c>
      <c r="I12278" s="29" t="n">
        <f aca="false">INDEX(Einstellungen!$B$27:$B$50,12)</f>
        <v>1.1</v>
      </c>
      <c r="J12278" s="29" t="n">
        <f aca="false">F12278*I12278</f>
        <v>26.0172913</v>
      </c>
    </row>
    <row r="12279" customFormat="false" ht="15" hidden="false" customHeight="false" outlineLevel="0" collapsed="false">
      <c r="A12279" s="28" t="n">
        <v>46092</v>
      </c>
      <c r="B12279" s="21" t="s">
        <v>124</v>
      </c>
      <c r="C12279" s="21" t="s">
        <v>112</v>
      </c>
      <c r="D12279" s="29" t="n">
        <v>9.912</v>
      </c>
      <c r="E12279" s="29" t="n">
        <f aca="false">D12279/10</f>
        <v>0.9912</v>
      </c>
      <c r="F12279" s="29" t="n">
        <f aca="false">(E12279+Einstellungen!$B$20)*(1+Einstellungen!$B$10)</f>
        <v>23.380168</v>
      </c>
      <c r="G12279" s="21" t="str">
        <f aca="false">IF(F12279&lt;Einstellungen!$B$5,"ja","nein")</f>
        <v>ja</v>
      </c>
      <c r="H12279" s="21" t="s">
        <v>30</v>
      </c>
      <c r="I12279" s="29" t="n">
        <f aca="false">INDEX(Einstellungen!$B$27:$B$50,13)</f>
        <v>1.2</v>
      </c>
      <c r="J12279" s="29" t="n">
        <f aca="false">F12279*I12279</f>
        <v>28.0562016</v>
      </c>
    </row>
    <row r="12280" customFormat="false" ht="15" hidden="false" customHeight="false" outlineLevel="0" collapsed="false">
      <c r="A12280" s="28" t="n">
        <v>46092</v>
      </c>
      <c r="B12280" s="21" t="s">
        <v>125</v>
      </c>
      <c r="C12280" s="21" t="s">
        <v>112</v>
      </c>
      <c r="D12280" s="29" t="n">
        <v>16.137</v>
      </c>
      <c r="E12280" s="29" t="n">
        <f aca="false">D12280/10</f>
        <v>1.6137</v>
      </c>
      <c r="F12280" s="29" t="n">
        <f aca="false">(E12280+Einstellungen!$B$20)*(1+Einstellungen!$B$10)</f>
        <v>24.120943</v>
      </c>
      <c r="G12280" s="21" t="str">
        <f aca="false">IF(F12280&lt;Einstellungen!$B$5,"ja","nein")</f>
        <v>ja</v>
      </c>
      <c r="H12280" s="21" t="s">
        <v>30</v>
      </c>
      <c r="I12280" s="29" t="n">
        <f aca="false">INDEX(Einstellungen!$B$27:$B$50,14)</f>
        <v>1.15</v>
      </c>
      <c r="J12280" s="29" t="n">
        <f aca="false">F12280*I12280</f>
        <v>27.73908445</v>
      </c>
    </row>
    <row r="12281" customFormat="false" ht="15" hidden="false" customHeight="false" outlineLevel="0" collapsed="false">
      <c r="A12281" s="28" t="n">
        <v>46092</v>
      </c>
      <c r="B12281" s="21" t="s">
        <v>126</v>
      </c>
      <c r="C12281" s="21" t="s">
        <v>112</v>
      </c>
      <c r="D12281" s="29" t="n">
        <v>47.273</v>
      </c>
      <c r="E12281" s="29" t="n">
        <f aca="false">D12281/10</f>
        <v>4.7273</v>
      </c>
      <c r="F12281" s="29" t="n">
        <f aca="false">(E12281+Einstellungen!$B$20)*(1+Einstellungen!$B$10)</f>
        <v>27.826127</v>
      </c>
      <c r="G12281" s="21" t="str">
        <f aca="false">IF(F12281&lt;Einstellungen!$B$5,"ja","nein")</f>
        <v>ja</v>
      </c>
      <c r="H12281" s="21" t="s">
        <v>30</v>
      </c>
      <c r="I12281" s="29" t="n">
        <f aca="false">INDEX(Einstellungen!$B$27:$B$50,15)</f>
        <v>1</v>
      </c>
      <c r="J12281" s="29" t="n">
        <f aca="false">F12281*I12281</f>
        <v>27.826127</v>
      </c>
    </row>
    <row r="12282" customFormat="false" ht="15" hidden="false" customHeight="false" outlineLevel="0" collapsed="false">
      <c r="A12282" s="28" t="n">
        <v>46092</v>
      </c>
      <c r="B12282" s="21" t="s">
        <v>127</v>
      </c>
      <c r="C12282" s="21" t="s">
        <v>112</v>
      </c>
      <c r="D12282" s="29" t="n">
        <v>79.33</v>
      </c>
      <c r="E12282" s="29" t="n">
        <f aca="false">D12282/10</f>
        <v>7.933</v>
      </c>
      <c r="F12282" s="29" t="n">
        <f aca="false">(E12282+Einstellungen!$B$20)*(1+Einstellungen!$B$10)</f>
        <v>31.64091</v>
      </c>
      <c r="G12282" s="21" t="str">
        <f aca="false">IF(F12282&lt;Einstellungen!$B$5,"ja","nein")</f>
        <v>nein</v>
      </c>
      <c r="H12282" s="21" t="s">
        <v>30</v>
      </c>
      <c r="I12282" s="29" t="n">
        <f aca="false">INDEX(Einstellungen!$B$27:$B$50,16)</f>
        <v>0.95</v>
      </c>
      <c r="J12282" s="29" t="n">
        <f aca="false">F12282*I12282</f>
        <v>30.0588645</v>
      </c>
    </row>
    <row r="12283" customFormat="false" ht="15" hidden="false" customHeight="false" outlineLevel="0" collapsed="false">
      <c r="A12283" s="28" t="n">
        <v>46092</v>
      </c>
      <c r="B12283" s="21" t="s">
        <v>128</v>
      </c>
      <c r="C12283" s="21" t="s">
        <v>112</v>
      </c>
      <c r="D12283" s="29" t="n">
        <v>104.105</v>
      </c>
      <c r="E12283" s="29" t="n">
        <f aca="false">D12283/10</f>
        <v>10.4105</v>
      </c>
      <c r="F12283" s="29" t="n">
        <f aca="false">(E12283+Einstellungen!$B$20)*(1+Einstellungen!$B$10)</f>
        <v>34.589135</v>
      </c>
      <c r="G12283" s="21" t="str">
        <f aca="false">IF(F12283&lt;Einstellungen!$B$5,"ja","nein")</f>
        <v>nein</v>
      </c>
      <c r="H12283" s="21" t="s">
        <v>30</v>
      </c>
      <c r="I12283" s="29" t="n">
        <f aca="false">INDEX(Einstellungen!$B$27:$B$50,17)</f>
        <v>0.95</v>
      </c>
      <c r="J12283" s="29" t="n">
        <f aca="false">F12283*I12283</f>
        <v>32.85967825</v>
      </c>
    </row>
    <row r="12284" customFormat="false" ht="15" hidden="false" customHeight="false" outlineLevel="0" collapsed="false">
      <c r="A12284" s="28" t="n">
        <v>46092</v>
      </c>
      <c r="B12284" s="21" t="s">
        <v>129</v>
      </c>
      <c r="C12284" s="21" t="s">
        <v>112</v>
      </c>
      <c r="D12284" s="29" t="n">
        <v>128.778</v>
      </c>
      <c r="E12284" s="29" t="n">
        <f aca="false">D12284/10</f>
        <v>12.8778</v>
      </c>
      <c r="F12284" s="29" t="n">
        <f aca="false">(E12284+Einstellungen!$B$20)*(1+Einstellungen!$B$10)</f>
        <v>37.525222</v>
      </c>
      <c r="G12284" s="21" t="str">
        <f aca="false">IF(F12284&lt;Einstellungen!$B$5,"ja","nein")</f>
        <v>nein</v>
      </c>
      <c r="H12284" s="21" t="s">
        <v>30</v>
      </c>
      <c r="I12284" s="29" t="n">
        <f aca="false">INDEX(Einstellungen!$B$27:$B$50,18)</f>
        <v>1.1</v>
      </c>
      <c r="J12284" s="29" t="n">
        <f aca="false">F12284*I12284</f>
        <v>41.2777442</v>
      </c>
    </row>
    <row r="12285" customFormat="false" ht="15" hidden="false" customHeight="false" outlineLevel="0" collapsed="false">
      <c r="A12285" s="28" t="n">
        <v>46092</v>
      </c>
      <c r="B12285" s="21" t="s">
        <v>130</v>
      </c>
      <c r="C12285" s="21" t="s">
        <v>112</v>
      </c>
      <c r="D12285" s="29" t="n">
        <v>153.138</v>
      </c>
      <c r="E12285" s="29" t="n">
        <f aca="false">D12285/10</f>
        <v>15.3138</v>
      </c>
      <c r="F12285" s="29" t="n">
        <f aca="false">(E12285+Einstellungen!$B$20)*(1+Einstellungen!$B$10)</f>
        <v>40.424062</v>
      </c>
      <c r="G12285" s="21" t="str">
        <f aca="false">IF(F12285&lt;Einstellungen!$B$5,"ja","nein")</f>
        <v>nein</v>
      </c>
      <c r="H12285" s="21" t="s">
        <v>30</v>
      </c>
      <c r="I12285" s="29" t="n">
        <f aca="false">INDEX(Einstellungen!$B$27:$B$50,19)</f>
        <v>1.35</v>
      </c>
      <c r="J12285" s="29" t="n">
        <f aca="false">F12285*I12285</f>
        <v>54.5724837</v>
      </c>
    </row>
    <row r="12286" customFormat="false" ht="15" hidden="false" customHeight="false" outlineLevel="0" collapsed="false">
      <c r="A12286" s="28" t="n">
        <v>46092</v>
      </c>
      <c r="B12286" s="21" t="s">
        <v>131</v>
      </c>
      <c r="C12286" s="21" t="s">
        <v>112</v>
      </c>
      <c r="D12286" s="29" t="n">
        <v>156.72</v>
      </c>
      <c r="E12286" s="29" t="n">
        <f aca="false">D12286/10</f>
        <v>15.672</v>
      </c>
      <c r="F12286" s="29" t="n">
        <f aca="false">(E12286+Einstellungen!$B$20)*(1+Einstellungen!$B$10)</f>
        <v>40.85032</v>
      </c>
      <c r="G12286" s="21" t="str">
        <f aca="false">IF(F12286&lt;Einstellungen!$B$5,"ja","nein")</f>
        <v>nein</v>
      </c>
      <c r="H12286" s="21" t="s">
        <v>30</v>
      </c>
      <c r="I12286" s="29" t="n">
        <f aca="false">INDEX(Einstellungen!$B$27:$B$50,20)</f>
        <v>1.45</v>
      </c>
      <c r="J12286" s="29" t="n">
        <f aca="false">F12286*I12286</f>
        <v>59.232964</v>
      </c>
    </row>
    <row r="12287" customFormat="false" ht="15" hidden="false" customHeight="false" outlineLevel="0" collapsed="false">
      <c r="A12287" s="28" t="n">
        <v>46092</v>
      </c>
      <c r="B12287" s="21" t="s">
        <v>132</v>
      </c>
      <c r="C12287" s="21" t="s">
        <v>112</v>
      </c>
      <c r="D12287" s="29" t="n">
        <v>132.19</v>
      </c>
      <c r="E12287" s="29" t="n">
        <f aca="false">D12287/10</f>
        <v>13.219</v>
      </c>
      <c r="F12287" s="29" t="n">
        <f aca="false">(E12287+Einstellungen!$B$20)*(1+Einstellungen!$B$10)</f>
        <v>37.93125</v>
      </c>
      <c r="G12287" s="21" t="str">
        <f aca="false">IF(F12287&lt;Einstellungen!$B$5,"ja","nein")</f>
        <v>nein</v>
      </c>
      <c r="H12287" s="21" t="s">
        <v>30</v>
      </c>
      <c r="I12287" s="29" t="n">
        <f aca="false">INDEX(Einstellungen!$B$27:$B$50,21)</f>
        <v>1.4</v>
      </c>
      <c r="J12287" s="29" t="n">
        <f aca="false">F12287*I12287</f>
        <v>53.10375</v>
      </c>
    </row>
    <row r="12288" customFormat="false" ht="15" hidden="false" customHeight="false" outlineLevel="0" collapsed="false">
      <c r="A12288" s="28" t="n">
        <v>46092</v>
      </c>
      <c r="B12288" s="21" t="s">
        <v>133</v>
      </c>
      <c r="C12288" s="21" t="s">
        <v>112</v>
      </c>
      <c r="D12288" s="29" t="n">
        <v>123.028</v>
      </c>
      <c r="E12288" s="29" t="n">
        <f aca="false">D12288/10</f>
        <v>12.3028</v>
      </c>
      <c r="F12288" s="29" t="n">
        <f aca="false">(E12288+Einstellungen!$B$20)*(1+Einstellungen!$B$10)</f>
        <v>36.840972</v>
      </c>
      <c r="G12288" s="21" t="str">
        <f aca="false">IF(F12288&lt;Einstellungen!$B$5,"ja","nein")</f>
        <v>nein</v>
      </c>
      <c r="H12288" s="21" t="s">
        <v>30</v>
      </c>
      <c r="I12288" s="29" t="n">
        <f aca="false">INDEX(Einstellungen!$B$27:$B$50,22)</f>
        <v>1.25</v>
      </c>
      <c r="J12288" s="29" t="n">
        <f aca="false">F12288*I12288</f>
        <v>46.051215</v>
      </c>
    </row>
    <row r="12289" customFormat="false" ht="15" hidden="false" customHeight="false" outlineLevel="0" collapsed="false">
      <c r="A12289" s="28" t="n">
        <v>46092</v>
      </c>
      <c r="B12289" s="21" t="s">
        <v>134</v>
      </c>
      <c r="C12289" s="21" t="s">
        <v>112</v>
      </c>
      <c r="D12289" s="29" t="n">
        <v>119.303</v>
      </c>
      <c r="E12289" s="29" t="n">
        <f aca="false">D12289/10</f>
        <v>11.9303</v>
      </c>
      <c r="F12289" s="29" t="n">
        <f aca="false">(E12289+Einstellungen!$B$20)*(1+Einstellungen!$B$10)</f>
        <v>36.397697</v>
      </c>
      <c r="G12289" s="21" t="str">
        <f aca="false">IF(F12289&lt;Einstellungen!$B$5,"ja","nein")</f>
        <v>nein</v>
      </c>
      <c r="H12289" s="21" t="s">
        <v>30</v>
      </c>
      <c r="I12289" s="29" t="n">
        <f aca="false">INDEX(Einstellungen!$B$27:$B$50,23)</f>
        <v>1.05</v>
      </c>
      <c r="J12289" s="29" t="n">
        <f aca="false">F12289*I12289</f>
        <v>38.21758185</v>
      </c>
    </row>
    <row r="12290" customFormat="false" ht="15" hidden="false" customHeight="false" outlineLevel="0" collapsed="false">
      <c r="A12290" s="28" t="n">
        <v>46092</v>
      </c>
      <c r="B12290" s="21" t="s">
        <v>135</v>
      </c>
      <c r="C12290" s="21" t="s">
        <v>112</v>
      </c>
      <c r="D12290" s="29" t="n">
        <v>104.002</v>
      </c>
      <c r="E12290" s="29" t="n">
        <f aca="false">D12290/10</f>
        <v>10.4002</v>
      </c>
      <c r="F12290" s="29" t="n">
        <f aca="false">(E12290+Einstellungen!$B$20)*(1+Einstellungen!$B$10)</f>
        <v>34.576878</v>
      </c>
      <c r="G12290" s="21" t="str">
        <f aca="false">IF(F12290&lt;Einstellungen!$B$5,"ja","nein")</f>
        <v>nein</v>
      </c>
      <c r="H12290" s="21" t="s">
        <v>30</v>
      </c>
      <c r="I12290" s="29" t="n">
        <f aca="false">INDEX(Einstellungen!$B$27:$B$50,24)</f>
        <v>0.8</v>
      </c>
      <c r="J12290" s="29" t="n">
        <f aca="false">F12290*I12290</f>
        <v>27.6615024</v>
      </c>
    </row>
    <row r="12291" customFormat="false" ht="15" hidden="false" customHeight="false" outlineLevel="0" collapsed="false">
      <c r="A12291" s="28" t="n">
        <v>46093</v>
      </c>
      <c r="B12291" s="21" t="s">
        <v>111</v>
      </c>
      <c r="C12291" s="21" t="s">
        <v>136</v>
      </c>
      <c r="D12291" s="29" t="n">
        <v>100.185</v>
      </c>
      <c r="E12291" s="29" t="n">
        <f aca="false">D12291/10</f>
        <v>10.0185</v>
      </c>
      <c r="F12291" s="29" t="n">
        <f aca="false">(E12291+Einstellungen!$B$20)*(1+Einstellungen!$B$10)</f>
        <v>34.122655</v>
      </c>
      <c r="G12291" s="21" t="str">
        <f aca="false">IF(F12291&lt;Einstellungen!$B$5,"ja","nein")</f>
        <v>nein</v>
      </c>
      <c r="H12291" s="21" t="s">
        <v>30</v>
      </c>
      <c r="I12291" s="29" t="n">
        <f aca="false">INDEX(Einstellungen!$B$27:$B$50,1)</f>
        <v>0.6</v>
      </c>
      <c r="J12291" s="29" t="n">
        <f aca="false">F12291*I12291</f>
        <v>20.473593</v>
      </c>
    </row>
    <row r="12292" customFormat="false" ht="15" hidden="false" customHeight="false" outlineLevel="0" collapsed="false">
      <c r="A12292" s="28" t="n">
        <v>46093</v>
      </c>
      <c r="B12292" s="21" t="s">
        <v>113</v>
      </c>
      <c r="C12292" s="21" t="s">
        <v>136</v>
      </c>
      <c r="D12292" s="29" t="n">
        <v>92.043</v>
      </c>
      <c r="E12292" s="29" t="n">
        <f aca="false">D12292/10</f>
        <v>9.2043</v>
      </c>
      <c r="F12292" s="29" t="n">
        <f aca="false">(E12292+Einstellungen!$B$20)*(1+Einstellungen!$B$10)</f>
        <v>33.153757</v>
      </c>
      <c r="G12292" s="21" t="str">
        <f aca="false">IF(F12292&lt;Einstellungen!$B$5,"ja","nein")</f>
        <v>nein</v>
      </c>
      <c r="H12292" s="21" t="s">
        <v>30</v>
      </c>
      <c r="I12292" s="29" t="n">
        <f aca="false">INDEX(Einstellungen!$B$27:$B$50,2)</f>
        <v>0.5</v>
      </c>
      <c r="J12292" s="29" t="n">
        <f aca="false">F12292*I12292</f>
        <v>16.5768785</v>
      </c>
    </row>
    <row r="12293" customFormat="false" ht="15" hidden="false" customHeight="false" outlineLevel="0" collapsed="false">
      <c r="A12293" s="28" t="n">
        <v>46093</v>
      </c>
      <c r="B12293" s="21" t="s">
        <v>114</v>
      </c>
      <c r="C12293" s="21" t="s">
        <v>136</v>
      </c>
      <c r="D12293" s="29" t="n">
        <v>88.812</v>
      </c>
      <c r="E12293" s="29" t="n">
        <f aca="false">D12293/10</f>
        <v>8.8812</v>
      </c>
      <c r="F12293" s="29" t="n">
        <f aca="false">(E12293+Einstellungen!$B$20)*(1+Einstellungen!$B$10)</f>
        <v>32.769268</v>
      </c>
      <c r="G12293" s="21" t="str">
        <f aca="false">IF(F12293&lt;Einstellungen!$B$5,"ja","nein")</f>
        <v>nein</v>
      </c>
      <c r="H12293" s="21" t="s">
        <v>30</v>
      </c>
      <c r="I12293" s="29" t="n">
        <f aca="false">INDEX(Einstellungen!$B$27:$B$50,3)</f>
        <v>0.45</v>
      </c>
      <c r="J12293" s="29" t="n">
        <f aca="false">F12293*I12293</f>
        <v>14.7461706</v>
      </c>
    </row>
    <row r="12294" customFormat="false" ht="15" hidden="false" customHeight="false" outlineLevel="0" collapsed="false">
      <c r="A12294" s="28" t="n">
        <v>46093</v>
      </c>
      <c r="B12294" s="21" t="s">
        <v>115</v>
      </c>
      <c r="C12294" s="21" t="s">
        <v>136</v>
      </c>
      <c r="D12294" s="29" t="n">
        <v>88.61</v>
      </c>
      <c r="E12294" s="29" t="n">
        <f aca="false">D12294/10</f>
        <v>8.861</v>
      </c>
      <c r="F12294" s="29" t="n">
        <f aca="false">(E12294+Einstellungen!$B$20)*(1+Einstellungen!$B$10)</f>
        <v>32.74523</v>
      </c>
      <c r="G12294" s="21" t="str">
        <f aca="false">IF(F12294&lt;Einstellungen!$B$5,"ja","nein")</f>
        <v>nein</v>
      </c>
      <c r="H12294" s="21" t="s">
        <v>30</v>
      </c>
      <c r="I12294" s="29" t="n">
        <f aca="false">INDEX(Einstellungen!$B$27:$B$50,4)</f>
        <v>0.45</v>
      </c>
      <c r="J12294" s="29" t="n">
        <f aca="false">F12294*I12294</f>
        <v>14.7353535</v>
      </c>
    </row>
    <row r="12295" customFormat="false" ht="15" hidden="false" customHeight="false" outlineLevel="0" collapsed="false">
      <c r="A12295" s="28" t="n">
        <v>46093</v>
      </c>
      <c r="B12295" s="21" t="s">
        <v>116</v>
      </c>
      <c r="C12295" s="21" t="s">
        <v>136</v>
      </c>
      <c r="D12295" s="29" t="n">
        <v>89.662</v>
      </c>
      <c r="E12295" s="29" t="n">
        <f aca="false">D12295/10</f>
        <v>8.9662</v>
      </c>
      <c r="F12295" s="29" t="n">
        <f aca="false">(E12295+Einstellungen!$B$20)*(1+Einstellungen!$B$10)</f>
        <v>32.870418</v>
      </c>
      <c r="G12295" s="21" t="str">
        <f aca="false">IF(F12295&lt;Einstellungen!$B$5,"ja","nein")</f>
        <v>nein</v>
      </c>
      <c r="H12295" s="21" t="s">
        <v>30</v>
      </c>
      <c r="I12295" s="29" t="n">
        <f aca="false">INDEX(Einstellungen!$B$27:$B$50,5)</f>
        <v>0.45</v>
      </c>
      <c r="J12295" s="29" t="n">
        <f aca="false">F12295*I12295</f>
        <v>14.7916881</v>
      </c>
    </row>
    <row r="12296" customFormat="false" ht="15" hidden="false" customHeight="false" outlineLevel="0" collapsed="false">
      <c r="A12296" s="28" t="n">
        <v>46093</v>
      </c>
      <c r="B12296" s="21" t="s">
        <v>117</v>
      </c>
      <c r="C12296" s="21" t="s">
        <v>136</v>
      </c>
      <c r="D12296" s="29" t="n">
        <v>99.822</v>
      </c>
      <c r="E12296" s="29" t="n">
        <f aca="false">D12296/10</f>
        <v>9.9822</v>
      </c>
      <c r="F12296" s="29" t="n">
        <f aca="false">(E12296+Einstellungen!$B$20)*(1+Einstellungen!$B$10)</f>
        <v>34.079458</v>
      </c>
      <c r="G12296" s="21" t="str">
        <f aca="false">IF(F12296&lt;Einstellungen!$B$5,"ja","nein")</f>
        <v>nein</v>
      </c>
      <c r="H12296" s="21" t="s">
        <v>30</v>
      </c>
      <c r="I12296" s="29" t="n">
        <f aca="false">INDEX(Einstellungen!$B$27:$B$50,6)</f>
        <v>0.5</v>
      </c>
      <c r="J12296" s="29" t="n">
        <f aca="false">F12296*I12296</f>
        <v>17.039729</v>
      </c>
    </row>
    <row r="12297" customFormat="false" ht="15" hidden="false" customHeight="false" outlineLevel="0" collapsed="false">
      <c r="A12297" s="28" t="n">
        <v>46093</v>
      </c>
      <c r="B12297" s="21" t="s">
        <v>118</v>
      </c>
      <c r="C12297" s="21" t="s">
        <v>136</v>
      </c>
      <c r="D12297" s="29" t="n">
        <v>130.667</v>
      </c>
      <c r="E12297" s="29" t="n">
        <f aca="false">D12297/10</f>
        <v>13.0667</v>
      </c>
      <c r="F12297" s="29" t="n">
        <f aca="false">(E12297+Einstellungen!$B$20)*(1+Einstellungen!$B$10)</f>
        <v>37.750013</v>
      </c>
      <c r="G12297" s="21" t="str">
        <f aca="false">IF(F12297&lt;Einstellungen!$B$5,"ja","nein")</f>
        <v>nein</v>
      </c>
      <c r="H12297" s="21" t="s">
        <v>30</v>
      </c>
      <c r="I12297" s="29" t="n">
        <f aca="false">INDEX(Einstellungen!$B$27:$B$50,7)</f>
        <v>0.7</v>
      </c>
      <c r="J12297" s="29" t="n">
        <f aca="false">F12297*I12297</f>
        <v>26.4250091</v>
      </c>
    </row>
    <row r="12298" customFormat="false" ht="15" hidden="false" customHeight="false" outlineLevel="0" collapsed="false">
      <c r="A12298" s="28" t="n">
        <v>46093</v>
      </c>
      <c r="B12298" s="21" t="s">
        <v>119</v>
      </c>
      <c r="C12298" s="21" t="s">
        <v>136</v>
      </c>
      <c r="D12298" s="29" t="n">
        <v>137.14</v>
      </c>
      <c r="E12298" s="29" t="n">
        <f aca="false">D12298/10</f>
        <v>13.714</v>
      </c>
      <c r="F12298" s="29" t="n">
        <f aca="false">(E12298+Einstellungen!$B$20)*(1+Einstellungen!$B$10)</f>
        <v>38.5203</v>
      </c>
      <c r="G12298" s="21" t="str">
        <f aca="false">IF(F12298&lt;Einstellungen!$B$5,"ja","nein")</f>
        <v>nein</v>
      </c>
      <c r="H12298" s="21" t="s">
        <v>30</v>
      </c>
      <c r="I12298" s="29" t="n">
        <f aca="false">INDEX(Einstellungen!$B$27:$B$50,8)</f>
        <v>0.95</v>
      </c>
      <c r="J12298" s="29" t="n">
        <f aca="false">F12298*I12298</f>
        <v>36.594285</v>
      </c>
    </row>
    <row r="12299" customFormat="false" ht="15" hidden="false" customHeight="false" outlineLevel="0" collapsed="false">
      <c r="A12299" s="28" t="n">
        <v>46093</v>
      </c>
      <c r="B12299" s="21" t="s">
        <v>120</v>
      </c>
      <c r="C12299" s="21" t="s">
        <v>136</v>
      </c>
      <c r="D12299" s="29" t="n">
        <v>104.805</v>
      </c>
      <c r="E12299" s="29" t="n">
        <f aca="false">D12299/10</f>
        <v>10.4805</v>
      </c>
      <c r="F12299" s="29" t="n">
        <f aca="false">(E12299+Einstellungen!$B$20)*(1+Einstellungen!$B$10)</f>
        <v>34.672435</v>
      </c>
      <c r="G12299" s="21" t="str">
        <f aca="false">IF(F12299&lt;Einstellungen!$B$5,"ja","nein")</f>
        <v>nein</v>
      </c>
      <c r="H12299" s="21" t="s">
        <v>30</v>
      </c>
      <c r="I12299" s="29" t="n">
        <f aca="false">INDEX(Einstellungen!$B$27:$B$50,9)</f>
        <v>1.05</v>
      </c>
      <c r="J12299" s="29" t="n">
        <f aca="false">F12299*I12299</f>
        <v>36.40605675</v>
      </c>
    </row>
    <row r="12300" customFormat="false" ht="15" hidden="false" customHeight="false" outlineLevel="0" collapsed="false">
      <c r="A12300" s="28" t="n">
        <v>46093</v>
      </c>
      <c r="B12300" s="21" t="s">
        <v>121</v>
      </c>
      <c r="C12300" s="21" t="s">
        <v>136</v>
      </c>
      <c r="D12300" s="29" t="n">
        <v>79.998</v>
      </c>
      <c r="E12300" s="29" t="n">
        <f aca="false">D12300/10</f>
        <v>7.9998</v>
      </c>
      <c r="F12300" s="29" t="n">
        <f aca="false">(E12300+Einstellungen!$B$20)*(1+Einstellungen!$B$10)</f>
        <v>31.720402</v>
      </c>
      <c r="G12300" s="21" t="str">
        <f aca="false">IF(F12300&lt;Einstellungen!$B$5,"ja","nein")</f>
        <v>nein</v>
      </c>
      <c r="H12300" s="21" t="s">
        <v>30</v>
      </c>
      <c r="I12300" s="29" t="n">
        <f aca="false">INDEX(Einstellungen!$B$27:$B$50,10)</f>
        <v>1.05</v>
      </c>
      <c r="J12300" s="29" t="n">
        <f aca="false">F12300*I12300</f>
        <v>33.3064221</v>
      </c>
    </row>
    <row r="12301" customFormat="false" ht="15" hidden="false" customHeight="false" outlineLevel="0" collapsed="false">
      <c r="A12301" s="28" t="n">
        <v>46093</v>
      </c>
      <c r="B12301" s="21" t="s">
        <v>122</v>
      </c>
      <c r="C12301" s="21" t="s">
        <v>136</v>
      </c>
      <c r="D12301" s="29" t="n">
        <v>28.475</v>
      </c>
      <c r="E12301" s="29" t="n">
        <f aca="false">D12301/10</f>
        <v>2.8475</v>
      </c>
      <c r="F12301" s="29" t="n">
        <f aca="false">(E12301+Einstellungen!$B$20)*(1+Einstellungen!$B$10)</f>
        <v>25.589165</v>
      </c>
      <c r="G12301" s="21" t="str">
        <f aca="false">IF(F12301&lt;Einstellungen!$B$5,"ja","nein")</f>
        <v>ja</v>
      </c>
      <c r="H12301" s="21" t="s">
        <v>30</v>
      </c>
      <c r="I12301" s="29" t="n">
        <f aca="false">INDEX(Einstellungen!$B$27:$B$50,11)</f>
        <v>1.05</v>
      </c>
      <c r="J12301" s="29" t="n">
        <f aca="false">F12301*I12301</f>
        <v>26.86862325</v>
      </c>
    </row>
    <row r="12302" customFormat="false" ht="15" hidden="false" customHeight="false" outlineLevel="0" collapsed="false">
      <c r="A12302" s="28" t="n">
        <v>46093</v>
      </c>
      <c r="B12302" s="21" t="s">
        <v>123</v>
      </c>
      <c r="C12302" s="21" t="s">
        <v>136</v>
      </c>
      <c r="D12302" s="29" t="n">
        <v>0.343</v>
      </c>
      <c r="E12302" s="29" t="n">
        <f aca="false">D12302/10</f>
        <v>0.0343</v>
      </c>
      <c r="F12302" s="29" t="n">
        <f aca="false">(E12302+Einstellungen!$B$20)*(1+Einstellungen!$B$10)</f>
        <v>22.241457</v>
      </c>
      <c r="G12302" s="21" t="str">
        <f aca="false">IF(F12302&lt;Einstellungen!$B$5,"ja","nein")</f>
        <v>ja</v>
      </c>
      <c r="H12302" s="21" t="s">
        <v>30</v>
      </c>
      <c r="I12302" s="29" t="n">
        <f aca="false">INDEX(Einstellungen!$B$27:$B$50,12)</f>
        <v>1.1</v>
      </c>
      <c r="J12302" s="29" t="n">
        <f aca="false">F12302*I12302</f>
        <v>24.4656027</v>
      </c>
    </row>
    <row r="12303" customFormat="false" ht="15" hidden="false" customHeight="false" outlineLevel="0" collapsed="false">
      <c r="A12303" s="28" t="n">
        <v>46093</v>
      </c>
      <c r="B12303" s="21" t="s">
        <v>124</v>
      </c>
      <c r="C12303" s="21" t="s">
        <v>136</v>
      </c>
      <c r="D12303" s="29" t="n">
        <v>-1.093</v>
      </c>
      <c r="E12303" s="29" t="n">
        <f aca="false">D12303/10</f>
        <v>-0.1093</v>
      </c>
      <c r="F12303" s="29" t="n">
        <f aca="false">(E12303+Einstellungen!$B$20)*(1+Einstellungen!$B$10)</f>
        <v>22.070573</v>
      </c>
      <c r="G12303" s="21" t="str">
        <f aca="false">IF(F12303&lt;Einstellungen!$B$5,"ja","nein")</f>
        <v>ja</v>
      </c>
      <c r="H12303" s="21" t="s">
        <v>30</v>
      </c>
      <c r="I12303" s="29" t="n">
        <f aca="false">INDEX(Einstellungen!$B$27:$B$50,13)</f>
        <v>1.2</v>
      </c>
      <c r="J12303" s="29" t="n">
        <f aca="false">F12303*I12303</f>
        <v>26.4846876</v>
      </c>
    </row>
    <row r="12304" customFormat="false" ht="15" hidden="false" customHeight="false" outlineLevel="0" collapsed="false">
      <c r="A12304" s="28" t="n">
        <v>46093</v>
      </c>
      <c r="B12304" s="21" t="s">
        <v>125</v>
      </c>
      <c r="C12304" s="21" t="s">
        <v>136</v>
      </c>
      <c r="D12304" s="29" t="n">
        <v>-2.493</v>
      </c>
      <c r="E12304" s="29" t="n">
        <f aca="false">D12304/10</f>
        <v>-0.2493</v>
      </c>
      <c r="F12304" s="29" t="n">
        <f aca="false">(E12304+Einstellungen!$B$20)*(1+Einstellungen!$B$10)</f>
        <v>21.903973</v>
      </c>
      <c r="G12304" s="21" t="str">
        <f aca="false">IF(F12304&lt;Einstellungen!$B$5,"ja","nein")</f>
        <v>ja</v>
      </c>
      <c r="H12304" s="21" t="s">
        <v>30</v>
      </c>
      <c r="I12304" s="29" t="n">
        <f aca="false">INDEX(Einstellungen!$B$27:$B$50,14)</f>
        <v>1.15</v>
      </c>
      <c r="J12304" s="29" t="n">
        <f aca="false">F12304*I12304</f>
        <v>25.18956895</v>
      </c>
    </row>
    <row r="12305" customFormat="false" ht="15" hidden="false" customHeight="false" outlineLevel="0" collapsed="false">
      <c r="A12305" s="28" t="n">
        <v>46093</v>
      </c>
      <c r="B12305" s="21" t="s">
        <v>126</v>
      </c>
      <c r="C12305" s="21" t="s">
        <v>136</v>
      </c>
      <c r="D12305" s="29" t="n">
        <v>-0.902</v>
      </c>
      <c r="E12305" s="29" t="n">
        <f aca="false">D12305/10</f>
        <v>-0.0902</v>
      </c>
      <c r="F12305" s="29" t="n">
        <f aca="false">(E12305+Einstellungen!$B$20)*(1+Einstellungen!$B$10)</f>
        <v>22.093302</v>
      </c>
      <c r="G12305" s="21" t="str">
        <f aca="false">IF(F12305&lt;Einstellungen!$B$5,"ja","nein")</f>
        <v>ja</v>
      </c>
      <c r="H12305" s="21" t="s">
        <v>30</v>
      </c>
      <c r="I12305" s="29" t="n">
        <f aca="false">INDEX(Einstellungen!$B$27:$B$50,15)</f>
        <v>1</v>
      </c>
      <c r="J12305" s="29" t="n">
        <f aca="false">F12305*I12305</f>
        <v>22.093302</v>
      </c>
    </row>
    <row r="12306" customFormat="false" ht="15" hidden="false" customHeight="false" outlineLevel="0" collapsed="false">
      <c r="A12306" s="28" t="n">
        <v>46093</v>
      </c>
      <c r="B12306" s="21" t="s">
        <v>127</v>
      </c>
      <c r="C12306" s="21" t="s">
        <v>136</v>
      </c>
      <c r="D12306" s="29" t="n">
        <v>3.6</v>
      </c>
      <c r="E12306" s="29" t="n">
        <f aca="false">D12306/10</f>
        <v>0.36</v>
      </c>
      <c r="F12306" s="29" t="n">
        <f aca="false">(E12306+Einstellungen!$B$20)*(1+Einstellungen!$B$10)</f>
        <v>22.62904</v>
      </c>
      <c r="G12306" s="21" t="str">
        <f aca="false">IF(F12306&lt;Einstellungen!$B$5,"ja","nein")</f>
        <v>ja</v>
      </c>
      <c r="H12306" s="21" t="s">
        <v>30</v>
      </c>
      <c r="I12306" s="29" t="n">
        <f aca="false">INDEX(Einstellungen!$B$27:$B$50,16)</f>
        <v>0.95</v>
      </c>
      <c r="J12306" s="29" t="n">
        <f aca="false">F12306*I12306</f>
        <v>21.497588</v>
      </c>
    </row>
    <row r="12307" customFormat="false" ht="15" hidden="false" customHeight="false" outlineLevel="0" collapsed="false">
      <c r="A12307" s="28" t="n">
        <v>46093</v>
      </c>
      <c r="B12307" s="21" t="s">
        <v>128</v>
      </c>
      <c r="C12307" s="21" t="s">
        <v>136</v>
      </c>
      <c r="D12307" s="29" t="n">
        <v>51.165</v>
      </c>
      <c r="E12307" s="29" t="n">
        <f aca="false">D12307/10</f>
        <v>5.1165</v>
      </c>
      <c r="F12307" s="29" t="n">
        <f aca="false">(E12307+Einstellungen!$B$20)*(1+Einstellungen!$B$10)</f>
        <v>28.289275</v>
      </c>
      <c r="G12307" s="21" t="str">
        <f aca="false">IF(F12307&lt;Einstellungen!$B$5,"ja","nein")</f>
        <v>ja</v>
      </c>
      <c r="H12307" s="21" t="s">
        <v>30</v>
      </c>
      <c r="I12307" s="29" t="n">
        <f aca="false">INDEX(Einstellungen!$B$27:$B$50,17)</f>
        <v>0.95</v>
      </c>
      <c r="J12307" s="29" t="n">
        <f aca="false">F12307*I12307</f>
        <v>26.87481125</v>
      </c>
    </row>
    <row r="12308" customFormat="false" ht="15" hidden="false" customHeight="false" outlineLevel="0" collapsed="false">
      <c r="A12308" s="28" t="n">
        <v>46093</v>
      </c>
      <c r="B12308" s="21" t="s">
        <v>129</v>
      </c>
      <c r="C12308" s="21" t="s">
        <v>136</v>
      </c>
      <c r="D12308" s="29" t="n">
        <v>108.578</v>
      </c>
      <c r="E12308" s="29" t="n">
        <f aca="false">D12308/10</f>
        <v>10.8578</v>
      </c>
      <c r="F12308" s="29" t="n">
        <f aca="false">(E12308+Einstellungen!$B$20)*(1+Einstellungen!$B$10)</f>
        <v>35.121422</v>
      </c>
      <c r="G12308" s="21" t="str">
        <f aca="false">IF(F12308&lt;Einstellungen!$B$5,"ja","nein")</f>
        <v>nein</v>
      </c>
      <c r="H12308" s="21" t="s">
        <v>30</v>
      </c>
      <c r="I12308" s="29" t="n">
        <f aca="false">INDEX(Einstellungen!$B$27:$B$50,18)</f>
        <v>1.1</v>
      </c>
      <c r="J12308" s="29" t="n">
        <f aca="false">F12308*I12308</f>
        <v>38.6335642</v>
      </c>
    </row>
    <row r="12309" customFormat="false" ht="15" hidden="false" customHeight="false" outlineLevel="0" collapsed="false">
      <c r="A12309" s="28" t="n">
        <v>46093</v>
      </c>
      <c r="B12309" s="21" t="s">
        <v>130</v>
      </c>
      <c r="C12309" s="21" t="s">
        <v>136</v>
      </c>
      <c r="D12309" s="29" t="n">
        <v>114.865</v>
      </c>
      <c r="E12309" s="29" t="n">
        <f aca="false">D12309/10</f>
        <v>11.4865</v>
      </c>
      <c r="F12309" s="29" t="n">
        <f aca="false">(E12309+Einstellungen!$B$20)*(1+Einstellungen!$B$10)</f>
        <v>35.869575</v>
      </c>
      <c r="G12309" s="21" t="str">
        <f aca="false">IF(F12309&lt;Einstellungen!$B$5,"ja","nein")</f>
        <v>nein</v>
      </c>
      <c r="H12309" s="21" t="s">
        <v>30</v>
      </c>
      <c r="I12309" s="29" t="n">
        <f aca="false">INDEX(Einstellungen!$B$27:$B$50,19)</f>
        <v>1.35</v>
      </c>
      <c r="J12309" s="29" t="n">
        <f aca="false">F12309*I12309</f>
        <v>48.42392625</v>
      </c>
    </row>
    <row r="12310" customFormat="false" ht="15" hidden="false" customHeight="false" outlineLevel="0" collapsed="false">
      <c r="A12310" s="28" t="n">
        <v>46093</v>
      </c>
      <c r="B12310" s="21" t="s">
        <v>131</v>
      </c>
      <c r="C12310" s="21" t="s">
        <v>136</v>
      </c>
      <c r="D12310" s="29" t="n">
        <v>105.998</v>
      </c>
      <c r="E12310" s="29" t="n">
        <f aca="false">D12310/10</f>
        <v>10.5998</v>
      </c>
      <c r="F12310" s="29" t="n">
        <f aca="false">(E12310+Einstellungen!$B$20)*(1+Einstellungen!$B$10)</f>
        <v>34.814402</v>
      </c>
      <c r="G12310" s="21" t="str">
        <f aca="false">IF(F12310&lt;Einstellungen!$B$5,"ja","nein")</f>
        <v>nein</v>
      </c>
      <c r="H12310" s="21" t="s">
        <v>30</v>
      </c>
      <c r="I12310" s="29" t="n">
        <f aca="false">INDEX(Einstellungen!$B$27:$B$50,20)</f>
        <v>1.45</v>
      </c>
      <c r="J12310" s="29" t="n">
        <f aca="false">F12310*I12310</f>
        <v>50.4808829</v>
      </c>
    </row>
    <row r="12311" customFormat="false" ht="15" hidden="false" customHeight="false" outlineLevel="0" collapsed="false">
      <c r="A12311" s="28" t="n">
        <v>46093</v>
      </c>
      <c r="B12311" s="21" t="s">
        <v>132</v>
      </c>
      <c r="C12311" s="21" t="s">
        <v>136</v>
      </c>
      <c r="D12311" s="29" t="n">
        <v>86.57</v>
      </c>
      <c r="E12311" s="29" t="n">
        <f aca="false">D12311/10</f>
        <v>8.657</v>
      </c>
      <c r="F12311" s="29" t="n">
        <f aca="false">(E12311+Einstellungen!$B$20)*(1+Einstellungen!$B$10)</f>
        <v>32.50247</v>
      </c>
      <c r="G12311" s="21" t="str">
        <f aca="false">IF(F12311&lt;Einstellungen!$B$5,"ja","nein")</f>
        <v>nein</v>
      </c>
      <c r="H12311" s="21" t="s">
        <v>30</v>
      </c>
      <c r="I12311" s="29" t="n">
        <f aca="false">INDEX(Einstellungen!$B$27:$B$50,21)</f>
        <v>1.4</v>
      </c>
      <c r="J12311" s="29" t="n">
        <f aca="false">F12311*I12311</f>
        <v>45.503458</v>
      </c>
    </row>
    <row r="12312" customFormat="false" ht="15" hidden="false" customHeight="false" outlineLevel="0" collapsed="false">
      <c r="A12312" s="28" t="n">
        <v>46093</v>
      </c>
      <c r="B12312" s="21" t="s">
        <v>133</v>
      </c>
      <c r="C12312" s="21" t="s">
        <v>136</v>
      </c>
      <c r="D12312" s="29" t="n">
        <v>69.79</v>
      </c>
      <c r="E12312" s="29" t="n">
        <f aca="false">D12312/10</f>
        <v>6.979</v>
      </c>
      <c r="F12312" s="29" t="n">
        <f aca="false">(E12312+Einstellungen!$B$20)*(1+Einstellungen!$B$10)</f>
        <v>30.50565</v>
      </c>
      <c r="G12312" s="21" t="str">
        <f aca="false">IF(F12312&lt;Einstellungen!$B$5,"ja","nein")</f>
        <v>nein</v>
      </c>
      <c r="H12312" s="21" t="s">
        <v>30</v>
      </c>
      <c r="I12312" s="29" t="n">
        <f aca="false">INDEX(Einstellungen!$B$27:$B$50,22)</f>
        <v>1.25</v>
      </c>
      <c r="J12312" s="29" t="n">
        <f aca="false">F12312*I12312</f>
        <v>38.1320625</v>
      </c>
    </row>
    <row r="12313" customFormat="false" ht="15" hidden="false" customHeight="false" outlineLevel="0" collapsed="false">
      <c r="A12313" s="28" t="n">
        <v>46093</v>
      </c>
      <c r="B12313" s="21" t="s">
        <v>134</v>
      </c>
      <c r="C12313" s="21" t="s">
        <v>136</v>
      </c>
      <c r="D12313" s="29" t="n">
        <v>62.555</v>
      </c>
      <c r="E12313" s="29" t="n">
        <f aca="false">D12313/10</f>
        <v>6.2555</v>
      </c>
      <c r="F12313" s="29" t="n">
        <f aca="false">(E12313+Einstellungen!$B$20)*(1+Einstellungen!$B$10)</f>
        <v>29.644685</v>
      </c>
      <c r="G12313" s="21" t="str">
        <f aca="false">IF(F12313&lt;Einstellungen!$B$5,"ja","nein")</f>
        <v>nein</v>
      </c>
      <c r="H12313" s="21" t="s">
        <v>30</v>
      </c>
      <c r="I12313" s="29" t="n">
        <f aca="false">INDEX(Einstellungen!$B$27:$B$50,23)</f>
        <v>1.05</v>
      </c>
      <c r="J12313" s="29" t="n">
        <f aca="false">F12313*I12313</f>
        <v>31.12691925</v>
      </c>
    </row>
    <row r="12314" customFormat="false" ht="15" hidden="false" customHeight="false" outlineLevel="0" collapsed="false">
      <c r="A12314" s="28" t="n">
        <v>46093</v>
      </c>
      <c r="B12314" s="21" t="s">
        <v>135</v>
      </c>
      <c r="C12314" s="21" t="s">
        <v>136</v>
      </c>
      <c r="D12314" s="29" t="n">
        <v>17.902</v>
      </c>
      <c r="E12314" s="29" t="n">
        <f aca="false">D12314/10</f>
        <v>1.7902</v>
      </c>
      <c r="F12314" s="29" t="n">
        <f aca="false">(E12314+Einstellungen!$B$20)*(1+Einstellungen!$B$10)</f>
        <v>24.330978</v>
      </c>
      <c r="G12314" s="21" t="str">
        <f aca="false">IF(F12314&lt;Einstellungen!$B$5,"ja","nein")</f>
        <v>ja</v>
      </c>
      <c r="H12314" s="21" t="s">
        <v>30</v>
      </c>
      <c r="I12314" s="29" t="n">
        <f aca="false">INDEX(Einstellungen!$B$27:$B$50,24)</f>
        <v>0.8</v>
      </c>
      <c r="J12314" s="29" t="n">
        <f aca="false">F12314*I12314</f>
        <v>19.4647824</v>
      </c>
    </row>
    <row r="12315" customFormat="false" ht="15" hidden="false" customHeight="false" outlineLevel="0" collapsed="false">
      <c r="A12315" s="28" t="n">
        <v>46094</v>
      </c>
      <c r="B12315" s="21" t="s">
        <v>111</v>
      </c>
      <c r="C12315" s="21" t="s">
        <v>137</v>
      </c>
      <c r="D12315" s="29" t="n">
        <v>6.29</v>
      </c>
      <c r="E12315" s="29" t="n">
        <f aca="false">D12315/10</f>
        <v>0.629</v>
      </c>
      <c r="F12315" s="29" t="n">
        <f aca="false">(E12315+Einstellungen!$B$20)*(1+Einstellungen!$B$10)</f>
        <v>22.94915</v>
      </c>
      <c r="G12315" s="21" t="str">
        <f aca="false">IF(F12315&lt;Einstellungen!$B$5,"ja","nein")</f>
        <v>ja</v>
      </c>
      <c r="H12315" s="21" t="s">
        <v>30</v>
      </c>
      <c r="I12315" s="29" t="n">
        <f aca="false">INDEX(Einstellungen!$B$27:$B$50,1)</f>
        <v>0.6</v>
      </c>
      <c r="J12315" s="29" t="n">
        <f aca="false">F12315*I12315</f>
        <v>13.76949</v>
      </c>
    </row>
    <row r="12316" customFormat="false" ht="15" hidden="false" customHeight="false" outlineLevel="0" collapsed="false">
      <c r="A12316" s="28" t="n">
        <v>46094</v>
      </c>
      <c r="B12316" s="21" t="s">
        <v>113</v>
      </c>
      <c r="C12316" s="21" t="s">
        <v>137</v>
      </c>
      <c r="D12316" s="29" t="n">
        <v>4.103</v>
      </c>
      <c r="E12316" s="29" t="n">
        <f aca="false">D12316/10</f>
        <v>0.4103</v>
      </c>
      <c r="F12316" s="29" t="n">
        <f aca="false">(E12316+Einstellungen!$B$20)*(1+Einstellungen!$B$10)</f>
        <v>22.688897</v>
      </c>
      <c r="G12316" s="21" t="str">
        <f aca="false">IF(F12316&lt;Einstellungen!$B$5,"ja","nein")</f>
        <v>ja</v>
      </c>
      <c r="H12316" s="21" t="s">
        <v>30</v>
      </c>
      <c r="I12316" s="29" t="n">
        <f aca="false">INDEX(Einstellungen!$B$27:$B$50,2)</f>
        <v>0.5</v>
      </c>
      <c r="J12316" s="29" t="n">
        <f aca="false">F12316*I12316</f>
        <v>11.3444485</v>
      </c>
    </row>
    <row r="12317" customFormat="false" ht="15" hidden="false" customHeight="false" outlineLevel="0" collapsed="false">
      <c r="A12317" s="28" t="n">
        <v>46094</v>
      </c>
      <c r="B12317" s="21" t="s">
        <v>114</v>
      </c>
      <c r="C12317" s="21" t="s">
        <v>137</v>
      </c>
      <c r="D12317" s="29" t="n">
        <v>2.888</v>
      </c>
      <c r="E12317" s="29" t="n">
        <f aca="false">D12317/10</f>
        <v>0.2888</v>
      </c>
      <c r="F12317" s="29" t="n">
        <f aca="false">(E12317+Einstellungen!$B$20)*(1+Einstellungen!$B$10)</f>
        <v>22.544312</v>
      </c>
      <c r="G12317" s="21" t="str">
        <f aca="false">IF(F12317&lt;Einstellungen!$B$5,"ja","nein")</f>
        <v>ja</v>
      </c>
      <c r="H12317" s="21" t="s">
        <v>30</v>
      </c>
      <c r="I12317" s="29" t="n">
        <f aca="false">INDEX(Einstellungen!$B$27:$B$50,3)</f>
        <v>0.45</v>
      </c>
      <c r="J12317" s="29" t="n">
        <f aca="false">F12317*I12317</f>
        <v>10.1449404</v>
      </c>
    </row>
    <row r="12318" customFormat="false" ht="15" hidden="false" customHeight="false" outlineLevel="0" collapsed="false">
      <c r="A12318" s="28" t="n">
        <v>46094</v>
      </c>
      <c r="B12318" s="21" t="s">
        <v>115</v>
      </c>
      <c r="C12318" s="21" t="s">
        <v>137</v>
      </c>
      <c r="D12318" s="29" t="n">
        <v>1.147</v>
      </c>
      <c r="E12318" s="29" t="n">
        <f aca="false">D12318/10</f>
        <v>0.1147</v>
      </c>
      <c r="F12318" s="29" t="n">
        <f aca="false">(E12318+Einstellungen!$B$20)*(1+Einstellungen!$B$10)</f>
        <v>22.337133</v>
      </c>
      <c r="G12318" s="21" t="str">
        <f aca="false">IF(F12318&lt;Einstellungen!$B$5,"ja","nein")</f>
        <v>ja</v>
      </c>
      <c r="H12318" s="21" t="s">
        <v>30</v>
      </c>
      <c r="I12318" s="29" t="n">
        <f aca="false">INDEX(Einstellungen!$B$27:$B$50,4)</f>
        <v>0.45</v>
      </c>
      <c r="J12318" s="29" t="n">
        <f aca="false">F12318*I12318</f>
        <v>10.05170985</v>
      </c>
    </row>
    <row r="12319" customFormat="false" ht="15" hidden="false" customHeight="false" outlineLevel="0" collapsed="false">
      <c r="A12319" s="28" t="n">
        <v>46094</v>
      </c>
      <c r="B12319" s="21" t="s">
        <v>116</v>
      </c>
      <c r="C12319" s="21" t="s">
        <v>137</v>
      </c>
      <c r="D12319" s="29" t="n">
        <v>1.46</v>
      </c>
      <c r="E12319" s="29" t="n">
        <f aca="false">D12319/10</f>
        <v>0.146</v>
      </c>
      <c r="F12319" s="29" t="n">
        <f aca="false">(E12319+Einstellungen!$B$20)*(1+Einstellungen!$B$10)</f>
        <v>22.37438</v>
      </c>
      <c r="G12319" s="21" t="str">
        <f aca="false">IF(F12319&lt;Einstellungen!$B$5,"ja","nein")</f>
        <v>ja</v>
      </c>
      <c r="H12319" s="21" t="s">
        <v>30</v>
      </c>
      <c r="I12319" s="29" t="n">
        <f aca="false">INDEX(Einstellungen!$B$27:$B$50,5)</f>
        <v>0.45</v>
      </c>
      <c r="J12319" s="29" t="n">
        <f aca="false">F12319*I12319</f>
        <v>10.068471</v>
      </c>
    </row>
    <row r="12320" customFormat="false" ht="15" hidden="false" customHeight="false" outlineLevel="0" collapsed="false">
      <c r="A12320" s="28" t="n">
        <v>46094</v>
      </c>
      <c r="B12320" s="21" t="s">
        <v>117</v>
      </c>
      <c r="C12320" s="21" t="s">
        <v>137</v>
      </c>
      <c r="D12320" s="29" t="n">
        <v>2.907</v>
      </c>
      <c r="E12320" s="29" t="n">
        <f aca="false">D12320/10</f>
        <v>0.2907</v>
      </c>
      <c r="F12320" s="29" t="n">
        <f aca="false">(E12320+Einstellungen!$B$20)*(1+Einstellungen!$B$10)</f>
        <v>22.546573</v>
      </c>
      <c r="G12320" s="21" t="str">
        <f aca="false">IF(F12320&lt;Einstellungen!$B$5,"ja","nein")</f>
        <v>ja</v>
      </c>
      <c r="H12320" s="21" t="s">
        <v>30</v>
      </c>
      <c r="I12320" s="29" t="n">
        <f aca="false">INDEX(Einstellungen!$B$27:$B$50,6)</f>
        <v>0.5</v>
      </c>
      <c r="J12320" s="29" t="n">
        <f aca="false">F12320*I12320</f>
        <v>11.2732865</v>
      </c>
    </row>
    <row r="12321" customFormat="false" ht="15" hidden="false" customHeight="false" outlineLevel="0" collapsed="false">
      <c r="A12321" s="28" t="n">
        <v>46094</v>
      </c>
      <c r="B12321" s="21" t="s">
        <v>118</v>
      </c>
      <c r="C12321" s="21" t="s">
        <v>137</v>
      </c>
      <c r="D12321" s="29" t="n">
        <v>8.46</v>
      </c>
      <c r="E12321" s="29" t="n">
        <f aca="false">D12321/10</f>
        <v>0.846</v>
      </c>
      <c r="F12321" s="29" t="n">
        <f aca="false">(E12321+Einstellungen!$B$20)*(1+Einstellungen!$B$10)</f>
        <v>23.20738</v>
      </c>
      <c r="G12321" s="21" t="str">
        <f aca="false">IF(F12321&lt;Einstellungen!$B$5,"ja","nein")</f>
        <v>ja</v>
      </c>
      <c r="H12321" s="21" t="s">
        <v>30</v>
      </c>
      <c r="I12321" s="29" t="n">
        <f aca="false">INDEX(Einstellungen!$B$27:$B$50,7)</f>
        <v>0.7</v>
      </c>
      <c r="J12321" s="29" t="n">
        <f aca="false">F12321*I12321</f>
        <v>16.245166</v>
      </c>
    </row>
    <row r="12322" customFormat="false" ht="15" hidden="false" customHeight="false" outlineLevel="0" collapsed="false">
      <c r="A12322" s="28" t="n">
        <v>46094</v>
      </c>
      <c r="B12322" s="21" t="s">
        <v>119</v>
      </c>
      <c r="C12322" s="21" t="s">
        <v>137</v>
      </c>
      <c r="D12322" s="29" t="n">
        <v>19.938</v>
      </c>
      <c r="E12322" s="29" t="n">
        <f aca="false">D12322/10</f>
        <v>1.9938</v>
      </c>
      <c r="F12322" s="29" t="n">
        <f aca="false">(E12322+Einstellungen!$B$20)*(1+Einstellungen!$B$10)</f>
        <v>24.573262</v>
      </c>
      <c r="G12322" s="21" t="str">
        <f aca="false">IF(F12322&lt;Einstellungen!$B$5,"ja","nein")</f>
        <v>ja</v>
      </c>
      <c r="H12322" s="21" t="s">
        <v>30</v>
      </c>
      <c r="I12322" s="29" t="n">
        <f aca="false">INDEX(Einstellungen!$B$27:$B$50,8)</f>
        <v>0.95</v>
      </c>
      <c r="J12322" s="29" t="n">
        <f aca="false">F12322*I12322</f>
        <v>23.3445989</v>
      </c>
    </row>
    <row r="12323" customFormat="false" ht="15" hidden="false" customHeight="false" outlineLevel="0" collapsed="false">
      <c r="A12323" s="28" t="n">
        <v>46094</v>
      </c>
      <c r="B12323" s="21" t="s">
        <v>120</v>
      </c>
      <c r="C12323" s="21" t="s">
        <v>137</v>
      </c>
      <c r="D12323" s="29" t="n">
        <v>6.415</v>
      </c>
      <c r="E12323" s="29" t="n">
        <f aca="false">D12323/10</f>
        <v>0.6415</v>
      </c>
      <c r="F12323" s="29" t="n">
        <f aca="false">(E12323+Einstellungen!$B$20)*(1+Einstellungen!$B$10)</f>
        <v>22.964025</v>
      </c>
      <c r="G12323" s="21" t="str">
        <f aca="false">IF(F12323&lt;Einstellungen!$B$5,"ja","nein")</f>
        <v>ja</v>
      </c>
      <c r="H12323" s="21" t="s">
        <v>30</v>
      </c>
      <c r="I12323" s="29" t="n">
        <f aca="false">INDEX(Einstellungen!$B$27:$B$50,9)</f>
        <v>1.05</v>
      </c>
      <c r="J12323" s="29" t="n">
        <f aca="false">F12323*I12323</f>
        <v>24.11222625</v>
      </c>
    </row>
    <row r="12324" customFormat="false" ht="15" hidden="false" customHeight="false" outlineLevel="0" collapsed="false">
      <c r="A12324" s="28" t="n">
        <v>46094</v>
      </c>
      <c r="B12324" s="21" t="s">
        <v>121</v>
      </c>
      <c r="C12324" s="21" t="s">
        <v>137</v>
      </c>
      <c r="D12324" s="29" t="n">
        <v>-0.24</v>
      </c>
      <c r="E12324" s="29" t="n">
        <f aca="false">D12324/10</f>
        <v>-0.024</v>
      </c>
      <c r="F12324" s="29" t="n">
        <f aca="false">(E12324+Einstellungen!$B$20)*(1+Einstellungen!$B$10)</f>
        <v>22.17208</v>
      </c>
      <c r="G12324" s="21" t="str">
        <f aca="false">IF(F12324&lt;Einstellungen!$B$5,"ja","nein")</f>
        <v>ja</v>
      </c>
      <c r="H12324" s="21" t="s">
        <v>30</v>
      </c>
      <c r="I12324" s="29" t="n">
        <f aca="false">INDEX(Einstellungen!$B$27:$B$50,10)</f>
        <v>1.05</v>
      </c>
      <c r="J12324" s="29" t="n">
        <f aca="false">F12324*I12324</f>
        <v>23.280684</v>
      </c>
    </row>
    <row r="12325" customFormat="false" ht="15" hidden="false" customHeight="false" outlineLevel="0" collapsed="false">
      <c r="A12325" s="28" t="n">
        <v>46094</v>
      </c>
      <c r="B12325" s="21" t="s">
        <v>122</v>
      </c>
      <c r="C12325" s="21" t="s">
        <v>137</v>
      </c>
      <c r="D12325" s="29" t="n">
        <v>-4.997</v>
      </c>
      <c r="E12325" s="29" t="n">
        <f aca="false">D12325/10</f>
        <v>-0.4997</v>
      </c>
      <c r="F12325" s="29" t="n">
        <f aca="false">(E12325+Einstellungen!$B$20)*(1+Einstellungen!$B$10)</f>
        <v>21.605997</v>
      </c>
      <c r="G12325" s="21" t="str">
        <f aca="false">IF(F12325&lt;Einstellungen!$B$5,"ja","nein")</f>
        <v>ja</v>
      </c>
      <c r="H12325" s="21" t="s">
        <v>30</v>
      </c>
      <c r="I12325" s="29" t="n">
        <f aca="false">INDEX(Einstellungen!$B$27:$B$50,11)</f>
        <v>1.05</v>
      </c>
      <c r="J12325" s="29" t="n">
        <f aca="false">F12325*I12325</f>
        <v>22.68629685</v>
      </c>
    </row>
    <row r="12326" customFormat="false" ht="15" hidden="false" customHeight="false" outlineLevel="0" collapsed="false">
      <c r="A12326" s="28" t="n">
        <v>46094</v>
      </c>
      <c r="B12326" s="21" t="s">
        <v>123</v>
      </c>
      <c r="C12326" s="21" t="s">
        <v>137</v>
      </c>
      <c r="D12326" s="29" t="n">
        <v>-9</v>
      </c>
      <c r="E12326" s="29" t="n">
        <f aca="false">D12326/10</f>
        <v>-0.9</v>
      </c>
      <c r="F12326" s="29" t="n">
        <f aca="false">(E12326+Einstellungen!$B$20)*(1+Einstellungen!$B$10)</f>
        <v>21.12964</v>
      </c>
      <c r="G12326" s="21" t="str">
        <f aca="false">IF(F12326&lt;Einstellungen!$B$5,"ja","nein")</f>
        <v>ja</v>
      </c>
      <c r="H12326" s="21" t="s">
        <v>30</v>
      </c>
      <c r="I12326" s="29" t="n">
        <f aca="false">INDEX(Einstellungen!$B$27:$B$50,12)</f>
        <v>1.1</v>
      </c>
      <c r="J12326" s="29" t="n">
        <f aca="false">F12326*I12326</f>
        <v>23.242604</v>
      </c>
    </row>
    <row r="12327" customFormat="false" ht="15" hidden="false" customHeight="false" outlineLevel="0" collapsed="false">
      <c r="A12327" s="28" t="n">
        <v>46094</v>
      </c>
      <c r="B12327" s="21" t="s">
        <v>124</v>
      </c>
      <c r="C12327" s="21" t="s">
        <v>137</v>
      </c>
      <c r="D12327" s="29" t="n">
        <v>-8.348</v>
      </c>
      <c r="E12327" s="29" t="n">
        <f aca="false">D12327/10</f>
        <v>-0.8348</v>
      </c>
      <c r="F12327" s="29" t="n">
        <f aca="false">(E12327+Einstellungen!$B$20)*(1+Einstellungen!$B$10)</f>
        <v>21.207228</v>
      </c>
      <c r="G12327" s="21" t="str">
        <f aca="false">IF(F12327&lt;Einstellungen!$B$5,"ja","nein")</f>
        <v>ja</v>
      </c>
      <c r="H12327" s="21" t="s">
        <v>30</v>
      </c>
      <c r="I12327" s="29" t="n">
        <f aca="false">INDEX(Einstellungen!$B$27:$B$50,13)</f>
        <v>1.2</v>
      </c>
      <c r="J12327" s="29" t="n">
        <f aca="false">F12327*I12327</f>
        <v>25.4486736</v>
      </c>
    </row>
    <row r="12328" customFormat="false" ht="15" hidden="false" customHeight="false" outlineLevel="0" collapsed="false">
      <c r="A12328" s="28" t="n">
        <v>46094</v>
      </c>
      <c r="B12328" s="21" t="s">
        <v>125</v>
      </c>
      <c r="C12328" s="21" t="s">
        <v>137</v>
      </c>
      <c r="D12328" s="29" t="n">
        <v>-2.553</v>
      </c>
      <c r="E12328" s="29" t="n">
        <f aca="false">D12328/10</f>
        <v>-0.2553</v>
      </c>
      <c r="F12328" s="29" t="n">
        <f aca="false">(E12328+Einstellungen!$B$20)*(1+Einstellungen!$B$10)</f>
        <v>21.896833</v>
      </c>
      <c r="G12328" s="21" t="str">
        <f aca="false">IF(F12328&lt;Einstellungen!$B$5,"ja","nein")</f>
        <v>ja</v>
      </c>
      <c r="H12328" s="21" t="s">
        <v>30</v>
      </c>
      <c r="I12328" s="29" t="n">
        <f aca="false">INDEX(Einstellungen!$B$27:$B$50,14)</f>
        <v>1.15</v>
      </c>
      <c r="J12328" s="29" t="n">
        <f aca="false">F12328*I12328</f>
        <v>25.18135795</v>
      </c>
    </row>
    <row r="12329" customFormat="false" ht="15" hidden="false" customHeight="false" outlineLevel="0" collapsed="false">
      <c r="A12329" s="28" t="n">
        <v>46094</v>
      </c>
      <c r="B12329" s="21" t="s">
        <v>126</v>
      </c>
      <c r="C12329" s="21" t="s">
        <v>137</v>
      </c>
      <c r="D12329" s="29" t="n">
        <v>1.173</v>
      </c>
      <c r="E12329" s="29" t="n">
        <f aca="false">D12329/10</f>
        <v>0.1173</v>
      </c>
      <c r="F12329" s="29" t="n">
        <f aca="false">(E12329+Einstellungen!$B$20)*(1+Einstellungen!$B$10)</f>
        <v>22.340227</v>
      </c>
      <c r="G12329" s="21" t="str">
        <f aca="false">IF(F12329&lt;Einstellungen!$B$5,"ja","nein")</f>
        <v>ja</v>
      </c>
      <c r="H12329" s="21" t="s">
        <v>30</v>
      </c>
      <c r="I12329" s="29" t="n">
        <f aca="false">INDEX(Einstellungen!$B$27:$B$50,15)</f>
        <v>1</v>
      </c>
      <c r="J12329" s="29" t="n">
        <f aca="false">F12329*I12329</f>
        <v>22.340227</v>
      </c>
    </row>
    <row r="12330" customFormat="false" ht="15" hidden="false" customHeight="false" outlineLevel="0" collapsed="false">
      <c r="A12330" s="28" t="n">
        <v>46094</v>
      </c>
      <c r="B12330" s="21" t="s">
        <v>127</v>
      </c>
      <c r="C12330" s="21" t="s">
        <v>137</v>
      </c>
      <c r="D12330" s="29" t="n">
        <v>47.07</v>
      </c>
      <c r="E12330" s="29" t="n">
        <f aca="false">D12330/10</f>
        <v>4.707</v>
      </c>
      <c r="F12330" s="29" t="n">
        <f aca="false">(E12330+Einstellungen!$B$20)*(1+Einstellungen!$B$10)</f>
        <v>27.80197</v>
      </c>
      <c r="G12330" s="21" t="str">
        <f aca="false">IF(F12330&lt;Einstellungen!$B$5,"ja","nein")</f>
        <v>ja</v>
      </c>
      <c r="H12330" s="21" t="s">
        <v>30</v>
      </c>
      <c r="I12330" s="29" t="n">
        <f aca="false">INDEX(Einstellungen!$B$27:$B$50,16)</f>
        <v>0.95</v>
      </c>
      <c r="J12330" s="29" t="n">
        <f aca="false">F12330*I12330</f>
        <v>26.4118715</v>
      </c>
    </row>
    <row r="12331" customFormat="false" ht="15" hidden="false" customHeight="false" outlineLevel="0" collapsed="false">
      <c r="A12331" s="28" t="n">
        <v>46094</v>
      </c>
      <c r="B12331" s="21" t="s">
        <v>128</v>
      </c>
      <c r="C12331" s="21" t="s">
        <v>137</v>
      </c>
      <c r="D12331" s="29" t="n">
        <v>101.31</v>
      </c>
      <c r="E12331" s="29" t="n">
        <f aca="false">D12331/10</f>
        <v>10.131</v>
      </c>
      <c r="F12331" s="29" t="n">
        <f aca="false">(E12331+Einstellungen!$B$20)*(1+Einstellungen!$B$10)</f>
        <v>34.25653</v>
      </c>
      <c r="G12331" s="21" t="str">
        <f aca="false">IF(F12331&lt;Einstellungen!$B$5,"ja","nein")</f>
        <v>nein</v>
      </c>
      <c r="H12331" s="21" t="s">
        <v>30</v>
      </c>
      <c r="I12331" s="29" t="n">
        <f aca="false">INDEX(Einstellungen!$B$27:$B$50,17)</f>
        <v>0.95</v>
      </c>
      <c r="J12331" s="29" t="n">
        <f aca="false">F12331*I12331</f>
        <v>32.5437035</v>
      </c>
    </row>
    <row r="12332" customFormat="false" ht="15" hidden="false" customHeight="false" outlineLevel="0" collapsed="false">
      <c r="A12332" s="28" t="n">
        <v>46094</v>
      </c>
      <c r="B12332" s="21" t="s">
        <v>129</v>
      </c>
      <c r="C12332" s="21" t="s">
        <v>137</v>
      </c>
      <c r="D12332" s="29" t="n">
        <v>141.93</v>
      </c>
      <c r="E12332" s="29" t="n">
        <f aca="false">D12332/10</f>
        <v>14.193</v>
      </c>
      <c r="F12332" s="29" t="n">
        <f aca="false">(E12332+Einstellungen!$B$20)*(1+Einstellungen!$B$10)</f>
        <v>39.09031</v>
      </c>
      <c r="G12332" s="21" t="str">
        <f aca="false">IF(F12332&lt;Einstellungen!$B$5,"ja","nein")</f>
        <v>nein</v>
      </c>
      <c r="H12332" s="21" t="s">
        <v>30</v>
      </c>
      <c r="I12332" s="29" t="n">
        <f aca="false">INDEX(Einstellungen!$B$27:$B$50,18)</f>
        <v>1.1</v>
      </c>
      <c r="J12332" s="29" t="n">
        <f aca="false">F12332*I12332</f>
        <v>42.999341</v>
      </c>
    </row>
    <row r="12333" customFormat="false" ht="15" hidden="false" customHeight="false" outlineLevel="0" collapsed="false">
      <c r="A12333" s="28" t="n">
        <v>46094</v>
      </c>
      <c r="B12333" s="21" t="s">
        <v>130</v>
      </c>
      <c r="C12333" s="21" t="s">
        <v>137</v>
      </c>
      <c r="D12333" s="29" t="n">
        <v>161.493</v>
      </c>
      <c r="E12333" s="29" t="n">
        <f aca="false">D12333/10</f>
        <v>16.1493</v>
      </c>
      <c r="F12333" s="29" t="n">
        <f aca="false">(E12333+Einstellungen!$B$20)*(1+Einstellungen!$B$10)</f>
        <v>41.418307</v>
      </c>
      <c r="G12333" s="21" t="str">
        <f aca="false">IF(F12333&lt;Einstellungen!$B$5,"ja","nein")</f>
        <v>nein</v>
      </c>
      <c r="H12333" s="21" t="s">
        <v>30</v>
      </c>
      <c r="I12333" s="29" t="n">
        <f aca="false">INDEX(Einstellungen!$B$27:$B$50,19)</f>
        <v>1.35</v>
      </c>
      <c r="J12333" s="29" t="n">
        <f aca="false">F12333*I12333</f>
        <v>55.91471445</v>
      </c>
    </row>
    <row r="12334" customFormat="false" ht="15" hidden="false" customHeight="false" outlineLevel="0" collapsed="false">
      <c r="A12334" s="28" t="n">
        <v>46094</v>
      </c>
      <c r="B12334" s="21" t="s">
        <v>131</v>
      </c>
      <c r="C12334" s="21" t="s">
        <v>137</v>
      </c>
      <c r="D12334" s="29" t="n">
        <v>165.745</v>
      </c>
      <c r="E12334" s="29" t="n">
        <f aca="false">D12334/10</f>
        <v>16.5745</v>
      </c>
      <c r="F12334" s="29" t="n">
        <f aca="false">(E12334+Einstellungen!$B$20)*(1+Einstellungen!$B$10)</f>
        <v>41.924295</v>
      </c>
      <c r="G12334" s="21" t="str">
        <f aca="false">IF(F12334&lt;Einstellungen!$B$5,"ja","nein")</f>
        <v>nein</v>
      </c>
      <c r="H12334" s="21" t="s">
        <v>30</v>
      </c>
      <c r="I12334" s="29" t="n">
        <f aca="false">INDEX(Einstellungen!$B$27:$B$50,20)</f>
        <v>1.45</v>
      </c>
      <c r="J12334" s="29" t="n">
        <f aca="false">F12334*I12334</f>
        <v>60.79022775</v>
      </c>
    </row>
    <row r="12335" customFormat="false" ht="15" hidden="false" customHeight="false" outlineLevel="0" collapsed="false">
      <c r="A12335" s="28" t="n">
        <v>46094</v>
      </c>
      <c r="B12335" s="21" t="s">
        <v>132</v>
      </c>
      <c r="C12335" s="21" t="s">
        <v>137</v>
      </c>
      <c r="D12335" s="29" t="n">
        <v>145.722</v>
      </c>
      <c r="E12335" s="29" t="n">
        <f aca="false">D12335/10</f>
        <v>14.5722</v>
      </c>
      <c r="F12335" s="29" t="n">
        <f aca="false">(E12335+Einstellungen!$B$20)*(1+Einstellungen!$B$10)</f>
        <v>39.541558</v>
      </c>
      <c r="G12335" s="21" t="str">
        <f aca="false">IF(F12335&lt;Einstellungen!$B$5,"ja","nein")</f>
        <v>nein</v>
      </c>
      <c r="H12335" s="21" t="s">
        <v>30</v>
      </c>
      <c r="I12335" s="29" t="n">
        <f aca="false">INDEX(Einstellungen!$B$27:$B$50,21)</f>
        <v>1.4</v>
      </c>
      <c r="J12335" s="29" t="n">
        <f aca="false">F12335*I12335</f>
        <v>55.3581812</v>
      </c>
    </row>
    <row r="12336" customFormat="false" ht="15" hidden="false" customHeight="false" outlineLevel="0" collapsed="false">
      <c r="A12336" s="28" t="n">
        <v>46094</v>
      </c>
      <c r="B12336" s="21" t="s">
        <v>133</v>
      </c>
      <c r="C12336" s="21" t="s">
        <v>137</v>
      </c>
      <c r="D12336" s="29" t="n">
        <v>130.335</v>
      </c>
      <c r="E12336" s="29" t="n">
        <f aca="false">D12336/10</f>
        <v>13.0335</v>
      </c>
      <c r="F12336" s="29" t="n">
        <f aca="false">(E12336+Einstellungen!$B$20)*(1+Einstellungen!$B$10)</f>
        <v>37.710505</v>
      </c>
      <c r="G12336" s="21" t="str">
        <f aca="false">IF(F12336&lt;Einstellungen!$B$5,"ja","nein")</f>
        <v>nein</v>
      </c>
      <c r="H12336" s="21" t="s">
        <v>30</v>
      </c>
      <c r="I12336" s="29" t="n">
        <f aca="false">INDEX(Einstellungen!$B$27:$B$50,22)</f>
        <v>1.25</v>
      </c>
      <c r="J12336" s="29" t="n">
        <f aca="false">F12336*I12336</f>
        <v>47.13813125</v>
      </c>
    </row>
    <row r="12337" customFormat="false" ht="15" hidden="false" customHeight="false" outlineLevel="0" collapsed="false">
      <c r="A12337" s="28" t="n">
        <v>46094</v>
      </c>
      <c r="B12337" s="21" t="s">
        <v>134</v>
      </c>
      <c r="C12337" s="21" t="s">
        <v>137</v>
      </c>
      <c r="D12337" s="29" t="n">
        <v>123.422</v>
      </c>
      <c r="E12337" s="29" t="n">
        <f aca="false">D12337/10</f>
        <v>12.3422</v>
      </c>
      <c r="F12337" s="29" t="n">
        <f aca="false">(E12337+Einstellungen!$B$20)*(1+Einstellungen!$B$10)</f>
        <v>36.887858</v>
      </c>
      <c r="G12337" s="21" t="str">
        <f aca="false">IF(F12337&lt;Einstellungen!$B$5,"ja","nein")</f>
        <v>nein</v>
      </c>
      <c r="H12337" s="21" t="s">
        <v>30</v>
      </c>
      <c r="I12337" s="29" t="n">
        <f aca="false">INDEX(Einstellungen!$B$27:$B$50,23)</f>
        <v>1.05</v>
      </c>
      <c r="J12337" s="29" t="n">
        <f aca="false">F12337*I12337</f>
        <v>38.7322509</v>
      </c>
    </row>
    <row r="12338" customFormat="false" ht="15" hidden="false" customHeight="false" outlineLevel="0" collapsed="false">
      <c r="A12338" s="28" t="n">
        <v>46094</v>
      </c>
      <c r="B12338" s="21" t="s">
        <v>135</v>
      </c>
      <c r="C12338" s="21" t="s">
        <v>137</v>
      </c>
      <c r="D12338" s="29" t="n">
        <v>115.808</v>
      </c>
      <c r="E12338" s="29" t="n">
        <f aca="false">D12338/10</f>
        <v>11.5808</v>
      </c>
      <c r="F12338" s="29" t="n">
        <f aca="false">(E12338+Einstellungen!$B$20)*(1+Einstellungen!$B$10)</f>
        <v>35.981792</v>
      </c>
      <c r="G12338" s="21" t="str">
        <f aca="false">IF(F12338&lt;Einstellungen!$B$5,"ja","nein")</f>
        <v>nein</v>
      </c>
      <c r="H12338" s="21" t="s">
        <v>30</v>
      </c>
      <c r="I12338" s="29" t="n">
        <f aca="false">INDEX(Einstellungen!$B$27:$B$50,24)</f>
        <v>0.8</v>
      </c>
      <c r="J12338" s="29" t="n">
        <f aca="false">F12338*I12338</f>
        <v>28.7854336</v>
      </c>
    </row>
    <row r="12339" customFormat="false" ht="15" hidden="false" customHeight="false" outlineLevel="0" collapsed="false">
      <c r="A12339" s="28" t="n">
        <v>46095</v>
      </c>
      <c r="B12339" s="21" t="s">
        <v>111</v>
      </c>
      <c r="C12339" s="21" t="s">
        <v>138</v>
      </c>
      <c r="D12339" s="29" t="n">
        <v>112.945</v>
      </c>
      <c r="E12339" s="29" t="n">
        <f aca="false">D12339/10</f>
        <v>11.2945</v>
      </c>
      <c r="F12339" s="29" t="n">
        <f aca="false">(E12339+Einstellungen!$B$20)*(1+Einstellungen!$B$10)</f>
        <v>35.641095</v>
      </c>
      <c r="G12339" s="21" t="str">
        <f aca="false">IF(F12339&lt;Einstellungen!$B$5,"ja","nein")</f>
        <v>nein</v>
      </c>
      <c r="H12339" s="21" t="s">
        <v>30</v>
      </c>
      <c r="I12339" s="29" t="n">
        <f aca="false">INDEX(Einstellungen!$B$27:$B$50,1)</f>
        <v>0.6</v>
      </c>
      <c r="J12339" s="29" t="n">
        <f aca="false">F12339*I12339</f>
        <v>21.384657</v>
      </c>
    </row>
    <row r="12340" customFormat="false" ht="15" hidden="false" customHeight="false" outlineLevel="0" collapsed="false">
      <c r="A12340" s="28" t="n">
        <v>46095</v>
      </c>
      <c r="B12340" s="21" t="s">
        <v>113</v>
      </c>
      <c r="C12340" s="21" t="s">
        <v>138</v>
      </c>
      <c r="D12340" s="29" t="n">
        <v>109.07</v>
      </c>
      <c r="E12340" s="29" t="n">
        <f aca="false">D12340/10</f>
        <v>10.907</v>
      </c>
      <c r="F12340" s="29" t="n">
        <f aca="false">(E12340+Einstellungen!$B$20)*(1+Einstellungen!$B$10)</f>
        <v>35.17997</v>
      </c>
      <c r="G12340" s="21" t="str">
        <f aca="false">IF(F12340&lt;Einstellungen!$B$5,"ja","nein")</f>
        <v>nein</v>
      </c>
      <c r="H12340" s="21" t="s">
        <v>30</v>
      </c>
      <c r="I12340" s="29" t="n">
        <f aca="false">INDEX(Einstellungen!$B$27:$B$50,2)</f>
        <v>0.5</v>
      </c>
      <c r="J12340" s="29" t="n">
        <f aca="false">F12340*I12340</f>
        <v>17.589985</v>
      </c>
    </row>
    <row r="12341" customFormat="false" ht="15" hidden="false" customHeight="false" outlineLevel="0" collapsed="false">
      <c r="A12341" s="28" t="n">
        <v>46095</v>
      </c>
      <c r="B12341" s="21" t="s">
        <v>114</v>
      </c>
      <c r="C12341" s="21" t="s">
        <v>138</v>
      </c>
      <c r="D12341" s="29" t="n">
        <v>103.99</v>
      </c>
      <c r="E12341" s="29" t="n">
        <f aca="false">D12341/10</f>
        <v>10.399</v>
      </c>
      <c r="F12341" s="29" t="n">
        <f aca="false">(E12341+Einstellungen!$B$20)*(1+Einstellungen!$B$10)</f>
        <v>34.57545</v>
      </c>
      <c r="G12341" s="21" t="str">
        <f aca="false">IF(F12341&lt;Einstellungen!$B$5,"ja","nein")</f>
        <v>nein</v>
      </c>
      <c r="H12341" s="21" t="s">
        <v>30</v>
      </c>
      <c r="I12341" s="29" t="n">
        <f aca="false">INDEX(Einstellungen!$B$27:$B$50,3)</f>
        <v>0.45</v>
      </c>
      <c r="J12341" s="29" t="n">
        <f aca="false">F12341*I12341</f>
        <v>15.5589525</v>
      </c>
    </row>
    <row r="12342" customFormat="false" ht="15" hidden="false" customHeight="false" outlineLevel="0" collapsed="false">
      <c r="A12342" s="28" t="n">
        <v>46095</v>
      </c>
      <c r="B12342" s="21" t="s">
        <v>115</v>
      </c>
      <c r="C12342" s="21" t="s">
        <v>138</v>
      </c>
      <c r="D12342" s="29" t="n">
        <v>101.862</v>
      </c>
      <c r="E12342" s="29" t="n">
        <f aca="false">D12342/10</f>
        <v>10.1862</v>
      </c>
      <c r="F12342" s="29" t="n">
        <f aca="false">(E12342+Einstellungen!$B$20)*(1+Einstellungen!$B$10)</f>
        <v>34.322218</v>
      </c>
      <c r="G12342" s="21" t="str">
        <f aca="false">IF(F12342&lt;Einstellungen!$B$5,"ja","nein")</f>
        <v>nein</v>
      </c>
      <c r="H12342" s="21" t="s">
        <v>30</v>
      </c>
      <c r="I12342" s="29" t="n">
        <f aca="false">INDEX(Einstellungen!$B$27:$B$50,4)</f>
        <v>0.45</v>
      </c>
      <c r="J12342" s="29" t="n">
        <f aca="false">F12342*I12342</f>
        <v>15.4449981</v>
      </c>
    </row>
    <row r="12343" customFormat="false" ht="15" hidden="false" customHeight="false" outlineLevel="0" collapsed="false">
      <c r="A12343" s="28" t="n">
        <v>46095</v>
      </c>
      <c r="B12343" s="21" t="s">
        <v>116</v>
      </c>
      <c r="C12343" s="21" t="s">
        <v>138</v>
      </c>
      <c r="D12343" s="29" t="n">
        <v>105.115</v>
      </c>
      <c r="E12343" s="29" t="n">
        <f aca="false">D12343/10</f>
        <v>10.5115</v>
      </c>
      <c r="F12343" s="29" t="n">
        <f aca="false">(E12343+Einstellungen!$B$20)*(1+Einstellungen!$B$10)</f>
        <v>34.709325</v>
      </c>
      <c r="G12343" s="21" t="str">
        <f aca="false">IF(F12343&lt;Einstellungen!$B$5,"ja","nein")</f>
        <v>nein</v>
      </c>
      <c r="H12343" s="21" t="s">
        <v>30</v>
      </c>
      <c r="I12343" s="29" t="n">
        <f aca="false">INDEX(Einstellungen!$B$27:$B$50,5)</f>
        <v>0.45</v>
      </c>
      <c r="J12343" s="29" t="n">
        <f aca="false">F12343*I12343</f>
        <v>15.61919625</v>
      </c>
    </row>
    <row r="12344" customFormat="false" ht="15" hidden="false" customHeight="false" outlineLevel="0" collapsed="false">
      <c r="A12344" s="28" t="n">
        <v>46095</v>
      </c>
      <c r="B12344" s="21" t="s">
        <v>117</v>
      </c>
      <c r="C12344" s="21" t="s">
        <v>138</v>
      </c>
      <c r="D12344" s="29" t="n">
        <v>109.067</v>
      </c>
      <c r="E12344" s="29" t="n">
        <f aca="false">D12344/10</f>
        <v>10.9067</v>
      </c>
      <c r="F12344" s="29" t="n">
        <f aca="false">(E12344+Einstellungen!$B$20)*(1+Einstellungen!$B$10)</f>
        <v>35.179613</v>
      </c>
      <c r="G12344" s="21" t="str">
        <f aca="false">IF(F12344&lt;Einstellungen!$B$5,"ja","nein")</f>
        <v>nein</v>
      </c>
      <c r="H12344" s="21" t="s">
        <v>30</v>
      </c>
      <c r="I12344" s="29" t="n">
        <f aca="false">INDEX(Einstellungen!$B$27:$B$50,6)</f>
        <v>0.5</v>
      </c>
      <c r="J12344" s="29" t="n">
        <f aca="false">F12344*I12344</f>
        <v>17.5898065</v>
      </c>
    </row>
    <row r="12345" customFormat="false" ht="15" hidden="false" customHeight="false" outlineLevel="0" collapsed="false">
      <c r="A12345" s="28" t="n">
        <v>46095</v>
      </c>
      <c r="B12345" s="21" t="s">
        <v>118</v>
      </c>
      <c r="C12345" s="21" t="s">
        <v>138</v>
      </c>
      <c r="D12345" s="29" t="n">
        <v>111.52</v>
      </c>
      <c r="E12345" s="29" t="n">
        <f aca="false">D12345/10</f>
        <v>11.152</v>
      </c>
      <c r="F12345" s="29" t="n">
        <f aca="false">(E12345+Einstellungen!$B$20)*(1+Einstellungen!$B$10)</f>
        <v>35.47152</v>
      </c>
      <c r="G12345" s="21" t="str">
        <f aca="false">IF(F12345&lt;Einstellungen!$B$5,"ja","nein")</f>
        <v>nein</v>
      </c>
      <c r="H12345" s="21" t="s">
        <v>30</v>
      </c>
      <c r="I12345" s="29" t="n">
        <f aca="false">INDEX(Einstellungen!$B$27:$B$50,7)</f>
        <v>0.7</v>
      </c>
      <c r="J12345" s="29" t="n">
        <f aca="false">F12345*I12345</f>
        <v>24.830064</v>
      </c>
    </row>
    <row r="12346" customFormat="false" ht="15" hidden="false" customHeight="false" outlineLevel="0" collapsed="false">
      <c r="A12346" s="28" t="n">
        <v>46095</v>
      </c>
      <c r="B12346" s="21" t="s">
        <v>119</v>
      </c>
      <c r="C12346" s="21" t="s">
        <v>138</v>
      </c>
      <c r="D12346" s="29" t="n">
        <v>116.707</v>
      </c>
      <c r="E12346" s="29" t="n">
        <f aca="false">D12346/10</f>
        <v>11.6707</v>
      </c>
      <c r="F12346" s="29" t="n">
        <f aca="false">(E12346+Einstellungen!$B$20)*(1+Einstellungen!$B$10)</f>
        <v>36.088773</v>
      </c>
      <c r="G12346" s="21" t="str">
        <f aca="false">IF(F12346&lt;Einstellungen!$B$5,"ja","nein")</f>
        <v>nein</v>
      </c>
      <c r="H12346" s="21" t="s">
        <v>30</v>
      </c>
      <c r="I12346" s="29" t="n">
        <f aca="false">INDEX(Einstellungen!$B$27:$B$50,8)</f>
        <v>0.95</v>
      </c>
      <c r="J12346" s="29" t="n">
        <f aca="false">F12346*I12346</f>
        <v>34.28433435</v>
      </c>
    </row>
    <row r="12347" customFormat="false" ht="15" hidden="false" customHeight="false" outlineLevel="0" collapsed="false">
      <c r="A12347" s="28" t="n">
        <v>46095</v>
      </c>
      <c r="B12347" s="21" t="s">
        <v>120</v>
      </c>
      <c r="C12347" s="21" t="s">
        <v>138</v>
      </c>
      <c r="D12347" s="29" t="n">
        <v>121.88</v>
      </c>
      <c r="E12347" s="29" t="n">
        <f aca="false">D12347/10</f>
        <v>12.188</v>
      </c>
      <c r="F12347" s="29" t="n">
        <f aca="false">(E12347+Einstellungen!$B$20)*(1+Einstellungen!$B$10)</f>
        <v>36.70436</v>
      </c>
      <c r="G12347" s="21" t="str">
        <f aca="false">IF(F12347&lt;Einstellungen!$B$5,"ja","nein")</f>
        <v>nein</v>
      </c>
      <c r="H12347" s="21" t="s">
        <v>30</v>
      </c>
      <c r="I12347" s="29" t="n">
        <f aca="false">INDEX(Einstellungen!$B$27:$B$50,9)</f>
        <v>1.05</v>
      </c>
      <c r="J12347" s="29" t="n">
        <f aca="false">F12347*I12347</f>
        <v>38.539578</v>
      </c>
    </row>
    <row r="12348" customFormat="false" ht="15" hidden="false" customHeight="false" outlineLevel="0" collapsed="false">
      <c r="A12348" s="28" t="n">
        <v>46095</v>
      </c>
      <c r="B12348" s="21" t="s">
        <v>121</v>
      </c>
      <c r="C12348" s="21" t="s">
        <v>138</v>
      </c>
      <c r="D12348" s="29" t="n">
        <v>116.14</v>
      </c>
      <c r="E12348" s="29" t="n">
        <f aca="false">D12348/10</f>
        <v>11.614</v>
      </c>
      <c r="F12348" s="29" t="n">
        <f aca="false">(E12348+Einstellungen!$B$20)*(1+Einstellungen!$B$10)</f>
        <v>36.0213</v>
      </c>
      <c r="G12348" s="21" t="str">
        <f aca="false">IF(F12348&lt;Einstellungen!$B$5,"ja","nein")</f>
        <v>nein</v>
      </c>
      <c r="H12348" s="21" t="s">
        <v>30</v>
      </c>
      <c r="I12348" s="29" t="n">
        <f aca="false">INDEX(Einstellungen!$B$27:$B$50,10)</f>
        <v>1.05</v>
      </c>
      <c r="J12348" s="29" t="n">
        <f aca="false">F12348*I12348</f>
        <v>37.822365</v>
      </c>
    </row>
    <row r="12349" customFormat="false" ht="15" hidden="false" customHeight="false" outlineLevel="0" collapsed="false">
      <c r="A12349" s="28" t="n">
        <v>46095</v>
      </c>
      <c r="B12349" s="21" t="s">
        <v>122</v>
      </c>
      <c r="C12349" s="21" t="s">
        <v>138</v>
      </c>
      <c r="D12349" s="29" t="n">
        <v>107.523</v>
      </c>
      <c r="E12349" s="29" t="n">
        <f aca="false">D12349/10</f>
        <v>10.7523</v>
      </c>
      <c r="F12349" s="29" t="n">
        <f aca="false">(E12349+Einstellungen!$B$20)*(1+Einstellungen!$B$10)</f>
        <v>34.995877</v>
      </c>
      <c r="G12349" s="21" t="str">
        <f aca="false">IF(F12349&lt;Einstellungen!$B$5,"ja","nein")</f>
        <v>nein</v>
      </c>
      <c r="H12349" s="21" t="s">
        <v>30</v>
      </c>
      <c r="I12349" s="29" t="n">
        <f aca="false">INDEX(Einstellungen!$B$27:$B$50,11)</f>
        <v>1.05</v>
      </c>
      <c r="J12349" s="29" t="n">
        <f aca="false">F12349*I12349</f>
        <v>36.74567085</v>
      </c>
    </row>
    <row r="12350" customFormat="false" ht="15" hidden="false" customHeight="false" outlineLevel="0" collapsed="false">
      <c r="A12350" s="28" t="n">
        <v>46095</v>
      </c>
      <c r="B12350" s="21" t="s">
        <v>123</v>
      </c>
      <c r="C12350" s="21" t="s">
        <v>138</v>
      </c>
      <c r="D12350" s="29" t="n">
        <v>103.525</v>
      </c>
      <c r="E12350" s="29" t="n">
        <f aca="false">D12350/10</f>
        <v>10.3525</v>
      </c>
      <c r="F12350" s="29" t="n">
        <f aca="false">(E12350+Einstellungen!$B$20)*(1+Einstellungen!$B$10)</f>
        <v>34.520115</v>
      </c>
      <c r="G12350" s="21" t="str">
        <f aca="false">IF(F12350&lt;Einstellungen!$B$5,"ja","nein")</f>
        <v>nein</v>
      </c>
      <c r="H12350" s="21" t="s">
        <v>30</v>
      </c>
      <c r="I12350" s="29" t="n">
        <f aca="false">INDEX(Einstellungen!$B$27:$B$50,12)</f>
        <v>1.1</v>
      </c>
      <c r="J12350" s="29" t="n">
        <f aca="false">F12350*I12350</f>
        <v>37.9721265</v>
      </c>
    </row>
    <row r="12351" customFormat="false" ht="15" hidden="false" customHeight="false" outlineLevel="0" collapsed="false">
      <c r="A12351" s="28" t="n">
        <v>46095</v>
      </c>
      <c r="B12351" s="21" t="s">
        <v>124</v>
      </c>
      <c r="C12351" s="21" t="s">
        <v>138</v>
      </c>
      <c r="D12351" s="29" t="n">
        <v>104.195</v>
      </c>
      <c r="E12351" s="29" t="n">
        <f aca="false">D12351/10</f>
        <v>10.4195</v>
      </c>
      <c r="F12351" s="29" t="n">
        <f aca="false">(E12351+Einstellungen!$B$20)*(1+Einstellungen!$B$10)</f>
        <v>34.599845</v>
      </c>
      <c r="G12351" s="21" t="str">
        <f aca="false">IF(F12351&lt;Einstellungen!$B$5,"ja","nein")</f>
        <v>nein</v>
      </c>
      <c r="H12351" s="21" t="s">
        <v>30</v>
      </c>
      <c r="I12351" s="29" t="n">
        <f aca="false">INDEX(Einstellungen!$B$27:$B$50,13)</f>
        <v>1.2</v>
      </c>
      <c r="J12351" s="29" t="n">
        <f aca="false">F12351*I12351</f>
        <v>41.519814</v>
      </c>
    </row>
    <row r="12352" customFormat="false" ht="15" hidden="false" customHeight="false" outlineLevel="0" collapsed="false">
      <c r="A12352" s="28" t="n">
        <v>46095</v>
      </c>
      <c r="B12352" s="21" t="s">
        <v>125</v>
      </c>
      <c r="C12352" s="21" t="s">
        <v>138</v>
      </c>
      <c r="D12352" s="29" t="n">
        <v>103.43</v>
      </c>
      <c r="E12352" s="29" t="n">
        <f aca="false">D12352/10</f>
        <v>10.343</v>
      </c>
      <c r="F12352" s="29" t="n">
        <f aca="false">(E12352+Einstellungen!$B$20)*(1+Einstellungen!$B$10)</f>
        <v>34.50881</v>
      </c>
      <c r="G12352" s="21" t="str">
        <f aca="false">IF(F12352&lt;Einstellungen!$B$5,"ja","nein")</f>
        <v>nein</v>
      </c>
      <c r="H12352" s="21" t="s">
        <v>30</v>
      </c>
      <c r="I12352" s="29" t="n">
        <f aca="false">INDEX(Einstellungen!$B$27:$B$50,14)</f>
        <v>1.15</v>
      </c>
      <c r="J12352" s="29" t="n">
        <f aca="false">F12352*I12352</f>
        <v>39.6851315</v>
      </c>
    </row>
    <row r="12353" customFormat="false" ht="15" hidden="false" customHeight="false" outlineLevel="0" collapsed="false">
      <c r="A12353" s="28" t="n">
        <v>46095</v>
      </c>
      <c r="B12353" s="21" t="s">
        <v>126</v>
      </c>
      <c r="C12353" s="21" t="s">
        <v>138</v>
      </c>
      <c r="D12353" s="29" t="n">
        <v>105.678</v>
      </c>
      <c r="E12353" s="29" t="n">
        <f aca="false">D12353/10</f>
        <v>10.5678</v>
      </c>
      <c r="F12353" s="29" t="n">
        <f aca="false">(E12353+Einstellungen!$B$20)*(1+Einstellungen!$B$10)</f>
        <v>34.776322</v>
      </c>
      <c r="G12353" s="21" t="str">
        <f aca="false">IF(F12353&lt;Einstellungen!$B$5,"ja","nein")</f>
        <v>nein</v>
      </c>
      <c r="H12353" s="21" t="s">
        <v>30</v>
      </c>
      <c r="I12353" s="29" t="n">
        <f aca="false">INDEX(Einstellungen!$B$27:$B$50,15)</f>
        <v>1</v>
      </c>
      <c r="J12353" s="29" t="n">
        <f aca="false">F12353*I12353</f>
        <v>34.776322</v>
      </c>
    </row>
    <row r="12354" customFormat="false" ht="15" hidden="false" customHeight="false" outlineLevel="0" collapsed="false">
      <c r="A12354" s="28" t="n">
        <v>46095</v>
      </c>
      <c r="B12354" s="21" t="s">
        <v>127</v>
      </c>
      <c r="C12354" s="21" t="s">
        <v>138</v>
      </c>
      <c r="D12354" s="29" t="n">
        <v>114.22</v>
      </c>
      <c r="E12354" s="29" t="n">
        <f aca="false">D12354/10</f>
        <v>11.422</v>
      </c>
      <c r="F12354" s="29" t="n">
        <f aca="false">(E12354+Einstellungen!$B$20)*(1+Einstellungen!$B$10)</f>
        <v>35.79282</v>
      </c>
      <c r="G12354" s="21" t="str">
        <f aca="false">IF(F12354&lt;Einstellungen!$B$5,"ja","nein")</f>
        <v>nein</v>
      </c>
      <c r="H12354" s="21" t="s">
        <v>30</v>
      </c>
      <c r="I12354" s="29" t="n">
        <f aca="false">INDEX(Einstellungen!$B$27:$B$50,16)</f>
        <v>0.95</v>
      </c>
      <c r="J12354" s="29" t="n">
        <f aca="false">F12354*I12354</f>
        <v>34.003179</v>
      </c>
    </row>
    <row r="12355" customFormat="false" ht="15" hidden="false" customHeight="false" outlineLevel="0" collapsed="false">
      <c r="A12355" s="28" t="n">
        <v>46095</v>
      </c>
      <c r="B12355" s="21" t="s">
        <v>128</v>
      </c>
      <c r="C12355" s="21" t="s">
        <v>138</v>
      </c>
      <c r="D12355" s="29" t="n">
        <v>130</v>
      </c>
      <c r="E12355" s="29" t="n">
        <f aca="false">D12355/10</f>
        <v>13</v>
      </c>
      <c r="F12355" s="29" t="n">
        <f aca="false">(E12355+Einstellungen!$B$20)*(1+Einstellungen!$B$10)</f>
        <v>37.67064</v>
      </c>
      <c r="G12355" s="21" t="str">
        <f aca="false">IF(F12355&lt;Einstellungen!$B$5,"ja","nein")</f>
        <v>nein</v>
      </c>
      <c r="H12355" s="21" t="s">
        <v>30</v>
      </c>
      <c r="I12355" s="29" t="n">
        <f aca="false">INDEX(Einstellungen!$B$27:$B$50,17)</f>
        <v>0.95</v>
      </c>
      <c r="J12355" s="29" t="n">
        <f aca="false">F12355*I12355</f>
        <v>35.787108</v>
      </c>
    </row>
    <row r="12356" customFormat="false" ht="15" hidden="false" customHeight="false" outlineLevel="0" collapsed="false">
      <c r="A12356" s="28" t="n">
        <v>46095</v>
      </c>
      <c r="B12356" s="21" t="s">
        <v>129</v>
      </c>
      <c r="C12356" s="21" t="s">
        <v>138</v>
      </c>
      <c r="D12356" s="29" t="n">
        <v>138.65</v>
      </c>
      <c r="E12356" s="29" t="n">
        <f aca="false">D12356/10</f>
        <v>13.865</v>
      </c>
      <c r="F12356" s="29" t="n">
        <f aca="false">(E12356+Einstellungen!$B$20)*(1+Einstellungen!$B$10)</f>
        <v>38.69999</v>
      </c>
      <c r="G12356" s="21" t="str">
        <f aca="false">IF(F12356&lt;Einstellungen!$B$5,"ja","nein")</f>
        <v>nein</v>
      </c>
      <c r="H12356" s="21" t="s">
        <v>30</v>
      </c>
      <c r="I12356" s="29" t="n">
        <f aca="false">INDEX(Einstellungen!$B$27:$B$50,18)</f>
        <v>1.1</v>
      </c>
      <c r="J12356" s="29" t="n">
        <f aca="false">F12356*I12356</f>
        <v>42.569989</v>
      </c>
    </row>
    <row r="12357" customFormat="false" ht="15" hidden="false" customHeight="false" outlineLevel="0" collapsed="false">
      <c r="A12357" s="28" t="n">
        <v>46095</v>
      </c>
      <c r="B12357" s="21" t="s">
        <v>130</v>
      </c>
      <c r="C12357" s="21" t="s">
        <v>138</v>
      </c>
      <c r="D12357" s="29" t="n">
        <v>161.1</v>
      </c>
      <c r="E12357" s="29" t="n">
        <f aca="false">D12357/10</f>
        <v>16.11</v>
      </c>
      <c r="F12357" s="29" t="n">
        <f aca="false">(E12357+Einstellungen!$B$20)*(1+Einstellungen!$B$10)</f>
        <v>41.37154</v>
      </c>
      <c r="G12357" s="21" t="str">
        <f aca="false">IF(F12357&lt;Einstellungen!$B$5,"ja","nein")</f>
        <v>nein</v>
      </c>
      <c r="H12357" s="21" t="s">
        <v>30</v>
      </c>
      <c r="I12357" s="29" t="n">
        <f aca="false">INDEX(Einstellungen!$B$27:$B$50,19)</f>
        <v>1.35</v>
      </c>
      <c r="J12357" s="29" t="n">
        <f aca="false">F12357*I12357</f>
        <v>55.851579</v>
      </c>
    </row>
    <row r="12358" customFormat="false" ht="15" hidden="false" customHeight="false" outlineLevel="0" collapsed="false">
      <c r="A12358" s="28" t="n">
        <v>46095</v>
      </c>
      <c r="B12358" s="21" t="s">
        <v>131</v>
      </c>
      <c r="C12358" s="21" t="s">
        <v>138</v>
      </c>
      <c r="D12358" s="29" t="n">
        <v>169.835</v>
      </c>
      <c r="E12358" s="29" t="n">
        <f aca="false">D12358/10</f>
        <v>16.9835</v>
      </c>
      <c r="F12358" s="29" t="n">
        <f aca="false">(E12358+Einstellungen!$B$20)*(1+Einstellungen!$B$10)</f>
        <v>42.411005</v>
      </c>
      <c r="G12358" s="21" t="str">
        <f aca="false">IF(F12358&lt;Einstellungen!$B$5,"ja","nein")</f>
        <v>nein</v>
      </c>
      <c r="H12358" s="21" t="s">
        <v>30</v>
      </c>
      <c r="I12358" s="29" t="n">
        <f aca="false">INDEX(Einstellungen!$B$27:$B$50,20)</f>
        <v>1.45</v>
      </c>
      <c r="J12358" s="29" t="n">
        <f aca="false">F12358*I12358</f>
        <v>61.49595725</v>
      </c>
    </row>
    <row r="12359" customFormat="false" ht="15" hidden="false" customHeight="false" outlineLevel="0" collapsed="false">
      <c r="A12359" s="28" t="n">
        <v>46095</v>
      </c>
      <c r="B12359" s="21" t="s">
        <v>132</v>
      </c>
      <c r="C12359" s="21" t="s">
        <v>138</v>
      </c>
      <c r="D12359" s="29" t="n">
        <v>150.265</v>
      </c>
      <c r="E12359" s="29" t="n">
        <f aca="false">D12359/10</f>
        <v>15.0265</v>
      </c>
      <c r="F12359" s="29" t="n">
        <f aca="false">(E12359+Einstellungen!$B$20)*(1+Einstellungen!$B$10)</f>
        <v>40.082175</v>
      </c>
      <c r="G12359" s="21" t="str">
        <f aca="false">IF(F12359&lt;Einstellungen!$B$5,"ja","nein")</f>
        <v>nein</v>
      </c>
      <c r="H12359" s="21" t="s">
        <v>30</v>
      </c>
      <c r="I12359" s="29" t="n">
        <f aca="false">INDEX(Einstellungen!$B$27:$B$50,21)</f>
        <v>1.4</v>
      </c>
      <c r="J12359" s="29" t="n">
        <f aca="false">F12359*I12359</f>
        <v>56.115045</v>
      </c>
    </row>
    <row r="12360" customFormat="false" ht="15" hidden="false" customHeight="false" outlineLevel="0" collapsed="false">
      <c r="A12360" s="28" t="n">
        <v>46095</v>
      </c>
      <c r="B12360" s="21" t="s">
        <v>133</v>
      </c>
      <c r="C12360" s="21" t="s">
        <v>138</v>
      </c>
      <c r="D12360" s="29" t="n">
        <v>137.452</v>
      </c>
      <c r="E12360" s="29" t="n">
        <f aca="false">D12360/10</f>
        <v>13.7452</v>
      </c>
      <c r="F12360" s="29" t="n">
        <f aca="false">(E12360+Einstellungen!$B$20)*(1+Einstellungen!$B$10)</f>
        <v>38.557428</v>
      </c>
      <c r="G12360" s="21" t="str">
        <f aca="false">IF(F12360&lt;Einstellungen!$B$5,"ja","nein")</f>
        <v>nein</v>
      </c>
      <c r="H12360" s="21" t="s">
        <v>30</v>
      </c>
      <c r="I12360" s="29" t="n">
        <f aca="false">INDEX(Einstellungen!$B$27:$B$50,22)</f>
        <v>1.25</v>
      </c>
      <c r="J12360" s="29" t="n">
        <f aca="false">F12360*I12360</f>
        <v>48.196785</v>
      </c>
    </row>
    <row r="12361" customFormat="false" ht="15" hidden="false" customHeight="false" outlineLevel="0" collapsed="false">
      <c r="A12361" s="28" t="n">
        <v>46095</v>
      </c>
      <c r="B12361" s="21" t="s">
        <v>134</v>
      </c>
      <c r="C12361" s="21" t="s">
        <v>138</v>
      </c>
      <c r="D12361" s="29" t="n">
        <v>135.238</v>
      </c>
      <c r="E12361" s="29" t="n">
        <f aca="false">D12361/10</f>
        <v>13.5238</v>
      </c>
      <c r="F12361" s="29" t="n">
        <f aca="false">(E12361+Einstellungen!$B$20)*(1+Einstellungen!$B$10)</f>
        <v>38.293962</v>
      </c>
      <c r="G12361" s="21" t="str">
        <f aca="false">IF(F12361&lt;Einstellungen!$B$5,"ja","nein")</f>
        <v>nein</v>
      </c>
      <c r="H12361" s="21" t="s">
        <v>30</v>
      </c>
      <c r="I12361" s="29" t="n">
        <f aca="false">INDEX(Einstellungen!$B$27:$B$50,23)</f>
        <v>1.05</v>
      </c>
      <c r="J12361" s="29" t="n">
        <f aca="false">F12361*I12361</f>
        <v>40.2086601</v>
      </c>
    </row>
    <row r="12362" customFormat="false" ht="15" hidden="false" customHeight="false" outlineLevel="0" collapsed="false">
      <c r="A12362" s="28" t="n">
        <v>46095</v>
      </c>
      <c r="B12362" s="21" t="s">
        <v>135</v>
      </c>
      <c r="C12362" s="21" t="s">
        <v>138</v>
      </c>
      <c r="D12362" s="29" t="n">
        <v>128.045</v>
      </c>
      <c r="E12362" s="29" t="n">
        <f aca="false">D12362/10</f>
        <v>12.8045</v>
      </c>
      <c r="F12362" s="29" t="n">
        <f aca="false">(E12362+Einstellungen!$B$20)*(1+Einstellungen!$B$10)</f>
        <v>37.437995</v>
      </c>
      <c r="G12362" s="21" t="str">
        <f aca="false">IF(F12362&lt;Einstellungen!$B$5,"ja","nein")</f>
        <v>nein</v>
      </c>
      <c r="H12362" s="21" t="s">
        <v>30</v>
      </c>
      <c r="I12362" s="29" t="n">
        <f aca="false">INDEX(Einstellungen!$B$27:$B$50,24)</f>
        <v>0.8</v>
      </c>
      <c r="J12362" s="29" t="n">
        <f aca="false">F12362*I12362</f>
        <v>29.950396</v>
      </c>
    </row>
    <row r="12363" customFormat="false" ht="15" hidden="false" customHeight="false" outlineLevel="0" collapsed="false">
      <c r="A12363" s="28" t="n">
        <v>46096</v>
      </c>
      <c r="B12363" s="21" t="s">
        <v>111</v>
      </c>
      <c r="C12363" s="21" t="s">
        <v>139</v>
      </c>
      <c r="D12363" s="29" t="n">
        <v>137.343</v>
      </c>
      <c r="E12363" s="29" t="n">
        <f aca="false">D12363/10</f>
        <v>13.7343</v>
      </c>
      <c r="F12363" s="29" t="n">
        <f aca="false">(E12363+Einstellungen!$B$20)*(1+Einstellungen!$B$10)</f>
        <v>38.544457</v>
      </c>
      <c r="G12363" s="21" t="str">
        <f aca="false">IF(F12363&lt;Einstellungen!$B$5,"ja","nein")</f>
        <v>nein</v>
      </c>
      <c r="H12363" s="21" t="s">
        <v>30</v>
      </c>
      <c r="I12363" s="29" t="n">
        <f aca="false">INDEX(Einstellungen!$B$27:$B$50,1)</f>
        <v>0.6</v>
      </c>
      <c r="J12363" s="29" t="n">
        <f aca="false">F12363*I12363</f>
        <v>23.1266742</v>
      </c>
    </row>
    <row r="12364" customFormat="false" ht="15" hidden="false" customHeight="false" outlineLevel="0" collapsed="false">
      <c r="A12364" s="28" t="n">
        <v>46096</v>
      </c>
      <c r="B12364" s="21" t="s">
        <v>113</v>
      </c>
      <c r="C12364" s="21" t="s">
        <v>139</v>
      </c>
      <c r="D12364" s="29" t="n">
        <v>133.73</v>
      </c>
      <c r="E12364" s="29" t="n">
        <f aca="false">D12364/10</f>
        <v>13.373</v>
      </c>
      <c r="F12364" s="29" t="n">
        <f aca="false">(E12364+Einstellungen!$B$20)*(1+Einstellungen!$B$10)</f>
        <v>38.11451</v>
      </c>
      <c r="G12364" s="21" t="str">
        <f aca="false">IF(F12364&lt;Einstellungen!$B$5,"ja","nein")</f>
        <v>nein</v>
      </c>
      <c r="H12364" s="21" t="s">
        <v>30</v>
      </c>
      <c r="I12364" s="29" t="n">
        <f aca="false">INDEX(Einstellungen!$B$27:$B$50,2)</f>
        <v>0.5</v>
      </c>
      <c r="J12364" s="29" t="n">
        <f aca="false">F12364*I12364</f>
        <v>19.057255</v>
      </c>
    </row>
    <row r="12365" customFormat="false" ht="15" hidden="false" customHeight="false" outlineLevel="0" collapsed="false">
      <c r="A12365" s="28" t="n">
        <v>46096</v>
      </c>
      <c r="B12365" s="21" t="s">
        <v>114</v>
      </c>
      <c r="C12365" s="21" t="s">
        <v>139</v>
      </c>
      <c r="D12365" s="29" t="n">
        <v>124.96</v>
      </c>
      <c r="E12365" s="29" t="n">
        <f aca="false">D12365/10</f>
        <v>12.496</v>
      </c>
      <c r="F12365" s="29" t="n">
        <f aca="false">(E12365+Einstellungen!$B$20)*(1+Einstellungen!$B$10)</f>
        <v>37.07088</v>
      </c>
      <c r="G12365" s="21" t="str">
        <f aca="false">IF(F12365&lt;Einstellungen!$B$5,"ja","nein")</f>
        <v>nein</v>
      </c>
      <c r="H12365" s="21" t="s">
        <v>30</v>
      </c>
      <c r="I12365" s="29" t="n">
        <f aca="false">INDEX(Einstellungen!$B$27:$B$50,3)</f>
        <v>0.45</v>
      </c>
      <c r="J12365" s="29" t="n">
        <f aca="false">F12365*I12365</f>
        <v>16.681896</v>
      </c>
    </row>
    <row r="12366" customFormat="false" ht="15" hidden="false" customHeight="false" outlineLevel="0" collapsed="false">
      <c r="A12366" s="28" t="n">
        <v>46096</v>
      </c>
      <c r="B12366" s="21" t="s">
        <v>115</v>
      </c>
      <c r="C12366" s="21" t="s">
        <v>139</v>
      </c>
      <c r="D12366" s="29" t="n">
        <v>123.528</v>
      </c>
      <c r="E12366" s="29" t="n">
        <f aca="false">D12366/10</f>
        <v>12.3528</v>
      </c>
      <c r="F12366" s="29" t="n">
        <f aca="false">(E12366+Einstellungen!$B$20)*(1+Einstellungen!$B$10)</f>
        <v>36.900472</v>
      </c>
      <c r="G12366" s="21" t="str">
        <f aca="false">IF(F12366&lt;Einstellungen!$B$5,"ja","nein")</f>
        <v>nein</v>
      </c>
      <c r="H12366" s="21" t="s">
        <v>30</v>
      </c>
      <c r="I12366" s="29" t="n">
        <f aca="false">INDEX(Einstellungen!$B$27:$B$50,4)</f>
        <v>0.45</v>
      </c>
      <c r="J12366" s="29" t="n">
        <f aca="false">F12366*I12366</f>
        <v>16.6052124</v>
      </c>
    </row>
    <row r="12367" customFormat="false" ht="15" hidden="false" customHeight="false" outlineLevel="0" collapsed="false">
      <c r="A12367" s="28" t="n">
        <v>46096</v>
      </c>
      <c r="B12367" s="21" t="s">
        <v>116</v>
      </c>
      <c r="C12367" s="21" t="s">
        <v>139</v>
      </c>
      <c r="D12367" s="29" t="n">
        <v>122.177</v>
      </c>
      <c r="E12367" s="29" t="n">
        <f aca="false">D12367/10</f>
        <v>12.2177</v>
      </c>
      <c r="F12367" s="29" t="n">
        <f aca="false">(E12367+Einstellungen!$B$20)*(1+Einstellungen!$B$10)</f>
        <v>36.739703</v>
      </c>
      <c r="G12367" s="21" t="str">
        <f aca="false">IF(F12367&lt;Einstellungen!$B$5,"ja","nein")</f>
        <v>nein</v>
      </c>
      <c r="H12367" s="21" t="s">
        <v>30</v>
      </c>
      <c r="I12367" s="29" t="n">
        <f aca="false">INDEX(Einstellungen!$B$27:$B$50,5)</f>
        <v>0.45</v>
      </c>
      <c r="J12367" s="29" t="n">
        <f aca="false">F12367*I12367</f>
        <v>16.53286635</v>
      </c>
    </row>
    <row r="12368" customFormat="false" ht="15" hidden="false" customHeight="false" outlineLevel="0" collapsed="false">
      <c r="A12368" s="28" t="n">
        <v>46096</v>
      </c>
      <c r="B12368" s="21" t="s">
        <v>117</v>
      </c>
      <c r="C12368" s="21" t="s">
        <v>139</v>
      </c>
      <c r="D12368" s="29" t="n">
        <v>124.12</v>
      </c>
      <c r="E12368" s="29" t="n">
        <f aca="false">D12368/10</f>
        <v>12.412</v>
      </c>
      <c r="F12368" s="29" t="n">
        <f aca="false">(E12368+Einstellungen!$B$20)*(1+Einstellungen!$B$10)</f>
        <v>36.97092</v>
      </c>
      <c r="G12368" s="21" t="str">
        <f aca="false">IF(F12368&lt;Einstellungen!$B$5,"ja","nein")</f>
        <v>nein</v>
      </c>
      <c r="H12368" s="21" t="s">
        <v>30</v>
      </c>
      <c r="I12368" s="29" t="n">
        <f aca="false">INDEX(Einstellungen!$B$27:$B$50,6)</f>
        <v>0.5</v>
      </c>
      <c r="J12368" s="29" t="n">
        <f aca="false">F12368*I12368</f>
        <v>18.48546</v>
      </c>
    </row>
    <row r="12369" customFormat="false" ht="15" hidden="false" customHeight="false" outlineLevel="0" collapsed="false">
      <c r="A12369" s="28" t="n">
        <v>46096</v>
      </c>
      <c r="B12369" s="21" t="s">
        <v>118</v>
      </c>
      <c r="C12369" s="21" t="s">
        <v>139</v>
      </c>
      <c r="D12369" s="29" t="n">
        <v>124.388</v>
      </c>
      <c r="E12369" s="29" t="n">
        <f aca="false">D12369/10</f>
        <v>12.4388</v>
      </c>
      <c r="F12369" s="29" t="n">
        <f aca="false">(E12369+Einstellungen!$B$20)*(1+Einstellungen!$B$10)</f>
        <v>37.002812</v>
      </c>
      <c r="G12369" s="21" t="str">
        <f aca="false">IF(F12369&lt;Einstellungen!$B$5,"ja","nein")</f>
        <v>nein</v>
      </c>
      <c r="H12369" s="21" t="s">
        <v>30</v>
      </c>
      <c r="I12369" s="29" t="n">
        <f aca="false">INDEX(Einstellungen!$B$27:$B$50,7)</f>
        <v>0.7</v>
      </c>
      <c r="J12369" s="29" t="n">
        <f aca="false">F12369*I12369</f>
        <v>25.9019684</v>
      </c>
    </row>
    <row r="12370" customFormat="false" ht="15" hidden="false" customHeight="false" outlineLevel="0" collapsed="false">
      <c r="A12370" s="28" t="n">
        <v>46096</v>
      </c>
      <c r="B12370" s="21" t="s">
        <v>119</v>
      </c>
      <c r="C12370" s="21" t="s">
        <v>139</v>
      </c>
      <c r="D12370" s="29" t="n">
        <v>118.46</v>
      </c>
      <c r="E12370" s="29" t="n">
        <f aca="false">D12370/10</f>
        <v>11.846</v>
      </c>
      <c r="F12370" s="29" t="n">
        <f aca="false">(E12370+Einstellungen!$B$20)*(1+Einstellungen!$B$10)</f>
        <v>36.29738</v>
      </c>
      <c r="G12370" s="21" t="str">
        <f aca="false">IF(F12370&lt;Einstellungen!$B$5,"ja","nein")</f>
        <v>nein</v>
      </c>
      <c r="H12370" s="21" t="s">
        <v>30</v>
      </c>
      <c r="I12370" s="29" t="n">
        <f aca="false">INDEX(Einstellungen!$B$27:$B$50,8)</f>
        <v>0.95</v>
      </c>
      <c r="J12370" s="29" t="n">
        <f aca="false">F12370*I12370</f>
        <v>34.482511</v>
      </c>
    </row>
    <row r="12371" customFormat="false" ht="15" hidden="false" customHeight="false" outlineLevel="0" collapsed="false">
      <c r="A12371" s="28" t="n">
        <v>46096</v>
      </c>
      <c r="B12371" s="21" t="s">
        <v>120</v>
      </c>
      <c r="C12371" s="21" t="s">
        <v>139</v>
      </c>
      <c r="D12371" s="29" t="n">
        <v>109.095</v>
      </c>
      <c r="E12371" s="29" t="n">
        <f aca="false">D12371/10</f>
        <v>10.9095</v>
      </c>
      <c r="F12371" s="29" t="n">
        <f aca="false">(E12371+Einstellungen!$B$20)*(1+Einstellungen!$B$10)</f>
        <v>35.182945</v>
      </c>
      <c r="G12371" s="21" t="str">
        <f aca="false">IF(F12371&lt;Einstellungen!$B$5,"ja","nein")</f>
        <v>nein</v>
      </c>
      <c r="H12371" s="21" t="s">
        <v>30</v>
      </c>
      <c r="I12371" s="29" t="n">
        <f aca="false">INDEX(Einstellungen!$B$27:$B$50,9)</f>
        <v>1.05</v>
      </c>
      <c r="J12371" s="29" t="n">
        <f aca="false">F12371*I12371</f>
        <v>36.94209225</v>
      </c>
    </row>
    <row r="12372" customFormat="false" ht="15" hidden="false" customHeight="false" outlineLevel="0" collapsed="false">
      <c r="A12372" s="28" t="n">
        <v>46096</v>
      </c>
      <c r="B12372" s="21" t="s">
        <v>121</v>
      </c>
      <c r="C12372" s="21" t="s">
        <v>139</v>
      </c>
      <c r="D12372" s="29" t="n">
        <v>94.77</v>
      </c>
      <c r="E12372" s="29" t="n">
        <f aca="false">D12372/10</f>
        <v>9.477</v>
      </c>
      <c r="F12372" s="29" t="n">
        <f aca="false">(E12372+Einstellungen!$B$20)*(1+Einstellungen!$B$10)</f>
        <v>33.47827</v>
      </c>
      <c r="G12372" s="21" t="str">
        <f aca="false">IF(F12372&lt;Einstellungen!$B$5,"ja","nein")</f>
        <v>nein</v>
      </c>
      <c r="H12372" s="21" t="s">
        <v>30</v>
      </c>
      <c r="I12372" s="29" t="n">
        <f aca="false">INDEX(Einstellungen!$B$27:$B$50,10)</f>
        <v>1.05</v>
      </c>
      <c r="J12372" s="29" t="n">
        <f aca="false">F12372*I12372</f>
        <v>35.1521835</v>
      </c>
    </row>
    <row r="12373" customFormat="false" ht="15" hidden="false" customHeight="false" outlineLevel="0" collapsed="false">
      <c r="A12373" s="28" t="n">
        <v>46096</v>
      </c>
      <c r="B12373" s="21" t="s">
        <v>122</v>
      </c>
      <c r="C12373" s="21" t="s">
        <v>139</v>
      </c>
      <c r="D12373" s="29" t="n">
        <v>87.305</v>
      </c>
      <c r="E12373" s="29" t="n">
        <f aca="false">D12373/10</f>
        <v>8.7305</v>
      </c>
      <c r="F12373" s="29" t="n">
        <f aca="false">(E12373+Einstellungen!$B$20)*(1+Einstellungen!$B$10)</f>
        <v>32.589935</v>
      </c>
      <c r="G12373" s="21" t="str">
        <f aca="false">IF(F12373&lt;Einstellungen!$B$5,"ja","nein")</f>
        <v>nein</v>
      </c>
      <c r="H12373" s="21" t="s">
        <v>30</v>
      </c>
      <c r="I12373" s="29" t="n">
        <f aca="false">INDEX(Einstellungen!$B$27:$B$50,11)</f>
        <v>1.05</v>
      </c>
      <c r="J12373" s="29" t="n">
        <f aca="false">F12373*I12373</f>
        <v>34.21943175</v>
      </c>
    </row>
    <row r="12374" customFormat="false" ht="15" hidden="false" customHeight="false" outlineLevel="0" collapsed="false">
      <c r="A12374" s="28" t="n">
        <v>46096</v>
      </c>
      <c r="B12374" s="21" t="s">
        <v>123</v>
      </c>
      <c r="C12374" s="21" t="s">
        <v>139</v>
      </c>
      <c r="D12374" s="29" t="n">
        <v>72.21</v>
      </c>
      <c r="E12374" s="29" t="n">
        <f aca="false">D12374/10</f>
        <v>7.221</v>
      </c>
      <c r="F12374" s="29" t="n">
        <f aca="false">(E12374+Einstellungen!$B$20)*(1+Einstellungen!$B$10)</f>
        <v>30.79363</v>
      </c>
      <c r="G12374" s="21" t="str">
        <f aca="false">IF(F12374&lt;Einstellungen!$B$5,"ja","nein")</f>
        <v>nein</v>
      </c>
      <c r="H12374" s="21" t="s">
        <v>30</v>
      </c>
      <c r="I12374" s="29" t="n">
        <f aca="false">INDEX(Einstellungen!$B$27:$B$50,12)</f>
        <v>1.1</v>
      </c>
      <c r="J12374" s="29" t="n">
        <f aca="false">F12374*I12374</f>
        <v>33.872993</v>
      </c>
    </row>
    <row r="12375" customFormat="false" ht="15" hidden="false" customHeight="false" outlineLevel="0" collapsed="false">
      <c r="A12375" s="28" t="n">
        <v>46096</v>
      </c>
      <c r="B12375" s="21" t="s">
        <v>124</v>
      </c>
      <c r="C12375" s="21" t="s">
        <v>139</v>
      </c>
      <c r="D12375" s="29" t="n">
        <v>52.968</v>
      </c>
      <c r="E12375" s="29" t="n">
        <f aca="false">D12375/10</f>
        <v>5.2968</v>
      </c>
      <c r="F12375" s="29" t="n">
        <f aca="false">(E12375+Einstellungen!$B$20)*(1+Einstellungen!$B$10)</f>
        <v>28.503832</v>
      </c>
      <c r="G12375" s="21" t="str">
        <f aca="false">IF(F12375&lt;Einstellungen!$B$5,"ja","nein")</f>
        <v>ja</v>
      </c>
      <c r="H12375" s="21" t="s">
        <v>30</v>
      </c>
      <c r="I12375" s="29" t="n">
        <f aca="false">INDEX(Einstellungen!$B$27:$B$50,13)</f>
        <v>1.2</v>
      </c>
      <c r="J12375" s="29" t="n">
        <f aca="false">F12375*I12375</f>
        <v>34.2045984</v>
      </c>
    </row>
    <row r="12376" customFormat="false" ht="15" hidden="false" customHeight="false" outlineLevel="0" collapsed="false">
      <c r="A12376" s="28" t="n">
        <v>46096</v>
      </c>
      <c r="B12376" s="21" t="s">
        <v>125</v>
      </c>
      <c r="C12376" s="21" t="s">
        <v>139</v>
      </c>
      <c r="D12376" s="29" t="n">
        <v>36.458</v>
      </c>
      <c r="E12376" s="29" t="n">
        <f aca="false">D12376/10</f>
        <v>3.6458</v>
      </c>
      <c r="F12376" s="29" t="n">
        <f aca="false">(E12376+Einstellungen!$B$20)*(1+Einstellungen!$B$10)</f>
        <v>26.539142</v>
      </c>
      <c r="G12376" s="21" t="str">
        <f aca="false">IF(F12376&lt;Einstellungen!$B$5,"ja","nein")</f>
        <v>ja</v>
      </c>
      <c r="H12376" s="21" t="s">
        <v>30</v>
      </c>
      <c r="I12376" s="29" t="n">
        <f aca="false">INDEX(Einstellungen!$B$27:$B$50,14)</f>
        <v>1.15</v>
      </c>
      <c r="J12376" s="29" t="n">
        <f aca="false">F12376*I12376</f>
        <v>30.5200133</v>
      </c>
    </row>
    <row r="12377" customFormat="false" ht="15" hidden="false" customHeight="false" outlineLevel="0" collapsed="false">
      <c r="A12377" s="28" t="n">
        <v>46096</v>
      </c>
      <c r="B12377" s="21" t="s">
        <v>126</v>
      </c>
      <c r="C12377" s="21" t="s">
        <v>139</v>
      </c>
      <c r="D12377" s="29" t="n">
        <v>37.197</v>
      </c>
      <c r="E12377" s="29" t="n">
        <f aca="false">D12377/10</f>
        <v>3.7197</v>
      </c>
      <c r="F12377" s="29" t="n">
        <f aca="false">(E12377+Einstellungen!$B$20)*(1+Einstellungen!$B$10)</f>
        <v>26.627083</v>
      </c>
      <c r="G12377" s="21" t="str">
        <f aca="false">IF(F12377&lt;Einstellungen!$B$5,"ja","nein")</f>
        <v>ja</v>
      </c>
      <c r="H12377" s="21" t="s">
        <v>30</v>
      </c>
      <c r="I12377" s="29" t="n">
        <f aca="false">INDEX(Einstellungen!$B$27:$B$50,15)</f>
        <v>1</v>
      </c>
      <c r="J12377" s="29" t="n">
        <f aca="false">F12377*I12377</f>
        <v>26.627083</v>
      </c>
    </row>
    <row r="12378" customFormat="false" ht="15" hidden="false" customHeight="false" outlineLevel="0" collapsed="false">
      <c r="A12378" s="28" t="n">
        <v>46096</v>
      </c>
      <c r="B12378" s="21" t="s">
        <v>127</v>
      </c>
      <c r="C12378" s="21" t="s">
        <v>139</v>
      </c>
      <c r="D12378" s="29" t="n">
        <v>63.078</v>
      </c>
      <c r="E12378" s="29" t="n">
        <f aca="false">D12378/10</f>
        <v>6.3078</v>
      </c>
      <c r="F12378" s="29" t="n">
        <f aca="false">(E12378+Einstellungen!$B$20)*(1+Einstellungen!$B$10)</f>
        <v>29.706922</v>
      </c>
      <c r="G12378" s="21" t="str">
        <f aca="false">IF(F12378&lt;Einstellungen!$B$5,"ja","nein")</f>
        <v>nein</v>
      </c>
      <c r="H12378" s="21" t="s">
        <v>30</v>
      </c>
      <c r="I12378" s="29" t="n">
        <f aca="false">INDEX(Einstellungen!$B$27:$B$50,16)</f>
        <v>0.95</v>
      </c>
      <c r="J12378" s="29" t="n">
        <f aca="false">F12378*I12378</f>
        <v>28.2215759</v>
      </c>
    </row>
    <row r="12379" customFormat="false" ht="15" hidden="false" customHeight="false" outlineLevel="0" collapsed="false">
      <c r="A12379" s="28" t="n">
        <v>46096</v>
      </c>
      <c r="B12379" s="21" t="s">
        <v>128</v>
      </c>
      <c r="C12379" s="21" t="s">
        <v>139</v>
      </c>
      <c r="D12379" s="29" t="n">
        <v>89.245</v>
      </c>
      <c r="E12379" s="29" t="n">
        <f aca="false">D12379/10</f>
        <v>8.9245</v>
      </c>
      <c r="F12379" s="29" t="n">
        <f aca="false">(E12379+Einstellungen!$B$20)*(1+Einstellungen!$B$10)</f>
        <v>32.820795</v>
      </c>
      <c r="G12379" s="21" t="str">
        <f aca="false">IF(F12379&lt;Einstellungen!$B$5,"ja","nein")</f>
        <v>nein</v>
      </c>
      <c r="H12379" s="21" t="s">
        <v>30</v>
      </c>
      <c r="I12379" s="29" t="n">
        <f aca="false">INDEX(Einstellungen!$B$27:$B$50,17)</f>
        <v>0.95</v>
      </c>
      <c r="J12379" s="29" t="n">
        <f aca="false">F12379*I12379</f>
        <v>31.17975525</v>
      </c>
    </row>
    <row r="12380" customFormat="false" ht="15" hidden="false" customHeight="false" outlineLevel="0" collapsed="false">
      <c r="A12380" s="28" t="n">
        <v>46096</v>
      </c>
      <c r="B12380" s="21" t="s">
        <v>129</v>
      </c>
      <c r="C12380" s="21" t="s">
        <v>139</v>
      </c>
      <c r="D12380" s="29" t="n">
        <v>127.912</v>
      </c>
      <c r="E12380" s="29" t="n">
        <f aca="false">D12380/10</f>
        <v>12.7912</v>
      </c>
      <c r="F12380" s="29" t="n">
        <f aca="false">(E12380+Einstellungen!$B$20)*(1+Einstellungen!$B$10)</f>
        <v>37.422168</v>
      </c>
      <c r="G12380" s="21" t="str">
        <f aca="false">IF(F12380&lt;Einstellungen!$B$5,"ja","nein")</f>
        <v>nein</v>
      </c>
      <c r="H12380" s="21" t="s">
        <v>30</v>
      </c>
      <c r="I12380" s="29" t="n">
        <f aca="false">INDEX(Einstellungen!$B$27:$B$50,18)</f>
        <v>1.1</v>
      </c>
      <c r="J12380" s="29" t="n">
        <f aca="false">F12380*I12380</f>
        <v>41.1643848</v>
      </c>
    </row>
    <row r="12381" customFormat="false" ht="15" hidden="false" customHeight="false" outlineLevel="0" collapsed="false">
      <c r="A12381" s="28" t="n">
        <v>46096</v>
      </c>
      <c r="B12381" s="21" t="s">
        <v>130</v>
      </c>
      <c r="C12381" s="21" t="s">
        <v>139</v>
      </c>
      <c r="D12381" s="29" t="n">
        <v>149.115</v>
      </c>
      <c r="E12381" s="29" t="n">
        <f aca="false">D12381/10</f>
        <v>14.9115</v>
      </c>
      <c r="F12381" s="29" t="n">
        <f aca="false">(E12381+Einstellungen!$B$20)*(1+Einstellungen!$B$10)</f>
        <v>39.945325</v>
      </c>
      <c r="G12381" s="21" t="str">
        <f aca="false">IF(F12381&lt;Einstellungen!$B$5,"ja","nein")</f>
        <v>nein</v>
      </c>
      <c r="H12381" s="21" t="s">
        <v>30</v>
      </c>
      <c r="I12381" s="29" t="n">
        <f aca="false">INDEX(Einstellungen!$B$27:$B$50,19)</f>
        <v>1.35</v>
      </c>
      <c r="J12381" s="29" t="n">
        <f aca="false">F12381*I12381</f>
        <v>53.92618875</v>
      </c>
    </row>
    <row r="12382" customFormat="false" ht="15" hidden="false" customHeight="false" outlineLevel="0" collapsed="false">
      <c r="A12382" s="28" t="n">
        <v>46096</v>
      </c>
      <c r="B12382" s="21" t="s">
        <v>131</v>
      </c>
      <c r="C12382" s="21" t="s">
        <v>139</v>
      </c>
      <c r="D12382" s="29" t="n">
        <v>131.87</v>
      </c>
      <c r="E12382" s="29" t="n">
        <f aca="false">D12382/10</f>
        <v>13.187</v>
      </c>
      <c r="F12382" s="29" t="n">
        <f aca="false">(E12382+Einstellungen!$B$20)*(1+Einstellungen!$B$10)</f>
        <v>37.89317</v>
      </c>
      <c r="G12382" s="21" t="str">
        <f aca="false">IF(F12382&lt;Einstellungen!$B$5,"ja","nein")</f>
        <v>nein</v>
      </c>
      <c r="H12382" s="21" t="s">
        <v>30</v>
      </c>
      <c r="I12382" s="29" t="n">
        <f aca="false">INDEX(Einstellungen!$B$27:$B$50,20)</f>
        <v>1.45</v>
      </c>
      <c r="J12382" s="29" t="n">
        <f aca="false">F12382*I12382</f>
        <v>54.9450965</v>
      </c>
    </row>
    <row r="12383" customFormat="false" ht="15" hidden="false" customHeight="false" outlineLevel="0" collapsed="false">
      <c r="A12383" s="28" t="n">
        <v>46096</v>
      </c>
      <c r="B12383" s="21" t="s">
        <v>132</v>
      </c>
      <c r="C12383" s="21" t="s">
        <v>139</v>
      </c>
      <c r="D12383" s="29" t="n">
        <v>108.483</v>
      </c>
      <c r="E12383" s="29" t="n">
        <f aca="false">D12383/10</f>
        <v>10.8483</v>
      </c>
      <c r="F12383" s="29" t="n">
        <f aca="false">(E12383+Einstellungen!$B$20)*(1+Einstellungen!$B$10)</f>
        <v>35.110117</v>
      </c>
      <c r="G12383" s="21" t="str">
        <f aca="false">IF(F12383&lt;Einstellungen!$B$5,"ja","nein")</f>
        <v>nein</v>
      </c>
      <c r="H12383" s="21" t="s">
        <v>30</v>
      </c>
      <c r="I12383" s="29" t="n">
        <f aca="false">INDEX(Einstellungen!$B$27:$B$50,21)</f>
        <v>1.4</v>
      </c>
      <c r="J12383" s="29" t="n">
        <f aca="false">F12383*I12383</f>
        <v>49.1541638</v>
      </c>
    </row>
    <row r="12384" customFormat="false" ht="15" hidden="false" customHeight="false" outlineLevel="0" collapsed="false">
      <c r="A12384" s="28" t="n">
        <v>46096</v>
      </c>
      <c r="B12384" s="21" t="s">
        <v>133</v>
      </c>
      <c r="C12384" s="21" t="s">
        <v>139</v>
      </c>
      <c r="D12384" s="29" t="n">
        <v>91.875</v>
      </c>
      <c r="E12384" s="29" t="n">
        <f aca="false">D12384/10</f>
        <v>9.1875</v>
      </c>
      <c r="F12384" s="29" t="n">
        <f aca="false">(E12384+Einstellungen!$B$20)*(1+Einstellungen!$B$10)</f>
        <v>33.133765</v>
      </c>
      <c r="G12384" s="21" t="str">
        <f aca="false">IF(F12384&lt;Einstellungen!$B$5,"ja","nein")</f>
        <v>nein</v>
      </c>
      <c r="H12384" s="21" t="s">
        <v>30</v>
      </c>
      <c r="I12384" s="29" t="n">
        <f aca="false">INDEX(Einstellungen!$B$27:$B$50,22)</f>
        <v>1.25</v>
      </c>
      <c r="J12384" s="29" t="n">
        <f aca="false">F12384*I12384</f>
        <v>41.41720625</v>
      </c>
    </row>
    <row r="12385" customFormat="false" ht="15" hidden="false" customHeight="false" outlineLevel="0" collapsed="false">
      <c r="A12385" s="28" t="n">
        <v>46096</v>
      </c>
      <c r="B12385" s="21" t="s">
        <v>134</v>
      </c>
      <c r="C12385" s="21" t="s">
        <v>139</v>
      </c>
      <c r="D12385" s="29" t="n">
        <v>82.862</v>
      </c>
      <c r="E12385" s="29" t="n">
        <f aca="false">D12385/10</f>
        <v>8.2862</v>
      </c>
      <c r="F12385" s="29" t="n">
        <f aca="false">(E12385+Einstellungen!$B$20)*(1+Einstellungen!$B$10)</f>
        <v>32.061218</v>
      </c>
      <c r="G12385" s="21" t="str">
        <f aca="false">IF(F12385&lt;Einstellungen!$B$5,"ja","nein")</f>
        <v>nein</v>
      </c>
      <c r="H12385" s="21" t="s">
        <v>30</v>
      </c>
      <c r="I12385" s="29" t="n">
        <f aca="false">INDEX(Einstellungen!$B$27:$B$50,23)</f>
        <v>1.05</v>
      </c>
      <c r="J12385" s="29" t="n">
        <f aca="false">F12385*I12385</f>
        <v>33.6642789</v>
      </c>
    </row>
    <row r="12386" customFormat="false" ht="15" hidden="false" customHeight="false" outlineLevel="0" collapsed="false">
      <c r="A12386" s="28" t="n">
        <v>46096</v>
      </c>
      <c r="B12386" s="21" t="s">
        <v>135</v>
      </c>
      <c r="C12386" s="21" t="s">
        <v>139</v>
      </c>
      <c r="D12386" s="29" t="n">
        <v>64.015</v>
      </c>
      <c r="E12386" s="29" t="n">
        <f aca="false">D12386/10</f>
        <v>6.4015</v>
      </c>
      <c r="F12386" s="29" t="n">
        <f aca="false">(E12386+Einstellungen!$B$20)*(1+Einstellungen!$B$10)</f>
        <v>29.818425</v>
      </c>
      <c r="G12386" s="21" t="str">
        <f aca="false">IF(F12386&lt;Einstellungen!$B$5,"ja","nein")</f>
        <v>nein</v>
      </c>
      <c r="H12386" s="21" t="s">
        <v>30</v>
      </c>
      <c r="I12386" s="29" t="n">
        <f aca="false">INDEX(Einstellungen!$B$27:$B$50,24)</f>
        <v>0.8</v>
      </c>
      <c r="J12386" s="29" t="n">
        <f aca="false">F12386*I12386</f>
        <v>23.85474</v>
      </c>
    </row>
    <row r="12387" customFormat="false" ht="15" hidden="false" customHeight="false" outlineLevel="0" collapsed="false">
      <c r="A12387" s="28" t="n">
        <v>46097</v>
      </c>
      <c r="B12387" s="21" t="s">
        <v>111</v>
      </c>
      <c r="C12387" s="21" t="s">
        <v>140</v>
      </c>
      <c r="D12387" s="29" t="n">
        <v>34.165</v>
      </c>
      <c r="E12387" s="29" t="n">
        <f aca="false">D12387/10</f>
        <v>3.4165</v>
      </c>
      <c r="F12387" s="29" t="n">
        <f aca="false">(E12387+Einstellungen!$B$20)*(1+Einstellungen!$B$10)</f>
        <v>26.266275</v>
      </c>
      <c r="G12387" s="21" t="str">
        <f aca="false">IF(F12387&lt;Einstellungen!$B$5,"ja","nein")</f>
        <v>ja</v>
      </c>
      <c r="H12387" s="21" t="s">
        <v>30</v>
      </c>
      <c r="I12387" s="29" t="n">
        <f aca="false">INDEX(Einstellungen!$B$27:$B$50,1)</f>
        <v>0.6</v>
      </c>
      <c r="J12387" s="29" t="n">
        <f aca="false">F12387*I12387</f>
        <v>15.759765</v>
      </c>
    </row>
    <row r="12388" customFormat="false" ht="15" hidden="false" customHeight="false" outlineLevel="0" collapsed="false">
      <c r="A12388" s="28" t="n">
        <v>46097</v>
      </c>
      <c r="B12388" s="21" t="s">
        <v>113</v>
      </c>
      <c r="C12388" s="21" t="s">
        <v>140</v>
      </c>
      <c r="D12388" s="29" t="n">
        <v>23.328</v>
      </c>
      <c r="E12388" s="29" t="n">
        <f aca="false">D12388/10</f>
        <v>2.3328</v>
      </c>
      <c r="F12388" s="29" t="n">
        <f aca="false">(E12388+Einstellungen!$B$20)*(1+Einstellungen!$B$10)</f>
        <v>24.976672</v>
      </c>
      <c r="G12388" s="21" t="str">
        <f aca="false">IF(F12388&lt;Einstellungen!$B$5,"ja","nein")</f>
        <v>ja</v>
      </c>
      <c r="H12388" s="21" t="s">
        <v>30</v>
      </c>
      <c r="I12388" s="29" t="n">
        <f aca="false">INDEX(Einstellungen!$B$27:$B$50,2)</f>
        <v>0.5</v>
      </c>
      <c r="J12388" s="29" t="n">
        <f aca="false">F12388*I12388</f>
        <v>12.488336</v>
      </c>
    </row>
    <row r="12389" customFormat="false" ht="15" hidden="false" customHeight="false" outlineLevel="0" collapsed="false">
      <c r="A12389" s="28" t="n">
        <v>46097</v>
      </c>
      <c r="B12389" s="21" t="s">
        <v>114</v>
      </c>
      <c r="C12389" s="21" t="s">
        <v>140</v>
      </c>
      <c r="D12389" s="29" t="n">
        <v>17.59</v>
      </c>
      <c r="E12389" s="29" t="n">
        <f aca="false">D12389/10</f>
        <v>1.759</v>
      </c>
      <c r="F12389" s="29" t="n">
        <f aca="false">(E12389+Einstellungen!$B$20)*(1+Einstellungen!$B$10)</f>
        <v>24.29385</v>
      </c>
      <c r="G12389" s="21" t="str">
        <f aca="false">IF(F12389&lt;Einstellungen!$B$5,"ja","nein")</f>
        <v>ja</v>
      </c>
      <c r="H12389" s="21" t="s">
        <v>30</v>
      </c>
      <c r="I12389" s="29" t="n">
        <f aca="false">INDEX(Einstellungen!$B$27:$B$50,3)</f>
        <v>0.45</v>
      </c>
      <c r="J12389" s="29" t="n">
        <f aca="false">F12389*I12389</f>
        <v>10.9322325</v>
      </c>
    </row>
    <row r="12390" customFormat="false" ht="15" hidden="false" customHeight="false" outlineLevel="0" collapsed="false">
      <c r="A12390" s="28" t="n">
        <v>46097</v>
      </c>
      <c r="B12390" s="21" t="s">
        <v>115</v>
      </c>
      <c r="C12390" s="21" t="s">
        <v>140</v>
      </c>
      <c r="D12390" s="29" t="n">
        <v>14.137</v>
      </c>
      <c r="E12390" s="29" t="n">
        <f aca="false">D12390/10</f>
        <v>1.4137</v>
      </c>
      <c r="F12390" s="29" t="n">
        <f aca="false">(E12390+Einstellungen!$B$20)*(1+Einstellungen!$B$10)</f>
        <v>23.882943</v>
      </c>
      <c r="G12390" s="21" t="str">
        <f aca="false">IF(F12390&lt;Einstellungen!$B$5,"ja","nein")</f>
        <v>ja</v>
      </c>
      <c r="H12390" s="21" t="s">
        <v>30</v>
      </c>
      <c r="I12390" s="29" t="n">
        <f aca="false">INDEX(Einstellungen!$B$27:$B$50,4)</f>
        <v>0.45</v>
      </c>
      <c r="J12390" s="29" t="n">
        <f aca="false">F12390*I12390</f>
        <v>10.74732435</v>
      </c>
    </row>
    <row r="12391" customFormat="false" ht="15" hidden="false" customHeight="false" outlineLevel="0" collapsed="false">
      <c r="A12391" s="28" t="n">
        <v>46097</v>
      </c>
      <c r="B12391" s="21" t="s">
        <v>116</v>
      </c>
      <c r="C12391" s="21" t="s">
        <v>140</v>
      </c>
      <c r="D12391" s="29" t="n">
        <v>20.057</v>
      </c>
      <c r="E12391" s="29" t="n">
        <f aca="false">D12391/10</f>
        <v>2.0057</v>
      </c>
      <c r="F12391" s="29" t="n">
        <f aca="false">(E12391+Einstellungen!$B$20)*(1+Einstellungen!$B$10)</f>
        <v>24.587423</v>
      </c>
      <c r="G12391" s="21" t="str">
        <f aca="false">IF(F12391&lt;Einstellungen!$B$5,"ja","nein")</f>
        <v>ja</v>
      </c>
      <c r="H12391" s="21" t="s">
        <v>30</v>
      </c>
      <c r="I12391" s="29" t="n">
        <f aca="false">INDEX(Einstellungen!$B$27:$B$50,5)</f>
        <v>0.45</v>
      </c>
      <c r="J12391" s="29" t="n">
        <f aca="false">F12391*I12391</f>
        <v>11.06434035</v>
      </c>
    </row>
    <row r="12392" customFormat="false" ht="15" hidden="false" customHeight="false" outlineLevel="0" collapsed="false">
      <c r="A12392" s="28" t="n">
        <v>46097</v>
      </c>
      <c r="B12392" s="21" t="s">
        <v>117</v>
      </c>
      <c r="C12392" s="21" t="s">
        <v>140</v>
      </c>
      <c r="D12392" s="29" t="n">
        <v>37.428</v>
      </c>
      <c r="E12392" s="29" t="n">
        <f aca="false">D12392/10</f>
        <v>3.7428</v>
      </c>
      <c r="F12392" s="29" t="n">
        <f aca="false">(E12392+Einstellungen!$B$20)*(1+Einstellungen!$B$10)</f>
        <v>26.654572</v>
      </c>
      <c r="G12392" s="21" t="str">
        <f aca="false">IF(F12392&lt;Einstellungen!$B$5,"ja","nein")</f>
        <v>ja</v>
      </c>
      <c r="H12392" s="21" t="s">
        <v>30</v>
      </c>
      <c r="I12392" s="29" t="n">
        <f aca="false">INDEX(Einstellungen!$B$27:$B$50,6)</f>
        <v>0.5</v>
      </c>
      <c r="J12392" s="29" t="n">
        <f aca="false">F12392*I12392</f>
        <v>13.327286</v>
      </c>
    </row>
    <row r="12393" customFormat="false" ht="15" hidden="false" customHeight="false" outlineLevel="0" collapsed="false">
      <c r="A12393" s="28" t="n">
        <v>46097</v>
      </c>
      <c r="B12393" s="21" t="s">
        <v>118</v>
      </c>
      <c r="C12393" s="21" t="s">
        <v>140</v>
      </c>
      <c r="D12393" s="29" t="n">
        <v>66.19</v>
      </c>
      <c r="E12393" s="29" t="n">
        <f aca="false">D12393/10</f>
        <v>6.619</v>
      </c>
      <c r="F12393" s="29" t="n">
        <f aca="false">(E12393+Einstellungen!$B$20)*(1+Einstellungen!$B$10)</f>
        <v>30.07725</v>
      </c>
      <c r="G12393" s="21" t="str">
        <f aca="false">IF(F12393&lt;Einstellungen!$B$5,"ja","nein")</f>
        <v>nein</v>
      </c>
      <c r="H12393" s="21" t="s">
        <v>30</v>
      </c>
      <c r="I12393" s="29" t="n">
        <f aca="false">INDEX(Einstellungen!$B$27:$B$50,7)</f>
        <v>0.7</v>
      </c>
      <c r="J12393" s="29" t="n">
        <f aca="false">F12393*I12393</f>
        <v>21.054075</v>
      </c>
    </row>
    <row r="12394" customFormat="false" ht="15" hidden="false" customHeight="false" outlineLevel="0" collapsed="false">
      <c r="A12394" s="28" t="n">
        <v>46097</v>
      </c>
      <c r="B12394" s="21" t="s">
        <v>119</v>
      </c>
      <c r="C12394" s="21" t="s">
        <v>140</v>
      </c>
      <c r="D12394" s="29" t="n">
        <v>95.567</v>
      </c>
      <c r="E12394" s="29" t="n">
        <f aca="false">D12394/10</f>
        <v>9.5567</v>
      </c>
      <c r="F12394" s="29" t="n">
        <f aca="false">(E12394+Einstellungen!$B$20)*(1+Einstellungen!$B$10)</f>
        <v>33.573113</v>
      </c>
      <c r="G12394" s="21" t="str">
        <f aca="false">IF(F12394&lt;Einstellungen!$B$5,"ja","nein")</f>
        <v>nein</v>
      </c>
      <c r="H12394" s="21" t="s">
        <v>30</v>
      </c>
      <c r="I12394" s="29" t="n">
        <f aca="false">INDEX(Einstellungen!$B$27:$B$50,8)</f>
        <v>0.95</v>
      </c>
      <c r="J12394" s="29" t="n">
        <f aca="false">F12394*I12394</f>
        <v>31.89445735</v>
      </c>
    </row>
    <row r="12395" customFormat="false" ht="15" hidden="false" customHeight="false" outlineLevel="0" collapsed="false">
      <c r="A12395" s="28" t="n">
        <v>46097</v>
      </c>
      <c r="B12395" s="21" t="s">
        <v>120</v>
      </c>
      <c r="C12395" s="21" t="s">
        <v>140</v>
      </c>
      <c r="D12395" s="29" t="n">
        <v>95.977</v>
      </c>
      <c r="E12395" s="29" t="n">
        <f aca="false">D12395/10</f>
        <v>9.5977</v>
      </c>
      <c r="F12395" s="29" t="n">
        <f aca="false">(E12395+Einstellungen!$B$20)*(1+Einstellungen!$B$10)</f>
        <v>33.621903</v>
      </c>
      <c r="G12395" s="21" t="str">
        <f aca="false">IF(F12395&lt;Einstellungen!$B$5,"ja","nein")</f>
        <v>nein</v>
      </c>
      <c r="H12395" s="21" t="s">
        <v>30</v>
      </c>
      <c r="I12395" s="29" t="n">
        <f aca="false">INDEX(Einstellungen!$B$27:$B$50,9)</f>
        <v>1.05</v>
      </c>
      <c r="J12395" s="29" t="n">
        <f aca="false">F12395*I12395</f>
        <v>35.30299815</v>
      </c>
    </row>
    <row r="12396" customFormat="false" ht="15" hidden="false" customHeight="false" outlineLevel="0" collapsed="false">
      <c r="A12396" s="28" t="n">
        <v>46097</v>
      </c>
      <c r="B12396" s="21" t="s">
        <v>121</v>
      </c>
      <c r="C12396" s="21" t="s">
        <v>140</v>
      </c>
      <c r="D12396" s="29" t="n">
        <v>73.105</v>
      </c>
      <c r="E12396" s="29" t="n">
        <f aca="false">D12396/10</f>
        <v>7.3105</v>
      </c>
      <c r="F12396" s="29" t="n">
        <f aca="false">(E12396+Einstellungen!$B$20)*(1+Einstellungen!$B$10)</f>
        <v>30.900135</v>
      </c>
      <c r="G12396" s="21" t="str">
        <f aca="false">IF(F12396&lt;Einstellungen!$B$5,"ja","nein")</f>
        <v>nein</v>
      </c>
      <c r="H12396" s="21" t="s">
        <v>30</v>
      </c>
      <c r="I12396" s="29" t="n">
        <f aca="false">INDEX(Einstellungen!$B$27:$B$50,10)</f>
        <v>1.05</v>
      </c>
      <c r="J12396" s="29" t="n">
        <f aca="false">F12396*I12396</f>
        <v>32.44514175</v>
      </c>
    </row>
    <row r="12397" customFormat="false" ht="15" hidden="false" customHeight="false" outlineLevel="0" collapsed="false">
      <c r="A12397" s="28" t="n">
        <v>46097</v>
      </c>
      <c r="B12397" s="21" t="s">
        <v>122</v>
      </c>
      <c r="C12397" s="21" t="s">
        <v>140</v>
      </c>
      <c r="D12397" s="29" t="n">
        <v>42.595</v>
      </c>
      <c r="E12397" s="29" t="n">
        <f aca="false">D12397/10</f>
        <v>4.2595</v>
      </c>
      <c r="F12397" s="29" t="n">
        <f aca="false">(E12397+Einstellungen!$B$20)*(1+Einstellungen!$B$10)</f>
        <v>27.269445</v>
      </c>
      <c r="G12397" s="21" t="str">
        <f aca="false">IF(F12397&lt;Einstellungen!$B$5,"ja","nein")</f>
        <v>ja</v>
      </c>
      <c r="H12397" s="21" t="s">
        <v>30</v>
      </c>
      <c r="I12397" s="29" t="n">
        <f aca="false">INDEX(Einstellungen!$B$27:$B$50,11)</f>
        <v>1.05</v>
      </c>
      <c r="J12397" s="29" t="n">
        <f aca="false">F12397*I12397</f>
        <v>28.63291725</v>
      </c>
    </row>
    <row r="12398" customFormat="false" ht="15" hidden="false" customHeight="false" outlineLevel="0" collapsed="false">
      <c r="A12398" s="28" t="n">
        <v>46097</v>
      </c>
      <c r="B12398" s="21" t="s">
        <v>123</v>
      </c>
      <c r="C12398" s="21" t="s">
        <v>140</v>
      </c>
      <c r="D12398" s="29" t="n">
        <v>17.365</v>
      </c>
      <c r="E12398" s="29" t="n">
        <f aca="false">D12398/10</f>
        <v>1.7365</v>
      </c>
      <c r="F12398" s="29" t="n">
        <f aca="false">(E12398+Einstellungen!$B$20)*(1+Einstellungen!$B$10)</f>
        <v>24.267075</v>
      </c>
      <c r="G12398" s="21" t="str">
        <f aca="false">IF(F12398&lt;Einstellungen!$B$5,"ja","nein")</f>
        <v>ja</v>
      </c>
      <c r="H12398" s="21" t="s">
        <v>30</v>
      </c>
      <c r="I12398" s="29" t="n">
        <f aca="false">INDEX(Einstellungen!$B$27:$B$50,12)</f>
        <v>1.1</v>
      </c>
      <c r="J12398" s="29" t="n">
        <f aca="false">F12398*I12398</f>
        <v>26.6937825</v>
      </c>
    </row>
    <row r="12399" customFormat="false" ht="15" hidden="false" customHeight="false" outlineLevel="0" collapsed="false">
      <c r="A12399" s="28" t="n">
        <v>46097</v>
      </c>
      <c r="B12399" s="21" t="s">
        <v>124</v>
      </c>
      <c r="C12399" s="21" t="s">
        <v>140</v>
      </c>
      <c r="D12399" s="29" t="n">
        <v>12.035</v>
      </c>
      <c r="E12399" s="29" t="n">
        <f aca="false">D12399/10</f>
        <v>1.2035</v>
      </c>
      <c r="F12399" s="29" t="n">
        <f aca="false">(E12399+Einstellungen!$B$20)*(1+Einstellungen!$B$10)</f>
        <v>23.632805</v>
      </c>
      <c r="G12399" s="21" t="str">
        <f aca="false">IF(F12399&lt;Einstellungen!$B$5,"ja","nein")</f>
        <v>ja</v>
      </c>
      <c r="H12399" s="21" t="s">
        <v>30</v>
      </c>
      <c r="I12399" s="29" t="n">
        <f aca="false">INDEX(Einstellungen!$B$27:$B$50,13)</f>
        <v>1.2</v>
      </c>
      <c r="J12399" s="29" t="n">
        <f aca="false">F12399*I12399</f>
        <v>28.359366</v>
      </c>
    </row>
    <row r="12400" customFormat="false" ht="15" hidden="false" customHeight="false" outlineLevel="0" collapsed="false">
      <c r="A12400" s="28" t="n">
        <v>46097</v>
      </c>
      <c r="B12400" s="21" t="s">
        <v>125</v>
      </c>
      <c r="C12400" s="21" t="s">
        <v>140</v>
      </c>
      <c r="D12400" s="29" t="n">
        <v>15.88</v>
      </c>
      <c r="E12400" s="29" t="n">
        <f aca="false">D12400/10</f>
        <v>1.588</v>
      </c>
      <c r="F12400" s="29" t="n">
        <f aca="false">(E12400+Einstellungen!$B$20)*(1+Einstellungen!$B$10)</f>
        <v>24.09036</v>
      </c>
      <c r="G12400" s="21" t="str">
        <f aca="false">IF(F12400&lt;Einstellungen!$B$5,"ja","nein")</f>
        <v>ja</v>
      </c>
      <c r="H12400" s="21" t="s">
        <v>30</v>
      </c>
      <c r="I12400" s="29" t="n">
        <f aca="false">INDEX(Einstellungen!$B$27:$B$50,14)</f>
        <v>1.15</v>
      </c>
      <c r="J12400" s="29" t="n">
        <f aca="false">F12400*I12400</f>
        <v>27.703914</v>
      </c>
    </row>
    <row r="12401" customFormat="false" ht="15" hidden="false" customHeight="false" outlineLevel="0" collapsed="false">
      <c r="A12401" s="28" t="n">
        <v>46097</v>
      </c>
      <c r="B12401" s="21" t="s">
        <v>126</v>
      </c>
      <c r="C12401" s="21" t="s">
        <v>140</v>
      </c>
      <c r="D12401" s="29" t="n">
        <v>42.172</v>
      </c>
      <c r="E12401" s="29" t="n">
        <f aca="false">D12401/10</f>
        <v>4.2172</v>
      </c>
      <c r="F12401" s="29" t="n">
        <f aca="false">(E12401+Einstellungen!$B$20)*(1+Einstellungen!$B$10)</f>
        <v>27.219108</v>
      </c>
      <c r="G12401" s="21" t="str">
        <f aca="false">IF(F12401&lt;Einstellungen!$B$5,"ja","nein")</f>
        <v>ja</v>
      </c>
      <c r="H12401" s="21" t="s">
        <v>30</v>
      </c>
      <c r="I12401" s="29" t="n">
        <f aca="false">INDEX(Einstellungen!$B$27:$B$50,15)</f>
        <v>1</v>
      </c>
      <c r="J12401" s="29" t="n">
        <f aca="false">F12401*I12401</f>
        <v>27.219108</v>
      </c>
    </row>
    <row r="12402" customFormat="false" ht="15" hidden="false" customHeight="false" outlineLevel="0" collapsed="false">
      <c r="A12402" s="28" t="n">
        <v>46097</v>
      </c>
      <c r="B12402" s="21" t="s">
        <v>127</v>
      </c>
      <c r="C12402" s="21" t="s">
        <v>140</v>
      </c>
      <c r="D12402" s="29" t="n">
        <v>64.445</v>
      </c>
      <c r="E12402" s="29" t="n">
        <f aca="false">D12402/10</f>
        <v>6.4445</v>
      </c>
      <c r="F12402" s="29" t="n">
        <f aca="false">(E12402+Einstellungen!$B$20)*(1+Einstellungen!$B$10)</f>
        <v>29.869595</v>
      </c>
      <c r="G12402" s="21" t="str">
        <f aca="false">IF(F12402&lt;Einstellungen!$B$5,"ja","nein")</f>
        <v>nein</v>
      </c>
      <c r="H12402" s="21" t="s">
        <v>30</v>
      </c>
      <c r="I12402" s="29" t="n">
        <f aca="false">INDEX(Einstellungen!$B$27:$B$50,16)</f>
        <v>0.95</v>
      </c>
      <c r="J12402" s="29" t="n">
        <f aca="false">F12402*I12402</f>
        <v>28.37611525</v>
      </c>
    </row>
    <row r="12403" customFormat="false" ht="15" hidden="false" customHeight="false" outlineLevel="0" collapsed="false">
      <c r="A12403" s="28" t="n">
        <v>46097</v>
      </c>
      <c r="B12403" s="21" t="s">
        <v>128</v>
      </c>
      <c r="C12403" s="21" t="s">
        <v>140</v>
      </c>
      <c r="D12403" s="29" t="n">
        <v>106.21</v>
      </c>
      <c r="E12403" s="29" t="n">
        <f aca="false">D12403/10</f>
        <v>10.621</v>
      </c>
      <c r="F12403" s="29" t="n">
        <f aca="false">(E12403+Einstellungen!$B$20)*(1+Einstellungen!$B$10)</f>
        <v>34.83963</v>
      </c>
      <c r="G12403" s="21" t="str">
        <f aca="false">IF(F12403&lt;Einstellungen!$B$5,"ja","nein")</f>
        <v>nein</v>
      </c>
      <c r="H12403" s="21" t="s">
        <v>30</v>
      </c>
      <c r="I12403" s="29" t="n">
        <f aca="false">INDEX(Einstellungen!$B$27:$B$50,17)</f>
        <v>0.95</v>
      </c>
      <c r="J12403" s="29" t="n">
        <f aca="false">F12403*I12403</f>
        <v>33.0976485</v>
      </c>
    </row>
    <row r="12404" customFormat="false" ht="15" hidden="false" customHeight="false" outlineLevel="0" collapsed="false">
      <c r="A12404" s="28" t="n">
        <v>46097</v>
      </c>
      <c r="B12404" s="21" t="s">
        <v>129</v>
      </c>
      <c r="C12404" s="21" t="s">
        <v>140</v>
      </c>
      <c r="D12404" s="29" t="n">
        <v>138.602</v>
      </c>
      <c r="E12404" s="29" t="n">
        <f aca="false">D12404/10</f>
        <v>13.8602</v>
      </c>
      <c r="F12404" s="29" t="n">
        <f aca="false">(E12404+Einstellungen!$B$20)*(1+Einstellungen!$B$10)</f>
        <v>38.694278</v>
      </c>
      <c r="G12404" s="21" t="str">
        <f aca="false">IF(F12404&lt;Einstellungen!$B$5,"ja","nein")</f>
        <v>nein</v>
      </c>
      <c r="H12404" s="21" t="s">
        <v>30</v>
      </c>
      <c r="I12404" s="29" t="n">
        <f aca="false">INDEX(Einstellungen!$B$27:$B$50,18)</f>
        <v>1.1</v>
      </c>
      <c r="J12404" s="29" t="n">
        <f aca="false">F12404*I12404</f>
        <v>42.5637058</v>
      </c>
    </row>
    <row r="12405" customFormat="false" ht="15" hidden="false" customHeight="false" outlineLevel="0" collapsed="false">
      <c r="A12405" s="28" t="n">
        <v>46097</v>
      </c>
      <c r="B12405" s="21" t="s">
        <v>130</v>
      </c>
      <c r="C12405" s="21" t="s">
        <v>140</v>
      </c>
      <c r="D12405" s="29" t="n">
        <v>165.035</v>
      </c>
      <c r="E12405" s="29" t="n">
        <f aca="false">D12405/10</f>
        <v>16.5035</v>
      </c>
      <c r="F12405" s="29" t="n">
        <f aca="false">(E12405+Einstellungen!$B$20)*(1+Einstellungen!$B$10)</f>
        <v>41.839805</v>
      </c>
      <c r="G12405" s="21" t="str">
        <f aca="false">IF(F12405&lt;Einstellungen!$B$5,"ja","nein")</f>
        <v>nein</v>
      </c>
      <c r="H12405" s="21" t="s">
        <v>30</v>
      </c>
      <c r="I12405" s="29" t="n">
        <f aca="false">INDEX(Einstellungen!$B$27:$B$50,19)</f>
        <v>1.35</v>
      </c>
      <c r="J12405" s="29" t="n">
        <f aca="false">F12405*I12405</f>
        <v>56.48373675</v>
      </c>
    </row>
    <row r="12406" customFormat="false" ht="15" hidden="false" customHeight="false" outlineLevel="0" collapsed="false">
      <c r="A12406" s="28" t="n">
        <v>46097</v>
      </c>
      <c r="B12406" s="21" t="s">
        <v>131</v>
      </c>
      <c r="C12406" s="21" t="s">
        <v>140</v>
      </c>
      <c r="D12406" s="29" t="n">
        <v>179.887</v>
      </c>
      <c r="E12406" s="29" t="n">
        <f aca="false">D12406/10</f>
        <v>17.9887</v>
      </c>
      <c r="F12406" s="29" t="n">
        <f aca="false">(E12406+Einstellungen!$B$20)*(1+Einstellungen!$B$10)</f>
        <v>43.607193</v>
      </c>
      <c r="G12406" s="21" t="str">
        <f aca="false">IF(F12406&lt;Einstellungen!$B$5,"ja","nein")</f>
        <v>nein</v>
      </c>
      <c r="H12406" s="21" t="s">
        <v>30</v>
      </c>
      <c r="I12406" s="29" t="n">
        <f aca="false">INDEX(Einstellungen!$B$27:$B$50,20)</f>
        <v>1.45</v>
      </c>
      <c r="J12406" s="29" t="n">
        <f aca="false">F12406*I12406</f>
        <v>63.23042985</v>
      </c>
    </row>
    <row r="12407" customFormat="false" ht="15" hidden="false" customHeight="false" outlineLevel="0" collapsed="false">
      <c r="A12407" s="28" t="n">
        <v>46097</v>
      </c>
      <c r="B12407" s="21" t="s">
        <v>132</v>
      </c>
      <c r="C12407" s="21" t="s">
        <v>140</v>
      </c>
      <c r="D12407" s="29" t="n">
        <v>154.785</v>
      </c>
      <c r="E12407" s="29" t="n">
        <f aca="false">D12407/10</f>
        <v>15.4785</v>
      </c>
      <c r="F12407" s="29" t="n">
        <f aca="false">(E12407+Einstellungen!$B$20)*(1+Einstellungen!$B$10)</f>
        <v>40.620055</v>
      </c>
      <c r="G12407" s="21" t="str">
        <f aca="false">IF(F12407&lt;Einstellungen!$B$5,"ja","nein")</f>
        <v>nein</v>
      </c>
      <c r="H12407" s="21" t="s">
        <v>30</v>
      </c>
      <c r="I12407" s="29" t="n">
        <f aca="false">INDEX(Einstellungen!$B$27:$B$50,21)</f>
        <v>1.4</v>
      </c>
      <c r="J12407" s="29" t="n">
        <f aca="false">F12407*I12407</f>
        <v>56.868077</v>
      </c>
    </row>
    <row r="12408" customFormat="false" ht="15" hidden="false" customHeight="false" outlineLevel="0" collapsed="false">
      <c r="A12408" s="28" t="n">
        <v>46097</v>
      </c>
      <c r="B12408" s="21" t="s">
        <v>133</v>
      </c>
      <c r="C12408" s="21" t="s">
        <v>140</v>
      </c>
      <c r="D12408" s="29" t="n">
        <v>125.713</v>
      </c>
      <c r="E12408" s="29" t="n">
        <f aca="false">D12408/10</f>
        <v>12.5713</v>
      </c>
      <c r="F12408" s="29" t="n">
        <f aca="false">(E12408+Einstellungen!$B$20)*(1+Einstellungen!$B$10)</f>
        <v>37.160487</v>
      </c>
      <c r="G12408" s="21" t="str">
        <f aca="false">IF(F12408&lt;Einstellungen!$B$5,"ja","nein")</f>
        <v>nein</v>
      </c>
      <c r="H12408" s="21" t="s">
        <v>30</v>
      </c>
      <c r="I12408" s="29" t="n">
        <f aca="false">INDEX(Einstellungen!$B$27:$B$50,22)</f>
        <v>1.25</v>
      </c>
      <c r="J12408" s="29" t="n">
        <f aca="false">F12408*I12408</f>
        <v>46.45060875</v>
      </c>
    </row>
    <row r="12409" customFormat="false" ht="15" hidden="false" customHeight="false" outlineLevel="0" collapsed="false">
      <c r="A12409" s="28" t="n">
        <v>46097</v>
      </c>
      <c r="B12409" s="21" t="s">
        <v>134</v>
      </c>
      <c r="C12409" s="21" t="s">
        <v>140</v>
      </c>
      <c r="D12409" s="29" t="n">
        <v>121.912</v>
      </c>
      <c r="E12409" s="29" t="n">
        <f aca="false">D12409/10</f>
        <v>12.1912</v>
      </c>
      <c r="F12409" s="29" t="n">
        <f aca="false">(E12409+Einstellungen!$B$20)*(1+Einstellungen!$B$10)</f>
        <v>36.708168</v>
      </c>
      <c r="G12409" s="21" t="str">
        <f aca="false">IF(F12409&lt;Einstellungen!$B$5,"ja","nein")</f>
        <v>nein</v>
      </c>
      <c r="H12409" s="21" t="s">
        <v>30</v>
      </c>
      <c r="I12409" s="29" t="n">
        <f aca="false">INDEX(Einstellungen!$B$27:$B$50,23)</f>
        <v>1.05</v>
      </c>
      <c r="J12409" s="29" t="n">
        <f aca="false">F12409*I12409</f>
        <v>38.5435764</v>
      </c>
    </row>
    <row r="12410" customFormat="false" ht="15" hidden="false" customHeight="false" outlineLevel="0" collapsed="false">
      <c r="A12410" s="28" t="n">
        <v>46097</v>
      </c>
      <c r="B12410" s="21" t="s">
        <v>135</v>
      </c>
      <c r="C12410" s="21" t="s">
        <v>140</v>
      </c>
      <c r="D12410" s="29" t="n">
        <v>99.765</v>
      </c>
      <c r="E12410" s="29" t="n">
        <f aca="false">D12410/10</f>
        <v>9.9765</v>
      </c>
      <c r="F12410" s="29" t="n">
        <f aca="false">(E12410+Einstellungen!$B$20)*(1+Einstellungen!$B$10)</f>
        <v>34.072675</v>
      </c>
      <c r="G12410" s="21" t="str">
        <f aca="false">IF(F12410&lt;Einstellungen!$B$5,"ja","nein")</f>
        <v>nein</v>
      </c>
      <c r="H12410" s="21" t="s">
        <v>30</v>
      </c>
      <c r="I12410" s="29" t="n">
        <f aca="false">INDEX(Einstellungen!$B$27:$B$50,24)</f>
        <v>0.8</v>
      </c>
      <c r="J12410" s="29" t="n">
        <f aca="false">F12410*I12410</f>
        <v>27.25814</v>
      </c>
    </row>
    <row r="12411" customFormat="false" ht="15" hidden="false" customHeight="false" outlineLevel="0" collapsed="false">
      <c r="A12411" s="28" t="n">
        <v>46098</v>
      </c>
      <c r="B12411" s="21" t="s">
        <v>111</v>
      </c>
      <c r="C12411" s="21" t="s">
        <v>141</v>
      </c>
      <c r="D12411" s="29" t="n">
        <v>113.665</v>
      </c>
      <c r="E12411" s="29" t="n">
        <f aca="false">D12411/10</f>
        <v>11.3665</v>
      </c>
      <c r="F12411" s="29" t="n">
        <f aca="false">(E12411+Einstellungen!$B$20)*(1+Einstellungen!$B$10)</f>
        <v>35.726775</v>
      </c>
      <c r="G12411" s="21" t="str">
        <f aca="false">IF(F12411&lt;Einstellungen!$B$5,"ja","nein")</f>
        <v>nein</v>
      </c>
      <c r="H12411" s="21" t="s">
        <v>30</v>
      </c>
      <c r="I12411" s="29" t="n">
        <f aca="false">INDEX(Einstellungen!$B$27:$B$50,1)</f>
        <v>0.6</v>
      </c>
      <c r="J12411" s="29" t="n">
        <f aca="false">F12411*I12411</f>
        <v>21.436065</v>
      </c>
    </row>
    <row r="12412" customFormat="false" ht="15" hidden="false" customHeight="false" outlineLevel="0" collapsed="false">
      <c r="A12412" s="28" t="n">
        <v>46098</v>
      </c>
      <c r="B12412" s="21" t="s">
        <v>113</v>
      </c>
      <c r="C12412" s="21" t="s">
        <v>141</v>
      </c>
      <c r="D12412" s="29" t="n">
        <v>105.585</v>
      </c>
      <c r="E12412" s="29" t="n">
        <f aca="false">D12412/10</f>
        <v>10.5585</v>
      </c>
      <c r="F12412" s="29" t="n">
        <f aca="false">(E12412+Einstellungen!$B$20)*(1+Einstellungen!$B$10)</f>
        <v>34.765255</v>
      </c>
      <c r="G12412" s="21" t="str">
        <f aca="false">IF(F12412&lt;Einstellungen!$B$5,"ja","nein")</f>
        <v>nein</v>
      </c>
      <c r="H12412" s="21" t="s">
        <v>30</v>
      </c>
      <c r="I12412" s="29" t="n">
        <f aca="false">INDEX(Einstellungen!$B$27:$B$50,2)</f>
        <v>0.5</v>
      </c>
      <c r="J12412" s="29" t="n">
        <f aca="false">F12412*I12412</f>
        <v>17.3826275</v>
      </c>
    </row>
    <row r="12413" customFormat="false" ht="15" hidden="false" customHeight="false" outlineLevel="0" collapsed="false">
      <c r="A12413" s="28" t="n">
        <v>46098</v>
      </c>
      <c r="B12413" s="21" t="s">
        <v>114</v>
      </c>
      <c r="C12413" s="21" t="s">
        <v>141</v>
      </c>
      <c r="D12413" s="29" t="n">
        <v>106.422</v>
      </c>
      <c r="E12413" s="29" t="n">
        <f aca="false">D12413/10</f>
        <v>10.6422</v>
      </c>
      <c r="F12413" s="29" t="n">
        <f aca="false">(E12413+Einstellungen!$B$20)*(1+Einstellungen!$B$10)</f>
        <v>34.864858</v>
      </c>
      <c r="G12413" s="21" t="str">
        <f aca="false">IF(F12413&lt;Einstellungen!$B$5,"ja","nein")</f>
        <v>nein</v>
      </c>
      <c r="H12413" s="21" t="s">
        <v>30</v>
      </c>
      <c r="I12413" s="29" t="n">
        <f aca="false">INDEX(Einstellungen!$B$27:$B$50,3)</f>
        <v>0.45</v>
      </c>
      <c r="J12413" s="29" t="n">
        <f aca="false">F12413*I12413</f>
        <v>15.6891861</v>
      </c>
    </row>
    <row r="12414" customFormat="false" ht="15" hidden="false" customHeight="false" outlineLevel="0" collapsed="false">
      <c r="A12414" s="28" t="n">
        <v>46098</v>
      </c>
      <c r="B12414" s="21" t="s">
        <v>115</v>
      </c>
      <c r="C12414" s="21" t="s">
        <v>141</v>
      </c>
      <c r="D12414" s="29" t="n">
        <v>106.523</v>
      </c>
      <c r="E12414" s="29" t="n">
        <f aca="false">D12414/10</f>
        <v>10.6523</v>
      </c>
      <c r="F12414" s="29" t="n">
        <f aca="false">(E12414+Einstellungen!$B$20)*(1+Einstellungen!$B$10)</f>
        <v>34.876877</v>
      </c>
      <c r="G12414" s="21" t="str">
        <f aca="false">IF(F12414&lt;Einstellungen!$B$5,"ja","nein")</f>
        <v>nein</v>
      </c>
      <c r="H12414" s="21" t="s">
        <v>30</v>
      </c>
      <c r="I12414" s="29" t="n">
        <f aca="false">INDEX(Einstellungen!$B$27:$B$50,4)</f>
        <v>0.45</v>
      </c>
      <c r="J12414" s="29" t="n">
        <f aca="false">F12414*I12414</f>
        <v>15.69459465</v>
      </c>
    </row>
    <row r="12415" customFormat="false" ht="15" hidden="false" customHeight="false" outlineLevel="0" collapsed="false">
      <c r="A12415" s="28" t="n">
        <v>46098</v>
      </c>
      <c r="B12415" s="21" t="s">
        <v>116</v>
      </c>
      <c r="C12415" s="21" t="s">
        <v>141</v>
      </c>
      <c r="D12415" s="29" t="n">
        <v>110.03</v>
      </c>
      <c r="E12415" s="29" t="n">
        <f aca="false">D12415/10</f>
        <v>11.003</v>
      </c>
      <c r="F12415" s="29" t="n">
        <f aca="false">(E12415+Einstellungen!$B$20)*(1+Einstellungen!$B$10)</f>
        <v>35.29421</v>
      </c>
      <c r="G12415" s="21" t="str">
        <f aca="false">IF(F12415&lt;Einstellungen!$B$5,"ja","nein")</f>
        <v>nein</v>
      </c>
      <c r="H12415" s="21" t="s">
        <v>30</v>
      </c>
      <c r="I12415" s="29" t="n">
        <f aca="false">INDEX(Einstellungen!$B$27:$B$50,5)</f>
        <v>0.45</v>
      </c>
      <c r="J12415" s="29" t="n">
        <f aca="false">F12415*I12415</f>
        <v>15.8823945</v>
      </c>
    </row>
    <row r="12416" customFormat="false" ht="15" hidden="false" customHeight="false" outlineLevel="0" collapsed="false">
      <c r="A12416" s="28" t="n">
        <v>46098</v>
      </c>
      <c r="B12416" s="21" t="s">
        <v>117</v>
      </c>
      <c r="C12416" s="21" t="s">
        <v>141</v>
      </c>
      <c r="D12416" s="29" t="n">
        <v>119.915</v>
      </c>
      <c r="E12416" s="29" t="n">
        <f aca="false">D12416/10</f>
        <v>11.9915</v>
      </c>
      <c r="F12416" s="29" t="n">
        <f aca="false">(E12416+Einstellungen!$B$20)*(1+Einstellungen!$B$10)</f>
        <v>36.470525</v>
      </c>
      <c r="G12416" s="21" t="str">
        <f aca="false">IF(F12416&lt;Einstellungen!$B$5,"ja","nein")</f>
        <v>nein</v>
      </c>
      <c r="H12416" s="21" t="s">
        <v>30</v>
      </c>
      <c r="I12416" s="29" t="n">
        <f aca="false">INDEX(Einstellungen!$B$27:$B$50,6)</f>
        <v>0.5</v>
      </c>
      <c r="J12416" s="29" t="n">
        <f aca="false">F12416*I12416</f>
        <v>18.2352625</v>
      </c>
    </row>
    <row r="12417" customFormat="false" ht="15" hidden="false" customHeight="false" outlineLevel="0" collapsed="false">
      <c r="A12417" s="28" t="n">
        <v>46098</v>
      </c>
      <c r="B12417" s="21" t="s">
        <v>118</v>
      </c>
      <c r="C12417" s="21" t="s">
        <v>141</v>
      </c>
      <c r="D12417" s="29" t="n">
        <v>147.965</v>
      </c>
      <c r="E12417" s="29" t="n">
        <f aca="false">D12417/10</f>
        <v>14.7965</v>
      </c>
      <c r="F12417" s="29" t="n">
        <f aca="false">(E12417+Einstellungen!$B$20)*(1+Einstellungen!$B$10)</f>
        <v>39.808475</v>
      </c>
      <c r="G12417" s="21" t="str">
        <f aca="false">IF(F12417&lt;Einstellungen!$B$5,"ja","nein")</f>
        <v>nein</v>
      </c>
      <c r="H12417" s="21" t="s">
        <v>30</v>
      </c>
      <c r="I12417" s="29" t="n">
        <f aca="false">INDEX(Einstellungen!$B$27:$B$50,7)</f>
        <v>0.7</v>
      </c>
      <c r="J12417" s="29" t="n">
        <f aca="false">F12417*I12417</f>
        <v>27.8659325</v>
      </c>
    </row>
    <row r="12418" customFormat="false" ht="15" hidden="false" customHeight="false" outlineLevel="0" collapsed="false">
      <c r="A12418" s="28" t="n">
        <v>46098</v>
      </c>
      <c r="B12418" s="21" t="s">
        <v>119</v>
      </c>
      <c r="C12418" s="21" t="s">
        <v>141</v>
      </c>
      <c r="D12418" s="29" t="n">
        <v>167.98</v>
      </c>
      <c r="E12418" s="29" t="n">
        <f aca="false">D12418/10</f>
        <v>16.798</v>
      </c>
      <c r="F12418" s="29" t="n">
        <f aca="false">(E12418+Einstellungen!$B$20)*(1+Einstellungen!$B$10)</f>
        <v>42.19026</v>
      </c>
      <c r="G12418" s="21" t="str">
        <f aca="false">IF(F12418&lt;Einstellungen!$B$5,"ja","nein")</f>
        <v>nein</v>
      </c>
      <c r="H12418" s="21" t="s">
        <v>30</v>
      </c>
      <c r="I12418" s="29" t="n">
        <f aca="false">INDEX(Einstellungen!$B$27:$B$50,8)</f>
        <v>0.95</v>
      </c>
      <c r="J12418" s="29" t="n">
        <f aca="false">F12418*I12418</f>
        <v>40.080747</v>
      </c>
    </row>
    <row r="12419" customFormat="false" ht="15" hidden="false" customHeight="false" outlineLevel="0" collapsed="false">
      <c r="A12419" s="28" t="n">
        <v>46098</v>
      </c>
      <c r="B12419" s="21" t="s">
        <v>120</v>
      </c>
      <c r="C12419" s="21" t="s">
        <v>141</v>
      </c>
      <c r="D12419" s="29" t="n">
        <v>152.512</v>
      </c>
      <c r="E12419" s="29" t="n">
        <f aca="false">D12419/10</f>
        <v>15.2512</v>
      </c>
      <c r="F12419" s="29" t="n">
        <f aca="false">(E12419+Einstellungen!$B$20)*(1+Einstellungen!$B$10)</f>
        <v>40.349568</v>
      </c>
      <c r="G12419" s="21" t="str">
        <f aca="false">IF(F12419&lt;Einstellungen!$B$5,"ja","nein")</f>
        <v>nein</v>
      </c>
      <c r="H12419" s="21" t="s">
        <v>30</v>
      </c>
      <c r="I12419" s="29" t="n">
        <f aca="false">INDEX(Einstellungen!$B$27:$B$50,9)</f>
        <v>1.05</v>
      </c>
      <c r="J12419" s="29" t="n">
        <f aca="false">F12419*I12419</f>
        <v>42.3670464</v>
      </c>
    </row>
    <row r="12420" customFormat="false" ht="15" hidden="false" customHeight="false" outlineLevel="0" collapsed="false">
      <c r="A12420" s="28" t="n">
        <v>46098</v>
      </c>
      <c r="B12420" s="21" t="s">
        <v>121</v>
      </c>
      <c r="C12420" s="21" t="s">
        <v>141</v>
      </c>
      <c r="D12420" s="29" t="n">
        <v>124.072</v>
      </c>
      <c r="E12420" s="29" t="n">
        <f aca="false">D12420/10</f>
        <v>12.4072</v>
      </c>
      <c r="F12420" s="29" t="n">
        <f aca="false">(E12420+Einstellungen!$B$20)*(1+Einstellungen!$B$10)</f>
        <v>36.965208</v>
      </c>
      <c r="G12420" s="21" t="str">
        <f aca="false">IF(F12420&lt;Einstellungen!$B$5,"ja","nein")</f>
        <v>nein</v>
      </c>
      <c r="H12420" s="21" t="s">
        <v>30</v>
      </c>
      <c r="I12420" s="29" t="n">
        <f aca="false">INDEX(Einstellungen!$B$27:$B$50,10)</f>
        <v>1.05</v>
      </c>
      <c r="J12420" s="29" t="n">
        <f aca="false">F12420*I12420</f>
        <v>38.8134684</v>
      </c>
    </row>
    <row r="12421" customFormat="false" ht="15" hidden="false" customHeight="false" outlineLevel="0" collapsed="false">
      <c r="A12421" s="28" t="n">
        <v>46098</v>
      </c>
      <c r="B12421" s="21" t="s">
        <v>122</v>
      </c>
      <c r="C12421" s="21" t="s">
        <v>141</v>
      </c>
      <c r="D12421" s="29" t="n">
        <v>108.64</v>
      </c>
      <c r="E12421" s="29" t="n">
        <f aca="false">D12421/10</f>
        <v>10.864</v>
      </c>
      <c r="F12421" s="29" t="n">
        <f aca="false">(E12421+Einstellungen!$B$20)*(1+Einstellungen!$B$10)</f>
        <v>35.1288</v>
      </c>
      <c r="G12421" s="21" t="str">
        <f aca="false">IF(F12421&lt;Einstellungen!$B$5,"ja","nein")</f>
        <v>nein</v>
      </c>
      <c r="H12421" s="21" t="s">
        <v>30</v>
      </c>
      <c r="I12421" s="29" t="n">
        <f aca="false">INDEX(Einstellungen!$B$27:$B$50,11)</f>
        <v>1.05</v>
      </c>
      <c r="J12421" s="29" t="n">
        <f aca="false">F12421*I12421</f>
        <v>36.88524</v>
      </c>
    </row>
    <row r="12422" customFormat="false" ht="15" hidden="false" customHeight="false" outlineLevel="0" collapsed="false">
      <c r="A12422" s="28" t="n">
        <v>46098</v>
      </c>
      <c r="B12422" s="21" t="s">
        <v>123</v>
      </c>
      <c r="C12422" s="21" t="s">
        <v>141</v>
      </c>
      <c r="D12422" s="29" t="n">
        <v>100.65</v>
      </c>
      <c r="E12422" s="29" t="n">
        <f aca="false">D12422/10</f>
        <v>10.065</v>
      </c>
      <c r="F12422" s="29" t="n">
        <f aca="false">(E12422+Einstellungen!$B$20)*(1+Einstellungen!$B$10)</f>
        <v>34.17799</v>
      </c>
      <c r="G12422" s="21" t="str">
        <f aca="false">IF(F12422&lt;Einstellungen!$B$5,"ja","nein")</f>
        <v>nein</v>
      </c>
      <c r="H12422" s="21" t="s">
        <v>30</v>
      </c>
      <c r="I12422" s="29" t="n">
        <f aca="false">INDEX(Einstellungen!$B$27:$B$50,12)</f>
        <v>1.1</v>
      </c>
      <c r="J12422" s="29" t="n">
        <f aca="false">F12422*I12422</f>
        <v>37.595789</v>
      </c>
    </row>
    <row r="12423" customFormat="false" ht="15" hidden="false" customHeight="false" outlineLevel="0" collapsed="false">
      <c r="A12423" s="28" t="n">
        <v>46098</v>
      </c>
      <c r="B12423" s="21" t="s">
        <v>124</v>
      </c>
      <c r="C12423" s="21" t="s">
        <v>141</v>
      </c>
      <c r="D12423" s="29" t="n">
        <v>95.227</v>
      </c>
      <c r="E12423" s="29" t="n">
        <f aca="false">D12423/10</f>
        <v>9.5227</v>
      </c>
      <c r="F12423" s="29" t="n">
        <f aca="false">(E12423+Einstellungen!$B$20)*(1+Einstellungen!$B$10)</f>
        <v>33.532653</v>
      </c>
      <c r="G12423" s="21" t="str">
        <f aca="false">IF(F12423&lt;Einstellungen!$B$5,"ja","nein")</f>
        <v>nein</v>
      </c>
      <c r="H12423" s="21" t="s">
        <v>30</v>
      </c>
      <c r="I12423" s="29" t="n">
        <f aca="false">INDEX(Einstellungen!$B$27:$B$50,13)</f>
        <v>1.2</v>
      </c>
      <c r="J12423" s="29" t="n">
        <f aca="false">F12423*I12423</f>
        <v>40.2391836</v>
      </c>
    </row>
    <row r="12424" customFormat="false" ht="15" hidden="false" customHeight="false" outlineLevel="0" collapsed="false">
      <c r="A12424" s="28" t="n">
        <v>46098</v>
      </c>
      <c r="B12424" s="21" t="s">
        <v>125</v>
      </c>
      <c r="C12424" s="21" t="s">
        <v>141</v>
      </c>
      <c r="D12424" s="29" t="n">
        <v>96.765</v>
      </c>
      <c r="E12424" s="29" t="n">
        <f aca="false">D12424/10</f>
        <v>9.6765</v>
      </c>
      <c r="F12424" s="29" t="n">
        <f aca="false">(E12424+Einstellungen!$B$20)*(1+Einstellungen!$B$10)</f>
        <v>33.715675</v>
      </c>
      <c r="G12424" s="21" t="str">
        <f aca="false">IF(F12424&lt;Einstellungen!$B$5,"ja","nein")</f>
        <v>nein</v>
      </c>
      <c r="H12424" s="21" t="s">
        <v>30</v>
      </c>
      <c r="I12424" s="29" t="n">
        <f aca="false">INDEX(Einstellungen!$B$27:$B$50,14)</f>
        <v>1.15</v>
      </c>
      <c r="J12424" s="29" t="n">
        <f aca="false">F12424*I12424</f>
        <v>38.77302625</v>
      </c>
    </row>
    <row r="12425" customFormat="false" ht="15" hidden="false" customHeight="false" outlineLevel="0" collapsed="false">
      <c r="A12425" s="28" t="n">
        <v>46098</v>
      </c>
      <c r="B12425" s="21" t="s">
        <v>126</v>
      </c>
      <c r="C12425" s="21" t="s">
        <v>141</v>
      </c>
      <c r="D12425" s="29" t="n">
        <v>99.325</v>
      </c>
      <c r="E12425" s="29" t="n">
        <f aca="false">D12425/10</f>
        <v>9.9325</v>
      </c>
      <c r="F12425" s="29" t="n">
        <f aca="false">(E12425+Einstellungen!$B$20)*(1+Einstellungen!$B$10)</f>
        <v>34.020315</v>
      </c>
      <c r="G12425" s="21" t="str">
        <f aca="false">IF(F12425&lt;Einstellungen!$B$5,"ja","nein")</f>
        <v>nein</v>
      </c>
      <c r="H12425" s="21" t="s">
        <v>30</v>
      </c>
      <c r="I12425" s="29" t="n">
        <f aca="false">INDEX(Einstellungen!$B$27:$B$50,15)</f>
        <v>1</v>
      </c>
      <c r="J12425" s="29" t="n">
        <f aca="false">F12425*I12425</f>
        <v>34.020315</v>
      </c>
    </row>
    <row r="12426" customFormat="false" ht="15" hidden="false" customHeight="false" outlineLevel="0" collapsed="false">
      <c r="A12426" s="28" t="n">
        <v>46098</v>
      </c>
      <c r="B12426" s="21" t="s">
        <v>127</v>
      </c>
      <c r="C12426" s="21" t="s">
        <v>141</v>
      </c>
      <c r="D12426" s="29" t="n">
        <v>112.108</v>
      </c>
      <c r="E12426" s="29" t="n">
        <f aca="false">D12426/10</f>
        <v>11.2108</v>
      </c>
      <c r="F12426" s="29" t="n">
        <f aca="false">(E12426+Einstellungen!$B$20)*(1+Einstellungen!$B$10)</f>
        <v>35.541492</v>
      </c>
      <c r="G12426" s="21" t="str">
        <f aca="false">IF(F12426&lt;Einstellungen!$B$5,"ja","nein")</f>
        <v>nein</v>
      </c>
      <c r="H12426" s="21" t="s">
        <v>30</v>
      </c>
      <c r="I12426" s="29" t="n">
        <f aca="false">INDEX(Einstellungen!$B$27:$B$50,16)</f>
        <v>0.95</v>
      </c>
      <c r="J12426" s="29" t="n">
        <f aca="false">F12426*I12426</f>
        <v>33.7644174</v>
      </c>
    </row>
    <row r="12427" customFormat="false" ht="15" hidden="false" customHeight="false" outlineLevel="0" collapsed="false">
      <c r="A12427" s="28" t="n">
        <v>46098</v>
      </c>
      <c r="B12427" s="21" t="s">
        <v>128</v>
      </c>
      <c r="C12427" s="21" t="s">
        <v>141</v>
      </c>
      <c r="D12427" s="29" t="n">
        <v>131.778</v>
      </c>
      <c r="E12427" s="29" t="n">
        <f aca="false">D12427/10</f>
        <v>13.1778</v>
      </c>
      <c r="F12427" s="29" t="n">
        <f aca="false">(E12427+Einstellungen!$B$20)*(1+Einstellungen!$B$10)</f>
        <v>37.882222</v>
      </c>
      <c r="G12427" s="21" t="str">
        <f aca="false">IF(F12427&lt;Einstellungen!$B$5,"ja","nein")</f>
        <v>nein</v>
      </c>
      <c r="H12427" s="21" t="s">
        <v>30</v>
      </c>
      <c r="I12427" s="29" t="n">
        <f aca="false">INDEX(Einstellungen!$B$27:$B$50,17)</f>
        <v>0.95</v>
      </c>
      <c r="J12427" s="29" t="n">
        <f aca="false">F12427*I12427</f>
        <v>35.9881109</v>
      </c>
    </row>
    <row r="12428" customFormat="false" ht="15" hidden="false" customHeight="false" outlineLevel="0" collapsed="false">
      <c r="A12428" s="28" t="n">
        <v>46098</v>
      </c>
      <c r="B12428" s="21" t="s">
        <v>129</v>
      </c>
      <c r="C12428" s="21" t="s">
        <v>141</v>
      </c>
      <c r="D12428" s="29" t="n">
        <v>162.202</v>
      </c>
      <c r="E12428" s="29" t="n">
        <f aca="false">D12428/10</f>
        <v>16.2202</v>
      </c>
      <c r="F12428" s="29" t="n">
        <f aca="false">(E12428+Einstellungen!$B$20)*(1+Einstellungen!$B$10)</f>
        <v>41.502678</v>
      </c>
      <c r="G12428" s="21" t="str">
        <f aca="false">IF(F12428&lt;Einstellungen!$B$5,"ja","nein")</f>
        <v>nein</v>
      </c>
      <c r="H12428" s="21" t="s">
        <v>30</v>
      </c>
      <c r="I12428" s="29" t="n">
        <f aca="false">INDEX(Einstellungen!$B$27:$B$50,18)</f>
        <v>1.1</v>
      </c>
      <c r="J12428" s="29" t="n">
        <f aca="false">F12428*I12428</f>
        <v>45.6529458</v>
      </c>
    </row>
    <row r="12429" customFormat="false" ht="15" hidden="false" customHeight="false" outlineLevel="0" collapsed="false">
      <c r="A12429" s="28" t="n">
        <v>46098</v>
      </c>
      <c r="B12429" s="21" t="s">
        <v>130</v>
      </c>
      <c r="C12429" s="21" t="s">
        <v>141</v>
      </c>
      <c r="D12429" s="29" t="n">
        <v>207.298</v>
      </c>
      <c r="E12429" s="29" t="n">
        <f aca="false">D12429/10</f>
        <v>20.7298</v>
      </c>
      <c r="F12429" s="29" t="n">
        <f aca="false">(E12429+Einstellungen!$B$20)*(1+Einstellungen!$B$10)</f>
        <v>46.869102</v>
      </c>
      <c r="G12429" s="21" t="str">
        <f aca="false">IF(F12429&lt;Einstellungen!$B$5,"ja","nein")</f>
        <v>nein</v>
      </c>
      <c r="H12429" s="21" t="s">
        <v>30</v>
      </c>
      <c r="I12429" s="29" t="n">
        <f aca="false">INDEX(Einstellungen!$B$27:$B$50,19)</f>
        <v>1.35</v>
      </c>
      <c r="J12429" s="29" t="n">
        <f aca="false">F12429*I12429</f>
        <v>63.2732877</v>
      </c>
    </row>
    <row r="12430" customFormat="false" ht="15" hidden="false" customHeight="false" outlineLevel="0" collapsed="false">
      <c r="A12430" s="28" t="n">
        <v>46098</v>
      </c>
      <c r="B12430" s="21" t="s">
        <v>131</v>
      </c>
      <c r="C12430" s="21" t="s">
        <v>141</v>
      </c>
      <c r="D12430" s="29" t="n">
        <v>170.382</v>
      </c>
      <c r="E12430" s="29" t="n">
        <f aca="false">D12430/10</f>
        <v>17.0382</v>
      </c>
      <c r="F12430" s="29" t="n">
        <f aca="false">(E12430+Einstellungen!$B$20)*(1+Einstellungen!$B$10)</f>
        <v>42.476098</v>
      </c>
      <c r="G12430" s="21" t="str">
        <f aca="false">IF(F12430&lt;Einstellungen!$B$5,"ja","nein")</f>
        <v>nein</v>
      </c>
      <c r="H12430" s="21" t="s">
        <v>30</v>
      </c>
      <c r="I12430" s="29" t="n">
        <f aca="false">INDEX(Einstellungen!$B$27:$B$50,20)</f>
        <v>1.45</v>
      </c>
      <c r="J12430" s="29" t="n">
        <f aca="false">F12430*I12430</f>
        <v>61.5903421</v>
      </c>
    </row>
    <row r="12431" customFormat="false" ht="15" hidden="false" customHeight="false" outlineLevel="0" collapsed="false">
      <c r="A12431" s="28" t="n">
        <v>46098</v>
      </c>
      <c r="B12431" s="21" t="s">
        <v>132</v>
      </c>
      <c r="C12431" s="21" t="s">
        <v>141</v>
      </c>
      <c r="D12431" s="29" t="n">
        <v>144.238</v>
      </c>
      <c r="E12431" s="29" t="n">
        <f aca="false">D12431/10</f>
        <v>14.4238</v>
      </c>
      <c r="F12431" s="29" t="n">
        <f aca="false">(E12431+Einstellungen!$B$20)*(1+Einstellungen!$B$10)</f>
        <v>39.364962</v>
      </c>
      <c r="G12431" s="21" t="str">
        <f aca="false">IF(F12431&lt;Einstellungen!$B$5,"ja","nein")</f>
        <v>nein</v>
      </c>
      <c r="H12431" s="21" t="s">
        <v>30</v>
      </c>
      <c r="I12431" s="29" t="n">
        <f aca="false">INDEX(Einstellungen!$B$27:$B$50,21)</f>
        <v>1.4</v>
      </c>
      <c r="J12431" s="29" t="n">
        <f aca="false">F12431*I12431</f>
        <v>55.1109468</v>
      </c>
    </row>
    <row r="12432" customFormat="false" ht="15" hidden="false" customHeight="false" outlineLevel="0" collapsed="false">
      <c r="A12432" s="28" t="n">
        <v>46098</v>
      </c>
      <c r="B12432" s="21" t="s">
        <v>133</v>
      </c>
      <c r="C12432" s="21" t="s">
        <v>141</v>
      </c>
      <c r="D12432" s="29" t="n">
        <v>129.79</v>
      </c>
      <c r="E12432" s="29" t="n">
        <f aca="false">D12432/10</f>
        <v>12.979</v>
      </c>
      <c r="F12432" s="29" t="n">
        <f aca="false">(E12432+Einstellungen!$B$20)*(1+Einstellungen!$B$10)</f>
        <v>37.64565</v>
      </c>
      <c r="G12432" s="21" t="str">
        <f aca="false">IF(F12432&lt;Einstellungen!$B$5,"ja","nein")</f>
        <v>nein</v>
      </c>
      <c r="H12432" s="21" t="s">
        <v>30</v>
      </c>
      <c r="I12432" s="29" t="n">
        <f aca="false">INDEX(Einstellungen!$B$27:$B$50,22)</f>
        <v>1.25</v>
      </c>
      <c r="J12432" s="29" t="n">
        <f aca="false">F12432*I12432</f>
        <v>47.0570625</v>
      </c>
    </row>
    <row r="12433" customFormat="false" ht="15" hidden="false" customHeight="false" outlineLevel="0" collapsed="false">
      <c r="A12433" s="28" t="n">
        <v>46098</v>
      </c>
      <c r="B12433" s="21" t="s">
        <v>134</v>
      </c>
      <c r="C12433" s="21" t="s">
        <v>141</v>
      </c>
      <c r="D12433" s="29" t="n">
        <v>114.24</v>
      </c>
      <c r="E12433" s="29" t="n">
        <f aca="false">D12433/10</f>
        <v>11.424</v>
      </c>
      <c r="F12433" s="29" t="n">
        <f aca="false">(E12433+Einstellungen!$B$20)*(1+Einstellungen!$B$10)</f>
        <v>35.7952</v>
      </c>
      <c r="G12433" s="21" t="str">
        <f aca="false">IF(F12433&lt;Einstellungen!$B$5,"ja","nein")</f>
        <v>nein</v>
      </c>
      <c r="H12433" s="21" t="s">
        <v>30</v>
      </c>
      <c r="I12433" s="29" t="n">
        <f aca="false">INDEX(Einstellungen!$B$27:$B$50,23)</f>
        <v>1.05</v>
      </c>
      <c r="J12433" s="29" t="n">
        <f aca="false">F12433*I12433</f>
        <v>37.58496</v>
      </c>
    </row>
    <row r="12434" customFormat="false" ht="15" hidden="false" customHeight="false" outlineLevel="0" collapsed="false">
      <c r="A12434" s="28" t="n">
        <v>46098</v>
      </c>
      <c r="B12434" s="21" t="s">
        <v>135</v>
      </c>
      <c r="C12434" s="21" t="s">
        <v>141</v>
      </c>
      <c r="D12434" s="29" t="n">
        <v>100.457</v>
      </c>
      <c r="E12434" s="29" t="n">
        <f aca="false">D12434/10</f>
        <v>10.0457</v>
      </c>
      <c r="F12434" s="29" t="n">
        <f aca="false">(E12434+Einstellungen!$B$20)*(1+Einstellungen!$B$10)</f>
        <v>34.155023</v>
      </c>
      <c r="G12434" s="21" t="str">
        <f aca="false">IF(F12434&lt;Einstellungen!$B$5,"ja","nein")</f>
        <v>nein</v>
      </c>
      <c r="H12434" s="21" t="s">
        <v>30</v>
      </c>
      <c r="I12434" s="29" t="n">
        <f aca="false">INDEX(Einstellungen!$B$27:$B$50,24)</f>
        <v>0.8</v>
      </c>
      <c r="J12434" s="29" t="n">
        <f aca="false">F12434*I12434</f>
        <v>27.3240184</v>
      </c>
    </row>
    <row r="12435" customFormat="false" ht="15" hidden="false" customHeight="false" outlineLevel="0" collapsed="false">
      <c r="A12435" s="28" t="n">
        <v>46099</v>
      </c>
      <c r="B12435" s="21" t="s">
        <v>111</v>
      </c>
      <c r="C12435" s="21" t="s">
        <v>112</v>
      </c>
      <c r="D12435" s="29" t="n">
        <v>89.8</v>
      </c>
      <c r="E12435" s="29" t="n">
        <f aca="false">D12435/10</f>
        <v>8.98</v>
      </c>
      <c r="F12435" s="29" t="n">
        <f aca="false">(E12435+Einstellungen!$B$20)*(1+Einstellungen!$B$10)</f>
        <v>32.88684</v>
      </c>
      <c r="G12435" s="21" t="str">
        <f aca="false">IF(F12435&lt;Einstellungen!$B$5,"ja","nein")</f>
        <v>nein</v>
      </c>
      <c r="H12435" s="21" t="s">
        <v>30</v>
      </c>
      <c r="I12435" s="29" t="n">
        <f aca="false">INDEX(Einstellungen!$B$27:$B$50,1)</f>
        <v>0.6</v>
      </c>
      <c r="J12435" s="29" t="n">
        <f aca="false">F12435*I12435</f>
        <v>19.732104</v>
      </c>
    </row>
    <row r="12436" customFormat="false" ht="15" hidden="false" customHeight="false" outlineLevel="0" collapsed="false">
      <c r="A12436" s="28" t="n">
        <v>46099</v>
      </c>
      <c r="B12436" s="21" t="s">
        <v>113</v>
      </c>
      <c r="C12436" s="21" t="s">
        <v>112</v>
      </c>
      <c r="D12436" s="29" t="n">
        <v>86.727</v>
      </c>
      <c r="E12436" s="29" t="n">
        <f aca="false">D12436/10</f>
        <v>8.6727</v>
      </c>
      <c r="F12436" s="29" t="n">
        <f aca="false">(E12436+Einstellungen!$B$20)*(1+Einstellungen!$B$10)</f>
        <v>32.521153</v>
      </c>
      <c r="G12436" s="21" t="str">
        <f aca="false">IF(F12436&lt;Einstellungen!$B$5,"ja","nein")</f>
        <v>nein</v>
      </c>
      <c r="H12436" s="21" t="s">
        <v>30</v>
      </c>
      <c r="I12436" s="29" t="n">
        <f aca="false">INDEX(Einstellungen!$B$27:$B$50,2)</f>
        <v>0.5</v>
      </c>
      <c r="J12436" s="29" t="n">
        <f aca="false">F12436*I12436</f>
        <v>16.2605765</v>
      </c>
    </row>
    <row r="12437" customFormat="false" ht="15" hidden="false" customHeight="false" outlineLevel="0" collapsed="false">
      <c r="A12437" s="28" t="n">
        <v>46099</v>
      </c>
      <c r="B12437" s="21" t="s">
        <v>114</v>
      </c>
      <c r="C12437" s="21" t="s">
        <v>112</v>
      </c>
      <c r="D12437" s="29" t="n">
        <v>85.685</v>
      </c>
      <c r="E12437" s="29" t="n">
        <f aca="false">D12437/10</f>
        <v>8.5685</v>
      </c>
      <c r="F12437" s="29" t="n">
        <f aca="false">(E12437+Einstellungen!$B$20)*(1+Einstellungen!$B$10)</f>
        <v>32.397155</v>
      </c>
      <c r="G12437" s="21" t="str">
        <f aca="false">IF(F12437&lt;Einstellungen!$B$5,"ja","nein")</f>
        <v>nein</v>
      </c>
      <c r="H12437" s="21" t="s">
        <v>30</v>
      </c>
      <c r="I12437" s="29" t="n">
        <f aca="false">INDEX(Einstellungen!$B$27:$B$50,3)</f>
        <v>0.45</v>
      </c>
      <c r="J12437" s="29" t="n">
        <f aca="false">F12437*I12437</f>
        <v>14.57871975</v>
      </c>
    </row>
    <row r="12438" customFormat="false" ht="15" hidden="false" customHeight="false" outlineLevel="0" collapsed="false">
      <c r="A12438" s="28" t="n">
        <v>46099</v>
      </c>
      <c r="B12438" s="21" t="s">
        <v>115</v>
      </c>
      <c r="C12438" s="21" t="s">
        <v>112</v>
      </c>
      <c r="D12438" s="29" t="n">
        <v>86.868</v>
      </c>
      <c r="E12438" s="29" t="n">
        <f aca="false">D12438/10</f>
        <v>8.6868</v>
      </c>
      <c r="F12438" s="29" t="n">
        <f aca="false">(E12438+Einstellungen!$B$20)*(1+Einstellungen!$B$10)</f>
        <v>32.537932</v>
      </c>
      <c r="G12438" s="21" t="str">
        <f aca="false">IF(F12438&lt;Einstellungen!$B$5,"ja","nein")</f>
        <v>nein</v>
      </c>
      <c r="H12438" s="21" t="s">
        <v>30</v>
      </c>
      <c r="I12438" s="29" t="n">
        <f aca="false">INDEX(Einstellungen!$B$27:$B$50,4)</f>
        <v>0.45</v>
      </c>
      <c r="J12438" s="29" t="n">
        <f aca="false">F12438*I12438</f>
        <v>14.6420694</v>
      </c>
    </row>
    <row r="12439" customFormat="false" ht="15" hidden="false" customHeight="false" outlineLevel="0" collapsed="false">
      <c r="A12439" s="28" t="n">
        <v>46099</v>
      </c>
      <c r="B12439" s="21" t="s">
        <v>116</v>
      </c>
      <c r="C12439" s="21" t="s">
        <v>112</v>
      </c>
      <c r="D12439" s="29" t="n">
        <v>88.835</v>
      </c>
      <c r="E12439" s="29" t="n">
        <f aca="false">D12439/10</f>
        <v>8.8835</v>
      </c>
      <c r="F12439" s="29" t="n">
        <f aca="false">(E12439+Einstellungen!$B$20)*(1+Einstellungen!$B$10)</f>
        <v>32.772005</v>
      </c>
      <c r="G12439" s="21" t="str">
        <f aca="false">IF(F12439&lt;Einstellungen!$B$5,"ja","nein")</f>
        <v>nein</v>
      </c>
      <c r="H12439" s="21" t="s">
        <v>30</v>
      </c>
      <c r="I12439" s="29" t="n">
        <f aca="false">INDEX(Einstellungen!$B$27:$B$50,5)</f>
        <v>0.45</v>
      </c>
      <c r="J12439" s="29" t="n">
        <f aca="false">F12439*I12439</f>
        <v>14.74740225</v>
      </c>
    </row>
    <row r="12440" customFormat="false" ht="15" hidden="false" customHeight="false" outlineLevel="0" collapsed="false">
      <c r="A12440" s="28" t="n">
        <v>46099</v>
      </c>
      <c r="B12440" s="21" t="s">
        <v>117</v>
      </c>
      <c r="C12440" s="21" t="s">
        <v>112</v>
      </c>
      <c r="D12440" s="29" t="n">
        <v>100.055</v>
      </c>
      <c r="E12440" s="29" t="n">
        <f aca="false">D12440/10</f>
        <v>10.0055</v>
      </c>
      <c r="F12440" s="29" t="n">
        <f aca="false">(E12440+Einstellungen!$B$20)*(1+Einstellungen!$B$10)</f>
        <v>34.107185</v>
      </c>
      <c r="G12440" s="21" t="str">
        <f aca="false">IF(F12440&lt;Einstellungen!$B$5,"ja","nein")</f>
        <v>nein</v>
      </c>
      <c r="H12440" s="21" t="s">
        <v>30</v>
      </c>
      <c r="I12440" s="29" t="n">
        <f aca="false">INDEX(Einstellungen!$B$27:$B$50,6)</f>
        <v>0.5</v>
      </c>
      <c r="J12440" s="29" t="n">
        <f aca="false">F12440*I12440</f>
        <v>17.0535925</v>
      </c>
    </row>
    <row r="12441" customFormat="false" ht="15" hidden="false" customHeight="false" outlineLevel="0" collapsed="false">
      <c r="A12441" s="28" t="n">
        <v>46099</v>
      </c>
      <c r="B12441" s="21" t="s">
        <v>118</v>
      </c>
      <c r="C12441" s="21" t="s">
        <v>112</v>
      </c>
      <c r="D12441" s="29" t="n">
        <v>130.74</v>
      </c>
      <c r="E12441" s="29" t="n">
        <f aca="false">D12441/10</f>
        <v>13.074</v>
      </c>
      <c r="F12441" s="29" t="n">
        <f aca="false">(E12441+Einstellungen!$B$20)*(1+Einstellungen!$B$10)</f>
        <v>37.7587</v>
      </c>
      <c r="G12441" s="21" t="str">
        <f aca="false">IF(F12441&lt;Einstellungen!$B$5,"ja","nein")</f>
        <v>nein</v>
      </c>
      <c r="H12441" s="21" t="s">
        <v>30</v>
      </c>
      <c r="I12441" s="29" t="n">
        <f aca="false">INDEX(Einstellungen!$B$27:$B$50,7)</f>
        <v>0.7</v>
      </c>
      <c r="J12441" s="29" t="n">
        <f aca="false">F12441*I12441</f>
        <v>26.43109</v>
      </c>
    </row>
    <row r="12442" customFormat="false" ht="15" hidden="false" customHeight="false" outlineLevel="0" collapsed="false">
      <c r="A12442" s="28" t="n">
        <v>46099</v>
      </c>
      <c r="B12442" s="21" t="s">
        <v>119</v>
      </c>
      <c r="C12442" s="21" t="s">
        <v>112</v>
      </c>
      <c r="D12442" s="29" t="n">
        <v>133.593</v>
      </c>
      <c r="E12442" s="29" t="n">
        <f aca="false">D12442/10</f>
        <v>13.3593</v>
      </c>
      <c r="F12442" s="29" t="n">
        <f aca="false">(E12442+Einstellungen!$B$20)*(1+Einstellungen!$B$10)</f>
        <v>38.098207</v>
      </c>
      <c r="G12442" s="21" t="str">
        <f aca="false">IF(F12442&lt;Einstellungen!$B$5,"ja","nein")</f>
        <v>nein</v>
      </c>
      <c r="H12442" s="21" t="s">
        <v>30</v>
      </c>
      <c r="I12442" s="29" t="n">
        <f aca="false">INDEX(Einstellungen!$B$27:$B$50,8)</f>
        <v>0.95</v>
      </c>
      <c r="J12442" s="29" t="n">
        <f aca="false">F12442*I12442</f>
        <v>36.19329665</v>
      </c>
    </row>
    <row r="12443" customFormat="false" ht="15" hidden="false" customHeight="false" outlineLevel="0" collapsed="false">
      <c r="A12443" s="28" t="n">
        <v>46099</v>
      </c>
      <c r="B12443" s="21" t="s">
        <v>120</v>
      </c>
      <c r="C12443" s="21" t="s">
        <v>112</v>
      </c>
      <c r="D12443" s="29" t="n">
        <v>99.938</v>
      </c>
      <c r="E12443" s="29" t="n">
        <f aca="false">D12443/10</f>
        <v>9.9938</v>
      </c>
      <c r="F12443" s="29" t="n">
        <f aca="false">(E12443+Einstellungen!$B$20)*(1+Einstellungen!$B$10)</f>
        <v>34.093262</v>
      </c>
      <c r="G12443" s="21" t="str">
        <f aca="false">IF(F12443&lt;Einstellungen!$B$5,"ja","nein")</f>
        <v>nein</v>
      </c>
      <c r="H12443" s="21" t="s">
        <v>30</v>
      </c>
      <c r="I12443" s="29" t="n">
        <f aca="false">INDEX(Einstellungen!$B$27:$B$50,9)</f>
        <v>1.05</v>
      </c>
      <c r="J12443" s="29" t="n">
        <f aca="false">F12443*I12443</f>
        <v>35.7979251</v>
      </c>
    </row>
    <row r="12444" customFormat="false" ht="15" hidden="false" customHeight="false" outlineLevel="0" collapsed="false">
      <c r="A12444" s="28" t="n">
        <v>46099</v>
      </c>
      <c r="B12444" s="21" t="s">
        <v>121</v>
      </c>
      <c r="C12444" s="21" t="s">
        <v>112</v>
      </c>
      <c r="D12444" s="29" t="n">
        <v>62.95</v>
      </c>
      <c r="E12444" s="29" t="n">
        <f aca="false">D12444/10</f>
        <v>6.295</v>
      </c>
      <c r="F12444" s="29" t="n">
        <f aca="false">(E12444+Einstellungen!$B$20)*(1+Einstellungen!$B$10)</f>
        <v>29.69169</v>
      </c>
      <c r="G12444" s="21" t="str">
        <f aca="false">IF(F12444&lt;Einstellungen!$B$5,"ja","nein")</f>
        <v>nein</v>
      </c>
      <c r="H12444" s="21" t="s">
        <v>30</v>
      </c>
      <c r="I12444" s="29" t="n">
        <f aca="false">INDEX(Einstellungen!$B$27:$B$50,10)</f>
        <v>1.05</v>
      </c>
      <c r="J12444" s="29" t="n">
        <f aca="false">F12444*I12444</f>
        <v>31.1762745</v>
      </c>
    </row>
    <row r="12445" customFormat="false" ht="15" hidden="false" customHeight="false" outlineLevel="0" collapsed="false">
      <c r="A12445" s="28" t="n">
        <v>46099</v>
      </c>
      <c r="B12445" s="21" t="s">
        <v>122</v>
      </c>
      <c r="C12445" s="21" t="s">
        <v>112</v>
      </c>
      <c r="D12445" s="29" t="n">
        <v>9.998</v>
      </c>
      <c r="E12445" s="29" t="n">
        <f aca="false">D12445/10</f>
        <v>0.9998</v>
      </c>
      <c r="F12445" s="29" t="n">
        <f aca="false">(E12445+Einstellungen!$B$20)*(1+Einstellungen!$B$10)</f>
        <v>23.390402</v>
      </c>
      <c r="G12445" s="21" t="str">
        <f aca="false">IF(F12445&lt;Einstellungen!$B$5,"ja","nein")</f>
        <v>ja</v>
      </c>
      <c r="H12445" s="21" t="s">
        <v>30</v>
      </c>
      <c r="I12445" s="29" t="n">
        <f aca="false">INDEX(Einstellungen!$B$27:$B$50,11)</f>
        <v>1.05</v>
      </c>
      <c r="J12445" s="29" t="n">
        <f aca="false">F12445*I12445</f>
        <v>24.5599221</v>
      </c>
    </row>
    <row r="12446" customFormat="false" ht="15" hidden="false" customHeight="false" outlineLevel="0" collapsed="false">
      <c r="A12446" s="28" t="n">
        <v>46099</v>
      </c>
      <c r="B12446" s="21" t="s">
        <v>123</v>
      </c>
      <c r="C12446" s="21" t="s">
        <v>112</v>
      </c>
      <c r="D12446" s="29" t="n">
        <v>-1.62</v>
      </c>
      <c r="E12446" s="29" t="n">
        <f aca="false">D12446/10</f>
        <v>-0.162</v>
      </c>
      <c r="F12446" s="29" t="n">
        <f aca="false">(E12446+Einstellungen!$B$20)*(1+Einstellungen!$B$10)</f>
        <v>22.00786</v>
      </c>
      <c r="G12446" s="21" t="str">
        <f aca="false">IF(F12446&lt;Einstellungen!$B$5,"ja","nein")</f>
        <v>ja</v>
      </c>
      <c r="H12446" s="21" t="s">
        <v>30</v>
      </c>
      <c r="I12446" s="29" t="n">
        <f aca="false">INDEX(Einstellungen!$B$27:$B$50,12)</f>
        <v>1.1</v>
      </c>
      <c r="J12446" s="29" t="n">
        <f aca="false">F12446*I12446</f>
        <v>24.208646</v>
      </c>
    </row>
    <row r="12447" customFormat="false" ht="15" hidden="false" customHeight="false" outlineLevel="0" collapsed="false">
      <c r="A12447" s="28" t="n">
        <v>46099</v>
      </c>
      <c r="B12447" s="21" t="s">
        <v>124</v>
      </c>
      <c r="C12447" s="21" t="s">
        <v>112</v>
      </c>
      <c r="D12447" s="29" t="n">
        <v>-2.31</v>
      </c>
      <c r="E12447" s="29" t="n">
        <f aca="false">D12447/10</f>
        <v>-0.231</v>
      </c>
      <c r="F12447" s="29" t="n">
        <f aca="false">(E12447+Einstellungen!$B$20)*(1+Einstellungen!$B$10)</f>
        <v>21.92575</v>
      </c>
      <c r="G12447" s="21" t="str">
        <f aca="false">IF(F12447&lt;Einstellungen!$B$5,"ja","nein")</f>
        <v>ja</v>
      </c>
      <c r="H12447" s="21" t="s">
        <v>30</v>
      </c>
      <c r="I12447" s="29" t="n">
        <f aca="false">INDEX(Einstellungen!$B$27:$B$50,13)</f>
        <v>1.2</v>
      </c>
      <c r="J12447" s="29" t="n">
        <f aca="false">F12447*I12447</f>
        <v>26.3109</v>
      </c>
    </row>
    <row r="12448" customFormat="false" ht="15" hidden="false" customHeight="false" outlineLevel="0" collapsed="false">
      <c r="A12448" s="28" t="n">
        <v>46099</v>
      </c>
      <c r="B12448" s="21" t="s">
        <v>125</v>
      </c>
      <c r="C12448" s="21" t="s">
        <v>112</v>
      </c>
      <c r="D12448" s="29" t="n">
        <v>-2.712</v>
      </c>
      <c r="E12448" s="29" t="n">
        <f aca="false">D12448/10</f>
        <v>-0.2712</v>
      </c>
      <c r="F12448" s="29" t="n">
        <f aca="false">(E12448+Einstellungen!$B$20)*(1+Einstellungen!$B$10)</f>
        <v>21.877912</v>
      </c>
      <c r="G12448" s="21" t="str">
        <f aca="false">IF(F12448&lt;Einstellungen!$B$5,"ja","nein")</f>
        <v>ja</v>
      </c>
      <c r="H12448" s="21" t="s">
        <v>30</v>
      </c>
      <c r="I12448" s="29" t="n">
        <f aca="false">INDEX(Einstellungen!$B$27:$B$50,14)</f>
        <v>1.15</v>
      </c>
      <c r="J12448" s="29" t="n">
        <f aca="false">F12448*I12448</f>
        <v>25.1595988</v>
      </c>
    </row>
    <row r="12449" customFormat="false" ht="15" hidden="false" customHeight="false" outlineLevel="0" collapsed="false">
      <c r="A12449" s="28" t="n">
        <v>46099</v>
      </c>
      <c r="B12449" s="21" t="s">
        <v>126</v>
      </c>
      <c r="C12449" s="21" t="s">
        <v>112</v>
      </c>
      <c r="D12449" s="29" t="n">
        <v>0.222</v>
      </c>
      <c r="E12449" s="29" t="n">
        <f aca="false">D12449/10</f>
        <v>0.0222</v>
      </c>
      <c r="F12449" s="29" t="n">
        <f aca="false">(E12449+Einstellungen!$B$20)*(1+Einstellungen!$B$10)</f>
        <v>22.227058</v>
      </c>
      <c r="G12449" s="21" t="str">
        <f aca="false">IF(F12449&lt;Einstellungen!$B$5,"ja","nein")</f>
        <v>ja</v>
      </c>
      <c r="H12449" s="21" t="s">
        <v>30</v>
      </c>
      <c r="I12449" s="29" t="n">
        <f aca="false">INDEX(Einstellungen!$B$27:$B$50,15)</f>
        <v>1</v>
      </c>
      <c r="J12449" s="29" t="n">
        <f aca="false">F12449*I12449</f>
        <v>22.227058</v>
      </c>
    </row>
    <row r="12450" customFormat="false" ht="15" hidden="false" customHeight="false" outlineLevel="0" collapsed="false">
      <c r="A12450" s="28" t="n">
        <v>46099</v>
      </c>
      <c r="B12450" s="21" t="s">
        <v>127</v>
      </c>
      <c r="C12450" s="21" t="s">
        <v>112</v>
      </c>
      <c r="D12450" s="29" t="n">
        <v>47.195</v>
      </c>
      <c r="E12450" s="29" t="n">
        <f aca="false">D12450/10</f>
        <v>4.7195</v>
      </c>
      <c r="F12450" s="29" t="n">
        <f aca="false">(E12450+Einstellungen!$B$20)*(1+Einstellungen!$B$10)</f>
        <v>27.816845</v>
      </c>
      <c r="G12450" s="21" t="str">
        <f aca="false">IF(F12450&lt;Einstellungen!$B$5,"ja","nein")</f>
        <v>ja</v>
      </c>
      <c r="H12450" s="21" t="s">
        <v>30</v>
      </c>
      <c r="I12450" s="29" t="n">
        <f aca="false">INDEX(Einstellungen!$B$27:$B$50,16)</f>
        <v>0.95</v>
      </c>
      <c r="J12450" s="29" t="n">
        <f aca="false">F12450*I12450</f>
        <v>26.42600275</v>
      </c>
    </row>
    <row r="12451" customFormat="false" ht="15" hidden="false" customHeight="false" outlineLevel="0" collapsed="false">
      <c r="A12451" s="28" t="n">
        <v>46099</v>
      </c>
      <c r="B12451" s="21" t="s">
        <v>128</v>
      </c>
      <c r="C12451" s="21" t="s">
        <v>112</v>
      </c>
      <c r="D12451" s="29" t="n">
        <v>107.032</v>
      </c>
      <c r="E12451" s="29" t="n">
        <f aca="false">D12451/10</f>
        <v>10.7032</v>
      </c>
      <c r="F12451" s="29" t="n">
        <f aca="false">(E12451+Einstellungen!$B$20)*(1+Einstellungen!$B$10)</f>
        <v>34.937448</v>
      </c>
      <c r="G12451" s="21" t="str">
        <f aca="false">IF(F12451&lt;Einstellungen!$B$5,"ja","nein")</f>
        <v>nein</v>
      </c>
      <c r="H12451" s="21" t="s">
        <v>30</v>
      </c>
      <c r="I12451" s="29" t="n">
        <f aca="false">INDEX(Einstellungen!$B$27:$B$50,17)</f>
        <v>0.95</v>
      </c>
      <c r="J12451" s="29" t="n">
        <f aca="false">F12451*I12451</f>
        <v>33.1905756</v>
      </c>
    </row>
    <row r="12452" customFormat="false" ht="15" hidden="false" customHeight="false" outlineLevel="0" collapsed="false">
      <c r="A12452" s="28" t="n">
        <v>46099</v>
      </c>
      <c r="B12452" s="21" t="s">
        <v>129</v>
      </c>
      <c r="C12452" s="21" t="s">
        <v>112</v>
      </c>
      <c r="D12452" s="29" t="n">
        <v>145.213</v>
      </c>
      <c r="E12452" s="29" t="n">
        <f aca="false">D12452/10</f>
        <v>14.5213</v>
      </c>
      <c r="F12452" s="29" t="n">
        <f aca="false">(E12452+Einstellungen!$B$20)*(1+Einstellungen!$B$10)</f>
        <v>39.480987</v>
      </c>
      <c r="G12452" s="21" t="str">
        <f aca="false">IF(F12452&lt;Einstellungen!$B$5,"ja","nein")</f>
        <v>nein</v>
      </c>
      <c r="H12452" s="21" t="s">
        <v>30</v>
      </c>
      <c r="I12452" s="29" t="n">
        <f aca="false">INDEX(Einstellungen!$B$27:$B$50,18)</f>
        <v>1.1</v>
      </c>
      <c r="J12452" s="29" t="n">
        <f aca="false">F12452*I12452</f>
        <v>43.4290857</v>
      </c>
    </row>
    <row r="12453" customFormat="false" ht="15" hidden="false" customHeight="false" outlineLevel="0" collapsed="false">
      <c r="A12453" s="28" t="n">
        <v>46099</v>
      </c>
      <c r="B12453" s="21" t="s">
        <v>130</v>
      </c>
      <c r="C12453" s="21" t="s">
        <v>112</v>
      </c>
      <c r="D12453" s="29" t="n">
        <v>177.623</v>
      </c>
      <c r="E12453" s="29" t="n">
        <f aca="false">D12453/10</f>
        <v>17.7623</v>
      </c>
      <c r="F12453" s="29" t="n">
        <f aca="false">(E12453+Einstellungen!$B$20)*(1+Einstellungen!$B$10)</f>
        <v>43.337777</v>
      </c>
      <c r="G12453" s="21" t="str">
        <f aca="false">IF(F12453&lt;Einstellungen!$B$5,"ja","nein")</f>
        <v>nein</v>
      </c>
      <c r="H12453" s="21" t="s">
        <v>30</v>
      </c>
      <c r="I12453" s="29" t="n">
        <f aca="false">INDEX(Einstellungen!$B$27:$B$50,19)</f>
        <v>1.35</v>
      </c>
      <c r="J12453" s="29" t="n">
        <f aca="false">F12453*I12453</f>
        <v>58.50599895</v>
      </c>
    </row>
    <row r="12454" customFormat="false" ht="15" hidden="false" customHeight="false" outlineLevel="0" collapsed="false">
      <c r="A12454" s="28" t="n">
        <v>46099</v>
      </c>
      <c r="B12454" s="21" t="s">
        <v>131</v>
      </c>
      <c r="C12454" s="21" t="s">
        <v>112</v>
      </c>
      <c r="D12454" s="29" t="n">
        <v>170.197</v>
      </c>
      <c r="E12454" s="29" t="n">
        <f aca="false">D12454/10</f>
        <v>17.0197</v>
      </c>
      <c r="F12454" s="29" t="n">
        <f aca="false">(E12454+Einstellungen!$B$20)*(1+Einstellungen!$B$10)</f>
        <v>42.454083</v>
      </c>
      <c r="G12454" s="21" t="str">
        <f aca="false">IF(F12454&lt;Einstellungen!$B$5,"ja","nein")</f>
        <v>nein</v>
      </c>
      <c r="H12454" s="21" t="s">
        <v>30</v>
      </c>
      <c r="I12454" s="29" t="n">
        <f aca="false">INDEX(Einstellungen!$B$27:$B$50,20)</f>
        <v>1.45</v>
      </c>
      <c r="J12454" s="29" t="n">
        <f aca="false">F12454*I12454</f>
        <v>61.55842035</v>
      </c>
    </row>
    <row r="12455" customFormat="false" ht="15" hidden="false" customHeight="false" outlineLevel="0" collapsed="false">
      <c r="A12455" s="28" t="n">
        <v>46099</v>
      </c>
      <c r="B12455" s="21" t="s">
        <v>132</v>
      </c>
      <c r="C12455" s="21" t="s">
        <v>112</v>
      </c>
      <c r="D12455" s="29" t="n">
        <v>148.49</v>
      </c>
      <c r="E12455" s="29" t="n">
        <f aca="false">D12455/10</f>
        <v>14.849</v>
      </c>
      <c r="F12455" s="29" t="n">
        <f aca="false">(E12455+Einstellungen!$B$20)*(1+Einstellungen!$B$10)</f>
        <v>39.87095</v>
      </c>
      <c r="G12455" s="21" t="str">
        <f aca="false">IF(F12455&lt;Einstellungen!$B$5,"ja","nein")</f>
        <v>nein</v>
      </c>
      <c r="H12455" s="21" t="s">
        <v>30</v>
      </c>
      <c r="I12455" s="29" t="n">
        <f aca="false">INDEX(Einstellungen!$B$27:$B$50,21)</f>
        <v>1.4</v>
      </c>
      <c r="J12455" s="29" t="n">
        <f aca="false">F12455*I12455</f>
        <v>55.81933</v>
      </c>
    </row>
    <row r="12456" customFormat="false" ht="15" hidden="false" customHeight="false" outlineLevel="0" collapsed="false">
      <c r="A12456" s="28" t="n">
        <v>46099</v>
      </c>
      <c r="B12456" s="21" t="s">
        <v>133</v>
      </c>
      <c r="C12456" s="21" t="s">
        <v>112</v>
      </c>
      <c r="D12456" s="29" t="n">
        <v>132.058</v>
      </c>
      <c r="E12456" s="29" t="n">
        <f aca="false">D12456/10</f>
        <v>13.2058</v>
      </c>
      <c r="F12456" s="29" t="n">
        <f aca="false">(E12456+Einstellungen!$B$20)*(1+Einstellungen!$B$10)</f>
        <v>37.915542</v>
      </c>
      <c r="G12456" s="21" t="str">
        <f aca="false">IF(F12456&lt;Einstellungen!$B$5,"ja","nein")</f>
        <v>nein</v>
      </c>
      <c r="H12456" s="21" t="s">
        <v>30</v>
      </c>
      <c r="I12456" s="29" t="n">
        <f aca="false">INDEX(Einstellungen!$B$27:$B$50,22)</f>
        <v>1.25</v>
      </c>
      <c r="J12456" s="29" t="n">
        <f aca="false">F12456*I12456</f>
        <v>47.3944275</v>
      </c>
    </row>
    <row r="12457" customFormat="false" ht="15" hidden="false" customHeight="false" outlineLevel="0" collapsed="false">
      <c r="A12457" s="28" t="n">
        <v>46099</v>
      </c>
      <c r="B12457" s="21" t="s">
        <v>134</v>
      </c>
      <c r="C12457" s="21" t="s">
        <v>112</v>
      </c>
      <c r="D12457" s="29" t="n">
        <v>123.775</v>
      </c>
      <c r="E12457" s="29" t="n">
        <f aca="false">D12457/10</f>
        <v>12.3775</v>
      </c>
      <c r="F12457" s="29" t="n">
        <f aca="false">(E12457+Einstellungen!$B$20)*(1+Einstellungen!$B$10)</f>
        <v>36.929865</v>
      </c>
      <c r="G12457" s="21" t="str">
        <f aca="false">IF(F12457&lt;Einstellungen!$B$5,"ja","nein")</f>
        <v>nein</v>
      </c>
      <c r="H12457" s="21" t="s">
        <v>30</v>
      </c>
      <c r="I12457" s="29" t="n">
        <f aca="false">INDEX(Einstellungen!$B$27:$B$50,23)</f>
        <v>1.05</v>
      </c>
      <c r="J12457" s="29" t="n">
        <f aca="false">F12457*I12457</f>
        <v>38.77635825</v>
      </c>
    </row>
    <row r="12458" customFormat="false" ht="15" hidden="false" customHeight="false" outlineLevel="0" collapsed="false">
      <c r="A12458" s="28" t="n">
        <v>46099</v>
      </c>
      <c r="B12458" s="21" t="s">
        <v>135</v>
      </c>
      <c r="C12458" s="21" t="s">
        <v>112</v>
      </c>
      <c r="D12458" s="29" t="n">
        <v>113.375</v>
      </c>
      <c r="E12458" s="29" t="n">
        <f aca="false">D12458/10</f>
        <v>11.3375</v>
      </c>
      <c r="F12458" s="29" t="n">
        <f aca="false">(E12458+Einstellungen!$B$20)*(1+Einstellungen!$B$10)</f>
        <v>35.692265</v>
      </c>
      <c r="G12458" s="21" t="str">
        <f aca="false">IF(F12458&lt;Einstellungen!$B$5,"ja","nein")</f>
        <v>nein</v>
      </c>
      <c r="H12458" s="21" t="s">
        <v>30</v>
      </c>
      <c r="I12458" s="29" t="n">
        <f aca="false">INDEX(Einstellungen!$B$27:$B$50,24)</f>
        <v>0.8</v>
      </c>
      <c r="J12458" s="29" t="n">
        <f aca="false">F12458*I12458</f>
        <v>28.553812</v>
      </c>
    </row>
    <row r="12459" customFormat="false" ht="15" hidden="false" customHeight="false" outlineLevel="0" collapsed="false">
      <c r="A12459" s="28" t="n">
        <v>46100</v>
      </c>
      <c r="B12459" s="21" t="s">
        <v>111</v>
      </c>
      <c r="C12459" s="21" t="s">
        <v>136</v>
      </c>
      <c r="D12459" s="29" t="n">
        <v>109.25</v>
      </c>
      <c r="E12459" s="29" t="n">
        <f aca="false">D12459/10</f>
        <v>10.925</v>
      </c>
      <c r="F12459" s="29" t="n">
        <f aca="false">(E12459+Einstellungen!$B$20)*(1+Einstellungen!$B$10)</f>
        <v>35.20139</v>
      </c>
      <c r="G12459" s="21" t="str">
        <f aca="false">IF(F12459&lt;Einstellungen!$B$5,"ja","nein")</f>
        <v>nein</v>
      </c>
      <c r="H12459" s="21" t="s">
        <v>30</v>
      </c>
      <c r="I12459" s="29" t="n">
        <f aca="false">INDEX(Einstellungen!$B$27:$B$50,1)</f>
        <v>0.6</v>
      </c>
      <c r="J12459" s="29" t="n">
        <f aca="false">F12459*I12459</f>
        <v>21.120834</v>
      </c>
    </row>
    <row r="12460" customFormat="false" ht="15" hidden="false" customHeight="false" outlineLevel="0" collapsed="false">
      <c r="A12460" s="28" t="n">
        <v>46100</v>
      </c>
      <c r="B12460" s="21" t="s">
        <v>113</v>
      </c>
      <c r="C12460" s="21" t="s">
        <v>136</v>
      </c>
      <c r="D12460" s="29" t="n">
        <v>112.64</v>
      </c>
      <c r="E12460" s="29" t="n">
        <f aca="false">D12460/10</f>
        <v>11.264</v>
      </c>
      <c r="F12460" s="29" t="n">
        <f aca="false">(E12460+Einstellungen!$B$20)*(1+Einstellungen!$B$10)</f>
        <v>35.6048</v>
      </c>
      <c r="G12460" s="21" t="str">
        <f aca="false">IF(F12460&lt;Einstellungen!$B$5,"ja","nein")</f>
        <v>nein</v>
      </c>
      <c r="H12460" s="21" t="s">
        <v>30</v>
      </c>
      <c r="I12460" s="29" t="n">
        <f aca="false">INDEX(Einstellungen!$B$27:$B$50,2)</f>
        <v>0.5</v>
      </c>
      <c r="J12460" s="29" t="n">
        <f aca="false">F12460*I12460</f>
        <v>17.8024</v>
      </c>
    </row>
    <row r="12461" customFormat="false" ht="15" hidden="false" customHeight="false" outlineLevel="0" collapsed="false">
      <c r="A12461" s="28" t="n">
        <v>46100</v>
      </c>
      <c r="B12461" s="21" t="s">
        <v>114</v>
      </c>
      <c r="C12461" s="21" t="s">
        <v>136</v>
      </c>
      <c r="D12461" s="29" t="n">
        <v>113.993</v>
      </c>
      <c r="E12461" s="29" t="n">
        <f aca="false">D12461/10</f>
        <v>11.3993</v>
      </c>
      <c r="F12461" s="29" t="n">
        <f aca="false">(E12461+Einstellungen!$B$20)*(1+Einstellungen!$B$10)</f>
        <v>35.765807</v>
      </c>
      <c r="G12461" s="21" t="str">
        <f aca="false">IF(F12461&lt;Einstellungen!$B$5,"ja","nein")</f>
        <v>nein</v>
      </c>
      <c r="H12461" s="21" t="s">
        <v>30</v>
      </c>
      <c r="I12461" s="29" t="n">
        <f aca="false">INDEX(Einstellungen!$B$27:$B$50,3)</f>
        <v>0.45</v>
      </c>
      <c r="J12461" s="29" t="n">
        <f aca="false">F12461*I12461</f>
        <v>16.09461315</v>
      </c>
    </row>
    <row r="12462" customFormat="false" ht="15" hidden="false" customHeight="false" outlineLevel="0" collapsed="false">
      <c r="A12462" s="28" t="n">
        <v>46100</v>
      </c>
      <c r="B12462" s="21" t="s">
        <v>115</v>
      </c>
      <c r="C12462" s="21" t="s">
        <v>136</v>
      </c>
      <c r="D12462" s="29" t="n">
        <v>115.525</v>
      </c>
      <c r="E12462" s="29" t="n">
        <f aca="false">D12462/10</f>
        <v>11.5525</v>
      </c>
      <c r="F12462" s="29" t="n">
        <f aca="false">(E12462+Einstellungen!$B$20)*(1+Einstellungen!$B$10)</f>
        <v>35.948115</v>
      </c>
      <c r="G12462" s="21" t="str">
        <f aca="false">IF(F12462&lt;Einstellungen!$B$5,"ja","nein")</f>
        <v>nein</v>
      </c>
      <c r="H12462" s="21" t="s">
        <v>30</v>
      </c>
      <c r="I12462" s="29" t="n">
        <f aca="false">INDEX(Einstellungen!$B$27:$B$50,4)</f>
        <v>0.45</v>
      </c>
      <c r="J12462" s="29" t="n">
        <f aca="false">F12462*I12462</f>
        <v>16.17665175</v>
      </c>
    </row>
    <row r="12463" customFormat="false" ht="15" hidden="false" customHeight="false" outlineLevel="0" collapsed="false">
      <c r="A12463" s="28" t="n">
        <v>46100</v>
      </c>
      <c r="B12463" s="21" t="s">
        <v>116</v>
      </c>
      <c r="C12463" s="21" t="s">
        <v>136</v>
      </c>
      <c r="D12463" s="29" t="n">
        <v>123.275</v>
      </c>
      <c r="E12463" s="29" t="n">
        <f aca="false">D12463/10</f>
        <v>12.3275</v>
      </c>
      <c r="F12463" s="29" t="n">
        <f aca="false">(E12463+Einstellungen!$B$20)*(1+Einstellungen!$B$10)</f>
        <v>36.870365</v>
      </c>
      <c r="G12463" s="21" t="str">
        <f aca="false">IF(F12463&lt;Einstellungen!$B$5,"ja","nein")</f>
        <v>nein</v>
      </c>
      <c r="H12463" s="21" t="s">
        <v>30</v>
      </c>
      <c r="I12463" s="29" t="n">
        <f aca="false">INDEX(Einstellungen!$B$27:$B$50,5)</f>
        <v>0.45</v>
      </c>
      <c r="J12463" s="29" t="n">
        <f aca="false">F12463*I12463</f>
        <v>16.59166425</v>
      </c>
    </row>
    <row r="12464" customFormat="false" ht="15" hidden="false" customHeight="false" outlineLevel="0" collapsed="false">
      <c r="A12464" s="28" t="n">
        <v>46100</v>
      </c>
      <c r="B12464" s="21" t="s">
        <v>117</v>
      </c>
      <c r="C12464" s="21" t="s">
        <v>136</v>
      </c>
      <c r="D12464" s="29" t="n">
        <v>132.78</v>
      </c>
      <c r="E12464" s="29" t="n">
        <f aca="false">D12464/10</f>
        <v>13.278</v>
      </c>
      <c r="F12464" s="29" t="n">
        <f aca="false">(E12464+Einstellungen!$B$20)*(1+Einstellungen!$B$10)</f>
        <v>38.00146</v>
      </c>
      <c r="G12464" s="21" t="str">
        <f aca="false">IF(F12464&lt;Einstellungen!$B$5,"ja","nein")</f>
        <v>nein</v>
      </c>
      <c r="H12464" s="21" t="s">
        <v>30</v>
      </c>
      <c r="I12464" s="29" t="n">
        <f aca="false">INDEX(Einstellungen!$B$27:$B$50,6)</f>
        <v>0.5</v>
      </c>
      <c r="J12464" s="29" t="n">
        <f aca="false">F12464*I12464</f>
        <v>19.00073</v>
      </c>
    </row>
    <row r="12465" customFormat="false" ht="15" hidden="false" customHeight="false" outlineLevel="0" collapsed="false">
      <c r="A12465" s="28" t="n">
        <v>46100</v>
      </c>
      <c r="B12465" s="21" t="s">
        <v>118</v>
      </c>
      <c r="C12465" s="21" t="s">
        <v>136</v>
      </c>
      <c r="D12465" s="29" t="n">
        <v>160.127</v>
      </c>
      <c r="E12465" s="29" t="n">
        <f aca="false">D12465/10</f>
        <v>16.0127</v>
      </c>
      <c r="F12465" s="29" t="n">
        <f aca="false">(E12465+Einstellungen!$B$20)*(1+Einstellungen!$B$10)</f>
        <v>41.255753</v>
      </c>
      <c r="G12465" s="21" t="str">
        <f aca="false">IF(F12465&lt;Einstellungen!$B$5,"ja","nein")</f>
        <v>nein</v>
      </c>
      <c r="H12465" s="21" t="s">
        <v>30</v>
      </c>
      <c r="I12465" s="29" t="n">
        <f aca="false">INDEX(Einstellungen!$B$27:$B$50,7)</f>
        <v>0.7</v>
      </c>
      <c r="J12465" s="29" t="n">
        <f aca="false">F12465*I12465</f>
        <v>28.8790271</v>
      </c>
    </row>
    <row r="12466" customFormat="false" ht="15" hidden="false" customHeight="false" outlineLevel="0" collapsed="false">
      <c r="A12466" s="28" t="n">
        <v>46100</v>
      </c>
      <c r="B12466" s="21" t="s">
        <v>119</v>
      </c>
      <c r="C12466" s="21" t="s">
        <v>136</v>
      </c>
      <c r="D12466" s="29" t="n">
        <v>158.243</v>
      </c>
      <c r="E12466" s="29" t="n">
        <f aca="false">D12466/10</f>
        <v>15.8243</v>
      </c>
      <c r="F12466" s="29" t="n">
        <f aca="false">(E12466+Einstellungen!$B$20)*(1+Einstellungen!$B$10)</f>
        <v>41.031557</v>
      </c>
      <c r="G12466" s="21" t="str">
        <f aca="false">IF(F12466&lt;Einstellungen!$B$5,"ja","nein")</f>
        <v>nein</v>
      </c>
      <c r="H12466" s="21" t="s">
        <v>30</v>
      </c>
      <c r="I12466" s="29" t="n">
        <f aca="false">INDEX(Einstellungen!$B$27:$B$50,8)</f>
        <v>0.95</v>
      </c>
      <c r="J12466" s="29" t="n">
        <f aca="false">F12466*I12466</f>
        <v>38.97997915</v>
      </c>
    </row>
    <row r="12467" customFormat="false" ht="15" hidden="false" customHeight="false" outlineLevel="0" collapsed="false">
      <c r="A12467" s="28" t="n">
        <v>46100</v>
      </c>
      <c r="B12467" s="21" t="s">
        <v>120</v>
      </c>
      <c r="C12467" s="21" t="s">
        <v>136</v>
      </c>
      <c r="D12467" s="29" t="n">
        <v>138.602</v>
      </c>
      <c r="E12467" s="29" t="n">
        <f aca="false">D12467/10</f>
        <v>13.8602</v>
      </c>
      <c r="F12467" s="29" t="n">
        <f aca="false">(E12467+Einstellungen!$B$20)*(1+Einstellungen!$B$10)</f>
        <v>38.694278</v>
      </c>
      <c r="G12467" s="21" t="str">
        <f aca="false">IF(F12467&lt;Einstellungen!$B$5,"ja","nein")</f>
        <v>nein</v>
      </c>
      <c r="H12467" s="21" t="s">
        <v>30</v>
      </c>
      <c r="I12467" s="29" t="n">
        <f aca="false">INDEX(Einstellungen!$B$27:$B$50,9)</f>
        <v>1.05</v>
      </c>
      <c r="J12467" s="29" t="n">
        <f aca="false">F12467*I12467</f>
        <v>40.6289919</v>
      </c>
    </row>
    <row r="12468" customFormat="false" ht="15" hidden="false" customHeight="false" outlineLevel="0" collapsed="false">
      <c r="A12468" s="28" t="n">
        <v>46100</v>
      </c>
      <c r="B12468" s="21" t="s">
        <v>121</v>
      </c>
      <c r="C12468" s="21" t="s">
        <v>136</v>
      </c>
      <c r="D12468" s="29" t="n">
        <v>90.903</v>
      </c>
      <c r="E12468" s="29" t="n">
        <f aca="false">D12468/10</f>
        <v>9.0903</v>
      </c>
      <c r="F12468" s="29" t="n">
        <f aca="false">(E12468+Einstellungen!$B$20)*(1+Einstellungen!$B$10)</f>
        <v>33.018097</v>
      </c>
      <c r="G12468" s="21" t="str">
        <f aca="false">IF(F12468&lt;Einstellungen!$B$5,"ja","nein")</f>
        <v>nein</v>
      </c>
      <c r="H12468" s="21" t="s">
        <v>30</v>
      </c>
      <c r="I12468" s="29" t="n">
        <f aca="false">INDEX(Einstellungen!$B$27:$B$50,10)</f>
        <v>1.05</v>
      </c>
      <c r="J12468" s="29" t="n">
        <f aca="false">F12468*I12468</f>
        <v>34.66900185</v>
      </c>
    </row>
    <row r="12469" customFormat="false" ht="15" hidden="false" customHeight="false" outlineLevel="0" collapsed="false">
      <c r="A12469" s="28" t="n">
        <v>46100</v>
      </c>
      <c r="B12469" s="21" t="s">
        <v>122</v>
      </c>
      <c r="C12469" s="21" t="s">
        <v>136</v>
      </c>
      <c r="D12469" s="29" t="n">
        <v>55.3</v>
      </c>
      <c r="E12469" s="29" t="n">
        <f aca="false">D12469/10</f>
        <v>5.53</v>
      </c>
      <c r="F12469" s="29" t="n">
        <f aca="false">(E12469+Einstellungen!$B$20)*(1+Einstellungen!$B$10)</f>
        <v>28.78134</v>
      </c>
      <c r="G12469" s="21" t="str">
        <f aca="false">IF(F12469&lt;Einstellungen!$B$5,"ja","nein")</f>
        <v>ja</v>
      </c>
      <c r="H12469" s="21" t="s">
        <v>30</v>
      </c>
      <c r="I12469" s="29" t="n">
        <f aca="false">INDEX(Einstellungen!$B$27:$B$50,11)</f>
        <v>1.05</v>
      </c>
      <c r="J12469" s="29" t="n">
        <f aca="false">F12469*I12469</f>
        <v>30.220407</v>
      </c>
    </row>
    <row r="12470" customFormat="false" ht="15" hidden="false" customHeight="false" outlineLevel="0" collapsed="false">
      <c r="A12470" s="28" t="n">
        <v>46100</v>
      </c>
      <c r="B12470" s="21" t="s">
        <v>123</v>
      </c>
      <c r="C12470" s="21" t="s">
        <v>136</v>
      </c>
      <c r="D12470" s="29" t="n">
        <v>7.87</v>
      </c>
      <c r="E12470" s="29" t="n">
        <f aca="false">D12470/10</f>
        <v>0.787</v>
      </c>
      <c r="F12470" s="29" t="n">
        <f aca="false">(E12470+Einstellungen!$B$20)*(1+Einstellungen!$B$10)</f>
        <v>23.13717</v>
      </c>
      <c r="G12470" s="21" t="str">
        <f aca="false">IF(F12470&lt;Einstellungen!$B$5,"ja","nein")</f>
        <v>ja</v>
      </c>
      <c r="H12470" s="21" t="s">
        <v>30</v>
      </c>
      <c r="I12470" s="29" t="n">
        <f aca="false">INDEX(Einstellungen!$B$27:$B$50,12)</f>
        <v>1.1</v>
      </c>
      <c r="J12470" s="29" t="n">
        <f aca="false">F12470*I12470</f>
        <v>25.450887</v>
      </c>
    </row>
    <row r="12471" customFormat="false" ht="15" hidden="false" customHeight="false" outlineLevel="0" collapsed="false">
      <c r="A12471" s="28" t="n">
        <v>46100</v>
      </c>
      <c r="B12471" s="21" t="s">
        <v>124</v>
      </c>
      <c r="C12471" s="21" t="s">
        <v>136</v>
      </c>
      <c r="D12471" s="29" t="n">
        <v>0</v>
      </c>
      <c r="E12471" s="29" t="n">
        <f aca="false">D12471/10</f>
        <v>0</v>
      </c>
      <c r="F12471" s="29" t="n">
        <f aca="false">(E12471+Einstellungen!$B$20)*(1+Einstellungen!$B$10)</f>
        <v>22.20064</v>
      </c>
      <c r="G12471" s="21" t="str">
        <f aca="false">IF(F12471&lt;Einstellungen!$B$5,"ja","nein")</f>
        <v>ja</v>
      </c>
      <c r="H12471" s="21" t="s">
        <v>30</v>
      </c>
      <c r="I12471" s="29" t="n">
        <f aca="false">INDEX(Einstellungen!$B$27:$B$50,13)</f>
        <v>1.2</v>
      </c>
      <c r="J12471" s="29" t="n">
        <f aca="false">F12471*I12471</f>
        <v>26.640768</v>
      </c>
    </row>
    <row r="12472" customFormat="false" ht="15" hidden="false" customHeight="false" outlineLevel="0" collapsed="false">
      <c r="A12472" s="28" t="n">
        <v>46100</v>
      </c>
      <c r="B12472" s="21" t="s">
        <v>125</v>
      </c>
      <c r="C12472" s="21" t="s">
        <v>136</v>
      </c>
      <c r="D12472" s="29" t="n">
        <v>2.53</v>
      </c>
      <c r="E12472" s="29" t="n">
        <f aca="false">D12472/10</f>
        <v>0.253</v>
      </c>
      <c r="F12472" s="29" t="n">
        <f aca="false">(E12472+Einstellungen!$B$20)*(1+Einstellungen!$B$10)</f>
        <v>22.50171</v>
      </c>
      <c r="G12472" s="21" t="str">
        <f aca="false">IF(F12472&lt;Einstellungen!$B$5,"ja","nein")</f>
        <v>ja</v>
      </c>
      <c r="H12472" s="21" t="s">
        <v>30</v>
      </c>
      <c r="I12472" s="29" t="n">
        <f aca="false">INDEX(Einstellungen!$B$27:$B$50,14)</f>
        <v>1.15</v>
      </c>
      <c r="J12472" s="29" t="n">
        <f aca="false">F12472*I12472</f>
        <v>25.8769665</v>
      </c>
    </row>
    <row r="12473" customFormat="false" ht="15" hidden="false" customHeight="false" outlineLevel="0" collapsed="false">
      <c r="A12473" s="28" t="n">
        <v>46100</v>
      </c>
      <c r="B12473" s="21" t="s">
        <v>126</v>
      </c>
      <c r="C12473" s="21" t="s">
        <v>136</v>
      </c>
      <c r="D12473" s="29" t="n">
        <v>43.715</v>
      </c>
      <c r="E12473" s="29" t="n">
        <f aca="false">D12473/10</f>
        <v>4.3715</v>
      </c>
      <c r="F12473" s="29" t="n">
        <f aca="false">(E12473+Einstellungen!$B$20)*(1+Einstellungen!$B$10)</f>
        <v>27.402725</v>
      </c>
      <c r="G12473" s="21" t="str">
        <f aca="false">IF(F12473&lt;Einstellungen!$B$5,"ja","nein")</f>
        <v>ja</v>
      </c>
      <c r="H12473" s="21" t="s">
        <v>30</v>
      </c>
      <c r="I12473" s="29" t="n">
        <f aca="false">INDEX(Einstellungen!$B$27:$B$50,15)</f>
        <v>1</v>
      </c>
      <c r="J12473" s="29" t="n">
        <f aca="false">F12473*I12473</f>
        <v>27.402725</v>
      </c>
    </row>
    <row r="12474" customFormat="false" ht="15" hidden="false" customHeight="false" outlineLevel="0" collapsed="false">
      <c r="A12474" s="28" t="n">
        <v>46100</v>
      </c>
      <c r="B12474" s="21" t="s">
        <v>127</v>
      </c>
      <c r="C12474" s="21" t="s">
        <v>136</v>
      </c>
      <c r="D12474" s="29" t="n">
        <v>85.948</v>
      </c>
      <c r="E12474" s="29" t="n">
        <f aca="false">D12474/10</f>
        <v>8.5948</v>
      </c>
      <c r="F12474" s="29" t="n">
        <f aca="false">(E12474+Einstellungen!$B$20)*(1+Einstellungen!$B$10)</f>
        <v>32.428452</v>
      </c>
      <c r="G12474" s="21" t="str">
        <f aca="false">IF(F12474&lt;Einstellungen!$B$5,"ja","nein")</f>
        <v>nein</v>
      </c>
      <c r="H12474" s="21" t="s">
        <v>30</v>
      </c>
      <c r="I12474" s="29" t="n">
        <f aca="false">INDEX(Einstellungen!$B$27:$B$50,16)</f>
        <v>0.95</v>
      </c>
      <c r="J12474" s="29" t="n">
        <f aca="false">F12474*I12474</f>
        <v>30.8070294</v>
      </c>
    </row>
    <row r="12475" customFormat="false" ht="15" hidden="false" customHeight="false" outlineLevel="0" collapsed="false">
      <c r="A12475" s="28" t="n">
        <v>46100</v>
      </c>
      <c r="B12475" s="21" t="s">
        <v>128</v>
      </c>
      <c r="C12475" s="21" t="s">
        <v>136</v>
      </c>
      <c r="D12475" s="29" t="n">
        <v>120.347</v>
      </c>
      <c r="E12475" s="29" t="n">
        <f aca="false">D12475/10</f>
        <v>12.0347</v>
      </c>
      <c r="F12475" s="29" t="n">
        <f aca="false">(E12475+Einstellungen!$B$20)*(1+Einstellungen!$B$10)</f>
        <v>36.521933</v>
      </c>
      <c r="G12475" s="21" t="str">
        <f aca="false">IF(F12475&lt;Einstellungen!$B$5,"ja","nein")</f>
        <v>nein</v>
      </c>
      <c r="H12475" s="21" t="s">
        <v>30</v>
      </c>
      <c r="I12475" s="29" t="n">
        <f aca="false">INDEX(Einstellungen!$B$27:$B$50,17)</f>
        <v>0.95</v>
      </c>
      <c r="J12475" s="29" t="n">
        <f aca="false">F12475*I12475</f>
        <v>34.69583635</v>
      </c>
    </row>
    <row r="12476" customFormat="false" ht="15" hidden="false" customHeight="false" outlineLevel="0" collapsed="false">
      <c r="A12476" s="28" t="n">
        <v>46100</v>
      </c>
      <c r="B12476" s="21" t="s">
        <v>129</v>
      </c>
      <c r="C12476" s="21" t="s">
        <v>136</v>
      </c>
      <c r="D12476" s="29" t="n">
        <v>152.175</v>
      </c>
      <c r="E12476" s="29" t="n">
        <f aca="false">D12476/10</f>
        <v>15.2175</v>
      </c>
      <c r="F12476" s="29" t="n">
        <f aca="false">(E12476+Einstellungen!$B$20)*(1+Einstellungen!$B$10)</f>
        <v>40.309465</v>
      </c>
      <c r="G12476" s="21" t="str">
        <f aca="false">IF(F12476&lt;Einstellungen!$B$5,"ja","nein")</f>
        <v>nein</v>
      </c>
      <c r="H12476" s="21" t="s">
        <v>30</v>
      </c>
      <c r="I12476" s="29" t="n">
        <f aca="false">INDEX(Einstellungen!$B$27:$B$50,18)</f>
        <v>1.1</v>
      </c>
      <c r="J12476" s="29" t="n">
        <f aca="false">F12476*I12476</f>
        <v>44.3404115</v>
      </c>
    </row>
    <row r="12477" customFormat="false" ht="15" hidden="false" customHeight="false" outlineLevel="0" collapsed="false">
      <c r="A12477" s="28" t="n">
        <v>46100</v>
      </c>
      <c r="B12477" s="21" t="s">
        <v>130</v>
      </c>
      <c r="C12477" s="21" t="s">
        <v>136</v>
      </c>
      <c r="D12477" s="29" t="n">
        <v>209.268</v>
      </c>
      <c r="E12477" s="29" t="n">
        <f aca="false">D12477/10</f>
        <v>20.9268</v>
      </c>
      <c r="F12477" s="29" t="n">
        <f aca="false">(E12477+Einstellungen!$B$20)*(1+Einstellungen!$B$10)</f>
        <v>47.103532</v>
      </c>
      <c r="G12477" s="21" t="str">
        <f aca="false">IF(F12477&lt;Einstellungen!$B$5,"ja","nein")</f>
        <v>nein</v>
      </c>
      <c r="H12477" s="21" t="s">
        <v>30</v>
      </c>
      <c r="I12477" s="29" t="n">
        <f aca="false">INDEX(Einstellungen!$B$27:$B$50,19)</f>
        <v>1.35</v>
      </c>
      <c r="J12477" s="29" t="n">
        <f aca="false">F12477*I12477</f>
        <v>63.5897682</v>
      </c>
    </row>
    <row r="12478" customFormat="false" ht="15" hidden="false" customHeight="false" outlineLevel="0" collapsed="false">
      <c r="A12478" s="28" t="n">
        <v>46100</v>
      </c>
      <c r="B12478" s="21" t="s">
        <v>131</v>
      </c>
      <c r="C12478" s="21" t="s">
        <v>136</v>
      </c>
      <c r="D12478" s="29" t="n">
        <v>214.382</v>
      </c>
      <c r="E12478" s="29" t="n">
        <f aca="false">D12478/10</f>
        <v>21.4382</v>
      </c>
      <c r="F12478" s="29" t="n">
        <f aca="false">(E12478+Einstellungen!$B$20)*(1+Einstellungen!$B$10)</f>
        <v>47.712098</v>
      </c>
      <c r="G12478" s="21" t="str">
        <f aca="false">IF(F12478&lt;Einstellungen!$B$5,"ja","nein")</f>
        <v>nein</v>
      </c>
      <c r="H12478" s="21" t="s">
        <v>30</v>
      </c>
      <c r="I12478" s="29" t="n">
        <f aca="false">INDEX(Einstellungen!$B$27:$B$50,20)</f>
        <v>1.45</v>
      </c>
      <c r="J12478" s="29" t="n">
        <f aca="false">F12478*I12478</f>
        <v>69.1825421</v>
      </c>
    </row>
    <row r="12479" customFormat="false" ht="15" hidden="false" customHeight="false" outlineLevel="0" collapsed="false">
      <c r="A12479" s="28" t="n">
        <v>46100</v>
      </c>
      <c r="B12479" s="21" t="s">
        <v>132</v>
      </c>
      <c r="C12479" s="21" t="s">
        <v>136</v>
      </c>
      <c r="D12479" s="29" t="n">
        <v>163.37</v>
      </c>
      <c r="E12479" s="29" t="n">
        <f aca="false">D12479/10</f>
        <v>16.337</v>
      </c>
      <c r="F12479" s="29" t="n">
        <f aca="false">(E12479+Einstellungen!$B$20)*(1+Einstellungen!$B$10)</f>
        <v>41.64167</v>
      </c>
      <c r="G12479" s="21" t="str">
        <f aca="false">IF(F12479&lt;Einstellungen!$B$5,"ja","nein")</f>
        <v>nein</v>
      </c>
      <c r="H12479" s="21" t="s">
        <v>30</v>
      </c>
      <c r="I12479" s="29" t="n">
        <f aca="false">INDEX(Einstellungen!$B$27:$B$50,21)</f>
        <v>1.4</v>
      </c>
      <c r="J12479" s="29" t="n">
        <f aca="false">F12479*I12479</f>
        <v>58.298338</v>
      </c>
    </row>
    <row r="12480" customFormat="false" ht="15" hidden="false" customHeight="false" outlineLevel="0" collapsed="false">
      <c r="A12480" s="28" t="n">
        <v>46100</v>
      </c>
      <c r="B12480" s="21" t="s">
        <v>133</v>
      </c>
      <c r="C12480" s="21" t="s">
        <v>136</v>
      </c>
      <c r="D12480" s="29" t="n">
        <v>149.04</v>
      </c>
      <c r="E12480" s="29" t="n">
        <f aca="false">D12480/10</f>
        <v>14.904</v>
      </c>
      <c r="F12480" s="29" t="n">
        <f aca="false">(E12480+Einstellungen!$B$20)*(1+Einstellungen!$B$10)</f>
        <v>39.9364</v>
      </c>
      <c r="G12480" s="21" t="str">
        <f aca="false">IF(F12480&lt;Einstellungen!$B$5,"ja","nein")</f>
        <v>nein</v>
      </c>
      <c r="H12480" s="21" t="s">
        <v>30</v>
      </c>
      <c r="I12480" s="29" t="n">
        <f aca="false">INDEX(Einstellungen!$B$27:$B$50,22)</f>
        <v>1.25</v>
      </c>
      <c r="J12480" s="29" t="n">
        <f aca="false">F12480*I12480</f>
        <v>49.9205</v>
      </c>
    </row>
    <row r="12481" customFormat="false" ht="15" hidden="false" customHeight="false" outlineLevel="0" collapsed="false">
      <c r="A12481" s="28" t="n">
        <v>46100</v>
      </c>
      <c r="B12481" s="21" t="s">
        <v>134</v>
      </c>
      <c r="C12481" s="21" t="s">
        <v>136</v>
      </c>
      <c r="D12481" s="29" t="n">
        <v>139.55</v>
      </c>
      <c r="E12481" s="29" t="n">
        <f aca="false">D12481/10</f>
        <v>13.955</v>
      </c>
      <c r="F12481" s="29" t="n">
        <f aca="false">(E12481+Einstellungen!$B$20)*(1+Einstellungen!$B$10)</f>
        <v>38.80709</v>
      </c>
      <c r="G12481" s="21" t="str">
        <f aca="false">IF(F12481&lt;Einstellungen!$B$5,"ja","nein")</f>
        <v>nein</v>
      </c>
      <c r="H12481" s="21" t="s">
        <v>30</v>
      </c>
      <c r="I12481" s="29" t="n">
        <f aca="false">INDEX(Einstellungen!$B$27:$B$50,23)</f>
        <v>1.05</v>
      </c>
      <c r="J12481" s="29" t="n">
        <f aca="false">F12481*I12481</f>
        <v>40.7474445</v>
      </c>
    </row>
    <row r="12482" customFormat="false" ht="15" hidden="false" customHeight="false" outlineLevel="0" collapsed="false">
      <c r="A12482" s="28" t="n">
        <v>46100</v>
      </c>
      <c r="B12482" s="21" t="s">
        <v>135</v>
      </c>
      <c r="C12482" s="21" t="s">
        <v>136</v>
      </c>
      <c r="D12482" s="29" t="n">
        <v>132.238</v>
      </c>
      <c r="E12482" s="29" t="n">
        <f aca="false">D12482/10</f>
        <v>13.2238</v>
      </c>
      <c r="F12482" s="29" t="n">
        <f aca="false">(E12482+Einstellungen!$B$20)*(1+Einstellungen!$B$10)</f>
        <v>37.936962</v>
      </c>
      <c r="G12482" s="21" t="str">
        <f aca="false">IF(F12482&lt;Einstellungen!$B$5,"ja","nein")</f>
        <v>nein</v>
      </c>
      <c r="H12482" s="21" t="s">
        <v>30</v>
      </c>
      <c r="I12482" s="29" t="n">
        <f aca="false">INDEX(Einstellungen!$B$27:$B$50,24)</f>
        <v>0.8</v>
      </c>
      <c r="J12482" s="29" t="n">
        <f aca="false">F12482*I12482</f>
        <v>30.3495696</v>
      </c>
    </row>
    <row r="12483" customFormat="false" ht="15" hidden="false" customHeight="false" outlineLevel="0" collapsed="false">
      <c r="A12483" s="28" t="n">
        <v>46101</v>
      </c>
      <c r="B12483" s="21" t="s">
        <v>111</v>
      </c>
      <c r="C12483" s="21" t="s">
        <v>137</v>
      </c>
      <c r="D12483" s="29" t="n">
        <v>143.562</v>
      </c>
      <c r="E12483" s="29" t="n">
        <f aca="false">D12483/10</f>
        <v>14.3562</v>
      </c>
      <c r="F12483" s="29" t="n">
        <f aca="false">(E12483+Einstellungen!$B$20)*(1+Einstellungen!$B$10)</f>
        <v>39.284518</v>
      </c>
      <c r="G12483" s="21" t="str">
        <f aca="false">IF(F12483&lt;Einstellungen!$B$5,"ja","nein")</f>
        <v>nein</v>
      </c>
      <c r="H12483" s="21" t="s">
        <v>30</v>
      </c>
      <c r="I12483" s="29" t="n">
        <f aca="false">INDEX(Einstellungen!$B$27:$B$50,1)</f>
        <v>0.6</v>
      </c>
      <c r="J12483" s="29" t="n">
        <f aca="false">F12483*I12483</f>
        <v>23.5707108</v>
      </c>
    </row>
    <row r="12484" customFormat="false" ht="15" hidden="false" customHeight="false" outlineLevel="0" collapsed="false">
      <c r="A12484" s="28" t="n">
        <v>46101</v>
      </c>
      <c r="B12484" s="21" t="s">
        <v>113</v>
      </c>
      <c r="C12484" s="21" t="s">
        <v>137</v>
      </c>
      <c r="D12484" s="29" t="n">
        <v>137.96</v>
      </c>
      <c r="E12484" s="29" t="n">
        <f aca="false">D12484/10</f>
        <v>13.796</v>
      </c>
      <c r="F12484" s="29" t="n">
        <f aca="false">(E12484+Einstellungen!$B$20)*(1+Einstellungen!$B$10)</f>
        <v>38.61788</v>
      </c>
      <c r="G12484" s="21" t="str">
        <f aca="false">IF(F12484&lt;Einstellungen!$B$5,"ja","nein")</f>
        <v>nein</v>
      </c>
      <c r="H12484" s="21" t="s">
        <v>30</v>
      </c>
      <c r="I12484" s="29" t="n">
        <f aca="false">INDEX(Einstellungen!$B$27:$B$50,2)</f>
        <v>0.5</v>
      </c>
      <c r="J12484" s="29" t="n">
        <f aca="false">F12484*I12484</f>
        <v>19.30894</v>
      </c>
    </row>
    <row r="12485" customFormat="false" ht="15" hidden="false" customHeight="false" outlineLevel="0" collapsed="false">
      <c r="A12485" s="28" t="n">
        <v>46101</v>
      </c>
      <c r="B12485" s="21" t="s">
        <v>114</v>
      </c>
      <c r="C12485" s="21" t="s">
        <v>137</v>
      </c>
      <c r="D12485" s="29" t="n">
        <v>135.643</v>
      </c>
      <c r="E12485" s="29" t="n">
        <f aca="false">D12485/10</f>
        <v>13.5643</v>
      </c>
      <c r="F12485" s="29" t="n">
        <f aca="false">(E12485+Einstellungen!$B$20)*(1+Einstellungen!$B$10)</f>
        <v>38.342157</v>
      </c>
      <c r="G12485" s="21" t="str">
        <f aca="false">IF(F12485&lt;Einstellungen!$B$5,"ja","nein")</f>
        <v>nein</v>
      </c>
      <c r="H12485" s="21" t="s">
        <v>30</v>
      </c>
      <c r="I12485" s="29" t="n">
        <f aca="false">INDEX(Einstellungen!$B$27:$B$50,3)</f>
        <v>0.45</v>
      </c>
      <c r="J12485" s="29" t="n">
        <f aca="false">F12485*I12485</f>
        <v>17.25397065</v>
      </c>
    </row>
    <row r="12486" customFormat="false" ht="15" hidden="false" customHeight="false" outlineLevel="0" collapsed="false">
      <c r="A12486" s="28" t="n">
        <v>46101</v>
      </c>
      <c r="B12486" s="21" t="s">
        <v>115</v>
      </c>
      <c r="C12486" s="21" t="s">
        <v>137</v>
      </c>
      <c r="D12486" s="29" t="n">
        <v>137.475</v>
      </c>
      <c r="E12486" s="29" t="n">
        <f aca="false">D12486/10</f>
        <v>13.7475</v>
      </c>
      <c r="F12486" s="29" t="n">
        <f aca="false">(E12486+Einstellungen!$B$20)*(1+Einstellungen!$B$10)</f>
        <v>38.560165</v>
      </c>
      <c r="G12486" s="21" t="str">
        <f aca="false">IF(F12486&lt;Einstellungen!$B$5,"ja","nein")</f>
        <v>nein</v>
      </c>
      <c r="H12486" s="21" t="s">
        <v>30</v>
      </c>
      <c r="I12486" s="29" t="n">
        <f aca="false">INDEX(Einstellungen!$B$27:$B$50,4)</f>
        <v>0.45</v>
      </c>
      <c r="J12486" s="29" t="n">
        <f aca="false">F12486*I12486</f>
        <v>17.35207425</v>
      </c>
    </row>
    <row r="12487" customFormat="false" ht="15" hidden="false" customHeight="false" outlineLevel="0" collapsed="false">
      <c r="A12487" s="28" t="n">
        <v>46101</v>
      </c>
      <c r="B12487" s="21" t="s">
        <v>116</v>
      </c>
      <c r="C12487" s="21" t="s">
        <v>137</v>
      </c>
      <c r="D12487" s="29" t="n">
        <v>138.905</v>
      </c>
      <c r="E12487" s="29" t="n">
        <f aca="false">D12487/10</f>
        <v>13.8905</v>
      </c>
      <c r="F12487" s="29" t="n">
        <f aca="false">(E12487+Einstellungen!$B$20)*(1+Einstellungen!$B$10)</f>
        <v>38.730335</v>
      </c>
      <c r="G12487" s="21" t="str">
        <f aca="false">IF(F12487&lt;Einstellungen!$B$5,"ja","nein")</f>
        <v>nein</v>
      </c>
      <c r="H12487" s="21" t="s">
        <v>30</v>
      </c>
      <c r="I12487" s="29" t="n">
        <f aca="false">INDEX(Einstellungen!$B$27:$B$50,5)</f>
        <v>0.45</v>
      </c>
      <c r="J12487" s="29" t="n">
        <f aca="false">F12487*I12487</f>
        <v>17.42865075</v>
      </c>
    </row>
    <row r="12488" customFormat="false" ht="15" hidden="false" customHeight="false" outlineLevel="0" collapsed="false">
      <c r="A12488" s="28" t="n">
        <v>46101</v>
      </c>
      <c r="B12488" s="21" t="s">
        <v>117</v>
      </c>
      <c r="C12488" s="21" t="s">
        <v>137</v>
      </c>
      <c r="D12488" s="29" t="n">
        <v>154.59</v>
      </c>
      <c r="E12488" s="29" t="n">
        <f aca="false">D12488/10</f>
        <v>15.459</v>
      </c>
      <c r="F12488" s="29" t="n">
        <f aca="false">(E12488+Einstellungen!$B$20)*(1+Einstellungen!$B$10)</f>
        <v>40.59685</v>
      </c>
      <c r="G12488" s="21" t="str">
        <f aca="false">IF(F12488&lt;Einstellungen!$B$5,"ja","nein")</f>
        <v>nein</v>
      </c>
      <c r="H12488" s="21" t="s">
        <v>30</v>
      </c>
      <c r="I12488" s="29" t="n">
        <f aca="false">INDEX(Einstellungen!$B$27:$B$50,6)</f>
        <v>0.5</v>
      </c>
      <c r="J12488" s="29" t="n">
        <f aca="false">F12488*I12488</f>
        <v>20.298425</v>
      </c>
    </row>
    <row r="12489" customFormat="false" ht="15" hidden="false" customHeight="false" outlineLevel="0" collapsed="false">
      <c r="A12489" s="28" t="n">
        <v>46101</v>
      </c>
      <c r="B12489" s="21" t="s">
        <v>118</v>
      </c>
      <c r="C12489" s="21" t="s">
        <v>137</v>
      </c>
      <c r="D12489" s="29" t="n">
        <v>192.295</v>
      </c>
      <c r="E12489" s="29" t="n">
        <f aca="false">D12489/10</f>
        <v>19.2295</v>
      </c>
      <c r="F12489" s="29" t="n">
        <f aca="false">(E12489+Einstellungen!$B$20)*(1+Einstellungen!$B$10)</f>
        <v>45.083745</v>
      </c>
      <c r="G12489" s="21" t="str">
        <f aca="false">IF(F12489&lt;Einstellungen!$B$5,"ja","nein")</f>
        <v>nein</v>
      </c>
      <c r="H12489" s="21" t="s">
        <v>30</v>
      </c>
      <c r="I12489" s="29" t="n">
        <f aca="false">INDEX(Einstellungen!$B$27:$B$50,7)</f>
        <v>0.7</v>
      </c>
      <c r="J12489" s="29" t="n">
        <f aca="false">F12489*I12489</f>
        <v>31.5586215</v>
      </c>
    </row>
    <row r="12490" customFormat="false" ht="15" hidden="false" customHeight="false" outlineLevel="0" collapsed="false">
      <c r="A12490" s="28" t="n">
        <v>46101</v>
      </c>
      <c r="B12490" s="21" t="s">
        <v>119</v>
      </c>
      <c r="C12490" s="21" t="s">
        <v>137</v>
      </c>
      <c r="D12490" s="29" t="n">
        <v>197.642</v>
      </c>
      <c r="E12490" s="29" t="n">
        <f aca="false">D12490/10</f>
        <v>19.7642</v>
      </c>
      <c r="F12490" s="29" t="n">
        <f aca="false">(E12490+Einstellungen!$B$20)*(1+Einstellungen!$B$10)</f>
        <v>45.720038</v>
      </c>
      <c r="G12490" s="21" t="str">
        <f aca="false">IF(F12490&lt;Einstellungen!$B$5,"ja","nein")</f>
        <v>nein</v>
      </c>
      <c r="H12490" s="21" t="s">
        <v>30</v>
      </c>
      <c r="I12490" s="29" t="n">
        <f aca="false">INDEX(Einstellungen!$B$27:$B$50,8)</f>
        <v>0.95</v>
      </c>
      <c r="J12490" s="29" t="n">
        <f aca="false">F12490*I12490</f>
        <v>43.4340361</v>
      </c>
    </row>
    <row r="12491" customFormat="false" ht="15" hidden="false" customHeight="false" outlineLevel="0" collapsed="false">
      <c r="A12491" s="28" t="n">
        <v>46101</v>
      </c>
      <c r="B12491" s="21" t="s">
        <v>120</v>
      </c>
      <c r="C12491" s="21" t="s">
        <v>137</v>
      </c>
      <c r="D12491" s="29" t="n">
        <v>161.303</v>
      </c>
      <c r="E12491" s="29" t="n">
        <f aca="false">D12491/10</f>
        <v>16.1303</v>
      </c>
      <c r="F12491" s="29" t="n">
        <f aca="false">(E12491+Einstellungen!$B$20)*(1+Einstellungen!$B$10)</f>
        <v>41.395697</v>
      </c>
      <c r="G12491" s="21" t="str">
        <f aca="false">IF(F12491&lt;Einstellungen!$B$5,"ja","nein")</f>
        <v>nein</v>
      </c>
      <c r="H12491" s="21" t="s">
        <v>30</v>
      </c>
      <c r="I12491" s="29" t="n">
        <f aca="false">INDEX(Einstellungen!$B$27:$B$50,9)</f>
        <v>1.05</v>
      </c>
      <c r="J12491" s="29" t="n">
        <f aca="false">F12491*I12491</f>
        <v>43.46548185</v>
      </c>
    </row>
    <row r="12492" customFormat="false" ht="15" hidden="false" customHeight="false" outlineLevel="0" collapsed="false">
      <c r="A12492" s="28" t="n">
        <v>46101</v>
      </c>
      <c r="B12492" s="21" t="s">
        <v>121</v>
      </c>
      <c r="C12492" s="21" t="s">
        <v>137</v>
      </c>
      <c r="D12492" s="29" t="n">
        <v>132.007</v>
      </c>
      <c r="E12492" s="29" t="n">
        <f aca="false">D12492/10</f>
        <v>13.2007</v>
      </c>
      <c r="F12492" s="29" t="n">
        <f aca="false">(E12492+Einstellungen!$B$20)*(1+Einstellungen!$B$10)</f>
        <v>37.909473</v>
      </c>
      <c r="G12492" s="21" t="str">
        <f aca="false">IF(F12492&lt;Einstellungen!$B$5,"ja","nein")</f>
        <v>nein</v>
      </c>
      <c r="H12492" s="21" t="s">
        <v>30</v>
      </c>
      <c r="I12492" s="29" t="n">
        <f aca="false">INDEX(Einstellungen!$B$27:$B$50,10)</f>
        <v>1.05</v>
      </c>
      <c r="J12492" s="29" t="n">
        <f aca="false">F12492*I12492</f>
        <v>39.80494665</v>
      </c>
    </row>
    <row r="12493" customFormat="false" ht="15" hidden="false" customHeight="false" outlineLevel="0" collapsed="false">
      <c r="A12493" s="28" t="n">
        <v>46101</v>
      </c>
      <c r="B12493" s="21" t="s">
        <v>122</v>
      </c>
      <c r="C12493" s="21" t="s">
        <v>137</v>
      </c>
      <c r="D12493" s="29" t="n">
        <v>101.085</v>
      </c>
      <c r="E12493" s="29" t="n">
        <f aca="false">D12493/10</f>
        <v>10.1085</v>
      </c>
      <c r="F12493" s="29" t="n">
        <f aca="false">(E12493+Einstellungen!$B$20)*(1+Einstellungen!$B$10)</f>
        <v>34.229755</v>
      </c>
      <c r="G12493" s="21" t="str">
        <f aca="false">IF(F12493&lt;Einstellungen!$B$5,"ja","nein")</f>
        <v>nein</v>
      </c>
      <c r="H12493" s="21" t="s">
        <v>30</v>
      </c>
      <c r="I12493" s="29" t="n">
        <f aca="false">INDEX(Einstellungen!$B$27:$B$50,11)</f>
        <v>1.05</v>
      </c>
      <c r="J12493" s="29" t="n">
        <f aca="false">F12493*I12493</f>
        <v>35.94124275</v>
      </c>
    </row>
    <row r="12494" customFormat="false" ht="15" hidden="false" customHeight="false" outlineLevel="0" collapsed="false">
      <c r="A12494" s="28" t="n">
        <v>46101</v>
      </c>
      <c r="B12494" s="21" t="s">
        <v>123</v>
      </c>
      <c r="C12494" s="21" t="s">
        <v>137</v>
      </c>
      <c r="D12494" s="29" t="n">
        <v>78.472</v>
      </c>
      <c r="E12494" s="29" t="n">
        <f aca="false">D12494/10</f>
        <v>7.8472</v>
      </c>
      <c r="F12494" s="29" t="n">
        <f aca="false">(E12494+Einstellungen!$B$20)*(1+Einstellungen!$B$10)</f>
        <v>31.538808</v>
      </c>
      <c r="G12494" s="21" t="str">
        <f aca="false">IF(F12494&lt;Einstellungen!$B$5,"ja","nein")</f>
        <v>nein</v>
      </c>
      <c r="H12494" s="21" t="s">
        <v>30</v>
      </c>
      <c r="I12494" s="29" t="n">
        <f aca="false">INDEX(Einstellungen!$B$27:$B$50,12)</f>
        <v>1.1</v>
      </c>
      <c r="J12494" s="29" t="n">
        <f aca="false">F12494*I12494</f>
        <v>34.6926888</v>
      </c>
    </row>
    <row r="12495" customFormat="false" ht="15" hidden="false" customHeight="false" outlineLevel="0" collapsed="false">
      <c r="A12495" s="28" t="n">
        <v>46101</v>
      </c>
      <c r="B12495" s="21" t="s">
        <v>124</v>
      </c>
      <c r="C12495" s="21" t="s">
        <v>137</v>
      </c>
      <c r="D12495" s="29" t="n">
        <v>65.61</v>
      </c>
      <c r="E12495" s="29" t="n">
        <f aca="false">D12495/10</f>
        <v>6.561</v>
      </c>
      <c r="F12495" s="29" t="n">
        <f aca="false">(E12495+Einstellungen!$B$20)*(1+Einstellungen!$B$10)</f>
        <v>30.00823</v>
      </c>
      <c r="G12495" s="21" t="str">
        <f aca="false">IF(F12495&lt;Einstellungen!$B$5,"ja","nein")</f>
        <v>nein</v>
      </c>
      <c r="H12495" s="21" t="s">
        <v>30</v>
      </c>
      <c r="I12495" s="29" t="n">
        <f aca="false">INDEX(Einstellungen!$B$27:$B$50,13)</f>
        <v>1.2</v>
      </c>
      <c r="J12495" s="29" t="n">
        <f aca="false">F12495*I12495</f>
        <v>36.009876</v>
      </c>
    </row>
    <row r="12496" customFormat="false" ht="15" hidden="false" customHeight="false" outlineLevel="0" collapsed="false">
      <c r="A12496" s="28" t="n">
        <v>46101</v>
      </c>
      <c r="B12496" s="21" t="s">
        <v>125</v>
      </c>
      <c r="C12496" s="21" t="s">
        <v>137</v>
      </c>
      <c r="D12496" s="29" t="n">
        <v>65.61</v>
      </c>
      <c r="E12496" s="29" t="n">
        <f aca="false">D12496/10</f>
        <v>6.561</v>
      </c>
      <c r="F12496" s="29" t="n">
        <f aca="false">(E12496+Einstellungen!$B$20)*(1+Einstellungen!$B$10)</f>
        <v>30.00823</v>
      </c>
      <c r="G12496" s="21" t="str">
        <f aca="false">IF(F12496&lt;Einstellungen!$B$5,"ja","nein")</f>
        <v>nein</v>
      </c>
      <c r="H12496" s="21" t="s">
        <v>30</v>
      </c>
      <c r="I12496" s="29" t="n">
        <f aca="false">INDEX(Einstellungen!$B$27:$B$50,14)</f>
        <v>1.15</v>
      </c>
      <c r="J12496" s="29" t="n">
        <f aca="false">F12496*I12496</f>
        <v>34.5094645</v>
      </c>
    </row>
    <row r="12497" customFormat="false" ht="15" hidden="false" customHeight="false" outlineLevel="0" collapsed="false">
      <c r="A12497" s="28" t="n">
        <v>46101</v>
      </c>
      <c r="B12497" s="21" t="s">
        <v>126</v>
      </c>
      <c r="C12497" s="21" t="s">
        <v>137</v>
      </c>
      <c r="D12497" s="29" t="n">
        <v>87.4</v>
      </c>
      <c r="E12497" s="29" t="n">
        <f aca="false">D12497/10</f>
        <v>8.74</v>
      </c>
      <c r="F12497" s="29" t="n">
        <f aca="false">(E12497+Einstellungen!$B$20)*(1+Einstellungen!$B$10)</f>
        <v>32.60124</v>
      </c>
      <c r="G12497" s="21" t="str">
        <f aca="false">IF(F12497&lt;Einstellungen!$B$5,"ja","nein")</f>
        <v>nein</v>
      </c>
      <c r="H12497" s="21" t="s">
        <v>30</v>
      </c>
      <c r="I12497" s="29" t="n">
        <f aca="false">INDEX(Einstellungen!$B$27:$B$50,15)</f>
        <v>1</v>
      </c>
      <c r="J12497" s="29" t="n">
        <f aca="false">F12497*I12497</f>
        <v>32.60124</v>
      </c>
    </row>
    <row r="12498" customFormat="false" ht="15" hidden="false" customHeight="false" outlineLevel="0" collapsed="false">
      <c r="A12498" s="28" t="n">
        <v>46101</v>
      </c>
      <c r="B12498" s="21" t="s">
        <v>127</v>
      </c>
      <c r="C12498" s="21" t="s">
        <v>137</v>
      </c>
      <c r="D12498" s="29" t="n">
        <v>117.155</v>
      </c>
      <c r="E12498" s="29" t="n">
        <f aca="false">D12498/10</f>
        <v>11.7155</v>
      </c>
      <c r="F12498" s="29" t="n">
        <f aca="false">(E12498+Einstellungen!$B$20)*(1+Einstellungen!$B$10)</f>
        <v>36.142085</v>
      </c>
      <c r="G12498" s="21" t="str">
        <f aca="false">IF(F12498&lt;Einstellungen!$B$5,"ja","nein")</f>
        <v>nein</v>
      </c>
      <c r="H12498" s="21" t="s">
        <v>30</v>
      </c>
      <c r="I12498" s="29" t="n">
        <f aca="false">INDEX(Einstellungen!$B$27:$B$50,16)</f>
        <v>0.95</v>
      </c>
      <c r="J12498" s="29" t="n">
        <f aca="false">F12498*I12498</f>
        <v>34.33498075</v>
      </c>
    </row>
    <row r="12499" customFormat="false" ht="15" hidden="false" customHeight="false" outlineLevel="0" collapsed="false">
      <c r="A12499" s="28" t="n">
        <v>46101</v>
      </c>
      <c r="B12499" s="21" t="s">
        <v>128</v>
      </c>
      <c r="C12499" s="21" t="s">
        <v>137</v>
      </c>
      <c r="D12499" s="29" t="n">
        <v>144.675</v>
      </c>
      <c r="E12499" s="29" t="n">
        <f aca="false">D12499/10</f>
        <v>14.4675</v>
      </c>
      <c r="F12499" s="29" t="n">
        <f aca="false">(E12499+Einstellungen!$B$20)*(1+Einstellungen!$B$10)</f>
        <v>39.416965</v>
      </c>
      <c r="G12499" s="21" t="str">
        <f aca="false">IF(F12499&lt;Einstellungen!$B$5,"ja","nein")</f>
        <v>nein</v>
      </c>
      <c r="H12499" s="21" t="s">
        <v>30</v>
      </c>
      <c r="I12499" s="29" t="n">
        <f aca="false">INDEX(Einstellungen!$B$27:$B$50,17)</f>
        <v>0.95</v>
      </c>
      <c r="J12499" s="29" t="n">
        <f aca="false">F12499*I12499</f>
        <v>37.44611675</v>
      </c>
    </row>
    <row r="12500" customFormat="false" ht="15" hidden="false" customHeight="false" outlineLevel="0" collapsed="false">
      <c r="A12500" s="28" t="n">
        <v>46101</v>
      </c>
      <c r="B12500" s="21" t="s">
        <v>129</v>
      </c>
      <c r="C12500" s="21" t="s">
        <v>137</v>
      </c>
      <c r="D12500" s="29" t="n">
        <v>174.817</v>
      </c>
      <c r="E12500" s="29" t="n">
        <f aca="false">D12500/10</f>
        <v>17.4817</v>
      </c>
      <c r="F12500" s="29" t="n">
        <f aca="false">(E12500+Einstellungen!$B$20)*(1+Einstellungen!$B$10)</f>
        <v>43.003863</v>
      </c>
      <c r="G12500" s="21" t="str">
        <f aca="false">IF(F12500&lt;Einstellungen!$B$5,"ja","nein")</f>
        <v>nein</v>
      </c>
      <c r="H12500" s="21" t="s">
        <v>30</v>
      </c>
      <c r="I12500" s="29" t="n">
        <f aca="false">INDEX(Einstellungen!$B$27:$B$50,18)</f>
        <v>1.1</v>
      </c>
      <c r="J12500" s="29" t="n">
        <f aca="false">F12500*I12500</f>
        <v>47.3042493</v>
      </c>
    </row>
    <row r="12501" customFormat="false" ht="15" hidden="false" customHeight="false" outlineLevel="0" collapsed="false">
      <c r="A12501" s="28" t="n">
        <v>46101</v>
      </c>
      <c r="B12501" s="21" t="s">
        <v>130</v>
      </c>
      <c r="C12501" s="21" t="s">
        <v>137</v>
      </c>
      <c r="D12501" s="29" t="n">
        <v>211.005</v>
      </c>
      <c r="E12501" s="29" t="n">
        <f aca="false">D12501/10</f>
        <v>21.1005</v>
      </c>
      <c r="F12501" s="29" t="n">
        <f aca="false">(E12501+Einstellungen!$B$20)*(1+Einstellungen!$B$10)</f>
        <v>47.310235</v>
      </c>
      <c r="G12501" s="21" t="str">
        <f aca="false">IF(F12501&lt;Einstellungen!$B$5,"ja","nein")</f>
        <v>nein</v>
      </c>
      <c r="H12501" s="21" t="s">
        <v>30</v>
      </c>
      <c r="I12501" s="29" t="n">
        <f aca="false">INDEX(Einstellungen!$B$27:$B$50,19)</f>
        <v>1.35</v>
      </c>
      <c r="J12501" s="29" t="n">
        <f aca="false">F12501*I12501</f>
        <v>63.86881725</v>
      </c>
    </row>
    <row r="12502" customFormat="false" ht="15" hidden="false" customHeight="false" outlineLevel="0" collapsed="false">
      <c r="A12502" s="28" t="n">
        <v>46101</v>
      </c>
      <c r="B12502" s="21" t="s">
        <v>131</v>
      </c>
      <c r="C12502" s="21" t="s">
        <v>137</v>
      </c>
      <c r="D12502" s="29" t="n">
        <v>212.31</v>
      </c>
      <c r="E12502" s="29" t="n">
        <f aca="false">D12502/10</f>
        <v>21.231</v>
      </c>
      <c r="F12502" s="29" t="n">
        <f aca="false">(E12502+Einstellungen!$B$20)*(1+Einstellungen!$B$10)</f>
        <v>47.46553</v>
      </c>
      <c r="G12502" s="21" t="str">
        <f aca="false">IF(F12502&lt;Einstellungen!$B$5,"ja","nein")</f>
        <v>nein</v>
      </c>
      <c r="H12502" s="21" t="s">
        <v>30</v>
      </c>
      <c r="I12502" s="29" t="n">
        <f aca="false">INDEX(Einstellungen!$B$27:$B$50,20)</f>
        <v>1.45</v>
      </c>
      <c r="J12502" s="29" t="n">
        <f aca="false">F12502*I12502</f>
        <v>68.8250185</v>
      </c>
    </row>
    <row r="12503" customFormat="false" ht="15" hidden="false" customHeight="false" outlineLevel="0" collapsed="false">
      <c r="A12503" s="28" t="n">
        <v>46101</v>
      </c>
      <c r="B12503" s="21" t="s">
        <v>132</v>
      </c>
      <c r="C12503" s="21" t="s">
        <v>137</v>
      </c>
      <c r="D12503" s="29" t="n">
        <v>180.035</v>
      </c>
      <c r="E12503" s="29" t="n">
        <f aca="false">D12503/10</f>
        <v>18.0035</v>
      </c>
      <c r="F12503" s="29" t="n">
        <f aca="false">(E12503+Einstellungen!$B$20)*(1+Einstellungen!$B$10)</f>
        <v>43.624805</v>
      </c>
      <c r="G12503" s="21" t="str">
        <f aca="false">IF(F12503&lt;Einstellungen!$B$5,"ja","nein")</f>
        <v>nein</v>
      </c>
      <c r="H12503" s="21" t="s">
        <v>30</v>
      </c>
      <c r="I12503" s="29" t="n">
        <f aca="false">INDEX(Einstellungen!$B$27:$B$50,21)</f>
        <v>1.4</v>
      </c>
      <c r="J12503" s="29" t="n">
        <f aca="false">F12503*I12503</f>
        <v>61.074727</v>
      </c>
    </row>
    <row r="12504" customFormat="false" ht="15" hidden="false" customHeight="false" outlineLevel="0" collapsed="false">
      <c r="A12504" s="28" t="n">
        <v>46101</v>
      </c>
      <c r="B12504" s="21" t="s">
        <v>133</v>
      </c>
      <c r="C12504" s="21" t="s">
        <v>137</v>
      </c>
      <c r="D12504" s="29" t="n">
        <v>163.05</v>
      </c>
      <c r="E12504" s="29" t="n">
        <f aca="false">D12504/10</f>
        <v>16.305</v>
      </c>
      <c r="F12504" s="29" t="n">
        <f aca="false">(E12504+Einstellungen!$B$20)*(1+Einstellungen!$B$10)</f>
        <v>41.60359</v>
      </c>
      <c r="G12504" s="21" t="str">
        <f aca="false">IF(F12504&lt;Einstellungen!$B$5,"ja","nein")</f>
        <v>nein</v>
      </c>
      <c r="H12504" s="21" t="s">
        <v>30</v>
      </c>
      <c r="I12504" s="29" t="n">
        <f aca="false">INDEX(Einstellungen!$B$27:$B$50,22)</f>
        <v>1.25</v>
      </c>
      <c r="J12504" s="29" t="n">
        <f aca="false">F12504*I12504</f>
        <v>52.0044875</v>
      </c>
    </row>
    <row r="12505" customFormat="false" ht="15" hidden="false" customHeight="false" outlineLevel="0" collapsed="false">
      <c r="A12505" s="28" t="n">
        <v>46101</v>
      </c>
      <c r="B12505" s="21" t="s">
        <v>134</v>
      </c>
      <c r="C12505" s="21" t="s">
        <v>137</v>
      </c>
      <c r="D12505" s="29" t="n">
        <v>151.852</v>
      </c>
      <c r="E12505" s="29" t="n">
        <f aca="false">D12505/10</f>
        <v>15.1852</v>
      </c>
      <c r="F12505" s="29" t="n">
        <f aca="false">(E12505+Einstellungen!$B$20)*(1+Einstellungen!$B$10)</f>
        <v>40.271028</v>
      </c>
      <c r="G12505" s="21" t="str">
        <f aca="false">IF(F12505&lt;Einstellungen!$B$5,"ja","nein")</f>
        <v>nein</v>
      </c>
      <c r="H12505" s="21" t="s">
        <v>30</v>
      </c>
      <c r="I12505" s="29" t="n">
        <f aca="false">INDEX(Einstellungen!$B$27:$B$50,23)</f>
        <v>1.05</v>
      </c>
      <c r="J12505" s="29" t="n">
        <f aca="false">F12505*I12505</f>
        <v>42.2845794</v>
      </c>
    </row>
    <row r="12506" customFormat="false" ht="15" hidden="false" customHeight="false" outlineLevel="0" collapsed="false">
      <c r="A12506" s="28" t="n">
        <v>46101</v>
      </c>
      <c r="B12506" s="21" t="s">
        <v>135</v>
      </c>
      <c r="C12506" s="21" t="s">
        <v>137</v>
      </c>
      <c r="D12506" s="29" t="n">
        <v>148.125</v>
      </c>
      <c r="E12506" s="29" t="n">
        <f aca="false">D12506/10</f>
        <v>14.8125</v>
      </c>
      <c r="F12506" s="29" t="n">
        <f aca="false">(E12506+Einstellungen!$B$20)*(1+Einstellungen!$B$10)</f>
        <v>39.827515</v>
      </c>
      <c r="G12506" s="21" t="str">
        <f aca="false">IF(F12506&lt;Einstellungen!$B$5,"ja","nein")</f>
        <v>nein</v>
      </c>
      <c r="H12506" s="21" t="s">
        <v>30</v>
      </c>
      <c r="I12506" s="29" t="n">
        <f aca="false">INDEX(Einstellungen!$B$27:$B$50,24)</f>
        <v>0.8</v>
      </c>
      <c r="J12506" s="29" t="n">
        <f aca="false">F12506*I12506</f>
        <v>31.862012</v>
      </c>
    </row>
    <row r="12507" customFormat="false" ht="15" hidden="false" customHeight="false" outlineLevel="0" collapsed="false">
      <c r="A12507" s="28" t="n">
        <v>46102</v>
      </c>
      <c r="B12507" s="21" t="s">
        <v>111</v>
      </c>
      <c r="C12507" s="21" t="s">
        <v>138</v>
      </c>
      <c r="D12507" s="29" t="n">
        <v>142.398</v>
      </c>
      <c r="E12507" s="29" t="n">
        <f aca="false">D12507/10</f>
        <v>14.2398</v>
      </c>
      <c r="F12507" s="29" t="n">
        <f aca="false">(E12507+Einstellungen!$B$20)*(1+Einstellungen!$B$10)</f>
        <v>39.146002</v>
      </c>
      <c r="G12507" s="21" t="str">
        <f aca="false">IF(F12507&lt;Einstellungen!$B$5,"ja","nein")</f>
        <v>nein</v>
      </c>
      <c r="H12507" s="21" t="s">
        <v>30</v>
      </c>
      <c r="I12507" s="29" t="n">
        <f aca="false">INDEX(Einstellungen!$B$27:$B$50,1)</f>
        <v>0.6</v>
      </c>
      <c r="J12507" s="29" t="n">
        <f aca="false">F12507*I12507</f>
        <v>23.4876012</v>
      </c>
    </row>
    <row r="12508" customFormat="false" ht="15" hidden="false" customHeight="false" outlineLevel="0" collapsed="false">
      <c r="A12508" s="28" t="n">
        <v>46102</v>
      </c>
      <c r="B12508" s="21" t="s">
        <v>113</v>
      </c>
      <c r="C12508" s="21" t="s">
        <v>138</v>
      </c>
      <c r="D12508" s="29" t="n">
        <v>138.343</v>
      </c>
      <c r="E12508" s="29" t="n">
        <f aca="false">D12508/10</f>
        <v>13.8343</v>
      </c>
      <c r="F12508" s="29" t="n">
        <f aca="false">(E12508+Einstellungen!$B$20)*(1+Einstellungen!$B$10)</f>
        <v>38.663457</v>
      </c>
      <c r="G12508" s="21" t="str">
        <f aca="false">IF(F12508&lt;Einstellungen!$B$5,"ja","nein")</f>
        <v>nein</v>
      </c>
      <c r="H12508" s="21" t="s">
        <v>30</v>
      </c>
      <c r="I12508" s="29" t="n">
        <f aca="false">INDEX(Einstellungen!$B$27:$B$50,2)</f>
        <v>0.5</v>
      </c>
      <c r="J12508" s="29" t="n">
        <f aca="false">F12508*I12508</f>
        <v>19.3317285</v>
      </c>
    </row>
    <row r="12509" customFormat="false" ht="15" hidden="false" customHeight="false" outlineLevel="0" collapsed="false">
      <c r="A12509" s="28" t="n">
        <v>46102</v>
      </c>
      <c r="B12509" s="21" t="s">
        <v>114</v>
      </c>
      <c r="C12509" s="21" t="s">
        <v>138</v>
      </c>
      <c r="D12509" s="29" t="n">
        <v>136.085</v>
      </c>
      <c r="E12509" s="29" t="n">
        <f aca="false">D12509/10</f>
        <v>13.6085</v>
      </c>
      <c r="F12509" s="29" t="n">
        <f aca="false">(E12509+Einstellungen!$B$20)*(1+Einstellungen!$B$10)</f>
        <v>38.394755</v>
      </c>
      <c r="G12509" s="21" t="str">
        <f aca="false">IF(F12509&lt;Einstellungen!$B$5,"ja","nein")</f>
        <v>nein</v>
      </c>
      <c r="H12509" s="21" t="s">
        <v>30</v>
      </c>
      <c r="I12509" s="29" t="n">
        <f aca="false">INDEX(Einstellungen!$B$27:$B$50,3)</f>
        <v>0.45</v>
      </c>
      <c r="J12509" s="29" t="n">
        <f aca="false">F12509*I12509</f>
        <v>17.27763975</v>
      </c>
    </row>
    <row r="12510" customFormat="false" ht="15" hidden="false" customHeight="false" outlineLevel="0" collapsed="false">
      <c r="A12510" s="28" t="n">
        <v>46102</v>
      </c>
      <c r="B12510" s="21" t="s">
        <v>115</v>
      </c>
      <c r="C12510" s="21" t="s">
        <v>138</v>
      </c>
      <c r="D12510" s="29" t="n">
        <v>132.058</v>
      </c>
      <c r="E12510" s="29" t="n">
        <f aca="false">D12510/10</f>
        <v>13.2058</v>
      </c>
      <c r="F12510" s="29" t="n">
        <f aca="false">(E12510+Einstellungen!$B$20)*(1+Einstellungen!$B$10)</f>
        <v>37.915542</v>
      </c>
      <c r="G12510" s="21" t="str">
        <f aca="false">IF(F12510&lt;Einstellungen!$B$5,"ja","nein")</f>
        <v>nein</v>
      </c>
      <c r="H12510" s="21" t="s">
        <v>30</v>
      </c>
      <c r="I12510" s="29" t="n">
        <f aca="false">INDEX(Einstellungen!$B$27:$B$50,4)</f>
        <v>0.45</v>
      </c>
      <c r="J12510" s="29" t="n">
        <f aca="false">F12510*I12510</f>
        <v>17.0619939</v>
      </c>
    </row>
    <row r="12511" customFormat="false" ht="15" hidden="false" customHeight="false" outlineLevel="0" collapsed="false">
      <c r="A12511" s="28" t="n">
        <v>46102</v>
      </c>
      <c r="B12511" s="21" t="s">
        <v>116</v>
      </c>
      <c r="C12511" s="21" t="s">
        <v>138</v>
      </c>
      <c r="D12511" s="29" t="n">
        <v>131.192</v>
      </c>
      <c r="E12511" s="29" t="n">
        <f aca="false">D12511/10</f>
        <v>13.1192</v>
      </c>
      <c r="F12511" s="29" t="n">
        <f aca="false">(E12511+Einstellungen!$B$20)*(1+Einstellungen!$B$10)</f>
        <v>37.812488</v>
      </c>
      <c r="G12511" s="21" t="str">
        <f aca="false">IF(F12511&lt;Einstellungen!$B$5,"ja","nein")</f>
        <v>nein</v>
      </c>
      <c r="H12511" s="21" t="s">
        <v>30</v>
      </c>
      <c r="I12511" s="29" t="n">
        <f aca="false">INDEX(Einstellungen!$B$27:$B$50,5)</f>
        <v>0.45</v>
      </c>
      <c r="J12511" s="29" t="n">
        <f aca="false">F12511*I12511</f>
        <v>17.0156196</v>
      </c>
    </row>
    <row r="12512" customFormat="false" ht="15" hidden="false" customHeight="false" outlineLevel="0" collapsed="false">
      <c r="A12512" s="28" t="n">
        <v>46102</v>
      </c>
      <c r="B12512" s="21" t="s">
        <v>117</v>
      </c>
      <c r="C12512" s="21" t="s">
        <v>138</v>
      </c>
      <c r="D12512" s="29" t="n">
        <v>137.665</v>
      </c>
      <c r="E12512" s="29" t="n">
        <f aca="false">D12512/10</f>
        <v>13.7665</v>
      </c>
      <c r="F12512" s="29" t="n">
        <f aca="false">(E12512+Einstellungen!$B$20)*(1+Einstellungen!$B$10)</f>
        <v>38.582775</v>
      </c>
      <c r="G12512" s="21" t="str">
        <f aca="false">IF(F12512&lt;Einstellungen!$B$5,"ja","nein")</f>
        <v>nein</v>
      </c>
      <c r="H12512" s="21" t="s">
        <v>30</v>
      </c>
      <c r="I12512" s="29" t="n">
        <f aca="false">INDEX(Einstellungen!$B$27:$B$50,6)</f>
        <v>0.5</v>
      </c>
      <c r="J12512" s="29" t="n">
        <f aca="false">F12512*I12512</f>
        <v>19.2913875</v>
      </c>
    </row>
    <row r="12513" customFormat="false" ht="15" hidden="false" customHeight="false" outlineLevel="0" collapsed="false">
      <c r="A12513" s="28" t="n">
        <v>46102</v>
      </c>
      <c r="B12513" s="21" t="s">
        <v>118</v>
      </c>
      <c r="C12513" s="21" t="s">
        <v>138</v>
      </c>
      <c r="D12513" s="29" t="n">
        <v>142.34</v>
      </c>
      <c r="E12513" s="29" t="n">
        <f aca="false">D12513/10</f>
        <v>14.234</v>
      </c>
      <c r="F12513" s="29" t="n">
        <f aca="false">(E12513+Einstellungen!$B$20)*(1+Einstellungen!$B$10)</f>
        <v>39.1391</v>
      </c>
      <c r="G12513" s="21" t="str">
        <f aca="false">IF(F12513&lt;Einstellungen!$B$5,"ja","nein")</f>
        <v>nein</v>
      </c>
      <c r="H12513" s="21" t="s">
        <v>30</v>
      </c>
      <c r="I12513" s="29" t="n">
        <f aca="false">INDEX(Einstellungen!$B$27:$B$50,7)</f>
        <v>0.7</v>
      </c>
      <c r="J12513" s="29" t="n">
        <f aca="false">F12513*I12513</f>
        <v>27.39737</v>
      </c>
    </row>
    <row r="12514" customFormat="false" ht="15" hidden="false" customHeight="false" outlineLevel="0" collapsed="false">
      <c r="A12514" s="28" t="n">
        <v>46102</v>
      </c>
      <c r="B12514" s="21" t="s">
        <v>119</v>
      </c>
      <c r="C12514" s="21" t="s">
        <v>138</v>
      </c>
      <c r="D12514" s="29" t="n">
        <v>139.662</v>
      </c>
      <c r="E12514" s="29" t="n">
        <f aca="false">D12514/10</f>
        <v>13.9662</v>
      </c>
      <c r="F12514" s="29" t="n">
        <f aca="false">(E12514+Einstellungen!$B$20)*(1+Einstellungen!$B$10)</f>
        <v>38.820418</v>
      </c>
      <c r="G12514" s="21" t="str">
        <f aca="false">IF(F12514&lt;Einstellungen!$B$5,"ja","nein")</f>
        <v>nein</v>
      </c>
      <c r="H12514" s="21" t="s">
        <v>30</v>
      </c>
      <c r="I12514" s="29" t="n">
        <f aca="false">INDEX(Einstellungen!$B$27:$B$50,8)</f>
        <v>0.95</v>
      </c>
      <c r="J12514" s="29" t="n">
        <f aca="false">F12514*I12514</f>
        <v>36.8793971</v>
      </c>
    </row>
    <row r="12515" customFormat="false" ht="15" hidden="false" customHeight="false" outlineLevel="0" collapsed="false">
      <c r="A12515" s="28" t="n">
        <v>46102</v>
      </c>
      <c r="B12515" s="21" t="s">
        <v>120</v>
      </c>
      <c r="C12515" s="21" t="s">
        <v>138</v>
      </c>
      <c r="D12515" s="29" t="n">
        <v>127.265</v>
      </c>
      <c r="E12515" s="29" t="n">
        <f aca="false">D12515/10</f>
        <v>12.7265</v>
      </c>
      <c r="F12515" s="29" t="n">
        <f aca="false">(E12515+Einstellungen!$B$20)*(1+Einstellungen!$B$10)</f>
        <v>37.345175</v>
      </c>
      <c r="G12515" s="21" t="str">
        <f aca="false">IF(F12515&lt;Einstellungen!$B$5,"ja","nein")</f>
        <v>nein</v>
      </c>
      <c r="H12515" s="21" t="s">
        <v>30</v>
      </c>
      <c r="I12515" s="29" t="n">
        <f aca="false">INDEX(Einstellungen!$B$27:$B$50,9)</f>
        <v>1.05</v>
      </c>
      <c r="J12515" s="29" t="n">
        <f aca="false">F12515*I12515</f>
        <v>39.21243375</v>
      </c>
    </row>
    <row r="12516" customFormat="false" ht="15" hidden="false" customHeight="false" outlineLevel="0" collapsed="false">
      <c r="A12516" s="28" t="n">
        <v>46102</v>
      </c>
      <c r="B12516" s="21" t="s">
        <v>121</v>
      </c>
      <c r="C12516" s="21" t="s">
        <v>138</v>
      </c>
      <c r="D12516" s="29" t="n">
        <v>100.578</v>
      </c>
      <c r="E12516" s="29" t="n">
        <f aca="false">D12516/10</f>
        <v>10.0578</v>
      </c>
      <c r="F12516" s="29" t="n">
        <f aca="false">(E12516+Einstellungen!$B$20)*(1+Einstellungen!$B$10)</f>
        <v>34.169422</v>
      </c>
      <c r="G12516" s="21" t="str">
        <f aca="false">IF(F12516&lt;Einstellungen!$B$5,"ja","nein")</f>
        <v>nein</v>
      </c>
      <c r="H12516" s="21" t="s">
        <v>30</v>
      </c>
      <c r="I12516" s="29" t="n">
        <f aca="false">INDEX(Einstellungen!$B$27:$B$50,10)</f>
        <v>1.05</v>
      </c>
      <c r="J12516" s="29" t="n">
        <f aca="false">F12516*I12516</f>
        <v>35.8778931</v>
      </c>
    </row>
    <row r="12517" customFormat="false" ht="15" hidden="false" customHeight="false" outlineLevel="0" collapsed="false">
      <c r="A12517" s="28" t="n">
        <v>46102</v>
      </c>
      <c r="B12517" s="21" t="s">
        <v>122</v>
      </c>
      <c r="C12517" s="21" t="s">
        <v>138</v>
      </c>
      <c r="D12517" s="29" t="n">
        <v>76.472</v>
      </c>
      <c r="E12517" s="29" t="n">
        <f aca="false">D12517/10</f>
        <v>7.6472</v>
      </c>
      <c r="F12517" s="29" t="n">
        <f aca="false">(E12517+Einstellungen!$B$20)*(1+Einstellungen!$B$10)</f>
        <v>31.300808</v>
      </c>
      <c r="G12517" s="21" t="str">
        <f aca="false">IF(F12517&lt;Einstellungen!$B$5,"ja","nein")</f>
        <v>nein</v>
      </c>
      <c r="H12517" s="21" t="s">
        <v>30</v>
      </c>
      <c r="I12517" s="29" t="n">
        <f aca="false">INDEX(Einstellungen!$B$27:$B$50,11)</f>
        <v>1.05</v>
      </c>
      <c r="J12517" s="29" t="n">
        <f aca="false">F12517*I12517</f>
        <v>32.8658484</v>
      </c>
    </row>
    <row r="12518" customFormat="false" ht="15" hidden="false" customHeight="false" outlineLevel="0" collapsed="false">
      <c r="A12518" s="28" t="n">
        <v>46102</v>
      </c>
      <c r="B12518" s="21" t="s">
        <v>123</v>
      </c>
      <c r="C12518" s="21" t="s">
        <v>138</v>
      </c>
      <c r="D12518" s="29" t="n">
        <v>45.9</v>
      </c>
      <c r="E12518" s="29" t="n">
        <f aca="false">D12518/10</f>
        <v>4.59</v>
      </c>
      <c r="F12518" s="29" t="n">
        <f aca="false">(E12518+Einstellungen!$B$20)*(1+Einstellungen!$B$10)</f>
        <v>27.66274</v>
      </c>
      <c r="G12518" s="21" t="str">
        <f aca="false">IF(F12518&lt;Einstellungen!$B$5,"ja","nein")</f>
        <v>ja</v>
      </c>
      <c r="H12518" s="21" t="s">
        <v>30</v>
      </c>
      <c r="I12518" s="29" t="n">
        <f aca="false">INDEX(Einstellungen!$B$27:$B$50,12)</f>
        <v>1.1</v>
      </c>
      <c r="J12518" s="29" t="n">
        <f aca="false">F12518*I12518</f>
        <v>30.429014</v>
      </c>
    </row>
    <row r="12519" customFormat="false" ht="15" hidden="false" customHeight="false" outlineLevel="0" collapsed="false">
      <c r="A12519" s="28" t="n">
        <v>46102</v>
      </c>
      <c r="B12519" s="21" t="s">
        <v>124</v>
      </c>
      <c r="C12519" s="21" t="s">
        <v>138</v>
      </c>
      <c r="D12519" s="29" t="n">
        <v>23.49</v>
      </c>
      <c r="E12519" s="29" t="n">
        <f aca="false">D12519/10</f>
        <v>2.349</v>
      </c>
      <c r="F12519" s="29" t="n">
        <f aca="false">(E12519+Einstellungen!$B$20)*(1+Einstellungen!$B$10)</f>
        <v>24.99595</v>
      </c>
      <c r="G12519" s="21" t="str">
        <f aca="false">IF(F12519&lt;Einstellungen!$B$5,"ja","nein")</f>
        <v>ja</v>
      </c>
      <c r="H12519" s="21" t="s">
        <v>30</v>
      </c>
      <c r="I12519" s="29" t="n">
        <f aca="false">INDEX(Einstellungen!$B$27:$B$50,13)</f>
        <v>1.2</v>
      </c>
      <c r="J12519" s="29" t="n">
        <f aca="false">F12519*I12519</f>
        <v>29.99514</v>
      </c>
    </row>
    <row r="12520" customFormat="false" ht="15" hidden="false" customHeight="false" outlineLevel="0" collapsed="false">
      <c r="A12520" s="28" t="n">
        <v>46102</v>
      </c>
      <c r="B12520" s="21" t="s">
        <v>125</v>
      </c>
      <c r="C12520" s="21" t="s">
        <v>138</v>
      </c>
      <c r="D12520" s="29" t="n">
        <v>24.27</v>
      </c>
      <c r="E12520" s="29" t="n">
        <f aca="false">D12520/10</f>
        <v>2.427</v>
      </c>
      <c r="F12520" s="29" t="n">
        <f aca="false">(E12520+Einstellungen!$B$20)*(1+Einstellungen!$B$10)</f>
        <v>25.08877</v>
      </c>
      <c r="G12520" s="21" t="str">
        <f aca="false">IF(F12520&lt;Einstellungen!$B$5,"ja","nein")</f>
        <v>ja</v>
      </c>
      <c r="H12520" s="21" t="s">
        <v>30</v>
      </c>
      <c r="I12520" s="29" t="n">
        <f aca="false">INDEX(Einstellungen!$B$27:$B$50,14)</f>
        <v>1.15</v>
      </c>
      <c r="J12520" s="29" t="n">
        <f aca="false">F12520*I12520</f>
        <v>28.8520855</v>
      </c>
    </row>
    <row r="12521" customFormat="false" ht="15" hidden="false" customHeight="false" outlineLevel="0" collapsed="false">
      <c r="A12521" s="28" t="n">
        <v>46102</v>
      </c>
      <c r="B12521" s="21" t="s">
        <v>126</v>
      </c>
      <c r="C12521" s="21" t="s">
        <v>138</v>
      </c>
      <c r="D12521" s="29" t="n">
        <v>62.928</v>
      </c>
      <c r="E12521" s="29" t="n">
        <f aca="false">D12521/10</f>
        <v>6.2928</v>
      </c>
      <c r="F12521" s="29" t="n">
        <f aca="false">(E12521+Einstellungen!$B$20)*(1+Einstellungen!$B$10)</f>
        <v>29.689072</v>
      </c>
      <c r="G12521" s="21" t="str">
        <f aca="false">IF(F12521&lt;Einstellungen!$B$5,"ja","nein")</f>
        <v>nein</v>
      </c>
      <c r="H12521" s="21" t="s">
        <v>30</v>
      </c>
      <c r="I12521" s="29" t="n">
        <f aca="false">INDEX(Einstellungen!$B$27:$B$50,15)</f>
        <v>1</v>
      </c>
      <c r="J12521" s="29" t="n">
        <f aca="false">F12521*I12521</f>
        <v>29.689072</v>
      </c>
    </row>
    <row r="12522" customFormat="false" ht="15" hidden="false" customHeight="false" outlineLevel="0" collapsed="false">
      <c r="A12522" s="28" t="n">
        <v>46102</v>
      </c>
      <c r="B12522" s="21" t="s">
        <v>127</v>
      </c>
      <c r="C12522" s="21" t="s">
        <v>138</v>
      </c>
      <c r="D12522" s="29" t="n">
        <v>90</v>
      </c>
      <c r="E12522" s="29" t="n">
        <f aca="false">D12522/10</f>
        <v>9</v>
      </c>
      <c r="F12522" s="29" t="n">
        <f aca="false">(E12522+Einstellungen!$B$20)*(1+Einstellungen!$B$10)</f>
        <v>32.91064</v>
      </c>
      <c r="G12522" s="21" t="str">
        <f aca="false">IF(F12522&lt;Einstellungen!$B$5,"ja","nein")</f>
        <v>nein</v>
      </c>
      <c r="H12522" s="21" t="s">
        <v>30</v>
      </c>
      <c r="I12522" s="29" t="n">
        <f aca="false">INDEX(Einstellungen!$B$27:$B$50,16)</f>
        <v>0.95</v>
      </c>
      <c r="J12522" s="29" t="n">
        <f aca="false">F12522*I12522</f>
        <v>31.265108</v>
      </c>
    </row>
    <row r="12523" customFormat="false" ht="15" hidden="false" customHeight="false" outlineLevel="0" collapsed="false">
      <c r="A12523" s="28" t="n">
        <v>46102</v>
      </c>
      <c r="B12523" s="21" t="s">
        <v>128</v>
      </c>
      <c r="C12523" s="21" t="s">
        <v>138</v>
      </c>
      <c r="D12523" s="29" t="n">
        <v>115.665</v>
      </c>
      <c r="E12523" s="29" t="n">
        <f aca="false">D12523/10</f>
        <v>11.5665</v>
      </c>
      <c r="F12523" s="29" t="n">
        <f aca="false">(E12523+Einstellungen!$B$20)*(1+Einstellungen!$B$10)</f>
        <v>35.964775</v>
      </c>
      <c r="G12523" s="21" t="str">
        <f aca="false">IF(F12523&lt;Einstellungen!$B$5,"ja","nein")</f>
        <v>nein</v>
      </c>
      <c r="H12523" s="21" t="s">
        <v>30</v>
      </c>
      <c r="I12523" s="29" t="n">
        <f aca="false">INDEX(Einstellungen!$B$27:$B$50,17)</f>
        <v>0.95</v>
      </c>
      <c r="J12523" s="29" t="n">
        <f aca="false">F12523*I12523</f>
        <v>34.16653625</v>
      </c>
    </row>
    <row r="12524" customFormat="false" ht="15" hidden="false" customHeight="false" outlineLevel="0" collapsed="false">
      <c r="A12524" s="28" t="n">
        <v>46102</v>
      </c>
      <c r="B12524" s="21" t="s">
        <v>129</v>
      </c>
      <c r="C12524" s="21" t="s">
        <v>138</v>
      </c>
      <c r="D12524" s="29" t="n">
        <v>146.025</v>
      </c>
      <c r="E12524" s="29" t="n">
        <f aca="false">D12524/10</f>
        <v>14.6025</v>
      </c>
      <c r="F12524" s="29" t="n">
        <f aca="false">(E12524+Einstellungen!$B$20)*(1+Einstellungen!$B$10)</f>
        <v>39.577615</v>
      </c>
      <c r="G12524" s="21" t="str">
        <f aca="false">IF(F12524&lt;Einstellungen!$B$5,"ja","nein")</f>
        <v>nein</v>
      </c>
      <c r="H12524" s="21" t="s">
        <v>30</v>
      </c>
      <c r="I12524" s="29" t="n">
        <f aca="false">INDEX(Einstellungen!$B$27:$B$50,18)</f>
        <v>1.1</v>
      </c>
      <c r="J12524" s="29" t="n">
        <f aca="false">F12524*I12524</f>
        <v>43.5353765</v>
      </c>
    </row>
    <row r="12525" customFormat="false" ht="15" hidden="false" customHeight="false" outlineLevel="0" collapsed="false">
      <c r="A12525" s="28" t="n">
        <v>46102</v>
      </c>
      <c r="B12525" s="21" t="s">
        <v>130</v>
      </c>
      <c r="C12525" s="21" t="s">
        <v>138</v>
      </c>
      <c r="D12525" s="29" t="n">
        <v>171.618</v>
      </c>
      <c r="E12525" s="29" t="n">
        <f aca="false">D12525/10</f>
        <v>17.1618</v>
      </c>
      <c r="F12525" s="29" t="n">
        <f aca="false">(E12525+Einstellungen!$B$20)*(1+Einstellungen!$B$10)</f>
        <v>42.623182</v>
      </c>
      <c r="G12525" s="21" t="str">
        <f aca="false">IF(F12525&lt;Einstellungen!$B$5,"ja","nein")</f>
        <v>nein</v>
      </c>
      <c r="H12525" s="21" t="s">
        <v>30</v>
      </c>
      <c r="I12525" s="29" t="n">
        <f aca="false">INDEX(Einstellungen!$B$27:$B$50,19)</f>
        <v>1.35</v>
      </c>
      <c r="J12525" s="29" t="n">
        <f aca="false">F12525*I12525</f>
        <v>57.5412957</v>
      </c>
    </row>
    <row r="12526" customFormat="false" ht="15" hidden="false" customHeight="false" outlineLevel="0" collapsed="false">
      <c r="A12526" s="28" t="n">
        <v>46102</v>
      </c>
      <c r="B12526" s="21" t="s">
        <v>131</v>
      </c>
      <c r="C12526" s="21" t="s">
        <v>138</v>
      </c>
      <c r="D12526" s="29" t="n">
        <v>163.105</v>
      </c>
      <c r="E12526" s="29" t="n">
        <f aca="false">D12526/10</f>
        <v>16.3105</v>
      </c>
      <c r="F12526" s="29" t="n">
        <f aca="false">(E12526+Einstellungen!$B$20)*(1+Einstellungen!$B$10)</f>
        <v>41.610135</v>
      </c>
      <c r="G12526" s="21" t="str">
        <f aca="false">IF(F12526&lt;Einstellungen!$B$5,"ja","nein")</f>
        <v>nein</v>
      </c>
      <c r="H12526" s="21" t="s">
        <v>30</v>
      </c>
      <c r="I12526" s="29" t="n">
        <f aca="false">INDEX(Einstellungen!$B$27:$B$50,20)</f>
        <v>1.45</v>
      </c>
      <c r="J12526" s="29" t="n">
        <f aca="false">F12526*I12526</f>
        <v>60.33469575</v>
      </c>
    </row>
    <row r="12527" customFormat="false" ht="15" hidden="false" customHeight="false" outlineLevel="0" collapsed="false">
      <c r="A12527" s="28" t="n">
        <v>46102</v>
      </c>
      <c r="B12527" s="21" t="s">
        <v>132</v>
      </c>
      <c r="C12527" s="21" t="s">
        <v>138</v>
      </c>
      <c r="D12527" s="29" t="n">
        <v>141.827</v>
      </c>
      <c r="E12527" s="29" t="n">
        <f aca="false">D12527/10</f>
        <v>14.1827</v>
      </c>
      <c r="F12527" s="29" t="n">
        <f aca="false">(E12527+Einstellungen!$B$20)*(1+Einstellungen!$B$10)</f>
        <v>39.078053</v>
      </c>
      <c r="G12527" s="21" t="str">
        <f aca="false">IF(F12527&lt;Einstellungen!$B$5,"ja","nein")</f>
        <v>nein</v>
      </c>
      <c r="H12527" s="21" t="s">
        <v>30</v>
      </c>
      <c r="I12527" s="29" t="n">
        <f aca="false">INDEX(Einstellungen!$B$27:$B$50,21)</f>
        <v>1.4</v>
      </c>
      <c r="J12527" s="29" t="n">
        <f aca="false">F12527*I12527</f>
        <v>54.7092742</v>
      </c>
    </row>
    <row r="12528" customFormat="false" ht="15" hidden="false" customHeight="false" outlineLevel="0" collapsed="false">
      <c r="A12528" s="28" t="n">
        <v>46102</v>
      </c>
      <c r="B12528" s="21" t="s">
        <v>133</v>
      </c>
      <c r="C12528" s="21" t="s">
        <v>138</v>
      </c>
      <c r="D12528" s="29" t="n">
        <v>126.875</v>
      </c>
      <c r="E12528" s="29" t="n">
        <f aca="false">D12528/10</f>
        <v>12.6875</v>
      </c>
      <c r="F12528" s="29" t="n">
        <f aca="false">(E12528+Einstellungen!$B$20)*(1+Einstellungen!$B$10)</f>
        <v>37.298765</v>
      </c>
      <c r="G12528" s="21" t="str">
        <f aca="false">IF(F12528&lt;Einstellungen!$B$5,"ja","nein")</f>
        <v>nein</v>
      </c>
      <c r="H12528" s="21" t="s">
        <v>30</v>
      </c>
      <c r="I12528" s="29" t="n">
        <f aca="false">INDEX(Einstellungen!$B$27:$B$50,22)</f>
        <v>1.25</v>
      </c>
      <c r="J12528" s="29" t="n">
        <f aca="false">F12528*I12528</f>
        <v>46.62345625</v>
      </c>
    </row>
    <row r="12529" customFormat="false" ht="15" hidden="false" customHeight="false" outlineLevel="0" collapsed="false">
      <c r="A12529" s="28" t="n">
        <v>46102</v>
      </c>
      <c r="B12529" s="21" t="s">
        <v>134</v>
      </c>
      <c r="C12529" s="21" t="s">
        <v>138</v>
      </c>
      <c r="D12529" s="29" t="n">
        <v>120.243</v>
      </c>
      <c r="E12529" s="29" t="n">
        <f aca="false">D12529/10</f>
        <v>12.0243</v>
      </c>
      <c r="F12529" s="29" t="n">
        <f aca="false">(E12529+Einstellungen!$B$20)*(1+Einstellungen!$B$10)</f>
        <v>36.509557</v>
      </c>
      <c r="G12529" s="21" t="str">
        <f aca="false">IF(F12529&lt;Einstellungen!$B$5,"ja","nein")</f>
        <v>nein</v>
      </c>
      <c r="H12529" s="21" t="s">
        <v>30</v>
      </c>
      <c r="I12529" s="29" t="n">
        <f aca="false">INDEX(Einstellungen!$B$27:$B$50,23)</f>
        <v>1.05</v>
      </c>
      <c r="J12529" s="29" t="n">
        <f aca="false">F12529*I12529</f>
        <v>38.33503485</v>
      </c>
    </row>
    <row r="12530" customFormat="false" ht="15" hidden="false" customHeight="false" outlineLevel="0" collapsed="false">
      <c r="A12530" s="28" t="n">
        <v>46102</v>
      </c>
      <c r="B12530" s="21" t="s">
        <v>135</v>
      </c>
      <c r="C12530" s="21" t="s">
        <v>138</v>
      </c>
      <c r="D12530" s="29" t="n">
        <v>108</v>
      </c>
      <c r="E12530" s="29" t="n">
        <f aca="false">D12530/10</f>
        <v>10.8</v>
      </c>
      <c r="F12530" s="29" t="n">
        <f aca="false">(E12530+Einstellungen!$B$20)*(1+Einstellungen!$B$10)</f>
        <v>35.05264</v>
      </c>
      <c r="G12530" s="21" t="str">
        <f aca="false">IF(F12530&lt;Einstellungen!$B$5,"ja","nein")</f>
        <v>nein</v>
      </c>
      <c r="H12530" s="21" t="s">
        <v>30</v>
      </c>
      <c r="I12530" s="29" t="n">
        <f aca="false">INDEX(Einstellungen!$B$27:$B$50,24)</f>
        <v>0.8</v>
      </c>
      <c r="J12530" s="29" t="n">
        <f aca="false">F12530*I12530</f>
        <v>28.042112</v>
      </c>
    </row>
    <row r="12531" customFormat="false" ht="15" hidden="false" customHeight="false" outlineLevel="0" collapsed="false">
      <c r="A12531" s="28" t="n">
        <v>46103</v>
      </c>
      <c r="B12531" s="21" t="s">
        <v>111</v>
      </c>
      <c r="C12531" s="21" t="s">
        <v>139</v>
      </c>
      <c r="D12531" s="29" t="n">
        <v>100.412</v>
      </c>
      <c r="E12531" s="29" t="n">
        <f aca="false">D12531/10</f>
        <v>10.0412</v>
      </c>
      <c r="F12531" s="29" t="n">
        <f aca="false">(E12531+Einstellungen!$B$20)*(1+Einstellungen!$B$10)</f>
        <v>34.149668</v>
      </c>
      <c r="G12531" s="21" t="str">
        <f aca="false">IF(F12531&lt;Einstellungen!$B$5,"ja","nein")</f>
        <v>nein</v>
      </c>
      <c r="H12531" s="21" t="s">
        <v>30</v>
      </c>
      <c r="I12531" s="29" t="n">
        <f aca="false">INDEX(Einstellungen!$B$27:$B$50,1)</f>
        <v>0.6</v>
      </c>
      <c r="J12531" s="29" t="n">
        <f aca="false">F12531*I12531</f>
        <v>20.4898008</v>
      </c>
    </row>
    <row r="12532" customFormat="false" ht="15" hidden="false" customHeight="false" outlineLevel="0" collapsed="false">
      <c r="A12532" s="28" t="n">
        <v>46103</v>
      </c>
      <c r="B12532" s="21" t="s">
        <v>113</v>
      </c>
      <c r="C12532" s="21" t="s">
        <v>139</v>
      </c>
      <c r="D12532" s="29" t="n">
        <v>95.755</v>
      </c>
      <c r="E12532" s="29" t="n">
        <f aca="false">D12532/10</f>
        <v>9.5755</v>
      </c>
      <c r="F12532" s="29" t="n">
        <f aca="false">(E12532+Einstellungen!$B$20)*(1+Einstellungen!$B$10)</f>
        <v>33.595485</v>
      </c>
      <c r="G12532" s="21" t="str">
        <f aca="false">IF(F12532&lt;Einstellungen!$B$5,"ja","nein")</f>
        <v>nein</v>
      </c>
      <c r="H12532" s="21" t="s">
        <v>30</v>
      </c>
      <c r="I12532" s="29" t="n">
        <f aca="false">INDEX(Einstellungen!$B$27:$B$50,2)</f>
        <v>0.5</v>
      </c>
      <c r="J12532" s="29" t="n">
        <f aca="false">F12532*I12532</f>
        <v>16.7977425</v>
      </c>
    </row>
    <row r="12533" customFormat="false" ht="15" hidden="false" customHeight="false" outlineLevel="0" collapsed="false">
      <c r="A12533" s="28" t="n">
        <v>46103</v>
      </c>
      <c r="B12533" s="21" t="s">
        <v>114</v>
      </c>
      <c r="C12533" s="21" t="s">
        <v>139</v>
      </c>
      <c r="D12533" s="29" t="n">
        <v>94.203</v>
      </c>
      <c r="E12533" s="29" t="n">
        <f aca="false">D12533/10</f>
        <v>9.4203</v>
      </c>
      <c r="F12533" s="29" t="n">
        <f aca="false">(E12533+Einstellungen!$B$20)*(1+Einstellungen!$B$10)</f>
        <v>33.410797</v>
      </c>
      <c r="G12533" s="21" t="str">
        <f aca="false">IF(F12533&lt;Einstellungen!$B$5,"ja","nein")</f>
        <v>nein</v>
      </c>
      <c r="H12533" s="21" t="s">
        <v>30</v>
      </c>
      <c r="I12533" s="29" t="n">
        <f aca="false">INDEX(Einstellungen!$B$27:$B$50,3)</f>
        <v>0.45</v>
      </c>
      <c r="J12533" s="29" t="n">
        <f aca="false">F12533*I12533</f>
        <v>15.03485865</v>
      </c>
    </row>
    <row r="12534" customFormat="false" ht="15" hidden="false" customHeight="false" outlineLevel="0" collapsed="false">
      <c r="A12534" s="28" t="n">
        <v>46103</v>
      </c>
      <c r="B12534" s="21" t="s">
        <v>115</v>
      </c>
      <c r="C12534" s="21" t="s">
        <v>139</v>
      </c>
      <c r="D12534" s="29" t="n">
        <v>95.26</v>
      </c>
      <c r="E12534" s="29" t="n">
        <f aca="false">D12534/10</f>
        <v>9.526</v>
      </c>
      <c r="F12534" s="29" t="n">
        <f aca="false">(E12534+Einstellungen!$B$20)*(1+Einstellungen!$B$10)</f>
        <v>33.53658</v>
      </c>
      <c r="G12534" s="21" t="str">
        <f aca="false">IF(F12534&lt;Einstellungen!$B$5,"ja","nein")</f>
        <v>nein</v>
      </c>
      <c r="H12534" s="21" t="s">
        <v>30</v>
      </c>
      <c r="I12534" s="29" t="n">
        <f aca="false">INDEX(Einstellungen!$B$27:$B$50,4)</f>
        <v>0.45</v>
      </c>
      <c r="J12534" s="29" t="n">
        <f aca="false">F12534*I12534</f>
        <v>15.091461</v>
      </c>
    </row>
    <row r="12535" customFormat="false" ht="15" hidden="false" customHeight="false" outlineLevel="0" collapsed="false">
      <c r="A12535" s="28" t="n">
        <v>46103</v>
      </c>
      <c r="B12535" s="21" t="s">
        <v>116</v>
      </c>
      <c r="C12535" s="21" t="s">
        <v>139</v>
      </c>
      <c r="D12535" s="29" t="n">
        <v>98.597</v>
      </c>
      <c r="E12535" s="29" t="n">
        <f aca="false">D12535/10</f>
        <v>9.8597</v>
      </c>
      <c r="F12535" s="29" t="n">
        <f aca="false">(E12535+Einstellungen!$B$20)*(1+Einstellungen!$B$10)</f>
        <v>33.933683</v>
      </c>
      <c r="G12535" s="21" t="str">
        <f aca="false">IF(F12535&lt;Einstellungen!$B$5,"ja","nein")</f>
        <v>nein</v>
      </c>
      <c r="H12535" s="21" t="s">
        <v>30</v>
      </c>
      <c r="I12535" s="29" t="n">
        <f aca="false">INDEX(Einstellungen!$B$27:$B$50,5)</f>
        <v>0.45</v>
      </c>
      <c r="J12535" s="29" t="n">
        <f aca="false">F12535*I12535</f>
        <v>15.27015735</v>
      </c>
    </row>
    <row r="12536" customFormat="false" ht="15" hidden="false" customHeight="false" outlineLevel="0" collapsed="false">
      <c r="A12536" s="28" t="n">
        <v>46103</v>
      </c>
      <c r="B12536" s="21" t="s">
        <v>117</v>
      </c>
      <c r="C12536" s="21" t="s">
        <v>139</v>
      </c>
      <c r="D12536" s="29" t="n">
        <v>101.662</v>
      </c>
      <c r="E12536" s="29" t="n">
        <f aca="false">D12536/10</f>
        <v>10.1662</v>
      </c>
      <c r="F12536" s="29" t="n">
        <f aca="false">(E12536+Einstellungen!$B$20)*(1+Einstellungen!$B$10)</f>
        <v>34.298418</v>
      </c>
      <c r="G12536" s="21" t="str">
        <f aca="false">IF(F12536&lt;Einstellungen!$B$5,"ja","nein")</f>
        <v>nein</v>
      </c>
      <c r="H12536" s="21" t="s">
        <v>30</v>
      </c>
      <c r="I12536" s="29" t="n">
        <f aca="false">INDEX(Einstellungen!$B$27:$B$50,6)</f>
        <v>0.5</v>
      </c>
      <c r="J12536" s="29" t="n">
        <f aca="false">F12536*I12536</f>
        <v>17.149209</v>
      </c>
    </row>
    <row r="12537" customFormat="false" ht="15" hidden="false" customHeight="false" outlineLevel="0" collapsed="false">
      <c r="A12537" s="28" t="n">
        <v>46103</v>
      </c>
      <c r="B12537" s="21" t="s">
        <v>118</v>
      </c>
      <c r="C12537" s="21" t="s">
        <v>139</v>
      </c>
      <c r="D12537" s="29" t="n">
        <v>100.105</v>
      </c>
      <c r="E12537" s="29" t="n">
        <f aca="false">D12537/10</f>
        <v>10.0105</v>
      </c>
      <c r="F12537" s="29" t="n">
        <f aca="false">(E12537+Einstellungen!$B$20)*(1+Einstellungen!$B$10)</f>
        <v>34.113135</v>
      </c>
      <c r="G12537" s="21" t="str">
        <f aca="false">IF(F12537&lt;Einstellungen!$B$5,"ja","nein")</f>
        <v>nein</v>
      </c>
      <c r="H12537" s="21" t="s">
        <v>30</v>
      </c>
      <c r="I12537" s="29" t="n">
        <f aca="false">INDEX(Einstellungen!$B$27:$B$50,7)</f>
        <v>0.7</v>
      </c>
      <c r="J12537" s="29" t="n">
        <f aca="false">F12537*I12537</f>
        <v>23.8791945</v>
      </c>
    </row>
    <row r="12538" customFormat="false" ht="15" hidden="false" customHeight="false" outlineLevel="0" collapsed="false">
      <c r="A12538" s="28" t="n">
        <v>46103</v>
      </c>
      <c r="B12538" s="21" t="s">
        <v>119</v>
      </c>
      <c r="C12538" s="21" t="s">
        <v>139</v>
      </c>
      <c r="D12538" s="29" t="n">
        <v>84.71</v>
      </c>
      <c r="E12538" s="29" t="n">
        <f aca="false">D12538/10</f>
        <v>8.471</v>
      </c>
      <c r="F12538" s="29" t="n">
        <f aca="false">(E12538+Einstellungen!$B$20)*(1+Einstellungen!$B$10)</f>
        <v>32.28113</v>
      </c>
      <c r="G12538" s="21" t="str">
        <f aca="false">IF(F12538&lt;Einstellungen!$B$5,"ja","nein")</f>
        <v>nein</v>
      </c>
      <c r="H12538" s="21" t="s">
        <v>30</v>
      </c>
      <c r="I12538" s="29" t="n">
        <f aca="false">INDEX(Einstellungen!$B$27:$B$50,8)</f>
        <v>0.95</v>
      </c>
      <c r="J12538" s="29" t="n">
        <f aca="false">F12538*I12538</f>
        <v>30.6670735</v>
      </c>
    </row>
    <row r="12539" customFormat="false" ht="15" hidden="false" customHeight="false" outlineLevel="0" collapsed="false">
      <c r="A12539" s="28" t="n">
        <v>46103</v>
      </c>
      <c r="B12539" s="21" t="s">
        <v>120</v>
      </c>
      <c r="C12539" s="21" t="s">
        <v>139</v>
      </c>
      <c r="D12539" s="29" t="n">
        <v>41.33</v>
      </c>
      <c r="E12539" s="29" t="n">
        <f aca="false">D12539/10</f>
        <v>4.133</v>
      </c>
      <c r="F12539" s="29" t="n">
        <f aca="false">(E12539+Einstellungen!$B$20)*(1+Einstellungen!$B$10)</f>
        <v>27.11891</v>
      </c>
      <c r="G12539" s="21" t="str">
        <f aca="false">IF(F12539&lt;Einstellungen!$B$5,"ja","nein")</f>
        <v>ja</v>
      </c>
      <c r="H12539" s="21" t="s">
        <v>30</v>
      </c>
      <c r="I12539" s="29" t="n">
        <f aca="false">INDEX(Einstellungen!$B$27:$B$50,9)</f>
        <v>1.05</v>
      </c>
      <c r="J12539" s="29" t="n">
        <f aca="false">F12539*I12539</f>
        <v>28.4748555</v>
      </c>
    </row>
    <row r="12540" customFormat="false" ht="15" hidden="false" customHeight="false" outlineLevel="0" collapsed="false">
      <c r="A12540" s="28" t="n">
        <v>46103</v>
      </c>
      <c r="B12540" s="21" t="s">
        <v>121</v>
      </c>
      <c r="C12540" s="21" t="s">
        <v>139</v>
      </c>
      <c r="D12540" s="29" t="n">
        <v>6.772</v>
      </c>
      <c r="E12540" s="29" t="n">
        <f aca="false">D12540/10</f>
        <v>0.6772</v>
      </c>
      <c r="F12540" s="29" t="n">
        <f aca="false">(E12540+Einstellungen!$B$20)*(1+Einstellungen!$B$10)</f>
        <v>23.006508</v>
      </c>
      <c r="G12540" s="21" t="str">
        <f aca="false">IF(F12540&lt;Einstellungen!$B$5,"ja","nein")</f>
        <v>ja</v>
      </c>
      <c r="H12540" s="21" t="s">
        <v>30</v>
      </c>
      <c r="I12540" s="29" t="n">
        <f aca="false">INDEX(Einstellungen!$B$27:$B$50,10)</f>
        <v>1.05</v>
      </c>
      <c r="J12540" s="29" t="n">
        <f aca="false">F12540*I12540</f>
        <v>24.1568334</v>
      </c>
    </row>
    <row r="12541" customFormat="false" ht="15" hidden="false" customHeight="false" outlineLevel="0" collapsed="false">
      <c r="A12541" s="28" t="n">
        <v>46103</v>
      </c>
      <c r="B12541" s="21" t="s">
        <v>122</v>
      </c>
      <c r="C12541" s="21" t="s">
        <v>139</v>
      </c>
      <c r="D12541" s="29" t="n">
        <v>-0.43</v>
      </c>
      <c r="E12541" s="29" t="n">
        <f aca="false">D12541/10</f>
        <v>-0.043</v>
      </c>
      <c r="F12541" s="29" t="n">
        <f aca="false">(E12541+Einstellungen!$B$20)*(1+Einstellungen!$B$10)</f>
        <v>22.14947</v>
      </c>
      <c r="G12541" s="21" t="str">
        <f aca="false">IF(F12541&lt;Einstellungen!$B$5,"ja","nein")</f>
        <v>ja</v>
      </c>
      <c r="H12541" s="21" t="s">
        <v>30</v>
      </c>
      <c r="I12541" s="29" t="n">
        <f aca="false">INDEX(Einstellungen!$B$27:$B$50,11)</f>
        <v>1.05</v>
      </c>
      <c r="J12541" s="29" t="n">
        <f aca="false">F12541*I12541</f>
        <v>23.2569435</v>
      </c>
    </row>
    <row r="12542" customFormat="false" ht="15" hidden="false" customHeight="false" outlineLevel="0" collapsed="false">
      <c r="A12542" s="28" t="n">
        <v>46103</v>
      </c>
      <c r="B12542" s="21" t="s">
        <v>123</v>
      </c>
      <c r="C12542" s="21" t="s">
        <v>139</v>
      </c>
      <c r="D12542" s="29" t="n">
        <v>-4.362</v>
      </c>
      <c r="E12542" s="29" t="n">
        <f aca="false">D12542/10</f>
        <v>-0.4362</v>
      </c>
      <c r="F12542" s="29" t="n">
        <f aca="false">(E12542+Einstellungen!$B$20)*(1+Einstellungen!$B$10)</f>
        <v>21.681562</v>
      </c>
      <c r="G12542" s="21" t="str">
        <f aca="false">IF(F12542&lt;Einstellungen!$B$5,"ja","nein")</f>
        <v>ja</v>
      </c>
      <c r="H12542" s="21" t="s">
        <v>30</v>
      </c>
      <c r="I12542" s="29" t="n">
        <f aca="false">INDEX(Einstellungen!$B$27:$B$50,12)</f>
        <v>1.1</v>
      </c>
      <c r="J12542" s="29" t="n">
        <f aca="false">F12542*I12542</f>
        <v>23.8497182</v>
      </c>
    </row>
    <row r="12543" customFormat="false" ht="15" hidden="false" customHeight="false" outlineLevel="0" collapsed="false">
      <c r="A12543" s="28" t="n">
        <v>46103</v>
      </c>
      <c r="B12543" s="21" t="s">
        <v>124</v>
      </c>
      <c r="C12543" s="21" t="s">
        <v>139</v>
      </c>
      <c r="D12543" s="29" t="n">
        <v>-11.76</v>
      </c>
      <c r="E12543" s="29" t="n">
        <f aca="false">D12543/10</f>
        <v>-1.176</v>
      </c>
      <c r="F12543" s="29" t="n">
        <f aca="false">(E12543+Einstellungen!$B$20)*(1+Einstellungen!$B$10)</f>
        <v>20.8012</v>
      </c>
      <c r="G12543" s="21" t="str">
        <f aca="false">IF(F12543&lt;Einstellungen!$B$5,"ja","nein")</f>
        <v>ja</v>
      </c>
      <c r="H12543" s="21" t="s">
        <v>30</v>
      </c>
      <c r="I12543" s="29" t="n">
        <f aca="false">INDEX(Einstellungen!$B$27:$B$50,13)</f>
        <v>1.2</v>
      </c>
      <c r="J12543" s="29" t="n">
        <f aca="false">F12543*I12543</f>
        <v>24.96144</v>
      </c>
    </row>
    <row r="12544" customFormat="false" ht="15" hidden="false" customHeight="false" outlineLevel="0" collapsed="false">
      <c r="A12544" s="28" t="n">
        <v>46103</v>
      </c>
      <c r="B12544" s="21" t="s">
        <v>125</v>
      </c>
      <c r="C12544" s="21" t="s">
        <v>139</v>
      </c>
      <c r="D12544" s="29" t="n">
        <v>-10.31</v>
      </c>
      <c r="E12544" s="29" t="n">
        <f aca="false">D12544/10</f>
        <v>-1.031</v>
      </c>
      <c r="F12544" s="29" t="n">
        <f aca="false">(E12544+Einstellungen!$B$20)*(1+Einstellungen!$B$10)</f>
        <v>20.97375</v>
      </c>
      <c r="G12544" s="21" t="str">
        <f aca="false">IF(F12544&lt;Einstellungen!$B$5,"ja","nein")</f>
        <v>ja</v>
      </c>
      <c r="H12544" s="21" t="s">
        <v>30</v>
      </c>
      <c r="I12544" s="29" t="n">
        <f aca="false">INDEX(Einstellungen!$B$27:$B$50,14)</f>
        <v>1.15</v>
      </c>
      <c r="J12544" s="29" t="n">
        <f aca="false">F12544*I12544</f>
        <v>24.1198125</v>
      </c>
    </row>
    <row r="12545" customFormat="false" ht="15" hidden="false" customHeight="false" outlineLevel="0" collapsed="false">
      <c r="A12545" s="28" t="n">
        <v>46103</v>
      </c>
      <c r="B12545" s="21" t="s">
        <v>126</v>
      </c>
      <c r="C12545" s="21" t="s">
        <v>139</v>
      </c>
      <c r="D12545" s="29" t="n">
        <v>-2.177</v>
      </c>
      <c r="E12545" s="29" t="n">
        <f aca="false">D12545/10</f>
        <v>-0.2177</v>
      </c>
      <c r="F12545" s="29" t="n">
        <f aca="false">(E12545+Einstellungen!$B$20)*(1+Einstellungen!$B$10)</f>
        <v>21.941577</v>
      </c>
      <c r="G12545" s="21" t="str">
        <f aca="false">IF(F12545&lt;Einstellungen!$B$5,"ja","nein")</f>
        <v>ja</v>
      </c>
      <c r="H12545" s="21" t="s">
        <v>30</v>
      </c>
      <c r="I12545" s="29" t="n">
        <f aca="false">INDEX(Einstellungen!$B$27:$B$50,15)</f>
        <v>1</v>
      </c>
      <c r="J12545" s="29" t="n">
        <f aca="false">F12545*I12545</f>
        <v>21.941577</v>
      </c>
    </row>
    <row r="12546" customFormat="false" ht="15" hidden="false" customHeight="false" outlineLevel="0" collapsed="false">
      <c r="A12546" s="28" t="n">
        <v>46103</v>
      </c>
      <c r="B12546" s="21" t="s">
        <v>127</v>
      </c>
      <c r="C12546" s="21" t="s">
        <v>139</v>
      </c>
      <c r="D12546" s="29" t="n">
        <v>11.25</v>
      </c>
      <c r="E12546" s="29" t="n">
        <f aca="false">D12546/10</f>
        <v>1.125</v>
      </c>
      <c r="F12546" s="29" t="n">
        <f aca="false">(E12546+Einstellungen!$B$20)*(1+Einstellungen!$B$10)</f>
        <v>23.53939</v>
      </c>
      <c r="G12546" s="21" t="str">
        <f aca="false">IF(F12546&lt;Einstellungen!$B$5,"ja","nein")</f>
        <v>ja</v>
      </c>
      <c r="H12546" s="21" t="s">
        <v>30</v>
      </c>
      <c r="I12546" s="29" t="n">
        <f aca="false">INDEX(Einstellungen!$B$27:$B$50,16)</f>
        <v>0.95</v>
      </c>
      <c r="J12546" s="29" t="n">
        <f aca="false">F12546*I12546</f>
        <v>22.3624205</v>
      </c>
    </row>
    <row r="12547" customFormat="false" ht="15" hidden="false" customHeight="false" outlineLevel="0" collapsed="false">
      <c r="A12547" s="28" t="n">
        <v>46103</v>
      </c>
      <c r="B12547" s="21" t="s">
        <v>128</v>
      </c>
      <c r="C12547" s="21" t="s">
        <v>139</v>
      </c>
      <c r="D12547" s="29" t="n">
        <v>93.153</v>
      </c>
      <c r="E12547" s="29" t="n">
        <f aca="false">D12547/10</f>
        <v>9.3153</v>
      </c>
      <c r="F12547" s="29" t="n">
        <f aca="false">(E12547+Einstellungen!$B$20)*(1+Einstellungen!$B$10)</f>
        <v>33.285847</v>
      </c>
      <c r="G12547" s="21" t="str">
        <f aca="false">IF(F12547&lt;Einstellungen!$B$5,"ja","nein")</f>
        <v>nein</v>
      </c>
      <c r="H12547" s="21" t="s">
        <v>30</v>
      </c>
      <c r="I12547" s="29" t="n">
        <f aca="false">INDEX(Einstellungen!$B$27:$B$50,17)</f>
        <v>0.95</v>
      </c>
      <c r="J12547" s="29" t="n">
        <f aca="false">F12547*I12547</f>
        <v>31.62155465</v>
      </c>
    </row>
    <row r="12548" customFormat="false" ht="15" hidden="false" customHeight="false" outlineLevel="0" collapsed="false">
      <c r="A12548" s="28" t="n">
        <v>46103</v>
      </c>
      <c r="B12548" s="21" t="s">
        <v>129</v>
      </c>
      <c r="C12548" s="21" t="s">
        <v>139</v>
      </c>
      <c r="D12548" s="29" t="n">
        <v>145.635</v>
      </c>
      <c r="E12548" s="29" t="n">
        <f aca="false">D12548/10</f>
        <v>14.5635</v>
      </c>
      <c r="F12548" s="29" t="n">
        <f aca="false">(E12548+Einstellungen!$B$20)*(1+Einstellungen!$B$10)</f>
        <v>39.531205</v>
      </c>
      <c r="G12548" s="21" t="str">
        <f aca="false">IF(F12548&lt;Einstellungen!$B$5,"ja","nein")</f>
        <v>nein</v>
      </c>
      <c r="H12548" s="21" t="s">
        <v>30</v>
      </c>
      <c r="I12548" s="29" t="n">
        <f aca="false">INDEX(Einstellungen!$B$27:$B$50,18)</f>
        <v>1.1</v>
      </c>
      <c r="J12548" s="29" t="n">
        <f aca="false">F12548*I12548</f>
        <v>43.4843255</v>
      </c>
    </row>
    <row r="12549" customFormat="false" ht="15" hidden="false" customHeight="false" outlineLevel="0" collapsed="false">
      <c r="A12549" s="28" t="n">
        <v>46103</v>
      </c>
      <c r="B12549" s="21" t="s">
        <v>130</v>
      </c>
      <c r="C12549" s="21" t="s">
        <v>139</v>
      </c>
      <c r="D12549" s="29" t="n">
        <v>174.19</v>
      </c>
      <c r="E12549" s="29" t="n">
        <f aca="false">D12549/10</f>
        <v>17.419</v>
      </c>
      <c r="F12549" s="29" t="n">
        <f aca="false">(E12549+Einstellungen!$B$20)*(1+Einstellungen!$B$10)</f>
        <v>42.92925</v>
      </c>
      <c r="G12549" s="21" t="str">
        <f aca="false">IF(F12549&lt;Einstellungen!$B$5,"ja","nein")</f>
        <v>nein</v>
      </c>
      <c r="H12549" s="21" t="s">
        <v>30</v>
      </c>
      <c r="I12549" s="29" t="n">
        <f aca="false">INDEX(Einstellungen!$B$27:$B$50,19)</f>
        <v>1.35</v>
      </c>
      <c r="J12549" s="29" t="n">
        <f aca="false">F12549*I12549</f>
        <v>57.9544875</v>
      </c>
    </row>
    <row r="12550" customFormat="false" ht="15" hidden="false" customHeight="false" outlineLevel="0" collapsed="false">
      <c r="A12550" s="28" t="n">
        <v>46103</v>
      </c>
      <c r="B12550" s="21" t="s">
        <v>131</v>
      </c>
      <c r="C12550" s="21" t="s">
        <v>139</v>
      </c>
      <c r="D12550" s="29" t="n">
        <v>173.382</v>
      </c>
      <c r="E12550" s="29" t="n">
        <f aca="false">D12550/10</f>
        <v>17.3382</v>
      </c>
      <c r="F12550" s="29" t="n">
        <f aca="false">(E12550+Einstellungen!$B$20)*(1+Einstellungen!$B$10)</f>
        <v>42.833098</v>
      </c>
      <c r="G12550" s="21" t="str">
        <f aca="false">IF(F12550&lt;Einstellungen!$B$5,"ja","nein")</f>
        <v>nein</v>
      </c>
      <c r="H12550" s="21" t="s">
        <v>30</v>
      </c>
      <c r="I12550" s="29" t="n">
        <f aca="false">INDEX(Einstellungen!$B$27:$B$50,20)</f>
        <v>1.45</v>
      </c>
      <c r="J12550" s="29" t="n">
        <f aca="false">F12550*I12550</f>
        <v>62.1079921</v>
      </c>
    </row>
    <row r="12551" customFormat="false" ht="15" hidden="false" customHeight="false" outlineLevel="0" collapsed="false">
      <c r="A12551" s="28" t="n">
        <v>46103</v>
      </c>
      <c r="B12551" s="21" t="s">
        <v>132</v>
      </c>
      <c r="C12551" s="21" t="s">
        <v>139</v>
      </c>
      <c r="D12551" s="29" t="n">
        <v>164.732</v>
      </c>
      <c r="E12551" s="29" t="n">
        <f aca="false">D12551/10</f>
        <v>16.4732</v>
      </c>
      <c r="F12551" s="29" t="n">
        <f aca="false">(E12551+Einstellungen!$B$20)*(1+Einstellungen!$B$10)</f>
        <v>41.803748</v>
      </c>
      <c r="G12551" s="21" t="str">
        <f aca="false">IF(F12551&lt;Einstellungen!$B$5,"ja","nein")</f>
        <v>nein</v>
      </c>
      <c r="H12551" s="21" t="s">
        <v>30</v>
      </c>
      <c r="I12551" s="29" t="n">
        <f aca="false">INDEX(Einstellungen!$B$27:$B$50,21)</f>
        <v>1.4</v>
      </c>
      <c r="J12551" s="29" t="n">
        <f aca="false">F12551*I12551</f>
        <v>58.5252472</v>
      </c>
    </row>
    <row r="12552" customFormat="false" ht="15" hidden="false" customHeight="false" outlineLevel="0" collapsed="false">
      <c r="A12552" s="28" t="n">
        <v>46103</v>
      </c>
      <c r="B12552" s="21" t="s">
        <v>133</v>
      </c>
      <c r="C12552" s="21" t="s">
        <v>139</v>
      </c>
      <c r="D12552" s="29" t="n">
        <v>155.377</v>
      </c>
      <c r="E12552" s="29" t="n">
        <f aca="false">D12552/10</f>
        <v>15.5377</v>
      </c>
      <c r="F12552" s="29" t="n">
        <f aca="false">(E12552+Einstellungen!$B$20)*(1+Einstellungen!$B$10)</f>
        <v>40.690503</v>
      </c>
      <c r="G12552" s="21" t="str">
        <f aca="false">IF(F12552&lt;Einstellungen!$B$5,"ja","nein")</f>
        <v>nein</v>
      </c>
      <c r="H12552" s="21" t="s">
        <v>30</v>
      </c>
      <c r="I12552" s="29" t="n">
        <f aca="false">INDEX(Einstellungen!$B$27:$B$50,22)</f>
        <v>1.25</v>
      </c>
      <c r="J12552" s="29" t="n">
        <f aca="false">F12552*I12552</f>
        <v>50.86312875</v>
      </c>
    </row>
    <row r="12553" customFormat="false" ht="15" hidden="false" customHeight="false" outlineLevel="0" collapsed="false">
      <c r="A12553" s="28" t="n">
        <v>46103</v>
      </c>
      <c r="B12553" s="21" t="s">
        <v>134</v>
      </c>
      <c r="C12553" s="21" t="s">
        <v>139</v>
      </c>
      <c r="D12553" s="29" t="n">
        <v>146.798</v>
      </c>
      <c r="E12553" s="29" t="n">
        <f aca="false">D12553/10</f>
        <v>14.6798</v>
      </c>
      <c r="F12553" s="29" t="n">
        <f aca="false">(E12553+Einstellungen!$B$20)*(1+Einstellungen!$B$10)</f>
        <v>39.669602</v>
      </c>
      <c r="G12553" s="21" t="str">
        <f aca="false">IF(F12553&lt;Einstellungen!$B$5,"ja","nein")</f>
        <v>nein</v>
      </c>
      <c r="H12553" s="21" t="s">
        <v>30</v>
      </c>
      <c r="I12553" s="29" t="n">
        <f aca="false">INDEX(Einstellungen!$B$27:$B$50,23)</f>
        <v>1.05</v>
      </c>
      <c r="J12553" s="29" t="n">
        <f aca="false">F12553*I12553</f>
        <v>41.6530821</v>
      </c>
    </row>
    <row r="12554" customFormat="false" ht="15" hidden="false" customHeight="false" outlineLevel="0" collapsed="false">
      <c r="A12554" s="28" t="n">
        <v>46103</v>
      </c>
      <c r="B12554" s="21" t="s">
        <v>135</v>
      </c>
      <c r="C12554" s="21" t="s">
        <v>139</v>
      </c>
      <c r="D12554" s="29" t="n">
        <v>143.505</v>
      </c>
      <c r="E12554" s="29" t="n">
        <f aca="false">D12554/10</f>
        <v>14.3505</v>
      </c>
      <c r="F12554" s="29" t="n">
        <f aca="false">(E12554+Einstellungen!$B$20)*(1+Einstellungen!$B$10)</f>
        <v>39.277735</v>
      </c>
      <c r="G12554" s="21" t="str">
        <f aca="false">IF(F12554&lt;Einstellungen!$B$5,"ja","nein")</f>
        <v>nein</v>
      </c>
      <c r="H12554" s="21" t="s">
        <v>30</v>
      </c>
      <c r="I12554" s="29" t="n">
        <f aca="false">INDEX(Einstellungen!$B$27:$B$50,24)</f>
        <v>0.8</v>
      </c>
      <c r="J12554" s="29" t="n">
        <f aca="false">F12554*I12554</f>
        <v>31.422188</v>
      </c>
    </row>
    <row r="12555" customFormat="false" ht="15" hidden="false" customHeight="false" outlineLevel="0" collapsed="false">
      <c r="A12555" s="28" t="n">
        <v>46104</v>
      </c>
      <c r="B12555" s="21" t="s">
        <v>111</v>
      </c>
      <c r="C12555" s="21" t="s">
        <v>140</v>
      </c>
      <c r="D12555" s="29" t="n">
        <v>131.138</v>
      </c>
      <c r="E12555" s="29" t="n">
        <f aca="false">D12555/10</f>
        <v>13.1138</v>
      </c>
      <c r="F12555" s="29" t="n">
        <f aca="false">(E12555+Einstellungen!$B$20)*(1+Einstellungen!$B$10)</f>
        <v>37.806062</v>
      </c>
      <c r="G12555" s="21" t="str">
        <f aca="false">IF(F12555&lt;Einstellungen!$B$5,"ja","nein")</f>
        <v>nein</v>
      </c>
      <c r="H12555" s="21" t="s">
        <v>30</v>
      </c>
      <c r="I12555" s="29" t="n">
        <f aca="false">INDEX(Einstellungen!$B$27:$B$50,1)</f>
        <v>0.6</v>
      </c>
      <c r="J12555" s="29" t="n">
        <f aca="false">F12555*I12555</f>
        <v>22.6836372</v>
      </c>
    </row>
    <row r="12556" customFormat="false" ht="15" hidden="false" customHeight="false" outlineLevel="0" collapsed="false">
      <c r="A12556" s="28" t="n">
        <v>46104</v>
      </c>
      <c r="B12556" s="21" t="s">
        <v>113</v>
      </c>
      <c r="C12556" s="21" t="s">
        <v>140</v>
      </c>
      <c r="D12556" s="29" t="n">
        <v>125.9</v>
      </c>
      <c r="E12556" s="29" t="n">
        <f aca="false">D12556/10</f>
        <v>12.59</v>
      </c>
      <c r="F12556" s="29" t="n">
        <f aca="false">(E12556+Einstellungen!$B$20)*(1+Einstellungen!$B$10)</f>
        <v>37.18274</v>
      </c>
      <c r="G12556" s="21" t="str">
        <f aca="false">IF(F12556&lt;Einstellungen!$B$5,"ja","nein")</f>
        <v>nein</v>
      </c>
      <c r="H12556" s="21" t="s">
        <v>30</v>
      </c>
      <c r="I12556" s="29" t="n">
        <f aca="false">INDEX(Einstellungen!$B$27:$B$50,2)</f>
        <v>0.5</v>
      </c>
      <c r="J12556" s="29" t="n">
        <f aca="false">F12556*I12556</f>
        <v>18.59137</v>
      </c>
    </row>
    <row r="12557" customFormat="false" ht="15" hidden="false" customHeight="false" outlineLevel="0" collapsed="false">
      <c r="A12557" s="28" t="n">
        <v>46104</v>
      </c>
      <c r="B12557" s="21" t="s">
        <v>114</v>
      </c>
      <c r="C12557" s="21" t="s">
        <v>140</v>
      </c>
      <c r="D12557" s="29" t="n">
        <v>125.16</v>
      </c>
      <c r="E12557" s="29" t="n">
        <f aca="false">D12557/10</f>
        <v>12.516</v>
      </c>
      <c r="F12557" s="29" t="n">
        <f aca="false">(E12557+Einstellungen!$B$20)*(1+Einstellungen!$B$10)</f>
        <v>37.09468</v>
      </c>
      <c r="G12557" s="21" t="str">
        <f aca="false">IF(F12557&lt;Einstellungen!$B$5,"ja","nein")</f>
        <v>nein</v>
      </c>
      <c r="H12557" s="21" t="s">
        <v>30</v>
      </c>
      <c r="I12557" s="29" t="n">
        <f aca="false">INDEX(Einstellungen!$B$27:$B$50,3)</f>
        <v>0.45</v>
      </c>
      <c r="J12557" s="29" t="n">
        <f aca="false">F12557*I12557</f>
        <v>16.692606</v>
      </c>
    </row>
    <row r="12558" customFormat="false" ht="15" hidden="false" customHeight="false" outlineLevel="0" collapsed="false">
      <c r="A12558" s="28" t="n">
        <v>46104</v>
      </c>
      <c r="B12558" s="21" t="s">
        <v>115</v>
      </c>
      <c r="C12558" s="21" t="s">
        <v>140</v>
      </c>
      <c r="D12558" s="29" t="n">
        <v>128.588</v>
      </c>
      <c r="E12558" s="29" t="n">
        <f aca="false">D12558/10</f>
        <v>12.8588</v>
      </c>
      <c r="F12558" s="29" t="n">
        <f aca="false">(E12558+Einstellungen!$B$20)*(1+Einstellungen!$B$10)</f>
        <v>37.502612</v>
      </c>
      <c r="G12558" s="21" t="str">
        <f aca="false">IF(F12558&lt;Einstellungen!$B$5,"ja","nein")</f>
        <v>nein</v>
      </c>
      <c r="H12558" s="21" t="s">
        <v>30</v>
      </c>
      <c r="I12558" s="29" t="n">
        <f aca="false">INDEX(Einstellungen!$B$27:$B$50,4)</f>
        <v>0.45</v>
      </c>
      <c r="J12558" s="29" t="n">
        <f aca="false">F12558*I12558</f>
        <v>16.8761754</v>
      </c>
    </row>
    <row r="12559" customFormat="false" ht="15" hidden="false" customHeight="false" outlineLevel="0" collapsed="false">
      <c r="A12559" s="28" t="n">
        <v>46104</v>
      </c>
      <c r="B12559" s="21" t="s">
        <v>116</v>
      </c>
      <c r="C12559" s="21" t="s">
        <v>140</v>
      </c>
      <c r="D12559" s="29" t="n">
        <v>138.267</v>
      </c>
      <c r="E12559" s="29" t="n">
        <f aca="false">D12559/10</f>
        <v>13.8267</v>
      </c>
      <c r="F12559" s="29" t="n">
        <f aca="false">(E12559+Einstellungen!$B$20)*(1+Einstellungen!$B$10)</f>
        <v>38.654413</v>
      </c>
      <c r="G12559" s="21" t="str">
        <f aca="false">IF(F12559&lt;Einstellungen!$B$5,"ja","nein")</f>
        <v>nein</v>
      </c>
      <c r="H12559" s="21" t="s">
        <v>30</v>
      </c>
      <c r="I12559" s="29" t="n">
        <f aca="false">INDEX(Einstellungen!$B$27:$B$50,5)</f>
        <v>0.45</v>
      </c>
      <c r="J12559" s="29" t="n">
        <f aca="false">F12559*I12559</f>
        <v>17.39448585</v>
      </c>
    </row>
    <row r="12560" customFormat="false" ht="15" hidden="false" customHeight="false" outlineLevel="0" collapsed="false">
      <c r="A12560" s="28" t="n">
        <v>46104</v>
      </c>
      <c r="B12560" s="21" t="s">
        <v>117</v>
      </c>
      <c r="C12560" s="21" t="s">
        <v>140</v>
      </c>
      <c r="D12560" s="29" t="n">
        <v>155.72</v>
      </c>
      <c r="E12560" s="29" t="n">
        <f aca="false">D12560/10</f>
        <v>15.572</v>
      </c>
      <c r="F12560" s="29" t="n">
        <f aca="false">(E12560+Einstellungen!$B$20)*(1+Einstellungen!$B$10)</f>
        <v>40.73132</v>
      </c>
      <c r="G12560" s="21" t="str">
        <f aca="false">IF(F12560&lt;Einstellungen!$B$5,"ja","nein")</f>
        <v>nein</v>
      </c>
      <c r="H12560" s="21" t="s">
        <v>30</v>
      </c>
      <c r="I12560" s="29" t="n">
        <f aca="false">INDEX(Einstellungen!$B$27:$B$50,6)</f>
        <v>0.5</v>
      </c>
      <c r="J12560" s="29" t="n">
        <f aca="false">F12560*I12560</f>
        <v>20.36566</v>
      </c>
    </row>
    <row r="12561" customFormat="false" ht="15" hidden="false" customHeight="false" outlineLevel="0" collapsed="false">
      <c r="A12561" s="28" t="n">
        <v>46104</v>
      </c>
      <c r="B12561" s="21" t="s">
        <v>118</v>
      </c>
      <c r="C12561" s="21" t="s">
        <v>140</v>
      </c>
      <c r="D12561" s="29" t="n">
        <v>182.29</v>
      </c>
      <c r="E12561" s="29" t="n">
        <f aca="false">D12561/10</f>
        <v>18.229</v>
      </c>
      <c r="F12561" s="29" t="n">
        <f aca="false">(E12561+Einstellungen!$B$20)*(1+Einstellungen!$B$10)</f>
        <v>43.89315</v>
      </c>
      <c r="G12561" s="21" t="str">
        <f aca="false">IF(F12561&lt;Einstellungen!$B$5,"ja","nein")</f>
        <v>nein</v>
      </c>
      <c r="H12561" s="21" t="s">
        <v>30</v>
      </c>
      <c r="I12561" s="29" t="n">
        <f aca="false">INDEX(Einstellungen!$B$27:$B$50,7)</f>
        <v>0.7</v>
      </c>
      <c r="J12561" s="29" t="n">
        <f aca="false">F12561*I12561</f>
        <v>30.725205</v>
      </c>
    </row>
    <row r="12562" customFormat="false" ht="15" hidden="false" customHeight="false" outlineLevel="0" collapsed="false">
      <c r="A12562" s="28" t="n">
        <v>46104</v>
      </c>
      <c r="B12562" s="21" t="s">
        <v>119</v>
      </c>
      <c r="C12562" s="21" t="s">
        <v>140</v>
      </c>
      <c r="D12562" s="29" t="n">
        <v>186.185</v>
      </c>
      <c r="E12562" s="29" t="n">
        <f aca="false">D12562/10</f>
        <v>18.6185</v>
      </c>
      <c r="F12562" s="29" t="n">
        <f aca="false">(E12562+Einstellungen!$B$20)*(1+Einstellungen!$B$10)</f>
        <v>44.356655</v>
      </c>
      <c r="G12562" s="21" t="str">
        <f aca="false">IF(F12562&lt;Einstellungen!$B$5,"ja","nein")</f>
        <v>nein</v>
      </c>
      <c r="H12562" s="21" t="s">
        <v>30</v>
      </c>
      <c r="I12562" s="29" t="n">
        <f aca="false">INDEX(Einstellungen!$B$27:$B$50,8)</f>
        <v>0.95</v>
      </c>
      <c r="J12562" s="29" t="n">
        <f aca="false">F12562*I12562</f>
        <v>42.13882225</v>
      </c>
    </row>
    <row r="12563" customFormat="false" ht="15" hidden="false" customHeight="false" outlineLevel="0" collapsed="false">
      <c r="A12563" s="28" t="n">
        <v>46104</v>
      </c>
      <c r="B12563" s="21" t="s">
        <v>120</v>
      </c>
      <c r="C12563" s="21" t="s">
        <v>140</v>
      </c>
      <c r="D12563" s="29" t="n">
        <v>147.605</v>
      </c>
      <c r="E12563" s="29" t="n">
        <f aca="false">D12563/10</f>
        <v>14.7605</v>
      </c>
      <c r="F12563" s="29" t="n">
        <f aca="false">(E12563+Einstellungen!$B$20)*(1+Einstellungen!$B$10)</f>
        <v>39.765635</v>
      </c>
      <c r="G12563" s="21" t="str">
        <f aca="false">IF(F12563&lt;Einstellungen!$B$5,"ja","nein")</f>
        <v>nein</v>
      </c>
      <c r="H12563" s="21" t="s">
        <v>30</v>
      </c>
      <c r="I12563" s="29" t="n">
        <f aca="false">INDEX(Einstellungen!$B$27:$B$50,9)</f>
        <v>1.05</v>
      </c>
      <c r="J12563" s="29" t="n">
        <f aca="false">F12563*I12563</f>
        <v>41.75391675</v>
      </c>
    </row>
    <row r="12564" customFormat="false" ht="15" hidden="false" customHeight="false" outlineLevel="0" collapsed="false">
      <c r="A12564" s="28" t="n">
        <v>46104</v>
      </c>
      <c r="B12564" s="21" t="s">
        <v>121</v>
      </c>
      <c r="C12564" s="21" t="s">
        <v>140</v>
      </c>
      <c r="D12564" s="29" t="n">
        <v>108</v>
      </c>
      <c r="E12564" s="29" t="n">
        <f aca="false">D12564/10</f>
        <v>10.8</v>
      </c>
      <c r="F12564" s="29" t="n">
        <f aca="false">(E12564+Einstellungen!$B$20)*(1+Einstellungen!$B$10)</f>
        <v>35.05264</v>
      </c>
      <c r="G12564" s="21" t="str">
        <f aca="false">IF(F12564&lt;Einstellungen!$B$5,"ja","nein")</f>
        <v>nein</v>
      </c>
      <c r="H12564" s="21" t="s">
        <v>30</v>
      </c>
      <c r="I12564" s="29" t="n">
        <f aca="false">INDEX(Einstellungen!$B$27:$B$50,10)</f>
        <v>1.05</v>
      </c>
      <c r="J12564" s="29" t="n">
        <f aca="false">F12564*I12564</f>
        <v>36.805272</v>
      </c>
    </row>
    <row r="12565" customFormat="false" ht="15" hidden="false" customHeight="false" outlineLevel="0" collapsed="false">
      <c r="A12565" s="28" t="n">
        <v>46104</v>
      </c>
      <c r="B12565" s="21" t="s">
        <v>122</v>
      </c>
      <c r="C12565" s="21" t="s">
        <v>140</v>
      </c>
      <c r="D12565" s="29" t="n">
        <v>81.433</v>
      </c>
      <c r="E12565" s="29" t="n">
        <f aca="false">D12565/10</f>
        <v>8.1433</v>
      </c>
      <c r="F12565" s="29" t="n">
        <f aca="false">(E12565+Einstellungen!$B$20)*(1+Einstellungen!$B$10)</f>
        <v>31.891167</v>
      </c>
      <c r="G12565" s="21" t="str">
        <f aca="false">IF(F12565&lt;Einstellungen!$B$5,"ja","nein")</f>
        <v>nein</v>
      </c>
      <c r="H12565" s="21" t="s">
        <v>30</v>
      </c>
      <c r="I12565" s="29" t="n">
        <f aca="false">INDEX(Einstellungen!$B$27:$B$50,11)</f>
        <v>1.05</v>
      </c>
      <c r="J12565" s="29" t="n">
        <f aca="false">F12565*I12565</f>
        <v>33.48572535</v>
      </c>
    </row>
    <row r="12566" customFormat="false" ht="15" hidden="false" customHeight="false" outlineLevel="0" collapsed="false">
      <c r="A12566" s="28" t="n">
        <v>46104</v>
      </c>
      <c r="B12566" s="21" t="s">
        <v>123</v>
      </c>
      <c r="C12566" s="21" t="s">
        <v>140</v>
      </c>
      <c r="D12566" s="29" t="n">
        <v>48.082</v>
      </c>
      <c r="E12566" s="29" t="n">
        <f aca="false">D12566/10</f>
        <v>4.8082</v>
      </c>
      <c r="F12566" s="29" t="n">
        <f aca="false">(E12566+Einstellungen!$B$20)*(1+Einstellungen!$B$10)</f>
        <v>27.922398</v>
      </c>
      <c r="G12566" s="21" t="str">
        <f aca="false">IF(F12566&lt;Einstellungen!$B$5,"ja","nein")</f>
        <v>ja</v>
      </c>
      <c r="H12566" s="21" t="s">
        <v>30</v>
      </c>
      <c r="I12566" s="29" t="n">
        <f aca="false">INDEX(Einstellungen!$B$27:$B$50,12)</f>
        <v>1.1</v>
      </c>
      <c r="J12566" s="29" t="n">
        <f aca="false">F12566*I12566</f>
        <v>30.7146378</v>
      </c>
    </row>
    <row r="12567" customFormat="false" ht="15" hidden="false" customHeight="false" outlineLevel="0" collapsed="false">
      <c r="A12567" s="28" t="n">
        <v>46104</v>
      </c>
      <c r="B12567" s="21" t="s">
        <v>124</v>
      </c>
      <c r="C12567" s="21" t="s">
        <v>140</v>
      </c>
      <c r="D12567" s="29" t="n">
        <v>49.255</v>
      </c>
      <c r="E12567" s="29" t="n">
        <f aca="false">D12567/10</f>
        <v>4.9255</v>
      </c>
      <c r="F12567" s="29" t="n">
        <f aca="false">(E12567+Einstellungen!$B$20)*(1+Einstellungen!$B$10)</f>
        <v>28.061985</v>
      </c>
      <c r="G12567" s="21" t="str">
        <f aca="false">IF(F12567&lt;Einstellungen!$B$5,"ja","nein")</f>
        <v>ja</v>
      </c>
      <c r="H12567" s="21" t="s">
        <v>30</v>
      </c>
      <c r="I12567" s="29" t="n">
        <f aca="false">INDEX(Einstellungen!$B$27:$B$50,13)</f>
        <v>1.2</v>
      </c>
      <c r="J12567" s="29" t="n">
        <f aca="false">F12567*I12567</f>
        <v>33.674382</v>
      </c>
    </row>
    <row r="12568" customFormat="false" ht="15" hidden="false" customHeight="false" outlineLevel="0" collapsed="false">
      <c r="A12568" s="28" t="n">
        <v>46104</v>
      </c>
      <c r="B12568" s="21" t="s">
        <v>125</v>
      </c>
      <c r="C12568" s="21" t="s">
        <v>140</v>
      </c>
      <c r="D12568" s="29" t="n">
        <v>74.875</v>
      </c>
      <c r="E12568" s="29" t="n">
        <f aca="false">D12568/10</f>
        <v>7.4875</v>
      </c>
      <c r="F12568" s="29" t="n">
        <f aca="false">(E12568+Einstellungen!$B$20)*(1+Einstellungen!$B$10)</f>
        <v>31.110765</v>
      </c>
      <c r="G12568" s="21" t="str">
        <f aca="false">IF(F12568&lt;Einstellungen!$B$5,"ja","nein")</f>
        <v>nein</v>
      </c>
      <c r="H12568" s="21" t="s">
        <v>30</v>
      </c>
      <c r="I12568" s="29" t="n">
        <f aca="false">INDEX(Einstellungen!$B$27:$B$50,14)</f>
        <v>1.15</v>
      </c>
      <c r="J12568" s="29" t="n">
        <f aca="false">F12568*I12568</f>
        <v>35.77737975</v>
      </c>
    </row>
    <row r="12569" customFormat="false" ht="15" hidden="false" customHeight="false" outlineLevel="0" collapsed="false">
      <c r="A12569" s="28" t="n">
        <v>46104</v>
      </c>
      <c r="B12569" s="21" t="s">
        <v>126</v>
      </c>
      <c r="C12569" s="21" t="s">
        <v>140</v>
      </c>
      <c r="D12569" s="29" t="n">
        <v>94.98</v>
      </c>
      <c r="E12569" s="29" t="n">
        <f aca="false">D12569/10</f>
        <v>9.498</v>
      </c>
      <c r="F12569" s="29" t="n">
        <f aca="false">(E12569+Einstellungen!$B$20)*(1+Einstellungen!$B$10)</f>
        <v>33.50326</v>
      </c>
      <c r="G12569" s="21" t="str">
        <f aca="false">IF(F12569&lt;Einstellungen!$B$5,"ja","nein")</f>
        <v>nein</v>
      </c>
      <c r="H12569" s="21" t="s">
        <v>30</v>
      </c>
      <c r="I12569" s="29" t="n">
        <f aca="false">INDEX(Einstellungen!$B$27:$B$50,15)</f>
        <v>1</v>
      </c>
      <c r="J12569" s="29" t="n">
        <f aca="false">F12569*I12569</f>
        <v>33.50326</v>
      </c>
    </row>
    <row r="12570" customFormat="false" ht="15" hidden="false" customHeight="false" outlineLevel="0" collapsed="false">
      <c r="A12570" s="28" t="n">
        <v>46104</v>
      </c>
      <c r="B12570" s="21" t="s">
        <v>127</v>
      </c>
      <c r="C12570" s="21" t="s">
        <v>140</v>
      </c>
      <c r="D12570" s="29" t="n">
        <v>114.453</v>
      </c>
      <c r="E12570" s="29" t="n">
        <f aca="false">D12570/10</f>
        <v>11.4453</v>
      </c>
      <c r="F12570" s="29" t="n">
        <f aca="false">(E12570+Einstellungen!$B$20)*(1+Einstellungen!$B$10)</f>
        <v>35.820547</v>
      </c>
      <c r="G12570" s="21" t="str">
        <f aca="false">IF(F12570&lt;Einstellungen!$B$5,"ja","nein")</f>
        <v>nein</v>
      </c>
      <c r="H12570" s="21" t="s">
        <v>30</v>
      </c>
      <c r="I12570" s="29" t="n">
        <f aca="false">INDEX(Einstellungen!$B$27:$B$50,16)</f>
        <v>0.95</v>
      </c>
      <c r="J12570" s="29" t="n">
        <f aca="false">F12570*I12570</f>
        <v>34.02951965</v>
      </c>
    </row>
    <row r="12571" customFormat="false" ht="15" hidden="false" customHeight="false" outlineLevel="0" collapsed="false">
      <c r="A12571" s="28" t="n">
        <v>46104</v>
      </c>
      <c r="B12571" s="21" t="s">
        <v>128</v>
      </c>
      <c r="C12571" s="21" t="s">
        <v>140</v>
      </c>
      <c r="D12571" s="29" t="n">
        <v>138.542</v>
      </c>
      <c r="E12571" s="29" t="n">
        <f aca="false">D12571/10</f>
        <v>13.8542</v>
      </c>
      <c r="F12571" s="29" t="n">
        <f aca="false">(E12571+Einstellungen!$B$20)*(1+Einstellungen!$B$10)</f>
        <v>38.687138</v>
      </c>
      <c r="G12571" s="21" t="str">
        <f aca="false">IF(F12571&lt;Einstellungen!$B$5,"ja","nein")</f>
        <v>nein</v>
      </c>
      <c r="H12571" s="21" t="s">
        <v>30</v>
      </c>
      <c r="I12571" s="29" t="n">
        <f aca="false">INDEX(Einstellungen!$B$27:$B$50,17)</f>
        <v>0.95</v>
      </c>
      <c r="J12571" s="29" t="n">
        <f aca="false">F12571*I12571</f>
        <v>36.7527811</v>
      </c>
    </row>
    <row r="12572" customFormat="false" ht="15" hidden="false" customHeight="false" outlineLevel="0" collapsed="false">
      <c r="A12572" s="28" t="n">
        <v>46104</v>
      </c>
      <c r="B12572" s="21" t="s">
        <v>129</v>
      </c>
      <c r="C12572" s="21" t="s">
        <v>140</v>
      </c>
      <c r="D12572" s="29" t="n">
        <v>190.775</v>
      </c>
      <c r="E12572" s="29" t="n">
        <f aca="false">D12572/10</f>
        <v>19.0775</v>
      </c>
      <c r="F12572" s="29" t="n">
        <f aca="false">(E12572+Einstellungen!$B$20)*(1+Einstellungen!$B$10)</f>
        <v>44.902865</v>
      </c>
      <c r="G12572" s="21" t="str">
        <f aca="false">IF(F12572&lt;Einstellungen!$B$5,"ja","nein")</f>
        <v>nein</v>
      </c>
      <c r="H12572" s="21" t="s">
        <v>30</v>
      </c>
      <c r="I12572" s="29" t="n">
        <f aca="false">INDEX(Einstellungen!$B$27:$B$50,18)</f>
        <v>1.1</v>
      </c>
      <c r="J12572" s="29" t="n">
        <f aca="false">F12572*I12572</f>
        <v>49.3931515</v>
      </c>
    </row>
    <row r="12573" customFormat="false" ht="15" hidden="false" customHeight="false" outlineLevel="0" collapsed="false">
      <c r="A12573" s="28" t="n">
        <v>46104</v>
      </c>
      <c r="B12573" s="21" t="s">
        <v>130</v>
      </c>
      <c r="C12573" s="21" t="s">
        <v>140</v>
      </c>
      <c r="D12573" s="29" t="n">
        <v>263.01</v>
      </c>
      <c r="E12573" s="29" t="n">
        <f aca="false">D12573/10</f>
        <v>26.301</v>
      </c>
      <c r="F12573" s="29" t="n">
        <f aca="false">(E12573+Einstellungen!$B$20)*(1+Einstellungen!$B$10)</f>
        <v>53.49883</v>
      </c>
      <c r="G12573" s="21" t="str">
        <f aca="false">IF(F12573&lt;Einstellungen!$B$5,"ja","nein")</f>
        <v>nein</v>
      </c>
      <c r="H12573" s="21" t="s">
        <v>30</v>
      </c>
      <c r="I12573" s="29" t="n">
        <f aca="false">INDEX(Einstellungen!$B$27:$B$50,19)</f>
        <v>1.35</v>
      </c>
      <c r="J12573" s="29" t="n">
        <f aca="false">F12573*I12573</f>
        <v>72.2234205</v>
      </c>
    </row>
    <row r="12574" customFormat="false" ht="15" hidden="false" customHeight="false" outlineLevel="0" collapsed="false">
      <c r="A12574" s="28" t="n">
        <v>46104</v>
      </c>
      <c r="B12574" s="21" t="s">
        <v>131</v>
      </c>
      <c r="C12574" s="21" t="s">
        <v>140</v>
      </c>
      <c r="D12574" s="29" t="n">
        <v>241.56</v>
      </c>
      <c r="E12574" s="29" t="n">
        <f aca="false">D12574/10</f>
        <v>24.156</v>
      </c>
      <c r="F12574" s="29" t="n">
        <f aca="false">(E12574+Einstellungen!$B$20)*(1+Einstellungen!$B$10)</f>
        <v>50.94628</v>
      </c>
      <c r="G12574" s="21" t="str">
        <f aca="false">IF(F12574&lt;Einstellungen!$B$5,"ja","nein")</f>
        <v>nein</v>
      </c>
      <c r="H12574" s="21" t="s">
        <v>30</v>
      </c>
      <c r="I12574" s="29" t="n">
        <f aca="false">INDEX(Einstellungen!$B$27:$B$50,20)</f>
        <v>1.45</v>
      </c>
      <c r="J12574" s="29" t="n">
        <f aca="false">F12574*I12574</f>
        <v>73.872106</v>
      </c>
    </row>
    <row r="12575" customFormat="false" ht="15" hidden="false" customHeight="false" outlineLevel="0" collapsed="false">
      <c r="A12575" s="28" t="n">
        <v>46104</v>
      </c>
      <c r="B12575" s="21" t="s">
        <v>132</v>
      </c>
      <c r="C12575" s="21" t="s">
        <v>140</v>
      </c>
      <c r="D12575" s="29" t="n">
        <v>206.588</v>
      </c>
      <c r="E12575" s="29" t="n">
        <f aca="false">D12575/10</f>
        <v>20.6588</v>
      </c>
      <c r="F12575" s="29" t="n">
        <f aca="false">(E12575+Einstellungen!$B$20)*(1+Einstellungen!$B$10)</f>
        <v>46.784612</v>
      </c>
      <c r="G12575" s="21" t="str">
        <f aca="false">IF(F12575&lt;Einstellungen!$B$5,"ja","nein")</f>
        <v>nein</v>
      </c>
      <c r="H12575" s="21" t="s">
        <v>30</v>
      </c>
      <c r="I12575" s="29" t="n">
        <f aca="false">INDEX(Einstellungen!$B$27:$B$50,21)</f>
        <v>1.4</v>
      </c>
      <c r="J12575" s="29" t="n">
        <f aca="false">F12575*I12575</f>
        <v>65.4984568</v>
      </c>
    </row>
    <row r="12576" customFormat="false" ht="15" hidden="false" customHeight="false" outlineLevel="0" collapsed="false">
      <c r="A12576" s="28" t="n">
        <v>46104</v>
      </c>
      <c r="B12576" s="21" t="s">
        <v>133</v>
      </c>
      <c r="C12576" s="21" t="s">
        <v>140</v>
      </c>
      <c r="D12576" s="29" t="n">
        <v>177.32</v>
      </c>
      <c r="E12576" s="29" t="n">
        <f aca="false">D12576/10</f>
        <v>17.732</v>
      </c>
      <c r="F12576" s="29" t="n">
        <f aca="false">(E12576+Einstellungen!$B$20)*(1+Einstellungen!$B$10)</f>
        <v>43.30172</v>
      </c>
      <c r="G12576" s="21" t="str">
        <f aca="false">IF(F12576&lt;Einstellungen!$B$5,"ja","nein")</f>
        <v>nein</v>
      </c>
      <c r="H12576" s="21" t="s">
        <v>30</v>
      </c>
      <c r="I12576" s="29" t="n">
        <f aca="false">INDEX(Einstellungen!$B$27:$B$50,22)</f>
        <v>1.25</v>
      </c>
      <c r="J12576" s="29" t="n">
        <f aca="false">F12576*I12576</f>
        <v>54.12715</v>
      </c>
    </row>
    <row r="12577" customFormat="false" ht="15" hidden="false" customHeight="false" outlineLevel="0" collapsed="false">
      <c r="A12577" s="28" t="n">
        <v>46104</v>
      </c>
      <c r="B12577" s="21" t="s">
        <v>134</v>
      </c>
      <c r="C12577" s="21" t="s">
        <v>140</v>
      </c>
      <c r="D12577" s="29" t="n">
        <v>155.74</v>
      </c>
      <c r="E12577" s="29" t="n">
        <f aca="false">D12577/10</f>
        <v>15.574</v>
      </c>
      <c r="F12577" s="29" t="n">
        <f aca="false">(E12577+Einstellungen!$B$20)*(1+Einstellungen!$B$10)</f>
        <v>40.7337</v>
      </c>
      <c r="G12577" s="21" t="str">
        <f aca="false">IF(F12577&lt;Einstellungen!$B$5,"ja","nein")</f>
        <v>nein</v>
      </c>
      <c r="H12577" s="21" t="s">
        <v>30</v>
      </c>
      <c r="I12577" s="29" t="n">
        <f aca="false">INDEX(Einstellungen!$B$27:$B$50,23)</f>
        <v>1.05</v>
      </c>
      <c r="J12577" s="29" t="n">
        <f aca="false">F12577*I12577</f>
        <v>42.770385</v>
      </c>
    </row>
    <row r="12578" customFormat="false" ht="15" hidden="false" customHeight="false" outlineLevel="0" collapsed="false">
      <c r="A12578" s="28" t="n">
        <v>46104</v>
      </c>
      <c r="B12578" s="21" t="s">
        <v>135</v>
      </c>
      <c r="C12578" s="21" t="s">
        <v>140</v>
      </c>
      <c r="D12578" s="29" t="n">
        <v>140.45</v>
      </c>
      <c r="E12578" s="29" t="n">
        <f aca="false">D12578/10</f>
        <v>14.045</v>
      </c>
      <c r="F12578" s="29" t="n">
        <f aca="false">(E12578+Einstellungen!$B$20)*(1+Einstellungen!$B$10)</f>
        <v>38.91419</v>
      </c>
      <c r="G12578" s="21" t="str">
        <f aca="false">IF(F12578&lt;Einstellungen!$B$5,"ja","nein")</f>
        <v>nein</v>
      </c>
      <c r="H12578" s="21" t="s">
        <v>30</v>
      </c>
      <c r="I12578" s="29" t="n">
        <f aca="false">INDEX(Einstellungen!$B$27:$B$50,24)</f>
        <v>0.8</v>
      </c>
      <c r="J12578" s="29" t="n">
        <f aca="false">F12578*I12578</f>
        <v>31.131352</v>
      </c>
    </row>
    <row r="12579" customFormat="false" ht="15" hidden="false" customHeight="false" outlineLevel="0" collapsed="false">
      <c r="A12579" s="28" t="n">
        <v>46105</v>
      </c>
      <c r="B12579" s="21" t="s">
        <v>111</v>
      </c>
      <c r="C12579" s="21" t="s">
        <v>141</v>
      </c>
      <c r="D12579" s="29" t="n">
        <v>141.062</v>
      </c>
      <c r="E12579" s="29" t="n">
        <f aca="false">D12579/10</f>
        <v>14.1062</v>
      </c>
      <c r="F12579" s="29" t="n">
        <f aca="false">(E12579+Einstellungen!$B$20)*(1+Einstellungen!$B$10)</f>
        <v>38.987018</v>
      </c>
      <c r="G12579" s="21" t="str">
        <f aca="false">IF(F12579&lt;Einstellungen!$B$5,"ja","nein")</f>
        <v>nein</v>
      </c>
      <c r="H12579" s="21" t="s">
        <v>30</v>
      </c>
      <c r="I12579" s="29" t="n">
        <f aca="false">INDEX(Einstellungen!$B$27:$B$50,1)</f>
        <v>0.6</v>
      </c>
      <c r="J12579" s="29" t="n">
        <f aca="false">F12579*I12579</f>
        <v>23.3922108</v>
      </c>
    </row>
    <row r="12580" customFormat="false" ht="15" hidden="false" customHeight="false" outlineLevel="0" collapsed="false">
      <c r="A12580" s="28" t="n">
        <v>46105</v>
      </c>
      <c r="B12580" s="21" t="s">
        <v>113</v>
      </c>
      <c r="C12580" s="21" t="s">
        <v>141</v>
      </c>
      <c r="D12580" s="29" t="n">
        <v>124.317</v>
      </c>
      <c r="E12580" s="29" t="n">
        <f aca="false">D12580/10</f>
        <v>12.4317</v>
      </c>
      <c r="F12580" s="29" t="n">
        <f aca="false">(E12580+Einstellungen!$B$20)*(1+Einstellungen!$B$10)</f>
        <v>36.994363</v>
      </c>
      <c r="G12580" s="21" t="str">
        <f aca="false">IF(F12580&lt;Einstellungen!$B$5,"ja","nein")</f>
        <v>nein</v>
      </c>
      <c r="H12580" s="21" t="s">
        <v>30</v>
      </c>
      <c r="I12580" s="29" t="n">
        <f aca="false">INDEX(Einstellungen!$B$27:$B$50,2)</f>
        <v>0.5</v>
      </c>
      <c r="J12580" s="29" t="n">
        <f aca="false">F12580*I12580</f>
        <v>18.4971815</v>
      </c>
    </row>
    <row r="12581" customFormat="false" ht="15" hidden="false" customHeight="false" outlineLevel="0" collapsed="false">
      <c r="A12581" s="28" t="n">
        <v>46105</v>
      </c>
      <c r="B12581" s="21" t="s">
        <v>114</v>
      </c>
      <c r="C12581" s="21" t="s">
        <v>141</v>
      </c>
      <c r="D12581" s="29" t="n">
        <v>109.998</v>
      </c>
      <c r="E12581" s="29" t="n">
        <f aca="false">D12581/10</f>
        <v>10.9998</v>
      </c>
      <c r="F12581" s="29" t="n">
        <f aca="false">(E12581+Einstellungen!$B$20)*(1+Einstellungen!$B$10)</f>
        <v>35.290402</v>
      </c>
      <c r="G12581" s="21" t="str">
        <f aca="false">IF(F12581&lt;Einstellungen!$B$5,"ja","nein")</f>
        <v>nein</v>
      </c>
      <c r="H12581" s="21" t="s">
        <v>30</v>
      </c>
      <c r="I12581" s="29" t="n">
        <f aca="false">INDEX(Einstellungen!$B$27:$B$50,3)</f>
        <v>0.45</v>
      </c>
      <c r="J12581" s="29" t="n">
        <f aca="false">F12581*I12581</f>
        <v>15.8806809</v>
      </c>
    </row>
    <row r="12582" customFormat="false" ht="15" hidden="false" customHeight="false" outlineLevel="0" collapsed="false">
      <c r="A12582" s="28" t="n">
        <v>46105</v>
      </c>
      <c r="B12582" s="21" t="s">
        <v>115</v>
      </c>
      <c r="C12582" s="21" t="s">
        <v>141</v>
      </c>
      <c r="D12582" s="29" t="n">
        <v>101.64</v>
      </c>
      <c r="E12582" s="29" t="n">
        <f aca="false">D12582/10</f>
        <v>10.164</v>
      </c>
      <c r="F12582" s="29" t="n">
        <f aca="false">(E12582+Einstellungen!$B$20)*(1+Einstellungen!$B$10)</f>
        <v>34.2958</v>
      </c>
      <c r="G12582" s="21" t="str">
        <f aca="false">IF(F12582&lt;Einstellungen!$B$5,"ja","nein")</f>
        <v>nein</v>
      </c>
      <c r="H12582" s="21" t="s">
        <v>30</v>
      </c>
      <c r="I12582" s="29" t="n">
        <f aca="false">INDEX(Einstellungen!$B$27:$B$50,4)</f>
        <v>0.45</v>
      </c>
      <c r="J12582" s="29" t="n">
        <f aca="false">F12582*I12582</f>
        <v>15.43311</v>
      </c>
    </row>
    <row r="12583" customFormat="false" ht="15" hidden="false" customHeight="false" outlineLevel="0" collapsed="false">
      <c r="A12583" s="28" t="n">
        <v>46105</v>
      </c>
      <c r="B12583" s="21" t="s">
        <v>116</v>
      </c>
      <c r="C12583" s="21" t="s">
        <v>141</v>
      </c>
      <c r="D12583" s="29" t="n">
        <v>100.375</v>
      </c>
      <c r="E12583" s="29" t="n">
        <f aca="false">D12583/10</f>
        <v>10.0375</v>
      </c>
      <c r="F12583" s="29" t="n">
        <f aca="false">(E12583+Einstellungen!$B$20)*(1+Einstellungen!$B$10)</f>
        <v>34.145265</v>
      </c>
      <c r="G12583" s="21" t="str">
        <f aca="false">IF(F12583&lt;Einstellungen!$B$5,"ja","nein")</f>
        <v>nein</v>
      </c>
      <c r="H12583" s="21" t="s">
        <v>30</v>
      </c>
      <c r="I12583" s="29" t="n">
        <f aca="false">INDEX(Einstellungen!$B$27:$B$50,5)</f>
        <v>0.45</v>
      </c>
      <c r="J12583" s="29" t="n">
        <f aca="false">F12583*I12583</f>
        <v>15.36536925</v>
      </c>
    </row>
    <row r="12584" customFormat="false" ht="15" hidden="false" customHeight="false" outlineLevel="0" collapsed="false">
      <c r="A12584" s="28" t="n">
        <v>46105</v>
      </c>
      <c r="B12584" s="21" t="s">
        <v>117</v>
      </c>
      <c r="C12584" s="21" t="s">
        <v>141</v>
      </c>
      <c r="D12584" s="29" t="n">
        <v>100.972</v>
      </c>
      <c r="E12584" s="29" t="n">
        <f aca="false">D12584/10</f>
        <v>10.0972</v>
      </c>
      <c r="F12584" s="29" t="n">
        <f aca="false">(E12584+Einstellungen!$B$20)*(1+Einstellungen!$B$10)</f>
        <v>34.216308</v>
      </c>
      <c r="G12584" s="21" t="str">
        <f aca="false">IF(F12584&lt;Einstellungen!$B$5,"ja","nein")</f>
        <v>nein</v>
      </c>
      <c r="H12584" s="21" t="s">
        <v>30</v>
      </c>
      <c r="I12584" s="29" t="n">
        <f aca="false">INDEX(Einstellungen!$B$27:$B$50,6)</f>
        <v>0.5</v>
      </c>
      <c r="J12584" s="29" t="n">
        <f aca="false">F12584*I12584</f>
        <v>17.108154</v>
      </c>
    </row>
    <row r="12585" customFormat="false" ht="15" hidden="false" customHeight="false" outlineLevel="0" collapsed="false">
      <c r="A12585" s="28" t="n">
        <v>46105</v>
      </c>
      <c r="B12585" s="21" t="s">
        <v>118</v>
      </c>
      <c r="C12585" s="21" t="s">
        <v>141</v>
      </c>
      <c r="D12585" s="29" t="n">
        <v>110.817</v>
      </c>
      <c r="E12585" s="29" t="n">
        <f aca="false">D12585/10</f>
        <v>11.0817</v>
      </c>
      <c r="F12585" s="29" t="n">
        <f aca="false">(E12585+Einstellungen!$B$20)*(1+Einstellungen!$B$10)</f>
        <v>35.387863</v>
      </c>
      <c r="G12585" s="21" t="str">
        <f aca="false">IF(F12585&lt;Einstellungen!$B$5,"ja","nein")</f>
        <v>nein</v>
      </c>
      <c r="H12585" s="21" t="s">
        <v>30</v>
      </c>
      <c r="I12585" s="29" t="n">
        <f aca="false">INDEX(Einstellungen!$B$27:$B$50,7)</f>
        <v>0.7</v>
      </c>
      <c r="J12585" s="29" t="n">
        <f aca="false">F12585*I12585</f>
        <v>24.7715041</v>
      </c>
    </row>
    <row r="12586" customFormat="false" ht="15" hidden="false" customHeight="false" outlineLevel="0" collapsed="false">
      <c r="A12586" s="28" t="n">
        <v>46105</v>
      </c>
      <c r="B12586" s="21" t="s">
        <v>119</v>
      </c>
      <c r="C12586" s="21" t="s">
        <v>141</v>
      </c>
      <c r="D12586" s="29" t="n">
        <v>113.047</v>
      </c>
      <c r="E12586" s="29" t="n">
        <f aca="false">D12586/10</f>
        <v>11.3047</v>
      </c>
      <c r="F12586" s="29" t="n">
        <f aca="false">(E12586+Einstellungen!$B$20)*(1+Einstellungen!$B$10)</f>
        <v>35.653233</v>
      </c>
      <c r="G12586" s="21" t="str">
        <f aca="false">IF(F12586&lt;Einstellungen!$B$5,"ja","nein")</f>
        <v>nein</v>
      </c>
      <c r="H12586" s="21" t="s">
        <v>30</v>
      </c>
      <c r="I12586" s="29" t="n">
        <f aca="false">INDEX(Einstellungen!$B$27:$B$50,8)</f>
        <v>0.95</v>
      </c>
      <c r="J12586" s="29" t="n">
        <f aca="false">F12586*I12586</f>
        <v>33.87057135</v>
      </c>
    </row>
    <row r="12587" customFormat="false" ht="15" hidden="false" customHeight="false" outlineLevel="0" collapsed="false">
      <c r="A12587" s="28" t="n">
        <v>46105</v>
      </c>
      <c r="B12587" s="21" t="s">
        <v>120</v>
      </c>
      <c r="C12587" s="21" t="s">
        <v>141</v>
      </c>
      <c r="D12587" s="29" t="n">
        <v>97.458</v>
      </c>
      <c r="E12587" s="29" t="n">
        <f aca="false">D12587/10</f>
        <v>9.7458</v>
      </c>
      <c r="F12587" s="29" t="n">
        <f aca="false">(E12587+Einstellungen!$B$20)*(1+Einstellungen!$B$10)</f>
        <v>33.798142</v>
      </c>
      <c r="G12587" s="21" t="str">
        <f aca="false">IF(F12587&lt;Einstellungen!$B$5,"ja","nein")</f>
        <v>nein</v>
      </c>
      <c r="H12587" s="21" t="s">
        <v>30</v>
      </c>
      <c r="I12587" s="29" t="n">
        <f aca="false">INDEX(Einstellungen!$B$27:$B$50,9)</f>
        <v>1.05</v>
      </c>
      <c r="J12587" s="29" t="n">
        <f aca="false">F12587*I12587</f>
        <v>35.4880491</v>
      </c>
    </row>
    <row r="12588" customFormat="false" ht="15" hidden="false" customHeight="false" outlineLevel="0" collapsed="false">
      <c r="A12588" s="28" t="n">
        <v>46105</v>
      </c>
      <c r="B12588" s="21" t="s">
        <v>121</v>
      </c>
      <c r="C12588" s="21" t="s">
        <v>141</v>
      </c>
      <c r="D12588" s="29" t="n">
        <v>70.905</v>
      </c>
      <c r="E12588" s="29" t="n">
        <f aca="false">D12588/10</f>
        <v>7.0905</v>
      </c>
      <c r="F12588" s="29" t="n">
        <f aca="false">(E12588+Einstellungen!$B$20)*(1+Einstellungen!$B$10)</f>
        <v>30.638335</v>
      </c>
      <c r="G12588" s="21" t="str">
        <f aca="false">IF(F12588&lt;Einstellungen!$B$5,"ja","nein")</f>
        <v>nein</v>
      </c>
      <c r="H12588" s="21" t="s">
        <v>30</v>
      </c>
      <c r="I12588" s="29" t="n">
        <f aca="false">INDEX(Einstellungen!$B$27:$B$50,10)</f>
        <v>1.05</v>
      </c>
      <c r="J12588" s="29" t="n">
        <f aca="false">F12588*I12588</f>
        <v>32.17025175</v>
      </c>
    </row>
    <row r="12589" customFormat="false" ht="15" hidden="false" customHeight="false" outlineLevel="0" collapsed="false">
      <c r="A12589" s="28" t="n">
        <v>46105</v>
      </c>
      <c r="B12589" s="21" t="s">
        <v>122</v>
      </c>
      <c r="C12589" s="21" t="s">
        <v>141</v>
      </c>
      <c r="D12589" s="29" t="n">
        <v>23.727</v>
      </c>
      <c r="E12589" s="29" t="n">
        <f aca="false">D12589/10</f>
        <v>2.3727</v>
      </c>
      <c r="F12589" s="29" t="n">
        <f aca="false">(E12589+Einstellungen!$B$20)*(1+Einstellungen!$B$10)</f>
        <v>25.024153</v>
      </c>
      <c r="G12589" s="21" t="str">
        <f aca="false">IF(F12589&lt;Einstellungen!$B$5,"ja","nein")</f>
        <v>ja</v>
      </c>
      <c r="H12589" s="21" t="s">
        <v>30</v>
      </c>
      <c r="I12589" s="29" t="n">
        <f aca="false">INDEX(Einstellungen!$B$27:$B$50,11)</f>
        <v>1.05</v>
      </c>
      <c r="J12589" s="29" t="n">
        <f aca="false">F12589*I12589</f>
        <v>26.27536065</v>
      </c>
    </row>
    <row r="12590" customFormat="false" ht="15" hidden="false" customHeight="false" outlineLevel="0" collapsed="false">
      <c r="A12590" s="28" t="n">
        <v>46105</v>
      </c>
      <c r="B12590" s="21" t="s">
        <v>123</v>
      </c>
      <c r="C12590" s="21" t="s">
        <v>141</v>
      </c>
      <c r="D12590" s="29" t="n">
        <v>1.195</v>
      </c>
      <c r="E12590" s="29" t="n">
        <f aca="false">D12590/10</f>
        <v>0.1195</v>
      </c>
      <c r="F12590" s="29" t="n">
        <f aca="false">(E12590+Einstellungen!$B$20)*(1+Einstellungen!$B$10)</f>
        <v>22.342845</v>
      </c>
      <c r="G12590" s="21" t="str">
        <f aca="false">IF(F12590&lt;Einstellungen!$B$5,"ja","nein")</f>
        <v>ja</v>
      </c>
      <c r="H12590" s="21" t="s">
        <v>30</v>
      </c>
      <c r="I12590" s="29" t="n">
        <f aca="false">INDEX(Einstellungen!$B$27:$B$50,12)</f>
        <v>1.1</v>
      </c>
      <c r="J12590" s="29" t="n">
        <f aca="false">F12590*I12590</f>
        <v>24.5771295</v>
      </c>
    </row>
    <row r="12591" customFormat="false" ht="15" hidden="false" customHeight="false" outlineLevel="0" collapsed="false">
      <c r="A12591" s="28" t="n">
        <v>46105</v>
      </c>
      <c r="B12591" s="21" t="s">
        <v>124</v>
      </c>
      <c r="C12591" s="21" t="s">
        <v>141</v>
      </c>
      <c r="D12591" s="29" t="n">
        <v>-0.01</v>
      </c>
      <c r="E12591" s="29" t="n">
        <f aca="false">D12591/10</f>
        <v>-0.001</v>
      </c>
      <c r="F12591" s="29" t="n">
        <f aca="false">(E12591+Einstellungen!$B$20)*(1+Einstellungen!$B$10)</f>
        <v>22.19945</v>
      </c>
      <c r="G12591" s="21" t="str">
        <f aca="false">IF(F12591&lt;Einstellungen!$B$5,"ja","nein")</f>
        <v>ja</v>
      </c>
      <c r="H12591" s="21" t="s">
        <v>30</v>
      </c>
      <c r="I12591" s="29" t="n">
        <f aca="false">INDEX(Einstellungen!$B$27:$B$50,13)</f>
        <v>1.2</v>
      </c>
      <c r="J12591" s="29" t="n">
        <f aca="false">F12591*I12591</f>
        <v>26.63934</v>
      </c>
    </row>
    <row r="12592" customFormat="false" ht="15" hidden="false" customHeight="false" outlineLevel="0" collapsed="false">
      <c r="A12592" s="28" t="n">
        <v>46105</v>
      </c>
      <c r="B12592" s="21" t="s">
        <v>125</v>
      </c>
      <c r="C12592" s="21" t="s">
        <v>141</v>
      </c>
      <c r="D12592" s="29" t="n">
        <v>-0.02</v>
      </c>
      <c r="E12592" s="29" t="n">
        <f aca="false">D12592/10</f>
        <v>-0.002</v>
      </c>
      <c r="F12592" s="29" t="n">
        <f aca="false">(E12592+Einstellungen!$B$20)*(1+Einstellungen!$B$10)</f>
        <v>22.19826</v>
      </c>
      <c r="G12592" s="21" t="str">
        <f aca="false">IF(F12592&lt;Einstellungen!$B$5,"ja","nein")</f>
        <v>ja</v>
      </c>
      <c r="H12592" s="21" t="s">
        <v>30</v>
      </c>
      <c r="I12592" s="29" t="n">
        <f aca="false">INDEX(Einstellungen!$B$27:$B$50,14)</f>
        <v>1.15</v>
      </c>
      <c r="J12592" s="29" t="n">
        <f aca="false">F12592*I12592</f>
        <v>25.527999</v>
      </c>
    </row>
    <row r="12593" customFormat="false" ht="15" hidden="false" customHeight="false" outlineLevel="0" collapsed="false">
      <c r="A12593" s="28" t="n">
        <v>46105</v>
      </c>
      <c r="B12593" s="21" t="s">
        <v>126</v>
      </c>
      <c r="C12593" s="21" t="s">
        <v>141</v>
      </c>
      <c r="D12593" s="29" t="n">
        <v>-0.003</v>
      </c>
      <c r="E12593" s="29" t="n">
        <f aca="false">D12593/10</f>
        <v>-0.0003</v>
      </c>
      <c r="F12593" s="29" t="n">
        <f aca="false">(E12593+Einstellungen!$B$20)*(1+Einstellungen!$B$10)</f>
        <v>22.200283</v>
      </c>
      <c r="G12593" s="21" t="str">
        <f aca="false">IF(F12593&lt;Einstellungen!$B$5,"ja","nein")</f>
        <v>ja</v>
      </c>
      <c r="H12593" s="21" t="s">
        <v>30</v>
      </c>
      <c r="I12593" s="29" t="n">
        <f aca="false">INDEX(Einstellungen!$B$27:$B$50,15)</f>
        <v>1</v>
      </c>
      <c r="J12593" s="29" t="n">
        <f aca="false">F12593*I12593</f>
        <v>22.200283</v>
      </c>
    </row>
    <row r="12594" customFormat="false" ht="15" hidden="false" customHeight="false" outlineLevel="0" collapsed="false">
      <c r="A12594" s="28" t="n">
        <v>46105</v>
      </c>
      <c r="B12594" s="21" t="s">
        <v>127</v>
      </c>
      <c r="C12594" s="21" t="s">
        <v>141</v>
      </c>
      <c r="D12594" s="29" t="n">
        <v>19.997</v>
      </c>
      <c r="E12594" s="29" t="n">
        <f aca="false">D12594/10</f>
        <v>1.9997</v>
      </c>
      <c r="F12594" s="29" t="n">
        <f aca="false">(E12594+Einstellungen!$B$20)*(1+Einstellungen!$B$10)</f>
        <v>24.580283</v>
      </c>
      <c r="G12594" s="21" t="str">
        <f aca="false">IF(F12594&lt;Einstellungen!$B$5,"ja","nein")</f>
        <v>ja</v>
      </c>
      <c r="H12594" s="21" t="s">
        <v>30</v>
      </c>
      <c r="I12594" s="29" t="n">
        <f aca="false">INDEX(Einstellungen!$B$27:$B$50,16)</f>
        <v>0.95</v>
      </c>
      <c r="J12594" s="29" t="n">
        <f aca="false">F12594*I12594</f>
        <v>23.35126885</v>
      </c>
    </row>
    <row r="12595" customFormat="false" ht="15" hidden="false" customHeight="false" outlineLevel="0" collapsed="false">
      <c r="A12595" s="28" t="n">
        <v>46105</v>
      </c>
      <c r="B12595" s="21" t="s">
        <v>128</v>
      </c>
      <c r="C12595" s="21" t="s">
        <v>141</v>
      </c>
      <c r="D12595" s="29" t="n">
        <v>77.433</v>
      </c>
      <c r="E12595" s="29" t="n">
        <f aca="false">D12595/10</f>
        <v>7.7433</v>
      </c>
      <c r="F12595" s="29" t="n">
        <f aca="false">(E12595+Einstellungen!$B$20)*(1+Einstellungen!$B$10)</f>
        <v>31.415167</v>
      </c>
      <c r="G12595" s="21" t="str">
        <f aca="false">IF(F12595&lt;Einstellungen!$B$5,"ja","nein")</f>
        <v>nein</v>
      </c>
      <c r="H12595" s="21" t="s">
        <v>30</v>
      </c>
      <c r="I12595" s="29" t="n">
        <f aca="false">INDEX(Einstellungen!$B$27:$B$50,17)</f>
        <v>0.95</v>
      </c>
      <c r="J12595" s="29" t="n">
        <f aca="false">F12595*I12595</f>
        <v>29.84440865</v>
      </c>
    </row>
    <row r="12596" customFormat="false" ht="15" hidden="false" customHeight="false" outlineLevel="0" collapsed="false">
      <c r="A12596" s="28" t="n">
        <v>46105</v>
      </c>
      <c r="B12596" s="21" t="s">
        <v>129</v>
      </c>
      <c r="C12596" s="21" t="s">
        <v>141</v>
      </c>
      <c r="D12596" s="29" t="n">
        <v>112.84</v>
      </c>
      <c r="E12596" s="29" t="n">
        <f aca="false">D12596/10</f>
        <v>11.284</v>
      </c>
      <c r="F12596" s="29" t="n">
        <f aca="false">(E12596+Einstellungen!$B$20)*(1+Einstellungen!$B$10)</f>
        <v>35.6286</v>
      </c>
      <c r="G12596" s="21" t="str">
        <f aca="false">IF(F12596&lt;Einstellungen!$B$5,"ja","nein")</f>
        <v>nein</v>
      </c>
      <c r="H12596" s="21" t="s">
        <v>30</v>
      </c>
      <c r="I12596" s="29" t="n">
        <f aca="false">INDEX(Einstellungen!$B$27:$B$50,18)</f>
        <v>1.1</v>
      </c>
      <c r="J12596" s="29" t="n">
        <f aca="false">F12596*I12596</f>
        <v>39.19146</v>
      </c>
    </row>
    <row r="12597" customFormat="false" ht="15" hidden="false" customHeight="false" outlineLevel="0" collapsed="false">
      <c r="A12597" s="28" t="n">
        <v>46105</v>
      </c>
      <c r="B12597" s="21" t="s">
        <v>130</v>
      </c>
      <c r="C12597" s="21" t="s">
        <v>141</v>
      </c>
      <c r="D12597" s="29" t="n">
        <v>135.843</v>
      </c>
      <c r="E12597" s="29" t="n">
        <f aca="false">D12597/10</f>
        <v>13.5843</v>
      </c>
      <c r="F12597" s="29" t="n">
        <f aca="false">(E12597+Einstellungen!$B$20)*(1+Einstellungen!$B$10)</f>
        <v>38.365957</v>
      </c>
      <c r="G12597" s="21" t="str">
        <f aca="false">IF(F12597&lt;Einstellungen!$B$5,"ja","nein")</f>
        <v>nein</v>
      </c>
      <c r="H12597" s="21" t="s">
        <v>30</v>
      </c>
      <c r="I12597" s="29" t="n">
        <f aca="false">INDEX(Einstellungen!$B$27:$B$50,19)</f>
        <v>1.35</v>
      </c>
      <c r="J12597" s="29" t="n">
        <f aca="false">F12597*I12597</f>
        <v>51.79404195</v>
      </c>
    </row>
    <row r="12598" customFormat="false" ht="15" hidden="false" customHeight="false" outlineLevel="0" collapsed="false">
      <c r="A12598" s="28" t="n">
        <v>46105</v>
      </c>
      <c r="B12598" s="21" t="s">
        <v>131</v>
      </c>
      <c r="C12598" s="21" t="s">
        <v>141</v>
      </c>
      <c r="D12598" s="29" t="n">
        <v>137.993</v>
      </c>
      <c r="E12598" s="29" t="n">
        <f aca="false">D12598/10</f>
        <v>13.7993</v>
      </c>
      <c r="F12598" s="29" t="n">
        <f aca="false">(E12598+Einstellungen!$B$20)*(1+Einstellungen!$B$10)</f>
        <v>38.621807</v>
      </c>
      <c r="G12598" s="21" t="str">
        <f aca="false">IF(F12598&lt;Einstellungen!$B$5,"ja","nein")</f>
        <v>nein</v>
      </c>
      <c r="H12598" s="21" t="s">
        <v>30</v>
      </c>
      <c r="I12598" s="29" t="n">
        <f aca="false">INDEX(Einstellungen!$B$27:$B$50,20)</f>
        <v>1.45</v>
      </c>
      <c r="J12598" s="29" t="n">
        <f aca="false">F12598*I12598</f>
        <v>56.00162015</v>
      </c>
    </row>
    <row r="12599" customFormat="false" ht="15" hidden="false" customHeight="false" outlineLevel="0" collapsed="false">
      <c r="A12599" s="28" t="n">
        <v>46105</v>
      </c>
      <c r="B12599" s="21" t="s">
        <v>132</v>
      </c>
      <c r="C12599" s="21" t="s">
        <v>141</v>
      </c>
      <c r="D12599" s="29" t="n">
        <v>101.1</v>
      </c>
      <c r="E12599" s="29" t="n">
        <f aca="false">D12599/10</f>
        <v>10.11</v>
      </c>
      <c r="F12599" s="29" t="n">
        <f aca="false">(E12599+Einstellungen!$B$20)*(1+Einstellungen!$B$10)</f>
        <v>34.23154</v>
      </c>
      <c r="G12599" s="21" t="str">
        <f aca="false">IF(F12599&lt;Einstellungen!$B$5,"ja","nein")</f>
        <v>nein</v>
      </c>
      <c r="H12599" s="21" t="s">
        <v>30</v>
      </c>
      <c r="I12599" s="29" t="n">
        <f aca="false">INDEX(Einstellungen!$B$27:$B$50,21)</f>
        <v>1.4</v>
      </c>
      <c r="J12599" s="29" t="n">
        <f aca="false">F12599*I12599</f>
        <v>47.924156</v>
      </c>
    </row>
    <row r="12600" customFormat="false" ht="15" hidden="false" customHeight="false" outlineLevel="0" collapsed="false">
      <c r="A12600" s="28" t="n">
        <v>46105</v>
      </c>
      <c r="B12600" s="21" t="s">
        <v>133</v>
      </c>
      <c r="C12600" s="21" t="s">
        <v>141</v>
      </c>
      <c r="D12600" s="29" t="n">
        <v>74.498</v>
      </c>
      <c r="E12600" s="29" t="n">
        <f aca="false">D12600/10</f>
        <v>7.4498</v>
      </c>
      <c r="F12600" s="29" t="n">
        <f aca="false">(E12600+Einstellungen!$B$20)*(1+Einstellungen!$B$10)</f>
        <v>31.065902</v>
      </c>
      <c r="G12600" s="21" t="str">
        <f aca="false">IF(F12600&lt;Einstellungen!$B$5,"ja","nein")</f>
        <v>nein</v>
      </c>
      <c r="H12600" s="21" t="s">
        <v>30</v>
      </c>
      <c r="I12600" s="29" t="n">
        <f aca="false">INDEX(Einstellungen!$B$27:$B$50,22)</f>
        <v>1.25</v>
      </c>
      <c r="J12600" s="29" t="n">
        <f aca="false">F12600*I12600</f>
        <v>38.8323775</v>
      </c>
    </row>
    <row r="12601" customFormat="false" ht="15" hidden="false" customHeight="false" outlineLevel="0" collapsed="false">
      <c r="A12601" s="28" t="n">
        <v>46105</v>
      </c>
      <c r="B12601" s="21" t="s">
        <v>134</v>
      </c>
      <c r="C12601" s="21" t="s">
        <v>141</v>
      </c>
      <c r="D12601" s="29" t="n">
        <v>66.103</v>
      </c>
      <c r="E12601" s="29" t="n">
        <f aca="false">D12601/10</f>
        <v>6.6103</v>
      </c>
      <c r="F12601" s="29" t="n">
        <f aca="false">(E12601+Einstellungen!$B$20)*(1+Einstellungen!$B$10)</f>
        <v>30.066897</v>
      </c>
      <c r="G12601" s="21" t="str">
        <f aca="false">IF(F12601&lt;Einstellungen!$B$5,"ja","nein")</f>
        <v>nein</v>
      </c>
      <c r="H12601" s="21" t="s">
        <v>30</v>
      </c>
      <c r="I12601" s="29" t="n">
        <f aca="false">INDEX(Einstellungen!$B$27:$B$50,23)</f>
        <v>1.05</v>
      </c>
      <c r="J12601" s="29" t="n">
        <f aca="false">F12601*I12601</f>
        <v>31.57024185</v>
      </c>
    </row>
    <row r="12602" customFormat="false" ht="15" hidden="false" customHeight="false" outlineLevel="0" collapsed="false">
      <c r="A12602" s="28" t="n">
        <v>46105</v>
      </c>
      <c r="B12602" s="21" t="s">
        <v>135</v>
      </c>
      <c r="C12602" s="21" t="s">
        <v>141</v>
      </c>
      <c r="D12602" s="29" t="n">
        <v>22.098</v>
      </c>
      <c r="E12602" s="29" t="n">
        <f aca="false">D12602/10</f>
        <v>2.2098</v>
      </c>
      <c r="F12602" s="29" t="n">
        <f aca="false">(E12602+Einstellungen!$B$20)*(1+Einstellungen!$B$10)</f>
        <v>24.830302</v>
      </c>
      <c r="G12602" s="21" t="str">
        <f aca="false">IF(F12602&lt;Einstellungen!$B$5,"ja","nein")</f>
        <v>ja</v>
      </c>
      <c r="H12602" s="21" t="s">
        <v>30</v>
      </c>
      <c r="I12602" s="29" t="n">
        <f aca="false">INDEX(Einstellungen!$B$27:$B$50,24)</f>
        <v>0.8</v>
      </c>
      <c r="J12602" s="29" t="n">
        <f aca="false">F12602*I12602</f>
        <v>19.8642416</v>
      </c>
    </row>
    <row r="12603" customFormat="false" ht="15" hidden="false" customHeight="false" outlineLevel="0" collapsed="false">
      <c r="A12603" s="28" t="n">
        <v>46106</v>
      </c>
      <c r="B12603" s="21" t="s">
        <v>111</v>
      </c>
      <c r="C12603" s="21" t="s">
        <v>112</v>
      </c>
      <c r="D12603" s="29" t="n">
        <v>1.81</v>
      </c>
      <c r="E12603" s="29" t="n">
        <f aca="false">D12603/10</f>
        <v>0.181</v>
      </c>
      <c r="F12603" s="29" t="n">
        <f aca="false">(E12603+Einstellungen!$B$20)*(1+Einstellungen!$B$10)</f>
        <v>22.41603</v>
      </c>
      <c r="G12603" s="21" t="str">
        <f aca="false">IF(F12603&lt;Einstellungen!$B$5,"ja","nein")</f>
        <v>ja</v>
      </c>
      <c r="H12603" s="21" t="s">
        <v>30</v>
      </c>
      <c r="I12603" s="29" t="n">
        <f aca="false">INDEX(Einstellungen!$B$27:$B$50,1)</f>
        <v>0.6</v>
      </c>
      <c r="J12603" s="29" t="n">
        <f aca="false">F12603*I12603</f>
        <v>13.449618</v>
      </c>
    </row>
    <row r="12604" customFormat="false" ht="15" hidden="false" customHeight="false" outlineLevel="0" collapsed="false">
      <c r="A12604" s="28" t="n">
        <v>46106</v>
      </c>
      <c r="B12604" s="21" t="s">
        <v>113</v>
      </c>
      <c r="C12604" s="21" t="s">
        <v>112</v>
      </c>
      <c r="D12604" s="29" t="n">
        <v>0.368</v>
      </c>
      <c r="E12604" s="29" t="n">
        <f aca="false">D12604/10</f>
        <v>0.0368</v>
      </c>
      <c r="F12604" s="29" t="n">
        <f aca="false">(E12604+Einstellungen!$B$20)*(1+Einstellungen!$B$10)</f>
        <v>22.244432</v>
      </c>
      <c r="G12604" s="21" t="str">
        <f aca="false">IF(F12604&lt;Einstellungen!$B$5,"ja","nein")</f>
        <v>ja</v>
      </c>
      <c r="H12604" s="21" t="s">
        <v>30</v>
      </c>
      <c r="I12604" s="29" t="n">
        <f aca="false">INDEX(Einstellungen!$B$27:$B$50,2)</f>
        <v>0.5</v>
      </c>
      <c r="J12604" s="29" t="n">
        <f aca="false">F12604*I12604</f>
        <v>11.122216</v>
      </c>
    </row>
    <row r="12605" customFormat="false" ht="15" hidden="false" customHeight="false" outlineLevel="0" collapsed="false">
      <c r="A12605" s="28" t="n">
        <v>46106</v>
      </c>
      <c r="B12605" s="21" t="s">
        <v>114</v>
      </c>
      <c r="C12605" s="21" t="s">
        <v>112</v>
      </c>
      <c r="D12605" s="29" t="n">
        <v>-0.003</v>
      </c>
      <c r="E12605" s="29" t="n">
        <f aca="false">D12605/10</f>
        <v>-0.0003</v>
      </c>
      <c r="F12605" s="29" t="n">
        <f aca="false">(E12605+Einstellungen!$B$20)*(1+Einstellungen!$B$10)</f>
        <v>22.200283</v>
      </c>
      <c r="G12605" s="21" t="str">
        <f aca="false">IF(F12605&lt;Einstellungen!$B$5,"ja","nein")</f>
        <v>ja</v>
      </c>
      <c r="H12605" s="21" t="s">
        <v>30</v>
      </c>
      <c r="I12605" s="29" t="n">
        <f aca="false">INDEX(Einstellungen!$B$27:$B$50,3)</f>
        <v>0.45</v>
      </c>
      <c r="J12605" s="29" t="n">
        <f aca="false">F12605*I12605</f>
        <v>9.99012735</v>
      </c>
    </row>
    <row r="12606" customFormat="false" ht="15" hidden="false" customHeight="false" outlineLevel="0" collapsed="false">
      <c r="A12606" s="28" t="n">
        <v>46106</v>
      </c>
      <c r="B12606" s="21" t="s">
        <v>115</v>
      </c>
      <c r="C12606" s="21" t="s">
        <v>112</v>
      </c>
      <c r="D12606" s="29" t="n">
        <v>-0.01</v>
      </c>
      <c r="E12606" s="29" t="n">
        <f aca="false">D12606/10</f>
        <v>-0.001</v>
      </c>
      <c r="F12606" s="29" t="n">
        <f aca="false">(E12606+Einstellungen!$B$20)*(1+Einstellungen!$B$10)</f>
        <v>22.19945</v>
      </c>
      <c r="G12606" s="21" t="str">
        <f aca="false">IF(F12606&lt;Einstellungen!$B$5,"ja","nein")</f>
        <v>ja</v>
      </c>
      <c r="H12606" s="21" t="s">
        <v>30</v>
      </c>
      <c r="I12606" s="29" t="n">
        <f aca="false">INDEX(Einstellungen!$B$27:$B$50,4)</f>
        <v>0.45</v>
      </c>
      <c r="J12606" s="29" t="n">
        <f aca="false">F12606*I12606</f>
        <v>9.9897525</v>
      </c>
    </row>
    <row r="12607" customFormat="false" ht="15" hidden="false" customHeight="false" outlineLevel="0" collapsed="false">
      <c r="A12607" s="28" t="n">
        <v>46106</v>
      </c>
      <c r="B12607" s="21" t="s">
        <v>116</v>
      </c>
      <c r="C12607" s="21" t="s">
        <v>112</v>
      </c>
      <c r="D12607" s="29" t="n">
        <v>-0.005</v>
      </c>
      <c r="E12607" s="29" t="n">
        <f aca="false">D12607/10</f>
        <v>-0.0005</v>
      </c>
      <c r="F12607" s="29" t="n">
        <f aca="false">(E12607+Einstellungen!$B$20)*(1+Einstellungen!$B$10)</f>
        <v>22.200045</v>
      </c>
      <c r="G12607" s="21" t="str">
        <f aca="false">IF(F12607&lt;Einstellungen!$B$5,"ja","nein")</f>
        <v>ja</v>
      </c>
      <c r="H12607" s="21" t="s">
        <v>30</v>
      </c>
      <c r="I12607" s="29" t="n">
        <f aca="false">INDEX(Einstellungen!$B$27:$B$50,5)</f>
        <v>0.45</v>
      </c>
      <c r="J12607" s="29" t="n">
        <f aca="false">F12607*I12607</f>
        <v>9.99002025</v>
      </c>
    </row>
    <row r="12608" customFormat="false" ht="15" hidden="false" customHeight="false" outlineLevel="0" collapsed="false">
      <c r="A12608" s="28" t="n">
        <v>46106</v>
      </c>
      <c r="B12608" s="21" t="s">
        <v>117</v>
      </c>
      <c r="C12608" s="21" t="s">
        <v>112</v>
      </c>
      <c r="D12608" s="29" t="n">
        <v>0.365</v>
      </c>
      <c r="E12608" s="29" t="n">
        <f aca="false">D12608/10</f>
        <v>0.0365</v>
      </c>
      <c r="F12608" s="29" t="n">
        <f aca="false">(E12608+Einstellungen!$B$20)*(1+Einstellungen!$B$10)</f>
        <v>22.244075</v>
      </c>
      <c r="G12608" s="21" t="str">
        <f aca="false">IF(F12608&lt;Einstellungen!$B$5,"ja","nein")</f>
        <v>ja</v>
      </c>
      <c r="H12608" s="21" t="s">
        <v>30</v>
      </c>
      <c r="I12608" s="29" t="n">
        <f aca="false">INDEX(Einstellungen!$B$27:$B$50,6)</f>
        <v>0.5</v>
      </c>
      <c r="J12608" s="29" t="n">
        <f aca="false">F12608*I12608</f>
        <v>11.1220375</v>
      </c>
    </row>
    <row r="12609" customFormat="false" ht="15" hidden="false" customHeight="false" outlineLevel="0" collapsed="false">
      <c r="A12609" s="28" t="n">
        <v>46106</v>
      </c>
      <c r="B12609" s="21" t="s">
        <v>118</v>
      </c>
      <c r="C12609" s="21" t="s">
        <v>112</v>
      </c>
      <c r="D12609" s="29" t="n">
        <v>3.643</v>
      </c>
      <c r="E12609" s="29" t="n">
        <f aca="false">D12609/10</f>
        <v>0.3643</v>
      </c>
      <c r="F12609" s="29" t="n">
        <f aca="false">(E12609+Einstellungen!$B$20)*(1+Einstellungen!$B$10)</f>
        <v>22.634157</v>
      </c>
      <c r="G12609" s="21" t="str">
        <f aca="false">IF(F12609&lt;Einstellungen!$B$5,"ja","nein")</f>
        <v>ja</v>
      </c>
      <c r="H12609" s="21" t="s">
        <v>30</v>
      </c>
      <c r="I12609" s="29" t="n">
        <f aca="false">INDEX(Einstellungen!$B$27:$B$50,7)</f>
        <v>0.7</v>
      </c>
      <c r="J12609" s="29" t="n">
        <f aca="false">F12609*I12609</f>
        <v>15.8439099</v>
      </c>
    </row>
    <row r="12610" customFormat="false" ht="15" hidden="false" customHeight="false" outlineLevel="0" collapsed="false">
      <c r="A12610" s="28" t="n">
        <v>46106</v>
      </c>
      <c r="B12610" s="21" t="s">
        <v>119</v>
      </c>
      <c r="C12610" s="21" t="s">
        <v>112</v>
      </c>
      <c r="D12610" s="29" t="n">
        <v>8.902</v>
      </c>
      <c r="E12610" s="29" t="n">
        <f aca="false">D12610/10</f>
        <v>0.8902</v>
      </c>
      <c r="F12610" s="29" t="n">
        <f aca="false">(E12610+Einstellungen!$B$20)*(1+Einstellungen!$B$10)</f>
        <v>23.259978</v>
      </c>
      <c r="G12610" s="21" t="str">
        <f aca="false">IF(F12610&lt;Einstellungen!$B$5,"ja","nein")</f>
        <v>ja</v>
      </c>
      <c r="H12610" s="21" t="s">
        <v>30</v>
      </c>
      <c r="I12610" s="29" t="n">
        <f aca="false">INDEX(Einstellungen!$B$27:$B$50,8)</f>
        <v>0.95</v>
      </c>
      <c r="J12610" s="29" t="n">
        <f aca="false">F12610*I12610</f>
        <v>22.0969791</v>
      </c>
    </row>
    <row r="12611" customFormat="false" ht="15" hidden="false" customHeight="false" outlineLevel="0" collapsed="false">
      <c r="A12611" s="28" t="n">
        <v>46106</v>
      </c>
      <c r="B12611" s="21" t="s">
        <v>120</v>
      </c>
      <c r="C12611" s="21" t="s">
        <v>112</v>
      </c>
      <c r="D12611" s="29" t="n">
        <v>0.907</v>
      </c>
      <c r="E12611" s="29" t="n">
        <f aca="false">D12611/10</f>
        <v>0.0907</v>
      </c>
      <c r="F12611" s="29" t="n">
        <f aca="false">(E12611+Einstellungen!$B$20)*(1+Einstellungen!$B$10)</f>
        <v>22.308573</v>
      </c>
      <c r="G12611" s="21" t="str">
        <f aca="false">IF(F12611&lt;Einstellungen!$B$5,"ja","nein")</f>
        <v>ja</v>
      </c>
      <c r="H12611" s="21" t="s">
        <v>30</v>
      </c>
      <c r="I12611" s="29" t="n">
        <f aca="false">INDEX(Einstellungen!$B$27:$B$50,9)</f>
        <v>1.05</v>
      </c>
      <c r="J12611" s="29" t="n">
        <f aca="false">F12611*I12611</f>
        <v>23.42400165</v>
      </c>
    </row>
    <row r="12612" customFormat="false" ht="15" hidden="false" customHeight="false" outlineLevel="0" collapsed="false">
      <c r="A12612" s="28" t="n">
        <v>46106</v>
      </c>
      <c r="B12612" s="21" t="s">
        <v>121</v>
      </c>
      <c r="C12612" s="21" t="s">
        <v>112</v>
      </c>
      <c r="D12612" s="29" t="n">
        <v>-0.03</v>
      </c>
      <c r="E12612" s="29" t="n">
        <f aca="false">D12612/10</f>
        <v>-0.003</v>
      </c>
      <c r="F12612" s="29" t="n">
        <f aca="false">(E12612+Einstellungen!$B$20)*(1+Einstellungen!$B$10)</f>
        <v>22.19707</v>
      </c>
      <c r="G12612" s="21" t="str">
        <f aca="false">IF(F12612&lt;Einstellungen!$B$5,"ja","nein")</f>
        <v>ja</v>
      </c>
      <c r="H12612" s="21" t="s">
        <v>30</v>
      </c>
      <c r="I12612" s="29" t="n">
        <f aca="false">INDEX(Einstellungen!$B$27:$B$50,10)</f>
        <v>1.05</v>
      </c>
      <c r="J12612" s="29" t="n">
        <f aca="false">F12612*I12612</f>
        <v>23.3069235</v>
      </c>
    </row>
    <row r="12613" customFormat="false" ht="15" hidden="false" customHeight="false" outlineLevel="0" collapsed="false">
      <c r="A12613" s="28" t="n">
        <v>46106</v>
      </c>
      <c r="B12613" s="21" t="s">
        <v>122</v>
      </c>
      <c r="C12613" s="21" t="s">
        <v>112</v>
      </c>
      <c r="D12613" s="29" t="n">
        <v>-0.028</v>
      </c>
      <c r="E12613" s="29" t="n">
        <f aca="false">D12613/10</f>
        <v>-0.0028</v>
      </c>
      <c r="F12613" s="29" t="n">
        <f aca="false">(E12613+Einstellungen!$B$20)*(1+Einstellungen!$B$10)</f>
        <v>22.197308</v>
      </c>
      <c r="G12613" s="21" t="str">
        <f aca="false">IF(F12613&lt;Einstellungen!$B$5,"ja","nein")</f>
        <v>ja</v>
      </c>
      <c r="H12613" s="21" t="s">
        <v>30</v>
      </c>
      <c r="I12613" s="29" t="n">
        <f aca="false">INDEX(Einstellungen!$B$27:$B$50,11)</f>
        <v>1.05</v>
      </c>
      <c r="J12613" s="29" t="n">
        <f aca="false">F12613*I12613</f>
        <v>23.3071734</v>
      </c>
    </row>
    <row r="12614" customFormat="false" ht="15" hidden="false" customHeight="false" outlineLevel="0" collapsed="false">
      <c r="A12614" s="28" t="n">
        <v>46106</v>
      </c>
      <c r="B12614" s="21" t="s">
        <v>123</v>
      </c>
      <c r="C12614" s="21" t="s">
        <v>112</v>
      </c>
      <c r="D12614" s="29" t="n">
        <v>-0.01</v>
      </c>
      <c r="E12614" s="29" t="n">
        <f aca="false">D12614/10</f>
        <v>-0.001</v>
      </c>
      <c r="F12614" s="29" t="n">
        <f aca="false">(E12614+Einstellungen!$B$20)*(1+Einstellungen!$B$10)</f>
        <v>22.19945</v>
      </c>
      <c r="G12614" s="21" t="str">
        <f aca="false">IF(F12614&lt;Einstellungen!$B$5,"ja","nein")</f>
        <v>ja</v>
      </c>
      <c r="H12614" s="21" t="s">
        <v>30</v>
      </c>
      <c r="I12614" s="29" t="n">
        <f aca="false">INDEX(Einstellungen!$B$27:$B$50,12)</f>
        <v>1.1</v>
      </c>
      <c r="J12614" s="29" t="n">
        <f aca="false">F12614*I12614</f>
        <v>24.419395</v>
      </c>
    </row>
    <row r="12615" customFormat="false" ht="15" hidden="false" customHeight="false" outlineLevel="0" collapsed="false">
      <c r="A12615" s="28" t="n">
        <v>46106</v>
      </c>
      <c r="B12615" s="21" t="s">
        <v>124</v>
      </c>
      <c r="C12615" s="21" t="s">
        <v>112</v>
      </c>
      <c r="D12615" s="29" t="n">
        <v>-0.01</v>
      </c>
      <c r="E12615" s="29" t="n">
        <f aca="false">D12615/10</f>
        <v>-0.001</v>
      </c>
      <c r="F12615" s="29" t="n">
        <f aca="false">(E12615+Einstellungen!$B$20)*(1+Einstellungen!$B$10)</f>
        <v>22.19945</v>
      </c>
      <c r="G12615" s="21" t="str">
        <f aca="false">IF(F12615&lt;Einstellungen!$B$5,"ja","nein")</f>
        <v>ja</v>
      </c>
      <c r="H12615" s="21" t="s">
        <v>30</v>
      </c>
      <c r="I12615" s="29" t="n">
        <f aca="false">INDEX(Einstellungen!$B$27:$B$50,13)</f>
        <v>1.2</v>
      </c>
      <c r="J12615" s="29" t="n">
        <f aca="false">F12615*I12615</f>
        <v>26.63934</v>
      </c>
    </row>
    <row r="12616" customFormat="false" ht="15" hidden="false" customHeight="false" outlineLevel="0" collapsed="false">
      <c r="A12616" s="28" t="n">
        <v>46106</v>
      </c>
      <c r="B12616" s="21" t="s">
        <v>125</v>
      </c>
      <c r="C12616" s="21" t="s">
        <v>112</v>
      </c>
      <c r="D12616" s="29" t="n">
        <v>-0.01</v>
      </c>
      <c r="E12616" s="29" t="n">
        <f aca="false">D12616/10</f>
        <v>-0.001</v>
      </c>
      <c r="F12616" s="29" t="n">
        <f aca="false">(E12616+Einstellungen!$B$20)*(1+Einstellungen!$B$10)</f>
        <v>22.19945</v>
      </c>
      <c r="G12616" s="21" t="str">
        <f aca="false">IF(F12616&lt;Einstellungen!$B$5,"ja","nein")</f>
        <v>ja</v>
      </c>
      <c r="H12616" s="21" t="s">
        <v>30</v>
      </c>
      <c r="I12616" s="29" t="n">
        <f aca="false">INDEX(Einstellungen!$B$27:$B$50,14)</f>
        <v>1.15</v>
      </c>
      <c r="J12616" s="29" t="n">
        <f aca="false">F12616*I12616</f>
        <v>25.5293675</v>
      </c>
    </row>
    <row r="12617" customFormat="false" ht="15" hidden="false" customHeight="false" outlineLevel="0" collapsed="false">
      <c r="A12617" s="28" t="n">
        <v>46106</v>
      </c>
      <c r="B12617" s="21" t="s">
        <v>126</v>
      </c>
      <c r="C12617" s="21" t="s">
        <v>112</v>
      </c>
      <c r="D12617" s="29" t="n">
        <v>0.007</v>
      </c>
      <c r="E12617" s="29" t="n">
        <f aca="false">D12617/10</f>
        <v>0.0007</v>
      </c>
      <c r="F12617" s="29" t="n">
        <f aca="false">(E12617+Einstellungen!$B$20)*(1+Einstellungen!$B$10)</f>
        <v>22.201473</v>
      </c>
      <c r="G12617" s="21" t="str">
        <f aca="false">IF(F12617&lt;Einstellungen!$B$5,"ja","nein")</f>
        <v>ja</v>
      </c>
      <c r="H12617" s="21" t="s">
        <v>30</v>
      </c>
      <c r="I12617" s="29" t="n">
        <f aca="false">INDEX(Einstellungen!$B$27:$B$50,15)</f>
        <v>1</v>
      </c>
      <c r="J12617" s="29" t="n">
        <f aca="false">F12617*I12617</f>
        <v>22.201473</v>
      </c>
    </row>
    <row r="12618" customFormat="false" ht="15" hidden="false" customHeight="false" outlineLevel="0" collapsed="false">
      <c r="A12618" s="28" t="n">
        <v>46106</v>
      </c>
      <c r="B12618" s="21" t="s">
        <v>127</v>
      </c>
      <c r="C12618" s="21" t="s">
        <v>112</v>
      </c>
      <c r="D12618" s="29" t="n">
        <v>4.775</v>
      </c>
      <c r="E12618" s="29" t="n">
        <f aca="false">D12618/10</f>
        <v>0.4775</v>
      </c>
      <c r="F12618" s="29" t="n">
        <f aca="false">(E12618+Einstellungen!$B$20)*(1+Einstellungen!$B$10)</f>
        <v>22.768865</v>
      </c>
      <c r="G12618" s="21" t="str">
        <f aca="false">IF(F12618&lt;Einstellungen!$B$5,"ja","nein")</f>
        <v>ja</v>
      </c>
      <c r="H12618" s="21" t="s">
        <v>30</v>
      </c>
      <c r="I12618" s="29" t="n">
        <f aca="false">INDEX(Einstellungen!$B$27:$B$50,16)</f>
        <v>0.95</v>
      </c>
      <c r="J12618" s="29" t="n">
        <f aca="false">F12618*I12618</f>
        <v>21.63042175</v>
      </c>
    </row>
    <row r="12619" customFormat="false" ht="15" hidden="false" customHeight="false" outlineLevel="0" collapsed="false">
      <c r="A12619" s="28" t="n">
        <v>46106</v>
      </c>
      <c r="B12619" s="21" t="s">
        <v>128</v>
      </c>
      <c r="C12619" s="21" t="s">
        <v>112</v>
      </c>
      <c r="D12619" s="29" t="n">
        <v>41.903</v>
      </c>
      <c r="E12619" s="29" t="n">
        <f aca="false">D12619/10</f>
        <v>4.1903</v>
      </c>
      <c r="F12619" s="29" t="n">
        <f aca="false">(E12619+Einstellungen!$B$20)*(1+Einstellungen!$B$10)</f>
        <v>27.187097</v>
      </c>
      <c r="G12619" s="21" t="str">
        <f aca="false">IF(F12619&lt;Einstellungen!$B$5,"ja","nein")</f>
        <v>ja</v>
      </c>
      <c r="H12619" s="21" t="s">
        <v>30</v>
      </c>
      <c r="I12619" s="29" t="n">
        <f aca="false">INDEX(Einstellungen!$B$27:$B$50,17)</f>
        <v>0.95</v>
      </c>
      <c r="J12619" s="29" t="n">
        <f aca="false">F12619*I12619</f>
        <v>25.82774215</v>
      </c>
    </row>
    <row r="12620" customFormat="false" ht="15" hidden="false" customHeight="false" outlineLevel="0" collapsed="false">
      <c r="A12620" s="28" t="n">
        <v>46106</v>
      </c>
      <c r="B12620" s="21" t="s">
        <v>129</v>
      </c>
      <c r="C12620" s="21" t="s">
        <v>112</v>
      </c>
      <c r="D12620" s="29" t="n">
        <v>98.838</v>
      </c>
      <c r="E12620" s="29" t="n">
        <f aca="false">D12620/10</f>
        <v>9.8838</v>
      </c>
      <c r="F12620" s="29" t="n">
        <f aca="false">(E12620+Einstellungen!$B$20)*(1+Einstellungen!$B$10)</f>
        <v>33.962362</v>
      </c>
      <c r="G12620" s="21" t="str">
        <f aca="false">IF(F12620&lt;Einstellungen!$B$5,"ja","nein")</f>
        <v>nein</v>
      </c>
      <c r="H12620" s="21" t="s">
        <v>30</v>
      </c>
      <c r="I12620" s="29" t="n">
        <f aca="false">INDEX(Einstellungen!$B$27:$B$50,18)</f>
        <v>1.1</v>
      </c>
      <c r="J12620" s="29" t="n">
        <f aca="false">F12620*I12620</f>
        <v>37.3585982</v>
      </c>
    </row>
    <row r="12621" customFormat="false" ht="15" hidden="false" customHeight="false" outlineLevel="0" collapsed="false">
      <c r="A12621" s="28" t="n">
        <v>46106</v>
      </c>
      <c r="B12621" s="21" t="s">
        <v>130</v>
      </c>
      <c r="C12621" s="21" t="s">
        <v>112</v>
      </c>
      <c r="D12621" s="29" t="n">
        <v>134.83</v>
      </c>
      <c r="E12621" s="29" t="n">
        <f aca="false">D12621/10</f>
        <v>13.483</v>
      </c>
      <c r="F12621" s="29" t="n">
        <f aca="false">(E12621+Einstellungen!$B$20)*(1+Einstellungen!$B$10)</f>
        <v>38.24541</v>
      </c>
      <c r="G12621" s="21" t="str">
        <f aca="false">IF(F12621&lt;Einstellungen!$B$5,"ja","nein")</f>
        <v>nein</v>
      </c>
      <c r="H12621" s="21" t="s">
        <v>30</v>
      </c>
      <c r="I12621" s="29" t="n">
        <f aca="false">INDEX(Einstellungen!$B$27:$B$50,19)</f>
        <v>1.35</v>
      </c>
      <c r="J12621" s="29" t="n">
        <f aca="false">F12621*I12621</f>
        <v>51.6313035</v>
      </c>
    </row>
    <row r="12622" customFormat="false" ht="15" hidden="false" customHeight="false" outlineLevel="0" collapsed="false">
      <c r="A12622" s="28" t="n">
        <v>46106</v>
      </c>
      <c r="B12622" s="21" t="s">
        <v>131</v>
      </c>
      <c r="C12622" s="21" t="s">
        <v>112</v>
      </c>
      <c r="D12622" s="29" t="n">
        <v>161.925</v>
      </c>
      <c r="E12622" s="29" t="n">
        <f aca="false">D12622/10</f>
        <v>16.1925</v>
      </c>
      <c r="F12622" s="29" t="n">
        <f aca="false">(E12622+Einstellungen!$B$20)*(1+Einstellungen!$B$10)</f>
        <v>41.469715</v>
      </c>
      <c r="G12622" s="21" t="str">
        <f aca="false">IF(F12622&lt;Einstellungen!$B$5,"ja","nein")</f>
        <v>nein</v>
      </c>
      <c r="H12622" s="21" t="s">
        <v>30</v>
      </c>
      <c r="I12622" s="29" t="n">
        <f aca="false">INDEX(Einstellungen!$B$27:$B$50,20)</f>
        <v>1.45</v>
      </c>
      <c r="J12622" s="29" t="n">
        <f aca="false">F12622*I12622</f>
        <v>60.13108675</v>
      </c>
    </row>
    <row r="12623" customFormat="false" ht="15" hidden="false" customHeight="false" outlineLevel="0" collapsed="false">
      <c r="A12623" s="28" t="n">
        <v>46106</v>
      </c>
      <c r="B12623" s="21" t="s">
        <v>132</v>
      </c>
      <c r="C12623" s="21" t="s">
        <v>112</v>
      </c>
      <c r="D12623" s="29" t="n">
        <v>134.907</v>
      </c>
      <c r="E12623" s="29" t="n">
        <f aca="false">D12623/10</f>
        <v>13.4907</v>
      </c>
      <c r="F12623" s="29" t="n">
        <f aca="false">(E12623+Einstellungen!$B$20)*(1+Einstellungen!$B$10)</f>
        <v>38.254573</v>
      </c>
      <c r="G12623" s="21" t="str">
        <f aca="false">IF(F12623&lt;Einstellungen!$B$5,"ja","nein")</f>
        <v>nein</v>
      </c>
      <c r="H12623" s="21" t="s">
        <v>30</v>
      </c>
      <c r="I12623" s="29" t="n">
        <f aca="false">INDEX(Einstellungen!$B$27:$B$50,21)</f>
        <v>1.4</v>
      </c>
      <c r="J12623" s="29" t="n">
        <f aca="false">F12623*I12623</f>
        <v>53.5564022</v>
      </c>
    </row>
    <row r="12624" customFormat="false" ht="15" hidden="false" customHeight="false" outlineLevel="0" collapsed="false">
      <c r="A12624" s="28" t="n">
        <v>46106</v>
      </c>
      <c r="B12624" s="21" t="s">
        <v>133</v>
      </c>
      <c r="C12624" s="21" t="s">
        <v>112</v>
      </c>
      <c r="D12624" s="29" t="n">
        <v>114.46</v>
      </c>
      <c r="E12624" s="29" t="n">
        <f aca="false">D12624/10</f>
        <v>11.446</v>
      </c>
      <c r="F12624" s="29" t="n">
        <f aca="false">(E12624+Einstellungen!$B$20)*(1+Einstellungen!$B$10)</f>
        <v>35.82138</v>
      </c>
      <c r="G12624" s="21" t="str">
        <f aca="false">IF(F12624&lt;Einstellungen!$B$5,"ja","nein")</f>
        <v>nein</v>
      </c>
      <c r="H12624" s="21" t="s">
        <v>30</v>
      </c>
      <c r="I12624" s="29" t="n">
        <f aca="false">INDEX(Einstellungen!$B$27:$B$50,22)</f>
        <v>1.25</v>
      </c>
      <c r="J12624" s="29" t="n">
        <f aca="false">F12624*I12624</f>
        <v>44.776725</v>
      </c>
    </row>
    <row r="12625" customFormat="false" ht="15" hidden="false" customHeight="false" outlineLevel="0" collapsed="false">
      <c r="A12625" s="28" t="n">
        <v>46106</v>
      </c>
      <c r="B12625" s="21" t="s">
        <v>134</v>
      </c>
      <c r="C12625" s="21" t="s">
        <v>112</v>
      </c>
      <c r="D12625" s="29" t="n">
        <v>108.1</v>
      </c>
      <c r="E12625" s="29" t="n">
        <f aca="false">D12625/10</f>
        <v>10.81</v>
      </c>
      <c r="F12625" s="29" t="n">
        <f aca="false">(E12625+Einstellungen!$B$20)*(1+Einstellungen!$B$10)</f>
        <v>35.06454</v>
      </c>
      <c r="G12625" s="21" t="str">
        <f aca="false">IF(F12625&lt;Einstellungen!$B$5,"ja","nein")</f>
        <v>nein</v>
      </c>
      <c r="H12625" s="21" t="s">
        <v>30</v>
      </c>
      <c r="I12625" s="29" t="n">
        <f aca="false">INDEX(Einstellungen!$B$27:$B$50,23)</f>
        <v>1.05</v>
      </c>
      <c r="J12625" s="29" t="n">
        <f aca="false">F12625*I12625</f>
        <v>36.817767</v>
      </c>
    </row>
    <row r="12626" customFormat="false" ht="15" hidden="false" customHeight="false" outlineLevel="0" collapsed="false">
      <c r="A12626" s="28" t="n">
        <v>46106</v>
      </c>
      <c r="B12626" s="21" t="s">
        <v>135</v>
      </c>
      <c r="C12626" s="21" t="s">
        <v>112</v>
      </c>
      <c r="D12626" s="29" t="n">
        <v>88.803</v>
      </c>
      <c r="E12626" s="29" t="n">
        <f aca="false">D12626/10</f>
        <v>8.8803</v>
      </c>
      <c r="F12626" s="29" t="n">
        <f aca="false">(E12626+Einstellungen!$B$20)*(1+Einstellungen!$B$10)</f>
        <v>32.768197</v>
      </c>
      <c r="G12626" s="21" t="str">
        <f aca="false">IF(F12626&lt;Einstellungen!$B$5,"ja","nein")</f>
        <v>nein</v>
      </c>
      <c r="H12626" s="21" t="s">
        <v>30</v>
      </c>
      <c r="I12626" s="29" t="n">
        <f aca="false">INDEX(Einstellungen!$B$27:$B$50,24)</f>
        <v>0.8</v>
      </c>
      <c r="J12626" s="29" t="n">
        <f aca="false">F12626*I12626</f>
        <v>26.2145576</v>
      </c>
    </row>
    <row r="12627" customFormat="false" ht="15" hidden="false" customHeight="false" outlineLevel="0" collapsed="false">
      <c r="A12627" s="28" t="n">
        <v>46107</v>
      </c>
      <c r="B12627" s="21" t="s">
        <v>111</v>
      </c>
      <c r="C12627" s="21" t="s">
        <v>136</v>
      </c>
      <c r="D12627" s="29" t="n">
        <v>99.638</v>
      </c>
      <c r="E12627" s="29" t="n">
        <f aca="false">D12627/10</f>
        <v>9.9638</v>
      </c>
      <c r="F12627" s="29" t="n">
        <f aca="false">(E12627+Einstellungen!$B$20)*(1+Einstellungen!$B$10)</f>
        <v>34.057562</v>
      </c>
      <c r="G12627" s="21" t="str">
        <f aca="false">IF(F12627&lt;Einstellungen!$B$5,"ja","nein")</f>
        <v>nein</v>
      </c>
      <c r="H12627" s="21" t="s">
        <v>30</v>
      </c>
      <c r="I12627" s="29" t="n">
        <f aca="false">INDEX(Einstellungen!$B$27:$B$50,1)</f>
        <v>0.6</v>
      </c>
      <c r="J12627" s="29" t="n">
        <f aca="false">F12627*I12627</f>
        <v>20.4345372</v>
      </c>
    </row>
    <row r="12628" customFormat="false" ht="15" hidden="false" customHeight="false" outlineLevel="0" collapsed="false">
      <c r="A12628" s="28" t="n">
        <v>46107</v>
      </c>
      <c r="B12628" s="21" t="s">
        <v>113</v>
      </c>
      <c r="C12628" s="21" t="s">
        <v>136</v>
      </c>
      <c r="D12628" s="29" t="n">
        <v>95.072</v>
      </c>
      <c r="E12628" s="29" t="n">
        <f aca="false">D12628/10</f>
        <v>9.5072</v>
      </c>
      <c r="F12628" s="29" t="n">
        <f aca="false">(E12628+Einstellungen!$B$20)*(1+Einstellungen!$B$10)</f>
        <v>33.514208</v>
      </c>
      <c r="G12628" s="21" t="str">
        <f aca="false">IF(F12628&lt;Einstellungen!$B$5,"ja","nein")</f>
        <v>nein</v>
      </c>
      <c r="H12628" s="21" t="s">
        <v>30</v>
      </c>
      <c r="I12628" s="29" t="n">
        <f aca="false">INDEX(Einstellungen!$B$27:$B$50,2)</f>
        <v>0.5</v>
      </c>
      <c r="J12628" s="29" t="n">
        <f aca="false">F12628*I12628</f>
        <v>16.757104</v>
      </c>
    </row>
    <row r="12629" customFormat="false" ht="15" hidden="false" customHeight="false" outlineLevel="0" collapsed="false">
      <c r="A12629" s="28" t="n">
        <v>46107</v>
      </c>
      <c r="B12629" s="21" t="s">
        <v>114</v>
      </c>
      <c r="C12629" s="21" t="s">
        <v>136</v>
      </c>
      <c r="D12629" s="29" t="n">
        <v>91.605</v>
      </c>
      <c r="E12629" s="29" t="n">
        <f aca="false">D12629/10</f>
        <v>9.1605</v>
      </c>
      <c r="F12629" s="29" t="n">
        <f aca="false">(E12629+Einstellungen!$B$20)*(1+Einstellungen!$B$10)</f>
        <v>33.101635</v>
      </c>
      <c r="G12629" s="21" t="str">
        <f aca="false">IF(F12629&lt;Einstellungen!$B$5,"ja","nein")</f>
        <v>nein</v>
      </c>
      <c r="H12629" s="21" t="s">
        <v>30</v>
      </c>
      <c r="I12629" s="29" t="n">
        <f aca="false">INDEX(Einstellungen!$B$27:$B$50,3)</f>
        <v>0.45</v>
      </c>
      <c r="J12629" s="29" t="n">
        <f aca="false">F12629*I12629</f>
        <v>14.89573575</v>
      </c>
    </row>
    <row r="12630" customFormat="false" ht="15" hidden="false" customHeight="false" outlineLevel="0" collapsed="false">
      <c r="A12630" s="28" t="n">
        <v>46107</v>
      </c>
      <c r="B12630" s="21" t="s">
        <v>115</v>
      </c>
      <c r="C12630" s="21" t="s">
        <v>136</v>
      </c>
      <c r="D12630" s="29" t="n">
        <v>94.87</v>
      </c>
      <c r="E12630" s="29" t="n">
        <f aca="false">D12630/10</f>
        <v>9.487</v>
      </c>
      <c r="F12630" s="29" t="n">
        <f aca="false">(E12630+Einstellungen!$B$20)*(1+Einstellungen!$B$10)</f>
        <v>33.49017</v>
      </c>
      <c r="G12630" s="21" t="str">
        <f aca="false">IF(F12630&lt;Einstellungen!$B$5,"ja","nein")</f>
        <v>nein</v>
      </c>
      <c r="H12630" s="21" t="s">
        <v>30</v>
      </c>
      <c r="I12630" s="29" t="n">
        <f aca="false">INDEX(Einstellungen!$B$27:$B$50,4)</f>
        <v>0.45</v>
      </c>
      <c r="J12630" s="29" t="n">
        <f aca="false">F12630*I12630</f>
        <v>15.0705765</v>
      </c>
    </row>
    <row r="12631" customFormat="false" ht="15" hidden="false" customHeight="false" outlineLevel="0" collapsed="false">
      <c r="A12631" s="28" t="n">
        <v>46107</v>
      </c>
      <c r="B12631" s="21" t="s">
        <v>116</v>
      </c>
      <c r="C12631" s="21" t="s">
        <v>136</v>
      </c>
      <c r="D12631" s="29" t="n">
        <v>97.578</v>
      </c>
      <c r="E12631" s="29" t="n">
        <f aca="false">D12631/10</f>
        <v>9.7578</v>
      </c>
      <c r="F12631" s="29" t="n">
        <f aca="false">(E12631+Einstellungen!$B$20)*(1+Einstellungen!$B$10)</f>
        <v>33.812422</v>
      </c>
      <c r="G12631" s="21" t="str">
        <f aca="false">IF(F12631&lt;Einstellungen!$B$5,"ja","nein")</f>
        <v>nein</v>
      </c>
      <c r="H12631" s="21" t="s">
        <v>30</v>
      </c>
      <c r="I12631" s="29" t="n">
        <f aca="false">INDEX(Einstellungen!$B$27:$B$50,5)</f>
        <v>0.45</v>
      </c>
      <c r="J12631" s="29" t="n">
        <f aca="false">F12631*I12631</f>
        <v>15.2155899</v>
      </c>
    </row>
    <row r="12632" customFormat="false" ht="15" hidden="false" customHeight="false" outlineLevel="0" collapsed="false">
      <c r="A12632" s="28" t="n">
        <v>46107</v>
      </c>
      <c r="B12632" s="21" t="s">
        <v>117</v>
      </c>
      <c r="C12632" s="21" t="s">
        <v>136</v>
      </c>
      <c r="D12632" s="29" t="n">
        <v>105.267</v>
      </c>
      <c r="E12632" s="29" t="n">
        <f aca="false">D12632/10</f>
        <v>10.5267</v>
      </c>
      <c r="F12632" s="29" t="n">
        <f aca="false">(E12632+Einstellungen!$B$20)*(1+Einstellungen!$B$10)</f>
        <v>34.727413</v>
      </c>
      <c r="G12632" s="21" t="str">
        <f aca="false">IF(F12632&lt;Einstellungen!$B$5,"ja","nein")</f>
        <v>nein</v>
      </c>
      <c r="H12632" s="21" t="s">
        <v>30</v>
      </c>
      <c r="I12632" s="29" t="n">
        <f aca="false">INDEX(Einstellungen!$B$27:$B$50,6)</f>
        <v>0.5</v>
      </c>
      <c r="J12632" s="29" t="n">
        <f aca="false">F12632*I12632</f>
        <v>17.3637065</v>
      </c>
    </row>
    <row r="12633" customFormat="false" ht="15" hidden="false" customHeight="false" outlineLevel="0" collapsed="false">
      <c r="A12633" s="28" t="n">
        <v>46107</v>
      </c>
      <c r="B12633" s="21" t="s">
        <v>118</v>
      </c>
      <c r="C12633" s="21" t="s">
        <v>136</v>
      </c>
      <c r="D12633" s="29" t="n">
        <v>120.28</v>
      </c>
      <c r="E12633" s="29" t="n">
        <f aca="false">D12633/10</f>
        <v>12.028</v>
      </c>
      <c r="F12633" s="29" t="n">
        <f aca="false">(E12633+Einstellungen!$B$20)*(1+Einstellungen!$B$10)</f>
        <v>36.51396</v>
      </c>
      <c r="G12633" s="21" t="str">
        <f aca="false">IF(F12633&lt;Einstellungen!$B$5,"ja","nein")</f>
        <v>nein</v>
      </c>
      <c r="H12633" s="21" t="s">
        <v>30</v>
      </c>
      <c r="I12633" s="29" t="n">
        <f aca="false">INDEX(Einstellungen!$B$27:$B$50,7)</f>
        <v>0.7</v>
      </c>
      <c r="J12633" s="29" t="n">
        <f aca="false">F12633*I12633</f>
        <v>25.559772</v>
      </c>
    </row>
    <row r="12634" customFormat="false" ht="15" hidden="false" customHeight="false" outlineLevel="0" collapsed="false">
      <c r="A12634" s="28" t="n">
        <v>46107</v>
      </c>
      <c r="B12634" s="21" t="s">
        <v>119</v>
      </c>
      <c r="C12634" s="21" t="s">
        <v>136</v>
      </c>
      <c r="D12634" s="29" t="n">
        <v>137.345</v>
      </c>
      <c r="E12634" s="29" t="n">
        <f aca="false">D12634/10</f>
        <v>13.7345</v>
      </c>
      <c r="F12634" s="29" t="n">
        <f aca="false">(E12634+Einstellungen!$B$20)*(1+Einstellungen!$B$10)</f>
        <v>38.544695</v>
      </c>
      <c r="G12634" s="21" t="str">
        <f aca="false">IF(F12634&lt;Einstellungen!$B$5,"ja","nein")</f>
        <v>nein</v>
      </c>
      <c r="H12634" s="21" t="s">
        <v>30</v>
      </c>
      <c r="I12634" s="29" t="n">
        <f aca="false">INDEX(Einstellungen!$B$27:$B$50,8)</f>
        <v>0.95</v>
      </c>
      <c r="J12634" s="29" t="n">
        <f aca="false">F12634*I12634</f>
        <v>36.61746025</v>
      </c>
    </row>
    <row r="12635" customFormat="false" ht="15" hidden="false" customHeight="false" outlineLevel="0" collapsed="false">
      <c r="A12635" s="28" t="n">
        <v>46107</v>
      </c>
      <c r="B12635" s="21" t="s">
        <v>120</v>
      </c>
      <c r="C12635" s="21" t="s">
        <v>136</v>
      </c>
      <c r="D12635" s="29" t="n">
        <v>125.79</v>
      </c>
      <c r="E12635" s="29" t="n">
        <f aca="false">D12635/10</f>
        <v>12.579</v>
      </c>
      <c r="F12635" s="29" t="n">
        <f aca="false">(E12635+Einstellungen!$B$20)*(1+Einstellungen!$B$10)</f>
        <v>37.16965</v>
      </c>
      <c r="G12635" s="21" t="str">
        <f aca="false">IF(F12635&lt;Einstellungen!$B$5,"ja","nein")</f>
        <v>nein</v>
      </c>
      <c r="H12635" s="21" t="s">
        <v>30</v>
      </c>
      <c r="I12635" s="29" t="n">
        <f aca="false">INDEX(Einstellungen!$B$27:$B$50,9)</f>
        <v>1.05</v>
      </c>
      <c r="J12635" s="29" t="n">
        <f aca="false">F12635*I12635</f>
        <v>39.0281325</v>
      </c>
    </row>
    <row r="12636" customFormat="false" ht="15" hidden="false" customHeight="false" outlineLevel="0" collapsed="false">
      <c r="A12636" s="28" t="n">
        <v>46107</v>
      </c>
      <c r="B12636" s="21" t="s">
        <v>121</v>
      </c>
      <c r="C12636" s="21" t="s">
        <v>136</v>
      </c>
      <c r="D12636" s="29" t="n">
        <v>87.415</v>
      </c>
      <c r="E12636" s="29" t="n">
        <f aca="false">D12636/10</f>
        <v>8.7415</v>
      </c>
      <c r="F12636" s="29" t="n">
        <f aca="false">(E12636+Einstellungen!$B$20)*(1+Einstellungen!$B$10)</f>
        <v>32.603025</v>
      </c>
      <c r="G12636" s="21" t="str">
        <f aca="false">IF(F12636&lt;Einstellungen!$B$5,"ja","nein")</f>
        <v>nein</v>
      </c>
      <c r="H12636" s="21" t="s">
        <v>30</v>
      </c>
      <c r="I12636" s="29" t="n">
        <f aca="false">INDEX(Einstellungen!$B$27:$B$50,10)</f>
        <v>1.05</v>
      </c>
      <c r="J12636" s="29" t="n">
        <f aca="false">F12636*I12636</f>
        <v>34.23317625</v>
      </c>
    </row>
    <row r="12637" customFormat="false" ht="15" hidden="false" customHeight="false" outlineLevel="0" collapsed="false">
      <c r="A12637" s="28" t="n">
        <v>46107</v>
      </c>
      <c r="B12637" s="21" t="s">
        <v>122</v>
      </c>
      <c r="C12637" s="21" t="s">
        <v>136</v>
      </c>
      <c r="D12637" s="29" t="n">
        <v>41.852</v>
      </c>
      <c r="E12637" s="29" t="n">
        <f aca="false">D12637/10</f>
        <v>4.1852</v>
      </c>
      <c r="F12637" s="29" t="n">
        <f aca="false">(E12637+Einstellungen!$B$20)*(1+Einstellungen!$B$10)</f>
        <v>27.181028</v>
      </c>
      <c r="G12637" s="21" t="str">
        <f aca="false">IF(F12637&lt;Einstellungen!$B$5,"ja","nein")</f>
        <v>ja</v>
      </c>
      <c r="H12637" s="21" t="s">
        <v>30</v>
      </c>
      <c r="I12637" s="29" t="n">
        <f aca="false">INDEX(Einstellungen!$B$27:$B$50,11)</f>
        <v>1.05</v>
      </c>
      <c r="J12637" s="29" t="n">
        <f aca="false">F12637*I12637</f>
        <v>28.5400794</v>
      </c>
    </row>
    <row r="12638" customFormat="false" ht="15" hidden="false" customHeight="false" outlineLevel="0" collapsed="false">
      <c r="A12638" s="28" t="n">
        <v>46107</v>
      </c>
      <c r="B12638" s="21" t="s">
        <v>123</v>
      </c>
      <c r="C12638" s="21" t="s">
        <v>136</v>
      </c>
      <c r="D12638" s="29" t="n">
        <v>13.74</v>
      </c>
      <c r="E12638" s="29" t="n">
        <f aca="false">D12638/10</f>
        <v>1.374</v>
      </c>
      <c r="F12638" s="29" t="n">
        <f aca="false">(E12638+Einstellungen!$B$20)*(1+Einstellungen!$B$10)</f>
        <v>23.8357</v>
      </c>
      <c r="G12638" s="21" t="str">
        <f aca="false">IF(F12638&lt;Einstellungen!$B$5,"ja","nein")</f>
        <v>ja</v>
      </c>
      <c r="H12638" s="21" t="s">
        <v>30</v>
      </c>
      <c r="I12638" s="29" t="n">
        <f aca="false">INDEX(Einstellungen!$B$27:$B$50,12)</f>
        <v>1.1</v>
      </c>
      <c r="J12638" s="29" t="n">
        <f aca="false">F12638*I12638</f>
        <v>26.21927</v>
      </c>
    </row>
    <row r="12639" customFormat="false" ht="15" hidden="false" customHeight="false" outlineLevel="0" collapsed="false">
      <c r="A12639" s="28" t="n">
        <v>46107</v>
      </c>
      <c r="B12639" s="21" t="s">
        <v>124</v>
      </c>
      <c r="C12639" s="21" t="s">
        <v>136</v>
      </c>
      <c r="D12639" s="29" t="n">
        <v>3.12</v>
      </c>
      <c r="E12639" s="29" t="n">
        <f aca="false">D12639/10</f>
        <v>0.312</v>
      </c>
      <c r="F12639" s="29" t="n">
        <f aca="false">(E12639+Einstellungen!$B$20)*(1+Einstellungen!$B$10)</f>
        <v>22.57192</v>
      </c>
      <c r="G12639" s="21" t="str">
        <f aca="false">IF(F12639&lt;Einstellungen!$B$5,"ja","nein")</f>
        <v>ja</v>
      </c>
      <c r="H12639" s="21" t="s">
        <v>30</v>
      </c>
      <c r="I12639" s="29" t="n">
        <f aca="false">INDEX(Einstellungen!$B$27:$B$50,13)</f>
        <v>1.2</v>
      </c>
      <c r="J12639" s="29" t="n">
        <f aca="false">F12639*I12639</f>
        <v>27.086304</v>
      </c>
    </row>
    <row r="12640" customFormat="false" ht="15" hidden="false" customHeight="false" outlineLevel="0" collapsed="false">
      <c r="A12640" s="28" t="n">
        <v>46107</v>
      </c>
      <c r="B12640" s="21" t="s">
        <v>125</v>
      </c>
      <c r="C12640" s="21" t="s">
        <v>136</v>
      </c>
      <c r="D12640" s="29" t="n">
        <v>0.63</v>
      </c>
      <c r="E12640" s="29" t="n">
        <f aca="false">D12640/10</f>
        <v>0.063</v>
      </c>
      <c r="F12640" s="29" t="n">
        <f aca="false">(E12640+Einstellungen!$B$20)*(1+Einstellungen!$B$10)</f>
        <v>22.27561</v>
      </c>
      <c r="G12640" s="21" t="str">
        <f aca="false">IF(F12640&lt;Einstellungen!$B$5,"ja","nein")</f>
        <v>ja</v>
      </c>
      <c r="H12640" s="21" t="s">
        <v>30</v>
      </c>
      <c r="I12640" s="29" t="n">
        <f aca="false">INDEX(Einstellungen!$B$27:$B$50,14)</f>
        <v>1.15</v>
      </c>
      <c r="J12640" s="29" t="n">
        <f aca="false">F12640*I12640</f>
        <v>25.6169515</v>
      </c>
    </row>
    <row r="12641" customFormat="false" ht="15" hidden="false" customHeight="false" outlineLevel="0" collapsed="false">
      <c r="A12641" s="28" t="n">
        <v>46107</v>
      </c>
      <c r="B12641" s="21" t="s">
        <v>126</v>
      </c>
      <c r="C12641" s="21" t="s">
        <v>136</v>
      </c>
      <c r="D12641" s="29" t="n">
        <v>5.902</v>
      </c>
      <c r="E12641" s="29" t="n">
        <f aca="false">D12641/10</f>
        <v>0.5902</v>
      </c>
      <c r="F12641" s="29" t="n">
        <f aca="false">(E12641+Einstellungen!$B$20)*(1+Einstellungen!$B$10)</f>
        <v>22.902978</v>
      </c>
      <c r="G12641" s="21" t="str">
        <f aca="false">IF(F12641&lt;Einstellungen!$B$5,"ja","nein")</f>
        <v>ja</v>
      </c>
      <c r="H12641" s="21" t="s">
        <v>30</v>
      </c>
      <c r="I12641" s="29" t="n">
        <f aca="false">INDEX(Einstellungen!$B$27:$B$50,15)</f>
        <v>1</v>
      </c>
      <c r="J12641" s="29" t="n">
        <f aca="false">F12641*I12641</f>
        <v>22.902978</v>
      </c>
    </row>
    <row r="12642" customFormat="false" ht="15" hidden="false" customHeight="false" outlineLevel="0" collapsed="false">
      <c r="A12642" s="28" t="n">
        <v>46107</v>
      </c>
      <c r="B12642" s="21" t="s">
        <v>127</v>
      </c>
      <c r="C12642" s="21" t="s">
        <v>136</v>
      </c>
      <c r="D12642" s="29" t="n">
        <v>37.435</v>
      </c>
      <c r="E12642" s="29" t="n">
        <f aca="false">D12642/10</f>
        <v>3.7435</v>
      </c>
      <c r="F12642" s="29" t="n">
        <f aca="false">(E12642+Einstellungen!$B$20)*(1+Einstellungen!$B$10)</f>
        <v>26.655405</v>
      </c>
      <c r="G12642" s="21" t="str">
        <f aca="false">IF(F12642&lt;Einstellungen!$B$5,"ja","nein")</f>
        <v>ja</v>
      </c>
      <c r="H12642" s="21" t="s">
        <v>30</v>
      </c>
      <c r="I12642" s="29" t="n">
        <f aca="false">INDEX(Einstellungen!$B$27:$B$50,16)</f>
        <v>0.95</v>
      </c>
      <c r="J12642" s="29" t="n">
        <f aca="false">F12642*I12642</f>
        <v>25.32263475</v>
      </c>
    </row>
    <row r="12643" customFormat="false" ht="15" hidden="false" customHeight="false" outlineLevel="0" collapsed="false">
      <c r="A12643" s="28" t="n">
        <v>46107</v>
      </c>
      <c r="B12643" s="21" t="s">
        <v>128</v>
      </c>
      <c r="C12643" s="21" t="s">
        <v>136</v>
      </c>
      <c r="D12643" s="29" t="n">
        <v>75.817</v>
      </c>
      <c r="E12643" s="29" t="n">
        <f aca="false">D12643/10</f>
        <v>7.5817</v>
      </c>
      <c r="F12643" s="29" t="n">
        <f aca="false">(E12643+Einstellungen!$B$20)*(1+Einstellungen!$B$10)</f>
        <v>31.222863</v>
      </c>
      <c r="G12643" s="21" t="str">
        <f aca="false">IF(F12643&lt;Einstellungen!$B$5,"ja","nein")</f>
        <v>nein</v>
      </c>
      <c r="H12643" s="21" t="s">
        <v>30</v>
      </c>
      <c r="I12643" s="29" t="n">
        <f aca="false">INDEX(Einstellungen!$B$27:$B$50,17)</f>
        <v>0.95</v>
      </c>
      <c r="J12643" s="29" t="n">
        <f aca="false">F12643*I12643</f>
        <v>29.66171985</v>
      </c>
    </row>
    <row r="12644" customFormat="false" ht="15" hidden="false" customHeight="false" outlineLevel="0" collapsed="false">
      <c r="A12644" s="28" t="n">
        <v>46107</v>
      </c>
      <c r="B12644" s="21" t="s">
        <v>129</v>
      </c>
      <c r="C12644" s="21" t="s">
        <v>136</v>
      </c>
      <c r="D12644" s="29" t="n">
        <v>115.922</v>
      </c>
      <c r="E12644" s="29" t="n">
        <f aca="false">D12644/10</f>
        <v>11.5922</v>
      </c>
      <c r="F12644" s="29" t="n">
        <f aca="false">(E12644+Einstellungen!$B$20)*(1+Einstellungen!$B$10)</f>
        <v>35.995358</v>
      </c>
      <c r="G12644" s="21" t="str">
        <f aca="false">IF(F12644&lt;Einstellungen!$B$5,"ja","nein")</f>
        <v>nein</v>
      </c>
      <c r="H12644" s="21" t="s">
        <v>30</v>
      </c>
      <c r="I12644" s="29" t="n">
        <f aca="false">INDEX(Einstellungen!$B$27:$B$50,18)</f>
        <v>1.1</v>
      </c>
      <c r="J12644" s="29" t="n">
        <f aca="false">F12644*I12644</f>
        <v>39.5948938</v>
      </c>
    </row>
    <row r="12645" customFormat="false" ht="15" hidden="false" customHeight="false" outlineLevel="0" collapsed="false">
      <c r="A12645" s="28" t="n">
        <v>46107</v>
      </c>
      <c r="B12645" s="21" t="s">
        <v>130</v>
      </c>
      <c r="C12645" s="21" t="s">
        <v>136</v>
      </c>
      <c r="D12645" s="29" t="n">
        <v>155.417</v>
      </c>
      <c r="E12645" s="29" t="n">
        <f aca="false">D12645/10</f>
        <v>15.5417</v>
      </c>
      <c r="F12645" s="29" t="n">
        <f aca="false">(E12645+Einstellungen!$B$20)*(1+Einstellungen!$B$10)</f>
        <v>40.695263</v>
      </c>
      <c r="G12645" s="21" t="str">
        <f aca="false">IF(F12645&lt;Einstellungen!$B$5,"ja","nein")</f>
        <v>nein</v>
      </c>
      <c r="H12645" s="21" t="s">
        <v>30</v>
      </c>
      <c r="I12645" s="29" t="n">
        <f aca="false">INDEX(Einstellungen!$B$27:$B$50,19)</f>
        <v>1.35</v>
      </c>
      <c r="J12645" s="29" t="n">
        <f aca="false">F12645*I12645</f>
        <v>54.93860505</v>
      </c>
    </row>
    <row r="12646" customFormat="false" ht="15" hidden="false" customHeight="false" outlineLevel="0" collapsed="false">
      <c r="A12646" s="28" t="n">
        <v>46107</v>
      </c>
      <c r="B12646" s="21" t="s">
        <v>131</v>
      </c>
      <c r="C12646" s="21" t="s">
        <v>136</v>
      </c>
      <c r="D12646" s="29" t="n">
        <v>167.22</v>
      </c>
      <c r="E12646" s="29" t="n">
        <f aca="false">D12646/10</f>
        <v>16.722</v>
      </c>
      <c r="F12646" s="29" t="n">
        <f aca="false">(E12646+Einstellungen!$B$20)*(1+Einstellungen!$B$10)</f>
        <v>42.09982</v>
      </c>
      <c r="G12646" s="21" t="str">
        <f aca="false">IF(F12646&lt;Einstellungen!$B$5,"ja","nein")</f>
        <v>nein</v>
      </c>
      <c r="H12646" s="21" t="s">
        <v>30</v>
      </c>
      <c r="I12646" s="29" t="n">
        <f aca="false">INDEX(Einstellungen!$B$27:$B$50,20)</f>
        <v>1.45</v>
      </c>
      <c r="J12646" s="29" t="n">
        <f aca="false">F12646*I12646</f>
        <v>61.044739</v>
      </c>
    </row>
    <row r="12647" customFormat="false" ht="15" hidden="false" customHeight="false" outlineLevel="0" collapsed="false">
      <c r="A12647" s="28" t="n">
        <v>46107</v>
      </c>
      <c r="B12647" s="21" t="s">
        <v>132</v>
      </c>
      <c r="C12647" s="21" t="s">
        <v>136</v>
      </c>
      <c r="D12647" s="29" t="n">
        <v>153.745</v>
      </c>
      <c r="E12647" s="29" t="n">
        <f aca="false">D12647/10</f>
        <v>15.3745</v>
      </c>
      <c r="F12647" s="29" t="n">
        <f aca="false">(E12647+Einstellungen!$B$20)*(1+Einstellungen!$B$10)</f>
        <v>40.496295</v>
      </c>
      <c r="G12647" s="21" t="str">
        <f aca="false">IF(F12647&lt;Einstellungen!$B$5,"ja","nein")</f>
        <v>nein</v>
      </c>
      <c r="H12647" s="21" t="s">
        <v>30</v>
      </c>
      <c r="I12647" s="29" t="n">
        <f aca="false">INDEX(Einstellungen!$B$27:$B$50,21)</f>
        <v>1.4</v>
      </c>
      <c r="J12647" s="29" t="n">
        <f aca="false">F12647*I12647</f>
        <v>56.694813</v>
      </c>
    </row>
    <row r="12648" customFormat="false" ht="15" hidden="false" customHeight="false" outlineLevel="0" collapsed="false">
      <c r="A12648" s="28" t="n">
        <v>46107</v>
      </c>
      <c r="B12648" s="21" t="s">
        <v>133</v>
      </c>
      <c r="C12648" s="21" t="s">
        <v>136</v>
      </c>
      <c r="D12648" s="29" t="n">
        <v>130.505</v>
      </c>
      <c r="E12648" s="29" t="n">
        <f aca="false">D12648/10</f>
        <v>13.0505</v>
      </c>
      <c r="F12648" s="29" t="n">
        <f aca="false">(E12648+Einstellungen!$B$20)*(1+Einstellungen!$B$10)</f>
        <v>37.730735</v>
      </c>
      <c r="G12648" s="21" t="str">
        <f aca="false">IF(F12648&lt;Einstellungen!$B$5,"ja","nein")</f>
        <v>nein</v>
      </c>
      <c r="H12648" s="21" t="s">
        <v>30</v>
      </c>
      <c r="I12648" s="29" t="n">
        <f aca="false">INDEX(Einstellungen!$B$27:$B$50,22)</f>
        <v>1.25</v>
      </c>
      <c r="J12648" s="29" t="n">
        <f aca="false">F12648*I12648</f>
        <v>47.16341875</v>
      </c>
    </row>
    <row r="12649" customFormat="false" ht="15" hidden="false" customHeight="false" outlineLevel="0" collapsed="false">
      <c r="A12649" s="28" t="n">
        <v>46107</v>
      </c>
      <c r="B12649" s="21" t="s">
        <v>134</v>
      </c>
      <c r="C12649" s="21" t="s">
        <v>136</v>
      </c>
      <c r="D12649" s="29" t="n">
        <v>124.373</v>
      </c>
      <c r="E12649" s="29" t="n">
        <f aca="false">D12649/10</f>
        <v>12.4373</v>
      </c>
      <c r="F12649" s="29" t="n">
        <f aca="false">(E12649+Einstellungen!$B$20)*(1+Einstellungen!$B$10)</f>
        <v>37.001027</v>
      </c>
      <c r="G12649" s="21" t="str">
        <f aca="false">IF(F12649&lt;Einstellungen!$B$5,"ja","nein")</f>
        <v>nein</v>
      </c>
      <c r="H12649" s="21" t="s">
        <v>30</v>
      </c>
      <c r="I12649" s="29" t="n">
        <f aca="false">INDEX(Einstellungen!$B$27:$B$50,23)</f>
        <v>1.05</v>
      </c>
      <c r="J12649" s="29" t="n">
        <f aca="false">F12649*I12649</f>
        <v>38.85107835</v>
      </c>
    </row>
    <row r="12650" customFormat="false" ht="15" hidden="false" customHeight="false" outlineLevel="0" collapsed="false">
      <c r="A12650" s="28" t="n">
        <v>46107</v>
      </c>
      <c r="B12650" s="21" t="s">
        <v>135</v>
      </c>
      <c r="C12650" s="21" t="s">
        <v>136</v>
      </c>
      <c r="D12650" s="29" t="n">
        <v>115.025</v>
      </c>
      <c r="E12650" s="29" t="n">
        <f aca="false">D12650/10</f>
        <v>11.5025</v>
      </c>
      <c r="F12650" s="29" t="n">
        <f aca="false">(E12650+Einstellungen!$B$20)*(1+Einstellungen!$B$10)</f>
        <v>35.888615</v>
      </c>
      <c r="G12650" s="21" t="str">
        <f aca="false">IF(F12650&lt;Einstellungen!$B$5,"ja","nein")</f>
        <v>nein</v>
      </c>
      <c r="H12650" s="21" t="s">
        <v>30</v>
      </c>
      <c r="I12650" s="29" t="n">
        <f aca="false">INDEX(Einstellungen!$B$27:$B$50,24)</f>
        <v>0.8</v>
      </c>
      <c r="J12650" s="29" t="n">
        <f aca="false">F12650*I12650</f>
        <v>28.710892</v>
      </c>
    </row>
    <row r="12651" customFormat="false" ht="15" hidden="false" customHeight="false" outlineLevel="0" collapsed="false">
      <c r="A12651" s="28" t="n">
        <v>46108</v>
      </c>
      <c r="B12651" s="21" t="s">
        <v>111</v>
      </c>
      <c r="C12651" s="21" t="s">
        <v>137</v>
      </c>
      <c r="D12651" s="29" t="n">
        <v>119.392</v>
      </c>
      <c r="E12651" s="29" t="n">
        <f aca="false">D12651/10</f>
        <v>11.9392</v>
      </c>
      <c r="F12651" s="29" t="n">
        <f aca="false">(E12651+Einstellungen!$B$20)*(1+Einstellungen!$B$10)</f>
        <v>36.408288</v>
      </c>
      <c r="G12651" s="21" t="str">
        <f aca="false">IF(F12651&lt;Einstellungen!$B$5,"ja","nein")</f>
        <v>nein</v>
      </c>
      <c r="H12651" s="21" t="s">
        <v>30</v>
      </c>
      <c r="I12651" s="29" t="n">
        <f aca="false">INDEX(Einstellungen!$B$27:$B$50,1)</f>
        <v>0.6</v>
      </c>
      <c r="J12651" s="29" t="n">
        <f aca="false">F12651*I12651</f>
        <v>21.8449728</v>
      </c>
    </row>
    <row r="12652" customFormat="false" ht="15" hidden="false" customHeight="false" outlineLevel="0" collapsed="false">
      <c r="A12652" s="28" t="n">
        <v>46108</v>
      </c>
      <c r="B12652" s="21" t="s">
        <v>113</v>
      </c>
      <c r="C12652" s="21" t="s">
        <v>137</v>
      </c>
      <c r="D12652" s="29" t="n">
        <v>119.5</v>
      </c>
      <c r="E12652" s="29" t="n">
        <f aca="false">D12652/10</f>
        <v>11.95</v>
      </c>
      <c r="F12652" s="29" t="n">
        <f aca="false">(E12652+Einstellungen!$B$20)*(1+Einstellungen!$B$10)</f>
        <v>36.42114</v>
      </c>
      <c r="G12652" s="21" t="str">
        <f aca="false">IF(F12652&lt;Einstellungen!$B$5,"ja","nein")</f>
        <v>nein</v>
      </c>
      <c r="H12652" s="21" t="s">
        <v>30</v>
      </c>
      <c r="I12652" s="29" t="n">
        <f aca="false">INDEX(Einstellungen!$B$27:$B$50,2)</f>
        <v>0.5</v>
      </c>
      <c r="J12652" s="29" t="n">
        <f aca="false">F12652*I12652</f>
        <v>18.21057</v>
      </c>
    </row>
    <row r="12653" customFormat="false" ht="15" hidden="false" customHeight="false" outlineLevel="0" collapsed="false">
      <c r="A12653" s="28" t="n">
        <v>46108</v>
      </c>
      <c r="B12653" s="21" t="s">
        <v>114</v>
      </c>
      <c r="C12653" s="21" t="s">
        <v>137</v>
      </c>
      <c r="D12653" s="29" t="n">
        <v>117.343</v>
      </c>
      <c r="E12653" s="29" t="n">
        <f aca="false">D12653/10</f>
        <v>11.7343</v>
      </c>
      <c r="F12653" s="29" t="n">
        <f aca="false">(E12653+Einstellungen!$B$20)*(1+Einstellungen!$B$10)</f>
        <v>36.164457</v>
      </c>
      <c r="G12653" s="21" t="str">
        <f aca="false">IF(F12653&lt;Einstellungen!$B$5,"ja","nein")</f>
        <v>nein</v>
      </c>
      <c r="H12653" s="21" t="s">
        <v>30</v>
      </c>
      <c r="I12653" s="29" t="n">
        <f aca="false">INDEX(Einstellungen!$B$27:$B$50,3)</f>
        <v>0.45</v>
      </c>
      <c r="J12653" s="29" t="n">
        <f aca="false">F12653*I12653</f>
        <v>16.27400565</v>
      </c>
    </row>
    <row r="12654" customFormat="false" ht="15" hidden="false" customHeight="false" outlineLevel="0" collapsed="false">
      <c r="A12654" s="28" t="n">
        <v>46108</v>
      </c>
      <c r="B12654" s="21" t="s">
        <v>115</v>
      </c>
      <c r="C12654" s="21" t="s">
        <v>137</v>
      </c>
      <c r="D12654" s="29" t="n">
        <v>117.832</v>
      </c>
      <c r="E12654" s="29" t="n">
        <f aca="false">D12654/10</f>
        <v>11.7832</v>
      </c>
      <c r="F12654" s="29" t="n">
        <f aca="false">(E12654+Einstellungen!$B$20)*(1+Einstellungen!$B$10)</f>
        <v>36.222648</v>
      </c>
      <c r="G12654" s="21" t="str">
        <f aca="false">IF(F12654&lt;Einstellungen!$B$5,"ja","nein")</f>
        <v>nein</v>
      </c>
      <c r="H12654" s="21" t="s">
        <v>30</v>
      </c>
      <c r="I12654" s="29" t="n">
        <f aca="false">INDEX(Einstellungen!$B$27:$B$50,4)</f>
        <v>0.45</v>
      </c>
      <c r="J12654" s="29" t="n">
        <f aca="false">F12654*I12654</f>
        <v>16.3001916</v>
      </c>
    </row>
    <row r="12655" customFormat="false" ht="15" hidden="false" customHeight="false" outlineLevel="0" collapsed="false">
      <c r="A12655" s="28" t="n">
        <v>46108</v>
      </c>
      <c r="B12655" s="21" t="s">
        <v>116</v>
      </c>
      <c r="C12655" s="21" t="s">
        <v>137</v>
      </c>
      <c r="D12655" s="29" t="n">
        <v>120.248</v>
      </c>
      <c r="E12655" s="29" t="n">
        <f aca="false">D12655/10</f>
        <v>12.0248</v>
      </c>
      <c r="F12655" s="29" t="n">
        <f aca="false">(E12655+Einstellungen!$B$20)*(1+Einstellungen!$B$10)</f>
        <v>36.510152</v>
      </c>
      <c r="G12655" s="21" t="str">
        <f aca="false">IF(F12655&lt;Einstellungen!$B$5,"ja","nein")</f>
        <v>nein</v>
      </c>
      <c r="H12655" s="21" t="s">
        <v>30</v>
      </c>
      <c r="I12655" s="29" t="n">
        <f aca="false">INDEX(Einstellungen!$B$27:$B$50,5)</f>
        <v>0.45</v>
      </c>
      <c r="J12655" s="29" t="n">
        <f aca="false">F12655*I12655</f>
        <v>16.4295684</v>
      </c>
    </row>
    <row r="12656" customFormat="false" ht="15" hidden="false" customHeight="false" outlineLevel="0" collapsed="false">
      <c r="A12656" s="28" t="n">
        <v>46108</v>
      </c>
      <c r="B12656" s="21" t="s">
        <v>117</v>
      </c>
      <c r="C12656" s="21" t="s">
        <v>137</v>
      </c>
      <c r="D12656" s="29" t="n">
        <v>136.463</v>
      </c>
      <c r="E12656" s="29" t="n">
        <f aca="false">D12656/10</f>
        <v>13.6463</v>
      </c>
      <c r="F12656" s="29" t="n">
        <f aca="false">(E12656+Einstellungen!$B$20)*(1+Einstellungen!$B$10)</f>
        <v>38.439737</v>
      </c>
      <c r="G12656" s="21" t="str">
        <f aca="false">IF(F12656&lt;Einstellungen!$B$5,"ja","nein")</f>
        <v>nein</v>
      </c>
      <c r="H12656" s="21" t="s">
        <v>30</v>
      </c>
      <c r="I12656" s="29" t="n">
        <f aca="false">INDEX(Einstellungen!$B$27:$B$50,6)</f>
        <v>0.5</v>
      </c>
      <c r="J12656" s="29" t="n">
        <f aca="false">F12656*I12656</f>
        <v>19.2198685</v>
      </c>
    </row>
    <row r="12657" customFormat="false" ht="15" hidden="false" customHeight="false" outlineLevel="0" collapsed="false">
      <c r="A12657" s="28" t="n">
        <v>46108</v>
      </c>
      <c r="B12657" s="21" t="s">
        <v>118</v>
      </c>
      <c r="C12657" s="21" t="s">
        <v>137</v>
      </c>
      <c r="D12657" s="29" t="n">
        <v>172.63</v>
      </c>
      <c r="E12657" s="29" t="n">
        <f aca="false">D12657/10</f>
        <v>17.263</v>
      </c>
      <c r="F12657" s="29" t="n">
        <f aca="false">(E12657+Einstellungen!$B$20)*(1+Einstellungen!$B$10)</f>
        <v>42.74361</v>
      </c>
      <c r="G12657" s="21" t="str">
        <f aca="false">IF(F12657&lt;Einstellungen!$B$5,"ja","nein")</f>
        <v>nein</v>
      </c>
      <c r="H12657" s="21" t="s">
        <v>30</v>
      </c>
      <c r="I12657" s="29" t="n">
        <f aca="false">INDEX(Einstellungen!$B$27:$B$50,7)</f>
        <v>0.7</v>
      </c>
      <c r="J12657" s="29" t="n">
        <f aca="false">F12657*I12657</f>
        <v>29.920527</v>
      </c>
    </row>
    <row r="12658" customFormat="false" ht="15" hidden="false" customHeight="false" outlineLevel="0" collapsed="false">
      <c r="A12658" s="28" t="n">
        <v>46108</v>
      </c>
      <c r="B12658" s="21" t="s">
        <v>119</v>
      </c>
      <c r="C12658" s="21" t="s">
        <v>137</v>
      </c>
      <c r="D12658" s="29" t="n">
        <v>176.395</v>
      </c>
      <c r="E12658" s="29" t="n">
        <f aca="false">D12658/10</f>
        <v>17.6395</v>
      </c>
      <c r="F12658" s="29" t="n">
        <f aca="false">(E12658+Einstellungen!$B$20)*(1+Einstellungen!$B$10)</f>
        <v>43.191645</v>
      </c>
      <c r="G12658" s="21" t="str">
        <f aca="false">IF(F12658&lt;Einstellungen!$B$5,"ja","nein")</f>
        <v>nein</v>
      </c>
      <c r="H12658" s="21" t="s">
        <v>30</v>
      </c>
      <c r="I12658" s="29" t="n">
        <f aca="false">INDEX(Einstellungen!$B$27:$B$50,8)</f>
        <v>0.95</v>
      </c>
      <c r="J12658" s="29" t="n">
        <f aca="false">F12658*I12658</f>
        <v>41.03206275</v>
      </c>
    </row>
    <row r="12659" customFormat="false" ht="15" hidden="false" customHeight="false" outlineLevel="0" collapsed="false">
      <c r="A12659" s="28" t="n">
        <v>46108</v>
      </c>
      <c r="B12659" s="21" t="s">
        <v>120</v>
      </c>
      <c r="C12659" s="21" t="s">
        <v>137</v>
      </c>
      <c r="D12659" s="29" t="n">
        <v>147.558</v>
      </c>
      <c r="E12659" s="29" t="n">
        <f aca="false">D12659/10</f>
        <v>14.7558</v>
      </c>
      <c r="F12659" s="29" t="n">
        <f aca="false">(E12659+Einstellungen!$B$20)*(1+Einstellungen!$B$10)</f>
        <v>39.760042</v>
      </c>
      <c r="G12659" s="21" t="str">
        <f aca="false">IF(F12659&lt;Einstellungen!$B$5,"ja","nein")</f>
        <v>nein</v>
      </c>
      <c r="H12659" s="21" t="s">
        <v>30</v>
      </c>
      <c r="I12659" s="29" t="n">
        <f aca="false">INDEX(Einstellungen!$B$27:$B$50,9)</f>
        <v>1.05</v>
      </c>
      <c r="J12659" s="29" t="n">
        <f aca="false">F12659*I12659</f>
        <v>41.7480441</v>
      </c>
    </row>
    <row r="12660" customFormat="false" ht="15" hidden="false" customHeight="false" outlineLevel="0" collapsed="false">
      <c r="A12660" s="28" t="n">
        <v>46108</v>
      </c>
      <c r="B12660" s="21" t="s">
        <v>121</v>
      </c>
      <c r="C12660" s="21" t="s">
        <v>137</v>
      </c>
      <c r="D12660" s="29" t="n">
        <v>114.002</v>
      </c>
      <c r="E12660" s="29" t="n">
        <f aca="false">D12660/10</f>
        <v>11.4002</v>
      </c>
      <c r="F12660" s="29" t="n">
        <f aca="false">(E12660+Einstellungen!$B$20)*(1+Einstellungen!$B$10)</f>
        <v>35.766878</v>
      </c>
      <c r="G12660" s="21" t="str">
        <f aca="false">IF(F12660&lt;Einstellungen!$B$5,"ja","nein")</f>
        <v>nein</v>
      </c>
      <c r="H12660" s="21" t="s">
        <v>30</v>
      </c>
      <c r="I12660" s="29" t="n">
        <f aca="false">INDEX(Einstellungen!$B$27:$B$50,10)</f>
        <v>1.05</v>
      </c>
      <c r="J12660" s="29" t="n">
        <f aca="false">F12660*I12660</f>
        <v>37.5552219</v>
      </c>
    </row>
    <row r="12661" customFormat="false" ht="15" hidden="false" customHeight="false" outlineLevel="0" collapsed="false">
      <c r="A12661" s="28" t="n">
        <v>46108</v>
      </c>
      <c r="B12661" s="21" t="s">
        <v>122</v>
      </c>
      <c r="C12661" s="21" t="s">
        <v>137</v>
      </c>
      <c r="D12661" s="29" t="n">
        <v>87.26</v>
      </c>
      <c r="E12661" s="29" t="n">
        <f aca="false">D12661/10</f>
        <v>8.726</v>
      </c>
      <c r="F12661" s="29" t="n">
        <f aca="false">(E12661+Einstellungen!$B$20)*(1+Einstellungen!$B$10)</f>
        <v>32.58458</v>
      </c>
      <c r="G12661" s="21" t="str">
        <f aca="false">IF(F12661&lt;Einstellungen!$B$5,"ja","nein")</f>
        <v>nein</v>
      </c>
      <c r="H12661" s="21" t="s">
        <v>30</v>
      </c>
      <c r="I12661" s="29" t="n">
        <f aca="false">INDEX(Einstellungen!$B$27:$B$50,11)</f>
        <v>1.05</v>
      </c>
      <c r="J12661" s="29" t="n">
        <f aca="false">F12661*I12661</f>
        <v>34.213809</v>
      </c>
    </row>
    <row r="12662" customFormat="false" ht="15" hidden="false" customHeight="false" outlineLevel="0" collapsed="false">
      <c r="A12662" s="28" t="n">
        <v>46108</v>
      </c>
      <c r="B12662" s="21" t="s">
        <v>123</v>
      </c>
      <c r="C12662" s="21" t="s">
        <v>137</v>
      </c>
      <c r="D12662" s="29" t="n">
        <v>72.81</v>
      </c>
      <c r="E12662" s="29" t="n">
        <f aca="false">D12662/10</f>
        <v>7.281</v>
      </c>
      <c r="F12662" s="29" t="n">
        <f aca="false">(E12662+Einstellungen!$B$20)*(1+Einstellungen!$B$10)</f>
        <v>30.86503</v>
      </c>
      <c r="G12662" s="21" t="str">
        <f aca="false">IF(F12662&lt;Einstellungen!$B$5,"ja","nein")</f>
        <v>nein</v>
      </c>
      <c r="H12662" s="21" t="s">
        <v>30</v>
      </c>
      <c r="I12662" s="29" t="n">
        <f aca="false">INDEX(Einstellungen!$B$27:$B$50,12)</f>
        <v>1.1</v>
      </c>
      <c r="J12662" s="29" t="n">
        <f aca="false">F12662*I12662</f>
        <v>33.951533</v>
      </c>
    </row>
    <row r="12663" customFormat="false" ht="15" hidden="false" customHeight="false" outlineLevel="0" collapsed="false">
      <c r="A12663" s="28" t="n">
        <v>46108</v>
      </c>
      <c r="B12663" s="21" t="s">
        <v>124</v>
      </c>
      <c r="C12663" s="21" t="s">
        <v>137</v>
      </c>
      <c r="D12663" s="29" t="n">
        <v>63.32</v>
      </c>
      <c r="E12663" s="29" t="n">
        <f aca="false">D12663/10</f>
        <v>6.332</v>
      </c>
      <c r="F12663" s="29" t="n">
        <f aca="false">(E12663+Einstellungen!$B$20)*(1+Einstellungen!$B$10)</f>
        <v>29.73572</v>
      </c>
      <c r="G12663" s="21" t="str">
        <f aca="false">IF(F12663&lt;Einstellungen!$B$5,"ja","nein")</f>
        <v>nein</v>
      </c>
      <c r="H12663" s="21" t="s">
        <v>30</v>
      </c>
      <c r="I12663" s="29" t="n">
        <f aca="false">INDEX(Einstellungen!$B$27:$B$50,13)</f>
        <v>1.2</v>
      </c>
      <c r="J12663" s="29" t="n">
        <f aca="false">F12663*I12663</f>
        <v>35.682864</v>
      </c>
    </row>
    <row r="12664" customFormat="false" ht="15" hidden="false" customHeight="false" outlineLevel="0" collapsed="false">
      <c r="A12664" s="28" t="n">
        <v>46108</v>
      </c>
      <c r="B12664" s="21" t="s">
        <v>125</v>
      </c>
      <c r="C12664" s="21" t="s">
        <v>137</v>
      </c>
      <c r="D12664" s="29" t="n">
        <v>59.6</v>
      </c>
      <c r="E12664" s="29" t="n">
        <f aca="false">D12664/10</f>
        <v>5.96</v>
      </c>
      <c r="F12664" s="29" t="n">
        <f aca="false">(E12664+Einstellungen!$B$20)*(1+Einstellungen!$B$10)</f>
        <v>29.29304</v>
      </c>
      <c r="G12664" s="21" t="str">
        <f aca="false">IF(F12664&lt;Einstellungen!$B$5,"ja","nein")</f>
        <v>nein</v>
      </c>
      <c r="H12664" s="21" t="s">
        <v>30</v>
      </c>
      <c r="I12664" s="29" t="n">
        <f aca="false">INDEX(Einstellungen!$B$27:$B$50,14)</f>
        <v>1.15</v>
      </c>
      <c r="J12664" s="29" t="n">
        <f aca="false">F12664*I12664</f>
        <v>33.686996</v>
      </c>
    </row>
    <row r="12665" customFormat="false" ht="15" hidden="false" customHeight="false" outlineLevel="0" collapsed="false">
      <c r="A12665" s="28" t="n">
        <v>46108</v>
      </c>
      <c r="B12665" s="21" t="s">
        <v>126</v>
      </c>
      <c r="C12665" s="21" t="s">
        <v>137</v>
      </c>
      <c r="D12665" s="29" t="n">
        <v>74.075</v>
      </c>
      <c r="E12665" s="29" t="n">
        <f aca="false">D12665/10</f>
        <v>7.4075</v>
      </c>
      <c r="F12665" s="29" t="n">
        <f aca="false">(E12665+Einstellungen!$B$20)*(1+Einstellungen!$B$10)</f>
        <v>31.015565</v>
      </c>
      <c r="G12665" s="21" t="str">
        <f aca="false">IF(F12665&lt;Einstellungen!$B$5,"ja","nein")</f>
        <v>nein</v>
      </c>
      <c r="H12665" s="21" t="s">
        <v>30</v>
      </c>
      <c r="I12665" s="29" t="n">
        <f aca="false">INDEX(Einstellungen!$B$27:$B$50,15)</f>
        <v>1</v>
      </c>
      <c r="J12665" s="29" t="n">
        <f aca="false">F12665*I12665</f>
        <v>31.015565</v>
      </c>
    </row>
    <row r="12666" customFormat="false" ht="15" hidden="false" customHeight="false" outlineLevel="0" collapsed="false">
      <c r="A12666" s="28" t="n">
        <v>46108</v>
      </c>
      <c r="B12666" s="21" t="s">
        <v>127</v>
      </c>
      <c r="C12666" s="21" t="s">
        <v>137</v>
      </c>
      <c r="D12666" s="29" t="n">
        <v>92.322</v>
      </c>
      <c r="E12666" s="29" t="n">
        <f aca="false">D12666/10</f>
        <v>9.2322</v>
      </c>
      <c r="F12666" s="29" t="n">
        <f aca="false">(E12666+Einstellungen!$B$20)*(1+Einstellungen!$B$10)</f>
        <v>33.186958</v>
      </c>
      <c r="G12666" s="21" t="str">
        <f aca="false">IF(F12666&lt;Einstellungen!$B$5,"ja","nein")</f>
        <v>nein</v>
      </c>
      <c r="H12666" s="21" t="s">
        <v>30</v>
      </c>
      <c r="I12666" s="29" t="n">
        <f aca="false">INDEX(Einstellungen!$B$27:$B$50,16)</f>
        <v>0.95</v>
      </c>
      <c r="J12666" s="29" t="n">
        <f aca="false">F12666*I12666</f>
        <v>31.5276101</v>
      </c>
    </row>
    <row r="12667" customFormat="false" ht="15" hidden="false" customHeight="false" outlineLevel="0" collapsed="false">
      <c r="A12667" s="28" t="n">
        <v>46108</v>
      </c>
      <c r="B12667" s="21" t="s">
        <v>128</v>
      </c>
      <c r="C12667" s="21" t="s">
        <v>137</v>
      </c>
      <c r="D12667" s="29" t="n">
        <v>103.082</v>
      </c>
      <c r="E12667" s="29" t="n">
        <f aca="false">D12667/10</f>
        <v>10.3082</v>
      </c>
      <c r="F12667" s="29" t="n">
        <f aca="false">(E12667+Einstellungen!$B$20)*(1+Einstellungen!$B$10)</f>
        <v>34.467398</v>
      </c>
      <c r="G12667" s="21" t="str">
        <f aca="false">IF(F12667&lt;Einstellungen!$B$5,"ja","nein")</f>
        <v>nein</v>
      </c>
      <c r="H12667" s="21" t="s">
        <v>30</v>
      </c>
      <c r="I12667" s="29" t="n">
        <f aca="false">INDEX(Einstellungen!$B$27:$B$50,17)</f>
        <v>0.95</v>
      </c>
      <c r="J12667" s="29" t="n">
        <f aca="false">F12667*I12667</f>
        <v>32.7440281</v>
      </c>
    </row>
    <row r="12668" customFormat="false" ht="15" hidden="false" customHeight="false" outlineLevel="0" collapsed="false">
      <c r="A12668" s="28" t="n">
        <v>46108</v>
      </c>
      <c r="B12668" s="21" t="s">
        <v>129</v>
      </c>
      <c r="C12668" s="21" t="s">
        <v>137</v>
      </c>
      <c r="D12668" s="29" t="n">
        <v>139.05</v>
      </c>
      <c r="E12668" s="29" t="n">
        <f aca="false">D12668/10</f>
        <v>13.905</v>
      </c>
      <c r="F12668" s="29" t="n">
        <f aca="false">(E12668+Einstellungen!$B$20)*(1+Einstellungen!$B$10)</f>
        <v>38.74759</v>
      </c>
      <c r="G12668" s="21" t="str">
        <f aca="false">IF(F12668&lt;Einstellungen!$B$5,"ja","nein")</f>
        <v>nein</v>
      </c>
      <c r="H12668" s="21" t="s">
        <v>30</v>
      </c>
      <c r="I12668" s="29" t="n">
        <f aca="false">INDEX(Einstellungen!$B$27:$B$50,18)</f>
        <v>1.1</v>
      </c>
      <c r="J12668" s="29" t="n">
        <f aca="false">F12668*I12668</f>
        <v>42.622349</v>
      </c>
    </row>
    <row r="12669" customFormat="false" ht="15" hidden="false" customHeight="false" outlineLevel="0" collapsed="false">
      <c r="A12669" s="28" t="n">
        <v>46108</v>
      </c>
      <c r="B12669" s="21" t="s">
        <v>130</v>
      </c>
      <c r="C12669" s="21" t="s">
        <v>137</v>
      </c>
      <c r="D12669" s="29" t="n">
        <v>158.933</v>
      </c>
      <c r="E12669" s="29" t="n">
        <f aca="false">D12669/10</f>
        <v>15.8933</v>
      </c>
      <c r="F12669" s="29" t="n">
        <f aca="false">(E12669+Einstellungen!$B$20)*(1+Einstellungen!$B$10)</f>
        <v>41.113667</v>
      </c>
      <c r="G12669" s="21" t="str">
        <f aca="false">IF(F12669&lt;Einstellungen!$B$5,"ja","nein")</f>
        <v>nein</v>
      </c>
      <c r="H12669" s="21" t="s">
        <v>30</v>
      </c>
      <c r="I12669" s="29" t="n">
        <f aca="false">INDEX(Einstellungen!$B$27:$B$50,19)</f>
        <v>1.35</v>
      </c>
      <c r="J12669" s="29" t="n">
        <f aca="false">F12669*I12669</f>
        <v>55.50345045</v>
      </c>
    </row>
    <row r="12670" customFormat="false" ht="15" hidden="false" customHeight="false" outlineLevel="0" collapsed="false">
      <c r="A12670" s="28" t="n">
        <v>46108</v>
      </c>
      <c r="B12670" s="21" t="s">
        <v>131</v>
      </c>
      <c r="C12670" s="21" t="s">
        <v>137</v>
      </c>
      <c r="D12670" s="29" t="n">
        <v>168.245</v>
      </c>
      <c r="E12670" s="29" t="n">
        <f aca="false">D12670/10</f>
        <v>16.8245</v>
      </c>
      <c r="F12670" s="29" t="n">
        <f aca="false">(E12670+Einstellungen!$B$20)*(1+Einstellungen!$B$10)</f>
        <v>42.221795</v>
      </c>
      <c r="G12670" s="21" t="str">
        <f aca="false">IF(F12670&lt;Einstellungen!$B$5,"ja","nein")</f>
        <v>nein</v>
      </c>
      <c r="H12670" s="21" t="s">
        <v>30</v>
      </c>
      <c r="I12670" s="29" t="n">
        <f aca="false">INDEX(Einstellungen!$B$27:$B$50,20)</f>
        <v>1.45</v>
      </c>
      <c r="J12670" s="29" t="n">
        <f aca="false">F12670*I12670</f>
        <v>61.22160275</v>
      </c>
    </row>
    <row r="12671" customFormat="false" ht="15" hidden="false" customHeight="false" outlineLevel="0" collapsed="false">
      <c r="A12671" s="28" t="n">
        <v>46108</v>
      </c>
      <c r="B12671" s="21" t="s">
        <v>132</v>
      </c>
      <c r="C12671" s="21" t="s">
        <v>137</v>
      </c>
      <c r="D12671" s="29" t="n">
        <v>142.89</v>
      </c>
      <c r="E12671" s="29" t="n">
        <f aca="false">D12671/10</f>
        <v>14.289</v>
      </c>
      <c r="F12671" s="29" t="n">
        <f aca="false">(E12671+Einstellungen!$B$20)*(1+Einstellungen!$B$10)</f>
        <v>39.20455</v>
      </c>
      <c r="G12671" s="21" t="str">
        <f aca="false">IF(F12671&lt;Einstellungen!$B$5,"ja","nein")</f>
        <v>nein</v>
      </c>
      <c r="H12671" s="21" t="s">
        <v>30</v>
      </c>
      <c r="I12671" s="29" t="n">
        <f aca="false">INDEX(Einstellungen!$B$27:$B$50,21)</f>
        <v>1.4</v>
      </c>
      <c r="J12671" s="29" t="n">
        <f aca="false">F12671*I12671</f>
        <v>54.88637</v>
      </c>
    </row>
    <row r="12672" customFormat="false" ht="15" hidden="false" customHeight="false" outlineLevel="0" collapsed="false">
      <c r="A12672" s="28" t="n">
        <v>46108</v>
      </c>
      <c r="B12672" s="21" t="s">
        <v>133</v>
      </c>
      <c r="C12672" s="21" t="s">
        <v>137</v>
      </c>
      <c r="D12672" s="29" t="n">
        <v>118.995</v>
      </c>
      <c r="E12672" s="29" t="n">
        <f aca="false">D12672/10</f>
        <v>11.8995</v>
      </c>
      <c r="F12672" s="29" t="n">
        <f aca="false">(E12672+Einstellungen!$B$20)*(1+Einstellungen!$B$10)</f>
        <v>36.361045</v>
      </c>
      <c r="G12672" s="21" t="str">
        <f aca="false">IF(F12672&lt;Einstellungen!$B$5,"ja","nein")</f>
        <v>nein</v>
      </c>
      <c r="H12672" s="21" t="s">
        <v>30</v>
      </c>
      <c r="I12672" s="29" t="n">
        <f aca="false">INDEX(Einstellungen!$B$27:$B$50,22)</f>
        <v>1.25</v>
      </c>
      <c r="J12672" s="29" t="n">
        <f aca="false">F12672*I12672</f>
        <v>45.45130625</v>
      </c>
    </row>
    <row r="12673" customFormat="false" ht="15" hidden="false" customHeight="false" outlineLevel="0" collapsed="false">
      <c r="A12673" s="28" t="n">
        <v>46108</v>
      </c>
      <c r="B12673" s="21" t="s">
        <v>134</v>
      </c>
      <c r="C12673" s="21" t="s">
        <v>137</v>
      </c>
      <c r="D12673" s="29" t="n">
        <v>116.66</v>
      </c>
      <c r="E12673" s="29" t="n">
        <f aca="false">D12673/10</f>
        <v>11.666</v>
      </c>
      <c r="F12673" s="29" t="n">
        <f aca="false">(E12673+Einstellungen!$B$20)*(1+Einstellungen!$B$10)</f>
        <v>36.08318</v>
      </c>
      <c r="G12673" s="21" t="str">
        <f aca="false">IF(F12673&lt;Einstellungen!$B$5,"ja","nein")</f>
        <v>nein</v>
      </c>
      <c r="H12673" s="21" t="s">
        <v>30</v>
      </c>
      <c r="I12673" s="29" t="n">
        <f aca="false">INDEX(Einstellungen!$B$27:$B$50,23)</f>
        <v>1.05</v>
      </c>
      <c r="J12673" s="29" t="n">
        <f aca="false">F12673*I12673</f>
        <v>37.887339</v>
      </c>
    </row>
    <row r="12674" customFormat="false" ht="15" hidden="false" customHeight="false" outlineLevel="0" collapsed="false">
      <c r="A12674" s="28" t="n">
        <v>46108</v>
      </c>
      <c r="B12674" s="21" t="s">
        <v>135</v>
      </c>
      <c r="C12674" s="21" t="s">
        <v>137</v>
      </c>
      <c r="D12674" s="29" t="n">
        <v>106.013</v>
      </c>
      <c r="E12674" s="29" t="n">
        <f aca="false">D12674/10</f>
        <v>10.6013</v>
      </c>
      <c r="F12674" s="29" t="n">
        <f aca="false">(E12674+Einstellungen!$B$20)*(1+Einstellungen!$B$10)</f>
        <v>34.816187</v>
      </c>
      <c r="G12674" s="21" t="str">
        <f aca="false">IF(F12674&lt;Einstellungen!$B$5,"ja","nein")</f>
        <v>nein</v>
      </c>
      <c r="H12674" s="21" t="s">
        <v>30</v>
      </c>
      <c r="I12674" s="29" t="n">
        <f aca="false">INDEX(Einstellungen!$B$27:$B$50,24)</f>
        <v>0.8</v>
      </c>
      <c r="J12674" s="29" t="n">
        <f aca="false">F12674*I12674</f>
        <v>27.8529496</v>
      </c>
    </row>
    <row r="12675" customFormat="false" ht="15" hidden="false" customHeight="false" outlineLevel="0" collapsed="false">
      <c r="A12675" s="28" t="n">
        <v>46109</v>
      </c>
      <c r="B12675" s="21" t="s">
        <v>111</v>
      </c>
      <c r="C12675" s="21" t="s">
        <v>138</v>
      </c>
      <c r="D12675" s="29" t="n">
        <v>95.135</v>
      </c>
      <c r="E12675" s="29" t="n">
        <f aca="false">D12675/10</f>
        <v>9.5135</v>
      </c>
      <c r="F12675" s="29" t="n">
        <f aca="false">(E12675+Einstellungen!$B$20)*(1+Einstellungen!$B$10)</f>
        <v>33.521705</v>
      </c>
      <c r="G12675" s="21" t="str">
        <f aca="false">IF(F12675&lt;Einstellungen!$B$5,"ja","nein")</f>
        <v>nein</v>
      </c>
      <c r="H12675" s="21" t="s">
        <v>30</v>
      </c>
      <c r="I12675" s="29" t="n">
        <f aca="false">INDEX(Einstellungen!$B$27:$B$50,1)</f>
        <v>0.6</v>
      </c>
      <c r="J12675" s="29" t="n">
        <f aca="false">F12675*I12675</f>
        <v>20.113023</v>
      </c>
    </row>
    <row r="12676" customFormat="false" ht="15" hidden="false" customHeight="false" outlineLevel="0" collapsed="false">
      <c r="A12676" s="28" t="n">
        <v>46109</v>
      </c>
      <c r="B12676" s="21" t="s">
        <v>113</v>
      </c>
      <c r="C12676" s="21" t="s">
        <v>138</v>
      </c>
      <c r="D12676" s="29" t="n">
        <v>92.665</v>
      </c>
      <c r="E12676" s="29" t="n">
        <f aca="false">D12676/10</f>
        <v>9.2665</v>
      </c>
      <c r="F12676" s="29" t="n">
        <f aca="false">(E12676+Einstellungen!$B$20)*(1+Einstellungen!$B$10)</f>
        <v>33.227775</v>
      </c>
      <c r="G12676" s="21" t="str">
        <f aca="false">IF(F12676&lt;Einstellungen!$B$5,"ja","nein")</f>
        <v>nein</v>
      </c>
      <c r="H12676" s="21" t="s">
        <v>30</v>
      </c>
      <c r="I12676" s="29" t="n">
        <f aca="false">INDEX(Einstellungen!$B$27:$B$50,2)</f>
        <v>0.5</v>
      </c>
      <c r="J12676" s="29" t="n">
        <f aca="false">F12676*I12676</f>
        <v>16.6138875</v>
      </c>
    </row>
    <row r="12677" customFormat="false" ht="15" hidden="false" customHeight="false" outlineLevel="0" collapsed="false">
      <c r="A12677" s="28" t="n">
        <v>46109</v>
      </c>
      <c r="B12677" s="21" t="s">
        <v>114</v>
      </c>
      <c r="C12677" s="21" t="s">
        <v>138</v>
      </c>
      <c r="D12677" s="29" t="n">
        <v>89.547</v>
      </c>
      <c r="E12677" s="29" t="n">
        <f aca="false">D12677/10</f>
        <v>8.9547</v>
      </c>
      <c r="F12677" s="29" t="n">
        <f aca="false">(E12677+Einstellungen!$B$20)*(1+Einstellungen!$B$10)</f>
        <v>32.856733</v>
      </c>
      <c r="G12677" s="21" t="str">
        <f aca="false">IF(F12677&lt;Einstellungen!$B$5,"ja","nein")</f>
        <v>nein</v>
      </c>
      <c r="H12677" s="21" t="s">
        <v>30</v>
      </c>
      <c r="I12677" s="29" t="n">
        <f aca="false">INDEX(Einstellungen!$B$27:$B$50,3)</f>
        <v>0.45</v>
      </c>
      <c r="J12677" s="29" t="n">
        <f aca="false">F12677*I12677</f>
        <v>14.78552985</v>
      </c>
    </row>
    <row r="12678" customFormat="false" ht="15" hidden="false" customHeight="false" outlineLevel="0" collapsed="false">
      <c r="A12678" s="28" t="n">
        <v>46109</v>
      </c>
      <c r="B12678" s="21" t="s">
        <v>115</v>
      </c>
      <c r="C12678" s="21" t="s">
        <v>138</v>
      </c>
      <c r="D12678" s="29" t="n">
        <v>87.263</v>
      </c>
      <c r="E12678" s="29" t="n">
        <f aca="false">D12678/10</f>
        <v>8.7263</v>
      </c>
      <c r="F12678" s="29" t="n">
        <f aca="false">(E12678+Einstellungen!$B$20)*(1+Einstellungen!$B$10)</f>
        <v>32.584937</v>
      </c>
      <c r="G12678" s="21" t="str">
        <f aca="false">IF(F12678&lt;Einstellungen!$B$5,"ja","nein")</f>
        <v>nein</v>
      </c>
      <c r="H12678" s="21" t="s">
        <v>30</v>
      </c>
      <c r="I12678" s="29" t="n">
        <f aca="false">INDEX(Einstellungen!$B$27:$B$50,4)</f>
        <v>0.45</v>
      </c>
      <c r="J12678" s="29" t="n">
        <f aca="false">F12678*I12678</f>
        <v>14.66322165</v>
      </c>
    </row>
    <row r="12679" customFormat="false" ht="15" hidden="false" customHeight="false" outlineLevel="0" collapsed="false">
      <c r="A12679" s="28" t="n">
        <v>46109</v>
      </c>
      <c r="B12679" s="21" t="s">
        <v>116</v>
      </c>
      <c r="C12679" s="21" t="s">
        <v>138</v>
      </c>
      <c r="D12679" s="29" t="n">
        <v>88.118</v>
      </c>
      <c r="E12679" s="29" t="n">
        <f aca="false">D12679/10</f>
        <v>8.8118</v>
      </c>
      <c r="F12679" s="29" t="n">
        <f aca="false">(E12679+Einstellungen!$B$20)*(1+Einstellungen!$B$10)</f>
        <v>32.686682</v>
      </c>
      <c r="G12679" s="21" t="str">
        <f aca="false">IF(F12679&lt;Einstellungen!$B$5,"ja","nein")</f>
        <v>nein</v>
      </c>
      <c r="H12679" s="21" t="s">
        <v>30</v>
      </c>
      <c r="I12679" s="29" t="n">
        <f aca="false">INDEX(Einstellungen!$B$27:$B$50,5)</f>
        <v>0.45</v>
      </c>
      <c r="J12679" s="29" t="n">
        <f aca="false">F12679*I12679</f>
        <v>14.7090069</v>
      </c>
    </row>
    <row r="12680" customFormat="false" ht="15" hidden="false" customHeight="false" outlineLevel="0" collapsed="false">
      <c r="A12680" s="28" t="n">
        <v>46109</v>
      </c>
      <c r="B12680" s="21" t="s">
        <v>117</v>
      </c>
      <c r="C12680" s="21" t="s">
        <v>138</v>
      </c>
      <c r="D12680" s="29" t="n">
        <v>91.612</v>
      </c>
      <c r="E12680" s="29" t="n">
        <f aca="false">D12680/10</f>
        <v>9.1612</v>
      </c>
      <c r="F12680" s="29" t="n">
        <f aca="false">(E12680+Einstellungen!$B$20)*(1+Einstellungen!$B$10)</f>
        <v>33.102468</v>
      </c>
      <c r="G12680" s="21" t="str">
        <f aca="false">IF(F12680&lt;Einstellungen!$B$5,"ja","nein")</f>
        <v>nein</v>
      </c>
      <c r="H12680" s="21" t="s">
        <v>30</v>
      </c>
      <c r="I12680" s="29" t="n">
        <f aca="false">INDEX(Einstellungen!$B$27:$B$50,6)</f>
        <v>0.5</v>
      </c>
      <c r="J12680" s="29" t="n">
        <f aca="false">F12680*I12680</f>
        <v>16.551234</v>
      </c>
    </row>
    <row r="12681" customFormat="false" ht="15" hidden="false" customHeight="false" outlineLevel="0" collapsed="false">
      <c r="A12681" s="28" t="n">
        <v>46109</v>
      </c>
      <c r="B12681" s="21" t="s">
        <v>118</v>
      </c>
      <c r="C12681" s="21" t="s">
        <v>138</v>
      </c>
      <c r="D12681" s="29" t="n">
        <v>87.92</v>
      </c>
      <c r="E12681" s="29" t="n">
        <f aca="false">D12681/10</f>
        <v>8.792</v>
      </c>
      <c r="F12681" s="29" t="n">
        <f aca="false">(E12681+Einstellungen!$B$20)*(1+Einstellungen!$B$10)</f>
        <v>32.66312</v>
      </c>
      <c r="G12681" s="21" t="str">
        <f aca="false">IF(F12681&lt;Einstellungen!$B$5,"ja","nein")</f>
        <v>nein</v>
      </c>
      <c r="H12681" s="21" t="s">
        <v>30</v>
      </c>
      <c r="I12681" s="29" t="n">
        <f aca="false">INDEX(Einstellungen!$B$27:$B$50,7)</f>
        <v>0.7</v>
      </c>
      <c r="J12681" s="29" t="n">
        <f aca="false">F12681*I12681</f>
        <v>22.864184</v>
      </c>
    </row>
    <row r="12682" customFormat="false" ht="15" hidden="false" customHeight="false" outlineLevel="0" collapsed="false">
      <c r="A12682" s="28" t="n">
        <v>46109</v>
      </c>
      <c r="B12682" s="21" t="s">
        <v>119</v>
      </c>
      <c r="C12682" s="21" t="s">
        <v>138</v>
      </c>
      <c r="D12682" s="29" t="n">
        <v>79.185</v>
      </c>
      <c r="E12682" s="29" t="n">
        <f aca="false">D12682/10</f>
        <v>7.9185</v>
      </c>
      <c r="F12682" s="29" t="n">
        <f aca="false">(E12682+Einstellungen!$B$20)*(1+Einstellungen!$B$10)</f>
        <v>31.623655</v>
      </c>
      <c r="G12682" s="21" t="str">
        <f aca="false">IF(F12682&lt;Einstellungen!$B$5,"ja","nein")</f>
        <v>nein</v>
      </c>
      <c r="H12682" s="21" t="s">
        <v>30</v>
      </c>
      <c r="I12682" s="29" t="n">
        <f aca="false">INDEX(Einstellungen!$B$27:$B$50,8)</f>
        <v>0.95</v>
      </c>
      <c r="J12682" s="29" t="n">
        <f aca="false">F12682*I12682</f>
        <v>30.04247225</v>
      </c>
    </row>
    <row r="12683" customFormat="false" ht="15" hidden="false" customHeight="false" outlineLevel="0" collapsed="false">
      <c r="A12683" s="28" t="n">
        <v>46109</v>
      </c>
      <c r="B12683" s="21" t="s">
        <v>120</v>
      </c>
      <c r="C12683" s="21" t="s">
        <v>138</v>
      </c>
      <c r="D12683" s="29" t="n">
        <v>68.3</v>
      </c>
      <c r="E12683" s="29" t="n">
        <f aca="false">D12683/10</f>
        <v>6.83</v>
      </c>
      <c r="F12683" s="29" t="n">
        <f aca="false">(E12683+Einstellungen!$B$20)*(1+Einstellungen!$B$10)</f>
        <v>30.32834</v>
      </c>
      <c r="G12683" s="21" t="str">
        <f aca="false">IF(F12683&lt;Einstellungen!$B$5,"ja","nein")</f>
        <v>nein</v>
      </c>
      <c r="H12683" s="21" t="s">
        <v>30</v>
      </c>
      <c r="I12683" s="29" t="n">
        <f aca="false">INDEX(Einstellungen!$B$27:$B$50,9)</f>
        <v>1.05</v>
      </c>
      <c r="J12683" s="29" t="n">
        <f aca="false">F12683*I12683</f>
        <v>31.844757</v>
      </c>
    </row>
    <row r="12684" customFormat="false" ht="15" hidden="false" customHeight="false" outlineLevel="0" collapsed="false">
      <c r="A12684" s="28" t="n">
        <v>46109</v>
      </c>
      <c r="B12684" s="21" t="s">
        <v>121</v>
      </c>
      <c r="C12684" s="21" t="s">
        <v>138</v>
      </c>
      <c r="D12684" s="29" t="n">
        <v>44.907</v>
      </c>
      <c r="E12684" s="29" t="n">
        <f aca="false">D12684/10</f>
        <v>4.4907</v>
      </c>
      <c r="F12684" s="29" t="n">
        <f aca="false">(E12684+Einstellungen!$B$20)*(1+Einstellungen!$B$10)</f>
        <v>27.544573</v>
      </c>
      <c r="G12684" s="21" t="str">
        <f aca="false">IF(F12684&lt;Einstellungen!$B$5,"ja","nein")</f>
        <v>ja</v>
      </c>
      <c r="H12684" s="21" t="s">
        <v>30</v>
      </c>
      <c r="I12684" s="29" t="n">
        <f aca="false">INDEX(Einstellungen!$B$27:$B$50,10)</f>
        <v>1.05</v>
      </c>
      <c r="J12684" s="29" t="n">
        <f aca="false">F12684*I12684</f>
        <v>28.92180165</v>
      </c>
    </row>
    <row r="12685" customFormat="false" ht="15" hidden="false" customHeight="false" outlineLevel="0" collapsed="false">
      <c r="A12685" s="28" t="n">
        <v>46109</v>
      </c>
      <c r="B12685" s="21" t="s">
        <v>122</v>
      </c>
      <c r="C12685" s="21" t="s">
        <v>138</v>
      </c>
      <c r="D12685" s="29" t="n">
        <v>17.582</v>
      </c>
      <c r="E12685" s="29" t="n">
        <f aca="false">D12685/10</f>
        <v>1.7582</v>
      </c>
      <c r="F12685" s="29" t="n">
        <f aca="false">(E12685+Einstellungen!$B$20)*(1+Einstellungen!$B$10)</f>
        <v>24.292898</v>
      </c>
      <c r="G12685" s="21" t="str">
        <f aca="false">IF(F12685&lt;Einstellungen!$B$5,"ja","nein")</f>
        <v>ja</v>
      </c>
      <c r="H12685" s="21" t="s">
        <v>30</v>
      </c>
      <c r="I12685" s="29" t="n">
        <f aca="false">INDEX(Einstellungen!$B$27:$B$50,11)</f>
        <v>1.05</v>
      </c>
      <c r="J12685" s="29" t="n">
        <f aca="false">F12685*I12685</f>
        <v>25.5075429</v>
      </c>
    </row>
    <row r="12686" customFormat="false" ht="15" hidden="false" customHeight="false" outlineLevel="0" collapsed="false">
      <c r="A12686" s="28" t="n">
        <v>46109</v>
      </c>
      <c r="B12686" s="21" t="s">
        <v>123</v>
      </c>
      <c r="C12686" s="21" t="s">
        <v>138</v>
      </c>
      <c r="D12686" s="29" t="n">
        <v>7.643</v>
      </c>
      <c r="E12686" s="29" t="n">
        <f aca="false">D12686/10</f>
        <v>0.7643</v>
      </c>
      <c r="F12686" s="29" t="n">
        <f aca="false">(E12686+Einstellungen!$B$20)*(1+Einstellungen!$B$10)</f>
        <v>23.110157</v>
      </c>
      <c r="G12686" s="21" t="str">
        <f aca="false">IF(F12686&lt;Einstellungen!$B$5,"ja","nein")</f>
        <v>ja</v>
      </c>
      <c r="H12686" s="21" t="s">
        <v>30</v>
      </c>
      <c r="I12686" s="29" t="n">
        <f aca="false">INDEX(Einstellungen!$B$27:$B$50,12)</f>
        <v>1.1</v>
      </c>
      <c r="J12686" s="29" t="n">
        <f aca="false">F12686*I12686</f>
        <v>25.4211727</v>
      </c>
    </row>
    <row r="12687" customFormat="false" ht="15" hidden="false" customHeight="false" outlineLevel="0" collapsed="false">
      <c r="A12687" s="28" t="n">
        <v>46109</v>
      </c>
      <c r="B12687" s="21" t="s">
        <v>124</v>
      </c>
      <c r="C12687" s="21" t="s">
        <v>138</v>
      </c>
      <c r="D12687" s="29" t="n">
        <v>6.695</v>
      </c>
      <c r="E12687" s="29" t="n">
        <f aca="false">D12687/10</f>
        <v>0.6695</v>
      </c>
      <c r="F12687" s="29" t="n">
        <f aca="false">(E12687+Einstellungen!$B$20)*(1+Einstellungen!$B$10)</f>
        <v>22.997345</v>
      </c>
      <c r="G12687" s="21" t="str">
        <f aca="false">IF(F12687&lt;Einstellungen!$B$5,"ja","nein")</f>
        <v>ja</v>
      </c>
      <c r="H12687" s="21" t="s">
        <v>30</v>
      </c>
      <c r="I12687" s="29" t="n">
        <f aca="false">INDEX(Einstellungen!$B$27:$B$50,13)</f>
        <v>1.2</v>
      </c>
      <c r="J12687" s="29" t="n">
        <f aca="false">F12687*I12687</f>
        <v>27.596814</v>
      </c>
    </row>
    <row r="12688" customFormat="false" ht="15" hidden="false" customHeight="false" outlineLevel="0" collapsed="false">
      <c r="A12688" s="28" t="n">
        <v>46109</v>
      </c>
      <c r="B12688" s="21" t="s">
        <v>125</v>
      </c>
      <c r="C12688" s="21" t="s">
        <v>138</v>
      </c>
      <c r="D12688" s="29" t="n">
        <v>7.848</v>
      </c>
      <c r="E12688" s="29" t="n">
        <f aca="false">D12688/10</f>
        <v>0.7848</v>
      </c>
      <c r="F12688" s="29" t="n">
        <f aca="false">(E12688+Einstellungen!$B$20)*(1+Einstellungen!$B$10)</f>
        <v>23.134552</v>
      </c>
      <c r="G12688" s="21" t="str">
        <f aca="false">IF(F12688&lt;Einstellungen!$B$5,"ja","nein")</f>
        <v>ja</v>
      </c>
      <c r="H12688" s="21" t="s">
        <v>30</v>
      </c>
      <c r="I12688" s="29" t="n">
        <f aca="false">INDEX(Einstellungen!$B$27:$B$50,14)</f>
        <v>1.15</v>
      </c>
      <c r="J12688" s="29" t="n">
        <f aca="false">F12688*I12688</f>
        <v>26.6047348</v>
      </c>
    </row>
    <row r="12689" customFormat="false" ht="15" hidden="false" customHeight="false" outlineLevel="0" collapsed="false">
      <c r="A12689" s="28" t="n">
        <v>46109</v>
      </c>
      <c r="B12689" s="21" t="s">
        <v>126</v>
      </c>
      <c r="C12689" s="21" t="s">
        <v>138</v>
      </c>
      <c r="D12689" s="29" t="n">
        <v>20.475</v>
      </c>
      <c r="E12689" s="29" t="n">
        <f aca="false">D12689/10</f>
        <v>2.0475</v>
      </c>
      <c r="F12689" s="29" t="n">
        <f aca="false">(E12689+Einstellungen!$B$20)*(1+Einstellungen!$B$10)</f>
        <v>24.637165</v>
      </c>
      <c r="G12689" s="21" t="str">
        <f aca="false">IF(F12689&lt;Einstellungen!$B$5,"ja","nein")</f>
        <v>ja</v>
      </c>
      <c r="H12689" s="21" t="s">
        <v>30</v>
      </c>
      <c r="I12689" s="29" t="n">
        <f aca="false">INDEX(Einstellungen!$B$27:$B$50,15)</f>
        <v>1</v>
      </c>
      <c r="J12689" s="29" t="n">
        <f aca="false">F12689*I12689</f>
        <v>24.637165</v>
      </c>
    </row>
    <row r="12690" customFormat="false" ht="15" hidden="false" customHeight="false" outlineLevel="0" collapsed="false">
      <c r="A12690" s="28" t="n">
        <v>46109</v>
      </c>
      <c r="B12690" s="21" t="s">
        <v>127</v>
      </c>
      <c r="C12690" s="21" t="s">
        <v>138</v>
      </c>
      <c r="D12690" s="29" t="n">
        <v>54.242</v>
      </c>
      <c r="E12690" s="29" t="n">
        <f aca="false">D12690/10</f>
        <v>5.4242</v>
      </c>
      <c r="F12690" s="29" t="n">
        <f aca="false">(E12690+Einstellungen!$B$20)*(1+Einstellungen!$B$10)</f>
        <v>28.655438</v>
      </c>
      <c r="G12690" s="21" t="str">
        <f aca="false">IF(F12690&lt;Einstellungen!$B$5,"ja","nein")</f>
        <v>ja</v>
      </c>
      <c r="H12690" s="21" t="s">
        <v>30</v>
      </c>
      <c r="I12690" s="29" t="n">
        <f aca="false">INDEX(Einstellungen!$B$27:$B$50,16)</f>
        <v>0.95</v>
      </c>
      <c r="J12690" s="29" t="n">
        <f aca="false">F12690*I12690</f>
        <v>27.2226661</v>
      </c>
    </row>
    <row r="12691" customFormat="false" ht="15" hidden="false" customHeight="false" outlineLevel="0" collapsed="false">
      <c r="A12691" s="28" t="n">
        <v>46109</v>
      </c>
      <c r="B12691" s="21" t="s">
        <v>128</v>
      </c>
      <c r="C12691" s="21" t="s">
        <v>138</v>
      </c>
      <c r="D12691" s="29" t="n">
        <v>81.053</v>
      </c>
      <c r="E12691" s="29" t="n">
        <f aca="false">D12691/10</f>
        <v>8.1053</v>
      </c>
      <c r="F12691" s="29" t="n">
        <f aca="false">(E12691+Einstellungen!$B$20)*(1+Einstellungen!$B$10)</f>
        <v>31.845947</v>
      </c>
      <c r="G12691" s="21" t="str">
        <f aca="false">IF(F12691&lt;Einstellungen!$B$5,"ja","nein")</f>
        <v>nein</v>
      </c>
      <c r="H12691" s="21" t="s">
        <v>30</v>
      </c>
      <c r="I12691" s="29" t="n">
        <f aca="false">INDEX(Einstellungen!$B$27:$B$50,17)</f>
        <v>0.95</v>
      </c>
      <c r="J12691" s="29" t="n">
        <f aca="false">F12691*I12691</f>
        <v>30.25364965</v>
      </c>
    </row>
    <row r="12692" customFormat="false" ht="15" hidden="false" customHeight="false" outlineLevel="0" collapsed="false">
      <c r="A12692" s="28" t="n">
        <v>46109</v>
      </c>
      <c r="B12692" s="21" t="s">
        <v>129</v>
      </c>
      <c r="C12692" s="21" t="s">
        <v>138</v>
      </c>
      <c r="D12692" s="29" t="n">
        <v>110.34</v>
      </c>
      <c r="E12692" s="29" t="n">
        <f aca="false">D12692/10</f>
        <v>11.034</v>
      </c>
      <c r="F12692" s="29" t="n">
        <f aca="false">(E12692+Einstellungen!$B$20)*(1+Einstellungen!$B$10)</f>
        <v>35.3311</v>
      </c>
      <c r="G12692" s="21" t="str">
        <f aca="false">IF(F12692&lt;Einstellungen!$B$5,"ja","nein")</f>
        <v>nein</v>
      </c>
      <c r="H12692" s="21" t="s">
        <v>30</v>
      </c>
      <c r="I12692" s="29" t="n">
        <f aca="false">INDEX(Einstellungen!$B$27:$B$50,18)</f>
        <v>1.1</v>
      </c>
      <c r="J12692" s="29" t="n">
        <f aca="false">F12692*I12692</f>
        <v>38.86421</v>
      </c>
    </row>
    <row r="12693" customFormat="false" ht="15" hidden="false" customHeight="false" outlineLevel="0" collapsed="false">
      <c r="A12693" s="28" t="n">
        <v>46109</v>
      </c>
      <c r="B12693" s="21" t="s">
        <v>130</v>
      </c>
      <c r="C12693" s="21" t="s">
        <v>138</v>
      </c>
      <c r="D12693" s="29" t="n">
        <v>138.925</v>
      </c>
      <c r="E12693" s="29" t="n">
        <f aca="false">D12693/10</f>
        <v>13.8925</v>
      </c>
      <c r="F12693" s="29" t="n">
        <f aca="false">(E12693+Einstellungen!$B$20)*(1+Einstellungen!$B$10)</f>
        <v>38.732715</v>
      </c>
      <c r="G12693" s="21" t="str">
        <f aca="false">IF(F12693&lt;Einstellungen!$B$5,"ja","nein")</f>
        <v>nein</v>
      </c>
      <c r="H12693" s="21" t="s">
        <v>30</v>
      </c>
      <c r="I12693" s="29" t="n">
        <f aca="false">INDEX(Einstellungen!$B$27:$B$50,19)</f>
        <v>1.35</v>
      </c>
      <c r="J12693" s="29" t="n">
        <f aca="false">F12693*I12693</f>
        <v>52.28916525</v>
      </c>
    </row>
    <row r="12694" customFormat="false" ht="15" hidden="false" customHeight="false" outlineLevel="0" collapsed="false">
      <c r="A12694" s="28" t="n">
        <v>46109</v>
      </c>
      <c r="B12694" s="21" t="s">
        <v>131</v>
      </c>
      <c r="C12694" s="21" t="s">
        <v>138</v>
      </c>
      <c r="D12694" s="29" t="n">
        <v>154.07</v>
      </c>
      <c r="E12694" s="29" t="n">
        <f aca="false">D12694/10</f>
        <v>15.407</v>
      </c>
      <c r="F12694" s="29" t="n">
        <f aca="false">(E12694+Einstellungen!$B$20)*(1+Einstellungen!$B$10)</f>
        <v>40.53497</v>
      </c>
      <c r="G12694" s="21" t="str">
        <f aca="false">IF(F12694&lt;Einstellungen!$B$5,"ja","nein")</f>
        <v>nein</v>
      </c>
      <c r="H12694" s="21" t="s">
        <v>30</v>
      </c>
      <c r="I12694" s="29" t="n">
        <f aca="false">INDEX(Einstellungen!$B$27:$B$50,20)</f>
        <v>1.45</v>
      </c>
      <c r="J12694" s="29" t="n">
        <f aca="false">F12694*I12694</f>
        <v>58.7757065</v>
      </c>
    </row>
    <row r="12695" customFormat="false" ht="15" hidden="false" customHeight="false" outlineLevel="0" collapsed="false">
      <c r="A12695" s="28" t="n">
        <v>46109</v>
      </c>
      <c r="B12695" s="21" t="s">
        <v>132</v>
      </c>
      <c r="C12695" s="21" t="s">
        <v>138</v>
      </c>
      <c r="D12695" s="29" t="n">
        <v>143.952</v>
      </c>
      <c r="E12695" s="29" t="n">
        <f aca="false">D12695/10</f>
        <v>14.3952</v>
      </c>
      <c r="F12695" s="29" t="n">
        <f aca="false">(E12695+Einstellungen!$B$20)*(1+Einstellungen!$B$10)</f>
        <v>39.330928</v>
      </c>
      <c r="G12695" s="21" t="str">
        <f aca="false">IF(F12695&lt;Einstellungen!$B$5,"ja","nein")</f>
        <v>nein</v>
      </c>
      <c r="H12695" s="21" t="s">
        <v>30</v>
      </c>
      <c r="I12695" s="29" t="n">
        <f aca="false">INDEX(Einstellungen!$B$27:$B$50,21)</f>
        <v>1.4</v>
      </c>
      <c r="J12695" s="29" t="n">
        <f aca="false">F12695*I12695</f>
        <v>55.0632992</v>
      </c>
    </row>
    <row r="12696" customFormat="false" ht="15" hidden="false" customHeight="false" outlineLevel="0" collapsed="false">
      <c r="A12696" s="28" t="n">
        <v>46109</v>
      </c>
      <c r="B12696" s="21" t="s">
        <v>133</v>
      </c>
      <c r="C12696" s="21" t="s">
        <v>138</v>
      </c>
      <c r="D12696" s="29" t="n">
        <v>131.595</v>
      </c>
      <c r="E12696" s="29" t="n">
        <f aca="false">D12696/10</f>
        <v>13.1595</v>
      </c>
      <c r="F12696" s="29" t="n">
        <f aca="false">(E12696+Einstellungen!$B$20)*(1+Einstellungen!$B$10)</f>
        <v>37.860445</v>
      </c>
      <c r="G12696" s="21" t="str">
        <f aca="false">IF(F12696&lt;Einstellungen!$B$5,"ja","nein")</f>
        <v>nein</v>
      </c>
      <c r="H12696" s="21" t="s">
        <v>30</v>
      </c>
      <c r="I12696" s="29" t="n">
        <f aca="false">INDEX(Einstellungen!$B$27:$B$50,22)</f>
        <v>1.25</v>
      </c>
      <c r="J12696" s="29" t="n">
        <f aca="false">F12696*I12696</f>
        <v>47.32555625</v>
      </c>
    </row>
    <row r="12697" customFormat="false" ht="15" hidden="false" customHeight="false" outlineLevel="0" collapsed="false">
      <c r="A12697" s="28" t="n">
        <v>46109</v>
      </c>
      <c r="B12697" s="21" t="s">
        <v>134</v>
      </c>
      <c r="C12697" s="21" t="s">
        <v>138</v>
      </c>
      <c r="D12697" s="29" t="n">
        <v>125.33</v>
      </c>
      <c r="E12697" s="29" t="n">
        <f aca="false">D12697/10</f>
        <v>12.533</v>
      </c>
      <c r="F12697" s="29" t="n">
        <f aca="false">(E12697+Einstellungen!$B$20)*(1+Einstellungen!$B$10)</f>
        <v>37.11491</v>
      </c>
      <c r="G12697" s="21" t="str">
        <f aca="false">IF(F12697&lt;Einstellungen!$B$5,"ja","nein")</f>
        <v>nein</v>
      </c>
      <c r="H12697" s="21" t="s">
        <v>30</v>
      </c>
      <c r="I12697" s="29" t="n">
        <f aca="false">INDEX(Einstellungen!$B$27:$B$50,23)</f>
        <v>1.05</v>
      </c>
      <c r="J12697" s="29" t="n">
        <f aca="false">F12697*I12697</f>
        <v>38.9706555</v>
      </c>
    </row>
    <row r="12698" customFormat="false" ht="15" hidden="false" customHeight="false" outlineLevel="0" collapsed="false">
      <c r="A12698" s="28" t="n">
        <v>46109</v>
      </c>
      <c r="B12698" s="21" t="s">
        <v>135</v>
      </c>
      <c r="C12698" s="21" t="s">
        <v>138</v>
      </c>
      <c r="D12698" s="29" t="n">
        <v>119.58</v>
      </c>
      <c r="E12698" s="29" t="n">
        <f aca="false">D12698/10</f>
        <v>11.958</v>
      </c>
      <c r="F12698" s="29" t="n">
        <f aca="false">(E12698+Einstellungen!$B$20)*(1+Einstellungen!$B$10)</f>
        <v>36.43066</v>
      </c>
      <c r="G12698" s="21" t="str">
        <f aca="false">IF(F12698&lt;Einstellungen!$B$5,"ja","nein")</f>
        <v>nein</v>
      </c>
      <c r="H12698" s="21" t="s">
        <v>30</v>
      </c>
      <c r="I12698" s="29" t="n">
        <f aca="false">INDEX(Einstellungen!$B$27:$B$50,24)</f>
        <v>0.8</v>
      </c>
      <c r="J12698" s="29" t="n">
        <f aca="false">F12698*I12698</f>
        <v>29.144528</v>
      </c>
    </row>
    <row r="12699" customFormat="false" ht="15" hidden="false" customHeight="false" outlineLevel="0" collapsed="false">
      <c r="A12699" s="28" t="n">
        <v>46110</v>
      </c>
      <c r="B12699" s="21" t="s">
        <v>111</v>
      </c>
      <c r="C12699" s="21" t="s">
        <v>139</v>
      </c>
      <c r="D12699" s="29" t="n">
        <v>114.56</v>
      </c>
      <c r="E12699" s="29" t="n">
        <f aca="false">D12699/10</f>
        <v>11.456</v>
      </c>
      <c r="F12699" s="29" t="n">
        <f aca="false">(E12699+Einstellungen!$B$20)*(1+Einstellungen!$B$10)</f>
        <v>35.83328</v>
      </c>
      <c r="G12699" s="21" t="str">
        <f aca="false">IF(F12699&lt;Einstellungen!$B$5,"ja","nein")</f>
        <v>nein</v>
      </c>
      <c r="H12699" s="21" t="s">
        <v>30</v>
      </c>
      <c r="I12699" s="29" t="n">
        <f aca="false">INDEX(Einstellungen!$B$27:$B$50,1)</f>
        <v>0.6</v>
      </c>
      <c r="J12699" s="29" t="n">
        <f aca="false">F12699*I12699</f>
        <v>21.499968</v>
      </c>
    </row>
    <row r="12700" customFormat="false" ht="15" hidden="false" customHeight="false" outlineLevel="0" collapsed="false">
      <c r="A12700" s="28" t="n">
        <v>46110</v>
      </c>
      <c r="B12700" s="21" t="s">
        <v>113</v>
      </c>
      <c r="C12700" s="21" t="s">
        <v>139</v>
      </c>
      <c r="D12700" s="29" t="n">
        <v>107.698</v>
      </c>
      <c r="E12700" s="29" t="n">
        <f aca="false">D12700/10</f>
        <v>10.7698</v>
      </c>
      <c r="F12700" s="29" t="n">
        <f aca="false">(E12700+Einstellungen!$B$20)*(1+Einstellungen!$B$10)</f>
        <v>35.016702</v>
      </c>
      <c r="G12700" s="21" t="str">
        <f aca="false">IF(F12700&lt;Einstellungen!$B$5,"ja","nein")</f>
        <v>nein</v>
      </c>
      <c r="H12700" s="21" t="s">
        <v>30</v>
      </c>
      <c r="I12700" s="29" t="n">
        <f aca="false">INDEX(Einstellungen!$B$27:$B$50,2)</f>
        <v>0.5</v>
      </c>
      <c r="J12700" s="29" t="n">
        <f aca="false">F12700*I12700</f>
        <v>17.508351</v>
      </c>
    </row>
    <row r="12701" customFormat="false" ht="15" hidden="false" customHeight="false" outlineLevel="0" collapsed="false">
      <c r="A12701" s="28" t="n">
        <v>46110</v>
      </c>
      <c r="B12701" s="21" t="s">
        <v>115</v>
      </c>
      <c r="C12701" s="21" t="s">
        <v>139</v>
      </c>
      <c r="D12701" s="29" t="n">
        <v>101.165</v>
      </c>
      <c r="E12701" s="29" t="n">
        <f aca="false">D12701/10</f>
        <v>10.1165</v>
      </c>
      <c r="F12701" s="29" t="n">
        <f aca="false">(E12701+Einstellungen!$B$20)*(1+Einstellungen!$B$10)</f>
        <v>34.239275</v>
      </c>
      <c r="G12701" s="21" t="str">
        <f aca="false">IF(F12701&lt;Einstellungen!$B$5,"ja","nein")</f>
        <v>nein</v>
      </c>
      <c r="H12701" s="21" t="s">
        <v>30</v>
      </c>
      <c r="I12701" s="29" t="n">
        <f aca="false">INDEX(Einstellungen!$B$27:$B$50,4)</f>
        <v>0.45</v>
      </c>
      <c r="J12701" s="29" t="n">
        <f aca="false">F12701*I12701</f>
        <v>15.40767375</v>
      </c>
    </row>
    <row r="12702" customFormat="false" ht="15" hidden="false" customHeight="false" outlineLevel="0" collapsed="false">
      <c r="A12702" s="28" t="n">
        <v>46110</v>
      </c>
      <c r="B12702" s="21" t="s">
        <v>116</v>
      </c>
      <c r="C12702" s="21" t="s">
        <v>139</v>
      </c>
      <c r="D12702" s="29" t="n">
        <v>105.225</v>
      </c>
      <c r="E12702" s="29" t="n">
        <f aca="false">D12702/10</f>
        <v>10.5225</v>
      </c>
      <c r="F12702" s="29" t="n">
        <f aca="false">(E12702+Einstellungen!$B$20)*(1+Einstellungen!$B$10)</f>
        <v>34.722415</v>
      </c>
      <c r="G12702" s="21" t="str">
        <f aca="false">IF(F12702&lt;Einstellungen!$B$5,"ja","nein")</f>
        <v>nein</v>
      </c>
      <c r="H12702" s="21" t="s">
        <v>30</v>
      </c>
      <c r="I12702" s="29" t="n">
        <f aca="false">INDEX(Einstellungen!$B$27:$B$50,5)</f>
        <v>0.45</v>
      </c>
      <c r="J12702" s="29" t="n">
        <f aca="false">F12702*I12702</f>
        <v>15.62508675</v>
      </c>
    </row>
    <row r="12703" customFormat="false" ht="15" hidden="false" customHeight="false" outlineLevel="0" collapsed="false">
      <c r="A12703" s="28" t="n">
        <v>46110</v>
      </c>
      <c r="B12703" s="21" t="s">
        <v>117</v>
      </c>
      <c r="C12703" s="21" t="s">
        <v>139</v>
      </c>
      <c r="D12703" s="29" t="n">
        <v>104.605</v>
      </c>
      <c r="E12703" s="29" t="n">
        <f aca="false">D12703/10</f>
        <v>10.4605</v>
      </c>
      <c r="F12703" s="29" t="n">
        <f aca="false">(E12703+Einstellungen!$B$20)*(1+Einstellungen!$B$10)</f>
        <v>34.648635</v>
      </c>
      <c r="G12703" s="21" t="str">
        <f aca="false">IF(F12703&lt;Einstellungen!$B$5,"ja","nein")</f>
        <v>nein</v>
      </c>
      <c r="H12703" s="21" t="s">
        <v>30</v>
      </c>
      <c r="I12703" s="29" t="n">
        <f aca="false">INDEX(Einstellungen!$B$27:$B$50,6)</f>
        <v>0.5</v>
      </c>
      <c r="J12703" s="29" t="n">
        <f aca="false">F12703*I12703</f>
        <v>17.3243175</v>
      </c>
    </row>
    <row r="12704" customFormat="false" ht="15" hidden="false" customHeight="false" outlineLevel="0" collapsed="false">
      <c r="A12704" s="28" t="n">
        <v>46110</v>
      </c>
      <c r="B12704" s="21" t="s">
        <v>118</v>
      </c>
      <c r="C12704" s="21" t="s">
        <v>139</v>
      </c>
      <c r="D12704" s="29" t="n">
        <v>109.755</v>
      </c>
      <c r="E12704" s="29" t="n">
        <f aca="false">D12704/10</f>
        <v>10.9755</v>
      </c>
      <c r="F12704" s="29" t="n">
        <f aca="false">(E12704+Einstellungen!$B$20)*(1+Einstellungen!$B$10)</f>
        <v>35.261485</v>
      </c>
      <c r="G12704" s="21" t="str">
        <f aca="false">IF(F12704&lt;Einstellungen!$B$5,"ja","nein")</f>
        <v>nein</v>
      </c>
      <c r="H12704" s="21" t="s">
        <v>30</v>
      </c>
      <c r="I12704" s="29" t="n">
        <f aca="false">INDEX(Einstellungen!$B$27:$B$50,7)</f>
        <v>0.7</v>
      </c>
      <c r="J12704" s="29" t="n">
        <f aca="false">F12704*I12704</f>
        <v>24.6830395</v>
      </c>
    </row>
    <row r="12705" customFormat="false" ht="15" hidden="false" customHeight="false" outlineLevel="0" collapsed="false">
      <c r="A12705" s="28" t="n">
        <v>46110</v>
      </c>
      <c r="B12705" s="21" t="s">
        <v>119</v>
      </c>
      <c r="C12705" s="21" t="s">
        <v>139</v>
      </c>
      <c r="D12705" s="29" t="n">
        <v>115.03</v>
      </c>
      <c r="E12705" s="29" t="n">
        <f aca="false">D12705/10</f>
        <v>11.503</v>
      </c>
      <c r="F12705" s="29" t="n">
        <f aca="false">(E12705+Einstellungen!$B$20)*(1+Einstellungen!$B$10)</f>
        <v>35.88921</v>
      </c>
      <c r="G12705" s="21" t="str">
        <f aca="false">IF(F12705&lt;Einstellungen!$B$5,"ja","nein")</f>
        <v>nein</v>
      </c>
      <c r="H12705" s="21" t="s">
        <v>30</v>
      </c>
      <c r="I12705" s="29" t="n">
        <f aca="false">INDEX(Einstellungen!$B$27:$B$50,8)</f>
        <v>0.95</v>
      </c>
      <c r="J12705" s="29" t="n">
        <f aca="false">F12705*I12705</f>
        <v>34.0947495</v>
      </c>
    </row>
    <row r="12706" customFormat="false" ht="15" hidden="false" customHeight="false" outlineLevel="0" collapsed="false">
      <c r="A12706" s="28" t="n">
        <v>46110</v>
      </c>
      <c r="B12706" s="21" t="s">
        <v>120</v>
      </c>
      <c r="C12706" s="21" t="s">
        <v>139</v>
      </c>
      <c r="D12706" s="29" t="n">
        <v>114.843</v>
      </c>
      <c r="E12706" s="29" t="n">
        <f aca="false">D12706/10</f>
        <v>11.4843</v>
      </c>
      <c r="F12706" s="29" t="n">
        <f aca="false">(E12706+Einstellungen!$B$20)*(1+Einstellungen!$B$10)</f>
        <v>35.866957</v>
      </c>
      <c r="G12706" s="21" t="str">
        <f aca="false">IF(F12706&lt;Einstellungen!$B$5,"ja","nein")</f>
        <v>nein</v>
      </c>
      <c r="H12706" s="21" t="s">
        <v>30</v>
      </c>
      <c r="I12706" s="29" t="n">
        <f aca="false">INDEX(Einstellungen!$B$27:$B$50,9)</f>
        <v>1.05</v>
      </c>
      <c r="J12706" s="29" t="n">
        <f aca="false">F12706*I12706</f>
        <v>37.66030485</v>
      </c>
    </row>
    <row r="12707" customFormat="false" ht="15" hidden="false" customHeight="false" outlineLevel="0" collapsed="false">
      <c r="A12707" s="28" t="n">
        <v>46110</v>
      </c>
      <c r="B12707" s="21" t="s">
        <v>121</v>
      </c>
      <c r="C12707" s="21" t="s">
        <v>139</v>
      </c>
      <c r="D12707" s="29" t="n">
        <v>94.397</v>
      </c>
      <c r="E12707" s="29" t="n">
        <f aca="false">D12707/10</f>
        <v>9.4397</v>
      </c>
      <c r="F12707" s="29" t="n">
        <f aca="false">(E12707+Einstellungen!$B$20)*(1+Einstellungen!$B$10)</f>
        <v>33.433883</v>
      </c>
      <c r="G12707" s="21" t="str">
        <f aca="false">IF(F12707&lt;Einstellungen!$B$5,"ja","nein")</f>
        <v>nein</v>
      </c>
      <c r="H12707" s="21" t="s">
        <v>30</v>
      </c>
      <c r="I12707" s="29" t="n">
        <f aca="false">INDEX(Einstellungen!$B$27:$B$50,10)</f>
        <v>1.05</v>
      </c>
      <c r="J12707" s="29" t="n">
        <f aca="false">F12707*I12707</f>
        <v>35.10557715</v>
      </c>
    </row>
    <row r="12708" customFormat="false" ht="15" hidden="false" customHeight="false" outlineLevel="0" collapsed="false">
      <c r="A12708" s="28" t="n">
        <v>46110</v>
      </c>
      <c r="B12708" s="21" t="s">
        <v>122</v>
      </c>
      <c r="C12708" s="21" t="s">
        <v>139</v>
      </c>
      <c r="D12708" s="29" t="n">
        <v>74.808</v>
      </c>
      <c r="E12708" s="29" t="n">
        <f aca="false">D12708/10</f>
        <v>7.4808</v>
      </c>
      <c r="F12708" s="29" t="n">
        <f aca="false">(E12708+Einstellungen!$B$20)*(1+Einstellungen!$B$10)</f>
        <v>31.102792</v>
      </c>
      <c r="G12708" s="21" t="str">
        <f aca="false">IF(F12708&lt;Einstellungen!$B$5,"ja","nein")</f>
        <v>nein</v>
      </c>
      <c r="H12708" s="21" t="s">
        <v>30</v>
      </c>
      <c r="I12708" s="29" t="n">
        <f aca="false">INDEX(Einstellungen!$B$27:$B$50,11)</f>
        <v>1.05</v>
      </c>
      <c r="J12708" s="29" t="n">
        <f aca="false">F12708*I12708</f>
        <v>32.6579316</v>
      </c>
    </row>
    <row r="12709" customFormat="false" ht="15" hidden="false" customHeight="false" outlineLevel="0" collapsed="false">
      <c r="A12709" s="28" t="n">
        <v>46110</v>
      </c>
      <c r="B12709" s="21" t="s">
        <v>123</v>
      </c>
      <c r="C12709" s="21" t="s">
        <v>139</v>
      </c>
      <c r="D12709" s="29" t="n">
        <v>44.697</v>
      </c>
      <c r="E12709" s="29" t="n">
        <f aca="false">D12709/10</f>
        <v>4.4697</v>
      </c>
      <c r="F12709" s="29" t="n">
        <f aca="false">(E12709+Einstellungen!$B$20)*(1+Einstellungen!$B$10)</f>
        <v>27.519583</v>
      </c>
      <c r="G12709" s="21" t="str">
        <f aca="false">IF(F12709&lt;Einstellungen!$B$5,"ja","nein")</f>
        <v>ja</v>
      </c>
      <c r="H12709" s="21" t="s">
        <v>30</v>
      </c>
      <c r="I12709" s="29" t="n">
        <f aca="false">INDEX(Einstellungen!$B$27:$B$50,12)</f>
        <v>1.1</v>
      </c>
      <c r="J12709" s="29" t="n">
        <f aca="false">F12709*I12709</f>
        <v>30.2715413</v>
      </c>
    </row>
    <row r="12710" customFormat="false" ht="15" hidden="false" customHeight="false" outlineLevel="0" collapsed="false">
      <c r="A12710" s="28" t="n">
        <v>46110</v>
      </c>
      <c r="B12710" s="21" t="s">
        <v>124</v>
      </c>
      <c r="C12710" s="21" t="s">
        <v>139</v>
      </c>
      <c r="D12710" s="29" t="n">
        <v>9.73</v>
      </c>
      <c r="E12710" s="29" t="n">
        <f aca="false">D12710/10</f>
        <v>0.973</v>
      </c>
      <c r="F12710" s="29" t="n">
        <f aca="false">(E12710+Einstellungen!$B$20)*(1+Einstellungen!$B$10)</f>
        <v>23.35851</v>
      </c>
      <c r="G12710" s="21" t="str">
        <f aca="false">IF(F12710&lt;Einstellungen!$B$5,"ja","nein")</f>
        <v>ja</v>
      </c>
      <c r="H12710" s="21" t="s">
        <v>30</v>
      </c>
      <c r="I12710" s="29" t="n">
        <f aca="false">INDEX(Einstellungen!$B$27:$B$50,13)</f>
        <v>1.2</v>
      </c>
      <c r="J12710" s="29" t="n">
        <f aca="false">F12710*I12710</f>
        <v>28.030212</v>
      </c>
    </row>
    <row r="12711" customFormat="false" ht="15" hidden="false" customHeight="false" outlineLevel="0" collapsed="false">
      <c r="A12711" s="28" t="n">
        <v>46110</v>
      </c>
      <c r="B12711" s="21" t="s">
        <v>125</v>
      </c>
      <c r="C12711" s="21" t="s">
        <v>139</v>
      </c>
      <c r="D12711" s="29" t="n">
        <v>-0.005</v>
      </c>
      <c r="E12711" s="29" t="n">
        <f aca="false">D12711/10</f>
        <v>-0.0005</v>
      </c>
      <c r="F12711" s="29" t="n">
        <f aca="false">(E12711+Einstellungen!$B$20)*(1+Einstellungen!$B$10)</f>
        <v>22.200045</v>
      </c>
      <c r="G12711" s="21" t="str">
        <f aca="false">IF(F12711&lt;Einstellungen!$B$5,"ja","nein")</f>
        <v>ja</v>
      </c>
      <c r="H12711" s="21" t="s">
        <v>30</v>
      </c>
      <c r="I12711" s="29" t="n">
        <f aca="false">INDEX(Einstellungen!$B$27:$B$50,14)</f>
        <v>1.15</v>
      </c>
      <c r="J12711" s="29" t="n">
        <f aca="false">F12711*I12711</f>
        <v>25.53005175</v>
      </c>
    </row>
    <row r="12712" customFormat="false" ht="15" hidden="false" customHeight="false" outlineLevel="0" collapsed="false">
      <c r="A12712" s="28" t="n">
        <v>46110</v>
      </c>
      <c r="B12712" s="21" t="s">
        <v>126</v>
      </c>
      <c r="C12712" s="21" t="s">
        <v>139</v>
      </c>
      <c r="D12712" s="29" t="n">
        <v>-1.785</v>
      </c>
      <c r="E12712" s="29" t="n">
        <f aca="false">D12712/10</f>
        <v>-0.1785</v>
      </c>
      <c r="F12712" s="29" t="n">
        <f aca="false">(E12712+Einstellungen!$B$20)*(1+Einstellungen!$B$10)</f>
        <v>21.988225</v>
      </c>
      <c r="G12712" s="21" t="str">
        <f aca="false">IF(F12712&lt;Einstellungen!$B$5,"ja","nein")</f>
        <v>ja</v>
      </c>
      <c r="H12712" s="21" t="s">
        <v>30</v>
      </c>
      <c r="I12712" s="29" t="n">
        <f aca="false">INDEX(Einstellungen!$B$27:$B$50,15)</f>
        <v>1</v>
      </c>
      <c r="J12712" s="29" t="n">
        <f aca="false">F12712*I12712</f>
        <v>21.988225</v>
      </c>
    </row>
    <row r="12713" customFormat="false" ht="15" hidden="false" customHeight="false" outlineLevel="0" collapsed="false">
      <c r="A12713" s="28" t="n">
        <v>46110</v>
      </c>
      <c r="B12713" s="21" t="s">
        <v>127</v>
      </c>
      <c r="C12713" s="21" t="s">
        <v>139</v>
      </c>
      <c r="D12713" s="29" t="n">
        <v>-2.1</v>
      </c>
      <c r="E12713" s="29" t="n">
        <f aca="false">D12713/10</f>
        <v>-0.21</v>
      </c>
      <c r="F12713" s="29" t="n">
        <f aca="false">(E12713+Einstellungen!$B$20)*(1+Einstellungen!$B$10)</f>
        <v>21.95074</v>
      </c>
      <c r="G12713" s="21" t="str">
        <f aca="false">IF(F12713&lt;Einstellungen!$B$5,"ja","nein")</f>
        <v>ja</v>
      </c>
      <c r="H12713" s="21" t="s">
        <v>30</v>
      </c>
      <c r="I12713" s="29" t="n">
        <f aca="false">INDEX(Einstellungen!$B$27:$B$50,16)</f>
        <v>0.95</v>
      </c>
      <c r="J12713" s="29" t="n">
        <f aca="false">F12713*I12713</f>
        <v>20.853203</v>
      </c>
    </row>
    <row r="12714" customFormat="false" ht="15" hidden="false" customHeight="false" outlineLevel="0" collapsed="false">
      <c r="A12714" s="28" t="n">
        <v>46110</v>
      </c>
      <c r="B12714" s="21" t="s">
        <v>128</v>
      </c>
      <c r="C12714" s="21" t="s">
        <v>139</v>
      </c>
      <c r="D12714" s="29" t="n">
        <v>0.872</v>
      </c>
      <c r="E12714" s="29" t="n">
        <f aca="false">D12714/10</f>
        <v>0.0872</v>
      </c>
      <c r="F12714" s="29" t="n">
        <f aca="false">(E12714+Einstellungen!$B$20)*(1+Einstellungen!$B$10)</f>
        <v>22.304408</v>
      </c>
      <c r="G12714" s="21" t="str">
        <f aca="false">IF(F12714&lt;Einstellungen!$B$5,"ja","nein")</f>
        <v>ja</v>
      </c>
      <c r="H12714" s="21" t="s">
        <v>30</v>
      </c>
      <c r="I12714" s="29" t="n">
        <f aca="false">INDEX(Einstellungen!$B$27:$B$50,17)</f>
        <v>0.95</v>
      </c>
      <c r="J12714" s="29" t="n">
        <f aca="false">F12714*I12714</f>
        <v>21.1891876</v>
      </c>
    </row>
    <row r="12715" customFormat="false" ht="15" hidden="false" customHeight="false" outlineLevel="0" collapsed="false">
      <c r="A12715" s="28" t="n">
        <v>46110</v>
      </c>
      <c r="B12715" s="21" t="s">
        <v>129</v>
      </c>
      <c r="C12715" s="21" t="s">
        <v>139</v>
      </c>
      <c r="D12715" s="29" t="n">
        <v>33.31</v>
      </c>
      <c r="E12715" s="29" t="n">
        <f aca="false">D12715/10</f>
        <v>3.331</v>
      </c>
      <c r="F12715" s="29" t="n">
        <f aca="false">(E12715+Einstellungen!$B$20)*(1+Einstellungen!$B$10)</f>
        <v>26.16453</v>
      </c>
      <c r="G12715" s="21" t="str">
        <f aca="false">IF(F12715&lt;Einstellungen!$B$5,"ja","nein")</f>
        <v>ja</v>
      </c>
      <c r="H12715" s="21" t="s">
        <v>30</v>
      </c>
      <c r="I12715" s="29" t="n">
        <f aca="false">INDEX(Einstellungen!$B$27:$B$50,18)</f>
        <v>1.1</v>
      </c>
      <c r="J12715" s="29" t="n">
        <f aca="false">F12715*I12715</f>
        <v>28.780983</v>
      </c>
    </row>
    <row r="12716" customFormat="false" ht="15" hidden="false" customHeight="false" outlineLevel="0" collapsed="false">
      <c r="A12716" s="28" t="n">
        <v>46110</v>
      </c>
      <c r="B12716" s="21" t="s">
        <v>130</v>
      </c>
      <c r="C12716" s="21" t="s">
        <v>139</v>
      </c>
      <c r="D12716" s="29" t="n">
        <v>89.26</v>
      </c>
      <c r="E12716" s="29" t="n">
        <f aca="false">D12716/10</f>
        <v>8.926</v>
      </c>
      <c r="F12716" s="29" t="n">
        <f aca="false">(E12716+Einstellungen!$B$20)*(1+Einstellungen!$B$10)</f>
        <v>32.82258</v>
      </c>
      <c r="G12716" s="21" t="str">
        <f aca="false">IF(F12716&lt;Einstellungen!$B$5,"ja","nein")</f>
        <v>nein</v>
      </c>
      <c r="H12716" s="21" t="s">
        <v>30</v>
      </c>
      <c r="I12716" s="29" t="n">
        <f aca="false">INDEX(Einstellungen!$B$27:$B$50,19)</f>
        <v>1.35</v>
      </c>
      <c r="J12716" s="29" t="n">
        <f aca="false">F12716*I12716</f>
        <v>44.310483</v>
      </c>
    </row>
    <row r="12717" customFormat="false" ht="15" hidden="false" customHeight="false" outlineLevel="0" collapsed="false">
      <c r="A12717" s="28" t="n">
        <v>46110</v>
      </c>
      <c r="B12717" s="21" t="s">
        <v>131</v>
      </c>
      <c r="C12717" s="21" t="s">
        <v>139</v>
      </c>
      <c r="D12717" s="29" t="n">
        <v>105.678</v>
      </c>
      <c r="E12717" s="29" t="n">
        <f aca="false">D12717/10</f>
        <v>10.5678</v>
      </c>
      <c r="F12717" s="29" t="n">
        <f aca="false">(E12717+Einstellungen!$B$20)*(1+Einstellungen!$B$10)</f>
        <v>34.776322</v>
      </c>
      <c r="G12717" s="21" t="str">
        <f aca="false">IF(F12717&lt;Einstellungen!$B$5,"ja","nein")</f>
        <v>nein</v>
      </c>
      <c r="H12717" s="21" t="s">
        <v>30</v>
      </c>
      <c r="I12717" s="29" t="n">
        <f aca="false">INDEX(Einstellungen!$B$27:$B$50,20)</f>
        <v>1.45</v>
      </c>
      <c r="J12717" s="29" t="n">
        <f aca="false">F12717*I12717</f>
        <v>50.4256669</v>
      </c>
    </row>
    <row r="12718" customFormat="false" ht="15" hidden="false" customHeight="false" outlineLevel="0" collapsed="false">
      <c r="A12718" s="28" t="n">
        <v>46110</v>
      </c>
      <c r="B12718" s="21" t="s">
        <v>132</v>
      </c>
      <c r="C12718" s="21" t="s">
        <v>139</v>
      </c>
      <c r="D12718" s="29" t="n">
        <v>95.18</v>
      </c>
      <c r="E12718" s="29" t="n">
        <f aca="false">D12718/10</f>
        <v>9.518</v>
      </c>
      <c r="F12718" s="29" t="n">
        <f aca="false">(E12718+Einstellungen!$B$20)*(1+Einstellungen!$B$10)</f>
        <v>33.52706</v>
      </c>
      <c r="G12718" s="21" t="str">
        <f aca="false">IF(F12718&lt;Einstellungen!$B$5,"ja","nein")</f>
        <v>nein</v>
      </c>
      <c r="H12718" s="21" t="s">
        <v>30</v>
      </c>
      <c r="I12718" s="29" t="n">
        <f aca="false">INDEX(Einstellungen!$B$27:$B$50,21)</f>
        <v>1.4</v>
      </c>
      <c r="J12718" s="29" t="n">
        <f aca="false">F12718*I12718</f>
        <v>46.937884</v>
      </c>
    </row>
    <row r="12719" customFormat="false" ht="15" hidden="false" customHeight="false" outlineLevel="0" collapsed="false">
      <c r="A12719" s="28" t="n">
        <v>46110</v>
      </c>
      <c r="B12719" s="21" t="s">
        <v>133</v>
      </c>
      <c r="C12719" s="21" t="s">
        <v>139</v>
      </c>
      <c r="D12719" s="29" t="n">
        <v>74.812</v>
      </c>
      <c r="E12719" s="29" t="n">
        <f aca="false">D12719/10</f>
        <v>7.4812</v>
      </c>
      <c r="F12719" s="29" t="n">
        <f aca="false">(E12719+Einstellungen!$B$20)*(1+Einstellungen!$B$10)</f>
        <v>31.103268</v>
      </c>
      <c r="G12719" s="21" t="str">
        <f aca="false">IF(F12719&lt;Einstellungen!$B$5,"ja","nein")</f>
        <v>nein</v>
      </c>
      <c r="H12719" s="21" t="s">
        <v>30</v>
      </c>
      <c r="I12719" s="29" t="n">
        <f aca="false">INDEX(Einstellungen!$B$27:$B$50,22)</f>
        <v>1.25</v>
      </c>
      <c r="J12719" s="29" t="n">
        <f aca="false">F12719*I12719</f>
        <v>38.879085</v>
      </c>
    </row>
    <row r="12720" customFormat="false" ht="15" hidden="false" customHeight="false" outlineLevel="0" collapsed="false">
      <c r="A12720" s="28" t="n">
        <v>46110</v>
      </c>
      <c r="B12720" s="21" t="s">
        <v>134</v>
      </c>
      <c r="C12720" s="21" t="s">
        <v>139</v>
      </c>
      <c r="D12720" s="29" t="n">
        <v>66.85</v>
      </c>
      <c r="E12720" s="29" t="n">
        <f aca="false">D12720/10</f>
        <v>6.685</v>
      </c>
      <c r="F12720" s="29" t="n">
        <f aca="false">(E12720+Einstellungen!$B$20)*(1+Einstellungen!$B$10)</f>
        <v>30.15579</v>
      </c>
      <c r="G12720" s="21" t="str">
        <f aca="false">IF(F12720&lt;Einstellungen!$B$5,"ja","nein")</f>
        <v>nein</v>
      </c>
      <c r="H12720" s="21" t="s">
        <v>30</v>
      </c>
      <c r="I12720" s="29" t="n">
        <f aca="false">INDEX(Einstellungen!$B$27:$B$50,23)</f>
        <v>1.05</v>
      </c>
      <c r="J12720" s="29" t="n">
        <f aca="false">F12720*I12720</f>
        <v>31.6635795</v>
      </c>
    </row>
    <row r="12721" customFormat="false" ht="15" hidden="false" customHeight="false" outlineLevel="0" collapsed="false">
      <c r="A12721" s="28" t="n">
        <v>46110</v>
      </c>
      <c r="B12721" s="21" t="s">
        <v>135</v>
      </c>
      <c r="C12721" s="21" t="s">
        <v>139</v>
      </c>
      <c r="D12721" s="29" t="n">
        <v>25.635</v>
      </c>
      <c r="E12721" s="29" t="n">
        <f aca="false">D12721/10</f>
        <v>2.5635</v>
      </c>
      <c r="F12721" s="29" t="n">
        <f aca="false">(E12721+Einstellungen!$B$20)*(1+Einstellungen!$B$10)</f>
        <v>25.251205</v>
      </c>
      <c r="G12721" s="21" t="str">
        <f aca="false">IF(F12721&lt;Einstellungen!$B$5,"ja","nein")</f>
        <v>ja</v>
      </c>
      <c r="H12721" s="21" t="s">
        <v>30</v>
      </c>
      <c r="I12721" s="29" t="n">
        <f aca="false">INDEX(Einstellungen!$B$27:$B$50,24)</f>
        <v>0.8</v>
      </c>
      <c r="J12721" s="29" t="n">
        <f aca="false">F12721*I12721</f>
        <v>20.200964</v>
      </c>
    </row>
    <row r="12722" customFormat="false" ht="15" hidden="false" customHeight="false" outlineLevel="0" collapsed="false">
      <c r="A12722" s="28" t="n">
        <v>46111</v>
      </c>
      <c r="B12722" s="21" t="s">
        <v>111</v>
      </c>
      <c r="C12722" s="21" t="s">
        <v>140</v>
      </c>
      <c r="D12722" s="29" t="n">
        <v>9.197</v>
      </c>
      <c r="E12722" s="29" t="n">
        <f aca="false">D12722/10</f>
        <v>0.9197</v>
      </c>
      <c r="F12722" s="29" t="n">
        <f aca="false">(E12722+Einstellungen!$B$20)*(1+Einstellungen!$B$10)</f>
        <v>23.295083</v>
      </c>
      <c r="G12722" s="21" t="str">
        <f aca="false">IF(F12722&lt;Einstellungen!$B$5,"ja","nein")</f>
        <v>ja</v>
      </c>
      <c r="H12722" s="21" t="s">
        <v>30</v>
      </c>
      <c r="I12722" s="29" t="n">
        <f aca="false">INDEX(Einstellungen!$B$27:$B$50,1)</f>
        <v>0.6</v>
      </c>
      <c r="J12722" s="29" t="n">
        <f aca="false">F12722*I12722</f>
        <v>13.9770498</v>
      </c>
    </row>
    <row r="12723" customFormat="false" ht="15" hidden="false" customHeight="false" outlineLevel="0" collapsed="false">
      <c r="A12723" s="28" t="n">
        <v>46111</v>
      </c>
      <c r="B12723" s="21" t="s">
        <v>113</v>
      </c>
      <c r="C12723" s="21" t="s">
        <v>140</v>
      </c>
      <c r="D12723" s="29" t="n">
        <v>2.3</v>
      </c>
      <c r="E12723" s="29" t="n">
        <f aca="false">D12723/10</f>
        <v>0.23</v>
      </c>
      <c r="F12723" s="29" t="n">
        <f aca="false">(E12723+Einstellungen!$B$20)*(1+Einstellungen!$B$10)</f>
        <v>22.47434</v>
      </c>
      <c r="G12723" s="21" t="str">
        <f aca="false">IF(F12723&lt;Einstellungen!$B$5,"ja","nein")</f>
        <v>ja</v>
      </c>
      <c r="H12723" s="21" t="s">
        <v>30</v>
      </c>
      <c r="I12723" s="29" t="n">
        <f aca="false">INDEX(Einstellungen!$B$27:$B$50,2)</f>
        <v>0.5</v>
      </c>
      <c r="J12723" s="29" t="n">
        <f aca="false">F12723*I12723</f>
        <v>11.23717</v>
      </c>
    </row>
    <row r="12724" customFormat="false" ht="15" hidden="false" customHeight="false" outlineLevel="0" collapsed="false">
      <c r="A12724" s="28" t="n">
        <v>46111</v>
      </c>
      <c r="B12724" s="21" t="s">
        <v>114</v>
      </c>
      <c r="C12724" s="21" t="s">
        <v>140</v>
      </c>
      <c r="D12724" s="29" t="n">
        <v>5.02</v>
      </c>
      <c r="E12724" s="29" t="n">
        <f aca="false">D12724/10</f>
        <v>0.502</v>
      </c>
      <c r="F12724" s="29" t="n">
        <f aca="false">(E12724+Einstellungen!$B$20)*(1+Einstellungen!$B$10)</f>
        <v>22.79802</v>
      </c>
      <c r="G12724" s="21" t="str">
        <f aca="false">IF(F12724&lt;Einstellungen!$B$5,"ja","nein")</f>
        <v>ja</v>
      </c>
      <c r="H12724" s="21" t="s">
        <v>30</v>
      </c>
      <c r="I12724" s="29" t="n">
        <f aca="false">INDEX(Einstellungen!$B$27:$B$50,3)</f>
        <v>0.45</v>
      </c>
      <c r="J12724" s="29" t="n">
        <f aca="false">F12724*I12724</f>
        <v>10.259109</v>
      </c>
    </row>
    <row r="12725" customFormat="false" ht="15" hidden="false" customHeight="false" outlineLevel="0" collapsed="false">
      <c r="A12725" s="28" t="n">
        <v>46111</v>
      </c>
      <c r="B12725" s="21" t="s">
        <v>115</v>
      </c>
      <c r="C12725" s="21" t="s">
        <v>140</v>
      </c>
      <c r="D12725" s="29" t="n">
        <v>3.825</v>
      </c>
      <c r="E12725" s="29" t="n">
        <f aca="false">D12725/10</f>
        <v>0.3825</v>
      </c>
      <c r="F12725" s="29" t="n">
        <f aca="false">(E12725+Einstellungen!$B$20)*(1+Einstellungen!$B$10)</f>
        <v>22.655815</v>
      </c>
      <c r="G12725" s="21" t="str">
        <f aca="false">IF(F12725&lt;Einstellungen!$B$5,"ja","nein")</f>
        <v>ja</v>
      </c>
      <c r="H12725" s="21" t="s">
        <v>30</v>
      </c>
      <c r="I12725" s="29" t="n">
        <f aca="false">INDEX(Einstellungen!$B$27:$B$50,4)</f>
        <v>0.45</v>
      </c>
      <c r="J12725" s="29" t="n">
        <f aca="false">F12725*I12725</f>
        <v>10.19511675</v>
      </c>
    </row>
    <row r="12726" customFormat="false" ht="15" hidden="false" customHeight="false" outlineLevel="0" collapsed="false">
      <c r="A12726" s="28" t="n">
        <v>46111</v>
      </c>
      <c r="B12726" s="21" t="s">
        <v>116</v>
      </c>
      <c r="C12726" s="21" t="s">
        <v>140</v>
      </c>
      <c r="D12726" s="29" t="n">
        <v>4.357</v>
      </c>
      <c r="E12726" s="29" t="n">
        <f aca="false">D12726/10</f>
        <v>0.4357</v>
      </c>
      <c r="F12726" s="29" t="n">
        <f aca="false">(E12726+Einstellungen!$B$20)*(1+Einstellungen!$B$10)</f>
        <v>22.719123</v>
      </c>
      <c r="G12726" s="21" t="str">
        <f aca="false">IF(F12726&lt;Einstellungen!$B$5,"ja","nein")</f>
        <v>ja</v>
      </c>
      <c r="H12726" s="21" t="s">
        <v>30</v>
      </c>
      <c r="I12726" s="29" t="n">
        <f aca="false">INDEX(Einstellungen!$B$27:$B$50,5)</f>
        <v>0.45</v>
      </c>
      <c r="J12726" s="29" t="n">
        <f aca="false">F12726*I12726</f>
        <v>10.22360535</v>
      </c>
    </row>
    <row r="12727" customFormat="false" ht="15" hidden="false" customHeight="false" outlineLevel="0" collapsed="false">
      <c r="A12727" s="28" t="n">
        <v>46111</v>
      </c>
      <c r="B12727" s="21" t="s">
        <v>117</v>
      </c>
      <c r="C12727" s="21" t="s">
        <v>140</v>
      </c>
      <c r="D12727" s="29" t="n">
        <v>18.422</v>
      </c>
      <c r="E12727" s="29" t="n">
        <f aca="false">D12727/10</f>
        <v>1.8422</v>
      </c>
      <c r="F12727" s="29" t="n">
        <f aca="false">(E12727+Einstellungen!$B$20)*(1+Einstellungen!$B$10)</f>
        <v>24.392858</v>
      </c>
      <c r="G12727" s="21" t="str">
        <f aca="false">IF(F12727&lt;Einstellungen!$B$5,"ja","nein")</f>
        <v>ja</v>
      </c>
      <c r="H12727" s="21" t="s">
        <v>30</v>
      </c>
      <c r="I12727" s="29" t="n">
        <f aca="false">INDEX(Einstellungen!$B$27:$B$50,6)</f>
        <v>0.5</v>
      </c>
      <c r="J12727" s="29" t="n">
        <f aca="false">F12727*I12727</f>
        <v>12.196429</v>
      </c>
    </row>
    <row r="12728" customFormat="false" ht="15" hidden="false" customHeight="false" outlineLevel="0" collapsed="false">
      <c r="A12728" s="28" t="n">
        <v>46111</v>
      </c>
      <c r="B12728" s="21" t="s">
        <v>118</v>
      </c>
      <c r="C12728" s="21" t="s">
        <v>140</v>
      </c>
      <c r="D12728" s="29" t="n">
        <v>66.87</v>
      </c>
      <c r="E12728" s="29" t="n">
        <f aca="false">D12728/10</f>
        <v>6.687</v>
      </c>
      <c r="F12728" s="29" t="n">
        <f aca="false">(E12728+Einstellungen!$B$20)*(1+Einstellungen!$B$10)</f>
        <v>30.15817</v>
      </c>
      <c r="G12728" s="21" t="str">
        <f aca="false">IF(F12728&lt;Einstellungen!$B$5,"ja","nein")</f>
        <v>nein</v>
      </c>
      <c r="H12728" s="21" t="s">
        <v>30</v>
      </c>
      <c r="I12728" s="29" t="n">
        <f aca="false">INDEX(Einstellungen!$B$27:$B$50,7)</f>
        <v>0.7</v>
      </c>
      <c r="J12728" s="29" t="n">
        <f aca="false">F12728*I12728</f>
        <v>21.110719</v>
      </c>
    </row>
    <row r="12729" customFormat="false" ht="15" hidden="false" customHeight="false" outlineLevel="0" collapsed="false">
      <c r="A12729" s="28" t="n">
        <v>46111</v>
      </c>
      <c r="B12729" s="21" t="s">
        <v>119</v>
      </c>
      <c r="C12729" s="21" t="s">
        <v>140</v>
      </c>
      <c r="D12729" s="29" t="n">
        <v>90.312</v>
      </c>
      <c r="E12729" s="29" t="n">
        <f aca="false">D12729/10</f>
        <v>9.0312</v>
      </c>
      <c r="F12729" s="29" t="n">
        <f aca="false">(E12729+Einstellungen!$B$20)*(1+Einstellungen!$B$10)</f>
        <v>32.947768</v>
      </c>
      <c r="G12729" s="21" t="str">
        <f aca="false">IF(F12729&lt;Einstellungen!$B$5,"ja","nein")</f>
        <v>nein</v>
      </c>
      <c r="H12729" s="21" t="s">
        <v>30</v>
      </c>
      <c r="I12729" s="29" t="n">
        <f aca="false">INDEX(Einstellungen!$B$27:$B$50,8)</f>
        <v>0.95</v>
      </c>
      <c r="J12729" s="29" t="n">
        <f aca="false">F12729*I12729</f>
        <v>31.3003796</v>
      </c>
    </row>
    <row r="12730" customFormat="false" ht="15" hidden="false" customHeight="false" outlineLevel="0" collapsed="false">
      <c r="A12730" s="28" t="n">
        <v>46111</v>
      </c>
      <c r="B12730" s="21" t="s">
        <v>120</v>
      </c>
      <c r="C12730" s="21" t="s">
        <v>140</v>
      </c>
      <c r="D12730" s="29" t="n">
        <v>109.222</v>
      </c>
      <c r="E12730" s="29" t="n">
        <f aca="false">D12730/10</f>
        <v>10.9222</v>
      </c>
      <c r="F12730" s="29" t="n">
        <f aca="false">(E12730+Einstellungen!$B$20)*(1+Einstellungen!$B$10)</f>
        <v>35.198058</v>
      </c>
      <c r="G12730" s="21" t="str">
        <f aca="false">IF(F12730&lt;Einstellungen!$B$5,"ja","nein")</f>
        <v>nein</v>
      </c>
      <c r="H12730" s="21" t="s">
        <v>30</v>
      </c>
      <c r="I12730" s="29" t="n">
        <f aca="false">INDEX(Einstellungen!$B$27:$B$50,9)</f>
        <v>1.05</v>
      </c>
      <c r="J12730" s="29" t="n">
        <f aca="false">F12730*I12730</f>
        <v>36.9579609</v>
      </c>
    </row>
    <row r="12731" customFormat="false" ht="15" hidden="false" customHeight="false" outlineLevel="0" collapsed="false">
      <c r="A12731" s="28" t="n">
        <v>46111</v>
      </c>
      <c r="B12731" s="21" t="s">
        <v>121</v>
      </c>
      <c r="C12731" s="21" t="s">
        <v>140</v>
      </c>
      <c r="D12731" s="29" t="n">
        <v>96.838</v>
      </c>
      <c r="E12731" s="29" t="n">
        <f aca="false">D12731/10</f>
        <v>9.6838</v>
      </c>
      <c r="F12731" s="29" t="n">
        <f aca="false">(E12731+Einstellungen!$B$20)*(1+Einstellungen!$B$10)</f>
        <v>33.724362</v>
      </c>
      <c r="G12731" s="21" t="str">
        <f aca="false">IF(F12731&lt;Einstellungen!$B$5,"ja","nein")</f>
        <v>nein</v>
      </c>
      <c r="H12731" s="21" t="s">
        <v>30</v>
      </c>
      <c r="I12731" s="29" t="n">
        <f aca="false">INDEX(Einstellungen!$B$27:$B$50,10)</f>
        <v>1.05</v>
      </c>
      <c r="J12731" s="29" t="n">
        <f aca="false">F12731*I12731</f>
        <v>35.4105801</v>
      </c>
    </row>
    <row r="12732" customFormat="false" ht="15" hidden="false" customHeight="false" outlineLevel="0" collapsed="false">
      <c r="A12732" s="28" t="n">
        <v>46111</v>
      </c>
      <c r="B12732" s="21" t="s">
        <v>122</v>
      </c>
      <c r="C12732" s="21" t="s">
        <v>140</v>
      </c>
      <c r="D12732" s="29" t="n">
        <v>73.847</v>
      </c>
      <c r="E12732" s="29" t="n">
        <f aca="false">D12732/10</f>
        <v>7.3847</v>
      </c>
      <c r="F12732" s="29" t="n">
        <f aca="false">(E12732+Einstellungen!$B$20)*(1+Einstellungen!$B$10)</f>
        <v>30.988433</v>
      </c>
      <c r="G12732" s="21" t="str">
        <f aca="false">IF(F12732&lt;Einstellungen!$B$5,"ja","nein")</f>
        <v>nein</v>
      </c>
      <c r="H12732" s="21" t="s">
        <v>30</v>
      </c>
      <c r="I12732" s="29" t="n">
        <f aca="false">INDEX(Einstellungen!$B$27:$B$50,11)</f>
        <v>1.05</v>
      </c>
      <c r="J12732" s="29" t="n">
        <f aca="false">F12732*I12732</f>
        <v>32.53785465</v>
      </c>
    </row>
    <row r="12733" customFormat="false" ht="15" hidden="false" customHeight="false" outlineLevel="0" collapsed="false">
      <c r="A12733" s="28" t="n">
        <v>46111</v>
      </c>
      <c r="B12733" s="21" t="s">
        <v>123</v>
      </c>
      <c r="C12733" s="21" t="s">
        <v>140</v>
      </c>
      <c r="D12733" s="29" t="n">
        <v>45.998</v>
      </c>
      <c r="E12733" s="29" t="n">
        <f aca="false">D12733/10</f>
        <v>4.5998</v>
      </c>
      <c r="F12733" s="29" t="n">
        <f aca="false">(E12733+Einstellungen!$B$20)*(1+Einstellungen!$B$10)</f>
        <v>27.674402</v>
      </c>
      <c r="G12733" s="21" t="str">
        <f aca="false">IF(F12733&lt;Einstellungen!$B$5,"ja","nein")</f>
        <v>ja</v>
      </c>
      <c r="H12733" s="21" t="s">
        <v>30</v>
      </c>
      <c r="I12733" s="29" t="n">
        <f aca="false">INDEX(Einstellungen!$B$27:$B$50,12)</f>
        <v>1.1</v>
      </c>
      <c r="J12733" s="29" t="n">
        <f aca="false">F12733*I12733</f>
        <v>30.4418422</v>
      </c>
    </row>
    <row r="12734" customFormat="false" ht="15" hidden="false" customHeight="false" outlineLevel="0" collapsed="false">
      <c r="A12734" s="28" t="n">
        <v>46111</v>
      </c>
      <c r="B12734" s="21" t="s">
        <v>124</v>
      </c>
      <c r="C12734" s="21" t="s">
        <v>140</v>
      </c>
      <c r="D12734" s="29" t="n">
        <v>23.587</v>
      </c>
      <c r="E12734" s="29" t="n">
        <f aca="false">D12734/10</f>
        <v>2.3587</v>
      </c>
      <c r="F12734" s="29" t="n">
        <f aca="false">(E12734+Einstellungen!$B$20)*(1+Einstellungen!$B$10)</f>
        <v>25.007493</v>
      </c>
      <c r="G12734" s="21" t="str">
        <f aca="false">IF(F12734&lt;Einstellungen!$B$5,"ja","nein")</f>
        <v>ja</v>
      </c>
      <c r="H12734" s="21" t="s">
        <v>30</v>
      </c>
      <c r="I12734" s="29" t="n">
        <f aca="false">INDEX(Einstellungen!$B$27:$B$50,13)</f>
        <v>1.2</v>
      </c>
      <c r="J12734" s="29" t="n">
        <f aca="false">F12734*I12734</f>
        <v>30.0089916</v>
      </c>
    </row>
    <row r="12735" customFormat="false" ht="15" hidden="false" customHeight="false" outlineLevel="0" collapsed="false">
      <c r="A12735" s="28" t="n">
        <v>46111</v>
      </c>
      <c r="B12735" s="21" t="s">
        <v>125</v>
      </c>
      <c r="C12735" s="21" t="s">
        <v>140</v>
      </c>
      <c r="D12735" s="29" t="n">
        <v>11.4</v>
      </c>
      <c r="E12735" s="29" t="n">
        <f aca="false">D12735/10</f>
        <v>1.14</v>
      </c>
      <c r="F12735" s="29" t="n">
        <f aca="false">(E12735+Einstellungen!$B$20)*(1+Einstellungen!$B$10)</f>
        <v>23.55724</v>
      </c>
      <c r="G12735" s="21" t="str">
        <f aca="false">IF(F12735&lt;Einstellungen!$B$5,"ja","nein")</f>
        <v>ja</v>
      </c>
      <c r="H12735" s="21" t="s">
        <v>30</v>
      </c>
      <c r="I12735" s="29" t="n">
        <f aca="false">INDEX(Einstellungen!$B$27:$B$50,14)</f>
        <v>1.15</v>
      </c>
      <c r="J12735" s="29" t="n">
        <f aca="false">F12735*I12735</f>
        <v>27.090826</v>
      </c>
    </row>
    <row r="12736" customFormat="false" ht="15" hidden="false" customHeight="false" outlineLevel="0" collapsed="false">
      <c r="A12736" s="28" t="n">
        <v>46111</v>
      </c>
      <c r="B12736" s="21" t="s">
        <v>126</v>
      </c>
      <c r="C12736" s="21" t="s">
        <v>140</v>
      </c>
      <c r="D12736" s="29" t="n">
        <v>7.543</v>
      </c>
      <c r="E12736" s="29" t="n">
        <f aca="false">D12736/10</f>
        <v>0.7543</v>
      </c>
      <c r="F12736" s="29" t="n">
        <f aca="false">(E12736+Einstellungen!$B$20)*(1+Einstellungen!$B$10)</f>
        <v>23.098257</v>
      </c>
      <c r="G12736" s="21" t="str">
        <f aca="false">IF(F12736&lt;Einstellungen!$B$5,"ja","nein")</f>
        <v>ja</v>
      </c>
      <c r="H12736" s="21" t="s">
        <v>30</v>
      </c>
      <c r="I12736" s="29" t="n">
        <f aca="false">INDEX(Einstellungen!$B$27:$B$50,15)</f>
        <v>1</v>
      </c>
      <c r="J12736" s="29" t="n">
        <f aca="false">F12736*I12736</f>
        <v>23.098257</v>
      </c>
    </row>
    <row r="12737" customFormat="false" ht="15" hidden="false" customHeight="false" outlineLevel="0" collapsed="false">
      <c r="A12737" s="28" t="n">
        <v>46111</v>
      </c>
      <c r="B12737" s="21" t="s">
        <v>127</v>
      </c>
      <c r="C12737" s="21" t="s">
        <v>140</v>
      </c>
      <c r="D12737" s="29" t="n">
        <v>12.938</v>
      </c>
      <c r="E12737" s="29" t="n">
        <f aca="false">D12737/10</f>
        <v>1.2938</v>
      </c>
      <c r="F12737" s="29" t="n">
        <f aca="false">(E12737+Einstellungen!$B$20)*(1+Einstellungen!$B$10)</f>
        <v>23.740262</v>
      </c>
      <c r="G12737" s="21" t="str">
        <f aca="false">IF(F12737&lt;Einstellungen!$B$5,"ja","nein")</f>
        <v>ja</v>
      </c>
      <c r="H12737" s="21" t="s">
        <v>30</v>
      </c>
      <c r="I12737" s="29" t="n">
        <f aca="false">INDEX(Einstellungen!$B$27:$B$50,16)</f>
        <v>0.95</v>
      </c>
      <c r="J12737" s="29" t="n">
        <f aca="false">F12737*I12737</f>
        <v>22.5532489</v>
      </c>
    </row>
    <row r="12738" customFormat="false" ht="15" hidden="false" customHeight="false" outlineLevel="0" collapsed="false">
      <c r="A12738" s="28" t="n">
        <v>46111</v>
      </c>
      <c r="B12738" s="21" t="s">
        <v>128</v>
      </c>
      <c r="C12738" s="21" t="s">
        <v>140</v>
      </c>
      <c r="D12738" s="29" t="n">
        <v>35.145</v>
      </c>
      <c r="E12738" s="29" t="n">
        <f aca="false">D12738/10</f>
        <v>3.5145</v>
      </c>
      <c r="F12738" s="29" t="n">
        <f aca="false">(E12738+Einstellungen!$B$20)*(1+Einstellungen!$B$10)</f>
        <v>26.382895</v>
      </c>
      <c r="G12738" s="21" t="str">
        <f aca="false">IF(F12738&lt;Einstellungen!$B$5,"ja","nein")</f>
        <v>ja</v>
      </c>
      <c r="H12738" s="21" t="s">
        <v>30</v>
      </c>
      <c r="I12738" s="29" t="n">
        <f aca="false">INDEX(Einstellungen!$B$27:$B$50,17)</f>
        <v>0.95</v>
      </c>
      <c r="J12738" s="29" t="n">
        <f aca="false">F12738*I12738</f>
        <v>25.06375025</v>
      </c>
    </row>
    <row r="12739" customFormat="false" ht="15" hidden="false" customHeight="false" outlineLevel="0" collapsed="false">
      <c r="A12739" s="28" t="n">
        <v>46111</v>
      </c>
      <c r="B12739" s="21" t="s">
        <v>129</v>
      </c>
      <c r="C12739" s="21" t="s">
        <v>140</v>
      </c>
      <c r="D12739" s="29" t="n">
        <v>77.45</v>
      </c>
      <c r="E12739" s="29" t="n">
        <f aca="false">D12739/10</f>
        <v>7.745</v>
      </c>
      <c r="F12739" s="29" t="n">
        <f aca="false">(E12739+Einstellungen!$B$20)*(1+Einstellungen!$B$10)</f>
        <v>31.41719</v>
      </c>
      <c r="G12739" s="21" t="str">
        <f aca="false">IF(F12739&lt;Einstellungen!$B$5,"ja","nein")</f>
        <v>nein</v>
      </c>
      <c r="H12739" s="21" t="s">
        <v>30</v>
      </c>
      <c r="I12739" s="29" t="n">
        <f aca="false">INDEX(Einstellungen!$B$27:$B$50,18)</f>
        <v>1.1</v>
      </c>
      <c r="J12739" s="29" t="n">
        <f aca="false">F12739*I12739</f>
        <v>34.558909</v>
      </c>
    </row>
    <row r="12740" customFormat="false" ht="15" hidden="false" customHeight="false" outlineLevel="0" collapsed="false">
      <c r="A12740" s="28" t="n">
        <v>46111</v>
      </c>
      <c r="B12740" s="21" t="s">
        <v>130</v>
      </c>
      <c r="C12740" s="21" t="s">
        <v>140</v>
      </c>
      <c r="D12740" s="29" t="n">
        <v>104.828</v>
      </c>
      <c r="E12740" s="29" t="n">
        <f aca="false">D12740/10</f>
        <v>10.4828</v>
      </c>
      <c r="F12740" s="29" t="n">
        <f aca="false">(E12740+Einstellungen!$B$20)*(1+Einstellungen!$B$10)</f>
        <v>34.675172</v>
      </c>
      <c r="G12740" s="21" t="str">
        <f aca="false">IF(F12740&lt;Einstellungen!$B$5,"ja","nein")</f>
        <v>nein</v>
      </c>
      <c r="H12740" s="21" t="s">
        <v>30</v>
      </c>
      <c r="I12740" s="29" t="n">
        <f aca="false">INDEX(Einstellungen!$B$27:$B$50,19)</f>
        <v>1.35</v>
      </c>
      <c r="J12740" s="29" t="n">
        <f aca="false">F12740*I12740</f>
        <v>46.8114822</v>
      </c>
    </row>
    <row r="12741" customFormat="false" ht="15" hidden="false" customHeight="false" outlineLevel="0" collapsed="false">
      <c r="A12741" s="28" t="n">
        <v>46111</v>
      </c>
      <c r="B12741" s="21" t="s">
        <v>131</v>
      </c>
      <c r="C12741" s="21" t="s">
        <v>140</v>
      </c>
      <c r="D12741" s="29" t="n">
        <v>121.653</v>
      </c>
      <c r="E12741" s="29" t="n">
        <f aca="false">D12741/10</f>
        <v>12.1653</v>
      </c>
      <c r="F12741" s="29" t="n">
        <f aca="false">(E12741+Einstellungen!$B$20)*(1+Einstellungen!$B$10)</f>
        <v>36.677347</v>
      </c>
      <c r="G12741" s="21" t="str">
        <f aca="false">IF(F12741&lt;Einstellungen!$B$5,"ja","nein")</f>
        <v>nein</v>
      </c>
      <c r="H12741" s="21" t="s">
        <v>30</v>
      </c>
      <c r="I12741" s="29" t="n">
        <f aca="false">INDEX(Einstellungen!$B$27:$B$50,20)</f>
        <v>1.45</v>
      </c>
      <c r="J12741" s="29" t="n">
        <f aca="false">F12741*I12741</f>
        <v>53.18215315</v>
      </c>
    </row>
    <row r="12742" customFormat="false" ht="15" hidden="false" customHeight="false" outlineLevel="0" collapsed="false">
      <c r="A12742" s="28" t="n">
        <v>46111</v>
      </c>
      <c r="B12742" s="21" t="s">
        <v>132</v>
      </c>
      <c r="C12742" s="21" t="s">
        <v>140</v>
      </c>
      <c r="D12742" s="29" t="n">
        <v>125.608</v>
      </c>
      <c r="E12742" s="29" t="n">
        <f aca="false">D12742/10</f>
        <v>12.5608</v>
      </c>
      <c r="F12742" s="29" t="n">
        <f aca="false">(E12742+Einstellungen!$B$20)*(1+Einstellungen!$B$10)</f>
        <v>37.147992</v>
      </c>
      <c r="G12742" s="21" t="str">
        <f aca="false">IF(F12742&lt;Einstellungen!$B$5,"ja","nein")</f>
        <v>nein</v>
      </c>
      <c r="H12742" s="21" t="s">
        <v>30</v>
      </c>
      <c r="I12742" s="29" t="n">
        <f aca="false">INDEX(Einstellungen!$B$27:$B$50,21)</f>
        <v>1.4</v>
      </c>
      <c r="J12742" s="29" t="n">
        <f aca="false">F12742*I12742</f>
        <v>52.0071888</v>
      </c>
    </row>
    <row r="12743" customFormat="false" ht="15" hidden="false" customHeight="false" outlineLevel="0" collapsed="false">
      <c r="A12743" s="28" t="n">
        <v>46111</v>
      </c>
      <c r="B12743" s="21" t="s">
        <v>133</v>
      </c>
      <c r="C12743" s="21" t="s">
        <v>140</v>
      </c>
      <c r="D12743" s="29" t="n">
        <v>126.165</v>
      </c>
      <c r="E12743" s="29" t="n">
        <f aca="false">D12743/10</f>
        <v>12.6165</v>
      </c>
      <c r="F12743" s="29" t="n">
        <f aca="false">(E12743+Einstellungen!$B$20)*(1+Einstellungen!$B$10)</f>
        <v>37.214275</v>
      </c>
      <c r="G12743" s="21" t="str">
        <f aca="false">IF(F12743&lt;Einstellungen!$B$5,"ja","nein")</f>
        <v>nein</v>
      </c>
      <c r="H12743" s="21" t="s">
        <v>30</v>
      </c>
      <c r="I12743" s="29" t="n">
        <f aca="false">INDEX(Einstellungen!$B$27:$B$50,22)</f>
        <v>1.25</v>
      </c>
      <c r="J12743" s="29" t="n">
        <f aca="false">F12743*I12743</f>
        <v>46.51784375</v>
      </c>
    </row>
    <row r="12744" customFormat="false" ht="15" hidden="false" customHeight="false" outlineLevel="0" collapsed="false">
      <c r="A12744" s="28" t="n">
        <v>46111</v>
      </c>
      <c r="B12744" s="21" t="s">
        <v>134</v>
      </c>
      <c r="C12744" s="21" t="s">
        <v>140</v>
      </c>
      <c r="D12744" s="29" t="n">
        <v>121.175</v>
      </c>
      <c r="E12744" s="29" t="n">
        <f aca="false">D12744/10</f>
        <v>12.1175</v>
      </c>
      <c r="F12744" s="29" t="n">
        <f aca="false">(E12744+Einstellungen!$B$20)*(1+Einstellungen!$B$10)</f>
        <v>36.620465</v>
      </c>
      <c r="G12744" s="21" t="str">
        <f aca="false">IF(F12744&lt;Einstellungen!$B$5,"ja","nein")</f>
        <v>nein</v>
      </c>
      <c r="H12744" s="21" t="s">
        <v>30</v>
      </c>
      <c r="I12744" s="29" t="n">
        <f aca="false">INDEX(Einstellungen!$B$27:$B$50,23)</f>
        <v>1.05</v>
      </c>
      <c r="J12744" s="29" t="n">
        <f aca="false">F12744*I12744</f>
        <v>38.45148825</v>
      </c>
    </row>
    <row r="12745" customFormat="false" ht="15" hidden="false" customHeight="false" outlineLevel="0" collapsed="false">
      <c r="A12745" s="28" t="n">
        <v>46111</v>
      </c>
      <c r="B12745" s="21" t="s">
        <v>135</v>
      </c>
      <c r="C12745" s="21" t="s">
        <v>140</v>
      </c>
      <c r="D12745" s="29" t="n">
        <v>108.88</v>
      </c>
      <c r="E12745" s="29" t="n">
        <f aca="false">D12745/10</f>
        <v>10.888</v>
      </c>
      <c r="F12745" s="29" t="n">
        <f aca="false">(E12745+Einstellungen!$B$20)*(1+Einstellungen!$B$10)</f>
        <v>35.15736</v>
      </c>
      <c r="G12745" s="21" t="str">
        <f aca="false">IF(F12745&lt;Einstellungen!$B$5,"ja","nein")</f>
        <v>nein</v>
      </c>
      <c r="H12745" s="21" t="s">
        <v>30</v>
      </c>
      <c r="I12745" s="29" t="n">
        <f aca="false">INDEX(Einstellungen!$B$27:$B$50,24)</f>
        <v>0.8</v>
      </c>
      <c r="J12745" s="29" t="n">
        <f aca="false">F12745*I12745</f>
        <v>28.125888</v>
      </c>
    </row>
    <row r="12746" customFormat="false" ht="15" hidden="false" customHeight="false" outlineLevel="0" collapsed="false">
      <c r="A12746" s="28" t="n">
        <v>46112</v>
      </c>
      <c r="B12746" s="21" t="s">
        <v>111</v>
      </c>
      <c r="C12746" s="21" t="s">
        <v>141</v>
      </c>
      <c r="D12746" s="29" t="n">
        <v>109.245</v>
      </c>
      <c r="E12746" s="29" t="n">
        <f aca="false">D12746/10</f>
        <v>10.9245</v>
      </c>
      <c r="F12746" s="29" t="n">
        <f aca="false">(E12746+Einstellungen!$B$20)*(1+Einstellungen!$B$10)</f>
        <v>35.200795</v>
      </c>
      <c r="G12746" s="21" t="str">
        <f aca="false">IF(F12746&lt;Einstellungen!$B$5,"ja","nein")</f>
        <v>nein</v>
      </c>
      <c r="H12746" s="21" t="s">
        <v>30</v>
      </c>
      <c r="I12746" s="29" t="n">
        <f aca="false">INDEX(Einstellungen!$B$27:$B$50,1)</f>
        <v>0.6</v>
      </c>
      <c r="J12746" s="29" t="n">
        <f aca="false">F12746*I12746</f>
        <v>21.120477</v>
      </c>
    </row>
    <row r="12747" customFormat="false" ht="15" hidden="false" customHeight="false" outlineLevel="0" collapsed="false">
      <c r="A12747" s="28" t="n">
        <v>46112</v>
      </c>
      <c r="B12747" s="21" t="s">
        <v>113</v>
      </c>
      <c r="C12747" s="21" t="s">
        <v>141</v>
      </c>
      <c r="D12747" s="29" t="n">
        <v>102.68</v>
      </c>
      <c r="E12747" s="29" t="n">
        <f aca="false">D12747/10</f>
        <v>10.268</v>
      </c>
      <c r="F12747" s="29" t="n">
        <f aca="false">(E12747+Einstellungen!$B$20)*(1+Einstellungen!$B$10)</f>
        <v>34.41956</v>
      </c>
      <c r="G12747" s="21" t="str">
        <f aca="false">IF(F12747&lt;Einstellungen!$B$5,"ja","nein")</f>
        <v>nein</v>
      </c>
      <c r="H12747" s="21" t="s">
        <v>30</v>
      </c>
      <c r="I12747" s="29" t="n">
        <f aca="false">INDEX(Einstellungen!$B$27:$B$50,2)</f>
        <v>0.5</v>
      </c>
      <c r="J12747" s="29" t="n">
        <f aca="false">F12747*I12747</f>
        <v>17.20978</v>
      </c>
    </row>
    <row r="12748" customFormat="false" ht="15" hidden="false" customHeight="false" outlineLevel="0" collapsed="false">
      <c r="A12748" s="28" t="n">
        <v>46112</v>
      </c>
      <c r="B12748" s="21" t="s">
        <v>114</v>
      </c>
      <c r="C12748" s="21" t="s">
        <v>141</v>
      </c>
      <c r="D12748" s="29" t="n">
        <v>101.26</v>
      </c>
      <c r="E12748" s="29" t="n">
        <f aca="false">D12748/10</f>
        <v>10.126</v>
      </c>
      <c r="F12748" s="29" t="n">
        <f aca="false">(E12748+Einstellungen!$B$20)*(1+Einstellungen!$B$10)</f>
        <v>34.25058</v>
      </c>
      <c r="G12748" s="21" t="str">
        <f aca="false">IF(F12748&lt;Einstellungen!$B$5,"ja","nein")</f>
        <v>nein</v>
      </c>
      <c r="H12748" s="21" t="s">
        <v>30</v>
      </c>
      <c r="I12748" s="29" t="n">
        <f aca="false">INDEX(Einstellungen!$B$27:$B$50,3)</f>
        <v>0.45</v>
      </c>
      <c r="J12748" s="29" t="n">
        <f aca="false">F12748*I12748</f>
        <v>15.412761</v>
      </c>
    </row>
    <row r="12749" customFormat="false" ht="15" hidden="false" customHeight="false" outlineLevel="0" collapsed="false">
      <c r="A12749" s="28" t="n">
        <v>46112</v>
      </c>
      <c r="B12749" s="21" t="s">
        <v>115</v>
      </c>
      <c r="C12749" s="21" t="s">
        <v>141</v>
      </c>
      <c r="D12749" s="29" t="n">
        <v>100.535</v>
      </c>
      <c r="E12749" s="29" t="n">
        <f aca="false">D12749/10</f>
        <v>10.0535</v>
      </c>
      <c r="F12749" s="29" t="n">
        <f aca="false">(E12749+Einstellungen!$B$20)*(1+Einstellungen!$B$10)</f>
        <v>34.164305</v>
      </c>
      <c r="G12749" s="21" t="str">
        <f aca="false">IF(F12749&lt;Einstellungen!$B$5,"ja","nein")</f>
        <v>nein</v>
      </c>
      <c r="H12749" s="21" t="s">
        <v>30</v>
      </c>
      <c r="I12749" s="29" t="n">
        <f aca="false">INDEX(Einstellungen!$B$27:$B$50,4)</f>
        <v>0.45</v>
      </c>
      <c r="J12749" s="29" t="n">
        <f aca="false">F12749*I12749</f>
        <v>15.37393725</v>
      </c>
    </row>
    <row r="12750" customFormat="false" ht="15" hidden="false" customHeight="false" outlineLevel="0" collapsed="false">
      <c r="A12750" s="28" t="n">
        <v>46112</v>
      </c>
      <c r="B12750" s="21" t="s">
        <v>116</v>
      </c>
      <c r="C12750" s="21" t="s">
        <v>141</v>
      </c>
      <c r="D12750" s="29" t="n">
        <v>101.68</v>
      </c>
      <c r="E12750" s="29" t="n">
        <f aca="false">D12750/10</f>
        <v>10.168</v>
      </c>
      <c r="F12750" s="29" t="n">
        <f aca="false">(E12750+Einstellungen!$B$20)*(1+Einstellungen!$B$10)</f>
        <v>34.30056</v>
      </c>
      <c r="G12750" s="21" t="str">
        <f aca="false">IF(F12750&lt;Einstellungen!$B$5,"ja","nein")</f>
        <v>nein</v>
      </c>
      <c r="H12750" s="21" t="s">
        <v>30</v>
      </c>
      <c r="I12750" s="29" t="n">
        <f aca="false">INDEX(Einstellungen!$B$27:$B$50,5)</f>
        <v>0.45</v>
      </c>
      <c r="J12750" s="29" t="n">
        <f aca="false">F12750*I12750</f>
        <v>15.435252</v>
      </c>
    </row>
    <row r="12751" customFormat="false" ht="15" hidden="false" customHeight="false" outlineLevel="0" collapsed="false">
      <c r="A12751" s="28" t="n">
        <v>46112</v>
      </c>
      <c r="B12751" s="21" t="s">
        <v>117</v>
      </c>
      <c r="C12751" s="21" t="s">
        <v>141</v>
      </c>
      <c r="D12751" s="29" t="n">
        <v>108.043</v>
      </c>
      <c r="E12751" s="29" t="n">
        <f aca="false">D12751/10</f>
        <v>10.8043</v>
      </c>
      <c r="F12751" s="29" t="n">
        <f aca="false">(E12751+Einstellungen!$B$20)*(1+Einstellungen!$B$10)</f>
        <v>35.057757</v>
      </c>
      <c r="G12751" s="21" t="str">
        <f aca="false">IF(F12751&lt;Einstellungen!$B$5,"ja","nein")</f>
        <v>nein</v>
      </c>
      <c r="H12751" s="21" t="s">
        <v>30</v>
      </c>
      <c r="I12751" s="29" t="n">
        <f aca="false">INDEX(Einstellungen!$B$27:$B$50,6)</f>
        <v>0.5</v>
      </c>
      <c r="J12751" s="29" t="n">
        <f aca="false">F12751*I12751</f>
        <v>17.5288785</v>
      </c>
    </row>
    <row r="12752" customFormat="false" ht="15" hidden="false" customHeight="false" outlineLevel="0" collapsed="false">
      <c r="A12752" s="28" t="n">
        <v>46112</v>
      </c>
      <c r="B12752" s="21" t="s">
        <v>118</v>
      </c>
      <c r="C12752" s="21" t="s">
        <v>141</v>
      </c>
      <c r="D12752" s="29" t="n">
        <v>137.197</v>
      </c>
      <c r="E12752" s="29" t="n">
        <f aca="false">D12752/10</f>
        <v>13.7197</v>
      </c>
      <c r="F12752" s="29" t="n">
        <f aca="false">(E12752+Einstellungen!$B$20)*(1+Einstellungen!$B$10)</f>
        <v>38.527083</v>
      </c>
      <c r="G12752" s="21" t="str">
        <f aca="false">IF(F12752&lt;Einstellungen!$B$5,"ja","nein")</f>
        <v>nein</v>
      </c>
      <c r="H12752" s="21" t="s">
        <v>30</v>
      </c>
      <c r="I12752" s="29" t="n">
        <f aca="false">INDEX(Einstellungen!$B$27:$B$50,7)</f>
        <v>0.7</v>
      </c>
      <c r="J12752" s="29" t="n">
        <f aca="false">F12752*I12752</f>
        <v>26.9689581</v>
      </c>
    </row>
    <row r="12753" customFormat="false" ht="15" hidden="false" customHeight="false" outlineLevel="0" collapsed="false">
      <c r="A12753" s="28" t="n">
        <v>46112</v>
      </c>
      <c r="B12753" s="21" t="s">
        <v>119</v>
      </c>
      <c r="C12753" s="21" t="s">
        <v>141</v>
      </c>
      <c r="D12753" s="29" t="n">
        <v>152.125</v>
      </c>
      <c r="E12753" s="29" t="n">
        <f aca="false">D12753/10</f>
        <v>15.2125</v>
      </c>
      <c r="F12753" s="29" t="n">
        <f aca="false">(E12753+Einstellungen!$B$20)*(1+Einstellungen!$B$10)</f>
        <v>40.303515</v>
      </c>
      <c r="G12753" s="21" t="str">
        <f aca="false">IF(F12753&lt;Einstellungen!$B$5,"ja","nein")</f>
        <v>nein</v>
      </c>
      <c r="H12753" s="21" t="s">
        <v>30</v>
      </c>
      <c r="I12753" s="29" t="n">
        <f aca="false">INDEX(Einstellungen!$B$27:$B$50,8)</f>
        <v>0.95</v>
      </c>
      <c r="J12753" s="29" t="n">
        <f aca="false">F12753*I12753</f>
        <v>38.28833925</v>
      </c>
    </row>
    <row r="12754" customFormat="false" ht="15" hidden="false" customHeight="false" outlineLevel="0" collapsed="false">
      <c r="A12754" s="28" t="n">
        <v>46112</v>
      </c>
      <c r="B12754" s="21" t="s">
        <v>120</v>
      </c>
      <c r="C12754" s="21" t="s">
        <v>141</v>
      </c>
      <c r="D12754" s="29" t="n">
        <v>163.79</v>
      </c>
      <c r="E12754" s="29" t="n">
        <f aca="false">D12754/10</f>
        <v>16.379</v>
      </c>
      <c r="F12754" s="29" t="n">
        <f aca="false">(E12754+Einstellungen!$B$20)*(1+Einstellungen!$B$10)</f>
        <v>41.69165</v>
      </c>
      <c r="G12754" s="21" t="str">
        <f aca="false">IF(F12754&lt;Einstellungen!$B$5,"ja","nein")</f>
        <v>nein</v>
      </c>
      <c r="H12754" s="21" t="s">
        <v>30</v>
      </c>
      <c r="I12754" s="29" t="n">
        <f aca="false">INDEX(Einstellungen!$B$27:$B$50,9)</f>
        <v>1.05</v>
      </c>
      <c r="J12754" s="29" t="n">
        <f aca="false">F12754*I12754</f>
        <v>43.7762325</v>
      </c>
    </row>
    <row r="12755" customFormat="false" ht="15" hidden="false" customHeight="false" outlineLevel="0" collapsed="false">
      <c r="A12755" s="28" t="n">
        <v>46112</v>
      </c>
      <c r="B12755" s="21" t="s">
        <v>121</v>
      </c>
      <c r="C12755" s="21" t="s">
        <v>141</v>
      </c>
      <c r="D12755" s="29" t="n">
        <v>135.555</v>
      </c>
      <c r="E12755" s="29" t="n">
        <f aca="false">D12755/10</f>
        <v>13.5555</v>
      </c>
      <c r="F12755" s="29" t="n">
        <f aca="false">(E12755+Einstellungen!$B$20)*(1+Einstellungen!$B$10)</f>
        <v>38.331685</v>
      </c>
      <c r="G12755" s="21" t="str">
        <f aca="false">IF(F12755&lt;Einstellungen!$B$5,"ja","nein")</f>
        <v>nein</v>
      </c>
      <c r="H12755" s="21" t="s">
        <v>30</v>
      </c>
      <c r="I12755" s="29" t="n">
        <f aca="false">INDEX(Einstellungen!$B$27:$B$50,10)</f>
        <v>1.05</v>
      </c>
      <c r="J12755" s="29" t="n">
        <f aca="false">F12755*I12755</f>
        <v>40.24826925</v>
      </c>
    </row>
    <row r="12756" customFormat="false" ht="15" hidden="false" customHeight="false" outlineLevel="0" collapsed="false">
      <c r="A12756" s="28" t="n">
        <v>46112</v>
      </c>
      <c r="B12756" s="21" t="s">
        <v>122</v>
      </c>
      <c r="C12756" s="21" t="s">
        <v>141</v>
      </c>
      <c r="D12756" s="29" t="n">
        <v>104.255</v>
      </c>
      <c r="E12756" s="29" t="n">
        <f aca="false">D12756/10</f>
        <v>10.4255</v>
      </c>
      <c r="F12756" s="29" t="n">
        <f aca="false">(E12756+Einstellungen!$B$20)*(1+Einstellungen!$B$10)</f>
        <v>34.606985</v>
      </c>
      <c r="G12756" s="21" t="str">
        <f aca="false">IF(F12756&lt;Einstellungen!$B$5,"ja","nein")</f>
        <v>nein</v>
      </c>
      <c r="H12756" s="21" t="s">
        <v>30</v>
      </c>
      <c r="I12756" s="29" t="n">
        <f aca="false">INDEX(Einstellungen!$B$27:$B$50,11)</f>
        <v>1.05</v>
      </c>
      <c r="J12756" s="29" t="n">
        <f aca="false">F12756*I12756</f>
        <v>36.33733425</v>
      </c>
    </row>
    <row r="12757" customFormat="false" ht="15" hidden="false" customHeight="false" outlineLevel="0" collapsed="false">
      <c r="A12757" s="28" t="n">
        <v>46112</v>
      </c>
      <c r="B12757" s="21" t="s">
        <v>123</v>
      </c>
      <c r="C12757" s="21" t="s">
        <v>141</v>
      </c>
      <c r="D12757" s="29" t="n">
        <v>87.35</v>
      </c>
      <c r="E12757" s="29" t="n">
        <f aca="false">D12757/10</f>
        <v>8.735</v>
      </c>
      <c r="F12757" s="29" t="n">
        <f aca="false">(E12757+Einstellungen!$B$20)*(1+Einstellungen!$B$10)</f>
        <v>32.59529</v>
      </c>
      <c r="G12757" s="21" t="str">
        <f aca="false">IF(F12757&lt;Einstellungen!$B$5,"ja","nein")</f>
        <v>nein</v>
      </c>
      <c r="H12757" s="21" t="s">
        <v>30</v>
      </c>
      <c r="I12757" s="29" t="n">
        <f aca="false">INDEX(Einstellungen!$B$27:$B$50,12)</f>
        <v>1.1</v>
      </c>
      <c r="J12757" s="29" t="n">
        <f aca="false">F12757*I12757</f>
        <v>35.854819</v>
      </c>
    </row>
    <row r="12758" customFormat="false" ht="15" hidden="false" customHeight="false" outlineLevel="0" collapsed="false">
      <c r="A12758" s="28" t="n">
        <v>46112</v>
      </c>
      <c r="B12758" s="21" t="s">
        <v>124</v>
      </c>
      <c r="C12758" s="21" t="s">
        <v>141</v>
      </c>
      <c r="D12758" s="29" t="n">
        <v>78.67</v>
      </c>
      <c r="E12758" s="29" t="n">
        <f aca="false">D12758/10</f>
        <v>7.867</v>
      </c>
      <c r="F12758" s="29" t="n">
        <f aca="false">(E12758+Einstellungen!$B$20)*(1+Einstellungen!$B$10)</f>
        <v>31.56237</v>
      </c>
      <c r="G12758" s="21" t="str">
        <f aca="false">IF(F12758&lt;Einstellungen!$B$5,"ja","nein")</f>
        <v>nein</v>
      </c>
      <c r="H12758" s="21" t="s">
        <v>30</v>
      </c>
      <c r="I12758" s="29" t="n">
        <f aca="false">INDEX(Einstellungen!$B$27:$B$50,13)</f>
        <v>1.2</v>
      </c>
      <c r="J12758" s="29" t="n">
        <f aca="false">F12758*I12758</f>
        <v>37.874844</v>
      </c>
    </row>
    <row r="12759" customFormat="false" ht="15" hidden="false" customHeight="false" outlineLevel="0" collapsed="false">
      <c r="A12759" s="28" t="n">
        <v>46112</v>
      </c>
      <c r="B12759" s="21" t="s">
        <v>125</v>
      </c>
      <c r="C12759" s="21" t="s">
        <v>141</v>
      </c>
      <c r="D12759" s="29" t="n">
        <v>55.225</v>
      </c>
      <c r="E12759" s="29" t="n">
        <f aca="false">D12759/10</f>
        <v>5.5225</v>
      </c>
      <c r="F12759" s="29" t="n">
        <f aca="false">(E12759+Einstellungen!$B$20)*(1+Einstellungen!$B$10)</f>
        <v>28.772415</v>
      </c>
      <c r="G12759" s="21" t="str">
        <f aca="false">IF(F12759&lt;Einstellungen!$B$5,"ja","nein")</f>
        <v>ja</v>
      </c>
      <c r="H12759" s="21" t="s">
        <v>30</v>
      </c>
      <c r="I12759" s="29" t="n">
        <f aca="false">INDEX(Einstellungen!$B$27:$B$50,14)</f>
        <v>1.15</v>
      </c>
      <c r="J12759" s="29" t="n">
        <f aca="false">F12759*I12759</f>
        <v>33.08827725</v>
      </c>
    </row>
    <row r="12760" customFormat="false" ht="15" hidden="false" customHeight="false" outlineLevel="0" collapsed="false">
      <c r="A12760" s="28" t="n">
        <v>46112</v>
      </c>
      <c r="B12760" s="21" t="s">
        <v>126</v>
      </c>
      <c r="C12760" s="21" t="s">
        <v>141</v>
      </c>
      <c r="D12760" s="29" t="n">
        <v>53.488</v>
      </c>
      <c r="E12760" s="29" t="n">
        <f aca="false">D12760/10</f>
        <v>5.3488</v>
      </c>
      <c r="F12760" s="29" t="n">
        <f aca="false">(E12760+Einstellungen!$B$20)*(1+Einstellungen!$B$10)</f>
        <v>28.565712</v>
      </c>
      <c r="G12760" s="21" t="str">
        <f aca="false">IF(F12760&lt;Einstellungen!$B$5,"ja","nein")</f>
        <v>ja</v>
      </c>
      <c r="H12760" s="21" t="s">
        <v>30</v>
      </c>
      <c r="I12760" s="29" t="n">
        <f aca="false">INDEX(Einstellungen!$B$27:$B$50,15)</f>
        <v>1</v>
      </c>
      <c r="J12760" s="29" t="n">
        <f aca="false">F12760*I12760</f>
        <v>28.565712</v>
      </c>
    </row>
    <row r="12761" customFormat="false" ht="15" hidden="false" customHeight="false" outlineLevel="0" collapsed="false">
      <c r="A12761" s="28" t="n">
        <v>46112</v>
      </c>
      <c r="B12761" s="21" t="s">
        <v>127</v>
      </c>
      <c r="C12761" s="21" t="s">
        <v>141</v>
      </c>
      <c r="D12761" s="29" t="n">
        <v>63.052</v>
      </c>
      <c r="E12761" s="29" t="n">
        <f aca="false">D12761/10</f>
        <v>6.3052</v>
      </c>
      <c r="F12761" s="29" t="n">
        <f aca="false">(E12761+Einstellungen!$B$20)*(1+Einstellungen!$B$10)</f>
        <v>29.703828</v>
      </c>
      <c r="G12761" s="21" t="str">
        <f aca="false">IF(F12761&lt;Einstellungen!$B$5,"ja","nein")</f>
        <v>nein</v>
      </c>
      <c r="H12761" s="21" t="s">
        <v>30</v>
      </c>
      <c r="I12761" s="29" t="n">
        <f aca="false">INDEX(Einstellungen!$B$27:$B$50,16)</f>
        <v>0.95</v>
      </c>
      <c r="J12761" s="29" t="n">
        <f aca="false">F12761*I12761</f>
        <v>28.2186366</v>
      </c>
    </row>
    <row r="12762" customFormat="false" ht="15" hidden="false" customHeight="false" outlineLevel="0" collapsed="false">
      <c r="A12762" s="28" t="n">
        <v>46112</v>
      </c>
      <c r="B12762" s="21" t="s">
        <v>128</v>
      </c>
      <c r="C12762" s="21" t="s">
        <v>141</v>
      </c>
      <c r="D12762" s="29" t="n">
        <v>82.218</v>
      </c>
      <c r="E12762" s="29" t="n">
        <f aca="false">D12762/10</f>
        <v>8.2218</v>
      </c>
      <c r="F12762" s="29" t="n">
        <f aca="false">(E12762+Einstellungen!$B$20)*(1+Einstellungen!$B$10)</f>
        <v>31.984582</v>
      </c>
      <c r="G12762" s="21" t="str">
        <f aca="false">IF(F12762&lt;Einstellungen!$B$5,"ja","nein")</f>
        <v>nein</v>
      </c>
      <c r="H12762" s="21" t="s">
        <v>30</v>
      </c>
      <c r="I12762" s="29" t="n">
        <f aca="false">INDEX(Einstellungen!$B$27:$B$50,17)</f>
        <v>0.95</v>
      </c>
      <c r="J12762" s="29" t="n">
        <f aca="false">F12762*I12762</f>
        <v>30.3853529</v>
      </c>
    </row>
    <row r="12763" customFormat="false" ht="15" hidden="false" customHeight="false" outlineLevel="0" collapsed="false">
      <c r="A12763" s="28" t="n">
        <v>46112</v>
      </c>
      <c r="B12763" s="21" t="s">
        <v>129</v>
      </c>
      <c r="C12763" s="21" t="s">
        <v>141</v>
      </c>
      <c r="D12763" s="29" t="n">
        <v>110.968</v>
      </c>
      <c r="E12763" s="29" t="n">
        <f aca="false">D12763/10</f>
        <v>11.0968</v>
      </c>
      <c r="F12763" s="29" t="n">
        <f aca="false">(E12763+Einstellungen!$B$20)*(1+Einstellungen!$B$10)</f>
        <v>35.405832</v>
      </c>
      <c r="G12763" s="21" t="str">
        <f aca="false">IF(F12763&lt;Einstellungen!$B$5,"ja","nein")</f>
        <v>nein</v>
      </c>
      <c r="H12763" s="21" t="s">
        <v>30</v>
      </c>
      <c r="I12763" s="29" t="n">
        <f aca="false">INDEX(Einstellungen!$B$27:$B$50,18)</f>
        <v>1.1</v>
      </c>
      <c r="J12763" s="29" t="n">
        <f aca="false">F12763*I12763</f>
        <v>38.9464152</v>
      </c>
    </row>
    <row r="12764" customFormat="false" ht="15" hidden="false" customHeight="false" outlineLevel="0" collapsed="false">
      <c r="A12764" s="28" t="n">
        <v>46112</v>
      </c>
      <c r="B12764" s="21" t="s">
        <v>130</v>
      </c>
      <c r="C12764" s="21" t="s">
        <v>141</v>
      </c>
      <c r="D12764" s="29" t="n">
        <v>151</v>
      </c>
      <c r="E12764" s="29" t="n">
        <f aca="false">D12764/10</f>
        <v>15.1</v>
      </c>
      <c r="F12764" s="29" t="n">
        <f aca="false">(E12764+Einstellungen!$B$20)*(1+Einstellungen!$B$10)</f>
        <v>40.16964</v>
      </c>
      <c r="G12764" s="21" t="str">
        <f aca="false">IF(F12764&lt;Einstellungen!$B$5,"ja","nein")</f>
        <v>nein</v>
      </c>
      <c r="H12764" s="21" t="s">
        <v>30</v>
      </c>
      <c r="I12764" s="29" t="n">
        <f aca="false">INDEX(Einstellungen!$B$27:$B$50,19)</f>
        <v>1.35</v>
      </c>
      <c r="J12764" s="29" t="n">
        <f aca="false">F12764*I12764</f>
        <v>54.229014</v>
      </c>
    </row>
    <row r="12765" customFormat="false" ht="15" hidden="false" customHeight="false" outlineLevel="0" collapsed="false">
      <c r="A12765" s="28" t="n">
        <v>46112</v>
      </c>
      <c r="B12765" s="21" t="s">
        <v>131</v>
      </c>
      <c r="C12765" s="21" t="s">
        <v>141</v>
      </c>
      <c r="D12765" s="29" t="n">
        <v>175.002</v>
      </c>
      <c r="E12765" s="29" t="n">
        <f aca="false">D12765/10</f>
        <v>17.5002</v>
      </c>
      <c r="F12765" s="29" t="n">
        <f aca="false">(E12765+Einstellungen!$B$20)*(1+Einstellungen!$B$10)</f>
        <v>43.025878</v>
      </c>
      <c r="G12765" s="21" t="str">
        <f aca="false">IF(F12765&lt;Einstellungen!$B$5,"ja","nein")</f>
        <v>nein</v>
      </c>
      <c r="H12765" s="21" t="s">
        <v>30</v>
      </c>
      <c r="I12765" s="29" t="n">
        <f aca="false">INDEX(Einstellungen!$B$27:$B$50,20)</f>
        <v>1.45</v>
      </c>
      <c r="J12765" s="29" t="n">
        <f aca="false">F12765*I12765</f>
        <v>62.3875231</v>
      </c>
    </row>
    <row r="12766" customFormat="false" ht="15" hidden="false" customHeight="false" outlineLevel="0" collapsed="false">
      <c r="A12766" s="28" t="n">
        <v>46112</v>
      </c>
      <c r="B12766" s="21" t="s">
        <v>132</v>
      </c>
      <c r="C12766" s="21" t="s">
        <v>141</v>
      </c>
      <c r="D12766" s="29" t="n">
        <v>176.005</v>
      </c>
      <c r="E12766" s="29" t="n">
        <f aca="false">D12766/10</f>
        <v>17.6005</v>
      </c>
      <c r="F12766" s="29" t="n">
        <f aca="false">(E12766+Einstellungen!$B$20)*(1+Einstellungen!$B$10)</f>
        <v>43.145235</v>
      </c>
      <c r="G12766" s="21" t="str">
        <f aca="false">IF(F12766&lt;Einstellungen!$B$5,"ja","nein")</f>
        <v>nein</v>
      </c>
      <c r="H12766" s="21" t="s">
        <v>30</v>
      </c>
      <c r="I12766" s="29" t="n">
        <f aca="false">INDEX(Einstellungen!$B$27:$B$50,21)</f>
        <v>1.4</v>
      </c>
      <c r="J12766" s="29" t="n">
        <f aca="false">F12766*I12766</f>
        <v>60.403329</v>
      </c>
    </row>
    <row r="12767" customFormat="false" ht="15" hidden="false" customHeight="false" outlineLevel="0" collapsed="false">
      <c r="A12767" s="28" t="n">
        <v>46112</v>
      </c>
      <c r="B12767" s="21" t="s">
        <v>133</v>
      </c>
      <c r="C12767" s="21" t="s">
        <v>141</v>
      </c>
      <c r="D12767" s="29" t="n">
        <v>171.725</v>
      </c>
      <c r="E12767" s="29" t="n">
        <f aca="false">D12767/10</f>
        <v>17.1725</v>
      </c>
      <c r="F12767" s="29" t="n">
        <f aca="false">(E12767+Einstellungen!$B$20)*(1+Einstellungen!$B$10)</f>
        <v>42.635915</v>
      </c>
      <c r="G12767" s="21" t="str">
        <f aca="false">IF(F12767&lt;Einstellungen!$B$5,"ja","nein")</f>
        <v>nein</v>
      </c>
      <c r="H12767" s="21" t="s">
        <v>30</v>
      </c>
      <c r="I12767" s="29" t="n">
        <f aca="false">INDEX(Einstellungen!$B$27:$B$50,22)</f>
        <v>1.25</v>
      </c>
      <c r="J12767" s="29" t="n">
        <f aca="false">F12767*I12767</f>
        <v>53.29489375</v>
      </c>
    </row>
    <row r="12768" customFormat="false" ht="15" hidden="false" customHeight="false" outlineLevel="0" collapsed="false">
      <c r="A12768" s="28" t="n">
        <v>46112</v>
      </c>
      <c r="B12768" s="21" t="s">
        <v>134</v>
      </c>
      <c r="C12768" s="21" t="s">
        <v>141</v>
      </c>
      <c r="D12768" s="29" t="n">
        <v>158.33</v>
      </c>
      <c r="E12768" s="29" t="n">
        <f aca="false">D12768/10</f>
        <v>15.833</v>
      </c>
      <c r="F12768" s="29" t="n">
        <f aca="false">(E12768+Einstellungen!$B$20)*(1+Einstellungen!$B$10)</f>
        <v>41.04191</v>
      </c>
      <c r="G12768" s="21" t="str">
        <f aca="false">IF(F12768&lt;Einstellungen!$B$5,"ja","nein")</f>
        <v>nein</v>
      </c>
      <c r="H12768" s="21" t="s">
        <v>30</v>
      </c>
      <c r="I12768" s="29" t="n">
        <f aca="false">INDEX(Einstellungen!$B$27:$B$50,23)</f>
        <v>1.05</v>
      </c>
      <c r="J12768" s="29" t="n">
        <f aca="false">F12768*I12768</f>
        <v>43.0940055</v>
      </c>
    </row>
    <row r="12769" customFormat="false" ht="15" hidden="false" customHeight="false" outlineLevel="0" collapsed="false">
      <c r="A12769" s="28" t="n">
        <v>46112</v>
      </c>
      <c r="B12769" s="21" t="s">
        <v>135</v>
      </c>
      <c r="C12769" s="21" t="s">
        <v>141</v>
      </c>
      <c r="D12769" s="29" t="n">
        <v>148.475</v>
      </c>
      <c r="E12769" s="29" t="n">
        <f aca="false">D12769/10</f>
        <v>14.8475</v>
      </c>
      <c r="F12769" s="29" t="n">
        <f aca="false">(E12769+Einstellungen!$B$20)*(1+Einstellungen!$B$10)</f>
        <v>39.869165</v>
      </c>
      <c r="G12769" s="21" t="str">
        <f aca="false">IF(F12769&lt;Einstellungen!$B$5,"ja","nein")</f>
        <v>nein</v>
      </c>
      <c r="H12769" s="21" t="s">
        <v>30</v>
      </c>
      <c r="I12769" s="29" t="n">
        <f aca="false">INDEX(Einstellungen!$B$27:$B$50,24)</f>
        <v>0.8</v>
      </c>
      <c r="J12769" s="29" t="n">
        <f aca="false">F12769*I12769</f>
        <v>31.895332</v>
      </c>
    </row>
    <row r="12770" customFormat="false" ht="15" hidden="false" customHeight="false" outlineLevel="0" collapsed="false">
      <c r="A12770" s="28" t="n">
        <v>46113</v>
      </c>
      <c r="B12770" s="21" t="s">
        <v>111</v>
      </c>
      <c r="C12770" s="21" t="s">
        <v>112</v>
      </c>
      <c r="D12770" s="29" t="n">
        <v>145.51</v>
      </c>
      <c r="E12770" s="29" t="n">
        <f aca="false">D12770/10</f>
        <v>14.551</v>
      </c>
      <c r="F12770" s="29" t="n">
        <f aca="false">(E12770+Einstellungen!$B$20)*(1+Einstellungen!$B$10)</f>
        <v>39.51633</v>
      </c>
      <c r="G12770" s="21" t="str">
        <f aca="false">IF(F12770&lt;Einstellungen!$B$5,"ja","nein")</f>
        <v>nein</v>
      </c>
      <c r="H12770" s="21" t="s">
        <v>31</v>
      </c>
      <c r="I12770" s="29" t="n">
        <f aca="false">INDEX(Einstellungen!$B$27:$B$50,1)</f>
        <v>0.6</v>
      </c>
      <c r="J12770" s="29" t="n">
        <f aca="false">F12770*I12770</f>
        <v>23.709798</v>
      </c>
    </row>
    <row r="12771" customFormat="false" ht="15" hidden="false" customHeight="false" outlineLevel="0" collapsed="false">
      <c r="A12771" s="28" t="n">
        <v>46113</v>
      </c>
      <c r="B12771" s="21" t="s">
        <v>113</v>
      </c>
      <c r="C12771" s="21" t="s">
        <v>112</v>
      </c>
      <c r="D12771" s="29" t="n">
        <v>129.487</v>
      </c>
      <c r="E12771" s="29" t="n">
        <f aca="false">D12771/10</f>
        <v>12.9487</v>
      </c>
      <c r="F12771" s="29" t="n">
        <f aca="false">(E12771+Einstellungen!$B$20)*(1+Einstellungen!$B$10)</f>
        <v>37.609593</v>
      </c>
      <c r="G12771" s="21" t="str">
        <f aca="false">IF(F12771&lt;Einstellungen!$B$5,"ja","nein")</f>
        <v>nein</v>
      </c>
      <c r="H12771" s="21" t="s">
        <v>31</v>
      </c>
      <c r="I12771" s="29" t="n">
        <f aca="false">INDEX(Einstellungen!$B$27:$B$50,2)</f>
        <v>0.5</v>
      </c>
      <c r="J12771" s="29" t="n">
        <f aca="false">F12771*I12771</f>
        <v>18.8047965</v>
      </c>
    </row>
    <row r="12772" customFormat="false" ht="15" hidden="false" customHeight="false" outlineLevel="0" collapsed="false">
      <c r="A12772" s="28" t="n">
        <v>46113</v>
      </c>
      <c r="B12772" s="21" t="s">
        <v>114</v>
      </c>
      <c r="C12772" s="21" t="s">
        <v>112</v>
      </c>
      <c r="D12772" s="29" t="n">
        <v>125.345</v>
      </c>
      <c r="E12772" s="29" t="n">
        <f aca="false">D12772/10</f>
        <v>12.5345</v>
      </c>
      <c r="F12772" s="29" t="n">
        <f aca="false">(E12772+Einstellungen!$B$20)*(1+Einstellungen!$B$10)</f>
        <v>37.116695</v>
      </c>
      <c r="G12772" s="21" t="str">
        <f aca="false">IF(F12772&lt;Einstellungen!$B$5,"ja","nein")</f>
        <v>nein</v>
      </c>
      <c r="H12772" s="21" t="s">
        <v>31</v>
      </c>
      <c r="I12772" s="29" t="n">
        <f aca="false">INDEX(Einstellungen!$B$27:$B$50,3)</f>
        <v>0.45</v>
      </c>
      <c r="J12772" s="29" t="n">
        <f aca="false">F12772*I12772</f>
        <v>16.70251275</v>
      </c>
    </row>
    <row r="12773" customFormat="false" ht="15" hidden="false" customHeight="false" outlineLevel="0" collapsed="false">
      <c r="A12773" s="28" t="n">
        <v>46113</v>
      </c>
      <c r="B12773" s="21" t="s">
        <v>115</v>
      </c>
      <c r="C12773" s="21" t="s">
        <v>112</v>
      </c>
      <c r="D12773" s="29" t="n">
        <v>129.428</v>
      </c>
      <c r="E12773" s="29" t="n">
        <f aca="false">D12773/10</f>
        <v>12.9428</v>
      </c>
      <c r="F12773" s="29" t="n">
        <f aca="false">(E12773+Einstellungen!$B$20)*(1+Einstellungen!$B$10)</f>
        <v>37.602572</v>
      </c>
      <c r="G12773" s="21" t="str">
        <f aca="false">IF(F12773&lt;Einstellungen!$B$5,"ja","nein")</f>
        <v>nein</v>
      </c>
      <c r="H12773" s="21" t="s">
        <v>31</v>
      </c>
      <c r="I12773" s="29" t="n">
        <f aca="false">INDEX(Einstellungen!$B$27:$B$50,4)</f>
        <v>0.45</v>
      </c>
      <c r="J12773" s="29" t="n">
        <f aca="false">F12773*I12773</f>
        <v>16.9211574</v>
      </c>
    </row>
    <row r="12774" customFormat="false" ht="15" hidden="false" customHeight="false" outlineLevel="0" collapsed="false">
      <c r="A12774" s="28" t="n">
        <v>46113</v>
      </c>
      <c r="B12774" s="21" t="s">
        <v>116</v>
      </c>
      <c r="C12774" s="21" t="s">
        <v>112</v>
      </c>
      <c r="D12774" s="29" t="n">
        <v>136.025</v>
      </c>
      <c r="E12774" s="29" t="n">
        <f aca="false">D12774/10</f>
        <v>13.6025</v>
      </c>
      <c r="F12774" s="29" t="n">
        <f aca="false">(E12774+Einstellungen!$B$20)*(1+Einstellungen!$B$10)</f>
        <v>38.387615</v>
      </c>
      <c r="G12774" s="21" t="str">
        <f aca="false">IF(F12774&lt;Einstellungen!$B$5,"ja","nein")</f>
        <v>nein</v>
      </c>
      <c r="H12774" s="21" t="s">
        <v>31</v>
      </c>
      <c r="I12774" s="29" t="n">
        <f aca="false">INDEX(Einstellungen!$B$27:$B$50,5)</f>
        <v>0.45</v>
      </c>
      <c r="J12774" s="29" t="n">
        <f aca="false">F12774*I12774</f>
        <v>17.27442675</v>
      </c>
    </row>
    <row r="12775" customFormat="false" ht="15" hidden="false" customHeight="false" outlineLevel="0" collapsed="false">
      <c r="A12775" s="28" t="n">
        <v>46113</v>
      </c>
      <c r="B12775" s="21" t="s">
        <v>117</v>
      </c>
      <c r="C12775" s="21" t="s">
        <v>112</v>
      </c>
      <c r="D12775" s="29" t="n">
        <v>149.115</v>
      </c>
      <c r="E12775" s="29" t="n">
        <f aca="false">D12775/10</f>
        <v>14.9115</v>
      </c>
      <c r="F12775" s="29" t="n">
        <f aca="false">(E12775+Einstellungen!$B$20)*(1+Einstellungen!$B$10)</f>
        <v>39.945325</v>
      </c>
      <c r="G12775" s="21" t="str">
        <f aca="false">IF(F12775&lt;Einstellungen!$B$5,"ja","nein")</f>
        <v>nein</v>
      </c>
      <c r="H12775" s="21" t="s">
        <v>31</v>
      </c>
      <c r="I12775" s="29" t="n">
        <f aca="false">INDEX(Einstellungen!$B$27:$B$50,6)</f>
        <v>0.5</v>
      </c>
      <c r="J12775" s="29" t="n">
        <f aca="false">F12775*I12775</f>
        <v>19.9726625</v>
      </c>
    </row>
    <row r="12776" customFormat="false" ht="15" hidden="false" customHeight="false" outlineLevel="0" collapsed="false">
      <c r="A12776" s="28" t="n">
        <v>46113</v>
      </c>
      <c r="B12776" s="21" t="s">
        <v>118</v>
      </c>
      <c r="C12776" s="21" t="s">
        <v>112</v>
      </c>
      <c r="D12776" s="29" t="n">
        <v>180.835</v>
      </c>
      <c r="E12776" s="29" t="n">
        <f aca="false">D12776/10</f>
        <v>18.0835</v>
      </c>
      <c r="F12776" s="29" t="n">
        <f aca="false">(E12776+Einstellungen!$B$20)*(1+Einstellungen!$B$10)</f>
        <v>43.720005</v>
      </c>
      <c r="G12776" s="21" t="str">
        <f aca="false">IF(F12776&lt;Einstellungen!$B$5,"ja","nein")</f>
        <v>nein</v>
      </c>
      <c r="H12776" s="21" t="s">
        <v>31</v>
      </c>
      <c r="I12776" s="29" t="n">
        <f aca="false">INDEX(Einstellungen!$B$27:$B$50,7)</f>
        <v>0.7</v>
      </c>
      <c r="J12776" s="29" t="n">
        <f aca="false">F12776*I12776</f>
        <v>30.6040035</v>
      </c>
    </row>
    <row r="12777" customFormat="false" ht="15" hidden="false" customHeight="false" outlineLevel="0" collapsed="false">
      <c r="A12777" s="28" t="n">
        <v>46113</v>
      </c>
      <c r="B12777" s="21" t="s">
        <v>119</v>
      </c>
      <c r="C12777" s="21" t="s">
        <v>112</v>
      </c>
      <c r="D12777" s="29" t="n">
        <v>226.947</v>
      </c>
      <c r="E12777" s="29" t="n">
        <f aca="false">D12777/10</f>
        <v>22.6947</v>
      </c>
      <c r="F12777" s="29" t="n">
        <f aca="false">(E12777+Einstellungen!$B$20)*(1+Einstellungen!$B$10)</f>
        <v>49.207333</v>
      </c>
      <c r="G12777" s="21" t="str">
        <f aca="false">IF(F12777&lt;Einstellungen!$B$5,"ja","nein")</f>
        <v>nein</v>
      </c>
      <c r="H12777" s="21" t="s">
        <v>31</v>
      </c>
      <c r="I12777" s="29" t="n">
        <f aca="false">INDEX(Einstellungen!$B$27:$B$50,8)</f>
        <v>0.95</v>
      </c>
      <c r="J12777" s="29" t="n">
        <f aca="false">F12777*I12777</f>
        <v>46.74696635</v>
      </c>
    </row>
    <row r="12778" customFormat="false" ht="15" hidden="false" customHeight="false" outlineLevel="0" collapsed="false">
      <c r="A12778" s="28" t="n">
        <v>46113</v>
      </c>
      <c r="B12778" s="21" t="s">
        <v>120</v>
      </c>
      <c r="C12778" s="21" t="s">
        <v>112</v>
      </c>
      <c r="D12778" s="29" t="n">
        <v>199.978</v>
      </c>
      <c r="E12778" s="29" t="n">
        <f aca="false">D12778/10</f>
        <v>19.9978</v>
      </c>
      <c r="F12778" s="29" t="n">
        <f aca="false">(E12778+Einstellungen!$B$20)*(1+Einstellungen!$B$10)</f>
        <v>45.998022</v>
      </c>
      <c r="G12778" s="21" t="str">
        <f aca="false">IF(F12778&lt;Einstellungen!$B$5,"ja","nein")</f>
        <v>nein</v>
      </c>
      <c r="H12778" s="21" t="s">
        <v>31</v>
      </c>
      <c r="I12778" s="29" t="n">
        <f aca="false">INDEX(Einstellungen!$B$27:$B$50,9)</f>
        <v>1.05</v>
      </c>
      <c r="J12778" s="29" t="n">
        <f aca="false">F12778*I12778</f>
        <v>48.2979231</v>
      </c>
    </row>
    <row r="12779" customFormat="false" ht="15" hidden="false" customHeight="false" outlineLevel="0" collapsed="false">
      <c r="A12779" s="28" t="n">
        <v>46113</v>
      </c>
      <c r="B12779" s="21" t="s">
        <v>121</v>
      </c>
      <c r="C12779" s="21" t="s">
        <v>112</v>
      </c>
      <c r="D12779" s="29" t="n">
        <v>171.515</v>
      </c>
      <c r="E12779" s="29" t="n">
        <f aca="false">D12779/10</f>
        <v>17.1515</v>
      </c>
      <c r="F12779" s="29" t="n">
        <f aca="false">(E12779+Einstellungen!$B$20)*(1+Einstellungen!$B$10)</f>
        <v>42.610925</v>
      </c>
      <c r="G12779" s="21" t="str">
        <f aca="false">IF(F12779&lt;Einstellungen!$B$5,"ja","nein")</f>
        <v>nein</v>
      </c>
      <c r="H12779" s="21" t="s">
        <v>31</v>
      </c>
      <c r="I12779" s="29" t="n">
        <f aca="false">INDEX(Einstellungen!$B$27:$B$50,10)</f>
        <v>1.05</v>
      </c>
      <c r="J12779" s="29" t="n">
        <f aca="false">F12779*I12779</f>
        <v>44.74147125</v>
      </c>
    </row>
    <row r="12780" customFormat="false" ht="15" hidden="false" customHeight="false" outlineLevel="0" collapsed="false">
      <c r="A12780" s="28" t="n">
        <v>46113</v>
      </c>
      <c r="B12780" s="21" t="s">
        <v>122</v>
      </c>
      <c r="C12780" s="21" t="s">
        <v>112</v>
      </c>
      <c r="D12780" s="29" t="n">
        <v>139.8</v>
      </c>
      <c r="E12780" s="29" t="n">
        <f aca="false">D12780/10</f>
        <v>13.98</v>
      </c>
      <c r="F12780" s="29" t="n">
        <f aca="false">(E12780+Einstellungen!$B$20)*(1+Einstellungen!$B$10)</f>
        <v>38.83684</v>
      </c>
      <c r="G12780" s="21" t="str">
        <f aca="false">IF(F12780&lt;Einstellungen!$B$5,"ja","nein")</f>
        <v>nein</v>
      </c>
      <c r="H12780" s="21" t="s">
        <v>31</v>
      </c>
      <c r="I12780" s="29" t="n">
        <f aca="false">INDEX(Einstellungen!$B$27:$B$50,11)</f>
        <v>1.05</v>
      </c>
      <c r="J12780" s="29" t="n">
        <f aca="false">F12780*I12780</f>
        <v>40.778682</v>
      </c>
    </row>
    <row r="12781" customFormat="false" ht="15" hidden="false" customHeight="false" outlineLevel="0" collapsed="false">
      <c r="A12781" s="28" t="n">
        <v>46113</v>
      </c>
      <c r="B12781" s="21" t="s">
        <v>123</v>
      </c>
      <c r="C12781" s="21" t="s">
        <v>112</v>
      </c>
      <c r="D12781" s="29" t="n">
        <v>128.077</v>
      </c>
      <c r="E12781" s="29" t="n">
        <f aca="false">D12781/10</f>
        <v>12.8077</v>
      </c>
      <c r="F12781" s="29" t="n">
        <f aca="false">(E12781+Einstellungen!$B$20)*(1+Einstellungen!$B$10)</f>
        <v>37.441803</v>
      </c>
      <c r="G12781" s="21" t="str">
        <f aca="false">IF(F12781&lt;Einstellungen!$B$5,"ja","nein")</f>
        <v>nein</v>
      </c>
      <c r="H12781" s="21" t="s">
        <v>31</v>
      </c>
      <c r="I12781" s="29" t="n">
        <f aca="false">INDEX(Einstellungen!$B$27:$B$50,12)</f>
        <v>1.1</v>
      </c>
      <c r="J12781" s="29" t="n">
        <f aca="false">F12781*I12781</f>
        <v>41.1859833</v>
      </c>
    </row>
    <row r="12782" customFormat="false" ht="15" hidden="false" customHeight="false" outlineLevel="0" collapsed="false">
      <c r="A12782" s="28" t="n">
        <v>46113</v>
      </c>
      <c r="B12782" s="21" t="s">
        <v>124</v>
      </c>
      <c r="C12782" s="21" t="s">
        <v>112</v>
      </c>
      <c r="D12782" s="29" t="n">
        <v>115.053</v>
      </c>
      <c r="E12782" s="29" t="n">
        <f aca="false">D12782/10</f>
        <v>11.5053</v>
      </c>
      <c r="F12782" s="29" t="n">
        <f aca="false">(E12782+Einstellungen!$B$20)*(1+Einstellungen!$B$10)</f>
        <v>35.891947</v>
      </c>
      <c r="G12782" s="21" t="str">
        <f aca="false">IF(F12782&lt;Einstellungen!$B$5,"ja","nein")</f>
        <v>nein</v>
      </c>
      <c r="H12782" s="21" t="s">
        <v>31</v>
      </c>
      <c r="I12782" s="29" t="n">
        <f aca="false">INDEX(Einstellungen!$B$27:$B$50,13)</f>
        <v>1.2</v>
      </c>
      <c r="J12782" s="29" t="n">
        <f aca="false">F12782*I12782</f>
        <v>43.0703364</v>
      </c>
    </row>
    <row r="12783" customFormat="false" ht="15" hidden="false" customHeight="false" outlineLevel="0" collapsed="false">
      <c r="A12783" s="28" t="n">
        <v>46113</v>
      </c>
      <c r="B12783" s="21" t="s">
        <v>125</v>
      </c>
      <c r="C12783" s="21" t="s">
        <v>112</v>
      </c>
      <c r="D12783" s="29" t="n">
        <v>93.835</v>
      </c>
      <c r="E12783" s="29" t="n">
        <f aca="false">D12783/10</f>
        <v>9.3835</v>
      </c>
      <c r="F12783" s="29" t="n">
        <f aca="false">(E12783+Einstellungen!$B$20)*(1+Einstellungen!$B$10)</f>
        <v>33.367005</v>
      </c>
      <c r="G12783" s="21" t="str">
        <f aca="false">IF(F12783&lt;Einstellungen!$B$5,"ja","nein")</f>
        <v>nein</v>
      </c>
      <c r="H12783" s="21" t="s">
        <v>31</v>
      </c>
      <c r="I12783" s="29" t="n">
        <f aca="false">INDEX(Einstellungen!$B$27:$B$50,14)</f>
        <v>1.15</v>
      </c>
      <c r="J12783" s="29" t="n">
        <f aca="false">F12783*I12783</f>
        <v>38.37205575</v>
      </c>
    </row>
    <row r="12784" customFormat="false" ht="15" hidden="false" customHeight="false" outlineLevel="0" collapsed="false">
      <c r="A12784" s="28" t="n">
        <v>46113</v>
      </c>
      <c r="B12784" s="21" t="s">
        <v>126</v>
      </c>
      <c r="C12784" s="21" t="s">
        <v>112</v>
      </c>
      <c r="D12784" s="29" t="n">
        <v>86.332</v>
      </c>
      <c r="E12784" s="29" t="n">
        <f aca="false">D12784/10</f>
        <v>8.6332</v>
      </c>
      <c r="F12784" s="29" t="n">
        <f aca="false">(E12784+Einstellungen!$B$20)*(1+Einstellungen!$B$10)</f>
        <v>32.474148</v>
      </c>
      <c r="G12784" s="21" t="str">
        <f aca="false">IF(F12784&lt;Einstellungen!$B$5,"ja","nein")</f>
        <v>nein</v>
      </c>
      <c r="H12784" s="21" t="s">
        <v>31</v>
      </c>
      <c r="I12784" s="29" t="n">
        <f aca="false">INDEX(Einstellungen!$B$27:$B$50,15)</f>
        <v>1</v>
      </c>
      <c r="J12784" s="29" t="n">
        <f aca="false">F12784*I12784</f>
        <v>32.474148</v>
      </c>
    </row>
    <row r="12785" customFormat="false" ht="15" hidden="false" customHeight="false" outlineLevel="0" collapsed="false">
      <c r="A12785" s="28" t="n">
        <v>46113</v>
      </c>
      <c r="B12785" s="21" t="s">
        <v>127</v>
      </c>
      <c r="C12785" s="21" t="s">
        <v>112</v>
      </c>
      <c r="D12785" s="29" t="n">
        <v>93.838</v>
      </c>
      <c r="E12785" s="29" t="n">
        <f aca="false">D12785/10</f>
        <v>9.3838</v>
      </c>
      <c r="F12785" s="29" t="n">
        <f aca="false">(E12785+Einstellungen!$B$20)*(1+Einstellungen!$B$10)</f>
        <v>33.367362</v>
      </c>
      <c r="G12785" s="21" t="str">
        <f aca="false">IF(F12785&lt;Einstellungen!$B$5,"ja","nein")</f>
        <v>nein</v>
      </c>
      <c r="H12785" s="21" t="s">
        <v>31</v>
      </c>
      <c r="I12785" s="29" t="n">
        <f aca="false">INDEX(Einstellungen!$B$27:$B$50,16)</f>
        <v>0.95</v>
      </c>
      <c r="J12785" s="29" t="n">
        <f aca="false">F12785*I12785</f>
        <v>31.6989939</v>
      </c>
    </row>
    <row r="12786" customFormat="false" ht="15" hidden="false" customHeight="false" outlineLevel="0" collapsed="false">
      <c r="A12786" s="28" t="n">
        <v>46113</v>
      </c>
      <c r="B12786" s="21" t="s">
        <v>128</v>
      </c>
      <c r="C12786" s="21" t="s">
        <v>112</v>
      </c>
      <c r="D12786" s="29" t="n">
        <v>105.515</v>
      </c>
      <c r="E12786" s="29" t="n">
        <f aca="false">D12786/10</f>
        <v>10.5515</v>
      </c>
      <c r="F12786" s="29" t="n">
        <f aca="false">(E12786+Einstellungen!$B$20)*(1+Einstellungen!$B$10)</f>
        <v>34.756925</v>
      </c>
      <c r="G12786" s="21" t="str">
        <f aca="false">IF(F12786&lt;Einstellungen!$B$5,"ja","nein")</f>
        <v>nein</v>
      </c>
      <c r="H12786" s="21" t="s">
        <v>31</v>
      </c>
      <c r="I12786" s="29" t="n">
        <f aca="false">INDEX(Einstellungen!$B$27:$B$50,17)</f>
        <v>0.95</v>
      </c>
      <c r="J12786" s="29" t="n">
        <f aca="false">F12786*I12786</f>
        <v>33.01907875</v>
      </c>
    </row>
    <row r="12787" customFormat="false" ht="15" hidden="false" customHeight="false" outlineLevel="0" collapsed="false">
      <c r="A12787" s="28" t="n">
        <v>46113</v>
      </c>
      <c r="B12787" s="21" t="s">
        <v>129</v>
      </c>
      <c r="C12787" s="21" t="s">
        <v>112</v>
      </c>
      <c r="D12787" s="29" t="n">
        <v>130.12</v>
      </c>
      <c r="E12787" s="29" t="n">
        <f aca="false">D12787/10</f>
        <v>13.012</v>
      </c>
      <c r="F12787" s="29" t="n">
        <f aca="false">(E12787+Einstellungen!$B$20)*(1+Einstellungen!$B$10)</f>
        <v>37.68492</v>
      </c>
      <c r="G12787" s="21" t="str">
        <f aca="false">IF(F12787&lt;Einstellungen!$B$5,"ja","nein")</f>
        <v>nein</v>
      </c>
      <c r="H12787" s="21" t="s">
        <v>31</v>
      </c>
      <c r="I12787" s="29" t="n">
        <f aca="false">INDEX(Einstellungen!$B$27:$B$50,18)</f>
        <v>1.1</v>
      </c>
      <c r="J12787" s="29" t="n">
        <f aca="false">F12787*I12787</f>
        <v>41.453412</v>
      </c>
    </row>
    <row r="12788" customFormat="false" ht="15" hidden="false" customHeight="false" outlineLevel="0" collapsed="false">
      <c r="A12788" s="28" t="n">
        <v>46113</v>
      </c>
      <c r="B12788" s="21" t="s">
        <v>130</v>
      </c>
      <c r="C12788" s="21" t="s">
        <v>112</v>
      </c>
      <c r="D12788" s="29" t="n">
        <v>152.095</v>
      </c>
      <c r="E12788" s="29" t="n">
        <f aca="false">D12788/10</f>
        <v>15.2095</v>
      </c>
      <c r="F12788" s="29" t="n">
        <f aca="false">(E12788+Einstellungen!$B$20)*(1+Einstellungen!$B$10)</f>
        <v>40.299945</v>
      </c>
      <c r="G12788" s="21" t="str">
        <f aca="false">IF(F12788&lt;Einstellungen!$B$5,"ja","nein")</f>
        <v>nein</v>
      </c>
      <c r="H12788" s="21" t="s">
        <v>31</v>
      </c>
      <c r="I12788" s="29" t="n">
        <f aca="false">INDEX(Einstellungen!$B$27:$B$50,19)</f>
        <v>1.35</v>
      </c>
      <c r="J12788" s="29" t="n">
        <f aca="false">F12788*I12788</f>
        <v>54.40492575</v>
      </c>
    </row>
    <row r="12789" customFormat="false" ht="15" hidden="false" customHeight="false" outlineLevel="0" collapsed="false">
      <c r="A12789" s="28" t="n">
        <v>46113</v>
      </c>
      <c r="B12789" s="21" t="s">
        <v>131</v>
      </c>
      <c r="C12789" s="21" t="s">
        <v>112</v>
      </c>
      <c r="D12789" s="29" t="n">
        <v>188.665</v>
      </c>
      <c r="E12789" s="29" t="n">
        <f aca="false">D12789/10</f>
        <v>18.8665</v>
      </c>
      <c r="F12789" s="29" t="n">
        <f aca="false">(E12789+Einstellungen!$B$20)*(1+Einstellungen!$B$10)</f>
        <v>44.651775</v>
      </c>
      <c r="G12789" s="21" t="str">
        <f aca="false">IF(F12789&lt;Einstellungen!$B$5,"ja","nein")</f>
        <v>nein</v>
      </c>
      <c r="H12789" s="21" t="s">
        <v>31</v>
      </c>
      <c r="I12789" s="29" t="n">
        <f aca="false">INDEX(Einstellungen!$B$27:$B$50,20)</f>
        <v>1.45</v>
      </c>
      <c r="J12789" s="29" t="n">
        <f aca="false">F12789*I12789</f>
        <v>64.74507375</v>
      </c>
    </row>
    <row r="12790" customFormat="false" ht="15" hidden="false" customHeight="false" outlineLevel="0" collapsed="false">
      <c r="A12790" s="28" t="n">
        <v>46113</v>
      </c>
      <c r="B12790" s="21" t="s">
        <v>132</v>
      </c>
      <c r="C12790" s="21" t="s">
        <v>112</v>
      </c>
      <c r="D12790" s="29" t="n">
        <v>181.192</v>
      </c>
      <c r="E12790" s="29" t="n">
        <f aca="false">D12790/10</f>
        <v>18.1192</v>
      </c>
      <c r="F12790" s="29" t="n">
        <f aca="false">(E12790+Einstellungen!$B$20)*(1+Einstellungen!$B$10)</f>
        <v>43.762488</v>
      </c>
      <c r="G12790" s="21" t="str">
        <f aca="false">IF(F12790&lt;Einstellungen!$B$5,"ja","nein")</f>
        <v>nein</v>
      </c>
      <c r="H12790" s="21" t="s">
        <v>31</v>
      </c>
      <c r="I12790" s="29" t="n">
        <f aca="false">INDEX(Einstellungen!$B$27:$B$50,21)</f>
        <v>1.4</v>
      </c>
      <c r="J12790" s="29" t="n">
        <f aca="false">F12790*I12790</f>
        <v>61.2674832</v>
      </c>
    </row>
    <row r="12791" customFormat="false" ht="15" hidden="false" customHeight="false" outlineLevel="0" collapsed="false">
      <c r="A12791" s="28" t="n">
        <v>46113</v>
      </c>
      <c r="B12791" s="21" t="s">
        <v>133</v>
      </c>
      <c r="C12791" s="21" t="s">
        <v>112</v>
      </c>
      <c r="D12791" s="29" t="n">
        <v>165.822</v>
      </c>
      <c r="E12791" s="29" t="n">
        <f aca="false">D12791/10</f>
        <v>16.5822</v>
      </c>
      <c r="F12791" s="29" t="n">
        <f aca="false">(E12791+Einstellungen!$B$20)*(1+Einstellungen!$B$10)</f>
        <v>41.933458</v>
      </c>
      <c r="G12791" s="21" t="str">
        <f aca="false">IF(F12791&lt;Einstellungen!$B$5,"ja","nein")</f>
        <v>nein</v>
      </c>
      <c r="H12791" s="21" t="s">
        <v>31</v>
      </c>
      <c r="I12791" s="29" t="n">
        <f aca="false">INDEX(Einstellungen!$B$27:$B$50,22)</f>
        <v>1.25</v>
      </c>
      <c r="J12791" s="29" t="n">
        <f aca="false">F12791*I12791</f>
        <v>52.4168225</v>
      </c>
    </row>
    <row r="12792" customFormat="false" ht="15" hidden="false" customHeight="false" outlineLevel="0" collapsed="false">
      <c r="A12792" s="28" t="n">
        <v>46113</v>
      </c>
      <c r="B12792" s="21" t="s">
        <v>134</v>
      </c>
      <c r="C12792" s="21" t="s">
        <v>112</v>
      </c>
      <c r="D12792" s="29" t="n">
        <v>152.822</v>
      </c>
      <c r="E12792" s="29" t="n">
        <f aca="false">D12792/10</f>
        <v>15.2822</v>
      </c>
      <c r="F12792" s="29" t="n">
        <f aca="false">(E12792+Einstellungen!$B$20)*(1+Einstellungen!$B$10)</f>
        <v>40.386458</v>
      </c>
      <c r="G12792" s="21" t="str">
        <f aca="false">IF(F12792&lt;Einstellungen!$B$5,"ja","nein")</f>
        <v>nein</v>
      </c>
      <c r="H12792" s="21" t="s">
        <v>31</v>
      </c>
      <c r="I12792" s="29" t="n">
        <f aca="false">INDEX(Einstellungen!$B$27:$B$50,23)</f>
        <v>1.05</v>
      </c>
      <c r="J12792" s="29" t="n">
        <f aca="false">F12792*I12792</f>
        <v>42.4057809</v>
      </c>
    </row>
    <row r="12793" customFormat="false" ht="15" hidden="false" customHeight="false" outlineLevel="0" collapsed="false">
      <c r="A12793" s="28" t="n">
        <v>46113</v>
      </c>
      <c r="B12793" s="21" t="s">
        <v>135</v>
      </c>
      <c r="C12793" s="21" t="s">
        <v>112</v>
      </c>
      <c r="D12793" s="29" t="n">
        <v>133.782</v>
      </c>
      <c r="E12793" s="29" t="n">
        <f aca="false">D12793/10</f>
        <v>13.3782</v>
      </c>
      <c r="F12793" s="29" t="n">
        <f aca="false">(E12793+Einstellungen!$B$20)*(1+Einstellungen!$B$10)</f>
        <v>38.120698</v>
      </c>
      <c r="G12793" s="21" t="str">
        <f aca="false">IF(F12793&lt;Einstellungen!$B$5,"ja","nein")</f>
        <v>nein</v>
      </c>
      <c r="H12793" s="21" t="s">
        <v>31</v>
      </c>
      <c r="I12793" s="29" t="n">
        <f aca="false">INDEX(Einstellungen!$B$27:$B$50,24)</f>
        <v>0.8</v>
      </c>
      <c r="J12793" s="29" t="n">
        <f aca="false">F12793*I12793</f>
        <v>30.4965584</v>
      </c>
    </row>
    <row r="12794" customFormat="false" ht="15" hidden="false" customHeight="false" outlineLevel="0" collapsed="false">
      <c r="A12794" s="28" t="n">
        <v>46114</v>
      </c>
      <c r="B12794" s="21" t="s">
        <v>111</v>
      </c>
      <c r="C12794" s="21" t="s">
        <v>136</v>
      </c>
      <c r="D12794" s="29" t="n">
        <v>127.172</v>
      </c>
      <c r="E12794" s="29" t="n">
        <f aca="false">D12794/10</f>
        <v>12.7172</v>
      </c>
      <c r="F12794" s="29" t="n">
        <f aca="false">(E12794+Einstellungen!$B$20)*(1+Einstellungen!$B$10)</f>
        <v>37.334108</v>
      </c>
      <c r="G12794" s="21" t="str">
        <f aca="false">IF(F12794&lt;Einstellungen!$B$5,"ja","nein")</f>
        <v>nein</v>
      </c>
      <c r="H12794" s="21" t="s">
        <v>31</v>
      </c>
      <c r="I12794" s="29" t="n">
        <f aca="false">INDEX(Einstellungen!$B$27:$B$50,1)</f>
        <v>0.6</v>
      </c>
      <c r="J12794" s="29" t="n">
        <f aca="false">F12794*I12794</f>
        <v>22.4004648</v>
      </c>
    </row>
    <row r="12795" customFormat="false" ht="15" hidden="false" customHeight="false" outlineLevel="0" collapsed="false">
      <c r="A12795" s="28" t="n">
        <v>46114</v>
      </c>
      <c r="B12795" s="21" t="s">
        <v>113</v>
      </c>
      <c r="C12795" s="21" t="s">
        <v>136</v>
      </c>
      <c r="D12795" s="29" t="n">
        <v>118.995</v>
      </c>
      <c r="E12795" s="29" t="n">
        <f aca="false">D12795/10</f>
        <v>11.8995</v>
      </c>
      <c r="F12795" s="29" t="n">
        <f aca="false">(E12795+Einstellungen!$B$20)*(1+Einstellungen!$B$10)</f>
        <v>36.361045</v>
      </c>
      <c r="G12795" s="21" t="str">
        <f aca="false">IF(F12795&lt;Einstellungen!$B$5,"ja","nein")</f>
        <v>nein</v>
      </c>
      <c r="H12795" s="21" t="s">
        <v>31</v>
      </c>
      <c r="I12795" s="29" t="n">
        <f aca="false">INDEX(Einstellungen!$B$27:$B$50,2)</f>
        <v>0.5</v>
      </c>
      <c r="J12795" s="29" t="n">
        <f aca="false">F12795*I12795</f>
        <v>18.1805225</v>
      </c>
    </row>
    <row r="12796" customFormat="false" ht="15" hidden="false" customHeight="false" outlineLevel="0" collapsed="false">
      <c r="A12796" s="28" t="n">
        <v>46114</v>
      </c>
      <c r="B12796" s="21" t="s">
        <v>114</v>
      </c>
      <c r="C12796" s="21" t="s">
        <v>136</v>
      </c>
      <c r="D12796" s="29" t="n">
        <v>114.13</v>
      </c>
      <c r="E12796" s="29" t="n">
        <f aca="false">D12796/10</f>
        <v>11.413</v>
      </c>
      <c r="F12796" s="29" t="n">
        <f aca="false">(E12796+Einstellungen!$B$20)*(1+Einstellungen!$B$10)</f>
        <v>35.78211</v>
      </c>
      <c r="G12796" s="21" t="str">
        <f aca="false">IF(F12796&lt;Einstellungen!$B$5,"ja","nein")</f>
        <v>nein</v>
      </c>
      <c r="H12796" s="21" t="s">
        <v>31</v>
      </c>
      <c r="I12796" s="29" t="n">
        <f aca="false">INDEX(Einstellungen!$B$27:$B$50,3)</f>
        <v>0.45</v>
      </c>
      <c r="J12796" s="29" t="n">
        <f aca="false">F12796*I12796</f>
        <v>16.1019495</v>
      </c>
    </row>
    <row r="12797" customFormat="false" ht="15" hidden="false" customHeight="false" outlineLevel="0" collapsed="false">
      <c r="A12797" s="28" t="n">
        <v>46114</v>
      </c>
      <c r="B12797" s="21" t="s">
        <v>115</v>
      </c>
      <c r="C12797" s="21" t="s">
        <v>136</v>
      </c>
      <c r="D12797" s="29" t="n">
        <v>109.185</v>
      </c>
      <c r="E12797" s="29" t="n">
        <f aca="false">D12797/10</f>
        <v>10.9185</v>
      </c>
      <c r="F12797" s="29" t="n">
        <f aca="false">(E12797+Einstellungen!$B$20)*(1+Einstellungen!$B$10)</f>
        <v>35.193655</v>
      </c>
      <c r="G12797" s="21" t="str">
        <f aca="false">IF(F12797&lt;Einstellungen!$B$5,"ja","nein")</f>
        <v>nein</v>
      </c>
      <c r="H12797" s="21" t="s">
        <v>31</v>
      </c>
      <c r="I12797" s="29" t="n">
        <f aca="false">INDEX(Einstellungen!$B$27:$B$50,4)</f>
        <v>0.45</v>
      </c>
      <c r="J12797" s="29" t="n">
        <f aca="false">F12797*I12797</f>
        <v>15.83714475</v>
      </c>
    </row>
    <row r="12798" customFormat="false" ht="15" hidden="false" customHeight="false" outlineLevel="0" collapsed="false">
      <c r="A12798" s="28" t="n">
        <v>46114</v>
      </c>
      <c r="B12798" s="21" t="s">
        <v>116</v>
      </c>
      <c r="C12798" s="21" t="s">
        <v>136</v>
      </c>
      <c r="D12798" s="29" t="n">
        <v>107.41</v>
      </c>
      <c r="E12798" s="29" t="n">
        <f aca="false">D12798/10</f>
        <v>10.741</v>
      </c>
      <c r="F12798" s="29" t="n">
        <f aca="false">(E12798+Einstellungen!$B$20)*(1+Einstellungen!$B$10)</f>
        <v>34.98243</v>
      </c>
      <c r="G12798" s="21" t="str">
        <f aca="false">IF(F12798&lt;Einstellungen!$B$5,"ja","nein")</f>
        <v>nein</v>
      </c>
      <c r="H12798" s="21" t="s">
        <v>31</v>
      </c>
      <c r="I12798" s="29" t="n">
        <f aca="false">INDEX(Einstellungen!$B$27:$B$50,5)</f>
        <v>0.45</v>
      </c>
      <c r="J12798" s="29" t="n">
        <f aca="false">F12798*I12798</f>
        <v>15.7420935</v>
      </c>
    </row>
    <row r="12799" customFormat="false" ht="15" hidden="false" customHeight="false" outlineLevel="0" collapsed="false">
      <c r="A12799" s="28" t="n">
        <v>46114</v>
      </c>
      <c r="B12799" s="21" t="s">
        <v>117</v>
      </c>
      <c r="C12799" s="21" t="s">
        <v>136</v>
      </c>
      <c r="D12799" s="29" t="n">
        <v>119.293</v>
      </c>
      <c r="E12799" s="29" t="n">
        <f aca="false">D12799/10</f>
        <v>11.9293</v>
      </c>
      <c r="F12799" s="29" t="n">
        <f aca="false">(E12799+Einstellungen!$B$20)*(1+Einstellungen!$B$10)</f>
        <v>36.396507</v>
      </c>
      <c r="G12799" s="21" t="str">
        <f aca="false">IF(F12799&lt;Einstellungen!$B$5,"ja","nein")</f>
        <v>nein</v>
      </c>
      <c r="H12799" s="21" t="s">
        <v>31</v>
      </c>
      <c r="I12799" s="29" t="n">
        <f aca="false">INDEX(Einstellungen!$B$27:$B$50,6)</f>
        <v>0.5</v>
      </c>
      <c r="J12799" s="29" t="n">
        <f aca="false">F12799*I12799</f>
        <v>18.1982535</v>
      </c>
    </row>
    <row r="12800" customFormat="false" ht="15" hidden="false" customHeight="false" outlineLevel="0" collapsed="false">
      <c r="A12800" s="28" t="n">
        <v>46114</v>
      </c>
      <c r="B12800" s="21" t="s">
        <v>118</v>
      </c>
      <c r="C12800" s="21" t="s">
        <v>136</v>
      </c>
      <c r="D12800" s="29" t="n">
        <v>152.053</v>
      </c>
      <c r="E12800" s="29" t="n">
        <f aca="false">D12800/10</f>
        <v>15.2053</v>
      </c>
      <c r="F12800" s="29" t="n">
        <f aca="false">(E12800+Einstellungen!$B$20)*(1+Einstellungen!$B$10)</f>
        <v>40.294947</v>
      </c>
      <c r="G12800" s="21" t="str">
        <f aca="false">IF(F12800&lt;Einstellungen!$B$5,"ja","nein")</f>
        <v>nein</v>
      </c>
      <c r="H12800" s="21" t="s">
        <v>31</v>
      </c>
      <c r="I12800" s="29" t="n">
        <f aca="false">INDEX(Einstellungen!$B$27:$B$50,7)</f>
        <v>0.7</v>
      </c>
      <c r="J12800" s="29" t="n">
        <f aca="false">F12800*I12800</f>
        <v>28.2064629</v>
      </c>
    </row>
    <row r="12801" customFormat="false" ht="15" hidden="false" customHeight="false" outlineLevel="0" collapsed="false">
      <c r="A12801" s="28" t="n">
        <v>46114</v>
      </c>
      <c r="B12801" s="21" t="s">
        <v>119</v>
      </c>
      <c r="C12801" s="21" t="s">
        <v>136</v>
      </c>
      <c r="D12801" s="29" t="n">
        <v>160.007</v>
      </c>
      <c r="E12801" s="29" t="n">
        <f aca="false">D12801/10</f>
        <v>16.0007</v>
      </c>
      <c r="F12801" s="29" t="n">
        <f aca="false">(E12801+Einstellungen!$B$20)*(1+Einstellungen!$B$10)</f>
        <v>41.241473</v>
      </c>
      <c r="G12801" s="21" t="str">
        <f aca="false">IF(F12801&lt;Einstellungen!$B$5,"ja","nein")</f>
        <v>nein</v>
      </c>
      <c r="H12801" s="21" t="s">
        <v>31</v>
      </c>
      <c r="I12801" s="29" t="n">
        <f aca="false">INDEX(Einstellungen!$B$27:$B$50,8)</f>
        <v>0.95</v>
      </c>
      <c r="J12801" s="29" t="n">
        <f aca="false">F12801*I12801</f>
        <v>39.17939935</v>
      </c>
    </row>
    <row r="12802" customFormat="false" ht="15" hidden="false" customHeight="false" outlineLevel="0" collapsed="false">
      <c r="A12802" s="28" t="n">
        <v>46114</v>
      </c>
      <c r="B12802" s="21" t="s">
        <v>120</v>
      </c>
      <c r="C12802" s="21" t="s">
        <v>136</v>
      </c>
      <c r="D12802" s="29" t="n">
        <v>157.657</v>
      </c>
      <c r="E12802" s="29" t="n">
        <f aca="false">D12802/10</f>
        <v>15.7657</v>
      </c>
      <c r="F12802" s="29" t="n">
        <f aca="false">(E12802+Einstellungen!$B$20)*(1+Einstellungen!$B$10)</f>
        <v>40.961823</v>
      </c>
      <c r="G12802" s="21" t="str">
        <f aca="false">IF(F12802&lt;Einstellungen!$B$5,"ja","nein")</f>
        <v>nein</v>
      </c>
      <c r="H12802" s="21" t="s">
        <v>31</v>
      </c>
      <c r="I12802" s="29" t="n">
        <f aca="false">INDEX(Einstellungen!$B$27:$B$50,9)</f>
        <v>1.05</v>
      </c>
      <c r="J12802" s="29" t="n">
        <f aca="false">F12802*I12802</f>
        <v>43.00991415</v>
      </c>
    </row>
    <row r="12803" customFormat="false" ht="15" hidden="false" customHeight="false" outlineLevel="0" collapsed="false">
      <c r="A12803" s="28" t="n">
        <v>46114</v>
      </c>
      <c r="B12803" s="21" t="s">
        <v>121</v>
      </c>
      <c r="C12803" s="21" t="s">
        <v>136</v>
      </c>
      <c r="D12803" s="29" t="n">
        <v>114.278</v>
      </c>
      <c r="E12803" s="29" t="n">
        <f aca="false">D12803/10</f>
        <v>11.4278</v>
      </c>
      <c r="F12803" s="29" t="n">
        <f aca="false">(E12803+Einstellungen!$B$20)*(1+Einstellungen!$B$10)</f>
        <v>35.799722</v>
      </c>
      <c r="G12803" s="21" t="str">
        <f aca="false">IF(F12803&lt;Einstellungen!$B$5,"ja","nein")</f>
        <v>nein</v>
      </c>
      <c r="H12803" s="21" t="s">
        <v>31</v>
      </c>
      <c r="I12803" s="29" t="n">
        <f aca="false">INDEX(Einstellungen!$B$27:$B$50,10)</f>
        <v>1.05</v>
      </c>
      <c r="J12803" s="29" t="n">
        <f aca="false">F12803*I12803</f>
        <v>37.5897081</v>
      </c>
    </row>
    <row r="12804" customFormat="false" ht="15" hidden="false" customHeight="false" outlineLevel="0" collapsed="false">
      <c r="A12804" s="28" t="n">
        <v>46114</v>
      </c>
      <c r="B12804" s="21" t="s">
        <v>122</v>
      </c>
      <c r="C12804" s="21" t="s">
        <v>136</v>
      </c>
      <c r="D12804" s="29" t="n">
        <v>90.662</v>
      </c>
      <c r="E12804" s="29" t="n">
        <f aca="false">D12804/10</f>
        <v>9.0662</v>
      </c>
      <c r="F12804" s="29" t="n">
        <f aca="false">(E12804+Einstellungen!$B$20)*(1+Einstellungen!$B$10)</f>
        <v>32.989418</v>
      </c>
      <c r="G12804" s="21" t="str">
        <f aca="false">IF(F12804&lt;Einstellungen!$B$5,"ja","nein")</f>
        <v>nein</v>
      </c>
      <c r="H12804" s="21" t="s">
        <v>31</v>
      </c>
      <c r="I12804" s="29" t="n">
        <f aca="false">INDEX(Einstellungen!$B$27:$B$50,11)</f>
        <v>1.05</v>
      </c>
      <c r="J12804" s="29" t="n">
        <f aca="false">F12804*I12804</f>
        <v>34.6388889</v>
      </c>
    </row>
    <row r="12805" customFormat="false" ht="15" hidden="false" customHeight="false" outlineLevel="0" collapsed="false">
      <c r="A12805" s="28" t="n">
        <v>46114</v>
      </c>
      <c r="B12805" s="21" t="s">
        <v>123</v>
      </c>
      <c r="C12805" s="21" t="s">
        <v>136</v>
      </c>
      <c r="D12805" s="29" t="n">
        <v>74.25</v>
      </c>
      <c r="E12805" s="29" t="n">
        <f aca="false">D12805/10</f>
        <v>7.425</v>
      </c>
      <c r="F12805" s="29" t="n">
        <f aca="false">(E12805+Einstellungen!$B$20)*(1+Einstellungen!$B$10)</f>
        <v>31.03639</v>
      </c>
      <c r="G12805" s="21" t="str">
        <f aca="false">IF(F12805&lt;Einstellungen!$B$5,"ja","nein")</f>
        <v>nein</v>
      </c>
      <c r="H12805" s="21" t="s">
        <v>31</v>
      </c>
      <c r="I12805" s="29" t="n">
        <f aca="false">INDEX(Einstellungen!$B$27:$B$50,12)</f>
        <v>1.1</v>
      </c>
      <c r="J12805" s="29" t="n">
        <f aca="false">F12805*I12805</f>
        <v>34.140029</v>
      </c>
    </row>
    <row r="12806" customFormat="false" ht="15" hidden="false" customHeight="false" outlineLevel="0" collapsed="false">
      <c r="A12806" s="28" t="n">
        <v>46114</v>
      </c>
      <c r="B12806" s="21" t="s">
        <v>124</v>
      </c>
      <c r="C12806" s="21" t="s">
        <v>136</v>
      </c>
      <c r="D12806" s="29" t="n">
        <v>59.745</v>
      </c>
      <c r="E12806" s="29" t="n">
        <f aca="false">D12806/10</f>
        <v>5.9745</v>
      </c>
      <c r="F12806" s="29" t="n">
        <f aca="false">(E12806+Einstellungen!$B$20)*(1+Einstellungen!$B$10)</f>
        <v>29.310295</v>
      </c>
      <c r="G12806" s="21" t="str">
        <f aca="false">IF(F12806&lt;Einstellungen!$B$5,"ja","nein")</f>
        <v>nein</v>
      </c>
      <c r="H12806" s="21" t="s">
        <v>31</v>
      </c>
      <c r="I12806" s="29" t="n">
        <f aca="false">INDEX(Einstellungen!$B$27:$B$50,13)</f>
        <v>1.2</v>
      </c>
      <c r="J12806" s="29" t="n">
        <f aca="false">F12806*I12806</f>
        <v>35.172354</v>
      </c>
    </row>
    <row r="12807" customFormat="false" ht="15" hidden="false" customHeight="false" outlineLevel="0" collapsed="false">
      <c r="A12807" s="28" t="n">
        <v>46114</v>
      </c>
      <c r="B12807" s="21" t="s">
        <v>125</v>
      </c>
      <c r="C12807" s="21" t="s">
        <v>136</v>
      </c>
      <c r="D12807" s="29" t="n">
        <v>42.455</v>
      </c>
      <c r="E12807" s="29" t="n">
        <f aca="false">D12807/10</f>
        <v>4.2455</v>
      </c>
      <c r="F12807" s="29" t="n">
        <f aca="false">(E12807+Einstellungen!$B$20)*(1+Einstellungen!$B$10)</f>
        <v>27.252785</v>
      </c>
      <c r="G12807" s="21" t="str">
        <f aca="false">IF(F12807&lt;Einstellungen!$B$5,"ja","nein")</f>
        <v>ja</v>
      </c>
      <c r="H12807" s="21" t="s">
        <v>31</v>
      </c>
      <c r="I12807" s="29" t="n">
        <f aca="false">INDEX(Einstellungen!$B$27:$B$50,14)</f>
        <v>1.15</v>
      </c>
      <c r="J12807" s="29" t="n">
        <f aca="false">F12807*I12807</f>
        <v>31.34070275</v>
      </c>
    </row>
    <row r="12808" customFormat="false" ht="15" hidden="false" customHeight="false" outlineLevel="0" collapsed="false">
      <c r="A12808" s="28" t="n">
        <v>46114</v>
      </c>
      <c r="B12808" s="21" t="s">
        <v>126</v>
      </c>
      <c r="C12808" s="21" t="s">
        <v>136</v>
      </c>
      <c r="D12808" s="29" t="n">
        <v>52.86</v>
      </c>
      <c r="E12808" s="29" t="n">
        <f aca="false">D12808/10</f>
        <v>5.286</v>
      </c>
      <c r="F12808" s="29" t="n">
        <f aca="false">(E12808+Einstellungen!$B$20)*(1+Einstellungen!$B$10)</f>
        <v>28.49098</v>
      </c>
      <c r="G12808" s="21" t="str">
        <f aca="false">IF(F12808&lt;Einstellungen!$B$5,"ja","nein")</f>
        <v>ja</v>
      </c>
      <c r="H12808" s="21" t="s">
        <v>31</v>
      </c>
      <c r="I12808" s="29" t="n">
        <f aca="false">INDEX(Einstellungen!$B$27:$B$50,15)</f>
        <v>1</v>
      </c>
      <c r="J12808" s="29" t="n">
        <f aca="false">F12808*I12808</f>
        <v>28.49098</v>
      </c>
    </row>
    <row r="12809" customFormat="false" ht="15" hidden="false" customHeight="false" outlineLevel="0" collapsed="false">
      <c r="A12809" s="28" t="n">
        <v>46114</v>
      </c>
      <c r="B12809" s="21" t="s">
        <v>127</v>
      </c>
      <c r="C12809" s="21" t="s">
        <v>136</v>
      </c>
      <c r="D12809" s="29" t="n">
        <v>73.77</v>
      </c>
      <c r="E12809" s="29" t="n">
        <f aca="false">D12809/10</f>
        <v>7.377</v>
      </c>
      <c r="F12809" s="29" t="n">
        <f aca="false">(E12809+Einstellungen!$B$20)*(1+Einstellungen!$B$10)</f>
        <v>30.97927</v>
      </c>
      <c r="G12809" s="21" t="str">
        <f aca="false">IF(F12809&lt;Einstellungen!$B$5,"ja","nein")</f>
        <v>nein</v>
      </c>
      <c r="H12809" s="21" t="s">
        <v>31</v>
      </c>
      <c r="I12809" s="29" t="n">
        <f aca="false">INDEX(Einstellungen!$B$27:$B$50,16)</f>
        <v>0.95</v>
      </c>
      <c r="J12809" s="29" t="n">
        <f aca="false">F12809*I12809</f>
        <v>29.4303065</v>
      </c>
    </row>
    <row r="12810" customFormat="false" ht="15" hidden="false" customHeight="false" outlineLevel="0" collapsed="false">
      <c r="A12810" s="28" t="n">
        <v>46114</v>
      </c>
      <c r="B12810" s="21" t="s">
        <v>128</v>
      </c>
      <c r="C12810" s="21" t="s">
        <v>136</v>
      </c>
      <c r="D12810" s="29" t="n">
        <v>92.757</v>
      </c>
      <c r="E12810" s="29" t="n">
        <f aca="false">D12810/10</f>
        <v>9.2757</v>
      </c>
      <c r="F12810" s="29" t="n">
        <f aca="false">(E12810+Einstellungen!$B$20)*(1+Einstellungen!$B$10)</f>
        <v>33.238723</v>
      </c>
      <c r="G12810" s="21" t="str">
        <f aca="false">IF(F12810&lt;Einstellungen!$B$5,"ja","nein")</f>
        <v>nein</v>
      </c>
      <c r="H12810" s="21" t="s">
        <v>31</v>
      </c>
      <c r="I12810" s="29" t="n">
        <f aca="false">INDEX(Einstellungen!$B$27:$B$50,17)</f>
        <v>0.95</v>
      </c>
      <c r="J12810" s="29" t="n">
        <f aca="false">F12810*I12810</f>
        <v>31.57678685</v>
      </c>
    </row>
    <row r="12811" customFormat="false" ht="15" hidden="false" customHeight="false" outlineLevel="0" collapsed="false">
      <c r="A12811" s="28" t="n">
        <v>46114</v>
      </c>
      <c r="B12811" s="21" t="s">
        <v>129</v>
      </c>
      <c r="C12811" s="21" t="s">
        <v>136</v>
      </c>
      <c r="D12811" s="29" t="n">
        <v>108.81</v>
      </c>
      <c r="E12811" s="29" t="n">
        <f aca="false">D12811/10</f>
        <v>10.881</v>
      </c>
      <c r="F12811" s="29" t="n">
        <f aca="false">(E12811+Einstellungen!$B$20)*(1+Einstellungen!$B$10)</f>
        <v>35.14903</v>
      </c>
      <c r="G12811" s="21" t="str">
        <f aca="false">IF(F12811&lt;Einstellungen!$B$5,"ja","nein")</f>
        <v>nein</v>
      </c>
      <c r="H12811" s="21" t="s">
        <v>31</v>
      </c>
      <c r="I12811" s="29" t="n">
        <f aca="false">INDEX(Einstellungen!$B$27:$B$50,18)</f>
        <v>1.1</v>
      </c>
      <c r="J12811" s="29" t="n">
        <f aca="false">F12811*I12811</f>
        <v>38.663933</v>
      </c>
    </row>
    <row r="12812" customFormat="false" ht="15" hidden="false" customHeight="false" outlineLevel="0" collapsed="false">
      <c r="A12812" s="28" t="n">
        <v>46114</v>
      </c>
      <c r="B12812" s="21" t="s">
        <v>130</v>
      </c>
      <c r="C12812" s="21" t="s">
        <v>136</v>
      </c>
      <c r="D12812" s="29" t="n">
        <v>134.385</v>
      </c>
      <c r="E12812" s="29" t="n">
        <f aca="false">D12812/10</f>
        <v>13.4385</v>
      </c>
      <c r="F12812" s="29" t="n">
        <f aca="false">(E12812+Einstellungen!$B$20)*(1+Einstellungen!$B$10)</f>
        <v>38.192455</v>
      </c>
      <c r="G12812" s="21" t="str">
        <f aca="false">IF(F12812&lt;Einstellungen!$B$5,"ja","nein")</f>
        <v>nein</v>
      </c>
      <c r="H12812" s="21" t="s">
        <v>31</v>
      </c>
      <c r="I12812" s="29" t="n">
        <f aca="false">INDEX(Einstellungen!$B$27:$B$50,19)</f>
        <v>1.35</v>
      </c>
      <c r="J12812" s="29" t="n">
        <f aca="false">F12812*I12812</f>
        <v>51.55981425</v>
      </c>
    </row>
    <row r="12813" customFormat="false" ht="15" hidden="false" customHeight="false" outlineLevel="0" collapsed="false">
      <c r="A12813" s="28" t="n">
        <v>46114</v>
      </c>
      <c r="B12813" s="21" t="s">
        <v>131</v>
      </c>
      <c r="C12813" s="21" t="s">
        <v>136</v>
      </c>
      <c r="D12813" s="29" t="n">
        <v>161.84</v>
      </c>
      <c r="E12813" s="29" t="n">
        <f aca="false">D12813/10</f>
        <v>16.184</v>
      </c>
      <c r="F12813" s="29" t="n">
        <f aca="false">(E12813+Einstellungen!$B$20)*(1+Einstellungen!$B$10)</f>
        <v>41.4596</v>
      </c>
      <c r="G12813" s="21" t="str">
        <f aca="false">IF(F12813&lt;Einstellungen!$B$5,"ja","nein")</f>
        <v>nein</v>
      </c>
      <c r="H12813" s="21" t="s">
        <v>31</v>
      </c>
      <c r="I12813" s="29" t="n">
        <f aca="false">INDEX(Einstellungen!$B$27:$B$50,20)</f>
        <v>1.45</v>
      </c>
      <c r="J12813" s="29" t="n">
        <f aca="false">F12813*I12813</f>
        <v>60.11642</v>
      </c>
    </row>
    <row r="12814" customFormat="false" ht="15" hidden="false" customHeight="false" outlineLevel="0" collapsed="false">
      <c r="A12814" s="28" t="n">
        <v>46114</v>
      </c>
      <c r="B12814" s="21" t="s">
        <v>132</v>
      </c>
      <c r="C12814" s="21" t="s">
        <v>136</v>
      </c>
      <c r="D12814" s="29" t="n">
        <v>159.635</v>
      </c>
      <c r="E12814" s="29" t="n">
        <f aca="false">D12814/10</f>
        <v>15.9635</v>
      </c>
      <c r="F12814" s="29" t="n">
        <f aca="false">(E12814+Einstellungen!$B$20)*(1+Einstellungen!$B$10)</f>
        <v>41.197205</v>
      </c>
      <c r="G12814" s="21" t="str">
        <f aca="false">IF(F12814&lt;Einstellungen!$B$5,"ja","nein")</f>
        <v>nein</v>
      </c>
      <c r="H12814" s="21" t="s">
        <v>31</v>
      </c>
      <c r="I12814" s="29" t="n">
        <f aca="false">INDEX(Einstellungen!$B$27:$B$50,21)</f>
        <v>1.4</v>
      </c>
      <c r="J12814" s="29" t="n">
        <f aca="false">F12814*I12814</f>
        <v>57.676087</v>
      </c>
    </row>
    <row r="12815" customFormat="false" ht="15" hidden="false" customHeight="false" outlineLevel="0" collapsed="false">
      <c r="A12815" s="28" t="n">
        <v>46114</v>
      </c>
      <c r="B12815" s="21" t="s">
        <v>133</v>
      </c>
      <c r="C12815" s="21" t="s">
        <v>136</v>
      </c>
      <c r="D12815" s="29" t="n">
        <v>146.523</v>
      </c>
      <c r="E12815" s="29" t="n">
        <f aca="false">D12815/10</f>
        <v>14.6523</v>
      </c>
      <c r="F12815" s="29" t="n">
        <f aca="false">(E12815+Einstellungen!$B$20)*(1+Einstellungen!$B$10)</f>
        <v>39.636877</v>
      </c>
      <c r="G12815" s="21" t="str">
        <f aca="false">IF(F12815&lt;Einstellungen!$B$5,"ja","nein")</f>
        <v>nein</v>
      </c>
      <c r="H12815" s="21" t="s">
        <v>31</v>
      </c>
      <c r="I12815" s="29" t="n">
        <f aca="false">INDEX(Einstellungen!$B$27:$B$50,22)</f>
        <v>1.25</v>
      </c>
      <c r="J12815" s="29" t="n">
        <f aca="false">F12815*I12815</f>
        <v>49.54609625</v>
      </c>
    </row>
    <row r="12816" customFormat="false" ht="15" hidden="false" customHeight="false" outlineLevel="0" collapsed="false">
      <c r="A12816" s="28" t="n">
        <v>46114</v>
      </c>
      <c r="B12816" s="21" t="s">
        <v>134</v>
      </c>
      <c r="C12816" s="21" t="s">
        <v>136</v>
      </c>
      <c r="D12816" s="29" t="n">
        <v>134.998</v>
      </c>
      <c r="E12816" s="29" t="n">
        <f aca="false">D12816/10</f>
        <v>13.4998</v>
      </c>
      <c r="F12816" s="29" t="n">
        <f aca="false">(E12816+Einstellungen!$B$20)*(1+Einstellungen!$B$10)</f>
        <v>38.265402</v>
      </c>
      <c r="G12816" s="21" t="str">
        <f aca="false">IF(F12816&lt;Einstellungen!$B$5,"ja","nein")</f>
        <v>nein</v>
      </c>
      <c r="H12816" s="21" t="s">
        <v>31</v>
      </c>
      <c r="I12816" s="29" t="n">
        <f aca="false">INDEX(Einstellungen!$B$27:$B$50,23)</f>
        <v>1.05</v>
      </c>
      <c r="J12816" s="29" t="n">
        <f aca="false">F12816*I12816</f>
        <v>40.1786721</v>
      </c>
    </row>
    <row r="12817" customFormat="false" ht="15" hidden="false" customHeight="false" outlineLevel="0" collapsed="false">
      <c r="A12817" s="28" t="n">
        <v>46114</v>
      </c>
      <c r="B12817" s="21" t="s">
        <v>135</v>
      </c>
      <c r="C12817" s="21" t="s">
        <v>136</v>
      </c>
      <c r="D12817" s="29" t="n">
        <v>123.97</v>
      </c>
      <c r="E12817" s="29" t="n">
        <f aca="false">D12817/10</f>
        <v>12.397</v>
      </c>
      <c r="F12817" s="29" t="n">
        <f aca="false">(E12817+Einstellungen!$B$20)*(1+Einstellungen!$B$10)</f>
        <v>36.95307</v>
      </c>
      <c r="G12817" s="21" t="str">
        <f aca="false">IF(F12817&lt;Einstellungen!$B$5,"ja","nein")</f>
        <v>nein</v>
      </c>
      <c r="H12817" s="21" t="s">
        <v>31</v>
      </c>
      <c r="I12817" s="29" t="n">
        <f aca="false">INDEX(Einstellungen!$B$27:$B$50,24)</f>
        <v>0.8</v>
      </c>
      <c r="J12817" s="29" t="n">
        <f aca="false">F12817*I12817</f>
        <v>29.562456</v>
      </c>
    </row>
    <row r="12818" customFormat="false" ht="15" hidden="false" customHeight="false" outlineLevel="0" collapsed="false">
      <c r="A12818" s="28" t="n">
        <v>46115</v>
      </c>
      <c r="B12818" s="21" t="s">
        <v>111</v>
      </c>
      <c r="C12818" s="21" t="s">
        <v>137</v>
      </c>
      <c r="D12818" s="29" t="n">
        <v>133.6</v>
      </c>
      <c r="E12818" s="29" t="n">
        <f aca="false">D12818/10</f>
        <v>13.36</v>
      </c>
      <c r="F12818" s="29" t="n">
        <f aca="false">(E12818+Einstellungen!$B$20)*(1+Einstellungen!$B$10)</f>
        <v>38.09904</v>
      </c>
      <c r="G12818" s="21" t="str">
        <f aca="false">IF(F12818&lt;Einstellungen!$B$5,"ja","nein")</f>
        <v>nein</v>
      </c>
      <c r="H12818" s="21" t="s">
        <v>31</v>
      </c>
      <c r="I12818" s="29" t="n">
        <f aca="false">INDEX(Einstellungen!$B$27:$B$50,1)</f>
        <v>0.6</v>
      </c>
      <c r="J12818" s="29" t="n">
        <f aca="false">F12818*I12818</f>
        <v>22.859424</v>
      </c>
    </row>
    <row r="12819" customFormat="false" ht="15" hidden="false" customHeight="false" outlineLevel="0" collapsed="false">
      <c r="A12819" s="28" t="n">
        <v>46115</v>
      </c>
      <c r="B12819" s="21" t="s">
        <v>113</v>
      </c>
      <c r="C12819" s="21" t="s">
        <v>137</v>
      </c>
      <c r="D12819" s="29" t="n">
        <v>121.985</v>
      </c>
      <c r="E12819" s="29" t="n">
        <f aca="false">D12819/10</f>
        <v>12.1985</v>
      </c>
      <c r="F12819" s="29" t="n">
        <f aca="false">(E12819+Einstellungen!$B$20)*(1+Einstellungen!$B$10)</f>
        <v>36.716855</v>
      </c>
      <c r="G12819" s="21" t="str">
        <f aca="false">IF(F12819&lt;Einstellungen!$B$5,"ja","nein")</f>
        <v>nein</v>
      </c>
      <c r="H12819" s="21" t="s">
        <v>31</v>
      </c>
      <c r="I12819" s="29" t="n">
        <f aca="false">INDEX(Einstellungen!$B$27:$B$50,2)</f>
        <v>0.5</v>
      </c>
      <c r="J12819" s="29" t="n">
        <f aca="false">F12819*I12819</f>
        <v>18.3584275</v>
      </c>
    </row>
    <row r="12820" customFormat="false" ht="15" hidden="false" customHeight="false" outlineLevel="0" collapsed="false">
      <c r="A12820" s="28" t="n">
        <v>46115</v>
      </c>
      <c r="B12820" s="21" t="s">
        <v>114</v>
      </c>
      <c r="C12820" s="21" t="s">
        <v>137</v>
      </c>
      <c r="D12820" s="29" t="n">
        <v>119.515</v>
      </c>
      <c r="E12820" s="29" t="n">
        <f aca="false">D12820/10</f>
        <v>11.9515</v>
      </c>
      <c r="F12820" s="29" t="n">
        <f aca="false">(E12820+Einstellungen!$B$20)*(1+Einstellungen!$B$10)</f>
        <v>36.422925</v>
      </c>
      <c r="G12820" s="21" t="str">
        <f aca="false">IF(F12820&lt;Einstellungen!$B$5,"ja","nein")</f>
        <v>nein</v>
      </c>
      <c r="H12820" s="21" t="s">
        <v>31</v>
      </c>
      <c r="I12820" s="29" t="n">
        <f aca="false">INDEX(Einstellungen!$B$27:$B$50,3)</f>
        <v>0.45</v>
      </c>
      <c r="J12820" s="29" t="n">
        <f aca="false">F12820*I12820</f>
        <v>16.39031625</v>
      </c>
    </row>
    <row r="12821" customFormat="false" ht="15" hidden="false" customHeight="false" outlineLevel="0" collapsed="false">
      <c r="A12821" s="28" t="n">
        <v>46115</v>
      </c>
      <c r="B12821" s="21" t="s">
        <v>115</v>
      </c>
      <c r="C12821" s="21" t="s">
        <v>137</v>
      </c>
      <c r="D12821" s="29" t="n">
        <v>117.668</v>
      </c>
      <c r="E12821" s="29" t="n">
        <f aca="false">D12821/10</f>
        <v>11.7668</v>
      </c>
      <c r="F12821" s="29" t="n">
        <f aca="false">(E12821+Einstellungen!$B$20)*(1+Einstellungen!$B$10)</f>
        <v>36.203132</v>
      </c>
      <c r="G12821" s="21" t="str">
        <f aca="false">IF(F12821&lt;Einstellungen!$B$5,"ja","nein")</f>
        <v>nein</v>
      </c>
      <c r="H12821" s="21" t="s">
        <v>31</v>
      </c>
      <c r="I12821" s="29" t="n">
        <f aca="false">INDEX(Einstellungen!$B$27:$B$50,4)</f>
        <v>0.45</v>
      </c>
      <c r="J12821" s="29" t="n">
        <f aca="false">F12821*I12821</f>
        <v>16.2914094</v>
      </c>
    </row>
    <row r="12822" customFormat="false" ht="15" hidden="false" customHeight="false" outlineLevel="0" collapsed="false">
      <c r="A12822" s="28" t="n">
        <v>46115</v>
      </c>
      <c r="B12822" s="21" t="s">
        <v>116</v>
      </c>
      <c r="C12822" s="21" t="s">
        <v>137</v>
      </c>
      <c r="D12822" s="29" t="n">
        <v>120.183</v>
      </c>
      <c r="E12822" s="29" t="n">
        <f aca="false">D12822/10</f>
        <v>12.0183</v>
      </c>
      <c r="F12822" s="29" t="n">
        <f aca="false">(E12822+Einstellungen!$B$20)*(1+Einstellungen!$B$10)</f>
        <v>36.502417</v>
      </c>
      <c r="G12822" s="21" t="str">
        <f aca="false">IF(F12822&lt;Einstellungen!$B$5,"ja","nein")</f>
        <v>nein</v>
      </c>
      <c r="H12822" s="21" t="s">
        <v>31</v>
      </c>
      <c r="I12822" s="29" t="n">
        <f aca="false">INDEX(Einstellungen!$B$27:$B$50,5)</f>
        <v>0.45</v>
      </c>
      <c r="J12822" s="29" t="n">
        <f aca="false">F12822*I12822</f>
        <v>16.42608765</v>
      </c>
    </row>
    <row r="12823" customFormat="false" ht="15" hidden="false" customHeight="false" outlineLevel="0" collapsed="false">
      <c r="A12823" s="28" t="n">
        <v>46115</v>
      </c>
      <c r="B12823" s="21" t="s">
        <v>117</v>
      </c>
      <c r="C12823" s="21" t="s">
        <v>137</v>
      </c>
      <c r="D12823" s="29" t="n">
        <v>123.403</v>
      </c>
      <c r="E12823" s="29" t="n">
        <f aca="false">D12823/10</f>
        <v>12.3403</v>
      </c>
      <c r="F12823" s="29" t="n">
        <f aca="false">(E12823+Einstellungen!$B$20)*(1+Einstellungen!$B$10)</f>
        <v>36.885597</v>
      </c>
      <c r="G12823" s="21" t="str">
        <f aca="false">IF(F12823&lt;Einstellungen!$B$5,"ja","nein")</f>
        <v>nein</v>
      </c>
      <c r="H12823" s="21" t="s">
        <v>31</v>
      </c>
      <c r="I12823" s="29" t="n">
        <f aca="false">INDEX(Einstellungen!$B$27:$B$50,6)</f>
        <v>0.5</v>
      </c>
      <c r="J12823" s="29" t="n">
        <f aca="false">F12823*I12823</f>
        <v>18.4427985</v>
      </c>
    </row>
    <row r="12824" customFormat="false" ht="15" hidden="false" customHeight="false" outlineLevel="0" collapsed="false">
      <c r="A12824" s="28" t="n">
        <v>46115</v>
      </c>
      <c r="B12824" s="21" t="s">
        <v>118</v>
      </c>
      <c r="C12824" s="21" t="s">
        <v>137</v>
      </c>
      <c r="D12824" s="29" t="n">
        <v>133.125</v>
      </c>
      <c r="E12824" s="29" t="n">
        <f aca="false">D12824/10</f>
        <v>13.3125</v>
      </c>
      <c r="F12824" s="29" t="n">
        <f aca="false">(E12824+Einstellungen!$B$20)*(1+Einstellungen!$B$10)</f>
        <v>38.042515</v>
      </c>
      <c r="G12824" s="21" t="str">
        <f aca="false">IF(F12824&lt;Einstellungen!$B$5,"ja","nein")</f>
        <v>nein</v>
      </c>
      <c r="H12824" s="21" t="s">
        <v>31</v>
      </c>
      <c r="I12824" s="29" t="n">
        <f aca="false">INDEX(Einstellungen!$B$27:$B$50,7)</f>
        <v>0.7</v>
      </c>
      <c r="J12824" s="29" t="n">
        <f aca="false">F12824*I12824</f>
        <v>26.6297605</v>
      </c>
    </row>
    <row r="12825" customFormat="false" ht="15" hidden="false" customHeight="false" outlineLevel="0" collapsed="false">
      <c r="A12825" s="28" t="n">
        <v>46115</v>
      </c>
      <c r="B12825" s="21" t="s">
        <v>119</v>
      </c>
      <c r="C12825" s="21" t="s">
        <v>137</v>
      </c>
      <c r="D12825" s="29" t="n">
        <v>135.863</v>
      </c>
      <c r="E12825" s="29" t="n">
        <f aca="false">D12825/10</f>
        <v>13.5863</v>
      </c>
      <c r="F12825" s="29" t="n">
        <f aca="false">(E12825+Einstellungen!$B$20)*(1+Einstellungen!$B$10)</f>
        <v>38.368337</v>
      </c>
      <c r="G12825" s="21" t="str">
        <f aca="false">IF(F12825&lt;Einstellungen!$B$5,"ja","nein")</f>
        <v>nein</v>
      </c>
      <c r="H12825" s="21" t="s">
        <v>31</v>
      </c>
      <c r="I12825" s="29" t="n">
        <f aca="false">INDEX(Einstellungen!$B$27:$B$50,8)</f>
        <v>0.95</v>
      </c>
      <c r="J12825" s="29" t="n">
        <f aca="false">F12825*I12825</f>
        <v>36.44992015</v>
      </c>
    </row>
    <row r="12826" customFormat="false" ht="15" hidden="false" customHeight="false" outlineLevel="0" collapsed="false">
      <c r="A12826" s="28" t="n">
        <v>46115</v>
      </c>
      <c r="B12826" s="21" t="s">
        <v>120</v>
      </c>
      <c r="C12826" s="21" t="s">
        <v>137</v>
      </c>
      <c r="D12826" s="29" t="n">
        <v>131.043</v>
      </c>
      <c r="E12826" s="29" t="n">
        <f aca="false">D12826/10</f>
        <v>13.1043</v>
      </c>
      <c r="F12826" s="29" t="n">
        <f aca="false">(E12826+Einstellungen!$B$20)*(1+Einstellungen!$B$10)</f>
        <v>37.794757</v>
      </c>
      <c r="G12826" s="21" t="str">
        <f aca="false">IF(F12826&lt;Einstellungen!$B$5,"ja","nein")</f>
        <v>nein</v>
      </c>
      <c r="H12826" s="21" t="s">
        <v>31</v>
      </c>
      <c r="I12826" s="29" t="n">
        <f aca="false">INDEX(Einstellungen!$B$27:$B$50,9)</f>
        <v>1.05</v>
      </c>
      <c r="J12826" s="29" t="n">
        <f aca="false">F12826*I12826</f>
        <v>39.68449485</v>
      </c>
    </row>
    <row r="12827" customFormat="false" ht="15" hidden="false" customHeight="false" outlineLevel="0" collapsed="false">
      <c r="A12827" s="28" t="n">
        <v>46115</v>
      </c>
      <c r="B12827" s="21" t="s">
        <v>121</v>
      </c>
      <c r="C12827" s="21" t="s">
        <v>137</v>
      </c>
      <c r="D12827" s="29" t="n">
        <v>113.18</v>
      </c>
      <c r="E12827" s="29" t="n">
        <f aca="false">D12827/10</f>
        <v>11.318</v>
      </c>
      <c r="F12827" s="29" t="n">
        <f aca="false">(E12827+Einstellungen!$B$20)*(1+Einstellungen!$B$10)</f>
        <v>35.66906</v>
      </c>
      <c r="G12827" s="21" t="str">
        <f aca="false">IF(F12827&lt;Einstellungen!$B$5,"ja","nein")</f>
        <v>nein</v>
      </c>
      <c r="H12827" s="21" t="s">
        <v>31</v>
      </c>
      <c r="I12827" s="29" t="n">
        <f aca="false">INDEX(Einstellungen!$B$27:$B$50,10)</f>
        <v>1.05</v>
      </c>
      <c r="J12827" s="29" t="n">
        <f aca="false">F12827*I12827</f>
        <v>37.452513</v>
      </c>
    </row>
    <row r="12828" customFormat="false" ht="15" hidden="false" customHeight="false" outlineLevel="0" collapsed="false">
      <c r="A12828" s="28" t="n">
        <v>46115</v>
      </c>
      <c r="B12828" s="21" t="s">
        <v>122</v>
      </c>
      <c r="C12828" s="21" t="s">
        <v>137</v>
      </c>
      <c r="D12828" s="29" t="n">
        <v>85.585</v>
      </c>
      <c r="E12828" s="29" t="n">
        <f aca="false">D12828/10</f>
        <v>8.5585</v>
      </c>
      <c r="F12828" s="29" t="n">
        <f aca="false">(E12828+Einstellungen!$B$20)*(1+Einstellungen!$B$10)</f>
        <v>32.385255</v>
      </c>
      <c r="G12828" s="21" t="str">
        <f aca="false">IF(F12828&lt;Einstellungen!$B$5,"ja","nein")</f>
        <v>nein</v>
      </c>
      <c r="H12828" s="21" t="s">
        <v>31</v>
      </c>
      <c r="I12828" s="29" t="n">
        <f aca="false">INDEX(Einstellungen!$B$27:$B$50,11)</f>
        <v>1.05</v>
      </c>
      <c r="J12828" s="29" t="n">
        <f aca="false">F12828*I12828</f>
        <v>34.00451775</v>
      </c>
    </row>
    <row r="12829" customFormat="false" ht="15" hidden="false" customHeight="false" outlineLevel="0" collapsed="false">
      <c r="A12829" s="28" t="n">
        <v>46115</v>
      </c>
      <c r="B12829" s="21" t="s">
        <v>123</v>
      </c>
      <c r="C12829" s="21" t="s">
        <v>137</v>
      </c>
      <c r="D12829" s="29" t="n">
        <v>52.958</v>
      </c>
      <c r="E12829" s="29" t="n">
        <f aca="false">D12829/10</f>
        <v>5.2958</v>
      </c>
      <c r="F12829" s="29" t="n">
        <f aca="false">(E12829+Einstellungen!$B$20)*(1+Einstellungen!$B$10)</f>
        <v>28.502642</v>
      </c>
      <c r="G12829" s="21" t="str">
        <f aca="false">IF(F12829&lt;Einstellungen!$B$5,"ja","nein")</f>
        <v>ja</v>
      </c>
      <c r="H12829" s="21" t="s">
        <v>31</v>
      </c>
      <c r="I12829" s="29" t="n">
        <f aca="false">INDEX(Einstellungen!$B$27:$B$50,12)</f>
        <v>1.1</v>
      </c>
      <c r="J12829" s="29" t="n">
        <f aca="false">F12829*I12829</f>
        <v>31.3529062</v>
      </c>
    </row>
    <row r="12830" customFormat="false" ht="15" hidden="false" customHeight="false" outlineLevel="0" collapsed="false">
      <c r="A12830" s="28" t="n">
        <v>46115</v>
      </c>
      <c r="B12830" s="21" t="s">
        <v>124</v>
      </c>
      <c r="C12830" s="21" t="s">
        <v>137</v>
      </c>
      <c r="D12830" s="29" t="n">
        <v>27.01</v>
      </c>
      <c r="E12830" s="29" t="n">
        <f aca="false">D12830/10</f>
        <v>2.701</v>
      </c>
      <c r="F12830" s="29" t="n">
        <f aca="false">(E12830+Einstellungen!$B$20)*(1+Einstellungen!$B$10)</f>
        <v>25.41483</v>
      </c>
      <c r="G12830" s="21" t="str">
        <f aca="false">IF(F12830&lt;Einstellungen!$B$5,"ja","nein")</f>
        <v>ja</v>
      </c>
      <c r="H12830" s="21" t="s">
        <v>31</v>
      </c>
      <c r="I12830" s="29" t="n">
        <f aca="false">INDEX(Einstellungen!$B$27:$B$50,13)</f>
        <v>1.2</v>
      </c>
      <c r="J12830" s="29" t="n">
        <f aca="false">F12830*I12830</f>
        <v>30.497796</v>
      </c>
    </row>
    <row r="12831" customFormat="false" ht="15" hidden="false" customHeight="false" outlineLevel="0" collapsed="false">
      <c r="A12831" s="28" t="n">
        <v>46115</v>
      </c>
      <c r="B12831" s="21" t="s">
        <v>125</v>
      </c>
      <c r="C12831" s="21" t="s">
        <v>137</v>
      </c>
      <c r="D12831" s="29" t="n">
        <v>9.945</v>
      </c>
      <c r="E12831" s="29" t="n">
        <f aca="false">D12831/10</f>
        <v>0.9945</v>
      </c>
      <c r="F12831" s="29" t="n">
        <f aca="false">(E12831+Einstellungen!$B$20)*(1+Einstellungen!$B$10)</f>
        <v>23.384095</v>
      </c>
      <c r="G12831" s="21" t="str">
        <f aca="false">IF(F12831&lt;Einstellungen!$B$5,"ja","nein")</f>
        <v>ja</v>
      </c>
      <c r="H12831" s="21" t="s">
        <v>31</v>
      </c>
      <c r="I12831" s="29" t="n">
        <f aca="false">INDEX(Einstellungen!$B$27:$B$50,14)</f>
        <v>1.15</v>
      </c>
      <c r="J12831" s="29" t="n">
        <f aca="false">F12831*I12831</f>
        <v>26.89170925</v>
      </c>
    </row>
    <row r="12832" customFormat="false" ht="15" hidden="false" customHeight="false" outlineLevel="0" collapsed="false">
      <c r="A12832" s="28" t="n">
        <v>46115</v>
      </c>
      <c r="B12832" s="21" t="s">
        <v>126</v>
      </c>
      <c r="C12832" s="21" t="s">
        <v>137</v>
      </c>
      <c r="D12832" s="29" t="n">
        <v>1.653</v>
      </c>
      <c r="E12832" s="29" t="n">
        <f aca="false">D12832/10</f>
        <v>0.1653</v>
      </c>
      <c r="F12832" s="29" t="n">
        <f aca="false">(E12832+Einstellungen!$B$20)*(1+Einstellungen!$B$10)</f>
        <v>22.397347</v>
      </c>
      <c r="G12832" s="21" t="str">
        <f aca="false">IF(F12832&lt;Einstellungen!$B$5,"ja","nein")</f>
        <v>ja</v>
      </c>
      <c r="H12832" s="21" t="s">
        <v>31</v>
      </c>
      <c r="I12832" s="29" t="n">
        <f aca="false">INDEX(Einstellungen!$B$27:$B$50,15)</f>
        <v>1</v>
      </c>
      <c r="J12832" s="29" t="n">
        <f aca="false">F12832*I12832</f>
        <v>22.397347</v>
      </c>
    </row>
    <row r="12833" customFormat="false" ht="15" hidden="false" customHeight="false" outlineLevel="0" collapsed="false">
      <c r="A12833" s="28" t="n">
        <v>46115</v>
      </c>
      <c r="B12833" s="21" t="s">
        <v>127</v>
      </c>
      <c r="C12833" s="21" t="s">
        <v>137</v>
      </c>
      <c r="D12833" s="29" t="n">
        <v>3.05</v>
      </c>
      <c r="E12833" s="29" t="n">
        <f aca="false">D12833/10</f>
        <v>0.305</v>
      </c>
      <c r="F12833" s="29" t="n">
        <f aca="false">(E12833+Einstellungen!$B$20)*(1+Einstellungen!$B$10)</f>
        <v>22.56359</v>
      </c>
      <c r="G12833" s="21" t="str">
        <f aca="false">IF(F12833&lt;Einstellungen!$B$5,"ja","nein")</f>
        <v>ja</v>
      </c>
      <c r="H12833" s="21" t="s">
        <v>31</v>
      </c>
      <c r="I12833" s="29" t="n">
        <f aca="false">INDEX(Einstellungen!$B$27:$B$50,16)</f>
        <v>0.95</v>
      </c>
      <c r="J12833" s="29" t="n">
        <f aca="false">F12833*I12833</f>
        <v>21.4354105</v>
      </c>
    </row>
    <row r="12834" customFormat="false" ht="15" hidden="false" customHeight="false" outlineLevel="0" collapsed="false">
      <c r="A12834" s="28" t="n">
        <v>46115</v>
      </c>
      <c r="B12834" s="21" t="s">
        <v>128</v>
      </c>
      <c r="C12834" s="21" t="s">
        <v>137</v>
      </c>
      <c r="D12834" s="29" t="n">
        <v>23.943</v>
      </c>
      <c r="E12834" s="29" t="n">
        <f aca="false">D12834/10</f>
        <v>2.3943</v>
      </c>
      <c r="F12834" s="29" t="n">
        <f aca="false">(E12834+Einstellungen!$B$20)*(1+Einstellungen!$B$10)</f>
        <v>25.049857</v>
      </c>
      <c r="G12834" s="21" t="str">
        <f aca="false">IF(F12834&lt;Einstellungen!$B$5,"ja","nein")</f>
        <v>ja</v>
      </c>
      <c r="H12834" s="21" t="s">
        <v>31</v>
      </c>
      <c r="I12834" s="29" t="n">
        <f aca="false">INDEX(Einstellungen!$B$27:$B$50,17)</f>
        <v>0.95</v>
      </c>
      <c r="J12834" s="29" t="n">
        <f aca="false">F12834*I12834</f>
        <v>23.79736415</v>
      </c>
    </row>
    <row r="12835" customFormat="false" ht="15" hidden="false" customHeight="false" outlineLevel="0" collapsed="false">
      <c r="A12835" s="28" t="n">
        <v>46115</v>
      </c>
      <c r="B12835" s="21" t="s">
        <v>129</v>
      </c>
      <c r="C12835" s="21" t="s">
        <v>137</v>
      </c>
      <c r="D12835" s="29" t="n">
        <v>66.797</v>
      </c>
      <c r="E12835" s="29" t="n">
        <f aca="false">D12835/10</f>
        <v>6.6797</v>
      </c>
      <c r="F12835" s="29" t="n">
        <f aca="false">(E12835+Einstellungen!$B$20)*(1+Einstellungen!$B$10)</f>
        <v>30.149483</v>
      </c>
      <c r="G12835" s="21" t="str">
        <f aca="false">IF(F12835&lt;Einstellungen!$B$5,"ja","nein")</f>
        <v>nein</v>
      </c>
      <c r="H12835" s="21" t="s">
        <v>31</v>
      </c>
      <c r="I12835" s="29" t="n">
        <f aca="false">INDEX(Einstellungen!$B$27:$B$50,18)</f>
        <v>1.1</v>
      </c>
      <c r="J12835" s="29" t="n">
        <f aca="false">F12835*I12835</f>
        <v>33.1644313</v>
      </c>
    </row>
    <row r="12836" customFormat="false" ht="15" hidden="false" customHeight="false" outlineLevel="0" collapsed="false">
      <c r="A12836" s="28" t="n">
        <v>46115</v>
      </c>
      <c r="B12836" s="21" t="s">
        <v>130</v>
      </c>
      <c r="C12836" s="21" t="s">
        <v>137</v>
      </c>
      <c r="D12836" s="29" t="n">
        <v>88.972</v>
      </c>
      <c r="E12836" s="29" t="n">
        <f aca="false">D12836/10</f>
        <v>8.8972</v>
      </c>
      <c r="F12836" s="29" t="n">
        <f aca="false">(E12836+Einstellungen!$B$20)*(1+Einstellungen!$B$10)</f>
        <v>32.788308</v>
      </c>
      <c r="G12836" s="21" t="str">
        <f aca="false">IF(F12836&lt;Einstellungen!$B$5,"ja","nein")</f>
        <v>nein</v>
      </c>
      <c r="H12836" s="21" t="s">
        <v>31</v>
      </c>
      <c r="I12836" s="29" t="n">
        <f aca="false">INDEX(Einstellungen!$B$27:$B$50,19)</f>
        <v>1.35</v>
      </c>
      <c r="J12836" s="29" t="n">
        <f aca="false">F12836*I12836</f>
        <v>44.2642158</v>
      </c>
    </row>
    <row r="12837" customFormat="false" ht="15" hidden="false" customHeight="false" outlineLevel="0" collapsed="false">
      <c r="A12837" s="28" t="n">
        <v>46115</v>
      </c>
      <c r="B12837" s="21" t="s">
        <v>131</v>
      </c>
      <c r="C12837" s="21" t="s">
        <v>137</v>
      </c>
      <c r="D12837" s="29" t="n">
        <v>99.39</v>
      </c>
      <c r="E12837" s="29" t="n">
        <f aca="false">D12837/10</f>
        <v>9.939</v>
      </c>
      <c r="F12837" s="29" t="n">
        <f aca="false">(E12837+Einstellungen!$B$20)*(1+Einstellungen!$B$10)</f>
        <v>34.02805</v>
      </c>
      <c r="G12837" s="21" t="str">
        <f aca="false">IF(F12837&lt;Einstellungen!$B$5,"ja","nein")</f>
        <v>nein</v>
      </c>
      <c r="H12837" s="21" t="s">
        <v>31</v>
      </c>
      <c r="I12837" s="29" t="n">
        <f aca="false">INDEX(Einstellungen!$B$27:$B$50,20)</f>
        <v>1.45</v>
      </c>
      <c r="J12837" s="29" t="n">
        <f aca="false">F12837*I12837</f>
        <v>49.3406725</v>
      </c>
    </row>
    <row r="12838" customFormat="false" ht="15" hidden="false" customHeight="false" outlineLevel="0" collapsed="false">
      <c r="A12838" s="28" t="n">
        <v>46115</v>
      </c>
      <c r="B12838" s="21" t="s">
        <v>132</v>
      </c>
      <c r="C12838" s="21" t="s">
        <v>137</v>
      </c>
      <c r="D12838" s="29" t="n">
        <v>96.338</v>
      </c>
      <c r="E12838" s="29" t="n">
        <f aca="false">D12838/10</f>
        <v>9.6338</v>
      </c>
      <c r="F12838" s="29" t="n">
        <f aca="false">(E12838+Einstellungen!$B$20)*(1+Einstellungen!$B$10)</f>
        <v>33.664862</v>
      </c>
      <c r="G12838" s="21" t="str">
        <f aca="false">IF(F12838&lt;Einstellungen!$B$5,"ja","nein")</f>
        <v>nein</v>
      </c>
      <c r="H12838" s="21" t="s">
        <v>31</v>
      </c>
      <c r="I12838" s="29" t="n">
        <f aca="false">INDEX(Einstellungen!$B$27:$B$50,21)</f>
        <v>1.4</v>
      </c>
      <c r="J12838" s="29" t="n">
        <f aca="false">F12838*I12838</f>
        <v>47.1308068</v>
      </c>
    </row>
    <row r="12839" customFormat="false" ht="15" hidden="false" customHeight="false" outlineLevel="0" collapsed="false">
      <c r="A12839" s="28" t="n">
        <v>46115</v>
      </c>
      <c r="B12839" s="21" t="s">
        <v>133</v>
      </c>
      <c r="C12839" s="21" t="s">
        <v>137</v>
      </c>
      <c r="D12839" s="29" t="n">
        <v>84.203</v>
      </c>
      <c r="E12839" s="29" t="n">
        <f aca="false">D12839/10</f>
        <v>8.4203</v>
      </c>
      <c r="F12839" s="29" t="n">
        <f aca="false">(E12839+Einstellungen!$B$20)*(1+Einstellungen!$B$10)</f>
        <v>32.220797</v>
      </c>
      <c r="G12839" s="21" t="str">
        <f aca="false">IF(F12839&lt;Einstellungen!$B$5,"ja","nein")</f>
        <v>nein</v>
      </c>
      <c r="H12839" s="21" t="s">
        <v>31</v>
      </c>
      <c r="I12839" s="29" t="n">
        <f aca="false">INDEX(Einstellungen!$B$27:$B$50,22)</f>
        <v>1.25</v>
      </c>
      <c r="J12839" s="29" t="n">
        <f aca="false">F12839*I12839</f>
        <v>40.27599625</v>
      </c>
    </row>
    <row r="12840" customFormat="false" ht="15" hidden="false" customHeight="false" outlineLevel="0" collapsed="false">
      <c r="A12840" s="28" t="n">
        <v>46115</v>
      </c>
      <c r="B12840" s="21" t="s">
        <v>134</v>
      </c>
      <c r="C12840" s="21" t="s">
        <v>137</v>
      </c>
      <c r="D12840" s="29" t="n">
        <v>81.28</v>
      </c>
      <c r="E12840" s="29" t="n">
        <f aca="false">D12840/10</f>
        <v>8.128</v>
      </c>
      <c r="F12840" s="29" t="n">
        <f aca="false">(E12840+Einstellungen!$B$20)*(1+Einstellungen!$B$10)</f>
        <v>31.87296</v>
      </c>
      <c r="G12840" s="21" t="str">
        <f aca="false">IF(F12840&lt;Einstellungen!$B$5,"ja","nein")</f>
        <v>nein</v>
      </c>
      <c r="H12840" s="21" t="s">
        <v>31</v>
      </c>
      <c r="I12840" s="29" t="n">
        <f aca="false">INDEX(Einstellungen!$B$27:$B$50,23)</f>
        <v>1.05</v>
      </c>
      <c r="J12840" s="29" t="n">
        <f aca="false">F12840*I12840</f>
        <v>33.466608</v>
      </c>
    </row>
    <row r="12841" customFormat="false" ht="15" hidden="false" customHeight="false" outlineLevel="0" collapsed="false">
      <c r="A12841" s="28" t="n">
        <v>46115</v>
      </c>
      <c r="B12841" s="21" t="s">
        <v>135</v>
      </c>
      <c r="C12841" s="21" t="s">
        <v>137</v>
      </c>
      <c r="D12841" s="29" t="n">
        <v>60.587</v>
      </c>
      <c r="E12841" s="29" t="n">
        <f aca="false">D12841/10</f>
        <v>6.0587</v>
      </c>
      <c r="F12841" s="29" t="n">
        <f aca="false">(E12841+Einstellungen!$B$20)*(1+Einstellungen!$B$10)</f>
        <v>29.410493</v>
      </c>
      <c r="G12841" s="21" t="str">
        <f aca="false">IF(F12841&lt;Einstellungen!$B$5,"ja","nein")</f>
        <v>nein</v>
      </c>
      <c r="H12841" s="21" t="s">
        <v>31</v>
      </c>
      <c r="I12841" s="29" t="n">
        <f aca="false">INDEX(Einstellungen!$B$27:$B$50,24)</f>
        <v>0.8</v>
      </c>
      <c r="J12841" s="29" t="n">
        <f aca="false">F12841*I12841</f>
        <v>23.5283944</v>
      </c>
    </row>
    <row r="12842" customFormat="false" ht="15" hidden="false" customHeight="false" outlineLevel="0" collapsed="false">
      <c r="A12842" s="28" t="n">
        <v>46116</v>
      </c>
      <c r="B12842" s="21" t="s">
        <v>111</v>
      </c>
      <c r="C12842" s="21" t="s">
        <v>138</v>
      </c>
      <c r="D12842" s="29" t="n">
        <v>9.728</v>
      </c>
      <c r="E12842" s="29" t="n">
        <f aca="false">D12842/10</f>
        <v>0.9728</v>
      </c>
      <c r="F12842" s="29" t="n">
        <f aca="false">(E12842+Einstellungen!$B$20)*(1+Einstellungen!$B$10)</f>
        <v>23.358272</v>
      </c>
      <c r="G12842" s="21" t="str">
        <f aca="false">IF(F12842&lt;Einstellungen!$B$5,"ja","nein")</f>
        <v>ja</v>
      </c>
      <c r="H12842" s="21" t="s">
        <v>31</v>
      </c>
      <c r="I12842" s="29" t="n">
        <f aca="false">INDEX(Einstellungen!$B$27:$B$50,1)</f>
        <v>0.6</v>
      </c>
      <c r="J12842" s="29" t="n">
        <f aca="false">F12842*I12842</f>
        <v>14.0149632</v>
      </c>
    </row>
    <row r="12843" customFormat="false" ht="15" hidden="false" customHeight="false" outlineLevel="0" collapsed="false">
      <c r="A12843" s="28" t="n">
        <v>46116</v>
      </c>
      <c r="B12843" s="21" t="s">
        <v>113</v>
      </c>
      <c r="C12843" s="21" t="s">
        <v>138</v>
      </c>
      <c r="D12843" s="29" t="n">
        <v>8.955</v>
      </c>
      <c r="E12843" s="29" t="n">
        <f aca="false">D12843/10</f>
        <v>0.8955</v>
      </c>
      <c r="F12843" s="29" t="n">
        <f aca="false">(E12843+Einstellungen!$B$20)*(1+Einstellungen!$B$10)</f>
        <v>23.266285</v>
      </c>
      <c r="G12843" s="21" t="str">
        <f aca="false">IF(F12843&lt;Einstellungen!$B$5,"ja","nein")</f>
        <v>ja</v>
      </c>
      <c r="H12843" s="21" t="s">
        <v>31</v>
      </c>
      <c r="I12843" s="29" t="n">
        <f aca="false">INDEX(Einstellungen!$B$27:$B$50,2)</f>
        <v>0.5</v>
      </c>
      <c r="J12843" s="29" t="n">
        <f aca="false">F12843*I12843</f>
        <v>11.6331425</v>
      </c>
    </row>
    <row r="12844" customFormat="false" ht="15" hidden="false" customHeight="false" outlineLevel="0" collapsed="false">
      <c r="A12844" s="28" t="n">
        <v>46116</v>
      </c>
      <c r="B12844" s="21" t="s">
        <v>114</v>
      </c>
      <c r="C12844" s="21" t="s">
        <v>138</v>
      </c>
      <c r="D12844" s="29" t="n">
        <v>6.433</v>
      </c>
      <c r="E12844" s="29" t="n">
        <f aca="false">D12844/10</f>
        <v>0.6433</v>
      </c>
      <c r="F12844" s="29" t="n">
        <f aca="false">(E12844+Einstellungen!$B$20)*(1+Einstellungen!$B$10)</f>
        <v>22.966167</v>
      </c>
      <c r="G12844" s="21" t="str">
        <f aca="false">IF(F12844&lt;Einstellungen!$B$5,"ja","nein")</f>
        <v>ja</v>
      </c>
      <c r="H12844" s="21" t="s">
        <v>31</v>
      </c>
      <c r="I12844" s="29" t="n">
        <f aca="false">INDEX(Einstellungen!$B$27:$B$50,3)</f>
        <v>0.45</v>
      </c>
      <c r="J12844" s="29" t="n">
        <f aca="false">F12844*I12844</f>
        <v>10.33477515</v>
      </c>
    </row>
    <row r="12845" customFormat="false" ht="15" hidden="false" customHeight="false" outlineLevel="0" collapsed="false">
      <c r="A12845" s="28" t="n">
        <v>46116</v>
      </c>
      <c r="B12845" s="21" t="s">
        <v>115</v>
      </c>
      <c r="C12845" s="21" t="s">
        <v>138</v>
      </c>
      <c r="D12845" s="29" t="n">
        <v>1.988</v>
      </c>
      <c r="E12845" s="29" t="n">
        <f aca="false">D12845/10</f>
        <v>0.1988</v>
      </c>
      <c r="F12845" s="29" t="n">
        <f aca="false">(E12845+Einstellungen!$B$20)*(1+Einstellungen!$B$10)</f>
        <v>22.437212</v>
      </c>
      <c r="G12845" s="21" t="str">
        <f aca="false">IF(F12845&lt;Einstellungen!$B$5,"ja","nein")</f>
        <v>ja</v>
      </c>
      <c r="H12845" s="21" t="s">
        <v>31</v>
      </c>
      <c r="I12845" s="29" t="n">
        <f aca="false">INDEX(Einstellungen!$B$27:$B$50,4)</f>
        <v>0.45</v>
      </c>
      <c r="J12845" s="29" t="n">
        <f aca="false">F12845*I12845</f>
        <v>10.0967454</v>
      </c>
    </row>
    <row r="12846" customFormat="false" ht="15" hidden="false" customHeight="false" outlineLevel="0" collapsed="false">
      <c r="A12846" s="28" t="n">
        <v>46116</v>
      </c>
      <c r="B12846" s="21" t="s">
        <v>116</v>
      </c>
      <c r="C12846" s="21" t="s">
        <v>138</v>
      </c>
      <c r="D12846" s="29" t="n">
        <v>6.402</v>
      </c>
      <c r="E12846" s="29" t="n">
        <f aca="false">D12846/10</f>
        <v>0.6402</v>
      </c>
      <c r="F12846" s="29" t="n">
        <f aca="false">(E12846+Einstellungen!$B$20)*(1+Einstellungen!$B$10)</f>
        <v>22.962478</v>
      </c>
      <c r="G12846" s="21" t="str">
        <f aca="false">IF(F12846&lt;Einstellungen!$B$5,"ja","nein")</f>
        <v>ja</v>
      </c>
      <c r="H12846" s="21" t="s">
        <v>31</v>
      </c>
      <c r="I12846" s="29" t="n">
        <f aca="false">INDEX(Einstellungen!$B$27:$B$50,5)</f>
        <v>0.45</v>
      </c>
      <c r="J12846" s="29" t="n">
        <f aca="false">F12846*I12846</f>
        <v>10.3331151</v>
      </c>
    </row>
    <row r="12847" customFormat="false" ht="15" hidden="false" customHeight="false" outlineLevel="0" collapsed="false">
      <c r="A12847" s="28" t="n">
        <v>46116</v>
      </c>
      <c r="B12847" s="21" t="s">
        <v>117</v>
      </c>
      <c r="C12847" s="21" t="s">
        <v>138</v>
      </c>
      <c r="D12847" s="29" t="n">
        <v>11.735</v>
      </c>
      <c r="E12847" s="29" t="n">
        <f aca="false">D12847/10</f>
        <v>1.1735</v>
      </c>
      <c r="F12847" s="29" t="n">
        <f aca="false">(E12847+Einstellungen!$B$20)*(1+Einstellungen!$B$10)</f>
        <v>23.597105</v>
      </c>
      <c r="G12847" s="21" t="str">
        <f aca="false">IF(F12847&lt;Einstellungen!$B$5,"ja","nein")</f>
        <v>ja</v>
      </c>
      <c r="H12847" s="21" t="s">
        <v>31</v>
      </c>
      <c r="I12847" s="29" t="n">
        <f aca="false">INDEX(Einstellungen!$B$27:$B$50,6)</f>
        <v>0.5</v>
      </c>
      <c r="J12847" s="29" t="n">
        <f aca="false">F12847*I12847</f>
        <v>11.7985525</v>
      </c>
    </row>
    <row r="12848" customFormat="false" ht="15" hidden="false" customHeight="false" outlineLevel="0" collapsed="false">
      <c r="A12848" s="28" t="n">
        <v>46116</v>
      </c>
      <c r="B12848" s="21" t="s">
        <v>118</v>
      </c>
      <c r="C12848" s="21" t="s">
        <v>138</v>
      </c>
      <c r="D12848" s="29" t="n">
        <v>13.362</v>
      </c>
      <c r="E12848" s="29" t="n">
        <f aca="false">D12848/10</f>
        <v>1.3362</v>
      </c>
      <c r="F12848" s="29" t="n">
        <f aca="false">(E12848+Einstellungen!$B$20)*(1+Einstellungen!$B$10)</f>
        <v>23.790718</v>
      </c>
      <c r="G12848" s="21" t="str">
        <f aca="false">IF(F12848&lt;Einstellungen!$B$5,"ja","nein")</f>
        <v>ja</v>
      </c>
      <c r="H12848" s="21" t="s">
        <v>31</v>
      </c>
      <c r="I12848" s="29" t="n">
        <f aca="false">INDEX(Einstellungen!$B$27:$B$50,7)</f>
        <v>0.7</v>
      </c>
      <c r="J12848" s="29" t="n">
        <f aca="false">F12848*I12848</f>
        <v>16.6535026</v>
      </c>
    </row>
    <row r="12849" customFormat="false" ht="15" hidden="false" customHeight="false" outlineLevel="0" collapsed="false">
      <c r="A12849" s="28" t="n">
        <v>46116</v>
      </c>
      <c r="B12849" s="21" t="s">
        <v>119</v>
      </c>
      <c r="C12849" s="21" t="s">
        <v>138</v>
      </c>
      <c r="D12849" s="29" t="n">
        <v>19.267</v>
      </c>
      <c r="E12849" s="29" t="n">
        <f aca="false">D12849/10</f>
        <v>1.9267</v>
      </c>
      <c r="F12849" s="29" t="n">
        <f aca="false">(E12849+Einstellungen!$B$20)*(1+Einstellungen!$B$10)</f>
        <v>24.493413</v>
      </c>
      <c r="G12849" s="21" t="str">
        <f aca="false">IF(F12849&lt;Einstellungen!$B$5,"ja","nein")</f>
        <v>ja</v>
      </c>
      <c r="H12849" s="21" t="s">
        <v>31</v>
      </c>
      <c r="I12849" s="29" t="n">
        <f aca="false">INDEX(Einstellungen!$B$27:$B$50,8)</f>
        <v>0.95</v>
      </c>
      <c r="J12849" s="29" t="n">
        <f aca="false">F12849*I12849</f>
        <v>23.26874235</v>
      </c>
    </row>
    <row r="12850" customFormat="false" ht="15" hidden="false" customHeight="false" outlineLevel="0" collapsed="false">
      <c r="A12850" s="28" t="n">
        <v>46116</v>
      </c>
      <c r="B12850" s="21" t="s">
        <v>120</v>
      </c>
      <c r="C12850" s="21" t="s">
        <v>138</v>
      </c>
      <c r="D12850" s="29" t="n">
        <v>16.695</v>
      </c>
      <c r="E12850" s="29" t="n">
        <f aca="false">D12850/10</f>
        <v>1.6695</v>
      </c>
      <c r="F12850" s="29" t="n">
        <f aca="false">(E12850+Einstellungen!$B$20)*(1+Einstellungen!$B$10)</f>
        <v>24.187345</v>
      </c>
      <c r="G12850" s="21" t="str">
        <f aca="false">IF(F12850&lt;Einstellungen!$B$5,"ja","nein")</f>
        <v>ja</v>
      </c>
      <c r="H12850" s="21" t="s">
        <v>31</v>
      </c>
      <c r="I12850" s="29" t="n">
        <f aca="false">INDEX(Einstellungen!$B$27:$B$50,9)</f>
        <v>1.05</v>
      </c>
      <c r="J12850" s="29" t="n">
        <f aca="false">F12850*I12850</f>
        <v>25.39671225</v>
      </c>
    </row>
    <row r="12851" customFormat="false" ht="15" hidden="false" customHeight="false" outlineLevel="0" collapsed="false">
      <c r="A12851" s="28" t="n">
        <v>46116</v>
      </c>
      <c r="B12851" s="21" t="s">
        <v>121</v>
      </c>
      <c r="C12851" s="21" t="s">
        <v>138</v>
      </c>
      <c r="D12851" s="29" t="n">
        <v>6.6</v>
      </c>
      <c r="E12851" s="29" t="n">
        <f aca="false">D12851/10</f>
        <v>0.66</v>
      </c>
      <c r="F12851" s="29" t="n">
        <f aca="false">(E12851+Einstellungen!$B$20)*(1+Einstellungen!$B$10)</f>
        <v>22.98604</v>
      </c>
      <c r="G12851" s="21" t="str">
        <f aca="false">IF(F12851&lt;Einstellungen!$B$5,"ja","nein")</f>
        <v>ja</v>
      </c>
      <c r="H12851" s="21" t="s">
        <v>31</v>
      </c>
      <c r="I12851" s="29" t="n">
        <f aca="false">INDEX(Einstellungen!$B$27:$B$50,10)</f>
        <v>1.05</v>
      </c>
      <c r="J12851" s="29" t="n">
        <f aca="false">F12851*I12851</f>
        <v>24.135342</v>
      </c>
    </row>
    <row r="12852" customFormat="false" ht="15" hidden="false" customHeight="false" outlineLevel="0" collapsed="false">
      <c r="A12852" s="28" t="n">
        <v>46116</v>
      </c>
      <c r="B12852" s="21" t="s">
        <v>122</v>
      </c>
      <c r="C12852" s="21" t="s">
        <v>138</v>
      </c>
      <c r="D12852" s="29" t="n">
        <v>1.81</v>
      </c>
      <c r="E12852" s="29" t="n">
        <f aca="false">D12852/10</f>
        <v>0.181</v>
      </c>
      <c r="F12852" s="29" t="n">
        <f aca="false">(E12852+Einstellungen!$B$20)*(1+Einstellungen!$B$10)</f>
        <v>22.41603</v>
      </c>
      <c r="G12852" s="21" t="str">
        <f aca="false">IF(F12852&lt;Einstellungen!$B$5,"ja","nein")</f>
        <v>ja</v>
      </c>
      <c r="H12852" s="21" t="s">
        <v>31</v>
      </c>
      <c r="I12852" s="29" t="n">
        <f aca="false">INDEX(Einstellungen!$B$27:$B$50,11)</f>
        <v>1.05</v>
      </c>
      <c r="J12852" s="29" t="n">
        <f aca="false">F12852*I12852</f>
        <v>23.5368315</v>
      </c>
    </row>
    <row r="12853" customFormat="false" ht="15" hidden="false" customHeight="false" outlineLevel="0" collapsed="false">
      <c r="A12853" s="28" t="n">
        <v>46116</v>
      </c>
      <c r="B12853" s="21" t="s">
        <v>123</v>
      </c>
      <c r="C12853" s="21" t="s">
        <v>138</v>
      </c>
      <c r="D12853" s="29" t="n">
        <v>-0.01</v>
      </c>
      <c r="E12853" s="29" t="n">
        <f aca="false">D12853/10</f>
        <v>-0.001</v>
      </c>
      <c r="F12853" s="29" t="n">
        <f aca="false">(E12853+Einstellungen!$B$20)*(1+Einstellungen!$B$10)</f>
        <v>22.19945</v>
      </c>
      <c r="G12853" s="21" t="str">
        <f aca="false">IF(F12853&lt;Einstellungen!$B$5,"ja","nein")</f>
        <v>ja</v>
      </c>
      <c r="H12853" s="21" t="s">
        <v>31</v>
      </c>
      <c r="I12853" s="29" t="n">
        <f aca="false">INDEX(Einstellungen!$B$27:$B$50,12)</f>
        <v>1.1</v>
      </c>
      <c r="J12853" s="29" t="n">
        <f aca="false">F12853*I12853</f>
        <v>24.419395</v>
      </c>
    </row>
    <row r="12854" customFormat="false" ht="15" hidden="false" customHeight="false" outlineLevel="0" collapsed="false">
      <c r="A12854" s="28" t="n">
        <v>46116</v>
      </c>
      <c r="B12854" s="21" t="s">
        <v>124</v>
      </c>
      <c r="C12854" s="21" t="s">
        <v>138</v>
      </c>
      <c r="D12854" s="29" t="n">
        <v>-0.247</v>
      </c>
      <c r="E12854" s="29" t="n">
        <f aca="false">D12854/10</f>
        <v>-0.0247</v>
      </c>
      <c r="F12854" s="29" t="n">
        <f aca="false">(E12854+Einstellungen!$B$20)*(1+Einstellungen!$B$10)</f>
        <v>22.171247</v>
      </c>
      <c r="G12854" s="21" t="str">
        <f aca="false">IF(F12854&lt;Einstellungen!$B$5,"ja","nein")</f>
        <v>ja</v>
      </c>
      <c r="H12854" s="21" t="s">
        <v>31</v>
      </c>
      <c r="I12854" s="29" t="n">
        <f aca="false">INDEX(Einstellungen!$B$27:$B$50,13)</f>
        <v>1.2</v>
      </c>
      <c r="J12854" s="29" t="n">
        <f aca="false">F12854*I12854</f>
        <v>26.6054964</v>
      </c>
    </row>
    <row r="12855" customFormat="false" ht="15" hidden="false" customHeight="false" outlineLevel="0" collapsed="false">
      <c r="A12855" s="28" t="n">
        <v>46116</v>
      </c>
      <c r="B12855" s="21" t="s">
        <v>125</v>
      </c>
      <c r="C12855" s="21" t="s">
        <v>138</v>
      </c>
      <c r="D12855" s="29" t="n">
        <v>-0.035</v>
      </c>
      <c r="E12855" s="29" t="n">
        <f aca="false">D12855/10</f>
        <v>-0.0035</v>
      </c>
      <c r="F12855" s="29" t="n">
        <f aca="false">(E12855+Einstellungen!$B$20)*(1+Einstellungen!$B$10)</f>
        <v>22.196475</v>
      </c>
      <c r="G12855" s="21" t="str">
        <f aca="false">IF(F12855&lt;Einstellungen!$B$5,"ja","nein")</f>
        <v>ja</v>
      </c>
      <c r="H12855" s="21" t="s">
        <v>31</v>
      </c>
      <c r="I12855" s="29" t="n">
        <f aca="false">INDEX(Einstellungen!$B$27:$B$50,14)</f>
        <v>1.15</v>
      </c>
      <c r="J12855" s="29" t="n">
        <f aca="false">F12855*I12855</f>
        <v>25.52594625</v>
      </c>
    </row>
    <row r="12856" customFormat="false" ht="15" hidden="false" customHeight="false" outlineLevel="0" collapsed="false">
      <c r="A12856" s="28" t="n">
        <v>46116</v>
      </c>
      <c r="B12856" s="21" t="s">
        <v>126</v>
      </c>
      <c r="C12856" s="21" t="s">
        <v>138</v>
      </c>
      <c r="D12856" s="29" t="n">
        <v>-0.018</v>
      </c>
      <c r="E12856" s="29" t="n">
        <f aca="false">D12856/10</f>
        <v>-0.0018</v>
      </c>
      <c r="F12856" s="29" t="n">
        <f aca="false">(E12856+Einstellungen!$B$20)*(1+Einstellungen!$B$10)</f>
        <v>22.198498</v>
      </c>
      <c r="G12856" s="21" t="str">
        <f aca="false">IF(F12856&lt;Einstellungen!$B$5,"ja","nein")</f>
        <v>ja</v>
      </c>
      <c r="H12856" s="21" t="s">
        <v>31</v>
      </c>
      <c r="I12856" s="29" t="n">
        <f aca="false">INDEX(Einstellungen!$B$27:$B$50,15)</f>
        <v>1</v>
      </c>
      <c r="J12856" s="29" t="n">
        <f aca="false">F12856*I12856</f>
        <v>22.198498</v>
      </c>
    </row>
    <row r="12857" customFormat="false" ht="15" hidden="false" customHeight="false" outlineLevel="0" collapsed="false">
      <c r="A12857" s="28" t="n">
        <v>46116</v>
      </c>
      <c r="B12857" s="21" t="s">
        <v>127</v>
      </c>
      <c r="C12857" s="21" t="s">
        <v>138</v>
      </c>
      <c r="D12857" s="29" t="n">
        <v>0.025</v>
      </c>
      <c r="E12857" s="29" t="n">
        <f aca="false">D12857/10</f>
        <v>0.0025</v>
      </c>
      <c r="F12857" s="29" t="n">
        <f aca="false">(E12857+Einstellungen!$B$20)*(1+Einstellungen!$B$10)</f>
        <v>22.203615</v>
      </c>
      <c r="G12857" s="21" t="str">
        <f aca="false">IF(F12857&lt;Einstellungen!$B$5,"ja","nein")</f>
        <v>ja</v>
      </c>
      <c r="H12857" s="21" t="s">
        <v>31</v>
      </c>
      <c r="I12857" s="29" t="n">
        <f aca="false">INDEX(Einstellungen!$B$27:$B$50,16)</f>
        <v>0.95</v>
      </c>
      <c r="J12857" s="29" t="n">
        <f aca="false">F12857*I12857</f>
        <v>21.09343425</v>
      </c>
    </row>
    <row r="12858" customFormat="false" ht="15" hidden="false" customHeight="false" outlineLevel="0" collapsed="false">
      <c r="A12858" s="28" t="n">
        <v>46116</v>
      </c>
      <c r="B12858" s="21" t="s">
        <v>128</v>
      </c>
      <c r="C12858" s="21" t="s">
        <v>138</v>
      </c>
      <c r="D12858" s="29" t="n">
        <v>10.69</v>
      </c>
      <c r="E12858" s="29" t="n">
        <f aca="false">D12858/10</f>
        <v>1.069</v>
      </c>
      <c r="F12858" s="29" t="n">
        <f aca="false">(E12858+Einstellungen!$B$20)*(1+Einstellungen!$B$10)</f>
        <v>23.47275</v>
      </c>
      <c r="G12858" s="21" t="str">
        <f aca="false">IF(F12858&lt;Einstellungen!$B$5,"ja","nein")</f>
        <v>ja</v>
      </c>
      <c r="H12858" s="21" t="s">
        <v>31</v>
      </c>
      <c r="I12858" s="29" t="n">
        <f aca="false">INDEX(Einstellungen!$B$27:$B$50,17)</f>
        <v>0.95</v>
      </c>
      <c r="J12858" s="29" t="n">
        <f aca="false">F12858*I12858</f>
        <v>22.2991125</v>
      </c>
    </row>
    <row r="12859" customFormat="false" ht="15" hidden="false" customHeight="false" outlineLevel="0" collapsed="false">
      <c r="A12859" s="28" t="n">
        <v>46116</v>
      </c>
      <c r="B12859" s="21" t="s">
        <v>129</v>
      </c>
      <c r="C12859" s="21" t="s">
        <v>138</v>
      </c>
      <c r="D12859" s="29" t="n">
        <v>62.735</v>
      </c>
      <c r="E12859" s="29" t="n">
        <f aca="false">D12859/10</f>
        <v>6.2735</v>
      </c>
      <c r="F12859" s="29" t="n">
        <f aca="false">(E12859+Einstellungen!$B$20)*(1+Einstellungen!$B$10)</f>
        <v>29.666105</v>
      </c>
      <c r="G12859" s="21" t="str">
        <f aca="false">IF(F12859&lt;Einstellungen!$B$5,"ja","nein")</f>
        <v>nein</v>
      </c>
      <c r="H12859" s="21" t="s">
        <v>31</v>
      </c>
      <c r="I12859" s="29" t="n">
        <f aca="false">INDEX(Einstellungen!$B$27:$B$50,18)</f>
        <v>1.1</v>
      </c>
      <c r="J12859" s="29" t="n">
        <f aca="false">F12859*I12859</f>
        <v>32.6327155</v>
      </c>
    </row>
    <row r="12860" customFormat="false" ht="15" hidden="false" customHeight="false" outlineLevel="0" collapsed="false">
      <c r="A12860" s="28" t="n">
        <v>46116</v>
      </c>
      <c r="B12860" s="21" t="s">
        <v>130</v>
      </c>
      <c r="C12860" s="21" t="s">
        <v>138</v>
      </c>
      <c r="D12860" s="29" t="n">
        <v>109.595</v>
      </c>
      <c r="E12860" s="29" t="n">
        <f aca="false">D12860/10</f>
        <v>10.9595</v>
      </c>
      <c r="F12860" s="29" t="n">
        <f aca="false">(E12860+Einstellungen!$B$20)*(1+Einstellungen!$B$10)</f>
        <v>35.242445</v>
      </c>
      <c r="G12860" s="21" t="str">
        <f aca="false">IF(F12860&lt;Einstellungen!$B$5,"ja","nein")</f>
        <v>nein</v>
      </c>
      <c r="H12860" s="21" t="s">
        <v>31</v>
      </c>
      <c r="I12860" s="29" t="n">
        <f aca="false">INDEX(Einstellungen!$B$27:$B$50,19)</f>
        <v>1.35</v>
      </c>
      <c r="J12860" s="29" t="n">
        <f aca="false">F12860*I12860</f>
        <v>47.57730075</v>
      </c>
    </row>
    <row r="12861" customFormat="false" ht="15" hidden="false" customHeight="false" outlineLevel="0" collapsed="false">
      <c r="A12861" s="28" t="n">
        <v>46116</v>
      </c>
      <c r="B12861" s="21" t="s">
        <v>131</v>
      </c>
      <c r="C12861" s="21" t="s">
        <v>138</v>
      </c>
      <c r="D12861" s="29" t="n">
        <v>149.873</v>
      </c>
      <c r="E12861" s="29" t="n">
        <f aca="false">D12861/10</f>
        <v>14.9873</v>
      </c>
      <c r="F12861" s="29" t="n">
        <f aca="false">(E12861+Einstellungen!$B$20)*(1+Einstellungen!$B$10)</f>
        <v>40.035527</v>
      </c>
      <c r="G12861" s="21" t="str">
        <f aca="false">IF(F12861&lt;Einstellungen!$B$5,"ja","nein")</f>
        <v>nein</v>
      </c>
      <c r="H12861" s="21" t="s">
        <v>31</v>
      </c>
      <c r="I12861" s="29" t="n">
        <f aca="false">INDEX(Einstellungen!$B$27:$B$50,20)</f>
        <v>1.45</v>
      </c>
      <c r="J12861" s="29" t="n">
        <f aca="false">F12861*I12861</f>
        <v>58.05151415</v>
      </c>
    </row>
    <row r="12862" customFormat="false" ht="15" hidden="false" customHeight="false" outlineLevel="0" collapsed="false">
      <c r="A12862" s="28" t="n">
        <v>46116</v>
      </c>
      <c r="B12862" s="21" t="s">
        <v>132</v>
      </c>
      <c r="C12862" s="21" t="s">
        <v>138</v>
      </c>
      <c r="D12862" s="29" t="n">
        <v>135.74</v>
      </c>
      <c r="E12862" s="29" t="n">
        <f aca="false">D12862/10</f>
        <v>13.574</v>
      </c>
      <c r="F12862" s="29" t="n">
        <f aca="false">(E12862+Einstellungen!$B$20)*(1+Einstellungen!$B$10)</f>
        <v>38.3537</v>
      </c>
      <c r="G12862" s="21" t="str">
        <f aca="false">IF(F12862&lt;Einstellungen!$B$5,"ja","nein")</f>
        <v>nein</v>
      </c>
      <c r="H12862" s="21" t="s">
        <v>31</v>
      </c>
      <c r="I12862" s="29" t="n">
        <f aca="false">INDEX(Einstellungen!$B$27:$B$50,21)</f>
        <v>1.4</v>
      </c>
      <c r="J12862" s="29" t="n">
        <f aca="false">F12862*I12862</f>
        <v>53.69518</v>
      </c>
    </row>
    <row r="12863" customFormat="false" ht="15" hidden="false" customHeight="false" outlineLevel="0" collapsed="false">
      <c r="A12863" s="28" t="n">
        <v>46116</v>
      </c>
      <c r="B12863" s="21" t="s">
        <v>133</v>
      </c>
      <c r="C12863" s="21" t="s">
        <v>138</v>
      </c>
      <c r="D12863" s="29" t="n">
        <v>103.838</v>
      </c>
      <c r="E12863" s="29" t="n">
        <f aca="false">D12863/10</f>
        <v>10.3838</v>
      </c>
      <c r="F12863" s="29" t="n">
        <f aca="false">(E12863+Einstellungen!$B$20)*(1+Einstellungen!$B$10)</f>
        <v>34.557362</v>
      </c>
      <c r="G12863" s="21" t="str">
        <f aca="false">IF(F12863&lt;Einstellungen!$B$5,"ja","nein")</f>
        <v>nein</v>
      </c>
      <c r="H12863" s="21" t="s">
        <v>31</v>
      </c>
      <c r="I12863" s="29" t="n">
        <f aca="false">INDEX(Einstellungen!$B$27:$B$50,22)</f>
        <v>1.25</v>
      </c>
      <c r="J12863" s="29" t="n">
        <f aca="false">F12863*I12863</f>
        <v>43.1967025</v>
      </c>
    </row>
    <row r="12864" customFormat="false" ht="15" hidden="false" customHeight="false" outlineLevel="0" collapsed="false">
      <c r="A12864" s="28" t="n">
        <v>46116</v>
      </c>
      <c r="B12864" s="21" t="s">
        <v>134</v>
      </c>
      <c r="C12864" s="21" t="s">
        <v>138</v>
      </c>
      <c r="D12864" s="29" t="n">
        <v>76.808</v>
      </c>
      <c r="E12864" s="29" t="n">
        <f aca="false">D12864/10</f>
        <v>7.6808</v>
      </c>
      <c r="F12864" s="29" t="n">
        <f aca="false">(E12864+Einstellungen!$B$20)*(1+Einstellungen!$B$10)</f>
        <v>31.340792</v>
      </c>
      <c r="G12864" s="21" t="str">
        <f aca="false">IF(F12864&lt;Einstellungen!$B$5,"ja","nein")</f>
        <v>nein</v>
      </c>
      <c r="H12864" s="21" t="s">
        <v>31</v>
      </c>
      <c r="I12864" s="29" t="n">
        <f aca="false">INDEX(Einstellungen!$B$27:$B$50,23)</f>
        <v>1.05</v>
      </c>
      <c r="J12864" s="29" t="n">
        <f aca="false">F12864*I12864</f>
        <v>32.9078316</v>
      </c>
    </row>
    <row r="12865" customFormat="false" ht="15" hidden="false" customHeight="false" outlineLevel="0" collapsed="false">
      <c r="A12865" s="28" t="n">
        <v>46116</v>
      </c>
      <c r="B12865" s="21" t="s">
        <v>135</v>
      </c>
      <c r="C12865" s="21" t="s">
        <v>138</v>
      </c>
      <c r="D12865" s="29" t="n">
        <v>41.833</v>
      </c>
      <c r="E12865" s="29" t="n">
        <f aca="false">D12865/10</f>
        <v>4.1833</v>
      </c>
      <c r="F12865" s="29" t="n">
        <f aca="false">(E12865+Einstellungen!$B$20)*(1+Einstellungen!$B$10)</f>
        <v>27.178767</v>
      </c>
      <c r="G12865" s="21" t="str">
        <f aca="false">IF(F12865&lt;Einstellungen!$B$5,"ja","nein")</f>
        <v>ja</v>
      </c>
      <c r="H12865" s="21" t="s">
        <v>31</v>
      </c>
      <c r="I12865" s="29" t="n">
        <f aca="false">INDEX(Einstellungen!$B$27:$B$50,24)</f>
        <v>0.8</v>
      </c>
      <c r="J12865" s="29" t="n">
        <f aca="false">F12865*I12865</f>
        <v>21.7430136</v>
      </c>
    </row>
    <row r="12866" customFormat="false" ht="15" hidden="false" customHeight="false" outlineLevel="0" collapsed="false">
      <c r="A12866" s="28" t="n">
        <v>46117</v>
      </c>
      <c r="B12866" s="21" t="s">
        <v>111</v>
      </c>
      <c r="C12866" s="21" t="s">
        <v>139</v>
      </c>
      <c r="D12866" s="29" t="n">
        <v>1.058</v>
      </c>
      <c r="E12866" s="29" t="n">
        <f aca="false">D12866/10</f>
        <v>0.1058</v>
      </c>
      <c r="F12866" s="29" t="n">
        <f aca="false">(E12866+Einstellungen!$B$20)*(1+Einstellungen!$B$10)</f>
        <v>22.326542</v>
      </c>
      <c r="G12866" s="21" t="str">
        <f aca="false">IF(F12866&lt;Einstellungen!$B$5,"ja","nein")</f>
        <v>ja</v>
      </c>
      <c r="H12866" s="21" t="s">
        <v>31</v>
      </c>
      <c r="I12866" s="29" t="n">
        <f aca="false">INDEX(Einstellungen!$B$27:$B$50,1)</f>
        <v>0.6</v>
      </c>
      <c r="J12866" s="29" t="n">
        <f aca="false">F12866*I12866</f>
        <v>13.3959252</v>
      </c>
    </row>
    <row r="12867" customFormat="false" ht="15" hidden="false" customHeight="false" outlineLevel="0" collapsed="false">
      <c r="A12867" s="28" t="n">
        <v>46117</v>
      </c>
      <c r="B12867" s="21" t="s">
        <v>113</v>
      </c>
      <c r="C12867" s="21" t="s">
        <v>139</v>
      </c>
      <c r="D12867" s="29" t="n">
        <v>-0.005</v>
      </c>
      <c r="E12867" s="29" t="n">
        <f aca="false">D12867/10</f>
        <v>-0.0005</v>
      </c>
      <c r="F12867" s="29" t="n">
        <f aca="false">(E12867+Einstellungen!$B$20)*(1+Einstellungen!$B$10)</f>
        <v>22.200045</v>
      </c>
      <c r="G12867" s="21" t="str">
        <f aca="false">IF(F12867&lt;Einstellungen!$B$5,"ja","nein")</f>
        <v>ja</v>
      </c>
      <c r="H12867" s="21" t="s">
        <v>31</v>
      </c>
      <c r="I12867" s="29" t="n">
        <f aca="false">INDEX(Einstellungen!$B$27:$B$50,2)</f>
        <v>0.5</v>
      </c>
      <c r="J12867" s="29" t="n">
        <f aca="false">F12867*I12867</f>
        <v>11.1000225</v>
      </c>
    </row>
    <row r="12868" customFormat="false" ht="15" hidden="false" customHeight="false" outlineLevel="0" collapsed="false">
      <c r="A12868" s="28" t="n">
        <v>46117</v>
      </c>
      <c r="B12868" s="21" t="s">
        <v>114</v>
      </c>
      <c r="C12868" s="21" t="s">
        <v>139</v>
      </c>
      <c r="D12868" s="29" t="n">
        <v>-0.362</v>
      </c>
      <c r="E12868" s="29" t="n">
        <f aca="false">D12868/10</f>
        <v>-0.0362</v>
      </c>
      <c r="F12868" s="29" t="n">
        <f aca="false">(E12868+Einstellungen!$B$20)*(1+Einstellungen!$B$10)</f>
        <v>22.157562</v>
      </c>
      <c r="G12868" s="21" t="str">
        <f aca="false">IF(F12868&lt;Einstellungen!$B$5,"ja","nein")</f>
        <v>ja</v>
      </c>
      <c r="H12868" s="21" t="s">
        <v>31</v>
      </c>
      <c r="I12868" s="29" t="n">
        <f aca="false">INDEX(Einstellungen!$B$27:$B$50,3)</f>
        <v>0.45</v>
      </c>
      <c r="J12868" s="29" t="n">
        <f aca="false">F12868*I12868</f>
        <v>9.9709029</v>
      </c>
    </row>
    <row r="12869" customFormat="false" ht="15" hidden="false" customHeight="false" outlineLevel="0" collapsed="false">
      <c r="A12869" s="28" t="n">
        <v>46117</v>
      </c>
      <c r="B12869" s="21" t="s">
        <v>115</v>
      </c>
      <c r="C12869" s="21" t="s">
        <v>139</v>
      </c>
      <c r="D12869" s="29" t="n">
        <v>-1.208</v>
      </c>
      <c r="E12869" s="29" t="n">
        <f aca="false">D12869/10</f>
        <v>-0.1208</v>
      </c>
      <c r="F12869" s="29" t="n">
        <f aca="false">(E12869+Einstellungen!$B$20)*(1+Einstellungen!$B$10)</f>
        <v>22.056888</v>
      </c>
      <c r="G12869" s="21" t="str">
        <f aca="false">IF(F12869&lt;Einstellungen!$B$5,"ja","nein")</f>
        <v>ja</v>
      </c>
      <c r="H12869" s="21" t="s">
        <v>31</v>
      </c>
      <c r="I12869" s="29" t="n">
        <f aca="false">INDEX(Einstellungen!$B$27:$B$50,4)</f>
        <v>0.45</v>
      </c>
      <c r="J12869" s="29" t="n">
        <f aca="false">F12869*I12869</f>
        <v>9.9255996</v>
      </c>
    </row>
    <row r="12870" customFormat="false" ht="15" hidden="false" customHeight="false" outlineLevel="0" collapsed="false">
      <c r="A12870" s="28" t="n">
        <v>46117</v>
      </c>
      <c r="B12870" s="21" t="s">
        <v>116</v>
      </c>
      <c r="C12870" s="21" t="s">
        <v>139</v>
      </c>
      <c r="D12870" s="29" t="n">
        <v>-1.617</v>
      </c>
      <c r="E12870" s="29" t="n">
        <f aca="false">D12870/10</f>
        <v>-0.1617</v>
      </c>
      <c r="F12870" s="29" t="n">
        <f aca="false">(E12870+Einstellungen!$B$20)*(1+Einstellungen!$B$10)</f>
        <v>22.008217</v>
      </c>
      <c r="G12870" s="21" t="str">
        <f aca="false">IF(F12870&lt;Einstellungen!$B$5,"ja","nein")</f>
        <v>ja</v>
      </c>
      <c r="H12870" s="21" t="s">
        <v>31</v>
      </c>
      <c r="I12870" s="29" t="n">
        <f aca="false">INDEX(Einstellungen!$B$27:$B$50,5)</f>
        <v>0.45</v>
      </c>
      <c r="J12870" s="29" t="n">
        <f aca="false">F12870*I12870</f>
        <v>9.90369765</v>
      </c>
    </row>
    <row r="12871" customFormat="false" ht="15" hidden="false" customHeight="false" outlineLevel="0" collapsed="false">
      <c r="A12871" s="28" t="n">
        <v>46117</v>
      </c>
      <c r="B12871" s="21" t="s">
        <v>117</v>
      </c>
      <c r="C12871" s="21" t="s">
        <v>139</v>
      </c>
      <c r="D12871" s="29" t="n">
        <v>-2.042</v>
      </c>
      <c r="E12871" s="29" t="n">
        <f aca="false">D12871/10</f>
        <v>-0.2042</v>
      </c>
      <c r="F12871" s="29" t="n">
        <f aca="false">(E12871+Einstellungen!$B$20)*(1+Einstellungen!$B$10)</f>
        <v>21.957642</v>
      </c>
      <c r="G12871" s="21" t="str">
        <f aca="false">IF(F12871&lt;Einstellungen!$B$5,"ja","nein")</f>
        <v>ja</v>
      </c>
      <c r="H12871" s="21" t="s">
        <v>31</v>
      </c>
      <c r="I12871" s="29" t="n">
        <f aca="false">INDEX(Einstellungen!$B$27:$B$50,6)</f>
        <v>0.5</v>
      </c>
      <c r="J12871" s="29" t="n">
        <f aca="false">F12871*I12871</f>
        <v>10.978821</v>
      </c>
    </row>
    <row r="12872" customFormat="false" ht="15" hidden="false" customHeight="false" outlineLevel="0" collapsed="false">
      <c r="A12872" s="28" t="n">
        <v>46117</v>
      </c>
      <c r="B12872" s="21" t="s">
        <v>118</v>
      </c>
      <c r="C12872" s="21" t="s">
        <v>139</v>
      </c>
      <c r="D12872" s="29" t="n">
        <v>-2.995</v>
      </c>
      <c r="E12872" s="29" t="n">
        <f aca="false">D12872/10</f>
        <v>-0.2995</v>
      </c>
      <c r="F12872" s="29" t="n">
        <f aca="false">(E12872+Einstellungen!$B$20)*(1+Einstellungen!$B$10)</f>
        <v>21.844235</v>
      </c>
      <c r="G12872" s="21" t="str">
        <f aca="false">IF(F12872&lt;Einstellungen!$B$5,"ja","nein")</f>
        <v>ja</v>
      </c>
      <c r="H12872" s="21" t="s">
        <v>31</v>
      </c>
      <c r="I12872" s="29" t="n">
        <f aca="false">INDEX(Einstellungen!$B$27:$B$50,7)</f>
        <v>0.7</v>
      </c>
      <c r="J12872" s="29" t="n">
        <f aca="false">F12872*I12872</f>
        <v>15.2909645</v>
      </c>
    </row>
    <row r="12873" customFormat="false" ht="15" hidden="false" customHeight="false" outlineLevel="0" collapsed="false">
      <c r="A12873" s="28" t="n">
        <v>46117</v>
      </c>
      <c r="B12873" s="21" t="s">
        <v>119</v>
      </c>
      <c r="C12873" s="21" t="s">
        <v>139</v>
      </c>
      <c r="D12873" s="29" t="n">
        <v>-1.29</v>
      </c>
      <c r="E12873" s="29" t="n">
        <f aca="false">D12873/10</f>
        <v>-0.129</v>
      </c>
      <c r="F12873" s="29" t="n">
        <f aca="false">(E12873+Einstellungen!$B$20)*(1+Einstellungen!$B$10)</f>
        <v>22.04713</v>
      </c>
      <c r="G12873" s="21" t="str">
        <f aca="false">IF(F12873&lt;Einstellungen!$B$5,"ja","nein")</f>
        <v>ja</v>
      </c>
      <c r="H12873" s="21" t="s">
        <v>31</v>
      </c>
      <c r="I12873" s="29" t="n">
        <f aca="false">INDEX(Einstellungen!$B$27:$B$50,8)</f>
        <v>0.95</v>
      </c>
      <c r="J12873" s="29" t="n">
        <f aca="false">F12873*I12873</f>
        <v>20.9447735</v>
      </c>
    </row>
    <row r="12874" customFormat="false" ht="15" hidden="false" customHeight="false" outlineLevel="0" collapsed="false">
      <c r="A12874" s="28" t="n">
        <v>46117</v>
      </c>
      <c r="B12874" s="21" t="s">
        <v>120</v>
      </c>
      <c r="C12874" s="21" t="s">
        <v>139</v>
      </c>
      <c r="D12874" s="29" t="n">
        <v>-2.43</v>
      </c>
      <c r="E12874" s="29" t="n">
        <f aca="false">D12874/10</f>
        <v>-0.243</v>
      </c>
      <c r="F12874" s="29" t="n">
        <f aca="false">(E12874+Einstellungen!$B$20)*(1+Einstellungen!$B$10)</f>
        <v>21.91147</v>
      </c>
      <c r="G12874" s="21" t="str">
        <f aca="false">IF(F12874&lt;Einstellungen!$B$5,"ja","nein")</f>
        <v>ja</v>
      </c>
      <c r="H12874" s="21" t="s">
        <v>31</v>
      </c>
      <c r="I12874" s="29" t="n">
        <f aca="false">INDEX(Einstellungen!$B$27:$B$50,9)</f>
        <v>1.05</v>
      </c>
      <c r="J12874" s="29" t="n">
        <f aca="false">F12874*I12874</f>
        <v>23.0070435</v>
      </c>
    </row>
    <row r="12875" customFormat="false" ht="15" hidden="false" customHeight="false" outlineLevel="0" collapsed="false">
      <c r="A12875" s="28" t="n">
        <v>46117</v>
      </c>
      <c r="B12875" s="21" t="s">
        <v>121</v>
      </c>
      <c r="C12875" s="21" t="s">
        <v>139</v>
      </c>
      <c r="D12875" s="29" t="n">
        <v>-10.557</v>
      </c>
      <c r="E12875" s="29" t="n">
        <f aca="false">D12875/10</f>
        <v>-1.0557</v>
      </c>
      <c r="F12875" s="29" t="n">
        <f aca="false">(E12875+Einstellungen!$B$20)*(1+Einstellungen!$B$10)</f>
        <v>20.944357</v>
      </c>
      <c r="G12875" s="21" t="str">
        <f aca="false">IF(F12875&lt;Einstellungen!$B$5,"ja","nein")</f>
        <v>ja</v>
      </c>
      <c r="H12875" s="21" t="s">
        <v>31</v>
      </c>
      <c r="I12875" s="29" t="n">
        <f aca="false">INDEX(Einstellungen!$B$27:$B$50,10)</f>
        <v>1.05</v>
      </c>
      <c r="J12875" s="29" t="n">
        <f aca="false">F12875*I12875</f>
        <v>21.99157485</v>
      </c>
    </row>
    <row r="12876" customFormat="false" ht="15" hidden="false" customHeight="false" outlineLevel="0" collapsed="false">
      <c r="A12876" s="28" t="n">
        <v>46117</v>
      </c>
      <c r="B12876" s="21" t="s">
        <v>122</v>
      </c>
      <c r="C12876" s="21" t="s">
        <v>139</v>
      </c>
      <c r="D12876" s="29" t="n">
        <v>-39.968</v>
      </c>
      <c r="E12876" s="29" t="n">
        <f aca="false">D12876/10</f>
        <v>-3.9968</v>
      </c>
      <c r="F12876" s="29" t="n">
        <f aca="false">(E12876+Einstellungen!$B$20)*(1+Einstellungen!$B$10)</f>
        <v>17.444448</v>
      </c>
      <c r="G12876" s="21" t="str">
        <f aca="false">IF(F12876&lt;Einstellungen!$B$5,"ja","nein")</f>
        <v>ja</v>
      </c>
      <c r="H12876" s="21" t="s">
        <v>31</v>
      </c>
      <c r="I12876" s="29" t="n">
        <f aca="false">INDEX(Einstellungen!$B$27:$B$50,11)</f>
        <v>1.05</v>
      </c>
      <c r="J12876" s="29" t="n">
        <f aca="false">F12876*I12876</f>
        <v>18.3166704</v>
      </c>
    </row>
    <row r="12877" customFormat="false" ht="15" hidden="false" customHeight="false" outlineLevel="0" collapsed="false">
      <c r="A12877" s="28" t="n">
        <v>46117</v>
      </c>
      <c r="B12877" s="21" t="s">
        <v>123</v>
      </c>
      <c r="C12877" s="21" t="s">
        <v>139</v>
      </c>
      <c r="D12877" s="29" t="n">
        <v>-71.343</v>
      </c>
      <c r="E12877" s="29" t="n">
        <f aca="false">D12877/10</f>
        <v>-7.1343</v>
      </c>
      <c r="F12877" s="29" t="n">
        <f aca="false">(E12877+Einstellungen!$B$20)*(1+Einstellungen!$B$10)</f>
        <v>13.710823</v>
      </c>
      <c r="G12877" s="21" t="str">
        <f aca="false">IF(F12877&lt;Einstellungen!$B$5,"ja","nein")</f>
        <v>ja</v>
      </c>
      <c r="H12877" s="21" t="s">
        <v>31</v>
      </c>
      <c r="I12877" s="29" t="n">
        <f aca="false">INDEX(Einstellungen!$B$27:$B$50,12)</f>
        <v>1.1</v>
      </c>
      <c r="J12877" s="29" t="n">
        <f aca="false">F12877*I12877</f>
        <v>15.0819053</v>
      </c>
    </row>
    <row r="12878" customFormat="false" ht="15" hidden="false" customHeight="false" outlineLevel="0" collapsed="false">
      <c r="A12878" s="28" t="n">
        <v>46117</v>
      </c>
      <c r="B12878" s="21" t="s">
        <v>124</v>
      </c>
      <c r="C12878" s="21" t="s">
        <v>139</v>
      </c>
      <c r="D12878" s="29" t="n">
        <v>-84.953</v>
      </c>
      <c r="E12878" s="29" t="n">
        <f aca="false">D12878/10</f>
        <v>-8.4953</v>
      </c>
      <c r="F12878" s="29" t="n">
        <f aca="false">(E12878+Einstellungen!$B$20)*(1+Einstellungen!$B$10)</f>
        <v>12.091233</v>
      </c>
      <c r="G12878" s="21" t="str">
        <f aca="false">IF(F12878&lt;Einstellungen!$B$5,"ja","nein")</f>
        <v>ja</v>
      </c>
      <c r="H12878" s="21" t="s">
        <v>31</v>
      </c>
      <c r="I12878" s="29" t="n">
        <f aca="false">INDEX(Einstellungen!$B$27:$B$50,13)</f>
        <v>1.2</v>
      </c>
      <c r="J12878" s="29" t="n">
        <f aca="false">F12878*I12878</f>
        <v>14.5094796</v>
      </c>
    </row>
    <row r="12879" customFormat="false" ht="15" hidden="false" customHeight="false" outlineLevel="0" collapsed="false">
      <c r="A12879" s="28" t="n">
        <v>46117</v>
      </c>
      <c r="B12879" s="21" t="s">
        <v>125</v>
      </c>
      <c r="C12879" s="21" t="s">
        <v>139</v>
      </c>
      <c r="D12879" s="29" t="n">
        <v>-105.175</v>
      </c>
      <c r="E12879" s="29" t="n">
        <f aca="false">D12879/10</f>
        <v>-10.5175</v>
      </c>
      <c r="F12879" s="29" t="n">
        <f aca="false">(E12879+Einstellungen!$B$20)*(1+Einstellungen!$B$10)</f>
        <v>9.684815</v>
      </c>
      <c r="G12879" s="21" t="str">
        <f aca="false">IF(F12879&lt;Einstellungen!$B$5,"ja","nein")</f>
        <v>ja</v>
      </c>
      <c r="H12879" s="21" t="s">
        <v>31</v>
      </c>
      <c r="I12879" s="29" t="n">
        <f aca="false">INDEX(Einstellungen!$B$27:$B$50,14)</f>
        <v>1.15</v>
      </c>
      <c r="J12879" s="29" t="n">
        <f aca="false">F12879*I12879</f>
        <v>11.13753725</v>
      </c>
    </row>
    <row r="12880" customFormat="false" ht="15" hidden="false" customHeight="false" outlineLevel="0" collapsed="false">
      <c r="A12880" s="28" t="n">
        <v>46117</v>
      </c>
      <c r="B12880" s="21" t="s">
        <v>126</v>
      </c>
      <c r="C12880" s="21" t="s">
        <v>139</v>
      </c>
      <c r="D12880" s="29" t="n">
        <v>-98.705</v>
      </c>
      <c r="E12880" s="29" t="n">
        <f aca="false">D12880/10</f>
        <v>-9.8705</v>
      </c>
      <c r="F12880" s="29" t="n">
        <f aca="false">(E12880+Einstellungen!$B$20)*(1+Einstellungen!$B$10)</f>
        <v>10.454745</v>
      </c>
      <c r="G12880" s="21" t="str">
        <f aca="false">IF(F12880&lt;Einstellungen!$B$5,"ja","nein")</f>
        <v>ja</v>
      </c>
      <c r="H12880" s="21" t="s">
        <v>31</v>
      </c>
      <c r="I12880" s="29" t="n">
        <f aca="false">INDEX(Einstellungen!$B$27:$B$50,15)</f>
        <v>1</v>
      </c>
      <c r="J12880" s="29" t="n">
        <f aca="false">F12880*I12880</f>
        <v>10.454745</v>
      </c>
    </row>
    <row r="12881" customFormat="false" ht="15" hidden="false" customHeight="false" outlineLevel="0" collapsed="false">
      <c r="A12881" s="28" t="n">
        <v>46117</v>
      </c>
      <c r="B12881" s="21" t="s">
        <v>127</v>
      </c>
      <c r="C12881" s="21" t="s">
        <v>139</v>
      </c>
      <c r="D12881" s="29" t="n">
        <v>-66.907</v>
      </c>
      <c r="E12881" s="29" t="n">
        <f aca="false">D12881/10</f>
        <v>-6.6907</v>
      </c>
      <c r="F12881" s="29" t="n">
        <f aca="false">(E12881+Einstellungen!$B$20)*(1+Einstellungen!$B$10)</f>
        <v>14.238707</v>
      </c>
      <c r="G12881" s="21" t="str">
        <f aca="false">IF(F12881&lt;Einstellungen!$B$5,"ja","nein")</f>
        <v>ja</v>
      </c>
      <c r="H12881" s="21" t="s">
        <v>31</v>
      </c>
      <c r="I12881" s="29" t="n">
        <f aca="false">INDEX(Einstellungen!$B$27:$B$50,16)</f>
        <v>0.95</v>
      </c>
      <c r="J12881" s="29" t="n">
        <f aca="false">F12881*I12881</f>
        <v>13.52677165</v>
      </c>
    </row>
    <row r="12882" customFormat="false" ht="15" hidden="false" customHeight="false" outlineLevel="0" collapsed="false">
      <c r="A12882" s="28" t="n">
        <v>46117</v>
      </c>
      <c r="B12882" s="21" t="s">
        <v>128</v>
      </c>
      <c r="C12882" s="21" t="s">
        <v>139</v>
      </c>
      <c r="D12882" s="29" t="n">
        <v>-29.98</v>
      </c>
      <c r="E12882" s="29" t="n">
        <f aca="false">D12882/10</f>
        <v>-2.998</v>
      </c>
      <c r="F12882" s="29" t="n">
        <f aca="false">(E12882+Einstellungen!$B$20)*(1+Einstellungen!$B$10)</f>
        <v>18.63302</v>
      </c>
      <c r="G12882" s="21" t="str">
        <f aca="false">IF(F12882&lt;Einstellungen!$B$5,"ja","nein")</f>
        <v>ja</v>
      </c>
      <c r="H12882" s="21" t="s">
        <v>31</v>
      </c>
      <c r="I12882" s="29" t="n">
        <f aca="false">INDEX(Einstellungen!$B$27:$B$50,17)</f>
        <v>0.95</v>
      </c>
      <c r="J12882" s="29" t="n">
        <f aca="false">F12882*I12882</f>
        <v>17.701369</v>
      </c>
    </row>
    <row r="12883" customFormat="false" ht="15" hidden="false" customHeight="false" outlineLevel="0" collapsed="false">
      <c r="A12883" s="28" t="n">
        <v>46117</v>
      </c>
      <c r="B12883" s="21" t="s">
        <v>129</v>
      </c>
      <c r="C12883" s="21" t="s">
        <v>139</v>
      </c>
      <c r="D12883" s="29" t="n">
        <v>-6.588</v>
      </c>
      <c r="E12883" s="29" t="n">
        <f aca="false">D12883/10</f>
        <v>-0.6588</v>
      </c>
      <c r="F12883" s="29" t="n">
        <f aca="false">(E12883+Einstellungen!$B$20)*(1+Einstellungen!$B$10)</f>
        <v>21.416668</v>
      </c>
      <c r="G12883" s="21" t="str">
        <f aca="false">IF(F12883&lt;Einstellungen!$B$5,"ja","nein")</f>
        <v>ja</v>
      </c>
      <c r="H12883" s="21" t="s">
        <v>31</v>
      </c>
      <c r="I12883" s="29" t="n">
        <f aca="false">INDEX(Einstellungen!$B$27:$B$50,18)</f>
        <v>1.1</v>
      </c>
      <c r="J12883" s="29" t="n">
        <f aca="false">F12883*I12883</f>
        <v>23.5583348</v>
      </c>
    </row>
    <row r="12884" customFormat="false" ht="15" hidden="false" customHeight="false" outlineLevel="0" collapsed="false">
      <c r="A12884" s="28" t="n">
        <v>46117</v>
      </c>
      <c r="B12884" s="21" t="s">
        <v>130</v>
      </c>
      <c r="C12884" s="21" t="s">
        <v>139</v>
      </c>
      <c r="D12884" s="29" t="n">
        <v>-0.103</v>
      </c>
      <c r="E12884" s="29" t="n">
        <f aca="false">D12884/10</f>
        <v>-0.0103</v>
      </c>
      <c r="F12884" s="29" t="n">
        <f aca="false">(E12884+Einstellungen!$B$20)*(1+Einstellungen!$B$10)</f>
        <v>22.188383</v>
      </c>
      <c r="G12884" s="21" t="str">
        <f aca="false">IF(F12884&lt;Einstellungen!$B$5,"ja","nein")</f>
        <v>ja</v>
      </c>
      <c r="H12884" s="21" t="s">
        <v>31</v>
      </c>
      <c r="I12884" s="29" t="n">
        <f aca="false">INDEX(Einstellungen!$B$27:$B$50,19)</f>
        <v>1.35</v>
      </c>
      <c r="J12884" s="29" t="n">
        <f aca="false">F12884*I12884</f>
        <v>29.95431705</v>
      </c>
    </row>
    <row r="12885" customFormat="false" ht="15" hidden="false" customHeight="false" outlineLevel="0" collapsed="false">
      <c r="A12885" s="28" t="n">
        <v>46117</v>
      </c>
      <c r="B12885" s="21" t="s">
        <v>131</v>
      </c>
      <c r="C12885" s="21" t="s">
        <v>139</v>
      </c>
      <c r="D12885" s="29" t="n">
        <v>20.043</v>
      </c>
      <c r="E12885" s="29" t="n">
        <f aca="false">D12885/10</f>
        <v>2.0043</v>
      </c>
      <c r="F12885" s="29" t="n">
        <f aca="false">(E12885+Einstellungen!$B$20)*(1+Einstellungen!$B$10)</f>
        <v>24.585757</v>
      </c>
      <c r="G12885" s="21" t="str">
        <f aca="false">IF(F12885&lt;Einstellungen!$B$5,"ja","nein")</f>
        <v>ja</v>
      </c>
      <c r="H12885" s="21" t="s">
        <v>31</v>
      </c>
      <c r="I12885" s="29" t="n">
        <f aca="false">INDEX(Einstellungen!$B$27:$B$50,20)</f>
        <v>1.45</v>
      </c>
      <c r="J12885" s="29" t="n">
        <f aca="false">F12885*I12885</f>
        <v>35.64934765</v>
      </c>
    </row>
    <row r="12886" customFormat="false" ht="15" hidden="false" customHeight="false" outlineLevel="0" collapsed="false">
      <c r="A12886" s="28" t="n">
        <v>46117</v>
      </c>
      <c r="B12886" s="21" t="s">
        <v>132</v>
      </c>
      <c r="C12886" s="21" t="s">
        <v>139</v>
      </c>
      <c r="D12886" s="29" t="n">
        <v>33.35</v>
      </c>
      <c r="E12886" s="29" t="n">
        <f aca="false">D12886/10</f>
        <v>3.335</v>
      </c>
      <c r="F12886" s="29" t="n">
        <f aca="false">(E12886+Einstellungen!$B$20)*(1+Einstellungen!$B$10)</f>
        <v>26.16929</v>
      </c>
      <c r="G12886" s="21" t="str">
        <f aca="false">IF(F12886&lt;Einstellungen!$B$5,"ja","nein")</f>
        <v>ja</v>
      </c>
      <c r="H12886" s="21" t="s">
        <v>31</v>
      </c>
      <c r="I12886" s="29" t="n">
        <f aca="false">INDEX(Einstellungen!$B$27:$B$50,21)</f>
        <v>1.4</v>
      </c>
      <c r="J12886" s="29" t="n">
        <f aca="false">F12886*I12886</f>
        <v>36.637006</v>
      </c>
    </row>
    <row r="12887" customFormat="false" ht="15" hidden="false" customHeight="false" outlineLevel="0" collapsed="false">
      <c r="A12887" s="28" t="n">
        <v>46117</v>
      </c>
      <c r="B12887" s="21" t="s">
        <v>133</v>
      </c>
      <c r="C12887" s="21" t="s">
        <v>139</v>
      </c>
      <c r="D12887" s="29" t="n">
        <v>30.205</v>
      </c>
      <c r="E12887" s="29" t="n">
        <f aca="false">D12887/10</f>
        <v>3.0205</v>
      </c>
      <c r="F12887" s="29" t="n">
        <f aca="false">(E12887+Einstellungen!$B$20)*(1+Einstellungen!$B$10)</f>
        <v>25.795035</v>
      </c>
      <c r="G12887" s="21" t="str">
        <f aca="false">IF(F12887&lt;Einstellungen!$B$5,"ja","nein")</f>
        <v>ja</v>
      </c>
      <c r="H12887" s="21" t="s">
        <v>31</v>
      </c>
      <c r="I12887" s="29" t="n">
        <f aca="false">INDEX(Einstellungen!$B$27:$B$50,22)</f>
        <v>1.25</v>
      </c>
      <c r="J12887" s="29" t="n">
        <f aca="false">F12887*I12887</f>
        <v>32.24379375</v>
      </c>
    </row>
    <row r="12888" customFormat="false" ht="15" hidden="false" customHeight="false" outlineLevel="0" collapsed="false">
      <c r="A12888" s="28" t="n">
        <v>46117</v>
      </c>
      <c r="B12888" s="21" t="s">
        <v>134</v>
      </c>
      <c r="C12888" s="21" t="s">
        <v>139</v>
      </c>
      <c r="D12888" s="29" t="n">
        <v>30.378</v>
      </c>
      <c r="E12888" s="29" t="n">
        <f aca="false">D12888/10</f>
        <v>3.0378</v>
      </c>
      <c r="F12888" s="29" t="n">
        <f aca="false">(E12888+Einstellungen!$B$20)*(1+Einstellungen!$B$10)</f>
        <v>25.815622</v>
      </c>
      <c r="G12888" s="21" t="str">
        <f aca="false">IF(F12888&lt;Einstellungen!$B$5,"ja","nein")</f>
        <v>ja</v>
      </c>
      <c r="H12888" s="21" t="s">
        <v>31</v>
      </c>
      <c r="I12888" s="29" t="n">
        <f aca="false">INDEX(Einstellungen!$B$27:$B$50,23)</f>
        <v>1.05</v>
      </c>
      <c r="J12888" s="29" t="n">
        <f aca="false">F12888*I12888</f>
        <v>27.1064031</v>
      </c>
    </row>
    <row r="12889" customFormat="false" ht="15" hidden="false" customHeight="false" outlineLevel="0" collapsed="false">
      <c r="A12889" s="28" t="n">
        <v>46117</v>
      </c>
      <c r="B12889" s="21" t="s">
        <v>135</v>
      </c>
      <c r="C12889" s="21" t="s">
        <v>139</v>
      </c>
      <c r="D12889" s="29" t="n">
        <v>19.023</v>
      </c>
      <c r="E12889" s="29" t="n">
        <f aca="false">D12889/10</f>
        <v>1.9023</v>
      </c>
      <c r="F12889" s="29" t="n">
        <f aca="false">(E12889+Einstellungen!$B$20)*(1+Einstellungen!$B$10)</f>
        <v>24.464377</v>
      </c>
      <c r="G12889" s="21" t="str">
        <f aca="false">IF(F12889&lt;Einstellungen!$B$5,"ja","nein")</f>
        <v>ja</v>
      </c>
      <c r="H12889" s="21" t="s">
        <v>31</v>
      </c>
      <c r="I12889" s="29" t="n">
        <f aca="false">INDEX(Einstellungen!$B$27:$B$50,24)</f>
        <v>0.8</v>
      </c>
      <c r="J12889" s="29" t="n">
        <f aca="false">F12889*I12889</f>
        <v>19.5715016</v>
      </c>
    </row>
    <row r="12890" customFormat="false" ht="15" hidden="false" customHeight="false" outlineLevel="0" collapsed="false">
      <c r="A12890" s="28" t="n">
        <v>46118</v>
      </c>
      <c r="B12890" s="21" t="s">
        <v>111</v>
      </c>
      <c r="C12890" s="21" t="s">
        <v>140</v>
      </c>
      <c r="D12890" s="29" t="n">
        <v>3.24</v>
      </c>
      <c r="E12890" s="29" t="n">
        <f aca="false">D12890/10</f>
        <v>0.324</v>
      </c>
      <c r="F12890" s="29" t="n">
        <f aca="false">(E12890+Einstellungen!$B$20)*(1+Einstellungen!$B$10)</f>
        <v>22.5862</v>
      </c>
      <c r="G12890" s="21" t="str">
        <f aca="false">IF(F12890&lt;Einstellungen!$B$5,"ja","nein")</f>
        <v>ja</v>
      </c>
      <c r="H12890" s="21" t="s">
        <v>31</v>
      </c>
      <c r="I12890" s="29" t="n">
        <f aca="false">INDEX(Einstellungen!$B$27:$B$50,1)</f>
        <v>0.6</v>
      </c>
      <c r="J12890" s="29" t="n">
        <f aca="false">F12890*I12890</f>
        <v>13.55172</v>
      </c>
    </row>
    <row r="12891" customFormat="false" ht="15" hidden="false" customHeight="false" outlineLevel="0" collapsed="false">
      <c r="A12891" s="28" t="n">
        <v>46118</v>
      </c>
      <c r="B12891" s="21" t="s">
        <v>113</v>
      </c>
      <c r="C12891" s="21" t="s">
        <v>140</v>
      </c>
      <c r="D12891" s="29" t="n">
        <v>1.985</v>
      </c>
      <c r="E12891" s="29" t="n">
        <f aca="false">D12891/10</f>
        <v>0.1985</v>
      </c>
      <c r="F12891" s="29" t="n">
        <f aca="false">(E12891+Einstellungen!$B$20)*(1+Einstellungen!$B$10)</f>
        <v>22.436855</v>
      </c>
      <c r="G12891" s="21" t="str">
        <f aca="false">IF(F12891&lt;Einstellungen!$B$5,"ja","nein")</f>
        <v>ja</v>
      </c>
      <c r="H12891" s="21" t="s">
        <v>31</v>
      </c>
      <c r="I12891" s="29" t="n">
        <f aca="false">INDEX(Einstellungen!$B$27:$B$50,2)</f>
        <v>0.5</v>
      </c>
      <c r="J12891" s="29" t="n">
        <f aca="false">F12891*I12891</f>
        <v>11.2184275</v>
      </c>
    </row>
    <row r="12892" customFormat="false" ht="15" hidden="false" customHeight="false" outlineLevel="0" collapsed="false">
      <c r="A12892" s="28" t="n">
        <v>46118</v>
      </c>
      <c r="B12892" s="21" t="s">
        <v>114</v>
      </c>
      <c r="C12892" s="21" t="s">
        <v>140</v>
      </c>
      <c r="D12892" s="29" t="n">
        <v>1.04</v>
      </c>
      <c r="E12892" s="29" t="n">
        <f aca="false">D12892/10</f>
        <v>0.104</v>
      </c>
      <c r="F12892" s="29" t="n">
        <f aca="false">(E12892+Einstellungen!$B$20)*(1+Einstellungen!$B$10)</f>
        <v>22.3244</v>
      </c>
      <c r="G12892" s="21" t="str">
        <f aca="false">IF(F12892&lt;Einstellungen!$B$5,"ja","nein")</f>
        <v>ja</v>
      </c>
      <c r="H12892" s="21" t="s">
        <v>31</v>
      </c>
      <c r="I12892" s="29" t="n">
        <f aca="false">INDEX(Einstellungen!$B$27:$B$50,3)</f>
        <v>0.45</v>
      </c>
      <c r="J12892" s="29" t="n">
        <f aca="false">F12892*I12892</f>
        <v>10.04598</v>
      </c>
    </row>
    <row r="12893" customFormat="false" ht="15" hidden="false" customHeight="false" outlineLevel="0" collapsed="false">
      <c r="A12893" s="28" t="n">
        <v>46118</v>
      </c>
      <c r="B12893" s="21" t="s">
        <v>115</v>
      </c>
      <c r="C12893" s="21" t="s">
        <v>140</v>
      </c>
      <c r="D12893" s="29" t="n">
        <v>1.36</v>
      </c>
      <c r="E12893" s="29" t="n">
        <f aca="false">D12893/10</f>
        <v>0.136</v>
      </c>
      <c r="F12893" s="29" t="n">
        <f aca="false">(E12893+Einstellungen!$B$20)*(1+Einstellungen!$B$10)</f>
        <v>22.36248</v>
      </c>
      <c r="G12893" s="21" t="str">
        <f aca="false">IF(F12893&lt;Einstellungen!$B$5,"ja","nein")</f>
        <v>ja</v>
      </c>
      <c r="H12893" s="21" t="s">
        <v>31</v>
      </c>
      <c r="I12893" s="29" t="n">
        <f aca="false">INDEX(Einstellungen!$B$27:$B$50,4)</f>
        <v>0.45</v>
      </c>
      <c r="J12893" s="29" t="n">
        <f aca="false">F12893*I12893</f>
        <v>10.063116</v>
      </c>
    </row>
    <row r="12894" customFormat="false" ht="15" hidden="false" customHeight="false" outlineLevel="0" collapsed="false">
      <c r="A12894" s="28" t="n">
        <v>46118</v>
      </c>
      <c r="B12894" s="21" t="s">
        <v>116</v>
      </c>
      <c r="C12894" s="21" t="s">
        <v>140</v>
      </c>
      <c r="D12894" s="29" t="n">
        <v>1.06</v>
      </c>
      <c r="E12894" s="29" t="n">
        <f aca="false">D12894/10</f>
        <v>0.106</v>
      </c>
      <c r="F12894" s="29" t="n">
        <f aca="false">(E12894+Einstellungen!$B$20)*(1+Einstellungen!$B$10)</f>
        <v>22.32678</v>
      </c>
      <c r="G12894" s="21" t="str">
        <f aca="false">IF(F12894&lt;Einstellungen!$B$5,"ja","nein")</f>
        <v>ja</v>
      </c>
      <c r="H12894" s="21" t="s">
        <v>31</v>
      </c>
      <c r="I12894" s="29" t="n">
        <f aca="false">INDEX(Einstellungen!$B$27:$B$50,5)</f>
        <v>0.45</v>
      </c>
      <c r="J12894" s="29" t="n">
        <f aca="false">F12894*I12894</f>
        <v>10.047051</v>
      </c>
    </row>
    <row r="12895" customFormat="false" ht="15" hidden="false" customHeight="false" outlineLevel="0" collapsed="false">
      <c r="A12895" s="28" t="n">
        <v>46118</v>
      </c>
      <c r="B12895" s="21" t="s">
        <v>117</v>
      </c>
      <c r="C12895" s="21" t="s">
        <v>140</v>
      </c>
      <c r="D12895" s="29" t="n">
        <v>2.11</v>
      </c>
      <c r="E12895" s="29" t="n">
        <f aca="false">D12895/10</f>
        <v>0.211</v>
      </c>
      <c r="F12895" s="29" t="n">
        <f aca="false">(E12895+Einstellungen!$B$20)*(1+Einstellungen!$B$10)</f>
        <v>22.45173</v>
      </c>
      <c r="G12895" s="21" t="str">
        <f aca="false">IF(F12895&lt;Einstellungen!$B$5,"ja","nein")</f>
        <v>ja</v>
      </c>
      <c r="H12895" s="21" t="s">
        <v>31</v>
      </c>
      <c r="I12895" s="29" t="n">
        <f aca="false">INDEX(Einstellungen!$B$27:$B$50,6)</f>
        <v>0.5</v>
      </c>
      <c r="J12895" s="29" t="n">
        <f aca="false">F12895*I12895</f>
        <v>11.225865</v>
      </c>
    </row>
    <row r="12896" customFormat="false" ht="15" hidden="false" customHeight="false" outlineLevel="0" collapsed="false">
      <c r="A12896" s="28" t="n">
        <v>46118</v>
      </c>
      <c r="B12896" s="21" t="s">
        <v>118</v>
      </c>
      <c r="C12896" s="21" t="s">
        <v>140</v>
      </c>
      <c r="D12896" s="29" t="n">
        <v>1.985</v>
      </c>
      <c r="E12896" s="29" t="n">
        <f aca="false">D12896/10</f>
        <v>0.1985</v>
      </c>
      <c r="F12896" s="29" t="n">
        <f aca="false">(E12896+Einstellungen!$B$20)*(1+Einstellungen!$B$10)</f>
        <v>22.436855</v>
      </c>
      <c r="G12896" s="21" t="str">
        <f aca="false">IF(F12896&lt;Einstellungen!$B$5,"ja","nein")</f>
        <v>ja</v>
      </c>
      <c r="H12896" s="21" t="s">
        <v>31</v>
      </c>
      <c r="I12896" s="29" t="n">
        <f aca="false">INDEX(Einstellungen!$B$27:$B$50,7)</f>
        <v>0.7</v>
      </c>
      <c r="J12896" s="29" t="n">
        <f aca="false">F12896*I12896</f>
        <v>15.7057985</v>
      </c>
    </row>
    <row r="12897" customFormat="false" ht="15" hidden="false" customHeight="false" outlineLevel="0" collapsed="false">
      <c r="A12897" s="28" t="n">
        <v>46118</v>
      </c>
      <c r="B12897" s="21" t="s">
        <v>119</v>
      </c>
      <c r="C12897" s="21" t="s">
        <v>140</v>
      </c>
      <c r="D12897" s="29" t="n">
        <v>1.333</v>
      </c>
      <c r="E12897" s="29" t="n">
        <f aca="false">D12897/10</f>
        <v>0.1333</v>
      </c>
      <c r="F12897" s="29" t="n">
        <f aca="false">(E12897+Einstellungen!$B$20)*(1+Einstellungen!$B$10)</f>
        <v>22.359267</v>
      </c>
      <c r="G12897" s="21" t="str">
        <f aca="false">IF(F12897&lt;Einstellungen!$B$5,"ja","nein")</f>
        <v>ja</v>
      </c>
      <c r="H12897" s="21" t="s">
        <v>31</v>
      </c>
      <c r="I12897" s="29" t="n">
        <f aca="false">INDEX(Einstellungen!$B$27:$B$50,8)</f>
        <v>0.95</v>
      </c>
      <c r="J12897" s="29" t="n">
        <f aca="false">F12897*I12897</f>
        <v>21.24130365</v>
      </c>
    </row>
    <row r="12898" customFormat="false" ht="15" hidden="false" customHeight="false" outlineLevel="0" collapsed="false">
      <c r="A12898" s="28" t="n">
        <v>46118</v>
      </c>
      <c r="B12898" s="21" t="s">
        <v>120</v>
      </c>
      <c r="C12898" s="21" t="s">
        <v>140</v>
      </c>
      <c r="D12898" s="29" t="n">
        <v>-0.943</v>
      </c>
      <c r="E12898" s="29" t="n">
        <f aca="false">D12898/10</f>
        <v>-0.0943</v>
      </c>
      <c r="F12898" s="29" t="n">
        <f aca="false">(E12898+Einstellungen!$B$20)*(1+Einstellungen!$B$10)</f>
        <v>22.088423</v>
      </c>
      <c r="G12898" s="21" t="str">
        <f aca="false">IF(F12898&lt;Einstellungen!$B$5,"ja","nein")</f>
        <v>ja</v>
      </c>
      <c r="H12898" s="21" t="s">
        <v>31</v>
      </c>
      <c r="I12898" s="29" t="n">
        <f aca="false">INDEX(Einstellungen!$B$27:$B$50,9)</f>
        <v>1.05</v>
      </c>
      <c r="J12898" s="29" t="n">
        <f aca="false">F12898*I12898</f>
        <v>23.19284415</v>
      </c>
    </row>
    <row r="12899" customFormat="false" ht="15" hidden="false" customHeight="false" outlineLevel="0" collapsed="false">
      <c r="A12899" s="28" t="n">
        <v>46118</v>
      </c>
      <c r="B12899" s="21" t="s">
        <v>121</v>
      </c>
      <c r="C12899" s="21" t="s">
        <v>140</v>
      </c>
      <c r="D12899" s="29" t="n">
        <v>-11.105</v>
      </c>
      <c r="E12899" s="29" t="n">
        <f aca="false">D12899/10</f>
        <v>-1.1105</v>
      </c>
      <c r="F12899" s="29" t="n">
        <f aca="false">(E12899+Einstellungen!$B$20)*(1+Einstellungen!$B$10)</f>
        <v>20.879145</v>
      </c>
      <c r="G12899" s="21" t="str">
        <f aca="false">IF(F12899&lt;Einstellungen!$B$5,"ja","nein")</f>
        <v>ja</v>
      </c>
      <c r="H12899" s="21" t="s">
        <v>31</v>
      </c>
      <c r="I12899" s="29" t="n">
        <f aca="false">INDEX(Einstellungen!$B$27:$B$50,10)</f>
        <v>1.05</v>
      </c>
      <c r="J12899" s="29" t="n">
        <f aca="false">F12899*I12899</f>
        <v>21.92310225</v>
      </c>
    </row>
    <row r="12900" customFormat="false" ht="15" hidden="false" customHeight="false" outlineLevel="0" collapsed="false">
      <c r="A12900" s="28" t="n">
        <v>46118</v>
      </c>
      <c r="B12900" s="21" t="s">
        <v>122</v>
      </c>
      <c r="C12900" s="21" t="s">
        <v>140</v>
      </c>
      <c r="D12900" s="29" t="n">
        <v>-26.003</v>
      </c>
      <c r="E12900" s="29" t="n">
        <f aca="false">D12900/10</f>
        <v>-2.6003</v>
      </c>
      <c r="F12900" s="29" t="n">
        <f aca="false">(E12900+Einstellungen!$B$20)*(1+Einstellungen!$B$10)</f>
        <v>19.106283</v>
      </c>
      <c r="G12900" s="21" t="str">
        <f aca="false">IF(F12900&lt;Einstellungen!$B$5,"ja","nein")</f>
        <v>ja</v>
      </c>
      <c r="H12900" s="21" t="s">
        <v>31</v>
      </c>
      <c r="I12900" s="29" t="n">
        <f aca="false">INDEX(Einstellungen!$B$27:$B$50,11)</f>
        <v>1.05</v>
      </c>
      <c r="J12900" s="29" t="n">
        <f aca="false">F12900*I12900</f>
        <v>20.06159715</v>
      </c>
    </row>
    <row r="12901" customFormat="false" ht="15" hidden="false" customHeight="false" outlineLevel="0" collapsed="false">
      <c r="A12901" s="28" t="n">
        <v>46118</v>
      </c>
      <c r="B12901" s="21" t="s">
        <v>123</v>
      </c>
      <c r="C12901" s="21" t="s">
        <v>140</v>
      </c>
      <c r="D12901" s="29" t="n">
        <v>-59.76</v>
      </c>
      <c r="E12901" s="29" t="n">
        <f aca="false">D12901/10</f>
        <v>-5.976</v>
      </c>
      <c r="F12901" s="29" t="n">
        <f aca="false">(E12901+Einstellungen!$B$20)*(1+Einstellungen!$B$10)</f>
        <v>15.0892</v>
      </c>
      <c r="G12901" s="21" t="str">
        <f aca="false">IF(F12901&lt;Einstellungen!$B$5,"ja","nein")</f>
        <v>ja</v>
      </c>
      <c r="H12901" s="21" t="s">
        <v>31</v>
      </c>
      <c r="I12901" s="29" t="n">
        <f aca="false">INDEX(Einstellungen!$B$27:$B$50,12)</f>
        <v>1.1</v>
      </c>
      <c r="J12901" s="29" t="n">
        <f aca="false">F12901*I12901</f>
        <v>16.59812</v>
      </c>
    </row>
    <row r="12902" customFormat="false" ht="15" hidden="false" customHeight="false" outlineLevel="0" collapsed="false">
      <c r="A12902" s="28" t="n">
        <v>46118</v>
      </c>
      <c r="B12902" s="21" t="s">
        <v>124</v>
      </c>
      <c r="C12902" s="21" t="s">
        <v>140</v>
      </c>
      <c r="D12902" s="29" t="n">
        <v>-79.515</v>
      </c>
      <c r="E12902" s="29" t="n">
        <f aca="false">D12902/10</f>
        <v>-7.9515</v>
      </c>
      <c r="F12902" s="29" t="n">
        <f aca="false">(E12902+Einstellungen!$B$20)*(1+Einstellungen!$B$10)</f>
        <v>12.738355</v>
      </c>
      <c r="G12902" s="21" t="str">
        <f aca="false">IF(F12902&lt;Einstellungen!$B$5,"ja","nein")</f>
        <v>ja</v>
      </c>
      <c r="H12902" s="21" t="s">
        <v>31</v>
      </c>
      <c r="I12902" s="29" t="n">
        <f aca="false">INDEX(Einstellungen!$B$27:$B$50,13)</f>
        <v>1.2</v>
      </c>
      <c r="J12902" s="29" t="n">
        <f aca="false">F12902*I12902</f>
        <v>15.286026</v>
      </c>
    </row>
    <row r="12903" customFormat="false" ht="15" hidden="false" customHeight="false" outlineLevel="0" collapsed="false">
      <c r="A12903" s="28" t="n">
        <v>46118</v>
      </c>
      <c r="B12903" s="21" t="s">
        <v>125</v>
      </c>
      <c r="C12903" s="21" t="s">
        <v>140</v>
      </c>
      <c r="D12903" s="29" t="n">
        <v>-125.638</v>
      </c>
      <c r="E12903" s="29" t="n">
        <f aca="false">D12903/10</f>
        <v>-12.5638</v>
      </c>
      <c r="F12903" s="29" t="n">
        <f aca="false">(E12903+Einstellungen!$B$20)*(1+Einstellungen!$B$10)</f>
        <v>7.249718</v>
      </c>
      <c r="G12903" s="21" t="str">
        <f aca="false">IF(F12903&lt;Einstellungen!$B$5,"ja","nein")</f>
        <v>ja</v>
      </c>
      <c r="H12903" s="21" t="s">
        <v>31</v>
      </c>
      <c r="I12903" s="29" t="n">
        <f aca="false">INDEX(Einstellungen!$B$27:$B$50,14)</f>
        <v>1.15</v>
      </c>
      <c r="J12903" s="29" t="n">
        <f aca="false">F12903*I12903</f>
        <v>8.3371757</v>
      </c>
    </row>
    <row r="12904" customFormat="false" ht="15" hidden="false" customHeight="false" outlineLevel="0" collapsed="false">
      <c r="A12904" s="28" t="n">
        <v>46118</v>
      </c>
      <c r="B12904" s="21" t="s">
        <v>126</v>
      </c>
      <c r="C12904" s="21" t="s">
        <v>140</v>
      </c>
      <c r="D12904" s="29" t="n">
        <v>-123.535</v>
      </c>
      <c r="E12904" s="29" t="n">
        <f aca="false">D12904/10</f>
        <v>-12.3535</v>
      </c>
      <c r="F12904" s="29" t="n">
        <f aca="false">(E12904+Einstellungen!$B$20)*(1+Einstellungen!$B$10)</f>
        <v>7.499975</v>
      </c>
      <c r="G12904" s="21" t="str">
        <f aca="false">IF(F12904&lt;Einstellungen!$B$5,"ja","nein")</f>
        <v>ja</v>
      </c>
      <c r="H12904" s="21" t="s">
        <v>31</v>
      </c>
      <c r="I12904" s="29" t="n">
        <f aca="false">INDEX(Einstellungen!$B$27:$B$50,15)</f>
        <v>1</v>
      </c>
      <c r="J12904" s="29" t="n">
        <f aca="false">F12904*I12904</f>
        <v>7.499975</v>
      </c>
    </row>
    <row r="12905" customFormat="false" ht="15" hidden="false" customHeight="false" outlineLevel="0" collapsed="false">
      <c r="A12905" s="28" t="n">
        <v>46118</v>
      </c>
      <c r="B12905" s="21" t="s">
        <v>127</v>
      </c>
      <c r="C12905" s="21" t="s">
        <v>140</v>
      </c>
      <c r="D12905" s="29" t="n">
        <v>-84.618</v>
      </c>
      <c r="E12905" s="29" t="n">
        <f aca="false">D12905/10</f>
        <v>-8.4618</v>
      </c>
      <c r="F12905" s="29" t="n">
        <f aca="false">(E12905+Einstellungen!$B$20)*(1+Einstellungen!$B$10)</f>
        <v>12.131098</v>
      </c>
      <c r="G12905" s="21" t="str">
        <f aca="false">IF(F12905&lt;Einstellungen!$B$5,"ja","nein")</f>
        <v>ja</v>
      </c>
      <c r="H12905" s="21" t="s">
        <v>31</v>
      </c>
      <c r="I12905" s="29" t="n">
        <f aca="false">INDEX(Einstellungen!$B$27:$B$50,16)</f>
        <v>0.95</v>
      </c>
      <c r="J12905" s="29" t="n">
        <f aca="false">F12905*I12905</f>
        <v>11.5245431</v>
      </c>
    </row>
    <row r="12906" customFormat="false" ht="15" hidden="false" customHeight="false" outlineLevel="0" collapsed="false">
      <c r="A12906" s="28" t="n">
        <v>46118</v>
      </c>
      <c r="B12906" s="21" t="s">
        <v>128</v>
      </c>
      <c r="C12906" s="21" t="s">
        <v>140</v>
      </c>
      <c r="D12906" s="29" t="n">
        <v>-28.72</v>
      </c>
      <c r="E12906" s="29" t="n">
        <f aca="false">D12906/10</f>
        <v>-2.872</v>
      </c>
      <c r="F12906" s="29" t="n">
        <f aca="false">(E12906+Einstellungen!$B$20)*(1+Einstellungen!$B$10)</f>
        <v>18.78296</v>
      </c>
      <c r="G12906" s="21" t="str">
        <f aca="false">IF(F12906&lt;Einstellungen!$B$5,"ja","nein")</f>
        <v>ja</v>
      </c>
      <c r="H12906" s="21" t="s">
        <v>31</v>
      </c>
      <c r="I12906" s="29" t="n">
        <f aca="false">INDEX(Einstellungen!$B$27:$B$50,17)</f>
        <v>0.95</v>
      </c>
      <c r="J12906" s="29" t="n">
        <f aca="false">F12906*I12906</f>
        <v>17.843812</v>
      </c>
    </row>
    <row r="12907" customFormat="false" ht="15" hidden="false" customHeight="false" outlineLevel="0" collapsed="false">
      <c r="A12907" s="28" t="n">
        <v>46118</v>
      </c>
      <c r="B12907" s="21" t="s">
        <v>129</v>
      </c>
      <c r="C12907" s="21" t="s">
        <v>140</v>
      </c>
      <c r="D12907" s="29" t="n">
        <v>-5.61</v>
      </c>
      <c r="E12907" s="29" t="n">
        <f aca="false">D12907/10</f>
        <v>-0.561</v>
      </c>
      <c r="F12907" s="29" t="n">
        <f aca="false">(E12907+Einstellungen!$B$20)*(1+Einstellungen!$B$10)</f>
        <v>21.53305</v>
      </c>
      <c r="G12907" s="21" t="str">
        <f aca="false">IF(F12907&lt;Einstellungen!$B$5,"ja","nein")</f>
        <v>ja</v>
      </c>
      <c r="H12907" s="21" t="s">
        <v>31</v>
      </c>
      <c r="I12907" s="29" t="n">
        <f aca="false">INDEX(Einstellungen!$B$27:$B$50,18)</f>
        <v>1.1</v>
      </c>
      <c r="J12907" s="29" t="n">
        <f aca="false">F12907*I12907</f>
        <v>23.686355</v>
      </c>
    </row>
    <row r="12908" customFormat="false" ht="15" hidden="false" customHeight="false" outlineLevel="0" collapsed="false">
      <c r="A12908" s="28" t="n">
        <v>46118</v>
      </c>
      <c r="B12908" s="21" t="s">
        <v>130</v>
      </c>
      <c r="C12908" s="21" t="s">
        <v>140</v>
      </c>
      <c r="D12908" s="29" t="n">
        <v>48.625</v>
      </c>
      <c r="E12908" s="29" t="n">
        <f aca="false">D12908/10</f>
        <v>4.8625</v>
      </c>
      <c r="F12908" s="29" t="n">
        <f aca="false">(E12908+Einstellungen!$B$20)*(1+Einstellungen!$B$10)</f>
        <v>27.987015</v>
      </c>
      <c r="G12908" s="21" t="str">
        <f aca="false">IF(F12908&lt;Einstellungen!$B$5,"ja","nein")</f>
        <v>ja</v>
      </c>
      <c r="H12908" s="21" t="s">
        <v>31</v>
      </c>
      <c r="I12908" s="29" t="n">
        <f aca="false">INDEX(Einstellungen!$B$27:$B$50,19)</f>
        <v>1.35</v>
      </c>
      <c r="J12908" s="29" t="n">
        <f aca="false">F12908*I12908</f>
        <v>37.78247025</v>
      </c>
    </row>
    <row r="12909" customFormat="false" ht="15" hidden="false" customHeight="false" outlineLevel="0" collapsed="false">
      <c r="A12909" s="28" t="n">
        <v>46118</v>
      </c>
      <c r="B12909" s="21" t="s">
        <v>131</v>
      </c>
      <c r="C12909" s="21" t="s">
        <v>140</v>
      </c>
      <c r="D12909" s="29" t="n">
        <v>107.688</v>
      </c>
      <c r="E12909" s="29" t="n">
        <f aca="false">D12909/10</f>
        <v>10.7688</v>
      </c>
      <c r="F12909" s="29" t="n">
        <f aca="false">(E12909+Einstellungen!$B$20)*(1+Einstellungen!$B$10)</f>
        <v>35.015512</v>
      </c>
      <c r="G12909" s="21" t="str">
        <f aca="false">IF(F12909&lt;Einstellungen!$B$5,"ja","nein")</f>
        <v>nein</v>
      </c>
      <c r="H12909" s="21" t="s">
        <v>31</v>
      </c>
      <c r="I12909" s="29" t="n">
        <f aca="false">INDEX(Einstellungen!$B$27:$B$50,20)</f>
        <v>1.45</v>
      </c>
      <c r="J12909" s="29" t="n">
        <f aca="false">F12909*I12909</f>
        <v>50.7724924</v>
      </c>
    </row>
    <row r="12910" customFormat="false" ht="15" hidden="false" customHeight="false" outlineLevel="0" collapsed="false">
      <c r="A12910" s="28" t="n">
        <v>46118</v>
      </c>
      <c r="B12910" s="21" t="s">
        <v>132</v>
      </c>
      <c r="C12910" s="21" t="s">
        <v>140</v>
      </c>
      <c r="D12910" s="29" t="n">
        <v>116.005</v>
      </c>
      <c r="E12910" s="29" t="n">
        <f aca="false">D12910/10</f>
        <v>11.6005</v>
      </c>
      <c r="F12910" s="29" t="n">
        <f aca="false">(E12910+Einstellungen!$B$20)*(1+Einstellungen!$B$10)</f>
        <v>36.005235</v>
      </c>
      <c r="G12910" s="21" t="str">
        <f aca="false">IF(F12910&lt;Einstellungen!$B$5,"ja","nein")</f>
        <v>nein</v>
      </c>
      <c r="H12910" s="21" t="s">
        <v>31</v>
      </c>
      <c r="I12910" s="29" t="n">
        <f aca="false">INDEX(Einstellungen!$B$27:$B$50,21)</f>
        <v>1.4</v>
      </c>
      <c r="J12910" s="29" t="n">
        <f aca="false">F12910*I12910</f>
        <v>50.407329</v>
      </c>
    </row>
    <row r="12911" customFormat="false" ht="15" hidden="false" customHeight="false" outlineLevel="0" collapsed="false">
      <c r="A12911" s="28" t="n">
        <v>46118</v>
      </c>
      <c r="B12911" s="21" t="s">
        <v>133</v>
      </c>
      <c r="C12911" s="21" t="s">
        <v>140</v>
      </c>
      <c r="D12911" s="29" t="n">
        <v>109.222</v>
      </c>
      <c r="E12911" s="29" t="n">
        <f aca="false">D12911/10</f>
        <v>10.9222</v>
      </c>
      <c r="F12911" s="29" t="n">
        <f aca="false">(E12911+Einstellungen!$B$20)*(1+Einstellungen!$B$10)</f>
        <v>35.198058</v>
      </c>
      <c r="G12911" s="21" t="str">
        <f aca="false">IF(F12911&lt;Einstellungen!$B$5,"ja","nein")</f>
        <v>nein</v>
      </c>
      <c r="H12911" s="21" t="s">
        <v>31</v>
      </c>
      <c r="I12911" s="29" t="n">
        <f aca="false">INDEX(Einstellungen!$B$27:$B$50,22)</f>
        <v>1.25</v>
      </c>
      <c r="J12911" s="29" t="n">
        <f aca="false">F12911*I12911</f>
        <v>43.9975725</v>
      </c>
    </row>
    <row r="12912" customFormat="false" ht="15" hidden="false" customHeight="false" outlineLevel="0" collapsed="false">
      <c r="A12912" s="28" t="n">
        <v>46118</v>
      </c>
      <c r="B12912" s="21" t="s">
        <v>134</v>
      </c>
      <c r="C12912" s="21" t="s">
        <v>140</v>
      </c>
      <c r="D12912" s="29" t="n">
        <v>113.847</v>
      </c>
      <c r="E12912" s="29" t="n">
        <f aca="false">D12912/10</f>
        <v>11.3847</v>
      </c>
      <c r="F12912" s="29" t="n">
        <f aca="false">(E12912+Einstellungen!$B$20)*(1+Einstellungen!$B$10)</f>
        <v>35.748433</v>
      </c>
      <c r="G12912" s="21" t="str">
        <f aca="false">IF(F12912&lt;Einstellungen!$B$5,"ja","nein")</f>
        <v>nein</v>
      </c>
      <c r="H12912" s="21" t="s">
        <v>31</v>
      </c>
      <c r="I12912" s="29" t="n">
        <f aca="false">INDEX(Einstellungen!$B$27:$B$50,23)</f>
        <v>1.05</v>
      </c>
      <c r="J12912" s="29" t="n">
        <f aca="false">F12912*I12912</f>
        <v>37.53585465</v>
      </c>
    </row>
    <row r="12913" customFormat="false" ht="15" hidden="false" customHeight="false" outlineLevel="0" collapsed="false">
      <c r="A12913" s="28" t="n">
        <v>46118</v>
      </c>
      <c r="B12913" s="21" t="s">
        <v>135</v>
      </c>
      <c r="C12913" s="21" t="s">
        <v>140</v>
      </c>
      <c r="D12913" s="29" t="n">
        <v>108.805</v>
      </c>
      <c r="E12913" s="29" t="n">
        <f aca="false">D12913/10</f>
        <v>10.8805</v>
      </c>
      <c r="F12913" s="29" t="n">
        <f aca="false">(E12913+Einstellungen!$B$20)*(1+Einstellungen!$B$10)</f>
        <v>35.148435</v>
      </c>
      <c r="G12913" s="21" t="str">
        <f aca="false">IF(F12913&lt;Einstellungen!$B$5,"ja","nein")</f>
        <v>nein</v>
      </c>
      <c r="H12913" s="21" t="s">
        <v>31</v>
      </c>
      <c r="I12913" s="29" t="n">
        <f aca="false">INDEX(Einstellungen!$B$27:$B$50,24)</f>
        <v>0.8</v>
      </c>
      <c r="J12913" s="29" t="n">
        <f aca="false">F12913*I12913</f>
        <v>28.118748</v>
      </c>
    </row>
    <row r="12914" customFormat="false" ht="15" hidden="false" customHeight="false" outlineLevel="0" collapsed="false">
      <c r="A12914" s="28" t="n">
        <v>46119</v>
      </c>
      <c r="B12914" s="21" t="s">
        <v>111</v>
      </c>
      <c r="C12914" s="21" t="s">
        <v>141</v>
      </c>
      <c r="D12914" s="29" t="n">
        <v>106.4</v>
      </c>
      <c r="E12914" s="29" t="n">
        <f aca="false">D12914/10</f>
        <v>10.64</v>
      </c>
      <c r="F12914" s="29" t="n">
        <f aca="false">(E12914+Einstellungen!$B$20)*(1+Einstellungen!$B$10)</f>
        <v>34.86224</v>
      </c>
      <c r="G12914" s="21" t="str">
        <f aca="false">IF(F12914&lt;Einstellungen!$B$5,"ja","nein")</f>
        <v>nein</v>
      </c>
      <c r="H12914" s="21" t="s">
        <v>31</v>
      </c>
      <c r="I12914" s="29" t="n">
        <f aca="false">INDEX(Einstellungen!$B$27:$B$50,1)</f>
        <v>0.6</v>
      </c>
      <c r="J12914" s="29" t="n">
        <f aca="false">F12914*I12914</f>
        <v>20.917344</v>
      </c>
    </row>
    <row r="12915" customFormat="false" ht="15" hidden="false" customHeight="false" outlineLevel="0" collapsed="false">
      <c r="A12915" s="28" t="n">
        <v>46119</v>
      </c>
      <c r="B12915" s="21" t="s">
        <v>113</v>
      </c>
      <c r="C12915" s="21" t="s">
        <v>141</v>
      </c>
      <c r="D12915" s="29" t="n">
        <v>101.295</v>
      </c>
      <c r="E12915" s="29" t="n">
        <f aca="false">D12915/10</f>
        <v>10.1295</v>
      </c>
      <c r="F12915" s="29" t="n">
        <f aca="false">(E12915+Einstellungen!$B$20)*(1+Einstellungen!$B$10)</f>
        <v>34.254745</v>
      </c>
      <c r="G12915" s="21" t="str">
        <f aca="false">IF(F12915&lt;Einstellungen!$B$5,"ja","nein")</f>
        <v>nein</v>
      </c>
      <c r="H12915" s="21" t="s">
        <v>31</v>
      </c>
      <c r="I12915" s="29" t="n">
        <f aca="false">INDEX(Einstellungen!$B$27:$B$50,2)</f>
        <v>0.5</v>
      </c>
      <c r="J12915" s="29" t="n">
        <f aca="false">F12915*I12915</f>
        <v>17.1273725</v>
      </c>
    </row>
    <row r="12916" customFormat="false" ht="15" hidden="false" customHeight="false" outlineLevel="0" collapsed="false">
      <c r="A12916" s="28" t="n">
        <v>46119</v>
      </c>
      <c r="B12916" s="21" t="s">
        <v>114</v>
      </c>
      <c r="C12916" s="21" t="s">
        <v>141</v>
      </c>
      <c r="D12916" s="29" t="n">
        <v>101.647</v>
      </c>
      <c r="E12916" s="29" t="n">
        <f aca="false">D12916/10</f>
        <v>10.1647</v>
      </c>
      <c r="F12916" s="29" t="n">
        <f aca="false">(E12916+Einstellungen!$B$20)*(1+Einstellungen!$B$10)</f>
        <v>34.296633</v>
      </c>
      <c r="G12916" s="21" t="str">
        <f aca="false">IF(F12916&lt;Einstellungen!$B$5,"ja","nein")</f>
        <v>nein</v>
      </c>
      <c r="H12916" s="21" t="s">
        <v>31</v>
      </c>
      <c r="I12916" s="29" t="n">
        <f aca="false">INDEX(Einstellungen!$B$27:$B$50,3)</f>
        <v>0.45</v>
      </c>
      <c r="J12916" s="29" t="n">
        <f aca="false">F12916*I12916</f>
        <v>15.43348485</v>
      </c>
    </row>
    <row r="12917" customFormat="false" ht="15" hidden="false" customHeight="false" outlineLevel="0" collapsed="false">
      <c r="A12917" s="28" t="n">
        <v>46119</v>
      </c>
      <c r="B12917" s="21" t="s">
        <v>115</v>
      </c>
      <c r="C12917" s="21" t="s">
        <v>141</v>
      </c>
      <c r="D12917" s="29" t="n">
        <v>102.28</v>
      </c>
      <c r="E12917" s="29" t="n">
        <f aca="false">D12917/10</f>
        <v>10.228</v>
      </c>
      <c r="F12917" s="29" t="n">
        <f aca="false">(E12917+Einstellungen!$B$20)*(1+Einstellungen!$B$10)</f>
        <v>34.37196</v>
      </c>
      <c r="G12917" s="21" t="str">
        <f aca="false">IF(F12917&lt;Einstellungen!$B$5,"ja","nein")</f>
        <v>nein</v>
      </c>
      <c r="H12917" s="21" t="s">
        <v>31</v>
      </c>
      <c r="I12917" s="29" t="n">
        <f aca="false">INDEX(Einstellungen!$B$27:$B$50,4)</f>
        <v>0.45</v>
      </c>
      <c r="J12917" s="29" t="n">
        <f aca="false">F12917*I12917</f>
        <v>15.467382</v>
      </c>
    </row>
    <row r="12918" customFormat="false" ht="15" hidden="false" customHeight="false" outlineLevel="0" collapsed="false">
      <c r="A12918" s="28" t="n">
        <v>46119</v>
      </c>
      <c r="B12918" s="21" t="s">
        <v>116</v>
      </c>
      <c r="C12918" s="21" t="s">
        <v>141</v>
      </c>
      <c r="D12918" s="29" t="n">
        <v>105.135</v>
      </c>
      <c r="E12918" s="29" t="n">
        <f aca="false">D12918/10</f>
        <v>10.5135</v>
      </c>
      <c r="F12918" s="29" t="n">
        <f aca="false">(E12918+Einstellungen!$B$20)*(1+Einstellungen!$B$10)</f>
        <v>34.711705</v>
      </c>
      <c r="G12918" s="21" t="str">
        <f aca="false">IF(F12918&lt;Einstellungen!$B$5,"ja","nein")</f>
        <v>nein</v>
      </c>
      <c r="H12918" s="21" t="s">
        <v>31</v>
      </c>
      <c r="I12918" s="29" t="n">
        <f aca="false">INDEX(Einstellungen!$B$27:$B$50,5)</f>
        <v>0.45</v>
      </c>
      <c r="J12918" s="29" t="n">
        <f aca="false">F12918*I12918</f>
        <v>15.62026725</v>
      </c>
    </row>
    <row r="12919" customFormat="false" ht="15" hidden="false" customHeight="false" outlineLevel="0" collapsed="false">
      <c r="A12919" s="28" t="n">
        <v>46119</v>
      </c>
      <c r="B12919" s="21" t="s">
        <v>117</v>
      </c>
      <c r="C12919" s="21" t="s">
        <v>141</v>
      </c>
      <c r="D12919" s="29" t="n">
        <v>117.767</v>
      </c>
      <c r="E12919" s="29" t="n">
        <f aca="false">D12919/10</f>
        <v>11.7767</v>
      </c>
      <c r="F12919" s="29" t="n">
        <f aca="false">(E12919+Einstellungen!$B$20)*(1+Einstellungen!$B$10)</f>
        <v>36.214913</v>
      </c>
      <c r="G12919" s="21" t="str">
        <f aca="false">IF(F12919&lt;Einstellungen!$B$5,"ja","nein")</f>
        <v>nein</v>
      </c>
      <c r="H12919" s="21" t="s">
        <v>31</v>
      </c>
      <c r="I12919" s="29" t="n">
        <f aca="false">INDEX(Einstellungen!$B$27:$B$50,6)</f>
        <v>0.5</v>
      </c>
      <c r="J12919" s="29" t="n">
        <f aca="false">F12919*I12919</f>
        <v>18.1074565</v>
      </c>
    </row>
    <row r="12920" customFormat="false" ht="15" hidden="false" customHeight="false" outlineLevel="0" collapsed="false">
      <c r="A12920" s="28" t="n">
        <v>46119</v>
      </c>
      <c r="B12920" s="21" t="s">
        <v>118</v>
      </c>
      <c r="C12920" s="21" t="s">
        <v>141</v>
      </c>
      <c r="D12920" s="29" t="n">
        <v>143.912</v>
      </c>
      <c r="E12920" s="29" t="n">
        <f aca="false">D12920/10</f>
        <v>14.3912</v>
      </c>
      <c r="F12920" s="29" t="n">
        <f aca="false">(E12920+Einstellungen!$B$20)*(1+Einstellungen!$B$10)</f>
        <v>39.326168</v>
      </c>
      <c r="G12920" s="21" t="str">
        <f aca="false">IF(F12920&lt;Einstellungen!$B$5,"ja","nein")</f>
        <v>nein</v>
      </c>
      <c r="H12920" s="21" t="s">
        <v>31</v>
      </c>
      <c r="I12920" s="29" t="n">
        <f aca="false">INDEX(Einstellungen!$B$27:$B$50,7)</f>
        <v>0.7</v>
      </c>
      <c r="J12920" s="29" t="n">
        <f aca="false">F12920*I12920</f>
        <v>27.5283176</v>
      </c>
    </row>
    <row r="12921" customFormat="false" ht="15" hidden="false" customHeight="false" outlineLevel="0" collapsed="false">
      <c r="A12921" s="28" t="n">
        <v>46119</v>
      </c>
      <c r="B12921" s="21" t="s">
        <v>119</v>
      </c>
      <c r="C12921" s="21" t="s">
        <v>141</v>
      </c>
      <c r="D12921" s="29" t="n">
        <v>178.262</v>
      </c>
      <c r="E12921" s="29" t="n">
        <f aca="false">D12921/10</f>
        <v>17.8262</v>
      </c>
      <c r="F12921" s="29" t="n">
        <f aca="false">(E12921+Einstellungen!$B$20)*(1+Einstellungen!$B$10)</f>
        <v>43.413818</v>
      </c>
      <c r="G12921" s="21" t="str">
        <f aca="false">IF(F12921&lt;Einstellungen!$B$5,"ja","nein")</f>
        <v>nein</v>
      </c>
      <c r="H12921" s="21" t="s">
        <v>31</v>
      </c>
      <c r="I12921" s="29" t="n">
        <f aca="false">INDEX(Einstellungen!$B$27:$B$50,8)</f>
        <v>0.95</v>
      </c>
      <c r="J12921" s="29" t="n">
        <f aca="false">F12921*I12921</f>
        <v>41.2431271</v>
      </c>
    </row>
    <row r="12922" customFormat="false" ht="15" hidden="false" customHeight="false" outlineLevel="0" collapsed="false">
      <c r="A12922" s="28" t="n">
        <v>46119</v>
      </c>
      <c r="B12922" s="21" t="s">
        <v>120</v>
      </c>
      <c r="C12922" s="21" t="s">
        <v>141</v>
      </c>
      <c r="D12922" s="29" t="n">
        <v>127.858</v>
      </c>
      <c r="E12922" s="29" t="n">
        <f aca="false">D12922/10</f>
        <v>12.7858</v>
      </c>
      <c r="F12922" s="29" t="n">
        <f aca="false">(E12922+Einstellungen!$B$20)*(1+Einstellungen!$B$10)</f>
        <v>37.415742</v>
      </c>
      <c r="G12922" s="21" t="str">
        <f aca="false">IF(F12922&lt;Einstellungen!$B$5,"ja","nein")</f>
        <v>nein</v>
      </c>
      <c r="H12922" s="21" t="s">
        <v>31</v>
      </c>
      <c r="I12922" s="29" t="n">
        <f aca="false">INDEX(Einstellungen!$B$27:$B$50,9)</f>
        <v>1.05</v>
      </c>
      <c r="J12922" s="29" t="n">
        <f aca="false">F12922*I12922</f>
        <v>39.2865291</v>
      </c>
    </row>
    <row r="12923" customFormat="false" ht="15" hidden="false" customHeight="false" outlineLevel="0" collapsed="false">
      <c r="A12923" s="28" t="n">
        <v>46119</v>
      </c>
      <c r="B12923" s="21" t="s">
        <v>121</v>
      </c>
      <c r="C12923" s="21" t="s">
        <v>141</v>
      </c>
      <c r="D12923" s="29" t="n">
        <v>81.802</v>
      </c>
      <c r="E12923" s="29" t="n">
        <f aca="false">D12923/10</f>
        <v>8.1802</v>
      </c>
      <c r="F12923" s="29" t="n">
        <f aca="false">(E12923+Einstellungen!$B$20)*(1+Einstellungen!$B$10)</f>
        <v>31.935078</v>
      </c>
      <c r="G12923" s="21" t="str">
        <f aca="false">IF(F12923&lt;Einstellungen!$B$5,"ja","nein")</f>
        <v>nein</v>
      </c>
      <c r="H12923" s="21" t="s">
        <v>31</v>
      </c>
      <c r="I12923" s="29" t="n">
        <f aca="false">INDEX(Einstellungen!$B$27:$B$50,10)</f>
        <v>1.05</v>
      </c>
      <c r="J12923" s="29" t="n">
        <f aca="false">F12923*I12923</f>
        <v>33.5318319</v>
      </c>
    </row>
    <row r="12924" customFormat="false" ht="15" hidden="false" customHeight="false" outlineLevel="0" collapsed="false">
      <c r="A12924" s="28" t="n">
        <v>46119</v>
      </c>
      <c r="B12924" s="21" t="s">
        <v>122</v>
      </c>
      <c r="C12924" s="21" t="s">
        <v>141</v>
      </c>
      <c r="D12924" s="29" t="n">
        <v>24.887</v>
      </c>
      <c r="E12924" s="29" t="n">
        <f aca="false">D12924/10</f>
        <v>2.4887</v>
      </c>
      <c r="F12924" s="29" t="n">
        <f aca="false">(E12924+Einstellungen!$B$20)*(1+Einstellungen!$B$10)</f>
        <v>25.162193</v>
      </c>
      <c r="G12924" s="21" t="str">
        <f aca="false">IF(F12924&lt;Einstellungen!$B$5,"ja","nein")</f>
        <v>ja</v>
      </c>
      <c r="H12924" s="21" t="s">
        <v>31</v>
      </c>
      <c r="I12924" s="29" t="n">
        <f aca="false">INDEX(Einstellungen!$B$27:$B$50,11)</f>
        <v>1.05</v>
      </c>
      <c r="J12924" s="29" t="n">
        <f aca="false">F12924*I12924</f>
        <v>26.42030265</v>
      </c>
    </row>
    <row r="12925" customFormat="false" ht="15" hidden="false" customHeight="false" outlineLevel="0" collapsed="false">
      <c r="A12925" s="28" t="n">
        <v>46119</v>
      </c>
      <c r="B12925" s="21" t="s">
        <v>123</v>
      </c>
      <c r="C12925" s="21" t="s">
        <v>141</v>
      </c>
      <c r="D12925" s="29" t="n">
        <v>-0.007</v>
      </c>
      <c r="E12925" s="29" t="n">
        <f aca="false">D12925/10</f>
        <v>-0.0007</v>
      </c>
      <c r="F12925" s="29" t="n">
        <f aca="false">(E12925+Einstellungen!$B$20)*(1+Einstellungen!$B$10)</f>
        <v>22.199807</v>
      </c>
      <c r="G12925" s="21" t="str">
        <f aca="false">IF(F12925&lt;Einstellungen!$B$5,"ja","nein")</f>
        <v>ja</v>
      </c>
      <c r="H12925" s="21" t="s">
        <v>31</v>
      </c>
      <c r="I12925" s="29" t="n">
        <f aca="false">INDEX(Einstellungen!$B$27:$B$50,12)</f>
        <v>1.1</v>
      </c>
      <c r="J12925" s="29" t="n">
        <f aca="false">F12925*I12925</f>
        <v>24.4197877</v>
      </c>
    </row>
    <row r="12926" customFormat="false" ht="15" hidden="false" customHeight="false" outlineLevel="0" collapsed="false">
      <c r="A12926" s="28" t="n">
        <v>46119</v>
      </c>
      <c r="B12926" s="21" t="s">
        <v>124</v>
      </c>
      <c r="C12926" s="21" t="s">
        <v>141</v>
      </c>
      <c r="D12926" s="29" t="n">
        <v>-3.01</v>
      </c>
      <c r="E12926" s="29" t="n">
        <f aca="false">D12926/10</f>
        <v>-0.301</v>
      </c>
      <c r="F12926" s="29" t="n">
        <f aca="false">(E12926+Einstellungen!$B$20)*(1+Einstellungen!$B$10)</f>
        <v>21.84245</v>
      </c>
      <c r="G12926" s="21" t="str">
        <f aca="false">IF(F12926&lt;Einstellungen!$B$5,"ja","nein")</f>
        <v>ja</v>
      </c>
      <c r="H12926" s="21" t="s">
        <v>31</v>
      </c>
      <c r="I12926" s="29" t="n">
        <f aca="false">INDEX(Einstellungen!$B$27:$B$50,13)</f>
        <v>1.2</v>
      </c>
      <c r="J12926" s="29" t="n">
        <f aca="false">F12926*I12926</f>
        <v>26.21094</v>
      </c>
    </row>
    <row r="12927" customFormat="false" ht="15" hidden="false" customHeight="false" outlineLevel="0" collapsed="false">
      <c r="A12927" s="28" t="n">
        <v>46119</v>
      </c>
      <c r="B12927" s="21" t="s">
        <v>125</v>
      </c>
      <c r="C12927" s="21" t="s">
        <v>141</v>
      </c>
      <c r="D12927" s="29" t="n">
        <v>-11.287</v>
      </c>
      <c r="E12927" s="29" t="n">
        <f aca="false">D12927/10</f>
        <v>-1.1287</v>
      </c>
      <c r="F12927" s="29" t="n">
        <f aca="false">(E12927+Einstellungen!$B$20)*(1+Einstellungen!$B$10)</f>
        <v>20.857487</v>
      </c>
      <c r="G12927" s="21" t="str">
        <f aca="false">IF(F12927&lt;Einstellungen!$B$5,"ja","nein")</f>
        <v>ja</v>
      </c>
      <c r="H12927" s="21" t="s">
        <v>31</v>
      </c>
      <c r="I12927" s="29" t="n">
        <f aca="false">INDEX(Einstellungen!$B$27:$B$50,14)</f>
        <v>1.15</v>
      </c>
      <c r="J12927" s="29" t="n">
        <f aca="false">F12927*I12927</f>
        <v>23.98611005</v>
      </c>
    </row>
    <row r="12928" customFormat="false" ht="15" hidden="false" customHeight="false" outlineLevel="0" collapsed="false">
      <c r="A12928" s="28" t="n">
        <v>46119</v>
      </c>
      <c r="B12928" s="21" t="s">
        <v>126</v>
      </c>
      <c r="C12928" s="21" t="s">
        <v>141</v>
      </c>
      <c r="D12928" s="29" t="n">
        <v>-11.23</v>
      </c>
      <c r="E12928" s="29" t="n">
        <f aca="false">D12928/10</f>
        <v>-1.123</v>
      </c>
      <c r="F12928" s="29" t="n">
        <f aca="false">(E12928+Einstellungen!$B$20)*(1+Einstellungen!$B$10)</f>
        <v>20.86427</v>
      </c>
      <c r="G12928" s="21" t="str">
        <f aca="false">IF(F12928&lt;Einstellungen!$B$5,"ja","nein")</f>
        <v>ja</v>
      </c>
      <c r="H12928" s="21" t="s">
        <v>31</v>
      </c>
      <c r="I12928" s="29" t="n">
        <f aca="false">INDEX(Einstellungen!$B$27:$B$50,15)</f>
        <v>1</v>
      </c>
      <c r="J12928" s="29" t="n">
        <f aca="false">F12928*I12928</f>
        <v>20.86427</v>
      </c>
    </row>
    <row r="12929" customFormat="false" ht="15" hidden="false" customHeight="false" outlineLevel="0" collapsed="false">
      <c r="A12929" s="28" t="n">
        <v>46119</v>
      </c>
      <c r="B12929" s="21" t="s">
        <v>127</v>
      </c>
      <c r="C12929" s="21" t="s">
        <v>141</v>
      </c>
      <c r="D12929" s="29" t="n">
        <v>-4.205</v>
      </c>
      <c r="E12929" s="29" t="n">
        <f aca="false">D12929/10</f>
        <v>-0.4205</v>
      </c>
      <c r="F12929" s="29" t="n">
        <f aca="false">(E12929+Einstellungen!$B$20)*(1+Einstellungen!$B$10)</f>
        <v>21.700245</v>
      </c>
      <c r="G12929" s="21" t="str">
        <f aca="false">IF(F12929&lt;Einstellungen!$B$5,"ja","nein")</f>
        <v>ja</v>
      </c>
      <c r="H12929" s="21" t="s">
        <v>31</v>
      </c>
      <c r="I12929" s="29" t="n">
        <f aca="false">INDEX(Einstellungen!$B$27:$B$50,16)</f>
        <v>0.95</v>
      </c>
      <c r="J12929" s="29" t="n">
        <f aca="false">F12929*I12929</f>
        <v>20.61523275</v>
      </c>
    </row>
    <row r="12930" customFormat="false" ht="15" hidden="false" customHeight="false" outlineLevel="0" collapsed="false">
      <c r="A12930" s="28" t="n">
        <v>46119</v>
      </c>
      <c r="B12930" s="21" t="s">
        <v>128</v>
      </c>
      <c r="C12930" s="21" t="s">
        <v>141</v>
      </c>
      <c r="D12930" s="29" t="n">
        <v>3.8</v>
      </c>
      <c r="E12930" s="29" t="n">
        <f aca="false">D12930/10</f>
        <v>0.38</v>
      </c>
      <c r="F12930" s="29" t="n">
        <f aca="false">(E12930+Einstellungen!$B$20)*(1+Einstellungen!$B$10)</f>
        <v>22.65284</v>
      </c>
      <c r="G12930" s="21" t="str">
        <f aca="false">IF(F12930&lt;Einstellungen!$B$5,"ja","nein")</f>
        <v>ja</v>
      </c>
      <c r="H12930" s="21" t="s">
        <v>31</v>
      </c>
      <c r="I12930" s="29" t="n">
        <f aca="false">INDEX(Einstellungen!$B$27:$B$50,17)</f>
        <v>0.95</v>
      </c>
      <c r="J12930" s="29" t="n">
        <f aca="false">F12930*I12930</f>
        <v>21.520198</v>
      </c>
    </row>
    <row r="12931" customFormat="false" ht="15" hidden="false" customHeight="false" outlineLevel="0" collapsed="false">
      <c r="A12931" s="28" t="n">
        <v>46119</v>
      </c>
      <c r="B12931" s="21" t="s">
        <v>129</v>
      </c>
      <c r="C12931" s="21" t="s">
        <v>141</v>
      </c>
      <c r="D12931" s="29" t="n">
        <v>79.903</v>
      </c>
      <c r="E12931" s="29" t="n">
        <f aca="false">D12931/10</f>
        <v>7.9903</v>
      </c>
      <c r="F12931" s="29" t="n">
        <f aca="false">(E12931+Einstellungen!$B$20)*(1+Einstellungen!$B$10)</f>
        <v>31.709097</v>
      </c>
      <c r="G12931" s="21" t="str">
        <f aca="false">IF(F12931&lt;Einstellungen!$B$5,"ja","nein")</f>
        <v>nein</v>
      </c>
      <c r="H12931" s="21" t="s">
        <v>31</v>
      </c>
      <c r="I12931" s="29" t="n">
        <f aca="false">INDEX(Einstellungen!$B$27:$B$50,18)</f>
        <v>1.1</v>
      </c>
      <c r="J12931" s="29" t="n">
        <f aca="false">F12931*I12931</f>
        <v>34.8800067</v>
      </c>
    </row>
    <row r="12932" customFormat="false" ht="15" hidden="false" customHeight="false" outlineLevel="0" collapsed="false">
      <c r="A12932" s="28" t="n">
        <v>46119</v>
      </c>
      <c r="B12932" s="21" t="s">
        <v>130</v>
      </c>
      <c r="C12932" s="21" t="s">
        <v>141</v>
      </c>
      <c r="D12932" s="29" t="n">
        <v>137.995</v>
      </c>
      <c r="E12932" s="29" t="n">
        <f aca="false">D12932/10</f>
        <v>13.7995</v>
      </c>
      <c r="F12932" s="29" t="n">
        <f aca="false">(E12932+Einstellungen!$B$20)*(1+Einstellungen!$B$10)</f>
        <v>38.622045</v>
      </c>
      <c r="G12932" s="21" t="str">
        <f aca="false">IF(F12932&lt;Einstellungen!$B$5,"ja","nein")</f>
        <v>nein</v>
      </c>
      <c r="H12932" s="21" t="s">
        <v>31</v>
      </c>
      <c r="I12932" s="29" t="n">
        <f aca="false">INDEX(Einstellungen!$B$27:$B$50,19)</f>
        <v>1.35</v>
      </c>
      <c r="J12932" s="29" t="n">
        <f aca="false">F12932*I12932</f>
        <v>52.13976075</v>
      </c>
    </row>
    <row r="12933" customFormat="false" ht="15" hidden="false" customHeight="false" outlineLevel="0" collapsed="false">
      <c r="A12933" s="28" t="n">
        <v>46119</v>
      </c>
      <c r="B12933" s="21" t="s">
        <v>131</v>
      </c>
      <c r="C12933" s="21" t="s">
        <v>141</v>
      </c>
      <c r="D12933" s="29" t="n">
        <v>194.028</v>
      </c>
      <c r="E12933" s="29" t="n">
        <f aca="false">D12933/10</f>
        <v>19.4028</v>
      </c>
      <c r="F12933" s="29" t="n">
        <f aca="false">(E12933+Einstellungen!$B$20)*(1+Einstellungen!$B$10)</f>
        <v>45.289972</v>
      </c>
      <c r="G12933" s="21" t="str">
        <f aca="false">IF(F12933&lt;Einstellungen!$B$5,"ja","nein")</f>
        <v>nein</v>
      </c>
      <c r="H12933" s="21" t="s">
        <v>31</v>
      </c>
      <c r="I12933" s="29" t="n">
        <f aca="false">INDEX(Einstellungen!$B$27:$B$50,20)</f>
        <v>1.45</v>
      </c>
      <c r="J12933" s="29" t="n">
        <f aca="false">F12933*I12933</f>
        <v>65.6704594</v>
      </c>
    </row>
    <row r="12934" customFormat="false" ht="15" hidden="false" customHeight="false" outlineLevel="0" collapsed="false">
      <c r="A12934" s="28" t="n">
        <v>46119</v>
      </c>
      <c r="B12934" s="21" t="s">
        <v>132</v>
      </c>
      <c r="C12934" s="21" t="s">
        <v>141</v>
      </c>
      <c r="D12934" s="29" t="n">
        <v>188.882</v>
      </c>
      <c r="E12934" s="29" t="n">
        <f aca="false">D12934/10</f>
        <v>18.8882</v>
      </c>
      <c r="F12934" s="29" t="n">
        <f aca="false">(E12934+Einstellungen!$B$20)*(1+Einstellungen!$B$10)</f>
        <v>44.677598</v>
      </c>
      <c r="G12934" s="21" t="str">
        <f aca="false">IF(F12934&lt;Einstellungen!$B$5,"ja","nein")</f>
        <v>nein</v>
      </c>
      <c r="H12934" s="21" t="s">
        <v>31</v>
      </c>
      <c r="I12934" s="29" t="n">
        <f aca="false">INDEX(Einstellungen!$B$27:$B$50,21)</f>
        <v>1.4</v>
      </c>
      <c r="J12934" s="29" t="n">
        <f aca="false">F12934*I12934</f>
        <v>62.5486372</v>
      </c>
    </row>
    <row r="12935" customFormat="false" ht="15" hidden="false" customHeight="false" outlineLevel="0" collapsed="false">
      <c r="A12935" s="28" t="n">
        <v>46119</v>
      </c>
      <c r="B12935" s="21" t="s">
        <v>133</v>
      </c>
      <c r="C12935" s="21" t="s">
        <v>141</v>
      </c>
      <c r="D12935" s="29" t="n">
        <v>144.002</v>
      </c>
      <c r="E12935" s="29" t="n">
        <f aca="false">D12935/10</f>
        <v>14.4002</v>
      </c>
      <c r="F12935" s="29" t="n">
        <f aca="false">(E12935+Einstellungen!$B$20)*(1+Einstellungen!$B$10)</f>
        <v>39.336878</v>
      </c>
      <c r="G12935" s="21" t="str">
        <f aca="false">IF(F12935&lt;Einstellungen!$B$5,"ja","nein")</f>
        <v>nein</v>
      </c>
      <c r="H12935" s="21" t="s">
        <v>31</v>
      </c>
      <c r="I12935" s="29" t="n">
        <f aca="false">INDEX(Einstellungen!$B$27:$B$50,22)</f>
        <v>1.25</v>
      </c>
      <c r="J12935" s="29" t="n">
        <f aca="false">F12935*I12935</f>
        <v>49.1710975</v>
      </c>
    </row>
    <row r="12936" customFormat="false" ht="15" hidden="false" customHeight="false" outlineLevel="0" collapsed="false">
      <c r="A12936" s="28" t="n">
        <v>46119</v>
      </c>
      <c r="B12936" s="21" t="s">
        <v>134</v>
      </c>
      <c r="C12936" s="21" t="s">
        <v>141</v>
      </c>
      <c r="D12936" s="29" t="n">
        <v>129.01</v>
      </c>
      <c r="E12936" s="29" t="n">
        <f aca="false">D12936/10</f>
        <v>12.901</v>
      </c>
      <c r="F12936" s="29" t="n">
        <f aca="false">(E12936+Einstellungen!$B$20)*(1+Einstellungen!$B$10)</f>
        <v>37.55283</v>
      </c>
      <c r="G12936" s="21" t="str">
        <f aca="false">IF(F12936&lt;Einstellungen!$B$5,"ja","nein")</f>
        <v>nein</v>
      </c>
      <c r="H12936" s="21" t="s">
        <v>31</v>
      </c>
      <c r="I12936" s="29" t="n">
        <f aca="false">INDEX(Einstellungen!$B$27:$B$50,23)</f>
        <v>1.05</v>
      </c>
      <c r="J12936" s="29" t="n">
        <f aca="false">F12936*I12936</f>
        <v>39.4304715</v>
      </c>
    </row>
    <row r="12937" customFormat="false" ht="15" hidden="false" customHeight="false" outlineLevel="0" collapsed="false">
      <c r="A12937" s="28" t="n">
        <v>46119</v>
      </c>
      <c r="B12937" s="21" t="s">
        <v>135</v>
      </c>
      <c r="C12937" s="21" t="s">
        <v>141</v>
      </c>
      <c r="D12937" s="29" t="n">
        <v>118.2</v>
      </c>
      <c r="E12937" s="29" t="n">
        <f aca="false">D12937/10</f>
        <v>11.82</v>
      </c>
      <c r="F12937" s="29" t="n">
        <f aca="false">(E12937+Einstellungen!$B$20)*(1+Einstellungen!$B$10)</f>
        <v>36.26644</v>
      </c>
      <c r="G12937" s="21" t="str">
        <f aca="false">IF(F12937&lt;Einstellungen!$B$5,"ja","nein")</f>
        <v>nein</v>
      </c>
      <c r="H12937" s="21" t="s">
        <v>31</v>
      </c>
      <c r="I12937" s="29" t="n">
        <f aca="false">INDEX(Einstellungen!$B$27:$B$50,24)</f>
        <v>0.8</v>
      </c>
      <c r="J12937" s="29" t="n">
        <f aca="false">F12937*I12937</f>
        <v>29.013152</v>
      </c>
    </row>
    <row r="12938" customFormat="false" ht="15" hidden="false" customHeight="false" outlineLevel="0" collapsed="false">
      <c r="A12938" s="28" t="n">
        <v>46120</v>
      </c>
      <c r="B12938" s="21" t="s">
        <v>111</v>
      </c>
      <c r="C12938" s="21" t="s">
        <v>112</v>
      </c>
      <c r="D12938" s="29" t="n">
        <v>107.17</v>
      </c>
      <c r="E12938" s="29" t="n">
        <f aca="false">D12938/10</f>
        <v>10.717</v>
      </c>
      <c r="F12938" s="29" t="n">
        <f aca="false">(E12938+Einstellungen!$B$20)*(1+Einstellungen!$B$10)</f>
        <v>34.95387</v>
      </c>
      <c r="G12938" s="21" t="str">
        <f aca="false">IF(F12938&lt;Einstellungen!$B$5,"ja","nein")</f>
        <v>nein</v>
      </c>
      <c r="H12938" s="21" t="s">
        <v>31</v>
      </c>
      <c r="I12938" s="29" t="n">
        <f aca="false">INDEX(Einstellungen!$B$27:$B$50,1)</f>
        <v>0.6</v>
      </c>
      <c r="J12938" s="29" t="n">
        <f aca="false">F12938*I12938</f>
        <v>20.972322</v>
      </c>
    </row>
    <row r="12939" customFormat="false" ht="15" hidden="false" customHeight="false" outlineLevel="0" collapsed="false">
      <c r="A12939" s="28" t="n">
        <v>46120</v>
      </c>
      <c r="B12939" s="21" t="s">
        <v>113</v>
      </c>
      <c r="C12939" s="21" t="s">
        <v>112</v>
      </c>
      <c r="D12939" s="29" t="n">
        <v>102.21</v>
      </c>
      <c r="E12939" s="29" t="n">
        <f aca="false">D12939/10</f>
        <v>10.221</v>
      </c>
      <c r="F12939" s="29" t="n">
        <f aca="false">(E12939+Einstellungen!$B$20)*(1+Einstellungen!$B$10)</f>
        <v>34.36363</v>
      </c>
      <c r="G12939" s="21" t="str">
        <f aca="false">IF(F12939&lt;Einstellungen!$B$5,"ja","nein")</f>
        <v>nein</v>
      </c>
      <c r="H12939" s="21" t="s">
        <v>31</v>
      </c>
      <c r="I12939" s="29" t="n">
        <f aca="false">INDEX(Einstellungen!$B$27:$B$50,2)</f>
        <v>0.5</v>
      </c>
      <c r="J12939" s="29" t="n">
        <f aca="false">F12939*I12939</f>
        <v>17.181815</v>
      </c>
    </row>
    <row r="12940" customFormat="false" ht="15" hidden="false" customHeight="false" outlineLevel="0" collapsed="false">
      <c r="A12940" s="28" t="n">
        <v>46120</v>
      </c>
      <c r="B12940" s="21" t="s">
        <v>114</v>
      </c>
      <c r="C12940" s="21" t="s">
        <v>112</v>
      </c>
      <c r="D12940" s="29" t="n">
        <v>100.82</v>
      </c>
      <c r="E12940" s="29" t="n">
        <f aca="false">D12940/10</f>
        <v>10.082</v>
      </c>
      <c r="F12940" s="29" t="n">
        <f aca="false">(E12940+Einstellungen!$B$20)*(1+Einstellungen!$B$10)</f>
        <v>34.19822</v>
      </c>
      <c r="G12940" s="21" t="str">
        <f aca="false">IF(F12940&lt;Einstellungen!$B$5,"ja","nein")</f>
        <v>nein</v>
      </c>
      <c r="H12940" s="21" t="s">
        <v>31</v>
      </c>
      <c r="I12940" s="29" t="n">
        <f aca="false">INDEX(Einstellungen!$B$27:$B$50,3)</f>
        <v>0.45</v>
      </c>
      <c r="J12940" s="29" t="n">
        <f aca="false">F12940*I12940</f>
        <v>15.389199</v>
      </c>
    </row>
    <row r="12941" customFormat="false" ht="15" hidden="false" customHeight="false" outlineLevel="0" collapsed="false">
      <c r="A12941" s="28" t="n">
        <v>46120</v>
      </c>
      <c r="B12941" s="21" t="s">
        <v>115</v>
      </c>
      <c r="C12941" s="21" t="s">
        <v>112</v>
      </c>
      <c r="D12941" s="29" t="n">
        <v>103.498</v>
      </c>
      <c r="E12941" s="29" t="n">
        <f aca="false">D12941/10</f>
        <v>10.3498</v>
      </c>
      <c r="F12941" s="29" t="n">
        <f aca="false">(E12941+Einstellungen!$B$20)*(1+Einstellungen!$B$10)</f>
        <v>34.516902</v>
      </c>
      <c r="G12941" s="21" t="str">
        <f aca="false">IF(F12941&lt;Einstellungen!$B$5,"ja","nein")</f>
        <v>nein</v>
      </c>
      <c r="H12941" s="21" t="s">
        <v>31</v>
      </c>
      <c r="I12941" s="29" t="n">
        <f aca="false">INDEX(Einstellungen!$B$27:$B$50,4)</f>
        <v>0.45</v>
      </c>
      <c r="J12941" s="29" t="n">
        <f aca="false">F12941*I12941</f>
        <v>15.5326059</v>
      </c>
    </row>
    <row r="12942" customFormat="false" ht="15" hidden="false" customHeight="false" outlineLevel="0" collapsed="false">
      <c r="A12942" s="28" t="n">
        <v>46120</v>
      </c>
      <c r="B12942" s="21" t="s">
        <v>116</v>
      </c>
      <c r="C12942" s="21" t="s">
        <v>112</v>
      </c>
      <c r="D12942" s="29" t="n">
        <v>107.513</v>
      </c>
      <c r="E12942" s="29" t="n">
        <f aca="false">D12942/10</f>
        <v>10.7513</v>
      </c>
      <c r="F12942" s="29" t="n">
        <f aca="false">(E12942+Einstellungen!$B$20)*(1+Einstellungen!$B$10)</f>
        <v>34.994687</v>
      </c>
      <c r="G12942" s="21" t="str">
        <f aca="false">IF(F12942&lt;Einstellungen!$B$5,"ja","nein")</f>
        <v>nein</v>
      </c>
      <c r="H12942" s="21" t="s">
        <v>31</v>
      </c>
      <c r="I12942" s="29" t="n">
        <f aca="false">INDEX(Einstellungen!$B$27:$B$50,5)</f>
        <v>0.45</v>
      </c>
      <c r="J12942" s="29" t="n">
        <f aca="false">F12942*I12942</f>
        <v>15.74760915</v>
      </c>
    </row>
    <row r="12943" customFormat="false" ht="15" hidden="false" customHeight="false" outlineLevel="0" collapsed="false">
      <c r="A12943" s="28" t="n">
        <v>46120</v>
      </c>
      <c r="B12943" s="21" t="s">
        <v>117</v>
      </c>
      <c r="C12943" s="21" t="s">
        <v>112</v>
      </c>
      <c r="D12943" s="29" t="n">
        <v>116.928</v>
      </c>
      <c r="E12943" s="29" t="n">
        <f aca="false">D12943/10</f>
        <v>11.6928</v>
      </c>
      <c r="F12943" s="29" t="n">
        <f aca="false">(E12943+Einstellungen!$B$20)*(1+Einstellungen!$B$10)</f>
        <v>36.115072</v>
      </c>
      <c r="G12943" s="21" t="str">
        <f aca="false">IF(F12943&lt;Einstellungen!$B$5,"ja","nein")</f>
        <v>nein</v>
      </c>
      <c r="H12943" s="21" t="s">
        <v>31</v>
      </c>
      <c r="I12943" s="29" t="n">
        <f aca="false">INDEX(Einstellungen!$B$27:$B$50,6)</f>
        <v>0.5</v>
      </c>
      <c r="J12943" s="29" t="n">
        <f aca="false">F12943*I12943</f>
        <v>18.057536</v>
      </c>
    </row>
    <row r="12944" customFormat="false" ht="15" hidden="false" customHeight="false" outlineLevel="0" collapsed="false">
      <c r="A12944" s="28" t="n">
        <v>46120</v>
      </c>
      <c r="B12944" s="21" t="s">
        <v>118</v>
      </c>
      <c r="C12944" s="21" t="s">
        <v>112</v>
      </c>
      <c r="D12944" s="29" t="n">
        <v>149.795</v>
      </c>
      <c r="E12944" s="29" t="n">
        <f aca="false">D12944/10</f>
        <v>14.9795</v>
      </c>
      <c r="F12944" s="29" t="n">
        <f aca="false">(E12944+Einstellungen!$B$20)*(1+Einstellungen!$B$10)</f>
        <v>40.026245</v>
      </c>
      <c r="G12944" s="21" t="str">
        <f aca="false">IF(F12944&lt;Einstellungen!$B$5,"ja","nein")</f>
        <v>nein</v>
      </c>
      <c r="H12944" s="21" t="s">
        <v>31</v>
      </c>
      <c r="I12944" s="29" t="n">
        <f aca="false">INDEX(Einstellungen!$B$27:$B$50,7)</f>
        <v>0.7</v>
      </c>
      <c r="J12944" s="29" t="n">
        <f aca="false">F12944*I12944</f>
        <v>28.0183715</v>
      </c>
    </row>
    <row r="12945" customFormat="false" ht="15" hidden="false" customHeight="false" outlineLevel="0" collapsed="false">
      <c r="A12945" s="28" t="n">
        <v>46120</v>
      </c>
      <c r="B12945" s="21" t="s">
        <v>119</v>
      </c>
      <c r="C12945" s="21" t="s">
        <v>112</v>
      </c>
      <c r="D12945" s="29" t="n">
        <v>168.798</v>
      </c>
      <c r="E12945" s="29" t="n">
        <f aca="false">D12945/10</f>
        <v>16.8798</v>
      </c>
      <c r="F12945" s="29" t="n">
        <f aca="false">(E12945+Einstellungen!$B$20)*(1+Einstellungen!$B$10)</f>
        <v>42.287602</v>
      </c>
      <c r="G12945" s="21" t="str">
        <f aca="false">IF(F12945&lt;Einstellungen!$B$5,"ja","nein")</f>
        <v>nein</v>
      </c>
      <c r="H12945" s="21" t="s">
        <v>31</v>
      </c>
      <c r="I12945" s="29" t="n">
        <f aca="false">INDEX(Einstellungen!$B$27:$B$50,8)</f>
        <v>0.95</v>
      </c>
      <c r="J12945" s="29" t="n">
        <f aca="false">F12945*I12945</f>
        <v>40.1732219</v>
      </c>
    </row>
    <row r="12946" customFormat="false" ht="15" hidden="false" customHeight="false" outlineLevel="0" collapsed="false">
      <c r="A12946" s="28" t="n">
        <v>46120</v>
      </c>
      <c r="B12946" s="21" t="s">
        <v>120</v>
      </c>
      <c r="C12946" s="21" t="s">
        <v>112</v>
      </c>
      <c r="D12946" s="29" t="n">
        <v>138.507</v>
      </c>
      <c r="E12946" s="29" t="n">
        <f aca="false">D12946/10</f>
        <v>13.8507</v>
      </c>
      <c r="F12946" s="29" t="n">
        <f aca="false">(E12946+Einstellungen!$B$20)*(1+Einstellungen!$B$10)</f>
        <v>38.682973</v>
      </c>
      <c r="G12946" s="21" t="str">
        <f aca="false">IF(F12946&lt;Einstellungen!$B$5,"ja","nein")</f>
        <v>nein</v>
      </c>
      <c r="H12946" s="21" t="s">
        <v>31</v>
      </c>
      <c r="I12946" s="29" t="n">
        <f aca="false">INDEX(Einstellungen!$B$27:$B$50,9)</f>
        <v>1.05</v>
      </c>
      <c r="J12946" s="29" t="n">
        <f aca="false">F12946*I12946</f>
        <v>40.61712165</v>
      </c>
    </row>
    <row r="12947" customFormat="false" ht="15" hidden="false" customHeight="false" outlineLevel="0" collapsed="false">
      <c r="A12947" s="28" t="n">
        <v>46120</v>
      </c>
      <c r="B12947" s="21" t="s">
        <v>121</v>
      </c>
      <c r="C12947" s="21" t="s">
        <v>112</v>
      </c>
      <c r="D12947" s="29" t="n">
        <v>97.45</v>
      </c>
      <c r="E12947" s="29" t="n">
        <f aca="false">D12947/10</f>
        <v>9.745</v>
      </c>
      <c r="F12947" s="29" t="n">
        <f aca="false">(E12947+Einstellungen!$B$20)*(1+Einstellungen!$B$10)</f>
        <v>33.79719</v>
      </c>
      <c r="G12947" s="21" t="str">
        <f aca="false">IF(F12947&lt;Einstellungen!$B$5,"ja","nein")</f>
        <v>nein</v>
      </c>
      <c r="H12947" s="21" t="s">
        <v>31</v>
      </c>
      <c r="I12947" s="29" t="n">
        <f aca="false">INDEX(Einstellungen!$B$27:$B$50,10)</f>
        <v>1.05</v>
      </c>
      <c r="J12947" s="29" t="n">
        <f aca="false">F12947*I12947</f>
        <v>35.4870495</v>
      </c>
    </row>
    <row r="12948" customFormat="false" ht="15" hidden="false" customHeight="false" outlineLevel="0" collapsed="false">
      <c r="A12948" s="28" t="n">
        <v>46120</v>
      </c>
      <c r="B12948" s="21" t="s">
        <v>122</v>
      </c>
      <c r="C12948" s="21" t="s">
        <v>112</v>
      </c>
      <c r="D12948" s="29" t="n">
        <v>51.12</v>
      </c>
      <c r="E12948" s="29" t="n">
        <f aca="false">D12948/10</f>
        <v>5.112</v>
      </c>
      <c r="F12948" s="29" t="n">
        <f aca="false">(E12948+Einstellungen!$B$20)*(1+Einstellungen!$B$10)</f>
        <v>28.28392</v>
      </c>
      <c r="G12948" s="21" t="str">
        <f aca="false">IF(F12948&lt;Einstellungen!$B$5,"ja","nein")</f>
        <v>ja</v>
      </c>
      <c r="H12948" s="21" t="s">
        <v>31</v>
      </c>
      <c r="I12948" s="29" t="n">
        <f aca="false">INDEX(Einstellungen!$B$27:$B$50,11)</f>
        <v>1.05</v>
      </c>
      <c r="J12948" s="29" t="n">
        <f aca="false">F12948*I12948</f>
        <v>29.698116</v>
      </c>
    </row>
    <row r="12949" customFormat="false" ht="15" hidden="false" customHeight="false" outlineLevel="0" collapsed="false">
      <c r="A12949" s="28" t="n">
        <v>46120</v>
      </c>
      <c r="B12949" s="21" t="s">
        <v>123</v>
      </c>
      <c r="C12949" s="21" t="s">
        <v>112</v>
      </c>
      <c r="D12949" s="29" t="n">
        <v>-0.05</v>
      </c>
      <c r="E12949" s="29" t="n">
        <f aca="false">D12949/10</f>
        <v>-0.005</v>
      </c>
      <c r="F12949" s="29" t="n">
        <f aca="false">(E12949+Einstellungen!$B$20)*(1+Einstellungen!$B$10)</f>
        <v>22.19469</v>
      </c>
      <c r="G12949" s="21" t="str">
        <f aca="false">IF(F12949&lt;Einstellungen!$B$5,"ja","nein")</f>
        <v>ja</v>
      </c>
      <c r="H12949" s="21" t="s">
        <v>31</v>
      </c>
      <c r="I12949" s="29" t="n">
        <f aca="false">INDEX(Einstellungen!$B$27:$B$50,12)</f>
        <v>1.1</v>
      </c>
      <c r="J12949" s="29" t="n">
        <f aca="false">F12949*I12949</f>
        <v>24.414159</v>
      </c>
    </row>
    <row r="12950" customFormat="false" ht="15" hidden="false" customHeight="false" outlineLevel="0" collapsed="false">
      <c r="A12950" s="28" t="n">
        <v>46120</v>
      </c>
      <c r="B12950" s="21" t="s">
        <v>124</v>
      </c>
      <c r="C12950" s="21" t="s">
        <v>112</v>
      </c>
      <c r="D12950" s="29" t="n">
        <v>-18.828</v>
      </c>
      <c r="E12950" s="29" t="n">
        <f aca="false">D12950/10</f>
        <v>-1.8828</v>
      </c>
      <c r="F12950" s="29" t="n">
        <f aca="false">(E12950+Einstellungen!$B$20)*(1+Einstellungen!$B$10)</f>
        <v>19.960108</v>
      </c>
      <c r="G12950" s="21" t="str">
        <f aca="false">IF(F12950&lt;Einstellungen!$B$5,"ja","nein")</f>
        <v>ja</v>
      </c>
      <c r="H12950" s="21" t="s">
        <v>31</v>
      </c>
      <c r="I12950" s="29" t="n">
        <f aca="false">INDEX(Einstellungen!$B$27:$B$50,13)</f>
        <v>1.2</v>
      </c>
      <c r="J12950" s="29" t="n">
        <f aca="false">F12950*I12950</f>
        <v>23.9521296</v>
      </c>
    </row>
    <row r="12951" customFormat="false" ht="15" hidden="false" customHeight="false" outlineLevel="0" collapsed="false">
      <c r="A12951" s="28" t="n">
        <v>46120</v>
      </c>
      <c r="B12951" s="21" t="s">
        <v>125</v>
      </c>
      <c r="C12951" s="21" t="s">
        <v>112</v>
      </c>
      <c r="D12951" s="29" t="n">
        <v>-32.78</v>
      </c>
      <c r="E12951" s="29" t="n">
        <f aca="false">D12951/10</f>
        <v>-3.278</v>
      </c>
      <c r="F12951" s="29" t="n">
        <f aca="false">(E12951+Einstellungen!$B$20)*(1+Einstellungen!$B$10)</f>
        <v>18.29982</v>
      </c>
      <c r="G12951" s="21" t="str">
        <f aca="false">IF(F12951&lt;Einstellungen!$B$5,"ja","nein")</f>
        <v>ja</v>
      </c>
      <c r="H12951" s="21" t="s">
        <v>31</v>
      </c>
      <c r="I12951" s="29" t="n">
        <f aca="false">INDEX(Einstellungen!$B$27:$B$50,14)</f>
        <v>1.15</v>
      </c>
      <c r="J12951" s="29" t="n">
        <f aca="false">F12951*I12951</f>
        <v>21.044793</v>
      </c>
    </row>
    <row r="12952" customFormat="false" ht="15" hidden="false" customHeight="false" outlineLevel="0" collapsed="false">
      <c r="A12952" s="28" t="n">
        <v>46120</v>
      </c>
      <c r="B12952" s="21" t="s">
        <v>126</v>
      </c>
      <c r="C12952" s="21" t="s">
        <v>112</v>
      </c>
      <c r="D12952" s="29" t="n">
        <v>-29.735</v>
      </c>
      <c r="E12952" s="29" t="n">
        <f aca="false">D12952/10</f>
        <v>-2.9735</v>
      </c>
      <c r="F12952" s="29" t="n">
        <f aca="false">(E12952+Einstellungen!$B$20)*(1+Einstellungen!$B$10)</f>
        <v>18.662175</v>
      </c>
      <c r="G12952" s="21" t="str">
        <f aca="false">IF(F12952&lt;Einstellungen!$B$5,"ja","nein")</f>
        <v>ja</v>
      </c>
      <c r="H12952" s="21" t="s">
        <v>31</v>
      </c>
      <c r="I12952" s="29" t="n">
        <f aca="false">INDEX(Einstellungen!$B$27:$B$50,15)</f>
        <v>1</v>
      </c>
      <c r="J12952" s="29" t="n">
        <f aca="false">F12952*I12952</f>
        <v>18.662175</v>
      </c>
    </row>
    <row r="12953" customFormat="false" ht="15" hidden="false" customHeight="false" outlineLevel="0" collapsed="false">
      <c r="A12953" s="28" t="n">
        <v>46120</v>
      </c>
      <c r="B12953" s="21" t="s">
        <v>127</v>
      </c>
      <c r="C12953" s="21" t="s">
        <v>112</v>
      </c>
      <c r="D12953" s="29" t="n">
        <v>-13.155</v>
      </c>
      <c r="E12953" s="29" t="n">
        <f aca="false">D12953/10</f>
        <v>-1.3155</v>
      </c>
      <c r="F12953" s="29" t="n">
        <f aca="false">(E12953+Einstellungen!$B$20)*(1+Einstellungen!$B$10)</f>
        <v>20.635195</v>
      </c>
      <c r="G12953" s="21" t="str">
        <f aca="false">IF(F12953&lt;Einstellungen!$B$5,"ja","nein")</f>
        <v>ja</v>
      </c>
      <c r="H12953" s="21" t="s">
        <v>31</v>
      </c>
      <c r="I12953" s="29" t="n">
        <f aca="false">INDEX(Einstellungen!$B$27:$B$50,16)</f>
        <v>0.95</v>
      </c>
      <c r="J12953" s="29" t="n">
        <f aca="false">F12953*I12953</f>
        <v>19.60343525</v>
      </c>
    </row>
    <row r="12954" customFormat="false" ht="15" hidden="false" customHeight="false" outlineLevel="0" collapsed="false">
      <c r="A12954" s="28" t="n">
        <v>46120</v>
      </c>
      <c r="B12954" s="21" t="s">
        <v>128</v>
      </c>
      <c r="C12954" s="21" t="s">
        <v>112</v>
      </c>
      <c r="D12954" s="29" t="n">
        <v>13.353</v>
      </c>
      <c r="E12954" s="29" t="n">
        <f aca="false">D12954/10</f>
        <v>1.3353</v>
      </c>
      <c r="F12954" s="29" t="n">
        <f aca="false">(E12954+Einstellungen!$B$20)*(1+Einstellungen!$B$10)</f>
        <v>23.789647</v>
      </c>
      <c r="G12954" s="21" t="str">
        <f aca="false">IF(F12954&lt;Einstellungen!$B$5,"ja","nein")</f>
        <v>ja</v>
      </c>
      <c r="H12954" s="21" t="s">
        <v>31</v>
      </c>
      <c r="I12954" s="29" t="n">
        <f aca="false">INDEX(Einstellungen!$B$27:$B$50,17)</f>
        <v>0.95</v>
      </c>
      <c r="J12954" s="29" t="n">
        <f aca="false">F12954*I12954</f>
        <v>22.60016465</v>
      </c>
    </row>
    <row r="12955" customFormat="false" ht="15" hidden="false" customHeight="false" outlineLevel="0" collapsed="false">
      <c r="A12955" s="28" t="n">
        <v>46120</v>
      </c>
      <c r="B12955" s="21" t="s">
        <v>129</v>
      </c>
      <c r="C12955" s="21" t="s">
        <v>112</v>
      </c>
      <c r="D12955" s="29" t="n">
        <v>91.875</v>
      </c>
      <c r="E12955" s="29" t="n">
        <f aca="false">D12955/10</f>
        <v>9.1875</v>
      </c>
      <c r="F12955" s="29" t="n">
        <f aca="false">(E12955+Einstellungen!$B$20)*(1+Einstellungen!$B$10)</f>
        <v>33.133765</v>
      </c>
      <c r="G12955" s="21" t="str">
        <f aca="false">IF(F12955&lt;Einstellungen!$B$5,"ja","nein")</f>
        <v>nein</v>
      </c>
      <c r="H12955" s="21" t="s">
        <v>31</v>
      </c>
      <c r="I12955" s="29" t="n">
        <f aca="false">INDEX(Einstellungen!$B$27:$B$50,18)</f>
        <v>1.1</v>
      </c>
      <c r="J12955" s="29" t="n">
        <f aca="false">F12955*I12955</f>
        <v>36.4471415</v>
      </c>
    </row>
    <row r="12956" customFormat="false" ht="15" hidden="false" customHeight="false" outlineLevel="0" collapsed="false">
      <c r="A12956" s="28" t="n">
        <v>46120</v>
      </c>
      <c r="B12956" s="21" t="s">
        <v>130</v>
      </c>
      <c r="C12956" s="21" t="s">
        <v>112</v>
      </c>
      <c r="D12956" s="29" t="n">
        <v>134.248</v>
      </c>
      <c r="E12956" s="29" t="n">
        <f aca="false">D12956/10</f>
        <v>13.4248</v>
      </c>
      <c r="F12956" s="29" t="n">
        <f aca="false">(E12956+Einstellungen!$B$20)*(1+Einstellungen!$B$10)</f>
        <v>38.176152</v>
      </c>
      <c r="G12956" s="21" t="str">
        <f aca="false">IF(F12956&lt;Einstellungen!$B$5,"ja","nein")</f>
        <v>nein</v>
      </c>
      <c r="H12956" s="21" t="s">
        <v>31</v>
      </c>
      <c r="I12956" s="29" t="n">
        <f aca="false">INDEX(Einstellungen!$B$27:$B$50,19)</f>
        <v>1.35</v>
      </c>
      <c r="J12956" s="29" t="n">
        <f aca="false">F12956*I12956</f>
        <v>51.5378052</v>
      </c>
    </row>
    <row r="12957" customFormat="false" ht="15" hidden="false" customHeight="false" outlineLevel="0" collapsed="false">
      <c r="A12957" s="28" t="n">
        <v>46120</v>
      </c>
      <c r="B12957" s="21" t="s">
        <v>131</v>
      </c>
      <c r="C12957" s="21" t="s">
        <v>112</v>
      </c>
      <c r="D12957" s="29" t="n">
        <v>170.007</v>
      </c>
      <c r="E12957" s="29" t="n">
        <f aca="false">D12957/10</f>
        <v>17.0007</v>
      </c>
      <c r="F12957" s="29" t="n">
        <f aca="false">(E12957+Einstellungen!$B$20)*(1+Einstellungen!$B$10)</f>
        <v>42.431473</v>
      </c>
      <c r="G12957" s="21" t="str">
        <f aca="false">IF(F12957&lt;Einstellungen!$B$5,"ja","nein")</f>
        <v>nein</v>
      </c>
      <c r="H12957" s="21" t="s">
        <v>31</v>
      </c>
      <c r="I12957" s="29" t="n">
        <f aca="false">INDEX(Einstellungen!$B$27:$B$50,20)</f>
        <v>1.45</v>
      </c>
      <c r="J12957" s="29" t="n">
        <f aca="false">F12957*I12957</f>
        <v>61.52563585</v>
      </c>
    </row>
    <row r="12958" customFormat="false" ht="15" hidden="false" customHeight="false" outlineLevel="0" collapsed="false">
      <c r="A12958" s="28" t="n">
        <v>46120</v>
      </c>
      <c r="B12958" s="21" t="s">
        <v>132</v>
      </c>
      <c r="C12958" s="21" t="s">
        <v>112</v>
      </c>
      <c r="D12958" s="29" t="n">
        <v>160.553</v>
      </c>
      <c r="E12958" s="29" t="n">
        <f aca="false">D12958/10</f>
        <v>16.0553</v>
      </c>
      <c r="F12958" s="29" t="n">
        <f aca="false">(E12958+Einstellungen!$B$20)*(1+Einstellungen!$B$10)</f>
        <v>41.306447</v>
      </c>
      <c r="G12958" s="21" t="str">
        <f aca="false">IF(F12958&lt;Einstellungen!$B$5,"ja","nein")</f>
        <v>nein</v>
      </c>
      <c r="H12958" s="21" t="s">
        <v>31</v>
      </c>
      <c r="I12958" s="29" t="n">
        <f aca="false">INDEX(Einstellungen!$B$27:$B$50,21)</f>
        <v>1.4</v>
      </c>
      <c r="J12958" s="29" t="n">
        <f aca="false">F12958*I12958</f>
        <v>57.8290258</v>
      </c>
    </row>
    <row r="12959" customFormat="false" ht="15" hidden="false" customHeight="false" outlineLevel="0" collapsed="false">
      <c r="A12959" s="28" t="n">
        <v>46120</v>
      </c>
      <c r="B12959" s="21" t="s">
        <v>133</v>
      </c>
      <c r="C12959" s="21" t="s">
        <v>112</v>
      </c>
      <c r="D12959" s="29" t="n">
        <v>137.103</v>
      </c>
      <c r="E12959" s="29" t="n">
        <f aca="false">D12959/10</f>
        <v>13.7103</v>
      </c>
      <c r="F12959" s="29" t="n">
        <f aca="false">(E12959+Einstellungen!$B$20)*(1+Einstellungen!$B$10)</f>
        <v>38.515897</v>
      </c>
      <c r="G12959" s="21" t="str">
        <f aca="false">IF(F12959&lt;Einstellungen!$B$5,"ja","nein")</f>
        <v>nein</v>
      </c>
      <c r="H12959" s="21" t="s">
        <v>31</v>
      </c>
      <c r="I12959" s="29" t="n">
        <f aca="false">INDEX(Einstellungen!$B$27:$B$50,22)</f>
        <v>1.25</v>
      </c>
      <c r="J12959" s="29" t="n">
        <f aca="false">F12959*I12959</f>
        <v>48.14487125</v>
      </c>
    </row>
    <row r="12960" customFormat="false" ht="15" hidden="false" customHeight="false" outlineLevel="0" collapsed="false">
      <c r="A12960" s="28" t="n">
        <v>46120</v>
      </c>
      <c r="B12960" s="21" t="s">
        <v>134</v>
      </c>
      <c r="C12960" s="21" t="s">
        <v>112</v>
      </c>
      <c r="D12960" s="29" t="n">
        <v>121.392</v>
      </c>
      <c r="E12960" s="29" t="n">
        <f aca="false">D12960/10</f>
        <v>12.1392</v>
      </c>
      <c r="F12960" s="29" t="n">
        <f aca="false">(E12960+Einstellungen!$B$20)*(1+Einstellungen!$B$10)</f>
        <v>36.646288</v>
      </c>
      <c r="G12960" s="21" t="str">
        <f aca="false">IF(F12960&lt;Einstellungen!$B$5,"ja","nein")</f>
        <v>nein</v>
      </c>
      <c r="H12960" s="21" t="s">
        <v>31</v>
      </c>
      <c r="I12960" s="29" t="n">
        <f aca="false">INDEX(Einstellungen!$B$27:$B$50,23)</f>
        <v>1.05</v>
      </c>
      <c r="J12960" s="29" t="n">
        <f aca="false">F12960*I12960</f>
        <v>38.4786024</v>
      </c>
    </row>
    <row r="12961" customFormat="false" ht="15" hidden="false" customHeight="false" outlineLevel="0" collapsed="false">
      <c r="A12961" s="28" t="n">
        <v>46120</v>
      </c>
      <c r="B12961" s="21" t="s">
        <v>135</v>
      </c>
      <c r="C12961" s="21" t="s">
        <v>112</v>
      </c>
      <c r="D12961" s="29" t="n">
        <v>109.475</v>
      </c>
      <c r="E12961" s="29" t="n">
        <f aca="false">D12961/10</f>
        <v>10.9475</v>
      </c>
      <c r="F12961" s="29" t="n">
        <f aca="false">(E12961+Einstellungen!$B$20)*(1+Einstellungen!$B$10)</f>
        <v>35.228165</v>
      </c>
      <c r="G12961" s="21" t="str">
        <f aca="false">IF(F12961&lt;Einstellungen!$B$5,"ja","nein")</f>
        <v>nein</v>
      </c>
      <c r="H12961" s="21" t="s">
        <v>31</v>
      </c>
      <c r="I12961" s="29" t="n">
        <f aca="false">INDEX(Einstellungen!$B$27:$B$50,24)</f>
        <v>0.8</v>
      </c>
      <c r="J12961" s="29" t="n">
        <f aca="false">F12961*I12961</f>
        <v>28.182532</v>
      </c>
    </row>
    <row r="12962" customFormat="false" ht="15" hidden="false" customHeight="false" outlineLevel="0" collapsed="false">
      <c r="A12962" s="28" t="n">
        <v>46121</v>
      </c>
      <c r="B12962" s="21" t="s">
        <v>111</v>
      </c>
      <c r="C12962" s="21" t="s">
        <v>136</v>
      </c>
      <c r="D12962" s="29" t="n">
        <v>104.898</v>
      </c>
      <c r="E12962" s="29" t="n">
        <f aca="false">D12962/10</f>
        <v>10.4898</v>
      </c>
      <c r="F12962" s="29" t="n">
        <f aca="false">(E12962+Einstellungen!$B$20)*(1+Einstellungen!$B$10)</f>
        <v>34.683502</v>
      </c>
      <c r="G12962" s="21" t="str">
        <f aca="false">IF(F12962&lt;Einstellungen!$B$5,"ja","nein")</f>
        <v>nein</v>
      </c>
      <c r="H12962" s="21" t="s">
        <v>31</v>
      </c>
      <c r="I12962" s="29" t="n">
        <f aca="false">INDEX(Einstellungen!$B$27:$B$50,1)</f>
        <v>0.6</v>
      </c>
      <c r="J12962" s="29" t="n">
        <f aca="false">F12962*I12962</f>
        <v>20.8101012</v>
      </c>
    </row>
    <row r="12963" customFormat="false" ht="15" hidden="false" customHeight="false" outlineLevel="0" collapsed="false">
      <c r="A12963" s="28" t="n">
        <v>46121</v>
      </c>
      <c r="B12963" s="21" t="s">
        <v>113</v>
      </c>
      <c r="C12963" s="21" t="s">
        <v>136</v>
      </c>
      <c r="D12963" s="29" t="n">
        <v>101.102</v>
      </c>
      <c r="E12963" s="29" t="n">
        <f aca="false">D12963/10</f>
        <v>10.1102</v>
      </c>
      <c r="F12963" s="29" t="n">
        <f aca="false">(E12963+Einstellungen!$B$20)*(1+Einstellungen!$B$10)</f>
        <v>34.231778</v>
      </c>
      <c r="G12963" s="21" t="str">
        <f aca="false">IF(F12963&lt;Einstellungen!$B$5,"ja","nein")</f>
        <v>nein</v>
      </c>
      <c r="H12963" s="21" t="s">
        <v>31</v>
      </c>
      <c r="I12963" s="29" t="n">
        <f aca="false">INDEX(Einstellungen!$B$27:$B$50,2)</f>
        <v>0.5</v>
      </c>
      <c r="J12963" s="29" t="n">
        <f aca="false">F12963*I12963</f>
        <v>17.115889</v>
      </c>
    </row>
    <row r="12964" customFormat="false" ht="15" hidden="false" customHeight="false" outlineLevel="0" collapsed="false">
      <c r="A12964" s="28" t="n">
        <v>46121</v>
      </c>
      <c r="B12964" s="21" t="s">
        <v>114</v>
      </c>
      <c r="C12964" s="21" t="s">
        <v>136</v>
      </c>
      <c r="D12964" s="29" t="n">
        <v>101.095</v>
      </c>
      <c r="E12964" s="29" t="n">
        <f aca="false">D12964/10</f>
        <v>10.1095</v>
      </c>
      <c r="F12964" s="29" t="n">
        <f aca="false">(E12964+Einstellungen!$B$20)*(1+Einstellungen!$B$10)</f>
        <v>34.230945</v>
      </c>
      <c r="G12964" s="21" t="str">
        <f aca="false">IF(F12964&lt;Einstellungen!$B$5,"ja","nein")</f>
        <v>nein</v>
      </c>
      <c r="H12964" s="21" t="s">
        <v>31</v>
      </c>
      <c r="I12964" s="29" t="n">
        <f aca="false">INDEX(Einstellungen!$B$27:$B$50,3)</f>
        <v>0.45</v>
      </c>
      <c r="J12964" s="29" t="n">
        <f aca="false">F12964*I12964</f>
        <v>15.40392525</v>
      </c>
    </row>
    <row r="12965" customFormat="false" ht="15" hidden="false" customHeight="false" outlineLevel="0" collapsed="false">
      <c r="A12965" s="28" t="n">
        <v>46121</v>
      </c>
      <c r="B12965" s="21" t="s">
        <v>115</v>
      </c>
      <c r="C12965" s="21" t="s">
        <v>136</v>
      </c>
      <c r="D12965" s="29" t="n">
        <v>101.862</v>
      </c>
      <c r="E12965" s="29" t="n">
        <f aca="false">D12965/10</f>
        <v>10.1862</v>
      </c>
      <c r="F12965" s="29" t="n">
        <f aca="false">(E12965+Einstellungen!$B$20)*(1+Einstellungen!$B$10)</f>
        <v>34.322218</v>
      </c>
      <c r="G12965" s="21" t="str">
        <f aca="false">IF(F12965&lt;Einstellungen!$B$5,"ja","nein")</f>
        <v>nein</v>
      </c>
      <c r="H12965" s="21" t="s">
        <v>31</v>
      </c>
      <c r="I12965" s="29" t="n">
        <f aca="false">INDEX(Einstellungen!$B$27:$B$50,4)</f>
        <v>0.45</v>
      </c>
      <c r="J12965" s="29" t="n">
        <f aca="false">F12965*I12965</f>
        <v>15.4449981</v>
      </c>
    </row>
    <row r="12966" customFormat="false" ht="15" hidden="false" customHeight="false" outlineLevel="0" collapsed="false">
      <c r="A12966" s="28" t="n">
        <v>46121</v>
      </c>
      <c r="B12966" s="21" t="s">
        <v>116</v>
      </c>
      <c r="C12966" s="21" t="s">
        <v>136</v>
      </c>
      <c r="D12966" s="29" t="n">
        <v>105.1</v>
      </c>
      <c r="E12966" s="29" t="n">
        <f aca="false">D12966/10</f>
        <v>10.51</v>
      </c>
      <c r="F12966" s="29" t="n">
        <f aca="false">(E12966+Einstellungen!$B$20)*(1+Einstellungen!$B$10)</f>
        <v>34.70754</v>
      </c>
      <c r="G12966" s="21" t="str">
        <f aca="false">IF(F12966&lt;Einstellungen!$B$5,"ja","nein")</f>
        <v>nein</v>
      </c>
      <c r="H12966" s="21" t="s">
        <v>31</v>
      </c>
      <c r="I12966" s="29" t="n">
        <f aca="false">INDEX(Einstellungen!$B$27:$B$50,5)</f>
        <v>0.45</v>
      </c>
      <c r="J12966" s="29" t="n">
        <f aca="false">F12966*I12966</f>
        <v>15.618393</v>
      </c>
    </row>
    <row r="12967" customFormat="false" ht="15" hidden="false" customHeight="false" outlineLevel="0" collapsed="false">
      <c r="A12967" s="28" t="n">
        <v>46121</v>
      </c>
      <c r="B12967" s="21" t="s">
        <v>117</v>
      </c>
      <c r="C12967" s="21" t="s">
        <v>136</v>
      </c>
      <c r="D12967" s="29" t="n">
        <v>115.873</v>
      </c>
      <c r="E12967" s="29" t="n">
        <f aca="false">D12967/10</f>
        <v>11.5873</v>
      </c>
      <c r="F12967" s="29" t="n">
        <f aca="false">(E12967+Einstellungen!$B$20)*(1+Einstellungen!$B$10)</f>
        <v>35.989527</v>
      </c>
      <c r="G12967" s="21" t="str">
        <f aca="false">IF(F12967&lt;Einstellungen!$B$5,"ja","nein")</f>
        <v>nein</v>
      </c>
      <c r="H12967" s="21" t="s">
        <v>31</v>
      </c>
      <c r="I12967" s="29" t="n">
        <f aca="false">INDEX(Einstellungen!$B$27:$B$50,6)</f>
        <v>0.5</v>
      </c>
      <c r="J12967" s="29" t="n">
        <f aca="false">F12967*I12967</f>
        <v>17.9947635</v>
      </c>
    </row>
    <row r="12968" customFormat="false" ht="15" hidden="false" customHeight="false" outlineLevel="0" collapsed="false">
      <c r="A12968" s="28" t="n">
        <v>46121</v>
      </c>
      <c r="B12968" s="21" t="s">
        <v>118</v>
      </c>
      <c r="C12968" s="21" t="s">
        <v>136</v>
      </c>
      <c r="D12968" s="29" t="n">
        <v>135.295</v>
      </c>
      <c r="E12968" s="29" t="n">
        <f aca="false">D12968/10</f>
        <v>13.5295</v>
      </c>
      <c r="F12968" s="29" t="n">
        <f aca="false">(E12968+Einstellungen!$B$20)*(1+Einstellungen!$B$10)</f>
        <v>38.300745</v>
      </c>
      <c r="G12968" s="21" t="str">
        <f aca="false">IF(F12968&lt;Einstellungen!$B$5,"ja","nein")</f>
        <v>nein</v>
      </c>
      <c r="H12968" s="21" t="s">
        <v>31</v>
      </c>
      <c r="I12968" s="29" t="n">
        <f aca="false">INDEX(Einstellungen!$B$27:$B$50,7)</f>
        <v>0.7</v>
      </c>
      <c r="J12968" s="29" t="n">
        <f aca="false">F12968*I12968</f>
        <v>26.8105215</v>
      </c>
    </row>
    <row r="12969" customFormat="false" ht="15" hidden="false" customHeight="false" outlineLevel="0" collapsed="false">
      <c r="A12969" s="28" t="n">
        <v>46121</v>
      </c>
      <c r="B12969" s="21" t="s">
        <v>119</v>
      </c>
      <c r="C12969" s="21" t="s">
        <v>136</v>
      </c>
      <c r="D12969" s="29" t="n">
        <v>146.6</v>
      </c>
      <c r="E12969" s="29" t="n">
        <f aca="false">D12969/10</f>
        <v>14.66</v>
      </c>
      <c r="F12969" s="29" t="n">
        <f aca="false">(E12969+Einstellungen!$B$20)*(1+Einstellungen!$B$10)</f>
        <v>39.64604</v>
      </c>
      <c r="G12969" s="21" t="str">
        <f aca="false">IF(F12969&lt;Einstellungen!$B$5,"ja","nein")</f>
        <v>nein</v>
      </c>
      <c r="H12969" s="21" t="s">
        <v>31</v>
      </c>
      <c r="I12969" s="29" t="n">
        <f aca="false">INDEX(Einstellungen!$B$27:$B$50,8)</f>
        <v>0.95</v>
      </c>
      <c r="J12969" s="29" t="n">
        <f aca="false">F12969*I12969</f>
        <v>37.663738</v>
      </c>
    </row>
    <row r="12970" customFormat="false" ht="15" hidden="false" customHeight="false" outlineLevel="0" collapsed="false">
      <c r="A12970" s="28" t="n">
        <v>46121</v>
      </c>
      <c r="B12970" s="21" t="s">
        <v>120</v>
      </c>
      <c r="C12970" s="21" t="s">
        <v>136</v>
      </c>
      <c r="D12970" s="29" t="n">
        <v>128.09</v>
      </c>
      <c r="E12970" s="29" t="n">
        <f aca="false">D12970/10</f>
        <v>12.809</v>
      </c>
      <c r="F12970" s="29" t="n">
        <f aca="false">(E12970+Einstellungen!$B$20)*(1+Einstellungen!$B$10)</f>
        <v>37.44335</v>
      </c>
      <c r="G12970" s="21" t="str">
        <f aca="false">IF(F12970&lt;Einstellungen!$B$5,"ja","nein")</f>
        <v>nein</v>
      </c>
      <c r="H12970" s="21" t="s">
        <v>31</v>
      </c>
      <c r="I12970" s="29" t="n">
        <f aca="false">INDEX(Einstellungen!$B$27:$B$50,9)</f>
        <v>1.05</v>
      </c>
      <c r="J12970" s="29" t="n">
        <f aca="false">F12970*I12970</f>
        <v>39.3155175</v>
      </c>
    </row>
    <row r="12971" customFormat="false" ht="15" hidden="false" customHeight="false" outlineLevel="0" collapsed="false">
      <c r="A12971" s="28" t="n">
        <v>46121</v>
      </c>
      <c r="B12971" s="21" t="s">
        <v>121</v>
      </c>
      <c r="C12971" s="21" t="s">
        <v>136</v>
      </c>
      <c r="D12971" s="29" t="n">
        <v>99.675</v>
      </c>
      <c r="E12971" s="29" t="n">
        <f aca="false">D12971/10</f>
        <v>9.9675</v>
      </c>
      <c r="F12971" s="29" t="n">
        <f aca="false">(E12971+Einstellungen!$B$20)*(1+Einstellungen!$B$10)</f>
        <v>34.061965</v>
      </c>
      <c r="G12971" s="21" t="str">
        <f aca="false">IF(F12971&lt;Einstellungen!$B$5,"ja","nein")</f>
        <v>nein</v>
      </c>
      <c r="H12971" s="21" t="s">
        <v>31</v>
      </c>
      <c r="I12971" s="29" t="n">
        <f aca="false">INDEX(Einstellungen!$B$27:$B$50,10)</f>
        <v>1.05</v>
      </c>
      <c r="J12971" s="29" t="n">
        <f aca="false">F12971*I12971</f>
        <v>35.76506325</v>
      </c>
    </row>
    <row r="12972" customFormat="false" ht="15" hidden="false" customHeight="false" outlineLevel="0" collapsed="false">
      <c r="A12972" s="28" t="n">
        <v>46121</v>
      </c>
      <c r="B12972" s="21" t="s">
        <v>122</v>
      </c>
      <c r="C12972" s="21" t="s">
        <v>136</v>
      </c>
      <c r="D12972" s="29" t="n">
        <v>54.998</v>
      </c>
      <c r="E12972" s="29" t="n">
        <f aca="false">D12972/10</f>
        <v>5.4998</v>
      </c>
      <c r="F12972" s="29" t="n">
        <f aca="false">(E12972+Einstellungen!$B$20)*(1+Einstellungen!$B$10)</f>
        <v>28.745402</v>
      </c>
      <c r="G12972" s="21" t="str">
        <f aca="false">IF(F12972&lt;Einstellungen!$B$5,"ja","nein")</f>
        <v>ja</v>
      </c>
      <c r="H12972" s="21" t="s">
        <v>31</v>
      </c>
      <c r="I12972" s="29" t="n">
        <f aca="false">INDEX(Einstellungen!$B$27:$B$50,11)</f>
        <v>1.05</v>
      </c>
      <c r="J12972" s="29" t="n">
        <f aca="false">F12972*I12972</f>
        <v>30.1826721</v>
      </c>
    </row>
    <row r="12973" customFormat="false" ht="15" hidden="false" customHeight="false" outlineLevel="0" collapsed="false">
      <c r="A12973" s="28" t="n">
        <v>46121</v>
      </c>
      <c r="B12973" s="21" t="s">
        <v>123</v>
      </c>
      <c r="C12973" s="21" t="s">
        <v>136</v>
      </c>
      <c r="D12973" s="29" t="n">
        <v>1.208</v>
      </c>
      <c r="E12973" s="29" t="n">
        <f aca="false">D12973/10</f>
        <v>0.1208</v>
      </c>
      <c r="F12973" s="29" t="n">
        <f aca="false">(E12973+Einstellungen!$B$20)*(1+Einstellungen!$B$10)</f>
        <v>22.344392</v>
      </c>
      <c r="G12973" s="21" t="str">
        <f aca="false">IF(F12973&lt;Einstellungen!$B$5,"ja","nein")</f>
        <v>ja</v>
      </c>
      <c r="H12973" s="21" t="s">
        <v>31</v>
      </c>
      <c r="I12973" s="29" t="n">
        <f aca="false">INDEX(Einstellungen!$B$27:$B$50,12)</f>
        <v>1.1</v>
      </c>
      <c r="J12973" s="29" t="n">
        <f aca="false">F12973*I12973</f>
        <v>24.5788312</v>
      </c>
    </row>
    <row r="12974" customFormat="false" ht="15" hidden="false" customHeight="false" outlineLevel="0" collapsed="false">
      <c r="A12974" s="28" t="n">
        <v>46121</v>
      </c>
      <c r="B12974" s="21" t="s">
        <v>124</v>
      </c>
      <c r="C12974" s="21" t="s">
        <v>136</v>
      </c>
      <c r="D12974" s="29" t="n">
        <v>-1.03</v>
      </c>
      <c r="E12974" s="29" t="n">
        <f aca="false">D12974/10</f>
        <v>-0.103</v>
      </c>
      <c r="F12974" s="29" t="n">
        <f aca="false">(E12974+Einstellungen!$B$20)*(1+Einstellungen!$B$10)</f>
        <v>22.07807</v>
      </c>
      <c r="G12974" s="21" t="str">
        <f aca="false">IF(F12974&lt;Einstellungen!$B$5,"ja","nein")</f>
        <v>ja</v>
      </c>
      <c r="H12974" s="21" t="s">
        <v>31</v>
      </c>
      <c r="I12974" s="29" t="n">
        <f aca="false">INDEX(Einstellungen!$B$27:$B$50,13)</f>
        <v>1.2</v>
      </c>
      <c r="J12974" s="29" t="n">
        <f aca="false">F12974*I12974</f>
        <v>26.493684</v>
      </c>
    </row>
    <row r="12975" customFormat="false" ht="15" hidden="false" customHeight="false" outlineLevel="0" collapsed="false">
      <c r="A12975" s="28" t="n">
        <v>46121</v>
      </c>
      <c r="B12975" s="21" t="s">
        <v>125</v>
      </c>
      <c r="C12975" s="21" t="s">
        <v>136</v>
      </c>
      <c r="D12975" s="29" t="n">
        <v>-7.865</v>
      </c>
      <c r="E12975" s="29" t="n">
        <f aca="false">D12975/10</f>
        <v>-0.7865</v>
      </c>
      <c r="F12975" s="29" t="n">
        <f aca="false">(E12975+Einstellungen!$B$20)*(1+Einstellungen!$B$10)</f>
        <v>21.264705</v>
      </c>
      <c r="G12975" s="21" t="str">
        <f aca="false">IF(F12975&lt;Einstellungen!$B$5,"ja","nein")</f>
        <v>ja</v>
      </c>
      <c r="H12975" s="21" t="s">
        <v>31</v>
      </c>
      <c r="I12975" s="29" t="n">
        <f aca="false">INDEX(Einstellungen!$B$27:$B$50,14)</f>
        <v>1.15</v>
      </c>
      <c r="J12975" s="29" t="n">
        <f aca="false">F12975*I12975</f>
        <v>24.45441075</v>
      </c>
    </row>
    <row r="12976" customFormat="false" ht="15" hidden="false" customHeight="false" outlineLevel="0" collapsed="false">
      <c r="A12976" s="28" t="n">
        <v>46121</v>
      </c>
      <c r="B12976" s="21" t="s">
        <v>126</v>
      </c>
      <c r="C12976" s="21" t="s">
        <v>136</v>
      </c>
      <c r="D12976" s="29" t="n">
        <v>-8.137</v>
      </c>
      <c r="E12976" s="29" t="n">
        <f aca="false">D12976/10</f>
        <v>-0.8137</v>
      </c>
      <c r="F12976" s="29" t="n">
        <f aca="false">(E12976+Einstellungen!$B$20)*(1+Einstellungen!$B$10)</f>
        <v>21.232337</v>
      </c>
      <c r="G12976" s="21" t="str">
        <f aca="false">IF(F12976&lt;Einstellungen!$B$5,"ja","nein")</f>
        <v>ja</v>
      </c>
      <c r="H12976" s="21" t="s">
        <v>31</v>
      </c>
      <c r="I12976" s="29" t="n">
        <f aca="false">INDEX(Einstellungen!$B$27:$B$50,15)</f>
        <v>1</v>
      </c>
      <c r="J12976" s="29" t="n">
        <f aca="false">F12976*I12976</f>
        <v>21.232337</v>
      </c>
    </row>
    <row r="12977" customFormat="false" ht="15" hidden="false" customHeight="false" outlineLevel="0" collapsed="false">
      <c r="A12977" s="28" t="n">
        <v>46121</v>
      </c>
      <c r="B12977" s="21" t="s">
        <v>127</v>
      </c>
      <c r="C12977" s="21" t="s">
        <v>136</v>
      </c>
      <c r="D12977" s="29" t="n">
        <v>-1.302</v>
      </c>
      <c r="E12977" s="29" t="n">
        <f aca="false">D12977/10</f>
        <v>-0.1302</v>
      </c>
      <c r="F12977" s="29" t="n">
        <f aca="false">(E12977+Einstellungen!$B$20)*(1+Einstellungen!$B$10)</f>
        <v>22.045702</v>
      </c>
      <c r="G12977" s="21" t="str">
        <f aca="false">IF(F12977&lt;Einstellungen!$B$5,"ja","nein")</f>
        <v>ja</v>
      </c>
      <c r="H12977" s="21" t="s">
        <v>31</v>
      </c>
      <c r="I12977" s="29" t="n">
        <f aca="false">INDEX(Einstellungen!$B$27:$B$50,16)</f>
        <v>0.95</v>
      </c>
      <c r="J12977" s="29" t="n">
        <f aca="false">F12977*I12977</f>
        <v>20.9434169</v>
      </c>
    </row>
    <row r="12978" customFormat="false" ht="15" hidden="false" customHeight="false" outlineLevel="0" collapsed="false">
      <c r="A12978" s="28" t="n">
        <v>46121</v>
      </c>
      <c r="B12978" s="21" t="s">
        <v>128</v>
      </c>
      <c r="C12978" s="21" t="s">
        <v>136</v>
      </c>
      <c r="D12978" s="29" t="n">
        <v>27.08</v>
      </c>
      <c r="E12978" s="29" t="n">
        <f aca="false">D12978/10</f>
        <v>2.708</v>
      </c>
      <c r="F12978" s="29" t="n">
        <f aca="false">(E12978+Einstellungen!$B$20)*(1+Einstellungen!$B$10)</f>
        <v>25.42316</v>
      </c>
      <c r="G12978" s="21" t="str">
        <f aca="false">IF(F12978&lt;Einstellungen!$B$5,"ja","nein")</f>
        <v>ja</v>
      </c>
      <c r="H12978" s="21" t="s">
        <v>31</v>
      </c>
      <c r="I12978" s="29" t="n">
        <f aca="false">INDEX(Einstellungen!$B$27:$B$50,17)</f>
        <v>0.95</v>
      </c>
      <c r="J12978" s="29" t="n">
        <f aca="false">F12978*I12978</f>
        <v>24.152002</v>
      </c>
    </row>
    <row r="12979" customFormat="false" ht="15" hidden="false" customHeight="false" outlineLevel="0" collapsed="false">
      <c r="A12979" s="28" t="n">
        <v>46121</v>
      </c>
      <c r="B12979" s="21" t="s">
        <v>129</v>
      </c>
      <c r="C12979" s="21" t="s">
        <v>136</v>
      </c>
      <c r="D12979" s="29" t="n">
        <v>82.528</v>
      </c>
      <c r="E12979" s="29" t="n">
        <f aca="false">D12979/10</f>
        <v>8.2528</v>
      </c>
      <c r="F12979" s="29" t="n">
        <f aca="false">(E12979+Einstellungen!$B$20)*(1+Einstellungen!$B$10)</f>
        <v>32.021472</v>
      </c>
      <c r="G12979" s="21" t="str">
        <f aca="false">IF(F12979&lt;Einstellungen!$B$5,"ja","nein")</f>
        <v>nein</v>
      </c>
      <c r="H12979" s="21" t="s">
        <v>31</v>
      </c>
      <c r="I12979" s="29" t="n">
        <f aca="false">INDEX(Einstellungen!$B$27:$B$50,18)</f>
        <v>1.1</v>
      </c>
      <c r="J12979" s="29" t="n">
        <f aca="false">F12979*I12979</f>
        <v>35.2236192</v>
      </c>
    </row>
    <row r="12980" customFormat="false" ht="15" hidden="false" customHeight="false" outlineLevel="0" collapsed="false">
      <c r="A12980" s="28" t="n">
        <v>46121</v>
      </c>
      <c r="B12980" s="21" t="s">
        <v>130</v>
      </c>
      <c r="C12980" s="21" t="s">
        <v>136</v>
      </c>
      <c r="D12980" s="29" t="n">
        <v>115.355</v>
      </c>
      <c r="E12980" s="29" t="n">
        <f aca="false">D12980/10</f>
        <v>11.5355</v>
      </c>
      <c r="F12980" s="29" t="n">
        <f aca="false">(E12980+Einstellungen!$B$20)*(1+Einstellungen!$B$10)</f>
        <v>35.927885</v>
      </c>
      <c r="G12980" s="21" t="str">
        <f aca="false">IF(F12980&lt;Einstellungen!$B$5,"ja","nein")</f>
        <v>nein</v>
      </c>
      <c r="H12980" s="21" t="s">
        <v>31</v>
      </c>
      <c r="I12980" s="29" t="n">
        <f aca="false">INDEX(Einstellungen!$B$27:$B$50,19)</f>
        <v>1.35</v>
      </c>
      <c r="J12980" s="29" t="n">
        <f aca="false">F12980*I12980</f>
        <v>48.50264475</v>
      </c>
    </row>
    <row r="12981" customFormat="false" ht="15" hidden="false" customHeight="false" outlineLevel="0" collapsed="false">
      <c r="A12981" s="28" t="n">
        <v>46121</v>
      </c>
      <c r="B12981" s="21" t="s">
        <v>131</v>
      </c>
      <c r="C12981" s="21" t="s">
        <v>136</v>
      </c>
      <c r="D12981" s="29" t="n">
        <v>137.167</v>
      </c>
      <c r="E12981" s="29" t="n">
        <f aca="false">D12981/10</f>
        <v>13.7167</v>
      </c>
      <c r="F12981" s="29" t="n">
        <f aca="false">(E12981+Einstellungen!$B$20)*(1+Einstellungen!$B$10)</f>
        <v>38.523513</v>
      </c>
      <c r="G12981" s="21" t="str">
        <f aca="false">IF(F12981&lt;Einstellungen!$B$5,"ja","nein")</f>
        <v>nein</v>
      </c>
      <c r="H12981" s="21" t="s">
        <v>31</v>
      </c>
      <c r="I12981" s="29" t="n">
        <f aca="false">INDEX(Einstellungen!$B$27:$B$50,20)</f>
        <v>1.45</v>
      </c>
      <c r="J12981" s="29" t="n">
        <f aca="false">F12981*I12981</f>
        <v>55.85909385</v>
      </c>
    </row>
    <row r="12982" customFormat="false" ht="15" hidden="false" customHeight="false" outlineLevel="0" collapsed="false">
      <c r="A12982" s="28" t="n">
        <v>46121</v>
      </c>
      <c r="B12982" s="21" t="s">
        <v>132</v>
      </c>
      <c r="C12982" s="21" t="s">
        <v>136</v>
      </c>
      <c r="D12982" s="29" t="n">
        <v>127.325</v>
      </c>
      <c r="E12982" s="29" t="n">
        <f aca="false">D12982/10</f>
        <v>12.7325</v>
      </c>
      <c r="F12982" s="29" t="n">
        <f aca="false">(E12982+Einstellungen!$B$20)*(1+Einstellungen!$B$10)</f>
        <v>37.352315</v>
      </c>
      <c r="G12982" s="21" t="str">
        <f aca="false">IF(F12982&lt;Einstellungen!$B$5,"ja","nein")</f>
        <v>nein</v>
      </c>
      <c r="H12982" s="21" t="s">
        <v>31</v>
      </c>
      <c r="I12982" s="29" t="n">
        <f aca="false">INDEX(Einstellungen!$B$27:$B$50,21)</f>
        <v>1.4</v>
      </c>
      <c r="J12982" s="29" t="n">
        <f aca="false">F12982*I12982</f>
        <v>52.293241</v>
      </c>
    </row>
    <row r="12983" customFormat="false" ht="15" hidden="false" customHeight="false" outlineLevel="0" collapsed="false">
      <c r="A12983" s="28" t="n">
        <v>46121</v>
      </c>
      <c r="B12983" s="21" t="s">
        <v>133</v>
      </c>
      <c r="C12983" s="21" t="s">
        <v>136</v>
      </c>
      <c r="D12983" s="29" t="n">
        <v>110.95</v>
      </c>
      <c r="E12983" s="29" t="n">
        <f aca="false">D12983/10</f>
        <v>11.095</v>
      </c>
      <c r="F12983" s="29" t="n">
        <f aca="false">(E12983+Einstellungen!$B$20)*(1+Einstellungen!$B$10)</f>
        <v>35.40369</v>
      </c>
      <c r="G12983" s="21" t="str">
        <f aca="false">IF(F12983&lt;Einstellungen!$B$5,"ja","nein")</f>
        <v>nein</v>
      </c>
      <c r="H12983" s="21" t="s">
        <v>31</v>
      </c>
      <c r="I12983" s="29" t="n">
        <f aca="false">INDEX(Einstellungen!$B$27:$B$50,22)</f>
        <v>1.25</v>
      </c>
      <c r="J12983" s="29" t="n">
        <f aca="false">F12983*I12983</f>
        <v>44.2546125</v>
      </c>
    </row>
    <row r="12984" customFormat="false" ht="15" hidden="false" customHeight="false" outlineLevel="0" collapsed="false">
      <c r="A12984" s="28" t="n">
        <v>46121</v>
      </c>
      <c r="B12984" s="21" t="s">
        <v>134</v>
      </c>
      <c r="C12984" s="21" t="s">
        <v>136</v>
      </c>
      <c r="D12984" s="29" t="n">
        <v>100.23</v>
      </c>
      <c r="E12984" s="29" t="n">
        <f aca="false">D12984/10</f>
        <v>10.023</v>
      </c>
      <c r="F12984" s="29" t="n">
        <f aca="false">(E12984+Einstellungen!$B$20)*(1+Einstellungen!$B$10)</f>
        <v>34.12801</v>
      </c>
      <c r="G12984" s="21" t="str">
        <f aca="false">IF(F12984&lt;Einstellungen!$B$5,"ja","nein")</f>
        <v>nein</v>
      </c>
      <c r="H12984" s="21" t="s">
        <v>31</v>
      </c>
      <c r="I12984" s="29" t="n">
        <f aca="false">INDEX(Einstellungen!$B$27:$B$50,23)</f>
        <v>1.05</v>
      </c>
      <c r="J12984" s="29" t="n">
        <f aca="false">F12984*I12984</f>
        <v>35.8344105</v>
      </c>
    </row>
    <row r="12985" customFormat="false" ht="15" hidden="false" customHeight="false" outlineLevel="0" collapsed="false">
      <c r="A12985" s="28" t="n">
        <v>46121</v>
      </c>
      <c r="B12985" s="21" t="s">
        <v>135</v>
      </c>
      <c r="C12985" s="21" t="s">
        <v>136</v>
      </c>
      <c r="D12985" s="29" t="n">
        <v>81.053</v>
      </c>
      <c r="E12985" s="29" t="n">
        <f aca="false">D12985/10</f>
        <v>8.1053</v>
      </c>
      <c r="F12985" s="29" t="n">
        <f aca="false">(E12985+Einstellungen!$B$20)*(1+Einstellungen!$B$10)</f>
        <v>31.845947</v>
      </c>
      <c r="G12985" s="21" t="str">
        <f aca="false">IF(F12985&lt;Einstellungen!$B$5,"ja","nein")</f>
        <v>nein</v>
      </c>
      <c r="H12985" s="21" t="s">
        <v>31</v>
      </c>
      <c r="I12985" s="29" t="n">
        <f aca="false">INDEX(Einstellungen!$B$27:$B$50,24)</f>
        <v>0.8</v>
      </c>
      <c r="J12985" s="29" t="n">
        <f aca="false">F12985*I12985</f>
        <v>25.4767576</v>
      </c>
    </row>
    <row r="12986" customFormat="false" ht="15" hidden="false" customHeight="false" outlineLevel="0" collapsed="false">
      <c r="A12986" s="28" t="n">
        <v>46122</v>
      </c>
      <c r="B12986" s="21" t="s">
        <v>111</v>
      </c>
      <c r="C12986" s="21" t="s">
        <v>137</v>
      </c>
      <c r="D12986" s="29" t="n">
        <v>81.88</v>
      </c>
      <c r="E12986" s="29" t="n">
        <f aca="false">D12986/10</f>
        <v>8.188</v>
      </c>
      <c r="F12986" s="29" t="n">
        <f aca="false">(E12986+Einstellungen!$B$20)*(1+Einstellungen!$B$10)</f>
        <v>31.94436</v>
      </c>
      <c r="G12986" s="21" t="str">
        <f aca="false">IF(F12986&lt;Einstellungen!$B$5,"ja","nein")</f>
        <v>nein</v>
      </c>
      <c r="H12986" s="21" t="s">
        <v>31</v>
      </c>
      <c r="I12986" s="29" t="n">
        <f aca="false">INDEX(Einstellungen!$B$27:$B$50,1)</f>
        <v>0.6</v>
      </c>
      <c r="J12986" s="29" t="n">
        <f aca="false">F12986*I12986</f>
        <v>19.166616</v>
      </c>
    </row>
    <row r="12987" customFormat="false" ht="15" hidden="false" customHeight="false" outlineLevel="0" collapsed="false">
      <c r="A12987" s="28" t="n">
        <v>46122</v>
      </c>
      <c r="B12987" s="21" t="s">
        <v>113</v>
      </c>
      <c r="C12987" s="21" t="s">
        <v>137</v>
      </c>
      <c r="D12987" s="29" t="n">
        <v>79.32</v>
      </c>
      <c r="E12987" s="29" t="n">
        <f aca="false">D12987/10</f>
        <v>7.932</v>
      </c>
      <c r="F12987" s="29" t="n">
        <f aca="false">(E12987+Einstellungen!$B$20)*(1+Einstellungen!$B$10)</f>
        <v>31.63972</v>
      </c>
      <c r="G12987" s="21" t="str">
        <f aca="false">IF(F12987&lt;Einstellungen!$B$5,"ja","nein")</f>
        <v>nein</v>
      </c>
      <c r="H12987" s="21" t="s">
        <v>31</v>
      </c>
      <c r="I12987" s="29" t="n">
        <f aca="false">INDEX(Einstellungen!$B$27:$B$50,2)</f>
        <v>0.5</v>
      </c>
      <c r="J12987" s="29" t="n">
        <f aca="false">F12987*I12987</f>
        <v>15.81986</v>
      </c>
    </row>
    <row r="12988" customFormat="false" ht="15" hidden="false" customHeight="false" outlineLevel="0" collapsed="false">
      <c r="A12988" s="28" t="n">
        <v>46122</v>
      </c>
      <c r="B12988" s="21" t="s">
        <v>114</v>
      </c>
      <c r="C12988" s="21" t="s">
        <v>137</v>
      </c>
      <c r="D12988" s="29" t="n">
        <v>78.83</v>
      </c>
      <c r="E12988" s="29" t="n">
        <f aca="false">D12988/10</f>
        <v>7.883</v>
      </c>
      <c r="F12988" s="29" t="n">
        <f aca="false">(E12988+Einstellungen!$B$20)*(1+Einstellungen!$B$10)</f>
        <v>31.58141</v>
      </c>
      <c r="G12988" s="21" t="str">
        <f aca="false">IF(F12988&lt;Einstellungen!$B$5,"ja","nein")</f>
        <v>nein</v>
      </c>
      <c r="H12988" s="21" t="s">
        <v>31</v>
      </c>
      <c r="I12988" s="29" t="n">
        <f aca="false">INDEX(Einstellungen!$B$27:$B$50,3)</f>
        <v>0.45</v>
      </c>
      <c r="J12988" s="29" t="n">
        <f aca="false">F12988*I12988</f>
        <v>14.2116345</v>
      </c>
    </row>
    <row r="12989" customFormat="false" ht="15" hidden="false" customHeight="false" outlineLevel="0" collapsed="false">
      <c r="A12989" s="28" t="n">
        <v>46122</v>
      </c>
      <c r="B12989" s="21" t="s">
        <v>115</v>
      </c>
      <c r="C12989" s="21" t="s">
        <v>137</v>
      </c>
      <c r="D12989" s="29" t="n">
        <v>78.552</v>
      </c>
      <c r="E12989" s="29" t="n">
        <f aca="false">D12989/10</f>
        <v>7.8552</v>
      </c>
      <c r="F12989" s="29" t="n">
        <f aca="false">(E12989+Einstellungen!$B$20)*(1+Einstellungen!$B$10)</f>
        <v>31.548328</v>
      </c>
      <c r="G12989" s="21" t="str">
        <f aca="false">IF(F12989&lt;Einstellungen!$B$5,"ja","nein")</f>
        <v>nein</v>
      </c>
      <c r="H12989" s="21" t="s">
        <v>31</v>
      </c>
      <c r="I12989" s="29" t="n">
        <f aca="false">INDEX(Einstellungen!$B$27:$B$50,4)</f>
        <v>0.45</v>
      </c>
      <c r="J12989" s="29" t="n">
        <f aca="false">F12989*I12989</f>
        <v>14.1967476</v>
      </c>
    </row>
    <row r="12990" customFormat="false" ht="15" hidden="false" customHeight="false" outlineLevel="0" collapsed="false">
      <c r="A12990" s="28" t="n">
        <v>46122</v>
      </c>
      <c r="B12990" s="21" t="s">
        <v>116</v>
      </c>
      <c r="C12990" s="21" t="s">
        <v>137</v>
      </c>
      <c r="D12990" s="29" t="n">
        <v>81.123</v>
      </c>
      <c r="E12990" s="29" t="n">
        <f aca="false">D12990/10</f>
        <v>8.1123</v>
      </c>
      <c r="F12990" s="29" t="n">
        <f aca="false">(E12990+Einstellungen!$B$20)*(1+Einstellungen!$B$10)</f>
        <v>31.854277</v>
      </c>
      <c r="G12990" s="21" t="str">
        <f aca="false">IF(F12990&lt;Einstellungen!$B$5,"ja","nein")</f>
        <v>nein</v>
      </c>
      <c r="H12990" s="21" t="s">
        <v>31</v>
      </c>
      <c r="I12990" s="29" t="n">
        <f aca="false">INDEX(Einstellungen!$B$27:$B$50,5)</f>
        <v>0.45</v>
      </c>
      <c r="J12990" s="29" t="n">
        <f aca="false">F12990*I12990</f>
        <v>14.33442465</v>
      </c>
    </row>
    <row r="12991" customFormat="false" ht="15" hidden="false" customHeight="false" outlineLevel="0" collapsed="false">
      <c r="A12991" s="28" t="n">
        <v>46122</v>
      </c>
      <c r="B12991" s="21" t="s">
        <v>117</v>
      </c>
      <c r="C12991" s="21" t="s">
        <v>137</v>
      </c>
      <c r="D12991" s="29" t="n">
        <v>88.767</v>
      </c>
      <c r="E12991" s="29" t="n">
        <f aca="false">D12991/10</f>
        <v>8.8767</v>
      </c>
      <c r="F12991" s="29" t="n">
        <f aca="false">(E12991+Einstellungen!$B$20)*(1+Einstellungen!$B$10)</f>
        <v>32.763913</v>
      </c>
      <c r="G12991" s="21" t="str">
        <f aca="false">IF(F12991&lt;Einstellungen!$B$5,"ja","nein")</f>
        <v>nein</v>
      </c>
      <c r="H12991" s="21" t="s">
        <v>31</v>
      </c>
      <c r="I12991" s="29" t="n">
        <f aca="false">INDEX(Einstellungen!$B$27:$B$50,6)</f>
        <v>0.5</v>
      </c>
      <c r="J12991" s="29" t="n">
        <f aca="false">F12991*I12991</f>
        <v>16.3819565</v>
      </c>
    </row>
    <row r="12992" customFormat="false" ht="15" hidden="false" customHeight="false" outlineLevel="0" collapsed="false">
      <c r="A12992" s="28" t="n">
        <v>46122</v>
      </c>
      <c r="B12992" s="21" t="s">
        <v>118</v>
      </c>
      <c r="C12992" s="21" t="s">
        <v>137</v>
      </c>
      <c r="D12992" s="29" t="n">
        <v>112.157</v>
      </c>
      <c r="E12992" s="29" t="n">
        <f aca="false">D12992/10</f>
        <v>11.2157</v>
      </c>
      <c r="F12992" s="29" t="n">
        <f aca="false">(E12992+Einstellungen!$B$20)*(1+Einstellungen!$B$10)</f>
        <v>35.547323</v>
      </c>
      <c r="G12992" s="21" t="str">
        <f aca="false">IF(F12992&lt;Einstellungen!$B$5,"ja","nein")</f>
        <v>nein</v>
      </c>
      <c r="H12992" s="21" t="s">
        <v>31</v>
      </c>
      <c r="I12992" s="29" t="n">
        <f aca="false">INDEX(Einstellungen!$B$27:$B$50,7)</f>
        <v>0.7</v>
      </c>
      <c r="J12992" s="29" t="n">
        <f aca="false">F12992*I12992</f>
        <v>24.8831261</v>
      </c>
    </row>
    <row r="12993" customFormat="false" ht="15" hidden="false" customHeight="false" outlineLevel="0" collapsed="false">
      <c r="A12993" s="28" t="n">
        <v>46122</v>
      </c>
      <c r="B12993" s="21" t="s">
        <v>119</v>
      </c>
      <c r="C12993" s="21" t="s">
        <v>137</v>
      </c>
      <c r="D12993" s="29" t="n">
        <v>126.438</v>
      </c>
      <c r="E12993" s="29" t="n">
        <f aca="false">D12993/10</f>
        <v>12.6438</v>
      </c>
      <c r="F12993" s="29" t="n">
        <f aca="false">(E12993+Einstellungen!$B$20)*(1+Einstellungen!$B$10)</f>
        <v>37.246762</v>
      </c>
      <c r="G12993" s="21" t="str">
        <f aca="false">IF(F12993&lt;Einstellungen!$B$5,"ja","nein")</f>
        <v>nein</v>
      </c>
      <c r="H12993" s="21" t="s">
        <v>31</v>
      </c>
      <c r="I12993" s="29" t="n">
        <f aca="false">INDEX(Einstellungen!$B$27:$B$50,8)</f>
        <v>0.95</v>
      </c>
      <c r="J12993" s="29" t="n">
        <f aca="false">F12993*I12993</f>
        <v>35.3844239</v>
      </c>
    </row>
    <row r="12994" customFormat="false" ht="15" hidden="false" customHeight="false" outlineLevel="0" collapsed="false">
      <c r="A12994" s="28" t="n">
        <v>46122</v>
      </c>
      <c r="B12994" s="21" t="s">
        <v>120</v>
      </c>
      <c r="C12994" s="21" t="s">
        <v>137</v>
      </c>
      <c r="D12994" s="29" t="n">
        <v>123.16</v>
      </c>
      <c r="E12994" s="29" t="n">
        <f aca="false">D12994/10</f>
        <v>12.316</v>
      </c>
      <c r="F12994" s="29" t="n">
        <f aca="false">(E12994+Einstellungen!$B$20)*(1+Einstellungen!$B$10)</f>
        <v>36.85668</v>
      </c>
      <c r="G12994" s="21" t="str">
        <f aca="false">IF(F12994&lt;Einstellungen!$B$5,"ja","nein")</f>
        <v>nein</v>
      </c>
      <c r="H12994" s="21" t="s">
        <v>31</v>
      </c>
      <c r="I12994" s="29" t="n">
        <f aca="false">INDEX(Einstellungen!$B$27:$B$50,9)</f>
        <v>1.05</v>
      </c>
      <c r="J12994" s="29" t="n">
        <f aca="false">F12994*I12994</f>
        <v>38.699514</v>
      </c>
    </row>
    <row r="12995" customFormat="false" ht="15" hidden="false" customHeight="false" outlineLevel="0" collapsed="false">
      <c r="A12995" s="28" t="n">
        <v>46122</v>
      </c>
      <c r="B12995" s="21" t="s">
        <v>121</v>
      </c>
      <c r="C12995" s="21" t="s">
        <v>137</v>
      </c>
      <c r="D12995" s="29" t="n">
        <v>119.265</v>
      </c>
      <c r="E12995" s="29" t="n">
        <f aca="false">D12995/10</f>
        <v>11.9265</v>
      </c>
      <c r="F12995" s="29" t="n">
        <f aca="false">(E12995+Einstellungen!$B$20)*(1+Einstellungen!$B$10)</f>
        <v>36.393175</v>
      </c>
      <c r="G12995" s="21" t="str">
        <f aca="false">IF(F12995&lt;Einstellungen!$B$5,"ja","nein")</f>
        <v>nein</v>
      </c>
      <c r="H12995" s="21" t="s">
        <v>31</v>
      </c>
      <c r="I12995" s="29" t="n">
        <f aca="false">INDEX(Einstellungen!$B$27:$B$50,10)</f>
        <v>1.05</v>
      </c>
      <c r="J12995" s="29" t="n">
        <f aca="false">F12995*I12995</f>
        <v>38.21283375</v>
      </c>
    </row>
    <row r="12996" customFormat="false" ht="15" hidden="false" customHeight="false" outlineLevel="0" collapsed="false">
      <c r="A12996" s="28" t="n">
        <v>46122</v>
      </c>
      <c r="B12996" s="21" t="s">
        <v>122</v>
      </c>
      <c r="C12996" s="21" t="s">
        <v>137</v>
      </c>
      <c r="D12996" s="29" t="n">
        <v>109.84</v>
      </c>
      <c r="E12996" s="29" t="n">
        <f aca="false">D12996/10</f>
        <v>10.984</v>
      </c>
      <c r="F12996" s="29" t="n">
        <f aca="false">(E12996+Einstellungen!$B$20)*(1+Einstellungen!$B$10)</f>
        <v>35.2716</v>
      </c>
      <c r="G12996" s="21" t="str">
        <f aca="false">IF(F12996&lt;Einstellungen!$B$5,"ja","nein")</f>
        <v>nein</v>
      </c>
      <c r="H12996" s="21" t="s">
        <v>31</v>
      </c>
      <c r="I12996" s="29" t="n">
        <f aca="false">INDEX(Einstellungen!$B$27:$B$50,11)</f>
        <v>1.05</v>
      </c>
      <c r="J12996" s="29" t="n">
        <f aca="false">F12996*I12996</f>
        <v>37.03518</v>
      </c>
    </row>
    <row r="12997" customFormat="false" ht="15" hidden="false" customHeight="false" outlineLevel="0" collapsed="false">
      <c r="A12997" s="28" t="n">
        <v>46122</v>
      </c>
      <c r="B12997" s="21" t="s">
        <v>123</v>
      </c>
      <c r="C12997" s="21" t="s">
        <v>137</v>
      </c>
      <c r="D12997" s="29" t="n">
        <v>102.99</v>
      </c>
      <c r="E12997" s="29" t="n">
        <f aca="false">D12997/10</f>
        <v>10.299</v>
      </c>
      <c r="F12997" s="29" t="n">
        <f aca="false">(E12997+Einstellungen!$B$20)*(1+Einstellungen!$B$10)</f>
        <v>34.45645</v>
      </c>
      <c r="G12997" s="21" t="str">
        <f aca="false">IF(F12997&lt;Einstellungen!$B$5,"ja","nein")</f>
        <v>nein</v>
      </c>
      <c r="H12997" s="21" t="s">
        <v>31</v>
      </c>
      <c r="I12997" s="29" t="n">
        <f aca="false">INDEX(Einstellungen!$B$27:$B$50,12)</f>
        <v>1.1</v>
      </c>
      <c r="J12997" s="29" t="n">
        <f aca="false">F12997*I12997</f>
        <v>37.902095</v>
      </c>
    </row>
    <row r="12998" customFormat="false" ht="15" hidden="false" customHeight="false" outlineLevel="0" collapsed="false">
      <c r="A12998" s="28" t="n">
        <v>46122</v>
      </c>
      <c r="B12998" s="21" t="s">
        <v>124</v>
      </c>
      <c r="C12998" s="21" t="s">
        <v>137</v>
      </c>
      <c r="D12998" s="29" t="n">
        <v>92.09</v>
      </c>
      <c r="E12998" s="29" t="n">
        <f aca="false">D12998/10</f>
        <v>9.209</v>
      </c>
      <c r="F12998" s="29" t="n">
        <f aca="false">(E12998+Einstellungen!$B$20)*(1+Einstellungen!$B$10)</f>
        <v>33.15935</v>
      </c>
      <c r="G12998" s="21" t="str">
        <f aca="false">IF(F12998&lt;Einstellungen!$B$5,"ja","nein")</f>
        <v>nein</v>
      </c>
      <c r="H12998" s="21" t="s">
        <v>31</v>
      </c>
      <c r="I12998" s="29" t="n">
        <f aca="false">INDEX(Einstellungen!$B$27:$B$50,13)</f>
        <v>1.2</v>
      </c>
      <c r="J12998" s="29" t="n">
        <f aca="false">F12998*I12998</f>
        <v>39.79122</v>
      </c>
    </row>
    <row r="12999" customFormat="false" ht="15" hidden="false" customHeight="false" outlineLevel="0" collapsed="false">
      <c r="A12999" s="28" t="n">
        <v>46122</v>
      </c>
      <c r="B12999" s="21" t="s">
        <v>125</v>
      </c>
      <c r="C12999" s="21" t="s">
        <v>137</v>
      </c>
      <c r="D12999" s="29" t="n">
        <v>88.938</v>
      </c>
      <c r="E12999" s="29" t="n">
        <f aca="false">D12999/10</f>
        <v>8.8938</v>
      </c>
      <c r="F12999" s="29" t="n">
        <f aca="false">(E12999+Einstellungen!$B$20)*(1+Einstellungen!$B$10)</f>
        <v>32.784262</v>
      </c>
      <c r="G12999" s="21" t="str">
        <f aca="false">IF(F12999&lt;Einstellungen!$B$5,"ja","nein")</f>
        <v>nein</v>
      </c>
      <c r="H12999" s="21" t="s">
        <v>31</v>
      </c>
      <c r="I12999" s="29" t="n">
        <f aca="false">INDEX(Einstellungen!$B$27:$B$50,14)</f>
        <v>1.15</v>
      </c>
      <c r="J12999" s="29" t="n">
        <f aca="false">F12999*I12999</f>
        <v>37.7019013</v>
      </c>
    </row>
    <row r="13000" customFormat="false" ht="15" hidden="false" customHeight="false" outlineLevel="0" collapsed="false">
      <c r="A13000" s="28" t="n">
        <v>46122</v>
      </c>
      <c r="B13000" s="21" t="s">
        <v>126</v>
      </c>
      <c r="C13000" s="21" t="s">
        <v>137</v>
      </c>
      <c r="D13000" s="29" t="n">
        <v>87.4</v>
      </c>
      <c r="E13000" s="29" t="n">
        <f aca="false">D13000/10</f>
        <v>8.74</v>
      </c>
      <c r="F13000" s="29" t="n">
        <f aca="false">(E13000+Einstellungen!$B$20)*(1+Einstellungen!$B$10)</f>
        <v>32.60124</v>
      </c>
      <c r="G13000" s="21" t="str">
        <f aca="false">IF(F13000&lt;Einstellungen!$B$5,"ja","nein")</f>
        <v>nein</v>
      </c>
      <c r="H13000" s="21" t="s">
        <v>31</v>
      </c>
      <c r="I13000" s="29" t="n">
        <f aca="false">INDEX(Einstellungen!$B$27:$B$50,15)</f>
        <v>1</v>
      </c>
      <c r="J13000" s="29" t="n">
        <f aca="false">F13000*I13000</f>
        <v>32.60124</v>
      </c>
    </row>
    <row r="13001" customFormat="false" ht="15" hidden="false" customHeight="false" outlineLevel="0" collapsed="false">
      <c r="A13001" s="28" t="n">
        <v>46122</v>
      </c>
      <c r="B13001" s="21" t="s">
        <v>127</v>
      </c>
      <c r="C13001" s="21" t="s">
        <v>137</v>
      </c>
      <c r="D13001" s="29" t="n">
        <v>94.017</v>
      </c>
      <c r="E13001" s="29" t="n">
        <f aca="false">D13001/10</f>
        <v>9.4017</v>
      </c>
      <c r="F13001" s="29" t="n">
        <f aca="false">(E13001+Einstellungen!$B$20)*(1+Einstellungen!$B$10)</f>
        <v>33.388663</v>
      </c>
      <c r="G13001" s="21" t="str">
        <f aca="false">IF(F13001&lt;Einstellungen!$B$5,"ja","nein")</f>
        <v>nein</v>
      </c>
      <c r="H13001" s="21" t="s">
        <v>31</v>
      </c>
      <c r="I13001" s="29" t="n">
        <f aca="false">INDEX(Einstellungen!$B$27:$B$50,16)</f>
        <v>0.95</v>
      </c>
      <c r="J13001" s="29" t="n">
        <f aca="false">F13001*I13001</f>
        <v>31.71922985</v>
      </c>
    </row>
    <row r="13002" customFormat="false" ht="15" hidden="false" customHeight="false" outlineLevel="0" collapsed="false">
      <c r="A13002" s="28" t="n">
        <v>46122</v>
      </c>
      <c r="B13002" s="21" t="s">
        <v>128</v>
      </c>
      <c r="C13002" s="21" t="s">
        <v>137</v>
      </c>
      <c r="D13002" s="29" t="n">
        <v>108.78</v>
      </c>
      <c r="E13002" s="29" t="n">
        <f aca="false">D13002/10</f>
        <v>10.878</v>
      </c>
      <c r="F13002" s="29" t="n">
        <f aca="false">(E13002+Einstellungen!$B$20)*(1+Einstellungen!$B$10)</f>
        <v>35.14546</v>
      </c>
      <c r="G13002" s="21" t="str">
        <f aca="false">IF(F13002&lt;Einstellungen!$B$5,"ja","nein")</f>
        <v>nein</v>
      </c>
      <c r="H13002" s="21" t="s">
        <v>31</v>
      </c>
      <c r="I13002" s="29" t="n">
        <f aca="false">INDEX(Einstellungen!$B$27:$B$50,17)</f>
        <v>0.95</v>
      </c>
      <c r="J13002" s="29" t="n">
        <f aca="false">F13002*I13002</f>
        <v>33.388187</v>
      </c>
    </row>
    <row r="13003" customFormat="false" ht="15" hidden="false" customHeight="false" outlineLevel="0" collapsed="false">
      <c r="A13003" s="28" t="n">
        <v>46122</v>
      </c>
      <c r="B13003" s="21" t="s">
        <v>129</v>
      </c>
      <c r="C13003" s="21" t="s">
        <v>137</v>
      </c>
      <c r="D13003" s="29" t="n">
        <v>130.102</v>
      </c>
      <c r="E13003" s="29" t="n">
        <f aca="false">D13003/10</f>
        <v>13.0102</v>
      </c>
      <c r="F13003" s="29" t="n">
        <f aca="false">(E13003+Einstellungen!$B$20)*(1+Einstellungen!$B$10)</f>
        <v>37.682778</v>
      </c>
      <c r="G13003" s="21" t="str">
        <f aca="false">IF(F13003&lt;Einstellungen!$B$5,"ja","nein")</f>
        <v>nein</v>
      </c>
      <c r="H13003" s="21" t="s">
        <v>31</v>
      </c>
      <c r="I13003" s="29" t="n">
        <f aca="false">INDEX(Einstellungen!$B$27:$B$50,18)</f>
        <v>1.1</v>
      </c>
      <c r="J13003" s="29" t="n">
        <f aca="false">F13003*I13003</f>
        <v>41.4510558</v>
      </c>
    </row>
    <row r="13004" customFormat="false" ht="15" hidden="false" customHeight="false" outlineLevel="0" collapsed="false">
      <c r="A13004" s="28" t="n">
        <v>46122</v>
      </c>
      <c r="B13004" s="21" t="s">
        <v>130</v>
      </c>
      <c r="C13004" s="21" t="s">
        <v>137</v>
      </c>
      <c r="D13004" s="29" t="n">
        <v>155.29</v>
      </c>
      <c r="E13004" s="29" t="n">
        <f aca="false">D13004/10</f>
        <v>15.529</v>
      </c>
      <c r="F13004" s="29" t="n">
        <f aca="false">(E13004+Einstellungen!$B$20)*(1+Einstellungen!$B$10)</f>
        <v>40.68015</v>
      </c>
      <c r="G13004" s="21" t="str">
        <f aca="false">IF(F13004&lt;Einstellungen!$B$5,"ja","nein")</f>
        <v>nein</v>
      </c>
      <c r="H13004" s="21" t="s">
        <v>31</v>
      </c>
      <c r="I13004" s="29" t="n">
        <f aca="false">INDEX(Einstellungen!$B$27:$B$50,19)</f>
        <v>1.35</v>
      </c>
      <c r="J13004" s="29" t="n">
        <f aca="false">F13004*I13004</f>
        <v>54.9182025</v>
      </c>
    </row>
    <row r="13005" customFormat="false" ht="15" hidden="false" customHeight="false" outlineLevel="0" collapsed="false">
      <c r="A13005" s="28" t="n">
        <v>46122</v>
      </c>
      <c r="B13005" s="21" t="s">
        <v>131</v>
      </c>
      <c r="C13005" s="21" t="s">
        <v>137</v>
      </c>
      <c r="D13005" s="29" t="n">
        <v>227.768</v>
      </c>
      <c r="E13005" s="29" t="n">
        <f aca="false">D13005/10</f>
        <v>22.7768</v>
      </c>
      <c r="F13005" s="29" t="n">
        <f aca="false">(E13005+Einstellungen!$B$20)*(1+Einstellungen!$B$10)</f>
        <v>49.305032</v>
      </c>
      <c r="G13005" s="21" t="str">
        <f aca="false">IF(F13005&lt;Einstellungen!$B$5,"ja","nein")</f>
        <v>nein</v>
      </c>
      <c r="H13005" s="21" t="s">
        <v>31</v>
      </c>
      <c r="I13005" s="29" t="n">
        <f aca="false">INDEX(Einstellungen!$B$27:$B$50,20)</f>
        <v>1.45</v>
      </c>
      <c r="J13005" s="29" t="n">
        <f aca="false">F13005*I13005</f>
        <v>71.4922964</v>
      </c>
    </row>
    <row r="13006" customFormat="false" ht="15" hidden="false" customHeight="false" outlineLevel="0" collapsed="false">
      <c r="A13006" s="28" t="n">
        <v>46122</v>
      </c>
      <c r="B13006" s="21" t="s">
        <v>132</v>
      </c>
      <c r="C13006" s="21" t="s">
        <v>137</v>
      </c>
      <c r="D13006" s="29" t="n">
        <v>245.115</v>
      </c>
      <c r="E13006" s="29" t="n">
        <f aca="false">D13006/10</f>
        <v>24.5115</v>
      </c>
      <c r="F13006" s="29" t="n">
        <f aca="false">(E13006+Einstellungen!$B$20)*(1+Einstellungen!$B$10)</f>
        <v>51.369325</v>
      </c>
      <c r="G13006" s="21" t="str">
        <f aca="false">IF(F13006&lt;Einstellungen!$B$5,"ja","nein")</f>
        <v>nein</v>
      </c>
      <c r="H13006" s="21" t="s">
        <v>31</v>
      </c>
      <c r="I13006" s="29" t="n">
        <f aca="false">INDEX(Einstellungen!$B$27:$B$50,21)</f>
        <v>1.4</v>
      </c>
      <c r="J13006" s="29" t="n">
        <f aca="false">F13006*I13006</f>
        <v>71.917055</v>
      </c>
    </row>
    <row r="13007" customFormat="false" ht="15" hidden="false" customHeight="false" outlineLevel="0" collapsed="false">
      <c r="A13007" s="28" t="n">
        <v>46122</v>
      </c>
      <c r="B13007" s="21" t="s">
        <v>133</v>
      </c>
      <c r="C13007" s="21" t="s">
        <v>137</v>
      </c>
      <c r="D13007" s="29" t="n">
        <v>176.477</v>
      </c>
      <c r="E13007" s="29" t="n">
        <f aca="false">D13007/10</f>
        <v>17.6477</v>
      </c>
      <c r="F13007" s="29" t="n">
        <f aca="false">(E13007+Einstellungen!$B$20)*(1+Einstellungen!$B$10)</f>
        <v>43.201403</v>
      </c>
      <c r="G13007" s="21" t="str">
        <f aca="false">IF(F13007&lt;Einstellungen!$B$5,"ja","nein")</f>
        <v>nein</v>
      </c>
      <c r="H13007" s="21" t="s">
        <v>31</v>
      </c>
      <c r="I13007" s="29" t="n">
        <f aca="false">INDEX(Einstellungen!$B$27:$B$50,22)</f>
        <v>1.25</v>
      </c>
      <c r="J13007" s="29" t="n">
        <f aca="false">F13007*I13007</f>
        <v>54.00175375</v>
      </c>
    </row>
    <row r="13008" customFormat="false" ht="15" hidden="false" customHeight="false" outlineLevel="0" collapsed="false">
      <c r="A13008" s="28" t="n">
        <v>46122</v>
      </c>
      <c r="B13008" s="21" t="s">
        <v>134</v>
      </c>
      <c r="C13008" s="21" t="s">
        <v>137</v>
      </c>
      <c r="D13008" s="29" t="n">
        <v>149.305</v>
      </c>
      <c r="E13008" s="29" t="n">
        <f aca="false">D13008/10</f>
        <v>14.9305</v>
      </c>
      <c r="F13008" s="29" t="n">
        <f aca="false">(E13008+Einstellungen!$B$20)*(1+Einstellungen!$B$10)</f>
        <v>39.967935</v>
      </c>
      <c r="G13008" s="21" t="str">
        <f aca="false">IF(F13008&lt;Einstellungen!$B$5,"ja","nein")</f>
        <v>nein</v>
      </c>
      <c r="H13008" s="21" t="s">
        <v>31</v>
      </c>
      <c r="I13008" s="29" t="n">
        <f aca="false">INDEX(Einstellungen!$B$27:$B$50,23)</f>
        <v>1.05</v>
      </c>
      <c r="J13008" s="29" t="n">
        <f aca="false">F13008*I13008</f>
        <v>41.96633175</v>
      </c>
    </row>
    <row r="13009" customFormat="false" ht="15" hidden="false" customHeight="false" outlineLevel="0" collapsed="false">
      <c r="A13009" s="28" t="n">
        <v>46122</v>
      </c>
      <c r="B13009" s="21" t="s">
        <v>135</v>
      </c>
      <c r="C13009" s="21" t="s">
        <v>137</v>
      </c>
      <c r="D13009" s="29" t="n">
        <v>131.96</v>
      </c>
      <c r="E13009" s="29" t="n">
        <f aca="false">D13009/10</f>
        <v>13.196</v>
      </c>
      <c r="F13009" s="29" t="n">
        <f aca="false">(E13009+Einstellungen!$B$20)*(1+Einstellungen!$B$10)</f>
        <v>37.90388</v>
      </c>
      <c r="G13009" s="21" t="str">
        <f aca="false">IF(F13009&lt;Einstellungen!$B$5,"ja","nein")</f>
        <v>nein</v>
      </c>
      <c r="H13009" s="21" t="s">
        <v>31</v>
      </c>
      <c r="I13009" s="29" t="n">
        <f aca="false">INDEX(Einstellungen!$B$27:$B$50,24)</f>
        <v>0.8</v>
      </c>
      <c r="J13009" s="29" t="n">
        <f aca="false">F13009*I13009</f>
        <v>30.323104</v>
      </c>
    </row>
    <row r="13010" customFormat="false" ht="15" hidden="false" customHeight="false" outlineLevel="0" collapsed="false">
      <c r="A13010" s="28" t="n">
        <v>46123</v>
      </c>
      <c r="B13010" s="21" t="s">
        <v>111</v>
      </c>
      <c r="C13010" s="21" t="s">
        <v>138</v>
      </c>
      <c r="D13010" s="29" t="n">
        <v>134.015</v>
      </c>
      <c r="E13010" s="29" t="n">
        <f aca="false">D13010/10</f>
        <v>13.4015</v>
      </c>
      <c r="F13010" s="29" t="n">
        <f aca="false">(E13010+Einstellungen!$B$20)*(1+Einstellungen!$B$10)</f>
        <v>38.148425</v>
      </c>
      <c r="G13010" s="21" t="str">
        <f aca="false">IF(F13010&lt;Einstellungen!$B$5,"ja","nein")</f>
        <v>nein</v>
      </c>
      <c r="H13010" s="21" t="s">
        <v>31</v>
      </c>
      <c r="I13010" s="29" t="n">
        <f aca="false">INDEX(Einstellungen!$B$27:$B$50,1)</f>
        <v>0.6</v>
      </c>
      <c r="J13010" s="29" t="n">
        <f aca="false">F13010*I13010</f>
        <v>22.889055</v>
      </c>
    </row>
    <row r="13011" customFormat="false" ht="15" hidden="false" customHeight="false" outlineLevel="0" collapsed="false">
      <c r="A13011" s="28" t="n">
        <v>46123</v>
      </c>
      <c r="B13011" s="21" t="s">
        <v>113</v>
      </c>
      <c r="C13011" s="21" t="s">
        <v>138</v>
      </c>
      <c r="D13011" s="29" t="n">
        <v>120.632</v>
      </c>
      <c r="E13011" s="29" t="n">
        <f aca="false">D13011/10</f>
        <v>12.0632</v>
      </c>
      <c r="F13011" s="29" t="n">
        <f aca="false">(E13011+Einstellungen!$B$20)*(1+Einstellungen!$B$10)</f>
        <v>36.555848</v>
      </c>
      <c r="G13011" s="21" t="str">
        <f aca="false">IF(F13011&lt;Einstellungen!$B$5,"ja","nein")</f>
        <v>nein</v>
      </c>
      <c r="H13011" s="21" t="s">
        <v>31</v>
      </c>
      <c r="I13011" s="29" t="n">
        <f aca="false">INDEX(Einstellungen!$B$27:$B$50,2)</f>
        <v>0.5</v>
      </c>
      <c r="J13011" s="29" t="n">
        <f aca="false">F13011*I13011</f>
        <v>18.277924</v>
      </c>
    </row>
    <row r="13012" customFormat="false" ht="15" hidden="false" customHeight="false" outlineLevel="0" collapsed="false">
      <c r="A13012" s="28" t="n">
        <v>46123</v>
      </c>
      <c r="B13012" s="21" t="s">
        <v>114</v>
      </c>
      <c r="C13012" s="21" t="s">
        <v>138</v>
      </c>
      <c r="D13012" s="29" t="n">
        <v>114.382</v>
      </c>
      <c r="E13012" s="29" t="n">
        <f aca="false">D13012/10</f>
        <v>11.4382</v>
      </c>
      <c r="F13012" s="29" t="n">
        <f aca="false">(E13012+Einstellungen!$B$20)*(1+Einstellungen!$B$10)</f>
        <v>35.812098</v>
      </c>
      <c r="G13012" s="21" t="str">
        <f aca="false">IF(F13012&lt;Einstellungen!$B$5,"ja","nein")</f>
        <v>nein</v>
      </c>
      <c r="H13012" s="21" t="s">
        <v>31</v>
      </c>
      <c r="I13012" s="29" t="n">
        <f aca="false">INDEX(Einstellungen!$B$27:$B$50,3)</f>
        <v>0.45</v>
      </c>
      <c r="J13012" s="29" t="n">
        <f aca="false">F13012*I13012</f>
        <v>16.1154441</v>
      </c>
    </row>
    <row r="13013" customFormat="false" ht="15" hidden="false" customHeight="false" outlineLevel="0" collapsed="false">
      <c r="A13013" s="28" t="n">
        <v>46123</v>
      </c>
      <c r="B13013" s="21" t="s">
        <v>115</v>
      </c>
      <c r="C13013" s="21" t="s">
        <v>138</v>
      </c>
      <c r="D13013" s="29" t="n">
        <v>112.35</v>
      </c>
      <c r="E13013" s="29" t="n">
        <f aca="false">D13013/10</f>
        <v>11.235</v>
      </c>
      <c r="F13013" s="29" t="n">
        <f aca="false">(E13013+Einstellungen!$B$20)*(1+Einstellungen!$B$10)</f>
        <v>35.57029</v>
      </c>
      <c r="G13013" s="21" t="str">
        <f aca="false">IF(F13013&lt;Einstellungen!$B$5,"ja","nein")</f>
        <v>nein</v>
      </c>
      <c r="H13013" s="21" t="s">
        <v>31</v>
      </c>
      <c r="I13013" s="29" t="n">
        <f aca="false">INDEX(Einstellungen!$B$27:$B$50,4)</f>
        <v>0.45</v>
      </c>
      <c r="J13013" s="29" t="n">
        <f aca="false">F13013*I13013</f>
        <v>16.0066305</v>
      </c>
    </row>
    <row r="13014" customFormat="false" ht="15" hidden="false" customHeight="false" outlineLevel="0" collapsed="false">
      <c r="A13014" s="28" t="n">
        <v>46123</v>
      </c>
      <c r="B13014" s="21" t="s">
        <v>116</v>
      </c>
      <c r="C13014" s="21" t="s">
        <v>138</v>
      </c>
      <c r="D13014" s="29" t="n">
        <v>110.838</v>
      </c>
      <c r="E13014" s="29" t="n">
        <f aca="false">D13014/10</f>
        <v>11.0838</v>
      </c>
      <c r="F13014" s="29" t="n">
        <f aca="false">(E13014+Einstellungen!$B$20)*(1+Einstellungen!$B$10)</f>
        <v>35.390362</v>
      </c>
      <c r="G13014" s="21" t="str">
        <f aca="false">IF(F13014&lt;Einstellungen!$B$5,"ja","nein")</f>
        <v>nein</v>
      </c>
      <c r="H13014" s="21" t="s">
        <v>31</v>
      </c>
      <c r="I13014" s="29" t="n">
        <f aca="false">INDEX(Einstellungen!$B$27:$B$50,5)</f>
        <v>0.45</v>
      </c>
      <c r="J13014" s="29" t="n">
        <f aca="false">F13014*I13014</f>
        <v>15.9256629</v>
      </c>
    </row>
    <row r="13015" customFormat="false" ht="15" hidden="false" customHeight="false" outlineLevel="0" collapsed="false">
      <c r="A13015" s="28" t="n">
        <v>46123</v>
      </c>
      <c r="B13015" s="21" t="s">
        <v>117</v>
      </c>
      <c r="C13015" s="21" t="s">
        <v>138</v>
      </c>
      <c r="D13015" s="29" t="n">
        <v>108.36</v>
      </c>
      <c r="E13015" s="29" t="n">
        <f aca="false">D13015/10</f>
        <v>10.836</v>
      </c>
      <c r="F13015" s="29" t="n">
        <f aca="false">(E13015+Einstellungen!$B$20)*(1+Einstellungen!$B$10)</f>
        <v>35.09548</v>
      </c>
      <c r="G13015" s="21" t="str">
        <f aca="false">IF(F13015&lt;Einstellungen!$B$5,"ja","nein")</f>
        <v>nein</v>
      </c>
      <c r="H13015" s="21" t="s">
        <v>31</v>
      </c>
      <c r="I13015" s="29" t="n">
        <f aca="false">INDEX(Einstellungen!$B$27:$B$50,6)</f>
        <v>0.5</v>
      </c>
      <c r="J13015" s="29" t="n">
        <f aca="false">F13015*I13015</f>
        <v>17.54774</v>
      </c>
    </row>
    <row r="13016" customFormat="false" ht="15" hidden="false" customHeight="false" outlineLevel="0" collapsed="false">
      <c r="A13016" s="28" t="n">
        <v>46123</v>
      </c>
      <c r="B13016" s="21" t="s">
        <v>118</v>
      </c>
      <c r="C13016" s="21" t="s">
        <v>138</v>
      </c>
      <c r="D13016" s="29" t="n">
        <v>106.605</v>
      </c>
      <c r="E13016" s="29" t="n">
        <f aca="false">D13016/10</f>
        <v>10.6605</v>
      </c>
      <c r="F13016" s="29" t="n">
        <f aca="false">(E13016+Einstellungen!$B$20)*(1+Einstellungen!$B$10)</f>
        <v>34.886635</v>
      </c>
      <c r="G13016" s="21" t="str">
        <f aca="false">IF(F13016&lt;Einstellungen!$B$5,"ja","nein")</f>
        <v>nein</v>
      </c>
      <c r="H13016" s="21" t="s">
        <v>31</v>
      </c>
      <c r="I13016" s="29" t="n">
        <f aca="false">INDEX(Einstellungen!$B$27:$B$50,7)</f>
        <v>0.7</v>
      </c>
      <c r="J13016" s="29" t="n">
        <f aca="false">F13016*I13016</f>
        <v>24.4206445</v>
      </c>
    </row>
    <row r="13017" customFormat="false" ht="15" hidden="false" customHeight="false" outlineLevel="0" collapsed="false">
      <c r="A13017" s="28" t="n">
        <v>46123</v>
      </c>
      <c r="B13017" s="21" t="s">
        <v>119</v>
      </c>
      <c r="C13017" s="21" t="s">
        <v>138</v>
      </c>
      <c r="D13017" s="29" t="n">
        <v>93.237</v>
      </c>
      <c r="E13017" s="29" t="n">
        <f aca="false">D13017/10</f>
        <v>9.3237</v>
      </c>
      <c r="F13017" s="29" t="n">
        <f aca="false">(E13017+Einstellungen!$B$20)*(1+Einstellungen!$B$10)</f>
        <v>33.295843</v>
      </c>
      <c r="G13017" s="21" t="str">
        <f aca="false">IF(F13017&lt;Einstellungen!$B$5,"ja","nein")</f>
        <v>nein</v>
      </c>
      <c r="H13017" s="21" t="s">
        <v>31</v>
      </c>
      <c r="I13017" s="29" t="n">
        <f aca="false">INDEX(Einstellungen!$B$27:$B$50,8)</f>
        <v>0.95</v>
      </c>
      <c r="J13017" s="29" t="n">
        <f aca="false">F13017*I13017</f>
        <v>31.63105085</v>
      </c>
    </row>
    <row r="13018" customFormat="false" ht="15" hidden="false" customHeight="false" outlineLevel="0" collapsed="false">
      <c r="A13018" s="28" t="n">
        <v>46123</v>
      </c>
      <c r="B13018" s="21" t="s">
        <v>120</v>
      </c>
      <c r="C13018" s="21" t="s">
        <v>138</v>
      </c>
      <c r="D13018" s="29" t="n">
        <v>69.61</v>
      </c>
      <c r="E13018" s="29" t="n">
        <f aca="false">D13018/10</f>
        <v>6.961</v>
      </c>
      <c r="F13018" s="29" t="n">
        <f aca="false">(E13018+Einstellungen!$B$20)*(1+Einstellungen!$B$10)</f>
        <v>30.48423</v>
      </c>
      <c r="G13018" s="21" t="str">
        <f aca="false">IF(F13018&lt;Einstellungen!$B$5,"ja","nein")</f>
        <v>nein</v>
      </c>
      <c r="H13018" s="21" t="s">
        <v>31</v>
      </c>
      <c r="I13018" s="29" t="n">
        <f aca="false">INDEX(Einstellungen!$B$27:$B$50,9)</f>
        <v>1.05</v>
      </c>
      <c r="J13018" s="29" t="n">
        <f aca="false">F13018*I13018</f>
        <v>32.0084415</v>
      </c>
    </row>
    <row r="13019" customFormat="false" ht="15" hidden="false" customHeight="false" outlineLevel="0" collapsed="false">
      <c r="A13019" s="28" t="n">
        <v>46123</v>
      </c>
      <c r="B13019" s="21" t="s">
        <v>121</v>
      </c>
      <c r="C13019" s="21" t="s">
        <v>138</v>
      </c>
      <c r="D13019" s="29" t="n">
        <v>21.57</v>
      </c>
      <c r="E13019" s="29" t="n">
        <f aca="false">D13019/10</f>
        <v>2.157</v>
      </c>
      <c r="F13019" s="29" t="n">
        <f aca="false">(E13019+Einstellungen!$B$20)*(1+Einstellungen!$B$10)</f>
        <v>24.76747</v>
      </c>
      <c r="G13019" s="21" t="str">
        <f aca="false">IF(F13019&lt;Einstellungen!$B$5,"ja","nein")</f>
        <v>ja</v>
      </c>
      <c r="H13019" s="21" t="s">
        <v>31</v>
      </c>
      <c r="I13019" s="29" t="n">
        <f aca="false">INDEX(Einstellungen!$B$27:$B$50,10)</f>
        <v>1.05</v>
      </c>
      <c r="J13019" s="29" t="n">
        <f aca="false">F13019*I13019</f>
        <v>26.0058435</v>
      </c>
    </row>
    <row r="13020" customFormat="false" ht="15" hidden="false" customHeight="false" outlineLevel="0" collapsed="false">
      <c r="A13020" s="28" t="n">
        <v>46123</v>
      </c>
      <c r="B13020" s="21" t="s">
        <v>122</v>
      </c>
      <c r="C13020" s="21" t="s">
        <v>138</v>
      </c>
      <c r="D13020" s="29" t="n">
        <v>-0.157</v>
      </c>
      <c r="E13020" s="29" t="n">
        <f aca="false">D13020/10</f>
        <v>-0.0157</v>
      </c>
      <c r="F13020" s="29" t="n">
        <f aca="false">(E13020+Einstellungen!$B$20)*(1+Einstellungen!$B$10)</f>
        <v>22.181957</v>
      </c>
      <c r="G13020" s="21" t="str">
        <f aca="false">IF(F13020&lt;Einstellungen!$B$5,"ja","nein")</f>
        <v>ja</v>
      </c>
      <c r="H13020" s="21" t="s">
        <v>31</v>
      </c>
      <c r="I13020" s="29" t="n">
        <f aca="false">INDEX(Einstellungen!$B$27:$B$50,11)</f>
        <v>1.05</v>
      </c>
      <c r="J13020" s="29" t="n">
        <f aca="false">F13020*I13020</f>
        <v>23.29105485</v>
      </c>
    </row>
    <row r="13021" customFormat="false" ht="15" hidden="false" customHeight="false" outlineLevel="0" collapsed="false">
      <c r="A13021" s="28" t="n">
        <v>46123</v>
      </c>
      <c r="B13021" s="21" t="s">
        <v>123</v>
      </c>
      <c r="C13021" s="21" t="s">
        <v>138</v>
      </c>
      <c r="D13021" s="29" t="n">
        <v>-8.308</v>
      </c>
      <c r="E13021" s="29" t="n">
        <f aca="false">D13021/10</f>
        <v>-0.8308</v>
      </c>
      <c r="F13021" s="29" t="n">
        <f aca="false">(E13021+Einstellungen!$B$20)*(1+Einstellungen!$B$10)</f>
        <v>21.211988</v>
      </c>
      <c r="G13021" s="21" t="str">
        <f aca="false">IF(F13021&lt;Einstellungen!$B$5,"ja","nein")</f>
        <v>ja</v>
      </c>
      <c r="H13021" s="21" t="s">
        <v>31</v>
      </c>
      <c r="I13021" s="29" t="n">
        <f aca="false">INDEX(Einstellungen!$B$27:$B$50,12)</f>
        <v>1.1</v>
      </c>
      <c r="J13021" s="29" t="n">
        <f aca="false">F13021*I13021</f>
        <v>23.3331868</v>
      </c>
    </row>
    <row r="13022" customFormat="false" ht="15" hidden="false" customHeight="false" outlineLevel="0" collapsed="false">
      <c r="A13022" s="28" t="n">
        <v>46123</v>
      </c>
      <c r="B13022" s="21" t="s">
        <v>124</v>
      </c>
      <c r="C13022" s="21" t="s">
        <v>138</v>
      </c>
      <c r="D13022" s="29" t="n">
        <v>-40.252</v>
      </c>
      <c r="E13022" s="29" t="n">
        <f aca="false">D13022/10</f>
        <v>-4.0252</v>
      </c>
      <c r="F13022" s="29" t="n">
        <f aca="false">(E13022+Einstellungen!$B$20)*(1+Einstellungen!$B$10)</f>
        <v>17.410652</v>
      </c>
      <c r="G13022" s="21" t="str">
        <f aca="false">IF(F13022&lt;Einstellungen!$B$5,"ja","nein")</f>
        <v>ja</v>
      </c>
      <c r="H13022" s="21" t="s">
        <v>31</v>
      </c>
      <c r="I13022" s="29" t="n">
        <f aca="false">INDEX(Einstellungen!$B$27:$B$50,13)</f>
        <v>1.2</v>
      </c>
      <c r="J13022" s="29" t="n">
        <f aca="false">F13022*I13022</f>
        <v>20.8927824</v>
      </c>
    </row>
    <row r="13023" customFormat="false" ht="15" hidden="false" customHeight="false" outlineLevel="0" collapsed="false">
      <c r="A13023" s="28" t="n">
        <v>46123</v>
      </c>
      <c r="B13023" s="21" t="s">
        <v>125</v>
      </c>
      <c r="C13023" s="21" t="s">
        <v>138</v>
      </c>
      <c r="D13023" s="29" t="n">
        <v>-79.965</v>
      </c>
      <c r="E13023" s="29" t="n">
        <f aca="false">D13023/10</f>
        <v>-7.9965</v>
      </c>
      <c r="F13023" s="29" t="n">
        <f aca="false">(E13023+Einstellungen!$B$20)*(1+Einstellungen!$B$10)</f>
        <v>12.684805</v>
      </c>
      <c r="G13023" s="21" t="str">
        <f aca="false">IF(F13023&lt;Einstellungen!$B$5,"ja","nein")</f>
        <v>ja</v>
      </c>
      <c r="H13023" s="21" t="s">
        <v>31</v>
      </c>
      <c r="I13023" s="29" t="n">
        <f aca="false">INDEX(Einstellungen!$B$27:$B$50,14)</f>
        <v>1.15</v>
      </c>
      <c r="J13023" s="29" t="n">
        <f aca="false">F13023*I13023</f>
        <v>14.58752575</v>
      </c>
    </row>
    <row r="13024" customFormat="false" ht="15" hidden="false" customHeight="false" outlineLevel="0" collapsed="false">
      <c r="A13024" s="28" t="n">
        <v>46123</v>
      </c>
      <c r="B13024" s="21" t="s">
        <v>126</v>
      </c>
      <c r="C13024" s="21" t="s">
        <v>138</v>
      </c>
      <c r="D13024" s="29" t="n">
        <v>-77.635</v>
      </c>
      <c r="E13024" s="29" t="n">
        <f aca="false">D13024/10</f>
        <v>-7.7635</v>
      </c>
      <c r="F13024" s="29" t="n">
        <f aca="false">(E13024+Einstellungen!$B$20)*(1+Einstellungen!$B$10)</f>
        <v>12.962075</v>
      </c>
      <c r="G13024" s="21" t="str">
        <f aca="false">IF(F13024&lt;Einstellungen!$B$5,"ja","nein")</f>
        <v>ja</v>
      </c>
      <c r="H13024" s="21" t="s">
        <v>31</v>
      </c>
      <c r="I13024" s="29" t="n">
        <f aca="false">INDEX(Einstellungen!$B$27:$B$50,15)</f>
        <v>1</v>
      </c>
      <c r="J13024" s="29" t="n">
        <f aca="false">F13024*I13024</f>
        <v>12.962075</v>
      </c>
    </row>
    <row r="13025" customFormat="false" ht="15" hidden="false" customHeight="false" outlineLevel="0" collapsed="false">
      <c r="A13025" s="28" t="n">
        <v>46123</v>
      </c>
      <c r="B13025" s="21" t="s">
        <v>127</v>
      </c>
      <c r="C13025" s="21" t="s">
        <v>138</v>
      </c>
      <c r="D13025" s="29" t="n">
        <v>-45.828</v>
      </c>
      <c r="E13025" s="29" t="n">
        <f aca="false">D13025/10</f>
        <v>-4.5828</v>
      </c>
      <c r="F13025" s="29" t="n">
        <f aca="false">(E13025+Einstellungen!$B$20)*(1+Einstellungen!$B$10)</f>
        <v>16.747108</v>
      </c>
      <c r="G13025" s="21" t="str">
        <f aca="false">IF(F13025&lt;Einstellungen!$B$5,"ja","nein")</f>
        <v>ja</v>
      </c>
      <c r="H13025" s="21" t="s">
        <v>31</v>
      </c>
      <c r="I13025" s="29" t="n">
        <f aca="false">INDEX(Einstellungen!$B$27:$B$50,16)</f>
        <v>0.95</v>
      </c>
      <c r="J13025" s="29" t="n">
        <f aca="false">F13025*I13025</f>
        <v>15.9097526</v>
      </c>
    </row>
    <row r="13026" customFormat="false" ht="15" hidden="false" customHeight="false" outlineLevel="0" collapsed="false">
      <c r="A13026" s="28" t="n">
        <v>46123</v>
      </c>
      <c r="B13026" s="21" t="s">
        <v>128</v>
      </c>
      <c r="C13026" s="21" t="s">
        <v>138</v>
      </c>
      <c r="D13026" s="29" t="n">
        <v>-15.797</v>
      </c>
      <c r="E13026" s="29" t="n">
        <f aca="false">D13026/10</f>
        <v>-1.5797</v>
      </c>
      <c r="F13026" s="29" t="n">
        <f aca="false">(E13026+Einstellungen!$B$20)*(1+Einstellungen!$B$10)</f>
        <v>20.320797</v>
      </c>
      <c r="G13026" s="21" t="str">
        <f aca="false">IF(F13026&lt;Einstellungen!$B$5,"ja","nein")</f>
        <v>ja</v>
      </c>
      <c r="H13026" s="21" t="s">
        <v>31</v>
      </c>
      <c r="I13026" s="29" t="n">
        <f aca="false">INDEX(Einstellungen!$B$27:$B$50,17)</f>
        <v>0.95</v>
      </c>
      <c r="J13026" s="29" t="n">
        <f aca="false">F13026*I13026</f>
        <v>19.30475715</v>
      </c>
    </row>
    <row r="13027" customFormat="false" ht="15" hidden="false" customHeight="false" outlineLevel="0" collapsed="false">
      <c r="A13027" s="28" t="n">
        <v>46123</v>
      </c>
      <c r="B13027" s="21" t="s">
        <v>129</v>
      </c>
      <c r="C13027" s="21" t="s">
        <v>138</v>
      </c>
      <c r="D13027" s="29" t="n">
        <v>-0.715</v>
      </c>
      <c r="E13027" s="29" t="n">
        <f aca="false">D13027/10</f>
        <v>-0.0715</v>
      </c>
      <c r="F13027" s="29" t="n">
        <f aca="false">(E13027+Einstellungen!$B$20)*(1+Einstellungen!$B$10)</f>
        <v>22.115555</v>
      </c>
      <c r="G13027" s="21" t="str">
        <f aca="false">IF(F13027&lt;Einstellungen!$B$5,"ja","nein")</f>
        <v>ja</v>
      </c>
      <c r="H13027" s="21" t="s">
        <v>31</v>
      </c>
      <c r="I13027" s="29" t="n">
        <f aca="false">INDEX(Einstellungen!$B$27:$B$50,18)</f>
        <v>1.1</v>
      </c>
      <c r="J13027" s="29" t="n">
        <f aca="false">F13027*I13027</f>
        <v>24.3271105</v>
      </c>
    </row>
    <row r="13028" customFormat="false" ht="15" hidden="false" customHeight="false" outlineLevel="0" collapsed="false">
      <c r="A13028" s="28" t="n">
        <v>46123</v>
      </c>
      <c r="B13028" s="21" t="s">
        <v>130</v>
      </c>
      <c r="C13028" s="21" t="s">
        <v>138</v>
      </c>
      <c r="D13028" s="29" t="n">
        <v>43.697</v>
      </c>
      <c r="E13028" s="29" t="n">
        <f aca="false">D13028/10</f>
        <v>4.3697</v>
      </c>
      <c r="F13028" s="29" t="n">
        <f aca="false">(E13028+Einstellungen!$B$20)*(1+Einstellungen!$B$10)</f>
        <v>27.400583</v>
      </c>
      <c r="G13028" s="21" t="str">
        <f aca="false">IF(F13028&lt;Einstellungen!$B$5,"ja","nein")</f>
        <v>ja</v>
      </c>
      <c r="H13028" s="21" t="s">
        <v>31</v>
      </c>
      <c r="I13028" s="29" t="n">
        <f aca="false">INDEX(Einstellungen!$B$27:$B$50,19)</f>
        <v>1.35</v>
      </c>
      <c r="J13028" s="29" t="n">
        <f aca="false">F13028*I13028</f>
        <v>36.99078705</v>
      </c>
    </row>
    <row r="13029" customFormat="false" ht="15" hidden="false" customHeight="false" outlineLevel="0" collapsed="false">
      <c r="A13029" s="28" t="n">
        <v>46123</v>
      </c>
      <c r="B13029" s="21" t="s">
        <v>131</v>
      </c>
      <c r="C13029" s="21" t="s">
        <v>138</v>
      </c>
      <c r="D13029" s="29" t="n">
        <v>73.817</v>
      </c>
      <c r="E13029" s="29" t="n">
        <f aca="false">D13029/10</f>
        <v>7.3817</v>
      </c>
      <c r="F13029" s="29" t="n">
        <f aca="false">(E13029+Einstellungen!$B$20)*(1+Einstellungen!$B$10)</f>
        <v>30.984863</v>
      </c>
      <c r="G13029" s="21" t="str">
        <f aca="false">IF(F13029&lt;Einstellungen!$B$5,"ja","nein")</f>
        <v>nein</v>
      </c>
      <c r="H13029" s="21" t="s">
        <v>31</v>
      </c>
      <c r="I13029" s="29" t="n">
        <f aca="false">INDEX(Einstellungen!$B$27:$B$50,20)</f>
        <v>1.45</v>
      </c>
      <c r="J13029" s="29" t="n">
        <f aca="false">F13029*I13029</f>
        <v>44.92805135</v>
      </c>
    </row>
    <row r="13030" customFormat="false" ht="15" hidden="false" customHeight="false" outlineLevel="0" collapsed="false">
      <c r="A13030" s="28" t="n">
        <v>46123</v>
      </c>
      <c r="B13030" s="21" t="s">
        <v>132</v>
      </c>
      <c r="C13030" s="21" t="s">
        <v>138</v>
      </c>
      <c r="D13030" s="29" t="n">
        <v>74.787</v>
      </c>
      <c r="E13030" s="29" t="n">
        <f aca="false">D13030/10</f>
        <v>7.4787</v>
      </c>
      <c r="F13030" s="29" t="n">
        <f aca="false">(E13030+Einstellungen!$B$20)*(1+Einstellungen!$B$10)</f>
        <v>31.100293</v>
      </c>
      <c r="G13030" s="21" t="str">
        <f aca="false">IF(F13030&lt;Einstellungen!$B$5,"ja","nein")</f>
        <v>nein</v>
      </c>
      <c r="H13030" s="21" t="s">
        <v>31</v>
      </c>
      <c r="I13030" s="29" t="n">
        <f aca="false">INDEX(Einstellungen!$B$27:$B$50,21)</f>
        <v>1.4</v>
      </c>
      <c r="J13030" s="29" t="n">
        <f aca="false">F13030*I13030</f>
        <v>43.5404102</v>
      </c>
    </row>
    <row r="13031" customFormat="false" ht="15" hidden="false" customHeight="false" outlineLevel="0" collapsed="false">
      <c r="A13031" s="28" t="n">
        <v>46123</v>
      </c>
      <c r="B13031" s="21" t="s">
        <v>133</v>
      </c>
      <c r="C13031" s="21" t="s">
        <v>138</v>
      </c>
      <c r="D13031" s="29" t="n">
        <v>65.233</v>
      </c>
      <c r="E13031" s="29" t="n">
        <f aca="false">D13031/10</f>
        <v>6.5233</v>
      </c>
      <c r="F13031" s="29" t="n">
        <f aca="false">(E13031+Einstellungen!$B$20)*(1+Einstellungen!$B$10)</f>
        <v>29.963367</v>
      </c>
      <c r="G13031" s="21" t="str">
        <f aca="false">IF(F13031&lt;Einstellungen!$B$5,"ja","nein")</f>
        <v>nein</v>
      </c>
      <c r="H13031" s="21" t="s">
        <v>31</v>
      </c>
      <c r="I13031" s="29" t="n">
        <f aca="false">INDEX(Einstellungen!$B$27:$B$50,22)</f>
        <v>1.25</v>
      </c>
      <c r="J13031" s="29" t="n">
        <f aca="false">F13031*I13031</f>
        <v>37.45420875</v>
      </c>
    </row>
    <row r="13032" customFormat="false" ht="15" hidden="false" customHeight="false" outlineLevel="0" collapsed="false">
      <c r="A13032" s="28" t="n">
        <v>46123</v>
      </c>
      <c r="B13032" s="21" t="s">
        <v>134</v>
      </c>
      <c r="C13032" s="21" t="s">
        <v>138</v>
      </c>
      <c r="D13032" s="29" t="n">
        <v>68.627</v>
      </c>
      <c r="E13032" s="29" t="n">
        <f aca="false">D13032/10</f>
        <v>6.8627</v>
      </c>
      <c r="F13032" s="29" t="n">
        <f aca="false">(E13032+Einstellungen!$B$20)*(1+Einstellungen!$B$10)</f>
        <v>30.367253</v>
      </c>
      <c r="G13032" s="21" t="str">
        <f aca="false">IF(F13032&lt;Einstellungen!$B$5,"ja","nein")</f>
        <v>nein</v>
      </c>
      <c r="H13032" s="21" t="s">
        <v>31</v>
      </c>
      <c r="I13032" s="29" t="n">
        <f aca="false">INDEX(Einstellungen!$B$27:$B$50,23)</f>
        <v>1.05</v>
      </c>
      <c r="J13032" s="29" t="n">
        <f aca="false">F13032*I13032</f>
        <v>31.88561565</v>
      </c>
    </row>
    <row r="13033" customFormat="false" ht="15" hidden="false" customHeight="false" outlineLevel="0" collapsed="false">
      <c r="A13033" s="28" t="n">
        <v>46123</v>
      </c>
      <c r="B13033" s="21" t="s">
        <v>135</v>
      </c>
      <c r="C13033" s="21" t="s">
        <v>138</v>
      </c>
      <c r="D13033" s="29" t="n">
        <v>68.625</v>
      </c>
      <c r="E13033" s="29" t="n">
        <f aca="false">D13033/10</f>
        <v>6.8625</v>
      </c>
      <c r="F13033" s="29" t="n">
        <f aca="false">(E13033+Einstellungen!$B$20)*(1+Einstellungen!$B$10)</f>
        <v>30.367015</v>
      </c>
      <c r="G13033" s="21" t="str">
        <f aca="false">IF(F13033&lt;Einstellungen!$B$5,"ja","nein")</f>
        <v>nein</v>
      </c>
      <c r="H13033" s="21" t="s">
        <v>31</v>
      </c>
      <c r="I13033" s="29" t="n">
        <f aca="false">INDEX(Einstellungen!$B$27:$B$50,24)</f>
        <v>0.8</v>
      </c>
      <c r="J13033" s="29" t="n">
        <f aca="false">F13033*I13033</f>
        <v>24.293612</v>
      </c>
    </row>
    <row r="13034" customFormat="false" ht="15" hidden="false" customHeight="false" outlineLevel="0" collapsed="false">
      <c r="A13034" s="28" t="n">
        <v>46124</v>
      </c>
      <c r="B13034" s="21" t="s">
        <v>111</v>
      </c>
      <c r="C13034" s="21" t="s">
        <v>139</v>
      </c>
      <c r="D13034" s="29" t="n">
        <v>72.523</v>
      </c>
      <c r="E13034" s="29" t="n">
        <f aca="false">D13034/10</f>
        <v>7.2523</v>
      </c>
      <c r="F13034" s="29" t="n">
        <f aca="false">(E13034+Einstellungen!$B$20)*(1+Einstellungen!$B$10)</f>
        <v>30.830877</v>
      </c>
      <c r="G13034" s="21" t="str">
        <f aca="false">IF(F13034&lt;Einstellungen!$B$5,"ja","nein")</f>
        <v>nein</v>
      </c>
      <c r="H13034" s="21" t="s">
        <v>31</v>
      </c>
      <c r="I13034" s="29" t="n">
        <f aca="false">INDEX(Einstellungen!$B$27:$B$50,1)</f>
        <v>0.6</v>
      </c>
      <c r="J13034" s="29" t="n">
        <f aca="false">F13034*I13034</f>
        <v>18.4985262</v>
      </c>
    </row>
    <row r="13035" customFormat="false" ht="15" hidden="false" customHeight="false" outlineLevel="0" collapsed="false">
      <c r="A13035" s="28" t="n">
        <v>46124</v>
      </c>
      <c r="B13035" s="21" t="s">
        <v>113</v>
      </c>
      <c r="C13035" s="21" t="s">
        <v>139</v>
      </c>
      <c r="D13035" s="29" t="n">
        <v>76.572</v>
      </c>
      <c r="E13035" s="29" t="n">
        <f aca="false">D13035/10</f>
        <v>7.6572</v>
      </c>
      <c r="F13035" s="29" t="n">
        <f aca="false">(E13035+Einstellungen!$B$20)*(1+Einstellungen!$B$10)</f>
        <v>31.312708</v>
      </c>
      <c r="G13035" s="21" t="str">
        <f aca="false">IF(F13035&lt;Einstellungen!$B$5,"ja","nein")</f>
        <v>nein</v>
      </c>
      <c r="H13035" s="21" t="s">
        <v>31</v>
      </c>
      <c r="I13035" s="29" t="n">
        <f aca="false">INDEX(Einstellungen!$B$27:$B$50,2)</f>
        <v>0.5</v>
      </c>
      <c r="J13035" s="29" t="n">
        <f aca="false">F13035*I13035</f>
        <v>15.656354</v>
      </c>
    </row>
    <row r="13036" customFormat="false" ht="15" hidden="false" customHeight="false" outlineLevel="0" collapsed="false">
      <c r="A13036" s="28" t="n">
        <v>46124</v>
      </c>
      <c r="B13036" s="21" t="s">
        <v>114</v>
      </c>
      <c r="C13036" s="21" t="s">
        <v>139</v>
      </c>
      <c r="D13036" s="29" t="n">
        <v>80.422</v>
      </c>
      <c r="E13036" s="29" t="n">
        <f aca="false">D13036/10</f>
        <v>8.0422</v>
      </c>
      <c r="F13036" s="29" t="n">
        <f aca="false">(E13036+Einstellungen!$B$20)*(1+Einstellungen!$B$10)</f>
        <v>31.770858</v>
      </c>
      <c r="G13036" s="21" t="str">
        <f aca="false">IF(F13036&lt;Einstellungen!$B$5,"ja","nein")</f>
        <v>nein</v>
      </c>
      <c r="H13036" s="21" t="s">
        <v>31</v>
      </c>
      <c r="I13036" s="29" t="n">
        <f aca="false">INDEX(Einstellungen!$B$27:$B$50,3)</f>
        <v>0.45</v>
      </c>
      <c r="J13036" s="29" t="n">
        <f aca="false">F13036*I13036</f>
        <v>14.2968861</v>
      </c>
    </row>
    <row r="13037" customFormat="false" ht="15" hidden="false" customHeight="false" outlineLevel="0" collapsed="false">
      <c r="A13037" s="28" t="n">
        <v>46124</v>
      </c>
      <c r="B13037" s="21" t="s">
        <v>115</v>
      </c>
      <c r="C13037" s="21" t="s">
        <v>139</v>
      </c>
      <c r="D13037" s="29" t="n">
        <v>85.26</v>
      </c>
      <c r="E13037" s="29" t="n">
        <f aca="false">D13037/10</f>
        <v>8.526</v>
      </c>
      <c r="F13037" s="29" t="n">
        <f aca="false">(E13037+Einstellungen!$B$20)*(1+Einstellungen!$B$10)</f>
        <v>32.34658</v>
      </c>
      <c r="G13037" s="21" t="str">
        <f aca="false">IF(F13037&lt;Einstellungen!$B$5,"ja","nein")</f>
        <v>nein</v>
      </c>
      <c r="H13037" s="21" t="s">
        <v>31</v>
      </c>
      <c r="I13037" s="29" t="n">
        <f aca="false">INDEX(Einstellungen!$B$27:$B$50,4)</f>
        <v>0.45</v>
      </c>
      <c r="J13037" s="29" t="n">
        <f aca="false">F13037*I13037</f>
        <v>14.555961</v>
      </c>
    </row>
    <row r="13038" customFormat="false" ht="15" hidden="false" customHeight="false" outlineLevel="0" collapsed="false">
      <c r="A13038" s="28" t="n">
        <v>46124</v>
      </c>
      <c r="B13038" s="21" t="s">
        <v>116</v>
      </c>
      <c r="C13038" s="21" t="s">
        <v>139</v>
      </c>
      <c r="D13038" s="29" t="n">
        <v>95.103</v>
      </c>
      <c r="E13038" s="29" t="n">
        <f aca="false">D13038/10</f>
        <v>9.5103</v>
      </c>
      <c r="F13038" s="29" t="n">
        <f aca="false">(E13038+Einstellungen!$B$20)*(1+Einstellungen!$B$10)</f>
        <v>33.517897</v>
      </c>
      <c r="G13038" s="21" t="str">
        <f aca="false">IF(F13038&lt;Einstellungen!$B$5,"ja","nein")</f>
        <v>nein</v>
      </c>
      <c r="H13038" s="21" t="s">
        <v>31</v>
      </c>
      <c r="I13038" s="29" t="n">
        <f aca="false">INDEX(Einstellungen!$B$27:$B$50,5)</f>
        <v>0.45</v>
      </c>
      <c r="J13038" s="29" t="n">
        <f aca="false">F13038*I13038</f>
        <v>15.08305365</v>
      </c>
    </row>
    <row r="13039" customFormat="false" ht="15" hidden="false" customHeight="false" outlineLevel="0" collapsed="false">
      <c r="A13039" s="28" t="n">
        <v>46124</v>
      </c>
      <c r="B13039" s="21" t="s">
        <v>117</v>
      </c>
      <c r="C13039" s="21" t="s">
        <v>139</v>
      </c>
      <c r="D13039" s="29" t="n">
        <v>98.05</v>
      </c>
      <c r="E13039" s="29" t="n">
        <f aca="false">D13039/10</f>
        <v>9.805</v>
      </c>
      <c r="F13039" s="29" t="n">
        <f aca="false">(E13039+Einstellungen!$B$20)*(1+Einstellungen!$B$10)</f>
        <v>33.86859</v>
      </c>
      <c r="G13039" s="21" t="str">
        <f aca="false">IF(F13039&lt;Einstellungen!$B$5,"ja","nein")</f>
        <v>nein</v>
      </c>
      <c r="H13039" s="21" t="s">
        <v>31</v>
      </c>
      <c r="I13039" s="29" t="n">
        <f aca="false">INDEX(Einstellungen!$B$27:$B$50,6)</f>
        <v>0.5</v>
      </c>
      <c r="J13039" s="29" t="n">
        <f aca="false">F13039*I13039</f>
        <v>16.934295</v>
      </c>
    </row>
    <row r="13040" customFormat="false" ht="15" hidden="false" customHeight="false" outlineLevel="0" collapsed="false">
      <c r="A13040" s="28" t="n">
        <v>46124</v>
      </c>
      <c r="B13040" s="21" t="s">
        <v>118</v>
      </c>
      <c r="C13040" s="21" t="s">
        <v>139</v>
      </c>
      <c r="D13040" s="29" t="n">
        <v>98.7</v>
      </c>
      <c r="E13040" s="29" t="n">
        <f aca="false">D13040/10</f>
        <v>9.87</v>
      </c>
      <c r="F13040" s="29" t="n">
        <f aca="false">(E13040+Einstellungen!$B$20)*(1+Einstellungen!$B$10)</f>
        <v>33.94594</v>
      </c>
      <c r="G13040" s="21" t="str">
        <f aca="false">IF(F13040&lt;Einstellungen!$B$5,"ja","nein")</f>
        <v>nein</v>
      </c>
      <c r="H13040" s="21" t="s">
        <v>31</v>
      </c>
      <c r="I13040" s="29" t="n">
        <f aca="false">INDEX(Einstellungen!$B$27:$B$50,7)</f>
        <v>0.7</v>
      </c>
      <c r="J13040" s="29" t="n">
        <f aca="false">F13040*I13040</f>
        <v>23.762158</v>
      </c>
    </row>
    <row r="13041" customFormat="false" ht="15" hidden="false" customHeight="false" outlineLevel="0" collapsed="false">
      <c r="A13041" s="28" t="n">
        <v>46124</v>
      </c>
      <c r="B13041" s="21" t="s">
        <v>119</v>
      </c>
      <c r="C13041" s="21" t="s">
        <v>139</v>
      </c>
      <c r="D13041" s="29" t="n">
        <v>94.317</v>
      </c>
      <c r="E13041" s="29" t="n">
        <f aca="false">D13041/10</f>
        <v>9.4317</v>
      </c>
      <c r="F13041" s="29" t="n">
        <f aca="false">(E13041+Einstellungen!$B$20)*(1+Einstellungen!$B$10)</f>
        <v>33.424363</v>
      </c>
      <c r="G13041" s="21" t="str">
        <f aca="false">IF(F13041&lt;Einstellungen!$B$5,"ja","nein")</f>
        <v>nein</v>
      </c>
      <c r="H13041" s="21" t="s">
        <v>31</v>
      </c>
      <c r="I13041" s="29" t="n">
        <f aca="false">INDEX(Einstellungen!$B$27:$B$50,8)</f>
        <v>0.95</v>
      </c>
      <c r="J13041" s="29" t="n">
        <f aca="false">F13041*I13041</f>
        <v>31.75314485</v>
      </c>
    </row>
    <row r="13042" customFormat="false" ht="15" hidden="false" customHeight="false" outlineLevel="0" collapsed="false">
      <c r="A13042" s="28" t="n">
        <v>46124</v>
      </c>
      <c r="B13042" s="21" t="s">
        <v>120</v>
      </c>
      <c r="C13042" s="21" t="s">
        <v>139</v>
      </c>
      <c r="D13042" s="29" t="n">
        <v>76.102</v>
      </c>
      <c r="E13042" s="29" t="n">
        <f aca="false">D13042/10</f>
        <v>7.6102</v>
      </c>
      <c r="F13042" s="29" t="n">
        <f aca="false">(E13042+Einstellungen!$B$20)*(1+Einstellungen!$B$10)</f>
        <v>31.256778</v>
      </c>
      <c r="G13042" s="21" t="str">
        <f aca="false">IF(F13042&lt;Einstellungen!$B$5,"ja","nein")</f>
        <v>nein</v>
      </c>
      <c r="H13042" s="21" t="s">
        <v>31</v>
      </c>
      <c r="I13042" s="29" t="n">
        <f aca="false">INDEX(Einstellungen!$B$27:$B$50,9)</f>
        <v>1.05</v>
      </c>
      <c r="J13042" s="29" t="n">
        <f aca="false">F13042*I13042</f>
        <v>32.8196169</v>
      </c>
    </row>
    <row r="13043" customFormat="false" ht="15" hidden="false" customHeight="false" outlineLevel="0" collapsed="false">
      <c r="A13043" s="28" t="n">
        <v>46124</v>
      </c>
      <c r="B13043" s="21" t="s">
        <v>121</v>
      </c>
      <c r="C13043" s="21" t="s">
        <v>139</v>
      </c>
      <c r="D13043" s="29" t="n">
        <v>53.322</v>
      </c>
      <c r="E13043" s="29" t="n">
        <f aca="false">D13043/10</f>
        <v>5.3322</v>
      </c>
      <c r="F13043" s="29" t="n">
        <f aca="false">(E13043+Einstellungen!$B$20)*(1+Einstellungen!$B$10)</f>
        <v>28.545958</v>
      </c>
      <c r="G13043" s="21" t="str">
        <f aca="false">IF(F13043&lt;Einstellungen!$B$5,"ja","nein")</f>
        <v>ja</v>
      </c>
      <c r="H13043" s="21" t="s">
        <v>31</v>
      </c>
      <c r="I13043" s="29" t="n">
        <f aca="false">INDEX(Einstellungen!$B$27:$B$50,10)</f>
        <v>1.05</v>
      </c>
      <c r="J13043" s="29" t="n">
        <f aca="false">F13043*I13043</f>
        <v>29.9732559</v>
      </c>
    </row>
    <row r="13044" customFormat="false" ht="15" hidden="false" customHeight="false" outlineLevel="0" collapsed="false">
      <c r="A13044" s="28" t="n">
        <v>46124</v>
      </c>
      <c r="B13044" s="21" t="s">
        <v>122</v>
      </c>
      <c r="C13044" s="21" t="s">
        <v>139</v>
      </c>
      <c r="D13044" s="29" t="n">
        <v>30.233</v>
      </c>
      <c r="E13044" s="29" t="n">
        <f aca="false">D13044/10</f>
        <v>3.0233</v>
      </c>
      <c r="F13044" s="29" t="n">
        <f aca="false">(E13044+Einstellungen!$B$20)*(1+Einstellungen!$B$10)</f>
        <v>25.798367</v>
      </c>
      <c r="G13044" s="21" t="str">
        <f aca="false">IF(F13044&lt;Einstellungen!$B$5,"ja","nein")</f>
        <v>ja</v>
      </c>
      <c r="H13044" s="21" t="s">
        <v>31</v>
      </c>
      <c r="I13044" s="29" t="n">
        <f aca="false">INDEX(Einstellungen!$B$27:$B$50,11)</f>
        <v>1.05</v>
      </c>
      <c r="J13044" s="29" t="n">
        <f aca="false">F13044*I13044</f>
        <v>27.08828535</v>
      </c>
    </row>
    <row r="13045" customFormat="false" ht="15" hidden="false" customHeight="false" outlineLevel="0" collapsed="false">
      <c r="A13045" s="28" t="n">
        <v>46124</v>
      </c>
      <c r="B13045" s="21" t="s">
        <v>123</v>
      </c>
      <c r="C13045" s="21" t="s">
        <v>139</v>
      </c>
      <c r="D13045" s="29" t="n">
        <v>22.415</v>
      </c>
      <c r="E13045" s="29" t="n">
        <f aca="false">D13045/10</f>
        <v>2.2415</v>
      </c>
      <c r="F13045" s="29" t="n">
        <f aca="false">(E13045+Einstellungen!$B$20)*(1+Einstellungen!$B$10)</f>
        <v>24.868025</v>
      </c>
      <c r="G13045" s="21" t="str">
        <f aca="false">IF(F13045&lt;Einstellungen!$B$5,"ja","nein")</f>
        <v>ja</v>
      </c>
      <c r="H13045" s="21" t="s">
        <v>31</v>
      </c>
      <c r="I13045" s="29" t="n">
        <f aca="false">INDEX(Einstellungen!$B$27:$B$50,12)</f>
        <v>1.1</v>
      </c>
      <c r="J13045" s="29" t="n">
        <f aca="false">F13045*I13045</f>
        <v>27.3548275</v>
      </c>
    </row>
    <row r="13046" customFormat="false" ht="15" hidden="false" customHeight="false" outlineLevel="0" collapsed="false">
      <c r="A13046" s="28" t="n">
        <v>46124</v>
      </c>
      <c r="B13046" s="21" t="s">
        <v>124</v>
      </c>
      <c r="C13046" s="21" t="s">
        <v>139</v>
      </c>
      <c r="D13046" s="29" t="n">
        <v>14.975</v>
      </c>
      <c r="E13046" s="29" t="n">
        <f aca="false">D13046/10</f>
        <v>1.4975</v>
      </c>
      <c r="F13046" s="29" t="n">
        <f aca="false">(E13046+Einstellungen!$B$20)*(1+Einstellungen!$B$10)</f>
        <v>23.982665</v>
      </c>
      <c r="G13046" s="21" t="str">
        <f aca="false">IF(F13046&lt;Einstellungen!$B$5,"ja","nein")</f>
        <v>ja</v>
      </c>
      <c r="H13046" s="21" t="s">
        <v>31</v>
      </c>
      <c r="I13046" s="29" t="n">
        <f aca="false">INDEX(Einstellungen!$B$27:$B$50,13)</f>
        <v>1.2</v>
      </c>
      <c r="J13046" s="29" t="n">
        <f aca="false">F13046*I13046</f>
        <v>28.779198</v>
      </c>
    </row>
    <row r="13047" customFormat="false" ht="15" hidden="false" customHeight="false" outlineLevel="0" collapsed="false">
      <c r="A13047" s="28" t="n">
        <v>46124</v>
      </c>
      <c r="B13047" s="21" t="s">
        <v>125</v>
      </c>
      <c r="C13047" s="21" t="s">
        <v>139</v>
      </c>
      <c r="D13047" s="29" t="n">
        <v>1.97</v>
      </c>
      <c r="E13047" s="29" t="n">
        <f aca="false">D13047/10</f>
        <v>0.197</v>
      </c>
      <c r="F13047" s="29" t="n">
        <f aca="false">(E13047+Einstellungen!$B$20)*(1+Einstellungen!$B$10)</f>
        <v>22.43507</v>
      </c>
      <c r="G13047" s="21" t="str">
        <f aca="false">IF(F13047&lt;Einstellungen!$B$5,"ja","nein")</f>
        <v>ja</v>
      </c>
      <c r="H13047" s="21" t="s">
        <v>31</v>
      </c>
      <c r="I13047" s="29" t="n">
        <f aca="false">INDEX(Einstellungen!$B$27:$B$50,14)</f>
        <v>1.15</v>
      </c>
      <c r="J13047" s="29" t="n">
        <f aca="false">F13047*I13047</f>
        <v>25.8003305</v>
      </c>
    </row>
    <row r="13048" customFormat="false" ht="15" hidden="false" customHeight="false" outlineLevel="0" collapsed="false">
      <c r="A13048" s="28" t="n">
        <v>46124</v>
      </c>
      <c r="B13048" s="21" t="s">
        <v>126</v>
      </c>
      <c r="C13048" s="21" t="s">
        <v>139</v>
      </c>
      <c r="D13048" s="29" t="n">
        <v>4.625</v>
      </c>
      <c r="E13048" s="29" t="n">
        <f aca="false">D13048/10</f>
        <v>0.4625</v>
      </c>
      <c r="F13048" s="29" t="n">
        <f aca="false">(E13048+Einstellungen!$B$20)*(1+Einstellungen!$B$10)</f>
        <v>22.751015</v>
      </c>
      <c r="G13048" s="21" t="str">
        <f aca="false">IF(F13048&lt;Einstellungen!$B$5,"ja","nein")</f>
        <v>ja</v>
      </c>
      <c r="H13048" s="21" t="s">
        <v>31</v>
      </c>
      <c r="I13048" s="29" t="n">
        <f aca="false">INDEX(Einstellungen!$B$27:$B$50,15)</f>
        <v>1</v>
      </c>
      <c r="J13048" s="29" t="n">
        <f aca="false">F13048*I13048</f>
        <v>22.751015</v>
      </c>
    </row>
    <row r="13049" customFormat="false" ht="15" hidden="false" customHeight="false" outlineLevel="0" collapsed="false">
      <c r="A13049" s="28" t="n">
        <v>46124</v>
      </c>
      <c r="B13049" s="21" t="s">
        <v>127</v>
      </c>
      <c r="C13049" s="21" t="s">
        <v>139</v>
      </c>
      <c r="D13049" s="29" t="n">
        <v>15.905</v>
      </c>
      <c r="E13049" s="29" t="n">
        <f aca="false">D13049/10</f>
        <v>1.5905</v>
      </c>
      <c r="F13049" s="29" t="n">
        <f aca="false">(E13049+Einstellungen!$B$20)*(1+Einstellungen!$B$10)</f>
        <v>24.093335</v>
      </c>
      <c r="G13049" s="21" t="str">
        <f aca="false">IF(F13049&lt;Einstellungen!$B$5,"ja","nein")</f>
        <v>ja</v>
      </c>
      <c r="H13049" s="21" t="s">
        <v>31</v>
      </c>
      <c r="I13049" s="29" t="n">
        <f aca="false">INDEX(Einstellungen!$B$27:$B$50,16)</f>
        <v>0.95</v>
      </c>
      <c r="J13049" s="29" t="n">
        <f aca="false">F13049*I13049</f>
        <v>22.88866825</v>
      </c>
    </row>
    <row r="13050" customFormat="false" ht="15" hidden="false" customHeight="false" outlineLevel="0" collapsed="false">
      <c r="A13050" s="28" t="n">
        <v>46124</v>
      </c>
      <c r="B13050" s="21" t="s">
        <v>128</v>
      </c>
      <c r="C13050" s="21" t="s">
        <v>139</v>
      </c>
      <c r="D13050" s="29" t="n">
        <v>67.55</v>
      </c>
      <c r="E13050" s="29" t="n">
        <f aca="false">D13050/10</f>
        <v>6.755</v>
      </c>
      <c r="F13050" s="29" t="n">
        <f aca="false">(E13050+Einstellungen!$B$20)*(1+Einstellungen!$B$10)</f>
        <v>30.23909</v>
      </c>
      <c r="G13050" s="21" t="str">
        <f aca="false">IF(F13050&lt;Einstellungen!$B$5,"ja","nein")</f>
        <v>nein</v>
      </c>
      <c r="H13050" s="21" t="s">
        <v>31</v>
      </c>
      <c r="I13050" s="29" t="n">
        <f aca="false">INDEX(Einstellungen!$B$27:$B$50,17)</f>
        <v>0.95</v>
      </c>
      <c r="J13050" s="29" t="n">
        <f aca="false">F13050*I13050</f>
        <v>28.7271355</v>
      </c>
    </row>
    <row r="13051" customFormat="false" ht="15" hidden="false" customHeight="false" outlineLevel="0" collapsed="false">
      <c r="A13051" s="28" t="n">
        <v>46124</v>
      </c>
      <c r="B13051" s="21" t="s">
        <v>129</v>
      </c>
      <c r="C13051" s="21" t="s">
        <v>139</v>
      </c>
      <c r="D13051" s="29" t="n">
        <v>110.178</v>
      </c>
      <c r="E13051" s="29" t="n">
        <f aca="false">D13051/10</f>
        <v>11.0178</v>
      </c>
      <c r="F13051" s="29" t="n">
        <f aca="false">(E13051+Einstellungen!$B$20)*(1+Einstellungen!$B$10)</f>
        <v>35.311822</v>
      </c>
      <c r="G13051" s="21" t="str">
        <f aca="false">IF(F13051&lt;Einstellungen!$B$5,"ja","nein")</f>
        <v>nein</v>
      </c>
      <c r="H13051" s="21" t="s">
        <v>31</v>
      </c>
      <c r="I13051" s="29" t="n">
        <f aca="false">INDEX(Einstellungen!$B$27:$B$50,18)</f>
        <v>1.1</v>
      </c>
      <c r="J13051" s="29" t="n">
        <f aca="false">F13051*I13051</f>
        <v>38.8430042</v>
      </c>
    </row>
    <row r="13052" customFormat="false" ht="15" hidden="false" customHeight="false" outlineLevel="0" collapsed="false">
      <c r="A13052" s="28" t="n">
        <v>46124</v>
      </c>
      <c r="B13052" s="21" t="s">
        <v>130</v>
      </c>
      <c r="C13052" s="21" t="s">
        <v>139</v>
      </c>
      <c r="D13052" s="29" t="n">
        <v>135.387</v>
      </c>
      <c r="E13052" s="29" t="n">
        <f aca="false">D13052/10</f>
        <v>13.5387</v>
      </c>
      <c r="F13052" s="29" t="n">
        <f aca="false">(E13052+Einstellungen!$B$20)*(1+Einstellungen!$B$10)</f>
        <v>38.311693</v>
      </c>
      <c r="G13052" s="21" t="str">
        <f aca="false">IF(F13052&lt;Einstellungen!$B$5,"ja","nein")</f>
        <v>nein</v>
      </c>
      <c r="H13052" s="21" t="s">
        <v>31</v>
      </c>
      <c r="I13052" s="29" t="n">
        <f aca="false">INDEX(Einstellungen!$B$27:$B$50,19)</f>
        <v>1.35</v>
      </c>
      <c r="J13052" s="29" t="n">
        <f aca="false">F13052*I13052</f>
        <v>51.72078555</v>
      </c>
    </row>
    <row r="13053" customFormat="false" ht="15" hidden="false" customHeight="false" outlineLevel="0" collapsed="false">
      <c r="A13053" s="28" t="n">
        <v>46124</v>
      </c>
      <c r="B13053" s="21" t="s">
        <v>131</v>
      </c>
      <c r="C13053" s="21" t="s">
        <v>139</v>
      </c>
      <c r="D13053" s="29" t="n">
        <v>144.765</v>
      </c>
      <c r="E13053" s="29" t="n">
        <f aca="false">D13053/10</f>
        <v>14.4765</v>
      </c>
      <c r="F13053" s="29" t="n">
        <f aca="false">(E13053+Einstellungen!$B$20)*(1+Einstellungen!$B$10)</f>
        <v>39.427675</v>
      </c>
      <c r="G13053" s="21" t="str">
        <f aca="false">IF(F13053&lt;Einstellungen!$B$5,"ja","nein")</f>
        <v>nein</v>
      </c>
      <c r="H13053" s="21" t="s">
        <v>31</v>
      </c>
      <c r="I13053" s="29" t="n">
        <f aca="false">INDEX(Einstellungen!$B$27:$B$50,20)</f>
        <v>1.45</v>
      </c>
      <c r="J13053" s="29" t="n">
        <f aca="false">F13053*I13053</f>
        <v>57.17012875</v>
      </c>
    </row>
    <row r="13054" customFormat="false" ht="15" hidden="false" customHeight="false" outlineLevel="0" collapsed="false">
      <c r="A13054" s="28" t="n">
        <v>46124</v>
      </c>
      <c r="B13054" s="21" t="s">
        <v>132</v>
      </c>
      <c r="C13054" s="21" t="s">
        <v>139</v>
      </c>
      <c r="D13054" s="29" t="n">
        <v>146.803</v>
      </c>
      <c r="E13054" s="29" t="n">
        <f aca="false">D13054/10</f>
        <v>14.6803</v>
      </c>
      <c r="F13054" s="29" t="n">
        <f aca="false">(E13054+Einstellungen!$B$20)*(1+Einstellungen!$B$10)</f>
        <v>39.670197</v>
      </c>
      <c r="G13054" s="21" t="str">
        <f aca="false">IF(F13054&lt;Einstellungen!$B$5,"ja","nein")</f>
        <v>nein</v>
      </c>
      <c r="H13054" s="21" t="s">
        <v>31</v>
      </c>
      <c r="I13054" s="29" t="n">
        <f aca="false">INDEX(Einstellungen!$B$27:$B$50,21)</f>
        <v>1.4</v>
      </c>
      <c r="J13054" s="29" t="n">
        <f aca="false">F13054*I13054</f>
        <v>55.5382758</v>
      </c>
    </row>
    <row r="13055" customFormat="false" ht="15" hidden="false" customHeight="false" outlineLevel="0" collapsed="false">
      <c r="A13055" s="28" t="n">
        <v>46124</v>
      </c>
      <c r="B13055" s="21" t="s">
        <v>133</v>
      </c>
      <c r="C13055" s="21" t="s">
        <v>139</v>
      </c>
      <c r="D13055" s="29" t="n">
        <v>136.733</v>
      </c>
      <c r="E13055" s="29" t="n">
        <f aca="false">D13055/10</f>
        <v>13.6733</v>
      </c>
      <c r="F13055" s="29" t="n">
        <f aca="false">(E13055+Einstellungen!$B$20)*(1+Einstellungen!$B$10)</f>
        <v>38.471867</v>
      </c>
      <c r="G13055" s="21" t="str">
        <f aca="false">IF(F13055&lt;Einstellungen!$B$5,"ja","nein")</f>
        <v>nein</v>
      </c>
      <c r="H13055" s="21" t="s">
        <v>31</v>
      </c>
      <c r="I13055" s="29" t="n">
        <f aca="false">INDEX(Einstellungen!$B$27:$B$50,22)</f>
        <v>1.25</v>
      </c>
      <c r="J13055" s="29" t="n">
        <f aca="false">F13055*I13055</f>
        <v>48.08983375</v>
      </c>
    </row>
    <row r="13056" customFormat="false" ht="15" hidden="false" customHeight="false" outlineLevel="0" collapsed="false">
      <c r="A13056" s="28" t="n">
        <v>46124</v>
      </c>
      <c r="B13056" s="21" t="s">
        <v>134</v>
      </c>
      <c r="C13056" s="21" t="s">
        <v>139</v>
      </c>
      <c r="D13056" s="29" t="n">
        <v>130.607</v>
      </c>
      <c r="E13056" s="29" t="n">
        <f aca="false">D13056/10</f>
        <v>13.0607</v>
      </c>
      <c r="F13056" s="29" t="n">
        <f aca="false">(E13056+Einstellungen!$B$20)*(1+Einstellungen!$B$10)</f>
        <v>37.742873</v>
      </c>
      <c r="G13056" s="21" t="str">
        <f aca="false">IF(F13056&lt;Einstellungen!$B$5,"ja","nein")</f>
        <v>nein</v>
      </c>
      <c r="H13056" s="21" t="s">
        <v>31</v>
      </c>
      <c r="I13056" s="29" t="n">
        <f aca="false">INDEX(Einstellungen!$B$27:$B$50,23)</f>
        <v>1.05</v>
      </c>
      <c r="J13056" s="29" t="n">
        <f aca="false">F13056*I13056</f>
        <v>39.63001665</v>
      </c>
    </row>
    <row r="13057" customFormat="false" ht="15" hidden="false" customHeight="false" outlineLevel="0" collapsed="false">
      <c r="A13057" s="28" t="n">
        <v>46124</v>
      </c>
      <c r="B13057" s="21" t="s">
        <v>135</v>
      </c>
      <c r="C13057" s="21" t="s">
        <v>139</v>
      </c>
      <c r="D13057" s="29" t="n">
        <v>121.018</v>
      </c>
      <c r="E13057" s="29" t="n">
        <f aca="false">D13057/10</f>
        <v>12.1018</v>
      </c>
      <c r="F13057" s="29" t="n">
        <f aca="false">(E13057+Einstellungen!$B$20)*(1+Einstellungen!$B$10)</f>
        <v>36.601782</v>
      </c>
      <c r="G13057" s="21" t="str">
        <f aca="false">IF(F13057&lt;Einstellungen!$B$5,"ja","nein")</f>
        <v>nein</v>
      </c>
      <c r="H13057" s="21" t="s">
        <v>31</v>
      </c>
      <c r="I13057" s="29" t="n">
        <f aca="false">INDEX(Einstellungen!$B$27:$B$50,24)</f>
        <v>0.8</v>
      </c>
      <c r="J13057" s="29" t="n">
        <f aca="false">F13057*I13057</f>
        <v>29.2814256</v>
      </c>
    </row>
    <row r="13058" customFormat="false" ht="15" hidden="false" customHeight="false" outlineLevel="0" collapsed="false">
      <c r="A13058" s="28" t="n">
        <v>46125</v>
      </c>
      <c r="B13058" s="21" t="s">
        <v>111</v>
      </c>
      <c r="C13058" s="21" t="s">
        <v>140</v>
      </c>
      <c r="D13058" s="29" t="n">
        <v>116.542</v>
      </c>
      <c r="E13058" s="29" t="n">
        <f aca="false">D13058/10</f>
        <v>11.6542</v>
      </c>
      <c r="F13058" s="29" t="n">
        <f aca="false">(E13058+Einstellungen!$B$20)*(1+Einstellungen!$B$10)</f>
        <v>36.069138</v>
      </c>
      <c r="G13058" s="21" t="str">
        <f aca="false">IF(F13058&lt;Einstellungen!$B$5,"ja","nein")</f>
        <v>nein</v>
      </c>
      <c r="H13058" s="21" t="s">
        <v>31</v>
      </c>
      <c r="I13058" s="29" t="n">
        <f aca="false">INDEX(Einstellungen!$B$27:$B$50,1)</f>
        <v>0.6</v>
      </c>
      <c r="J13058" s="29" t="n">
        <f aca="false">F13058*I13058</f>
        <v>21.6414828</v>
      </c>
    </row>
    <row r="13059" customFormat="false" ht="15" hidden="false" customHeight="false" outlineLevel="0" collapsed="false">
      <c r="A13059" s="28" t="n">
        <v>46125</v>
      </c>
      <c r="B13059" s="21" t="s">
        <v>113</v>
      </c>
      <c r="C13059" s="21" t="s">
        <v>140</v>
      </c>
      <c r="D13059" s="29" t="n">
        <v>109.795</v>
      </c>
      <c r="E13059" s="29" t="n">
        <f aca="false">D13059/10</f>
        <v>10.9795</v>
      </c>
      <c r="F13059" s="29" t="n">
        <f aca="false">(E13059+Einstellungen!$B$20)*(1+Einstellungen!$B$10)</f>
        <v>35.266245</v>
      </c>
      <c r="G13059" s="21" t="str">
        <f aca="false">IF(F13059&lt;Einstellungen!$B$5,"ja","nein")</f>
        <v>nein</v>
      </c>
      <c r="H13059" s="21" t="s">
        <v>31</v>
      </c>
      <c r="I13059" s="29" t="n">
        <f aca="false">INDEX(Einstellungen!$B$27:$B$50,2)</f>
        <v>0.5</v>
      </c>
      <c r="J13059" s="29" t="n">
        <f aca="false">F13059*I13059</f>
        <v>17.6331225</v>
      </c>
    </row>
    <row r="13060" customFormat="false" ht="15" hidden="false" customHeight="false" outlineLevel="0" collapsed="false">
      <c r="A13060" s="28" t="n">
        <v>46125</v>
      </c>
      <c r="B13060" s="21" t="s">
        <v>114</v>
      </c>
      <c r="C13060" s="21" t="s">
        <v>140</v>
      </c>
      <c r="D13060" s="29" t="n">
        <v>107.315</v>
      </c>
      <c r="E13060" s="29" t="n">
        <f aca="false">D13060/10</f>
        <v>10.7315</v>
      </c>
      <c r="F13060" s="29" t="n">
        <f aca="false">(E13060+Einstellungen!$B$20)*(1+Einstellungen!$B$10)</f>
        <v>34.971125</v>
      </c>
      <c r="G13060" s="21" t="str">
        <f aca="false">IF(F13060&lt;Einstellungen!$B$5,"ja","nein")</f>
        <v>nein</v>
      </c>
      <c r="H13060" s="21" t="s">
        <v>31</v>
      </c>
      <c r="I13060" s="29" t="n">
        <f aca="false">INDEX(Einstellungen!$B$27:$B$50,3)</f>
        <v>0.45</v>
      </c>
      <c r="J13060" s="29" t="n">
        <f aca="false">F13060*I13060</f>
        <v>15.73700625</v>
      </c>
    </row>
    <row r="13061" customFormat="false" ht="15" hidden="false" customHeight="false" outlineLevel="0" collapsed="false">
      <c r="A13061" s="28" t="n">
        <v>46125</v>
      </c>
      <c r="B13061" s="21" t="s">
        <v>115</v>
      </c>
      <c r="C13061" s="21" t="s">
        <v>140</v>
      </c>
      <c r="D13061" s="29" t="n">
        <v>107.59</v>
      </c>
      <c r="E13061" s="29" t="n">
        <f aca="false">D13061/10</f>
        <v>10.759</v>
      </c>
      <c r="F13061" s="29" t="n">
        <f aca="false">(E13061+Einstellungen!$B$20)*(1+Einstellungen!$B$10)</f>
        <v>35.00385</v>
      </c>
      <c r="G13061" s="21" t="str">
        <f aca="false">IF(F13061&lt;Einstellungen!$B$5,"ja","nein")</f>
        <v>nein</v>
      </c>
      <c r="H13061" s="21" t="s">
        <v>31</v>
      </c>
      <c r="I13061" s="29" t="n">
        <f aca="false">INDEX(Einstellungen!$B$27:$B$50,4)</f>
        <v>0.45</v>
      </c>
      <c r="J13061" s="29" t="n">
        <f aca="false">F13061*I13061</f>
        <v>15.7517325</v>
      </c>
    </row>
    <row r="13062" customFormat="false" ht="15" hidden="false" customHeight="false" outlineLevel="0" collapsed="false">
      <c r="A13062" s="28" t="n">
        <v>46125</v>
      </c>
      <c r="B13062" s="21" t="s">
        <v>116</v>
      </c>
      <c r="C13062" s="21" t="s">
        <v>140</v>
      </c>
      <c r="D13062" s="29" t="n">
        <v>110.02</v>
      </c>
      <c r="E13062" s="29" t="n">
        <f aca="false">D13062/10</f>
        <v>11.002</v>
      </c>
      <c r="F13062" s="29" t="n">
        <f aca="false">(E13062+Einstellungen!$B$20)*(1+Einstellungen!$B$10)</f>
        <v>35.29302</v>
      </c>
      <c r="G13062" s="21" t="str">
        <f aca="false">IF(F13062&lt;Einstellungen!$B$5,"ja","nein")</f>
        <v>nein</v>
      </c>
      <c r="H13062" s="21" t="s">
        <v>31</v>
      </c>
      <c r="I13062" s="29" t="n">
        <f aca="false">INDEX(Einstellungen!$B$27:$B$50,5)</f>
        <v>0.45</v>
      </c>
      <c r="J13062" s="29" t="n">
        <f aca="false">F13062*I13062</f>
        <v>15.881859</v>
      </c>
    </row>
    <row r="13063" customFormat="false" ht="15" hidden="false" customHeight="false" outlineLevel="0" collapsed="false">
      <c r="A13063" s="28" t="n">
        <v>46125</v>
      </c>
      <c r="B13063" s="21" t="s">
        <v>117</v>
      </c>
      <c r="C13063" s="21" t="s">
        <v>140</v>
      </c>
      <c r="D13063" s="29" t="n">
        <v>119.073</v>
      </c>
      <c r="E13063" s="29" t="n">
        <f aca="false">D13063/10</f>
        <v>11.9073</v>
      </c>
      <c r="F13063" s="29" t="n">
        <f aca="false">(E13063+Einstellungen!$B$20)*(1+Einstellungen!$B$10)</f>
        <v>36.370327</v>
      </c>
      <c r="G13063" s="21" t="str">
        <f aca="false">IF(F13063&lt;Einstellungen!$B$5,"ja","nein")</f>
        <v>nein</v>
      </c>
      <c r="H13063" s="21" t="s">
        <v>31</v>
      </c>
      <c r="I13063" s="29" t="n">
        <f aca="false">INDEX(Einstellungen!$B$27:$B$50,6)</f>
        <v>0.5</v>
      </c>
      <c r="J13063" s="29" t="n">
        <f aca="false">F13063*I13063</f>
        <v>18.1851635</v>
      </c>
    </row>
    <row r="13064" customFormat="false" ht="15" hidden="false" customHeight="false" outlineLevel="0" collapsed="false">
      <c r="A13064" s="28" t="n">
        <v>46125</v>
      </c>
      <c r="B13064" s="21" t="s">
        <v>118</v>
      </c>
      <c r="C13064" s="21" t="s">
        <v>140</v>
      </c>
      <c r="D13064" s="29" t="n">
        <v>136.115</v>
      </c>
      <c r="E13064" s="29" t="n">
        <f aca="false">D13064/10</f>
        <v>13.6115</v>
      </c>
      <c r="F13064" s="29" t="n">
        <f aca="false">(E13064+Einstellungen!$B$20)*(1+Einstellungen!$B$10)</f>
        <v>38.398325</v>
      </c>
      <c r="G13064" s="21" t="str">
        <f aca="false">IF(F13064&lt;Einstellungen!$B$5,"ja","nein")</f>
        <v>nein</v>
      </c>
      <c r="H13064" s="21" t="s">
        <v>31</v>
      </c>
      <c r="I13064" s="29" t="n">
        <f aca="false">INDEX(Einstellungen!$B$27:$B$50,7)</f>
        <v>0.7</v>
      </c>
      <c r="J13064" s="29" t="n">
        <f aca="false">F13064*I13064</f>
        <v>26.8788275</v>
      </c>
    </row>
    <row r="13065" customFormat="false" ht="15" hidden="false" customHeight="false" outlineLevel="0" collapsed="false">
      <c r="A13065" s="28" t="n">
        <v>46125</v>
      </c>
      <c r="B13065" s="21" t="s">
        <v>119</v>
      </c>
      <c r="C13065" s="21" t="s">
        <v>140</v>
      </c>
      <c r="D13065" s="29" t="n">
        <v>145.12</v>
      </c>
      <c r="E13065" s="29" t="n">
        <f aca="false">D13065/10</f>
        <v>14.512</v>
      </c>
      <c r="F13065" s="29" t="n">
        <f aca="false">(E13065+Einstellungen!$B$20)*(1+Einstellungen!$B$10)</f>
        <v>39.46992</v>
      </c>
      <c r="G13065" s="21" t="str">
        <f aca="false">IF(F13065&lt;Einstellungen!$B$5,"ja","nein")</f>
        <v>nein</v>
      </c>
      <c r="H13065" s="21" t="s">
        <v>31</v>
      </c>
      <c r="I13065" s="29" t="n">
        <f aca="false">INDEX(Einstellungen!$B$27:$B$50,8)</f>
        <v>0.95</v>
      </c>
      <c r="J13065" s="29" t="n">
        <f aca="false">F13065*I13065</f>
        <v>37.496424</v>
      </c>
    </row>
    <row r="13066" customFormat="false" ht="15" hidden="false" customHeight="false" outlineLevel="0" collapsed="false">
      <c r="A13066" s="28" t="n">
        <v>46125</v>
      </c>
      <c r="B13066" s="21" t="s">
        <v>120</v>
      </c>
      <c r="C13066" s="21" t="s">
        <v>140</v>
      </c>
      <c r="D13066" s="29" t="n">
        <v>173.88</v>
      </c>
      <c r="E13066" s="29" t="n">
        <f aca="false">D13066/10</f>
        <v>17.388</v>
      </c>
      <c r="F13066" s="29" t="n">
        <f aca="false">(E13066+Einstellungen!$B$20)*(1+Einstellungen!$B$10)</f>
        <v>42.89236</v>
      </c>
      <c r="G13066" s="21" t="str">
        <f aca="false">IF(F13066&lt;Einstellungen!$B$5,"ja","nein")</f>
        <v>nein</v>
      </c>
      <c r="H13066" s="21" t="s">
        <v>31</v>
      </c>
      <c r="I13066" s="29" t="n">
        <f aca="false">INDEX(Einstellungen!$B$27:$B$50,9)</f>
        <v>1.05</v>
      </c>
      <c r="J13066" s="29" t="n">
        <f aca="false">F13066*I13066</f>
        <v>45.036978</v>
      </c>
    </row>
    <row r="13067" customFormat="false" ht="15" hidden="false" customHeight="false" outlineLevel="0" collapsed="false">
      <c r="A13067" s="28" t="n">
        <v>46125</v>
      </c>
      <c r="B13067" s="21" t="s">
        <v>121</v>
      </c>
      <c r="C13067" s="21" t="s">
        <v>140</v>
      </c>
      <c r="D13067" s="29" t="n">
        <v>160.965</v>
      </c>
      <c r="E13067" s="29" t="n">
        <f aca="false">D13067/10</f>
        <v>16.0965</v>
      </c>
      <c r="F13067" s="29" t="n">
        <f aca="false">(E13067+Einstellungen!$B$20)*(1+Einstellungen!$B$10)</f>
        <v>41.355475</v>
      </c>
      <c r="G13067" s="21" t="str">
        <f aca="false">IF(F13067&lt;Einstellungen!$B$5,"ja","nein")</f>
        <v>nein</v>
      </c>
      <c r="H13067" s="21" t="s">
        <v>31</v>
      </c>
      <c r="I13067" s="29" t="n">
        <f aca="false">INDEX(Einstellungen!$B$27:$B$50,10)</f>
        <v>1.05</v>
      </c>
      <c r="J13067" s="29" t="n">
        <f aca="false">F13067*I13067</f>
        <v>43.42324875</v>
      </c>
    </row>
    <row r="13068" customFormat="false" ht="15" hidden="false" customHeight="false" outlineLevel="0" collapsed="false">
      <c r="A13068" s="28" t="n">
        <v>46125</v>
      </c>
      <c r="B13068" s="21" t="s">
        <v>122</v>
      </c>
      <c r="C13068" s="21" t="s">
        <v>140</v>
      </c>
      <c r="D13068" s="29" t="n">
        <v>138.63</v>
      </c>
      <c r="E13068" s="29" t="n">
        <f aca="false">D13068/10</f>
        <v>13.863</v>
      </c>
      <c r="F13068" s="29" t="n">
        <f aca="false">(E13068+Einstellungen!$B$20)*(1+Einstellungen!$B$10)</f>
        <v>38.69761</v>
      </c>
      <c r="G13068" s="21" t="str">
        <f aca="false">IF(F13068&lt;Einstellungen!$B$5,"ja","nein")</f>
        <v>nein</v>
      </c>
      <c r="H13068" s="21" t="s">
        <v>31</v>
      </c>
      <c r="I13068" s="29" t="n">
        <f aca="false">INDEX(Einstellungen!$B$27:$B$50,11)</f>
        <v>1.05</v>
      </c>
      <c r="J13068" s="29" t="n">
        <f aca="false">F13068*I13068</f>
        <v>40.6324905</v>
      </c>
    </row>
    <row r="13069" customFormat="false" ht="15" hidden="false" customHeight="false" outlineLevel="0" collapsed="false">
      <c r="A13069" s="28" t="n">
        <v>46125</v>
      </c>
      <c r="B13069" s="21" t="s">
        <v>123</v>
      </c>
      <c r="C13069" s="21" t="s">
        <v>140</v>
      </c>
      <c r="D13069" s="29" t="n">
        <v>116</v>
      </c>
      <c r="E13069" s="29" t="n">
        <f aca="false">D13069/10</f>
        <v>11.6</v>
      </c>
      <c r="F13069" s="29" t="n">
        <f aca="false">(E13069+Einstellungen!$B$20)*(1+Einstellungen!$B$10)</f>
        <v>36.00464</v>
      </c>
      <c r="G13069" s="21" t="str">
        <f aca="false">IF(F13069&lt;Einstellungen!$B$5,"ja","nein")</f>
        <v>nein</v>
      </c>
      <c r="H13069" s="21" t="s">
        <v>31</v>
      </c>
      <c r="I13069" s="29" t="n">
        <f aca="false">INDEX(Einstellungen!$B$27:$B$50,12)</f>
        <v>1.1</v>
      </c>
      <c r="J13069" s="29" t="n">
        <f aca="false">F13069*I13069</f>
        <v>39.605104</v>
      </c>
    </row>
    <row r="13070" customFormat="false" ht="15" hidden="false" customHeight="false" outlineLevel="0" collapsed="false">
      <c r="A13070" s="28" t="n">
        <v>46125</v>
      </c>
      <c r="B13070" s="21" t="s">
        <v>124</v>
      </c>
      <c r="C13070" s="21" t="s">
        <v>140</v>
      </c>
      <c r="D13070" s="29" t="n">
        <v>104.735</v>
      </c>
      <c r="E13070" s="29" t="n">
        <f aca="false">D13070/10</f>
        <v>10.4735</v>
      </c>
      <c r="F13070" s="29" t="n">
        <f aca="false">(E13070+Einstellungen!$B$20)*(1+Einstellungen!$B$10)</f>
        <v>34.664105</v>
      </c>
      <c r="G13070" s="21" t="str">
        <f aca="false">IF(F13070&lt;Einstellungen!$B$5,"ja","nein")</f>
        <v>nein</v>
      </c>
      <c r="H13070" s="21" t="s">
        <v>31</v>
      </c>
      <c r="I13070" s="29" t="n">
        <f aca="false">INDEX(Einstellungen!$B$27:$B$50,13)</f>
        <v>1.2</v>
      </c>
      <c r="J13070" s="29" t="n">
        <f aca="false">F13070*I13070</f>
        <v>41.596926</v>
      </c>
    </row>
    <row r="13071" customFormat="false" ht="15" hidden="false" customHeight="false" outlineLevel="0" collapsed="false">
      <c r="A13071" s="28" t="n">
        <v>46125</v>
      </c>
      <c r="B13071" s="21" t="s">
        <v>125</v>
      </c>
      <c r="C13071" s="21" t="s">
        <v>140</v>
      </c>
      <c r="D13071" s="29" t="n">
        <v>97.393</v>
      </c>
      <c r="E13071" s="29" t="n">
        <f aca="false">D13071/10</f>
        <v>9.7393</v>
      </c>
      <c r="F13071" s="29" t="n">
        <f aca="false">(E13071+Einstellungen!$B$20)*(1+Einstellungen!$B$10)</f>
        <v>33.790407</v>
      </c>
      <c r="G13071" s="21" t="str">
        <f aca="false">IF(F13071&lt;Einstellungen!$B$5,"ja","nein")</f>
        <v>nein</v>
      </c>
      <c r="H13071" s="21" t="s">
        <v>31</v>
      </c>
      <c r="I13071" s="29" t="n">
        <f aca="false">INDEX(Einstellungen!$B$27:$B$50,14)</f>
        <v>1.15</v>
      </c>
      <c r="J13071" s="29" t="n">
        <f aca="false">F13071*I13071</f>
        <v>38.85896805</v>
      </c>
    </row>
    <row r="13072" customFormat="false" ht="15" hidden="false" customHeight="false" outlineLevel="0" collapsed="false">
      <c r="A13072" s="28" t="n">
        <v>46125</v>
      </c>
      <c r="B13072" s="21" t="s">
        <v>126</v>
      </c>
      <c r="C13072" s="21" t="s">
        <v>140</v>
      </c>
      <c r="D13072" s="29" t="n">
        <v>101.695</v>
      </c>
      <c r="E13072" s="29" t="n">
        <f aca="false">D13072/10</f>
        <v>10.1695</v>
      </c>
      <c r="F13072" s="29" t="n">
        <f aca="false">(E13072+Einstellungen!$B$20)*(1+Einstellungen!$B$10)</f>
        <v>34.302345</v>
      </c>
      <c r="G13072" s="21" t="str">
        <f aca="false">IF(F13072&lt;Einstellungen!$B$5,"ja","nein")</f>
        <v>nein</v>
      </c>
      <c r="H13072" s="21" t="s">
        <v>31</v>
      </c>
      <c r="I13072" s="29" t="n">
        <f aca="false">INDEX(Einstellungen!$B$27:$B$50,15)</f>
        <v>1</v>
      </c>
      <c r="J13072" s="29" t="n">
        <f aca="false">F13072*I13072</f>
        <v>34.302345</v>
      </c>
    </row>
    <row r="13073" customFormat="false" ht="15" hidden="false" customHeight="false" outlineLevel="0" collapsed="false">
      <c r="A13073" s="28" t="n">
        <v>46125</v>
      </c>
      <c r="B13073" s="21" t="s">
        <v>127</v>
      </c>
      <c r="C13073" s="21" t="s">
        <v>140</v>
      </c>
      <c r="D13073" s="29" t="n">
        <v>104.638</v>
      </c>
      <c r="E13073" s="29" t="n">
        <f aca="false">D13073/10</f>
        <v>10.4638</v>
      </c>
      <c r="F13073" s="29" t="n">
        <f aca="false">(E13073+Einstellungen!$B$20)*(1+Einstellungen!$B$10)</f>
        <v>34.652562</v>
      </c>
      <c r="G13073" s="21" t="str">
        <f aca="false">IF(F13073&lt;Einstellungen!$B$5,"ja","nein")</f>
        <v>nein</v>
      </c>
      <c r="H13073" s="21" t="s">
        <v>31</v>
      </c>
      <c r="I13073" s="29" t="n">
        <f aca="false">INDEX(Einstellungen!$B$27:$B$50,16)</f>
        <v>0.95</v>
      </c>
      <c r="J13073" s="29" t="n">
        <f aca="false">F13073*I13073</f>
        <v>32.9199339</v>
      </c>
    </row>
    <row r="13074" customFormat="false" ht="15" hidden="false" customHeight="false" outlineLevel="0" collapsed="false">
      <c r="A13074" s="28" t="n">
        <v>46125</v>
      </c>
      <c r="B13074" s="21" t="s">
        <v>128</v>
      </c>
      <c r="C13074" s="21" t="s">
        <v>140</v>
      </c>
      <c r="D13074" s="29" t="n">
        <v>114.597</v>
      </c>
      <c r="E13074" s="29" t="n">
        <f aca="false">D13074/10</f>
        <v>11.4597</v>
      </c>
      <c r="F13074" s="29" t="n">
        <f aca="false">(E13074+Einstellungen!$B$20)*(1+Einstellungen!$B$10)</f>
        <v>35.837683</v>
      </c>
      <c r="G13074" s="21" t="str">
        <f aca="false">IF(F13074&lt;Einstellungen!$B$5,"ja","nein")</f>
        <v>nein</v>
      </c>
      <c r="H13074" s="21" t="s">
        <v>31</v>
      </c>
      <c r="I13074" s="29" t="n">
        <f aca="false">INDEX(Einstellungen!$B$27:$B$50,17)</f>
        <v>0.95</v>
      </c>
      <c r="J13074" s="29" t="n">
        <f aca="false">F13074*I13074</f>
        <v>34.04579885</v>
      </c>
    </row>
    <row r="13075" customFormat="false" ht="15" hidden="false" customHeight="false" outlineLevel="0" collapsed="false">
      <c r="A13075" s="28" t="n">
        <v>46125</v>
      </c>
      <c r="B13075" s="21" t="s">
        <v>129</v>
      </c>
      <c r="C13075" s="21" t="s">
        <v>140</v>
      </c>
      <c r="D13075" s="29" t="n">
        <v>130.377</v>
      </c>
      <c r="E13075" s="29" t="n">
        <f aca="false">D13075/10</f>
        <v>13.0377</v>
      </c>
      <c r="F13075" s="29" t="n">
        <f aca="false">(E13075+Einstellungen!$B$20)*(1+Einstellungen!$B$10)</f>
        <v>37.715503</v>
      </c>
      <c r="G13075" s="21" t="str">
        <f aca="false">IF(F13075&lt;Einstellungen!$B$5,"ja","nein")</f>
        <v>nein</v>
      </c>
      <c r="H13075" s="21" t="s">
        <v>31</v>
      </c>
      <c r="I13075" s="29" t="n">
        <f aca="false">INDEX(Einstellungen!$B$27:$B$50,18)</f>
        <v>1.1</v>
      </c>
      <c r="J13075" s="29" t="n">
        <f aca="false">F13075*I13075</f>
        <v>41.4870533</v>
      </c>
    </row>
    <row r="13076" customFormat="false" ht="15" hidden="false" customHeight="false" outlineLevel="0" collapsed="false">
      <c r="A13076" s="28" t="n">
        <v>46125</v>
      </c>
      <c r="B13076" s="21" t="s">
        <v>130</v>
      </c>
      <c r="C13076" s="21" t="s">
        <v>140</v>
      </c>
      <c r="D13076" s="29" t="n">
        <v>148.2</v>
      </c>
      <c r="E13076" s="29" t="n">
        <f aca="false">D13076/10</f>
        <v>14.82</v>
      </c>
      <c r="F13076" s="29" t="n">
        <f aca="false">(E13076+Einstellungen!$B$20)*(1+Einstellungen!$B$10)</f>
        <v>39.83644</v>
      </c>
      <c r="G13076" s="21" t="str">
        <f aca="false">IF(F13076&lt;Einstellungen!$B$5,"ja","nein")</f>
        <v>nein</v>
      </c>
      <c r="H13076" s="21" t="s">
        <v>31</v>
      </c>
      <c r="I13076" s="29" t="n">
        <f aca="false">INDEX(Einstellungen!$B$27:$B$50,19)</f>
        <v>1.35</v>
      </c>
      <c r="J13076" s="29" t="n">
        <f aca="false">F13076*I13076</f>
        <v>53.779194</v>
      </c>
    </row>
    <row r="13077" customFormat="false" ht="15" hidden="false" customHeight="false" outlineLevel="0" collapsed="false">
      <c r="A13077" s="28" t="n">
        <v>46125</v>
      </c>
      <c r="B13077" s="21" t="s">
        <v>131</v>
      </c>
      <c r="C13077" s="21" t="s">
        <v>140</v>
      </c>
      <c r="D13077" s="29" t="n">
        <v>164.523</v>
      </c>
      <c r="E13077" s="29" t="n">
        <f aca="false">D13077/10</f>
        <v>16.4523</v>
      </c>
      <c r="F13077" s="29" t="n">
        <f aca="false">(E13077+Einstellungen!$B$20)*(1+Einstellungen!$B$10)</f>
        <v>41.778877</v>
      </c>
      <c r="G13077" s="21" t="str">
        <f aca="false">IF(F13077&lt;Einstellungen!$B$5,"ja","nein")</f>
        <v>nein</v>
      </c>
      <c r="H13077" s="21" t="s">
        <v>31</v>
      </c>
      <c r="I13077" s="29" t="n">
        <f aca="false">INDEX(Einstellungen!$B$27:$B$50,20)</f>
        <v>1.45</v>
      </c>
      <c r="J13077" s="29" t="n">
        <f aca="false">F13077*I13077</f>
        <v>60.57937165</v>
      </c>
    </row>
    <row r="13078" customFormat="false" ht="15" hidden="false" customHeight="false" outlineLevel="0" collapsed="false">
      <c r="A13078" s="28" t="n">
        <v>46125</v>
      </c>
      <c r="B13078" s="21" t="s">
        <v>132</v>
      </c>
      <c r="C13078" s="21" t="s">
        <v>140</v>
      </c>
      <c r="D13078" s="29" t="n">
        <v>156.61</v>
      </c>
      <c r="E13078" s="29" t="n">
        <f aca="false">D13078/10</f>
        <v>15.661</v>
      </c>
      <c r="F13078" s="29" t="n">
        <f aca="false">(E13078+Einstellungen!$B$20)*(1+Einstellungen!$B$10)</f>
        <v>40.83723</v>
      </c>
      <c r="G13078" s="21" t="str">
        <f aca="false">IF(F13078&lt;Einstellungen!$B$5,"ja","nein")</f>
        <v>nein</v>
      </c>
      <c r="H13078" s="21" t="s">
        <v>31</v>
      </c>
      <c r="I13078" s="29" t="n">
        <f aca="false">INDEX(Einstellungen!$B$27:$B$50,21)</f>
        <v>1.4</v>
      </c>
      <c r="J13078" s="29" t="n">
        <f aca="false">F13078*I13078</f>
        <v>57.172122</v>
      </c>
    </row>
    <row r="13079" customFormat="false" ht="15" hidden="false" customHeight="false" outlineLevel="0" collapsed="false">
      <c r="A13079" s="28" t="n">
        <v>46125</v>
      </c>
      <c r="B13079" s="21" t="s">
        <v>133</v>
      </c>
      <c r="C13079" s="21" t="s">
        <v>140</v>
      </c>
      <c r="D13079" s="29" t="n">
        <v>139.048</v>
      </c>
      <c r="E13079" s="29" t="n">
        <f aca="false">D13079/10</f>
        <v>13.9048</v>
      </c>
      <c r="F13079" s="29" t="n">
        <f aca="false">(E13079+Einstellungen!$B$20)*(1+Einstellungen!$B$10)</f>
        <v>38.747352</v>
      </c>
      <c r="G13079" s="21" t="str">
        <f aca="false">IF(F13079&lt;Einstellungen!$B$5,"ja","nein")</f>
        <v>nein</v>
      </c>
      <c r="H13079" s="21" t="s">
        <v>31</v>
      </c>
      <c r="I13079" s="29" t="n">
        <f aca="false">INDEX(Einstellungen!$B$27:$B$50,22)</f>
        <v>1.25</v>
      </c>
      <c r="J13079" s="29" t="n">
        <f aca="false">F13079*I13079</f>
        <v>48.43419</v>
      </c>
    </row>
    <row r="13080" customFormat="false" ht="15" hidden="false" customHeight="false" outlineLevel="0" collapsed="false">
      <c r="A13080" s="28" t="n">
        <v>46125</v>
      </c>
      <c r="B13080" s="21" t="s">
        <v>134</v>
      </c>
      <c r="C13080" s="21" t="s">
        <v>140</v>
      </c>
      <c r="D13080" s="29" t="n">
        <v>129.76</v>
      </c>
      <c r="E13080" s="29" t="n">
        <f aca="false">D13080/10</f>
        <v>12.976</v>
      </c>
      <c r="F13080" s="29" t="n">
        <f aca="false">(E13080+Einstellungen!$B$20)*(1+Einstellungen!$B$10)</f>
        <v>37.64208</v>
      </c>
      <c r="G13080" s="21" t="str">
        <f aca="false">IF(F13080&lt;Einstellungen!$B$5,"ja","nein")</f>
        <v>nein</v>
      </c>
      <c r="H13080" s="21" t="s">
        <v>31</v>
      </c>
      <c r="I13080" s="29" t="n">
        <f aca="false">INDEX(Einstellungen!$B$27:$B$50,23)</f>
        <v>1.05</v>
      </c>
      <c r="J13080" s="29" t="n">
        <f aca="false">F13080*I13080</f>
        <v>39.524184</v>
      </c>
    </row>
    <row r="13081" customFormat="false" ht="15" hidden="false" customHeight="false" outlineLevel="0" collapsed="false">
      <c r="A13081" s="28" t="n">
        <v>46125</v>
      </c>
      <c r="B13081" s="21" t="s">
        <v>135</v>
      </c>
      <c r="C13081" s="21" t="s">
        <v>140</v>
      </c>
      <c r="D13081" s="29" t="n">
        <v>122.627</v>
      </c>
      <c r="E13081" s="29" t="n">
        <f aca="false">D13081/10</f>
        <v>12.2627</v>
      </c>
      <c r="F13081" s="29" t="n">
        <f aca="false">(E13081+Einstellungen!$B$20)*(1+Einstellungen!$B$10)</f>
        <v>36.793253</v>
      </c>
      <c r="G13081" s="21" t="str">
        <f aca="false">IF(F13081&lt;Einstellungen!$B$5,"ja","nein")</f>
        <v>nein</v>
      </c>
      <c r="H13081" s="21" t="s">
        <v>31</v>
      </c>
      <c r="I13081" s="29" t="n">
        <f aca="false">INDEX(Einstellungen!$B$27:$B$50,24)</f>
        <v>0.8</v>
      </c>
      <c r="J13081" s="29" t="n">
        <f aca="false">F13081*I13081</f>
        <v>29.4346024</v>
      </c>
    </row>
    <row r="13082" customFormat="false" ht="15" hidden="false" customHeight="false" outlineLevel="0" collapsed="false">
      <c r="A13082" s="28" t="n">
        <v>46126</v>
      </c>
      <c r="B13082" s="21" t="s">
        <v>111</v>
      </c>
      <c r="C13082" s="21" t="s">
        <v>141</v>
      </c>
      <c r="D13082" s="29" t="n">
        <v>116.062</v>
      </c>
      <c r="E13082" s="29" t="n">
        <f aca="false">D13082/10</f>
        <v>11.6062</v>
      </c>
      <c r="F13082" s="29" t="n">
        <f aca="false">(E13082+Einstellungen!$B$20)*(1+Einstellungen!$B$10)</f>
        <v>36.012018</v>
      </c>
      <c r="G13082" s="21" t="str">
        <f aca="false">IF(F13082&lt;Einstellungen!$B$5,"ja","nein")</f>
        <v>nein</v>
      </c>
      <c r="H13082" s="21" t="s">
        <v>31</v>
      </c>
      <c r="I13082" s="29" t="n">
        <f aca="false">INDEX(Einstellungen!$B$27:$B$50,1)</f>
        <v>0.6</v>
      </c>
      <c r="J13082" s="29" t="n">
        <f aca="false">F13082*I13082</f>
        <v>21.6072108</v>
      </c>
    </row>
    <row r="13083" customFormat="false" ht="15" hidden="false" customHeight="false" outlineLevel="0" collapsed="false">
      <c r="A13083" s="28" t="n">
        <v>46126</v>
      </c>
      <c r="B13083" s="21" t="s">
        <v>113</v>
      </c>
      <c r="C13083" s="21" t="s">
        <v>141</v>
      </c>
      <c r="D13083" s="29" t="n">
        <v>113.665</v>
      </c>
      <c r="E13083" s="29" t="n">
        <f aca="false">D13083/10</f>
        <v>11.3665</v>
      </c>
      <c r="F13083" s="29" t="n">
        <f aca="false">(E13083+Einstellungen!$B$20)*(1+Einstellungen!$B$10)</f>
        <v>35.726775</v>
      </c>
      <c r="G13083" s="21" t="str">
        <f aca="false">IF(F13083&lt;Einstellungen!$B$5,"ja","nein")</f>
        <v>nein</v>
      </c>
      <c r="H13083" s="21" t="s">
        <v>31</v>
      </c>
      <c r="I13083" s="29" t="n">
        <f aca="false">INDEX(Einstellungen!$B$27:$B$50,2)</f>
        <v>0.5</v>
      </c>
      <c r="J13083" s="29" t="n">
        <f aca="false">F13083*I13083</f>
        <v>17.8633875</v>
      </c>
    </row>
    <row r="13084" customFormat="false" ht="15" hidden="false" customHeight="false" outlineLevel="0" collapsed="false">
      <c r="A13084" s="28" t="n">
        <v>46126</v>
      </c>
      <c r="B13084" s="21" t="s">
        <v>114</v>
      </c>
      <c r="C13084" s="21" t="s">
        <v>141</v>
      </c>
      <c r="D13084" s="29" t="n">
        <v>114.99</v>
      </c>
      <c r="E13084" s="29" t="n">
        <f aca="false">D13084/10</f>
        <v>11.499</v>
      </c>
      <c r="F13084" s="29" t="n">
        <f aca="false">(E13084+Einstellungen!$B$20)*(1+Einstellungen!$B$10)</f>
        <v>35.88445</v>
      </c>
      <c r="G13084" s="21" t="str">
        <f aca="false">IF(F13084&lt;Einstellungen!$B$5,"ja","nein")</f>
        <v>nein</v>
      </c>
      <c r="H13084" s="21" t="s">
        <v>31</v>
      </c>
      <c r="I13084" s="29" t="n">
        <f aca="false">INDEX(Einstellungen!$B$27:$B$50,3)</f>
        <v>0.45</v>
      </c>
      <c r="J13084" s="29" t="n">
        <f aca="false">F13084*I13084</f>
        <v>16.1480025</v>
      </c>
    </row>
    <row r="13085" customFormat="false" ht="15" hidden="false" customHeight="false" outlineLevel="0" collapsed="false">
      <c r="A13085" s="28" t="n">
        <v>46126</v>
      </c>
      <c r="B13085" s="21" t="s">
        <v>115</v>
      </c>
      <c r="C13085" s="21" t="s">
        <v>141</v>
      </c>
      <c r="D13085" s="29" t="n">
        <v>113.385</v>
      </c>
      <c r="E13085" s="29" t="n">
        <f aca="false">D13085/10</f>
        <v>11.3385</v>
      </c>
      <c r="F13085" s="29" t="n">
        <f aca="false">(E13085+Einstellungen!$B$20)*(1+Einstellungen!$B$10)</f>
        <v>35.693455</v>
      </c>
      <c r="G13085" s="21" t="str">
        <f aca="false">IF(F13085&lt;Einstellungen!$B$5,"ja","nein")</f>
        <v>nein</v>
      </c>
      <c r="H13085" s="21" t="s">
        <v>31</v>
      </c>
      <c r="I13085" s="29" t="n">
        <f aca="false">INDEX(Einstellungen!$B$27:$B$50,4)</f>
        <v>0.45</v>
      </c>
      <c r="J13085" s="29" t="n">
        <f aca="false">F13085*I13085</f>
        <v>16.06205475</v>
      </c>
    </row>
    <row r="13086" customFormat="false" ht="15" hidden="false" customHeight="false" outlineLevel="0" collapsed="false">
      <c r="A13086" s="28" t="n">
        <v>46126</v>
      </c>
      <c r="B13086" s="21" t="s">
        <v>116</v>
      </c>
      <c r="C13086" s="21" t="s">
        <v>141</v>
      </c>
      <c r="D13086" s="29" t="n">
        <v>114.68</v>
      </c>
      <c r="E13086" s="29" t="n">
        <f aca="false">D13086/10</f>
        <v>11.468</v>
      </c>
      <c r="F13086" s="29" t="n">
        <f aca="false">(E13086+Einstellungen!$B$20)*(1+Einstellungen!$B$10)</f>
        <v>35.84756</v>
      </c>
      <c r="G13086" s="21" t="str">
        <f aca="false">IF(F13086&lt;Einstellungen!$B$5,"ja","nein")</f>
        <v>nein</v>
      </c>
      <c r="H13086" s="21" t="s">
        <v>31</v>
      </c>
      <c r="I13086" s="29" t="n">
        <f aca="false">INDEX(Einstellungen!$B$27:$B$50,5)</f>
        <v>0.45</v>
      </c>
      <c r="J13086" s="29" t="n">
        <f aca="false">F13086*I13086</f>
        <v>16.131402</v>
      </c>
    </row>
    <row r="13087" customFormat="false" ht="15" hidden="false" customHeight="false" outlineLevel="0" collapsed="false">
      <c r="A13087" s="28" t="n">
        <v>46126</v>
      </c>
      <c r="B13087" s="21" t="s">
        <v>117</v>
      </c>
      <c r="C13087" s="21" t="s">
        <v>141</v>
      </c>
      <c r="D13087" s="29" t="n">
        <v>118.148</v>
      </c>
      <c r="E13087" s="29" t="n">
        <f aca="false">D13087/10</f>
        <v>11.8148</v>
      </c>
      <c r="F13087" s="29" t="n">
        <f aca="false">(E13087+Einstellungen!$B$20)*(1+Einstellungen!$B$10)</f>
        <v>36.260252</v>
      </c>
      <c r="G13087" s="21" t="str">
        <f aca="false">IF(F13087&lt;Einstellungen!$B$5,"ja","nein")</f>
        <v>nein</v>
      </c>
      <c r="H13087" s="21" t="s">
        <v>31</v>
      </c>
      <c r="I13087" s="29" t="n">
        <f aca="false">INDEX(Einstellungen!$B$27:$B$50,6)</f>
        <v>0.5</v>
      </c>
      <c r="J13087" s="29" t="n">
        <f aca="false">F13087*I13087</f>
        <v>18.130126</v>
      </c>
    </row>
    <row r="13088" customFormat="false" ht="15" hidden="false" customHeight="false" outlineLevel="0" collapsed="false">
      <c r="A13088" s="28" t="n">
        <v>46126</v>
      </c>
      <c r="B13088" s="21" t="s">
        <v>118</v>
      </c>
      <c r="C13088" s="21" t="s">
        <v>141</v>
      </c>
      <c r="D13088" s="29" t="n">
        <v>138.72</v>
      </c>
      <c r="E13088" s="29" t="n">
        <f aca="false">D13088/10</f>
        <v>13.872</v>
      </c>
      <c r="F13088" s="29" t="n">
        <f aca="false">(E13088+Einstellungen!$B$20)*(1+Einstellungen!$B$10)</f>
        <v>38.70832</v>
      </c>
      <c r="G13088" s="21" t="str">
        <f aca="false">IF(F13088&lt;Einstellungen!$B$5,"ja","nein")</f>
        <v>nein</v>
      </c>
      <c r="H13088" s="21" t="s">
        <v>31</v>
      </c>
      <c r="I13088" s="29" t="n">
        <f aca="false">INDEX(Einstellungen!$B$27:$B$50,7)</f>
        <v>0.7</v>
      </c>
      <c r="J13088" s="29" t="n">
        <f aca="false">F13088*I13088</f>
        <v>27.095824</v>
      </c>
    </row>
    <row r="13089" customFormat="false" ht="15" hidden="false" customHeight="false" outlineLevel="0" collapsed="false">
      <c r="A13089" s="28" t="n">
        <v>46126</v>
      </c>
      <c r="B13089" s="21" t="s">
        <v>119</v>
      </c>
      <c r="C13089" s="21" t="s">
        <v>141</v>
      </c>
      <c r="D13089" s="29" t="n">
        <v>163.023</v>
      </c>
      <c r="E13089" s="29" t="n">
        <f aca="false">D13089/10</f>
        <v>16.3023</v>
      </c>
      <c r="F13089" s="29" t="n">
        <f aca="false">(E13089+Einstellungen!$B$20)*(1+Einstellungen!$B$10)</f>
        <v>41.600377</v>
      </c>
      <c r="G13089" s="21" t="str">
        <f aca="false">IF(F13089&lt;Einstellungen!$B$5,"ja","nein")</f>
        <v>nein</v>
      </c>
      <c r="H13089" s="21" t="s">
        <v>31</v>
      </c>
      <c r="I13089" s="29" t="n">
        <f aca="false">INDEX(Einstellungen!$B$27:$B$50,8)</f>
        <v>0.95</v>
      </c>
      <c r="J13089" s="29" t="n">
        <f aca="false">F13089*I13089</f>
        <v>39.52035815</v>
      </c>
    </row>
    <row r="13090" customFormat="false" ht="15" hidden="false" customHeight="false" outlineLevel="0" collapsed="false">
      <c r="A13090" s="28" t="n">
        <v>46126</v>
      </c>
      <c r="B13090" s="21" t="s">
        <v>120</v>
      </c>
      <c r="C13090" s="21" t="s">
        <v>141</v>
      </c>
      <c r="D13090" s="29" t="n">
        <v>164.495</v>
      </c>
      <c r="E13090" s="29" t="n">
        <f aca="false">D13090/10</f>
        <v>16.4495</v>
      </c>
      <c r="F13090" s="29" t="n">
        <f aca="false">(E13090+Einstellungen!$B$20)*(1+Einstellungen!$B$10)</f>
        <v>41.775545</v>
      </c>
      <c r="G13090" s="21" t="str">
        <f aca="false">IF(F13090&lt;Einstellungen!$B$5,"ja","nein")</f>
        <v>nein</v>
      </c>
      <c r="H13090" s="21" t="s">
        <v>31</v>
      </c>
      <c r="I13090" s="29" t="n">
        <f aca="false">INDEX(Einstellungen!$B$27:$B$50,9)</f>
        <v>1.05</v>
      </c>
      <c r="J13090" s="29" t="n">
        <f aca="false">F13090*I13090</f>
        <v>43.86432225</v>
      </c>
    </row>
    <row r="13091" customFormat="false" ht="15" hidden="false" customHeight="false" outlineLevel="0" collapsed="false">
      <c r="A13091" s="28" t="n">
        <v>46126</v>
      </c>
      <c r="B13091" s="21" t="s">
        <v>121</v>
      </c>
      <c r="C13091" s="21" t="s">
        <v>141</v>
      </c>
      <c r="D13091" s="29" t="n">
        <v>144.33</v>
      </c>
      <c r="E13091" s="29" t="n">
        <f aca="false">D13091/10</f>
        <v>14.433</v>
      </c>
      <c r="F13091" s="29" t="n">
        <f aca="false">(E13091+Einstellungen!$B$20)*(1+Einstellungen!$B$10)</f>
        <v>39.37591</v>
      </c>
      <c r="G13091" s="21" t="str">
        <f aca="false">IF(F13091&lt;Einstellungen!$B$5,"ja","nein")</f>
        <v>nein</v>
      </c>
      <c r="H13091" s="21" t="s">
        <v>31</v>
      </c>
      <c r="I13091" s="29" t="n">
        <f aca="false">INDEX(Einstellungen!$B$27:$B$50,10)</f>
        <v>1.05</v>
      </c>
      <c r="J13091" s="29" t="n">
        <f aca="false">F13091*I13091</f>
        <v>41.3447055</v>
      </c>
    </row>
    <row r="13092" customFormat="false" ht="15" hidden="false" customHeight="false" outlineLevel="0" collapsed="false">
      <c r="A13092" s="28" t="n">
        <v>46126</v>
      </c>
      <c r="B13092" s="21" t="s">
        <v>122</v>
      </c>
      <c r="C13092" s="21" t="s">
        <v>141</v>
      </c>
      <c r="D13092" s="29" t="n">
        <v>128.83</v>
      </c>
      <c r="E13092" s="29" t="n">
        <f aca="false">D13092/10</f>
        <v>12.883</v>
      </c>
      <c r="F13092" s="29" t="n">
        <f aca="false">(E13092+Einstellungen!$B$20)*(1+Einstellungen!$B$10)</f>
        <v>37.53141</v>
      </c>
      <c r="G13092" s="21" t="str">
        <f aca="false">IF(F13092&lt;Einstellungen!$B$5,"ja","nein")</f>
        <v>nein</v>
      </c>
      <c r="H13092" s="21" t="s">
        <v>31</v>
      </c>
      <c r="I13092" s="29" t="n">
        <f aca="false">INDEX(Einstellungen!$B$27:$B$50,11)</f>
        <v>1.05</v>
      </c>
      <c r="J13092" s="29" t="n">
        <f aca="false">F13092*I13092</f>
        <v>39.4079805</v>
      </c>
    </row>
    <row r="13093" customFormat="false" ht="15" hidden="false" customHeight="false" outlineLevel="0" collapsed="false">
      <c r="A13093" s="28" t="n">
        <v>46126</v>
      </c>
      <c r="B13093" s="21" t="s">
        <v>123</v>
      </c>
      <c r="C13093" s="21" t="s">
        <v>141</v>
      </c>
      <c r="D13093" s="29" t="n">
        <v>117.332</v>
      </c>
      <c r="E13093" s="29" t="n">
        <f aca="false">D13093/10</f>
        <v>11.7332</v>
      </c>
      <c r="F13093" s="29" t="n">
        <f aca="false">(E13093+Einstellungen!$B$20)*(1+Einstellungen!$B$10)</f>
        <v>36.163148</v>
      </c>
      <c r="G13093" s="21" t="str">
        <f aca="false">IF(F13093&lt;Einstellungen!$B$5,"ja","nein")</f>
        <v>nein</v>
      </c>
      <c r="H13093" s="21" t="s">
        <v>31</v>
      </c>
      <c r="I13093" s="29" t="n">
        <f aca="false">INDEX(Einstellungen!$B$27:$B$50,12)</f>
        <v>1.1</v>
      </c>
      <c r="J13093" s="29" t="n">
        <f aca="false">F13093*I13093</f>
        <v>39.7794628</v>
      </c>
    </row>
    <row r="13094" customFormat="false" ht="15" hidden="false" customHeight="false" outlineLevel="0" collapsed="false">
      <c r="A13094" s="28" t="n">
        <v>46126</v>
      </c>
      <c r="B13094" s="21" t="s">
        <v>124</v>
      </c>
      <c r="C13094" s="21" t="s">
        <v>141</v>
      </c>
      <c r="D13094" s="29" t="n">
        <v>109.507</v>
      </c>
      <c r="E13094" s="29" t="n">
        <f aca="false">D13094/10</f>
        <v>10.9507</v>
      </c>
      <c r="F13094" s="29" t="n">
        <f aca="false">(E13094+Einstellungen!$B$20)*(1+Einstellungen!$B$10)</f>
        <v>35.231973</v>
      </c>
      <c r="G13094" s="21" t="str">
        <f aca="false">IF(F13094&lt;Einstellungen!$B$5,"ja","nein")</f>
        <v>nein</v>
      </c>
      <c r="H13094" s="21" t="s">
        <v>31</v>
      </c>
      <c r="I13094" s="29" t="n">
        <f aca="false">INDEX(Einstellungen!$B$27:$B$50,13)</f>
        <v>1.2</v>
      </c>
      <c r="J13094" s="29" t="n">
        <f aca="false">F13094*I13094</f>
        <v>42.2783676</v>
      </c>
    </row>
    <row r="13095" customFormat="false" ht="15" hidden="false" customHeight="false" outlineLevel="0" collapsed="false">
      <c r="A13095" s="28" t="n">
        <v>46126</v>
      </c>
      <c r="B13095" s="21" t="s">
        <v>125</v>
      </c>
      <c r="C13095" s="21" t="s">
        <v>141</v>
      </c>
      <c r="D13095" s="29" t="n">
        <v>104.7</v>
      </c>
      <c r="E13095" s="29" t="n">
        <f aca="false">D13095/10</f>
        <v>10.47</v>
      </c>
      <c r="F13095" s="29" t="n">
        <f aca="false">(E13095+Einstellungen!$B$20)*(1+Einstellungen!$B$10)</f>
        <v>34.65994</v>
      </c>
      <c r="G13095" s="21" t="str">
        <f aca="false">IF(F13095&lt;Einstellungen!$B$5,"ja","nein")</f>
        <v>nein</v>
      </c>
      <c r="H13095" s="21" t="s">
        <v>31</v>
      </c>
      <c r="I13095" s="29" t="n">
        <f aca="false">INDEX(Einstellungen!$B$27:$B$50,14)</f>
        <v>1.15</v>
      </c>
      <c r="J13095" s="29" t="n">
        <f aca="false">F13095*I13095</f>
        <v>39.858931</v>
      </c>
    </row>
    <row r="13096" customFormat="false" ht="15" hidden="false" customHeight="false" outlineLevel="0" collapsed="false">
      <c r="A13096" s="28" t="n">
        <v>46126</v>
      </c>
      <c r="B13096" s="21" t="s">
        <v>126</v>
      </c>
      <c r="C13096" s="21" t="s">
        <v>141</v>
      </c>
      <c r="D13096" s="29" t="n">
        <v>108.91</v>
      </c>
      <c r="E13096" s="29" t="n">
        <f aca="false">D13096/10</f>
        <v>10.891</v>
      </c>
      <c r="F13096" s="29" t="n">
        <f aca="false">(E13096+Einstellungen!$B$20)*(1+Einstellungen!$B$10)</f>
        <v>35.16093</v>
      </c>
      <c r="G13096" s="21" t="str">
        <f aca="false">IF(F13096&lt;Einstellungen!$B$5,"ja","nein")</f>
        <v>nein</v>
      </c>
      <c r="H13096" s="21" t="s">
        <v>31</v>
      </c>
      <c r="I13096" s="29" t="n">
        <f aca="false">INDEX(Einstellungen!$B$27:$B$50,15)</f>
        <v>1</v>
      </c>
      <c r="J13096" s="29" t="n">
        <f aca="false">F13096*I13096</f>
        <v>35.16093</v>
      </c>
    </row>
    <row r="13097" customFormat="false" ht="15" hidden="false" customHeight="false" outlineLevel="0" collapsed="false">
      <c r="A13097" s="28" t="n">
        <v>46126</v>
      </c>
      <c r="B13097" s="21" t="s">
        <v>127</v>
      </c>
      <c r="C13097" s="21" t="s">
        <v>141</v>
      </c>
      <c r="D13097" s="29" t="n">
        <v>115.567</v>
      </c>
      <c r="E13097" s="29" t="n">
        <f aca="false">D13097/10</f>
        <v>11.5567</v>
      </c>
      <c r="F13097" s="29" t="n">
        <f aca="false">(E13097+Einstellungen!$B$20)*(1+Einstellungen!$B$10)</f>
        <v>35.953113</v>
      </c>
      <c r="G13097" s="21" t="str">
        <f aca="false">IF(F13097&lt;Einstellungen!$B$5,"ja","nein")</f>
        <v>nein</v>
      </c>
      <c r="H13097" s="21" t="s">
        <v>31</v>
      </c>
      <c r="I13097" s="29" t="n">
        <f aca="false">INDEX(Einstellungen!$B$27:$B$50,16)</f>
        <v>0.95</v>
      </c>
      <c r="J13097" s="29" t="n">
        <f aca="false">F13097*I13097</f>
        <v>34.15545735</v>
      </c>
    </row>
    <row r="13098" customFormat="false" ht="15" hidden="false" customHeight="false" outlineLevel="0" collapsed="false">
      <c r="A13098" s="28" t="n">
        <v>46126</v>
      </c>
      <c r="B13098" s="21" t="s">
        <v>128</v>
      </c>
      <c r="C13098" s="21" t="s">
        <v>141</v>
      </c>
      <c r="D13098" s="29" t="n">
        <v>121.695</v>
      </c>
      <c r="E13098" s="29" t="n">
        <f aca="false">D13098/10</f>
        <v>12.1695</v>
      </c>
      <c r="F13098" s="29" t="n">
        <f aca="false">(E13098+Einstellungen!$B$20)*(1+Einstellungen!$B$10)</f>
        <v>36.682345</v>
      </c>
      <c r="G13098" s="21" t="str">
        <f aca="false">IF(F13098&lt;Einstellungen!$B$5,"ja","nein")</f>
        <v>nein</v>
      </c>
      <c r="H13098" s="21" t="s">
        <v>31</v>
      </c>
      <c r="I13098" s="29" t="n">
        <f aca="false">INDEX(Einstellungen!$B$27:$B$50,17)</f>
        <v>0.95</v>
      </c>
      <c r="J13098" s="29" t="n">
        <f aca="false">F13098*I13098</f>
        <v>34.84822775</v>
      </c>
    </row>
    <row r="13099" customFormat="false" ht="15" hidden="false" customHeight="false" outlineLevel="0" collapsed="false">
      <c r="A13099" s="28" t="n">
        <v>46126</v>
      </c>
      <c r="B13099" s="21" t="s">
        <v>129</v>
      </c>
      <c r="C13099" s="21" t="s">
        <v>141</v>
      </c>
      <c r="D13099" s="29" t="n">
        <v>137.438</v>
      </c>
      <c r="E13099" s="29" t="n">
        <f aca="false">D13099/10</f>
        <v>13.7438</v>
      </c>
      <c r="F13099" s="29" t="n">
        <f aca="false">(E13099+Einstellungen!$B$20)*(1+Einstellungen!$B$10)</f>
        <v>38.555762</v>
      </c>
      <c r="G13099" s="21" t="str">
        <f aca="false">IF(F13099&lt;Einstellungen!$B$5,"ja","nein")</f>
        <v>nein</v>
      </c>
      <c r="H13099" s="21" t="s">
        <v>31</v>
      </c>
      <c r="I13099" s="29" t="n">
        <f aca="false">INDEX(Einstellungen!$B$27:$B$50,18)</f>
        <v>1.1</v>
      </c>
      <c r="J13099" s="29" t="n">
        <f aca="false">F13099*I13099</f>
        <v>42.4113382</v>
      </c>
    </row>
    <row r="13100" customFormat="false" ht="15" hidden="false" customHeight="false" outlineLevel="0" collapsed="false">
      <c r="A13100" s="28" t="n">
        <v>46126</v>
      </c>
      <c r="B13100" s="21" t="s">
        <v>130</v>
      </c>
      <c r="C13100" s="21" t="s">
        <v>141</v>
      </c>
      <c r="D13100" s="29" t="n">
        <v>160.015</v>
      </c>
      <c r="E13100" s="29" t="n">
        <f aca="false">D13100/10</f>
        <v>16.0015</v>
      </c>
      <c r="F13100" s="29" t="n">
        <f aca="false">(E13100+Einstellungen!$B$20)*(1+Einstellungen!$B$10)</f>
        <v>41.242425</v>
      </c>
      <c r="G13100" s="21" t="str">
        <f aca="false">IF(F13100&lt;Einstellungen!$B$5,"ja","nein")</f>
        <v>nein</v>
      </c>
      <c r="H13100" s="21" t="s">
        <v>31</v>
      </c>
      <c r="I13100" s="29" t="n">
        <f aca="false">INDEX(Einstellungen!$B$27:$B$50,19)</f>
        <v>1.35</v>
      </c>
      <c r="J13100" s="29" t="n">
        <f aca="false">F13100*I13100</f>
        <v>55.67727375</v>
      </c>
    </row>
    <row r="13101" customFormat="false" ht="15" hidden="false" customHeight="false" outlineLevel="0" collapsed="false">
      <c r="A13101" s="28" t="n">
        <v>46126</v>
      </c>
      <c r="B13101" s="21" t="s">
        <v>131</v>
      </c>
      <c r="C13101" s="21" t="s">
        <v>141</v>
      </c>
      <c r="D13101" s="29" t="n">
        <v>224.752</v>
      </c>
      <c r="E13101" s="29" t="n">
        <f aca="false">D13101/10</f>
        <v>22.4752</v>
      </c>
      <c r="F13101" s="29" t="n">
        <f aca="false">(E13101+Einstellungen!$B$20)*(1+Einstellungen!$B$10)</f>
        <v>48.946128</v>
      </c>
      <c r="G13101" s="21" t="str">
        <f aca="false">IF(F13101&lt;Einstellungen!$B$5,"ja","nein")</f>
        <v>nein</v>
      </c>
      <c r="H13101" s="21" t="s">
        <v>31</v>
      </c>
      <c r="I13101" s="29" t="n">
        <f aca="false">INDEX(Einstellungen!$B$27:$B$50,20)</f>
        <v>1.45</v>
      </c>
      <c r="J13101" s="29" t="n">
        <f aca="false">F13101*I13101</f>
        <v>70.9718856</v>
      </c>
    </row>
    <row r="13102" customFormat="false" ht="15" hidden="false" customHeight="false" outlineLevel="0" collapsed="false">
      <c r="A13102" s="28" t="n">
        <v>46126</v>
      </c>
      <c r="B13102" s="21" t="s">
        <v>132</v>
      </c>
      <c r="C13102" s="21" t="s">
        <v>141</v>
      </c>
      <c r="D13102" s="29" t="n">
        <v>234.277</v>
      </c>
      <c r="E13102" s="29" t="n">
        <f aca="false">D13102/10</f>
        <v>23.4277</v>
      </c>
      <c r="F13102" s="29" t="n">
        <f aca="false">(E13102+Einstellungen!$B$20)*(1+Einstellungen!$B$10)</f>
        <v>50.079603</v>
      </c>
      <c r="G13102" s="21" t="str">
        <f aca="false">IF(F13102&lt;Einstellungen!$B$5,"ja","nein")</f>
        <v>nein</v>
      </c>
      <c r="H13102" s="21" t="s">
        <v>31</v>
      </c>
      <c r="I13102" s="29" t="n">
        <f aca="false">INDEX(Einstellungen!$B$27:$B$50,21)</f>
        <v>1.4</v>
      </c>
      <c r="J13102" s="29" t="n">
        <f aca="false">F13102*I13102</f>
        <v>70.1114442</v>
      </c>
    </row>
    <row r="13103" customFormat="false" ht="15" hidden="false" customHeight="false" outlineLevel="0" collapsed="false">
      <c r="A13103" s="28" t="n">
        <v>46126</v>
      </c>
      <c r="B13103" s="21" t="s">
        <v>133</v>
      </c>
      <c r="C13103" s="21" t="s">
        <v>141</v>
      </c>
      <c r="D13103" s="29" t="n">
        <v>165.947</v>
      </c>
      <c r="E13103" s="29" t="n">
        <f aca="false">D13103/10</f>
        <v>16.5947</v>
      </c>
      <c r="F13103" s="29" t="n">
        <f aca="false">(E13103+Einstellungen!$B$20)*(1+Einstellungen!$B$10)</f>
        <v>41.948333</v>
      </c>
      <c r="G13103" s="21" t="str">
        <f aca="false">IF(F13103&lt;Einstellungen!$B$5,"ja","nein")</f>
        <v>nein</v>
      </c>
      <c r="H13103" s="21" t="s">
        <v>31</v>
      </c>
      <c r="I13103" s="29" t="n">
        <f aca="false">INDEX(Einstellungen!$B$27:$B$50,22)</f>
        <v>1.25</v>
      </c>
      <c r="J13103" s="29" t="n">
        <f aca="false">F13103*I13103</f>
        <v>52.43541625</v>
      </c>
    </row>
    <row r="13104" customFormat="false" ht="15" hidden="false" customHeight="false" outlineLevel="0" collapsed="false">
      <c r="A13104" s="28" t="n">
        <v>46126</v>
      </c>
      <c r="B13104" s="21" t="s">
        <v>134</v>
      </c>
      <c r="C13104" s="21" t="s">
        <v>141</v>
      </c>
      <c r="D13104" s="29" t="n">
        <v>148.257</v>
      </c>
      <c r="E13104" s="29" t="n">
        <f aca="false">D13104/10</f>
        <v>14.8257</v>
      </c>
      <c r="F13104" s="29" t="n">
        <f aca="false">(E13104+Einstellungen!$B$20)*(1+Einstellungen!$B$10)</f>
        <v>39.843223</v>
      </c>
      <c r="G13104" s="21" t="str">
        <f aca="false">IF(F13104&lt;Einstellungen!$B$5,"ja","nein")</f>
        <v>nein</v>
      </c>
      <c r="H13104" s="21" t="s">
        <v>31</v>
      </c>
      <c r="I13104" s="29" t="n">
        <f aca="false">INDEX(Einstellungen!$B$27:$B$50,23)</f>
        <v>1.05</v>
      </c>
      <c r="J13104" s="29" t="n">
        <f aca="false">F13104*I13104</f>
        <v>41.83538415</v>
      </c>
    </row>
    <row r="13105" customFormat="false" ht="15" hidden="false" customHeight="false" outlineLevel="0" collapsed="false">
      <c r="A13105" s="28" t="n">
        <v>46126</v>
      </c>
      <c r="B13105" s="21" t="s">
        <v>135</v>
      </c>
      <c r="C13105" s="21" t="s">
        <v>141</v>
      </c>
      <c r="D13105" s="29" t="n">
        <v>135.37</v>
      </c>
      <c r="E13105" s="29" t="n">
        <f aca="false">D13105/10</f>
        <v>13.537</v>
      </c>
      <c r="F13105" s="29" t="n">
        <f aca="false">(E13105+Einstellungen!$B$20)*(1+Einstellungen!$B$10)</f>
        <v>38.30967</v>
      </c>
      <c r="G13105" s="21" t="str">
        <f aca="false">IF(F13105&lt;Einstellungen!$B$5,"ja","nein")</f>
        <v>nein</v>
      </c>
      <c r="H13105" s="21" t="s">
        <v>31</v>
      </c>
      <c r="I13105" s="29" t="n">
        <f aca="false">INDEX(Einstellungen!$B$27:$B$50,24)</f>
        <v>0.8</v>
      </c>
      <c r="J13105" s="29" t="n">
        <f aca="false">F13105*I13105</f>
        <v>30.647736</v>
      </c>
    </row>
    <row r="13106" customFormat="false" ht="15" hidden="false" customHeight="false" outlineLevel="0" collapsed="false">
      <c r="A13106" s="28" t="n">
        <v>46127</v>
      </c>
      <c r="B13106" s="21" t="s">
        <v>111</v>
      </c>
      <c r="C13106" s="21" t="s">
        <v>112</v>
      </c>
      <c r="D13106" s="29" t="n">
        <v>121.6</v>
      </c>
      <c r="E13106" s="29" t="n">
        <f aca="false">D13106/10</f>
        <v>12.16</v>
      </c>
      <c r="F13106" s="29" t="n">
        <f aca="false">(E13106+Einstellungen!$B$20)*(1+Einstellungen!$B$10)</f>
        <v>36.67104</v>
      </c>
      <c r="G13106" s="21" t="str">
        <f aca="false">IF(F13106&lt;Einstellungen!$B$5,"ja","nein")</f>
        <v>nein</v>
      </c>
      <c r="H13106" s="21" t="s">
        <v>31</v>
      </c>
      <c r="I13106" s="29" t="n">
        <f aca="false">INDEX(Einstellungen!$B$27:$B$50,1)</f>
        <v>0.6</v>
      </c>
      <c r="J13106" s="29" t="n">
        <f aca="false">F13106*I13106</f>
        <v>22.002624</v>
      </c>
    </row>
    <row r="13107" customFormat="false" ht="15" hidden="false" customHeight="false" outlineLevel="0" collapsed="false">
      <c r="A13107" s="28" t="n">
        <v>46127</v>
      </c>
      <c r="B13107" s="21" t="s">
        <v>113</v>
      </c>
      <c r="C13107" s="21" t="s">
        <v>112</v>
      </c>
      <c r="D13107" s="29" t="n">
        <v>116.458</v>
      </c>
      <c r="E13107" s="29" t="n">
        <f aca="false">D13107/10</f>
        <v>11.6458</v>
      </c>
      <c r="F13107" s="29" t="n">
        <f aca="false">(E13107+Einstellungen!$B$20)*(1+Einstellungen!$B$10)</f>
        <v>36.059142</v>
      </c>
      <c r="G13107" s="21" t="str">
        <f aca="false">IF(F13107&lt;Einstellungen!$B$5,"ja","nein")</f>
        <v>nein</v>
      </c>
      <c r="H13107" s="21" t="s">
        <v>31</v>
      </c>
      <c r="I13107" s="29" t="n">
        <f aca="false">INDEX(Einstellungen!$B$27:$B$50,2)</f>
        <v>0.5</v>
      </c>
      <c r="J13107" s="29" t="n">
        <f aca="false">F13107*I13107</f>
        <v>18.029571</v>
      </c>
    </row>
    <row r="13108" customFormat="false" ht="15" hidden="false" customHeight="false" outlineLevel="0" collapsed="false">
      <c r="A13108" s="28" t="n">
        <v>46127</v>
      </c>
      <c r="B13108" s="21" t="s">
        <v>114</v>
      </c>
      <c r="C13108" s="21" t="s">
        <v>112</v>
      </c>
      <c r="D13108" s="29" t="n">
        <v>111.767</v>
      </c>
      <c r="E13108" s="29" t="n">
        <f aca="false">D13108/10</f>
        <v>11.1767</v>
      </c>
      <c r="F13108" s="29" t="n">
        <f aca="false">(E13108+Einstellungen!$B$20)*(1+Einstellungen!$B$10)</f>
        <v>35.500913</v>
      </c>
      <c r="G13108" s="21" t="str">
        <f aca="false">IF(F13108&lt;Einstellungen!$B$5,"ja","nein")</f>
        <v>nein</v>
      </c>
      <c r="H13108" s="21" t="s">
        <v>31</v>
      </c>
      <c r="I13108" s="29" t="n">
        <f aca="false">INDEX(Einstellungen!$B$27:$B$50,3)</f>
        <v>0.45</v>
      </c>
      <c r="J13108" s="29" t="n">
        <f aca="false">F13108*I13108</f>
        <v>15.97541085</v>
      </c>
    </row>
    <row r="13109" customFormat="false" ht="15" hidden="false" customHeight="false" outlineLevel="0" collapsed="false">
      <c r="A13109" s="28" t="n">
        <v>46127</v>
      </c>
      <c r="B13109" s="21" t="s">
        <v>115</v>
      </c>
      <c r="C13109" s="21" t="s">
        <v>112</v>
      </c>
      <c r="D13109" s="29" t="n">
        <v>110.017</v>
      </c>
      <c r="E13109" s="29" t="n">
        <f aca="false">D13109/10</f>
        <v>11.0017</v>
      </c>
      <c r="F13109" s="29" t="n">
        <f aca="false">(E13109+Einstellungen!$B$20)*(1+Einstellungen!$B$10)</f>
        <v>35.292663</v>
      </c>
      <c r="G13109" s="21" t="str">
        <f aca="false">IF(F13109&lt;Einstellungen!$B$5,"ja","nein")</f>
        <v>nein</v>
      </c>
      <c r="H13109" s="21" t="s">
        <v>31</v>
      </c>
      <c r="I13109" s="29" t="n">
        <f aca="false">INDEX(Einstellungen!$B$27:$B$50,4)</f>
        <v>0.45</v>
      </c>
      <c r="J13109" s="29" t="n">
        <f aca="false">F13109*I13109</f>
        <v>15.88169835</v>
      </c>
    </row>
    <row r="13110" customFormat="false" ht="15" hidden="false" customHeight="false" outlineLevel="0" collapsed="false">
      <c r="A13110" s="28" t="n">
        <v>46127</v>
      </c>
      <c r="B13110" s="21" t="s">
        <v>116</v>
      </c>
      <c r="C13110" s="21" t="s">
        <v>112</v>
      </c>
      <c r="D13110" s="29" t="n">
        <v>110.843</v>
      </c>
      <c r="E13110" s="29" t="n">
        <f aca="false">D13110/10</f>
        <v>11.0843</v>
      </c>
      <c r="F13110" s="29" t="n">
        <f aca="false">(E13110+Einstellungen!$B$20)*(1+Einstellungen!$B$10)</f>
        <v>35.390957</v>
      </c>
      <c r="G13110" s="21" t="str">
        <f aca="false">IF(F13110&lt;Einstellungen!$B$5,"ja","nein")</f>
        <v>nein</v>
      </c>
      <c r="H13110" s="21" t="s">
        <v>31</v>
      </c>
      <c r="I13110" s="29" t="n">
        <f aca="false">INDEX(Einstellungen!$B$27:$B$50,5)</f>
        <v>0.45</v>
      </c>
      <c r="J13110" s="29" t="n">
        <f aca="false">F13110*I13110</f>
        <v>15.92593065</v>
      </c>
    </row>
    <row r="13111" customFormat="false" ht="15" hidden="false" customHeight="false" outlineLevel="0" collapsed="false">
      <c r="A13111" s="28" t="n">
        <v>46127</v>
      </c>
      <c r="B13111" s="21" t="s">
        <v>117</v>
      </c>
      <c r="C13111" s="21" t="s">
        <v>112</v>
      </c>
      <c r="D13111" s="29" t="n">
        <v>123.18</v>
      </c>
      <c r="E13111" s="29" t="n">
        <f aca="false">D13111/10</f>
        <v>12.318</v>
      </c>
      <c r="F13111" s="29" t="n">
        <f aca="false">(E13111+Einstellungen!$B$20)*(1+Einstellungen!$B$10)</f>
        <v>36.85906</v>
      </c>
      <c r="G13111" s="21" t="str">
        <f aca="false">IF(F13111&lt;Einstellungen!$B$5,"ja","nein")</f>
        <v>nein</v>
      </c>
      <c r="H13111" s="21" t="s">
        <v>31</v>
      </c>
      <c r="I13111" s="29" t="n">
        <f aca="false">INDEX(Einstellungen!$B$27:$B$50,6)</f>
        <v>0.5</v>
      </c>
      <c r="J13111" s="29" t="n">
        <f aca="false">F13111*I13111</f>
        <v>18.42953</v>
      </c>
    </row>
    <row r="13112" customFormat="false" ht="15" hidden="false" customHeight="false" outlineLevel="0" collapsed="false">
      <c r="A13112" s="28" t="n">
        <v>46127</v>
      </c>
      <c r="B13112" s="21" t="s">
        <v>118</v>
      </c>
      <c r="C13112" s="21" t="s">
        <v>112</v>
      </c>
      <c r="D13112" s="29" t="n">
        <v>148.44</v>
      </c>
      <c r="E13112" s="29" t="n">
        <f aca="false">D13112/10</f>
        <v>14.844</v>
      </c>
      <c r="F13112" s="29" t="n">
        <f aca="false">(E13112+Einstellungen!$B$20)*(1+Einstellungen!$B$10)</f>
        <v>39.865</v>
      </c>
      <c r="G13112" s="21" t="str">
        <f aca="false">IF(F13112&lt;Einstellungen!$B$5,"ja","nein")</f>
        <v>nein</v>
      </c>
      <c r="H13112" s="21" t="s">
        <v>31</v>
      </c>
      <c r="I13112" s="29" t="n">
        <f aca="false">INDEX(Einstellungen!$B$27:$B$50,7)</f>
        <v>0.7</v>
      </c>
      <c r="J13112" s="29" t="n">
        <f aca="false">F13112*I13112</f>
        <v>27.9055</v>
      </c>
    </row>
    <row r="13113" customFormat="false" ht="15" hidden="false" customHeight="false" outlineLevel="0" collapsed="false">
      <c r="A13113" s="28" t="n">
        <v>46127</v>
      </c>
      <c r="B13113" s="21" t="s">
        <v>119</v>
      </c>
      <c r="C13113" s="21" t="s">
        <v>112</v>
      </c>
      <c r="D13113" s="29" t="n">
        <v>159.553</v>
      </c>
      <c r="E13113" s="29" t="n">
        <f aca="false">D13113/10</f>
        <v>15.9553</v>
      </c>
      <c r="F13113" s="29" t="n">
        <f aca="false">(E13113+Einstellungen!$B$20)*(1+Einstellungen!$B$10)</f>
        <v>41.187447</v>
      </c>
      <c r="G13113" s="21" t="str">
        <f aca="false">IF(F13113&lt;Einstellungen!$B$5,"ja","nein")</f>
        <v>nein</v>
      </c>
      <c r="H13113" s="21" t="s">
        <v>31</v>
      </c>
      <c r="I13113" s="29" t="n">
        <f aca="false">INDEX(Einstellungen!$B$27:$B$50,8)</f>
        <v>0.95</v>
      </c>
      <c r="J13113" s="29" t="n">
        <f aca="false">F13113*I13113</f>
        <v>39.12807465</v>
      </c>
    </row>
    <row r="13114" customFormat="false" ht="15" hidden="false" customHeight="false" outlineLevel="0" collapsed="false">
      <c r="A13114" s="28" t="n">
        <v>46127</v>
      </c>
      <c r="B13114" s="21" t="s">
        <v>120</v>
      </c>
      <c r="C13114" s="21" t="s">
        <v>112</v>
      </c>
      <c r="D13114" s="29" t="n">
        <v>140.1</v>
      </c>
      <c r="E13114" s="29" t="n">
        <f aca="false">D13114/10</f>
        <v>14.01</v>
      </c>
      <c r="F13114" s="29" t="n">
        <f aca="false">(E13114+Einstellungen!$B$20)*(1+Einstellungen!$B$10)</f>
        <v>38.87254</v>
      </c>
      <c r="G13114" s="21" t="str">
        <f aca="false">IF(F13114&lt;Einstellungen!$B$5,"ja","nein")</f>
        <v>nein</v>
      </c>
      <c r="H13114" s="21" t="s">
        <v>31</v>
      </c>
      <c r="I13114" s="29" t="n">
        <f aca="false">INDEX(Einstellungen!$B$27:$B$50,9)</f>
        <v>1.05</v>
      </c>
      <c r="J13114" s="29" t="n">
        <f aca="false">F13114*I13114</f>
        <v>40.816167</v>
      </c>
    </row>
    <row r="13115" customFormat="false" ht="15" hidden="false" customHeight="false" outlineLevel="0" collapsed="false">
      <c r="A13115" s="28" t="n">
        <v>46127</v>
      </c>
      <c r="B13115" s="21" t="s">
        <v>121</v>
      </c>
      <c r="C13115" s="21" t="s">
        <v>112</v>
      </c>
      <c r="D13115" s="29" t="n">
        <v>116.32</v>
      </c>
      <c r="E13115" s="29" t="n">
        <f aca="false">D13115/10</f>
        <v>11.632</v>
      </c>
      <c r="F13115" s="29" t="n">
        <f aca="false">(E13115+Einstellungen!$B$20)*(1+Einstellungen!$B$10)</f>
        <v>36.04272</v>
      </c>
      <c r="G13115" s="21" t="str">
        <f aca="false">IF(F13115&lt;Einstellungen!$B$5,"ja","nein")</f>
        <v>nein</v>
      </c>
      <c r="H13115" s="21" t="s">
        <v>31</v>
      </c>
      <c r="I13115" s="29" t="n">
        <f aca="false">INDEX(Einstellungen!$B$27:$B$50,10)</f>
        <v>1.05</v>
      </c>
      <c r="J13115" s="29" t="n">
        <f aca="false">F13115*I13115</f>
        <v>37.844856</v>
      </c>
    </row>
    <row r="13116" customFormat="false" ht="15" hidden="false" customHeight="false" outlineLevel="0" collapsed="false">
      <c r="A13116" s="28" t="n">
        <v>46127</v>
      </c>
      <c r="B13116" s="21" t="s">
        <v>122</v>
      </c>
      <c r="C13116" s="21" t="s">
        <v>112</v>
      </c>
      <c r="D13116" s="29" t="n">
        <v>100.803</v>
      </c>
      <c r="E13116" s="29" t="n">
        <f aca="false">D13116/10</f>
        <v>10.0803</v>
      </c>
      <c r="F13116" s="29" t="n">
        <f aca="false">(E13116+Einstellungen!$B$20)*(1+Einstellungen!$B$10)</f>
        <v>34.196197</v>
      </c>
      <c r="G13116" s="21" t="str">
        <f aca="false">IF(F13116&lt;Einstellungen!$B$5,"ja","nein")</f>
        <v>nein</v>
      </c>
      <c r="H13116" s="21" t="s">
        <v>31</v>
      </c>
      <c r="I13116" s="29" t="n">
        <f aca="false">INDEX(Einstellungen!$B$27:$B$50,11)</f>
        <v>1.05</v>
      </c>
      <c r="J13116" s="29" t="n">
        <f aca="false">F13116*I13116</f>
        <v>35.90600685</v>
      </c>
    </row>
    <row r="13117" customFormat="false" ht="15" hidden="false" customHeight="false" outlineLevel="0" collapsed="false">
      <c r="A13117" s="28" t="n">
        <v>46127</v>
      </c>
      <c r="B13117" s="21" t="s">
        <v>123</v>
      </c>
      <c r="C13117" s="21" t="s">
        <v>112</v>
      </c>
      <c r="D13117" s="29" t="n">
        <v>78.94</v>
      </c>
      <c r="E13117" s="29" t="n">
        <f aca="false">D13117/10</f>
        <v>7.894</v>
      </c>
      <c r="F13117" s="29" t="n">
        <f aca="false">(E13117+Einstellungen!$B$20)*(1+Einstellungen!$B$10)</f>
        <v>31.5945</v>
      </c>
      <c r="G13117" s="21" t="str">
        <f aca="false">IF(F13117&lt;Einstellungen!$B$5,"ja","nein")</f>
        <v>nein</v>
      </c>
      <c r="H13117" s="21" t="s">
        <v>31</v>
      </c>
      <c r="I13117" s="29" t="n">
        <f aca="false">INDEX(Einstellungen!$B$27:$B$50,12)</f>
        <v>1.1</v>
      </c>
      <c r="J13117" s="29" t="n">
        <f aca="false">F13117*I13117</f>
        <v>34.75395</v>
      </c>
    </row>
    <row r="13118" customFormat="false" ht="15" hidden="false" customHeight="false" outlineLevel="0" collapsed="false">
      <c r="A13118" s="28" t="n">
        <v>46127</v>
      </c>
      <c r="B13118" s="21" t="s">
        <v>124</v>
      </c>
      <c r="C13118" s="21" t="s">
        <v>112</v>
      </c>
      <c r="D13118" s="29" t="n">
        <v>58.318</v>
      </c>
      <c r="E13118" s="29" t="n">
        <f aca="false">D13118/10</f>
        <v>5.8318</v>
      </c>
      <c r="F13118" s="29" t="n">
        <f aca="false">(E13118+Einstellungen!$B$20)*(1+Einstellungen!$B$10)</f>
        <v>29.140482</v>
      </c>
      <c r="G13118" s="21" t="str">
        <f aca="false">IF(F13118&lt;Einstellungen!$B$5,"ja","nein")</f>
        <v>nein</v>
      </c>
      <c r="H13118" s="21" t="s">
        <v>31</v>
      </c>
      <c r="I13118" s="29" t="n">
        <f aca="false">INDEX(Einstellungen!$B$27:$B$50,13)</f>
        <v>1.2</v>
      </c>
      <c r="J13118" s="29" t="n">
        <f aca="false">F13118*I13118</f>
        <v>34.9685784</v>
      </c>
    </row>
    <row r="13119" customFormat="false" ht="15" hidden="false" customHeight="false" outlineLevel="0" collapsed="false">
      <c r="A13119" s="28" t="n">
        <v>46127</v>
      </c>
      <c r="B13119" s="21" t="s">
        <v>125</v>
      </c>
      <c r="C13119" s="21" t="s">
        <v>112</v>
      </c>
      <c r="D13119" s="29" t="n">
        <v>50.233</v>
      </c>
      <c r="E13119" s="29" t="n">
        <f aca="false">D13119/10</f>
        <v>5.0233</v>
      </c>
      <c r="F13119" s="29" t="n">
        <f aca="false">(E13119+Einstellungen!$B$20)*(1+Einstellungen!$B$10)</f>
        <v>28.178367</v>
      </c>
      <c r="G13119" s="21" t="str">
        <f aca="false">IF(F13119&lt;Einstellungen!$B$5,"ja","nein")</f>
        <v>ja</v>
      </c>
      <c r="H13119" s="21" t="s">
        <v>31</v>
      </c>
      <c r="I13119" s="29" t="n">
        <f aca="false">INDEX(Einstellungen!$B$27:$B$50,14)</f>
        <v>1.15</v>
      </c>
      <c r="J13119" s="29" t="n">
        <f aca="false">F13119*I13119</f>
        <v>32.40512205</v>
      </c>
    </row>
    <row r="13120" customFormat="false" ht="15" hidden="false" customHeight="false" outlineLevel="0" collapsed="false">
      <c r="A13120" s="28" t="n">
        <v>46127</v>
      </c>
      <c r="B13120" s="21" t="s">
        <v>126</v>
      </c>
      <c r="C13120" s="21" t="s">
        <v>112</v>
      </c>
      <c r="D13120" s="29" t="n">
        <v>67.258</v>
      </c>
      <c r="E13120" s="29" t="n">
        <f aca="false">D13120/10</f>
        <v>6.7258</v>
      </c>
      <c r="F13120" s="29" t="n">
        <f aca="false">(E13120+Einstellungen!$B$20)*(1+Einstellungen!$B$10)</f>
        <v>30.204342</v>
      </c>
      <c r="G13120" s="21" t="str">
        <f aca="false">IF(F13120&lt;Einstellungen!$B$5,"ja","nein")</f>
        <v>nein</v>
      </c>
      <c r="H13120" s="21" t="s">
        <v>31</v>
      </c>
      <c r="I13120" s="29" t="n">
        <f aca="false">INDEX(Einstellungen!$B$27:$B$50,15)</f>
        <v>1</v>
      </c>
      <c r="J13120" s="29" t="n">
        <f aca="false">F13120*I13120</f>
        <v>30.204342</v>
      </c>
    </row>
    <row r="13121" customFormat="false" ht="15" hidden="false" customHeight="false" outlineLevel="0" collapsed="false">
      <c r="A13121" s="28" t="n">
        <v>46127</v>
      </c>
      <c r="B13121" s="21" t="s">
        <v>127</v>
      </c>
      <c r="C13121" s="21" t="s">
        <v>112</v>
      </c>
      <c r="D13121" s="29" t="n">
        <v>81.493</v>
      </c>
      <c r="E13121" s="29" t="n">
        <f aca="false">D13121/10</f>
        <v>8.1493</v>
      </c>
      <c r="F13121" s="29" t="n">
        <f aca="false">(E13121+Einstellungen!$B$20)*(1+Einstellungen!$B$10)</f>
        <v>31.898307</v>
      </c>
      <c r="G13121" s="21" t="str">
        <f aca="false">IF(F13121&lt;Einstellungen!$B$5,"ja","nein")</f>
        <v>nein</v>
      </c>
      <c r="H13121" s="21" t="s">
        <v>31</v>
      </c>
      <c r="I13121" s="29" t="n">
        <f aca="false">INDEX(Einstellungen!$B$27:$B$50,16)</f>
        <v>0.95</v>
      </c>
      <c r="J13121" s="29" t="n">
        <f aca="false">F13121*I13121</f>
        <v>30.30339165</v>
      </c>
    </row>
    <row r="13122" customFormat="false" ht="15" hidden="false" customHeight="false" outlineLevel="0" collapsed="false">
      <c r="A13122" s="28" t="n">
        <v>46127</v>
      </c>
      <c r="B13122" s="21" t="s">
        <v>128</v>
      </c>
      <c r="C13122" s="21" t="s">
        <v>112</v>
      </c>
      <c r="D13122" s="29" t="n">
        <v>99.255</v>
      </c>
      <c r="E13122" s="29" t="n">
        <f aca="false">D13122/10</f>
        <v>9.9255</v>
      </c>
      <c r="F13122" s="29" t="n">
        <f aca="false">(E13122+Einstellungen!$B$20)*(1+Einstellungen!$B$10)</f>
        <v>34.011985</v>
      </c>
      <c r="G13122" s="21" t="str">
        <f aca="false">IF(F13122&lt;Einstellungen!$B$5,"ja","nein")</f>
        <v>nein</v>
      </c>
      <c r="H13122" s="21" t="s">
        <v>31</v>
      </c>
      <c r="I13122" s="29" t="n">
        <f aca="false">INDEX(Einstellungen!$B$27:$B$50,17)</f>
        <v>0.95</v>
      </c>
      <c r="J13122" s="29" t="n">
        <f aca="false">F13122*I13122</f>
        <v>32.31138575</v>
      </c>
    </row>
    <row r="13123" customFormat="false" ht="15" hidden="false" customHeight="false" outlineLevel="0" collapsed="false">
      <c r="A13123" s="28" t="n">
        <v>46127</v>
      </c>
      <c r="B13123" s="21" t="s">
        <v>129</v>
      </c>
      <c r="C13123" s="21" t="s">
        <v>112</v>
      </c>
      <c r="D13123" s="29" t="n">
        <v>124.84</v>
      </c>
      <c r="E13123" s="29" t="n">
        <f aca="false">D13123/10</f>
        <v>12.484</v>
      </c>
      <c r="F13123" s="29" t="n">
        <f aca="false">(E13123+Einstellungen!$B$20)*(1+Einstellungen!$B$10)</f>
        <v>37.0566</v>
      </c>
      <c r="G13123" s="21" t="str">
        <f aca="false">IF(F13123&lt;Einstellungen!$B$5,"ja","nein")</f>
        <v>nein</v>
      </c>
      <c r="H13123" s="21" t="s">
        <v>31</v>
      </c>
      <c r="I13123" s="29" t="n">
        <f aca="false">INDEX(Einstellungen!$B$27:$B$50,18)</f>
        <v>1.1</v>
      </c>
      <c r="J13123" s="29" t="n">
        <f aca="false">F13123*I13123</f>
        <v>40.76226</v>
      </c>
    </row>
    <row r="13124" customFormat="false" ht="15" hidden="false" customHeight="false" outlineLevel="0" collapsed="false">
      <c r="A13124" s="28" t="n">
        <v>46127</v>
      </c>
      <c r="B13124" s="21" t="s">
        <v>130</v>
      </c>
      <c r="C13124" s="21" t="s">
        <v>112</v>
      </c>
      <c r="D13124" s="29" t="n">
        <v>141.9</v>
      </c>
      <c r="E13124" s="29" t="n">
        <f aca="false">D13124/10</f>
        <v>14.19</v>
      </c>
      <c r="F13124" s="29" t="n">
        <f aca="false">(E13124+Einstellungen!$B$20)*(1+Einstellungen!$B$10)</f>
        <v>39.08674</v>
      </c>
      <c r="G13124" s="21" t="str">
        <f aca="false">IF(F13124&lt;Einstellungen!$B$5,"ja","nein")</f>
        <v>nein</v>
      </c>
      <c r="H13124" s="21" t="s">
        <v>31</v>
      </c>
      <c r="I13124" s="29" t="n">
        <f aca="false">INDEX(Einstellungen!$B$27:$B$50,19)</f>
        <v>1.35</v>
      </c>
      <c r="J13124" s="29" t="n">
        <f aca="false">F13124*I13124</f>
        <v>52.767099</v>
      </c>
    </row>
    <row r="13125" customFormat="false" ht="15" hidden="false" customHeight="false" outlineLevel="0" collapsed="false">
      <c r="A13125" s="28" t="n">
        <v>46127</v>
      </c>
      <c r="B13125" s="21" t="s">
        <v>131</v>
      </c>
      <c r="C13125" s="21" t="s">
        <v>112</v>
      </c>
      <c r="D13125" s="29" t="n">
        <v>180.08</v>
      </c>
      <c r="E13125" s="29" t="n">
        <f aca="false">D13125/10</f>
        <v>18.008</v>
      </c>
      <c r="F13125" s="29" t="n">
        <f aca="false">(E13125+Einstellungen!$B$20)*(1+Einstellungen!$B$10)</f>
        <v>43.63016</v>
      </c>
      <c r="G13125" s="21" t="str">
        <f aca="false">IF(F13125&lt;Einstellungen!$B$5,"ja","nein")</f>
        <v>nein</v>
      </c>
      <c r="H13125" s="21" t="s">
        <v>31</v>
      </c>
      <c r="I13125" s="29" t="n">
        <f aca="false">INDEX(Einstellungen!$B$27:$B$50,20)</f>
        <v>1.45</v>
      </c>
      <c r="J13125" s="29" t="n">
        <f aca="false">F13125*I13125</f>
        <v>63.263732</v>
      </c>
    </row>
    <row r="13126" customFormat="false" ht="15" hidden="false" customHeight="false" outlineLevel="0" collapsed="false">
      <c r="A13126" s="28" t="n">
        <v>46127</v>
      </c>
      <c r="B13126" s="21" t="s">
        <v>132</v>
      </c>
      <c r="C13126" s="21" t="s">
        <v>112</v>
      </c>
      <c r="D13126" s="29" t="n">
        <v>180.8</v>
      </c>
      <c r="E13126" s="29" t="n">
        <f aca="false">D13126/10</f>
        <v>18.08</v>
      </c>
      <c r="F13126" s="29" t="n">
        <f aca="false">(E13126+Einstellungen!$B$20)*(1+Einstellungen!$B$10)</f>
        <v>43.71584</v>
      </c>
      <c r="G13126" s="21" t="str">
        <f aca="false">IF(F13126&lt;Einstellungen!$B$5,"ja","nein")</f>
        <v>nein</v>
      </c>
      <c r="H13126" s="21" t="s">
        <v>31</v>
      </c>
      <c r="I13126" s="29" t="n">
        <f aca="false">INDEX(Einstellungen!$B$27:$B$50,21)</f>
        <v>1.4</v>
      </c>
      <c r="J13126" s="29" t="n">
        <f aca="false">F13126*I13126</f>
        <v>61.202176</v>
      </c>
    </row>
    <row r="13127" customFormat="false" ht="15" hidden="false" customHeight="false" outlineLevel="0" collapsed="false">
      <c r="A13127" s="28" t="n">
        <v>46127</v>
      </c>
      <c r="B13127" s="21" t="s">
        <v>133</v>
      </c>
      <c r="C13127" s="21" t="s">
        <v>112</v>
      </c>
      <c r="D13127" s="29" t="n">
        <v>148.08</v>
      </c>
      <c r="E13127" s="29" t="n">
        <f aca="false">D13127/10</f>
        <v>14.808</v>
      </c>
      <c r="F13127" s="29" t="n">
        <f aca="false">(E13127+Einstellungen!$B$20)*(1+Einstellungen!$B$10)</f>
        <v>39.82216</v>
      </c>
      <c r="G13127" s="21" t="str">
        <f aca="false">IF(F13127&lt;Einstellungen!$B$5,"ja","nein")</f>
        <v>nein</v>
      </c>
      <c r="H13127" s="21" t="s">
        <v>31</v>
      </c>
      <c r="I13127" s="29" t="n">
        <f aca="false">INDEX(Einstellungen!$B$27:$B$50,22)</f>
        <v>1.25</v>
      </c>
      <c r="J13127" s="29" t="n">
        <f aca="false">F13127*I13127</f>
        <v>49.7777</v>
      </c>
    </row>
    <row r="13128" customFormat="false" ht="15" hidden="false" customHeight="false" outlineLevel="0" collapsed="false">
      <c r="A13128" s="28" t="n">
        <v>46127</v>
      </c>
      <c r="B13128" s="21" t="s">
        <v>134</v>
      </c>
      <c r="C13128" s="21" t="s">
        <v>112</v>
      </c>
      <c r="D13128" s="29" t="n">
        <v>132.685</v>
      </c>
      <c r="E13128" s="29" t="n">
        <f aca="false">D13128/10</f>
        <v>13.2685</v>
      </c>
      <c r="F13128" s="29" t="n">
        <f aca="false">(E13128+Einstellungen!$B$20)*(1+Einstellungen!$B$10)</f>
        <v>37.990155</v>
      </c>
      <c r="G13128" s="21" t="str">
        <f aca="false">IF(F13128&lt;Einstellungen!$B$5,"ja","nein")</f>
        <v>nein</v>
      </c>
      <c r="H13128" s="21" t="s">
        <v>31</v>
      </c>
      <c r="I13128" s="29" t="n">
        <f aca="false">INDEX(Einstellungen!$B$27:$B$50,23)</f>
        <v>1.05</v>
      </c>
      <c r="J13128" s="29" t="n">
        <f aca="false">F13128*I13128</f>
        <v>39.88966275</v>
      </c>
    </row>
    <row r="13129" customFormat="false" ht="15" hidden="false" customHeight="false" outlineLevel="0" collapsed="false">
      <c r="A13129" s="28" t="n">
        <v>46127</v>
      </c>
      <c r="B13129" s="21" t="s">
        <v>135</v>
      </c>
      <c r="C13129" s="21" t="s">
        <v>112</v>
      </c>
      <c r="D13129" s="29" t="n">
        <v>117.77</v>
      </c>
      <c r="E13129" s="29" t="n">
        <f aca="false">D13129/10</f>
        <v>11.777</v>
      </c>
      <c r="F13129" s="29" t="n">
        <f aca="false">(E13129+Einstellungen!$B$20)*(1+Einstellungen!$B$10)</f>
        <v>36.21527</v>
      </c>
      <c r="G13129" s="21" t="str">
        <f aca="false">IF(F13129&lt;Einstellungen!$B$5,"ja","nein")</f>
        <v>nein</v>
      </c>
      <c r="H13129" s="21" t="s">
        <v>31</v>
      </c>
      <c r="I13129" s="29" t="n">
        <f aca="false">INDEX(Einstellungen!$B$27:$B$50,24)</f>
        <v>0.8</v>
      </c>
      <c r="J13129" s="29" t="n">
        <f aca="false">F13129*I13129</f>
        <v>28.972216</v>
      </c>
    </row>
    <row r="13130" customFormat="false" ht="15" hidden="false" customHeight="false" outlineLevel="0" collapsed="false">
      <c r="A13130" s="28" t="n">
        <v>46128</v>
      </c>
      <c r="B13130" s="21" t="s">
        <v>111</v>
      </c>
      <c r="C13130" s="21" t="s">
        <v>136</v>
      </c>
      <c r="D13130" s="29" t="n">
        <v>106.215</v>
      </c>
      <c r="E13130" s="29" t="n">
        <f aca="false">D13130/10</f>
        <v>10.6215</v>
      </c>
      <c r="F13130" s="29" t="n">
        <f aca="false">(E13130+Einstellungen!$B$20)*(1+Einstellungen!$B$10)</f>
        <v>34.840225</v>
      </c>
      <c r="G13130" s="21" t="str">
        <f aca="false">IF(F13130&lt;Einstellungen!$B$5,"ja","nein")</f>
        <v>nein</v>
      </c>
      <c r="H13130" s="21" t="s">
        <v>31</v>
      </c>
      <c r="I13130" s="29" t="n">
        <f aca="false">INDEX(Einstellungen!$B$27:$B$50,1)</f>
        <v>0.6</v>
      </c>
      <c r="J13130" s="29" t="n">
        <f aca="false">F13130*I13130</f>
        <v>20.904135</v>
      </c>
    </row>
    <row r="13131" customFormat="false" ht="15" hidden="false" customHeight="false" outlineLevel="0" collapsed="false">
      <c r="A13131" s="28" t="n">
        <v>46128</v>
      </c>
      <c r="B13131" s="21" t="s">
        <v>113</v>
      </c>
      <c r="C13131" s="21" t="s">
        <v>136</v>
      </c>
      <c r="D13131" s="29" t="n">
        <v>101.398</v>
      </c>
      <c r="E13131" s="29" t="n">
        <f aca="false">D13131/10</f>
        <v>10.1398</v>
      </c>
      <c r="F13131" s="29" t="n">
        <f aca="false">(E13131+Einstellungen!$B$20)*(1+Einstellungen!$B$10)</f>
        <v>34.267002</v>
      </c>
      <c r="G13131" s="21" t="str">
        <f aca="false">IF(F13131&lt;Einstellungen!$B$5,"ja","nein")</f>
        <v>nein</v>
      </c>
      <c r="H13131" s="21" t="s">
        <v>31</v>
      </c>
      <c r="I13131" s="29" t="n">
        <f aca="false">INDEX(Einstellungen!$B$27:$B$50,2)</f>
        <v>0.5</v>
      </c>
      <c r="J13131" s="29" t="n">
        <f aca="false">F13131*I13131</f>
        <v>17.133501</v>
      </c>
    </row>
    <row r="13132" customFormat="false" ht="15" hidden="false" customHeight="false" outlineLevel="0" collapsed="false">
      <c r="A13132" s="28" t="n">
        <v>46128</v>
      </c>
      <c r="B13132" s="21" t="s">
        <v>114</v>
      </c>
      <c r="C13132" s="21" t="s">
        <v>136</v>
      </c>
      <c r="D13132" s="29" t="n">
        <v>99.595</v>
      </c>
      <c r="E13132" s="29" t="n">
        <f aca="false">D13132/10</f>
        <v>9.9595</v>
      </c>
      <c r="F13132" s="29" t="n">
        <f aca="false">(E13132+Einstellungen!$B$20)*(1+Einstellungen!$B$10)</f>
        <v>34.052445</v>
      </c>
      <c r="G13132" s="21" t="str">
        <f aca="false">IF(F13132&lt;Einstellungen!$B$5,"ja","nein")</f>
        <v>nein</v>
      </c>
      <c r="H13132" s="21" t="s">
        <v>31</v>
      </c>
      <c r="I13132" s="29" t="n">
        <f aca="false">INDEX(Einstellungen!$B$27:$B$50,3)</f>
        <v>0.45</v>
      </c>
      <c r="J13132" s="29" t="n">
        <f aca="false">F13132*I13132</f>
        <v>15.32360025</v>
      </c>
    </row>
    <row r="13133" customFormat="false" ht="15" hidden="false" customHeight="false" outlineLevel="0" collapsed="false">
      <c r="A13133" s="28" t="n">
        <v>46128</v>
      </c>
      <c r="B13133" s="21" t="s">
        <v>115</v>
      </c>
      <c r="C13133" s="21" t="s">
        <v>136</v>
      </c>
      <c r="D13133" s="29" t="n">
        <v>98.365</v>
      </c>
      <c r="E13133" s="29" t="n">
        <f aca="false">D13133/10</f>
        <v>9.8365</v>
      </c>
      <c r="F13133" s="29" t="n">
        <f aca="false">(E13133+Einstellungen!$B$20)*(1+Einstellungen!$B$10)</f>
        <v>33.906075</v>
      </c>
      <c r="G13133" s="21" t="str">
        <f aca="false">IF(F13133&lt;Einstellungen!$B$5,"ja","nein")</f>
        <v>nein</v>
      </c>
      <c r="H13133" s="21" t="s">
        <v>31</v>
      </c>
      <c r="I13133" s="29" t="n">
        <f aca="false">INDEX(Einstellungen!$B$27:$B$50,4)</f>
        <v>0.45</v>
      </c>
      <c r="J13133" s="29" t="n">
        <f aca="false">F13133*I13133</f>
        <v>15.25773375</v>
      </c>
    </row>
    <row r="13134" customFormat="false" ht="15" hidden="false" customHeight="false" outlineLevel="0" collapsed="false">
      <c r="A13134" s="28" t="n">
        <v>46128</v>
      </c>
      <c r="B13134" s="21" t="s">
        <v>116</v>
      </c>
      <c r="C13134" s="21" t="s">
        <v>136</v>
      </c>
      <c r="D13134" s="29" t="n">
        <v>100.903</v>
      </c>
      <c r="E13134" s="29" t="n">
        <f aca="false">D13134/10</f>
        <v>10.0903</v>
      </c>
      <c r="F13134" s="29" t="n">
        <f aca="false">(E13134+Einstellungen!$B$20)*(1+Einstellungen!$B$10)</f>
        <v>34.208097</v>
      </c>
      <c r="G13134" s="21" t="str">
        <f aca="false">IF(F13134&lt;Einstellungen!$B$5,"ja","nein")</f>
        <v>nein</v>
      </c>
      <c r="H13134" s="21" t="s">
        <v>31</v>
      </c>
      <c r="I13134" s="29" t="n">
        <f aca="false">INDEX(Einstellungen!$B$27:$B$50,5)</f>
        <v>0.45</v>
      </c>
      <c r="J13134" s="29" t="n">
        <f aca="false">F13134*I13134</f>
        <v>15.39364365</v>
      </c>
    </row>
    <row r="13135" customFormat="false" ht="15" hidden="false" customHeight="false" outlineLevel="0" collapsed="false">
      <c r="A13135" s="28" t="n">
        <v>46128</v>
      </c>
      <c r="B13135" s="21" t="s">
        <v>117</v>
      </c>
      <c r="C13135" s="21" t="s">
        <v>136</v>
      </c>
      <c r="D13135" s="29" t="n">
        <v>110.605</v>
      </c>
      <c r="E13135" s="29" t="n">
        <f aca="false">D13135/10</f>
        <v>11.0605</v>
      </c>
      <c r="F13135" s="29" t="n">
        <f aca="false">(E13135+Einstellungen!$B$20)*(1+Einstellungen!$B$10)</f>
        <v>35.362635</v>
      </c>
      <c r="G13135" s="21" t="str">
        <f aca="false">IF(F13135&lt;Einstellungen!$B$5,"ja","nein")</f>
        <v>nein</v>
      </c>
      <c r="H13135" s="21" t="s">
        <v>31</v>
      </c>
      <c r="I13135" s="29" t="n">
        <f aca="false">INDEX(Einstellungen!$B$27:$B$50,6)</f>
        <v>0.5</v>
      </c>
      <c r="J13135" s="29" t="n">
        <f aca="false">F13135*I13135</f>
        <v>17.6813175</v>
      </c>
    </row>
    <row r="13136" customFormat="false" ht="15" hidden="false" customHeight="false" outlineLevel="0" collapsed="false">
      <c r="A13136" s="28" t="n">
        <v>46128</v>
      </c>
      <c r="B13136" s="21" t="s">
        <v>118</v>
      </c>
      <c r="C13136" s="21" t="s">
        <v>136</v>
      </c>
      <c r="D13136" s="29" t="n">
        <v>139.475</v>
      </c>
      <c r="E13136" s="29" t="n">
        <f aca="false">D13136/10</f>
        <v>13.9475</v>
      </c>
      <c r="F13136" s="29" t="n">
        <f aca="false">(E13136+Einstellungen!$B$20)*(1+Einstellungen!$B$10)</f>
        <v>38.798165</v>
      </c>
      <c r="G13136" s="21" t="str">
        <f aca="false">IF(F13136&lt;Einstellungen!$B$5,"ja","nein")</f>
        <v>nein</v>
      </c>
      <c r="H13136" s="21" t="s">
        <v>31</v>
      </c>
      <c r="I13136" s="29" t="n">
        <f aca="false">INDEX(Einstellungen!$B$27:$B$50,7)</f>
        <v>0.7</v>
      </c>
      <c r="J13136" s="29" t="n">
        <f aca="false">F13136*I13136</f>
        <v>27.1587155</v>
      </c>
    </row>
    <row r="13137" customFormat="false" ht="15" hidden="false" customHeight="false" outlineLevel="0" collapsed="false">
      <c r="A13137" s="28" t="n">
        <v>46128</v>
      </c>
      <c r="B13137" s="21" t="s">
        <v>119</v>
      </c>
      <c r="C13137" s="21" t="s">
        <v>136</v>
      </c>
      <c r="D13137" s="29" t="n">
        <v>145.022</v>
      </c>
      <c r="E13137" s="29" t="n">
        <f aca="false">D13137/10</f>
        <v>14.5022</v>
      </c>
      <c r="F13137" s="29" t="n">
        <f aca="false">(E13137+Einstellungen!$B$20)*(1+Einstellungen!$B$10)</f>
        <v>39.458258</v>
      </c>
      <c r="G13137" s="21" t="str">
        <f aca="false">IF(F13137&lt;Einstellungen!$B$5,"ja","nein")</f>
        <v>nein</v>
      </c>
      <c r="H13137" s="21" t="s">
        <v>31</v>
      </c>
      <c r="I13137" s="29" t="n">
        <f aca="false">INDEX(Einstellungen!$B$27:$B$50,8)</f>
        <v>0.95</v>
      </c>
      <c r="J13137" s="29" t="n">
        <f aca="false">F13137*I13137</f>
        <v>37.4853451</v>
      </c>
    </row>
    <row r="13138" customFormat="false" ht="15" hidden="false" customHeight="false" outlineLevel="0" collapsed="false">
      <c r="A13138" s="28" t="n">
        <v>46128</v>
      </c>
      <c r="B13138" s="21" t="s">
        <v>120</v>
      </c>
      <c r="C13138" s="21" t="s">
        <v>136</v>
      </c>
      <c r="D13138" s="29" t="n">
        <v>133.635</v>
      </c>
      <c r="E13138" s="29" t="n">
        <f aca="false">D13138/10</f>
        <v>13.3635</v>
      </c>
      <c r="F13138" s="29" t="n">
        <f aca="false">(E13138+Einstellungen!$B$20)*(1+Einstellungen!$B$10)</f>
        <v>38.103205</v>
      </c>
      <c r="G13138" s="21" t="str">
        <f aca="false">IF(F13138&lt;Einstellungen!$B$5,"ja","nein")</f>
        <v>nein</v>
      </c>
      <c r="H13138" s="21" t="s">
        <v>31</v>
      </c>
      <c r="I13138" s="29" t="n">
        <f aca="false">INDEX(Einstellungen!$B$27:$B$50,9)</f>
        <v>1.05</v>
      </c>
      <c r="J13138" s="29" t="n">
        <f aca="false">F13138*I13138</f>
        <v>40.00836525</v>
      </c>
    </row>
    <row r="13139" customFormat="false" ht="15" hidden="false" customHeight="false" outlineLevel="0" collapsed="false">
      <c r="A13139" s="28" t="n">
        <v>46128</v>
      </c>
      <c r="B13139" s="21" t="s">
        <v>121</v>
      </c>
      <c r="C13139" s="21" t="s">
        <v>136</v>
      </c>
      <c r="D13139" s="29" t="n">
        <v>110.195</v>
      </c>
      <c r="E13139" s="29" t="n">
        <f aca="false">D13139/10</f>
        <v>11.0195</v>
      </c>
      <c r="F13139" s="29" t="n">
        <f aca="false">(E13139+Einstellungen!$B$20)*(1+Einstellungen!$B$10)</f>
        <v>35.313845</v>
      </c>
      <c r="G13139" s="21" t="str">
        <f aca="false">IF(F13139&lt;Einstellungen!$B$5,"ja","nein")</f>
        <v>nein</v>
      </c>
      <c r="H13139" s="21" t="s">
        <v>31</v>
      </c>
      <c r="I13139" s="29" t="n">
        <f aca="false">INDEX(Einstellungen!$B$27:$B$50,10)</f>
        <v>1.05</v>
      </c>
      <c r="J13139" s="29" t="n">
        <f aca="false">F13139*I13139</f>
        <v>37.07953725</v>
      </c>
    </row>
    <row r="13140" customFormat="false" ht="15" hidden="false" customHeight="false" outlineLevel="0" collapsed="false">
      <c r="A13140" s="28" t="n">
        <v>46128</v>
      </c>
      <c r="B13140" s="21" t="s">
        <v>122</v>
      </c>
      <c r="C13140" s="21" t="s">
        <v>136</v>
      </c>
      <c r="D13140" s="29" t="n">
        <v>96.353</v>
      </c>
      <c r="E13140" s="29" t="n">
        <f aca="false">D13140/10</f>
        <v>9.6353</v>
      </c>
      <c r="F13140" s="29" t="n">
        <f aca="false">(E13140+Einstellungen!$B$20)*(1+Einstellungen!$B$10)</f>
        <v>33.666647</v>
      </c>
      <c r="G13140" s="21" t="str">
        <f aca="false">IF(F13140&lt;Einstellungen!$B$5,"ja","nein")</f>
        <v>nein</v>
      </c>
      <c r="H13140" s="21" t="s">
        <v>31</v>
      </c>
      <c r="I13140" s="29" t="n">
        <f aca="false">INDEX(Einstellungen!$B$27:$B$50,11)</f>
        <v>1.05</v>
      </c>
      <c r="J13140" s="29" t="n">
        <f aca="false">F13140*I13140</f>
        <v>35.34997935</v>
      </c>
    </row>
    <row r="13141" customFormat="false" ht="15" hidden="false" customHeight="false" outlineLevel="0" collapsed="false">
      <c r="A13141" s="28" t="n">
        <v>46128</v>
      </c>
      <c r="B13141" s="21" t="s">
        <v>123</v>
      </c>
      <c r="C13141" s="21" t="s">
        <v>136</v>
      </c>
      <c r="D13141" s="29" t="n">
        <v>75.672</v>
      </c>
      <c r="E13141" s="29" t="n">
        <f aca="false">D13141/10</f>
        <v>7.5672</v>
      </c>
      <c r="F13141" s="29" t="n">
        <f aca="false">(E13141+Einstellungen!$B$20)*(1+Einstellungen!$B$10)</f>
        <v>31.205608</v>
      </c>
      <c r="G13141" s="21" t="str">
        <f aca="false">IF(F13141&lt;Einstellungen!$B$5,"ja","nein")</f>
        <v>nein</v>
      </c>
      <c r="H13141" s="21" t="s">
        <v>31</v>
      </c>
      <c r="I13141" s="29" t="n">
        <f aca="false">INDEX(Einstellungen!$B$27:$B$50,12)</f>
        <v>1.1</v>
      </c>
      <c r="J13141" s="29" t="n">
        <f aca="false">F13141*I13141</f>
        <v>34.3261688</v>
      </c>
    </row>
    <row r="13142" customFormat="false" ht="15" hidden="false" customHeight="false" outlineLevel="0" collapsed="false">
      <c r="A13142" s="28" t="n">
        <v>46128</v>
      </c>
      <c r="B13142" s="21" t="s">
        <v>124</v>
      </c>
      <c r="C13142" s="21" t="s">
        <v>136</v>
      </c>
      <c r="D13142" s="29" t="n">
        <v>60.513</v>
      </c>
      <c r="E13142" s="29" t="n">
        <f aca="false">D13142/10</f>
        <v>6.0513</v>
      </c>
      <c r="F13142" s="29" t="n">
        <f aca="false">(E13142+Einstellungen!$B$20)*(1+Einstellungen!$B$10)</f>
        <v>29.401687</v>
      </c>
      <c r="G13142" s="21" t="str">
        <f aca="false">IF(F13142&lt;Einstellungen!$B$5,"ja","nein")</f>
        <v>nein</v>
      </c>
      <c r="H13142" s="21" t="s">
        <v>31</v>
      </c>
      <c r="I13142" s="29" t="n">
        <f aca="false">INDEX(Einstellungen!$B$27:$B$50,13)</f>
        <v>1.2</v>
      </c>
      <c r="J13142" s="29" t="n">
        <f aca="false">F13142*I13142</f>
        <v>35.2820244</v>
      </c>
    </row>
    <row r="13143" customFormat="false" ht="15" hidden="false" customHeight="false" outlineLevel="0" collapsed="false">
      <c r="A13143" s="28" t="n">
        <v>46128</v>
      </c>
      <c r="B13143" s="21" t="s">
        <v>125</v>
      </c>
      <c r="C13143" s="21" t="s">
        <v>136</v>
      </c>
      <c r="D13143" s="29" t="n">
        <v>45.767</v>
      </c>
      <c r="E13143" s="29" t="n">
        <f aca="false">D13143/10</f>
        <v>4.5767</v>
      </c>
      <c r="F13143" s="29" t="n">
        <f aca="false">(E13143+Einstellungen!$B$20)*(1+Einstellungen!$B$10)</f>
        <v>27.646913</v>
      </c>
      <c r="G13143" s="21" t="str">
        <f aca="false">IF(F13143&lt;Einstellungen!$B$5,"ja","nein")</f>
        <v>ja</v>
      </c>
      <c r="H13143" s="21" t="s">
        <v>31</v>
      </c>
      <c r="I13143" s="29" t="n">
        <f aca="false">INDEX(Einstellungen!$B$27:$B$50,14)</f>
        <v>1.15</v>
      </c>
      <c r="J13143" s="29" t="n">
        <f aca="false">F13143*I13143</f>
        <v>31.79394995</v>
      </c>
    </row>
    <row r="13144" customFormat="false" ht="15" hidden="false" customHeight="false" outlineLevel="0" collapsed="false">
      <c r="A13144" s="28" t="n">
        <v>46128</v>
      </c>
      <c r="B13144" s="21" t="s">
        <v>126</v>
      </c>
      <c r="C13144" s="21" t="s">
        <v>136</v>
      </c>
      <c r="D13144" s="29" t="n">
        <v>53.972</v>
      </c>
      <c r="E13144" s="29" t="n">
        <f aca="false">D13144/10</f>
        <v>5.3972</v>
      </c>
      <c r="F13144" s="29" t="n">
        <f aca="false">(E13144+Einstellungen!$B$20)*(1+Einstellungen!$B$10)</f>
        <v>28.623308</v>
      </c>
      <c r="G13144" s="21" t="str">
        <f aca="false">IF(F13144&lt;Einstellungen!$B$5,"ja","nein")</f>
        <v>ja</v>
      </c>
      <c r="H13144" s="21" t="s">
        <v>31</v>
      </c>
      <c r="I13144" s="29" t="n">
        <f aca="false">INDEX(Einstellungen!$B$27:$B$50,15)</f>
        <v>1</v>
      </c>
      <c r="J13144" s="29" t="n">
        <f aca="false">F13144*I13144</f>
        <v>28.623308</v>
      </c>
    </row>
    <row r="13145" customFormat="false" ht="15" hidden="false" customHeight="false" outlineLevel="0" collapsed="false">
      <c r="A13145" s="28" t="n">
        <v>46128</v>
      </c>
      <c r="B13145" s="21" t="s">
        <v>127</v>
      </c>
      <c r="C13145" s="21" t="s">
        <v>136</v>
      </c>
      <c r="D13145" s="29" t="n">
        <v>70.87</v>
      </c>
      <c r="E13145" s="29" t="n">
        <f aca="false">D13145/10</f>
        <v>7.087</v>
      </c>
      <c r="F13145" s="29" t="n">
        <f aca="false">(E13145+Einstellungen!$B$20)*(1+Einstellungen!$B$10)</f>
        <v>30.63417</v>
      </c>
      <c r="G13145" s="21" t="str">
        <f aca="false">IF(F13145&lt;Einstellungen!$B$5,"ja","nein")</f>
        <v>nein</v>
      </c>
      <c r="H13145" s="21" t="s">
        <v>31</v>
      </c>
      <c r="I13145" s="29" t="n">
        <f aca="false">INDEX(Einstellungen!$B$27:$B$50,16)</f>
        <v>0.95</v>
      </c>
      <c r="J13145" s="29" t="n">
        <f aca="false">F13145*I13145</f>
        <v>29.1024615</v>
      </c>
    </row>
    <row r="13146" customFormat="false" ht="15" hidden="false" customHeight="false" outlineLevel="0" collapsed="false">
      <c r="A13146" s="28" t="n">
        <v>46128</v>
      </c>
      <c r="B13146" s="21" t="s">
        <v>128</v>
      </c>
      <c r="C13146" s="21" t="s">
        <v>136</v>
      </c>
      <c r="D13146" s="29" t="n">
        <v>89.757</v>
      </c>
      <c r="E13146" s="29" t="n">
        <f aca="false">D13146/10</f>
        <v>8.9757</v>
      </c>
      <c r="F13146" s="29" t="n">
        <f aca="false">(E13146+Einstellungen!$B$20)*(1+Einstellungen!$B$10)</f>
        <v>32.881723</v>
      </c>
      <c r="G13146" s="21" t="str">
        <f aca="false">IF(F13146&lt;Einstellungen!$B$5,"ja","nein")</f>
        <v>nein</v>
      </c>
      <c r="H13146" s="21" t="s">
        <v>31</v>
      </c>
      <c r="I13146" s="29" t="n">
        <f aca="false">INDEX(Einstellungen!$B$27:$B$50,17)</f>
        <v>0.95</v>
      </c>
      <c r="J13146" s="29" t="n">
        <f aca="false">F13146*I13146</f>
        <v>31.23763685</v>
      </c>
    </row>
    <row r="13147" customFormat="false" ht="15" hidden="false" customHeight="false" outlineLevel="0" collapsed="false">
      <c r="A13147" s="28" t="n">
        <v>46128</v>
      </c>
      <c r="B13147" s="21" t="s">
        <v>129</v>
      </c>
      <c r="C13147" s="21" t="s">
        <v>136</v>
      </c>
      <c r="D13147" s="29" t="n">
        <v>111.555</v>
      </c>
      <c r="E13147" s="29" t="n">
        <f aca="false">D13147/10</f>
        <v>11.1555</v>
      </c>
      <c r="F13147" s="29" t="n">
        <f aca="false">(E13147+Einstellungen!$B$20)*(1+Einstellungen!$B$10)</f>
        <v>35.475685</v>
      </c>
      <c r="G13147" s="21" t="str">
        <f aca="false">IF(F13147&lt;Einstellungen!$B$5,"ja","nein")</f>
        <v>nein</v>
      </c>
      <c r="H13147" s="21" t="s">
        <v>31</v>
      </c>
      <c r="I13147" s="29" t="n">
        <f aca="false">INDEX(Einstellungen!$B$27:$B$50,18)</f>
        <v>1.1</v>
      </c>
      <c r="J13147" s="29" t="n">
        <f aca="false">F13147*I13147</f>
        <v>39.0232535</v>
      </c>
    </row>
    <row r="13148" customFormat="false" ht="15" hidden="false" customHeight="false" outlineLevel="0" collapsed="false">
      <c r="A13148" s="28" t="n">
        <v>46128</v>
      </c>
      <c r="B13148" s="21" t="s">
        <v>130</v>
      </c>
      <c r="C13148" s="21" t="s">
        <v>136</v>
      </c>
      <c r="D13148" s="29" t="n">
        <v>131.145</v>
      </c>
      <c r="E13148" s="29" t="n">
        <f aca="false">D13148/10</f>
        <v>13.1145</v>
      </c>
      <c r="F13148" s="29" t="n">
        <f aca="false">(E13148+Einstellungen!$B$20)*(1+Einstellungen!$B$10)</f>
        <v>37.806895</v>
      </c>
      <c r="G13148" s="21" t="str">
        <f aca="false">IF(F13148&lt;Einstellungen!$B$5,"ja","nein")</f>
        <v>nein</v>
      </c>
      <c r="H13148" s="21" t="s">
        <v>31</v>
      </c>
      <c r="I13148" s="29" t="n">
        <f aca="false">INDEX(Einstellungen!$B$27:$B$50,19)</f>
        <v>1.35</v>
      </c>
      <c r="J13148" s="29" t="n">
        <f aca="false">F13148*I13148</f>
        <v>51.03930825</v>
      </c>
    </row>
    <row r="13149" customFormat="false" ht="15" hidden="false" customHeight="false" outlineLevel="0" collapsed="false">
      <c r="A13149" s="28" t="n">
        <v>46128</v>
      </c>
      <c r="B13149" s="21" t="s">
        <v>131</v>
      </c>
      <c r="C13149" s="21" t="s">
        <v>136</v>
      </c>
      <c r="D13149" s="29" t="n">
        <v>166.928</v>
      </c>
      <c r="E13149" s="29" t="n">
        <f aca="false">D13149/10</f>
        <v>16.6928</v>
      </c>
      <c r="F13149" s="29" t="n">
        <f aca="false">(E13149+Einstellungen!$B$20)*(1+Einstellungen!$B$10)</f>
        <v>42.065072</v>
      </c>
      <c r="G13149" s="21" t="str">
        <f aca="false">IF(F13149&lt;Einstellungen!$B$5,"ja","nein")</f>
        <v>nein</v>
      </c>
      <c r="H13149" s="21" t="s">
        <v>31</v>
      </c>
      <c r="I13149" s="29" t="n">
        <f aca="false">INDEX(Einstellungen!$B$27:$B$50,20)</f>
        <v>1.45</v>
      </c>
      <c r="J13149" s="29" t="n">
        <f aca="false">F13149*I13149</f>
        <v>60.9943544</v>
      </c>
    </row>
    <row r="13150" customFormat="false" ht="15" hidden="false" customHeight="false" outlineLevel="0" collapsed="false">
      <c r="A13150" s="28" t="n">
        <v>46128</v>
      </c>
      <c r="B13150" s="21" t="s">
        <v>132</v>
      </c>
      <c r="C13150" s="21" t="s">
        <v>136</v>
      </c>
      <c r="D13150" s="29" t="n">
        <v>187.317</v>
      </c>
      <c r="E13150" s="29" t="n">
        <f aca="false">D13150/10</f>
        <v>18.7317</v>
      </c>
      <c r="F13150" s="29" t="n">
        <f aca="false">(E13150+Einstellungen!$B$20)*(1+Einstellungen!$B$10)</f>
        <v>44.491363</v>
      </c>
      <c r="G13150" s="21" t="str">
        <f aca="false">IF(F13150&lt;Einstellungen!$B$5,"ja","nein")</f>
        <v>nein</v>
      </c>
      <c r="H13150" s="21" t="s">
        <v>31</v>
      </c>
      <c r="I13150" s="29" t="n">
        <f aca="false">INDEX(Einstellungen!$B$27:$B$50,21)</f>
        <v>1.4</v>
      </c>
      <c r="J13150" s="29" t="n">
        <f aca="false">F13150*I13150</f>
        <v>62.2879082</v>
      </c>
    </row>
    <row r="13151" customFormat="false" ht="15" hidden="false" customHeight="false" outlineLevel="0" collapsed="false">
      <c r="A13151" s="28" t="n">
        <v>46128</v>
      </c>
      <c r="B13151" s="21" t="s">
        <v>133</v>
      </c>
      <c r="C13151" s="21" t="s">
        <v>136</v>
      </c>
      <c r="D13151" s="29" t="n">
        <v>155.01</v>
      </c>
      <c r="E13151" s="29" t="n">
        <f aca="false">D13151/10</f>
        <v>15.501</v>
      </c>
      <c r="F13151" s="29" t="n">
        <f aca="false">(E13151+Einstellungen!$B$20)*(1+Einstellungen!$B$10)</f>
        <v>40.64683</v>
      </c>
      <c r="G13151" s="21" t="str">
        <f aca="false">IF(F13151&lt;Einstellungen!$B$5,"ja","nein")</f>
        <v>nein</v>
      </c>
      <c r="H13151" s="21" t="s">
        <v>31</v>
      </c>
      <c r="I13151" s="29" t="n">
        <f aca="false">INDEX(Einstellungen!$B$27:$B$50,22)</f>
        <v>1.25</v>
      </c>
      <c r="J13151" s="29" t="n">
        <f aca="false">F13151*I13151</f>
        <v>50.8085375</v>
      </c>
    </row>
    <row r="13152" customFormat="false" ht="15" hidden="false" customHeight="false" outlineLevel="0" collapsed="false">
      <c r="A13152" s="28" t="n">
        <v>46128</v>
      </c>
      <c r="B13152" s="21" t="s">
        <v>134</v>
      </c>
      <c r="C13152" s="21" t="s">
        <v>136</v>
      </c>
      <c r="D13152" s="29" t="n">
        <v>138.76</v>
      </c>
      <c r="E13152" s="29" t="n">
        <f aca="false">D13152/10</f>
        <v>13.876</v>
      </c>
      <c r="F13152" s="29" t="n">
        <f aca="false">(E13152+Einstellungen!$B$20)*(1+Einstellungen!$B$10)</f>
        <v>38.71308</v>
      </c>
      <c r="G13152" s="21" t="str">
        <f aca="false">IF(F13152&lt;Einstellungen!$B$5,"ja","nein")</f>
        <v>nein</v>
      </c>
      <c r="H13152" s="21" t="s">
        <v>31</v>
      </c>
      <c r="I13152" s="29" t="n">
        <f aca="false">INDEX(Einstellungen!$B$27:$B$50,23)</f>
        <v>1.05</v>
      </c>
      <c r="J13152" s="29" t="n">
        <f aca="false">F13152*I13152</f>
        <v>40.648734</v>
      </c>
    </row>
    <row r="13153" customFormat="false" ht="15" hidden="false" customHeight="false" outlineLevel="0" collapsed="false">
      <c r="A13153" s="28" t="n">
        <v>46128</v>
      </c>
      <c r="B13153" s="21" t="s">
        <v>135</v>
      </c>
      <c r="C13153" s="21" t="s">
        <v>136</v>
      </c>
      <c r="D13153" s="29" t="n">
        <v>127.362</v>
      </c>
      <c r="E13153" s="29" t="n">
        <f aca="false">D13153/10</f>
        <v>12.7362</v>
      </c>
      <c r="F13153" s="29" t="n">
        <f aca="false">(E13153+Einstellungen!$B$20)*(1+Einstellungen!$B$10)</f>
        <v>37.356718</v>
      </c>
      <c r="G13153" s="21" t="str">
        <f aca="false">IF(F13153&lt;Einstellungen!$B$5,"ja","nein")</f>
        <v>nein</v>
      </c>
      <c r="H13153" s="21" t="s">
        <v>31</v>
      </c>
      <c r="I13153" s="29" t="n">
        <f aca="false">INDEX(Einstellungen!$B$27:$B$50,24)</f>
        <v>0.8</v>
      </c>
      <c r="J13153" s="29" t="n">
        <f aca="false">F13153*I13153</f>
        <v>29.8853744</v>
      </c>
    </row>
    <row r="13154" customFormat="false" ht="15" hidden="false" customHeight="false" outlineLevel="0" collapsed="false">
      <c r="A13154" s="28" t="n">
        <v>46129</v>
      </c>
      <c r="B13154" s="21" t="s">
        <v>111</v>
      </c>
      <c r="C13154" s="21" t="s">
        <v>137</v>
      </c>
      <c r="D13154" s="29" t="n">
        <v>121.772</v>
      </c>
      <c r="E13154" s="29" t="n">
        <f aca="false">D13154/10</f>
        <v>12.1772</v>
      </c>
      <c r="F13154" s="29" t="n">
        <f aca="false">(E13154+Einstellungen!$B$20)*(1+Einstellungen!$B$10)</f>
        <v>36.691508</v>
      </c>
      <c r="G13154" s="21" t="str">
        <f aca="false">IF(F13154&lt;Einstellungen!$B$5,"ja","nein")</f>
        <v>nein</v>
      </c>
      <c r="H13154" s="21" t="s">
        <v>31</v>
      </c>
      <c r="I13154" s="29" t="n">
        <f aca="false">INDEX(Einstellungen!$B$27:$B$50,1)</f>
        <v>0.6</v>
      </c>
      <c r="J13154" s="29" t="n">
        <f aca="false">F13154*I13154</f>
        <v>22.0149048</v>
      </c>
    </row>
    <row r="13155" customFormat="false" ht="15" hidden="false" customHeight="false" outlineLevel="0" collapsed="false">
      <c r="A13155" s="28" t="n">
        <v>46129</v>
      </c>
      <c r="B13155" s="21" t="s">
        <v>113</v>
      </c>
      <c r="C13155" s="21" t="s">
        <v>137</v>
      </c>
      <c r="D13155" s="29" t="n">
        <v>115.523</v>
      </c>
      <c r="E13155" s="29" t="n">
        <f aca="false">D13155/10</f>
        <v>11.5523</v>
      </c>
      <c r="F13155" s="29" t="n">
        <f aca="false">(E13155+Einstellungen!$B$20)*(1+Einstellungen!$B$10)</f>
        <v>35.947877</v>
      </c>
      <c r="G13155" s="21" t="str">
        <f aca="false">IF(F13155&lt;Einstellungen!$B$5,"ja","nein")</f>
        <v>nein</v>
      </c>
      <c r="H13155" s="21" t="s">
        <v>31</v>
      </c>
      <c r="I13155" s="29" t="n">
        <f aca="false">INDEX(Einstellungen!$B$27:$B$50,2)</f>
        <v>0.5</v>
      </c>
      <c r="J13155" s="29" t="n">
        <f aca="false">F13155*I13155</f>
        <v>17.9739385</v>
      </c>
    </row>
    <row r="13156" customFormat="false" ht="15" hidden="false" customHeight="false" outlineLevel="0" collapsed="false">
      <c r="A13156" s="28" t="n">
        <v>46129</v>
      </c>
      <c r="B13156" s="21" t="s">
        <v>114</v>
      </c>
      <c r="C13156" s="21" t="s">
        <v>137</v>
      </c>
      <c r="D13156" s="29" t="n">
        <v>112.532</v>
      </c>
      <c r="E13156" s="29" t="n">
        <f aca="false">D13156/10</f>
        <v>11.2532</v>
      </c>
      <c r="F13156" s="29" t="n">
        <f aca="false">(E13156+Einstellungen!$B$20)*(1+Einstellungen!$B$10)</f>
        <v>35.591948</v>
      </c>
      <c r="G13156" s="21" t="str">
        <f aca="false">IF(F13156&lt;Einstellungen!$B$5,"ja","nein")</f>
        <v>nein</v>
      </c>
      <c r="H13156" s="21" t="s">
        <v>31</v>
      </c>
      <c r="I13156" s="29" t="n">
        <f aca="false">INDEX(Einstellungen!$B$27:$B$50,3)</f>
        <v>0.45</v>
      </c>
      <c r="J13156" s="29" t="n">
        <f aca="false">F13156*I13156</f>
        <v>16.0163766</v>
      </c>
    </row>
    <row r="13157" customFormat="false" ht="15" hidden="false" customHeight="false" outlineLevel="0" collapsed="false">
      <c r="A13157" s="28" t="n">
        <v>46129</v>
      </c>
      <c r="B13157" s="21" t="s">
        <v>115</v>
      </c>
      <c r="C13157" s="21" t="s">
        <v>137</v>
      </c>
      <c r="D13157" s="29" t="n">
        <v>108.513</v>
      </c>
      <c r="E13157" s="29" t="n">
        <f aca="false">D13157/10</f>
        <v>10.8513</v>
      </c>
      <c r="F13157" s="29" t="n">
        <f aca="false">(E13157+Einstellungen!$B$20)*(1+Einstellungen!$B$10)</f>
        <v>35.113687</v>
      </c>
      <c r="G13157" s="21" t="str">
        <f aca="false">IF(F13157&lt;Einstellungen!$B$5,"ja","nein")</f>
        <v>nein</v>
      </c>
      <c r="H13157" s="21" t="s">
        <v>31</v>
      </c>
      <c r="I13157" s="29" t="n">
        <f aca="false">INDEX(Einstellungen!$B$27:$B$50,4)</f>
        <v>0.45</v>
      </c>
      <c r="J13157" s="29" t="n">
        <f aca="false">F13157*I13157</f>
        <v>15.80115915</v>
      </c>
    </row>
    <row r="13158" customFormat="false" ht="15" hidden="false" customHeight="false" outlineLevel="0" collapsed="false">
      <c r="A13158" s="28" t="n">
        <v>46129</v>
      </c>
      <c r="B13158" s="21" t="s">
        <v>116</v>
      </c>
      <c r="C13158" s="21" t="s">
        <v>137</v>
      </c>
      <c r="D13158" s="29" t="n">
        <v>111.468</v>
      </c>
      <c r="E13158" s="29" t="n">
        <f aca="false">D13158/10</f>
        <v>11.1468</v>
      </c>
      <c r="F13158" s="29" t="n">
        <f aca="false">(E13158+Einstellungen!$B$20)*(1+Einstellungen!$B$10)</f>
        <v>35.465332</v>
      </c>
      <c r="G13158" s="21" t="str">
        <f aca="false">IF(F13158&lt;Einstellungen!$B$5,"ja","nein")</f>
        <v>nein</v>
      </c>
      <c r="H13158" s="21" t="s">
        <v>31</v>
      </c>
      <c r="I13158" s="29" t="n">
        <f aca="false">INDEX(Einstellungen!$B$27:$B$50,5)</f>
        <v>0.45</v>
      </c>
      <c r="J13158" s="29" t="n">
        <f aca="false">F13158*I13158</f>
        <v>15.9593994</v>
      </c>
    </row>
    <row r="13159" customFormat="false" ht="15" hidden="false" customHeight="false" outlineLevel="0" collapsed="false">
      <c r="A13159" s="28" t="n">
        <v>46129</v>
      </c>
      <c r="B13159" s="21" t="s">
        <v>117</v>
      </c>
      <c r="C13159" s="21" t="s">
        <v>137</v>
      </c>
      <c r="D13159" s="29" t="n">
        <v>120.192</v>
      </c>
      <c r="E13159" s="29" t="n">
        <f aca="false">D13159/10</f>
        <v>12.0192</v>
      </c>
      <c r="F13159" s="29" t="n">
        <f aca="false">(E13159+Einstellungen!$B$20)*(1+Einstellungen!$B$10)</f>
        <v>36.503488</v>
      </c>
      <c r="G13159" s="21" t="str">
        <f aca="false">IF(F13159&lt;Einstellungen!$B$5,"ja","nein")</f>
        <v>nein</v>
      </c>
      <c r="H13159" s="21" t="s">
        <v>31</v>
      </c>
      <c r="I13159" s="29" t="n">
        <f aca="false">INDEX(Einstellungen!$B$27:$B$50,6)</f>
        <v>0.5</v>
      </c>
      <c r="J13159" s="29" t="n">
        <f aca="false">F13159*I13159</f>
        <v>18.251744</v>
      </c>
    </row>
    <row r="13160" customFormat="false" ht="15" hidden="false" customHeight="false" outlineLevel="0" collapsed="false">
      <c r="A13160" s="28" t="n">
        <v>46129</v>
      </c>
      <c r="B13160" s="21" t="s">
        <v>118</v>
      </c>
      <c r="C13160" s="21" t="s">
        <v>137</v>
      </c>
      <c r="D13160" s="29" t="n">
        <v>146.567</v>
      </c>
      <c r="E13160" s="29" t="n">
        <f aca="false">D13160/10</f>
        <v>14.6567</v>
      </c>
      <c r="F13160" s="29" t="n">
        <f aca="false">(E13160+Einstellungen!$B$20)*(1+Einstellungen!$B$10)</f>
        <v>39.642113</v>
      </c>
      <c r="G13160" s="21" t="str">
        <f aca="false">IF(F13160&lt;Einstellungen!$B$5,"ja","nein")</f>
        <v>nein</v>
      </c>
      <c r="H13160" s="21" t="s">
        <v>31</v>
      </c>
      <c r="I13160" s="29" t="n">
        <f aca="false">INDEX(Einstellungen!$B$27:$B$50,7)</f>
        <v>0.7</v>
      </c>
      <c r="J13160" s="29" t="n">
        <f aca="false">F13160*I13160</f>
        <v>27.7494791</v>
      </c>
    </row>
    <row r="13161" customFormat="false" ht="15" hidden="false" customHeight="false" outlineLevel="0" collapsed="false">
      <c r="A13161" s="28" t="n">
        <v>46129</v>
      </c>
      <c r="B13161" s="21" t="s">
        <v>119</v>
      </c>
      <c r="C13161" s="21" t="s">
        <v>137</v>
      </c>
      <c r="D13161" s="29" t="n">
        <v>148.555</v>
      </c>
      <c r="E13161" s="29" t="n">
        <f aca="false">D13161/10</f>
        <v>14.8555</v>
      </c>
      <c r="F13161" s="29" t="n">
        <f aca="false">(E13161+Einstellungen!$B$20)*(1+Einstellungen!$B$10)</f>
        <v>39.878685</v>
      </c>
      <c r="G13161" s="21" t="str">
        <f aca="false">IF(F13161&lt;Einstellungen!$B$5,"ja","nein")</f>
        <v>nein</v>
      </c>
      <c r="H13161" s="21" t="s">
        <v>31</v>
      </c>
      <c r="I13161" s="29" t="n">
        <f aca="false">INDEX(Einstellungen!$B$27:$B$50,8)</f>
        <v>0.95</v>
      </c>
      <c r="J13161" s="29" t="n">
        <f aca="false">F13161*I13161</f>
        <v>37.88475075</v>
      </c>
    </row>
    <row r="13162" customFormat="false" ht="15" hidden="false" customHeight="false" outlineLevel="0" collapsed="false">
      <c r="A13162" s="28" t="n">
        <v>46129</v>
      </c>
      <c r="B13162" s="21" t="s">
        <v>120</v>
      </c>
      <c r="C13162" s="21" t="s">
        <v>137</v>
      </c>
      <c r="D13162" s="29" t="n">
        <v>127.157</v>
      </c>
      <c r="E13162" s="29" t="n">
        <f aca="false">D13162/10</f>
        <v>12.7157</v>
      </c>
      <c r="F13162" s="29" t="n">
        <f aca="false">(E13162+Einstellungen!$B$20)*(1+Einstellungen!$B$10)</f>
        <v>37.332323</v>
      </c>
      <c r="G13162" s="21" t="str">
        <f aca="false">IF(F13162&lt;Einstellungen!$B$5,"ja","nein")</f>
        <v>nein</v>
      </c>
      <c r="H13162" s="21" t="s">
        <v>31</v>
      </c>
      <c r="I13162" s="29" t="n">
        <f aca="false">INDEX(Einstellungen!$B$27:$B$50,9)</f>
        <v>1.05</v>
      </c>
      <c r="J13162" s="29" t="n">
        <f aca="false">F13162*I13162</f>
        <v>39.19893915</v>
      </c>
    </row>
    <row r="13163" customFormat="false" ht="15" hidden="false" customHeight="false" outlineLevel="0" collapsed="false">
      <c r="A13163" s="28" t="n">
        <v>46129</v>
      </c>
      <c r="B13163" s="21" t="s">
        <v>121</v>
      </c>
      <c r="C13163" s="21" t="s">
        <v>137</v>
      </c>
      <c r="D13163" s="29" t="n">
        <v>101.903</v>
      </c>
      <c r="E13163" s="29" t="n">
        <f aca="false">D13163/10</f>
        <v>10.1903</v>
      </c>
      <c r="F13163" s="29" t="n">
        <f aca="false">(E13163+Einstellungen!$B$20)*(1+Einstellungen!$B$10)</f>
        <v>34.327097</v>
      </c>
      <c r="G13163" s="21" t="str">
        <f aca="false">IF(F13163&lt;Einstellungen!$B$5,"ja","nein")</f>
        <v>nein</v>
      </c>
      <c r="H13163" s="21" t="s">
        <v>31</v>
      </c>
      <c r="I13163" s="29" t="n">
        <f aca="false">INDEX(Einstellungen!$B$27:$B$50,10)</f>
        <v>1.05</v>
      </c>
      <c r="J13163" s="29" t="n">
        <f aca="false">F13163*I13163</f>
        <v>36.04345185</v>
      </c>
    </row>
    <row r="13164" customFormat="false" ht="15" hidden="false" customHeight="false" outlineLevel="0" collapsed="false">
      <c r="A13164" s="28" t="n">
        <v>46129</v>
      </c>
      <c r="B13164" s="21" t="s">
        <v>122</v>
      </c>
      <c r="C13164" s="21" t="s">
        <v>137</v>
      </c>
      <c r="D13164" s="29" t="n">
        <v>90.782</v>
      </c>
      <c r="E13164" s="29" t="n">
        <f aca="false">D13164/10</f>
        <v>9.0782</v>
      </c>
      <c r="F13164" s="29" t="n">
        <f aca="false">(E13164+Einstellungen!$B$20)*(1+Einstellungen!$B$10)</f>
        <v>33.003698</v>
      </c>
      <c r="G13164" s="21" t="str">
        <f aca="false">IF(F13164&lt;Einstellungen!$B$5,"ja","nein")</f>
        <v>nein</v>
      </c>
      <c r="H13164" s="21" t="s">
        <v>31</v>
      </c>
      <c r="I13164" s="29" t="n">
        <f aca="false">INDEX(Einstellungen!$B$27:$B$50,11)</f>
        <v>1.05</v>
      </c>
      <c r="J13164" s="29" t="n">
        <f aca="false">F13164*I13164</f>
        <v>34.6538829</v>
      </c>
    </row>
    <row r="13165" customFormat="false" ht="15" hidden="false" customHeight="false" outlineLevel="0" collapsed="false">
      <c r="A13165" s="28" t="n">
        <v>46129</v>
      </c>
      <c r="B13165" s="21" t="s">
        <v>123</v>
      </c>
      <c r="C13165" s="21" t="s">
        <v>137</v>
      </c>
      <c r="D13165" s="29" t="n">
        <v>57.88</v>
      </c>
      <c r="E13165" s="29" t="n">
        <f aca="false">D13165/10</f>
        <v>5.788</v>
      </c>
      <c r="F13165" s="29" t="n">
        <f aca="false">(E13165+Einstellungen!$B$20)*(1+Einstellungen!$B$10)</f>
        <v>29.08836</v>
      </c>
      <c r="G13165" s="21" t="str">
        <f aca="false">IF(F13165&lt;Einstellungen!$B$5,"ja","nein")</f>
        <v>nein</v>
      </c>
      <c r="H13165" s="21" t="s">
        <v>31</v>
      </c>
      <c r="I13165" s="29" t="n">
        <f aca="false">INDEX(Einstellungen!$B$27:$B$50,12)</f>
        <v>1.1</v>
      </c>
      <c r="J13165" s="29" t="n">
        <f aca="false">F13165*I13165</f>
        <v>31.997196</v>
      </c>
    </row>
    <row r="13166" customFormat="false" ht="15" hidden="false" customHeight="false" outlineLevel="0" collapsed="false">
      <c r="A13166" s="28" t="n">
        <v>46129</v>
      </c>
      <c r="B13166" s="21" t="s">
        <v>124</v>
      </c>
      <c r="C13166" s="21" t="s">
        <v>137</v>
      </c>
      <c r="D13166" s="29" t="n">
        <v>30.87</v>
      </c>
      <c r="E13166" s="29" t="n">
        <f aca="false">D13166/10</f>
        <v>3.087</v>
      </c>
      <c r="F13166" s="29" t="n">
        <f aca="false">(E13166+Einstellungen!$B$20)*(1+Einstellungen!$B$10)</f>
        <v>25.87417</v>
      </c>
      <c r="G13166" s="21" t="str">
        <f aca="false">IF(F13166&lt;Einstellungen!$B$5,"ja","nein")</f>
        <v>ja</v>
      </c>
      <c r="H13166" s="21" t="s">
        <v>31</v>
      </c>
      <c r="I13166" s="29" t="n">
        <f aca="false">INDEX(Einstellungen!$B$27:$B$50,13)</f>
        <v>1.2</v>
      </c>
      <c r="J13166" s="29" t="n">
        <f aca="false">F13166*I13166</f>
        <v>31.049004</v>
      </c>
    </row>
    <row r="13167" customFormat="false" ht="15" hidden="false" customHeight="false" outlineLevel="0" collapsed="false">
      <c r="A13167" s="28" t="n">
        <v>46129</v>
      </c>
      <c r="B13167" s="21" t="s">
        <v>125</v>
      </c>
      <c r="C13167" s="21" t="s">
        <v>137</v>
      </c>
      <c r="D13167" s="29" t="n">
        <v>26.445</v>
      </c>
      <c r="E13167" s="29" t="n">
        <f aca="false">D13167/10</f>
        <v>2.6445</v>
      </c>
      <c r="F13167" s="29" t="n">
        <f aca="false">(E13167+Einstellungen!$B$20)*(1+Einstellungen!$B$10)</f>
        <v>25.347595</v>
      </c>
      <c r="G13167" s="21" t="str">
        <f aca="false">IF(F13167&lt;Einstellungen!$B$5,"ja","nein")</f>
        <v>ja</v>
      </c>
      <c r="H13167" s="21" t="s">
        <v>31</v>
      </c>
      <c r="I13167" s="29" t="n">
        <f aca="false">INDEX(Einstellungen!$B$27:$B$50,14)</f>
        <v>1.15</v>
      </c>
      <c r="J13167" s="29" t="n">
        <f aca="false">F13167*I13167</f>
        <v>29.14973425</v>
      </c>
    </row>
    <row r="13168" customFormat="false" ht="15" hidden="false" customHeight="false" outlineLevel="0" collapsed="false">
      <c r="A13168" s="28" t="n">
        <v>46129</v>
      </c>
      <c r="B13168" s="21" t="s">
        <v>126</v>
      </c>
      <c r="C13168" s="21" t="s">
        <v>137</v>
      </c>
      <c r="D13168" s="29" t="n">
        <v>31.372</v>
      </c>
      <c r="E13168" s="29" t="n">
        <f aca="false">D13168/10</f>
        <v>3.1372</v>
      </c>
      <c r="F13168" s="29" t="n">
        <f aca="false">(E13168+Einstellungen!$B$20)*(1+Einstellungen!$B$10)</f>
        <v>25.933908</v>
      </c>
      <c r="G13168" s="21" t="str">
        <f aca="false">IF(F13168&lt;Einstellungen!$B$5,"ja","nein")</f>
        <v>ja</v>
      </c>
      <c r="H13168" s="21" t="s">
        <v>31</v>
      </c>
      <c r="I13168" s="29" t="n">
        <f aca="false">INDEX(Einstellungen!$B$27:$B$50,15)</f>
        <v>1</v>
      </c>
      <c r="J13168" s="29" t="n">
        <f aca="false">F13168*I13168</f>
        <v>25.933908</v>
      </c>
    </row>
    <row r="13169" customFormat="false" ht="15" hidden="false" customHeight="false" outlineLevel="0" collapsed="false">
      <c r="A13169" s="28" t="n">
        <v>46129</v>
      </c>
      <c r="B13169" s="21" t="s">
        <v>127</v>
      </c>
      <c r="C13169" s="21" t="s">
        <v>137</v>
      </c>
      <c r="D13169" s="29" t="n">
        <v>59.998</v>
      </c>
      <c r="E13169" s="29" t="n">
        <f aca="false">D13169/10</f>
        <v>5.9998</v>
      </c>
      <c r="F13169" s="29" t="n">
        <f aca="false">(E13169+Einstellungen!$B$20)*(1+Einstellungen!$B$10)</f>
        <v>29.340402</v>
      </c>
      <c r="G13169" s="21" t="str">
        <f aca="false">IF(F13169&lt;Einstellungen!$B$5,"ja","nein")</f>
        <v>nein</v>
      </c>
      <c r="H13169" s="21" t="s">
        <v>31</v>
      </c>
      <c r="I13169" s="29" t="n">
        <f aca="false">INDEX(Einstellungen!$B$27:$B$50,16)</f>
        <v>0.95</v>
      </c>
      <c r="J13169" s="29" t="n">
        <f aca="false">F13169*I13169</f>
        <v>27.8733819</v>
      </c>
    </row>
    <row r="13170" customFormat="false" ht="15" hidden="false" customHeight="false" outlineLevel="0" collapsed="false">
      <c r="A13170" s="28" t="n">
        <v>46129</v>
      </c>
      <c r="B13170" s="21" t="s">
        <v>128</v>
      </c>
      <c r="C13170" s="21" t="s">
        <v>137</v>
      </c>
      <c r="D13170" s="29" t="n">
        <v>81.82</v>
      </c>
      <c r="E13170" s="29" t="n">
        <f aca="false">D13170/10</f>
        <v>8.182</v>
      </c>
      <c r="F13170" s="29" t="n">
        <f aca="false">(E13170+Einstellungen!$B$20)*(1+Einstellungen!$B$10)</f>
        <v>31.93722</v>
      </c>
      <c r="G13170" s="21" t="str">
        <f aca="false">IF(F13170&lt;Einstellungen!$B$5,"ja","nein")</f>
        <v>nein</v>
      </c>
      <c r="H13170" s="21" t="s">
        <v>31</v>
      </c>
      <c r="I13170" s="29" t="n">
        <f aca="false">INDEX(Einstellungen!$B$27:$B$50,17)</f>
        <v>0.95</v>
      </c>
      <c r="J13170" s="29" t="n">
        <f aca="false">F13170*I13170</f>
        <v>30.340359</v>
      </c>
    </row>
    <row r="13171" customFormat="false" ht="15" hidden="false" customHeight="false" outlineLevel="0" collapsed="false">
      <c r="A13171" s="28" t="n">
        <v>46129</v>
      </c>
      <c r="B13171" s="21" t="s">
        <v>129</v>
      </c>
      <c r="C13171" s="21" t="s">
        <v>137</v>
      </c>
      <c r="D13171" s="29" t="n">
        <v>102.31</v>
      </c>
      <c r="E13171" s="29" t="n">
        <f aca="false">D13171/10</f>
        <v>10.231</v>
      </c>
      <c r="F13171" s="29" t="n">
        <f aca="false">(E13171+Einstellungen!$B$20)*(1+Einstellungen!$B$10)</f>
        <v>34.37553</v>
      </c>
      <c r="G13171" s="21" t="str">
        <f aca="false">IF(F13171&lt;Einstellungen!$B$5,"ja","nein")</f>
        <v>nein</v>
      </c>
      <c r="H13171" s="21" t="s">
        <v>31</v>
      </c>
      <c r="I13171" s="29" t="n">
        <f aca="false">INDEX(Einstellungen!$B$27:$B$50,18)</f>
        <v>1.1</v>
      </c>
      <c r="J13171" s="29" t="n">
        <f aca="false">F13171*I13171</f>
        <v>37.813083</v>
      </c>
    </row>
    <row r="13172" customFormat="false" ht="15" hidden="false" customHeight="false" outlineLevel="0" collapsed="false">
      <c r="A13172" s="28" t="n">
        <v>46129</v>
      </c>
      <c r="B13172" s="21" t="s">
        <v>130</v>
      </c>
      <c r="C13172" s="21" t="s">
        <v>137</v>
      </c>
      <c r="D13172" s="29" t="n">
        <v>126.755</v>
      </c>
      <c r="E13172" s="29" t="n">
        <f aca="false">D13172/10</f>
        <v>12.6755</v>
      </c>
      <c r="F13172" s="29" t="n">
        <f aca="false">(E13172+Einstellungen!$B$20)*(1+Einstellungen!$B$10)</f>
        <v>37.284485</v>
      </c>
      <c r="G13172" s="21" t="str">
        <f aca="false">IF(F13172&lt;Einstellungen!$B$5,"ja","nein")</f>
        <v>nein</v>
      </c>
      <c r="H13172" s="21" t="s">
        <v>31</v>
      </c>
      <c r="I13172" s="29" t="n">
        <f aca="false">INDEX(Einstellungen!$B$27:$B$50,19)</f>
        <v>1.35</v>
      </c>
      <c r="J13172" s="29" t="n">
        <f aca="false">F13172*I13172</f>
        <v>50.33405475</v>
      </c>
    </row>
    <row r="13173" customFormat="false" ht="15" hidden="false" customHeight="false" outlineLevel="0" collapsed="false">
      <c r="A13173" s="28" t="n">
        <v>46129</v>
      </c>
      <c r="B13173" s="21" t="s">
        <v>131</v>
      </c>
      <c r="C13173" s="21" t="s">
        <v>137</v>
      </c>
      <c r="D13173" s="29" t="n">
        <v>157.405</v>
      </c>
      <c r="E13173" s="29" t="n">
        <f aca="false">D13173/10</f>
        <v>15.7405</v>
      </c>
      <c r="F13173" s="29" t="n">
        <f aca="false">(E13173+Einstellungen!$B$20)*(1+Einstellungen!$B$10)</f>
        <v>40.931835</v>
      </c>
      <c r="G13173" s="21" t="str">
        <f aca="false">IF(F13173&lt;Einstellungen!$B$5,"ja","nein")</f>
        <v>nein</v>
      </c>
      <c r="H13173" s="21" t="s">
        <v>31</v>
      </c>
      <c r="I13173" s="29" t="n">
        <f aca="false">INDEX(Einstellungen!$B$27:$B$50,20)</f>
        <v>1.45</v>
      </c>
      <c r="J13173" s="29" t="n">
        <f aca="false">F13173*I13173</f>
        <v>59.35116075</v>
      </c>
    </row>
    <row r="13174" customFormat="false" ht="15" hidden="false" customHeight="false" outlineLevel="0" collapsed="false">
      <c r="A13174" s="28" t="n">
        <v>46129</v>
      </c>
      <c r="B13174" s="21" t="s">
        <v>132</v>
      </c>
      <c r="C13174" s="21" t="s">
        <v>137</v>
      </c>
      <c r="D13174" s="29" t="n">
        <v>157.113</v>
      </c>
      <c r="E13174" s="29" t="n">
        <f aca="false">D13174/10</f>
        <v>15.7113</v>
      </c>
      <c r="F13174" s="29" t="n">
        <f aca="false">(E13174+Einstellungen!$B$20)*(1+Einstellungen!$B$10)</f>
        <v>40.897087</v>
      </c>
      <c r="G13174" s="21" t="str">
        <f aca="false">IF(F13174&lt;Einstellungen!$B$5,"ja","nein")</f>
        <v>nein</v>
      </c>
      <c r="H13174" s="21" t="s">
        <v>31</v>
      </c>
      <c r="I13174" s="29" t="n">
        <f aca="false">INDEX(Einstellungen!$B$27:$B$50,21)</f>
        <v>1.4</v>
      </c>
      <c r="J13174" s="29" t="n">
        <f aca="false">F13174*I13174</f>
        <v>57.2559218</v>
      </c>
    </row>
    <row r="13175" customFormat="false" ht="15" hidden="false" customHeight="false" outlineLevel="0" collapsed="false">
      <c r="A13175" s="28" t="n">
        <v>46129</v>
      </c>
      <c r="B13175" s="21" t="s">
        <v>133</v>
      </c>
      <c r="C13175" s="21" t="s">
        <v>137</v>
      </c>
      <c r="D13175" s="29" t="n">
        <v>138.007</v>
      </c>
      <c r="E13175" s="29" t="n">
        <f aca="false">D13175/10</f>
        <v>13.8007</v>
      </c>
      <c r="F13175" s="29" t="n">
        <f aca="false">(E13175+Einstellungen!$B$20)*(1+Einstellungen!$B$10)</f>
        <v>38.623473</v>
      </c>
      <c r="G13175" s="21" t="str">
        <f aca="false">IF(F13175&lt;Einstellungen!$B$5,"ja","nein")</f>
        <v>nein</v>
      </c>
      <c r="H13175" s="21" t="s">
        <v>31</v>
      </c>
      <c r="I13175" s="29" t="n">
        <f aca="false">INDEX(Einstellungen!$B$27:$B$50,22)</f>
        <v>1.25</v>
      </c>
      <c r="J13175" s="29" t="n">
        <f aca="false">F13175*I13175</f>
        <v>48.27934125</v>
      </c>
    </row>
    <row r="13176" customFormat="false" ht="15" hidden="false" customHeight="false" outlineLevel="0" collapsed="false">
      <c r="A13176" s="28" t="n">
        <v>46129</v>
      </c>
      <c r="B13176" s="21" t="s">
        <v>134</v>
      </c>
      <c r="C13176" s="21" t="s">
        <v>137</v>
      </c>
      <c r="D13176" s="29" t="n">
        <v>123.93</v>
      </c>
      <c r="E13176" s="29" t="n">
        <f aca="false">D13176/10</f>
        <v>12.393</v>
      </c>
      <c r="F13176" s="29" t="n">
        <f aca="false">(E13176+Einstellungen!$B$20)*(1+Einstellungen!$B$10)</f>
        <v>36.94831</v>
      </c>
      <c r="G13176" s="21" t="str">
        <f aca="false">IF(F13176&lt;Einstellungen!$B$5,"ja","nein")</f>
        <v>nein</v>
      </c>
      <c r="H13176" s="21" t="s">
        <v>31</v>
      </c>
      <c r="I13176" s="29" t="n">
        <f aca="false">INDEX(Einstellungen!$B$27:$B$50,23)</f>
        <v>1.05</v>
      </c>
      <c r="J13176" s="29" t="n">
        <f aca="false">F13176*I13176</f>
        <v>38.7957255</v>
      </c>
    </row>
    <row r="13177" customFormat="false" ht="15" hidden="false" customHeight="false" outlineLevel="0" collapsed="false">
      <c r="A13177" s="28" t="n">
        <v>46129</v>
      </c>
      <c r="B13177" s="21" t="s">
        <v>135</v>
      </c>
      <c r="C13177" s="21" t="s">
        <v>137</v>
      </c>
      <c r="D13177" s="29" t="n">
        <v>112.71</v>
      </c>
      <c r="E13177" s="29" t="n">
        <f aca="false">D13177/10</f>
        <v>11.271</v>
      </c>
      <c r="F13177" s="29" t="n">
        <f aca="false">(E13177+Einstellungen!$B$20)*(1+Einstellungen!$B$10)</f>
        <v>35.61313</v>
      </c>
      <c r="G13177" s="21" t="str">
        <f aca="false">IF(F13177&lt;Einstellungen!$B$5,"ja","nein")</f>
        <v>nein</v>
      </c>
      <c r="H13177" s="21" t="s">
        <v>31</v>
      </c>
      <c r="I13177" s="29" t="n">
        <f aca="false">INDEX(Einstellungen!$B$27:$B$50,24)</f>
        <v>0.8</v>
      </c>
      <c r="J13177" s="29" t="n">
        <f aca="false">F13177*I13177</f>
        <v>28.490504</v>
      </c>
    </row>
    <row r="13178" customFormat="false" ht="15" hidden="false" customHeight="false" outlineLevel="0" collapsed="false">
      <c r="A13178" s="28" t="n">
        <v>46130</v>
      </c>
      <c r="B13178" s="21" t="s">
        <v>111</v>
      </c>
      <c r="C13178" s="21" t="s">
        <v>138</v>
      </c>
      <c r="D13178" s="29" t="n">
        <v>116.245</v>
      </c>
      <c r="E13178" s="29" t="n">
        <f aca="false">D13178/10</f>
        <v>11.6245</v>
      </c>
      <c r="F13178" s="29" t="n">
        <f aca="false">(E13178+Einstellungen!$B$20)*(1+Einstellungen!$B$10)</f>
        <v>36.033795</v>
      </c>
      <c r="G13178" s="21" t="str">
        <f aca="false">IF(F13178&lt;Einstellungen!$B$5,"ja","nein")</f>
        <v>nein</v>
      </c>
      <c r="H13178" s="21" t="s">
        <v>31</v>
      </c>
      <c r="I13178" s="29" t="n">
        <f aca="false">INDEX(Einstellungen!$B$27:$B$50,1)</f>
        <v>0.6</v>
      </c>
      <c r="J13178" s="29" t="n">
        <f aca="false">F13178*I13178</f>
        <v>21.620277</v>
      </c>
    </row>
    <row r="13179" customFormat="false" ht="15" hidden="false" customHeight="false" outlineLevel="0" collapsed="false">
      <c r="A13179" s="28" t="n">
        <v>46130</v>
      </c>
      <c r="B13179" s="21" t="s">
        <v>113</v>
      </c>
      <c r="C13179" s="21" t="s">
        <v>138</v>
      </c>
      <c r="D13179" s="29" t="n">
        <v>110.877</v>
      </c>
      <c r="E13179" s="29" t="n">
        <f aca="false">D13179/10</f>
        <v>11.0877</v>
      </c>
      <c r="F13179" s="29" t="n">
        <f aca="false">(E13179+Einstellungen!$B$20)*(1+Einstellungen!$B$10)</f>
        <v>35.395003</v>
      </c>
      <c r="G13179" s="21" t="str">
        <f aca="false">IF(F13179&lt;Einstellungen!$B$5,"ja","nein")</f>
        <v>nein</v>
      </c>
      <c r="H13179" s="21" t="s">
        <v>31</v>
      </c>
      <c r="I13179" s="29" t="n">
        <f aca="false">INDEX(Einstellungen!$B$27:$B$50,2)</f>
        <v>0.5</v>
      </c>
      <c r="J13179" s="29" t="n">
        <f aca="false">F13179*I13179</f>
        <v>17.6975015</v>
      </c>
    </row>
    <row r="13180" customFormat="false" ht="15" hidden="false" customHeight="false" outlineLevel="0" collapsed="false">
      <c r="A13180" s="28" t="n">
        <v>46130</v>
      </c>
      <c r="B13180" s="21" t="s">
        <v>114</v>
      </c>
      <c r="C13180" s="21" t="s">
        <v>138</v>
      </c>
      <c r="D13180" s="29" t="n">
        <v>109.662</v>
      </c>
      <c r="E13180" s="29" t="n">
        <f aca="false">D13180/10</f>
        <v>10.9662</v>
      </c>
      <c r="F13180" s="29" t="n">
        <f aca="false">(E13180+Einstellungen!$B$20)*(1+Einstellungen!$B$10)</f>
        <v>35.250418</v>
      </c>
      <c r="G13180" s="21" t="str">
        <f aca="false">IF(F13180&lt;Einstellungen!$B$5,"ja","nein")</f>
        <v>nein</v>
      </c>
      <c r="H13180" s="21" t="s">
        <v>31</v>
      </c>
      <c r="I13180" s="29" t="n">
        <f aca="false">INDEX(Einstellungen!$B$27:$B$50,3)</f>
        <v>0.45</v>
      </c>
      <c r="J13180" s="29" t="n">
        <f aca="false">F13180*I13180</f>
        <v>15.8626881</v>
      </c>
    </row>
    <row r="13181" customFormat="false" ht="15" hidden="false" customHeight="false" outlineLevel="0" collapsed="false">
      <c r="A13181" s="28" t="n">
        <v>46130</v>
      </c>
      <c r="B13181" s="21" t="s">
        <v>115</v>
      </c>
      <c r="C13181" s="21" t="s">
        <v>138</v>
      </c>
      <c r="D13181" s="29" t="n">
        <v>107.695</v>
      </c>
      <c r="E13181" s="29" t="n">
        <f aca="false">D13181/10</f>
        <v>10.7695</v>
      </c>
      <c r="F13181" s="29" t="n">
        <f aca="false">(E13181+Einstellungen!$B$20)*(1+Einstellungen!$B$10)</f>
        <v>35.016345</v>
      </c>
      <c r="G13181" s="21" t="str">
        <f aca="false">IF(F13181&lt;Einstellungen!$B$5,"ja","nein")</f>
        <v>nein</v>
      </c>
      <c r="H13181" s="21" t="s">
        <v>31</v>
      </c>
      <c r="I13181" s="29" t="n">
        <f aca="false">INDEX(Einstellungen!$B$27:$B$50,4)</f>
        <v>0.45</v>
      </c>
      <c r="J13181" s="29" t="n">
        <f aca="false">F13181*I13181</f>
        <v>15.75735525</v>
      </c>
    </row>
    <row r="13182" customFormat="false" ht="15" hidden="false" customHeight="false" outlineLevel="0" collapsed="false">
      <c r="A13182" s="28" t="n">
        <v>46130</v>
      </c>
      <c r="B13182" s="21" t="s">
        <v>116</v>
      </c>
      <c r="C13182" s="21" t="s">
        <v>138</v>
      </c>
      <c r="D13182" s="29" t="n">
        <v>108.873</v>
      </c>
      <c r="E13182" s="29" t="n">
        <f aca="false">D13182/10</f>
        <v>10.8873</v>
      </c>
      <c r="F13182" s="29" t="n">
        <f aca="false">(E13182+Einstellungen!$B$20)*(1+Einstellungen!$B$10)</f>
        <v>35.156527</v>
      </c>
      <c r="G13182" s="21" t="str">
        <f aca="false">IF(F13182&lt;Einstellungen!$B$5,"ja","nein")</f>
        <v>nein</v>
      </c>
      <c r="H13182" s="21" t="s">
        <v>31</v>
      </c>
      <c r="I13182" s="29" t="n">
        <f aca="false">INDEX(Einstellungen!$B$27:$B$50,5)</f>
        <v>0.45</v>
      </c>
      <c r="J13182" s="29" t="n">
        <f aca="false">F13182*I13182</f>
        <v>15.82043715</v>
      </c>
    </row>
    <row r="13183" customFormat="false" ht="15" hidden="false" customHeight="false" outlineLevel="0" collapsed="false">
      <c r="A13183" s="28" t="n">
        <v>46130</v>
      </c>
      <c r="B13183" s="21" t="s">
        <v>117</v>
      </c>
      <c r="C13183" s="21" t="s">
        <v>138</v>
      </c>
      <c r="D13183" s="29" t="n">
        <v>110.905</v>
      </c>
      <c r="E13183" s="29" t="n">
        <f aca="false">D13183/10</f>
        <v>11.0905</v>
      </c>
      <c r="F13183" s="29" t="n">
        <f aca="false">(E13183+Einstellungen!$B$20)*(1+Einstellungen!$B$10)</f>
        <v>35.398335</v>
      </c>
      <c r="G13183" s="21" t="str">
        <f aca="false">IF(F13183&lt;Einstellungen!$B$5,"ja","nein")</f>
        <v>nein</v>
      </c>
      <c r="H13183" s="21" t="s">
        <v>31</v>
      </c>
      <c r="I13183" s="29" t="n">
        <f aca="false">INDEX(Einstellungen!$B$27:$B$50,6)</f>
        <v>0.5</v>
      </c>
      <c r="J13183" s="29" t="n">
        <f aca="false">F13183*I13183</f>
        <v>17.6991675</v>
      </c>
    </row>
    <row r="13184" customFormat="false" ht="15" hidden="false" customHeight="false" outlineLevel="0" collapsed="false">
      <c r="A13184" s="28" t="n">
        <v>46130</v>
      </c>
      <c r="B13184" s="21" t="s">
        <v>118</v>
      </c>
      <c r="C13184" s="21" t="s">
        <v>138</v>
      </c>
      <c r="D13184" s="29" t="n">
        <v>110.83</v>
      </c>
      <c r="E13184" s="29" t="n">
        <f aca="false">D13184/10</f>
        <v>11.083</v>
      </c>
      <c r="F13184" s="29" t="n">
        <f aca="false">(E13184+Einstellungen!$B$20)*(1+Einstellungen!$B$10)</f>
        <v>35.38941</v>
      </c>
      <c r="G13184" s="21" t="str">
        <f aca="false">IF(F13184&lt;Einstellungen!$B$5,"ja","nein")</f>
        <v>nein</v>
      </c>
      <c r="H13184" s="21" t="s">
        <v>31</v>
      </c>
      <c r="I13184" s="29" t="n">
        <f aca="false">INDEX(Einstellungen!$B$27:$B$50,7)</f>
        <v>0.7</v>
      </c>
      <c r="J13184" s="29" t="n">
        <f aca="false">F13184*I13184</f>
        <v>24.772587</v>
      </c>
    </row>
    <row r="13185" customFormat="false" ht="15" hidden="false" customHeight="false" outlineLevel="0" collapsed="false">
      <c r="A13185" s="28" t="n">
        <v>46130</v>
      </c>
      <c r="B13185" s="21" t="s">
        <v>119</v>
      </c>
      <c r="C13185" s="21" t="s">
        <v>138</v>
      </c>
      <c r="D13185" s="29" t="n">
        <v>105.742</v>
      </c>
      <c r="E13185" s="29" t="n">
        <f aca="false">D13185/10</f>
        <v>10.5742</v>
      </c>
      <c r="F13185" s="29" t="n">
        <f aca="false">(E13185+Einstellungen!$B$20)*(1+Einstellungen!$B$10)</f>
        <v>34.783938</v>
      </c>
      <c r="G13185" s="21" t="str">
        <f aca="false">IF(F13185&lt;Einstellungen!$B$5,"ja","nein")</f>
        <v>nein</v>
      </c>
      <c r="H13185" s="21" t="s">
        <v>31</v>
      </c>
      <c r="I13185" s="29" t="n">
        <f aca="false">INDEX(Einstellungen!$B$27:$B$50,8)</f>
        <v>0.95</v>
      </c>
      <c r="J13185" s="29" t="n">
        <f aca="false">F13185*I13185</f>
        <v>33.0447411</v>
      </c>
    </row>
    <row r="13186" customFormat="false" ht="15" hidden="false" customHeight="false" outlineLevel="0" collapsed="false">
      <c r="A13186" s="28" t="n">
        <v>46130</v>
      </c>
      <c r="B13186" s="21" t="s">
        <v>120</v>
      </c>
      <c r="C13186" s="21" t="s">
        <v>138</v>
      </c>
      <c r="D13186" s="29" t="n">
        <v>92.287</v>
      </c>
      <c r="E13186" s="29" t="n">
        <f aca="false">D13186/10</f>
        <v>9.2287</v>
      </c>
      <c r="F13186" s="29" t="n">
        <f aca="false">(E13186+Einstellungen!$B$20)*(1+Einstellungen!$B$10)</f>
        <v>33.182793</v>
      </c>
      <c r="G13186" s="21" t="str">
        <f aca="false">IF(F13186&lt;Einstellungen!$B$5,"ja","nein")</f>
        <v>nein</v>
      </c>
      <c r="H13186" s="21" t="s">
        <v>31</v>
      </c>
      <c r="I13186" s="29" t="n">
        <f aca="false">INDEX(Einstellungen!$B$27:$B$50,9)</f>
        <v>1.05</v>
      </c>
      <c r="J13186" s="29" t="n">
        <f aca="false">F13186*I13186</f>
        <v>34.84193265</v>
      </c>
    </row>
    <row r="13187" customFormat="false" ht="15" hidden="false" customHeight="false" outlineLevel="0" collapsed="false">
      <c r="A13187" s="28" t="n">
        <v>46130</v>
      </c>
      <c r="B13187" s="21" t="s">
        <v>121</v>
      </c>
      <c r="C13187" s="21" t="s">
        <v>138</v>
      </c>
      <c r="D13187" s="29" t="n">
        <v>75.127</v>
      </c>
      <c r="E13187" s="29" t="n">
        <f aca="false">D13187/10</f>
        <v>7.5127</v>
      </c>
      <c r="F13187" s="29" t="n">
        <f aca="false">(E13187+Einstellungen!$B$20)*(1+Einstellungen!$B$10)</f>
        <v>31.140753</v>
      </c>
      <c r="G13187" s="21" t="str">
        <f aca="false">IF(F13187&lt;Einstellungen!$B$5,"ja","nein")</f>
        <v>nein</v>
      </c>
      <c r="H13187" s="21" t="s">
        <v>31</v>
      </c>
      <c r="I13187" s="29" t="n">
        <f aca="false">INDEX(Einstellungen!$B$27:$B$50,10)</f>
        <v>1.05</v>
      </c>
      <c r="J13187" s="29" t="n">
        <f aca="false">F13187*I13187</f>
        <v>32.69779065</v>
      </c>
    </row>
    <row r="13188" customFormat="false" ht="15" hidden="false" customHeight="false" outlineLevel="0" collapsed="false">
      <c r="A13188" s="28" t="n">
        <v>46130</v>
      </c>
      <c r="B13188" s="21" t="s">
        <v>122</v>
      </c>
      <c r="C13188" s="21" t="s">
        <v>138</v>
      </c>
      <c r="D13188" s="29" t="n">
        <v>39.567</v>
      </c>
      <c r="E13188" s="29" t="n">
        <f aca="false">D13188/10</f>
        <v>3.9567</v>
      </c>
      <c r="F13188" s="29" t="n">
        <f aca="false">(E13188+Einstellungen!$B$20)*(1+Einstellungen!$B$10)</f>
        <v>26.909113</v>
      </c>
      <c r="G13188" s="21" t="str">
        <f aca="false">IF(F13188&lt;Einstellungen!$B$5,"ja","nein")</f>
        <v>ja</v>
      </c>
      <c r="H13188" s="21" t="s">
        <v>31</v>
      </c>
      <c r="I13188" s="29" t="n">
        <f aca="false">INDEX(Einstellungen!$B$27:$B$50,11)</f>
        <v>1.05</v>
      </c>
      <c r="J13188" s="29" t="n">
        <f aca="false">F13188*I13188</f>
        <v>28.25456865</v>
      </c>
    </row>
    <row r="13189" customFormat="false" ht="15" hidden="false" customHeight="false" outlineLevel="0" collapsed="false">
      <c r="A13189" s="28" t="n">
        <v>46130</v>
      </c>
      <c r="B13189" s="21" t="s">
        <v>123</v>
      </c>
      <c r="C13189" s="21" t="s">
        <v>138</v>
      </c>
      <c r="D13189" s="29" t="n">
        <v>3.94</v>
      </c>
      <c r="E13189" s="29" t="n">
        <f aca="false">D13189/10</f>
        <v>0.394</v>
      </c>
      <c r="F13189" s="29" t="n">
        <f aca="false">(E13189+Einstellungen!$B$20)*(1+Einstellungen!$B$10)</f>
        <v>22.6695</v>
      </c>
      <c r="G13189" s="21" t="str">
        <f aca="false">IF(F13189&lt;Einstellungen!$B$5,"ja","nein")</f>
        <v>ja</v>
      </c>
      <c r="H13189" s="21" t="s">
        <v>31</v>
      </c>
      <c r="I13189" s="29" t="n">
        <f aca="false">INDEX(Einstellungen!$B$27:$B$50,12)</f>
        <v>1.1</v>
      </c>
      <c r="J13189" s="29" t="n">
        <f aca="false">F13189*I13189</f>
        <v>24.93645</v>
      </c>
    </row>
    <row r="13190" customFormat="false" ht="15" hidden="false" customHeight="false" outlineLevel="0" collapsed="false">
      <c r="A13190" s="28" t="n">
        <v>46130</v>
      </c>
      <c r="B13190" s="21" t="s">
        <v>124</v>
      </c>
      <c r="C13190" s="21" t="s">
        <v>138</v>
      </c>
      <c r="D13190" s="29" t="n">
        <v>-3.383</v>
      </c>
      <c r="E13190" s="29" t="n">
        <f aca="false">D13190/10</f>
        <v>-0.3383</v>
      </c>
      <c r="F13190" s="29" t="n">
        <f aca="false">(E13190+Einstellungen!$B$20)*(1+Einstellungen!$B$10)</f>
        <v>21.798063</v>
      </c>
      <c r="G13190" s="21" t="str">
        <f aca="false">IF(F13190&lt;Einstellungen!$B$5,"ja","nein")</f>
        <v>ja</v>
      </c>
      <c r="H13190" s="21" t="s">
        <v>31</v>
      </c>
      <c r="I13190" s="29" t="n">
        <f aca="false">INDEX(Einstellungen!$B$27:$B$50,13)</f>
        <v>1.2</v>
      </c>
      <c r="J13190" s="29" t="n">
        <f aca="false">F13190*I13190</f>
        <v>26.1576756</v>
      </c>
    </row>
    <row r="13191" customFormat="false" ht="15" hidden="false" customHeight="false" outlineLevel="0" collapsed="false">
      <c r="A13191" s="28" t="n">
        <v>46130</v>
      </c>
      <c r="B13191" s="21" t="s">
        <v>125</v>
      </c>
      <c r="C13191" s="21" t="s">
        <v>138</v>
      </c>
      <c r="D13191" s="29" t="n">
        <v>-4.08</v>
      </c>
      <c r="E13191" s="29" t="n">
        <f aca="false">D13191/10</f>
        <v>-0.408</v>
      </c>
      <c r="F13191" s="29" t="n">
        <f aca="false">(E13191+Einstellungen!$B$20)*(1+Einstellungen!$B$10)</f>
        <v>21.71512</v>
      </c>
      <c r="G13191" s="21" t="str">
        <f aca="false">IF(F13191&lt;Einstellungen!$B$5,"ja","nein")</f>
        <v>ja</v>
      </c>
      <c r="H13191" s="21" t="s">
        <v>31</v>
      </c>
      <c r="I13191" s="29" t="n">
        <f aca="false">INDEX(Einstellungen!$B$27:$B$50,14)</f>
        <v>1.15</v>
      </c>
      <c r="J13191" s="29" t="n">
        <f aca="false">F13191*I13191</f>
        <v>24.972388</v>
      </c>
    </row>
    <row r="13192" customFormat="false" ht="15" hidden="false" customHeight="false" outlineLevel="0" collapsed="false">
      <c r="A13192" s="28" t="n">
        <v>46130</v>
      </c>
      <c r="B13192" s="21" t="s">
        <v>126</v>
      </c>
      <c r="C13192" s="21" t="s">
        <v>138</v>
      </c>
      <c r="D13192" s="29" t="n">
        <v>-0.1</v>
      </c>
      <c r="E13192" s="29" t="n">
        <f aca="false">D13192/10</f>
        <v>-0.01</v>
      </c>
      <c r="F13192" s="29" t="n">
        <f aca="false">(E13192+Einstellungen!$B$20)*(1+Einstellungen!$B$10)</f>
        <v>22.18874</v>
      </c>
      <c r="G13192" s="21" t="str">
        <f aca="false">IF(F13192&lt;Einstellungen!$B$5,"ja","nein")</f>
        <v>ja</v>
      </c>
      <c r="H13192" s="21" t="s">
        <v>31</v>
      </c>
      <c r="I13192" s="29" t="n">
        <f aca="false">INDEX(Einstellungen!$B$27:$B$50,15)</f>
        <v>1</v>
      </c>
      <c r="J13192" s="29" t="n">
        <f aca="false">F13192*I13192</f>
        <v>22.18874</v>
      </c>
    </row>
    <row r="13193" customFormat="false" ht="15" hidden="false" customHeight="false" outlineLevel="0" collapsed="false">
      <c r="A13193" s="28" t="n">
        <v>46130</v>
      </c>
      <c r="B13193" s="21" t="s">
        <v>127</v>
      </c>
      <c r="C13193" s="21" t="s">
        <v>138</v>
      </c>
      <c r="D13193" s="29" t="n">
        <v>18.898</v>
      </c>
      <c r="E13193" s="29" t="n">
        <f aca="false">D13193/10</f>
        <v>1.8898</v>
      </c>
      <c r="F13193" s="29" t="n">
        <f aca="false">(E13193+Einstellungen!$B$20)*(1+Einstellungen!$B$10)</f>
        <v>24.449502</v>
      </c>
      <c r="G13193" s="21" t="str">
        <f aca="false">IF(F13193&lt;Einstellungen!$B$5,"ja","nein")</f>
        <v>ja</v>
      </c>
      <c r="H13193" s="21" t="s">
        <v>31</v>
      </c>
      <c r="I13193" s="29" t="n">
        <f aca="false">INDEX(Einstellungen!$B$27:$B$50,16)</f>
        <v>0.95</v>
      </c>
      <c r="J13193" s="29" t="n">
        <f aca="false">F13193*I13193</f>
        <v>23.2270269</v>
      </c>
    </row>
    <row r="13194" customFormat="false" ht="15" hidden="false" customHeight="false" outlineLevel="0" collapsed="false">
      <c r="A13194" s="28" t="n">
        <v>46130</v>
      </c>
      <c r="B13194" s="21" t="s">
        <v>128</v>
      </c>
      <c r="C13194" s="21" t="s">
        <v>138</v>
      </c>
      <c r="D13194" s="29" t="n">
        <v>44.887</v>
      </c>
      <c r="E13194" s="29" t="n">
        <f aca="false">D13194/10</f>
        <v>4.4887</v>
      </c>
      <c r="F13194" s="29" t="n">
        <f aca="false">(E13194+Einstellungen!$B$20)*(1+Einstellungen!$B$10)</f>
        <v>27.542193</v>
      </c>
      <c r="G13194" s="21" t="str">
        <f aca="false">IF(F13194&lt;Einstellungen!$B$5,"ja","nein")</f>
        <v>ja</v>
      </c>
      <c r="H13194" s="21" t="s">
        <v>31</v>
      </c>
      <c r="I13194" s="29" t="n">
        <f aca="false">INDEX(Einstellungen!$B$27:$B$50,17)</f>
        <v>0.95</v>
      </c>
      <c r="J13194" s="29" t="n">
        <f aca="false">F13194*I13194</f>
        <v>26.16508335</v>
      </c>
    </row>
    <row r="13195" customFormat="false" ht="15" hidden="false" customHeight="false" outlineLevel="0" collapsed="false">
      <c r="A13195" s="28" t="n">
        <v>46130</v>
      </c>
      <c r="B13195" s="21" t="s">
        <v>129</v>
      </c>
      <c r="C13195" s="21" t="s">
        <v>138</v>
      </c>
      <c r="D13195" s="29" t="n">
        <v>90.805</v>
      </c>
      <c r="E13195" s="29" t="n">
        <f aca="false">D13195/10</f>
        <v>9.0805</v>
      </c>
      <c r="F13195" s="29" t="n">
        <f aca="false">(E13195+Einstellungen!$B$20)*(1+Einstellungen!$B$10)</f>
        <v>33.006435</v>
      </c>
      <c r="G13195" s="21" t="str">
        <f aca="false">IF(F13195&lt;Einstellungen!$B$5,"ja","nein")</f>
        <v>nein</v>
      </c>
      <c r="H13195" s="21" t="s">
        <v>31</v>
      </c>
      <c r="I13195" s="29" t="n">
        <f aca="false">INDEX(Einstellungen!$B$27:$B$50,18)</f>
        <v>1.1</v>
      </c>
      <c r="J13195" s="29" t="n">
        <f aca="false">F13195*I13195</f>
        <v>36.3070785</v>
      </c>
    </row>
    <row r="13196" customFormat="false" ht="15" hidden="false" customHeight="false" outlineLevel="0" collapsed="false">
      <c r="A13196" s="28" t="n">
        <v>46130</v>
      </c>
      <c r="B13196" s="21" t="s">
        <v>130</v>
      </c>
      <c r="C13196" s="21" t="s">
        <v>138</v>
      </c>
      <c r="D13196" s="29" t="n">
        <v>119.595</v>
      </c>
      <c r="E13196" s="29" t="n">
        <f aca="false">D13196/10</f>
        <v>11.9595</v>
      </c>
      <c r="F13196" s="29" t="n">
        <f aca="false">(E13196+Einstellungen!$B$20)*(1+Einstellungen!$B$10)</f>
        <v>36.432445</v>
      </c>
      <c r="G13196" s="21" t="str">
        <f aca="false">IF(F13196&lt;Einstellungen!$B$5,"ja","nein")</f>
        <v>nein</v>
      </c>
      <c r="H13196" s="21" t="s">
        <v>31</v>
      </c>
      <c r="I13196" s="29" t="n">
        <f aca="false">INDEX(Einstellungen!$B$27:$B$50,19)</f>
        <v>1.35</v>
      </c>
      <c r="J13196" s="29" t="n">
        <f aca="false">F13196*I13196</f>
        <v>49.18380075</v>
      </c>
    </row>
    <row r="13197" customFormat="false" ht="15" hidden="false" customHeight="false" outlineLevel="0" collapsed="false">
      <c r="A13197" s="28" t="n">
        <v>46130</v>
      </c>
      <c r="B13197" s="21" t="s">
        <v>131</v>
      </c>
      <c r="C13197" s="21" t="s">
        <v>138</v>
      </c>
      <c r="D13197" s="29" t="n">
        <v>131.54</v>
      </c>
      <c r="E13197" s="29" t="n">
        <f aca="false">D13197/10</f>
        <v>13.154</v>
      </c>
      <c r="F13197" s="29" t="n">
        <f aca="false">(E13197+Einstellungen!$B$20)*(1+Einstellungen!$B$10)</f>
        <v>37.8539</v>
      </c>
      <c r="G13197" s="21" t="str">
        <f aca="false">IF(F13197&lt;Einstellungen!$B$5,"ja","nein")</f>
        <v>nein</v>
      </c>
      <c r="H13197" s="21" t="s">
        <v>31</v>
      </c>
      <c r="I13197" s="29" t="n">
        <f aca="false">INDEX(Einstellungen!$B$27:$B$50,20)</f>
        <v>1.45</v>
      </c>
      <c r="J13197" s="29" t="n">
        <f aca="false">F13197*I13197</f>
        <v>54.888155</v>
      </c>
    </row>
    <row r="13198" customFormat="false" ht="15" hidden="false" customHeight="false" outlineLevel="0" collapsed="false">
      <c r="A13198" s="28" t="n">
        <v>46130</v>
      </c>
      <c r="B13198" s="21" t="s">
        <v>132</v>
      </c>
      <c r="C13198" s="21" t="s">
        <v>138</v>
      </c>
      <c r="D13198" s="29" t="n">
        <v>144.89</v>
      </c>
      <c r="E13198" s="29" t="n">
        <f aca="false">D13198/10</f>
        <v>14.489</v>
      </c>
      <c r="F13198" s="29" t="n">
        <f aca="false">(E13198+Einstellungen!$B$20)*(1+Einstellungen!$B$10)</f>
        <v>39.44255</v>
      </c>
      <c r="G13198" s="21" t="str">
        <f aca="false">IF(F13198&lt;Einstellungen!$B$5,"ja","nein")</f>
        <v>nein</v>
      </c>
      <c r="H13198" s="21" t="s">
        <v>31</v>
      </c>
      <c r="I13198" s="29" t="n">
        <f aca="false">INDEX(Einstellungen!$B$27:$B$50,21)</f>
        <v>1.4</v>
      </c>
      <c r="J13198" s="29" t="n">
        <f aca="false">F13198*I13198</f>
        <v>55.21957</v>
      </c>
    </row>
    <row r="13199" customFormat="false" ht="15" hidden="false" customHeight="false" outlineLevel="0" collapsed="false">
      <c r="A13199" s="28" t="n">
        <v>46130</v>
      </c>
      <c r="B13199" s="21" t="s">
        <v>133</v>
      </c>
      <c r="C13199" s="21" t="s">
        <v>138</v>
      </c>
      <c r="D13199" s="29" t="n">
        <v>140.295</v>
      </c>
      <c r="E13199" s="29" t="n">
        <f aca="false">D13199/10</f>
        <v>14.0295</v>
      </c>
      <c r="F13199" s="29" t="n">
        <f aca="false">(E13199+Einstellungen!$B$20)*(1+Einstellungen!$B$10)</f>
        <v>38.895745</v>
      </c>
      <c r="G13199" s="21" t="str">
        <f aca="false">IF(F13199&lt;Einstellungen!$B$5,"ja","nein")</f>
        <v>nein</v>
      </c>
      <c r="H13199" s="21" t="s">
        <v>31</v>
      </c>
      <c r="I13199" s="29" t="n">
        <f aca="false">INDEX(Einstellungen!$B$27:$B$50,22)</f>
        <v>1.25</v>
      </c>
      <c r="J13199" s="29" t="n">
        <f aca="false">F13199*I13199</f>
        <v>48.61968125</v>
      </c>
    </row>
    <row r="13200" customFormat="false" ht="15" hidden="false" customHeight="false" outlineLevel="0" collapsed="false">
      <c r="A13200" s="28" t="n">
        <v>46130</v>
      </c>
      <c r="B13200" s="21" t="s">
        <v>134</v>
      </c>
      <c r="C13200" s="21" t="s">
        <v>138</v>
      </c>
      <c r="D13200" s="29" t="n">
        <v>129.993</v>
      </c>
      <c r="E13200" s="29" t="n">
        <f aca="false">D13200/10</f>
        <v>12.9993</v>
      </c>
      <c r="F13200" s="29" t="n">
        <f aca="false">(E13200+Einstellungen!$B$20)*(1+Einstellungen!$B$10)</f>
        <v>37.669807</v>
      </c>
      <c r="G13200" s="21" t="str">
        <f aca="false">IF(F13200&lt;Einstellungen!$B$5,"ja","nein")</f>
        <v>nein</v>
      </c>
      <c r="H13200" s="21" t="s">
        <v>31</v>
      </c>
      <c r="I13200" s="29" t="n">
        <f aca="false">INDEX(Einstellungen!$B$27:$B$50,23)</f>
        <v>1.05</v>
      </c>
      <c r="J13200" s="29" t="n">
        <f aca="false">F13200*I13200</f>
        <v>39.55329735</v>
      </c>
    </row>
    <row r="13201" customFormat="false" ht="15" hidden="false" customHeight="false" outlineLevel="0" collapsed="false">
      <c r="A13201" s="28" t="n">
        <v>46130</v>
      </c>
      <c r="B13201" s="21" t="s">
        <v>135</v>
      </c>
      <c r="C13201" s="21" t="s">
        <v>138</v>
      </c>
      <c r="D13201" s="29" t="n">
        <v>125</v>
      </c>
      <c r="E13201" s="29" t="n">
        <f aca="false">D13201/10</f>
        <v>12.5</v>
      </c>
      <c r="F13201" s="29" t="n">
        <f aca="false">(E13201+Einstellungen!$B$20)*(1+Einstellungen!$B$10)</f>
        <v>37.07564</v>
      </c>
      <c r="G13201" s="21" t="str">
        <f aca="false">IF(F13201&lt;Einstellungen!$B$5,"ja","nein")</f>
        <v>nein</v>
      </c>
      <c r="H13201" s="21" t="s">
        <v>31</v>
      </c>
      <c r="I13201" s="29" t="n">
        <f aca="false">INDEX(Einstellungen!$B$27:$B$50,24)</f>
        <v>0.8</v>
      </c>
      <c r="J13201" s="29" t="n">
        <f aca="false">F13201*I13201</f>
        <v>29.660512</v>
      </c>
    </row>
    <row r="13202" customFormat="false" ht="15" hidden="false" customHeight="false" outlineLevel="0" collapsed="false">
      <c r="A13202" s="28" t="n">
        <v>46131</v>
      </c>
      <c r="B13202" s="21" t="s">
        <v>111</v>
      </c>
      <c r="C13202" s="21" t="s">
        <v>139</v>
      </c>
      <c r="D13202" s="29" t="n">
        <v>116.56</v>
      </c>
      <c r="E13202" s="29" t="n">
        <f aca="false">D13202/10</f>
        <v>11.656</v>
      </c>
      <c r="F13202" s="29" t="n">
        <f aca="false">(E13202+Einstellungen!$B$20)*(1+Einstellungen!$B$10)</f>
        <v>36.07128</v>
      </c>
      <c r="G13202" s="21" t="str">
        <f aca="false">IF(F13202&lt;Einstellungen!$B$5,"ja","nein")</f>
        <v>nein</v>
      </c>
      <c r="H13202" s="21" t="s">
        <v>31</v>
      </c>
      <c r="I13202" s="29" t="n">
        <f aca="false">INDEX(Einstellungen!$B$27:$B$50,1)</f>
        <v>0.6</v>
      </c>
      <c r="J13202" s="29" t="n">
        <f aca="false">F13202*I13202</f>
        <v>21.642768</v>
      </c>
    </row>
    <row r="13203" customFormat="false" ht="15" hidden="false" customHeight="false" outlineLevel="0" collapsed="false">
      <c r="A13203" s="28" t="n">
        <v>46131</v>
      </c>
      <c r="B13203" s="21" t="s">
        <v>113</v>
      </c>
      <c r="C13203" s="21" t="s">
        <v>139</v>
      </c>
      <c r="D13203" s="29" t="n">
        <v>109.95</v>
      </c>
      <c r="E13203" s="29" t="n">
        <f aca="false">D13203/10</f>
        <v>10.995</v>
      </c>
      <c r="F13203" s="29" t="n">
        <f aca="false">(E13203+Einstellungen!$B$20)*(1+Einstellungen!$B$10)</f>
        <v>35.28469</v>
      </c>
      <c r="G13203" s="21" t="str">
        <f aca="false">IF(F13203&lt;Einstellungen!$B$5,"ja","nein")</f>
        <v>nein</v>
      </c>
      <c r="H13203" s="21" t="s">
        <v>31</v>
      </c>
      <c r="I13203" s="29" t="n">
        <f aca="false">INDEX(Einstellungen!$B$27:$B$50,2)</f>
        <v>0.5</v>
      </c>
      <c r="J13203" s="29" t="n">
        <f aca="false">F13203*I13203</f>
        <v>17.642345</v>
      </c>
    </row>
    <row r="13204" customFormat="false" ht="15" hidden="false" customHeight="false" outlineLevel="0" collapsed="false">
      <c r="A13204" s="28" t="n">
        <v>46131</v>
      </c>
      <c r="B13204" s="21" t="s">
        <v>114</v>
      </c>
      <c r="C13204" s="21" t="s">
        <v>139</v>
      </c>
      <c r="D13204" s="29" t="n">
        <v>109.205</v>
      </c>
      <c r="E13204" s="29" t="n">
        <f aca="false">D13204/10</f>
        <v>10.9205</v>
      </c>
      <c r="F13204" s="29" t="n">
        <f aca="false">(E13204+Einstellungen!$B$20)*(1+Einstellungen!$B$10)</f>
        <v>35.196035</v>
      </c>
      <c r="G13204" s="21" t="str">
        <f aca="false">IF(F13204&lt;Einstellungen!$B$5,"ja","nein")</f>
        <v>nein</v>
      </c>
      <c r="H13204" s="21" t="s">
        <v>31</v>
      </c>
      <c r="I13204" s="29" t="n">
        <f aca="false">INDEX(Einstellungen!$B$27:$B$50,3)</f>
        <v>0.45</v>
      </c>
      <c r="J13204" s="29" t="n">
        <f aca="false">F13204*I13204</f>
        <v>15.83821575</v>
      </c>
    </row>
    <row r="13205" customFormat="false" ht="15" hidden="false" customHeight="false" outlineLevel="0" collapsed="false">
      <c r="A13205" s="28" t="n">
        <v>46131</v>
      </c>
      <c r="B13205" s="21" t="s">
        <v>115</v>
      </c>
      <c r="C13205" s="21" t="s">
        <v>139</v>
      </c>
      <c r="D13205" s="29" t="n">
        <v>106.322</v>
      </c>
      <c r="E13205" s="29" t="n">
        <f aca="false">D13205/10</f>
        <v>10.6322</v>
      </c>
      <c r="F13205" s="29" t="n">
        <f aca="false">(E13205+Einstellungen!$B$20)*(1+Einstellungen!$B$10)</f>
        <v>34.852958</v>
      </c>
      <c r="G13205" s="21" t="str">
        <f aca="false">IF(F13205&lt;Einstellungen!$B$5,"ja","nein")</f>
        <v>nein</v>
      </c>
      <c r="H13205" s="21" t="s">
        <v>31</v>
      </c>
      <c r="I13205" s="29" t="n">
        <f aca="false">INDEX(Einstellungen!$B$27:$B$50,4)</f>
        <v>0.45</v>
      </c>
      <c r="J13205" s="29" t="n">
        <f aca="false">F13205*I13205</f>
        <v>15.6838311</v>
      </c>
    </row>
    <row r="13206" customFormat="false" ht="15" hidden="false" customHeight="false" outlineLevel="0" collapsed="false">
      <c r="A13206" s="28" t="n">
        <v>46131</v>
      </c>
      <c r="B13206" s="21" t="s">
        <v>116</v>
      </c>
      <c r="C13206" s="21" t="s">
        <v>139</v>
      </c>
      <c r="D13206" s="29" t="n">
        <v>105.415</v>
      </c>
      <c r="E13206" s="29" t="n">
        <f aca="false">D13206/10</f>
        <v>10.5415</v>
      </c>
      <c r="F13206" s="29" t="n">
        <f aca="false">(E13206+Einstellungen!$B$20)*(1+Einstellungen!$B$10)</f>
        <v>34.745025</v>
      </c>
      <c r="G13206" s="21" t="str">
        <f aca="false">IF(F13206&lt;Einstellungen!$B$5,"ja","nein")</f>
        <v>nein</v>
      </c>
      <c r="H13206" s="21" t="s">
        <v>31</v>
      </c>
      <c r="I13206" s="29" t="n">
        <f aca="false">INDEX(Einstellungen!$B$27:$B$50,5)</f>
        <v>0.45</v>
      </c>
      <c r="J13206" s="29" t="n">
        <f aca="false">F13206*I13206</f>
        <v>15.63526125</v>
      </c>
    </row>
    <row r="13207" customFormat="false" ht="15" hidden="false" customHeight="false" outlineLevel="0" collapsed="false">
      <c r="A13207" s="28" t="n">
        <v>46131</v>
      </c>
      <c r="B13207" s="21" t="s">
        <v>117</v>
      </c>
      <c r="C13207" s="21" t="s">
        <v>139</v>
      </c>
      <c r="D13207" s="29" t="n">
        <v>106.55</v>
      </c>
      <c r="E13207" s="29" t="n">
        <f aca="false">D13207/10</f>
        <v>10.655</v>
      </c>
      <c r="F13207" s="29" t="n">
        <f aca="false">(E13207+Einstellungen!$B$20)*(1+Einstellungen!$B$10)</f>
        <v>34.88009</v>
      </c>
      <c r="G13207" s="21" t="str">
        <f aca="false">IF(F13207&lt;Einstellungen!$B$5,"ja","nein")</f>
        <v>nein</v>
      </c>
      <c r="H13207" s="21" t="s">
        <v>31</v>
      </c>
      <c r="I13207" s="29" t="n">
        <f aca="false">INDEX(Einstellungen!$B$27:$B$50,6)</f>
        <v>0.5</v>
      </c>
      <c r="J13207" s="29" t="n">
        <f aca="false">F13207*I13207</f>
        <v>17.440045</v>
      </c>
    </row>
    <row r="13208" customFormat="false" ht="15" hidden="false" customHeight="false" outlineLevel="0" collapsed="false">
      <c r="A13208" s="28" t="n">
        <v>46131</v>
      </c>
      <c r="B13208" s="21" t="s">
        <v>118</v>
      </c>
      <c r="C13208" s="21" t="s">
        <v>139</v>
      </c>
      <c r="D13208" s="29" t="n">
        <v>104.782</v>
      </c>
      <c r="E13208" s="29" t="n">
        <f aca="false">D13208/10</f>
        <v>10.4782</v>
      </c>
      <c r="F13208" s="29" t="n">
        <f aca="false">(E13208+Einstellungen!$B$20)*(1+Einstellungen!$B$10)</f>
        <v>34.669698</v>
      </c>
      <c r="G13208" s="21" t="str">
        <f aca="false">IF(F13208&lt;Einstellungen!$B$5,"ja","nein")</f>
        <v>nein</v>
      </c>
      <c r="H13208" s="21" t="s">
        <v>31</v>
      </c>
      <c r="I13208" s="29" t="n">
        <f aca="false">INDEX(Einstellungen!$B$27:$B$50,7)</f>
        <v>0.7</v>
      </c>
      <c r="J13208" s="29" t="n">
        <f aca="false">F13208*I13208</f>
        <v>24.2687886</v>
      </c>
    </row>
    <row r="13209" customFormat="false" ht="15" hidden="false" customHeight="false" outlineLevel="0" collapsed="false">
      <c r="A13209" s="28" t="n">
        <v>46131</v>
      </c>
      <c r="B13209" s="21" t="s">
        <v>119</v>
      </c>
      <c r="C13209" s="21" t="s">
        <v>139</v>
      </c>
      <c r="D13209" s="29" t="n">
        <v>100.032</v>
      </c>
      <c r="E13209" s="29" t="n">
        <f aca="false">D13209/10</f>
        <v>10.0032</v>
      </c>
      <c r="F13209" s="29" t="n">
        <f aca="false">(E13209+Einstellungen!$B$20)*(1+Einstellungen!$B$10)</f>
        <v>34.104448</v>
      </c>
      <c r="G13209" s="21" t="str">
        <f aca="false">IF(F13209&lt;Einstellungen!$B$5,"ja","nein")</f>
        <v>nein</v>
      </c>
      <c r="H13209" s="21" t="s">
        <v>31</v>
      </c>
      <c r="I13209" s="29" t="n">
        <f aca="false">INDEX(Einstellungen!$B$27:$B$50,8)</f>
        <v>0.95</v>
      </c>
      <c r="J13209" s="29" t="n">
        <f aca="false">F13209*I13209</f>
        <v>32.3992256</v>
      </c>
    </row>
    <row r="13210" customFormat="false" ht="15" hidden="false" customHeight="false" outlineLevel="0" collapsed="false">
      <c r="A13210" s="28" t="n">
        <v>46131</v>
      </c>
      <c r="B13210" s="21" t="s">
        <v>120</v>
      </c>
      <c r="C13210" s="21" t="s">
        <v>139</v>
      </c>
      <c r="D13210" s="29" t="n">
        <v>96.63</v>
      </c>
      <c r="E13210" s="29" t="n">
        <f aca="false">D13210/10</f>
        <v>9.663</v>
      </c>
      <c r="F13210" s="29" t="n">
        <f aca="false">(E13210+Einstellungen!$B$20)*(1+Einstellungen!$B$10)</f>
        <v>33.69961</v>
      </c>
      <c r="G13210" s="21" t="str">
        <f aca="false">IF(F13210&lt;Einstellungen!$B$5,"ja","nein")</f>
        <v>nein</v>
      </c>
      <c r="H13210" s="21" t="s">
        <v>31</v>
      </c>
      <c r="I13210" s="29" t="n">
        <f aca="false">INDEX(Einstellungen!$B$27:$B$50,9)</f>
        <v>1.05</v>
      </c>
      <c r="J13210" s="29" t="n">
        <f aca="false">F13210*I13210</f>
        <v>35.3845905</v>
      </c>
    </row>
    <row r="13211" customFormat="false" ht="15" hidden="false" customHeight="false" outlineLevel="0" collapsed="false">
      <c r="A13211" s="28" t="n">
        <v>46131</v>
      </c>
      <c r="B13211" s="21" t="s">
        <v>121</v>
      </c>
      <c r="C13211" s="21" t="s">
        <v>139</v>
      </c>
      <c r="D13211" s="29" t="n">
        <v>93.843</v>
      </c>
      <c r="E13211" s="29" t="n">
        <f aca="false">D13211/10</f>
        <v>9.3843</v>
      </c>
      <c r="F13211" s="29" t="n">
        <f aca="false">(E13211+Einstellungen!$B$20)*(1+Einstellungen!$B$10)</f>
        <v>33.367957</v>
      </c>
      <c r="G13211" s="21" t="str">
        <f aca="false">IF(F13211&lt;Einstellungen!$B$5,"ja","nein")</f>
        <v>nein</v>
      </c>
      <c r="H13211" s="21" t="s">
        <v>31</v>
      </c>
      <c r="I13211" s="29" t="n">
        <f aca="false">INDEX(Einstellungen!$B$27:$B$50,10)</f>
        <v>1.05</v>
      </c>
      <c r="J13211" s="29" t="n">
        <f aca="false">F13211*I13211</f>
        <v>35.03635485</v>
      </c>
    </row>
    <row r="13212" customFormat="false" ht="15" hidden="false" customHeight="false" outlineLevel="0" collapsed="false">
      <c r="A13212" s="28" t="n">
        <v>46131</v>
      </c>
      <c r="B13212" s="21" t="s">
        <v>122</v>
      </c>
      <c r="C13212" s="21" t="s">
        <v>139</v>
      </c>
      <c r="D13212" s="29" t="n">
        <v>71.385</v>
      </c>
      <c r="E13212" s="29" t="n">
        <f aca="false">D13212/10</f>
        <v>7.1385</v>
      </c>
      <c r="F13212" s="29" t="n">
        <f aca="false">(E13212+Einstellungen!$B$20)*(1+Einstellungen!$B$10)</f>
        <v>30.695455</v>
      </c>
      <c r="G13212" s="21" t="str">
        <f aca="false">IF(F13212&lt;Einstellungen!$B$5,"ja","nein")</f>
        <v>nein</v>
      </c>
      <c r="H13212" s="21" t="s">
        <v>31</v>
      </c>
      <c r="I13212" s="29" t="n">
        <f aca="false">INDEX(Einstellungen!$B$27:$B$50,11)</f>
        <v>1.05</v>
      </c>
      <c r="J13212" s="29" t="n">
        <f aca="false">F13212*I13212</f>
        <v>32.23022775</v>
      </c>
    </row>
    <row r="13213" customFormat="false" ht="15" hidden="false" customHeight="false" outlineLevel="0" collapsed="false">
      <c r="A13213" s="28" t="n">
        <v>46131</v>
      </c>
      <c r="B13213" s="21" t="s">
        <v>123</v>
      </c>
      <c r="C13213" s="21" t="s">
        <v>139</v>
      </c>
      <c r="D13213" s="29" t="n">
        <v>31.985</v>
      </c>
      <c r="E13213" s="29" t="n">
        <f aca="false">D13213/10</f>
        <v>3.1985</v>
      </c>
      <c r="F13213" s="29" t="n">
        <f aca="false">(E13213+Einstellungen!$B$20)*(1+Einstellungen!$B$10)</f>
        <v>26.006855</v>
      </c>
      <c r="G13213" s="21" t="str">
        <f aca="false">IF(F13213&lt;Einstellungen!$B$5,"ja","nein")</f>
        <v>ja</v>
      </c>
      <c r="H13213" s="21" t="s">
        <v>31</v>
      </c>
      <c r="I13213" s="29" t="n">
        <f aca="false">INDEX(Einstellungen!$B$27:$B$50,12)</f>
        <v>1.1</v>
      </c>
      <c r="J13213" s="29" t="n">
        <f aca="false">F13213*I13213</f>
        <v>28.6075405</v>
      </c>
    </row>
    <row r="13214" customFormat="false" ht="15" hidden="false" customHeight="false" outlineLevel="0" collapsed="false">
      <c r="A13214" s="28" t="n">
        <v>46131</v>
      </c>
      <c r="B13214" s="21" t="s">
        <v>124</v>
      </c>
      <c r="C13214" s="21" t="s">
        <v>139</v>
      </c>
      <c r="D13214" s="29" t="n">
        <v>5.735</v>
      </c>
      <c r="E13214" s="29" t="n">
        <f aca="false">D13214/10</f>
        <v>0.5735</v>
      </c>
      <c r="F13214" s="29" t="n">
        <f aca="false">(E13214+Einstellungen!$B$20)*(1+Einstellungen!$B$10)</f>
        <v>22.883105</v>
      </c>
      <c r="G13214" s="21" t="str">
        <f aca="false">IF(F13214&lt;Einstellungen!$B$5,"ja","nein")</f>
        <v>ja</v>
      </c>
      <c r="H13214" s="21" t="s">
        <v>31</v>
      </c>
      <c r="I13214" s="29" t="n">
        <f aca="false">INDEX(Einstellungen!$B$27:$B$50,13)</f>
        <v>1.2</v>
      </c>
      <c r="J13214" s="29" t="n">
        <f aca="false">F13214*I13214</f>
        <v>27.459726</v>
      </c>
    </row>
    <row r="13215" customFormat="false" ht="15" hidden="false" customHeight="false" outlineLevel="0" collapsed="false">
      <c r="A13215" s="28" t="n">
        <v>46131</v>
      </c>
      <c r="B13215" s="21" t="s">
        <v>125</v>
      </c>
      <c r="C13215" s="21" t="s">
        <v>139</v>
      </c>
      <c r="D13215" s="29" t="n">
        <v>-0.848</v>
      </c>
      <c r="E13215" s="29" t="n">
        <f aca="false">D13215/10</f>
        <v>-0.0848</v>
      </c>
      <c r="F13215" s="29" t="n">
        <f aca="false">(E13215+Einstellungen!$B$20)*(1+Einstellungen!$B$10)</f>
        <v>22.099728</v>
      </c>
      <c r="G13215" s="21" t="str">
        <f aca="false">IF(F13215&lt;Einstellungen!$B$5,"ja","nein")</f>
        <v>ja</v>
      </c>
      <c r="H13215" s="21" t="s">
        <v>31</v>
      </c>
      <c r="I13215" s="29" t="n">
        <f aca="false">INDEX(Einstellungen!$B$27:$B$50,14)</f>
        <v>1.15</v>
      </c>
      <c r="J13215" s="29" t="n">
        <f aca="false">F13215*I13215</f>
        <v>25.4146872</v>
      </c>
    </row>
    <row r="13216" customFormat="false" ht="15" hidden="false" customHeight="false" outlineLevel="0" collapsed="false">
      <c r="A13216" s="28" t="n">
        <v>46131</v>
      </c>
      <c r="B13216" s="21" t="s">
        <v>126</v>
      </c>
      <c r="C13216" s="21" t="s">
        <v>139</v>
      </c>
      <c r="D13216" s="29" t="n">
        <v>-3.005</v>
      </c>
      <c r="E13216" s="29" t="n">
        <f aca="false">D13216/10</f>
        <v>-0.3005</v>
      </c>
      <c r="F13216" s="29" t="n">
        <f aca="false">(E13216+Einstellungen!$B$20)*(1+Einstellungen!$B$10)</f>
        <v>21.843045</v>
      </c>
      <c r="G13216" s="21" t="str">
        <f aca="false">IF(F13216&lt;Einstellungen!$B$5,"ja","nein")</f>
        <v>ja</v>
      </c>
      <c r="H13216" s="21" t="s">
        <v>31</v>
      </c>
      <c r="I13216" s="29" t="n">
        <f aca="false">INDEX(Einstellungen!$B$27:$B$50,15)</f>
        <v>1</v>
      </c>
      <c r="J13216" s="29" t="n">
        <f aca="false">F13216*I13216</f>
        <v>21.843045</v>
      </c>
    </row>
    <row r="13217" customFormat="false" ht="15" hidden="false" customHeight="false" outlineLevel="0" collapsed="false">
      <c r="A13217" s="28" t="n">
        <v>46131</v>
      </c>
      <c r="B13217" s="21" t="s">
        <v>127</v>
      </c>
      <c r="C13217" s="21" t="s">
        <v>139</v>
      </c>
      <c r="D13217" s="29" t="n">
        <v>-2.255</v>
      </c>
      <c r="E13217" s="29" t="n">
        <f aca="false">D13217/10</f>
        <v>-0.2255</v>
      </c>
      <c r="F13217" s="29" t="n">
        <f aca="false">(E13217+Einstellungen!$B$20)*(1+Einstellungen!$B$10)</f>
        <v>21.932295</v>
      </c>
      <c r="G13217" s="21" t="str">
        <f aca="false">IF(F13217&lt;Einstellungen!$B$5,"ja","nein")</f>
        <v>ja</v>
      </c>
      <c r="H13217" s="21" t="s">
        <v>31</v>
      </c>
      <c r="I13217" s="29" t="n">
        <f aca="false">INDEX(Einstellungen!$B$27:$B$50,16)</f>
        <v>0.95</v>
      </c>
      <c r="J13217" s="29" t="n">
        <f aca="false">F13217*I13217</f>
        <v>20.83568025</v>
      </c>
    </row>
    <row r="13218" customFormat="false" ht="15" hidden="false" customHeight="false" outlineLevel="0" collapsed="false">
      <c r="A13218" s="28" t="n">
        <v>46131</v>
      </c>
      <c r="B13218" s="21" t="s">
        <v>128</v>
      </c>
      <c r="C13218" s="21" t="s">
        <v>139</v>
      </c>
      <c r="D13218" s="29" t="n">
        <v>16.02</v>
      </c>
      <c r="E13218" s="29" t="n">
        <f aca="false">D13218/10</f>
        <v>1.602</v>
      </c>
      <c r="F13218" s="29" t="n">
        <f aca="false">(E13218+Einstellungen!$B$20)*(1+Einstellungen!$B$10)</f>
        <v>24.10702</v>
      </c>
      <c r="G13218" s="21" t="str">
        <f aca="false">IF(F13218&lt;Einstellungen!$B$5,"ja","nein")</f>
        <v>ja</v>
      </c>
      <c r="H13218" s="21" t="s">
        <v>31</v>
      </c>
      <c r="I13218" s="29" t="n">
        <f aca="false">INDEX(Einstellungen!$B$27:$B$50,17)</f>
        <v>0.95</v>
      </c>
      <c r="J13218" s="29" t="n">
        <f aca="false">F13218*I13218</f>
        <v>22.901669</v>
      </c>
    </row>
    <row r="13219" customFormat="false" ht="15" hidden="false" customHeight="false" outlineLevel="0" collapsed="false">
      <c r="A13219" s="28" t="n">
        <v>46131</v>
      </c>
      <c r="B13219" s="21" t="s">
        <v>129</v>
      </c>
      <c r="C13219" s="21" t="s">
        <v>139</v>
      </c>
      <c r="D13219" s="29" t="n">
        <v>73.758</v>
      </c>
      <c r="E13219" s="29" t="n">
        <f aca="false">D13219/10</f>
        <v>7.3758</v>
      </c>
      <c r="F13219" s="29" t="n">
        <f aca="false">(E13219+Einstellungen!$B$20)*(1+Einstellungen!$B$10)</f>
        <v>30.977842</v>
      </c>
      <c r="G13219" s="21" t="str">
        <f aca="false">IF(F13219&lt;Einstellungen!$B$5,"ja","nein")</f>
        <v>nein</v>
      </c>
      <c r="H13219" s="21" t="s">
        <v>31</v>
      </c>
      <c r="I13219" s="29" t="n">
        <f aca="false">INDEX(Einstellungen!$B$27:$B$50,18)</f>
        <v>1.1</v>
      </c>
      <c r="J13219" s="29" t="n">
        <f aca="false">F13219*I13219</f>
        <v>34.0756262</v>
      </c>
    </row>
    <row r="13220" customFormat="false" ht="15" hidden="false" customHeight="false" outlineLevel="0" collapsed="false">
      <c r="A13220" s="28" t="n">
        <v>46131</v>
      </c>
      <c r="B13220" s="21" t="s">
        <v>130</v>
      </c>
      <c r="C13220" s="21" t="s">
        <v>139</v>
      </c>
      <c r="D13220" s="29" t="n">
        <v>103.855</v>
      </c>
      <c r="E13220" s="29" t="n">
        <f aca="false">D13220/10</f>
        <v>10.3855</v>
      </c>
      <c r="F13220" s="29" t="n">
        <f aca="false">(E13220+Einstellungen!$B$20)*(1+Einstellungen!$B$10)</f>
        <v>34.559385</v>
      </c>
      <c r="G13220" s="21" t="str">
        <f aca="false">IF(F13220&lt;Einstellungen!$B$5,"ja","nein")</f>
        <v>nein</v>
      </c>
      <c r="H13220" s="21" t="s">
        <v>31</v>
      </c>
      <c r="I13220" s="29" t="n">
        <f aca="false">INDEX(Einstellungen!$B$27:$B$50,19)</f>
        <v>1.35</v>
      </c>
      <c r="J13220" s="29" t="n">
        <f aca="false">F13220*I13220</f>
        <v>46.65516975</v>
      </c>
    </row>
    <row r="13221" customFormat="false" ht="15" hidden="false" customHeight="false" outlineLevel="0" collapsed="false">
      <c r="A13221" s="28" t="n">
        <v>46131</v>
      </c>
      <c r="B13221" s="21" t="s">
        <v>131</v>
      </c>
      <c r="C13221" s="21" t="s">
        <v>139</v>
      </c>
      <c r="D13221" s="29" t="n">
        <v>117.352</v>
      </c>
      <c r="E13221" s="29" t="n">
        <f aca="false">D13221/10</f>
        <v>11.7352</v>
      </c>
      <c r="F13221" s="29" t="n">
        <f aca="false">(E13221+Einstellungen!$B$20)*(1+Einstellungen!$B$10)</f>
        <v>36.165528</v>
      </c>
      <c r="G13221" s="21" t="str">
        <f aca="false">IF(F13221&lt;Einstellungen!$B$5,"ja","nein")</f>
        <v>nein</v>
      </c>
      <c r="H13221" s="21" t="s">
        <v>31</v>
      </c>
      <c r="I13221" s="29" t="n">
        <f aca="false">INDEX(Einstellungen!$B$27:$B$50,20)</f>
        <v>1.45</v>
      </c>
      <c r="J13221" s="29" t="n">
        <f aca="false">F13221*I13221</f>
        <v>52.4400156</v>
      </c>
    </row>
    <row r="13222" customFormat="false" ht="15" hidden="false" customHeight="false" outlineLevel="0" collapsed="false">
      <c r="A13222" s="28" t="n">
        <v>46131</v>
      </c>
      <c r="B13222" s="21" t="s">
        <v>132</v>
      </c>
      <c r="C13222" s="21" t="s">
        <v>139</v>
      </c>
      <c r="D13222" s="29" t="n">
        <v>124.112</v>
      </c>
      <c r="E13222" s="29" t="n">
        <f aca="false">D13222/10</f>
        <v>12.4112</v>
      </c>
      <c r="F13222" s="29" t="n">
        <f aca="false">(E13222+Einstellungen!$B$20)*(1+Einstellungen!$B$10)</f>
        <v>36.969968</v>
      </c>
      <c r="G13222" s="21" t="str">
        <f aca="false">IF(F13222&lt;Einstellungen!$B$5,"ja","nein")</f>
        <v>nein</v>
      </c>
      <c r="H13222" s="21" t="s">
        <v>31</v>
      </c>
      <c r="I13222" s="29" t="n">
        <f aca="false">INDEX(Einstellungen!$B$27:$B$50,21)</f>
        <v>1.4</v>
      </c>
      <c r="J13222" s="29" t="n">
        <f aca="false">F13222*I13222</f>
        <v>51.7579552</v>
      </c>
    </row>
    <row r="13223" customFormat="false" ht="15" hidden="false" customHeight="false" outlineLevel="0" collapsed="false">
      <c r="A13223" s="28" t="n">
        <v>46131</v>
      </c>
      <c r="B13223" s="21" t="s">
        <v>133</v>
      </c>
      <c r="C13223" s="21" t="s">
        <v>139</v>
      </c>
      <c r="D13223" s="29" t="n">
        <v>121.547</v>
      </c>
      <c r="E13223" s="29" t="n">
        <f aca="false">D13223/10</f>
        <v>12.1547</v>
      </c>
      <c r="F13223" s="29" t="n">
        <f aca="false">(E13223+Einstellungen!$B$20)*(1+Einstellungen!$B$10)</f>
        <v>36.664733</v>
      </c>
      <c r="G13223" s="21" t="str">
        <f aca="false">IF(F13223&lt;Einstellungen!$B$5,"ja","nein")</f>
        <v>nein</v>
      </c>
      <c r="H13223" s="21" t="s">
        <v>31</v>
      </c>
      <c r="I13223" s="29" t="n">
        <f aca="false">INDEX(Einstellungen!$B$27:$B$50,22)</f>
        <v>1.25</v>
      </c>
      <c r="J13223" s="29" t="n">
        <f aca="false">F13223*I13223</f>
        <v>45.83091625</v>
      </c>
    </row>
    <row r="13224" customFormat="false" ht="15" hidden="false" customHeight="false" outlineLevel="0" collapsed="false">
      <c r="A13224" s="28" t="n">
        <v>46131</v>
      </c>
      <c r="B13224" s="21" t="s">
        <v>134</v>
      </c>
      <c r="C13224" s="21" t="s">
        <v>139</v>
      </c>
      <c r="D13224" s="29" t="n">
        <v>119.362</v>
      </c>
      <c r="E13224" s="29" t="n">
        <f aca="false">D13224/10</f>
        <v>11.9362</v>
      </c>
      <c r="F13224" s="29" t="n">
        <f aca="false">(E13224+Einstellungen!$B$20)*(1+Einstellungen!$B$10)</f>
        <v>36.404718</v>
      </c>
      <c r="G13224" s="21" t="str">
        <f aca="false">IF(F13224&lt;Einstellungen!$B$5,"ja","nein")</f>
        <v>nein</v>
      </c>
      <c r="H13224" s="21" t="s">
        <v>31</v>
      </c>
      <c r="I13224" s="29" t="n">
        <f aca="false">INDEX(Einstellungen!$B$27:$B$50,23)</f>
        <v>1.05</v>
      </c>
      <c r="J13224" s="29" t="n">
        <f aca="false">F13224*I13224</f>
        <v>38.2249539</v>
      </c>
    </row>
    <row r="13225" customFormat="false" ht="15" hidden="false" customHeight="false" outlineLevel="0" collapsed="false">
      <c r="A13225" s="28" t="n">
        <v>46131</v>
      </c>
      <c r="B13225" s="21" t="s">
        <v>135</v>
      </c>
      <c r="C13225" s="21" t="s">
        <v>139</v>
      </c>
      <c r="D13225" s="29" t="n">
        <v>111.233</v>
      </c>
      <c r="E13225" s="29" t="n">
        <f aca="false">D13225/10</f>
        <v>11.1233</v>
      </c>
      <c r="F13225" s="29" t="n">
        <f aca="false">(E13225+Einstellungen!$B$20)*(1+Einstellungen!$B$10)</f>
        <v>35.437367</v>
      </c>
      <c r="G13225" s="21" t="str">
        <f aca="false">IF(F13225&lt;Einstellungen!$B$5,"ja","nein")</f>
        <v>nein</v>
      </c>
      <c r="H13225" s="21" t="s">
        <v>31</v>
      </c>
      <c r="I13225" s="29" t="n">
        <f aca="false">INDEX(Einstellungen!$B$27:$B$50,24)</f>
        <v>0.8</v>
      </c>
      <c r="J13225" s="29" t="n">
        <f aca="false">F13225*I13225</f>
        <v>28.3498936</v>
      </c>
    </row>
    <row r="13226" customFormat="false" ht="15" hidden="false" customHeight="false" outlineLevel="0" collapsed="false">
      <c r="A13226" s="28" t="n">
        <v>46132</v>
      </c>
      <c r="B13226" s="21" t="s">
        <v>111</v>
      </c>
      <c r="C13226" s="21" t="s">
        <v>140</v>
      </c>
      <c r="D13226" s="29" t="n">
        <v>106.308</v>
      </c>
      <c r="E13226" s="29" t="n">
        <f aca="false">D13226/10</f>
        <v>10.6308</v>
      </c>
      <c r="F13226" s="29" t="n">
        <f aca="false">(E13226+Einstellungen!$B$20)*(1+Einstellungen!$B$10)</f>
        <v>34.851292</v>
      </c>
      <c r="G13226" s="21" t="str">
        <f aca="false">IF(F13226&lt;Einstellungen!$B$5,"ja","nein")</f>
        <v>nein</v>
      </c>
      <c r="H13226" s="21" t="s">
        <v>31</v>
      </c>
      <c r="I13226" s="29" t="n">
        <f aca="false">INDEX(Einstellungen!$B$27:$B$50,1)</f>
        <v>0.6</v>
      </c>
      <c r="J13226" s="29" t="n">
        <f aca="false">F13226*I13226</f>
        <v>20.9107752</v>
      </c>
    </row>
    <row r="13227" customFormat="false" ht="15" hidden="false" customHeight="false" outlineLevel="0" collapsed="false">
      <c r="A13227" s="28" t="n">
        <v>46132</v>
      </c>
      <c r="B13227" s="21" t="s">
        <v>113</v>
      </c>
      <c r="C13227" s="21" t="s">
        <v>140</v>
      </c>
      <c r="D13227" s="29" t="n">
        <v>101.112</v>
      </c>
      <c r="E13227" s="29" t="n">
        <f aca="false">D13227/10</f>
        <v>10.1112</v>
      </c>
      <c r="F13227" s="29" t="n">
        <f aca="false">(E13227+Einstellungen!$B$20)*(1+Einstellungen!$B$10)</f>
        <v>34.232968</v>
      </c>
      <c r="G13227" s="21" t="str">
        <f aca="false">IF(F13227&lt;Einstellungen!$B$5,"ja","nein")</f>
        <v>nein</v>
      </c>
      <c r="H13227" s="21" t="s">
        <v>31</v>
      </c>
      <c r="I13227" s="29" t="n">
        <f aca="false">INDEX(Einstellungen!$B$27:$B$50,2)</f>
        <v>0.5</v>
      </c>
      <c r="J13227" s="29" t="n">
        <f aca="false">F13227*I13227</f>
        <v>17.116484</v>
      </c>
    </row>
    <row r="13228" customFormat="false" ht="15" hidden="false" customHeight="false" outlineLevel="0" collapsed="false">
      <c r="A13228" s="28" t="n">
        <v>46132</v>
      </c>
      <c r="B13228" s="21" t="s">
        <v>114</v>
      </c>
      <c r="C13228" s="21" t="s">
        <v>140</v>
      </c>
      <c r="D13228" s="29" t="n">
        <v>99.013</v>
      </c>
      <c r="E13228" s="29" t="n">
        <f aca="false">D13228/10</f>
        <v>9.9013</v>
      </c>
      <c r="F13228" s="29" t="n">
        <f aca="false">(E13228+Einstellungen!$B$20)*(1+Einstellungen!$B$10)</f>
        <v>33.983187</v>
      </c>
      <c r="G13228" s="21" t="str">
        <f aca="false">IF(F13228&lt;Einstellungen!$B$5,"ja","nein")</f>
        <v>nein</v>
      </c>
      <c r="H13228" s="21" t="s">
        <v>31</v>
      </c>
      <c r="I13228" s="29" t="n">
        <f aca="false">INDEX(Einstellungen!$B$27:$B$50,3)</f>
        <v>0.45</v>
      </c>
      <c r="J13228" s="29" t="n">
        <f aca="false">F13228*I13228</f>
        <v>15.29243415</v>
      </c>
    </row>
    <row r="13229" customFormat="false" ht="15" hidden="false" customHeight="false" outlineLevel="0" collapsed="false">
      <c r="A13229" s="28" t="n">
        <v>46132</v>
      </c>
      <c r="B13229" s="21" t="s">
        <v>115</v>
      </c>
      <c r="C13229" s="21" t="s">
        <v>140</v>
      </c>
      <c r="D13229" s="29" t="n">
        <v>99.04</v>
      </c>
      <c r="E13229" s="29" t="n">
        <f aca="false">D13229/10</f>
        <v>9.904</v>
      </c>
      <c r="F13229" s="29" t="n">
        <f aca="false">(E13229+Einstellungen!$B$20)*(1+Einstellungen!$B$10)</f>
        <v>33.9864</v>
      </c>
      <c r="G13229" s="21" t="str">
        <f aca="false">IF(F13229&lt;Einstellungen!$B$5,"ja","nein")</f>
        <v>nein</v>
      </c>
      <c r="H13229" s="21" t="s">
        <v>31</v>
      </c>
      <c r="I13229" s="29" t="n">
        <f aca="false">INDEX(Einstellungen!$B$27:$B$50,4)</f>
        <v>0.45</v>
      </c>
      <c r="J13229" s="29" t="n">
        <f aca="false">F13229*I13229</f>
        <v>15.29388</v>
      </c>
    </row>
    <row r="13230" customFormat="false" ht="15" hidden="false" customHeight="false" outlineLevel="0" collapsed="false">
      <c r="A13230" s="28" t="n">
        <v>46132</v>
      </c>
      <c r="B13230" s="21" t="s">
        <v>116</v>
      </c>
      <c r="C13230" s="21" t="s">
        <v>140</v>
      </c>
      <c r="D13230" s="29" t="n">
        <v>102.302</v>
      </c>
      <c r="E13230" s="29" t="n">
        <f aca="false">D13230/10</f>
        <v>10.2302</v>
      </c>
      <c r="F13230" s="29" t="n">
        <f aca="false">(E13230+Einstellungen!$B$20)*(1+Einstellungen!$B$10)</f>
        <v>34.374578</v>
      </c>
      <c r="G13230" s="21" t="str">
        <f aca="false">IF(F13230&lt;Einstellungen!$B$5,"ja","nein")</f>
        <v>nein</v>
      </c>
      <c r="H13230" s="21" t="s">
        <v>31</v>
      </c>
      <c r="I13230" s="29" t="n">
        <f aca="false">INDEX(Einstellungen!$B$27:$B$50,5)</f>
        <v>0.45</v>
      </c>
      <c r="J13230" s="29" t="n">
        <f aca="false">F13230*I13230</f>
        <v>15.4685601</v>
      </c>
    </row>
    <row r="13231" customFormat="false" ht="15" hidden="false" customHeight="false" outlineLevel="0" collapsed="false">
      <c r="A13231" s="28" t="n">
        <v>46132</v>
      </c>
      <c r="B13231" s="21" t="s">
        <v>117</v>
      </c>
      <c r="C13231" s="21" t="s">
        <v>140</v>
      </c>
      <c r="D13231" s="29" t="n">
        <v>111.6</v>
      </c>
      <c r="E13231" s="29" t="n">
        <f aca="false">D13231/10</f>
        <v>11.16</v>
      </c>
      <c r="F13231" s="29" t="n">
        <f aca="false">(E13231+Einstellungen!$B$20)*(1+Einstellungen!$B$10)</f>
        <v>35.48104</v>
      </c>
      <c r="G13231" s="21" t="str">
        <f aca="false">IF(F13231&lt;Einstellungen!$B$5,"ja","nein")</f>
        <v>nein</v>
      </c>
      <c r="H13231" s="21" t="s">
        <v>31</v>
      </c>
      <c r="I13231" s="29" t="n">
        <f aca="false">INDEX(Einstellungen!$B$27:$B$50,6)</f>
        <v>0.5</v>
      </c>
      <c r="J13231" s="29" t="n">
        <f aca="false">F13231*I13231</f>
        <v>17.74052</v>
      </c>
    </row>
    <row r="13232" customFormat="false" ht="15" hidden="false" customHeight="false" outlineLevel="0" collapsed="false">
      <c r="A13232" s="28" t="n">
        <v>46132</v>
      </c>
      <c r="B13232" s="21" t="s">
        <v>118</v>
      </c>
      <c r="C13232" s="21" t="s">
        <v>140</v>
      </c>
      <c r="D13232" s="29" t="n">
        <v>129.385</v>
      </c>
      <c r="E13232" s="29" t="n">
        <f aca="false">D13232/10</f>
        <v>12.9385</v>
      </c>
      <c r="F13232" s="29" t="n">
        <f aca="false">(E13232+Einstellungen!$B$20)*(1+Einstellungen!$B$10)</f>
        <v>37.597455</v>
      </c>
      <c r="G13232" s="21" t="str">
        <f aca="false">IF(F13232&lt;Einstellungen!$B$5,"ja","nein")</f>
        <v>nein</v>
      </c>
      <c r="H13232" s="21" t="s">
        <v>31</v>
      </c>
      <c r="I13232" s="29" t="n">
        <f aca="false">INDEX(Einstellungen!$B$27:$B$50,7)</f>
        <v>0.7</v>
      </c>
      <c r="J13232" s="29" t="n">
        <f aca="false">F13232*I13232</f>
        <v>26.3182185</v>
      </c>
    </row>
    <row r="13233" customFormat="false" ht="15" hidden="false" customHeight="false" outlineLevel="0" collapsed="false">
      <c r="A13233" s="28" t="n">
        <v>46132</v>
      </c>
      <c r="B13233" s="21" t="s">
        <v>119</v>
      </c>
      <c r="C13233" s="21" t="s">
        <v>140</v>
      </c>
      <c r="D13233" s="29" t="n">
        <v>142.208</v>
      </c>
      <c r="E13233" s="29" t="n">
        <f aca="false">D13233/10</f>
        <v>14.2208</v>
      </c>
      <c r="F13233" s="29" t="n">
        <f aca="false">(E13233+Einstellungen!$B$20)*(1+Einstellungen!$B$10)</f>
        <v>39.123392</v>
      </c>
      <c r="G13233" s="21" t="str">
        <f aca="false">IF(F13233&lt;Einstellungen!$B$5,"ja","nein")</f>
        <v>nein</v>
      </c>
      <c r="H13233" s="21" t="s">
        <v>31</v>
      </c>
      <c r="I13233" s="29" t="n">
        <f aca="false">INDEX(Einstellungen!$B$27:$B$50,8)</f>
        <v>0.95</v>
      </c>
      <c r="J13233" s="29" t="n">
        <f aca="false">F13233*I13233</f>
        <v>37.1672224</v>
      </c>
    </row>
    <row r="13234" customFormat="false" ht="15" hidden="false" customHeight="false" outlineLevel="0" collapsed="false">
      <c r="A13234" s="28" t="n">
        <v>46132</v>
      </c>
      <c r="B13234" s="21" t="s">
        <v>120</v>
      </c>
      <c r="C13234" s="21" t="s">
        <v>140</v>
      </c>
      <c r="D13234" s="29" t="n">
        <v>134.32</v>
      </c>
      <c r="E13234" s="29" t="n">
        <f aca="false">D13234/10</f>
        <v>13.432</v>
      </c>
      <c r="F13234" s="29" t="n">
        <f aca="false">(E13234+Einstellungen!$B$20)*(1+Einstellungen!$B$10)</f>
        <v>38.18472</v>
      </c>
      <c r="G13234" s="21" t="str">
        <f aca="false">IF(F13234&lt;Einstellungen!$B$5,"ja","nein")</f>
        <v>nein</v>
      </c>
      <c r="H13234" s="21" t="s">
        <v>31</v>
      </c>
      <c r="I13234" s="29" t="n">
        <f aca="false">INDEX(Einstellungen!$B$27:$B$50,9)</f>
        <v>1.05</v>
      </c>
      <c r="J13234" s="29" t="n">
        <f aca="false">F13234*I13234</f>
        <v>40.093956</v>
      </c>
    </row>
    <row r="13235" customFormat="false" ht="15" hidden="false" customHeight="false" outlineLevel="0" collapsed="false">
      <c r="A13235" s="28" t="n">
        <v>46132</v>
      </c>
      <c r="B13235" s="21" t="s">
        <v>121</v>
      </c>
      <c r="C13235" s="21" t="s">
        <v>140</v>
      </c>
      <c r="D13235" s="29" t="n">
        <v>110.015</v>
      </c>
      <c r="E13235" s="29" t="n">
        <f aca="false">D13235/10</f>
        <v>11.0015</v>
      </c>
      <c r="F13235" s="29" t="n">
        <f aca="false">(E13235+Einstellungen!$B$20)*(1+Einstellungen!$B$10)</f>
        <v>35.292425</v>
      </c>
      <c r="G13235" s="21" t="str">
        <f aca="false">IF(F13235&lt;Einstellungen!$B$5,"ja","nein")</f>
        <v>nein</v>
      </c>
      <c r="H13235" s="21" t="s">
        <v>31</v>
      </c>
      <c r="I13235" s="29" t="n">
        <f aca="false">INDEX(Einstellungen!$B$27:$B$50,10)</f>
        <v>1.05</v>
      </c>
      <c r="J13235" s="29" t="n">
        <f aca="false">F13235*I13235</f>
        <v>37.05704625</v>
      </c>
    </row>
    <row r="13236" customFormat="false" ht="15" hidden="false" customHeight="false" outlineLevel="0" collapsed="false">
      <c r="A13236" s="28" t="n">
        <v>46132</v>
      </c>
      <c r="B13236" s="21" t="s">
        <v>122</v>
      </c>
      <c r="C13236" s="21" t="s">
        <v>140</v>
      </c>
      <c r="D13236" s="29" t="n">
        <v>90.198</v>
      </c>
      <c r="E13236" s="29" t="n">
        <f aca="false">D13236/10</f>
        <v>9.0198</v>
      </c>
      <c r="F13236" s="29" t="n">
        <f aca="false">(E13236+Einstellungen!$B$20)*(1+Einstellungen!$B$10)</f>
        <v>32.934202</v>
      </c>
      <c r="G13236" s="21" t="str">
        <f aca="false">IF(F13236&lt;Einstellungen!$B$5,"ja","nein")</f>
        <v>nein</v>
      </c>
      <c r="H13236" s="21" t="s">
        <v>31</v>
      </c>
      <c r="I13236" s="29" t="n">
        <f aca="false">INDEX(Einstellungen!$B$27:$B$50,11)</f>
        <v>1.05</v>
      </c>
      <c r="J13236" s="29" t="n">
        <f aca="false">F13236*I13236</f>
        <v>34.5809121</v>
      </c>
    </row>
    <row r="13237" customFormat="false" ht="15" hidden="false" customHeight="false" outlineLevel="0" collapsed="false">
      <c r="A13237" s="28" t="n">
        <v>46132</v>
      </c>
      <c r="B13237" s="21" t="s">
        <v>123</v>
      </c>
      <c r="C13237" s="21" t="s">
        <v>140</v>
      </c>
      <c r="D13237" s="29" t="n">
        <v>75.887</v>
      </c>
      <c r="E13237" s="29" t="n">
        <f aca="false">D13237/10</f>
        <v>7.5887</v>
      </c>
      <c r="F13237" s="29" t="n">
        <f aca="false">(E13237+Einstellungen!$B$20)*(1+Einstellungen!$B$10)</f>
        <v>31.231193</v>
      </c>
      <c r="G13237" s="21" t="str">
        <f aca="false">IF(F13237&lt;Einstellungen!$B$5,"ja","nein")</f>
        <v>nein</v>
      </c>
      <c r="H13237" s="21" t="s">
        <v>31</v>
      </c>
      <c r="I13237" s="29" t="n">
        <f aca="false">INDEX(Einstellungen!$B$27:$B$50,12)</f>
        <v>1.1</v>
      </c>
      <c r="J13237" s="29" t="n">
        <f aca="false">F13237*I13237</f>
        <v>34.3543123</v>
      </c>
    </row>
    <row r="13238" customFormat="false" ht="15" hidden="false" customHeight="false" outlineLevel="0" collapsed="false">
      <c r="A13238" s="28" t="n">
        <v>46132</v>
      </c>
      <c r="B13238" s="21" t="s">
        <v>124</v>
      </c>
      <c r="C13238" s="21" t="s">
        <v>140</v>
      </c>
      <c r="D13238" s="29" t="n">
        <v>51.183</v>
      </c>
      <c r="E13238" s="29" t="n">
        <f aca="false">D13238/10</f>
        <v>5.1183</v>
      </c>
      <c r="F13238" s="29" t="n">
        <f aca="false">(E13238+Einstellungen!$B$20)*(1+Einstellungen!$B$10)</f>
        <v>28.291417</v>
      </c>
      <c r="G13238" s="21" t="str">
        <f aca="false">IF(F13238&lt;Einstellungen!$B$5,"ja","nein")</f>
        <v>ja</v>
      </c>
      <c r="H13238" s="21" t="s">
        <v>31</v>
      </c>
      <c r="I13238" s="29" t="n">
        <f aca="false">INDEX(Einstellungen!$B$27:$B$50,13)</f>
        <v>1.2</v>
      </c>
      <c r="J13238" s="29" t="n">
        <f aca="false">F13238*I13238</f>
        <v>33.9497004</v>
      </c>
    </row>
    <row r="13239" customFormat="false" ht="15" hidden="false" customHeight="false" outlineLevel="0" collapsed="false">
      <c r="A13239" s="28" t="n">
        <v>46132</v>
      </c>
      <c r="B13239" s="21" t="s">
        <v>125</v>
      </c>
      <c r="C13239" s="21" t="s">
        <v>140</v>
      </c>
      <c r="D13239" s="29" t="n">
        <v>32.595</v>
      </c>
      <c r="E13239" s="29" t="n">
        <f aca="false">D13239/10</f>
        <v>3.2595</v>
      </c>
      <c r="F13239" s="29" t="n">
        <f aca="false">(E13239+Einstellungen!$B$20)*(1+Einstellungen!$B$10)</f>
        <v>26.079445</v>
      </c>
      <c r="G13239" s="21" t="str">
        <f aca="false">IF(F13239&lt;Einstellungen!$B$5,"ja","nein")</f>
        <v>ja</v>
      </c>
      <c r="H13239" s="21" t="s">
        <v>31</v>
      </c>
      <c r="I13239" s="29" t="n">
        <f aca="false">INDEX(Einstellungen!$B$27:$B$50,14)</f>
        <v>1.15</v>
      </c>
      <c r="J13239" s="29" t="n">
        <f aca="false">F13239*I13239</f>
        <v>29.99136175</v>
      </c>
    </row>
    <row r="13240" customFormat="false" ht="15" hidden="false" customHeight="false" outlineLevel="0" collapsed="false">
      <c r="A13240" s="28" t="n">
        <v>46132</v>
      </c>
      <c r="B13240" s="21" t="s">
        <v>126</v>
      </c>
      <c r="C13240" s="21" t="s">
        <v>140</v>
      </c>
      <c r="D13240" s="29" t="n">
        <v>29.57</v>
      </c>
      <c r="E13240" s="29" t="n">
        <f aca="false">D13240/10</f>
        <v>2.957</v>
      </c>
      <c r="F13240" s="29" t="n">
        <f aca="false">(E13240+Einstellungen!$B$20)*(1+Einstellungen!$B$10)</f>
        <v>25.71947</v>
      </c>
      <c r="G13240" s="21" t="str">
        <f aca="false">IF(F13240&lt;Einstellungen!$B$5,"ja","nein")</f>
        <v>ja</v>
      </c>
      <c r="H13240" s="21" t="s">
        <v>31</v>
      </c>
      <c r="I13240" s="29" t="n">
        <f aca="false">INDEX(Einstellungen!$B$27:$B$50,15)</f>
        <v>1</v>
      </c>
      <c r="J13240" s="29" t="n">
        <f aca="false">F13240*I13240</f>
        <v>25.71947</v>
      </c>
    </row>
    <row r="13241" customFormat="false" ht="15" hidden="false" customHeight="false" outlineLevel="0" collapsed="false">
      <c r="A13241" s="28" t="n">
        <v>46132</v>
      </c>
      <c r="B13241" s="21" t="s">
        <v>127</v>
      </c>
      <c r="C13241" s="21" t="s">
        <v>140</v>
      </c>
      <c r="D13241" s="29" t="n">
        <v>46.475</v>
      </c>
      <c r="E13241" s="29" t="n">
        <f aca="false">D13241/10</f>
        <v>4.6475</v>
      </c>
      <c r="F13241" s="29" t="n">
        <f aca="false">(E13241+Einstellungen!$B$20)*(1+Einstellungen!$B$10)</f>
        <v>27.731165</v>
      </c>
      <c r="G13241" s="21" t="str">
        <f aca="false">IF(F13241&lt;Einstellungen!$B$5,"ja","nein")</f>
        <v>ja</v>
      </c>
      <c r="H13241" s="21" t="s">
        <v>31</v>
      </c>
      <c r="I13241" s="29" t="n">
        <f aca="false">INDEX(Einstellungen!$B$27:$B$50,16)</f>
        <v>0.95</v>
      </c>
      <c r="J13241" s="29" t="n">
        <f aca="false">F13241*I13241</f>
        <v>26.34460675</v>
      </c>
    </row>
    <row r="13242" customFormat="false" ht="15" hidden="false" customHeight="false" outlineLevel="0" collapsed="false">
      <c r="A13242" s="28" t="n">
        <v>46132</v>
      </c>
      <c r="B13242" s="21" t="s">
        <v>128</v>
      </c>
      <c r="C13242" s="21" t="s">
        <v>140</v>
      </c>
      <c r="D13242" s="29" t="n">
        <v>78.325</v>
      </c>
      <c r="E13242" s="29" t="n">
        <f aca="false">D13242/10</f>
        <v>7.8325</v>
      </c>
      <c r="F13242" s="29" t="n">
        <f aca="false">(E13242+Einstellungen!$B$20)*(1+Einstellungen!$B$10)</f>
        <v>31.521315</v>
      </c>
      <c r="G13242" s="21" t="str">
        <f aca="false">IF(F13242&lt;Einstellungen!$B$5,"ja","nein")</f>
        <v>nein</v>
      </c>
      <c r="H13242" s="21" t="s">
        <v>31</v>
      </c>
      <c r="I13242" s="29" t="n">
        <f aca="false">INDEX(Einstellungen!$B$27:$B$50,17)</f>
        <v>0.95</v>
      </c>
      <c r="J13242" s="29" t="n">
        <f aca="false">F13242*I13242</f>
        <v>29.94524925</v>
      </c>
    </row>
    <row r="13243" customFormat="false" ht="15" hidden="false" customHeight="false" outlineLevel="0" collapsed="false">
      <c r="A13243" s="28" t="n">
        <v>46132</v>
      </c>
      <c r="B13243" s="21" t="s">
        <v>129</v>
      </c>
      <c r="C13243" s="21" t="s">
        <v>140</v>
      </c>
      <c r="D13243" s="29" t="n">
        <v>97.245</v>
      </c>
      <c r="E13243" s="29" t="n">
        <f aca="false">D13243/10</f>
        <v>9.7245</v>
      </c>
      <c r="F13243" s="29" t="n">
        <f aca="false">(E13243+Einstellungen!$B$20)*(1+Einstellungen!$B$10)</f>
        <v>33.772795</v>
      </c>
      <c r="G13243" s="21" t="str">
        <f aca="false">IF(F13243&lt;Einstellungen!$B$5,"ja","nein")</f>
        <v>nein</v>
      </c>
      <c r="H13243" s="21" t="s">
        <v>31</v>
      </c>
      <c r="I13243" s="29" t="n">
        <f aca="false">INDEX(Einstellungen!$B$27:$B$50,18)</f>
        <v>1.1</v>
      </c>
      <c r="J13243" s="29" t="n">
        <f aca="false">F13243*I13243</f>
        <v>37.1500745</v>
      </c>
    </row>
    <row r="13244" customFormat="false" ht="15" hidden="false" customHeight="false" outlineLevel="0" collapsed="false">
      <c r="A13244" s="28" t="n">
        <v>46132</v>
      </c>
      <c r="B13244" s="21" t="s">
        <v>130</v>
      </c>
      <c r="C13244" s="21" t="s">
        <v>140</v>
      </c>
      <c r="D13244" s="29" t="n">
        <v>112.91</v>
      </c>
      <c r="E13244" s="29" t="n">
        <f aca="false">D13244/10</f>
        <v>11.291</v>
      </c>
      <c r="F13244" s="29" t="n">
        <f aca="false">(E13244+Einstellungen!$B$20)*(1+Einstellungen!$B$10)</f>
        <v>35.63693</v>
      </c>
      <c r="G13244" s="21" t="str">
        <f aca="false">IF(F13244&lt;Einstellungen!$B$5,"ja","nein")</f>
        <v>nein</v>
      </c>
      <c r="H13244" s="21" t="s">
        <v>31</v>
      </c>
      <c r="I13244" s="29" t="n">
        <f aca="false">INDEX(Einstellungen!$B$27:$B$50,19)</f>
        <v>1.35</v>
      </c>
      <c r="J13244" s="29" t="n">
        <f aca="false">F13244*I13244</f>
        <v>48.1098555</v>
      </c>
    </row>
    <row r="13245" customFormat="false" ht="15" hidden="false" customHeight="false" outlineLevel="0" collapsed="false">
      <c r="A13245" s="28" t="n">
        <v>46132</v>
      </c>
      <c r="B13245" s="21" t="s">
        <v>131</v>
      </c>
      <c r="C13245" s="21" t="s">
        <v>140</v>
      </c>
      <c r="D13245" s="29" t="n">
        <v>123.407</v>
      </c>
      <c r="E13245" s="29" t="n">
        <f aca="false">D13245/10</f>
        <v>12.3407</v>
      </c>
      <c r="F13245" s="29" t="n">
        <f aca="false">(E13245+Einstellungen!$B$20)*(1+Einstellungen!$B$10)</f>
        <v>36.886073</v>
      </c>
      <c r="G13245" s="21" t="str">
        <f aca="false">IF(F13245&lt;Einstellungen!$B$5,"ja","nein")</f>
        <v>nein</v>
      </c>
      <c r="H13245" s="21" t="s">
        <v>31</v>
      </c>
      <c r="I13245" s="29" t="n">
        <f aca="false">INDEX(Einstellungen!$B$27:$B$50,20)</f>
        <v>1.45</v>
      </c>
      <c r="J13245" s="29" t="n">
        <f aca="false">F13245*I13245</f>
        <v>53.48480585</v>
      </c>
    </row>
    <row r="13246" customFormat="false" ht="15" hidden="false" customHeight="false" outlineLevel="0" collapsed="false">
      <c r="A13246" s="28" t="n">
        <v>46132</v>
      </c>
      <c r="B13246" s="21" t="s">
        <v>132</v>
      </c>
      <c r="C13246" s="21" t="s">
        <v>140</v>
      </c>
      <c r="D13246" s="29" t="n">
        <v>127.18</v>
      </c>
      <c r="E13246" s="29" t="n">
        <f aca="false">D13246/10</f>
        <v>12.718</v>
      </c>
      <c r="F13246" s="29" t="n">
        <f aca="false">(E13246+Einstellungen!$B$20)*(1+Einstellungen!$B$10)</f>
        <v>37.33506</v>
      </c>
      <c r="G13246" s="21" t="str">
        <f aca="false">IF(F13246&lt;Einstellungen!$B$5,"ja","nein")</f>
        <v>nein</v>
      </c>
      <c r="H13246" s="21" t="s">
        <v>31</v>
      </c>
      <c r="I13246" s="29" t="n">
        <f aca="false">INDEX(Einstellungen!$B$27:$B$50,21)</f>
        <v>1.4</v>
      </c>
      <c r="J13246" s="29" t="n">
        <f aca="false">F13246*I13246</f>
        <v>52.269084</v>
      </c>
    </row>
    <row r="13247" customFormat="false" ht="15" hidden="false" customHeight="false" outlineLevel="0" collapsed="false">
      <c r="A13247" s="28" t="n">
        <v>46132</v>
      </c>
      <c r="B13247" s="21" t="s">
        <v>133</v>
      </c>
      <c r="C13247" s="21" t="s">
        <v>140</v>
      </c>
      <c r="D13247" s="29" t="n">
        <v>121.94</v>
      </c>
      <c r="E13247" s="29" t="n">
        <f aca="false">D13247/10</f>
        <v>12.194</v>
      </c>
      <c r="F13247" s="29" t="n">
        <f aca="false">(E13247+Einstellungen!$B$20)*(1+Einstellungen!$B$10)</f>
        <v>36.7115</v>
      </c>
      <c r="G13247" s="21" t="str">
        <f aca="false">IF(F13247&lt;Einstellungen!$B$5,"ja","nein")</f>
        <v>nein</v>
      </c>
      <c r="H13247" s="21" t="s">
        <v>31</v>
      </c>
      <c r="I13247" s="29" t="n">
        <f aca="false">INDEX(Einstellungen!$B$27:$B$50,22)</f>
        <v>1.25</v>
      </c>
      <c r="J13247" s="29" t="n">
        <f aca="false">F13247*I13247</f>
        <v>45.889375</v>
      </c>
    </row>
    <row r="13248" customFormat="false" ht="15" hidden="false" customHeight="false" outlineLevel="0" collapsed="false">
      <c r="A13248" s="28" t="n">
        <v>46132</v>
      </c>
      <c r="B13248" s="21" t="s">
        <v>134</v>
      </c>
      <c r="C13248" s="21" t="s">
        <v>140</v>
      </c>
      <c r="D13248" s="29" t="n">
        <v>115.972</v>
      </c>
      <c r="E13248" s="29" t="n">
        <f aca="false">D13248/10</f>
        <v>11.5972</v>
      </c>
      <c r="F13248" s="29" t="n">
        <f aca="false">(E13248+Einstellungen!$B$20)*(1+Einstellungen!$B$10)</f>
        <v>36.001308</v>
      </c>
      <c r="G13248" s="21" t="str">
        <f aca="false">IF(F13248&lt;Einstellungen!$B$5,"ja","nein")</f>
        <v>nein</v>
      </c>
      <c r="H13248" s="21" t="s">
        <v>31</v>
      </c>
      <c r="I13248" s="29" t="n">
        <f aca="false">INDEX(Einstellungen!$B$27:$B$50,23)</f>
        <v>1.05</v>
      </c>
      <c r="J13248" s="29" t="n">
        <f aca="false">F13248*I13248</f>
        <v>37.8013734</v>
      </c>
    </row>
    <row r="13249" customFormat="false" ht="15" hidden="false" customHeight="false" outlineLevel="0" collapsed="false">
      <c r="A13249" s="28" t="n">
        <v>46132</v>
      </c>
      <c r="B13249" s="21" t="s">
        <v>135</v>
      </c>
      <c r="C13249" s="21" t="s">
        <v>140</v>
      </c>
      <c r="D13249" s="29" t="n">
        <v>106.792</v>
      </c>
      <c r="E13249" s="29" t="n">
        <f aca="false">D13249/10</f>
        <v>10.6792</v>
      </c>
      <c r="F13249" s="29" t="n">
        <f aca="false">(E13249+Einstellungen!$B$20)*(1+Einstellungen!$B$10)</f>
        <v>34.908888</v>
      </c>
      <c r="G13249" s="21" t="str">
        <f aca="false">IF(F13249&lt;Einstellungen!$B$5,"ja","nein")</f>
        <v>nein</v>
      </c>
      <c r="H13249" s="21" t="s">
        <v>31</v>
      </c>
      <c r="I13249" s="29" t="n">
        <f aca="false">INDEX(Einstellungen!$B$27:$B$50,24)</f>
        <v>0.8</v>
      </c>
      <c r="J13249" s="29" t="n">
        <f aca="false">F13249*I13249</f>
        <v>27.9271104</v>
      </c>
    </row>
    <row r="13250" customFormat="false" ht="15" hidden="false" customHeight="false" outlineLevel="0" collapsed="false">
      <c r="A13250" s="28" t="n">
        <v>46133</v>
      </c>
      <c r="B13250" s="21" t="s">
        <v>111</v>
      </c>
      <c r="C13250" s="21" t="s">
        <v>141</v>
      </c>
      <c r="D13250" s="29" t="n">
        <v>99</v>
      </c>
      <c r="E13250" s="29" t="n">
        <f aca="false">D13250/10</f>
        <v>9.9</v>
      </c>
      <c r="F13250" s="29" t="n">
        <f aca="false">(E13250+Einstellungen!$B$20)*(1+Einstellungen!$B$10)</f>
        <v>33.98164</v>
      </c>
      <c r="G13250" s="21" t="str">
        <f aca="false">IF(F13250&lt;Einstellungen!$B$5,"ja","nein")</f>
        <v>nein</v>
      </c>
      <c r="H13250" s="21" t="s">
        <v>31</v>
      </c>
      <c r="I13250" s="29" t="n">
        <f aca="false">INDEX(Einstellungen!$B$27:$B$50,1)</f>
        <v>0.6</v>
      </c>
      <c r="J13250" s="29" t="n">
        <f aca="false">F13250*I13250</f>
        <v>20.388984</v>
      </c>
    </row>
    <row r="13251" customFormat="false" ht="15" hidden="false" customHeight="false" outlineLevel="0" collapsed="false">
      <c r="A13251" s="28" t="n">
        <v>46133</v>
      </c>
      <c r="B13251" s="21" t="s">
        <v>113</v>
      </c>
      <c r="C13251" s="21" t="s">
        <v>141</v>
      </c>
      <c r="D13251" s="29" t="n">
        <v>98.642</v>
      </c>
      <c r="E13251" s="29" t="n">
        <f aca="false">D13251/10</f>
        <v>9.8642</v>
      </c>
      <c r="F13251" s="29" t="n">
        <f aca="false">(E13251+Einstellungen!$B$20)*(1+Einstellungen!$B$10)</f>
        <v>33.939038</v>
      </c>
      <c r="G13251" s="21" t="str">
        <f aca="false">IF(F13251&lt;Einstellungen!$B$5,"ja","nein")</f>
        <v>nein</v>
      </c>
      <c r="H13251" s="21" t="s">
        <v>31</v>
      </c>
      <c r="I13251" s="29" t="n">
        <f aca="false">INDEX(Einstellungen!$B$27:$B$50,2)</f>
        <v>0.5</v>
      </c>
      <c r="J13251" s="29" t="n">
        <f aca="false">F13251*I13251</f>
        <v>16.969519</v>
      </c>
    </row>
    <row r="13252" customFormat="false" ht="15" hidden="false" customHeight="false" outlineLevel="0" collapsed="false">
      <c r="A13252" s="28" t="n">
        <v>46133</v>
      </c>
      <c r="B13252" s="21" t="s">
        <v>114</v>
      </c>
      <c r="C13252" s="21" t="s">
        <v>141</v>
      </c>
      <c r="D13252" s="29" t="n">
        <v>98.373</v>
      </c>
      <c r="E13252" s="29" t="n">
        <f aca="false">D13252/10</f>
        <v>9.8373</v>
      </c>
      <c r="F13252" s="29" t="n">
        <f aca="false">(E13252+Einstellungen!$B$20)*(1+Einstellungen!$B$10)</f>
        <v>33.907027</v>
      </c>
      <c r="G13252" s="21" t="str">
        <f aca="false">IF(F13252&lt;Einstellungen!$B$5,"ja","nein")</f>
        <v>nein</v>
      </c>
      <c r="H13252" s="21" t="s">
        <v>31</v>
      </c>
      <c r="I13252" s="29" t="n">
        <f aca="false">INDEX(Einstellungen!$B$27:$B$50,3)</f>
        <v>0.45</v>
      </c>
      <c r="J13252" s="29" t="n">
        <f aca="false">F13252*I13252</f>
        <v>15.25816215</v>
      </c>
    </row>
    <row r="13253" customFormat="false" ht="15" hidden="false" customHeight="false" outlineLevel="0" collapsed="false">
      <c r="A13253" s="28" t="n">
        <v>46133</v>
      </c>
      <c r="B13253" s="21" t="s">
        <v>115</v>
      </c>
      <c r="C13253" s="21" t="s">
        <v>141</v>
      </c>
      <c r="D13253" s="29" t="n">
        <v>99.075</v>
      </c>
      <c r="E13253" s="29" t="n">
        <f aca="false">D13253/10</f>
        <v>9.9075</v>
      </c>
      <c r="F13253" s="29" t="n">
        <f aca="false">(E13253+Einstellungen!$B$20)*(1+Einstellungen!$B$10)</f>
        <v>33.990565</v>
      </c>
      <c r="G13253" s="21" t="str">
        <f aca="false">IF(F13253&lt;Einstellungen!$B$5,"ja","nein")</f>
        <v>nein</v>
      </c>
      <c r="H13253" s="21" t="s">
        <v>31</v>
      </c>
      <c r="I13253" s="29" t="n">
        <f aca="false">INDEX(Einstellungen!$B$27:$B$50,4)</f>
        <v>0.45</v>
      </c>
      <c r="J13253" s="29" t="n">
        <f aca="false">F13253*I13253</f>
        <v>15.29575425</v>
      </c>
    </row>
    <row r="13254" customFormat="false" ht="15" hidden="false" customHeight="false" outlineLevel="0" collapsed="false">
      <c r="A13254" s="28" t="n">
        <v>46133</v>
      </c>
      <c r="B13254" s="21" t="s">
        <v>116</v>
      </c>
      <c r="C13254" s="21" t="s">
        <v>141</v>
      </c>
      <c r="D13254" s="29" t="n">
        <v>100.19</v>
      </c>
      <c r="E13254" s="29" t="n">
        <f aca="false">D13254/10</f>
        <v>10.019</v>
      </c>
      <c r="F13254" s="29" t="n">
        <f aca="false">(E13254+Einstellungen!$B$20)*(1+Einstellungen!$B$10)</f>
        <v>34.12325</v>
      </c>
      <c r="G13254" s="21" t="str">
        <f aca="false">IF(F13254&lt;Einstellungen!$B$5,"ja","nein")</f>
        <v>nein</v>
      </c>
      <c r="H13254" s="21" t="s">
        <v>31</v>
      </c>
      <c r="I13254" s="29" t="n">
        <f aca="false">INDEX(Einstellungen!$B$27:$B$50,5)</f>
        <v>0.45</v>
      </c>
      <c r="J13254" s="29" t="n">
        <f aca="false">F13254*I13254</f>
        <v>15.3554625</v>
      </c>
    </row>
    <row r="13255" customFormat="false" ht="15" hidden="false" customHeight="false" outlineLevel="0" collapsed="false">
      <c r="A13255" s="28" t="n">
        <v>46133</v>
      </c>
      <c r="B13255" s="21" t="s">
        <v>117</v>
      </c>
      <c r="C13255" s="21" t="s">
        <v>141</v>
      </c>
      <c r="D13255" s="29" t="n">
        <v>108.447</v>
      </c>
      <c r="E13255" s="29" t="n">
        <f aca="false">D13255/10</f>
        <v>10.8447</v>
      </c>
      <c r="F13255" s="29" t="n">
        <f aca="false">(E13255+Einstellungen!$B$20)*(1+Einstellungen!$B$10)</f>
        <v>35.105833</v>
      </c>
      <c r="G13255" s="21" t="str">
        <f aca="false">IF(F13255&lt;Einstellungen!$B$5,"ja","nein")</f>
        <v>nein</v>
      </c>
      <c r="H13255" s="21" t="s">
        <v>31</v>
      </c>
      <c r="I13255" s="29" t="n">
        <f aca="false">INDEX(Einstellungen!$B$27:$B$50,6)</f>
        <v>0.5</v>
      </c>
      <c r="J13255" s="29" t="n">
        <f aca="false">F13255*I13255</f>
        <v>17.5529165</v>
      </c>
    </row>
    <row r="13256" customFormat="false" ht="15" hidden="false" customHeight="false" outlineLevel="0" collapsed="false">
      <c r="A13256" s="28" t="n">
        <v>46133</v>
      </c>
      <c r="B13256" s="21" t="s">
        <v>118</v>
      </c>
      <c r="C13256" s="21" t="s">
        <v>141</v>
      </c>
      <c r="D13256" s="29" t="n">
        <v>127.085</v>
      </c>
      <c r="E13256" s="29" t="n">
        <f aca="false">D13256/10</f>
        <v>12.7085</v>
      </c>
      <c r="F13256" s="29" t="n">
        <f aca="false">(E13256+Einstellungen!$B$20)*(1+Einstellungen!$B$10)</f>
        <v>37.323755</v>
      </c>
      <c r="G13256" s="21" t="str">
        <f aca="false">IF(F13256&lt;Einstellungen!$B$5,"ja","nein")</f>
        <v>nein</v>
      </c>
      <c r="H13256" s="21" t="s">
        <v>31</v>
      </c>
      <c r="I13256" s="29" t="n">
        <f aca="false">INDEX(Einstellungen!$B$27:$B$50,7)</f>
        <v>0.7</v>
      </c>
      <c r="J13256" s="29" t="n">
        <f aca="false">F13256*I13256</f>
        <v>26.1266285</v>
      </c>
    </row>
    <row r="13257" customFormat="false" ht="15" hidden="false" customHeight="false" outlineLevel="0" collapsed="false">
      <c r="A13257" s="28" t="n">
        <v>46133</v>
      </c>
      <c r="B13257" s="21" t="s">
        <v>119</v>
      </c>
      <c r="C13257" s="21" t="s">
        <v>141</v>
      </c>
      <c r="D13257" s="29" t="n">
        <v>135.327</v>
      </c>
      <c r="E13257" s="29" t="n">
        <f aca="false">D13257/10</f>
        <v>13.5327</v>
      </c>
      <c r="F13257" s="29" t="n">
        <f aca="false">(E13257+Einstellungen!$B$20)*(1+Einstellungen!$B$10)</f>
        <v>38.304553</v>
      </c>
      <c r="G13257" s="21" t="str">
        <f aca="false">IF(F13257&lt;Einstellungen!$B$5,"ja","nein")</f>
        <v>nein</v>
      </c>
      <c r="H13257" s="21" t="s">
        <v>31</v>
      </c>
      <c r="I13257" s="29" t="n">
        <f aca="false">INDEX(Einstellungen!$B$27:$B$50,8)</f>
        <v>0.95</v>
      </c>
      <c r="J13257" s="29" t="n">
        <f aca="false">F13257*I13257</f>
        <v>36.38932535</v>
      </c>
    </row>
    <row r="13258" customFormat="false" ht="15" hidden="false" customHeight="false" outlineLevel="0" collapsed="false">
      <c r="A13258" s="28" t="n">
        <v>46133</v>
      </c>
      <c r="B13258" s="21" t="s">
        <v>120</v>
      </c>
      <c r="C13258" s="21" t="s">
        <v>141</v>
      </c>
      <c r="D13258" s="29" t="n">
        <v>118.947</v>
      </c>
      <c r="E13258" s="29" t="n">
        <f aca="false">D13258/10</f>
        <v>11.8947</v>
      </c>
      <c r="F13258" s="29" t="n">
        <f aca="false">(E13258+Einstellungen!$B$20)*(1+Einstellungen!$B$10)</f>
        <v>36.355333</v>
      </c>
      <c r="G13258" s="21" t="str">
        <f aca="false">IF(F13258&lt;Einstellungen!$B$5,"ja","nein")</f>
        <v>nein</v>
      </c>
      <c r="H13258" s="21" t="s">
        <v>31</v>
      </c>
      <c r="I13258" s="29" t="n">
        <f aca="false">INDEX(Einstellungen!$B$27:$B$50,9)</f>
        <v>1.05</v>
      </c>
      <c r="J13258" s="29" t="n">
        <f aca="false">F13258*I13258</f>
        <v>38.17309965</v>
      </c>
    </row>
    <row r="13259" customFormat="false" ht="15" hidden="false" customHeight="false" outlineLevel="0" collapsed="false">
      <c r="A13259" s="28" t="n">
        <v>46133</v>
      </c>
      <c r="B13259" s="21" t="s">
        <v>121</v>
      </c>
      <c r="C13259" s="21" t="s">
        <v>141</v>
      </c>
      <c r="D13259" s="29" t="n">
        <v>97.305</v>
      </c>
      <c r="E13259" s="29" t="n">
        <f aca="false">D13259/10</f>
        <v>9.7305</v>
      </c>
      <c r="F13259" s="29" t="n">
        <f aca="false">(E13259+Einstellungen!$B$20)*(1+Einstellungen!$B$10)</f>
        <v>33.779935</v>
      </c>
      <c r="G13259" s="21" t="str">
        <f aca="false">IF(F13259&lt;Einstellungen!$B$5,"ja","nein")</f>
        <v>nein</v>
      </c>
      <c r="H13259" s="21" t="s">
        <v>31</v>
      </c>
      <c r="I13259" s="29" t="n">
        <f aca="false">INDEX(Einstellungen!$B$27:$B$50,10)</f>
        <v>1.05</v>
      </c>
      <c r="J13259" s="29" t="n">
        <f aca="false">F13259*I13259</f>
        <v>35.46893175</v>
      </c>
    </row>
    <row r="13260" customFormat="false" ht="15" hidden="false" customHeight="false" outlineLevel="0" collapsed="false">
      <c r="A13260" s="28" t="n">
        <v>46133</v>
      </c>
      <c r="B13260" s="21" t="s">
        <v>122</v>
      </c>
      <c r="C13260" s="21" t="s">
        <v>141</v>
      </c>
      <c r="D13260" s="29" t="n">
        <v>59.895</v>
      </c>
      <c r="E13260" s="29" t="n">
        <f aca="false">D13260/10</f>
        <v>5.9895</v>
      </c>
      <c r="F13260" s="29" t="n">
        <f aca="false">(E13260+Einstellungen!$B$20)*(1+Einstellungen!$B$10)</f>
        <v>29.328145</v>
      </c>
      <c r="G13260" s="21" t="str">
        <f aca="false">IF(F13260&lt;Einstellungen!$B$5,"ja","nein")</f>
        <v>nein</v>
      </c>
      <c r="H13260" s="21" t="s">
        <v>31</v>
      </c>
      <c r="I13260" s="29" t="n">
        <f aca="false">INDEX(Einstellungen!$B$27:$B$50,11)</f>
        <v>1.05</v>
      </c>
      <c r="J13260" s="29" t="n">
        <f aca="false">F13260*I13260</f>
        <v>30.79455225</v>
      </c>
    </row>
    <row r="13261" customFormat="false" ht="15" hidden="false" customHeight="false" outlineLevel="0" collapsed="false">
      <c r="A13261" s="28" t="n">
        <v>46133</v>
      </c>
      <c r="B13261" s="21" t="s">
        <v>123</v>
      </c>
      <c r="C13261" s="21" t="s">
        <v>141</v>
      </c>
      <c r="D13261" s="29" t="n">
        <v>19.603</v>
      </c>
      <c r="E13261" s="29" t="n">
        <f aca="false">D13261/10</f>
        <v>1.9603</v>
      </c>
      <c r="F13261" s="29" t="n">
        <f aca="false">(E13261+Einstellungen!$B$20)*(1+Einstellungen!$B$10)</f>
        <v>24.533397</v>
      </c>
      <c r="G13261" s="21" t="str">
        <f aca="false">IF(F13261&lt;Einstellungen!$B$5,"ja","nein")</f>
        <v>ja</v>
      </c>
      <c r="H13261" s="21" t="s">
        <v>31</v>
      </c>
      <c r="I13261" s="29" t="n">
        <f aca="false">INDEX(Einstellungen!$B$27:$B$50,12)</f>
        <v>1.1</v>
      </c>
      <c r="J13261" s="29" t="n">
        <f aca="false">F13261*I13261</f>
        <v>26.9867367</v>
      </c>
    </row>
    <row r="13262" customFormat="false" ht="15" hidden="false" customHeight="false" outlineLevel="0" collapsed="false">
      <c r="A13262" s="28" t="n">
        <v>46133</v>
      </c>
      <c r="B13262" s="21" t="s">
        <v>124</v>
      </c>
      <c r="C13262" s="21" t="s">
        <v>141</v>
      </c>
      <c r="D13262" s="29" t="n">
        <v>-0.097</v>
      </c>
      <c r="E13262" s="29" t="n">
        <f aca="false">D13262/10</f>
        <v>-0.0097</v>
      </c>
      <c r="F13262" s="29" t="n">
        <f aca="false">(E13262+Einstellungen!$B$20)*(1+Einstellungen!$B$10)</f>
        <v>22.189097</v>
      </c>
      <c r="G13262" s="21" t="str">
        <f aca="false">IF(F13262&lt;Einstellungen!$B$5,"ja","nein")</f>
        <v>ja</v>
      </c>
      <c r="H13262" s="21" t="s">
        <v>31</v>
      </c>
      <c r="I13262" s="29" t="n">
        <f aca="false">INDEX(Einstellungen!$B$27:$B$50,13)</f>
        <v>1.2</v>
      </c>
      <c r="J13262" s="29" t="n">
        <f aca="false">F13262*I13262</f>
        <v>26.6269164</v>
      </c>
    </row>
    <row r="13263" customFormat="false" ht="15" hidden="false" customHeight="false" outlineLevel="0" collapsed="false">
      <c r="A13263" s="28" t="n">
        <v>46133</v>
      </c>
      <c r="B13263" s="21" t="s">
        <v>125</v>
      </c>
      <c r="C13263" s="21" t="s">
        <v>141</v>
      </c>
      <c r="D13263" s="29" t="n">
        <v>-1.752</v>
      </c>
      <c r="E13263" s="29" t="n">
        <f aca="false">D13263/10</f>
        <v>-0.1752</v>
      </c>
      <c r="F13263" s="29" t="n">
        <f aca="false">(E13263+Einstellungen!$B$20)*(1+Einstellungen!$B$10)</f>
        <v>21.992152</v>
      </c>
      <c r="G13263" s="21" t="str">
        <f aca="false">IF(F13263&lt;Einstellungen!$B$5,"ja","nein")</f>
        <v>ja</v>
      </c>
      <c r="H13263" s="21" t="s">
        <v>31</v>
      </c>
      <c r="I13263" s="29" t="n">
        <f aca="false">INDEX(Einstellungen!$B$27:$B$50,14)</f>
        <v>1.15</v>
      </c>
      <c r="J13263" s="29" t="n">
        <f aca="false">F13263*I13263</f>
        <v>25.2909748</v>
      </c>
    </row>
    <row r="13264" customFormat="false" ht="15" hidden="false" customHeight="false" outlineLevel="0" collapsed="false">
      <c r="A13264" s="28" t="n">
        <v>46133</v>
      </c>
      <c r="B13264" s="21" t="s">
        <v>126</v>
      </c>
      <c r="C13264" s="21" t="s">
        <v>141</v>
      </c>
      <c r="D13264" s="29" t="n">
        <v>-3.7</v>
      </c>
      <c r="E13264" s="29" t="n">
        <f aca="false">D13264/10</f>
        <v>-0.37</v>
      </c>
      <c r="F13264" s="29" t="n">
        <f aca="false">(E13264+Einstellungen!$B$20)*(1+Einstellungen!$B$10)</f>
        <v>21.76034</v>
      </c>
      <c r="G13264" s="21" t="str">
        <f aca="false">IF(F13264&lt;Einstellungen!$B$5,"ja","nein")</f>
        <v>ja</v>
      </c>
      <c r="H13264" s="21" t="s">
        <v>31</v>
      </c>
      <c r="I13264" s="29" t="n">
        <f aca="false">INDEX(Einstellungen!$B$27:$B$50,15)</f>
        <v>1</v>
      </c>
      <c r="J13264" s="29" t="n">
        <f aca="false">F13264*I13264</f>
        <v>21.76034</v>
      </c>
    </row>
    <row r="13265" customFormat="false" ht="15" hidden="false" customHeight="false" outlineLevel="0" collapsed="false">
      <c r="A13265" s="28" t="n">
        <v>46133</v>
      </c>
      <c r="B13265" s="21" t="s">
        <v>127</v>
      </c>
      <c r="C13265" s="21" t="s">
        <v>141</v>
      </c>
      <c r="D13265" s="29" t="n">
        <v>-1.863</v>
      </c>
      <c r="E13265" s="29" t="n">
        <f aca="false">D13265/10</f>
        <v>-0.1863</v>
      </c>
      <c r="F13265" s="29" t="n">
        <f aca="false">(E13265+Einstellungen!$B$20)*(1+Einstellungen!$B$10)</f>
        <v>21.978943</v>
      </c>
      <c r="G13265" s="21" t="str">
        <f aca="false">IF(F13265&lt;Einstellungen!$B$5,"ja","nein")</f>
        <v>ja</v>
      </c>
      <c r="H13265" s="21" t="s">
        <v>31</v>
      </c>
      <c r="I13265" s="29" t="n">
        <f aca="false">INDEX(Einstellungen!$B$27:$B$50,16)</f>
        <v>0.95</v>
      </c>
      <c r="J13265" s="29" t="n">
        <f aca="false">F13265*I13265</f>
        <v>20.87999585</v>
      </c>
    </row>
    <row r="13266" customFormat="false" ht="15" hidden="false" customHeight="false" outlineLevel="0" collapsed="false">
      <c r="A13266" s="28" t="n">
        <v>46133</v>
      </c>
      <c r="B13266" s="21" t="s">
        <v>128</v>
      </c>
      <c r="C13266" s="21" t="s">
        <v>141</v>
      </c>
      <c r="D13266" s="29" t="n">
        <v>14.535</v>
      </c>
      <c r="E13266" s="29" t="n">
        <f aca="false">D13266/10</f>
        <v>1.4535</v>
      </c>
      <c r="F13266" s="29" t="n">
        <f aca="false">(E13266+Einstellungen!$B$20)*(1+Einstellungen!$B$10)</f>
        <v>23.930305</v>
      </c>
      <c r="G13266" s="21" t="str">
        <f aca="false">IF(F13266&lt;Einstellungen!$B$5,"ja","nein")</f>
        <v>ja</v>
      </c>
      <c r="H13266" s="21" t="s">
        <v>31</v>
      </c>
      <c r="I13266" s="29" t="n">
        <f aca="false">INDEX(Einstellungen!$B$27:$B$50,17)</f>
        <v>0.95</v>
      </c>
      <c r="J13266" s="29" t="n">
        <f aca="false">F13266*I13266</f>
        <v>22.73378975</v>
      </c>
    </row>
    <row r="13267" customFormat="false" ht="15" hidden="false" customHeight="false" outlineLevel="0" collapsed="false">
      <c r="A13267" s="28" t="n">
        <v>46133</v>
      </c>
      <c r="B13267" s="21" t="s">
        <v>129</v>
      </c>
      <c r="C13267" s="21" t="s">
        <v>141</v>
      </c>
      <c r="D13267" s="29" t="n">
        <v>69.83</v>
      </c>
      <c r="E13267" s="29" t="n">
        <f aca="false">D13267/10</f>
        <v>6.983</v>
      </c>
      <c r="F13267" s="29" t="n">
        <f aca="false">(E13267+Einstellungen!$B$20)*(1+Einstellungen!$B$10)</f>
        <v>30.51041</v>
      </c>
      <c r="G13267" s="21" t="str">
        <f aca="false">IF(F13267&lt;Einstellungen!$B$5,"ja","nein")</f>
        <v>nein</v>
      </c>
      <c r="H13267" s="21" t="s">
        <v>31</v>
      </c>
      <c r="I13267" s="29" t="n">
        <f aca="false">INDEX(Einstellungen!$B$27:$B$50,18)</f>
        <v>1.1</v>
      </c>
      <c r="J13267" s="29" t="n">
        <f aca="false">F13267*I13267</f>
        <v>33.561451</v>
      </c>
    </row>
    <row r="13268" customFormat="false" ht="15" hidden="false" customHeight="false" outlineLevel="0" collapsed="false">
      <c r="A13268" s="28" t="n">
        <v>46133</v>
      </c>
      <c r="B13268" s="21" t="s">
        <v>130</v>
      </c>
      <c r="C13268" s="21" t="s">
        <v>141</v>
      </c>
      <c r="D13268" s="29" t="n">
        <v>102.645</v>
      </c>
      <c r="E13268" s="29" t="n">
        <f aca="false">D13268/10</f>
        <v>10.2645</v>
      </c>
      <c r="F13268" s="29" t="n">
        <f aca="false">(E13268+Einstellungen!$B$20)*(1+Einstellungen!$B$10)</f>
        <v>34.415395</v>
      </c>
      <c r="G13268" s="21" t="str">
        <f aca="false">IF(F13268&lt;Einstellungen!$B$5,"ja","nein")</f>
        <v>nein</v>
      </c>
      <c r="H13268" s="21" t="s">
        <v>31</v>
      </c>
      <c r="I13268" s="29" t="n">
        <f aca="false">INDEX(Einstellungen!$B$27:$B$50,19)</f>
        <v>1.35</v>
      </c>
      <c r="J13268" s="29" t="n">
        <f aca="false">F13268*I13268</f>
        <v>46.46078325</v>
      </c>
    </row>
    <row r="13269" customFormat="false" ht="15" hidden="false" customHeight="false" outlineLevel="0" collapsed="false">
      <c r="A13269" s="28" t="n">
        <v>46133</v>
      </c>
      <c r="B13269" s="21" t="s">
        <v>131</v>
      </c>
      <c r="C13269" s="21" t="s">
        <v>141</v>
      </c>
      <c r="D13269" s="29" t="n">
        <v>134.11</v>
      </c>
      <c r="E13269" s="29" t="n">
        <f aca="false">D13269/10</f>
        <v>13.411</v>
      </c>
      <c r="F13269" s="29" t="n">
        <f aca="false">(E13269+Einstellungen!$B$20)*(1+Einstellungen!$B$10)</f>
        <v>38.15973</v>
      </c>
      <c r="G13269" s="21" t="str">
        <f aca="false">IF(F13269&lt;Einstellungen!$B$5,"ja","nein")</f>
        <v>nein</v>
      </c>
      <c r="H13269" s="21" t="s">
        <v>31</v>
      </c>
      <c r="I13269" s="29" t="n">
        <f aca="false">INDEX(Einstellungen!$B$27:$B$50,20)</f>
        <v>1.45</v>
      </c>
      <c r="J13269" s="29" t="n">
        <f aca="false">F13269*I13269</f>
        <v>55.3316085</v>
      </c>
    </row>
    <row r="13270" customFormat="false" ht="15" hidden="false" customHeight="false" outlineLevel="0" collapsed="false">
      <c r="A13270" s="28" t="n">
        <v>46133</v>
      </c>
      <c r="B13270" s="21" t="s">
        <v>132</v>
      </c>
      <c r="C13270" s="21" t="s">
        <v>141</v>
      </c>
      <c r="D13270" s="29" t="n">
        <v>144.775</v>
      </c>
      <c r="E13270" s="29" t="n">
        <f aca="false">D13270/10</f>
        <v>14.4775</v>
      </c>
      <c r="F13270" s="29" t="n">
        <f aca="false">(E13270+Einstellungen!$B$20)*(1+Einstellungen!$B$10)</f>
        <v>39.428865</v>
      </c>
      <c r="G13270" s="21" t="str">
        <f aca="false">IF(F13270&lt;Einstellungen!$B$5,"ja","nein")</f>
        <v>nein</v>
      </c>
      <c r="H13270" s="21" t="s">
        <v>31</v>
      </c>
      <c r="I13270" s="29" t="n">
        <f aca="false">INDEX(Einstellungen!$B$27:$B$50,21)</f>
        <v>1.4</v>
      </c>
      <c r="J13270" s="29" t="n">
        <f aca="false">F13270*I13270</f>
        <v>55.200411</v>
      </c>
    </row>
    <row r="13271" customFormat="false" ht="15" hidden="false" customHeight="false" outlineLevel="0" collapsed="false">
      <c r="A13271" s="28" t="n">
        <v>46133</v>
      </c>
      <c r="B13271" s="21" t="s">
        <v>133</v>
      </c>
      <c r="C13271" s="21" t="s">
        <v>141</v>
      </c>
      <c r="D13271" s="29" t="n">
        <v>129.62</v>
      </c>
      <c r="E13271" s="29" t="n">
        <f aca="false">D13271/10</f>
        <v>12.962</v>
      </c>
      <c r="F13271" s="29" t="n">
        <f aca="false">(E13271+Einstellungen!$B$20)*(1+Einstellungen!$B$10)</f>
        <v>37.62542</v>
      </c>
      <c r="G13271" s="21" t="str">
        <f aca="false">IF(F13271&lt;Einstellungen!$B$5,"ja","nein")</f>
        <v>nein</v>
      </c>
      <c r="H13271" s="21" t="s">
        <v>31</v>
      </c>
      <c r="I13271" s="29" t="n">
        <f aca="false">INDEX(Einstellungen!$B$27:$B$50,22)</f>
        <v>1.25</v>
      </c>
      <c r="J13271" s="29" t="n">
        <f aca="false">F13271*I13271</f>
        <v>47.031775</v>
      </c>
    </row>
    <row r="13272" customFormat="false" ht="15" hidden="false" customHeight="false" outlineLevel="0" collapsed="false">
      <c r="A13272" s="28" t="n">
        <v>46133</v>
      </c>
      <c r="B13272" s="21" t="s">
        <v>134</v>
      </c>
      <c r="C13272" s="21" t="s">
        <v>141</v>
      </c>
      <c r="D13272" s="29" t="n">
        <v>119.845</v>
      </c>
      <c r="E13272" s="29" t="n">
        <f aca="false">D13272/10</f>
        <v>11.9845</v>
      </c>
      <c r="F13272" s="29" t="n">
        <f aca="false">(E13272+Einstellungen!$B$20)*(1+Einstellungen!$B$10)</f>
        <v>36.462195</v>
      </c>
      <c r="G13272" s="21" t="str">
        <f aca="false">IF(F13272&lt;Einstellungen!$B$5,"ja","nein")</f>
        <v>nein</v>
      </c>
      <c r="H13272" s="21" t="s">
        <v>31</v>
      </c>
      <c r="I13272" s="29" t="n">
        <f aca="false">INDEX(Einstellungen!$B$27:$B$50,23)</f>
        <v>1.05</v>
      </c>
      <c r="J13272" s="29" t="n">
        <f aca="false">F13272*I13272</f>
        <v>38.28530475</v>
      </c>
    </row>
    <row r="13273" customFormat="false" ht="15" hidden="false" customHeight="false" outlineLevel="0" collapsed="false">
      <c r="A13273" s="28" t="n">
        <v>46133</v>
      </c>
      <c r="B13273" s="21" t="s">
        <v>135</v>
      </c>
      <c r="C13273" s="21" t="s">
        <v>141</v>
      </c>
      <c r="D13273" s="29" t="n">
        <v>111.873</v>
      </c>
      <c r="E13273" s="29" t="n">
        <f aca="false">D13273/10</f>
        <v>11.1873</v>
      </c>
      <c r="F13273" s="29" t="n">
        <f aca="false">(E13273+Einstellungen!$B$20)*(1+Einstellungen!$B$10)</f>
        <v>35.513527</v>
      </c>
      <c r="G13273" s="21" t="str">
        <f aca="false">IF(F13273&lt;Einstellungen!$B$5,"ja","nein")</f>
        <v>nein</v>
      </c>
      <c r="H13273" s="21" t="s">
        <v>31</v>
      </c>
      <c r="I13273" s="29" t="n">
        <f aca="false">INDEX(Einstellungen!$B$27:$B$50,24)</f>
        <v>0.8</v>
      </c>
      <c r="J13273" s="29" t="n">
        <f aca="false">F13273*I13273</f>
        <v>28.4108216</v>
      </c>
    </row>
    <row r="13274" customFormat="false" ht="15" hidden="false" customHeight="false" outlineLevel="0" collapsed="false">
      <c r="A13274" s="28" t="n">
        <v>46134</v>
      </c>
      <c r="B13274" s="21" t="s">
        <v>111</v>
      </c>
      <c r="C13274" s="21" t="s">
        <v>112</v>
      </c>
      <c r="D13274" s="29" t="n">
        <v>107.095</v>
      </c>
      <c r="E13274" s="29" t="n">
        <f aca="false">D13274/10</f>
        <v>10.7095</v>
      </c>
      <c r="F13274" s="29" t="n">
        <f aca="false">(E13274+Einstellungen!$B$20)*(1+Einstellungen!$B$10)</f>
        <v>34.944945</v>
      </c>
      <c r="G13274" s="21" t="str">
        <f aca="false">IF(F13274&lt;Einstellungen!$B$5,"ja","nein")</f>
        <v>nein</v>
      </c>
      <c r="H13274" s="21" t="s">
        <v>31</v>
      </c>
      <c r="I13274" s="29" t="n">
        <f aca="false">INDEX(Einstellungen!$B$27:$B$50,1)</f>
        <v>0.6</v>
      </c>
      <c r="J13274" s="29" t="n">
        <f aca="false">F13274*I13274</f>
        <v>20.966967</v>
      </c>
    </row>
    <row r="13275" customFormat="false" ht="15" hidden="false" customHeight="false" outlineLevel="0" collapsed="false">
      <c r="A13275" s="28" t="n">
        <v>46134</v>
      </c>
      <c r="B13275" s="21" t="s">
        <v>113</v>
      </c>
      <c r="C13275" s="21" t="s">
        <v>112</v>
      </c>
      <c r="D13275" s="29" t="n">
        <v>104.11</v>
      </c>
      <c r="E13275" s="29" t="n">
        <f aca="false">D13275/10</f>
        <v>10.411</v>
      </c>
      <c r="F13275" s="29" t="n">
        <f aca="false">(E13275+Einstellungen!$B$20)*(1+Einstellungen!$B$10)</f>
        <v>34.58973</v>
      </c>
      <c r="G13275" s="21" t="str">
        <f aca="false">IF(F13275&lt;Einstellungen!$B$5,"ja","nein")</f>
        <v>nein</v>
      </c>
      <c r="H13275" s="21" t="s">
        <v>31</v>
      </c>
      <c r="I13275" s="29" t="n">
        <f aca="false">INDEX(Einstellungen!$B$27:$B$50,2)</f>
        <v>0.5</v>
      </c>
      <c r="J13275" s="29" t="n">
        <f aca="false">F13275*I13275</f>
        <v>17.294865</v>
      </c>
    </row>
    <row r="13276" customFormat="false" ht="15" hidden="false" customHeight="false" outlineLevel="0" collapsed="false">
      <c r="A13276" s="28" t="n">
        <v>46134</v>
      </c>
      <c r="B13276" s="21" t="s">
        <v>114</v>
      </c>
      <c r="C13276" s="21" t="s">
        <v>112</v>
      </c>
      <c r="D13276" s="29" t="n">
        <v>104.2</v>
      </c>
      <c r="E13276" s="29" t="n">
        <f aca="false">D13276/10</f>
        <v>10.42</v>
      </c>
      <c r="F13276" s="29" t="n">
        <f aca="false">(E13276+Einstellungen!$B$20)*(1+Einstellungen!$B$10)</f>
        <v>34.60044</v>
      </c>
      <c r="G13276" s="21" t="str">
        <f aca="false">IF(F13276&lt;Einstellungen!$B$5,"ja","nein")</f>
        <v>nein</v>
      </c>
      <c r="H13276" s="21" t="s">
        <v>31</v>
      </c>
      <c r="I13276" s="29" t="n">
        <f aca="false">INDEX(Einstellungen!$B$27:$B$50,3)</f>
        <v>0.45</v>
      </c>
      <c r="J13276" s="29" t="n">
        <f aca="false">F13276*I13276</f>
        <v>15.570198</v>
      </c>
    </row>
    <row r="13277" customFormat="false" ht="15" hidden="false" customHeight="false" outlineLevel="0" collapsed="false">
      <c r="A13277" s="28" t="n">
        <v>46134</v>
      </c>
      <c r="B13277" s="21" t="s">
        <v>115</v>
      </c>
      <c r="C13277" s="21" t="s">
        <v>112</v>
      </c>
      <c r="D13277" s="29" t="n">
        <v>104.847</v>
      </c>
      <c r="E13277" s="29" t="n">
        <f aca="false">D13277/10</f>
        <v>10.4847</v>
      </c>
      <c r="F13277" s="29" t="n">
        <f aca="false">(E13277+Einstellungen!$B$20)*(1+Einstellungen!$B$10)</f>
        <v>34.677433</v>
      </c>
      <c r="G13277" s="21" t="str">
        <f aca="false">IF(F13277&lt;Einstellungen!$B$5,"ja","nein")</f>
        <v>nein</v>
      </c>
      <c r="H13277" s="21" t="s">
        <v>31</v>
      </c>
      <c r="I13277" s="29" t="n">
        <f aca="false">INDEX(Einstellungen!$B$27:$B$50,4)</f>
        <v>0.45</v>
      </c>
      <c r="J13277" s="29" t="n">
        <f aca="false">F13277*I13277</f>
        <v>15.60484485</v>
      </c>
    </row>
    <row r="13278" customFormat="false" ht="15" hidden="false" customHeight="false" outlineLevel="0" collapsed="false">
      <c r="A13278" s="28" t="n">
        <v>46134</v>
      </c>
      <c r="B13278" s="21" t="s">
        <v>116</v>
      </c>
      <c r="C13278" s="21" t="s">
        <v>112</v>
      </c>
      <c r="D13278" s="29" t="n">
        <v>109.692</v>
      </c>
      <c r="E13278" s="29" t="n">
        <f aca="false">D13278/10</f>
        <v>10.9692</v>
      </c>
      <c r="F13278" s="29" t="n">
        <f aca="false">(E13278+Einstellungen!$B$20)*(1+Einstellungen!$B$10)</f>
        <v>35.253988</v>
      </c>
      <c r="G13278" s="21" t="str">
        <f aca="false">IF(F13278&lt;Einstellungen!$B$5,"ja","nein")</f>
        <v>nein</v>
      </c>
      <c r="H13278" s="21" t="s">
        <v>31</v>
      </c>
      <c r="I13278" s="29" t="n">
        <f aca="false">INDEX(Einstellungen!$B$27:$B$50,5)</f>
        <v>0.45</v>
      </c>
      <c r="J13278" s="29" t="n">
        <f aca="false">F13278*I13278</f>
        <v>15.8642946</v>
      </c>
    </row>
    <row r="13279" customFormat="false" ht="15" hidden="false" customHeight="false" outlineLevel="0" collapsed="false">
      <c r="A13279" s="28" t="n">
        <v>46134</v>
      </c>
      <c r="B13279" s="21" t="s">
        <v>117</v>
      </c>
      <c r="C13279" s="21" t="s">
        <v>112</v>
      </c>
      <c r="D13279" s="29" t="n">
        <v>121.233</v>
      </c>
      <c r="E13279" s="29" t="n">
        <f aca="false">D13279/10</f>
        <v>12.1233</v>
      </c>
      <c r="F13279" s="29" t="n">
        <f aca="false">(E13279+Einstellungen!$B$20)*(1+Einstellungen!$B$10)</f>
        <v>36.627367</v>
      </c>
      <c r="G13279" s="21" t="str">
        <f aca="false">IF(F13279&lt;Einstellungen!$B$5,"ja","nein")</f>
        <v>nein</v>
      </c>
      <c r="H13279" s="21" t="s">
        <v>31</v>
      </c>
      <c r="I13279" s="29" t="n">
        <f aca="false">INDEX(Einstellungen!$B$27:$B$50,6)</f>
        <v>0.5</v>
      </c>
      <c r="J13279" s="29" t="n">
        <f aca="false">F13279*I13279</f>
        <v>18.3136835</v>
      </c>
    </row>
    <row r="13280" customFormat="false" ht="15" hidden="false" customHeight="false" outlineLevel="0" collapsed="false">
      <c r="A13280" s="28" t="n">
        <v>46134</v>
      </c>
      <c r="B13280" s="21" t="s">
        <v>118</v>
      </c>
      <c r="C13280" s="21" t="s">
        <v>112</v>
      </c>
      <c r="D13280" s="29" t="n">
        <v>139.843</v>
      </c>
      <c r="E13280" s="29" t="n">
        <f aca="false">D13280/10</f>
        <v>13.9843</v>
      </c>
      <c r="F13280" s="29" t="n">
        <f aca="false">(E13280+Einstellungen!$B$20)*(1+Einstellungen!$B$10)</f>
        <v>38.841957</v>
      </c>
      <c r="G13280" s="21" t="str">
        <f aca="false">IF(F13280&lt;Einstellungen!$B$5,"ja","nein")</f>
        <v>nein</v>
      </c>
      <c r="H13280" s="21" t="s">
        <v>31</v>
      </c>
      <c r="I13280" s="29" t="n">
        <f aca="false">INDEX(Einstellungen!$B$27:$B$50,7)</f>
        <v>0.7</v>
      </c>
      <c r="J13280" s="29" t="n">
        <f aca="false">F13280*I13280</f>
        <v>27.1893699</v>
      </c>
    </row>
    <row r="13281" customFormat="false" ht="15" hidden="false" customHeight="false" outlineLevel="0" collapsed="false">
      <c r="A13281" s="28" t="n">
        <v>46134</v>
      </c>
      <c r="B13281" s="21" t="s">
        <v>119</v>
      </c>
      <c r="C13281" s="21" t="s">
        <v>112</v>
      </c>
      <c r="D13281" s="29" t="n">
        <v>134.797</v>
      </c>
      <c r="E13281" s="29" t="n">
        <f aca="false">D13281/10</f>
        <v>13.4797</v>
      </c>
      <c r="F13281" s="29" t="n">
        <f aca="false">(E13281+Einstellungen!$B$20)*(1+Einstellungen!$B$10)</f>
        <v>38.241483</v>
      </c>
      <c r="G13281" s="21" t="str">
        <f aca="false">IF(F13281&lt;Einstellungen!$B$5,"ja","nein")</f>
        <v>nein</v>
      </c>
      <c r="H13281" s="21" t="s">
        <v>31</v>
      </c>
      <c r="I13281" s="29" t="n">
        <f aca="false">INDEX(Einstellungen!$B$27:$B$50,8)</f>
        <v>0.95</v>
      </c>
      <c r="J13281" s="29" t="n">
        <f aca="false">F13281*I13281</f>
        <v>36.32940885</v>
      </c>
    </row>
    <row r="13282" customFormat="false" ht="15" hidden="false" customHeight="false" outlineLevel="0" collapsed="false">
      <c r="A13282" s="28" t="n">
        <v>46134</v>
      </c>
      <c r="B13282" s="21" t="s">
        <v>120</v>
      </c>
      <c r="C13282" s="21" t="s">
        <v>112</v>
      </c>
      <c r="D13282" s="29" t="n">
        <v>113.865</v>
      </c>
      <c r="E13282" s="29" t="n">
        <f aca="false">D13282/10</f>
        <v>11.3865</v>
      </c>
      <c r="F13282" s="29" t="n">
        <f aca="false">(E13282+Einstellungen!$B$20)*(1+Einstellungen!$B$10)</f>
        <v>35.750575</v>
      </c>
      <c r="G13282" s="21" t="str">
        <f aca="false">IF(F13282&lt;Einstellungen!$B$5,"ja","nein")</f>
        <v>nein</v>
      </c>
      <c r="H13282" s="21" t="s">
        <v>31</v>
      </c>
      <c r="I13282" s="29" t="n">
        <f aca="false">INDEX(Einstellungen!$B$27:$B$50,9)</f>
        <v>1.05</v>
      </c>
      <c r="J13282" s="29" t="n">
        <f aca="false">F13282*I13282</f>
        <v>37.53810375</v>
      </c>
    </row>
    <row r="13283" customFormat="false" ht="15" hidden="false" customHeight="false" outlineLevel="0" collapsed="false">
      <c r="A13283" s="28" t="n">
        <v>46134</v>
      </c>
      <c r="B13283" s="21" t="s">
        <v>121</v>
      </c>
      <c r="C13283" s="21" t="s">
        <v>112</v>
      </c>
      <c r="D13283" s="29" t="n">
        <v>79.555</v>
      </c>
      <c r="E13283" s="29" t="n">
        <f aca="false">D13283/10</f>
        <v>7.9555</v>
      </c>
      <c r="F13283" s="29" t="n">
        <f aca="false">(E13283+Einstellungen!$B$20)*(1+Einstellungen!$B$10)</f>
        <v>31.667685</v>
      </c>
      <c r="G13283" s="21" t="str">
        <f aca="false">IF(F13283&lt;Einstellungen!$B$5,"ja","nein")</f>
        <v>nein</v>
      </c>
      <c r="H13283" s="21" t="s">
        <v>31</v>
      </c>
      <c r="I13283" s="29" t="n">
        <f aca="false">INDEX(Einstellungen!$B$27:$B$50,10)</f>
        <v>1.05</v>
      </c>
      <c r="J13283" s="29" t="n">
        <f aca="false">F13283*I13283</f>
        <v>33.25106925</v>
      </c>
    </row>
    <row r="13284" customFormat="false" ht="15" hidden="false" customHeight="false" outlineLevel="0" collapsed="false">
      <c r="A13284" s="28" t="n">
        <v>46134</v>
      </c>
      <c r="B13284" s="21" t="s">
        <v>122</v>
      </c>
      <c r="C13284" s="21" t="s">
        <v>112</v>
      </c>
      <c r="D13284" s="29" t="n">
        <v>20.155</v>
      </c>
      <c r="E13284" s="29" t="n">
        <f aca="false">D13284/10</f>
        <v>2.0155</v>
      </c>
      <c r="F13284" s="29" t="n">
        <f aca="false">(E13284+Einstellungen!$B$20)*(1+Einstellungen!$B$10)</f>
        <v>24.599085</v>
      </c>
      <c r="G13284" s="21" t="str">
        <f aca="false">IF(F13284&lt;Einstellungen!$B$5,"ja","nein")</f>
        <v>ja</v>
      </c>
      <c r="H13284" s="21" t="s">
        <v>31</v>
      </c>
      <c r="I13284" s="29" t="n">
        <f aca="false">INDEX(Einstellungen!$B$27:$B$50,11)</f>
        <v>1.05</v>
      </c>
      <c r="J13284" s="29" t="n">
        <f aca="false">F13284*I13284</f>
        <v>25.82903925</v>
      </c>
    </row>
    <row r="13285" customFormat="false" ht="15" hidden="false" customHeight="false" outlineLevel="0" collapsed="false">
      <c r="A13285" s="28" t="n">
        <v>46134</v>
      </c>
      <c r="B13285" s="21" t="s">
        <v>123</v>
      </c>
      <c r="C13285" s="21" t="s">
        <v>112</v>
      </c>
      <c r="D13285" s="29" t="n">
        <v>-2.42</v>
      </c>
      <c r="E13285" s="29" t="n">
        <f aca="false">D13285/10</f>
        <v>-0.242</v>
      </c>
      <c r="F13285" s="29" t="n">
        <f aca="false">(E13285+Einstellungen!$B$20)*(1+Einstellungen!$B$10)</f>
        <v>21.91266</v>
      </c>
      <c r="G13285" s="21" t="str">
        <f aca="false">IF(F13285&lt;Einstellungen!$B$5,"ja","nein")</f>
        <v>ja</v>
      </c>
      <c r="H13285" s="21" t="s">
        <v>31</v>
      </c>
      <c r="I13285" s="29" t="n">
        <f aca="false">INDEX(Einstellungen!$B$27:$B$50,12)</f>
        <v>1.1</v>
      </c>
      <c r="J13285" s="29" t="n">
        <f aca="false">F13285*I13285</f>
        <v>24.103926</v>
      </c>
    </row>
    <row r="13286" customFormat="false" ht="15" hidden="false" customHeight="false" outlineLevel="0" collapsed="false">
      <c r="A13286" s="28" t="n">
        <v>46134</v>
      </c>
      <c r="B13286" s="21" t="s">
        <v>124</v>
      </c>
      <c r="C13286" s="21" t="s">
        <v>112</v>
      </c>
      <c r="D13286" s="29" t="n">
        <v>-8.832</v>
      </c>
      <c r="E13286" s="29" t="n">
        <f aca="false">D13286/10</f>
        <v>-0.8832</v>
      </c>
      <c r="F13286" s="29" t="n">
        <f aca="false">(E13286+Einstellungen!$B$20)*(1+Einstellungen!$B$10)</f>
        <v>21.149632</v>
      </c>
      <c r="G13286" s="21" t="str">
        <f aca="false">IF(F13286&lt;Einstellungen!$B$5,"ja","nein")</f>
        <v>ja</v>
      </c>
      <c r="H13286" s="21" t="s">
        <v>31</v>
      </c>
      <c r="I13286" s="29" t="n">
        <f aca="false">INDEX(Einstellungen!$B$27:$B$50,13)</f>
        <v>1.2</v>
      </c>
      <c r="J13286" s="29" t="n">
        <f aca="false">F13286*I13286</f>
        <v>25.3795584</v>
      </c>
    </row>
    <row r="13287" customFormat="false" ht="15" hidden="false" customHeight="false" outlineLevel="0" collapsed="false">
      <c r="A13287" s="28" t="n">
        <v>46134</v>
      </c>
      <c r="B13287" s="21" t="s">
        <v>125</v>
      </c>
      <c r="C13287" s="21" t="s">
        <v>112</v>
      </c>
      <c r="D13287" s="29" t="n">
        <v>-20.985</v>
      </c>
      <c r="E13287" s="29" t="n">
        <f aca="false">D13287/10</f>
        <v>-2.0985</v>
      </c>
      <c r="F13287" s="29" t="n">
        <f aca="false">(E13287+Einstellungen!$B$20)*(1+Einstellungen!$B$10)</f>
        <v>19.703425</v>
      </c>
      <c r="G13287" s="21" t="str">
        <f aca="false">IF(F13287&lt;Einstellungen!$B$5,"ja","nein")</f>
        <v>ja</v>
      </c>
      <c r="H13287" s="21" t="s">
        <v>31</v>
      </c>
      <c r="I13287" s="29" t="n">
        <f aca="false">INDEX(Einstellungen!$B$27:$B$50,14)</f>
        <v>1.15</v>
      </c>
      <c r="J13287" s="29" t="n">
        <f aca="false">F13287*I13287</f>
        <v>22.65893875</v>
      </c>
    </row>
    <row r="13288" customFormat="false" ht="15" hidden="false" customHeight="false" outlineLevel="0" collapsed="false">
      <c r="A13288" s="28" t="n">
        <v>46134</v>
      </c>
      <c r="B13288" s="21" t="s">
        <v>126</v>
      </c>
      <c r="C13288" s="21" t="s">
        <v>112</v>
      </c>
      <c r="D13288" s="29" t="n">
        <v>-19</v>
      </c>
      <c r="E13288" s="29" t="n">
        <f aca="false">D13288/10</f>
        <v>-1.9</v>
      </c>
      <c r="F13288" s="29" t="n">
        <f aca="false">(E13288+Einstellungen!$B$20)*(1+Einstellungen!$B$10)</f>
        <v>19.93964</v>
      </c>
      <c r="G13288" s="21" t="str">
        <f aca="false">IF(F13288&lt;Einstellungen!$B$5,"ja","nein")</f>
        <v>ja</v>
      </c>
      <c r="H13288" s="21" t="s">
        <v>31</v>
      </c>
      <c r="I13288" s="29" t="n">
        <f aca="false">INDEX(Einstellungen!$B$27:$B$50,15)</f>
        <v>1</v>
      </c>
      <c r="J13288" s="29" t="n">
        <f aca="false">F13288*I13288</f>
        <v>19.93964</v>
      </c>
    </row>
    <row r="13289" customFormat="false" ht="15" hidden="false" customHeight="false" outlineLevel="0" collapsed="false">
      <c r="A13289" s="28" t="n">
        <v>46134</v>
      </c>
      <c r="B13289" s="21" t="s">
        <v>127</v>
      </c>
      <c r="C13289" s="21" t="s">
        <v>112</v>
      </c>
      <c r="D13289" s="29" t="n">
        <v>-4.92</v>
      </c>
      <c r="E13289" s="29" t="n">
        <f aca="false">D13289/10</f>
        <v>-0.492</v>
      </c>
      <c r="F13289" s="29" t="n">
        <f aca="false">(E13289+Einstellungen!$B$20)*(1+Einstellungen!$B$10)</f>
        <v>21.61516</v>
      </c>
      <c r="G13289" s="21" t="str">
        <f aca="false">IF(F13289&lt;Einstellungen!$B$5,"ja","nein")</f>
        <v>ja</v>
      </c>
      <c r="H13289" s="21" t="s">
        <v>31</v>
      </c>
      <c r="I13289" s="29" t="n">
        <f aca="false">INDEX(Einstellungen!$B$27:$B$50,16)</f>
        <v>0.95</v>
      </c>
      <c r="J13289" s="29" t="n">
        <f aca="false">F13289*I13289</f>
        <v>20.534402</v>
      </c>
    </row>
    <row r="13290" customFormat="false" ht="15" hidden="false" customHeight="false" outlineLevel="0" collapsed="false">
      <c r="A13290" s="28" t="n">
        <v>46134</v>
      </c>
      <c r="B13290" s="21" t="s">
        <v>128</v>
      </c>
      <c r="C13290" s="21" t="s">
        <v>112</v>
      </c>
      <c r="D13290" s="29" t="n">
        <v>-0.01</v>
      </c>
      <c r="E13290" s="29" t="n">
        <f aca="false">D13290/10</f>
        <v>-0.001</v>
      </c>
      <c r="F13290" s="29" t="n">
        <f aca="false">(E13290+Einstellungen!$B$20)*(1+Einstellungen!$B$10)</f>
        <v>22.19945</v>
      </c>
      <c r="G13290" s="21" t="str">
        <f aca="false">IF(F13290&lt;Einstellungen!$B$5,"ja","nein")</f>
        <v>ja</v>
      </c>
      <c r="H13290" s="21" t="s">
        <v>31</v>
      </c>
      <c r="I13290" s="29" t="n">
        <f aca="false">INDEX(Einstellungen!$B$27:$B$50,17)</f>
        <v>0.95</v>
      </c>
      <c r="J13290" s="29" t="n">
        <f aca="false">F13290*I13290</f>
        <v>21.0894775</v>
      </c>
    </row>
    <row r="13291" customFormat="false" ht="15" hidden="false" customHeight="false" outlineLevel="0" collapsed="false">
      <c r="A13291" s="28" t="n">
        <v>46134</v>
      </c>
      <c r="B13291" s="21" t="s">
        <v>129</v>
      </c>
      <c r="C13291" s="21" t="s">
        <v>112</v>
      </c>
      <c r="D13291" s="29" t="n">
        <v>57.405</v>
      </c>
      <c r="E13291" s="29" t="n">
        <f aca="false">D13291/10</f>
        <v>5.7405</v>
      </c>
      <c r="F13291" s="29" t="n">
        <f aca="false">(E13291+Einstellungen!$B$20)*(1+Einstellungen!$B$10)</f>
        <v>29.031835</v>
      </c>
      <c r="G13291" s="21" t="str">
        <f aca="false">IF(F13291&lt;Einstellungen!$B$5,"ja","nein")</f>
        <v>nein</v>
      </c>
      <c r="H13291" s="21" t="s">
        <v>31</v>
      </c>
      <c r="I13291" s="29" t="n">
        <f aca="false">INDEX(Einstellungen!$B$27:$B$50,18)</f>
        <v>1.1</v>
      </c>
      <c r="J13291" s="29" t="n">
        <f aca="false">F13291*I13291</f>
        <v>31.9350185</v>
      </c>
    </row>
    <row r="13292" customFormat="false" ht="15" hidden="false" customHeight="false" outlineLevel="0" collapsed="false">
      <c r="A13292" s="28" t="n">
        <v>46134</v>
      </c>
      <c r="B13292" s="21" t="s">
        <v>130</v>
      </c>
      <c r="C13292" s="21" t="s">
        <v>112</v>
      </c>
      <c r="D13292" s="29" t="n">
        <v>105.297</v>
      </c>
      <c r="E13292" s="29" t="n">
        <f aca="false">D13292/10</f>
        <v>10.5297</v>
      </c>
      <c r="F13292" s="29" t="n">
        <f aca="false">(E13292+Einstellungen!$B$20)*(1+Einstellungen!$B$10)</f>
        <v>34.730983</v>
      </c>
      <c r="G13292" s="21" t="str">
        <f aca="false">IF(F13292&lt;Einstellungen!$B$5,"ja","nein")</f>
        <v>nein</v>
      </c>
      <c r="H13292" s="21" t="s">
        <v>31</v>
      </c>
      <c r="I13292" s="29" t="n">
        <f aca="false">INDEX(Einstellungen!$B$27:$B$50,19)</f>
        <v>1.35</v>
      </c>
      <c r="J13292" s="29" t="n">
        <f aca="false">F13292*I13292</f>
        <v>46.88682705</v>
      </c>
    </row>
    <row r="13293" customFormat="false" ht="15" hidden="false" customHeight="false" outlineLevel="0" collapsed="false">
      <c r="A13293" s="28" t="n">
        <v>46134</v>
      </c>
      <c r="B13293" s="21" t="s">
        <v>131</v>
      </c>
      <c r="C13293" s="21" t="s">
        <v>112</v>
      </c>
      <c r="D13293" s="29" t="n">
        <v>140.118</v>
      </c>
      <c r="E13293" s="29" t="n">
        <f aca="false">D13293/10</f>
        <v>14.0118</v>
      </c>
      <c r="F13293" s="29" t="n">
        <f aca="false">(E13293+Einstellungen!$B$20)*(1+Einstellungen!$B$10)</f>
        <v>38.874682</v>
      </c>
      <c r="G13293" s="21" t="str">
        <f aca="false">IF(F13293&lt;Einstellungen!$B$5,"ja","nein")</f>
        <v>nein</v>
      </c>
      <c r="H13293" s="21" t="s">
        <v>31</v>
      </c>
      <c r="I13293" s="29" t="n">
        <f aca="false">INDEX(Einstellungen!$B$27:$B$50,20)</f>
        <v>1.45</v>
      </c>
      <c r="J13293" s="29" t="n">
        <f aca="false">F13293*I13293</f>
        <v>56.3682889</v>
      </c>
    </row>
    <row r="13294" customFormat="false" ht="15" hidden="false" customHeight="false" outlineLevel="0" collapsed="false">
      <c r="A13294" s="28" t="n">
        <v>46134</v>
      </c>
      <c r="B13294" s="21" t="s">
        <v>132</v>
      </c>
      <c r="C13294" s="21" t="s">
        <v>112</v>
      </c>
      <c r="D13294" s="29" t="n">
        <v>153.91</v>
      </c>
      <c r="E13294" s="29" t="n">
        <f aca="false">D13294/10</f>
        <v>15.391</v>
      </c>
      <c r="F13294" s="29" t="n">
        <f aca="false">(E13294+Einstellungen!$B$20)*(1+Einstellungen!$B$10)</f>
        <v>40.51593</v>
      </c>
      <c r="G13294" s="21" t="str">
        <f aca="false">IF(F13294&lt;Einstellungen!$B$5,"ja","nein")</f>
        <v>nein</v>
      </c>
      <c r="H13294" s="21" t="s">
        <v>31</v>
      </c>
      <c r="I13294" s="29" t="n">
        <f aca="false">INDEX(Einstellungen!$B$27:$B$50,21)</f>
        <v>1.4</v>
      </c>
      <c r="J13294" s="29" t="n">
        <f aca="false">F13294*I13294</f>
        <v>56.722302</v>
      </c>
    </row>
    <row r="13295" customFormat="false" ht="15" hidden="false" customHeight="false" outlineLevel="0" collapsed="false">
      <c r="A13295" s="28" t="n">
        <v>46134</v>
      </c>
      <c r="B13295" s="21" t="s">
        <v>133</v>
      </c>
      <c r="C13295" s="21" t="s">
        <v>112</v>
      </c>
      <c r="D13295" s="29" t="n">
        <v>128.51</v>
      </c>
      <c r="E13295" s="29" t="n">
        <f aca="false">D13295/10</f>
        <v>12.851</v>
      </c>
      <c r="F13295" s="29" t="n">
        <f aca="false">(E13295+Einstellungen!$B$20)*(1+Einstellungen!$B$10)</f>
        <v>37.49333</v>
      </c>
      <c r="G13295" s="21" t="str">
        <f aca="false">IF(F13295&lt;Einstellungen!$B$5,"ja","nein")</f>
        <v>nein</v>
      </c>
      <c r="H13295" s="21" t="s">
        <v>31</v>
      </c>
      <c r="I13295" s="29" t="n">
        <f aca="false">INDEX(Einstellungen!$B$27:$B$50,22)</f>
        <v>1.25</v>
      </c>
      <c r="J13295" s="29" t="n">
        <f aca="false">F13295*I13295</f>
        <v>46.8666625</v>
      </c>
    </row>
    <row r="13296" customFormat="false" ht="15" hidden="false" customHeight="false" outlineLevel="0" collapsed="false">
      <c r="A13296" s="28" t="n">
        <v>46134</v>
      </c>
      <c r="B13296" s="21" t="s">
        <v>134</v>
      </c>
      <c r="C13296" s="21" t="s">
        <v>112</v>
      </c>
      <c r="D13296" s="29" t="n">
        <v>114.45</v>
      </c>
      <c r="E13296" s="29" t="n">
        <f aca="false">D13296/10</f>
        <v>11.445</v>
      </c>
      <c r="F13296" s="29" t="n">
        <f aca="false">(E13296+Einstellungen!$B$20)*(1+Einstellungen!$B$10)</f>
        <v>35.82019</v>
      </c>
      <c r="G13296" s="21" t="str">
        <f aca="false">IF(F13296&lt;Einstellungen!$B$5,"ja","nein")</f>
        <v>nein</v>
      </c>
      <c r="H13296" s="21" t="s">
        <v>31</v>
      </c>
      <c r="I13296" s="29" t="n">
        <f aca="false">INDEX(Einstellungen!$B$27:$B$50,23)</f>
        <v>1.05</v>
      </c>
      <c r="J13296" s="29" t="n">
        <f aca="false">F13296*I13296</f>
        <v>37.6111995</v>
      </c>
    </row>
    <row r="13297" customFormat="false" ht="15" hidden="false" customHeight="false" outlineLevel="0" collapsed="false">
      <c r="A13297" s="28" t="n">
        <v>46134</v>
      </c>
      <c r="B13297" s="21" t="s">
        <v>135</v>
      </c>
      <c r="C13297" s="21" t="s">
        <v>112</v>
      </c>
      <c r="D13297" s="29" t="n">
        <v>105.078</v>
      </c>
      <c r="E13297" s="29" t="n">
        <f aca="false">D13297/10</f>
        <v>10.5078</v>
      </c>
      <c r="F13297" s="29" t="n">
        <f aca="false">(E13297+Einstellungen!$B$20)*(1+Einstellungen!$B$10)</f>
        <v>34.704922</v>
      </c>
      <c r="G13297" s="21" t="str">
        <f aca="false">IF(F13297&lt;Einstellungen!$B$5,"ja","nein")</f>
        <v>nein</v>
      </c>
      <c r="H13297" s="21" t="s">
        <v>31</v>
      </c>
      <c r="I13297" s="29" t="n">
        <f aca="false">INDEX(Einstellungen!$B$27:$B$50,24)</f>
        <v>0.8</v>
      </c>
      <c r="J13297" s="29" t="n">
        <f aca="false">F13297*I13297</f>
        <v>27.7639376</v>
      </c>
    </row>
    <row r="13298" customFormat="false" ht="15" hidden="false" customHeight="false" outlineLevel="0" collapsed="false">
      <c r="A13298" s="28" t="n">
        <v>46135</v>
      </c>
      <c r="B13298" s="21" t="s">
        <v>111</v>
      </c>
      <c r="C13298" s="21" t="s">
        <v>136</v>
      </c>
      <c r="D13298" s="29" t="n">
        <v>100.14</v>
      </c>
      <c r="E13298" s="29" t="n">
        <f aca="false">D13298/10</f>
        <v>10.014</v>
      </c>
      <c r="F13298" s="29" t="n">
        <f aca="false">(E13298+Einstellungen!$B$20)*(1+Einstellungen!$B$10)</f>
        <v>34.1173</v>
      </c>
      <c r="G13298" s="21" t="str">
        <f aca="false">IF(F13298&lt;Einstellungen!$B$5,"ja","nein")</f>
        <v>nein</v>
      </c>
      <c r="H13298" s="21" t="s">
        <v>31</v>
      </c>
      <c r="I13298" s="29" t="n">
        <f aca="false">INDEX(Einstellungen!$B$27:$B$50,1)</f>
        <v>0.6</v>
      </c>
      <c r="J13298" s="29" t="n">
        <f aca="false">F13298*I13298</f>
        <v>20.47038</v>
      </c>
    </row>
    <row r="13299" customFormat="false" ht="15" hidden="false" customHeight="false" outlineLevel="0" collapsed="false">
      <c r="A13299" s="28" t="n">
        <v>46135</v>
      </c>
      <c r="B13299" s="21" t="s">
        <v>113</v>
      </c>
      <c r="C13299" s="21" t="s">
        <v>136</v>
      </c>
      <c r="D13299" s="29" t="n">
        <v>97.625</v>
      </c>
      <c r="E13299" s="29" t="n">
        <f aca="false">D13299/10</f>
        <v>9.7625</v>
      </c>
      <c r="F13299" s="29" t="n">
        <f aca="false">(E13299+Einstellungen!$B$20)*(1+Einstellungen!$B$10)</f>
        <v>33.818015</v>
      </c>
      <c r="G13299" s="21" t="str">
        <f aca="false">IF(F13299&lt;Einstellungen!$B$5,"ja","nein")</f>
        <v>nein</v>
      </c>
      <c r="H13299" s="21" t="s">
        <v>31</v>
      </c>
      <c r="I13299" s="29" t="n">
        <f aca="false">INDEX(Einstellungen!$B$27:$B$50,2)</f>
        <v>0.5</v>
      </c>
      <c r="J13299" s="29" t="n">
        <f aca="false">F13299*I13299</f>
        <v>16.9090075</v>
      </c>
    </row>
    <row r="13300" customFormat="false" ht="15" hidden="false" customHeight="false" outlineLevel="0" collapsed="false">
      <c r="A13300" s="28" t="n">
        <v>46135</v>
      </c>
      <c r="B13300" s="21" t="s">
        <v>114</v>
      </c>
      <c r="C13300" s="21" t="s">
        <v>136</v>
      </c>
      <c r="D13300" s="29" t="n">
        <v>96.735</v>
      </c>
      <c r="E13300" s="29" t="n">
        <f aca="false">D13300/10</f>
        <v>9.6735</v>
      </c>
      <c r="F13300" s="29" t="n">
        <f aca="false">(E13300+Einstellungen!$B$20)*(1+Einstellungen!$B$10)</f>
        <v>33.712105</v>
      </c>
      <c r="G13300" s="21" t="str">
        <f aca="false">IF(F13300&lt;Einstellungen!$B$5,"ja","nein")</f>
        <v>nein</v>
      </c>
      <c r="H13300" s="21" t="s">
        <v>31</v>
      </c>
      <c r="I13300" s="29" t="n">
        <f aca="false">INDEX(Einstellungen!$B$27:$B$50,3)</f>
        <v>0.45</v>
      </c>
      <c r="J13300" s="29" t="n">
        <f aca="false">F13300*I13300</f>
        <v>15.17044725</v>
      </c>
    </row>
    <row r="13301" customFormat="false" ht="15" hidden="false" customHeight="false" outlineLevel="0" collapsed="false">
      <c r="A13301" s="28" t="n">
        <v>46135</v>
      </c>
      <c r="B13301" s="21" t="s">
        <v>115</v>
      </c>
      <c r="C13301" s="21" t="s">
        <v>136</v>
      </c>
      <c r="D13301" s="29" t="n">
        <v>96.207</v>
      </c>
      <c r="E13301" s="29" t="n">
        <f aca="false">D13301/10</f>
        <v>9.6207</v>
      </c>
      <c r="F13301" s="29" t="n">
        <f aca="false">(E13301+Einstellungen!$B$20)*(1+Einstellungen!$B$10)</f>
        <v>33.649273</v>
      </c>
      <c r="G13301" s="21" t="str">
        <f aca="false">IF(F13301&lt;Einstellungen!$B$5,"ja","nein")</f>
        <v>nein</v>
      </c>
      <c r="H13301" s="21" t="s">
        <v>31</v>
      </c>
      <c r="I13301" s="29" t="n">
        <f aca="false">INDEX(Einstellungen!$B$27:$B$50,4)</f>
        <v>0.45</v>
      </c>
      <c r="J13301" s="29" t="n">
        <f aca="false">F13301*I13301</f>
        <v>15.14217285</v>
      </c>
    </row>
    <row r="13302" customFormat="false" ht="15" hidden="false" customHeight="false" outlineLevel="0" collapsed="false">
      <c r="A13302" s="28" t="n">
        <v>46135</v>
      </c>
      <c r="B13302" s="21" t="s">
        <v>116</v>
      </c>
      <c r="C13302" s="21" t="s">
        <v>136</v>
      </c>
      <c r="D13302" s="29" t="n">
        <v>95.85</v>
      </c>
      <c r="E13302" s="29" t="n">
        <f aca="false">D13302/10</f>
        <v>9.585</v>
      </c>
      <c r="F13302" s="29" t="n">
        <f aca="false">(E13302+Einstellungen!$B$20)*(1+Einstellungen!$B$10)</f>
        <v>33.60679</v>
      </c>
      <c r="G13302" s="21" t="str">
        <f aca="false">IF(F13302&lt;Einstellungen!$B$5,"ja","nein")</f>
        <v>nein</v>
      </c>
      <c r="H13302" s="21" t="s">
        <v>31</v>
      </c>
      <c r="I13302" s="29" t="n">
        <f aca="false">INDEX(Einstellungen!$B$27:$B$50,5)</f>
        <v>0.45</v>
      </c>
      <c r="J13302" s="29" t="n">
        <f aca="false">F13302*I13302</f>
        <v>15.1230555</v>
      </c>
    </row>
    <row r="13303" customFormat="false" ht="15" hidden="false" customHeight="false" outlineLevel="0" collapsed="false">
      <c r="A13303" s="28" t="n">
        <v>46135</v>
      </c>
      <c r="B13303" s="21" t="s">
        <v>117</v>
      </c>
      <c r="C13303" s="21" t="s">
        <v>136</v>
      </c>
      <c r="D13303" s="29" t="n">
        <v>104.16</v>
      </c>
      <c r="E13303" s="29" t="n">
        <f aca="false">D13303/10</f>
        <v>10.416</v>
      </c>
      <c r="F13303" s="29" t="n">
        <f aca="false">(E13303+Einstellungen!$B$20)*(1+Einstellungen!$B$10)</f>
        <v>34.59568</v>
      </c>
      <c r="G13303" s="21" t="str">
        <f aca="false">IF(F13303&lt;Einstellungen!$B$5,"ja","nein")</f>
        <v>nein</v>
      </c>
      <c r="H13303" s="21" t="s">
        <v>31</v>
      </c>
      <c r="I13303" s="29" t="n">
        <f aca="false">INDEX(Einstellungen!$B$27:$B$50,6)</f>
        <v>0.5</v>
      </c>
      <c r="J13303" s="29" t="n">
        <f aca="false">F13303*I13303</f>
        <v>17.29784</v>
      </c>
    </row>
    <row r="13304" customFormat="false" ht="15" hidden="false" customHeight="false" outlineLevel="0" collapsed="false">
      <c r="A13304" s="28" t="n">
        <v>46135</v>
      </c>
      <c r="B13304" s="21" t="s">
        <v>118</v>
      </c>
      <c r="C13304" s="21" t="s">
        <v>136</v>
      </c>
      <c r="D13304" s="29" t="n">
        <v>119</v>
      </c>
      <c r="E13304" s="29" t="n">
        <f aca="false">D13304/10</f>
        <v>11.9</v>
      </c>
      <c r="F13304" s="29" t="n">
        <f aca="false">(E13304+Einstellungen!$B$20)*(1+Einstellungen!$B$10)</f>
        <v>36.36164</v>
      </c>
      <c r="G13304" s="21" t="str">
        <f aca="false">IF(F13304&lt;Einstellungen!$B$5,"ja","nein")</f>
        <v>nein</v>
      </c>
      <c r="H13304" s="21" t="s">
        <v>31</v>
      </c>
      <c r="I13304" s="29" t="n">
        <f aca="false">INDEX(Einstellungen!$B$27:$B$50,7)</f>
        <v>0.7</v>
      </c>
      <c r="J13304" s="29" t="n">
        <f aca="false">F13304*I13304</f>
        <v>25.453148</v>
      </c>
    </row>
    <row r="13305" customFormat="false" ht="15" hidden="false" customHeight="false" outlineLevel="0" collapsed="false">
      <c r="A13305" s="28" t="n">
        <v>46135</v>
      </c>
      <c r="B13305" s="21" t="s">
        <v>119</v>
      </c>
      <c r="C13305" s="21" t="s">
        <v>136</v>
      </c>
      <c r="D13305" s="29" t="n">
        <v>119.4</v>
      </c>
      <c r="E13305" s="29" t="n">
        <f aca="false">D13305/10</f>
        <v>11.94</v>
      </c>
      <c r="F13305" s="29" t="n">
        <f aca="false">(E13305+Einstellungen!$B$20)*(1+Einstellungen!$B$10)</f>
        <v>36.40924</v>
      </c>
      <c r="G13305" s="21" t="str">
        <f aca="false">IF(F13305&lt;Einstellungen!$B$5,"ja","nein")</f>
        <v>nein</v>
      </c>
      <c r="H13305" s="21" t="s">
        <v>31</v>
      </c>
      <c r="I13305" s="29" t="n">
        <f aca="false">INDEX(Einstellungen!$B$27:$B$50,8)</f>
        <v>0.95</v>
      </c>
      <c r="J13305" s="29" t="n">
        <f aca="false">F13305*I13305</f>
        <v>34.588778</v>
      </c>
    </row>
    <row r="13306" customFormat="false" ht="15" hidden="false" customHeight="false" outlineLevel="0" collapsed="false">
      <c r="A13306" s="28" t="n">
        <v>46135</v>
      </c>
      <c r="B13306" s="21" t="s">
        <v>120</v>
      </c>
      <c r="C13306" s="21" t="s">
        <v>136</v>
      </c>
      <c r="D13306" s="29" t="n">
        <v>109.698</v>
      </c>
      <c r="E13306" s="29" t="n">
        <f aca="false">D13306/10</f>
        <v>10.9698</v>
      </c>
      <c r="F13306" s="29" t="n">
        <f aca="false">(E13306+Einstellungen!$B$20)*(1+Einstellungen!$B$10)</f>
        <v>35.254702</v>
      </c>
      <c r="G13306" s="21" t="str">
        <f aca="false">IF(F13306&lt;Einstellungen!$B$5,"ja","nein")</f>
        <v>nein</v>
      </c>
      <c r="H13306" s="21" t="s">
        <v>31</v>
      </c>
      <c r="I13306" s="29" t="n">
        <f aca="false">INDEX(Einstellungen!$B$27:$B$50,9)</f>
        <v>1.05</v>
      </c>
      <c r="J13306" s="29" t="n">
        <f aca="false">F13306*I13306</f>
        <v>37.0174371</v>
      </c>
    </row>
    <row r="13307" customFormat="false" ht="15" hidden="false" customHeight="false" outlineLevel="0" collapsed="false">
      <c r="A13307" s="28" t="n">
        <v>46135</v>
      </c>
      <c r="B13307" s="21" t="s">
        <v>121</v>
      </c>
      <c r="C13307" s="21" t="s">
        <v>136</v>
      </c>
      <c r="D13307" s="29" t="n">
        <v>63.293</v>
      </c>
      <c r="E13307" s="29" t="n">
        <f aca="false">D13307/10</f>
        <v>6.3293</v>
      </c>
      <c r="F13307" s="29" t="n">
        <f aca="false">(E13307+Einstellungen!$B$20)*(1+Einstellungen!$B$10)</f>
        <v>29.732507</v>
      </c>
      <c r="G13307" s="21" t="str">
        <f aca="false">IF(F13307&lt;Einstellungen!$B$5,"ja","nein")</f>
        <v>nein</v>
      </c>
      <c r="H13307" s="21" t="s">
        <v>31</v>
      </c>
      <c r="I13307" s="29" t="n">
        <f aca="false">INDEX(Einstellungen!$B$27:$B$50,10)</f>
        <v>1.05</v>
      </c>
      <c r="J13307" s="29" t="n">
        <f aca="false">F13307*I13307</f>
        <v>31.21913235</v>
      </c>
    </row>
    <row r="13308" customFormat="false" ht="15" hidden="false" customHeight="false" outlineLevel="0" collapsed="false">
      <c r="A13308" s="28" t="n">
        <v>46135</v>
      </c>
      <c r="B13308" s="21" t="s">
        <v>122</v>
      </c>
      <c r="C13308" s="21" t="s">
        <v>136</v>
      </c>
      <c r="D13308" s="29" t="n">
        <v>-0.562</v>
      </c>
      <c r="E13308" s="29" t="n">
        <f aca="false">D13308/10</f>
        <v>-0.0562</v>
      </c>
      <c r="F13308" s="29" t="n">
        <f aca="false">(E13308+Einstellungen!$B$20)*(1+Einstellungen!$B$10)</f>
        <v>22.133762</v>
      </c>
      <c r="G13308" s="21" t="str">
        <f aca="false">IF(F13308&lt;Einstellungen!$B$5,"ja","nein")</f>
        <v>ja</v>
      </c>
      <c r="H13308" s="21" t="s">
        <v>31</v>
      </c>
      <c r="I13308" s="29" t="n">
        <f aca="false">INDEX(Einstellungen!$B$27:$B$50,11)</f>
        <v>1.05</v>
      </c>
      <c r="J13308" s="29" t="n">
        <f aca="false">F13308*I13308</f>
        <v>23.2404501</v>
      </c>
    </row>
    <row r="13309" customFormat="false" ht="15" hidden="false" customHeight="false" outlineLevel="0" collapsed="false">
      <c r="A13309" s="28" t="n">
        <v>46135</v>
      </c>
      <c r="B13309" s="21" t="s">
        <v>123</v>
      </c>
      <c r="C13309" s="21" t="s">
        <v>136</v>
      </c>
      <c r="D13309" s="29" t="n">
        <v>-6.175</v>
      </c>
      <c r="E13309" s="29" t="n">
        <f aca="false">D13309/10</f>
        <v>-0.6175</v>
      </c>
      <c r="F13309" s="29" t="n">
        <f aca="false">(E13309+Einstellungen!$B$20)*(1+Einstellungen!$B$10)</f>
        <v>21.465815</v>
      </c>
      <c r="G13309" s="21" t="str">
        <f aca="false">IF(F13309&lt;Einstellungen!$B$5,"ja","nein")</f>
        <v>ja</v>
      </c>
      <c r="H13309" s="21" t="s">
        <v>31</v>
      </c>
      <c r="I13309" s="29" t="n">
        <f aca="false">INDEX(Einstellungen!$B$27:$B$50,12)</f>
        <v>1.1</v>
      </c>
      <c r="J13309" s="29" t="n">
        <f aca="false">F13309*I13309</f>
        <v>23.6123965</v>
      </c>
    </row>
    <row r="13310" customFormat="false" ht="15" hidden="false" customHeight="false" outlineLevel="0" collapsed="false">
      <c r="A13310" s="28" t="n">
        <v>46135</v>
      </c>
      <c r="B13310" s="21" t="s">
        <v>124</v>
      </c>
      <c r="C13310" s="21" t="s">
        <v>136</v>
      </c>
      <c r="D13310" s="29" t="n">
        <v>-29.008</v>
      </c>
      <c r="E13310" s="29" t="n">
        <f aca="false">D13310/10</f>
        <v>-2.9008</v>
      </c>
      <c r="F13310" s="29" t="n">
        <f aca="false">(E13310+Einstellungen!$B$20)*(1+Einstellungen!$B$10)</f>
        <v>18.748688</v>
      </c>
      <c r="G13310" s="21" t="str">
        <f aca="false">IF(F13310&lt;Einstellungen!$B$5,"ja","nein")</f>
        <v>ja</v>
      </c>
      <c r="H13310" s="21" t="s">
        <v>31</v>
      </c>
      <c r="I13310" s="29" t="n">
        <f aca="false">INDEX(Einstellungen!$B$27:$B$50,13)</f>
        <v>1.2</v>
      </c>
      <c r="J13310" s="29" t="n">
        <f aca="false">F13310*I13310</f>
        <v>22.4984256</v>
      </c>
    </row>
    <row r="13311" customFormat="false" ht="15" hidden="false" customHeight="false" outlineLevel="0" collapsed="false">
      <c r="A13311" s="28" t="n">
        <v>46135</v>
      </c>
      <c r="B13311" s="21" t="s">
        <v>125</v>
      </c>
      <c r="C13311" s="21" t="s">
        <v>136</v>
      </c>
      <c r="D13311" s="29" t="n">
        <v>-49.56</v>
      </c>
      <c r="E13311" s="29" t="n">
        <f aca="false">D13311/10</f>
        <v>-4.956</v>
      </c>
      <c r="F13311" s="29" t="n">
        <f aca="false">(E13311+Einstellungen!$B$20)*(1+Einstellungen!$B$10)</f>
        <v>16.303</v>
      </c>
      <c r="G13311" s="21" t="str">
        <f aca="false">IF(F13311&lt;Einstellungen!$B$5,"ja","nein")</f>
        <v>ja</v>
      </c>
      <c r="H13311" s="21" t="s">
        <v>31</v>
      </c>
      <c r="I13311" s="29" t="n">
        <f aca="false">INDEX(Einstellungen!$B$27:$B$50,14)</f>
        <v>1.15</v>
      </c>
      <c r="J13311" s="29" t="n">
        <f aca="false">F13311*I13311</f>
        <v>18.74845</v>
      </c>
    </row>
    <row r="13312" customFormat="false" ht="15" hidden="false" customHeight="false" outlineLevel="0" collapsed="false">
      <c r="A13312" s="28" t="n">
        <v>46135</v>
      </c>
      <c r="B13312" s="21" t="s">
        <v>126</v>
      </c>
      <c r="C13312" s="21" t="s">
        <v>136</v>
      </c>
      <c r="D13312" s="29" t="n">
        <v>-48.862</v>
      </c>
      <c r="E13312" s="29" t="n">
        <f aca="false">D13312/10</f>
        <v>-4.8862</v>
      </c>
      <c r="F13312" s="29" t="n">
        <f aca="false">(E13312+Einstellungen!$B$20)*(1+Einstellungen!$B$10)</f>
        <v>16.386062</v>
      </c>
      <c r="G13312" s="21" t="str">
        <f aca="false">IF(F13312&lt;Einstellungen!$B$5,"ja","nein")</f>
        <v>ja</v>
      </c>
      <c r="H13312" s="21" t="s">
        <v>31</v>
      </c>
      <c r="I13312" s="29" t="n">
        <f aca="false">INDEX(Einstellungen!$B$27:$B$50,15)</f>
        <v>1</v>
      </c>
      <c r="J13312" s="29" t="n">
        <f aca="false">F13312*I13312</f>
        <v>16.386062</v>
      </c>
    </row>
    <row r="13313" customFormat="false" ht="15" hidden="false" customHeight="false" outlineLevel="0" collapsed="false">
      <c r="A13313" s="28" t="n">
        <v>46135</v>
      </c>
      <c r="B13313" s="21" t="s">
        <v>127</v>
      </c>
      <c r="C13313" s="21" t="s">
        <v>136</v>
      </c>
      <c r="D13313" s="29" t="n">
        <v>-22.89</v>
      </c>
      <c r="E13313" s="29" t="n">
        <f aca="false">D13313/10</f>
        <v>-2.289</v>
      </c>
      <c r="F13313" s="29" t="n">
        <f aca="false">(E13313+Einstellungen!$B$20)*(1+Einstellungen!$B$10)</f>
        <v>19.47673</v>
      </c>
      <c r="G13313" s="21" t="str">
        <f aca="false">IF(F13313&lt;Einstellungen!$B$5,"ja","nein")</f>
        <v>ja</v>
      </c>
      <c r="H13313" s="21" t="s">
        <v>31</v>
      </c>
      <c r="I13313" s="29" t="n">
        <f aca="false">INDEX(Einstellungen!$B$27:$B$50,16)</f>
        <v>0.95</v>
      </c>
      <c r="J13313" s="29" t="n">
        <f aca="false">F13313*I13313</f>
        <v>18.5028935</v>
      </c>
    </row>
    <row r="13314" customFormat="false" ht="15" hidden="false" customHeight="false" outlineLevel="0" collapsed="false">
      <c r="A13314" s="28" t="n">
        <v>46135</v>
      </c>
      <c r="B13314" s="21" t="s">
        <v>128</v>
      </c>
      <c r="C13314" s="21" t="s">
        <v>136</v>
      </c>
      <c r="D13314" s="29" t="n">
        <v>-1.93</v>
      </c>
      <c r="E13314" s="29" t="n">
        <f aca="false">D13314/10</f>
        <v>-0.193</v>
      </c>
      <c r="F13314" s="29" t="n">
        <f aca="false">(E13314+Einstellungen!$B$20)*(1+Einstellungen!$B$10)</f>
        <v>21.97097</v>
      </c>
      <c r="G13314" s="21" t="str">
        <f aca="false">IF(F13314&lt;Einstellungen!$B$5,"ja","nein")</f>
        <v>ja</v>
      </c>
      <c r="H13314" s="21" t="s">
        <v>31</v>
      </c>
      <c r="I13314" s="29" t="n">
        <f aca="false">INDEX(Einstellungen!$B$27:$B$50,17)</f>
        <v>0.95</v>
      </c>
      <c r="J13314" s="29" t="n">
        <f aca="false">F13314*I13314</f>
        <v>20.8724215</v>
      </c>
    </row>
    <row r="13315" customFormat="false" ht="15" hidden="false" customHeight="false" outlineLevel="0" collapsed="false">
      <c r="A13315" s="28" t="n">
        <v>46135</v>
      </c>
      <c r="B13315" s="21" t="s">
        <v>129</v>
      </c>
      <c r="C13315" s="21" t="s">
        <v>136</v>
      </c>
      <c r="D13315" s="29" t="n">
        <v>21.968</v>
      </c>
      <c r="E13315" s="29" t="n">
        <f aca="false">D13315/10</f>
        <v>2.1968</v>
      </c>
      <c r="F13315" s="29" t="n">
        <f aca="false">(E13315+Einstellungen!$B$20)*(1+Einstellungen!$B$10)</f>
        <v>24.814832</v>
      </c>
      <c r="G13315" s="21" t="str">
        <f aca="false">IF(F13315&lt;Einstellungen!$B$5,"ja","nein")</f>
        <v>ja</v>
      </c>
      <c r="H13315" s="21" t="s">
        <v>31</v>
      </c>
      <c r="I13315" s="29" t="n">
        <f aca="false">INDEX(Einstellungen!$B$27:$B$50,18)</f>
        <v>1.1</v>
      </c>
      <c r="J13315" s="29" t="n">
        <f aca="false">F13315*I13315</f>
        <v>27.2963152</v>
      </c>
    </row>
    <row r="13316" customFormat="false" ht="15" hidden="false" customHeight="false" outlineLevel="0" collapsed="false">
      <c r="A13316" s="28" t="n">
        <v>46135</v>
      </c>
      <c r="B13316" s="21" t="s">
        <v>130</v>
      </c>
      <c r="C13316" s="21" t="s">
        <v>136</v>
      </c>
      <c r="D13316" s="29" t="n">
        <v>93.573</v>
      </c>
      <c r="E13316" s="29" t="n">
        <f aca="false">D13316/10</f>
        <v>9.3573</v>
      </c>
      <c r="F13316" s="29" t="n">
        <f aca="false">(E13316+Einstellungen!$B$20)*(1+Einstellungen!$B$10)</f>
        <v>33.335827</v>
      </c>
      <c r="G13316" s="21" t="str">
        <f aca="false">IF(F13316&lt;Einstellungen!$B$5,"ja","nein")</f>
        <v>nein</v>
      </c>
      <c r="H13316" s="21" t="s">
        <v>31</v>
      </c>
      <c r="I13316" s="29" t="n">
        <f aca="false">INDEX(Einstellungen!$B$27:$B$50,19)</f>
        <v>1.35</v>
      </c>
      <c r="J13316" s="29" t="n">
        <f aca="false">F13316*I13316</f>
        <v>45.00336645</v>
      </c>
    </row>
    <row r="13317" customFormat="false" ht="15" hidden="false" customHeight="false" outlineLevel="0" collapsed="false">
      <c r="A13317" s="28" t="n">
        <v>46135</v>
      </c>
      <c r="B13317" s="21" t="s">
        <v>131</v>
      </c>
      <c r="C13317" s="21" t="s">
        <v>136</v>
      </c>
      <c r="D13317" s="29" t="n">
        <v>121.5</v>
      </c>
      <c r="E13317" s="29" t="n">
        <f aca="false">D13317/10</f>
        <v>12.15</v>
      </c>
      <c r="F13317" s="29" t="n">
        <f aca="false">(E13317+Einstellungen!$B$20)*(1+Einstellungen!$B$10)</f>
        <v>36.65914</v>
      </c>
      <c r="G13317" s="21" t="str">
        <f aca="false">IF(F13317&lt;Einstellungen!$B$5,"ja","nein")</f>
        <v>nein</v>
      </c>
      <c r="H13317" s="21" t="s">
        <v>31</v>
      </c>
      <c r="I13317" s="29" t="n">
        <f aca="false">INDEX(Einstellungen!$B$27:$B$50,20)</f>
        <v>1.45</v>
      </c>
      <c r="J13317" s="29" t="n">
        <f aca="false">F13317*I13317</f>
        <v>53.155753</v>
      </c>
    </row>
    <row r="13318" customFormat="false" ht="15" hidden="false" customHeight="false" outlineLevel="0" collapsed="false">
      <c r="A13318" s="28" t="n">
        <v>46135</v>
      </c>
      <c r="B13318" s="21" t="s">
        <v>132</v>
      </c>
      <c r="C13318" s="21" t="s">
        <v>136</v>
      </c>
      <c r="D13318" s="29" t="n">
        <v>136.955</v>
      </c>
      <c r="E13318" s="29" t="n">
        <f aca="false">D13318/10</f>
        <v>13.6955</v>
      </c>
      <c r="F13318" s="29" t="n">
        <f aca="false">(E13318+Einstellungen!$B$20)*(1+Einstellungen!$B$10)</f>
        <v>38.498285</v>
      </c>
      <c r="G13318" s="21" t="str">
        <f aca="false">IF(F13318&lt;Einstellungen!$B$5,"ja","nein")</f>
        <v>nein</v>
      </c>
      <c r="H13318" s="21" t="s">
        <v>31</v>
      </c>
      <c r="I13318" s="29" t="n">
        <f aca="false">INDEX(Einstellungen!$B$27:$B$50,21)</f>
        <v>1.4</v>
      </c>
      <c r="J13318" s="29" t="n">
        <f aca="false">F13318*I13318</f>
        <v>53.897599</v>
      </c>
    </row>
    <row r="13319" customFormat="false" ht="15" hidden="false" customHeight="false" outlineLevel="0" collapsed="false">
      <c r="A13319" s="28" t="n">
        <v>46135</v>
      </c>
      <c r="B13319" s="21" t="s">
        <v>133</v>
      </c>
      <c r="C13319" s="21" t="s">
        <v>136</v>
      </c>
      <c r="D13319" s="29" t="n">
        <v>116.287</v>
      </c>
      <c r="E13319" s="29" t="n">
        <f aca="false">D13319/10</f>
        <v>11.6287</v>
      </c>
      <c r="F13319" s="29" t="n">
        <f aca="false">(E13319+Einstellungen!$B$20)*(1+Einstellungen!$B$10)</f>
        <v>36.038793</v>
      </c>
      <c r="G13319" s="21" t="str">
        <f aca="false">IF(F13319&lt;Einstellungen!$B$5,"ja","nein")</f>
        <v>nein</v>
      </c>
      <c r="H13319" s="21" t="s">
        <v>31</v>
      </c>
      <c r="I13319" s="29" t="n">
        <f aca="false">INDEX(Einstellungen!$B$27:$B$50,22)</f>
        <v>1.25</v>
      </c>
      <c r="J13319" s="29" t="n">
        <f aca="false">F13319*I13319</f>
        <v>45.04849125</v>
      </c>
    </row>
    <row r="13320" customFormat="false" ht="15" hidden="false" customHeight="false" outlineLevel="0" collapsed="false">
      <c r="A13320" s="28" t="n">
        <v>46135</v>
      </c>
      <c r="B13320" s="21" t="s">
        <v>134</v>
      </c>
      <c r="C13320" s="21" t="s">
        <v>136</v>
      </c>
      <c r="D13320" s="29" t="n">
        <v>108.235</v>
      </c>
      <c r="E13320" s="29" t="n">
        <f aca="false">D13320/10</f>
        <v>10.8235</v>
      </c>
      <c r="F13320" s="29" t="n">
        <f aca="false">(E13320+Einstellungen!$B$20)*(1+Einstellungen!$B$10)</f>
        <v>35.080605</v>
      </c>
      <c r="G13320" s="21" t="str">
        <f aca="false">IF(F13320&lt;Einstellungen!$B$5,"ja","nein")</f>
        <v>nein</v>
      </c>
      <c r="H13320" s="21" t="s">
        <v>31</v>
      </c>
      <c r="I13320" s="29" t="n">
        <f aca="false">INDEX(Einstellungen!$B$27:$B$50,23)</f>
        <v>1.05</v>
      </c>
      <c r="J13320" s="29" t="n">
        <f aca="false">F13320*I13320</f>
        <v>36.83463525</v>
      </c>
    </row>
    <row r="13321" customFormat="false" ht="15" hidden="false" customHeight="false" outlineLevel="0" collapsed="false">
      <c r="A13321" s="28" t="n">
        <v>46135</v>
      </c>
      <c r="B13321" s="21" t="s">
        <v>135</v>
      </c>
      <c r="C13321" s="21" t="s">
        <v>136</v>
      </c>
      <c r="D13321" s="29" t="n">
        <v>99.457</v>
      </c>
      <c r="E13321" s="29" t="n">
        <f aca="false">D13321/10</f>
        <v>9.9457</v>
      </c>
      <c r="F13321" s="29" t="n">
        <f aca="false">(E13321+Einstellungen!$B$20)*(1+Einstellungen!$B$10)</f>
        <v>34.036023</v>
      </c>
      <c r="G13321" s="21" t="str">
        <f aca="false">IF(F13321&lt;Einstellungen!$B$5,"ja","nein")</f>
        <v>nein</v>
      </c>
      <c r="H13321" s="21" t="s">
        <v>31</v>
      </c>
      <c r="I13321" s="29" t="n">
        <f aca="false">INDEX(Einstellungen!$B$27:$B$50,24)</f>
        <v>0.8</v>
      </c>
      <c r="J13321" s="29" t="n">
        <f aca="false">F13321*I13321</f>
        <v>27.2288184</v>
      </c>
    </row>
    <row r="13322" customFormat="false" ht="15" hidden="false" customHeight="false" outlineLevel="0" collapsed="false">
      <c r="A13322" s="28" t="n">
        <v>46136</v>
      </c>
      <c r="B13322" s="21" t="s">
        <v>111</v>
      </c>
      <c r="C13322" s="21" t="s">
        <v>137</v>
      </c>
      <c r="D13322" s="29" t="n">
        <v>102.455</v>
      </c>
      <c r="E13322" s="29" t="n">
        <f aca="false">D13322/10</f>
        <v>10.2455</v>
      </c>
      <c r="F13322" s="29" t="n">
        <f aca="false">(E13322+Einstellungen!$B$20)*(1+Einstellungen!$B$10)</f>
        <v>34.392785</v>
      </c>
      <c r="G13322" s="21" t="str">
        <f aca="false">IF(F13322&lt;Einstellungen!$B$5,"ja","nein")</f>
        <v>nein</v>
      </c>
      <c r="H13322" s="21" t="s">
        <v>31</v>
      </c>
      <c r="I13322" s="29" t="n">
        <f aca="false">INDEX(Einstellungen!$B$27:$B$50,1)</f>
        <v>0.6</v>
      </c>
      <c r="J13322" s="29" t="n">
        <f aca="false">F13322*I13322</f>
        <v>20.635671</v>
      </c>
    </row>
    <row r="13323" customFormat="false" ht="15" hidden="false" customHeight="false" outlineLevel="0" collapsed="false">
      <c r="A13323" s="28" t="n">
        <v>46136</v>
      </c>
      <c r="B13323" s="21" t="s">
        <v>113</v>
      </c>
      <c r="C13323" s="21" t="s">
        <v>137</v>
      </c>
      <c r="D13323" s="29" t="n">
        <v>100.13</v>
      </c>
      <c r="E13323" s="29" t="n">
        <f aca="false">D13323/10</f>
        <v>10.013</v>
      </c>
      <c r="F13323" s="29" t="n">
        <f aca="false">(E13323+Einstellungen!$B$20)*(1+Einstellungen!$B$10)</f>
        <v>34.11611</v>
      </c>
      <c r="G13323" s="21" t="str">
        <f aca="false">IF(F13323&lt;Einstellungen!$B$5,"ja","nein")</f>
        <v>nein</v>
      </c>
      <c r="H13323" s="21" t="s">
        <v>31</v>
      </c>
      <c r="I13323" s="29" t="n">
        <f aca="false">INDEX(Einstellungen!$B$27:$B$50,2)</f>
        <v>0.5</v>
      </c>
      <c r="J13323" s="29" t="n">
        <f aca="false">F13323*I13323</f>
        <v>17.058055</v>
      </c>
    </row>
    <row r="13324" customFormat="false" ht="15" hidden="false" customHeight="false" outlineLevel="0" collapsed="false">
      <c r="A13324" s="28" t="n">
        <v>46136</v>
      </c>
      <c r="B13324" s="21" t="s">
        <v>114</v>
      </c>
      <c r="C13324" s="21" t="s">
        <v>137</v>
      </c>
      <c r="D13324" s="29" t="n">
        <v>100.71</v>
      </c>
      <c r="E13324" s="29" t="n">
        <f aca="false">D13324/10</f>
        <v>10.071</v>
      </c>
      <c r="F13324" s="29" t="n">
        <f aca="false">(E13324+Einstellungen!$B$20)*(1+Einstellungen!$B$10)</f>
        <v>34.18513</v>
      </c>
      <c r="G13324" s="21" t="str">
        <f aca="false">IF(F13324&lt;Einstellungen!$B$5,"ja","nein")</f>
        <v>nein</v>
      </c>
      <c r="H13324" s="21" t="s">
        <v>31</v>
      </c>
      <c r="I13324" s="29" t="n">
        <f aca="false">INDEX(Einstellungen!$B$27:$B$50,3)</f>
        <v>0.45</v>
      </c>
      <c r="J13324" s="29" t="n">
        <f aca="false">F13324*I13324</f>
        <v>15.3833085</v>
      </c>
    </row>
    <row r="13325" customFormat="false" ht="15" hidden="false" customHeight="false" outlineLevel="0" collapsed="false">
      <c r="A13325" s="28" t="n">
        <v>46136</v>
      </c>
      <c r="B13325" s="21" t="s">
        <v>115</v>
      </c>
      <c r="C13325" s="21" t="s">
        <v>137</v>
      </c>
      <c r="D13325" s="29" t="n">
        <v>101.69</v>
      </c>
      <c r="E13325" s="29" t="n">
        <f aca="false">D13325/10</f>
        <v>10.169</v>
      </c>
      <c r="F13325" s="29" t="n">
        <f aca="false">(E13325+Einstellungen!$B$20)*(1+Einstellungen!$B$10)</f>
        <v>34.30175</v>
      </c>
      <c r="G13325" s="21" t="str">
        <f aca="false">IF(F13325&lt;Einstellungen!$B$5,"ja","nein")</f>
        <v>nein</v>
      </c>
      <c r="H13325" s="21" t="s">
        <v>31</v>
      </c>
      <c r="I13325" s="29" t="n">
        <f aca="false">INDEX(Einstellungen!$B$27:$B$50,4)</f>
        <v>0.45</v>
      </c>
      <c r="J13325" s="29" t="n">
        <f aca="false">F13325*I13325</f>
        <v>15.4357875</v>
      </c>
    </row>
    <row r="13326" customFormat="false" ht="15" hidden="false" customHeight="false" outlineLevel="0" collapsed="false">
      <c r="A13326" s="28" t="n">
        <v>46136</v>
      </c>
      <c r="B13326" s="21" t="s">
        <v>116</v>
      </c>
      <c r="C13326" s="21" t="s">
        <v>137</v>
      </c>
      <c r="D13326" s="29" t="n">
        <v>105.358</v>
      </c>
      <c r="E13326" s="29" t="n">
        <f aca="false">D13326/10</f>
        <v>10.5358</v>
      </c>
      <c r="F13326" s="29" t="n">
        <f aca="false">(E13326+Einstellungen!$B$20)*(1+Einstellungen!$B$10)</f>
        <v>34.738242</v>
      </c>
      <c r="G13326" s="21" t="str">
        <f aca="false">IF(F13326&lt;Einstellungen!$B$5,"ja","nein")</f>
        <v>nein</v>
      </c>
      <c r="H13326" s="21" t="s">
        <v>31</v>
      </c>
      <c r="I13326" s="29" t="n">
        <f aca="false">INDEX(Einstellungen!$B$27:$B$50,5)</f>
        <v>0.45</v>
      </c>
      <c r="J13326" s="29" t="n">
        <f aca="false">F13326*I13326</f>
        <v>15.6322089</v>
      </c>
    </row>
    <row r="13327" customFormat="false" ht="15" hidden="false" customHeight="false" outlineLevel="0" collapsed="false">
      <c r="A13327" s="28" t="n">
        <v>46136</v>
      </c>
      <c r="B13327" s="21" t="s">
        <v>117</v>
      </c>
      <c r="C13327" s="21" t="s">
        <v>137</v>
      </c>
      <c r="D13327" s="29" t="n">
        <v>116.305</v>
      </c>
      <c r="E13327" s="29" t="n">
        <f aca="false">D13327/10</f>
        <v>11.6305</v>
      </c>
      <c r="F13327" s="29" t="n">
        <f aca="false">(E13327+Einstellungen!$B$20)*(1+Einstellungen!$B$10)</f>
        <v>36.040935</v>
      </c>
      <c r="G13327" s="21" t="str">
        <f aca="false">IF(F13327&lt;Einstellungen!$B$5,"ja","nein")</f>
        <v>nein</v>
      </c>
      <c r="H13327" s="21" t="s">
        <v>31</v>
      </c>
      <c r="I13327" s="29" t="n">
        <f aca="false">INDEX(Einstellungen!$B$27:$B$50,6)</f>
        <v>0.5</v>
      </c>
      <c r="J13327" s="29" t="n">
        <f aca="false">F13327*I13327</f>
        <v>18.0204675</v>
      </c>
    </row>
    <row r="13328" customFormat="false" ht="15" hidden="false" customHeight="false" outlineLevel="0" collapsed="false">
      <c r="A13328" s="28" t="n">
        <v>46136</v>
      </c>
      <c r="B13328" s="21" t="s">
        <v>118</v>
      </c>
      <c r="C13328" s="21" t="s">
        <v>137</v>
      </c>
      <c r="D13328" s="29" t="n">
        <v>131.873</v>
      </c>
      <c r="E13328" s="29" t="n">
        <f aca="false">D13328/10</f>
        <v>13.1873</v>
      </c>
      <c r="F13328" s="29" t="n">
        <f aca="false">(E13328+Einstellungen!$B$20)*(1+Einstellungen!$B$10)</f>
        <v>37.893527</v>
      </c>
      <c r="G13328" s="21" t="str">
        <f aca="false">IF(F13328&lt;Einstellungen!$B$5,"ja","nein")</f>
        <v>nein</v>
      </c>
      <c r="H13328" s="21" t="s">
        <v>31</v>
      </c>
      <c r="I13328" s="29" t="n">
        <f aca="false">INDEX(Einstellungen!$B$27:$B$50,7)</f>
        <v>0.7</v>
      </c>
      <c r="J13328" s="29" t="n">
        <f aca="false">F13328*I13328</f>
        <v>26.5254689</v>
      </c>
    </row>
    <row r="13329" customFormat="false" ht="15" hidden="false" customHeight="false" outlineLevel="0" collapsed="false">
      <c r="A13329" s="28" t="n">
        <v>46136</v>
      </c>
      <c r="B13329" s="21" t="s">
        <v>119</v>
      </c>
      <c r="C13329" s="21" t="s">
        <v>137</v>
      </c>
      <c r="D13329" s="29" t="n">
        <v>137.988</v>
      </c>
      <c r="E13329" s="29" t="n">
        <f aca="false">D13329/10</f>
        <v>13.7988</v>
      </c>
      <c r="F13329" s="29" t="n">
        <f aca="false">(E13329+Einstellungen!$B$20)*(1+Einstellungen!$B$10)</f>
        <v>38.621212</v>
      </c>
      <c r="G13329" s="21" t="str">
        <f aca="false">IF(F13329&lt;Einstellungen!$B$5,"ja","nein")</f>
        <v>nein</v>
      </c>
      <c r="H13329" s="21" t="s">
        <v>31</v>
      </c>
      <c r="I13329" s="29" t="n">
        <f aca="false">INDEX(Einstellungen!$B$27:$B$50,8)</f>
        <v>0.95</v>
      </c>
      <c r="J13329" s="29" t="n">
        <f aca="false">F13329*I13329</f>
        <v>36.6901514</v>
      </c>
    </row>
    <row r="13330" customFormat="false" ht="15" hidden="false" customHeight="false" outlineLevel="0" collapsed="false">
      <c r="A13330" s="28" t="n">
        <v>46136</v>
      </c>
      <c r="B13330" s="21" t="s">
        <v>120</v>
      </c>
      <c r="C13330" s="21" t="s">
        <v>137</v>
      </c>
      <c r="D13330" s="29" t="n">
        <v>117.685</v>
      </c>
      <c r="E13330" s="29" t="n">
        <f aca="false">D13330/10</f>
        <v>11.7685</v>
      </c>
      <c r="F13330" s="29" t="n">
        <f aca="false">(E13330+Einstellungen!$B$20)*(1+Einstellungen!$B$10)</f>
        <v>36.205155</v>
      </c>
      <c r="G13330" s="21" t="str">
        <f aca="false">IF(F13330&lt;Einstellungen!$B$5,"ja","nein")</f>
        <v>nein</v>
      </c>
      <c r="H13330" s="21" t="s">
        <v>31</v>
      </c>
      <c r="I13330" s="29" t="n">
        <f aca="false">INDEX(Einstellungen!$B$27:$B$50,9)</f>
        <v>1.05</v>
      </c>
      <c r="J13330" s="29" t="n">
        <f aca="false">F13330*I13330</f>
        <v>38.01541275</v>
      </c>
    </row>
    <row r="13331" customFormat="false" ht="15" hidden="false" customHeight="false" outlineLevel="0" collapsed="false">
      <c r="A13331" s="28" t="n">
        <v>46136</v>
      </c>
      <c r="B13331" s="21" t="s">
        <v>121</v>
      </c>
      <c r="C13331" s="21" t="s">
        <v>137</v>
      </c>
      <c r="D13331" s="29" t="n">
        <v>80.905</v>
      </c>
      <c r="E13331" s="29" t="n">
        <f aca="false">D13331/10</f>
        <v>8.0905</v>
      </c>
      <c r="F13331" s="29" t="n">
        <f aca="false">(E13331+Einstellungen!$B$20)*(1+Einstellungen!$B$10)</f>
        <v>31.828335</v>
      </c>
      <c r="G13331" s="21" t="str">
        <f aca="false">IF(F13331&lt;Einstellungen!$B$5,"ja","nein")</f>
        <v>nein</v>
      </c>
      <c r="H13331" s="21" t="s">
        <v>31</v>
      </c>
      <c r="I13331" s="29" t="n">
        <f aca="false">INDEX(Einstellungen!$B$27:$B$50,10)</f>
        <v>1.05</v>
      </c>
      <c r="J13331" s="29" t="n">
        <f aca="false">F13331*I13331</f>
        <v>33.41975175</v>
      </c>
    </row>
    <row r="13332" customFormat="false" ht="15" hidden="false" customHeight="false" outlineLevel="0" collapsed="false">
      <c r="A13332" s="28" t="n">
        <v>46136</v>
      </c>
      <c r="B13332" s="21" t="s">
        <v>122</v>
      </c>
      <c r="C13332" s="21" t="s">
        <v>137</v>
      </c>
      <c r="D13332" s="29" t="n">
        <v>19.572</v>
      </c>
      <c r="E13332" s="29" t="n">
        <f aca="false">D13332/10</f>
        <v>1.9572</v>
      </c>
      <c r="F13332" s="29" t="n">
        <f aca="false">(E13332+Einstellungen!$B$20)*(1+Einstellungen!$B$10)</f>
        <v>24.529708</v>
      </c>
      <c r="G13332" s="21" t="str">
        <f aca="false">IF(F13332&lt;Einstellungen!$B$5,"ja","nein")</f>
        <v>ja</v>
      </c>
      <c r="H13332" s="21" t="s">
        <v>31</v>
      </c>
      <c r="I13332" s="29" t="n">
        <f aca="false">INDEX(Einstellungen!$B$27:$B$50,11)</f>
        <v>1.05</v>
      </c>
      <c r="J13332" s="29" t="n">
        <f aca="false">F13332*I13332</f>
        <v>25.7561934</v>
      </c>
    </row>
    <row r="13333" customFormat="false" ht="15" hidden="false" customHeight="false" outlineLevel="0" collapsed="false">
      <c r="A13333" s="28" t="n">
        <v>46136</v>
      </c>
      <c r="B13333" s="21" t="s">
        <v>123</v>
      </c>
      <c r="C13333" s="21" t="s">
        <v>137</v>
      </c>
      <c r="D13333" s="29" t="n">
        <v>-0.035</v>
      </c>
      <c r="E13333" s="29" t="n">
        <f aca="false">D13333/10</f>
        <v>-0.0035</v>
      </c>
      <c r="F13333" s="29" t="n">
        <f aca="false">(E13333+Einstellungen!$B$20)*(1+Einstellungen!$B$10)</f>
        <v>22.196475</v>
      </c>
      <c r="G13333" s="21" t="str">
        <f aca="false">IF(F13333&lt;Einstellungen!$B$5,"ja","nein")</f>
        <v>ja</v>
      </c>
      <c r="H13333" s="21" t="s">
        <v>31</v>
      </c>
      <c r="I13333" s="29" t="n">
        <f aca="false">INDEX(Einstellungen!$B$27:$B$50,12)</f>
        <v>1.1</v>
      </c>
      <c r="J13333" s="29" t="n">
        <f aca="false">F13333*I13333</f>
        <v>24.4161225</v>
      </c>
    </row>
    <row r="13334" customFormat="false" ht="15" hidden="false" customHeight="false" outlineLevel="0" collapsed="false">
      <c r="A13334" s="28" t="n">
        <v>46136</v>
      </c>
      <c r="B13334" s="21" t="s">
        <v>124</v>
      </c>
      <c r="C13334" s="21" t="s">
        <v>137</v>
      </c>
      <c r="D13334" s="29" t="n">
        <v>-6.907</v>
      </c>
      <c r="E13334" s="29" t="n">
        <f aca="false">D13334/10</f>
        <v>-0.6907</v>
      </c>
      <c r="F13334" s="29" t="n">
        <f aca="false">(E13334+Einstellungen!$B$20)*(1+Einstellungen!$B$10)</f>
        <v>21.378707</v>
      </c>
      <c r="G13334" s="21" t="str">
        <f aca="false">IF(F13334&lt;Einstellungen!$B$5,"ja","nein")</f>
        <v>ja</v>
      </c>
      <c r="H13334" s="21" t="s">
        <v>31</v>
      </c>
      <c r="I13334" s="29" t="n">
        <f aca="false">INDEX(Einstellungen!$B$27:$B$50,13)</f>
        <v>1.2</v>
      </c>
      <c r="J13334" s="29" t="n">
        <f aca="false">F13334*I13334</f>
        <v>25.6544484</v>
      </c>
    </row>
    <row r="13335" customFormat="false" ht="15" hidden="false" customHeight="false" outlineLevel="0" collapsed="false">
      <c r="A13335" s="28" t="n">
        <v>46136</v>
      </c>
      <c r="B13335" s="21" t="s">
        <v>125</v>
      </c>
      <c r="C13335" s="21" t="s">
        <v>137</v>
      </c>
      <c r="D13335" s="29" t="n">
        <v>-26.14</v>
      </c>
      <c r="E13335" s="29" t="n">
        <f aca="false">D13335/10</f>
        <v>-2.614</v>
      </c>
      <c r="F13335" s="29" t="n">
        <f aca="false">(E13335+Einstellungen!$B$20)*(1+Einstellungen!$B$10)</f>
        <v>19.08998</v>
      </c>
      <c r="G13335" s="21" t="str">
        <f aca="false">IF(F13335&lt;Einstellungen!$B$5,"ja","nein")</f>
        <v>ja</v>
      </c>
      <c r="H13335" s="21" t="s">
        <v>31</v>
      </c>
      <c r="I13335" s="29" t="n">
        <f aca="false">INDEX(Einstellungen!$B$27:$B$50,14)</f>
        <v>1.15</v>
      </c>
      <c r="J13335" s="29" t="n">
        <f aca="false">F13335*I13335</f>
        <v>21.953477</v>
      </c>
    </row>
    <row r="13336" customFormat="false" ht="15" hidden="false" customHeight="false" outlineLevel="0" collapsed="false">
      <c r="A13336" s="28" t="n">
        <v>46136</v>
      </c>
      <c r="B13336" s="21" t="s">
        <v>126</v>
      </c>
      <c r="C13336" s="21" t="s">
        <v>137</v>
      </c>
      <c r="D13336" s="29" t="n">
        <v>-30.002</v>
      </c>
      <c r="E13336" s="29" t="n">
        <f aca="false">D13336/10</f>
        <v>-3.0002</v>
      </c>
      <c r="F13336" s="29" t="n">
        <f aca="false">(E13336+Einstellungen!$B$20)*(1+Einstellungen!$B$10)</f>
        <v>18.630402</v>
      </c>
      <c r="G13336" s="21" t="str">
        <f aca="false">IF(F13336&lt;Einstellungen!$B$5,"ja","nein")</f>
        <v>ja</v>
      </c>
      <c r="H13336" s="21" t="s">
        <v>31</v>
      </c>
      <c r="I13336" s="29" t="n">
        <f aca="false">INDEX(Einstellungen!$B$27:$B$50,15)</f>
        <v>1</v>
      </c>
      <c r="J13336" s="29" t="n">
        <f aca="false">F13336*I13336</f>
        <v>18.630402</v>
      </c>
    </row>
    <row r="13337" customFormat="false" ht="15" hidden="false" customHeight="false" outlineLevel="0" collapsed="false">
      <c r="A13337" s="28" t="n">
        <v>46136</v>
      </c>
      <c r="B13337" s="21" t="s">
        <v>127</v>
      </c>
      <c r="C13337" s="21" t="s">
        <v>137</v>
      </c>
      <c r="D13337" s="29" t="n">
        <v>-16.555</v>
      </c>
      <c r="E13337" s="29" t="n">
        <f aca="false">D13337/10</f>
        <v>-1.6555</v>
      </c>
      <c r="F13337" s="29" t="n">
        <f aca="false">(E13337+Einstellungen!$B$20)*(1+Einstellungen!$B$10)</f>
        <v>20.230595</v>
      </c>
      <c r="G13337" s="21" t="str">
        <f aca="false">IF(F13337&lt;Einstellungen!$B$5,"ja","nein")</f>
        <v>ja</v>
      </c>
      <c r="H13337" s="21" t="s">
        <v>31</v>
      </c>
      <c r="I13337" s="29" t="n">
        <f aca="false">INDEX(Einstellungen!$B$27:$B$50,16)</f>
        <v>0.95</v>
      </c>
      <c r="J13337" s="29" t="n">
        <f aca="false">F13337*I13337</f>
        <v>19.21906525</v>
      </c>
    </row>
    <row r="13338" customFormat="false" ht="15" hidden="false" customHeight="false" outlineLevel="0" collapsed="false">
      <c r="A13338" s="28" t="n">
        <v>46136</v>
      </c>
      <c r="B13338" s="21" t="s">
        <v>128</v>
      </c>
      <c r="C13338" s="21" t="s">
        <v>137</v>
      </c>
      <c r="D13338" s="29" t="n">
        <v>-1.612</v>
      </c>
      <c r="E13338" s="29" t="n">
        <f aca="false">D13338/10</f>
        <v>-0.1612</v>
      </c>
      <c r="F13338" s="29" t="n">
        <f aca="false">(E13338+Einstellungen!$B$20)*(1+Einstellungen!$B$10)</f>
        <v>22.008812</v>
      </c>
      <c r="G13338" s="21" t="str">
        <f aca="false">IF(F13338&lt;Einstellungen!$B$5,"ja","nein")</f>
        <v>ja</v>
      </c>
      <c r="H13338" s="21" t="s">
        <v>31</v>
      </c>
      <c r="I13338" s="29" t="n">
        <f aca="false">INDEX(Einstellungen!$B$27:$B$50,17)</f>
        <v>0.95</v>
      </c>
      <c r="J13338" s="29" t="n">
        <f aca="false">F13338*I13338</f>
        <v>20.9083714</v>
      </c>
    </row>
    <row r="13339" customFormat="false" ht="15" hidden="false" customHeight="false" outlineLevel="0" collapsed="false">
      <c r="A13339" s="28" t="n">
        <v>46136</v>
      </c>
      <c r="B13339" s="21" t="s">
        <v>129</v>
      </c>
      <c r="C13339" s="21" t="s">
        <v>137</v>
      </c>
      <c r="D13339" s="29" t="n">
        <v>50.907</v>
      </c>
      <c r="E13339" s="29" t="n">
        <f aca="false">D13339/10</f>
        <v>5.0907</v>
      </c>
      <c r="F13339" s="29" t="n">
        <f aca="false">(E13339+Einstellungen!$B$20)*(1+Einstellungen!$B$10)</f>
        <v>28.258573</v>
      </c>
      <c r="G13339" s="21" t="str">
        <f aca="false">IF(F13339&lt;Einstellungen!$B$5,"ja","nein")</f>
        <v>ja</v>
      </c>
      <c r="H13339" s="21" t="s">
        <v>31</v>
      </c>
      <c r="I13339" s="29" t="n">
        <f aca="false">INDEX(Einstellungen!$B$27:$B$50,18)</f>
        <v>1.1</v>
      </c>
      <c r="J13339" s="29" t="n">
        <f aca="false">F13339*I13339</f>
        <v>31.0844303</v>
      </c>
    </row>
    <row r="13340" customFormat="false" ht="15" hidden="false" customHeight="false" outlineLevel="0" collapsed="false">
      <c r="A13340" s="28" t="n">
        <v>46136</v>
      </c>
      <c r="B13340" s="21" t="s">
        <v>130</v>
      </c>
      <c r="C13340" s="21" t="s">
        <v>137</v>
      </c>
      <c r="D13340" s="29" t="n">
        <v>104.817</v>
      </c>
      <c r="E13340" s="29" t="n">
        <f aca="false">D13340/10</f>
        <v>10.4817</v>
      </c>
      <c r="F13340" s="29" t="n">
        <f aca="false">(E13340+Einstellungen!$B$20)*(1+Einstellungen!$B$10)</f>
        <v>34.673863</v>
      </c>
      <c r="G13340" s="21" t="str">
        <f aca="false">IF(F13340&lt;Einstellungen!$B$5,"ja","nein")</f>
        <v>nein</v>
      </c>
      <c r="H13340" s="21" t="s">
        <v>31</v>
      </c>
      <c r="I13340" s="29" t="n">
        <f aca="false">INDEX(Einstellungen!$B$27:$B$50,19)</f>
        <v>1.35</v>
      </c>
      <c r="J13340" s="29" t="n">
        <f aca="false">F13340*I13340</f>
        <v>46.80971505</v>
      </c>
    </row>
    <row r="13341" customFormat="false" ht="15" hidden="false" customHeight="false" outlineLevel="0" collapsed="false">
      <c r="A13341" s="28" t="n">
        <v>46136</v>
      </c>
      <c r="B13341" s="21" t="s">
        <v>131</v>
      </c>
      <c r="C13341" s="21" t="s">
        <v>137</v>
      </c>
      <c r="D13341" s="29" t="n">
        <v>133.81</v>
      </c>
      <c r="E13341" s="29" t="n">
        <f aca="false">D13341/10</f>
        <v>13.381</v>
      </c>
      <c r="F13341" s="29" t="n">
        <f aca="false">(E13341+Einstellungen!$B$20)*(1+Einstellungen!$B$10)</f>
        <v>38.12403</v>
      </c>
      <c r="G13341" s="21" t="str">
        <f aca="false">IF(F13341&lt;Einstellungen!$B$5,"ja","nein")</f>
        <v>nein</v>
      </c>
      <c r="H13341" s="21" t="s">
        <v>31</v>
      </c>
      <c r="I13341" s="29" t="n">
        <f aca="false">INDEX(Einstellungen!$B$27:$B$50,20)</f>
        <v>1.45</v>
      </c>
      <c r="J13341" s="29" t="n">
        <f aca="false">F13341*I13341</f>
        <v>55.2798435</v>
      </c>
    </row>
    <row r="13342" customFormat="false" ht="15" hidden="false" customHeight="false" outlineLevel="0" collapsed="false">
      <c r="A13342" s="28" t="n">
        <v>46136</v>
      </c>
      <c r="B13342" s="21" t="s">
        <v>132</v>
      </c>
      <c r="C13342" s="21" t="s">
        <v>137</v>
      </c>
      <c r="D13342" s="29" t="n">
        <v>137.34</v>
      </c>
      <c r="E13342" s="29" t="n">
        <f aca="false">D13342/10</f>
        <v>13.734</v>
      </c>
      <c r="F13342" s="29" t="n">
        <f aca="false">(E13342+Einstellungen!$B$20)*(1+Einstellungen!$B$10)</f>
        <v>38.5441</v>
      </c>
      <c r="G13342" s="21" t="str">
        <f aca="false">IF(F13342&lt;Einstellungen!$B$5,"ja","nein")</f>
        <v>nein</v>
      </c>
      <c r="H13342" s="21" t="s">
        <v>31</v>
      </c>
      <c r="I13342" s="29" t="n">
        <f aca="false">INDEX(Einstellungen!$B$27:$B$50,21)</f>
        <v>1.4</v>
      </c>
      <c r="J13342" s="29" t="n">
        <f aca="false">F13342*I13342</f>
        <v>53.96174</v>
      </c>
    </row>
    <row r="13343" customFormat="false" ht="15" hidden="false" customHeight="false" outlineLevel="0" collapsed="false">
      <c r="A13343" s="28" t="n">
        <v>46136</v>
      </c>
      <c r="B13343" s="21" t="s">
        <v>133</v>
      </c>
      <c r="C13343" s="21" t="s">
        <v>137</v>
      </c>
      <c r="D13343" s="29" t="n">
        <v>131.025</v>
      </c>
      <c r="E13343" s="29" t="n">
        <f aca="false">D13343/10</f>
        <v>13.1025</v>
      </c>
      <c r="F13343" s="29" t="n">
        <f aca="false">(E13343+Einstellungen!$B$20)*(1+Einstellungen!$B$10)</f>
        <v>37.792615</v>
      </c>
      <c r="G13343" s="21" t="str">
        <f aca="false">IF(F13343&lt;Einstellungen!$B$5,"ja","nein")</f>
        <v>nein</v>
      </c>
      <c r="H13343" s="21" t="s">
        <v>31</v>
      </c>
      <c r="I13343" s="29" t="n">
        <f aca="false">INDEX(Einstellungen!$B$27:$B$50,22)</f>
        <v>1.25</v>
      </c>
      <c r="J13343" s="29" t="n">
        <f aca="false">F13343*I13343</f>
        <v>47.24076875</v>
      </c>
    </row>
    <row r="13344" customFormat="false" ht="15" hidden="false" customHeight="false" outlineLevel="0" collapsed="false">
      <c r="A13344" s="28" t="n">
        <v>46136</v>
      </c>
      <c r="B13344" s="21" t="s">
        <v>134</v>
      </c>
      <c r="C13344" s="21" t="s">
        <v>137</v>
      </c>
      <c r="D13344" s="29" t="n">
        <v>121.877</v>
      </c>
      <c r="E13344" s="29" t="n">
        <f aca="false">D13344/10</f>
        <v>12.1877</v>
      </c>
      <c r="F13344" s="29" t="n">
        <f aca="false">(E13344+Einstellungen!$B$20)*(1+Einstellungen!$B$10)</f>
        <v>36.704003</v>
      </c>
      <c r="G13344" s="21" t="str">
        <f aca="false">IF(F13344&lt;Einstellungen!$B$5,"ja","nein")</f>
        <v>nein</v>
      </c>
      <c r="H13344" s="21" t="s">
        <v>31</v>
      </c>
      <c r="I13344" s="29" t="n">
        <f aca="false">INDEX(Einstellungen!$B$27:$B$50,23)</f>
        <v>1.05</v>
      </c>
      <c r="J13344" s="29" t="n">
        <f aca="false">F13344*I13344</f>
        <v>38.53920315</v>
      </c>
    </row>
    <row r="13345" customFormat="false" ht="15" hidden="false" customHeight="false" outlineLevel="0" collapsed="false">
      <c r="A13345" s="28" t="n">
        <v>46136</v>
      </c>
      <c r="B13345" s="21" t="s">
        <v>135</v>
      </c>
      <c r="C13345" s="21" t="s">
        <v>137</v>
      </c>
      <c r="D13345" s="29" t="n">
        <v>113.442</v>
      </c>
      <c r="E13345" s="29" t="n">
        <f aca="false">D13345/10</f>
        <v>11.3442</v>
      </c>
      <c r="F13345" s="29" t="n">
        <f aca="false">(E13345+Einstellungen!$B$20)*(1+Einstellungen!$B$10)</f>
        <v>35.700238</v>
      </c>
      <c r="G13345" s="21" t="str">
        <f aca="false">IF(F13345&lt;Einstellungen!$B$5,"ja","nein")</f>
        <v>nein</v>
      </c>
      <c r="H13345" s="21" t="s">
        <v>31</v>
      </c>
      <c r="I13345" s="29" t="n">
        <f aca="false">INDEX(Einstellungen!$B$27:$B$50,24)</f>
        <v>0.8</v>
      </c>
      <c r="J13345" s="29" t="n">
        <f aca="false">F13345*I13345</f>
        <v>28.5601904</v>
      </c>
    </row>
    <row r="13346" customFormat="false" ht="15" hidden="false" customHeight="false" outlineLevel="0" collapsed="false">
      <c r="A13346" s="28" t="n">
        <v>46137</v>
      </c>
      <c r="B13346" s="21" t="s">
        <v>111</v>
      </c>
      <c r="C13346" s="21" t="s">
        <v>138</v>
      </c>
      <c r="D13346" s="29" t="n">
        <v>100.625</v>
      </c>
      <c r="E13346" s="29" t="n">
        <f aca="false">D13346/10</f>
        <v>10.0625</v>
      </c>
      <c r="F13346" s="29" t="n">
        <f aca="false">(E13346+Einstellungen!$B$20)*(1+Einstellungen!$B$10)</f>
        <v>34.175015</v>
      </c>
      <c r="G13346" s="21" t="str">
        <f aca="false">IF(F13346&lt;Einstellungen!$B$5,"ja","nein")</f>
        <v>nein</v>
      </c>
      <c r="H13346" s="21" t="s">
        <v>31</v>
      </c>
      <c r="I13346" s="29" t="n">
        <f aca="false">INDEX(Einstellungen!$B$27:$B$50,1)</f>
        <v>0.6</v>
      </c>
      <c r="J13346" s="29" t="n">
        <f aca="false">F13346*I13346</f>
        <v>20.505009</v>
      </c>
    </row>
    <row r="13347" customFormat="false" ht="15" hidden="false" customHeight="false" outlineLevel="0" collapsed="false">
      <c r="A13347" s="28" t="n">
        <v>46137</v>
      </c>
      <c r="B13347" s="21" t="s">
        <v>113</v>
      </c>
      <c r="C13347" s="21" t="s">
        <v>138</v>
      </c>
      <c r="D13347" s="29" t="n">
        <v>95.54</v>
      </c>
      <c r="E13347" s="29" t="n">
        <f aca="false">D13347/10</f>
        <v>9.554</v>
      </c>
      <c r="F13347" s="29" t="n">
        <f aca="false">(E13347+Einstellungen!$B$20)*(1+Einstellungen!$B$10)</f>
        <v>33.5699</v>
      </c>
      <c r="G13347" s="21" t="str">
        <f aca="false">IF(F13347&lt;Einstellungen!$B$5,"ja","nein")</f>
        <v>nein</v>
      </c>
      <c r="H13347" s="21" t="s">
        <v>31</v>
      </c>
      <c r="I13347" s="29" t="n">
        <f aca="false">INDEX(Einstellungen!$B$27:$B$50,2)</f>
        <v>0.5</v>
      </c>
      <c r="J13347" s="29" t="n">
        <f aca="false">F13347*I13347</f>
        <v>16.78495</v>
      </c>
    </row>
    <row r="13348" customFormat="false" ht="15" hidden="false" customHeight="false" outlineLevel="0" collapsed="false">
      <c r="A13348" s="28" t="n">
        <v>46137</v>
      </c>
      <c r="B13348" s="21" t="s">
        <v>114</v>
      </c>
      <c r="C13348" s="21" t="s">
        <v>138</v>
      </c>
      <c r="D13348" s="29" t="n">
        <v>95.12</v>
      </c>
      <c r="E13348" s="29" t="n">
        <f aca="false">D13348/10</f>
        <v>9.512</v>
      </c>
      <c r="F13348" s="29" t="n">
        <f aca="false">(E13348+Einstellungen!$B$20)*(1+Einstellungen!$B$10)</f>
        <v>33.51992</v>
      </c>
      <c r="G13348" s="21" t="str">
        <f aca="false">IF(F13348&lt;Einstellungen!$B$5,"ja","nein")</f>
        <v>nein</v>
      </c>
      <c r="H13348" s="21" t="s">
        <v>31</v>
      </c>
      <c r="I13348" s="29" t="n">
        <f aca="false">INDEX(Einstellungen!$B$27:$B$50,3)</f>
        <v>0.45</v>
      </c>
      <c r="J13348" s="29" t="n">
        <f aca="false">F13348*I13348</f>
        <v>15.083964</v>
      </c>
    </row>
    <row r="13349" customFormat="false" ht="15" hidden="false" customHeight="false" outlineLevel="0" collapsed="false">
      <c r="A13349" s="28" t="n">
        <v>46137</v>
      </c>
      <c r="B13349" s="21" t="s">
        <v>115</v>
      </c>
      <c r="C13349" s="21" t="s">
        <v>138</v>
      </c>
      <c r="D13349" s="29" t="n">
        <v>95.157</v>
      </c>
      <c r="E13349" s="29" t="n">
        <f aca="false">D13349/10</f>
        <v>9.5157</v>
      </c>
      <c r="F13349" s="29" t="n">
        <f aca="false">(E13349+Einstellungen!$B$20)*(1+Einstellungen!$B$10)</f>
        <v>33.524323</v>
      </c>
      <c r="G13349" s="21" t="str">
        <f aca="false">IF(F13349&lt;Einstellungen!$B$5,"ja","nein")</f>
        <v>nein</v>
      </c>
      <c r="H13349" s="21" t="s">
        <v>31</v>
      </c>
      <c r="I13349" s="29" t="n">
        <f aca="false">INDEX(Einstellungen!$B$27:$B$50,4)</f>
        <v>0.45</v>
      </c>
      <c r="J13349" s="29" t="n">
        <f aca="false">F13349*I13349</f>
        <v>15.08594535</v>
      </c>
    </row>
    <row r="13350" customFormat="false" ht="15" hidden="false" customHeight="false" outlineLevel="0" collapsed="false">
      <c r="A13350" s="28" t="n">
        <v>46137</v>
      </c>
      <c r="B13350" s="21" t="s">
        <v>116</v>
      </c>
      <c r="C13350" s="21" t="s">
        <v>138</v>
      </c>
      <c r="D13350" s="29" t="n">
        <v>88.457</v>
      </c>
      <c r="E13350" s="29" t="n">
        <f aca="false">D13350/10</f>
        <v>8.8457</v>
      </c>
      <c r="F13350" s="29" t="n">
        <f aca="false">(E13350+Einstellungen!$B$20)*(1+Einstellungen!$B$10)</f>
        <v>32.727023</v>
      </c>
      <c r="G13350" s="21" t="str">
        <f aca="false">IF(F13350&lt;Einstellungen!$B$5,"ja","nein")</f>
        <v>nein</v>
      </c>
      <c r="H13350" s="21" t="s">
        <v>31</v>
      </c>
      <c r="I13350" s="29" t="n">
        <f aca="false">INDEX(Einstellungen!$B$27:$B$50,5)</f>
        <v>0.45</v>
      </c>
      <c r="J13350" s="29" t="n">
        <f aca="false">F13350*I13350</f>
        <v>14.72716035</v>
      </c>
    </row>
    <row r="13351" customFormat="false" ht="15" hidden="false" customHeight="false" outlineLevel="0" collapsed="false">
      <c r="A13351" s="28" t="n">
        <v>46137</v>
      </c>
      <c r="B13351" s="21" t="s">
        <v>117</v>
      </c>
      <c r="C13351" s="21" t="s">
        <v>138</v>
      </c>
      <c r="D13351" s="29" t="n">
        <v>88.03</v>
      </c>
      <c r="E13351" s="29" t="n">
        <f aca="false">D13351/10</f>
        <v>8.803</v>
      </c>
      <c r="F13351" s="29" t="n">
        <f aca="false">(E13351+Einstellungen!$B$20)*(1+Einstellungen!$B$10)</f>
        <v>32.67621</v>
      </c>
      <c r="G13351" s="21" t="str">
        <f aca="false">IF(F13351&lt;Einstellungen!$B$5,"ja","nein")</f>
        <v>nein</v>
      </c>
      <c r="H13351" s="21" t="s">
        <v>31</v>
      </c>
      <c r="I13351" s="29" t="n">
        <f aca="false">INDEX(Einstellungen!$B$27:$B$50,6)</f>
        <v>0.5</v>
      </c>
      <c r="J13351" s="29" t="n">
        <f aca="false">F13351*I13351</f>
        <v>16.338105</v>
      </c>
    </row>
    <row r="13352" customFormat="false" ht="15" hidden="false" customHeight="false" outlineLevel="0" collapsed="false">
      <c r="A13352" s="28" t="n">
        <v>46137</v>
      </c>
      <c r="B13352" s="21" t="s">
        <v>118</v>
      </c>
      <c r="C13352" s="21" t="s">
        <v>138</v>
      </c>
      <c r="D13352" s="29" t="n">
        <v>83.183</v>
      </c>
      <c r="E13352" s="29" t="n">
        <f aca="false">D13352/10</f>
        <v>8.3183</v>
      </c>
      <c r="F13352" s="29" t="n">
        <f aca="false">(E13352+Einstellungen!$B$20)*(1+Einstellungen!$B$10)</f>
        <v>32.099417</v>
      </c>
      <c r="G13352" s="21" t="str">
        <f aca="false">IF(F13352&lt;Einstellungen!$B$5,"ja","nein")</f>
        <v>nein</v>
      </c>
      <c r="H13352" s="21" t="s">
        <v>31</v>
      </c>
      <c r="I13352" s="29" t="n">
        <f aca="false">INDEX(Einstellungen!$B$27:$B$50,7)</f>
        <v>0.7</v>
      </c>
      <c r="J13352" s="29" t="n">
        <f aca="false">F13352*I13352</f>
        <v>22.4695919</v>
      </c>
    </row>
    <row r="13353" customFormat="false" ht="15" hidden="false" customHeight="false" outlineLevel="0" collapsed="false">
      <c r="A13353" s="28" t="n">
        <v>46137</v>
      </c>
      <c r="B13353" s="21" t="s">
        <v>119</v>
      </c>
      <c r="C13353" s="21" t="s">
        <v>138</v>
      </c>
      <c r="D13353" s="29" t="n">
        <v>71.362</v>
      </c>
      <c r="E13353" s="29" t="n">
        <f aca="false">D13353/10</f>
        <v>7.1362</v>
      </c>
      <c r="F13353" s="29" t="n">
        <f aca="false">(E13353+Einstellungen!$B$20)*(1+Einstellungen!$B$10)</f>
        <v>30.692718</v>
      </c>
      <c r="G13353" s="21" t="str">
        <f aca="false">IF(F13353&lt;Einstellungen!$B$5,"ja","nein")</f>
        <v>nein</v>
      </c>
      <c r="H13353" s="21" t="s">
        <v>31</v>
      </c>
      <c r="I13353" s="29" t="n">
        <f aca="false">INDEX(Einstellungen!$B$27:$B$50,8)</f>
        <v>0.95</v>
      </c>
      <c r="J13353" s="29" t="n">
        <f aca="false">F13353*I13353</f>
        <v>29.1580821</v>
      </c>
    </row>
    <row r="13354" customFormat="false" ht="15" hidden="false" customHeight="false" outlineLevel="0" collapsed="false">
      <c r="A13354" s="28" t="n">
        <v>46137</v>
      </c>
      <c r="B13354" s="21" t="s">
        <v>120</v>
      </c>
      <c r="C13354" s="21" t="s">
        <v>138</v>
      </c>
      <c r="D13354" s="29" t="n">
        <v>20.035</v>
      </c>
      <c r="E13354" s="29" t="n">
        <f aca="false">D13354/10</f>
        <v>2.0035</v>
      </c>
      <c r="F13354" s="29" t="n">
        <f aca="false">(E13354+Einstellungen!$B$20)*(1+Einstellungen!$B$10)</f>
        <v>24.584805</v>
      </c>
      <c r="G13354" s="21" t="str">
        <f aca="false">IF(F13354&lt;Einstellungen!$B$5,"ja","nein")</f>
        <v>ja</v>
      </c>
      <c r="H13354" s="21" t="s">
        <v>31</v>
      </c>
      <c r="I13354" s="29" t="n">
        <f aca="false">INDEX(Einstellungen!$B$27:$B$50,9)</f>
        <v>1.05</v>
      </c>
      <c r="J13354" s="29" t="n">
        <f aca="false">F13354*I13354</f>
        <v>25.81404525</v>
      </c>
    </row>
    <row r="13355" customFormat="false" ht="15" hidden="false" customHeight="false" outlineLevel="0" collapsed="false">
      <c r="A13355" s="28" t="n">
        <v>46137</v>
      </c>
      <c r="B13355" s="21" t="s">
        <v>121</v>
      </c>
      <c r="C13355" s="21" t="s">
        <v>138</v>
      </c>
      <c r="D13355" s="29" t="n">
        <v>-0.042</v>
      </c>
      <c r="E13355" s="29" t="n">
        <f aca="false">D13355/10</f>
        <v>-0.0042</v>
      </c>
      <c r="F13355" s="29" t="n">
        <f aca="false">(E13355+Einstellungen!$B$20)*(1+Einstellungen!$B$10)</f>
        <v>22.195642</v>
      </c>
      <c r="G13355" s="21" t="str">
        <f aca="false">IF(F13355&lt;Einstellungen!$B$5,"ja","nein")</f>
        <v>ja</v>
      </c>
      <c r="H13355" s="21" t="s">
        <v>31</v>
      </c>
      <c r="I13355" s="29" t="n">
        <f aca="false">INDEX(Einstellungen!$B$27:$B$50,10)</f>
        <v>1.05</v>
      </c>
      <c r="J13355" s="29" t="n">
        <f aca="false">F13355*I13355</f>
        <v>23.3054241</v>
      </c>
    </row>
    <row r="13356" customFormat="false" ht="15" hidden="false" customHeight="false" outlineLevel="0" collapsed="false">
      <c r="A13356" s="28" t="n">
        <v>46137</v>
      </c>
      <c r="B13356" s="21" t="s">
        <v>122</v>
      </c>
      <c r="C13356" s="21" t="s">
        <v>138</v>
      </c>
      <c r="D13356" s="29" t="n">
        <v>-7.27</v>
      </c>
      <c r="E13356" s="29" t="n">
        <f aca="false">D13356/10</f>
        <v>-0.727</v>
      </c>
      <c r="F13356" s="29" t="n">
        <f aca="false">(E13356+Einstellungen!$B$20)*(1+Einstellungen!$B$10)</f>
        <v>21.33551</v>
      </c>
      <c r="G13356" s="21" t="str">
        <f aca="false">IF(F13356&lt;Einstellungen!$B$5,"ja","nein")</f>
        <v>ja</v>
      </c>
      <c r="H13356" s="21" t="s">
        <v>31</v>
      </c>
      <c r="I13356" s="29" t="n">
        <f aca="false">INDEX(Einstellungen!$B$27:$B$50,11)</f>
        <v>1.05</v>
      </c>
      <c r="J13356" s="29" t="n">
        <f aca="false">F13356*I13356</f>
        <v>22.4022855</v>
      </c>
    </row>
    <row r="13357" customFormat="false" ht="15" hidden="false" customHeight="false" outlineLevel="0" collapsed="false">
      <c r="A13357" s="28" t="n">
        <v>46137</v>
      </c>
      <c r="B13357" s="21" t="s">
        <v>123</v>
      </c>
      <c r="C13357" s="21" t="s">
        <v>138</v>
      </c>
      <c r="D13357" s="29" t="n">
        <v>-42.142</v>
      </c>
      <c r="E13357" s="29" t="n">
        <f aca="false">D13357/10</f>
        <v>-4.2142</v>
      </c>
      <c r="F13357" s="29" t="n">
        <f aca="false">(E13357+Einstellungen!$B$20)*(1+Einstellungen!$B$10)</f>
        <v>17.185742</v>
      </c>
      <c r="G13357" s="21" t="str">
        <f aca="false">IF(F13357&lt;Einstellungen!$B$5,"ja","nein")</f>
        <v>ja</v>
      </c>
      <c r="H13357" s="21" t="s">
        <v>31</v>
      </c>
      <c r="I13357" s="29" t="n">
        <f aca="false">INDEX(Einstellungen!$B$27:$B$50,12)</f>
        <v>1.1</v>
      </c>
      <c r="J13357" s="29" t="n">
        <f aca="false">F13357*I13357</f>
        <v>18.9043162</v>
      </c>
    </row>
    <row r="13358" customFormat="false" ht="15" hidden="false" customHeight="false" outlineLevel="0" collapsed="false">
      <c r="A13358" s="28" t="n">
        <v>46137</v>
      </c>
      <c r="B13358" s="21" t="s">
        <v>124</v>
      </c>
      <c r="C13358" s="21" t="s">
        <v>138</v>
      </c>
      <c r="D13358" s="29" t="n">
        <v>-100.513</v>
      </c>
      <c r="E13358" s="29" t="n">
        <f aca="false">D13358/10</f>
        <v>-10.0513</v>
      </c>
      <c r="F13358" s="29" t="n">
        <f aca="false">(E13358+Einstellungen!$B$20)*(1+Einstellungen!$B$10)</f>
        <v>10.239593</v>
      </c>
      <c r="G13358" s="21" t="str">
        <f aca="false">IF(F13358&lt;Einstellungen!$B$5,"ja","nein")</f>
        <v>ja</v>
      </c>
      <c r="H13358" s="21" t="s">
        <v>31</v>
      </c>
      <c r="I13358" s="29" t="n">
        <f aca="false">INDEX(Einstellungen!$B$27:$B$50,13)</f>
        <v>1.2</v>
      </c>
      <c r="J13358" s="29" t="n">
        <f aca="false">F13358*I13358</f>
        <v>12.2875116</v>
      </c>
    </row>
    <row r="13359" customFormat="false" ht="15" hidden="false" customHeight="false" outlineLevel="0" collapsed="false">
      <c r="A13359" s="28" t="n">
        <v>46137</v>
      </c>
      <c r="B13359" s="21" t="s">
        <v>125</v>
      </c>
      <c r="C13359" s="21" t="s">
        <v>138</v>
      </c>
      <c r="D13359" s="29" t="n">
        <v>-176.442</v>
      </c>
      <c r="E13359" s="29" t="n">
        <f aca="false">D13359/10</f>
        <v>-17.6442</v>
      </c>
      <c r="F13359" s="29" t="n">
        <f aca="false">(E13359+Einstellungen!$B$20)*(1+Einstellungen!$B$10)</f>
        <v>1.204042</v>
      </c>
      <c r="G13359" s="21" t="str">
        <f aca="false">IF(F13359&lt;Einstellungen!$B$5,"ja","nein")</f>
        <v>ja</v>
      </c>
      <c r="H13359" s="21" t="s">
        <v>31</v>
      </c>
      <c r="I13359" s="29" t="n">
        <f aca="false">INDEX(Einstellungen!$B$27:$B$50,14)</f>
        <v>1.15</v>
      </c>
      <c r="J13359" s="29" t="n">
        <f aca="false">F13359*I13359</f>
        <v>1.3846483</v>
      </c>
    </row>
    <row r="13360" customFormat="false" ht="15" hidden="false" customHeight="false" outlineLevel="0" collapsed="false">
      <c r="A13360" s="28" t="n">
        <v>46137</v>
      </c>
      <c r="B13360" s="21" t="s">
        <v>126</v>
      </c>
      <c r="C13360" s="21" t="s">
        <v>138</v>
      </c>
      <c r="D13360" s="29" t="n">
        <v>-190.865</v>
      </c>
      <c r="E13360" s="29" t="n">
        <f aca="false">D13360/10</f>
        <v>-19.0865</v>
      </c>
      <c r="F13360" s="29" t="n">
        <f aca="false">(E13360+Einstellungen!$B$20)*(1+Einstellungen!$B$10)</f>
        <v>-0.512295000000003</v>
      </c>
      <c r="G13360" s="21" t="str">
        <f aca="false">IF(F13360&lt;Einstellungen!$B$5,"ja","nein")</f>
        <v>ja</v>
      </c>
      <c r="H13360" s="21" t="s">
        <v>31</v>
      </c>
      <c r="I13360" s="29" t="n">
        <f aca="false">INDEX(Einstellungen!$B$27:$B$50,15)</f>
        <v>1</v>
      </c>
      <c r="J13360" s="29" t="n">
        <f aca="false">F13360*I13360</f>
        <v>-0.512295000000003</v>
      </c>
    </row>
    <row r="13361" customFormat="false" ht="15" hidden="false" customHeight="false" outlineLevel="0" collapsed="false">
      <c r="A13361" s="28" t="n">
        <v>46137</v>
      </c>
      <c r="B13361" s="21" t="s">
        <v>127</v>
      </c>
      <c r="C13361" s="21" t="s">
        <v>138</v>
      </c>
      <c r="D13361" s="29" t="n">
        <v>-133.803</v>
      </c>
      <c r="E13361" s="29" t="n">
        <f aca="false">D13361/10</f>
        <v>-13.3803</v>
      </c>
      <c r="F13361" s="29" t="n">
        <f aca="false">(E13361+Einstellungen!$B$20)*(1+Einstellungen!$B$10)</f>
        <v>6.278083</v>
      </c>
      <c r="G13361" s="21" t="str">
        <f aca="false">IF(F13361&lt;Einstellungen!$B$5,"ja","nein")</f>
        <v>ja</v>
      </c>
      <c r="H13361" s="21" t="s">
        <v>31</v>
      </c>
      <c r="I13361" s="29" t="n">
        <f aca="false">INDEX(Einstellungen!$B$27:$B$50,16)</f>
        <v>0.95</v>
      </c>
      <c r="J13361" s="29" t="n">
        <f aca="false">F13361*I13361</f>
        <v>5.96417885</v>
      </c>
    </row>
    <row r="13362" customFormat="false" ht="15" hidden="false" customHeight="false" outlineLevel="0" collapsed="false">
      <c r="A13362" s="28" t="n">
        <v>46137</v>
      </c>
      <c r="B13362" s="21" t="s">
        <v>128</v>
      </c>
      <c r="C13362" s="21" t="s">
        <v>138</v>
      </c>
      <c r="D13362" s="29" t="n">
        <v>-53.975</v>
      </c>
      <c r="E13362" s="29" t="n">
        <f aca="false">D13362/10</f>
        <v>-5.3975</v>
      </c>
      <c r="F13362" s="29" t="n">
        <f aca="false">(E13362+Einstellungen!$B$20)*(1+Einstellungen!$B$10)</f>
        <v>15.777615</v>
      </c>
      <c r="G13362" s="21" t="str">
        <f aca="false">IF(F13362&lt;Einstellungen!$B$5,"ja","nein")</f>
        <v>ja</v>
      </c>
      <c r="H13362" s="21" t="s">
        <v>31</v>
      </c>
      <c r="I13362" s="29" t="n">
        <f aca="false">INDEX(Einstellungen!$B$27:$B$50,17)</f>
        <v>0.95</v>
      </c>
      <c r="J13362" s="29" t="n">
        <f aca="false">F13362*I13362</f>
        <v>14.98873425</v>
      </c>
    </row>
    <row r="13363" customFormat="false" ht="15" hidden="false" customHeight="false" outlineLevel="0" collapsed="false">
      <c r="A13363" s="28" t="n">
        <v>46137</v>
      </c>
      <c r="B13363" s="21" t="s">
        <v>129</v>
      </c>
      <c r="C13363" s="21" t="s">
        <v>138</v>
      </c>
      <c r="D13363" s="29" t="n">
        <v>-5.245</v>
      </c>
      <c r="E13363" s="29" t="n">
        <f aca="false">D13363/10</f>
        <v>-0.5245</v>
      </c>
      <c r="F13363" s="29" t="n">
        <f aca="false">(E13363+Einstellungen!$B$20)*(1+Einstellungen!$B$10)</f>
        <v>21.576485</v>
      </c>
      <c r="G13363" s="21" t="str">
        <f aca="false">IF(F13363&lt;Einstellungen!$B$5,"ja","nein")</f>
        <v>ja</v>
      </c>
      <c r="H13363" s="21" t="s">
        <v>31</v>
      </c>
      <c r="I13363" s="29" t="n">
        <f aca="false">INDEX(Einstellungen!$B$27:$B$50,18)</f>
        <v>1.1</v>
      </c>
      <c r="J13363" s="29" t="n">
        <f aca="false">F13363*I13363</f>
        <v>23.7341335</v>
      </c>
    </row>
    <row r="13364" customFormat="false" ht="15" hidden="false" customHeight="false" outlineLevel="0" collapsed="false">
      <c r="A13364" s="28" t="n">
        <v>46137</v>
      </c>
      <c r="B13364" s="21" t="s">
        <v>130</v>
      </c>
      <c r="C13364" s="21" t="s">
        <v>138</v>
      </c>
      <c r="D13364" s="29" t="n">
        <v>4.615</v>
      </c>
      <c r="E13364" s="29" t="n">
        <f aca="false">D13364/10</f>
        <v>0.4615</v>
      </c>
      <c r="F13364" s="29" t="n">
        <f aca="false">(E13364+Einstellungen!$B$20)*(1+Einstellungen!$B$10)</f>
        <v>22.749825</v>
      </c>
      <c r="G13364" s="21" t="str">
        <f aca="false">IF(F13364&lt;Einstellungen!$B$5,"ja","nein")</f>
        <v>ja</v>
      </c>
      <c r="H13364" s="21" t="s">
        <v>31</v>
      </c>
      <c r="I13364" s="29" t="n">
        <f aca="false">INDEX(Einstellungen!$B$27:$B$50,19)</f>
        <v>1.35</v>
      </c>
      <c r="J13364" s="29" t="n">
        <f aca="false">F13364*I13364</f>
        <v>30.71226375</v>
      </c>
    </row>
    <row r="13365" customFormat="false" ht="15" hidden="false" customHeight="false" outlineLevel="0" collapsed="false">
      <c r="A13365" s="28" t="n">
        <v>46137</v>
      </c>
      <c r="B13365" s="21" t="s">
        <v>131</v>
      </c>
      <c r="C13365" s="21" t="s">
        <v>138</v>
      </c>
      <c r="D13365" s="29" t="n">
        <v>65.197</v>
      </c>
      <c r="E13365" s="29" t="n">
        <f aca="false">D13365/10</f>
        <v>6.5197</v>
      </c>
      <c r="F13365" s="29" t="n">
        <f aca="false">(E13365+Einstellungen!$B$20)*(1+Einstellungen!$B$10)</f>
        <v>29.959083</v>
      </c>
      <c r="G13365" s="21" t="str">
        <f aca="false">IF(F13365&lt;Einstellungen!$B$5,"ja","nein")</f>
        <v>nein</v>
      </c>
      <c r="H13365" s="21" t="s">
        <v>31</v>
      </c>
      <c r="I13365" s="29" t="n">
        <f aca="false">INDEX(Einstellungen!$B$27:$B$50,20)</f>
        <v>1.45</v>
      </c>
      <c r="J13365" s="29" t="n">
        <f aca="false">F13365*I13365</f>
        <v>43.44067035</v>
      </c>
    </row>
    <row r="13366" customFormat="false" ht="15" hidden="false" customHeight="false" outlineLevel="0" collapsed="false">
      <c r="A13366" s="28" t="n">
        <v>46137</v>
      </c>
      <c r="B13366" s="21" t="s">
        <v>132</v>
      </c>
      <c r="C13366" s="21" t="s">
        <v>138</v>
      </c>
      <c r="D13366" s="29" t="n">
        <v>75.42</v>
      </c>
      <c r="E13366" s="29" t="n">
        <f aca="false">D13366/10</f>
        <v>7.542</v>
      </c>
      <c r="F13366" s="29" t="n">
        <f aca="false">(E13366+Einstellungen!$B$20)*(1+Einstellungen!$B$10)</f>
        <v>31.17562</v>
      </c>
      <c r="G13366" s="21" t="str">
        <f aca="false">IF(F13366&lt;Einstellungen!$B$5,"ja","nein")</f>
        <v>nein</v>
      </c>
      <c r="H13366" s="21" t="s">
        <v>31</v>
      </c>
      <c r="I13366" s="29" t="n">
        <f aca="false">INDEX(Einstellungen!$B$27:$B$50,21)</f>
        <v>1.4</v>
      </c>
      <c r="J13366" s="29" t="n">
        <f aca="false">F13366*I13366</f>
        <v>43.645868</v>
      </c>
    </row>
    <row r="13367" customFormat="false" ht="15" hidden="false" customHeight="false" outlineLevel="0" collapsed="false">
      <c r="A13367" s="28" t="n">
        <v>46137</v>
      </c>
      <c r="B13367" s="21" t="s">
        <v>133</v>
      </c>
      <c r="C13367" s="21" t="s">
        <v>138</v>
      </c>
      <c r="D13367" s="29" t="n">
        <v>72.005</v>
      </c>
      <c r="E13367" s="29" t="n">
        <f aca="false">D13367/10</f>
        <v>7.2005</v>
      </c>
      <c r="F13367" s="29" t="n">
        <f aca="false">(E13367+Einstellungen!$B$20)*(1+Einstellungen!$B$10)</f>
        <v>30.769235</v>
      </c>
      <c r="G13367" s="21" t="str">
        <f aca="false">IF(F13367&lt;Einstellungen!$B$5,"ja","nein")</f>
        <v>nein</v>
      </c>
      <c r="H13367" s="21" t="s">
        <v>31</v>
      </c>
      <c r="I13367" s="29" t="n">
        <f aca="false">INDEX(Einstellungen!$B$27:$B$50,22)</f>
        <v>1.25</v>
      </c>
      <c r="J13367" s="29" t="n">
        <f aca="false">F13367*I13367</f>
        <v>38.46154375</v>
      </c>
    </row>
    <row r="13368" customFormat="false" ht="15" hidden="false" customHeight="false" outlineLevel="0" collapsed="false">
      <c r="A13368" s="28" t="n">
        <v>46137</v>
      </c>
      <c r="B13368" s="21" t="s">
        <v>134</v>
      </c>
      <c r="C13368" s="21" t="s">
        <v>138</v>
      </c>
      <c r="D13368" s="29" t="n">
        <v>72.677</v>
      </c>
      <c r="E13368" s="29" t="n">
        <f aca="false">D13368/10</f>
        <v>7.2677</v>
      </c>
      <c r="F13368" s="29" t="n">
        <f aca="false">(E13368+Einstellungen!$B$20)*(1+Einstellungen!$B$10)</f>
        <v>30.849203</v>
      </c>
      <c r="G13368" s="21" t="str">
        <f aca="false">IF(F13368&lt;Einstellungen!$B$5,"ja","nein")</f>
        <v>nein</v>
      </c>
      <c r="H13368" s="21" t="s">
        <v>31</v>
      </c>
      <c r="I13368" s="29" t="n">
        <f aca="false">INDEX(Einstellungen!$B$27:$B$50,23)</f>
        <v>1.05</v>
      </c>
      <c r="J13368" s="29" t="n">
        <f aca="false">F13368*I13368</f>
        <v>32.39166315</v>
      </c>
    </row>
    <row r="13369" customFormat="false" ht="15" hidden="false" customHeight="false" outlineLevel="0" collapsed="false">
      <c r="A13369" s="28" t="n">
        <v>46137</v>
      </c>
      <c r="B13369" s="21" t="s">
        <v>135</v>
      </c>
      <c r="C13369" s="21" t="s">
        <v>138</v>
      </c>
      <c r="D13369" s="29" t="n">
        <v>69.98</v>
      </c>
      <c r="E13369" s="29" t="n">
        <f aca="false">D13369/10</f>
        <v>6.998</v>
      </c>
      <c r="F13369" s="29" t="n">
        <f aca="false">(E13369+Einstellungen!$B$20)*(1+Einstellungen!$B$10)</f>
        <v>30.52826</v>
      </c>
      <c r="G13369" s="21" t="str">
        <f aca="false">IF(F13369&lt;Einstellungen!$B$5,"ja","nein")</f>
        <v>nein</v>
      </c>
      <c r="H13369" s="21" t="s">
        <v>31</v>
      </c>
      <c r="I13369" s="29" t="n">
        <f aca="false">INDEX(Einstellungen!$B$27:$B$50,24)</f>
        <v>0.8</v>
      </c>
      <c r="J13369" s="29" t="n">
        <f aca="false">F13369*I13369</f>
        <v>24.422608</v>
      </c>
    </row>
    <row r="13370" customFormat="false" ht="15" hidden="false" customHeight="false" outlineLevel="0" collapsed="false">
      <c r="A13370" s="28" t="n">
        <v>46138</v>
      </c>
      <c r="B13370" s="21" t="s">
        <v>111</v>
      </c>
      <c r="C13370" s="21" t="s">
        <v>139</v>
      </c>
      <c r="D13370" s="29" t="n">
        <v>79.44</v>
      </c>
      <c r="E13370" s="29" t="n">
        <f aca="false">D13370/10</f>
        <v>7.944</v>
      </c>
      <c r="F13370" s="29" t="n">
        <f aca="false">(E13370+Einstellungen!$B$20)*(1+Einstellungen!$B$10)</f>
        <v>31.654</v>
      </c>
      <c r="G13370" s="21" t="str">
        <f aca="false">IF(F13370&lt;Einstellungen!$B$5,"ja","nein")</f>
        <v>nein</v>
      </c>
      <c r="H13370" s="21" t="s">
        <v>31</v>
      </c>
      <c r="I13370" s="29" t="n">
        <f aca="false">INDEX(Einstellungen!$B$27:$B$50,1)</f>
        <v>0.6</v>
      </c>
      <c r="J13370" s="29" t="n">
        <f aca="false">F13370*I13370</f>
        <v>18.9924</v>
      </c>
    </row>
    <row r="13371" customFormat="false" ht="15" hidden="false" customHeight="false" outlineLevel="0" collapsed="false">
      <c r="A13371" s="28" t="n">
        <v>46138</v>
      </c>
      <c r="B13371" s="21" t="s">
        <v>113</v>
      </c>
      <c r="C13371" s="21" t="s">
        <v>139</v>
      </c>
      <c r="D13371" s="29" t="n">
        <v>83.595</v>
      </c>
      <c r="E13371" s="29" t="n">
        <f aca="false">D13371/10</f>
        <v>8.3595</v>
      </c>
      <c r="F13371" s="29" t="n">
        <f aca="false">(E13371+Einstellungen!$B$20)*(1+Einstellungen!$B$10)</f>
        <v>32.148445</v>
      </c>
      <c r="G13371" s="21" t="str">
        <f aca="false">IF(F13371&lt;Einstellungen!$B$5,"ja","nein")</f>
        <v>nein</v>
      </c>
      <c r="H13371" s="21" t="s">
        <v>31</v>
      </c>
      <c r="I13371" s="29" t="n">
        <f aca="false">INDEX(Einstellungen!$B$27:$B$50,2)</f>
        <v>0.5</v>
      </c>
      <c r="J13371" s="29" t="n">
        <f aca="false">F13371*I13371</f>
        <v>16.0742225</v>
      </c>
    </row>
    <row r="13372" customFormat="false" ht="15" hidden="false" customHeight="false" outlineLevel="0" collapsed="false">
      <c r="A13372" s="28" t="n">
        <v>46138</v>
      </c>
      <c r="B13372" s="21" t="s">
        <v>114</v>
      </c>
      <c r="C13372" s="21" t="s">
        <v>139</v>
      </c>
      <c r="D13372" s="29" t="n">
        <v>87.1</v>
      </c>
      <c r="E13372" s="29" t="n">
        <f aca="false">D13372/10</f>
        <v>8.71</v>
      </c>
      <c r="F13372" s="29" t="n">
        <f aca="false">(E13372+Einstellungen!$B$20)*(1+Einstellungen!$B$10)</f>
        <v>32.56554</v>
      </c>
      <c r="G13372" s="21" t="str">
        <f aca="false">IF(F13372&lt;Einstellungen!$B$5,"ja","nein")</f>
        <v>nein</v>
      </c>
      <c r="H13372" s="21" t="s">
        <v>31</v>
      </c>
      <c r="I13372" s="29" t="n">
        <f aca="false">INDEX(Einstellungen!$B$27:$B$50,3)</f>
        <v>0.45</v>
      </c>
      <c r="J13372" s="29" t="n">
        <f aca="false">F13372*I13372</f>
        <v>14.654493</v>
      </c>
    </row>
    <row r="13373" customFormat="false" ht="15" hidden="false" customHeight="false" outlineLevel="0" collapsed="false">
      <c r="A13373" s="28" t="n">
        <v>46138</v>
      </c>
      <c r="B13373" s="21" t="s">
        <v>115</v>
      </c>
      <c r="C13373" s="21" t="s">
        <v>139</v>
      </c>
      <c r="D13373" s="29" t="n">
        <v>90.487</v>
      </c>
      <c r="E13373" s="29" t="n">
        <f aca="false">D13373/10</f>
        <v>9.0487</v>
      </c>
      <c r="F13373" s="29" t="n">
        <f aca="false">(E13373+Einstellungen!$B$20)*(1+Einstellungen!$B$10)</f>
        <v>32.968593</v>
      </c>
      <c r="G13373" s="21" t="str">
        <f aca="false">IF(F13373&lt;Einstellungen!$B$5,"ja","nein")</f>
        <v>nein</v>
      </c>
      <c r="H13373" s="21" t="s">
        <v>31</v>
      </c>
      <c r="I13373" s="29" t="n">
        <f aca="false">INDEX(Einstellungen!$B$27:$B$50,4)</f>
        <v>0.45</v>
      </c>
      <c r="J13373" s="29" t="n">
        <f aca="false">F13373*I13373</f>
        <v>14.83586685</v>
      </c>
    </row>
    <row r="13374" customFormat="false" ht="15" hidden="false" customHeight="false" outlineLevel="0" collapsed="false">
      <c r="A13374" s="28" t="n">
        <v>46138</v>
      </c>
      <c r="B13374" s="21" t="s">
        <v>116</v>
      </c>
      <c r="C13374" s="21" t="s">
        <v>139</v>
      </c>
      <c r="D13374" s="29" t="n">
        <v>94.153</v>
      </c>
      <c r="E13374" s="29" t="n">
        <f aca="false">D13374/10</f>
        <v>9.4153</v>
      </c>
      <c r="F13374" s="29" t="n">
        <f aca="false">(E13374+Einstellungen!$B$20)*(1+Einstellungen!$B$10)</f>
        <v>33.404847</v>
      </c>
      <c r="G13374" s="21" t="str">
        <f aca="false">IF(F13374&lt;Einstellungen!$B$5,"ja","nein")</f>
        <v>nein</v>
      </c>
      <c r="H13374" s="21" t="s">
        <v>31</v>
      </c>
      <c r="I13374" s="29" t="n">
        <f aca="false">INDEX(Einstellungen!$B$27:$B$50,5)</f>
        <v>0.45</v>
      </c>
      <c r="J13374" s="29" t="n">
        <f aca="false">F13374*I13374</f>
        <v>15.03218115</v>
      </c>
    </row>
    <row r="13375" customFormat="false" ht="15" hidden="false" customHeight="false" outlineLevel="0" collapsed="false">
      <c r="A13375" s="28" t="n">
        <v>46138</v>
      </c>
      <c r="B13375" s="21" t="s">
        <v>117</v>
      </c>
      <c r="C13375" s="21" t="s">
        <v>139</v>
      </c>
      <c r="D13375" s="29" t="n">
        <v>98.64</v>
      </c>
      <c r="E13375" s="29" t="n">
        <f aca="false">D13375/10</f>
        <v>9.864</v>
      </c>
      <c r="F13375" s="29" t="n">
        <f aca="false">(E13375+Einstellungen!$B$20)*(1+Einstellungen!$B$10)</f>
        <v>33.9388</v>
      </c>
      <c r="G13375" s="21" t="str">
        <f aca="false">IF(F13375&lt;Einstellungen!$B$5,"ja","nein")</f>
        <v>nein</v>
      </c>
      <c r="H13375" s="21" t="s">
        <v>31</v>
      </c>
      <c r="I13375" s="29" t="n">
        <f aca="false">INDEX(Einstellungen!$B$27:$B$50,6)</f>
        <v>0.5</v>
      </c>
      <c r="J13375" s="29" t="n">
        <f aca="false">F13375*I13375</f>
        <v>16.9694</v>
      </c>
    </row>
    <row r="13376" customFormat="false" ht="15" hidden="false" customHeight="false" outlineLevel="0" collapsed="false">
      <c r="A13376" s="28" t="n">
        <v>46138</v>
      </c>
      <c r="B13376" s="21" t="s">
        <v>118</v>
      </c>
      <c r="C13376" s="21" t="s">
        <v>139</v>
      </c>
      <c r="D13376" s="29" t="n">
        <v>94.185</v>
      </c>
      <c r="E13376" s="29" t="n">
        <f aca="false">D13376/10</f>
        <v>9.4185</v>
      </c>
      <c r="F13376" s="29" t="n">
        <f aca="false">(E13376+Einstellungen!$B$20)*(1+Einstellungen!$B$10)</f>
        <v>33.408655</v>
      </c>
      <c r="G13376" s="21" t="str">
        <f aca="false">IF(F13376&lt;Einstellungen!$B$5,"ja","nein")</f>
        <v>nein</v>
      </c>
      <c r="H13376" s="21" t="s">
        <v>31</v>
      </c>
      <c r="I13376" s="29" t="n">
        <f aca="false">INDEX(Einstellungen!$B$27:$B$50,7)</f>
        <v>0.7</v>
      </c>
      <c r="J13376" s="29" t="n">
        <f aca="false">F13376*I13376</f>
        <v>23.3860585</v>
      </c>
    </row>
    <row r="13377" customFormat="false" ht="15" hidden="false" customHeight="false" outlineLevel="0" collapsed="false">
      <c r="A13377" s="28" t="n">
        <v>46138</v>
      </c>
      <c r="B13377" s="21" t="s">
        <v>119</v>
      </c>
      <c r="C13377" s="21" t="s">
        <v>139</v>
      </c>
      <c r="D13377" s="29" t="n">
        <v>83.153</v>
      </c>
      <c r="E13377" s="29" t="n">
        <f aca="false">D13377/10</f>
        <v>8.3153</v>
      </c>
      <c r="F13377" s="29" t="n">
        <f aca="false">(E13377+Einstellungen!$B$20)*(1+Einstellungen!$B$10)</f>
        <v>32.095847</v>
      </c>
      <c r="G13377" s="21" t="str">
        <f aca="false">IF(F13377&lt;Einstellungen!$B$5,"ja","nein")</f>
        <v>nein</v>
      </c>
      <c r="H13377" s="21" t="s">
        <v>31</v>
      </c>
      <c r="I13377" s="29" t="n">
        <f aca="false">INDEX(Einstellungen!$B$27:$B$50,8)</f>
        <v>0.95</v>
      </c>
      <c r="J13377" s="29" t="n">
        <f aca="false">F13377*I13377</f>
        <v>30.49105465</v>
      </c>
    </row>
    <row r="13378" customFormat="false" ht="15" hidden="false" customHeight="false" outlineLevel="0" collapsed="false">
      <c r="A13378" s="28" t="n">
        <v>46138</v>
      </c>
      <c r="B13378" s="21" t="s">
        <v>120</v>
      </c>
      <c r="C13378" s="21" t="s">
        <v>139</v>
      </c>
      <c r="D13378" s="29" t="n">
        <v>54.312</v>
      </c>
      <c r="E13378" s="29" t="n">
        <f aca="false">D13378/10</f>
        <v>5.4312</v>
      </c>
      <c r="F13378" s="29" t="n">
        <f aca="false">(E13378+Einstellungen!$B$20)*(1+Einstellungen!$B$10)</f>
        <v>28.663768</v>
      </c>
      <c r="G13378" s="21" t="str">
        <f aca="false">IF(F13378&lt;Einstellungen!$B$5,"ja","nein")</f>
        <v>ja</v>
      </c>
      <c r="H13378" s="21" t="s">
        <v>31</v>
      </c>
      <c r="I13378" s="29" t="n">
        <f aca="false">INDEX(Einstellungen!$B$27:$B$50,9)</f>
        <v>1.05</v>
      </c>
      <c r="J13378" s="29" t="n">
        <f aca="false">F13378*I13378</f>
        <v>30.0969564</v>
      </c>
    </row>
    <row r="13379" customFormat="false" ht="15" hidden="false" customHeight="false" outlineLevel="0" collapsed="false">
      <c r="A13379" s="28" t="n">
        <v>46138</v>
      </c>
      <c r="B13379" s="21" t="s">
        <v>121</v>
      </c>
      <c r="C13379" s="21" t="s">
        <v>139</v>
      </c>
      <c r="D13379" s="29" t="n">
        <v>-0.01</v>
      </c>
      <c r="E13379" s="29" t="n">
        <f aca="false">D13379/10</f>
        <v>-0.001</v>
      </c>
      <c r="F13379" s="29" t="n">
        <f aca="false">(E13379+Einstellungen!$B$20)*(1+Einstellungen!$B$10)</f>
        <v>22.19945</v>
      </c>
      <c r="G13379" s="21" t="str">
        <f aca="false">IF(F13379&lt;Einstellungen!$B$5,"ja","nein")</f>
        <v>ja</v>
      </c>
      <c r="H13379" s="21" t="s">
        <v>31</v>
      </c>
      <c r="I13379" s="29" t="n">
        <f aca="false">INDEX(Einstellungen!$B$27:$B$50,10)</f>
        <v>1.05</v>
      </c>
      <c r="J13379" s="29" t="n">
        <f aca="false">F13379*I13379</f>
        <v>23.3094225</v>
      </c>
    </row>
    <row r="13380" customFormat="false" ht="15" hidden="false" customHeight="false" outlineLevel="0" collapsed="false">
      <c r="A13380" s="28" t="n">
        <v>46138</v>
      </c>
      <c r="B13380" s="21" t="s">
        <v>122</v>
      </c>
      <c r="C13380" s="21" t="s">
        <v>139</v>
      </c>
      <c r="D13380" s="29" t="n">
        <v>-28.185</v>
      </c>
      <c r="E13380" s="29" t="n">
        <f aca="false">D13380/10</f>
        <v>-2.8185</v>
      </c>
      <c r="F13380" s="29" t="n">
        <f aca="false">(E13380+Einstellungen!$B$20)*(1+Einstellungen!$B$10)</f>
        <v>18.846625</v>
      </c>
      <c r="G13380" s="21" t="str">
        <f aca="false">IF(F13380&lt;Einstellungen!$B$5,"ja","nein")</f>
        <v>ja</v>
      </c>
      <c r="H13380" s="21" t="s">
        <v>31</v>
      </c>
      <c r="I13380" s="29" t="n">
        <f aca="false">INDEX(Einstellungen!$B$27:$B$50,11)</f>
        <v>1.05</v>
      </c>
      <c r="J13380" s="29" t="n">
        <f aca="false">F13380*I13380</f>
        <v>19.78895625</v>
      </c>
    </row>
    <row r="13381" customFormat="false" ht="15" hidden="false" customHeight="false" outlineLevel="0" collapsed="false">
      <c r="A13381" s="28" t="n">
        <v>46138</v>
      </c>
      <c r="B13381" s="21" t="s">
        <v>123</v>
      </c>
      <c r="C13381" s="21" t="s">
        <v>139</v>
      </c>
      <c r="D13381" s="29" t="n">
        <v>-127.365</v>
      </c>
      <c r="E13381" s="29" t="n">
        <f aca="false">D13381/10</f>
        <v>-12.7365</v>
      </c>
      <c r="F13381" s="29" t="n">
        <f aca="false">(E13381+Einstellungen!$B$20)*(1+Einstellungen!$B$10)</f>
        <v>7.044205</v>
      </c>
      <c r="G13381" s="21" t="str">
        <f aca="false">IF(F13381&lt;Einstellungen!$B$5,"ja","nein")</f>
        <v>ja</v>
      </c>
      <c r="H13381" s="21" t="s">
        <v>31</v>
      </c>
      <c r="I13381" s="29" t="n">
        <f aca="false">INDEX(Einstellungen!$B$27:$B$50,12)</f>
        <v>1.1</v>
      </c>
      <c r="J13381" s="29" t="n">
        <f aca="false">F13381*I13381</f>
        <v>7.7486255</v>
      </c>
    </row>
    <row r="13382" customFormat="false" ht="15" hidden="false" customHeight="false" outlineLevel="0" collapsed="false">
      <c r="A13382" s="28" t="n">
        <v>46138</v>
      </c>
      <c r="B13382" s="21" t="s">
        <v>124</v>
      </c>
      <c r="C13382" s="21" t="s">
        <v>139</v>
      </c>
      <c r="D13382" s="29" t="n">
        <v>-259.96</v>
      </c>
      <c r="E13382" s="29" t="n">
        <f aca="false">D13382/10</f>
        <v>-25.996</v>
      </c>
      <c r="F13382" s="29" t="n">
        <f aca="false">(E13382+Einstellungen!$B$20)*(1+Einstellungen!$B$10)</f>
        <v>-8.7346</v>
      </c>
      <c r="G13382" s="21" t="str">
        <f aca="false">IF(F13382&lt;Einstellungen!$B$5,"ja","nein")</f>
        <v>ja</v>
      </c>
      <c r="H13382" s="21" t="s">
        <v>31</v>
      </c>
      <c r="I13382" s="29" t="n">
        <f aca="false">INDEX(Einstellungen!$B$27:$B$50,13)</f>
        <v>1.2</v>
      </c>
      <c r="J13382" s="29" t="n">
        <f aca="false">F13382*I13382</f>
        <v>-10.48152</v>
      </c>
    </row>
    <row r="13383" customFormat="false" ht="15" hidden="false" customHeight="false" outlineLevel="0" collapsed="false">
      <c r="A13383" s="28" t="n">
        <v>46138</v>
      </c>
      <c r="B13383" s="21" t="s">
        <v>125</v>
      </c>
      <c r="C13383" s="21" t="s">
        <v>139</v>
      </c>
      <c r="D13383" s="29" t="n">
        <v>-413.77</v>
      </c>
      <c r="E13383" s="29" t="n">
        <f aca="false">D13383/10</f>
        <v>-41.377</v>
      </c>
      <c r="F13383" s="29" t="n">
        <f aca="false">(E13383+Einstellungen!$B$20)*(1+Einstellungen!$B$10)</f>
        <v>-27.03799</v>
      </c>
      <c r="G13383" s="21" t="str">
        <f aca="false">IF(F13383&lt;Einstellungen!$B$5,"ja","nein")</f>
        <v>ja</v>
      </c>
      <c r="H13383" s="21" t="s">
        <v>31</v>
      </c>
      <c r="I13383" s="29" t="n">
        <f aca="false">INDEX(Einstellungen!$B$27:$B$50,14)</f>
        <v>1.15</v>
      </c>
      <c r="J13383" s="29" t="n">
        <f aca="false">F13383*I13383</f>
        <v>-31.0936885</v>
      </c>
    </row>
    <row r="13384" customFormat="false" ht="15" hidden="false" customHeight="false" outlineLevel="0" collapsed="false">
      <c r="A13384" s="28" t="n">
        <v>46138</v>
      </c>
      <c r="B13384" s="21" t="s">
        <v>126</v>
      </c>
      <c r="C13384" s="21" t="s">
        <v>139</v>
      </c>
      <c r="D13384" s="29" t="n">
        <v>-413.245</v>
      </c>
      <c r="E13384" s="29" t="n">
        <f aca="false">D13384/10</f>
        <v>-41.3245</v>
      </c>
      <c r="F13384" s="29" t="n">
        <f aca="false">(E13384+Einstellungen!$B$20)*(1+Einstellungen!$B$10)</f>
        <v>-26.975515</v>
      </c>
      <c r="G13384" s="21" t="str">
        <f aca="false">IF(F13384&lt;Einstellungen!$B$5,"ja","nein")</f>
        <v>ja</v>
      </c>
      <c r="H13384" s="21" t="s">
        <v>31</v>
      </c>
      <c r="I13384" s="29" t="n">
        <f aca="false">INDEX(Einstellungen!$B$27:$B$50,15)</f>
        <v>1</v>
      </c>
      <c r="J13384" s="29" t="n">
        <f aca="false">F13384*I13384</f>
        <v>-26.975515</v>
      </c>
    </row>
    <row r="13385" customFormat="false" ht="15" hidden="false" customHeight="false" outlineLevel="0" collapsed="false">
      <c r="A13385" s="28" t="n">
        <v>46138</v>
      </c>
      <c r="B13385" s="21" t="s">
        <v>127</v>
      </c>
      <c r="C13385" s="21" t="s">
        <v>139</v>
      </c>
      <c r="D13385" s="29" t="n">
        <v>-235.893</v>
      </c>
      <c r="E13385" s="29" t="n">
        <f aca="false">D13385/10</f>
        <v>-23.5893</v>
      </c>
      <c r="F13385" s="29" t="n">
        <f aca="false">(E13385+Einstellungen!$B$20)*(1+Einstellungen!$B$10)</f>
        <v>-5.870627</v>
      </c>
      <c r="G13385" s="21" t="str">
        <f aca="false">IF(F13385&lt;Einstellungen!$B$5,"ja","nein")</f>
        <v>ja</v>
      </c>
      <c r="H13385" s="21" t="s">
        <v>31</v>
      </c>
      <c r="I13385" s="29" t="n">
        <f aca="false">INDEX(Einstellungen!$B$27:$B$50,16)</f>
        <v>0.95</v>
      </c>
      <c r="J13385" s="29" t="n">
        <f aca="false">F13385*I13385</f>
        <v>-5.57709565</v>
      </c>
    </row>
    <row r="13386" customFormat="false" ht="15" hidden="false" customHeight="false" outlineLevel="0" collapsed="false">
      <c r="A13386" s="28" t="n">
        <v>46138</v>
      </c>
      <c r="B13386" s="21" t="s">
        <v>128</v>
      </c>
      <c r="C13386" s="21" t="s">
        <v>139</v>
      </c>
      <c r="D13386" s="29" t="n">
        <v>-37.305</v>
      </c>
      <c r="E13386" s="29" t="n">
        <f aca="false">D13386/10</f>
        <v>-3.7305</v>
      </c>
      <c r="F13386" s="29" t="n">
        <f aca="false">(E13386+Einstellungen!$B$20)*(1+Einstellungen!$B$10)</f>
        <v>17.761345</v>
      </c>
      <c r="G13386" s="21" t="str">
        <f aca="false">IF(F13386&lt;Einstellungen!$B$5,"ja","nein")</f>
        <v>ja</v>
      </c>
      <c r="H13386" s="21" t="s">
        <v>31</v>
      </c>
      <c r="I13386" s="29" t="n">
        <f aca="false">INDEX(Einstellungen!$B$27:$B$50,17)</f>
        <v>0.95</v>
      </c>
      <c r="J13386" s="29" t="n">
        <f aca="false">F13386*I13386</f>
        <v>16.87327775</v>
      </c>
    </row>
    <row r="13387" customFormat="false" ht="15" hidden="false" customHeight="false" outlineLevel="0" collapsed="false">
      <c r="A13387" s="28" t="n">
        <v>46138</v>
      </c>
      <c r="B13387" s="21" t="s">
        <v>129</v>
      </c>
      <c r="C13387" s="21" t="s">
        <v>139</v>
      </c>
      <c r="D13387" s="29" t="n">
        <v>11.177</v>
      </c>
      <c r="E13387" s="29" t="n">
        <f aca="false">D13387/10</f>
        <v>1.1177</v>
      </c>
      <c r="F13387" s="29" t="n">
        <f aca="false">(E13387+Einstellungen!$B$20)*(1+Einstellungen!$B$10)</f>
        <v>23.530703</v>
      </c>
      <c r="G13387" s="21" t="str">
        <f aca="false">IF(F13387&lt;Einstellungen!$B$5,"ja","nein")</f>
        <v>ja</v>
      </c>
      <c r="H13387" s="21" t="s">
        <v>31</v>
      </c>
      <c r="I13387" s="29" t="n">
        <f aca="false">INDEX(Einstellungen!$B$27:$B$50,18)</f>
        <v>1.1</v>
      </c>
      <c r="J13387" s="29" t="n">
        <f aca="false">F13387*I13387</f>
        <v>25.8837733</v>
      </c>
    </row>
    <row r="13388" customFormat="false" ht="15" hidden="false" customHeight="false" outlineLevel="0" collapsed="false">
      <c r="A13388" s="28" t="n">
        <v>46138</v>
      </c>
      <c r="B13388" s="21" t="s">
        <v>130</v>
      </c>
      <c r="C13388" s="21" t="s">
        <v>139</v>
      </c>
      <c r="D13388" s="29" t="n">
        <v>113.097</v>
      </c>
      <c r="E13388" s="29" t="n">
        <f aca="false">D13388/10</f>
        <v>11.3097</v>
      </c>
      <c r="F13388" s="29" t="n">
        <f aca="false">(E13388+Einstellungen!$B$20)*(1+Einstellungen!$B$10)</f>
        <v>35.659183</v>
      </c>
      <c r="G13388" s="21" t="str">
        <f aca="false">IF(F13388&lt;Einstellungen!$B$5,"ja","nein")</f>
        <v>nein</v>
      </c>
      <c r="H13388" s="21" t="s">
        <v>31</v>
      </c>
      <c r="I13388" s="29" t="n">
        <f aca="false">INDEX(Einstellungen!$B$27:$B$50,19)</f>
        <v>1.35</v>
      </c>
      <c r="J13388" s="29" t="n">
        <f aca="false">F13388*I13388</f>
        <v>48.13989705</v>
      </c>
    </row>
    <row r="13389" customFormat="false" ht="15" hidden="false" customHeight="false" outlineLevel="0" collapsed="false">
      <c r="A13389" s="28" t="n">
        <v>46138</v>
      </c>
      <c r="B13389" s="21" t="s">
        <v>131</v>
      </c>
      <c r="C13389" s="21" t="s">
        <v>139</v>
      </c>
      <c r="D13389" s="29" t="n">
        <v>150.287</v>
      </c>
      <c r="E13389" s="29" t="n">
        <f aca="false">D13389/10</f>
        <v>15.0287</v>
      </c>
      <c r="F13389" s="29" t="n">
        <f aca="false">(E13389+Einstellungen!$B$20)*(1+Einstellungen!$B$10)</f>
        <v>40.084793</v>
      </c>
      <c r="G13389" s="21" t="str">
        <f aca="false">IF(F13389&lt;Einstellungen!$B$5,"ja","nein")</f>
        <v>nein</v>
      </c>
      <c r="H13389" s="21" t="s">
        <v>31</v>
      </c>
      <c r="I13389" s="29" t="n">
        <f aca="false">INDEX(Einstellungen!$B$27:$B$50,20)</f>
        <v>1.45</v>
      </c>
      <c r="J13389" s="29" t="n">
        <f aca="false">F13389*I13389</f>
        <v>58.12294985</v>
      </c>
    </row>
    <row r="13390" customFormat="false" ht="15" hidden="false" customHeight="false" outlineLevel="0" collapsed="false">
      <c r="A13390" s="28" t="n">
        <v>46138</v>
      </c>
      <c r="B13390" s="21" t="s">
        <v>132</v>
      </c>
      <c r="C13390" s="21" t="s">
        <v>139</v>
      </c>
      <c r="D13390" s="29" t="n">
        <v>157.815</v>
      </c>
      <c r="E13390" s="29" t="n">
        <f aca="false">D13390/10</f>
        <v>15.7815</v>
      </c>
      <c r="F13390" s="29" t="n">
        <f aca="false">(E13390+Einstellungen!$B$20)*(1+Einstellungen!$B$10)</f>
        <v>40.980625</v>
      </c>
      <c r="G13390" s="21" t="str">
        <f aca="false">IF(F13390&lt;Einstellungen!$B$5,"ja","nein")</f>
        <v>nein</v>
      </c>
      <c r="H13390" s="21" t="s">
        <v>31</v>
      </c>
      <c r="I13390" s="29" t="n">
        <f aca="false">INDEX(Einstellungen!$B$27:$B$50,21)</f>
        <v>1.4</v>
      </c>
      <c r="J13390" s="29" t="n">
        <f aca="false">F13390*I13390</f>
        <v>57.372875</v>
      </c>
    </row>
    <row r="13391" customFormat="false" ht="15" hidden="false" customHeight="false" outlineLevel="0" collapsed="false">
      <c r="A13391" s="28" t="n">
        <v>46138</v>
      </c>
      <c r="B13391" s="21" t="s">
        <v>133</v>
      </c>
      <c r="C13391" s="21" t="s">
        <v>139</v>
      </c>
      <c r="D13391" s="29" t="n">
        <v>140.653</v>
      </c>
      <c r="E13391" s="29" t="n">
        <f aca="false">D13391/10</f>
        <v>14.0653</v>
      </c>
      <c r="F13391" s="29" t="n">
        <f aca="false">(E13391+Einstellungen!$B$20)*(1+Einstellungen!$B$10)</f>
        <v>38.938347</v>
      </c>
      <c r="G13391" s="21" t="str">
        <f aca="false">IF(F13391&lt;Einstellungen!$B$5,"ja","nein")</f>
        <v>nein</v>
      </c>
      <c r="H13391" s="21" t="s">
        <v>31</v>
      </c>
      <c r="I13391" s="29" t="n">
        <f aca="false">INDEX(Einstellungen!$B$27:$B$50,22)</f>
        <v>1.25</v>
      </c>
      <c r="J13391" s="29" t="n">
        <f aca="false">F13391*I13391</f>
        <v>48.67293375</v>
      </c>
    </row>
    <row r="13392" customFormat="false" ht="15" hidden="false" customHeight="false" outlineLevel="0" collapsed="false">
      <c r="A13392" s="28" t="n">
        <v>46138</v>
      </c>
      <c r="B13392" s="21" t="s">
        <v>134</v>
      </c>
      <c r="C13392" s="21" t="s">
        <v>139</v>
      </c>
      <c r="D13392" s="29" t="n">
        <v>126.407</v>
      </c>
      <c r="E13392" s="29" t="n">
        <f aca="false">D13392/10</f>
        <v>12.6407</v>
      </c>
      <c r="F13392" s="29" t="n">
        <f aca="false">(E13392+Einstellungen!$B$20)*(1+Einstellungen!$B$10)</f>
        <v>37.243073</v>
      </c>
      <c r="G13392" s="21" t="str">
        <f aca="false">IF(F13392&lt;Einstellungen!$B$5,"ja","nein")</f>
        <v>nein</v>
      </c>
      <c r="H13392" s="21" t="s">
        <v>31</v>
      </c>
      <c r="I13392" s="29" t="n">
        <f aca="false">INDEX(Einstellungen!$B$27:$B$50,23)</f>
        <v>1.05</v>
      </c>
      <c r="J13392" s="29" t="n">
        <f aca="false">F13392*I13392</f>
        <v>39.10522665</v>
      </c>
    </row>
    <row r="13393" customFormat="false" ht="15" hidden="false" customHeight="false" outlineLevel="0" collapsed="false">
      <c r="A13393" s="28" t="n">
        <v>46138</v>
      </c>
      <c r="B13393" s="21" t="s">
        <v>135</v>
      </c>
      <c r="C13393" s="21" t="s">
        <v>139</v>
      </c>
      <c r="D13393" s="29" t="n">
        <v>122.875</v>
      </c>
      <c r="E13393" s="29" t="n">
        <f aca="false">D13393/10</f>
        <v>12.2875</v>
      </c>
      <c r="F13393" s="29" t="n">
        <f aca="false">(E13393+Einstellungen!$B$20)*(1+Einstellungen!$B$10)</f>
        <v>36.822765</v>
      </c>
      <c r="G13393" s="21" t="str">
        <f aca="false">IF(F13393&lt;Einstellungen!$B$5,"ja","nein")</f>
        <v>nein</v>
      </c>
      <c r="H13393" s="21" t="s">
        <v>31</v>
      </c>
      <c r="I13393" s="29" t="n">
        <f aca="false">INDEX(Einstellungen!$B$27:$B$50,24)</f>
        <v>0.8</v>
      </c>
      <c r="J13393" s="29" t="n">
        <f aca="false">F13393*I13393</f>
        <v>29.458212</v>
      </c>
    </row>
    <row r="13394" customFormat="false" ht="15" hidden="false" customHeight="false" outlineLevel="0" collapsed="false">
      <c r="A13394" s="28" t="n">
        <v>46139</v>
      </c>
      <c r="B13394" s="21" t="s">
        <v>111</v>
      </c>
      <c r="C13394" s="21" t="s">
        <v>140</v>
      </c>
      <c r="D13394" s="29" t="n">
        <v>118.447</v>
      </c>
      <c r="E13394" s="29" t="n">
        <f aca="false">D13394/10</f>
        <v>11.8447</v>
      </c>
      <c r="F13394" s="29" t="n">
        <f aca="false">(E13394+Einstellungen!$B$20)*(1+Einstellungen!$B$10)</f>
        <v>36.295833</v>
      </c>
      <c r="G13394" s="21" t="str">
        <f aca="false">IF(F13394&lt;Einstellungen!$B$5,"ja","nein")</f>
        <v>nein</v>
      </c>
      <c r="H13394" s="21" t="s">
        <v>31</v>
      </c>
      <c r="I13394" s="29" t="n">
        <f aca="false">INDEX(Einstellungen!$B$27:$B$50,1)</f>
        <v>0.6</v>
      </c>
      <c r="J13394" s="29" t="n">
        <f aca="false">F13394*I13394</f>
        <v>21.7774998</v>
      </c>
    </row>
    <row r="13395" customFormat="false" ht="15" hidden="false" customHeight="false" outlineLevel="0" collapsed="false">
      <c r="A13395" s="28" t="n">
        <v>46139</v>
      </c>
      <c r="B13395" s="21" t="s">
        <v>113</v>
      </c>
      <c r="C13395" s="21" t="s">
        <v>140</v>
      </c>
      <c r="D13395" s="29" t="n">
        <v>113.03</v>
      </c>
      <c r="E13395" s="29" t="n">
        <f aca="false">D13395/10</f>
        <v>11.303</v>
      </c>
      <c r="F13395" s="29" t="n">
        <f aca="false">(E13395+Einstellungen!$B$20)*(1+Einstellungen!$B$10)</f>
        <v>35.65121</v>
      </c>
      <c r="G13395" s="21" t="str">
        <f aca="false">IF(F13395&lt;Einstellungen!$B$5,"ja","nein")</f>
        <v>nein</v>
      </c>
      <c r="H13395" s="21" t="s">
        <v>31</v>
      </c>
      <c r="I13395" s="29" t="n">
        <f aca="false">INDEX(Einstellungen!$B$27:$B$50,2)</f>
        <v>0.5</v>
      </c>
      <c r="J13395" s="29" t="n">
        <f aca="false">F13395*I13395</f>
        <v>17.825605</v>
      </c>
    </row>
    <row r="13396" customFormat="false" ht="15" hidden="false" customHeight="false" outlineLevel="0" collapsed="false">
      <c r="A13396" s="28" t="n">
        <v>46139</v>
      </c>
      <c r="B13396" s="21" t="s">
        <v>114</v>
      </c>
      <c r="C13396" s="21" t="s">
        <v>140</v>
      </c>
      <c r="D13396" s="29" t="n">
        <v>112.71</v>
      </c>
      <c r="E13396" s="29" t="n">
        <f aca="false">D13396/10</f>
        <v>11.271</v>
      </c>
      <c r="F13396" s="29" t="n">
        <f aca="false">(E13396+Einstellungen!$B$20)*(1+Einstellungen!$B$10)</f>
        <v>35.61313</v>
      </c>
      <c r="G13396" s="21" t="str">
        <f aca="false">IF(F13396&lt;Einstellungen!$B$5,"ja","nein")</f>
        <v>nein</v>
      </c>
      <c r="H13396" s="21" t="s">
        <v>31</v>
      </c>
      <c r="I13396" s="29" t="n">
        <f aca="false">INDEX(Einstellungen!$B$27:$B$50,3)</f>
        <v>0.45</v>
      </c>
      <c r="J13396" s="29" t="n">
        <f aca="false">F13396*I13396</f>
        <v>16.0259085</v>
      </c>
    </row>
    <row r="13397" customFormat="false" ht="15" hidden="false" customHeight="false" outlineLevel="0" collapsed="false">
      <c r="A13397" s="28" t="n">
        <v>46139</v>
      </c>
      <c r="B13397" s="21" t="s">
        <v>115</v>
      </c>
      <c r="C13397" s="21" t="s">
        <v>140</v>
      </c>
      <c r="D13397" s="29" t="n">
        <v>112.825</v>
      </c>
      <c r="E13397" s="29" t="n">
        <f aca="false">D13397/10</f>
        <v>11.2825</v>
      </c>
      <c r="F13397" s="29" t="n">
        <f aca="false">(E13397+Einstellungen!$B$20)*(1+Einstellungen!$B$10)</f>
        <v>35.626815</v>
      </c>
      <c r="G13397" s="21" t="str">
        <f aca="false">IF(F13397&lt;Einstellungen!$B$5,"ja","nein")</f>
        <v>nein</v>
      </c>
      <c r="H13397" s="21" t="s">
        <v>31</v>
      </c>
      <c r="I13397" s="29" t="n">
        <f aca="false">INDEX(Einstellungen!$B$27:$B$50,4)</f>
        <v>0.45</v>
      </c>
      <c r="J13397" s="29" t="n">
        <f aca="false">F13397*I13397</f>
        <v>16.03206675</v>
      </c>
    </row>
    <row r="13398" customFormat="false" ht="15" hidden="false" customHeight="false" outlineLevel="0" collapsed="false">
      <c r="A13398" s="28" t="n">
        <v>46139</v>
      </c>
      <c r="B13398" s="21" t="s">
        <v>116</v>
      </c>
      <c r="C13398" s="21" t="s">
        <v>140</v>
      </c>
      <c r="D13398" s="29" t="n">
        <v>116.74</v>
      </c>
      <c r="E13398" s="29" t="n">
        <f aca="false">D13398/10</f>
        <v>11.674</v>
      </c>
      <c r="F13398" s="29" t="n">
        <f aca="false">(E13398+Einstellungen!$B$20)*(1+Einstellungen!$B$10)</f>
        <v>36.0927</v>
      </c>
      <c r="G13398" s="21" t="str">
        <f aca="false">IF(F13398&lt;Einstellungen!$B$5,"ja","nein")</f>
        <v>nein</v>
      </c>
      <c r="H13398" s="21" t="s">
        <v>31</v>
      </c>
      <c r="I13398" s="29" t="n">
        <f aca="false">INDEX(Einstellungen!$B$27:$B$50,5)</f>
        <v>0.45</v>
      </c>
      <c r="J13398" s="29" t="n">
        <f aca="false">F13398*I13398</f>
        <v>16.241715</v>
      </c>
    </row>
    <row r="13399" customFormat="false" ht="15" hidden="false" customHeight="false" outlineLevel="0" collapsed="false">
      <c r="A13399" s="28" t="n">
        <v>46139</v>
      </c>
      <c r="B13399" s="21" t="s">
        <v>117</v>
      </c>
      <c r="C13399" s="21" t="s">
        <v>140</v>
      </c>
      <c r="D13399" s="29" t="n">
        <v>125.668</v>
      </c>
      <c r="E13399" s="29" t="n">
        <f aca="false">D13399/10</f>
        <v>12.5668</v>
      </c>
      <c r="F13399" s="29" t="n">
        <f aca="false">(E13399+Einstellungen!$B$20)*(1+Einstellungen!$B$10)</f>
        <v>37.155132</v>
      </c>
      <c r="G13399" s="21" t="str">
        <f aca="false">IF(F13399&lt;Einstellungen!$B$5,"ja","nein")</f>
        <v>nein</v>
      </c>
      <c r="H13399" s="21" t="s">
        <v>31</v>
      </c>
      <c r="I13399" s="29" t="n">
        <f aca="false">INDEX(Einstellungen!$B$27:$B$50,6)</f>
        <v>0.5</v>
      </c>
      <c r="J13399" s="29" t="n">
        <f aca="false">F13399*I13399</f>
        <v>18.577566</v>
      </c>
    </row>
    <row r="13400" customFormat="false" ht="15" hidden="false" customHeight="false" outlineLevel="0" collapsed="false">
      <c r="A13400" s="28" t="n">
        <v>46139</v>
      </c>
      <c r="B13400" s="21" t="s">
        <v>118</v>
      </c>
      <c r="C13400" s="21" t="s">
        <v>140</v>
      </c>
      <c r="D13400" s="29" t="n">
        <v>165.567</v>
      </c>
      <c r="E13400" s="29" t="n">
        <f aca="false">D13400/10</f>
        <v>16.5567</v>
      </c>
      <c r="F13400" s="29" t="n">
        <f aca="false">(E13400+Einstellungen!$B$20)*(1+Einstellungen!$B$10)</f>
        <v>41.903113</v>
      </c>
      <c r="G13400" s="21" t="str">
        <f aca="false">IF(F13400&lt;Einstellungen!$B$5,"ja","nein")</f>
        <v>nein</v>
      </c>
      <c r="H13400" s="21" t="s">
        <v>31</v>
      </c>
      <c r="I13400" s="29" t="n">
        <f aca="false">INDEX(Einstellungen!$B$27:$B$50,7)</f>
        <v>0.7</v>
      </c>
      <c r="J13400" s="29" t="n">
        <f aca="false">F13400*I13400</f>
        <v>29.3321791</v>
      </c>
    </row>
    <row r="13401" customFormat="false" ht="15" hidden="false" customHeight="false" outlineLevel="0" collapsed="false">
      <c r="A13401" s="28" t="n">
        <v>46139</v>
      </c>
      <c r="B13401" s="21" t="s">
        <v>119</v>
      </c>
      <c r="C13401" s="21" t="s">
        <v>140</v>
      </c>
      <c r="D13401" s="29" t="n">
        <v>153.69</v>
      </c>
      <c r="E13401" s="29" t="n">
        <f aca="false">D13401/10</f>
        <v>15.369</v>
      </c>
      <c r="F13401" s="29" t="n">
        <f aca="false">(E13401+Einstellungen!$B$20)*(1+Einstellungen!$B$10)</f>
        <v>40.48975</v>
      </c>
      <c r="G13401" s="21" t="str">
        <f aca="false">IF(F13401&lt;Einstellungen!$B$5,"ja","nein")</f>
        <v>nein</v>
      </c>
      <c r="H13401" s="21" t="s">
        <v>31</v>
      </c>
      <c r="I13401" s="29" t="n">
        <f aca="false">INDEX(Einstellungen!$B$27:$B$50,8)</f>
        <v>0.95</v>
      </c>
      <c r="J13401" s="29" t="n">
        <f aca="false">F13401*I13401</f>
        <v>38.4652625</v>
      </c>
    </row>
    <row r="13402" customFormat="false" ht="15" hidden="false" customHeight="false" outlineLevel="0" collapsed="false">
      <c r="A13402" s="28" t="n">
        <v>46139</v>
      </c>
      <c r="B13402" s="21" t="s">
        <v>120</v>
      </c>
      <c r="C13402" s="21" t="s">
        <v>140</v>
      </c>
      <c r="D13402" s="29" t="n">
        <v>126.547</v>
      </c>
      <c r="E13402" s="29" t="n">
        <f aca="false">D13402/10</f>
        <v>12.6547</v>
      </c>
      <c r="F13402" s="29" t="n">
        <f aca="false">(E13402+Einstellungen!$B$20)*(1+Einstellungen!$B$10)</f>
        <v>37.259733</v>
      </c>
      <c r="G13402" s="21" t="str">
        <f aca="false">IF(F13402&lt;Einstellungen!$B$5,"ja","nein")</f>
        <v>nein</v>
      </c>
      <c r="H13402" s="21" t="s">
        <v>31</v>
      </c>
      <c r="I13402" s="29" t="n">
        <f aca="false">INDEX(Einstellungen!$B$27:$B$50,9)</f>
        <v>1.05</v>
      </c>
      <c r="J13402" s="29" t="n">
        <f aca="false">F13402*I13402</f>
        <v>39.12271965</v>
      </c>
    </row>
    <row r="13403" customFormat="false" ht="15" hidden="false" customHeight="false" outlineLevel="0" collapsed="false">
      <c r="A13403" s="28" t="n">
        <v>46139</v>
      </c>
      <c r="B13403" s="21" t="s">
        <v>121</v>
      </c>
      <c r="C13403" s="21" t="s">
        <v>140</v>
      </c>
      <c r="D13403" s="29" t="n">
        <v>92.528</v>
      </c>
      <c r="E13403" s="29" t="n">
        <f aca="false">D13403/10</f>
        <v>9.2528</v>
      </c>
      <c r="F13403" s="29" t="n">
        <f aca="false">(E13403+Einstellungen!$B$20)*(1+Einstellungen!$B$10)</f>
        <v>33.211472</v>
      </c>
      <c r="G13403" s="21" t="str">
        <f aca="false">IF(F13403&lt;Einstellungen!$B$5,"ja","nein")</f>
        <v>nein</v>
      </c>
      <c r="H13403" s="21" t="s">
        <v>31</v>
      </c>
      <c r="I13403" s="29" t="n">
        <f aca="false">INDEX(Einstellungen!$B$27:$B$50,10)</f>
        <v>1.05</v>
      </c>
      <c r="J13403" s="29" t="n">
        <f aca="false">F13403*I13403</f>
        <v>34.8720456</v>
      </c>
    </row>
    <row r="13404" customFormat="false" ht="15" hidden="false" customHeight="false" outlineLevel="0" collapsed="false">
      <c r="A13404" s="28" t="n">
        <v>46139</v>
      </c>
      <c r="B13404" s="21" t="s">
        <v>122</v>
      </c>
      <c r="C13404" s="21" t="s">
        <v>140</v>
      </c>
      <c r="D13404" s="29" t="n">
        <v>59.142</v>
      </c>
      <c r="E13404" s="29" t="n">
        <f aca="false">D13404/10</f>
        <v>5.9142</v>
      </c>
      <c r="F13404" s="29" t="n">
        <f aca="false">(E13404+Einstellungen!$B$20)*(1+Einstellungen!$B$10)</f>
        <v>29.238538</v>
      </c>
      <c r="G13404" s="21" t="str">
        <f aca="false">IF(F13404&lt;Einstellungen!$B$5,"ja","nein")</f>
        <v>nein</v>
      </c>
      <c r="H13404" s="21" t="s">
        <v>31</v>
      </c>
      <c r="I13404" s="29" t="n">
        <f aca="false">INDEX(Einstellungen!$B$27:$B$50,11)</f>
        <v>1.05</v>
      </c>
      <c r="J13404" s="29" t="n">
        <f aca="false">F13404*I13404</f>
        <v>30.7004649</v>
      </c>
    </row>
    <row r="13405" customFormat="false" ht="15" hidden="false" customHeight="false" outlineLevel="0" collapsed="false">
      <c r="A13405" s="28" t="n">
        <v>46139</v>
      </c>
      <c r="B13405" s="21" t="s">
        <v>123</v>
      </c>
      <c r="C13405" s="21" t="s">
        <v>140</v>
      </c>
      <c r="D13405" s="29" t="n">
        <v>4.14</v>
      </c>
      <c r="E13405" s="29" t="n">
        <f aca="false">D13405/10</f>
        <v>0.414</v>
      </c>
      <c r="F13405" s="29" t="n">
        <f aca="false">(E13405+Einstellungen!$B$20)*(1+Einstellungen!$B$10)</f>
        <v>22.6933</v>
      </c>
      <c r="G13405" s="21" t="str">
        <f aca="false">IF(F13405&lt;Einstellungen!$B$5,"ja","nein")</f>
        <v>ja</v>
      </c>
      <c r="H13405" s="21" t="s">
        <v>31</v>
      </c>
      <c r="I13405" s="29" t="n">
        <f aca="false">INDEX(Einstellungen!$B$27:$B$50,12)</f>
        <v>1.1</v>
      </c>
      <c r="J13405" s="29" t="n">
        <f aca="false">F13405*I13405</f>
        <v>24.96263</v>
      </c>
    </row>
    <row r="13406" customFormat="false" ht="15" hidden="false" customHeight="false" outlineLevel="0" collapsed="false">
      <c r="A13406" s="28" t="n">
        <v>46139</v>
      </c>
      <c r="B13406" s="21" t="s">
        <v>124</v>
      </c>
      <c r="C13406" s="21" t="s">
        <v>140</v>
      </c>
      <c r="D13406" s="29" t="n">
        <v>-0.098</v>
      </c>
      <c r="E13406" s="29" t="n">
        <f aca="false">D13406/10</f>
        <v>-0.0098</v>
      </c>
      <c r="F13406" s="29" t="n">
        <f aca="false">(E13406+Einstellungen!$B$20)*(1+Einstellungen!$B$10)</f>
        <v>22.188978</v>
      </c>
      <c r="G13406" s="21" t="str">
        <f aca="false">IF(F13406&lt;Einstellungen!$B$5,"ja","nein")</f>
        <v>ja</v>
      </c>
      <c r="H13406" s="21" t="s">
        <v>31</v>
      </c>
      <c r="I13406" s="29" t="n">
        <f aca="false">INDEX(Einstellungen!$B$27:$B$50,13)</f>
        <v>1.2</v>
      </c>
      <c r="J13406" s="29" t="n">
        <f aca="false">F13406*I13406</f>
        <v>26.6267736</v>
      </c>
    </row>
    <row r="13407" customFormat="false" ht="15" hidden="false" customHeight="false" outlineLevel="0" collapsed="false">
      <c r="A13407" s="28" t="n">
        <v>46139</v>
      </c>
      <c r="B13407" s="21" t="s">
        <v>125</v>
      </c>
      <c r="C13407" s="21" t="s">
        <v>140</v>
      </c>
      <c r="D13407" s="29" t="n">
        <v>-0.83</v>
      </c>
      <c r="E13407" s="29" t="n">
        <f aca="false">D13407/10</f>
        <v>-0.083</v>
      </c>
      <c r="F13407" s="29" t="n">
        <f aca="false">(E13407+Einstellungen!$B$20)*(1+Einstellungen!$B$10)</f>
        <v>22.10187</v>
      </c>
      <c r="G13407" s="21" t="str">
        <f aca="false">IF(F13407&lt;Einstellungen!$B$5,"ja","nein")</f>
        <v>ja</v>
      </c>
      <c r="H13407" s="21" t="s">
        <v>31</v>
      </c>
      <c r="I13407" s="29" t="n">
        <f aca="false">INDEX(Einstellungen!$B$27:$B$50,14)</f>
        <v>1.15</v>
      </c>
      <c r="J13407" s="29" t="n">
        <f aca="false">F13407*I13407</f>
        <v>25.4171505</v>
      </c>
    </row>
    <row r="13408" customFormat="false" ht="15" hidden="false" customHeight="false" outlineLevel="0" collapsed="false">
      <c r="A13408" s="28" t="n">
        <v>46139</v>
      </c>
      <c r="B13408" s="21" t="s">
        <v>126</v>
      </c>
      <c r="C13408" s="21" t="s">
        <v>140</v>
      </c>
      <c r="D13408" s="29" t="n">
        <v>-0.163</v>
      </c>
      <c r="E13408" s="29" t="n">
        <f aca="false">D13408/10</f>
        <v>-0.0163</v>
      </c>
      <c r="F13408" s="29" t="n">
        <f aca="false">(E13408+Einstellungen!$B$20)*(1+Einstellungen!$B$10)</f>
        <v>22.181243</v>
      </c>
      <c r="G13408" s="21" t="str">
        <f aca="false">IF(F13408&lt;Einstellungen!$B$5,"ja","nein")</f>
        <v>ja</v>
      </c>
      <c r="H13408" s="21" t="s">
        <v>31</v>
      </c>
      <c r="I13408" s="29" t="n">
        <f aca="false">INDEX(Einstellungen!$B$27:$B$50,15)</f>
        <v>1</v>
      </c>
      <c r="J13408" s="29" t="n">
        <f aca="false">F13408*I13408</f>
        <v>22.181243</v>
      </c>
    </row>
    <row r="13409" customFormat="false" ht="15" hidden="false" customHeight="false" outlineLevel="0" collapsed="false">
      <c r="A13409" s="28" t="n">
        <v>46139</v>
      </c>
      <c r="B13409" s="21" t="s">
        <v>127</v>
      </c>
      <c r="C13409" s="21" t="s">
        <v>140</v>
      </c>
      <c r="D13409" s="29" t="n">
        <v>5.143</v>
      </c>
      <c r="E13409" s="29" t="n">
        <f aca="false">D13409/10</f>
        <v>0.5143</v>
      </c>
      <c r="F13409" s="29" t="n">
        <f aca="false">(E13409+Einstellungen!$B$20)*(1+Einstellungen!$B$10)</f>
        <v>22.812657</v>
      </c>
      <c r="G13409" s="21" t="str">
        <f aca="false">IF(F13409&lt;Einstellungen!$B$5,"ja","nein")</f>
        <v>ja</v>
      </c>
      <c r="H13409" s="21" t="s">
        <v>31</v>
      </c>
      <c r="I13409" s="29" t="n">
        <f aca="false">INDEX(Einstellungen!$B$27:$B$50,16)</f>
        <v>0.95</v>
      </c>
      <c r="J13409" s="29" t="n">
        <f aca="false">F13409*I13409</f>
        <v>21.67202415</v>
      </c>
    </row>
    <row r="13410" customFormat="false" ht="15" hidden="false" customHeight="false" outlineLevel="0" collapsed="false">
      <c r="A13410" s="28" t="n">
        <v>46139</v>
      </c>
      <c r="B13410" s="21" t="s">
        <v>128</v>
      </c>
      <c r="C13410" s="21" t="s">
        <v>140</v>
      </c>
      <c r="D13410" s="29" t="n">
        <v>68.665</v>
      </c>
      <c r="E13410" s="29" t="n">
        <f aca="false">D13410/10</f>
        <v>6.8665</v>
      </c>
      <c r="F13410" s="29" t="n">
        <f aca="false">(E13410+Einstellungen!$B$20)*(1+Einstellungen!$B$10)</f>
        <v>30.371775</v>
      </c>
      <c r="G13410" s="21" t="str">
        <f aca="false">IF(F13410&lt;Einstellungen!$B$5,"ja","nein")</f>
        <v>nein</v>
      </c>
      <c r="H13410" s="21" t="s">
        <v>31</v>
      </c>
      <c r="I13410" s="29" t="n">
        <f aca="false">INDEX(Einstellungen!$B$27:$B$50,17)</f>
        <v>0.95</v>
      </c>
      <c r="J13410" s="29" t="n">
        <f aca="false">F13410*I13410</f>
        <v>28.85318625</v>
      </c>
    </row>
    <row r="13411" customFormat="false" ht="15" hidden="false" customHeight="false" outlineLevel="0" collapsed="false">
      <c r="A13411" s="28" t="n">
        <v>46139</v>
      </c>
      <c r="B13411" s="21" t="s">
        <v>129</v>
      </c>
      <c r="C13411" s="21" t="s">
        <v>140</v>
      </c>
      <c r="D13411" s="29" t="n">
        <v>107.185</v>
      </c>
      <c r="E13411" s="29" t="n">
        <f aca="false">D13411/10</f>
        <v>10.7185</v>
      </c>
      <c r="F13411" s="29" t="n">
        <f aca="false">(E13411+Einstellungen!$B$20)*(1+Einstellungen!$B$10)</f>
        <v>34.955655</v>
      </c>
      <c r="G13411" s="21" t="str">
        <f aca="false">IF(F13411&lt;Einstellungen!$B$5,"ja","nein")</f>
        <v>nein</v>
      </c>
      <c r="H13411" s="21" t="s">
        <v>31</v>
      </c>
      <c r="I13411" s="29" t="n">
        <f aca="false">INDEX(Einstellungen!$B$27:$B$50,18)</f>
        <v>1.1</v>
      </c>
      <c r="J13411" s="29" t="n">
        <f aca="false">F13411*I13411</f>
        <v>38.4512205</v>
      </c>
    </row>
    <row r="13412" customFormat="false" ht="15" hidden="false" customHeight="false" outlineLevel="0" collapsed="false">
      <c r="A13412" s="28" t="n">
        <v>46139</v>
      </c>
      <c r="B13412" s="21" t="s">
        <v>130</v>
      </c>
      <c r="C13412" s="21" t="s">
        <v>140</v>
      </c>
      <c r="D13412" s="29" t="n">
        <v>129.852</v>
      </c>
      <c r="E13412" s="29" t="n">
        <f aca="false">D13412/10</f>
        <v>12.9852</v>
      </c>
      <c r="F13412" s="29" t="n">
        <f aca="false">(E13412+Einstellungen!$B$20)*(1+Einstellungen!$B$10)</f>
        <v>37.653028</v>
      </c>
      <c r="G13412" s="21" t="str">
        <f aca="false">IF(F13412&lt;Einstellungen!$B$5,"ja","nein")</f>
        <v>nein</v>
      </c>
      <c r="H13412" s="21" t="s">
        <v>31</v>
      </c>
      <c r="I13412" s="29" t="n">
        <f aca="false">INDEX(Einstellungen!$B$27:$B$50,19)</f>
        <v>1.35</v>
      </c>
      <c r="J13412" s="29" t="n">
        <f aca="false">F13412*I13412</f>
        <v>50.8315878</v>
      </c>
    </row>
    <row r="13413" customFormat="false" ht="15" hidden="false" customHeight="false" outlineLevel="0" collapsed="false">
      <c r="A13413" s="28" t="n">
        <v>46139</v>
      </c>
      <c r="B13413" s="21" t="s">
        <v>131</v>
      </c>
      <c r="C13413" s="21" t="s">
        <v>140</v>
      </c>
      <c r="D13413" s="29" t="n">
        <v>172.3</v>
      </c>
      <c r="E13413" s="29" t="n">
        <f aca="false">D13413/10</f>
        <v>17.23</v>
      </c>
      <c r="F13413" s="29" t="n">
        <f aca="false">(E13413+Einstellungen!$B$20)*(1+Einstellungen!$B$10)</f>
        <v>42.70434</v>
      </c>
      <c r="G13413" s="21" t="str">
        <f aca="false">IF(F13413&lt;Einstellungen!$B$5,"ja","nein")</f>
        <v>nein</v>
      </c>
      <c r="H13413" s="21" t="s">
        <v>31</v>
      </c>
      <c r="I13413" s="29" t="n">
        <f aca="false">INDEX(Einstellungen!$B$27:$B$50,20)</f>
        <v>1.45</v>
      </c>
      <c r="J13413" s="29" t="n">
        <f aca="false">F13413*I13413</f>
        <v>61.921293</v>
      </c>
    </row>
    <row r="13414" customFormat="false" ht="15" hidden="false" customHeight="false" outlineLevel="0" collapsed="false">
      <c r="A13414" s="28" t="n">
        <v>46139</v>
      </c>
      <c r="B13414" s="21" t="s">
        <v>132</v>
      </c>
      <c r="C13414" s="21" t="s">
        <v>140</v>
      </c>
      <c r="D13414" s="29" t="n">
        <v>188.118</v>
      </c>
      <c r="E13414" s="29" t="n">
        <f aca="false">D13414/10</f>
        <v>18.8118</v>
      </c>
      <c r="F13414" s="29" t="n">
        <f aca="false">(E13414+Einstellungen!$B$20)*(1+Einstellungen!$B$10)</f>
        <v>44.586682</v>
      </c>
      <c r="G13414" s="21" t="str">
        <f aca="false">IF(F13414&lt;Einstellungen!$B$5,"ja","nein")</f>
        <v>nein</v>
      </c>
      <c r="H13414" s="21" t="s">
        <v>31</v>
      </c>
      <c r="I13414" s="29" t="n">
        <f aca="false">INDEX(Einstellungen!$B$27:$B$50,21)</f>
        <v>1.4</v>
      </c>
      <c r="J13414" s="29" t="n">
        <f aca="false">F13414*I13414</f>
        <v>62.4213548</v>
      </c>
    </row>
    <row r="13415" customFormat="false" ht="15" hidden="false" customHeight="false" outlineLevel="0" collapsed="false">
      <c r="A13415" s="28" t="n">
        <v>46139</v>
      </c>
      <c r="B13415" s="21" t="s">
        <v>133</v>
      </c>
      <c r="C13415" s="21" t="s">
        <v>140</v>
      </c>
      <c r="D13415" s="29" t="n">
        <v>148.46</v>
      </c>
      <c r="E13415" s="29" t="n">
        <f aca="false">D13415/10</f>
        <v>14.846</v>
      </c>
      <c r="F13415" s="29" t="n">
        <f aca="false">(E13415+Einstellungen!$B$20)*(1+Einstellungen!$B$10)</f>
        <v>39.86738</v>
      </c>
      <c r="G13415" s="21" t="str">
        <f aca="false">IF(F13415&lt;Einstellungen!$B$5,"ja","nein")</f>
        <v>nein</v>
      </c>
      <c r="H13415" s="21" t="s">
        <v>31</v>
      </c>
      <c r="I13415" s="29" t="n">
        <f aca="false">INDEX(Einstellungen!$B$27:$B$50,22)</f>
        <v>1.25</v>
      </c>
      <c r="J13415" s="29" t="n">
        <f aca="false">F13415*I13415</f>
        <v>49.834225</v>
      </c>
    </row>
    <row r="13416" customFormat="false" ht="15" hidden="false" customHeight="false" outlineLevel="0" collapsed="false">
      <c r="A13416" s="28" t="n">
        <v>46139</v>
      </c>
      <c r="B13416" s="21" t="s">
        <v>134</v>
      </c>
      <c r="C13416" s="21" t="s">
        <v>140</v>
      </c>
      <c r="D13416" s="29" t="n">
        <v>125.648</v>
      </c>
      <c r="E13416" s="29" t="n">
        <f aca="false">D13416/10</f>
        <v>12.5648</v>
      </c>
      <c r="F13416" s="29" t="n">
        <f aca="false">(E13416+Einstellungen!$B$20)*(1+Einstellungen!$B$10)</f>
        <v>37.152752</v>
      </c>
      <c r="G13416" s="21" t="str">
        <f aca="false">IF(F13416&lt;Einstellungen!$B$5,"ja","nein")</f>
        <v>nein</v>
      </c>
      <c r="H13416" s="21" t="s">
        <v>31</v>
      </c>
      <c r="I13416" s="29" t="n">
        <f aca="false">INDEX(Einstellungen!$B$27:$B$50,23)</f>
        <v>1.05</v>
      </c>
      <c r="J13416" s="29" t="n">
        <f aca="false">F13416*I13416</f>
        <v>39.0103896</v>
      </c>
    </row>
    <row r="13417" customFormat="false" ht="15" hidden="false" customHeight="false" outlineLevel="0" collapsed="false">
      <c r="A13417" s="28" t="n">
        <v>46139</v>
      </c>
      <c r="B13417" s="21" t="s">
        <v>135</v>
      </c>
      <c r="C13417" s="21" t="s">
        <v>140</v>
      </c>
      <c r="D13417" s="29" t="n">
        <v>115.203</v>
      </c>
      <c r="E13417" s="29" t="n">
        <f aca="false">D13417/10</f>
        <v>11.5203</v>
      </c>
      <c r="F13417" s="29" t="n">
        <f aca="false">(E13417+Einstellungen!$B$20)*(1+Einstellungen!$B$10)</f>
        <v>35.909797</v>
      </c>
      <c r="G13417" s="21" t="str">
        <f aca="false">IF(F13417&lt;Einstellungen!$B$5,"ja","nein")</f>
        <v>nein</v>
      </c>
      <c r="H13417" s="21" t="s">
        <v>31</v>
      </c>
      <c r="I13417" s="29" t="n">
        <f aca="false">INDEX(Einstellungen!$B$27:$B$50,24)</f>
        <v>0.8</v>
      </c>
      <c r="J13417" s="29" t="n">
        <f aca="false">F13417*I13417</f>
        <v>28.7278376</v>
      </c>
    </row>
    <row r="13418" customFormat="false" ht="15" hidden="false" customHeight="false" outlineLevel="0" collapsed="false">
      <c r="A13418" s="28" t="n">
        <v>46140</v>
      </c>
      <c r="B13418" s="21" t="s">
        <v>111</v>
      </c>
      <c r="C13418" s="21" t="s">
        <v>141</v>
      </c>
      <c r="D13418" s="29" t="n">
        <v>112.66</v>
      </c>
      <c r="E13418" s="29" t="n">
        <f aca="false">D13418/10</f>
        <v>11.266</v>
      </c>
      <c r="F13418" s="29" t="n">
        <f aca="false">(E13418+Einstellungen!$B$20)*(1+Einstellungen!$B$10)</f>
        <v>35.60718</v>
      </c>
      <c r="G13418" s="21" t="str">
        <f aca="false">IF(F13418&lt;Einstellungen!$B$5,"ja","nein")</f>
        <v>nein</v>
      </c>
      <c r="H13418" s="21" t="s">
        <v>31</v>
      </c>
      <c r="I13418" s="29" t="n">
        <f aca="false">INDEX(Einstellungen!$B$27:$B$50,1)</f>
        <v>0.6</v>
      </c>
      <c r="J13418" s="29" t="n">
        <f aca="false">F13418*I13418</f>
        <v>21.364308</v>
      </c>
    </row>
    <row r="13419" customFormat="false" ht="15" hidden="false" customHeight="false" outlineLevel="0" collapsed="false">
      <c r="A13419" s="28" t="n">
        <v>46140</v>
      </c>
      <c r="B13419" s="21" t="s">
        <v>113</v>
      </c>
      <c r="C13419" s="21" t="s">
        <v>141</v>
      </c>
      <c r="D13419" s="29" t="n">
        <v>106.903</v>
      </c>
      <c r="E13419" s="29" t="n">
        <f aca="false">D13419/10</f>
        <v>10.6903</v>
      </c>
      <c r="F13419" s="29" t="n">
        <f aca="false">(E13419+Einstellungen!$B$20)*(1+Einstellungen!$B$10)</f>
        <v>34.922097</v>
      </c>
      <c r="G13419" s="21" t="str">
        <f aca="false">IF(F13419&lt;Einstellungen!$B$5,"ja","nein")</f>
        <v>nein</v>
      </c>
      <c r="H13419" s="21" t="s">
        <v>31</v>
      </c>
      <c r="I13419" s="29" t="n">
        <f aca="false">INDEX(Einstellungen!$B$27:$B$50,2)</f>
        <v>0.5</v>
      </c>
      <c r="J13419" s="29" t="n">
        <f aca="false">F13419*I13419</f>
        <v>17.4610485</v>
      </c>
    </row>
    <row r="13420" customFormat="false" ht="15" hidden="false" customHeight="false" outlineLevel="0" collapsed="false">
      <c r="A13420" s="28" t="n">
        <v>46140</v>
      </c>
      <c r="B13420" s="21" t="s">
        <v>114</v>
      </c>
      <c r="C13420" s="21" t="s">
        <v>141</v>
      </c>
      <c r="D13420" s="29" t="n">
        <v>102.98</v>
      </c>
      <c r="E13420" s="29" t="n">
        <f aca="false">D13420/10</f>
        <v>10.298</v>
      </c>
      <c r="F13420" s="29" t="n">
        <f aca="false">(E13420+Einstellungen!$B$20)*(1+Einstellungen!$B$10)</f>
        <v>34.45526</v>
      </c>
      <c r="G13420" s="21" t="str">
        <f aca="false">IF(F13420&lt;Einstellungen!$B$5,"ja","nein")</f>
        <v>nein</v>
      </c>
      <c r="H13420" s="21" t="s">
        <v>31</v>
      </c>
      <c r="I13420" s="29" t="n">
        <f aca="false">INDEX(Einstellungen!$B$27:$B$50,3)</f>
        <v>0.45</v>
      </c>
      <c r="J13420" s="29" t="n">
        <f aca="false">F13420*I13420</f>
        <v>15.504867</v>
      </c>
    </row>
    <row r="13421" customFormat="false" ht="15" hidden="false" customHeight="false" outlineLevel="0" collapsed="false">
      <c r="A13421" s="28" t="n">
        <v>46140</v>
      </c>
      <c r="B13421" s="21" t="s">
        <v>115</v>
      </c>
      <c r="C13421" s="21" t="s">
        <v>141</v>
      </c>
      <c r="D13421" s="29" t="n">
        <v>102.83</v>
      </c>
      <c r="E13421" s="29" t="n">
        <f aca="false">D13421/10</f>
        <v>10.283</v>
      </c>
      <c r="F13421" s="29" t="n">
        <f aca="false">(E13421+Einstellungen!$B$20)*(1+Einstellungen!$B$10)</f>
        <v>34.43741</v>
      </c>
      <c r="G13421" s="21" t="str">
        <f aca="false">IF(F13421&lt;Einstellungen!$B$5,"ja","nein")</f>
        <v>nein</v>
      </c>
      <c r="H13421" s="21" t="s">
        <v>31</v>
      </c>
      <c r="I13421" s="29" t="n">
        <f aca="false">INDEX(Einstellungen!$B$27:$B$50,4)</f>
        <v>0.45</v>
      </c>
      <c r="J13421" s="29" t="n">
        <f aca="false">F13421*I13421</f>
        <v>15.4968345</v>
      </c>
    </row>
    <row r="13422" customFormat="false" ht="15" hidden="false" customHeight="false" outlineLevel="0" collapsed="false">
      <c r="A13422" s="28" t="n">
        <v>46140</v>
      </c>
      <c r="B13422" s="21" t="s">
        <v>116</v>
      </c>
      <c r="C13422" s="21" t="s">
        <v>141</v>
      </c>
      <c r="D13422" s="29" t="n">
        <v>105.278</v>
      </c>
      <c r="E13422" s="29" t="n">
        <f aca="false">D13422/10</f>
        <v>10.5278</v>
      </c>
      <c r="F13422" s="29" t="n">
        <f aca="false">(E13422+Einstellungen!$B$20)*(1+Einstellungen!$B$10)</f>
        <v>34.728722</v>
      </c>
      <c r="G13422" s="21" t="str">
        <f aca="false">IF(F13422&lt;Einstellungen!$B$5,"ja","nein")</f>
        <v>nein</v>
      </c>
      <c r="H13422" s="21" t="s">
        <v>31</v>
      </c>
      <c r="I13422" s="29" t="n">
        <f aca="false">INDEX(Einstellungen!$B$27:$B$50,5)</f>
        <v>0.45</v>
      </c>
      <c r="J13422" s="29" t="n">
        <f aca="false">F13422*I13422</f>
        <v>15.6279249</v>
      </c>
    </row>
    <row r="13423" customFormat="false" ht="15" hidden="false" customHeight="false" outlineLevel="0" collapsed="false">
      <c r="A13423" s="28" t="n">
        <v>46140</v>
      </c>
      <c r="B13423" s="21" t="s">
        <v>117</v>
      </c>
      <c r="C13423" s="21" t="s">
        <v>141</v>
      </c>
      <c r="D13423" s="29" t="n">
        <v>111.835</v>
      </c>
      <c r="E13423" s="29" t="n">
        <f aca="false">D13423/10</f>
        <v>11.1835</v>
      </c>
      <c r="F13423" s="29" t="n">
        <f aca="false">(E13423+Einstellungen!$B$20)*(1+Einstellungen!$B$10)</f>
        <v>35.509005</v>
      </c>
      <c r="G13423" s="21" t="str">
        <f aca="false">IF(F13423&lt;Einstellungen!$B$5,"ja","nein")</f>
        <v>nein</v>
      </c>
      <c r="H13423" s="21" t="s">
        <v>31</v>
      </c>
      <c r="I13423" s="29" t="n">
        <f aca="false">INDEX(Einstellungen!$B$27:$B$50,6)</f>
        <v>0.5</v>
      </c>
      <c r="J13423" s="29" t="n">
        <f aca="false">F13423*I13423</f>
        <v>17.7545025</v>
      </c>
    </row>
    <row r="13424" customFormat="false" ht="15" hidden="false" customHeight="false" outlineLevel="0" collapsed="false">
      <c r="A13424" s="28" t="n">
        <v>46140</v>
      </c>
      <c r="B13424" s="21" t="s">
        <v>118</v>
      </c>
      <c r="C13424" s="21" t="s">
        <v>141</v>
      </c>
      <c r="D13424" s="29" t="n">
        <v>122.1</v>
      </c>
      <c r="E13424" s="29" t="n">
        <f aca="false">D13424/10</f>
        <v>12.21</v>
      </c>
      <c r="F13424" s="29" t="n">
        <f aca="false">(E13424+Einstellungen!$B$20)*(1+Einstellungen!$B$10)</f>
        <v>36.73054</v>
      </c>
      <c r="G13424" s="21" t="str">
        <f aca="false">IF(F13424&lt;Einstellungen!$B$5,"ja","nein")</f>
        <v>nein</v>
      </c>
      <c r="H13424" s="21" t="s">
        <v>31</v>
      </c>
      <c r="I13424" s="29" t="n">
        <f aca="false">INDEX(Einstellungen!$B$27:$B$50,7)</f>
        <v>0.7</v>
      </c>
      <c r="J13424" s="29" t="n">
        <f aca="false">F13424*I13424</f>
        <v>25.711378</v>
      </c>
    </row>
    <row r="13425" customFormat="false" ht="15" hidden="false" customHeight="false" outlineLevel="0" collapsed="false">
      <c r="A13425" s="28" t="n">
        <v>46140</v>
      </c>
      <c r="B13425" s="21" t="s">
        <v>119</v>
      </c>
      <c r="C13425" s="21" t="s">
        <v>141</v>
      </c>
      <c r="D13425" s="29" t="n">
        <v>121.43</v>
      </c>
      <c r="E13425" s="29" t="n">
        <f aca="false">D13425/10</f>
        <v>12.143</v>
      </c>
      <c r="F13425" s="29" t="n">
        <f aca="false">(E13425+Einstellungen!$B$20)*(1+Einstellungen!$B$10)</f>
        <v>36.65081</v>
      </c>
      <c r="G13425" s="21" t="str">
        <f aca="false">IF(F13425&lt;Einstellungen!$B$5,"ja","nein")</f>
        <v>nein</v>
      </c>
      <c r="H13425" s="21" t="s">
        <v>31</v>
      </c>
      <c r="I13425" s="29" t="n">
        <f aca="false">INDEX(Einstellungen!$B$27:$B$50,8)</f>
        <v>0.95</v>
      </c>
      <c r="J13425" s="29" t="n">
        <f aca="false">F13425*I13425</f>
        <v>34.8182695</v>
      </c>
    </row>
    <row r="13426" customFormat="false" ht="15" hidden="false" customHeight="false" outlineLevel="0" collapsed="false">
      <c r="A13426" s="28" t="n">
        <v>46140</v>
      </c>
      <c r="B13426" s="21" t="s">
        <v>120</v>
      </c>
      <c r="C13426" s="21" t="s">
        <v>141</v>
      </c>
      <c r="D13426" s="29" t="n">
        <v>112.315</v>
      </c>
      <c r="E13426" s="29" t="n">
        <f aca="false">D13426/10</f>
        <v>11.2315</v>
      </c>
      <c r="F13426" s="29" t="n">
        <f aca="false">(E13426+Einstellungen!$B$20)*(1+Einstellungen!$B$10)</f>
        <v>35.566125</v>
      </c>
      <c r="G13426" s="21" t="str">
        <f aca="false">IF(F13426&lt;Einstellungen!$B$5,"ja","nein")</f>
        <v>nein</v>
      </c>
      <c r="H13426" s="21" t="s">
        <v>31</v>
      </c>
      <c r="I13426" s="29" t="n">
        <f aca="false">INDEX(Einstellungen!$B$27:$B$50,9)</f>
        <v>1.05</v>
      </c>
      <c r="J13426" s="29" t="n">
        <f aca="false">F13426*I13426</f>
        <v>37.34443125</v>
      </c>
    </row>
    <row r="13427" customFormat="false" ht="15" hidden="false" customHeight="false" outlineLevel="0" collapsed="false">
      <c r="A13427" s="28" t="n">
        <v>46140</v>
      </c>
      <c r="B13427" s="21" t="s">
        <v>121</v>
      </c>
      <c r="C13427" s="21" t="s">
        <v>141</v>
      </c>
      <c r="D13427" s="29" t="n">
        <v>79.778</v>
      </c>
      <c r="E13427" s="29" t="n">
        <f aca="false">D13427/10</f>
        <v>7.9778</v>
      </c>
      <c r="F13427" s="29" t="n">
        <f aca="false">(E13427+Einstellungen!$B$20)*(1+Einstellungen!$B$10)</f>
        <v>31.694222</v>
      </c>
      <c r="G13427" s="21" t="str">
        <f aca="false">IF(F13427&lt;Einstellungen!$B$5,"ja","nein")</f>
        <v>nein</v>
      </c>
      <c r="H13427" s="21" t="s">
        <v>31</v>
      </c>
      <c r="I13427" s="29" t="n">
        <f aca="false">INDEX(Einstellungen!$B$27:$B$50,10)</f>
        <v>1.05</v>
      </c>
      <c r="J13427" s="29" t="n">
        <f aca="false">F13427*I13427</f>
        <v>33.2789331</v>
      </c>
    </row>
    <row r="13428" customFormat="false" ht="15" hidden="false" customHeight="false" outlineLevel="0" collapsed="false">
      <c r="A13428" s="28" t="n">
        <v>46140</v>
      </c>
      <c r="B13428" s="21" t="s">
        <v>122</v>
      </c>
      <c r="C13428" s="21" t="s">
        <v>141</v>
      </c>
      <c r="D13428" s="29" t="n">
        <v>21.815</v>
      </c>
      <c r="E13428" s="29" t="n">
        <f aca="false">D13428/10</f>
        <v>2.1815</v>
      </c>
      <c r="F13428" s="29" t="n">
        <f aca="false">(E13428+Einstellungen!$B$20)*(1+Einstellungen!$B$10)</f>
        <v>24.796625</v>
      </c>
      <c r="G13428" s="21" t="str">
        <f aca="false">IF(F13428&lt;Einstellungen!$B$5,"ja","nein")</f>
        <v>ja</v>
      </c>
      <c r="H13428" s="21" t="s">
        <v>31</v>
      </c>
      <c r="I13428" s="29" t="n">
        <f aca="false">INDEX(Einstellungen!$B$27:$B$50,11)</f>
        <v>1.05</v>
      </c>
      <c r="J13428" s="29" t="n">
        <f aca="false">F13428*I13428</f>
        <v>26.03645625</v>
      </c>
    </row>
    <row r="13429" customFormat="false" ht="15" hidden="false" customHeight="false" outlineLevel="0" collapsed="false">
      <c r="A13429" s="28" t="n">
        <v>46140</v>
      </c>
      <c r="B13429" s="21" t="s">
        <v>123</v>
      </c>
      <c r="C13429" s="21" t="s">
        <v>141</v>
      </c>
      <c r="D13429" s="29" t="n">
        <v>-1.085</v>
      </c>
      <c r="E13429" s="29" t="n">
        <f aca="false">D13429/10</f>
        <v>-0.1085</v>
      </c>
      <c r="F13429" s="29" t="n">
        <f aca="false">(E13429+Einstellungen!$B$20)*(1+Einstellungen!$B$10)</f>
        <v>22.071525</v>
      </c>
      <c r="G13429" s="21" t="str">
        <f aca="false">IF(F13429&lt;Einstellungen!$B$5,"ja","nein")</f>
        <v>ja</v>
      </c>
      <c r="H13429" s="21" t="s">
        <v>31</v>
      </c>
      <c r="I13429" s="29" t="n">
        <f aca="false">INDEX(Einstellungen!$B$27:$B$50,12)</f>
        <v>1.1</v>
      </c>
      <c r="J13429" s="29" t="n">
        <f aca="false">F13429*I13429</f>
        <v>24.2786775</v>
      </c>
    </row>
    <row r="13430" customFormat="false" ht="15" hidden="false" customHeight="false" outlineLevel="0" collapsed="false">
      <c r="A13430" s="28" t="n">
        <v>46140</v>
      </c>
      <c r="B13430" s="21" t="s">
        <v>124</v>
      </c>
      <c r="C13430" s="21" t="s">
        <v>141</v>
      </c>
      <c r="D13430" s="29" t="n">
        <v>-14.043</v>
      </c>
      <c r="E13430" s="29" t="n">
        <f aca="false">D13430/10</f>
        <v>-1.4043</v>
      </c>
      <c r="F13430" s="29" t="n">
        <f aca="false">(E13430+Einstellungen!$B$20)*(1+Einstellungen!$B$10)</f>
        <v>20.529523</v>
      </c>
      <c r="G13430" s="21" t="str">
        <f aca="false">IF(F13430&lt;Einstellungen!$B$5,"ja","nein")</f>
        <v>ja</v>
      </c>
      <c r="H13430" s="21" t="s">
        <v>31</v>
      </c>
      <c r="I13430" s="29" t="n">
        <f aca="false">INDEX(Einstellungen!$B$27:$B$50,13)</f>
        <v>1.2</v>
      </c>
      <c r="J13430" s="29" t="n">
        <f aca="false">F13430*I13430</f>
        <v>24.6354276</v>
      </c>
    </row>
    <row r="13431" customFormat="false" ht="15" hidden="false" customHeight="false" outlineLevel="0" collapsed="false">
      <c r="A13431" s="28" t="n">
        <v>46140</v>
      </c>
      <c r="B13431" s="21" t="s">
        <v>125</v>
      </c>
      <c r="C13431" s="21" t="s">
        <v>141</v>
      </c>
      <c r="D13431" s="29" t="n">
        <v>-29</v>
      </c>
      <c r="E13431" s="29" t="n">
        <f aca="false">D13431/10</f>
        <v>-2.9</v>
      </c>
      <c r="F13431" s="29" t="n">
        <f aca="false">(E13431+Einstellungen!$B$20)*(1+Einstellungen!$B$10)</f>
        <v>18.74964</v>
      </c>
      <c r="G13431" s="21" t="str">
        <f aca="false">IF(F13431&lt;Einstellungen!$B$5,"ja","nein")</f>
        <v>ja</v>
      </c>
      <c r="H13431" s="21" t="s">
        <v>31</v>
      </c>
      <c r="I13431" s="29" t="n">
        <f aca="false">INDEX(Einstellungen!$B$27:$B$50,14)</f>
        <v>1.15</v>
      </c>
      <c r="J13431" s="29" t="n">
        <f aca="false">F13431*I13431</f>
        <v>21.562086</v>
      </c>
    </row>
    <row r="13432" customFormat="false" ht="15" hidden="false" customHeight="false" outlineLevel="0" collapsed="false">
      <c r="A13432" s="28" t="n">
        <v>46140</v>
      </c>
      <c r="B13432" s="21" t="s">
        <v>126</v>
      </c>
      <c r="C13432" s="21" t="s">
        <v>141</v>
      </c>
      <c r="D13432" s="29" t="n">
        <v>-29.008</v>
      </c>
      <c r="E13432" s="29" t="n">
        <f aca="false">D13432/10</f>
        <v>-2.9008</v>
      </c>
      <c r="F13432" s="29" t="n">
        <f aca="false">(E13432+Einstellungen!$B$20)*(1+Einstellungen!$B$10)</f>
        <v>18.748688</v>
      </c>
      <c r="G13432" s="21" t="str">
        <f aca="false">IF(F13432&lt;Einstellungen!$B$5,"ja","nein")</f>
        <v>ja</v>
      </c>
      <c r="H13432" s="21" t="s">
        <v>31</v>
      </c>
      <c r="I13432" s="29" t="n">
        <f aca="false">INDEX(Einstellungen!$B$27:$B$50,15)</f>
        <v>1</v>
      </c>
      <c r="J13432" s="29" t="n">
        <f aca="false">F13432*I13432</f>
        <v>18.748688</v>
      </c>
    </row>
    <row r="13433" customFormat="false" ht="15" hidden="false" customHeight="false" outlineLevel="0" collapsed="false">
      <c r="A13433" s="28" t="n">
        <v>46140</v>
      </c>
      <c r="B13433" s="21" t="s">
        <v>127</v>
      </c>
      <c r="C13433" s="21" t="s">
        <v>141</v>
      </c>
      <c r="D13433" s="29" t="n">
        <v>-17.33</v>
      </c>
      <c r="E13433" s="29" t="n">
        <f aca="false">D13433/10</f>
        <v>-1.733</v>
      </c>
      <c r="F13433" s="29" t="n">
        <f aca="false">(E13433+Einstellungen!$B$20)*(1+Einstellungen!$B$10)</f>
        <v>20.13837</v>
      </c>
      <c r="G13433" s="21" t="str">
        <f aca="false">IF(F13433&lt;Einstellungen!$B$5,"ja","nein")</f>
        <v>ja</v>
      </c>
      <c r="H13433" s="21" t="s">
        <v>31</v>
      </c>
      <c r="I13433" s="29" t="n">
        <f aca="false">INDEX(Einstellungen!$B$27:$B$50,16)</f>
        <v>0.95</v>
      </c>
      <c r="J13433" s="29" t="n">
        <f aca="false">F13433*I13433</f>
        <v>19.1314515</v>
      </c>
    </row>
    <row r="13434" customFormat="false" ht="15" hidden="false" customHeight="false" outlineLevel="0" collapsed="false">
      <c r="A13434" s="28" t="n">
        <v>46140</v>
      </c>
      <c r="B13434" s="21" t="s">
        <v>128</v>
      </c>
      <c r="C13434" s="21" t="s">
        <v>141</v>
      </c>
      <c r="D13434" s="29" t="n">
        <v>-4.655</v>
      </c>
      <c r="E13434" s="29" t="n">
        <f aca="false">D13434/10</f>
        <v>-0.4655</v>
      </c>
      <c r="F13434" s="29" t="n">
        <f aca="false">(E13434+Einstellungen!$B$20)*(1+Einstellungen!$B$10)</f>
        <v>21.646695</v>
      </c>
      <c r="G13434" s="21" t="str">
        <f aca="false">IF(F13434&lt;Einstellungen!$B$5,"ja","nein")</f>
        <v>ja</v>
      </c>
      <c r="H13434" s="21" t="s">
        <v>31</v>
      </c>
      <c r="I13434" s="29" t="n">
        <f aca="false">INDEX(Einstellungen!$B$27:$B$50,17)</f>
        <v>0.95</v>
      </c>
      <c r="J13434" s="29" t="n">
        <f aca="false">F13434*I13434</f>
        <v>20.56436025</v>
      </c>
    </row>
    <row r="13435" customFormat="false" ht="15" hidden="false" customHeight="false" outlineLevel="0" collapsed="false">
      <c r="A13435" s="28" t="n">
        <v>46140</v>
      </c>
      <c r="B13435" s="21" t="s">
        <v>129</v>
      </c>
      <c r="C13435" s="21" t="s">
        <v>141</v>
      </c>
      <c r="D13435" s="29" t="n">
        <v>33.315</v>
      </c>
      <c r="E13435" s="29" t="n">
        <f aca="false">D13435/10</f>
        <v>3.3315</v>
      </c>
      <c r="F13435" s="29" t="n">
        <f aca="false">(E13435+Einstellungen!$B$20)*(1+Einstellungen!$B$10)</f>
        <v>26.165125</v>
      </c>
      <c r="G13435" s="21" t="str">
        <f aca="false">IF(F13435&lt;Einstellungen!$B$5,"ja","nein")</f>
        <v>ja</v>
      </c>
      <c r="H13435" s="21" t="s">
        <v>31</v>
      </c>
      <c r="I13435" s="29" t="n">
        <f aca="false">INDEX(Einstellungen!$B$27:$B$50,18)</f>
        <v>1.1</v>
      </c>
      <c r="J13435" s="29" t="n">
        <f aca="false">F13435*I13435</f>
        <v>28.7816375</v>
      </c>
    </row>
    <row r="13436" customFormat="false" ht="15" hidden="false" customHeight="false" outlineLevel="0" collapsed="false">
      <c r="A13436" s="28" t="n">
        <v>46140</v>
      </c>
      <c r="B13436" s="21" t="s">
        <v>130</v>
      </c>
      <c r="C13436" s="21" t="s">
        <v>141</v>
      </c>
      <c r="D13436" s="29" t="n">
        <v>90.1</v>
      </c>
      <c r="E13436" s="29" t="n">
        <f aca="false">D13436/10</f>
        <v>9.01</v>
      </c>
      <c r="F13436" s="29" t="n">
        <f aca="false">(E13436+Einstellungen!$B$20)*(1+Einstellungen!$B$10)</f>
        <v>32.92254</v>
      </c>
      <c r="G13436" s="21" t="str">
        <f aca="false">IF(F13436&lt;Einstellungen!$B$5,"ja","nein")</f>
        <v>nein</v>
      </c>
      <c r="H13436" s="21" t="s">
        <v>31</v>
      </c>
      <c r="I13436" s="29" t="n">
        <f aca="false">INDEX(Einstellungen!$B$27:$B$50,19)</f>
        <v>1.35</v>
      </c>
      <c r="J13436" s="29" t="n">
        <f aca="false">F13436*I13436</f>
        <v>44.445429</v>
      </c>
    </row>
    <row r="13437" customFormat="false" ht="15" hidden="false" customHeight="false" outlineLevel="0" collapsed="false">
      <c r="A13437" s="28" t="n">
        <v>46140</v>
      </c>
      <c r="B13437" s="21" t="s">
        <v>131</v>
      </c>
      <c r="C13437" s="21" t="s">
        <v>141</v>
      </c>
      <c r="D13437" s="29" t="n">
        <v>117.4</v>
      </c>
      <c r="E13437" s="29" t="n">
        <f aca="false">D13437/10</f>
        <v>11.74</v>
      </c>
      <c r="F13437" s="29" t="n">
        <f aca="false">(E13437+Einstellungen!$B$20)*(1+Einstellungen!$B$10)</f>
        <v>36.17124</v>
      </c>
      <c r="G13437" s="21" t="str">
        <f aca="false">IF(F13437&lt;Einstellungen!$B$5,"ja","nein")</f>
        <v>nein</v>
      </c>
      <c r="H13437" s="21" t="s">
        <v>31</v>
      </c>
      <c r="I13437" s="29" t="n">
        <f aca="false">INDEX(Einstellungen!$B$27:$B$50,20)</f>
        <v>1.45</v>
      </c>
      <c r="J13437" s="29" t="n">
        <f aca="false">F13437*I13437</f>
        <v>52.448298</v>
      </c>
    </row>
    <row r="13438" customFormat="false" ht="15" hidden="false" customHeight="false" outlineLevel="0" collapsed="false">
      <c r="A13438" s="28" t="n">
        <v>46140</v>
      </c>
      <c r="B13438" s="21" t="s">
        <v>132</v>
      </c>
      <c r="C13438" s="21" t="s">
        <v>141</v>
      </c>
      <c r="D13438" s="29" t="n">
        <v>120.972</v>
      </c>
      <c r="E13438" s="29" t="n">
        <f aca="false">D13438/10</f>
        <v>12.0972</v>
      </c>
      <c r="F13438" s="29" t="n">
        <f aca="false">(E13438+Einstellungen!$B$20)*(1+Einstellungen!$B$10)</f>
        <v>36.596308</v>
      </c>
      <c r="G13438" s="21" t="str">
        <f aca="false">IF(F13438&lt;Einstellungen!$B$5,"ja","nein")</f>
        <v>nein</v>
      </c>
      <c r="H13438" s="21" t="s">
        <v>31</v>
      </c>
      <c r="I13438" s="29" t="n">
        <f aca="false">INDEX(Einstellungen!$B$27:$B$50,21)</f>
        <v>1.4</v>
      </c>
      <c r="J13438" s="29" t="n">
        <f aca="false">F13438*I13438</f>
        <v>51.2348312</v>
      </c>
    </row>
    <row r="13439" customFormat="false" ht="15" hidden="false" customHeight="false" outlineLevel="0" collapsed="false">
      <c r="A13439" s="28" t="n">
        <v>46140</v>
      </c>
      <c r="B13439" s="21" t="s">
        <v>133</v>
      </c>
      <c r="C13439" s="21" t="s">
        <v>141</v>
      </c>
      <c r="D13439" s="29" t="n">
        <v>115.828</v>
      </c>
      <c r="E13439" s="29" t="n">
        <f aca="false">D13439/10</f>
        <v>11.5828</v>
      </c>
      <c r="F13439" s="29" t="n">
        <f aca="false">(E13439+Einstellungen!$B$20)*(1+Einstellungen!$B$10)</f>
        <v>35.984172</v>
      </c>
      <c r="G13439" s="21" t="str">
        <f aca="false">IF(F13439&lt;Einstellungen!$B$5,"ja","nein")</f>
        <v>nein</v>
      </c>
      <c r="H13439" s="21" t="s">
        <v>31</v>
      </c>
      <c r="I13439" s="29" t="n">
        <f aca="false">INDEX(Einstellungen!$B$27:$B$50,22)</f>
        <v>1.25</v>
      </c>
      <c r="J13439" s="29" t="n">
        <f aca="false">F13439*I13439</f>
        <v>44.980215</v>
      </c>
    </row>
    <row r="13440" customFormat="false" ht="15" hidden="false" customHeight="false" outlineLevel="0" collapsed="false">
      <c r="A13440" s="28" t="n">
        <v>46140</v>
      </c>
      <c r="B13440" s="21" t="s">
        <v>134</v>
      </c>
      <c r="C13440" s="21" t="s">
        <v>141</v>
      </c>
      <c r="D13440" s="29" t="n">
        <v>111.295</v>
      </c>
      <c r="E13440" s="29" t="n">
        <f aca="false">D13440/10</f>
        <v>11.1295</v>
      </c>
      <c r="F13440" s="29" t="n">
        <f aca="false">(E13440+Einstellungen!$B$20)*(1+Einstellungen!$B$10)</f>
        <v>35.444745</v>
      </c>
      <c r="G13440" s="21" t="str">
        <f aca="false">IF(F13440&lt;Einstellungen!$B$5,"ja","nein")</f>
        <v>nein</v>
      </c>
      <c r="H13440" s="21" t="s">
        <v>31</v>
      </c>
      <c r="I13440" s="29" t="n">
        <f aca="false">INDEX(Einstellungen!$B$27:$B$50,23)</f>
        <v>1.05</v>
      </c>
      <c r="J13440" s="29" t="n">
        <f aca="false">F13440*I13440</f>
        <v>37.21698225</v>
      </c>
    </row>
    <row r="13441" customFormat="false" ht="15" hidden="false" customHeight="false" outlineLevel="0" collapsed="false">
      <c r="A13441" s="28" t="n">
        <v>46140</v>
      </c>
      <c r="B13441" s="21" t="s">
        <v>135</v>
      </c>
      <c r="C13441" s="21" t="s">
        <v>141</v>
      </c>
      <c r="D13441" s="29" t="n">
        <v>101.77</v>
      </c>
      <c r="E13441" s="29" t="n">
        <f aca="false">D13441/10</f>
        <v>10.177</v>
      </c>
      <c r="F13441" s="29" t="n">
        <f aca="false">(E13441+Einstellungen!$B$20)*(1+Einstellungen!$B$10)</f>
        <v>34.31127</v>
      </c>
      <c r="G13441" s="21" t="str">
        <f aca="false">IF(F13441&lt;Einstellungen!$B$5,"ja","nein")</f>
        <v>nein</v>
      </c>
      <c r="H13441" s="21" t="s">
        <v>31</v>
      </c>
      <c r="I13441" s="29" t="n">
        <f aca="false">INDEX(Einstellungen!$B$27:$B$50,24)</f>
        <v>0.8</v>
      </c>
      <c r="J13441" s="29" t="n">
        <f aca="false">F13441*I13441</f>
        <v>27.449016</v>
      </c>
    </row>
    <row r="13442" customFormat="false" ht="15" hidden="false" customHeight="false" outlineLevel="0" collapsed="false">
      <c r="A13442" s="28" t="n">
        <v>46141</v>
      </c>
      <c r="B13442" s="21" t="s">
        <v>111</v>
      </c>
      <c r="C13442" s="21" t="s">
        <v>112</v>
      </c>
      <c r="D13442" s="29" t="n">
        <v>98.207</v>
      </c>
      <c r="E13442" s="29" t="n">
        <f aca="false">D13442/10</f>
        <v>9.8207</v>
      </c>
      <c r="F13442" s="29" t="n">
        <f aca="false">(E13442+Einstellungen!$B$20)*(1+Einstellungen!$B$10)</f>
        <v>33.887273</v>
      </c>
      <c r="G13442" s="21" t="str">
        <f aca="false">IF(F13442&lt;Einstellungen!$B$5,"ja","nein")</f>
        <v>nein</v>
      </c>
      <c r="H13442" s="21" t="s">
        <v>31</v>
      </c>
      <c r="I13442" s="29" t="n">
        <f aca="false">INDEX(Einstellungen!$B$27:$B$50,1)</f>
        <v>0.6</v>
      </c>
      <c r="J13442" s="29" t="n">
        <f aca="false">F13442*I13442</f>
        <v>20.3323638</v>
      </c>
    </row>
    <row r="13443" customFormat="false" ht="15" hidden="false" customHeight="false" outlineLevel="0" collapsed="false">
      <c r="A13443" s="28" t="n">
        <v>46141</v>
      </c>
      <c r="B13443" s="21" t="s">
        <v>113</v>
      </c>
      <c r="C13443" s="21" t="s">
        <v>112</v>
      </c>
      <c r="D13443" s="29" t="n">
        <v>96.725</v>
      </c>
      <c r="E13443" s="29" t="n">
        <f aca="false">D13443/10</f>
        <v>9.6725</v>
      </c>
      <c r="F13443" s="29" t="n">
        <f aca="false">(E13443+Einstellungen!$B$20)*(1+Einstellungen!$B$10)</f>
        <v>33.710915</v>
      </c>
      <c r="G13443" s="21" t="str">
        <f aca="false">IF(F13443&lt;Einstellungen!$B$5,"ja","nein")</f>
        <v>nein</v>
      </c>
      <c r="H13443" s="21" t="s">
        <v>31</v>
      </c>
      <c r="I13443" s="29" t="n">
        <f aca="false">INDEX(Einstellungen!$B$27:$B$50,2)</f>
        <v>0.5</v>
      </c>
      <c r="J13443" s="29" t="n">
        <f aca="false">F13443*I13443</f>
        <v>16.8554575</v>
      </c>
    </row>
    <row r="13444" customFormat="false" ht="15" hidden="false" customHeight="false" outlineLevel="0" collapsed="false">
      <c r="A13444" s="28" t="n">
        <v>46141</v>
      </c>
      <c r="B13444" s="21" t="s">
        <v>114</v>
      </c>
      <c r="C13444" s="21" t="s">
        <v>112</v>
      </c>
      <c r="D13444" s="29" t="n">
        <v>97.918</v>
      </c>
      <c r="E13444" s="29" t="n">
        <f aca="false">D13444/10</f>
        <v>9.7918</v>
      </c>
      <c r="F13444" s="29" t="n">
        <f aca="false">(E13444+Einstellungen!$B$20)*(1+Einstellungen!$B$10)</f>
        <v>33.852882</v>
      </c>
      <c r="G13444" s="21" t="str">
        <f aca="false">IF(F13444&lt;Einstellungen!$B$5,"ja","nein")</f>
        <v>nein</v>
      </c>
      <c r="H13444" s="21" t="s">
        <v>31</v>
      </c>
      <c r="I13444" s="29" t="n">
        <f aca="false">INDEX(Einstellungen!$B$27:$B$50,3)</f>
        <v>0.45</v>
      </c>
      <c r="J13444" s="29" t="n">
        <f aca="false">F13444*I13444</f>
        <v>15.2337969</v>
      </c>
    </row>
    <row r="13445" customFormat="false" ht="15" hidden="false" customHeight="false" outlineLevel="0" collapsed="false">
      <c r="A13445" s="28" t="n">
        <v>46141</v>
      </c>
      <c r="B13445" s="21" t="s">
        <v>115</v>
      </c>
      <c r="C13445" s="21" t="s">
        <v>112</v>
      </c>
      <c r="D13445" s="29" t="n">
        <v>98.528</v>
      </c>
      <c r="E13445" s="29" t="n">
        <f aca="false">D13445/10</f>
        <v>9.8528</v>
      </c>
      <c r="F13445" s="29" t="n">
        <f aca="false">(E13445+Einstellungen!$B$20)*(1+Einstellungen!$B$10)</f>
        <v>33.925472</v>
      </c>
      <c r="G13445" s="21" t="str">
        <f aca="false">IF(F13445&lt;Einstellungen!$B$5,"ja","nein")</f>
        <v>nein</v>
      </c>
      <c r="H13445" s="21" t="s">
        <v>31</v>
      </c>
      <c r="I13445" s="29" t="n">
        <f aca="false">INDEX(Einstellungen!$B$27:$B$50,4)</f>
        <v>0.45</v>
      </c>
      <c r="J13445" s="29" t="n">
        <f aca="false">F13445*I13445</f>
        <v>15.2664624</v>
      </c>
    </row>
    <row r="13446" customFormat="false" ht="15" hidden="false" customHeight="false" outlineLevel="0" collapsed="false">
      <c r="A13446" s="28" t="n">
        <v>46141</v>
      </c>
      <c r="B13446" s="21" t="s">
        <v>116</v>
      </c>
      <c r="C13446" s="21" t="s">
        <v>112</v>
      </c>
      <c r="D13446" s="29" t="n">
        <v>100.65</v>
      </c>
      <c r="E13446" s="29" t="n">
        <f aca="false">D13446/10</f>
        <v>10.065</v>
      </c>
      <c r="F13446" s="29" t="n">
        <f aca="false">(E13446+Einstellungen!$B$20)*(1+Einstellungen!$B$10)</f>
        <v>34.17799</v>
      </c>
      <c r="G13446" s="21" t="str">
        <f aca="false">IF(F13446&lt;Einstellungen!$B$5,"ja","nein")</f>
        <v>nein</v>
      </c>
      <c r="H13446" s="21" t="s">
        <v>31</v>
      </c>
      <c r="I13446" s="29" t="n">
        <f aca="false">INDEX(Einstellungen!$B$27:$B$50,5)</f>
        <v>0.45</v>
      </c>
      <c r="J13446" s="29" t="n">
        <f aca="false">F13446*I13446</f>
        <v>15.3800955</v>
      </c>
    </row>
    <row r="13447" customFormat="false" ht="15" hidden="false" customHeight="false" outlineLevel="0" collapsed="false">
      <c r="A13447" s="28" t="n">
        <v>46141</v>
      </c>
      <c r="B13447" s="21" t="s">
        <v>117</v>
      </c>
      <c r="C13447" s="21" t="s">
        <v>112</v>
      </c>
      <c r="D13447" s="29" t="n">
        <v>107.905</v>
      </c>
      <c r="E13447" s="29" t="n">
        <f aca="false">D13447/10</f>
        <v>10.7905</v>
      </c>
      <c r="F13447" s="29" t="n">
        <f aca="false">(E13447+Einstellungen!$B$20)*(1+Einstellungen!$B$10)</f>
        <v>35.041335</v>
      </c>
      <c r="G13447" s="21" t="str">
        <f aca="false">IF(F13447&lt;Einstellungen!$B$5,"ja","nein")</f>
        <v>nein</v>
      </c>
      <c r="H13447" s="21" t="s">
        <v>31</v>
      </c>
      <c r="I13447" s="29" t="n">
        <f aca="false">INDEX(Einstellungen!$B$27:$B$50,6)</f>
        <v>0.5</v>
      </c>
      <c r="J13447" s="29" t="n">
        <f aca="false">F13447*I13447</f>
        <v>17.5206675</v>
      </c>
    </row>
    <row r="13448" customFormat="false" ht="15" hidden="false" customHeight="false" outlineLevel="0" collapsed="false">
      <c r="A13448" s="28" t="n">
        <v>46141</v>
      </c>
      <c r="B13448" s="21" t="s">
        <v>118</v>
      </c>
      <c r="C13448" s="21" t="s">
        <v>112</v>
      </c>
      <c r="D13448" s="29" t="n">
        <v>139.798</v>
      </c>
      <c r="E13448" s="29" t="n">
        <f aca="false">D13448/10</f>
        <v>13.9798</v>
      </c>
      <c r="F13448" s="29" t="n">
        <f aca="false">(E13448+Einstellungen!$B$20)*(1+Einstellungen!$B$10)</f>
        <v>38.836602</v>
      </c>
      <c r="G13448" s="21" t="str">
        <f aca="false">IF(F13448&lt;Einstellungen!$B$5,"ja","nein")</f>
        <v>nein</v>
      </c>
      <c r="H13448" s="21" t="s">
        <v>31</v>
      </c>
      <c r="I13448" s="29" t="n">
        <f aca="false">INDEX(Einstellungen!$B$27:$B$50,7)</f>
        <v>0.7</v>
      </c>
      <c r="J13448" s="29" t="n">
        <f aca="false">F13448*I13448</f>
        <v>27.1856214</v>
      </c>
    </row>
    <row r="13449" customFormat="false" ht="15" hidden="false" customHeight="false" outlineLevel="0" collapsed="false">
      <c r="A13449" s="28" t="n">
        <v>46141</v>
      </c>
      <c r="B13449" s="21" t="s">
        <v>119</v>
      </c>
      <c r="C13449" s="21" t="s">
        <v>112</v>
      </c>
      <c r="D13449" s="29" t="n">
        <v>126.847</v>
      </c>
      <c r="E13449" s="29" t="n">
        <f aca="false">D13449/10</f>
        <v>12.6847</v>
      </c>
      <c r="F13449" s="29" t="n">
        <f aca="false">(E13449+Einstellungen!$B$20)*(1+Einstellungen!$B$10)</f>
        <v>37.295433</v>
      </c>
      <c r="G13449" s="21" t="str">
        <f aca="false">IF(F13449&lt;Einstellungen!$B$5,"ja","nein")</f>
        <v>nein</v>
      </c>
      <c r="H13449" s="21" t="s">
        <v>31</v>
      </c>
      <c r="I13449" s="29" t="n">
        <f aca="false">INDEX(Einstellungen!$B$27:$B$50,8)</f>
        <v>0.95</v>
      </c>
      <c r="J13449" s="29" t="n">
        <f aca="false">F13449*I13449</f>
        <v>35.43066135</v>
      </c>
    </row>
    <row r="13450" customFormat="false" ht="15" hidden="false" customHeight="false" outlineLevel="0" collapsed="false">
      <c r="A13450" s="28" t="n">
        <v>46141</v>
      </c>
      <c r="B13450" s="21" t="s">
        <v>120</v>
      </c>
      <c r="C13450" s="21" t="s">
        <v>112</v>
      </c>
      <c r="D13450" s="29" t="n">
        <v>112.365</v>
      </c>
      <c r="E13450" s="29" t="n">
        <f aca="false">D13450/10</f>
        <v>11.2365</v>
      </c>
      <c r="F13450" s="29" t="n">
        <f aca="false">(E13450+Einstellungen!$B$20)*(1+Einstellungen!$B$10)</f>
        <v>35.572075</v>
      </c>
      <c r="G13450" s="21" t="str">
        <f aca="false">IF(F13450&lt;Einstellungen!$B$5,"ja","nein")</f>
        <v>nein</v>
      </c>
      <c r="H13450" s="21" t="s">
        <v>31</v>
      </c>
      <c r="I13450" s="29" t="n">
        <f aca="false">INDEX(Einstellungen!$B$27:$B$50,9)</f>
        <v>1.05</v>
      </c>
      <c r="J13450" s="29" t="n">
        <f aca="false">F13450*I13450</f>
        <v>37.35067875</v>
      </c>
    </row>
    <row r="13451" customFormat="false" ht="15" hidden="false" customHeight="false" outlineLevel="0" collapsed="false">
      <c r="A13451" s="28" t="n">
        <v>46141</v>
      </c>
      <c r="B13451" s="21" t="s">
        <v>121</v>
      </c>
      <c r="C13451" s="21" t="s">
        <v>112</v>
      </c>
      <c r="D13451" s="29" t="n">
        <v>66.42</v>
      </c>
      <c r="E13451" s="29" t="n">
        <f aca="false">D13451/10</f>
        <v>6.642</v>
      </c>
      <c r="F13451" s="29" t="n">
        <f aca="false">(E13451+Einstellungen!$B$20)*(1+Einstellungen!$B$10)</f>
        <v>30.10462</v>
      </c>
      <c r="G13451" s="21" t="str">
        <f aca="false">IF(F13451&lt;Einstellungen!$B$5,"ja","nein")</f>
        <v>nein</v>
      </c>
      <c r="H13451" s="21" t="s">
        <v>31</v>
      </c>
      <c r="I13451" s="29" t="n">
        <f aca="false">INDEX(Einstellungen!$B$27:$B$50,10)</f>
        <v>1.05</v>
      </c>
      <c r="J13451" s="29" t="n">
        <f aca="false">F13451*I13451</f>
        <v>31.609851</v>
      </c>
    </row>
    <row r="13452" customFormat="false" ht="15" hidden="false" customHeight="false" outlineLevel="0" collapsed="false">
      <c r="A13452" s="28" t="n">
        <v>46141</v>
      </c>
      <c r="B13452" s="21" t="s">
        <v>122</v>
      </c>
      <c r="C13452" s="21" t="s">
        <v>112</v>
      </c>
      <c r="D13452" s="29" t="n">
        <v>-1.077</v>
      </c>
      <c r="E13452" s="29" t="n">
        <f aca="false">D13452/10</f>
        <v>-0.1077</v>
      </c>
      <c r="F13452" s="29" t="n">
        <f aca="false">(E13452+Einstellungen!$B$20)*(1+Einstellungen!$B$10)</f>
        <v>22.072477</v>
      </c>
      <c r="G13452" s="21" t="str">
        <f aca="false">IF(F13452&lt;Einstellungen!$B$5,"ja","nein")</f>
        <v>ja</v>
      </c>
      <c r="H13452" s="21" t="s">
        <v>31</v>
      </c>
      <c r="I13452" s="29" t="n">
        <f aca="false">INDEX(Einstellungen!$B$27:$B$50,11)</f>
        <v>1.05</v>
      </c>
      <c r="J13452" s="29" t="n">
        <f aca="false">F13452*I13452</f>
        <v>23.17610085</v>
      </c>
    </row>
    <row r="13453" customFormat="false" ht="15" hidden="false" customHeight="false" outlineLevel="0" collapsed="false">
      <c r="A13453" s="28" t="n">
        <v>46141</v>
      </c>
      <c r="B13453" s="21" t="s">
        <v>123</v>
      </c>
      <c r="C13453" s="21" t="s">
        <v>112</v>
      </c>
      <c r="D13453" s="29" t="n">
        <v>-11.567</v>
      </c>
      <c r="E13453" s="29" t="n">
        <f aca="false">D13453/10</f>
        <v>-1.1567</v>
      </c>
      <c r="F13453" s="29" t="n">
        <f aca="false">(E13453+Einstellungen!$B$20)*(1+Einstellungen!$B$10)</f>
        <v>20.824167</v>
      </c>
      <c r="G13453" s="21" t="str">
        <f aca="false">IF(F13453&lt;Einstellungen!$B$5,"ja","nein")</f>
        <v>ja</v>
      </c>
      <c r="H13453" s="21" t="s">
        <v>31</v>
      </c>
      <c r="I13453" s="29" t="n">
        <f aca="false">INDEX(Einstellungen!$B$27:$B$50,12)</f>
        <v>1.1</v>
      </c>
      <c r="J13453" s="29" t="n">
        <f aca="false">F13453*I13453</f>
        <v>22.9065837</v>
      </c>
    </row>
    <row r="13454" customFormat="false" ht="15" hidden="false" customHeight="false" outlineLevel="0" collapsed="false">
      <c r="A13454" s="28" t="n">
        <v>46141</v>
      </c>
      <c r="B13454" s="21" t="s">
        <v>124</v>
      </c>
      <c r="C13454" s="21" t="s">
        <v>112</v>
      </c>
      <c r="D13454" s="29" t="n">
        <v>-33.765</v>
      </c>
      <c r="E13454" s="29" t="n">
        <f aca="false">D13454/10</f>
        <v>-3.3765</v>
      </c>
      <c r="F13454" s="29" t="n">
        <f aca="false">(E13454+Einstellungen!$B$20)*(1+Einstellungen!$B$10)</f>
        <v>18.182605</v>
      </c>
      <c r="G13454" s="21" t="str">
        <f aca="false">IF(F13454&lt;Einstellungen!$B$5,"ja","nein")</f>
        <v>ja</v>
      </c>
      <c r="H13454" s="21" t="s">
        <v>31</v>
      </c>
      <c r="I13454" s="29" t="n">
        <f aca="false">INDEX(Einstellungen!$B$27:$B$50,13)</f>
        <v>1.2</v>
      </c>
      <c r="J13454" s="29" t="n">
        <f aca="false">F13454*I13454</f>
        <v>21.819126</v>
      </c>
    </row>
    <row r="13455" customFormat="false" ht="15" hidden="false" customHeight="false" outlineLevel="0" collapsed="false">
      <c r="A13455" s="28" t="n">
        <v>46141</v>
      </c>
      <c r="B13455" s="21" t="s">
        <v>125</v>
      </c>
      <c r="C13455" s="21" t="s">
        <v>112</v>
      </c>
      <c r="D13455" s="29" t="n">
        <v>-60.362</v>
      </c>
      <c r="E13455" s="29" t="n">
        <f aca="false">D13455/10</f>
        <v>-6.0362</v>
      </c>
      <c r="F13455" s="29" t="n">
        <f aca="false">(E13455+Einstellungen!$B$20)*(1+Einstellungen!$B$10)</f>
        <v>15.017562</v>
      </c>
      <c r="G13455" s="21" t="str">
        <f aca="false">IF(F13455&lt;Einstellungen!$B$5,"ja","nein")</f>
        <v>ja</v>
      </c>
      <c r="H13455" s="21" t="s">
        <v>31</v>
      </c>
      <c r="I13455" s="29" t="n">
        <f aca="false">INDEX(Einstellungen!$B$27:$B$50,14)</f>
        <v>1.15</v>
      </c>
      <c r="J13455" s="29" t="n">
        <f aca="false">F13455*I13455</f>
        <v>17.2701963</v>
      </c>
    </row>
    <row r="13456" customFormat="false" ht="15" hidden="false" customHeight="false" outlineLevel="0" collapsed="false">
      <c r="A13456" s="28" t="n">
        <v>46141</v>
      </c>
      <c r="B13456" s="21" t="s">
        <v>126</v>
      </c>
      <c r="C13456" s="21" t="s">
        <v>112</v>
      </c>
      <c r="D13456" s="29" t="n">
        <v>-55.432</v>
      </c>
      <c r="E13456" s="29" t="n">
        <f aca="false">D13456/10</f>
        <v>-5.5432</v>
      </c>
      <c r="F13456" s="29" t="n">
        <f aca="false">(E13456+Einstellungen!$B$20)*(1+Einstellungen!$B$10)</f>
        <v>15.604232</v>
      </c>
      <c r="G13456" s="21" t="str">
        <f aca="false">IF(F13456&lt;Einstellungen!$B$5,"ja","nein")</f>
        <v>ja</v>
      </c>
      <c r="H13456" s="21" t="s">
        <v>31</v>
      </c>
      <c r="I13456" s="29" t="n">
        <f aca="false">INDEX(Einstellungen!$B$27:$B$50,15)</f>
        <v>1</v>
      </c>
      <c r="J13456" s="29" t="n">
        <f aca="false">F13456*I13456</f>
        <v>15.604232</v>
      </c>
    </row>
    <row r="13457" customFormat="false" ht="15" hidden="false" customHeight="false" outlineLevel="0" collapsed="false">
      <c r="A13457" s="28" t="n">
        <v>46141</v>
      </c>
      <c r="B13457" s="21" t="s">
        <v>127</v>
      </c>
      <c r="C13457" s="21" t="s">
        <v>112</v>
      </c>
      <c r="D13457" s="29" t="n">
        <v>-36.22</v>
      </c>
      <c r="E13457" s="29" t="n">
        <f aca="false">D13457/10</f>
        <v>-3.622</v>
      </c>
      <c r="F13457" s="29" t="n">
        <f aca="false">(E13457+Einstellungen!$B$20)*(1+Einstellungen!$B$10)</f>
        <v>17.89046</v>
      </c>
      <c r="G13457" s="21" t="str">
        <f aca="false">IF(F13457&lt;Einstellungen!$B$5,"ja","nein")</f>
        <v>ja</v>
      </c>
      <c r="H13457" s="21" t="s">
        <v>31</v>
      </c>
      <c r="I13457" s="29" t="n">
        <f aca="false">INDEX(Einstellungen!$B$27:$B$50,16)</f>
        <v>0.95</v>
      </c>
      <c r="J13457" s="29" t="n">
        <f aca="false">F13457*I13457</f>
        <v>16.995937</v>
      </c>
    </row>
    <row r="13458" customFormat="false" ht="15" hidden="false" customHeight="false" outlineLevel="0" collapsed="false">
      <c r="A13458" s="28" t="n">
        <v>46141</v>
      </c>
      <c r="B13458" s="21" t="s">
        <v>128</v>
      </c>
      <c r="C13458" s="21" t="s">
        <v>112</v>
      </c>
      <c r="D13458" s="29" t="n">
        <v>-11.25</v>
      </c>
      <c r="E13458" s="29" t="n">
        <f aca="false">D13458/10</f>
        <v>-1.125</v>
      </c>
      <c r="F13458" s="29" t="n">
        <f aca="false">(E13458+Einstellungen!$B$20)*(1+Einstellungen!$B$10)</f>
        <v>20.86189</v>
      </c>
      <c r="G13458" s="21" t="str">
        <f aca="false">IF(F13458&lt;Einstellungen!$B$5,"ja","nein")</f>
        <v>ja</v>
      </c>
      <c r="H13458" s="21" t="s">
        <v>31</v>
      </c>
      <c r="I13458" s="29" t="n">
        <f aca="false">INDEX(Einstellungen!$B$27:$B$50,17)</f>
        <v>0.95</v>
      </c>
      <c r="J13458" s="29" t="n">
        <f aca="false">F13458*I13458</f>
        <v>19.8187955</v>
      </c>
    </row>
    <row r="13459" customFormat="false" ht="15" hidden="false" customHeight="false" outlineLevel="0" collapsed="false">
      <c r="A13459" s="28" t="n">
        <v>46141</v>
      </c>
      <c r="B13459" s="21" t="s">
        <v>129</v>
      </c>
      <c r="C13459" s="21" t="s">
        <v>112</v>
      </c>
      <c r="D13459" s="29" t="n">
        <v>19.645</v>
      </c>
      <c r="E13459" s="29" t="n">
        <f aca="false">D13459/10</f>
        <v>1.9645</v>
      </c>
      <c r="F13459" s="29" t="n">
        <f aca="false">(E13459+Einstellungen!$B$20)*(1+Einstellungen!$B$10)</f>
        <v>24.538395</v>
      </c>
      <c r="G13459" s="21" t="str">
        <f aca="false">IF(F13459&lt;Einstellungen!$B$5,"ja","nein")</f>
        <v>ja</v>
      </c>
      <c r="H13459" s="21" t="s">
        <v>31</v>
      </c>
      <c r="I13459" s="29" t="n">
        <f aca="false">INDEX(Einstellungen!$B$27:$B$50,18)</f>
        <v>1.1</v>
      </c>
      <c r="J13459" s="29" t="n">
        <f aca="false">F13459*I13459</f>
        <v>26.9922345</v>
      </c>
    </row>
    <row r="13460" customFormat="false" ht="15" hidden="false" customHeight="false" outlineLevel="0" collapsed="false">
      <c r="A13460" s="28" t="n">
        <v>46141</v>
      </c>
      <c r="B13460" s="21" t="s">
        <v>130</v>
      </c>
      <c r="C13460" s="21" t="s">
        <v>112</v>
      </c>
      <c r="D13460" s="29" t="n">
        <v>91.145</v>
      </c>
      <c r="E13460" s="29" t="n">
        <f aca="false">D13460/10</f>
        <v>9.1145</v>
      </c>
      <c r="F13460" s="29" t="n">
        <f aca="false">(E13460+Einstellungen!$B$20)*(1+Einstellungen!$B$10)</f>
        <v>33.046895</v>
      </c>
      <c r="G13460" s="21" t="str">
        <f aca="false">IF(F13460&lt;Einstellungen!$B$5,"ja","nein")</f>
        <v>nein</v>
      </c>
      <c r="H13460" s="21" t="s">
        <v>31</v>
      </c>
      <c r="I13460" s="29" t="n">
        <f aca="false">INDEX(Einstellungen!$B$27:$B$50,19)</f>
        <v>1.35</v>
      </c>
      <c r="J13460" s="29" t="n">
        <f aca="false">F13460*I13460</f>
        <v>44.61330825</v>
      </c>
    </row>
    <row r="13461" customFormat="false" ht="15" hidden="false" customHeight="false" outlineLevel="0" collapsed="false">
      <c r="A13461" s="28" t="n">
        <v>46141</v>
      </c>
      <c r="B13461" s="21" t="s">
        <v>131</v>
      </c>
      <c r="C13461" s="21" t="s">
        <v>112</v>
      </c>
      <c r="D13461" s="29" t="n">
        <v>125.81</v>
      </c>
      <c r="E13461" s="29" t="n">
        <f aca="false">D13461/10</f>
        <v>12.581</v>
      </c>
      <c r="F13461" s="29" t="n">
        <f aca="false">(E13461+Einstellungen!$B$20)*(1+Einstellungen!$B$10)</f>
        <v>37.17203</v>
      </c>
      <c r="G13461" s="21" t="str">
        <f aca="false">IF(F13461&lt;Einstellungen!$B$5,"ja","nein")</f>
        <v>nein</v>
      </c>
      <c r="H13461" s="21" t="s">
        <v>31</v>
      </c>
      <c r="I13461" s="29" t="n">
        <f aca="false">INDEX(Einstellungen!$B$27:$B$50,20)</f>
        <v>1.45</v>
      </c>
      <c r="J13461" s="29" t="n">
        <f aca="false">F13461*I13461</f>
        <v>53.8994435</v>
      </c>
    </row>
    <row r="13462" customFormat="false" ht="15" hidden="false" customHeight="false" outlineLevel="0" collapsed="false">
      <c r="A13462" s="28" t="n">
        <v>46141</v>
      </c>
      <c r="B13462" s="21" t="s">
        <v>132</v>
      </c>
      <c r="C13462" s="21" t="s">
        <v>112</v>
      </c>
      <c r="D13462" s="29" t="n">
        <v>145.593</v>
      </c>
      <c r="E13462" s="29" t="n">
        <f aca="false">D13462/10</f>
        <v>14.5593</v>
      </c>
      <c r="F13462" s="29" t="n">
        <f aca="false">(E13462+Einstellungen!$B$20)*(1+Einstellungen!$B$10)</f>
        <v>39.526207</v>
      </c>
      <c r="G13462" s="21" t="str">
        <f aca="false">IF(F13462&lt;Einstellungen!$B$5,"ja","nein")</f>
        <v>nein</v>
      </c>
      <c r="H13462" s="21" t="s">
        <v>31</v>
      </c>
      <c r="I13462" s="29" t="n">
        <f aca="false">INDEX(Einstellungen!$B$27:$B$50,21)</f>
        <v>1.4</v>
      </c>
      <c r="J13462" s="29" t="n">
        <f aca="false">F13462*I13462</f>
        <v>55.3366898</v>
      </c>
    </row>
    <row r="13463" customFormat="false" ht="15" hidden="false" customHeight="false" outlineLevel="0" collapsed="false">
      <c r="A13463" s="28" t="n">
        <v>46141</v>
      </c>
      <c r="B13463" s="21" t="s">
        <v>133</v>
      </c>
      <c r="C13463" s="21" t="s">
        <v>112</v>
      </c>
      <c r="D13463" s="29" t="n">
        <v>129.95</v>
      </c>
      <c r="E13463" s="29" t="n">
        <f aca="false">D13463/10</f>
        <v>12.995</v>
      </c>
      <c r="F13463" s="29" t="n">
        <f aca="false">(E13463+Einstellungen!$B$20)*(1+Einstellungen!$B$10)</f>
        <v>37.66469</v>
      </c>
      <c r="G13463" s="21" t="str">
        <f aca="false">IF(F13463&lt;Einstellungen!$B$5,"ja","nein")</f>
        <v>nein</v>
      </c>
      <c r="H13463" s="21" t="s">
        <v>31</v>
      </c>
      <c r="I13463" s="29" t="n">
        <f aca="false">INDEX(Einstellungen!$B$27:$B$50,22)</f>
        <v>1.25</v>
      </c>
      <c r="J13463" s="29" t="n">
        <f aca="false">F13463*I13463</f>
        <v>47.0808625</v>
      </c>
    </row>
    <row r="13464" customFormat="false" ht="15" hidden="false" customHeight="false" outlineLevel="0" collapsed="false">
      <c r="A13464" s="28" t="n">
        <v>46141</v>
      </c>
      <c r="B13464" s="21" t="s">
        <v>134</v>
      </c>
      <c r="C13464" s="21" t="s">
        <v>112</v>
      </c>
      <c r="D13464" s="29" t="n">
        <v>115.657</v>
      </c>
      <c r="E13464" s="29" t="n">
        <f aca="false">D13464/10</f>
        <v>11.5657</v>
      </c>
      <c r="F13464" s="29" t="n">
        <f aca="false">(E13464+Einstellungen!$B$20)*(1+Einstellungen!$B$10)</f>
        <v>35.963823</v>
      </c>
      <c r="G13464" s="21" t="str">
        <f aca="false">IF(F13464&lt;Einstellungen!$B$5,"ja","nein")</f>
        <v>nein</v>
      </c>
      <c r="H13464" s="21" t="s">
        <v>31</v>
      </c>
      <c r="I13464" s="29" t="n">
        <f aca="false">INDEX(Einstellungen!$B$27:$B$50,23)</f>
        <v>1.05</v>
      </c>
      <c r="J13464" s="29" t="n">
        <f aca="false">F13464*I13464</f>
        <v>37.76201415</v>
      </c>
    </row>
    <row r="13465" customFormat="false" ht="15" hidden="false" customHeight="false" outlineLevel="0" collapsed="false">
      <c r="A13465" s="28" t="n">
        <v>46141</v>
      </c>
      <c r="B13465" s="21" t="s">
        <v>135</v>
      </c>
      <c r="C13465" s="21" t="s">
        <v>112</v>
      </c>
      <c r="D13465" s="29" t="n">
        <v>105.097</v>
      </c>
      <c r="E13465" s="29" t="n">
        <f aca="false">D13465/10</f>
        <v>10.5097</v>
      </c>
      <c r="F13465" s="29" t="n">
        <f aca="false">(E13465+Einstellungen!$B$20)*(1+Einstellungen!$B$10)</f>
        <v>34.707183</v>
      </c>
      <c r="G13465" s="21" t="str">
        <f aca="false">IF(F13465&lt;Einstellungen!$B$5,"ja","nein")</f>
        <v>nein</v>
      </c>
      <c r="H13465" s="21" t="s">
        <v>31</v>
      </c>
      <c r="I13465" s="29" t="n">
        <f aca="false">INDEX(Einstellungen!$B$27:$B$50,24)</f>
        <v>0.8</v>
      </c>
      <c r="J13465" s="29" t="n">
        <f aca="false">F13465*I13465</f>
        <v>27.7657464</v>
      </c>
    </row>
    <row r="13466" customFormat="false" ht="15" hidden="false" customHeight="false" outlineLevel="0" collapsed="false">
      <c r="A13466" s="28" t="n">
        <v>46142</v>
      </c>
      <c r="B13466" s="21" t="s">
        <v>111</v>
      </c>
      <c r="C13466" s="21" t="s">
        <v>136</v>
      </c>
      <c r="D13466" s="29" t="n">
        <v>100.32</v>
      </c>
      <c r="E13466" s="29" t="n">
        <f aca="false">D13466/10</f>
        <v>10.032</v>
      </c>
      <c r="F13466" s="29" t="n">
        <f aca="false">(E13466+Einstellungen!$B$20)*(1+Einstellungen!$B$10)</f>
        <v>34.13872</v>
      </c>
      <c r="G13466" s="21" t="str">
        <f aca="false">IF(F13466&lt;Einstellungen!$B$5,"ja","nein")</f>
        <v>nein</v>
      </c>
      <c r="H13466" s="21" t="s">
        <v>31</v>
      </c>
      <c r="I13466" s="29" t="n">
        <f aca="false">INDEX(Einstellungen!$B$27:$B$50,1)</f>
        <v>0.6</v>
      </c>
      <c r="J13466" s="29" t="n">
        <f aca="false">F13466*I13466</f>
        <v>20.483232</v>
      </c>
    </row>
    <row r="13467" customFormat="false" ht="15" hidden="false" customHeight="false" outlineLevel="0" collapsed="false">
      <c r="A13467" s="28" t="n">
        <v>46142</v>
      </c>
      <c r="B13467" s="21" t="s">
        <v>113</v>
      </c>
      <c r="C13467" s="21" t="s">
        <v>136</v>
      </c>
      <c r="D13467" s="29" t="n">
        <v>100.11</v>
      </c>
      <c r="E13467" s="29" t="n">
        <f aca="false">D13467/10</f>
        <v>10.011</v>
      </c>
      <c r="F13467" s="29" t="n">
        <f aca="false">(E13467+Einstellungen!$B$20)*(1+Einstellungen!$B$10)</f>
        <v>34.11373</v>
      </c>
      <c r="G13467" s="21" t="str">
        <f aca="false">IF(F13467&lt;Einstellungen!$B$5,"ja","nein")</f>
        <v>nein</v>
      </c>
      <c r="H13467" s="21" t="s">
        <v>31</v>
      </c>
      <c r="I13467" s="29" t="n">
        <f aca="false">INDEX(Einstellungen!$B$27:$B$50,2)</f>
        <v>0.5</v>
      </c>
      <c r="J13467" s="29" t="n">
        <f aca="false">F13467*I13467</f>
        <v>17.056865</v>
      </c>
    </row>
    <row r="13468" customFormat="false" ht="15" hidden="false" customHeight="false" outlineLevel="0" collapsed="false">
      <c r="A13468" s="28" t="n">
        <v>46142</v>
      </c>
      <c r="B13468" s="21" t="s">
        <v>114</v>
      </c>
      <c r="C13468" s="21" t="s">
        <v>136</v>
      </c>
      <c r="D13468" s="29" t="n">
        <v>98.57</v>
      </c>
      <c r="E13468" s="29" t="n">
        <f aca="false">D13468/10</f>
        <v>9.857</v>
      </c>
      <c r="F13468" s="29" t="n">
        <f aca="false">(E13468+Einstellungen!$B$20)*(1+Einstellungen!$B$10)</f>
        <v>33.93047</v>
      </c>
      <c r="G13468" s="21" t="str">
        <f aca="false">IF(F13468&lt;Einstellungen!$B$5,"ja","nein")</f>
        <v>nein</v>
      </c>
      <c r="H13468" s="21" t="s">
        <v>31</v>
      </c>
      <c r="I13468" s="29" t="n">
        <f aca="false">INDEX(Einstellungen!$B$27:$B$50,3)</f>
        <v>0.45</v>
      </c>
      <c r="J13468" s="29" t="n">
        <f aca="false">F13468*I13468</f>
        <v>15.2687115</v>
      </c>
    </row>
    <row r="13469" customFormat="false" ht="15" hidden="false" customHeight="false" outlineLevel="0" collapsed="false">
      <c r="A13469" s="28" t="n">
        <v>46142</v>
      </c>
      <c r="B13469" s="21" t="s">
        <v>115</v>
      </c>
      <c r="C13469" s="21" t="s">
        <v>136</v>
      </c>
      <c r="D13469" s="29" t="n">
        <v>99.478</v>
      </c>
      <c r="E13469" s="29" t="n">
        <f aca="false">D13469/10</f>
        <v>9.9478</v>
      </c>
      <c r="F13469" s="29" t="n">
        <f aca="false">(E13469+Einstellungen!$B$20)*(1+Einstellungen!$B$10)</f>
        <v>34.038522</v>
      </c>
      <c r="G13469" s="21" t="str">
        <f aca="false">IF(F13469&lt;Einstellungen!$B$5,"ja","nein")</f>
        <v>nein</v>
      </c>
      <c r="H13469" s="21" t="s">
        <v>31</v>
      </c>
      <c r="I13469" s="29" t="n">
        <f aca="false">INDEX(Einstellungen!$B$27:$B$50,4)</f>
        <v>0.45</v>
      </c>
      <c r="J13469" s="29" t="n">
        <f aca="false">F13469*I13469</f>
        <v>15.3173349</v>
      </c>
    </row>
    <row r="13470" customFormat="false" ht="15" hidden="false" customHeight="false" outlineLevel="0" collapsed="false">
      <c r="A13470" s="28" t="n">
        <v>46142</v>
      </c>
      <c r="B13470" s="21" t="s">
        <v>116</v>
      </c>
      <c r="C13470" s="21" t="s">
        <v>136</v>
      </c>
      <c r="D13470" s="29" t="n">
        <v>104.09</v>
      </c>
      <c r="E13470" s="29" t="n">
        <f aca="false">D13470/10</f>
        <v>10.409</v>
      </c>
      <c r="F13470" s="29" t="n">
        <f aca="false">(E13470+Einstellungen!$B$20)*(1+Einstellungen!$B$10)</f>
        <v>34.58735</v>
      </c>
      <c r="G13470" s="21" t="str">
        <f aca="false">IF(F13470&lt;Einstellungen!$B$5,"ja","nein")</f>
        <v>nein</v>
      </c>
      <c r="H13470" s="21" t="s">
        <v>31</v>
      </c>
      <c r="I13470" s="29" t="n">
        <f aca="false">INDEX(Einstellungen!$B$27:$B$50,5)</f>
        <v>0.45</v>
      </c>
      <c r="J13470" s="29" t="n">
        <f aca="false">F13470*I13470</f>
        <v>15.5643075</v>
      </c>
    </row>
    <row r="13471" customFormat="false" ht="15" hidden="false" customHeight="false" outlineLevel="0" collapsed="false">
      <c r="A13471" s="28" t="n">
        <v>46142</v>
      </c>
      <c r="B13471" s="21" t="s">
        <v>117</v>
      </c>
      <c r="C13471" s="21" t="s">
        <v>136</v>
      </c>
      <c r="D13471" s="29" t="n">
        <v>114.102</v>
      </c>
      <c r="E13471" s="29" t="n">
        <f aca="false">D13471/10</f>
        <v>11.4102</v>
      </c>
      <c r="F13471" s="29" t="n">
        <f aca="false">(E13471+Einstellungen!$B$20)*(1+Einstellungen!$B$10)</f>
        <v>35.778778</v>
      </c>
      <c r="G13471" s="21" t="str">
        <f aca="false">IF(F13471&lt;Einstellungen!$B$5,"ja","nein")</f>
        <v>nein</v>
      </c>
      <c r="H13471" s="21" t="s">
        <v>31</v>
      </c>
      <c r="I13471" s="29" t="n">
        <f aca="false">INDEX(Einstellungen!$B$27:$B$50,6)</f>
        <v>0.5</v>
      </c>
      <c r="J13471" s="29" t="n">
        <f aca="false">F13471*I13471</f>
        <v>17.889389</v>
      </c>
    </row>
    <row r="13472" customFormat="false" ht="15" hidden="false" customHeight="false" outlineLevel="0" collapsed="false">
      <c r="A13472" s="28" t="n">
        <v>46142</v>
      </c>
      <c r="B13472" s="21" t="s">
        <v>118</v>
      </c>
      <c r="C13472" s="21" t="s">
        <v>136</v>
      </c>
      <c r="D13472" s="29" t="n">
        <v>139.12</v>
      </c>
      <c r="E13472" s="29" t="n">
        <f aca="false">D13472/10</f>
        <v>13.912</v>
      </c>
      <c r="F13472" s="29" t="n">
        <f aca="false">(E13472+Einstellungen!$B$20)*(1+Einstellungen!$B$10)</f>
        <v>38.75592</v>
      </c>
      <c r="G13472" s="21" t="str">
        <f aca="false">IF(F13472&lt;Einstellungen!$B$5,"ja","nein")</f>
        <v>nein</v>
      </c>
      <c r="H13472" s="21" t="s">
        <v>31</v>
      </c>
      <c r="I13472" s="29" t="n">
        <f aca="false">INDEX(Einstellungen!$B$27:$B$50,7)</f>
        <v>0.7</v>
      </c>
      <c r="J13472" s="29" t="n">
        <f aca="false">F13472*I13472</f>
        <v>27.129144</v>
      </c>
    </row>
    <row r="13473" customFormat="false" ht="15" hidden="false" customHeight="false" outlineLevel="0" collapsed="false">
      <c r="A13473" s="28" t="n">
        <v>46142</v>
      </c>
      <c r="B13473" s="21" t="s">
        <v>119</v>
      </c>
      <c r="C13473" s="21" t="s">
        <v>136</v>
      </c>
      <c r="D13473" s="29" t="n">
        <v>122.285</v>
      </c>
      <c r="E13473" s="29" t="n">
        <f aca="false">D13473/10</f>
        <v>12.2285</v>
      </c>
      <c r="F13473" s="29" t="n">
        <f aca="false">(E13473+Einstellungen!$B$20)*(1+Einstellungen!$B$10)</f>
        <v>36.752555</v>
      </c>
      <c r="G13473" s="21" t="str">
        <f aca="false">IF(F13473&lt;Einstellungen!$B$5,"ja","nein")</f>
        <v>nein</v>
      </c>
      <c r="H13473" s="21" t="s">
        <v>31</v>
      </c>
      <c r="I13473" s="29" t="n">
        <f aca="false">INDEX(Einstellungen!$B$27:$B$50,8)</f>
        <v>0.95</v>
      </c>
      <c r="J13473" s="29" t="n">
        <f aca="false">F13473*I13473</f>
        <v>34.91492725</v>
      </c>
    </row>
    <row r="13474" customFormat="false" ht="15" hidden="false" customHeight="false" outlineLevel="0" collapsed="false">
      <c r="A13474" s="28" t="n">
        <v>46142</v>
      </c>
      <c r="B13474" s="21" t="s">
        <v>120</v>
      </c>
      <c r="C13474" s="21" t="s">
        <v>136</v>
      </c>
      <c r="D13474" s="29" t="n">
        <v>96.218</v>
      </c>
      <c r="E13474" s="29" t="n">
        <f aca="false">D13474/10</f>
        <v>9.6218</v>
      </c>
      <c r="F13474" s="29" t="n">
        <f aca="false">(E13474+Einstellungen!$B$20)*(1+Einstellungen!$B$10)</f>
        <v>33.650582</v>
      </c>
      <c r="G13474" s="21" t="str">
        <f aca="false">IF(F13474&lt;Einstellungen!$B$5,"ja","nein")</f>
        <v>nein</v>
      </c>
      <c r="H13474" s="21" t="s">
        <v>31</v>
      </c>
      <c r="I13474" s="29" t="n">
        <f aca="false">INDEX(Einstellungen!$B$27:$B$50,9)</f>
        <v>1.05</v>
      </c>
      <c r="J13474" s="29" t="n">
        <f aca="false">F13474*I13474</f>
        <v>35.3331111</v>
      </c>
    </row>
    <row r="13475" customFormat="false" ht="15" hidden="false" customHeight="false" outlineLevel="0" collapsed="false">
      <c r="A13475" s="28" t="n">
        <v>46142</v>
      </c>
      <c r="B13475" s="21" t="s">
        <v>121</v>
      </c>
      <c r="C13475" s="21" t="s">
        <v>136</v>
      </c>
      <c r="D13475" s="29" t="n">
        <v>45.555</v>
      </c>
      <c r="E13475" s="29" t="n">
        <f aca="false">D13475/10</f>
        <v>4.5555</v>
      </c>
      <c r="F13475" s="29" t="n">
        <f aca="false">(E13475+Einstellungen!$B$20)*(1+Einstellungen!$B$10)</f>
        <v>27.621685</v>
      </c>
      <c r="G13475" s="21" t="str">
        <f aca="false">IF(F13475&lt;Einstellungen!$B$5,"ja","nein")</f>
        <v>ja</v>
      </c>
      <c r="H13475" s="21" t="s">
        <v>31</v>
      </c>
      <c r="I13475" s="29" t="n">
        <f aca="false">INDEX(Einstellungen!$B$27:$B$50,10)</f>
        <v>1.05</v>
      </c>
      <c r="J13475" s="29" t="n">
        <f aca="false">F13475*I13475</f>
        <v>29.00276925</v>
      </c>
    </row>
    <row r="13476" customFormat="false" ht="15" hidden="false" customHeight="false" outlineLevel="0" collapsed="false">
      <c r="A13476" s="28" t="n">
        <v>46142</v>
      </c>
      <c r="B13476" s="21" t="s">
        <v>122</v>
      </c>
      <c r="C13476" s="21" t="s">
        <v>136</v>
      </c>
      <c r="D13476" s="29" t="n">
        <v>-0.038</v>
      </c>
      <c r="E13476" s="29" t="n">
        <f aca="false">D13476/10</f>
        <v>-0.0038</v>
      </c>
      <c r="F13476" s="29" t="n">
        <f aca="false">(E13476+Einstellungen!$B$20)*(1+Einstellungen!$B$10)</f>
        <v>22.196118</v>
      </c>
      <c r="G13476" s="21" t="str">
        <f aca="false">IF(F13476&lt;Einstellungen!$B$5,"ja","nein")</f>
        <v>ja</v>
      </c>
      <c r="H13476" s="21" t="s">
        <v>31</v>
      </c>
      <c r="I13476" s="29" t="n">
        <f aca="false">INDEX(Einstellungen!$B$27:$B$50,11)</f>
        <v>1.05</v>
      </c>
      <c r="J13476" s="29" t="n">
        <f aca="false">F13476*I13476</f>
        <v>23.3059239</v>
      </c>
    </row>
    <row r="13477" customFormat="false" ht="15" hidden="false" customHeight="false" outlineLevel="0" collapsed="false">
      <c r="A13477" s="28" t="n">
        <v>46142</v>
      </c>
      <c r="B13477" s="21" t="s">
        <v>123</v>
      </c>
      <c r="C13477" s="21" t="s">
        <v>136</v>
      </c>
      <c r="D13477" s="29" t="n">
        <v>-3.875</v>
      </c>
      <c r="E13477" s="29" t="n">
        <f aca="false">D13477/10</f>
        <v>-0.3875</v>
      </c>
      <c r="F13477" s="29" t="n">
        <f aca="false">(E13477+Einstellungen!$B$20)*(1+Einstellungen!$B$10)</f>
        <v>21.739515</v>
      </c>
      <c r="G13477" s="21" t="str">
        <f aca="false">IF(F13477&lt;Einstellungen!$B$5,"ja","nein")</f>
        <v>ja</v>
      </c>
      <c r="H13477" s="21" t="s">
        <v>31</v>
      </c>
      <c r="I13477" s="29" t="n">
        <f aca="false">INDEX(Einstellungen!$B$27:$B$50,12)</f>
        <v>1.1</v>
      </c>
      <c r="J13477" s="29" t="n">
        <f aca="false">F13477*I13477</f>
        <v>23.9134665</v>
      </c>
    </row>
    <row r="13478" customFormat="false" ht="15" hidden="false" customHeight="false" outlineLevel="0" collapsed="false">
      <c r="A13478" s="28" t="n">
        <v>46142</v>
      </c>
      <c r="B13478" s="21" t="s">
        <v>124</v>
      </c>
      <c r="C13478" s="21" t="s">
        <v>136</v>
      </c>
      <c r="D13478" s="29" t="n">
        <v>-16.253</v>
      </c>
      <c r="E13478" s="29" t="n">
        <f aca="false">D13478/10</f>
        <v>-1.6253</v>
      </c>
      <c r="F13478" s="29" t="n">
        <f aca="false">(E13478+Einstellungen!$B$20)*(1+Einstellungen!$B$10)</f>
        <v>20.266533</v>
      </c>
      <c r="G13478" s="21" t="str">
        <f aca="false">IF(F13478&lt;Einstellungen!$B$5,"ja","nein")</f>
        <v>ja</v>
      </c>
      <c r="H13478" s="21" t="s">
        <v>31</v>
      </c>
      <c r="I13478" s="29" t="n">
        <f aca="false">INDEX(Einstellungen!$B$27:$B$50,13)</f>
        <v>1.2</v>
      </c>
      <c r="J13478" s="29" t="n">
        <f aca="false">F13478*I13478</f>
        <v>24.3198396</v>
      </c>
    </row>
    <row r="13479" customFormat="false" ht="15" hidden="false" customHeight="false" outlineLevel="0" collapsed="false">
      <c r="A13479" s="28" t="n">
        <v>46142</v>
      </c>
      <c r="B13479" s="21" t="s">
        <v>125</v>
      </c>
      <c r="C13479" s="21" t="s">
        <v>136</v>
      </c>
      <c r="D13479" s="29" t="n">
        <v>-32.02</v>
      </c>
      <c r="E13479" s="29" t="n">
        <f aca="false">D13479/10</f>
        <v>-3.202</v>
      </c>
      <c r="F13479" s="29" t="n">
        <f aca="false">(E13479+Einstellungen!$B$20)*(1+Einstellungen!$B$10)</f>
        <v>18.39026</v>
      </c>
      <c r="G13479" s="21" t="str">
        <f aca="false">IF(F13479&lt;Einstellungen!$B$5,"ja","nein")</f>
        <v>ja</v>
      </c>
      <c r="H13479" s="21" t="s">
        <v>31</v>
      </c>
      <c r="I13479" s="29" t="n">
        <f aca="false">INDEX(Einstellungen!$B$27:$B$50,14)</f>
        <v>1.15</v>
      </c>
      <c r="J13479" s="29" t="n">
        <f aca="false">F13479*I13479</f>
        <v>21.148799</v>
      </c>
    </row>
    <row r="13480" customFormat="false" ht="15" hidden="false" customHeight="false" outlineLevel="0" collapsed="false">
      <c r="A13480" s="28" t="n">
        <v>46142</v>
      </c>
      <c r="B13480" s="21" t="s">
        <v>126</v>
      </c>
      <c r="C13480" s="21" t="s">
        <v>136</v>
      </c>
      <c r="D13480" s="29" t="n">
        <v>-28.93</v>
      </c>
      <c r="E13480" s="29" t="n">
        <f aca="false">D13480/10</f>
        <v>-2.893</v>
      </c>
      <c r="F13480" s="29" t="n">
        <f aca="false">(E13480+Einstellungen!$B$20)*(1+Einstellungen!$B$10)</f>
        <v>18.75797</v>
      </c>
      <c r="G13480" s="21" t="str">
        <f aca="false">IF(F13480&lt;Einstellungen!$B$5,"ja","nein")</f>
        <v>ja</v>
      </c>
      <c r="H13480" s="21" t="s">
        <v>31</v>
      </c>
      <c r="I13480" s="29" t="n">
        <f aca="false">INDEX(Einstellungen!$B$27:$B$50,15)</f>
        <v>1</v>
      </c>
      <c r="J13480" s="29" t="n">
        <f aca="false">F13480*I13480</f>
        <v>18.75797</v>
      </c>
    </row>
    <row r="13481" customFormat="false" ht="15" hidden="false" customHeight="false" outlineLevel="0" collapsed="false">
      <c r="A13481" s="28" t="n">
        <v>46142</v>
      </c>
      <c r="B13481" s="21" t="s">
        <v>127</v>
      </c>
      <c r="C13481" s="21" t="s">
        <v>136</v>
      </c>
      <c r="D13481" s="29" t="n">
        <v>-12.05</v>
      </c>
      <c r="E13481" s="29" t="n">
        <f aca="false">D13481/10</f>
        <v>-1.205</v>
      </c>
      <c r="F13481" s="29" t="n">
        <f aca="false">(E13481+Einstellungen!$B$20)*(1+Einstellungen!$B$10)</f>
        <v>20.76669</v>
      </c>
      <c r="G13481" s="21" t="str">
        <f aca="false">IF(F13481&lt;Einstellungen!$B$5,"ja","nein")</f>
        <v>ja</v>
      </c>
      <c r="H13481" s="21" t="s">
        <v>31</v>
      </c>
      <c r="I13481" s="29" t="n">
        <f aca="false">INDEX(Einstellungen!$B$27:$B$50,16)</f>
        <v>0.95</v>
      </c>
      <c r="J13481" s="29" t="n">
        <f aca="false">F13481*I13481</f>
        <v>19.7283555</v>
      </c>
    </row>
    <row r="13482" customFormat="false" ht="15" hidden="false" customHeight="false" outlineLevel="0" collapsed="false">
      <c r="A13482" s="28" t="n">
        <v>46142</v>
      </c>
      <c r="B13482" s="21" t="s">
        <v>128</v>
      </c>
      <c r="C13482" s="21" t="s">
        <v>136</v>
      </c>
      <c r="D13482" s="29" t="n">
        <v>-2.292</v>
      </c>
      <c r="E13482" s="29" t="n">
        <f aca="false">D13482/10</f>
        <v>-0.2292</v>
      </c>
      <c r="F13482" s="29" t="n">
        <f aca="false">(E13482+Einstellungen!$B$20)*(1+Einstellungen!$B$10)</f>
        <v>21.927892</v>
      </c>
      <c r="G13482" s="21" t="str">
        <f aca="false">IF(F13482&lt;Einstellungen!$B$5,"ja","nein")</f>
        <v>ja</v>
      </c>
      <c r="H13482" s="21" t="s">
        <v>31</v>
      </c>
      <c r="I13482" s="29" t="n">
        <f aca="false">INDEX(Einstellungen!$B$27:$B$50,17)</f>
        <v>0.95</v>
      </c>
      <c r="J13482" s="29" t="n">
        <f aca="false">F13482*I13482</f>
        <v>20.8314974</v>
      </c>
    </row>
    <row r="13483" customFormat="false" ht="15" hidden="false" customHeight="false" outlineLevel="0" collapsed="false">
      <c r="A13483" s="28" t="n">
        <v>46142</v>
      </c>
      <c r="B13483" s="21" t="s">
        <v>129</v>
      </c>
      <c r="C13483" s="21" t="s">
        <v>136</v>
      </c>
      <c r="D13483" s="29" t="n">
        <v>20.58</v>
      </c>
      <c r="E13483" s="29" t="n">
        <f aca="false">D13483/10</f>
        <v>2.058</v>
      </c>
      <c r="F13483" s="29" t="n">
        <f aca="false">(E13483+Einstellungen!$B$20)*(1+Einstellungen!$B$10)</f>
        <v>24.64966</v>
      </c>
      <c r="G13483" s="21" t="str">
        <f aca="false">IF(F13483&lt;Einstellungen!$B$5,"ja","nein")</f>
        <v>ja</v>
      </c>
      <c r="H13483" s="21" t="s">
        <v>31</v>
      </c>
      <c r="I13483" s="29" t="n">
        <f aca="false">INDEX(Einstellungen!$B$27:$B$50,18)</f>
        <v>1.1</v>
      </c>
      <c r="J13483" s="29" t="n">
        <f aca="false">F13483*I13483</f>
        <v>27.114626</v>
      </c>
    </row>
    <row r="13484" customFormat="false" ht="15" hidden="false" customHeight="false" outlineLevel="0" collapsed="false">
      <c r="A13484" s="28" t="n">
        <v>46142</v>
      </c>
      <c r="B13484" s="21" t="s">
        <v>130</v>
      </c>
      <c r="C13484" s="21" t="s">
        <v>136</v>
      </c>
      <c r="D13484" s="29" t="n">
        <v>92.43</v>
      </c>
      <c r="E13484" s="29" t="n">
        <f aca="false">D13484/10</f>
        <v>9.243</v>
      </c>
      <c r="F13484" s="29" t="n">
        <f aca="false">(E13484+Einstellungen!$B$20)*(1+Einstellungen!$B$10)</f>
        <v>33.19981</v>
      </c>
      <c r="G13484" s="21" t="str">
        <f aca="false">IF(F13484&lt;Einstellungen!$B$5,"ja","nein")</f>
        <v>nein</v>
      </c>
      <c r="H13484" s="21" t="s">
        <v>31</v>
      </c>
      <c r="I13484" s="29" t="n">
        <f aca="false">INDEX(Einstellungen!$B$27:$B$50,19)</f>
        <v>1.35</v>
      </c>
      <c r="J13484" s="29" t="n">
        <f aca="false">F13484*I13484</f>
        <v>44.8197435</v>
      </c>
    </row>
    <row r="13485" customFormat="false" ht="15" hidden="false" customHeight="false" outlineLevel="0" collapsed="false">
      <c r="A13485" s="28" t="n">
        <v>46142</v>
      </c>
      <c r="B13485" s="21" t="s">
        <v>131</v>
      </c>
      <c r="C13485" s="21" t="s">
        <v>136</v>
      </c>
      <c r="D13485" s="29" t="n">
        <v>139.088</v>
      </c>
      <c r="E13485" s="29" t="n">
        <f aca="false">D13485/10</f>
        <v>13.9088</v>
      </c>
      <c r="F13485" s="29" t="n">
        <f aca="false">(E13485+Einstellungen!$B$20)*(1+Einstellungen!$B$10)</f>
        <v>38.752112</v>
      </c>
      <c r="G13485" s="21" t="str">
        <f aca="false">IF(F13485&lt;Einstellungen!$B$5,"ja","nein")</f>
        <v>nein</v>
      </c>
      <c r="H13485" s="21" t="s">
        <v>31</v>
      </c>
      <c r="I13485" s="29" t="n">
        <f aca="false">INDEX(Einstellungen!$B$27:$B$50,20)</f>
        <v>1.45</v>
      </c>
      <c r="J13485" s="29" t="n">
        <f aca="false">F13485*I13485</f>
        <v>56.1905624</v>
      </c>
    </row>
    <row r="13486" customFormat="false" ht="15" hidden="false" customHeight="false" outlineLevel="0" collapsed="false">
      <c r="A13486" s="28" t="n">
        <v>46142</v>
      </c>
      <c r="B13486" s="21" t="s">
        <v>132</v>
      </c>
      <c r="C13486" s="21" t="s">
        <v>136</v>
      </c>
      <c r="D13486" s="29" t="n">
        <v>178.62</v>
      </c>
      <c r="E13486" s="29" t="n">
        <f aca="false">D13486/10</f>
        <v>17.862</v>
      </c>
      <c r="F13486" s="29" t="n">
        <f aca="false">(E13486+Einstellungen!$B$20)*(1+Einstellungen!$B$10)</f>
        <v>43.45642</v>
      </c>
      <c r="G13486" s="21" t="str">
        <f aca="false">IF(F13486&lt;Einstellungen!$B$5,"ja","nein")</f>
        <v>nein</v>
      </c>
      <c r="H13486" s="21" t="s">
        <v>31</v>
      </c>
      <c r="I13486" s="29" t="n">
        <f aca="false">INDEX(Einstellungen!$B$27:$B$50,21)</f>
        <v>1.4</v>
      </c>
      <c r="J13486" s="29" t="n">
        <f aca="false">F13486*I13486</f>
        <v>60.838988</v>
      </c>
    </row>
    <row r="13487" customFormat="false" ht="15" hidden="false" customHeight="false" outlineLevel="0" collapsed="false">
      <c r="A13487" s="28" t="n">
        <v>46142</v>
      </c>
      <c r="B13487" s="21" t="s">
        <v>133</v>
      </c>
      <c r="C13487" s="21" t="s">
        <v>136</v>
      </c>
      <c r="D13487" s="29" t="n">
        <v>145.84</v>
      </c>
      <c r="E13487" s="29" t="n">
        <f aca="false">D13487/10</f>
        <v>14.584</v>
      </c>
      <c r="F13487" s="29" t="n">
        <f aca="false">(E13487+Einstellungen!$B$20)*(1+Einstellungen!$B$10)</f>
        <v>39.5556</v>
      </c>
      <c r="G13487" s="21" t="str">
        <f aca="false">IF(F13487&lt;Einstellungen!$B$5,"ja","nein")</f>
        <v>nein</v>
      </c>
      <c r="H13487" s="21" t="s">
        <v>31</v>
      </c>
      <c r="I13487" s="29" t="n">
        <f aca="false">INDEX(Einstellungen!$B$27:$B$50,22)</f>
        <v>1.25</v>
      </c>
      <c r="J13487" s="29" t="n">
        <f aca="false">F13487*I13487</f>
        <v>49.4445</v>
      </c>
    </row>
    <row r="13488" customFormat="false" ht="15" hidden="false" customHeight="false" outlineLevel="0" collapsed="false">
      <c r="A13488" s="28" t="n">
        <v>46142</v>
      </c>
      <c r="B13488" s="21" t="s">
        <v>134</v>
      </c>
      <c r="C13488" s="21" t="s">
        <v>136</v>
      </c>
      <c r="D13488" s="29" t="n">
        <v>118.92</v>
      </c>
      <c r="E13488" s="29" t="n">
        <f aca="false">D13488/10</f>
        <v>11.892</v>
      </c>
      <c r="F13488" s="29" t="n">
        <f aca="false">(E13488+Einstellungen!$B$20)*(1+Einstellungen!$B$10)</f>
        <v>36.35212</v>
      </c>
      <c r="G13488" s="21" t="str">
        <f aca="false">IF(F13488&lt;Einstellungen!$B$5,"ja","nein")</f>
        <v>nein</v>
      </c>
      <c r="H13488" s="21" t="s">
        <v>31</v>
      </c>
      <c r="I13488" s="29" t="n">
        <f aca="false">INDEX(Einstellungen!$B$27:$B$50,23)</f>
        <v>1.05</v>
      </c>
      <c r="J13488" s="29" t="n">
        <f aca="false">F13488*I13488</f>
        <v>38.169726</v>
      </c>
    </row>
    <row r="13489" customFormat="false" ht="15" hidden="false" customHeight="false" outlineLevel="0" collapsed="false">
      <c r="A13489" s="28" t="n">
        <v>46142</v>
      </c>
      <c r="B13489" s="21" t="s">
        <v>135</v>
      </c>
      <c r="C13489" s="21" t="s">
        <v>136</v>
      </c>
      <c r="D13489" s="29" t="n">
        <v>109.608</v>
      </c>
      <c r="E13489" s="29" t="n">
        <f aca="false">D13489/10</f>
        <v>10.9608</v>
      </c>
      <c r="F13489" s="29" t="n">
        <f aca="false">(E13489+Einstellungen!$B$20)*(1+Einstellungen!$B$10)</f>
        <v>35.243992</v>
      </c>
      <c r="G13489" s="21" t="str">
        <f aca="false">IF(F13489&lt;Einstellungen!$B$5,"ja","nein")</f>
        <v>nein</v>
      </c>
      <c r="H13489" s="21" t="s">
        <v>31</v>
      </c>
      <c r="I13489" s="29" t="n">
        <f aca="false">INDEX(Einstellungen!$B$27:$B$50,24)</f>
        <v>0.8</v>
      </c>
      <c r="J13489" s="29" t="n">
        <f aca="false">F13489*I13489</f>
        <v>28.1951936</v>
      </c>
    </row>
    <row r="13490" customFormat="false" ht="15" hidden="false" customHeight="false" outlineLevel="0" collapsed="false">
      <c r="A13490" s="28" t="n">
        <v>46143</v>
      </c>
      <c r="B13490" s="21" t="s">
        <v>111</v>
      </c>
      <c r="C13490" s="21" t="s">
        <v>137</v>
      </c>
      <c r="D13490" s="29" t="n">
        <v>107.227</v>
      </c>
      <c r="E13490" s="29" t="n">
        <f aca="false">D13490/10</f>
        <v>10.7227</v>
      </c>
      <c r="F13490" s="29" t="n">
        <f aca="false">(E13490+Einstellungen!$B$20)*(1+Einstellungen!$B$10)</f>
        <v>34.960653</v>
      </c>
      <c r="G13490" s="21" t="str">
        <f aca="false">IF(F13490&lt;Einstellungen!$B$5,"ja","nein")</f>
        <v>nein</v>
      </c>
      <c r="H13490" s="21" t="s">
        <v>32</v>
      </c>
      <c r="I13490" s="29" t="n">
        <f aca="false">INDEX(Einstellungen!$B$27:$B$50,1)</f>
        <v>0.6</v>
      </c>
      <c r="J13490" s="29" t="n">
        <f aca="false">F13490*I13490</f>
        <v>20.9763918</v>
      </c>
    </row>
    <row r="13491" customFormat="false" ht="15" hidden="false" customHeight="false" outlineLevel="0" collapsed="false">
      <c r="A13491" s="28" t="n">
        <v>46143</v>
      </c>
      <c r="B13491" s="21" t="s">
        <v>113</v>
      </c>
      <c r="C13491" s="21" t="s">
        <v>137</v>
      </c>
      <c r="D13491" s="29" t="n">
        <v>103.085</v>
      </c>
      <c r="E13491" s="29" t="n">
        <f aca="false">D13491/10</f>
        <v>10.3085</v>
      </c>
      <c r="F13491" s="29" t="n">
        <f aca="false">(E13491+Einstellungen!$B$20)*(1+Einstellungen!$B$10)</f>
        <v>34.467755</v>
      </c>
      <c r="G13491" s="21" t="str">
        <f aca="false">IF(F13491&lt;Einstellungen!$B$5,"ja","nein")</f>
        <v>nein</v>
      </c>
      <c r="H13491" s="21" t="s">
        <v>32</v>
      </c>
      <c r="I13491" s="29" t="n">
        <f aca="false">INDEX(Einstellungen!$B$27:$B$50,2)</f>
        <v>0.5</v>
      </c>
      <c r="J13491" s="29" t="n">
        <f aca="false">F13491*I13491</f>
        <v>17.2338775</v>
      </c>
    </row>
    <row r="13492" customFormat="false" ht="15" hidden="false" customHeight="false" outlineLevel="0" collapsed="false">
      <c r="A13492" s="28" t="n">
        <v>46143</v>
      </c>
      <c r="B13492" s="21" t="s">
        <v>114</v>
      </c>
      <c r="C13492" s="21" t="s">
        <v>137</v>
      </c>
      <c r="D13492" s="29" t="n">
        <v>101.385</v>
      </c>
      <c r="E13492" s="29" t="n">
        <f aca="false">D13492/10</f>
        <v>10.1385</v>
      </c>
      <c r="F13492" s="29" t="n">
        <f aca="false">(E13492+Einstellungen!$B$20)*(1+Einstellungen!$B$10)</f>
        <v>34.265455</v>
      </c>
      <c r="G13492" s="21" t="str">
        <f aca="false">IF(F13492&lt;Einstellungen!$B$5,"ja","nein")</f>
        <v>nein</v>
      </c>
      <c r="H13492" s="21" t="s">
        <v>32</v>
      </c>
      <c r="I13492" s="29" t="n">
        <f aca="false">INDEX(Einstellungen!$B$27:$B$50,3)</f>
        <v>0.45</v>
      </c>
      <c r="J13492" s="29" t="n">
        <f aca="false">F13492*I13492</f>
        <v>15.41945475</v>
      </c>
    </row>
    <row r="13493" customFormat="false" ht="15" hidden="false" customHeight="false" outlineLevel="0" collapsed="false">
      <c r="A13493" s="28" t="n">
        <v>46143</v>
      </c>
      <c r="B13493" s="21" t="s">
        <v>115</v>
      </c>
      <c r="C13493" s="21" t="s">
        <v>137</v>
      </c>
      <c r="D13493" s="29" t="n">
        <v>99.245</v>
      </c>
      <c r="E13493" s="29" t="n">
        <f aca="false">D13493/10</f>
        <v>9.9245</v>
      </c>
      <c r="F13493" s="29" t="n">
        <f aca="false">(E13493+Einstellungen!$B$20)*(1+Einstellungen!$B$10)</f>
        <v>34.010795</v>
      </c>
      <c r="G13493" s="21" t="str">
        <f aca="false">IF(F13493&lt;Einstellungen!$B$5,"ja","nein")</f>
        <v>nein</v>
      </c>
      <c r="H13493" s="21" t="s">
        <v>32</v>
      </c>
      <c r="I13493" s="29" t="n">
        <f aca="false">INDEX(Einstellungen!$B$27:$B$50,4)</f>
        <v>0.45</v>
      </c>
      <c r="J13493" s="29" t="n">
        <f aca="false">F13493*I13493</f>
        <v>15.30485775</v>
      </c>
    </row>
    <row r="13494" customFormat="false" ht="15" hidden="false" customHeight="false" outlineLevel="0" collapsed="false">
      <c r="A13494" s="28" t="n">
        <v>46143</v>
      </c>
      <c r="B13494" s="21" t="s">
        <v>116</v>
      </c>
      <c r="C13494" s="21" t="s">
        <v>137</v>
      </c>
      <c r="D13494" s="29" t="n">
        <v>97.98</v>
      </c>
      <c r="E13494" s="29" t="n">
        <f aca="false">D13494/10</f>
        <v>9.798</v>
      </c>
      <c r="F13494" s="29" t="n">
        <f aca="false">(E13494+Einstellungen!$B$20)*(1+Einstellungen!$B$10)</f>
        <v>33.86026</v>
      </c>
      <c r="G13494" s="21" t="str">
        <f aca="false">IF(F13494&lt;Einstellungen!$B$5,"ja","nein")</f>
        <v>nein</v>
      </c>
      <c r="H13494" s="21" t="s">
        <v>32</v>
      </c>
      <c r="I13494" s="29" t="n">
        <f aca="false">INDEX(Einstellungen!$B$27:$B$50,5)</f>
        <v>0.45</v>
      </c>
      <c r="J13494" s="29" t="n">
        <f aca="false">F13494*I13494</f>
        <v>15.237117</v>
      </c>
    </row>
    <row r="13495" customFormat="false" ht="15" hidden="false" customHeight="false" outlineLevel="0" collapsed="false">
      <c r="A13495" s="28" t="n">
        <v>46143</v>
      </c>
      <c r="B13495" s="21" t="s">
        <v>117</v>
      </c>
      <c r="C13495" s="21" t="s">
        <v>137</v>
      </c>
      <c r="D13495" s="29" t="n">
        <v>97.495</v>
      </c>
      <c r="E13495" s="29" t="n">
        <f aca="false">D13495/10</f>
        <v>9.7495</v>
      </c>
      <c r="F13495" s="29" t="n">
        <f aca="false">(E13495+Einstellungen!$B$20)*(1+Einstellungen!$B$10)</f>
        <v>33.802545</v>
      </c>
      <c r="G13495" s="21" t="str">
        <f aca="false">IF(F13495&lt;Einstellungen!$B$5,"ja","nein")</f>
        <v>nein</v>
      </c>
      <c r="H13495" s="21" t="s">
        <v>32</v>
      </c>
      <c r="I13495" s="29" t="n">
        <f aca="false">INDEX(Einstellungen!$B$27:$B$50,6)</f>
        <v>0.5</v>
      </c>
      <c r="J13495" s="29" t="n">
        <f aca="false">F13495*I13495</f>
        <v>16.9012725</v>
      </c>
    </row>
    <row r="13496" customFormat="false" ht="15" hidden="false" customHeight="false" outlineLevel="0" collapsed="false">
      <c r="A13496" s="28" t="n">
        <v>46143</v>
      </c>
      <c r="B13496" s="21" t="s">
        <v>118</v>
      </c>
      <c r="C13496" s="21" t="s">
        <v>137</v>
      </c>
      <c r="D13496" s="29" t="n">
        <v>103.767</v>
      </c>
      <c r="E13496" s="29" t="n">
        <f aca="false">D13496/10</f>
        <v>10.3767</v>
      </c>
      <c r="F13496" s="29" t="n">
        <f aca="false">(E13496+Einstellungen!$B$20)*(1+Einstellungen!$B$10)</f>
        <v>34.548913</v>
      </c>
      <c r="G13496" s="21" t="str">
        <f aca="false">IF(F13496&lt;Einstellungen!$B$5,"ja","nein")</f>
        <v>nein</v>
      </c>
      <c r="H13496" s="21" t="s">
        <v>32</v>
      </c>
      <c r="I13496" s="29" t="n">
        <f aca="false">INDEX(Einstellungen!$B$27:$B$50,7)</f>
        <v>0.7</v>
      </c>
      <c r="J13496" s="29" t="n">
        <f aca="false">F13496*I13496</f>
        <v>24.1842391</v>
      </c>
    </row>
    <row r="13497" customFormat="false" ht="15" hidden="false" customHeight="false" outlineLevel="0" collapsed="false">
      <c r="A13497" s="28" t="n">
        <v>46143</v>
      </c>
      <c r="B13497" s="21" t="s">
        <v>119</v>
      </c>
      <c r="C13497" s="21" t="s">
        <v>137</v>
      </c>
      <c r="D13497" s="29" t="n">
        <v>80.34</v>
      </c>
      <c r="E13497" s="29" t="n">
        <f aca="false">D13497/10</f>
        <v>8.034</v>
      </c>
      <c r="F13497" s="29" t="n">
        <f aca="false">(E13497+Einstellungen!$B$20)*(1+Einstellungen!$B$10)</f>
        <v>31.7611</v>
      </c>
      <c r="G13497" s="21" t="str">
        <f aca="false">IF(F13497&lt;Einstellungen!$B$5,"ja","nein")</f>
        <v>nein</v>
      </c>
      <c r="H13497" s="21" t="s">
        <v>32</v>
      </c>
      <c r="I13497" s="29" t="n">
        <f aca="false">INDEX(Einstellungen!$B$27:$B$50,8)</f>
        <v>0.95</v>
      </c>
      <c r="J13497" s="29" t="n">
        <f aca="false">F13497*I13497</f>
        <v>30.173045</v>
      </c>
    </row>
    <row r="13498" customFormat="false" ht="15" hidden="false" customHeight="false" outlineLevel="0" collapsed="false">
      <c r="A13498" s="28" t="n">
        <v>46143</v>
      </c>
      <c r="B13498" s="21" t="s">
        <v>120</v>
      </c>
      <c r="C13498" s="21" t="s">
        <v>137</v>
      </c>
      <c r="D13498" s="29" t="n">
        <v>35.333</v>
      </c>
      <c r="E13498" s="29" t="n">
        <f aca="false">D13498/10</f>
        <v>3.5333</v>
      </c>
      <c r="F13498" s="29" t="n">
        <f aca="false">(E13498+Einstellungen!$B$20)*(1+Einstellungen!$B$10)</f>
        <v>26.405267</v>
      </c>
      <c r="G13498" s="21" t="str">
        <f aca="false">IF(F13498&lt;Einstellungen!$B$5,"ja","nein")</f>
        <v>ja</v>
      </c>
      <c r="H13498" s="21" t="s">
        <v>32</v>
      </c>
      <c r="I13498" s="29" t="n">
        <f aca="false">INDEX(Einstellungen!$B$27:$B$50,9)</f>
        <v>1.05</v>
      </c>
      <c r="J13498" s="29" t="n">
        <f aca="false">F13498*I13498</f>
        <v>27.72553035</v>
      </c>
    </row>
    <row r="13499" customFormat="false" ht="15" hidden="false" customHeight="false" outlineLevel="0" collapsed="false">
      <c r="A13499" s="28" t="n">
        <v>46143</v>
      </c>
      <c r="B13499" s="21" t="s">
        <v>121</v>
      </c>
      <c r="C13499" s="21" t="s">
        <v>137</v>
      </c>
      <c r="D13499" s="29" t="n">
        <v>-0.028</v>
      </c>
      <c r="E13499" s="29" t="n">
        <f aca="false">D13499/10</f>
        <v>-0.0028</v>
      </c>
      <c r="F13499" s="29" t="n">
        <f aca="false">(E13499+Einstellungen!$B$20)*(1+Einstellungen!$B$10)</f>
        <v>22.197308</v>
      </c>
      <c r="G13499" s="21" t="str">
        <f aca="false">IF(F13499&lt;Einstellungen!$B$5,"ja","nein")</f>
        <v>ja</v>
      </c>
      <c r="H13499" s="21" t="s">
        <v>32</v>
      </c>
      <c r="I13499" s="29" t="n">
        <f aca="false">INDEX(Einstellungen!$B$27:$B$50,10)</f>
        <v>1.05</v>
      </c>
      <c r="J13499" s="29" t="n">
        <f aca="false">F13499*I13499</f>
        <v>23.3071734</v>
      </c>
    </row>
    <row r="13500" customFormat="false" ht="15" hidden="false" customHeight="false" outlineLevel="0" collapsed="false">
      <c r="A13500" s="28" t="n">
        <v>46143</v>
      </c>
      <c r="B13500" s="21" t="s">
        <v>122</v>
      </c>
      <c r="C13500" s="21" t="s">
        <v>137</v>
      </c>
      <c r="D13500" s="29" t="n">
        <v>-21.18</v>
      </c>
      <c r="E13500" s="29" t="n">
        <f aca="false">D13500/10</f>
        <v>-2.118</v>
      </c>
      <c r="F13500" s="29" t="n">
        <f aca="false">(E13500+Einstellungen!$B$20)*(1+Einstellungen!$B$10)</f>
        <v>19.68022</v>
      </c>
      <c r="G13500" s="21" t="str">
        <f aca="false">IF(F13500&lt;Einstellungen!$B$5,"ja","nein")</f>
        <v>ja</v>
      </c>
      <c r="H13500" s="21" t="s">
        <v>32</v>
      </c>
      <c r="I13500" s="29" t="n">
        <f aca="false">INDEX(Einstellungen!$B$27:$B$50,11)</f>
        <v>1.05</v>
      </c>
      <c r="J13500" s="29" t="n">
        <f aca="false">F13500*I13500</f>
        <v>20.664231</v>
      </c>
    </row>
    <row r="13501" customFormat="false" ht="15" hidden="false" customHeight="false" outlineLevel="0" collapsed="false">
      <c r="A13501" s="28" t="n">
        <v>46143</v>
      </c>
      <c r="B13501" s="21" t="s">
        <v>123</v>
      </c>
      <c r="C13501" s="21" t="s">
        <v>137</v>
      </c>
      <c r="D13501" s="29" t="n">
        <v>-108.618</v>
      </c>
      <c r="E13501" s="29" t="n">
        <f aca="false">D13501/10</f>
        <v>-10.8618</v>
      </c>
      <c r="F13501" s="29" t="n">
        <f aca="false">(E13501+Einstellungen!$B$20)*(1+Einstellungen!$B$10)</f>
        <v>9.275098</v>
      </c>
      <c r="G13501" s="21" t="str">
        <f aca="false">IF(F13501&lt;Einstellungen!$B$5,"ja","nein")</f>
        <v>ja</v>
      </c>
      <c r="H13501" s="21" t="s">
        <v>32</v>
      </c>
      <c r="I13501" s="29" t="n">
        <f aca="false">INDEX(Einstellungen!$B$27:$B$50,12)</f>
        <v>1.1</v>
      </c>
      <c r="J13501" s="29" t="n">
        <f aca="false">F13501*I13501</f>
        <v>10.2026078</v>
      </c>
    </row>
    <row r="13502" customFormat="false" ht="15" hidden="false" customHeight="false" outlineLevel="0" collapsed="false">
      <c r="A13502" s="28" t="n">
        <v>46143</v>
      </c>
      <c r="B13502" s="21" t="s">
        <v>124</v>
      </c>
      <c r="C13502" s="21" t="s">
        <v>137</v>
      </c>
      <c r="D13502" s="29" t="n">
        <v>-318.58</v>
      </c>
      <c r="E13502" s="29" t="n">
        <f aca="false">D13502/10</f>
        <v>-31.858</v>
      </c>
      <c r="F13502" s="29" t="n">
        <f aca="false">(E13502+Einstellungen!$B$20)*(1+Einstellungen!$B$10)</f>
        <v>-15.71038</v>
      </c>
      <c r="G13502" s="21" t="str">
        <f aca="false">IF(F13502&lt;Einstellungen!$B$5,"ja","nein")</f>
        <v>ja</v>
      </c>
      <c r="H13502" s="21" t="s">
        <v>32</v>
      </c>
      <c r="I13502" s="29" t="n">
        <f aca="false">INDEX(Einstellungen!$B$27:$B$50,13)</f>
        <v>1.2</v>
      </c>
      <c r="J13502" s="29" t="n">
        <f aca="false">F13502*I13502</f>
        <v>-18.852456</v>
      </c>
    </row>
    <row r="13503" customFormat="false" ht="15" hidden="false" customHeight="false" outlineLevel="0" collapsed="false">
      <c r="A13503" s="28" t="n">
        <v>46143</v>
      </c>
      <c r="B13503" s="21" t="s">
        <v>125</v>
      </c>
      <c r="C13503" s="21" t="s">
        <v>137</v>
      </c>
      <c r="D13503" s="29" t="n">
        <v>-499</v>
      </c>
      <c r="E13503" s="29" t="n">
        <f aca="false">D13503/10</f>
        <v>-49.9</v>
      </c>
      <c r="F13503" s="29" t="n">
        <f aca="false">(E13503+Einstellungen!$B$20)*(1+Einstellungen!$B$10)</f>
        <v>-37.18036</v>
      </c>
      <c r="G13503" s="21" t="str">
        <f aca="false">IF(F13503&lt;Einstellungen!$B$5,"ja","nein")</f>
        <v>ja</v>
      </c>
      <c r="H13503" s="21" t="s">
        <v>32</v>
      </c>
      <c r="I13503" s="29" t="n">
        <f aca="false">INDEX(Einstellungen!$B$27:$B$50,14)</f>
        <v>1.15</v>
      </c>
      <c r="J13503" s="29" t="n">
        <f aca="false">F13503*I13503</f>
        <v>-42.757414</v>
      </c>
    </row>
    <row r="13504" customFormat="false" ht="15" hidden="false" customHeight="false" outlineLevel="0" collapsed="false">
      <c r="A13504" s="28" t="n">
        <v>46143</v>
      </c>
      <c r="B13504" s="21" t="s">
        <v>126</v>
      </c>
      <c r="C13504" s="21" t="s">
        <v>137</v>
      </c>
      <c r="D13504" s="29" t="n">
        <v>-474.967</v>
      </c>
      <c r="E13504" s="29" t="n">
        <f aca="false">D13504/10</f>
        <v>-47.4967</v>
      </c>
      <c r="F13504" s="29" t="n">
        <f aca="false">(E13504+Einstellungen!$B$20)*(1+Einstellungen!$B$10)</f>
        <v>-34.320433</v>
      </c>
      <c r="G13504" s="21" t="str">
        <f aca="false">IF(F13504&lt;Einstellungen!$B$5,"ja","nein")</f>
        <v>ja</v>
      </c>
      <c r="H13504" s="21" t="s">
        <v>32</v>
      </c>
      <c r="I13504" s="29" t="n">
        <f aca="false">INDEX(Einstellungen!$B$27:$B$50,15)</f>
        <v>1</v>
      </c>
      <c r="J13504" s="29" t="n">
        <f aca="false">F13504*I13504</f>
        <v>-34.320433</v>
      </c>
    </row>
    <row r="13505" customFormat="false" ht="15" hidden="false" customHeight="false" outlineLevel="0" collapsed="false">
      <c r="A13505" s="28" t="n">
        <v>46143</v>
      </c>
      <c r="B13505" s="21" t="s">
        <v>127</v>
      </c>
      <c r="C13505" s="21" t="s">
        <v>137</v>
      </c>
      <c r="D13505" s="29" t="n">
        <v>-205.877</v>
      </c>
      <c r="E13505" s="29" t="n">
        <f aca="false">D13505/10</f>
        <v>-20.5877</v>
      </c>
      <c r="F13505" s="29" t="n">
        <f aca="false">(E13505+Einstellungen!$B$20)*(1+Einstellungen!$B$10)</f>
        <v>-2.298723</v>
      </c>
      <c r="G13505" s="21" t="str">
        <f aca="false">IF(F13505&lt;Einstellungen!$B$5,"ja","nein")</f>
        <v>ja</v>
      </c>
      <c r="H13505" s="21" t="s">
        <v>32</v>
      </c>
      <c r="I13505" s="29" t="n">
        <f aca="false">INDEX(Einstellungen!$B$27:$B$50,16)</f>
        <v>0.95</v>
      </c>
      <c r="J13505" s="29" t="n">
        <f aca="false">F13505*I13505</f>
        <v>-2.18378685</v>
      </c>
    </row>
    <row r="13506" customFormat="false" ht="15" hidden="false" customHeight="false" outlineLevel="0" collapsed="false">
      <c r="A13506" s="28" t="n">
        <v>46143</v>
      </c>
      <c r="B13506" s="21" t="s">
        <v>128</v>
      </c>
      <c r="C13506" s="21" t="s">
        <v>137</v>
      </c>
      <c r="D13506" s="29" t="n">
        <v>-26.247</v>
      </c>
      <c r="E13506" s="29" t="n">
        <f aca="false">D13506/10</f>
        <v>-2.6247</v>
      </c>
      <c r="F13506" s="29" t="n">
        <f aca="false">(E13506+Einstellungen!$B$20)*(1+Einstellungen!$B$10)</f>
        <v>19.077247</v>
      </c>
      <c r="G13506" s="21" t="str">
        <f aca="false">IF(F13506&lt;Einstellungen!$B$5,"ja","nein")</f>
        <v>ja</v>
      </c>
      <c r="H13506" s="21" t="s">
        <v>32</v>
      </c>
      <c r="I13506" s="29" t="n">
        <f aca="false">INDEX(Einstellungen!$B$27:$B$50,17)</f>
        <v>0.95</v>
      </c>
      <c r="J13506" s="29" t="n">
        <f aca="false">F13506*I13506</f>
        <v>18.12338465</v>
      </c>
    </row>
    <row r="13507" customFormat="false" ht="15" hidden="false" customHeight="false" outlineLevel="0" collapsed="false">
      <c r="A13507" s="28" t="n">
        <v>46143</v>
      </c>
      <c r="B13507" s="21" t="s">
        <v>129</v>
      </c>
      <c r="C13507" s="21" t="s">
        <v>137</v>
      </c>
      <c r="D13507" s="29" t="n">
        <v>5.555</v>
      </c>
      <c r="E13507" s="29" t="n">
        <f aca="false">D13507/10</f>
        <v>0.5555</v>
      </c>
      <c r="F13507" s="29" t="n">
        <f aca="false">(E13507+Einstellungen!$B$20)*(1+Einstellungen!$B$10)</f>
        <v>22.861685</v>
      </c>
      <c r="G13507" s="21" t="str">
        <f aca="false">IF(F13507&lt;Einstellungen!$B$5,"ja","nein")</f>
        <v>ja</v>
      </c>
      <c r="H13507" s="21" t="s">
        <v>32</v>
      </c>
      <c r="I13507" s="29" t="n">
        <f aca="false">INDEX(Einstellungen!$B$27:$B$50,18)</f>
        <v>1.1</v>
      </c>
      <c r="J13507" s="29" t="n">
        <f aca="false">F13507*I13507</f>
        <v>25.1478535</v>
      </c>
    </row>
    <row r="13508" customFormat="false" ht="15" hidden="false" customHeight="false" outlineLevel="0" collapsed="false">
      <c r="A13508" s="28" t="n">
        <v>46143</v>
      </c>
      <c r="B13508" s="21" t="s">
        <v>130</v>
      </c>
      <c r="C13508" s="21" t="s">
        <v>137</v>
      </c>
      <c r="D13508" s="29" t="n">
        <v>92.53</v>
      </c>
      <c r="E13508" s="29" t="n">
        <f aca="false">D13508/10</f>
        <v>9.253</v>
      </c>
      <c r="F13508" s="29" t="n">
        <f aca="false">(E13508+Einstellungen!$B$20)*(1+Einstellungen!$B$10)</f>
        <v>33.21171</v>
      </c>
      <c r="G13508" s="21" t="str">
        <f aca="false">IF(F13508&lt;Einstellungen!$B$5,"ja","nein")</f>
        <v>nein</v>
      </c>
      <c r="H13508" s="21" t="s">
        <v>32</v>
      </c>
      <c r="I13508" s="29" t="n">
        <f aca="false">INDEX(Einstellungen!$B$27:$B$50,19)</f>
        <v>1.35</v>
      </c>
      <c r="J13508" s="29" t="n">
        <f aca="false">F13508*I13508</f>
        <v>44.8358085</v>
      </c>
    </row>
    <row r="13509" customFormat="false" ht="15" hidden="false" customHeight="false" outlineLevel="0" collapsed="false">
      <c r="A13509" s="28" t="n">
        <v>46143</v>
      </c>
      <c r="B13509" s="21" t="s">
        <v>131</v>
      </c>
      <c r="C13509" s="21" t="s">
        <v>137</v>
      </c>
      <c r="D13509" s="29" t="n">
        <v>154.19</v>
      </c>
      <c r="E13509" s="29" t="n">
        <f aca="false">D13509/10</f>
        <v>15.419</v>
      </c>
      <c r="F13509" s="29" t="n">
        <f aca="false">(E13509+Einstellungen!$B$20)*(1+Einstellungen!$B$10)</f>
        <v>40.54925</v>
      </c>
      <c r="G13509" s="21" t="str">
        <f aca="false">IF(F13509&lt;Einstellungen!$B$5,"ja","nein")</f>
        <v>nein</v>
      </c>
      <c r="H13509" s="21" t="s">
        <v>32</v>
      </c>
      <c r="I13509" s="29" t="n">
        <f aca="false">INDEX(Einstellungen!$B$27:$B$50,20)</f>
        <v>1.45</v>
      </c>
      <c r="J13509" s="29" t="n">
        <f aca="false">F13509*I13509</f>
        <v>58.7964125</v>
      </c>
    </row>
    <row r="13510" customFormat="false" ht="15" hidden="false" customHeight="false" outlineLevel="0" collapsed="false">
      <c r="A13510" s="28" t="n">
        <v>46143</v>
      </c>
      <c r="B13510" s="21" t="s">
        <v>132</v>
      </c>
      <c r="C13510" s="21" t="s">
        <v>137</v>
      </c>
      <c r="D13510" s="29" t="n">
        <v>173.325</v>
      </c>
      <c r="E13510" s="29" t="n">
        <f aca="false">D13510/10</f>
        <v>17.3325</v>
      </c>
      <c r="F13510" s="29" t="n">
        <f aca="false">(E13510+Einstellungen!$B$20)*(1+Einstellungen!$B$10)</f>
        <v>42.826315</v>
      </c>
      <c r="G13510" s="21" t="str">
        <f aca="false">IF(F13510&lt;Einstellungen!$B$5,"ja","nein")</f>
        <v>nein</v>
      </c>
      <c r="H13510" s="21" t="s">
        <v>32</v>
      </c>
      <c r="I13510" s="29" t="n">
        <f aca="false">INDEX(Einstellungen!$B$27:$B$50,21)</f>
        <v>1.4</v>
      </c>
      <c r="J13510" s="29" t="n">
        <f aca="false">F13510*I13510</f>
        <v>59.956841</v>
      </c>
    </row>
    <row r="13511" customFormat="false" ht="15" hidden="false" customHeight="false" outlineLevel="0" collapsed="false">
      <c r="A13511" s="28" t="n">
        <v>46143</v>
      </c>
      <c r="B13511" s="21" t="s">
        <v>133</v>
      </c>
      <c r="C13511" s="21" t="s">
        <v>137</v>
      </c>
      <c r="D13511" s="29" t="n">
        <v>142.95</v>
      </c>
      <c r="E13511" s="29" t="n">
        <f aca="false">D13511/10</f>
        <v>14.295</v>
      </c>
      <c r="F13511" s="29" t="n">
        <f aca="false">(E13511+Einstellungen!$B$20)*(1+Einstellungen!$B$10)</f>
        <v>39.21169</v>
      </c>
      <c r="G13511" s="21" t="str">
        <f aca="false">IF(F13511&lt;Einstellungen!$B$5,"ja","nein")</f>
        <v>nein</v>
      </c>
      <c r="H13511" s="21" t="s">
        <v>32</v>
      </c>
      <c r="I13511" s="29" t="n">
        <f aca="false">INDEX(Einstellungen!$B$27:$B$50,22)</f>
        <v>1.25</v>
      </c>
      <c r="J13511" s="29" t="n">
        <f aca="false">F13511*I13511</f>
        <v>49.0146125</v>
      </c>
    </row>
    <row r="13512" customFormat="false" ht="15" hidden="false" customHeight="false" outlineLevel="0" collapsed="false">
      <c r="A13512" s="28" t="n">
        <v>46143</v>
      </c>
      <c r="B13512" s="21" t="s">
        <v>134</v>
      </c>
      <c r="C13512" s="21" t="s">
        <v>137</v>
      </c>
      <c r="D13512" s="29" t="n">
        <v>113.222</v>
      </c>
      <c r="E13512" s="29" t="n">
        <f aca="false">D13512/10</f>
        <v>11.3222</v>
      </c>
      <c r="F13512" s="29" t="n">
        <f aca="false">(E13512+Einstellungen!$B$20)*(1+Einstellungen!$B$10)</f>
        <v>35.674058</v>
      </c>
      <c r="G13512" s="21" t="str">
        <f aca="false">IF(F13512&lt;Einstellungen!$B$5,"ja","nein")</f>
        <v>nein</v>
      </c>
      <c r="H13512" s="21" t="s">
        <v>32</v>
      </c>
      <c r="I13512" s="29" t="n">
        <f aca="false">INDEX(Einstellungen!$B$27:$B$50,23)</f>
        <v>1.05</v>
      </c>
      <c r="J13512" s="29" t="n">
        <f aca="false">F13512*I13512</f>
        <v>37.4577609</v>
      </c>
    </row>
    <row r="13513" customFormat="false" ht="15" hidden="false" customHeight="false" outlineLevel="0" collapsed="false">
      <c r="A13513" s="28" t="n">
        <v>46143</v>
      </c>
      <c r="B13513" s="21" t="s">
        <v>135</v>
      </c>
      <c r="C13513" s="21" t="s">
        <v>137</v>
      </c>
      <c r="D13513" s="29" t="n">
        <v>96.983</v>
      </c>
      <c r="E13513" s="29" t="n">
        <f aca="false">D13513/10</f>
        <v>9.6983</v>
      </c>
      <c r="F13513" s="29" t="n">
        <f aca="false">(E13513+Einstellungen!$B$20)*(1+Einstellungen!$B$10)</f>
        <v>33.741617</v>
      </c>
      <c r="G13513" s="21" t="str">
        <f aca="false">IF(F13513&lt;Einstellungen!$B$5,"ja","nein")</f>
        <v>nein</v>
      </c>
      <c r="H13513" s="21" t="s">
        <v>32</v>
      </c>
      <c r="I13513" s="29" t="n">
        <f aca="false">INDEX(Einstellungen!$B$27:$B$50,24)</f>
        <v>0.8</v>
      </c>
      <c r="J13513" s="29" t="n">
        <f aca="false">F13513*I13513</f>
        <v>26.9932936</v>
      </c>
    </row>
    <row r="13514" customFormat="false" ht="15" hidden="false" customHeight="false" outlineLevel="0" collapsed="false">
      <c r="A13514" s="28" t="n">
        <v>46144</v>
      </c>
      <c r="B13514" s="21" t="s">
        <v>111</v>
      </c>
      <c r="C13514" s="21" t="s">
        <v>138</v>
      </c>
      <c r="D13514" s="29" t="n">
        <v>117.425</v>
      </c>
      <c r="E13514" s="29" t="n">
        <f aca="false">D13514/10</f>
        <v>11.7425</v>
      </c>
      <c r="F13514" s="29" t="n">
        <f aca="false">(E13514+Einstellungen!$B$20)*(1+Einstellungen!$B$10)</f>
        <v>36.174215</v>
      </c>
      <c r="G13514" s="21" t="str">
        <f aca="false">IF(F13514&lt;Einstellungen!$B$5,"ja","nein")</f>
        <v>nein</v>
      </c>
      <c r="H13514" s="21" t="s">
        <v>32</v>
      </c>
      <c r="I13514" s="29" t="n">
        <f aca="false">INDEX(Einstellungen!$B$27:$B$50,1)</f>
        <v>0.6</v>
      </c>
      <c r="J13514" s="29" t="n">
        <f aca="false">F13514*I13514</f>
        <v>21.704529</v>
      </c>
    </row>
    <row r="13515" customFormat="false" ht="15" hidden="false" customHeight="false" outlineLevel="0" collapsed="false">
      <c r="A13515" s="28" t="n">
        <v>46144</v>
      </c>
      <c r="B13515" s="21" t="s">
        <v>113</v>
      </c>
      <c r="C13515" s="21" t="s">
        <v>138</v>
      </c>
      <c r="D13515" s="29" t="n">
        <v>103.713</v>
      </c>
      <c r="E13515" s="29" t="n">
        <f aca="false">D13515/10</f>
        <v>10.3713</v>
      </c>
      <c r="F13515" s="29" t="n">
        <f aca="false">(E13515+Einstellungen!$B$20)*(1+Einstellungen!$B$10)</f>
        <v>34.542487</v>
      </c>
      <c r="G13515" s="21" t="str">
        <f aca="false">IF(F13515&lt;Einstellungen!$B$5,"ja","nein")</f>
        <v>nein</v>
      </c>
      <c r="H13515" s="21" t="s">
        <v>32</v>
      </c>
      <c r="I13515" s="29" t="n">
        <f aca="false">INDEX(Einstellungen!$B$27:$B$50,2)</f>
        <v>0.5</v>
      </c>
      <c r="J13515" s="29" t="n">
        <f aca="false">F13515*I13515</f>
        <v>17.2712435</v>
      </c>
    </row>
    <row r="13516" customFormat="false" ht="15" hidden="false" customHeight="false" outlineLevel="0" collapsed="false">
      <c r="A13516" s="28" t="n">
        <v>46144</v>
      </c>
      <c r="B13516" s="21" t="s">
        <v>114</v>
      </c>
      <c r="C13516" s="21" t="s">
        <v>138</v>
      </c>
      <c r="D13516" s="29" t="n">
        <v>99.477</v>
      </c>
      <c r="E13516" s="29" t="n">
        <f aca="false">D13516/10</f>
        <v>9.9477</v>
      </c>
      <c r="F13516" s="29" t="n">
        <f aca="false">(E13516+Einstellungen!$B$20)*(1+Einstellungen!$B$10)</f>
        <v>34.038403</v>
      </c>
      <c r="G13516" s="21" t="str">
        <f aca="false">IF(F13516&lt;Einstellungen!$B$5,"ja","nein")</f>
        <v>nein</v>
      </c>
      <c r="H13516" s="21" t="s">
        <v>32</v>
      </c>
      <c r="I13516" s="29" t="n">
        <f aca="false">INDEX(Einstellungen!$B$27:$B$50,3)</f>
        <v>0.45</v>
      </c>
      <c r="J13516" s="29" t="n">
        <f aca="false">F13516*I13516</f>
        <v>15.31728135</v>
      </c>
    </row>
    <row r="13517" customFormat="false" ht="15" hidden="false" customHeight="false" outlineLevel="0" collapsed="false">
      <c r="A13517" s="28" t="n">
        <v>46144</v>
      </c>
      <c r="B13517" s="21" t="s">
        <v>115</v>
      </c>
      <c r="C13517" s="21" t="s">
        <v>138</v>
      </c>
      <c r="D13517" s="29" t="n">
        <v>93.335</v>
      </c>
      <c r="E13517" s="29" t="n">
        <f aca="false">D13517/10</f>
        <v>9.3335</v>
      </c>
      <c r="F13517" s="29" t="n">
        <f aca="false">(E13517+Einstellungen!$B$20)*(1+Einstellungen!$B$10)</f>
        <v>33.307505</v>
      </c>
      <c r="G13517" s="21" t="str">
        <f aca="false">IF(F13517&lt;Einstellungen!$B$5,"ja","nein")</f>
        <v>nein</v>
      </c>
      <c r="H13517" s="21" t="s">
        <v>32</v>
      </c>
      <c r="I13517" s="29" t="n">
        <f aca="false">INDEX(Einstellungen!$B$27:$B$50,4)</f>
        <v>0.45</v>
      </c>
      <c r="J13517" s="29" t="n">
        <f aca="false">F13517*I13517</f>
        <v>14.98837725</v>
      </c>
    </row>
    <row r="13518" customFormat="false" ht="15" hidden="false" customHeight="false" outlineLevel="0" collapsed="false">
      <c r="A13518" s="28" t="n">
        <v>46144</v>
      </c>
      <c r="B13518" s="21" t="s">
        <v>116</v>
      </c>
      <c r="C13518" s="21" t="s">
        <v>138</v>
      </c>
      <c r="D13518" s="29" t="n">
        <v>93.545</v>
      </c>
      <c r="E13518" s="29" t="n">
        <f aca="false">D13518/10</f>
        <v>9.3545</v>
      </c>
      <c r="F13518" s="29" t="n">
        <f aca="false">(E13518+Einstellungen!$B$20)*(1+Einstellungen!$B$10)</f>
        <v>33.332495</v>
      </c>
      <c r="G13518" s="21" t="str">
        <f aca="false">IF(F13518&lt;Einstellungen!$B$5,"ja","nein")</f>
        <v>nein</v>
      </c>
      <c r="H13518" s="21" t="s">
        <v>32</v>
      </c>
      <c r="I13518" s="29" t="n">
        <f aca="false">INDEX(Einstellungen!$B$27:$B$50,5)</f>
        <v>0.45</v>
      </c>
      <c r="J13518" s="29" t="n">
        <f aca="false">F13518*I13518</f>
        <v>14.99962275</v>
      </c>
    </row>
    <row r="13519" customFormat="false" ht="15" hidden="false" customHeight="false" outlineLevel="0" collapsed="false">
      <c r="A13519" s="28" t="n">
        <v>46144</v>
      </c>
      <c r="B13519" s="21" t="s">
        <v>117</v>
      </c>
      <c r="C13519" s="21" t="s">
        <v>138</v>
      </c>
      <c r="D13519" s="29" t="n">
        <v>93.697</v>
      </c>
      <c r="E13519" s="29" t="n">
        <f aca="false">D13519/10</f>
        <v>9.3697</v>
      </c>
      <c r="F13519" s="29" t="n">
        <f aca="false">(E13519+Einstellungen!$B$20)*(1+Einstellungen!$B$10)</f>
        <v>33.350583</v>
      </c>
      <c r="G13519" s="21" t="str">
        <f aca="false">IF(F13519&lt;Einstellungen!$B$5,"ja","nein")</f>
        <v>nein</v>
      </c>
      <c r="H13519" s="21" t="s">
        <v>32</v>
      </c>
      <c r="I13519" s="29" t="n">
        <f aca="false">INDEX(Einstellungen!$B$27:$B$50,6)</f>
        <v>0.5</v>
      </c>
      <c r="J13519" s="29" t="n">
        <f aca="false">F13519*I13519</f>
        <v>16.6752915</v>
      </c>
    </row>
    <row r="13520" customFormat="false" ht="15" hidden="false" customHeight="false" outlineLevel="0" collapsed="false">
      <c r="A13520" s="28" t="n">
        <v>46144</v>
      </c>
      <c r="B13520" s="21" t="s">
        <v>118</v>
      </c>
      <c r="C13520" s="21" t="s">
        <v>138</v>
      </c>
      <c r="D13520" s="29" t="n">
        <v>91.78</v>
      </c>
      <c r="E13520" s="29" t="n">
        <f aca="false">D13520/10</f>
        <v>9.178</v>
      </c>
      <c r="F13520" s="29" t="n">
        <f aca="false">(E13520+Einstellungen!$B$20)*(1+Einstellungen!$B$10)</f>
        <v>33.12246</v>
      </c>
      <c r="G13520" s="21" t="str">
        <f aca="false">IF(F13520&lt;Einstellungen!$B$5,"ja","nein")</f>
        <v>nein</v>
      </c>
      <c r="H13520" s="21" t="s">
        <v>32</v>
      </c>
      <c r="I13520" s="29" t="n">
        <f aca="false">INDEX(Einstellungen!$B$27:$B$50,7)</f>
        <v>0.7</v>
      </c>
      <c r="J13520" s="29" t="n">
        <f aca="false">F13520*I13520</f>
        <v>23.185722</v>
      </c>
    </row>
    <row r="13521" customFormat="false" ht="15" hidden="false" customHeight="false" outlineLevel="0" collapsed="false">
      <c r="A13521" s="28" t="n">
        <v>46144</v>
      </c>
      <c r="B13521" s="21" t="s">
        <v>119</v>
      </c>
      <c r="C13521" s="21" t="s">
        <v>138</v>
      </c>
      <c r="D13521" s="29" t="n">
        <v>78.013</v>
      </c>
      <c r="E13521" s="29" t="n">
        <f aca="false">D13521/10</f>
        <v>7.8013</v>
      </c>
      <c r="F13521" s="29" t="n">
        <f aca="false">(E13521+Einstellungen!$B$20)*(1+Einstellungen!$B$10)</f>
        <v>31.484187</v>
      </c>
      <c r="G13521" s="21" t="str">
        <f aca="false">IF(F13521&lt;Einstellungen!$B$5,"ja","nein")</f>
        <v>nein</v>
      </c>
      <c r="H13521" s="21" t="s">
        <v>32</v>
      </c>
      <c r="I13521" s="29" t="n">
        <f aca="false">INDEX(Einstellungen!$B$27:$B$50,8)</f>
        <v>0.95</v>
      </c>
      <c r="J13521" s="29" t="n">
        <f aca="false">F13521*I13521</f>
        <v>29.90997765</v>
      </c>
    </row>
    <row r="13522" customFormat="false" ht="15" hidden="false" customHeight="false" outlineLevel="0" collapsed="false">
      <c r="A13522" s="28" t="n">
        <v>46144</v>
      </c>
      <c r="B13522" s="21" t="s">
        <v>120</v>
      </c>
      <c r="C13522" s="21" t="s">
        <v>138</v>
      </c>
      <c r="D13522" s="29" t="n">
        <v>18.27</v>
      </c>
      <c r="E13522" s="29" t="n">
        <f aca="false">D13522/10</f>
        <v>1.827</v>
      </c>
      <c r="F13522" s="29" t="n">
        <f aca="false">(E13522+Einstellungen!$B$20)*(1+Einstellungen!$B$10)</f>
        <v>24.37477</v>
      </c>
      <c r="G13522" s="21" t="str">
        <f aca="false">IF(F13522&lt;Einstellungen!$B$5,"ja","nein")</f>
        <v>ja</v>
      </c>
      <c r="H13522" s="21" t="s">
        <v>32</v>
      </c>
      <c r="I13522" s="29" t="n">
        <f aca="false">INDEX(Einstellungen!$B$27:$B$50,9)</f>
        <v>1.05</v>
      </c>
      <c r="J13522" s="29" t="n">
        <f aca="false">F13522*I13522</f>
        <v>25.5935085</v>
      </c>
    </row>
    <row r="13523" customFormat="false" ht="15" hidden="false" customHeight="false" outlineLevel="0" collapsed="false">
      <c r="A13523" s="28" t="n">
        <v>46144</v>
      </c>
      <c r="B13523" s="21" t="s">
        <v>121</v>
      </c>
      <c r="C13523" s="21" t="s">
        <v>138</v>
      </c>
      <c r="D13523" s="29" t="n">
        <v>1.27</v>
      </c>
      <c r="E13523" s="29" t="n">
        <f aca="false">D13523/10</f>
        <v>0.127</v>
      </c>
      <c r="F13523" s="29" t="n">
        <f aca="false">(E13523+Einstellungen!$B$20)*(1+Einstellungen!$B$10)</f>
        <v>22.35177</v>
      </c>
      <c r="G13523" s="21" t="str">
        <f aca="false">IF(F13523&lt;Einstellungen!$B$5,"ja","nein")</f>
        <v>ja</v>
      </c>
      <c r="H13523" s="21" t="s">
        <v>32</v>
      </c>
      <c r="I13523" s="29" t="n">
        <f aca="false">INDEX(Einstellungen!$B$27:$B$50,10)</f>
        <v>1.05</v>
      </c>
      <c r="J13523" s="29" t="n">
        <f aca="false">F13523*I13523</f>
        <v>23.4693585</v>
      </c>
    </row>
    <row r="13524" customFormat="false" ht="15" hidden="false" customHeight="false" outlineLevel="0" collapsed="false">
      <c r="A13524" s="28" t="n">
        <v>46144</v>
      </c>
      <c r="B13524" s="21" t="s">
        <v>122</v>
      </c>
      <c r="C13524" s="21" t="s">
        <v>138</v>
      </c>
      <c r="D13524" s="29" t="n">
        <v>-2.387</v>
      </c>
      <c r="E13524" s="29" t="n">
        <f aca="false">D13524/10</f>
        <v>-0.2387</v>
      </c>
      <c r="F13524" s="29" t="n">
        <f aca="false">(E13524+Einstellungen!$B$20)*(1+Einstellungen!$B$10)</f>
        <v>21.916587</v>
      </c>
      <c r="G13524" s="21" t="str">
        <f aca="false">IF(F13524&lt;Einstellungen!$B$5,"ja","nein")</f>
        <v>ja</v>
      </c>
      <c r="H13524" s="21" t="s">
        <v>32</v>
      </c>
      <c r="I13524" s="29" t="n">
        <f aca="false">INDEX(Einstellungen!$B$27:$B$50,11)</f>
        <v>1.05</v>
      </c>
      <c r="J13524" s="29" t="n">
        <f aca="false">F13524*I13524</f>
        <v>23.01241635</v>
      </c>
    </row>
    <row r="13525" customFormat="false" ht="15" hidden="false" customHeight="false" outlineLevel="0" collapsed="false">
      <c r="A13525" s="28" t="n">
        <v>46144</v>
      </c>
      <c r="B13525" s="21" t="s">
        <v>123</v>
      </c>
      <c r="C13525" s="21" t="s">
        <v>138</v>
      </c>
      <c r="D13525" s="29" t="n">
        <v>-21.913</v>
      </c>
      <c r="E13525" s="29" t="n">
        <f aca="false">D13525/10</f>
        <v>-2.1913</v>
      </c>
      <c r="F13525" s="29" t="n">
        <f aca="false">(E13525+Einstellungen!$B$20)*(1+Einstellungen!$B$10)</f>
        <v>19.592993</v>
      </c>
      <c r="G13525" s="21" t="str">
        <f aca="false">IF(F13525&lt;Einstellungen!$B$5,"ja","nein")</f>
        <v>ja</v>
      </c>
      <c r="H13525" s="21" t="s">
        <v>32</v>
      </c>
      <c r="I13525" s="29" t="n">
        <f aca="false">INDEX(Einstellungen!$B$27:$B$50,12)</f>
        <v>1.1</v>
      </c>
      <c r="J13525" s="29" t="n">
        <f aca="false">F13525*I13525</f>
        <v>21.5522923</v>
      </c>
    </row>
    <row r="13526" customFormat="false" ht="15" hidden="false" customHeight="false" outlineLevel="0" collapsed="false">
      <c r="A13526" s="28" t="n">
        <v>46144</v>
      </c>
      <c r="B13526" s="21" t="s">
        <v>124</v>
      </c>
      <c r="C13526" s="21" t="s">
        <v>138</v>
      </c>
      <c r="D13526" s="29" t="n">
        <v>-83.608</v>
      </c>
      <c r="E13526" s="29" t="n">
        <f aca="false">D13526/10</f>
        <v>-8.3608</v>
      </c>
      <c r="F13526" s="29" t="n">
        <f aca="false">(E13526+Einstellungen!$B$20)*(1+Einstellungen!$B$10)</f>
        <v>12.251288</v>
      </c>
      <c r="G13526" s="21" t="str">
        <f aca="false">IF(F13526&lt;Einstellungen!$B$5,"ja","nein")</f>
        <v>ja</v>
      </c>
      <c r="H13526" s="21" t="s">
        <v>32</v>
      </c>
      <c r="I13526" s="29" t="n">
        <f aca="false">INDEX(Einstellungen!$B$27:$B$50,13)</f>
        <v>1.2</v>
      </c>
      <c r="J13526" s="29" t="n">
        <f aca="false">F13526*I13526</f>
        <v>14.7015456</v>
      </c>
    </row>
    <row r="13527" customFormat="false" ht="15" hidden="false" customHeight="false" outlineLevel="0" collapsed="false">
      <c r="A13527" s="28" t="n">
        <v>46144</v>
      </c>
      <c r="B13527" s="21" t="s">
        <v>125</v>
      </c>
      <c r="C13527" s="21" t="s">
        <v>138</v>
      </c>
      <c r="D13527" s="29" t="n">
        <v>-130.028</v>
      </c>
      <c r="E13527" s="29" t="n">
        <f aca="false">D13527/10</f>
        <v>-13.0028</v>
      </c>
      <c r="F13527" s="29" t="n">
        <f aca="false">(E13527+Einstellungen!$B$20)*(1+Einstellungen!$B$10)</f>
        <v>6.727308</v>
      </c>
      <c r="G13527" s="21" t="str">
        <f aca="false">IF(F13527&lt;Einstellungen!$B$5,"ja","nein")</f>
        <v>ja</v>
      </c>
      <c r="H13527" s="21" t="s">
        <v>32</v>
      </c>
      <c r="I13527" s="29" t="n">
        <f aca="false">INDEX(Einstellungen!$B$27:$B$50,14)</f>
        <v>1.15</v>
      </c>
      <c r="J13527" s="29" t="n">
        <f aca="false">F13527*I13527</f>
        <v>7.7364042</v>
      </c>
    </row>
    <row r="13528" customFormat="false" ht="15" hidden="false" customHeight="false" outlineLevel="0" collapsed="false">
      <c r="A13528" s="28" t="n">
        <v>46144</v>
      </c>
      <c r="B13528" s="21" t="s">
        <v>126</v>
      </c>
      <c r="C13528" s="21" t="s">
        <v>138</v>
      </c>
      <c r="D13528" s="29" t="n">
        <v>-86.843</v>
      </c>
      <c r="E13528" s="29" t="n">
        <f aca="false">D13528/10</f>
        <v>-8.6843</v>
      </c>
      <c r="F13528" s="29" t="n">
        <f aca="false">(E13528+Einstellungen!$B$20)*(1+Einstellungen!$B$10)</f>
        <v>11.866323</v>
      </c>
      <c r="G13528" s="21" t="str">
        <f aca="false">IF(F13528&lt;Einstellungen!$B$5,"ja","nein")</f>
        <v>ja</v>
      </c>
      <c r="H13528" s="21" t="s">
        <v>32</v>
      </c>
      <c r="I13528" s="29" t="n">
        <f aca="false">INDEX(Einstellungen!$B$27:$B$50,15)</f>
        <v>1</v>
      </c>
      <c r="J13528" s="29" t="n">
        <f aca="false">F13528*I13528</f>
        <v>11.866323</v>
      </c>
    </row>
    <row r="13529" customFormat="false" ht="15" hidden="false" customHeight="false" outlineLevel="0" collapsed="false">
      <c r="A13529" s="28" t="n">
        <v>46144</v>
      </c>
      <c r="B13529" s="21" t="s">
        <v>127</v>
      </c>
      <c r="C13529" s="21" t="s">
        <v>138</v>
      </c>
      <c r="D13529" s="29" t="n">
        <v>-14.038</v>
      </c>
      <c r="E13529" s="29" t="n">
        <f aca="false">D13529/10</f>
        <v>-1.4038</v>
      </c>
      <c r="F13529" s="29" t="n">
        <f aca="false">(E13529+Einstellungen!$B$20)*(1+Einstellungen!$B$10)</f>
        <v>20.530118</v>
      </c>
      <c r="G13529" s="21" t="str">
        <f aca="false">IF(F13529&lt;Einstellungen!$B$5,"ja","nein")</f>
        <v>ja</v>
      </c>
      <c r="H13529" s="21" t="s">
        <v>32</v>
      </c>
      <c r="I13529" s="29" t="n">
        <f aca="false">INDEX(Einstellungen!$B$27:$B$50,16)</f>
        <v>0.95</v>
      </c>
      <c r="J13529" s="29" t="n">
        <f aca="false">F13529*I13529</f>
        <v>19.5036121</v>
      </c>
    </row>
    <row r="13530" customFormat="false" ht="15" hidden="false" customHeight="false" outlineLevel="0" collapsed="false">
      <c r="A13530" s="28" t="n">
        <v>46144</v>
      </c>
      <c r="B13530" s="21" t="s">
        <v>128</v>
      </c>
      <c r="C13530" s="21" t="s">
        <v>138</v>
      </c>
      <c r="D13530" s="29" t="n">
        <v>0.033</v>
      </c>
      <c r="E13530" s="29" t="n">
        <f aca="false">D13530/10</f>
        <v>0.0033</v>
      </c>
      <c r="F13530" s="29" t="n">
        <f aca="false">(E13530+Einstellungen!$B$20)*(1+Einstellungen!$B$10)</f>
        <v>22.204567</v>
      </c>
      <c r="G13530" s="21" t="str">
        <f aca="false">IF(F13530&lt;Einstellungen!$B$5,"ja","nein")</f>
        <v>ja</v>
      </c>
      <c r="H13530" s="21" t="s">
        <v>32</v>
      </c>
      <c r="I13530" s="29" t="n">
        <f aca="false">INDEX(Einstellungen!$B$27:$B$50,17)</f>
        <v>0.95</v>
      </c>
      <c r="J13530" s="29" t="n">
        <f aca="false">F13530*I13530</f>
        <v>21.09433865</v>
      </c>
    </row>
    <row r="13531" customFormat="false" ht="15" hidden="false" customHeight="false" outlineLevel="0" collapsed="false">
      <c r="A13531" s="28" t="n">
        <v>46144</v>
      </c>
      <c r="B13531" s="21" t="s">
        <v>129</v>
      </c>
      <c r="C13531" s="21" t="s">
        <v>138</v>
      </c>
      <c r="D13531" s="29" t="n">
        <v>54.945</v>
      </c>
      <c r="E13531" s="29" t="n">
        <f aca="false">D13531/10</f>
        <v>5.4945</v>
      </c>
      <c r="F13531" s="29" t="n">
        <f aca="false">(E13531+Einstellungen!$B$20)*(1+Einstellungen!$B$10)</f>
        <v>28.739095</v>
      </c>
      <c r="G13531" s="21" t="str">
        <f aca="false">IF(F13531&lt;Einstellungen!$B$5,"ja","nein")</f>
        <v>ja</v>
      </c>
      <c r="H13531" s="21" t="s">
        <v>32</v>
      </c>
      <c r="I13531" s="29" t="n">
        <f aca="false">INDEX(Einstellungen!$B$27:$B$50,18)</f>
        <v>1.1</v>
      </c>
      <c r="J13531" s="29" t="n">
        <f aca="false">F13531*I13531</f>
        <v>31.6130045</v>
      </c>
    </row>
    <row r="13532" customFormat="false" ht="15" hidden="false" customHeight="false" outlineLevel="0" collapsed="false">
      <c r="A13532" s="28" t="n">
        <v>46144</v>
      </c>
      <c r="B13532" s="21" t="s">
        <v>130</v>
      </c>
      <c r="C13532" s="21" t="s">
        <v>138</v>
      </c>
      <c r="D13532" s="29" t="n">
        <v>127.14</v>
      </c>
      <c r="E13532" s="29" t="n">
        <f aca="false">D13532/10</f>
        <v>12.714</v>
      </c>
      <c r="F13532" s="29" t="n">
        <f aca="false">(E13532+Einstellungen!$B$20)*(1+Einstellungen!$B$10)</f>
        <v>37.3303</v>
      </c>
      <c r="G13532" s="21" t="str">
        <f aca="false">IF(F13532&lt;Einstellungen!$B$5,"ja","nein")</f>
        <v>nein</v>
      </c>
      <c r="H13532" s="21" t="s">
        <v>32</v>
      </c>
      <c r="I13532" s="29" t="n">
        <f aca="false">INDEX(Einstellungen!$B$27:$B$50,19)</f>
        <v>1.35</v>
      </c>
      <c r="J13532" s="29" t="n">
        <f aca="false">F13532*I13532</f>
        <v>50.395905</v>
      </c>
    </row>
    <row r="13533" customFormat="false" ht="15" hidden="false" customHeight="false" outlineLevel="0" collapsed="false">
      <c r="A13533" s="28" t="n">
        <v>46144</v>
      </c>
      <c r="B13533" s="21" t="s">
        <v>131</v>
      </c>
      <c r="C13533" s="21" t="s">
        <v>138</v>
      </c>
      <c r="D13533" s="29" t="n">
        <v>165</v>
      </c>
      <c r="E13533" s="29" t="n">
        <f aca="false">D13533/10</f>
        <v>16.5</v>
      </c>
      <c r="F13533" s="29" t="n">
        <f aca="false">(E13533+Einstellungen!$B$20)*(1+Einstellungen!$B$10)</f>
        <v>41.83564</v>
      </c>
      <c r="G13533" s="21" t="str">
        <f aca="false">IF(F13533&lt;Einstellungen!$B$5,"ja","nein")</f>
        <v>nein</v>
      </c>
      <c r="H13533" s="21" t="s">
        <v>32</v>
      </c>
      <c r="I13533" s="29" t="n">
        <f aca="false">INDEX(Einstellungen!$B$27:$B$50,20)</f>
        <v>1.45</v>
      </c>
      <c r="J13533" s="29" t="n">
        <f aca="false">F13533*I13533</f>
        <v>60.661678</v>
      </c>
    </row>
    <row r="13534" customFormat="false" ht="15" hidden="false" customHeight="false" outlineLevel="0" collapsed="false">
      <c r="A13534" s="28" t="n">
        <v>46144</v>
      </c>
      <c r="B13534" s="21" t="s">
        <v>132</v>
      </c>
      <c r="C13534" s="21" t="s">
        <v>138</v>
      </c>
      <c r="D13534" s="29" t="n">
        <v>195.45</v>
      </c>
      <c r="E13534" s="29" t="n">
        <f aca="false">D13534/10</f>
        <v>19.545</v>
      </c>
      <c r="F13534" s="29" t="n">
        <f aca="false">(E13534+Einstellungen!$B$20)*(1+Einstellungen!$B$10)</f>
        <v>45.45919</v>
      </c>
      <c r="G13534" s="21" t="str">
        <f aca="false">IF(F13534&lt;Einstellungen!$B$5,"ja","nein")</f>
        <v>nein</v>
      </c>
      <c r="H13534" s="21" t="s">
        <v>32</v>
      </c>
      <c r="I13534" s="29" t="n">
        <f aca="false">INDEX(Einstellungen!$B$27:$B$50,21)</f>
        <v>1.4</v>
      </c>
      <c r="J13534" s="29" t="n">
        <f aca="false">F13534*I13534</f>
        <v>63.642866</v>
      </c>
    </row>
    <row r="13535" customFormat="false" ht="15" hidden="false" customHeight="false" outlineLevel="0" collapsed="false">
      <c r="A13535" s="28" t="n">
        <v>46144</v>
      </c>
      <c r="B13535" s="21" t="s">
        <v>133</v>
      </c>
      <c r="C13535" s="21" t="s">
        <v>138</v>
      </c>
      <c r="D13535" s="29" t="n">
        <v>154.32</v>
      </c>
      <c r="E13535" s="29" t="n">
        <f aca="false">D13535/10</f>
        <v>15.432</v>
      </c>
      <c r="F13535" s="29" t="n">
        <f aca="false">(E13535+Einstellungen!$B$20)*(1+Einstellungen!$B$10)</f>
        <v>40.56472</v>
      </c>
      <c r="G13535" s="21" t="str">
        <f aca="false">IF(F13535&lt;Einstellungen!$B$5,"ja","nein")</f>
        <v>nein</v>
      </c>
      <c r="H13535" s="21" t="s">
        <v>32</v>
      </c>
      <c r="I13535" s="29" t="n">
        <f aca="false">INDEX(Einstellungen!$B$27:$B$50,22)</f>
        <v>1.25</v>
      </c>
      <c r="J13535" s="29" t="n">
        <f aca="false">F13535*I13535</f>
        <v>50.7059</v>
      </c>
    </row>
    <row r="13536" customFormat="false" ht="15" hidden="false" customHeight="false" outlineLevel="0" collapsed="false">
      <c r="A13536" s="28" t="n">
        <v>46144</v>
      </c>
      <c r="B13536" s="21" t="s">
        <v>134</v>
      </c>
      <c r="C13536" s="21" t="s">
        <v>138</v>
      </c>
      <c r="D13536" s="29" t="n">
        <v>139.96</v>
      </c>
      <c r="E13536" s="29" t="n">
        <f aca="false">D13536/10</f>
        <v>13.996</v>
      </c>
      <c r="F13536" s="29" t="n">
        <f aca="false">(E13536+Einstellungen!$B$20)*(1+Einstellungen!$B$10)</f>
        <v>38.85588</v>
      </c>
      <c r="G13536" s="21" t="str">
        <f aca="false">IF(F13536&lt;Einstellungen!$B$5,"ja","nein")</f>
        <v>nein</v>
      </c>
      <c r="H13536" s="21" t="s">
        <v>32</v>
      </c>
      <c r="I13536" s="29" t="n">
        <f aca="false">INDEX(Einstellungen!$B$27:$B$50,23)</f>
        <v>1.05</v>
      </c>
      <c r="J13536" s="29" t="n">
        <f aca="false">F13536*I13536</f>
        <v>40.798674</v>
      </c>
    </row>
    <row r="13537" customFormat="false" ht="15" hidden="false" customHeight="false" outlineLevel="0" collapsed="false">
      <c r="A13537" s="28" t="n">
        <v>46144</v>
      </c>
      <c r="B13537" s="21" t="s">
        <v>135</v>
      </c>
      <c r="C13537" s="21" t="s">
        <v>138</v>
      </c>
      <c r="D13537" s="29" t="n">
        <v>123.865</v>
      </c>
      <c r="E13537" s="29" t="n">
        <f aca="false">D13537/10</f>
        <v>12.3865</v>
      </c>
      <c r="F13537" s="29" t="n">
        <f aca="false">(E13537+Einstellungen!$B$20)*(1+Einstellungen!$B$10)</f>
        <v>36.940575</v>
      </c>
      <c r="G13537" s="21" t="str">
        <f aca="false">IF(F13537&lt;Einstellungen!$B$5,"ja","nein")</f>
        <v>nein</v>
      </c>
      <c r="H13537" s="21" t="s">
        <v>32</v>
      </c>
      <c r="I13537" s="29" t="n">
        <f aca="false">INDEX(Einstellungen!$B$27:$B$50,24)</f>
        <v>0.8</v>
      </c>
      <c r="J13537" s="29" t="n">
        <f aca="false">F13537*I13537</f>
        <v>29.55246</v>
      </c>
    </row>
    <row r="13538" customFormat="false" ht="15" hidden="false" customHeight="false" outlineLevel="0" collapsed="false">
      <c r="A13538" s="28" t="n">
        <v>46145</v>
      </c>
      <c r="B13538" s="21" t="s">
        <v>111</v>
      </c>
      <c r="C13538" s="21" t="s">
        <v>139</v>
      </c>
      <c r="D13538" s="29" t="n">
        <v>121.195</v>
      </c>
      <c r="E13538" s="29" t="n">
        <f aca="false">D13538/10</f>
        <v>12.1195</v>
      </c>
      <c r="F13538" s="29" t="n">
        <f aca="false">(E13538+Einstellungen!$B$20)*(1+Einstellungen!$B$10)</f>
        <v>36.622845</v>
      </c>
      <c r="G13538" s="21" t="str">
        <f aca="false">IF(F13538&lt;Einstellungen!$B$5,"ja","nein")</f>
        <v>nein</v>
      </c>
      <c r="H13538" s="21" t="s">
        <v>32</v>
      </c>
      <c r="I13538" s="29" t="n">
        <f aca="false">INDEX(Einstellungen!$B$27:$B$50,1)</f>
        <v>0.6</v>
      </c>
      <c r="J13538" s="29" t="n">
        <f aca="false">F13538*I13538</f>
        <v>21.973707</v>
      </c>
    </row>
    <row r="13539" customFormat="false" ht="15" hidden="false" customHeight="false" outlineLevel="0" collapsed="false">
      <c r="A13539" s="28" t="n">
        <v>46145</v>
      </c>
      <c r="B13539" s="21" t="s">
        <v>113</v>
      </c>
      <c r="C13539" s="21" t="s">
        <v>139</v>
      </c>
      <c r="D13539" s="29" t="n">
        <v>116.032</v>
      </c>
      <c r="E13539" s="29" t="n">
        <f aca="false">D13539/10</f>
        <v>11.6032</v>
      </c>
      <c r="F13539" s="29" t="n">
        <f aca="false">(E13539+Einstellungen!$B$20)*(1+Einstellungen!$B$10)</f>
        <v>36.008448</v>
      </c>
      <c r="G13539" s="21" t="str">
        <f aca="false">IF(F13539&lt;Einstellungen!$B$5,"ja","nein")</f>
        <v>nein</v>
      </c>
      <c r="H13539" s="21" t="s">
        <v>32</v>
      </c>
      <c r="I13539" s="29" t="n">
        <f aca="false">INDEX(Einstellungen!$B$27:$B$50,2)</f>
        <v>0.5</v>
      </c>
      <c r="J13539" s="29" t="n">
        <f aca="false">F13539*I13539</f>
        <v>18.004224</v>
      </c>
    </row>
    <row r="13540" customFormat="false" ht="15" hidden="false" customHeight="false" outlineLevel="0" collapsed="false">
      <c r="A13540" s="28" t="n">
        <v>46145</v>
      </c>
      <c r="B13540" s="21" t="s">
        <v>114</v>
      </c>
      <c r="C13540" s="21" t="s">
        <v>139</v>
      </c>
      <c r="D13540" s="29" t="n">
        <v>110.162</v>
      </c>
      <c r="E13540" s="29" t="n">
        <f aca="false">D13540/10</f>
        <v>11.0162</v>
      </c>
      <c r="F13540" s="29" t="n">
        <f aca="false">(E13540+Einstellungen!$B$20)*(1+Einstellungen!$B$10)</f>
        <v>35.309918</v>
      </c>
      <c r="G13540" s="21" t="str">
        <f aca="false">IF(F13540&lt;Einstellungen!$B$5,"ja","nein")</f>
        <v>nein</v>
      </c>
      <c r="H13540" s="21" t="s">
        <v>32</v>
      </c>
      <c r="I13540" s="29" t="n">
        <f aca="false">INDEX(Einstellungen!$B$27:$B$50,3)</f>
        <v>0.45</v>
      </c>
      <c r="J13540" s="29" t="n">
        <f aca="false">F13540*I13540</f>
        <v>15.8894631</v>
      </c>
    </row>
    <row r="13541" customFormat="false" ht="15" hidden="false" customHeight="false" outlineLevel="0" collapsed="false">
      <c r="A13541" s="28" t="n">
        <v>46145</v>
      </c>
      <c r="B13541" s="21" t="s">
        <v>115</v>
      </c>
      <c r="C13541" s="21" t="s">
        <v>139</v>
      </c>
      <c r="D13541" s="29" t="n">
        <v>108.478</v>
      </c>
      <c r="E13541" s="29" t="n">
        <f aca="false">D13541/10</f>
        <v>10.8478</v>
      </c>
      <c r="F13541" s="29" t="n">
        <f aca="false">(E13541+Einstellungen!$B$20)*(1+Einstellungen!$B$10)</f>
        <v>35.109522</v>
      </c>
      <c r="G13541" s="21" t="str">
        <f aca="false">IF(F13541&lt;Einstellungen!$B$5,"ja","nein")</f>
        <v>nein</v>
      </c>
      <c r="H13541" s="21" t="s">
        <v>32</v>
      </c>
      <c r="I13541" s="29" t="n">
        <f aca="false">INDEX(Einstellungen!$B$27:$B$50,4)</f>
        <v>0.45</v>
      </c>
      <c r="J13541" s="29" t="n">
        <f aca="false">F13541*I13541</f>
        <v>15.7992849</v>
      </c>
    </row>
    <row r="13542" customFormat="false" ht="15" hidden="false" customHeight="false" outlineLevel="0" collapsed="false">
      <c r="A13542" s="28" t="n">
        <v>46145</v>
      </c>
      <c r="B13542" s="21" t="s">
        <v>116</v>
      </c>
      <c r="C13542" s="21" t="s">
        <v>139</v>
      </c>
      <c r="D13542" s="29" t="n">
        <v>106.293</v>
      </c>
      <c r="E13542" s="29" t="n">
        <f aca="false">D13542/10</f>
        <v>10.6293</v>
      </c>
      <c r="F13542" s="29" t="n">
        <f aca="false">(E13542+Einstellungen!$B$20)*(1+Einstellungen!$B$10)</f>
        <v>34.849507</v>
      </c>
      <c r="G13542" s="21" t="str">
        <f aca="false">IF(F13542&lt;Einstellungen!$B$5,"ja","nein")</f>
        <v>nein</v>
      </c>
      <c r="H13542" s="21" t="s">
        <v>32</v>
      </c>
      <c r="I13542" s="29" t="n">
        <f aca="false">INDEX(Einstellungen!$B$27:$B$50,5)</f>
        <v>0.45</v>
      </c>
      <c r="J13542" s="29" t="n">
        <f aca="false">F13542*I13542</f>
        <v>15.68227815</v>
      </c>
    </row>
    <row r="13543" customFormat="false" ht="15" hidden="false" customHeight="false" outlineLevel="0" collapsed="false">
      <c r="A13543" s="28" t="n">
        <v>46145</v>
      </c>
      <c r="B13543" s="21" t="s">
        <v>117</v>
      </c>
      <c r="C13543" s="21" t="s">
        <v>139</v>
      </c>
      <c r="D13543" s="29" t="n">
        <v>107.073</v>
      </c>
      <c r="E13543" s="29" t="n">
        <f aca="false">D13543/10</f>
        <v>10.7073</v>
      </c>
      <c r="F13543" s="29" t="n">
        <f aca="false">(E13543+Einstellungen!$B$20)*(1+Einstellungen!$B$10)</f>
        <v>34.942327</v>
      </c>
      <c r="G13543" s="21" t="str">
        <f aca="false">IF(F13543&lt;Einstellungen!$B$5,"ja","nein")</f>
        <v>nein</v>
      </c>
      <c r="H13543" s="21" t="s">
        <v>32</v>
      </c>
      <c r="I13543" s="29" t="n">
        <f aca="false">INDEX(Einstellungen!$B$27:$B$50,6)</f>
        <v>0.5</v>
      </c>
      <c r="J13543" s="29" t="n">
        <f aca="false">F13543*I13543</f>
        <v>17.4711635</v>
      </c>
    </row>
    <row r="13544" customFormat="false" ht="15" hidden="false" customHeight="false" outlineLevel="0" collapsed="false">
      <c r="A13544" s="28" t="n">
        <v>46145</v>
      </c>
      <c r="B13544" s="21" t="s">
        <v>118</v>
      </c>
      <c r="C13544" s="21" t="s">
        <v>139</v>
      </c>
      <c r="D13544" s="29" t="n">
        <v>101.7</v>
      </c>
      <c r="E13544" s="29" t="n">
        <f aca="false">D13544/10</f>
        <v>10.17</v>
      </c>
      <c r="F13544" s="29" t="n">
        <f aca="false">(E13544+Einstellungen!$B$20)*(1+Einstellungen!$B$10)</f>
        <v>34.30294</v>
      </c>
      <c r="G13544" s="21" t="str">
        <f aca="false">IF(F13544&lt;Einstellungen!$B$5,"ja","nein")</f>
        <v>nein</v>
      </c>
      <c r="H13544" s="21" t="s">
        <v>32</v>
      </c>
      <c r="I13544" s="29" t="n">
        <f aca="false">INDEX(Einstellungen!$B$27:$B$50,7)</f>
        <v>0.7</v>
      </c>
      <c r="J13544" s="29" t="n">
        <f aca="false">F13544*I13544</f>
        <v>24.012058</v>
      </c>
    </row>
    <row r="13545" customFormat="false" ht="15" hidden="false" customHeight="false" outlineLevel="0" collapsed="false">
      <c r="A13545" s="28" t="n">
        <v>46145</v>
      </c>
      <c r="B13545" s="21" t="s">
        <v>119</v>
      </c>
      <c r="C13545" s="21" t="s">
        <v>139</v>
      </c>
      <c r="D13545" s="29" t="n">
        <v>85.338</v>
      </c>
      <c r="E13545" s="29" t="n">
        <f aca="false">D13545/10</f>
        <v>8.5338</v>
      </c>
      <c r="F13545" s="29" t="n">
        <f aca="false">(E13545+Einstellungen!$B$20)*(1+Einstellungen!$B$10)</f>
        <v>32.355862</v>
      </c>
      <c r="G13545" s="21" t="str">
        <f aca="false">IF(F13545&lt;Einstellungen!$B$5,"ja","nein")</f>
        <v>nein</v>
      </c>
      <c r="H13545" s="21" t="s">
        <v>32</v>
      </c>
      <c r="I13545" s="29" t="n">
        <f aca="false">INDEX(Einstellungen!$B$27:$B$50,8)</f>
        <v>0.95</v>
      </c>
      <c r="J13545" s="29" t="n">
        <f aca="false">F13545*I13545</f>
        <v>30.7380689</v>
      </c>
    </row>
    <row r="13546" customFormat="false" ht="15" hidden="false" customHeight="false" outlineLevel="0" collapsed="false">
      <c r="A13546" s="28" t="n">
        <v>46145</v>
      </c>
      <c r="B13546" s="21" t="s">
        <v>120</v>
      </c>
      <c r="C13546" s="21" t="s">
        <v>139</v>
      </c>
      <c r="D13546" s="29" t="n">
        <v>71.737</v>
      </c>
      <c r="E13546" s="29" t="n">
        <f aca="false">D13546/10</f>
        <v>7.1737</v>
      </c>
      <c r="F13546" s="29" t="n">
        <f aca="false">(E13546+Einstellungen!$B$20)*(1+Einstellungen!$B$10)</f>
        <v>30.737343</v>
      </c>
      <c r="G13546" s="21" t="str">
        <f aca="false">IF(F13546&lt;Einstellungen!$B$5,"ja","nein")</f>
        <v>nein</v>
      </c>
      <c r="H13546" s="21" t="s">
        <v>32</v>
      </c>
      <c r="I13546" s="29" t="n">
        <f aca="false">INDEX(Einstellungen!$B$27:$B$50,9)</f>
        <v>1.05</v>
      </c>
      <c r="J13546" s="29" t="n">
        <f aca="false">F13546*I13546</f>
        <v>32.27421015</v>
      </c>
    </row>
    <row r="13547" customFormat="false" ht="15" hidden="false" customHeight="false" outlineLevel="0" collapsed="false">
      <c r="A13547" s="28" t="n">
        <v>46145</v>
      </c>
      <c r="B13547" s="21" t="s">
        <v>121</v>
      </c>
      <c r="C13547" s="21" t="s">
        <v>139</v>
      </c>
      <c r="D13547" s="29" t="n">
        <v>32.657</v>
      </c>
      <c r="E13547" s="29" t="n">
        <f aca="false">D13547/10</f>
        <v>3.2657</v>
      </c>
      <c r="F13547" s="29" t="n">
        <f aca="false">(E13547+Einstellungen!$B$20)*(1+Einstellungen!$B$10)</f>
        <v>26.086823</v>
      </c>
      <c r="G13547" s="21" t="str">
        <f aca="false">IF(F13547&lt;Einstellungen!$B$5,"ja","nein")</f>
        <v>ja</v>
      </c>
      <c r="H13547" s="21" t="s">
        <v>32</v>
      </c>
      <c r="I13547" s="29" t="n">
        <f aca="false">INDEX(Einstellungen!$B$27:$B$50,10)</f>
        <v>1.05</v>
      </c>
      <c r="J13547" s="29" t="n">
        <f aca="false">F13547*I13547</f>
        <v>27.39116415</v>
      </c>
    </row>
    <row r="13548" customFormat="false" ht="15" hidden="false" customHeight="false" outlineLevel="0" collapsed="false">
      <c r="A13548" s="28" t="n">
        <v>46145</v>
      </c>
      <c r="B13548" s="21" t="s">
        <v>122</v>
      </c>
      <c r="C13548" s="21" t="s">
        <v>139</v>
      </c>
      <c r="D13548" s="29" t="n">
        <v>1.287</v>
      </c>
      <c r="E13548" s="29" t="n">
        <f aca="false">D13548/10</f>
        <v>0.1287</v>
      </c>
      <c r="F13548" s="29" t="n">
        <f aca="false">(E13548+Einstellungen!$B$20)*(1+Einstellungen!$B$10)</f>
        <v>22.353793</v>
      </c>
      <c r="G13548" s="21" t="str">
        <f aca="false">IF(F13548&lt;Einstellungen!$B$5,"ja","nein")</f>
        <v>ja</v>
      </c>
      <c r="H13548" s="21" t="s">
        <v>32</v>
      </c>
      <c r="I13548" s="29" t="n">
        <f aca="false">INDEX(Einstellungen!$B$27:$B$50,11)</f>
        <v>1.05</v>
      </c>
      <c r="J13548" s="29" t="n">
        <f aca="false">F13548*I13548</f>
        <v>23.47148265</v>
      </c>
    </row>
    <row r="13549" customFormat="false" ht="15" hidden="false" customHeight="false" outlineLevel="0" collapsed="false">
      <c r="A13549" s="28" t="n">
        <v>46145</v>
      </c>
      <c r="B13549" s="21" t="s">
        <v>123</v>
      </c>
      <c r="C13549" s="21" t="s">
        <v>139</v>
      </c>
      <c r="D13549" s="29" t="n">
        <v>-1.427</v>
      </c>
      <c r="E13549" s="29" t="n">
        <f aca="false">D13549/10</f>
        <v>-0.1427</v>
      </c>
      <c r="F13549" s="29" t="n">
        <f aca="false">(E13549+Einstellungen!$B$20)*(1+Einstellungen!$B$10)</f>
        <v>22.030827</v>
      </c>
      <c r="G13549" s="21" t="str">
        <f aca="false">IF(F13549&lt;Einstellungen!$B$5,"ja","nein")</f>
        <v>ja</v>
      </c>
      <c r="H13549" s="21" t="s">
        <v>32</v>
      </c>
      <c r="I13549" s="29" t="n">
        <f aca="false">INDEX(Einstellungen!$B$27:$B$50,12)</f>
        <v>1.1</v>
      </c>
      <c r="J13549" s="29" t="n">
        <f aca="false">F13549*I13549</f>
        <v>24.2339097</v>
      </c>
    </row>
    <row r="13550" customFormat="false" ht="15" hidden="false" customHeight="false" outlineLevel="0" collapsed="false">
      <c r="A13550" s="28" t="n">
        <v>46145</v>
      </c>
      <c r="B13550" s="21" t="s">
        <v>124</v>
      </c>
      <c r="C13550" s="21" t="s">
        <v>139</v>
      </c>
      <c r="D13550" s="29" t="n">
        <v>-6.79</v>
      </c>
      <c r="E13550" s="29" t="n">
        <f aca="false">D13550/10</f>
        <v>-0.679</v>
      </c>
      <c r="F13550" s="29" t="n">
        <f aca="false">(E13550+Einstellungen!$B$20)*(1+Einstellungen!$B$10)</f>
        <v>21.39263</v>
      </c>
      <c r="G13550" s="21" t="str">
        <f aca="false">IF(F13550&lt;Einstellungen!$B$5,"ja","nein")</f>
        <v>ja</v>
      </c>
      <c r="H13550" s="21" t="s">
        <v>32</v>
      </c>
      <c r="I13550" s="29" t="n">
        <f aca="false">INDEX(Einstellungen!$B$27:$B$50,13)</f>
        <v>1.2</v>
      </c>
      <c r="J13550" s="29" t="n">
        <f aca="false">F13550*I13550</f>
        <v>25.671156</v>
      </c>
    </row>
    <row r="13551" customFormat="false" ht="15" hidden="false" customHeight="false" outlineLevel="0" collapsed="false">
      <c r="A13551" s="28" t="n">
        <v>46145</v>
      </c>
      <c r="B13551" s="21" t="s">
        <v>125</v>
      </c>
      <c r="C13551" s="21" t="s">
        <v>139</v>
      </c>
      <c r="D13551" s="29" t="n">
        <v>-14.435</v>
      </c>
      <c r="E13551" s="29" t="n">
        <f aca="false">D13551/10</f>
        <v>-1.4435</v>
      </c>
      <c r="F13551" s="29" t="n">
        <f aca="false">(E13551+Einstellungen!$B$20)*(1+Einstellungen!$B$10)</f>
        <v>20.482875</v>
      </c>
      <c r="G13551" s="21" t="str">
        <f aca="false">IF(F13551&lt;Einstellungen!$B$5,"ja","nein")</f>
        <v>ja</v>
      </c>
      <c r="H13551" s="21" t="s">
        <v>32</v>
      </c>
      <c r="I13551" s="29" t="n">
        <f aca="false">INDEX(Einstellungen!$B$27:$B$50,14)</f>
        <v>1.15</v>
      </c>
      <c r="J13551" s="29" t="n">
        <f aca="false">F13551*I13551</f>
        <v>23.55530625</v>
      </c>
    </row>
    <row r="13552" customFormat="false" ht="15" hidden="false" customHeight="false" outlineLevel="0" collapsed="false">
      <c r="A13552" s="28" t="n">
        <v>46145</v>
      </c>
      <c r="B13552" s="21" t="s">
        <v>126</v>
      </c>
      <c r="C13552" s="21" t="s">
        <v>139</v>
      </c>
      <c r="D13552" s="29" t="n">
        <v>-10.883</v>
      </c>
      <c r="E13552" s="29" t="n">
        <f aca="false">D13552/10</f>
        <v>-1.0883</v>
      </c>
      <c r="F13552" s="29" t="n">
        <f aca="false">(E13552+Einstellungen!$B$20)*(1+Einstellungen!$B$10)</f>
        <v>20.905563</v>
      </c>
      <c r="G13552" s="21" t="str">
        <f aca="false">IF(F13552&lt;Einstellungen!$B$5,"ja","nein")</f>
        <v>ja</v>
      </c>
      <c r="H13552" s="21" t="s">
        <v>32</v>
      </c>
      <c r="I13552" s="29" t="n">
        <f aca="false">INDEX(Einstellungen!$B$27:$B$50,15)</f>
        <v>1</v>
      </c>
      <c r="J13552" s="29" t="n">
        <f aca="false">F13552*I13552</f>
        <v>20.905563</v>
      </c>
    </row>
    <row r="13553" customFormat="false" ht="15" hidden="false" customHeight="false" outlineLevel="0" collapsed="false">
      <c r="A13553" s="28" t="n">
        <v>46145</v>
      </c>
      <c r="B13553" s="21" t="s">
        <v>127</v>
      </c>
      <c r="C13553" s="21" t="s">
        <v>139</v>
      </c>
      <c r="D13553" s="29" t="n">
        <v>-3.967</v>
      </c>
      <c r="E13553" s="29" t="n">
        <f aca="false">D13553/10</f>
        <v>-0.3967</v>
      </c>
      <c r="F13553" s="29" t="n">
        <f aca="false">(E13553+Einstellungen!$B$20)*(1+Einstellungen!$B$10)</f>
        <v>21.728567</v>
      </c>
      <c r="G13553" s="21" t="str">
        <f aca="false">IF(F13553&lt;Einstellungen!$B$5,"ja","nein")</f>
        <v>ja</v>
      </c>
      <c r="H13553" s="21" t="s">
        <v>32</v>
      </c>
      <c r="I13553" s="29" t="n">
        <f aca="false">INDEX(Einstellungen!$B$27:$B$50,16)</f>
        <v>0.95</v>
      </c>
      <c r="J13553" s="29" t="n">
        <f aca="false">F13553*I13553</f>
        <v>20.64213865</v>
      </c>
    </row>
    <row r="13554" customFormat="false" ht="15" hidden="false" customHeight="false" outlineLevel="0" collapsed="false">
      <c r="A13554" s="28" t="n">
        <v>46145</v>
      </c>
      <c r="B13554" s="21" t="s">
        <v>128</v>
      </c>
      <c r="C13554" s="21" t="s">
        <v>139</v>
      </c>
      <c r="D13554" s="29" t="n">
        <v>9.133</v>
      </c>
      <c r="E13554" s="29" t="n">
        <f aca="false">D13554/10</f>
        <v>0.9133</v>
      </c>
      <c r="F13554" s="29" t="n">
        <f aca="false">(E13554+Einstellungen!$B$20)*(1+Einstellungen!$B$10)</f>
        <v>23.287467</v>
      </c>
      <c r="G13554" s="21" t="str">
        <f aca="false">IF(F13554&lt;Einstellungen!$B$5,"ja","nein")</f>
        <v>ja</v>
      </c>
      <c r="H13554" s="21" t="s">
        <v>32</v>
      </c>
      <c r="I13554" s="29" t="n">
        <f aca="false">INDEX(Einstellungen!$B$27:$B$50,17)</f>
        <v>0.95</v>
      </c>
      <c r="J13554" s="29" t="n">
        <f aca="false">F13554*I13554</f>
        <v>22.12309365</v>
      </c>
    </row>
    <row r="13555" customFormat="false" ht="15" hidden="false" customHeight="false" outlineLevel="0" collapsed="false">
      <c r="A13555" s="28" t="n">
        <v>46145</v>
      </c>
      <c r="B13555" s="21" t="s">
        <v>129</v>
      </c>
      <c r="C13555" s="21" t="s">
        <v>139</v>
      </c>
      <c r="D13555" s="29" t="n">
        <v>80.707</v>
      </c>
      <c r="E13555" s="29" t="n">
        <f aca="false">D13555/10</f>
        <v>8.0707</v>
      </c>
      <c r="F13555" s="29" t="n">
        <f aca="false">(E13555+Einstellungen!$B$20)*(1+Einstellungen!$B$10)</f>
        <v>31.804773</v>
      </c>
      <c r="G13555" s="21" t="str">
        <f aca="false">IF(F13555&lt;Einstellungen!$B$5,"ja","nein")</f>
        <v>nein</v>
      </c>
      <c r="H13555" s="21" t="s">
        <v>32</v>
      </c>
      <c r="I13555" s="29" t="n">
        <f aca="false">INDEX(Einstellungen!$B$27:$B$50,18)</f>
        <v>1.1</v>
      </c>
      <c r="J13555" s="29" t="n">
        <f aca="false">F13555*I13555</f>
        <v>34.9852503</v>
      </c>
    </row>
    <row r="13556" customFormat="false" ht="15" hidden="false" customHeight="false" outlineLevel="0" collapsed="false">
      <c r="A13556" s="28" t="n">
        <v>46145</v>
      </c>
      <c r="B13556" s="21" t="s">
        <v>130</v>
      </c>
      <c r="C13556" s="21" t="s">
        <v>139</v>
      </c>
      <c r="D13556" s="29" t="n">
        <v>120.572</v>
      </c>
      <c r="E13556" s="29" t="n">
        <f aca="false">D13556/10</f>
        <v>12.0572</v>
      </c>
      <c r="F13556" s="29" t="n">
        <f aca="false">(E13556+Einstellungen!$B$20)*(1+Einstellungen!$B$10)</f>
        <v>36.548708</v>
      </c>
      <c r="G13556" s="21" t="str">
        <f aca="false">IF(F13556&lt;Einstellungen!$B$5,"ja","nein")</f>
        <v>nein</v>
      </c>
      <c r="H13556" s="21" t="s">
        <v>32</v>
      </c>
      <c r="I13556" s="29" t="n">
        <f aca="false">INDEX(Einstellungen!$B$27:$B$50,19)</f>
        <v>1.35</v>
      </c>
      <c r="J13556" s="29" t="n">
        <f aca="false">F13556*I13556</f>
        <v>49.3407558</v>
      </c>
    </row>
    <row r="13557" customFormat="false" ht="15" hidden="false" customHeight="false" outlineLevel="0" collapsed="false">
      <c r="A13557" s="28" t="n">
        <v>46145</v>
      </c>
      <c r="B13557" s="21" t="s">
        <v>131</v>
      </c>
      <c r="C13557" s="21" t="s">
        <v>139</v>
      </c>
      <c r="D13557" s="29" t="n">
        <v>134.795</v>
      </c>
      <c r="E13557" s="29" t="n">
        <f aca="false">D13557/10</f>
        <v>13.4795</v>
      </c>
      <c r="F13557" s="29" t="n">
        <f aca="false">(E13557+Einstellungen!$B$20)*(1+Einstellungen!$B$10)</f>
        <v>38.241245</v>
      </c>
      <c r="G13557" s="21" t="str">
        <f aca="false">IF(F13557&lt;Einstellungen!$B$5,"ja","nein")</f>
        <v>nein</v>
      </c>
      <c r="H13557" s="21" t="s">
        <v>32</v>
      </c>
      <c r="I13557" s="29" t="n">
        <f aca="false">INDEX(Einstellungen!$B$27:$B$50,20)</f>
        <v>1.45</v>
      </c>
      <c r="J13557" s="29" t="n">
        <f aca="false">F13557*I13557</f>
        <v>55.44980525</v>
      </c>
    </row>
    <row r="13558" customFormat="false" ht="15" hidden="false" customHeight="false" outlineLevel="0" collapsed="false">
      <c r="A13558" s="28" t="n">
        <v>46145</v>
      </c>
      <c r="B13558" s="21" t="s">
        <v>132</v>
      </c>
      <c r="C13558" s="21" t="s">
        <v>139</v>
      </c>
      <c r="D13558" s="29" t="n">
        <v>140.87</v>
      </c>
      <c r="E13558" s="29" t="n">
        <f aca="false">D13558/10</f>
        <v>14.087</v>
      </c>
      <c r="F13558" s="29" t="n">
        <f aca="false">(E13558+Einstellungen!$B$20)*(1+Einstellungen!$B$10)</f>
        <v>38.96417</v>
      </c>
      <c r="G13558" s="21" t="str">
        <f aca="false">IF(F13558&lt;Einstellungen!$B$5,"ja","nein")</f>
        <v>nein</v>
      </c>
      <c r="H13558" s="21" t="s">
        <v>32</v>
      </c>
      <c r="I13558" s="29" t="n">
        <f aca="false">INDEX(Einstellungen!$B$27:$B$50,21)</f>
        <v>1.4</v>
      </c>
      <c r="J13558" s="29" t="n">
        <f aca="false">F13558*I13558</f>
        <v>54.549838</v>
      </c>
    </row>
    <row r="13559" customFormat="false" ht="15" hidden="false" customHeight="false" outlineLevel="0" collapsed="false">
      <c r="A13559" s="28" t="n">
        <v>46145</v>
      </c>
      <c r="B13559" s="21" t="s">
        <v>133</v>
      </c>
      <c r="C13559" s="21" t="s">
        <v>139</v>
      </c>
      <c r="D13559" s="29" t="n">
        <v>137.31</v>
      </c>
      <c r="E13559" s="29" t="n">
        <f aca="false">D13559/10</f>
        <v>13.731</v>
      </c>
      <c r="F13559" s="29" t="n">
        <f aca="false">(E13559+Einstellungen!$B$20)*(1+Einstellungen!$B$10)</f>
        <v>38.54053</v>
      </c>
      <c r="G13559" s="21" t="str">
        <f aca="false">IF(F13559&lt;Einstellungen!$B$5,"ja","nein")</f>
        <v>nein</v>
      </c>
      <c r="H13559" s="21" t="s">
        <v>32</v>
      </c>
      <c r="I13559" s="29" t="n">
        <f aca="false">INDEX(Einstellungen!$B$27:$B$50,22)</f>
        <v>1.25</v>
      </c>
      <c r="J13559" s="29" t="n">
        <f aca="false">F13559*I13559</f>
        <v>48.1756625</v>
      </c>
    </row>
    <row r="13560" customFormat="false" ht="15" hidden="false" customHeight="false" outlineLevel="0" collapsed="false">
      <c r="A13560" s="28" t="n">
        <v>46145</v>
      </c>
      <c r="B13560" s="21" t="s">
        <v>134</v>
      </c>
      <c r="C13560" s="21" t="s">
        <v>139</v>
      </c>
      <c r="D13560" s="29" t="n">
        <v>130.377</v>
      </c>
      <c r="E13560" s="29" t="n">
        <f aca="false">D13560/10</f>
        <v>13.0377</v>
      </c>
      <c r="F13560" s="29" t="n">
        <f aca="false">(E13560+Einstellungen!$B$20)*(1+Einstellungen!$B$10)</f>
        <v>37.715503</v>
      </c>
      <c r="G13560" s="21" t="str">
        <f aca="false">IF(F13560&lt;Einstellungen!$B$5,"ja","nein")</f>
        <v>nein</v>
      </c>
      <c r="H13560" s="21" t="s">
        <v>32</v>
      </c>
      <c r="I13560" s="29" t="n">
        <f aca="false">INDEX(Einstellungen!$B$27:$B$50,23)</f>
        <v>1.05</v>
      </c>
      <c r="J13560" s="29" t="n">
        <f aca="false">F13560*I13560</f>
        <v>39.60127815</v>
      </c>
    </row>
    <row r="13561" customFormat="false" ht="15" hidden="false" customHeight="false" outlineLevel="0" collapsed="false">
      <c r="A13561" s="28" t="n">
        <v>46145</v>
      </c>
      <c r="B13561" s="21" t="s">
        <v>135</v>
      </c>
      <c r="C13561" s="21" t="s">
        <v>139</v>
      </c>
      <c r="D13561" s="29" t="n">
        <v>121.115</v>
      </c>
      <c r="E13561" s="29" t="n">
        <f aca="false">D13561/10</f>
        <v>12.1115</v>
      </c>
      <c r="F13561" s="29" t="n">
        <f aca="false">(E13561+Einstellungen!$B$20)*(1+Einstellungen!$B$10)</f>
        <v>36.613325</v>
      </c>
      <c r="G13561" s="21" t="str">
        <f aca="false">IF(F13561&lt;Einstellungen!$B$5,"ja","nein")</f>
        <v>nein</v>
      </c>
      <c r="H13561" s="21" t="s">
        <v>32</v>
      </c>
      <c r="I13561" s="29" t="n">
        <f aca="false">INDEX(Einstellungen!$B$27:$B$50,24)</f>
        <v>0.8</v>
      </c>
      <c r="J13561" s="29" t="n">
        <f aca="false">F13561*I13561</f>
        <v>29.29066</v>
      </c>
    </row>
    <row r="13562" customFormat="false" ht="15" hidden="false" customHeight="false" outlineLevel="0" collapsed="false">
      <c r="A13562" s="28" t="n">
        <v>46146</v>
      </c>
      <c r="B13562" s="21" t="s">
        <v>111</v>
      </c>
      <c r="C13562" s="21" t="s">
        <v>140</v>
      </c>
      <c r="D13562" s="29" t="n">
        <v>117.355</v>
      </c>
      <c r="E13562" s="29" t="n">
        <f aca="false">D13562/10</f>
        <v>11.7355</v>
      </c>
      <c r="F13562" s="29" t="n">
        <f aca="false">(E13562+Einstellungen!$B$20)*(1+Einstellungen!$B$10)</f>
        <v>36.165885</v>
      </c>
      <c r="G13562" s="21" t="str">
        <f aca="false">IF(F13562&lt;Einstellungen!$B$5,"ja","nein")</f>
        <v>nein</v>
      </c>
      <c r="H13562" s="21" t="s">
        <v>32</v>
      </c>
      <c r="I13562" s="29" t="n">
        <f aca="false">INDEX(Einstellungen!$B$27:$B$50,1)</f>
        <v>0.6</v>
      </c>
      <c r="J13562" s="29" t="n">
        <f aca="false">F13562*I13562</f>
        <v>21.699531</v>
      </c>
    </row>
    <row r="13563" customFormat="false" ht="15" hidden="false" customHeight="false" outlineLevel="0" collapsed="false">
      <c r="A13563" s="28" t="n">
        <v>46146</v>
      </c>
      <c r="B13563" s="21" t="s">
        <v>113</v>
      </c>
      <c r="C13563" s="21" t="s">
        <v>140</v>
      </c>
      <c r="D13563" s="29" t="n">
        <v>108.41</v>
      </c>
      <c r="E13563" s="29" t="n">
        <f aca="false">D13563/10</f>
        <v>10.841</v>
      </c>
      <c r="F13563" s="29" t="n">
        <f aca="false">(E13563+Einstellungen!$B$20)*(1+Einstellungen!$B$10)</f>
        <v>35.10143</v>
      </c>
      <c r="G13563" s="21" t="str">
        <f aca="false">IF(F13563&lt;Einstellungen!$B$5,"ja","nein")</f>
        <v>nein</v>
      </c>
      <c r="H13563" s="21" t="s">
        <v>32</v>
      </c>
      <c r="I13563" s="29" t="n">
        <f aca="false">INDEX(Einstellungen!$B$27:$B$50,2)</f>
        <v>0.5</v>
      </c>
      <c r="J13563" s="29" t="n">
        <f aca="false">F13563*I13563</f>
        <v>17.550715</v>
      </c>
    </row>
    <row r="13564" customFormat="false" ht="15" hidden="false" customHeight="false" outlineLevel="0" collapsed="false">
      <c r="A13564" s="28" t="n">
        <v>46146</v>
      </c>
      <c r="B13564" s="21" t="s">
        <v>114</v>
      </c>
      <c r="C13564" s="21" t="s">
        <v>140</v>
      </c>
      <c r="D13564" s="29" t="n">
        <v>110.558</v>
      </c>
      <c r="E13564" s="29" t="n">
        <f aca="false">D13564/10</f>
        <v>11.0558</v>
      </c>
      <c r="F13564" s="29" t="n">
        <f aca="false">(E13564+Einstellungen!$B$20)*(1+Einstellungen!$B$10)</f>
        <v>35.357042</v>
      </c>
      <c r="G13564" s="21" t="str">
        <f aca="false">IF(F13564&lt;Einstellungen!$B$5,"ja","nein")</f>
        <v>nein</v>
      </c>
      <c r="H13564" s="21" t="s">
        <v>32</v>
      </c>
      <c r="I13564" s="29" t="n">
        <f aca="false">INDEX(Einstellungen!$B$27:$B$50,3)</f>
        <v>0.45</v>
      </c>
      <c r="J13564" s="29" t="n">
        <f aca="false">F13564*I13564</f>
        <v>15.9106689</v>
      </c>
    </row>
    <row r="13565" customFormat="false" ht="15" hidden="false" customHeight="false" outlineLevel="0" collapsed="false">
      <c r="A13565" s="28" t="n">
        <v>46146</v>
      </c>
      <c r="B13565" s="21" t="s">
        <v>115</v>
      </c>
      <c r="C13565" s="21" t="s">
        <v>140</v>
      </c>
      <c r="D13565" s="29" t="n">
        <v>106.347</v>
      </c>
      <c r="E13565" s="29" t="n">
        <f aca="false">D13565/10</f>
        <v>10.6347</v>
      </c>
      <c r="F13565" s="29" t="n">
        <f aca="false">(E13565+Einstellungen!$B$20)*(1+Einstellungen!$B$10)</f>
        <v>34.855933</v>
      </c>
      <c r="G13565" s="21" t="str">
        <f aca="false">IF(F13565&lt;Einstellungen!$B$5,"ja","nein")</f>
        <v>nein</v>
      </c>
      <c r="H13565" s="21" t="s">
        <v>32</v>
      </c>
      <c r="I13565" s="29" t="n">
        <f aca="false">INDEX(Einstellungen!$B$27:$B$50,4)</f>
        <v>0.45</v>
      </c>
      <c r="J13565" s="29" t="n">
        <f aca="false">F13565*I13565</f>
        <v>15.68516985</v>
      </c>
    </row>
    <row r="13566" customFormat="false" ht="15" hidden="false" customHeight="false" outlineLevel="0" collapsed="false">
      <c r="A13566" s="28" t="n">
        <v>46146</v>
      </c>
      <c r="B13566" s="21" t="s">
        <v>116</v>
      </c>
      <c r="C13566" s="21" t="s">
        <v>140</v>
      </c>
      <c r="D13566" s="29" t="n">
        <v>109.907</v>
      </c>
      <c r="E13566" s="29" t="n">
        <f aca="false">D13566/10</f>
        <v>10.9907</v>
      </c>
      <c r="F13566" s="29" t="n">
        <f aca="false">(E13566+Einstellungen!$B$20)*(1+Einstellungen!$B$10)</f>
        <v>35.279573</v>
      </c>
      <c r="G13566" s="21" t="str">
        <f aca="false">IF(F13566&lt;Einstellungen!$B$5,"ja","nein")</f>
        <v>nein</v>
      </c>
      <c r="H13566" s="21" t="s">
        <v>32</v>
      </c>
      <c r="I13566" s="29" t="n">
        <f aca="false">INDEX(Einstellungen!$B$27:$B$50,5)</f>
        <v>0.45</v>
      </c>
      <c r="J13566" s="29" t="n">
        <f aca="false">F13566*I13566</f>
        <v>15.87580785</v>
      </c>
    </row>
    <row r="13567" customFormat="false" ht="15" hidden="false" customHeight="false" outlineLevel="0" collapsed="false">
      <c r="A13567" s="28" t="n">
        <v>46146</v>
      </c>
      <c r="B13567" s="21" t="s">
        <v>117</v>
      </c>
      <c r="C13567" s="21" t="s">
        <v>140</v>
      </c>
      <c r="D13567" s="29" t="n">
        <v>128.882</v>
      </c>
      <c r="E13567" s="29" t="n">
        <f aca="false">D13567/10</f>
        <v>12.8882</v>
      </c>
      <c r="F13567" s="29" t="n">
        <f aca="false">(E13567+Einstellungen!$B$20)*(1+Einstellungen!$B$10)</f>
        <v>37.537598</v>
      </c>
      <c r="G13567" s="21" t="str">
        <f aca="false">IF(F13567&lt;Einstellungen!$B$5,"ja","nein")</f>
        <v>nein</v>
      </c>
      <c r="H13567" s="21" t="s">
        <v>32</v>
      </c>
      <c r="I13567" s="29" t="n">
        <f aca="false">INDEX(Einstellungen!$B$27:$B$50,6)</f>
        <v>0.5</v>
      </c>
      <c r="J13567" s="29" t="n">
        <f aca="false">F13567*I13567</f>
        <v>18.768799</v>
      </c>
    </row>
    <row r="13568" customFormat="false" ht="15" hidden="false" customHeight="false" outlineLevel="0" collapsed="false">
      <c r="A13568" s="28" t="n">
        <v>46146</v>
      </c>
      <c r="B13568" s="21" t="s">
        <v>118</v>
      </c>
      <c r="C13568" s="21" t="s">
        <v>140</v>
      </c>
      <c r="D13568" s="29" t="n">
        <v>149.548</v>
      </c>
      <c r="E13568" s="29" t="n">
        <f aca="false">D13568/10</f>
        <v>14.9548</v>
      </c>
      <c r="F13568" s="29" t="n">
        <f aca="false">(E13568+Einstellungen!$B$20)*(1+Einstellungen!$B$10)</f>
        <v>39.996852</v>
      </c>
      <c r="G13568" s="21" t="str">
        <f aca="false">IF(F13568&lt;Einstellungen!$B$5,"ja","nein")</f>
        <v>nein</v>
      </c>
      <c r="H13568" s="21" t="s">
        <v>32</v>
      </c>
      <c r="I13568" s="29" t="n">
        <f aca="false">INDEX(Einstellungen!$B$27:$B$50,7)</f>
        <v>0.7</v>
      </c>
      <c r="J13568" s="29" t="n">
        <f aca="false">F13568*I13568</f>
        <v>27.9977964</v>
      </c>
    </row>
    <row r="13569" customFormat="false" ht="15" hidden="false" customHeight="false" outlineLevel="0" collapsed="false">
      <c r="A13569" s="28" t="n">
        <v>46146</v>
      </c>
      <c r="B13569" s="21" t="s">
        <v>119</v>
      </c>
      <c r="C13569" s="21" t="s">
        <v>140</v>
      </c>
      <c r="D13569" s="29" t="n">
        <v>151.267</v>
      </c>
      <c r="E13569" s="29" t="n">
        <f aca="false">D13569/10</f>
        <v>15.1267</v>
      </c>
      <c r="F13569" s="29" t="n">
        <f aca="false">(E13569+Einstellungen!$B$20)*(1+Einstellungen!$B$10)</f>
        <v>40.201413</v>
      </c>
      <c r="G13569" s="21" t="str">
        <f aca="false">IF(F13569&lt;Einstellungen!$B$5,"ja","nein")</f>
        <v>nein</v>
      </c>
      <c r="H13569" s="21" t="s">
        <v>32</v>
      </c>
      <c r="I13569" s="29" t="n">
        <f aca="false">INDEX(Einstellungen!$B$27:$B$50,8)</f>
        <v>0.95</v>
      </c>
      <c r="J13569" s="29" t="n">
        <f aca="false">F13569*I13569</f>
        <v>38.19134235</v>
      </c>
    </row>
    <row r="13570" customFormat="false" ht="15" hidden="false" customHeight="false" outlineLevel="0" collapsed="false">
      <c r="A13570" s="28" t="n">
        <v>46146</v>
      </c>
      <c r="B13570" s="21" t="s">
        <v>120</v>
      </c>
      <c r="C13570" s="21" t="s">
        <v>140</v>
      </c>
      <c r="D13570" s="29" t="n">
        <v>134.602</v>
      </c>
      <c r="E13570" s="29" t="n">
        <f aca="false">D13570/10</f>
        <v>13.4602</v>
      </c>
      <c r="F13570" s="29" t="n">
        <f aca="false">(E13570+Einstellungen!$B$20)*(1+Einstellungen!$B$10)</f>
        <v>38.218278</v>
      </c>
      <c r="G13570" s="21" t="str">
        <f aca="false">IF(F13570&lt;Einstellungen!$B$5,"ja","nein")</f>
        <v>nein</v>
      </c>
      <c r="H13570" s="21" t="s">
        <v>32</v>
      </c>
      <c r="I13570" s="29" t="n">
        <f aca="false">INDEX(Einstellungen!$B$27:$B$50,9)</f>
        <v>1.05</v>
      </c>
      <c r="J13570" s="29" t="n">
        <f aca="false">F13570*I13570</f>
        <v>40.1291919</v>
      </c>
    </row>
    <row r="13571" customFormat="false" ht="15" hidden="false" customHeight="false" outlineLevel="0" collapsed="false">
      <c r="A13571" s="28" t="n">
        <v>46146</v>
      </c>
      <c r="B13571" s="21" t="s">
        <v>121</v>
      </c>
      <c r="C13571" s="21" t="s">
        <v>140</v>
      </c>
      <c r="D13571" s="29" t="n">
        <v>113.625</v>
      </c>
      <c r="E13571" s="29" t="n">
        <f aca="false">D13571/10</f>
        <v>11.3625</v>
      </c>
      <c r="F13571" s="29" t="n">
        <f aca="false">(E13571+Einstellungen!$B$20)*(1+Einstellungen!$B$10)</f>
        <v>35.722015</v>
      </c>
      <c r="G13571" s="21" t="str">
        <f aca="false">IF(F13571&lt;Einstellungen!$B$5,"ja","nein")</f>
        <v>nein</v>
      </c>
      <c r="H13571" s="21" t="s">
        <v>32</v>
      </c>
      <c r="I13571" s="29" t="n">
        <f aca="false">INDEX(Einstellungen!$B$27:$B$50,10)</f>
        <v>1.05</v>
      </c>
      <c r="J13571" s="29" t="n">
        <f aca="false">F13571*I13571</f>
        <v>37.50811575</v>
      </c>
    </row>
    <row r="13572" customFormat="false" ht="15" hidden="false" customHeight="false" outlineLevel="0" collapsed="false">
      <c r="A13572" s="28" t="n">
        <v>46146</v>
      </c>
      <c r="B13572" s="21" t="s">
        <v>122</v>
      </c>
      <c r="C13572" s="21" t="s">
        <v>140</v>
      </c>
      <c r="D13572" s="29" t="n">
        <v>99.99</v>
      </c>
      <c r="E13572" s="29" t="n">
        <f aca="false">D13572/10</f>
        <v>9.999</v>
      </c>
      <c r="F13572" s="29" t="n">
        <f aca="false">(E13572+Einstellungen!$B$20)*(1+Einstellungen!$B$10)</f>
        <v>34.09945</v>
      </c>
      <c r="G13572" s="21" t="str">
        <f aca="false">IF(F13572&lt;Einstellungen!$B$5,"ja","nein")</f>
        <v>nein</v>
      </c>
      <c r="H13572" s="21" t="s">
        <v>32</v>
      </c>
      <c r="I13572" s="29" t="n">
        <f aca="false">INDEX(Einstellungen!$B$27:$B$50,11)</f>
        <v>1.05</v>
      </c>
      <c r="J13572" s="29" t="n">
        <f aca="false">F13572*I13572</f>
        <v>35.8044225</v>
      </c>
    </row>
    <row r="13573" customFormat="false" ht="15" hidden="false" customHeight="false" outlineLevel="0" collapsed="false">
      <c r="A13573" s="28" t="n">
        <v>46146</v>
      </c>
      <c r="B13573" s="21" t="s">
        <v>123</v>
      </c>
      <c r="C13573" s="21" t="s">
        <v>140</v>
      </c>
      <c r="D13573" s="29" t="n">
        <v>93.095</v>
      </c>
      <c r="E13573" s="29" t="n">
        <f aca="false">D13573/10</f>
        <v>9.3095</v>
      </c>
      <c r="F13573" s="29" t="n">
        <f aca="false">(E13573+Einstellungen!$B$20)*(1+Einstellungen!$B$10)</f>
        <v>33.278945</v>
      </c>
      <c r="G13573" s="21" t="str">
        <f aca="false">IF(F13573&lt;Einstellungen!$B$5,"ja","nein")</f>
        <v>nein</v>
      </c>
      <c r="H13573" s="21" t="s">
        <v>32</v>
      </c>
      <c r="I13573" s="29" t="n">
        <f aca="false">INDEX(Einstellungen!$B$27:$B$50,12)</f>
        <v>1.1</v>
      </c>
      <c r="J13573" s="29" t="n">
        <f aca="false">F13573*I13573</f>
        <v>36.6068395</v>
      </c>
    </row>
    <row r="13574" customFormat="false" ht="15" hidden="false" customHeight="false" outlineLevel="0" collapsed="false">
      <c r="A13574" s="28" t="n">
        <v>46146</v>
      </c>
      <c r="B13574" s="21" t="s">
        <v>124</v>
      </c>
      <c r="C13574" s="21" t="s">
        <v>140</v>
      </c>
      <c r="D13574" s="29" t="n">
        <v>75.065</v>
      </c>
      <c r="E13574" s="29" t="n">
        <f aca="false">D13574/10</f>
        <v>7.5065</v>
      </c>
      <c r="F13574" s="29" t="n">
        <f aca="false">(E13574+Einstellungen!$B$20)*(1+Einstellungen!$B$10)</f>
        <v>31.133375</v>
      </c>
      <c r="G13574" s="21" t="str">
        <f aca="false">IF(F13574&lt;Einstellungen!$B$5,"ja","nein")</f>
        <v>nein</v>
      </c>
      <c r="H13574" s="21" t="s">
        <v>32</v>
      </c>
      <c r="I13574" s="29" t="n">
        <f aca="false">INDEX(Einstellungen!$B$27:$B$50,13)</f>
        <v>1.2</v>
      </c>
      <c r="J13574" s="29" t="n">
        <f aca="false">F13574*I13574</f>
        <v>37.36005</v>
      </c>
    </row>
    <row r="13575" customFormat="false" ht="15" hidden="false" customHeight="false" outlineLevel="0" collapsed="false">
      <c r="A13575" s="28" t="n">
        <v>46146</v>
      </c>
      <c r="B13575" s="21" t="s">
        <v>125</v>
      </c>
      <c r="C13575" s="21" t="s">
        <v>140</v>
      </c>
      <c r="D13575" s="29" t="n">
        <v>69.407</v>
      </c>
      <c r="E13575" s="29" t="n">
        <f aca="false">D13575/10</f>
        <v>6.9407</v>
      </c>
      <c r="F13575" s="29" t="n">
        <f aca="false">(E13575+Einstellungen!$B$20)*(1+Einstellungen!$B$10)</f>
        <v>30.460073</v>
      </c>
      <c r="G13575" s="21" t="str">
        <f aca="false">IF(F13575&lt;Einstellungen!$B$5,"ja","nein")</f>
        <v>nein</v>
      </c>
      <c r="H13575" s="21" t="s">
        <v>32</v>
      </c>
      <c r="I13575" s="29" t="n">
        <f aca="false">INDEX(Einstellungen!$B$27:$B$50,14)</f>
        <v>1.15</v>
      </c>
      <c r="J13575" s="29" t="n">
        <f aca="false">F13575*I13575</f>
        <v>35.02908395</v>
      </c>
    </row>
    <row r="13576" customFormat="false" ht="15" hidden="false" customHeight="false" outlineLevel="0" collapsed="false">
      <c r="A13576" s="28" t="n">
        <v>46146</v>
      </c>
      <c r="B13576" s="21" t="s">
        <v>126</v>
      </c>
      <c r="C13576" s="21" t="s">
        <v>140</v>
      </c>
      <c r="D13576" s="29" t="n">
        <v>81.078</v>
      </c>
      <c r="E13576" s="29" t="n">
        <f aca="false">D13576/10</f>
        <v>8.1078</v>
      </c>
      <c r="F13576" s="29" t="n">
        <f aca="false">(E13576+Einstellungen!$B$20)*(1+Einstellungen!$B$10)</f>
        <v>31.848922</v>
      </c>
      <c r="G13576" s="21" t="str">
        <f aca="false">IF(F13576&lt;Einstellungen!$B$5,"ja","nein")</f>
        <v>nein</v>
      </c>
      <c r="H13576" s="21" t="s">
        <v>32</v>
      </c>
      <c r="I13576" s="29" t="n">
        <f aca="false">INDEX(Einstellungen!$B$27:$B$50,15)</f>
        <v>1</v>
      </c>
      <c r="J13576" s="29" t="n">
        <f aca="false">F13576*I13576</f>
        <v>31.848922</v>
      </c>
    </row>
    <row r="13577" customFormat="false" ht="15" hidden="false" customHeight="false" outlineLevel="0" collapsed="false">
      <c r="A13577" s="28" t="n">
        <v>46146</v>
      </c>
      <c r="B13577" s="21" t="s">
        <v>127</v>
      </c>
      <c r="C13577" s="21" t="s">
        <v>140</v>
      </c>
      <c r="D13577" s="29" t="n">
        <v>94.002</v>
      </c>
      <c r="E13577" s="29" t="n">
        <f aca="false">D13577/10</f>
        <v>9.4002</v>
      </c>
      <c r="F13577" s="29" t="n">
        <f aca="false">(E13577+Einstellungen!$B$20)*(1+Einstellungen!$B$10)</f>
        <v>33.386878</v>
      </c>
      <c r="G13577" s="21" t="str">
        <f aca="false">IF(F13577&lt;Einstellungen!$B$5,"ja","nein")</f>
        <v>nein</v>
      </c>
      <c r="H13577" s="21" t="s">
        <v>32</v>
      </c>
      <c r="I13577" s="29" t="n">
        <f aca="false">INDEX(Einstellungen!$B$27:$B$50,16)</f>
        <v>0.95</v>
      </c>
      <c r="J13577" s="29" t="n">
        <f aca="false">F13577*I13577</f>
        <v>31.7175341</v>
      </c>
    </row>
    <row r="13578" customFormat="false" ht="15" hidden="false" customHeight="false" outlineLevel="0" collapsed="false">
      <c r="A13578" s="28" t="n">
        <v>46146</v>
      </c>
      <c r="B13578" s="21" t="s">
        <v>128</v>
      </c>
      <c r="C13578" s="21" t="s">
        <v>140</v>
      </c>
      <c r="D13578" s="29" t="n">
        <v>107.968</v>
      </c>
      <c r="E13578" s="29" t="n">
        <f aca="false">D13578/10</f>
        <v>10.7968</v>
      </c>
      <c r="F13578" s="29" t="n">
        <f aca="false">(E13578+Einstellungen!$B$20)*(1+Einstellungen!$B$10)</f>
        <v>35.048832</v>
      </c>
      <c r="G13578" s="21" t="str">
        <f aca="false">IF(F13578&lt;Einstellungen!$B$5,"ja","nein")</f>
        <v>nein</v>
      </c>
      <c r="H13578" s="21" t="s">
        <v>32</v>
      </c>
      <c r="I13578" s="29" t="n">
        <f aca="false">INDEX(Einstellungen!$B$27:$B$50,17)</f>
        <v>0.95</v>
      </c>
      <c r="J13578" s="29" t="n">
        <f aca="false">F13578*I13578</f>
        <v>33.2963904</v>
      </c>
    </row>
    <row r="13579" customFormat="false" ht="15" hidden="false" customHeight="false" outlineLevel="0" collapsed="false">
      <c r="A13579" s="28" t="n">
        <v>46146</v>
      </c>
      <c r="B13579" s="21" t="s">
        <v>129</v>
      </c>
      <c r="C13579" s="21" t="s">
        <v>140</v>
      </c>
      <c r="D13579" s="29" t="n">
        <v>128.993</v>
      </c>
      <c r="E13579" s="29" t="n">
        <f aca="false">D13579/10</f>
        <v>12.8993</v>
      </c>
      <c r="F13579" s="29" t="n">
        <f aca="false">(E13579+Einstellungen!$B$20)*(1+Einstellungen!$B$10)</f>
        <v>37.550807</v>
      </c>
      <c r="G13579" s="21" t="str">
        <f aca="false">IF(F13579&lt;Einstellungen!$B$5,"ja","nein")</f>
        <v>nein</v>
      </c>
      <c r="H13579" s="21" t="s">
        <v>32</v>
      </c>
      <c r="I13579" s="29" t="n">
        <f aca="false">INDEX(Einstellungen!$B$27:$B$50,18)</f>
        <v>1.1</v>
      </c>
      <c r="J13579" s="29" t="n">
        <f aca="false">F13579*I13579</f>
        <v>41.3058877</v>
      </c>
    </row>
    <row r="13580" customFormat="false" ht="15" hidden="false" customHeight="false" outlineLevel="0" collapsed="false">
      <c r="A13580" s="28" t="n">
        <v>46146</v>
      </c>
      <c r="B13580" s="21" t="s">
        <v>130</v>
      </c>
      <c r="C13580" s="21" t="s">
        <v>140</v>
      </c>
      <c r="D13580" s="29" t="n">
        <v>169</v>
      </c>
      <c r="E13580" s="29" t="n">
        <f aca="false">D13580/10</f>
        <v>16.9</v>
      </c>
      <c r="F13580" s="29" t="n">
        <f aca="false">(E13580+Einstellungen!$B$20)*(1+Einstellungen!$B$10)</f>
        <v>42.31164</v>
      </c>
      <c r="G13580" s="21" t="str">
        <f aca="false">IF(F13580&lt;Einstellungen!$B$5,"ja","nein")</f>
        <v>nein</v>
      </c>
      <c r="H13580" s="21" t="s">
        <v>32</v>
      </c>
      <c r="I13580" s="29" t="n">
        <f aca="false">INDEX(Einstellungen!$B$27:$B$50,19)</f>
        <v>1.35</v>
      </c>
      <c r="J13580" s="29" t="n">
        <f aca="false">F13580*I13580</f>
        <v>57.120714</v>
      </c>
    </row>
    <row r="13581" customFormat="false" ht="15" hidden="false" customHeight="false" outlineLevel="0" collapsed="false">
      <c r="A13581" s="28" t="n">
        <v>46146</v>
      </c>
      <c r="B13581" s="21" t="s">
        <v>131</v>
      </c>
      <c r="C13581" s="21" t="s">
        <v>140</v>
      </c>
      <c r="D13581" s="29" t="n">
        <v>245.03</v>
      </c>
      <c r="E13581" s="29" t="n">
        <f aca="false">D13581/10</f>
        <v>24.503</v>
      </c>
      <c r="F13581" s="29" t="n">
        <f aca="false">(E13581+Einstellungen!$B$20)*(1+Einstellungen!$B$10)</f>
        <v>51.35921</v>
      </c>
      <c r="G13581" s="21" t="str">
        <f aca="false">IF(F13581&lt;Einstellungen!$B$5,"ja","nein")</f>
        <v>nein</v>
      </c>
      <c r="H13581" s="21" t="s">
        <v>32</v>
      </c>
      <c r="I13581" s="29" t="n">
        <f aca="false">INDEX(Einstellungen!$B$27:$B$50,20)</f>
        <v>1.45</v>
      </c>
      <c r="J13581" s="29" t="n">
        <f aca="false">F13581*I13581</f>
        <v>74.4708545</v>
      </c>
    </row>
    <row r="13582" customFormat="false" ht="15" hidden="false" customHeight="false" outlineLevel="0" collapsed="false">
      <c r="A13582" s="28" t="n">
        <v>46146</v>
      </c>
      <c r="B13582" s="21" t="s">
        <v>132</v>
      </c>
      <c r="C13582" s="21" t="s">
        <v>140</v>
      </c>
      <c r="D13582" s="29" t="n">
        <v>266.835</v>
      </c>
      <c r="E13582" s="29" t="n">
        <f aca="false">D13582/10</f>
        <v>26.6835</v>
      </c>
      <c r="F13582" s="29" t="n">
        <f aca="false">(E13582+Einstellungen!$B$20)*(1+Einstellungen!$B$10)</f>
        <v>53.954005</v>
      </c>
      <c r="G13582" s="21" t="str">
        <f aca="false">IF(F13582&lt;Einstellungen!$B$5,"ja","nein")</f>
        <v>nein</v>
      </c>
      <c r="H13582" s="21" t="s">
        <v>32</v>
      </c>
      <c r="I13582" s="29" t="n">
        <f aca="false">INDEX(Einstellungen!$B$27:$B$50,21)</f>
        <v>1.4</v>
      </c>
      <c r="J13582" s="29" t="n">
        <f aca="false">F13582*I13582</f>
        <v>75.535607</v>
      </c>
    </row>
    <row r="13583" customFormat="false" ht="15" hidden="false" customHeight="false" outlineLevel="0" collapsed="false">
      <c r="A13583" s="28" t="n">
        <v>46146</v>
      </c>
      <c r="B13583" s="21" t="s">
        <v>133</v>
      </c>
      <c r="C13583" s="21" t="s">
        <v>140</v>
      </c>
      <c r="D13583" s="29" t="n">
        <v>194.3</v>
      </c>
      <c r="E13583" s="29" t="n">
        <f aca="false">D13583/10</f>
        <v>19.43</v>
      </c>
      <c r="F13583" s="29" t="n">
        <f aca="false">(E13583+Einstellungen!$B$20)*(1+Einstellungen!$B$10)</f>
        <v>45.32234</v>
      </c>
      <c r="G13583" s="21" t="str">
        <f aca="false">IF(F13583&lt;Einstellungen!$B$5,"ja","nein")</f>
        <v>nein</v>
      </c>
      <c r="H13583" s="21" t="s">
        <v>32</v>
      </c>
      <c r="I13583" s="29" t="n">
        <f aca="false">INDEX(Einstellungen!$B$27:$B$50,22)</f>
        <v>1.25</v>
      </c>
      <c r="J13583" s="29" t="n">
        <f aca="false">F13583*I13583</f>
        <v>56.652925</v>
      </c>
    </row>
    <row r="13584" customFormat="false" ht="15" hidden="false" customHeight="false" outlineLevel="0" collapsed="false">
      <c r="A13584" s="28" t="n">
        <v>46146</v>
      </c>
      <c r="B13584" s="21" t="s">
        <v>134</v>
      </c>
      <c r="C13584" s="21" t="s">
        <v>140</v>
      </c>
      <c r="D13584" s="29" t="n">
        <v>153.045</v>
      </c>
      <c r="E13584" s="29" t="n">
        <f aca="false">D13584/10</f>
        <v>15.3045</v>
      </c>
      <c r="F13584" s="29" t="n">
        <f aca="false">(E13584+Einstellungen!$B$20)*(1+Einstellungen!$B$10)</f>
        <v>40.412995</v>
      </c>
      <c r="G13584" s="21" t="str">
        <f aca="false">IF(F13584&lt;Einstellungen!$B$5,"ja","nein")</f>
        <v>nein</v>
      </c>
      <c r="H13584" s="21" t="s">
        <v>32</v>
      </c>
      <c r="I13584" s="29" t="n">
        <f aca="false">INDEX(Einstellungen!$B$27:$B$50,23)</f>
        <v>1.05</v>
      </c>
      <c r="J13584" s="29" t="n">
        <f aca="false">F13584*I13584</f>
        <v>42.43364475</v>
      </c>
    </row>
    <row r="13585" customFormat="false" ht="15" hidden="false" customHeight="false" outlineLevel="0" collapsed="false">
      <c r="A13585" s="28" t="n">
        <v>46146</v>
      </c>
      <c r="B13585" s="21" t="s">
        <v>135</v>
      </c>
      <c r="C13585" s="21" t="s">
        <v>140</v>
      </c>
      <c r="D13585" s="29" t="n">
        <v>137.2</v>
      </c>
      <c r="E13585" s="29" t="n">
        <f aca="false">D13585/10</f>
        <v>13.72</v>
      </c>
      <c r="F13585" s="29" t="n">
        <f aca="false">(E13585+Einstellungen!$B$20)*(1+Einstellungen!$B$10)</f>
        <v>38.52744</v>
      </c>
      <c r="G13585" s="21" t="str">
        <f aca="false">IF(F13585&lt;Einstellungen!$B$5,"ja","nein")</f>
        <v>nein</v>
      </c>
      <c r="H13585" s="21" t="s">
        <v>32</v>
      </c>
      <c r="I13585" s="29" t="n">
        <f aca="false">INDEX(Einstellungen!$B$27:$B$50,24)</f>
        <v>0.8</v>
      </c>
      <c r="J13585" s="29" t="n">
        <f aca="false">F13585*I13585</f>
        <v>30.821952</v>
      </c>
    </row>
    <row r="13586" customFormat="false" ht="15" hidden="false" customHeight="false" outlineLevel="0" collapsed="false">
      <c r="A13586" s="28" t="n">
        <v>46147</v>
      </c>
      <c r="B13586" s="21" t="s">
        <v>111</v>
      </c>
      <c r="C13586" s="21" t="s">
        <v>141</v>
      </c>
      <c r="D13586" s="29" t="n">
        <v>131.36</v>
      </c>
      <c r="E13586" s="29" t="n">
        <f aca="false">D13586/10</f>
        <v>13.136</v>
      </c>
      <c r="F13586" s="29" t="n">
        <f aca="false">(E13586+Einstellungen!$B$20)*(1+Einstellungen!$B$10)</f>
        <v>37.83248</v>
      </c>
      <c r="G13586" s="21" t="str">
        <f aca="false">IF(F13586&lt;Einstellungen!$B$5,"ja","nein")</f>
        <v>nein</v>
      </c>
      <c r="H13586" s="21" t="s">
        <v>32</v>
      </c>
      <c r="I13586" s="29" t="n">
        <f aca="false">INDEX(Einstellungen!$B$27:$B$50,1)</f>
        <v>0.6</v>
      </c>
      <c r="J13586" s="29" t="n">
        <f aca="false">F13586*I13586</f>
        <v>22.699488</v>
      </c>
    </row>
    <row r="13587" customFormat="false" ht="15" hidden="false" customHeight="false" outlineLevel="0" collapsed="false">
      <c r="A13587" s="28" t="n">
        <v>46147</v>
      </c>
      <c r="B13587" s="21" t="s">
        <v>113</v>
      </c>
      <c r="C13587" s="21" t="s">
        <v>141</v>
      </c>
      <c r="D13587" s="29" t="n">
        <v>126.2</v>
      </c>
      <c r="E13587" s="29" t="n">
        <f aca="false">D13587/10</f>
        <v>12.62</v>
      </c>
      <c r="F13587" s="29" t="n">
        <f aca="false">(E13587+Einstellungen!$B$20)*(1+Einstellungen!$B$10)</f>
        <v>37.21844</v>
      </c>
      <c r="G13587" s="21" t="str">
        <f aca="false">IF(F13587&lt;Einstellungen!$B$5,"ja","nein")</f>
        <v>nein</v>
      </c>
      <c r="H13587" s="21" t="s">
        <v>32</v>
      </c>
      <c r="I13587" s="29" t="n">
        <f aca="false">INDEX(Einstellungen!$B$27:$B$50,2)</f>
        <v>0.5</v>
      </c>
      <c r="J13587" s="29" t="n">
        <f aca="false">F13587*I13587</f>
        <v>18.60922</v>
      </c>
    </row>
    <row r="13588" customFormat="false" ht="15" hidden="false" customHeight="false" outlineLevel="0" collapsed="false">
      <c r="A13588" s="28" t="n">
        <v>46147</v>
      </c>
      <c r="B13588" s="21" t="s">
        <v>114</v>
      </c>
      <c r="C13588" s="21" t="s">
        <v>141</v>
      </c>
      <c r="D13588" s="29" t="n">
        <v>122.11</v>
      </c>
      <c r="E13588" s="29" t="n">
        <f aca="false">D13588/10</f>
        <v>12.211</v>
      </c>
      <c r="F13588" s="29" t="n">
        <f aca="false">(E13588+Einstellungen!$B$20)*(1+Einstellungen!$B$10)</f>
        <v>36.73173</v>
      </c>
      <c r="G13588" s="21" t="str">
        <f aca="false">IF(F13588&lt;Einstellungen!$B$5,"ja","nein")</f>
        <v>nein</v>
      </c>
      <c r="H13588" s="21" t="s">
        <v>32</v>
      </c>
      <c r="I13588" s="29" t="n">
        <f aca="false">INDEX(Einstellungen!$B$27:$B$50,3)</f>
        <v>0.45</v>
      </c>
      <c r="J13588" s="29" t="n">
        <f aca="false">F13588*I13588</f>
        <v>16.5292785</v>
      </c>
    </row>
    <row r="13589" customFormat="false" ht="15" hidden="false" customHeight="false" outlineLevel="0" collapsed="false">
      <c r="A13589" s="28" t="n">
        <v>46147</v>
      </c>
      <c r="B13589" s="21" t="s">
        <v>115</v>
      </c>
      <c r="C13589" s="21" t="s">
        <v>141</v>
      </c>
      <c r="D13589" s="29" t="n">
        <v>122.045</v>
      </c>
      <c r="E13589" s="29" t="n">
        <f aca="false">D13589/10</f>
        <v>12.2045</v>
      </c>
      <c r="F13589" s="29" t="n">
        <f aca="false">(E13589+Einstellungen!$B$20)*(1+Einstellungen!$B$10)</f>
        <v>36.723995</v>
      </c>
      <c r="G13589" s="21" t="str">
        <f aca="false">IF(F13589&lt;Einstellungen!$B$5,"ja","nein")</f>
        <v>nein</v>
      </c>
      <c r="H13589" s="21" t="s">
        <v>32</v>
      </c>
      <c r="I13589" s="29" t="n">
        <f aca="false">INDEX(Einstellungen!$B$27:$B$50,4)</f>
        <v>0.45</v>
      </c>
      <c r="J13589" s="29" t="n">
        <f aca="false">F13589*I13589</f>
        <v>16.52579775</v>
      </c>
    </row>
    <row r="13590" customFormat="false" ht="15" hidden="false" customHeight="false" outlineLevel="0" collapsed="false">
      <c r="A13590" s="28" t="n">
        <v>46147</v>
      </c>
      <c r="B13590" s="21" t="s">
        <v>116</v>
      </c>
      <c r="C13590" s="21" t="s">
        <v>141</v>
      </c>
      <c r="D13590" s="29" t="n">
        <v>123.9</v>
      </c>
      <c r="E13590" s="29" t="n">
        <f aca="false">D13590/10</f>
        <v>12.39</v>
      </c>
      <c r="F13590" s="29" t="n">
        <f aca="false">(E13590+Einstellungen!$B$20)*(1+Einstellungen!$B$10)</f>
        <v>36.94474</v>
      </c>
      <c r="G13590" s="21" t="str">
        <f aca="false">IF(F13590&lt;Einstellungen!$B$5,"ja","nein")</f>
        <v>nein</v>
      </c>
      <c r="H13590" s="21" t="s">
        <v>32</v>
      </c>
      <c r="I13590" s="29" t="n">
        <f aca="false">INDEX(Einstellungen!$B$27:$B$50,5)</f>
        <v>0.45</v>
      </c>
      <c r="J13590" s="29" t="n">
        <f aca="false">F13590*I13590</f>
        <v>16.625133</v>
      </c>
    </row>
    <row r="13591" customFormat="false" ht="15" hidden="false" customHeight="false" outlineLevel="0" collapsed="false">
      <c r="A13591" s="28" t="n">
        <v>46147</v>
      </c>
      <c r="B13591" s="21" t="s">
        <v>117</v>
      </c>
      <c r="C13591" s="21" t="s">
        <v>141</v>
      </c>
      <c r="D13591" s="29" t="n">
        <v>133.903</v>
      </c>
      <c r="E13591" s="29" t="n">
        <f aca="false">D13591/10</f>
        <v>13.3903</v>
      </c>
      <c r="F13591" s="29" t="n">
        <f aca="false">(E13591+Einstellungen!$B$20)*(1+Einstellungen!$B$10)</f>
        <v>38.135097</v>
      </c>
      <c r="G13591" s="21" t="str">
        <f aca="false">IF(F13591&lt;Einstellungen!$B$5,"ja","nein")</f>
        <v>nein</v>
      </c>
      <c r="H13591" s="21" t="s">
        <v>32</v>
      </c>
      <c r="I13591" s="29" t="n">
        <f aca="false">INDEX(Einstellungen!$B$27:$B$50,6)</f>
        <v>0.5</v>
      </c>
      <c r="J13591" s="29" t="n">
        <f aca="false">F13591*I13591</f>
        <v>19.0675485</v>
      </c>
    </row>
    <row r="13592" customFormat="false" ht="15" hidden="false" customHeight="false" outlineLevel="0" collapsed="false">
      <c r="A13592" s="28" t="n">
        <v>46147</v>
      </c>
      <c r="B13592" s="21" t="s">
        <v>118</v>
      </c>
      <c r="C13592" s="21" t="s">
        <v>141</v>
      </c>
      <c r="D13592" s="29" t="n">
        <v>160.113</v>
      </c>
      <c r="E13592" s="29" t="n">
        <f aca="false">D13592/10</f>
        <v>16.0113</v>
      </c>
      <c r="F13592" s="29" t="n">
        <f aca="false">(E13592+Einstellungen!$B$20)*(1+Einstellungen!$B$10)</f>
        <v>41.254087</v>
      </c>
      <c r="G13592" s="21" t="str">
        <f aca="false">IF(F13592&lt;Einstellungen!$B$5,"ja","nein")</f>
        <v>nein</v>
      </c>
      <c r="H13592" s="21" t="s">
        <v>32</v>
      </c>
      <c r="I13592" s="29" t="n">
        <f aca="false">INDEX(Einstellungen!$B$27:$B$50,7)</f>
        <v>0.7</v>
      </c>
      <c r="J13592" s="29" t="n">
        <f aca="false">F13592*I13592</f>
        <v>28.8778609</v>
      </c>
    </row>
    <row r="13593" customFormat="false" ht="15" hidden="false" customHeight="false" outlineLevel="0" collapsed="false">
      <c r="A13593" s="28" t="n">
        <v>46147</v>
      </c>
      <c r="B13593" s="21" t="s">
        <v>119</v>
      </c>
      <c r="C13593" s="21" t="s">
        <v>141</v>
      </c>
      <c r="D13593" s="29" t="n">
        <v>160.765</v>
      </c>
      <c r="E13593" s="29" t="n">
        <f aca="false">D13593/10</f>
        <v>16.0765</v>
      </c>
      <c r="F13593" s="29" t="n">
        <f aca="false">(E13593+Einstellungen!$B$20)*(1+Einstellungen!$B$10)</f>
        <v>41.331675</v>
      </c>
      <c r="G13593" s="21" t="str">
        <f aca="false">IF(F13593&lt;Einstellungen!$B$5,"ja","nein")</f>
        <v>nein</v>
      </c>
      <c r="H13593" s="21" t="s">
        <v>32</v>
      </c>
      <c r="I13593" s="29" t="n">
        <f aca="false">INDEX(Einstellungen!$B$27:$B$50,8)</f>
        <v>0.95</v>
      </c>
      <c r="J13593" s="29" t="n">
        <f aca="false">F13593*I13593</f>
        <v>39.26509125</v>
      </c>
    </row>
    <row r="13594" customFormat="false" ht="15" hidden="false" customHeight="false" outlineLevel="0" collapsed="false">
      <c r="A13594" s="28" t="n">
        <v>46147</v>
      </c>
      <c r="B13594" s="21" t="s">
        <v>120</v>
      </c>
      <c r="C13594" s="21" t="s">
        <v>141</v>
      </c>
      <c r="D13594" s="29" t="n">
        <v>147.233</v>
      </c>
      <c r="E13594" s="29" t="n">
        <f aca="false">D13594/10</f>
        <v>14.7233</v>
      </c>
      <c r="F13594" s="29" t="n">
        <f aca="false">(E13594+Einstellungen!$B$20)*(1+Einstellungen!$B$10)</f>
        <v>39.721367</v>
      </c>
      <c r="G13594" s="21" t="str">
        <f aca="false">IF(F13594&lt;Einstellungen!$B$5,"ja","nein")</f>
        <v>nein</v>
      </c>
      <c r="H13594" s="21" t="s">
        <v>32</v>
      </c>
      <c r="I13594" s="29" t="n">
        <f aca="false">INDEX(Einstellungen!$B$27:$B$50,9)</f>
        <v>1.05</v>
      </c>
      <c r="J13594" s="29" t="n">
        <f aca="false">F13594*I13594</f>
        <v>41.70743535</v>
      </c>
    </row>
    <row r="13595" customFormat="false" ht="15" hidden="false" customHeight="false" outlineLevel="0" collapsed="false">
      <c r="A13595" s="28" t="n">
        <v>46147</v>
      </c>
      <c r="B13595" s="21" t="s">
        <v>121</v>
      </c>
      <c r="C13595" s="21" t="s">
        <v>141</v>
      </c>
      <c r="D13595" s="29" t="n">
        <v>129.61</v>
      </c>
      <c r="E13595" s="29" t="n">
        <f aca="false">D13595/10</f>
        <v>12.961</v>
      </c>
      <c r="F13595" s="29" t="n">
        <f aca="false">(E13595+Einstellungen!$B$20)*(1+Einstellungen!$B$10)</f>
        <v>37.62423</v>
      </c>
      <c r="G13595" s="21" t="str">
        <f aca="false">IF(F13595&lt;Einstellungen!$B$5,"ja","nein")</f>
        <v>nein</v>
      </c>
      <c r="H13595" s="21" t="s">
        <v>32</v>
      </c>
      <c r="I13595" s="29" t="n">
        <f aca="false">INDEX(Einstellungen!$B$27:$B$50,10)</f>
        <v>1.05</v>
      </c>
      <c r="J13595" s="29" t="n">
        <f aca="false">F13595*I13595</f>
        <v>39.5054415</v>
      </c>
    </row>
    <row r="13596" customFormat="false" ht="15" hidden="false" customHeight="false" outlineLevel="0" collapsed="false">
      <c r="A13596" s="28" t="n">
        <v>46147</v>
      </c>
      <c r="B13596" s="21" t="s">
        <v>122</v>
      </c>
      <c r="C13596" s="21" t="s">
        <v>141</v>
      </c>
      <c r="D13596" s="29" t="n">
        <v>114.12</v>
      </c>
      <c r="E13596" s="29" t="n">
        <f aca="false">D13596/10</f>
        <v>11.412</v>
      </c>
      <c r="F13596" s="29" t="n">
        <f aca="false">(E13596+Einstellungen!$B$20)*(1+Einstellungen!$B$10)</f>
        <v>35.78092</v>
      </c>
      <c r="G13596" s="21" t="str">
        <f aca="false">IF(F13596&lt;Einstellungen!$B$5,"ja","nein")</f>
        <v>nein</v>
      </c>
      <c r="H13596" s="21" t="s">
        <v>32</v>
      </c>
      <c r="I13596" s="29" t="n">
        <f aca="false">INDEX(Einstellungen!$B$27:$B$50,11)</f>
        <v>1.05</v>
      </c>
      <c r="J13596" s="29" t="n">
        <f aca="false">F13596*I13596</f>
        <v>37.569966</v>
      </c>
    </row>
    <row r="13597" customFormat="false" ht="15" hidden="false" customHeight="false" outlineLevel="0" collapsed="false">
      <c r="A13597" s="28" t="n">
        <v>46147</v>
      </c>
      <c r="B13597" s="21" t="s">
        <v>123</v>
      </c>
      <c r="C13597" s="21" t="s">
        <v>141</v>
      </c>
      <c r="D13597" s="29" t="n">
        <v>108.257</v>
      </c>
      <c r="E13597" s="29" t="n">
        <f aca="false">D13597/10</f>
        <v>10.8257</v>
      </c>
      <c r="F13597" s="29" t="n">
        <f aca="false">(E13597+Einstellungen!$B$20)*(1+Einstellungen!$B$10)</f>
        <v>35.083223</v>
      </c>
      <c r="G13597" s="21" t="str">
        <f aca="false">IF(F13597&lt;Einstellungen!$B$5,"ja","nein")</f>
        <v>nein</v>
      </c>
      <c r="H13597" s="21" t="s">
        <v>32</v>
      </c>
      <c r="I13597" s="29" t="n">
        <f aca="false">INDEX(Einstellungen!$B$27:$B$50,12)</f>
        <v>1.1</v>
      </c>
      <c r="J13597" s="29" t="n">
        <f aca="false">F13597*I13597</f>
        <v>38.5915453</v>
      </c>
    </row>
    <row r="13598" customFormat="false" ht="15" hidden="false" customHeight="false" outlineLevel="0" collapsed="false">
      <c r="A13598" s="28" t="n">
        <v>46147</v>
      </c>
      <c r="B13598" s="21" t="s">
        <v>124</v>
      </c>
      <c r="C13598" s="21" t="s">
        <v>141</v>
      </c>
      <c r="D13598" s="29" t="n">
        <v>99.093</v>
      </c>
      <c r="E13598" s="29" t="n">
        <f aca="false">D13598/10</f>
        <v>9.9093</v>
      </c>
      <c r="F13598" s="29" t="n">
        <f aca="false">(E13598+Einstellungen!$B$20)*(1+Einstellungen!$B$10)</f>
        <v>33.992707</v>
      </c>
      <c r="G13598" s="21" t="str">
        <f aca="false">IF(F13598&lt;Einstellungen!$B$5,"ja","nein")</f>
        <v>nein</v>
      </c>
      <c r="H13598" s="21" t="s">
        <v>32</v>
      </c>
      <c r="I13598" s="29" t="n">
        <f aca="false">INDEX(Einstellungen!$B$27:$B$50,13)</f>
        <v>1.2</v>
      </c>
      <c r="J13598" s="29" t="n">
        <f aca="false">F13598*I13598</f>
        <v>40.7912484</v>
      </c>
    </row>
    <row r="13599" customFormat="false" ht="15" hidden="false" customHeight="false" outlineLevel="0" collapsed="false">
      <c r="A13599" s="28" t="n">
        <v>46147</v>
      </c>
      <c r="B13599" s="21" t="s">
        <v>125</v>
      </c>
      <c r="C13599" s="21" t="s">
        <v>141</v>
      </c>
      <c r="D13599" s="29" t="n">
        <v>98.055</v>
      </c>
      <c r="E13599" s="29" t="n">
        <f aca="false">D13599/10</f>
        <v>9.8055</v>
      </c>
      <c r="F13599" s="29" t="n">
        <f aca="false">(E13599+Einstellungen!$B$20)*(1+Einstellungen!$B$10)</f>
        <v>33.869185</v>
      </c>
      <c r="G13599" s="21" t="str">
        <f aca="false">IF(F13599&lt;Einstellungen!$B$5,"ja","nein")</f>
        <v>nein</v>
      </c>
      <c r="H13599" s="21" t="s">
        <v>32</v>
      </c>
      <c r="I13599" s="29" t="n">
        <f aca="false">INDEX(Einstellungen!$B$27:$B$50,14)</f>
        <v>1.15</v>
      </c>
      <c r="J13599" s="29" t="n">
        <f aca="false">F13599*I13599</f>
        <v>38.94956275</v>
      </c>
    </row>
    <row r="13600" customFormat="false" ht="15" hidden="false" customHeight="false" outlineLevel="0" collapsed="false">
      <c r="A13600" s="28" t="n">
        <v>46147</v>
      </c>
      <c r="B13600" s="21" t="s">
        <v>126</v>
      </c>
      <c r="C13600" s="21" t="s">
        <v>141</v>
      </c>
      <c r="D13600" s="29" t="n">
        <v>97.745</v>
      </c>
      <c r="E13600" s="29" t="n">
        <f aca="false">D13600/10</f>
        <v>9.7745</v>
      </c>
      <c r="F13600" s="29" t="n">
        <f aca="false">(E13600+Einstellungen!$B$20)*(1+Einstellungen!$B$10)</f>
        <v>33.832295</v>
      </c>
      <c r="G13600" s="21" t="str">
        <f aca="false">IF(F13600&lt;Einstellungen!$B$5,"ja","nein")</f>
        <v>nein</v>
      </c>
      <c r="H13600" s="21" t="s">
        <v>32</v>
      </c>
      <c r="I13600" s="29" t="n">
        <f aca="false">INDEX(Einstellungen!$B$27:$B$50,15)</f>
        <v>1</v>
      </c>
      <c r="J13600" s="29" t="n">
        <f aca="false">F13600*I13600</f>
        <v>33.832295</v>
      </c>
    </row>
    <row r="13601" customFormat="false" ht="15" hidden="false" customHeight="false" outlineLevel="0" collapsed="false">
      <c r="A13601" s="28" t="n">
        <v>46147</v>
      </c>
      <c r="B13601" s="21" t="s">
        <v>127</v>
      </c>
      <c r="C13601" s="21" t="s">
        <v>141</v>
      </c>
      <c r="D13601" s="29" t="n">
        <v>105.99</v>
      </c>
      <c r="E13601" s="29" t="n">
        <f aca="false">D13601/10</f>
        <v>10.599</v>
      </c>
      <c r="F13601" s="29" t="n">
        <f aca="false">(E13601+Einstellungen!$B$20)*(1+Einstellungen!$B$10)</f>
        <v>34.81345</v>
      </c>
      <c r="G13601" s="21" t="str">
        <f aca="false">IF(F13601&lt;Einstellungen!$B$5,"ja","nein")</f>
        <v>nein</v>
      </c>
      <c r="H13601" s="21" t="s">
        <v>32</v>
      </c>
      <c r="I13601" s="29" t="n">
        <f aca="false">INDEX(Einstellungen!$B$27:$B$50,16)</f>
        <v>0.95</v>
      </c>
      <c r="J13601" s="29" t="n">
        <f aca="false">F13601*I13601</f>
        <v>33.0727775</v>
      </c>
    </row>
    <row r="13602" customFormat="false" ht="15" hidden="false" customHeight="false" outlineLevel="0" collapsed="false">
      <c r="A13602" s="28" t="n">
        <v>46147</v>
      </c>
      <c r="B13602" s="21" t="s">
        <v>128</v>
      </c>
      <c r="C13602" s="21" t="s">
        <v>141</v>
      </c>
      <c r="D13602" s="29" t="n">
        <v>111.977</v>
      </c>
      <c r="E13602" s="29" t="n">
        <f aca="false">D13602/10</f>
        <v>11.1977</v>
      </c>
      <c r="F13602" s="29" t="n">
        <f aca="false">(E13602+Einstellungen!$B$20)*(1+Einstellungen!$B$10)</f>
        <v>35.525903</v>
      </c>
      <c r="G13602" s="21" t="str">
        <f aca="false">IF(F13602&lt;Einstellungen!$B$5,"ja","nein")</f>
        <v>nein</v>
      </c>
      <c r="H13602" s="21" t="s">
        <v>32</v>
      </c>
      <c r="I13602" s="29" t="n">
        <f aca="false">INDEX(Einstellungen!$B$27:$B$50,17)</f>
        <v>0.95</v>
      </c>
      <c r="J13602" s="29" t="n">
        <f aca="false">F13602*I13602</f>
        <v>33.74960785</v>
      </c>
    </row>
    <row r="13603" customFormat="false" ht="15" hidden="false" customHeight="false" outlineLevel="0" collapsed="false">
      <c r="A13603" s="28" t="n">
        <v>46147</v>
      </c>
      <c r="B13603" s="21" t="s">
        <v>129</v>
      </c>
      <c r="C13603" s="21" t="s">
        <v>141</v>
      </c>
      <c r="D13603" s="29" t="n">
        <v>128.67</v>
      </c>
      <c r="E13603" s="29" t="n">
        <f aca="false">D13603/10</f>
        <v>12.867</v>
      </c>
      <c r="F13603" s="29" t="n">
        <f aca="false">(E13603+Einstellungen!$B$20)*(1+Einstellungen!$B$10)</f>
        <v>37.51237</v>
      </c>
      <c r="G13603" s="21" t="str">
        <f aca="false">IF(F13603&lt;Einstellungen!$B$5,"ja","nein")</f>
        <v>nein</v>
      </c>
      <c r="H13603" s="21" t="s">
        <v>32</v>
      </c>
      <c r="I13603" s="29" t="n">
        <f aca="false">INDEX(Einstellungen!$B$27:$B$50,18)</f>
        <v>1.1</v>
      </c>
      <c r="J13603" s="29" t="n">
        <f aca="false">F13603*I13603</f>
        <v>41.263607</v>
      </c>
    </row>
    <row r="13604" customFormat="false" ht="15" hidden="false" customHeight="false" outlineLevel="0" collapsed="false">
      <c r="A13604" s="28" t="n">
        <v>46147</v>
      </c>
      <c r="B13604" s="21" t="s">
        <v>130</v>
      </c>
      <c r="C13604" s="21" t="s">
        <v>141</v>
      </c>
      <c r="D13604" s="29" t="n">
        <v>145.762</v>
      </c>
      <c r="E13604" s="29" t="n">
        <f aca="false">D13604/10</f>
        <v>14.5762</v>
      </c>
      <c r="F13604" s="29" t="n">
        <f aca="false">(E13604+Einstellungen!$B$20)*(1+Einstellungen!$B$10)</f>
        <v>39.546318</v>
      </c>
      <c r="G13604" s="21" t="str">
        <f aca="false">IF(F13604&lt;Einstellungen!$B$5,"ja","nein")</f>
        <v>nein</v>
      </c>
      <c r="H13604" s="21" t="s">
        <v>32</v>
      </c>
      <c r="I13604" s="29" t="n">
        <f aca="false">INDEX(Einstellungen!$B$27:$B$50,19)</f>
        <v>1.35</v>
      </c>
      <c r="J13604" s="29" t="n">
        <f aca="false">F13604*I13604</f>
        <v>53.3875293</v>
      </c>
    </row>
    <row r="13605" customFormat="false" ht="15" hidden="false" customHeight="false" outlineLevel="0" collapsed="false">
      <c r="A13605" s="28" t="n">
        <v>46147</v>
      </c>
      <c r="B13605" s="21" t="s">
        <v>131</v>
      </c>
      <c r="C13605" s="21" t="s">
        <v>141</v>
      </c>
      <c r="D13605" s="29" t="n">
        <v>163.685</v>
      </c>
      <c r="E13605" s="29" t="n">
        <f aca="false">D13605/10</f>
        <v>16.3685</v>
      </c>
      <c r="F13605" s="29" t="n">
        <f aca="false">(E13605+Einstellungen!$B$20)*(1+Einstellungen!$B$10)</f>
        <v>41.679155</v>
      </c>
      <c r="G13605" s="21" t="str">
        <f aca="false">IF(F13605&lt;Einstellungen!$B$5,"ja","nein")</f>
        <v>nein</v>
      </c>
      <c r="H13605" s="21" t="s">
        <v>32</v>
      </c>
      <c r="I13605" s="29" t="n">
        <f aca="false">INDEX(Einstellungen!$B$27:$B$50,20)</f>
        <v>1.45</v>
      </c>
      <c r="J13605" s="29" t="n">
        <f aca="false">F13605*I13605</f>
        <v>60.43477475</v>
      </c>
    </row>
    <row r="13606" customFormat="false" ht="15" hidden="false" customHeight="false" outlineLevel="0" collapsed="false">
      <c r="A13606" s="28" t="n">
        <v>46147</v>
      </c>
      <c r="B13606" s="21" t="s">
        <v>132</v>
      </c>
      <c r="C13606" s="21" t="s">
        <v>141</v>
      </c>
      <c r="D13606" s="29" t="n">
        <v>163.903</v>
      </c>
      <c r="E13606" s="29" t="n">
        <f aca="false">D13606/10</f>
        <v>16.3903</v>
      </c>
      <c r="F13606" s="29" t="n">
        <f aca="false">(E13606+Einstellungen!$B$20)*(1+Einstellungen!$B$10)</f>
        <v>41.705097</v>
      </c>
      <c r="G13606" s="21" t="str">
        <f aca="false">IF(F13606&lt;Einstellungen!$B$5,"ja","nein")</f>
        <v>nein</v>
      </c>
      <c r="H13606" s="21" t="s">
        <v>32</v>
      </c>
      <c r="I13606" s="29" t="n">
        <f aca="false">INDEX(Einstellungen!$B$27:$B$50,21)</f>
        <v>1.4</v>
      </c>
      <c r="J13606" s="29" t="n">
        <f aca="false">F13606*I13606</f>
        <v>58.3871358</v>
      </c>
    </row>
    <row r="13607" customFormat="false" ht="15" hidden="false" customHeight="false" outlineLevel="0" collapsed="false">
      <c r="A13607" s="28" t="n">
        <v>46147</v>
      </c>
      <c r="B13607" s="21" t="s">
        <v>133</v>
      </c>
      <c r="C13607" s="21" t="s">
        <v>141</v>
      </c>
      <c r="D13607" s="29" t="n">
        <v>146.998</v>
      </c>
      <c r="E13607" s="29" t="n">
        <f aca="false">D13607/10</f>
        <v>14.6998</v>
      </c>
      <c r="F13607" s="29" t="n">
        <f aca="false">(E13607+Einstellungen!$B$20)*(1+Einstellungen!$B$10)</f>
        <v>39.693402</v>
      </c>
      <c r="G13607" s="21" t="str">
        <f aca="false">IF(F13607&lt;Einstellungen!$B$5,"ja","nein")</f>
        <v>nein</v>
      </c>
      <c r="H13607" s="21" t="s">
        <v>32</v>
      </c>
      <c r="I13607" s="29" t="n">
        <f aca="false">INDEX(Einstellungen!$B$27:$B$50,22)</f>
        <v>1.25</v>
      </c>
      <c r="J13607" s="29" t="n">
        <f aca="false">F13607*I13607</f>
        <v>49.6167525</v>
      </c>
    </row>
    <row r="13608" customFormat="false" ht="15" hidden="false" customHeight="false" outlineLevel="0" collapsed="false">
      <c r="A13608" s="28" t="n">
        <v>46147</v>
      </c>
      <c r="B13608" s="21" t="s">
        <v>134</v>
      </c>
      <c r="C13608" s="21" t="s">
        <v>141</v>
      </c>
      <c r="D13608" s="29" t="n">
        <v>132.745</v>
      </c>
      <c r="E13608" s="29" t="n">
        <f aca="false">D13608/10</f>
        <v>13.2745</v>
      </c>
      <c r="F13608" s="29" t="n">
        <f aca="false">(E13608+Einstellungen!$B$20)*(1+Einstellungen!$B$10)</f>
        <v>37.997295</v>
      </c>
      <c r="G13608" s="21" t="str">
        <f aca="false">IF(F13608&lt;Einstellungen!$B$5,"ja","nein")</f>
        <v>nein</v>
      </c>
      <c r="H13608" s="21" t="s">
        <v>32</v>
      </c>
      <c r="I13608" s="29" t="n">
        <f aca="false">INDEX(Einstellungen!$B$27:$B$50,23)</f>
        <v>1.05</v>
      </c>
      <c r="J13608" s="29" t="n">
        <f aca="false">F13608*I13608</f>
        <v>39.89715975</v>
      </c>
    </row>
    <row r="13609" customFormat="false" ht="15" hidden="false" customHeight="false" outlineLevel="0" collapsed="false">
      <c r="A13609" s="28" t="n">
        <v>46147</v>
      </c>
      <c r="B13609" s="21" t="s">
        <v>135</v>
      </c>
      <c r="C13609" s="21" t="s">
        <v>141</v>
      </c>
      <c r="D13609" s="29" t="n">
        <v>115.293</v>
      </c>
      <c r="E13609" s="29" t="n">
        <f aca="false">D13609/10</f>
        <v>11.5293</v>
      </c>
      <c r="F13609" s="29" t="n">
        <f aca="false">(E13609+Einstellungen!$B$20)*(1+Einstellungen!$B$10)</f>
        <v>35.920507</v>
      </c>
      <c r="G13609" s="21" t="str">
        <f aca="false">IF(F13609&lt;Einstellungen!$B$5,"ja","nein")</f>
        <v>nein</v>
      </c>
      <c r="H13609" s="21" t="s">
        <v>32</v>
      </c>
      <c r="I13609" s="29" t="n">
        <f aca="false">INDEX(Einstellungen!$B$27:$B$50,24)</f>
        <v>0.8</v>
      </c>
      <c r="J13609" s="29" t="n">
        <f aca="false">F13609*I13609</f>
        <v>28.7364056</v>
      </c>
    </row>
    <row r="13610" customFormat="false" ht="15" hidden="false" customHeight="false" outlineLevel="0" collapsed="false">
      <c r="A13610" s="28" t="n">
        <v>46148</v>
      </c>
      <c r="B13610" s="21" t="s">
        <v>111</v>
      </c>
      <c r="C13610" s="21" t="s">
        <v>112</v>
      </c>
      <c r="D13610" s="29" t="n">
        <v>120.035</v>
      </c>
      <c r="E13610" s="29" t="n">
        <f aca="false">D13610/10</f>
        <v>12.0035</v>
      </c>
      <c r="F13610" s="29" t="n">
        <f aca="false">(E13610+Einstellungen!$B$20)*(1+Einstellungen!$B$10)</f>
        <v>36.484805</v>
      </c>
      <c r="G13610" s="21" t="str">
        <f aca="false">IF(F13610&lt;Einstellungen!$B$5,"ja","nein")</f>
        <v>nein</v>
      </c>
      <c r="H13610" s="21" t="s">
        <v>32</v>
      </c>
      <c r="I13610" s="29" t="n">
        <f aca="false">INDEX(Einstellungen!$B$27:$B$50,1)</f>
        <v>0.6</v>
      </c>
      <c r="J13610" s="29" t="n">
        <f aca="false">F13610*I13610</f>
        <v>21.890883</v>
      </c>
    </row>
    <row r="13611" customFormat="false" ht="15" hidden="false" customHeight="false" outlineLevel="0" collapsed="false">
      <c r="A13611" s="28" t="n">
        <v>46148</v>
      </c>
      <c r="B13611" s="21" t="s">
        <v>113</v>
      </c>
      <c r="C13611" s="21" t="s">
        <v>112</v>
      </c>
      <c r="D13611" s="29" t="n">
        <v>114.23</v>
      </c>
      <c r="E13611" s="29" t="n">
        <f aca="false">D13611/10</f>
        <v>11.423</v>
      </c>
      <c r="F13611" s="29" t="n">
        <f aca="false">(E13611+Einstellungen!$B$20)*(1+Einstellungen!$B$10)</f>
        <v>35.79401</v>
      </c>
      <c r="G13611" s="21" t="str">
        <f aca="false">IF(F13611&lt;Einstellungen!$B$5,"ja","nein")</f>
        <v>nein</v>
      </c>
      <c r="H13611" s="21" t="s">
        <v>32</v>
      </c>
      <c r="I13611" s="29" t="n">
        <f aca="false">INDEX(Einstellungen!$B$27:$B$50,2)</f>
        <v>0.5</v>
      </c>
      <c r="J13611" s="29" t="n">
        <f aca="false">F13611*I13611</f>
        <v>17.897005</v>
      </c>
    </row>
    <row r="13612" customFormat="false" ht="15" hidden="false" customHeight="false" outlineLevel="0" collapsed="false">
      <c r="A13612" s="28" t="n">
        <v>46148</v>
      </c>
      <c r="B13612" s="21" t="s">
        <v>114</v>
      </c>
      <c r="C13612" s="21" t="s">
        <v>112</v>
      </c>
      <c r="D13612" s="29" t="n">
        <v>113.165</v>
      </c>
      <c r="E13612" s="29" t="n">
        <f aca="false">D13612/10</f>
        <v>11.3165</v>
      </c>
      <c r="F13612" s="29" t="n">
        <f aca="false">(E13612+Einstellungen!$B$20)*(1+Einstellungen!$B$10)</f>
        <v>35.667275</v>
      </c>
      <c r="G13612" s="21" t="str">
        <f aca="false">IF(F13612&lt;Einstellungen!$B$5,"ja","nein")</f>
        <v>nein</v>
      </c>
      <c r="H13612" s="21" t="s">
        <v>32</v>
      </c>
      <c r="I13612" s="29" t="n">
        <f aca="false">INDEX(Einstellungen!$B$27:$B$50,3)</f>
        <v>0.45</v>
      </c>
      <c r="J13612" s="29" t="n">
        <f aca="false">F13612*I13612</f>
        <v>16.05027375</v>
      </c>
    </row>
    <row r="13613" customFormat="false" ht="15" hidden="false" customHeight="false" outlineLevel="0" collapsed="false">
      <c r="A13613" s="28" t="n">
        <v>46148</v>
      </c>
      <c r="B13613" s="21" t="s">
        <v>115</v>
      </c>
      <c r="C13613" s="21" t="s">
        <v>112</v>
      </c>
      <c r="D13613" s="29" t="n">
        <v>112.995</v>
      </c>
      <c r="E13613" s="29" t="n">
        <f aca="false">D13613/10</f>
        <v>11.2995</v>
      </c>
      <c r="F13613" s="29" t="n">
        <f aca="false">(E13613+Einstellungen!$B$20)*(1+Einstellungen!$B$10)</f>
        <v>35.647045</v>
      </c>
      <c r="G13613" s="21" t="str">
        <f aca="false">IF(F13613&lt;Einstellungen!$B$5,"ja","nein")</f>
        <v>nein</v>
      </c>
      <c r="H13613" s="21" t="s">
        <v>32</v>
      </c>
      <c r="I13613" s="29" t="n">
        <f aca="false">INDEX(Einstellungen!$B$27:$B$50,4)</f>
        <v>0.45</v>
      </c>
      <c r="J13613" s="29" t="n">
        <f aca="false">F13613*I13613</f>
        <v>16.04117025</v>
      </c>
    </row>
    <row r="13614" customFormat="false" ht="15" hidden="false" customHeight="false" outlineLevel="0" collapsed="false">
      <c r="A13614" s="28" t="n">
        <v>46148</v>
      </c>
      <c r="B13614" s="21" t="s">
        <v>116</v>
      </c>
      <c r="C13614" s="21" t="s">
        <v>112</v>
      </c>
      <c r="D13614" s="29" t="n">
        <v>113.34</v>
      </c>
      <c r="E13614" s="29" t="n">
        <f aca="false">D13614/10</f>
        <v>11.334</v>
      </c>
      <c r="F13614" s="29" t="n">
        <f aca="false">(E13614+Einstellungen!$B$20)*(1+Einstellungen!$B$10)</f>
        <v>35.6881</v>
      </c>
      <c r="G13614" s="21" t="str">
        <f aca="false">IF(F13614&lt;Einstellungen!$B$5,"ja","nein")</f>
        <v>nein</v>
      </c>
      <c r="H13614" s="21" t="s">
        <v>32</v>
      </c>
      <c r="I13614" s="29" t="n">
        <f aca="false">INDEX(Einstellungen!$B$27:$B$50,5)</f>
        <v>0.45</v>
      </c>
      <c r="J13614" s="29" t="n">
        <f aca="false">F13614*I13614</f>
        <v>16.059645</v>
      </c>
    </row>
    <row r="13615" customFormat="false" ht="15" hidden="false" customHeight="false" outlineLevel="0" collapsed="false">
      <c r="A13615" s="28" t="n">
        <v>46148</v>
      </c>
      <c r="B13615" s="21" t="s">
        <v>117</v>
      </c>
      <c r="C13615" s="21" t="s">
        <v>112</v>
      </c>
      <c r="D13615" s="29" t="n">
        <v>118.225</v>
      </c>
      <c r="E13615" s="29" t="n">
        <f aca="false">D13615/10</f>
        <v>11.8225</v>
      </c>
      <c r="F13615" s="29" t="n">
        <f aca="false">(E13615+Einstellungen!$B$20)*(1+Einstellungen!$B$10)</f>
        <v>36.269415</v>
      </c>
      <c r="G13615" s="21" t="str">
        <f aca="false">IF(F13615&lt;Einstellungen!$B$5,"ja","nein")</f>
        <v>nein</v>
      </c>
      <c r="H13615" s="21" t="s">
        <v>32</v>
      </c>
      <c r="I13615" s="29" t="n">
        <f aca="false">INDEX(Einstellungen!$B$27:$B$50,6)</f>
        <v>0.5</v>
      </c>
      <c r="J13615" s="29" t="n">
        <f aca="false">F13615*I13615</f>
        <v>18.1347075</v>
      </c>
    </row>
    <row r="13616" customFormat="false" ht="15" hidden="false" customHeight="false" outlineLevel="0" collapsed="false">
      <c r="A13616" s="28" t="n">
        <v>46148</v>
      </c>
      <c r="B13616" s="21" t="s">
        <v>118</v>
      </c>
      <c r="C13616" s="21" t="s">
        <v>112</v>
      </c>
      <c r="D13616" s="29" t="n">
        <v>131.14</v>
      </c>
      <c r="E13616" s="29" t="n">
        <f aca="false">D13616/10</f>
        <v>13.114</v>
      </c>
      <c r="F13616" s="29" t="n">
        <f aca="false">(E13616+Einstellungen!$B$20)*(1+Einstellungen!$B$10)</f>
        <v>37.8063</v>
      </c>
      <c r="G13616" s="21" t="str">
        <f aca="false">IF(F13616&lt;Einstellungen!$B$5,"ja","nein")</f>
        <v>nein</v>
      </c>
      <c r="H13616" s="21" t="s">
        <v>32</v>
      </c>
      <c r="I13616" s="29" t="n">
        <f aca="false">INDEX(Einstellungen!$B$27:$B$50,7)</f>
        <v>0.7</v>
      </c>
      <c r="J13616" s="29" t="n">
        <f aca="false">F13616*I13616</f>
        <v>26.46441</v>
      </c>
    </row>
    <row r="13617" customFormat="false" ht="15" hidden="false" customHeight="false" outlineLevel="0" collapsed="false">
      <c r="A13617" s="28" t="n">
        <v>46148</v>
      </c>
      <c r="B13617" s="21" t="s">
        <v>119</v>
      </c>
      <c r="C13617" s="21" t="s">
        <v>112</v>
      </c>
      <c r="D13617" s="29" t="n">
        <v>142.45</v>
      </c>
      <c r="E13617" s="29" t="n">
        <f aca="false">D13617/10</f>
        <v>14.245</v>
      </c>
      <c r="F13617" s="29" t="n">
        <f aca="false">(E13617+Einstellungen!$B$20)*(1+Einstellungen!$B$10)</f>
        <v>39.15219</v>
      </c>
      <c r="G13617" s="21" t="str">
        <f aca="false">IF(F13617&lt;Einstellungen!$B$5,"ja","nein")</f>
        <v>nein</v>
      </c>
      <c r="H13617" s="21" t="s">
        <v>32</v>
      </c>
      <c r="I13617" s="29" t="n">
        <f aca="false">INDEX(Einstellungen!$B$27:$B$50,8)</f>
        <v>0.95</v>
      </c>
      <c r="J13617" s="29" t="n">
        <f aca="false">F13617*I13617</f>
        <v>37.1945805</v>
      </c>
    </row>
    <row r="13618" customFormat="false" ht="15" hidden="false" customHeight="false" outlineLevel="0" collapsed="false">
      <c r="A13618" s="28" t="n">
        <v>46148</v>
      </c>
      <c r="B13618" s="21" t="s">
        <v>120</v>
      </c>
      <c r="C13618" s="21" t="s">
        <v>112</v>
      </c>
      <c r="D13618" s="29" t="n">
        <v>141.55</v>
      </c>
      <c r="E13618" s="29" t="n">
        <f aca="false">D13618/10</f>
        <v>14.155</v>
      </c>
      <c r="F13618" s="29" t="n">
        <f aca="false">(E13618+Einstellungen!$B$20)*(1+Einstellungen!$B$10)</f>
        <v>39.04509</v>
      </c>
      <c r="G13618" s="21" t="str">
        <f aca="false">IF(F13618&lt;Einstellungen!$B$5,"ja","nein")</f>
        <v>nein</v>
      </c>
      <c r="H13618" s="21" t="s">
        <v>32</v>
      </c>
      <c r="I13618" s="29" t="n">
        <f aca="false">INDEX(Einstellungen!$B$27:$B$50,9)</f>
        <v>1.05</v>
      </c>
      <c r="J13618" s="29" t="n">
        <f aca="false">F13618*I13618</f>
        <v>40.9973445</v>
      </c>
    </row>
    <row r="13619" customFormat="false" ht="15" hidden="false" customHeight="false" outlineLevel="0" collapsed="false">
      <c r="A13619" s="28" t="n">
        <v>46148</v>
      </c>
      <c r="B13619" s="21" t="s">
        <v>121</v>
      </c>
      <c r="C13619" s="21" t="s">
        <v>112</v>
      </c>
      <c r="D13619" s="29" t="n">
        <v>121.305</v>
      </c>
      <c r="E13619" s="29" t="n">
        <f aca="false">D13619/10</f>
        <v>12.1305</v>
      </c>
      <c r="F13619" s="29" t="n">
        <f aca="false">(E13619+Einstellungen!$B$20)*(1+Einstellungen!$B$10)</f>
        <v>36.635935</v>
      </c>
      <c r="G13619" s="21" t="str">
        <f aca="false">IF(F13619&lt;Einstellungen!$B$5,"ja","nein")</f>
        <v>nein</v>
      </c>
      <c r="H13619" s="21" t="s">
        <v>32</v>
      </c>
      <c r="I13619" s="29" t="n">
        <f aca="false">INDEX(Einstellungen!$B$27:$B$50,10)</f>
        <v>1.05</v>
      </c>
      <c r="J13619" s="29" t="n">
        <f aca="false">F13619*I13619</f>
        <v>38.46773175</v>
      </c>
    </row>
    <row r="13620" customFormat="false" ht="15" hidden="false" customHeight="false" outlineLevel="0" collapsed="false">
      <c r="A13620" s="28" t="n">
        <v>46148</v>
      </c>
      <c r="B13620" s="21" t="s">
        <v>122</v>
      </c>
      <c r="C13620" s="21" t="s">
        <v>112</v>
      </c>
      <c r="D13620" s="29" t="n">
        <v>108.8</v>
      </c>
      <c r="E13620" s="29" t="n">
        <f aca="false">D13620/10</f>
        <v>10.88</v>
      </c>
      <c r="F13620" s="29" t="n">
        <f aca="false">(E13620+Einstellungen!$B$20)*(1+Einstellungen!$B$10)</f>
        <v>35.14784</v>
      </c>
      <c r="G13620" s="21" t="str">
        <f aca="false">IF(F13620&lt;Einstellungen!$B$5,"ja","nein")</f>
        <v>nein</v>
      </c>
      <c r="H13620" s="21" t="s">
        <v>32</v>
      </c>
      <c r="I13620" s="29" t="n">
        <f aca="false">INDEX(Einstellungen!$B$27:$B$50,11)</f>
        <v>1.05</v>
      </c>
      <c r="J13620" s="29" t="n">
        <f aca="false">F13620*I13620</f>
        <v>36.905232</v>
      </c>
    </row>
    <row r="13621" customFormat="false" ht="15" hidden="false" customHeight="false" outlineLevel="0" collapsed="false">
      <c r="A13621" s="28" t="n">
        <v>46148</v>
      </c>
      <c r="B13621" s="21" t="s">
        <v>123</v>
      </c>
      <c r="C13621" s="21" t="s">
        <v>112</v>
      </c>
      <c r="D13621" s="29" t="n">
        <v>104.12</v>
      </c>
      <c r="E13621" s="29" t="n">
        <f aca="false">D13621/10</f>
        <v>10.412</v>
      </c>
      <c r="F13621" s="29" t="n">
        <f aca="false">(E13621+Einstellungen!$B$20)*(1+Einstellungen!$B$10)</f>
        <v>34.59092</v>
      </c>
      <c r="G13621" s="21" t="str">
        <f aca="false">IF(F13621&lt;Einstellungen!$B$5,"ja","nein")</f>
        <v>nein</v>
      </c>
      <c r="H13621" s="21" t="s">
        <v>32</v>
      </c>
      <c r="I13621" s="29" t="n">
        <f aca="false">INDEX(Einstellungen!$B$27:$B$50,12)</f>
        <v>1.1</v>
      </c>
      <c r="J13621" s="29" t="n">
        <f aca="false">F13621*I13621</f>
        <v>38.050012</v>
      </c>
    </row>
    <row r="13622" customFormat="false" ht="15" hidden="false" customHeight="false" outlineLevel="0" collapsed="false">
      <c r="A13622" s="28" t="n">
        <v>46148</v>
      </c>
      <c r="B13622" s="21" t="s">
        <v>124</v>
      </c>
      <c r="C13622" s="21" t="s">
        <v>112</v>
      </c>
      <c r="D13622" s="29" t="n">
        <v>100.093</v>
      </c>
      <c r="E13622" s="29" t="n">
        <f aca="false">D13622/10</f>
        <v>10.0093</v>
      </c>
      <c r="F13622" s="29" t="n">
        <f aca="false">(E13622+Einstellungen!$B$20)*(1+Einstellungen!$B$10)</f>
        <v>34.111707</v>
      </c>
      <c r="G13622" s="21" t="str">
        <f aca="false">IF(F13622&lt;Einstellungen!$B$5,"ja","nein")</f>
        <v>nein</v>
      </c>
      <c r="H13622" s="21" t="s">
        <v>32</v>
      </c>
      <c r="I13622" s="29" t="n">
        <f aca="false">INDEX(Einstellungen!$B$27:$B$50,13)</f>
        <v>1.2</v>
      </c>
      <c r="J13622" s="29" t="n">
        <f aca="false">F13622*I13622</f>
        <v>40.9340484</v>
      </c>
    </row>
    <row r="13623" customFormat="false" ht="15" hidden="false" customHeight="false" outlineLevel="0" collapsed="false">
      <c r="A13623" s="28" t="n">
        <v>46148</v>
      </c>
      <c r="B13623" s="21" t="s">
        <v>125</v>
      </c>
      <c r="C13623" s="21" t="s">
        <v>112</v>
      </c>
      <c r="D13623" s="29" t="n">
        <v>89.34</v>
      </c>
      <c r="E13623" s="29" t="n">
        <f aca="false">D13623/10</f>
        <v>8.934</v>
      </c>
      <c r="F13623" s="29" t="n">
        <f aca="false">(E13623+Einstellungen!$B$20)*(1+Einstellungen!$B$10)</f>
        <v>32.8321</v>
      </c>
      <c r="G13623" s="21" t="str">
        <f aca="false">IF(F13623&lt;Einstellungen!$B$5,"ja","nein")</f>
        <v>nein</v>
      </c>
      <c r="H13623" s="21" t="s">
        <v>32</v>
      </c>
      <c r="I13623" s="29" t="n">
        <f aca="false">INDEX(Einstellungen!$B$27:$B$50,14)</f>
        <v>1.15</v>
      </c>
      <c r="J13623" s="29" t="n">
        <f aca="false">F13623*I13623</f>
        <v>37.756915</v>
      </c>
    </row>
    <row r="13624" customFormat="false" ht="15" hidden="false" customHeight="false" outlineLevel="0" collapsed="false">
      <c r="A13624" s="28" t="n">
        <v>46148</v>
      </c>
      <c r="B13624" s="21" t="s">
        <v>126</v>
      </c>
      <c r="C13624" s="21" t="s">
        <v>112</v>
      </c>
      <c r="D13624" s="29" t="n">
        <v>91.33</v>
      </c>
      <c r="E13624" s="29" t="n">
        <f aca="false">D13624/10</f>
        <v>9.133</v>
      </c>
      <c r="F13624" s="29" t="n">
        <f aca="false">(E13624+Einstellungen!$B$20)*(1+Einstellungen!$B$10)</f>
        <v>33.06891</v>
      </c>
      <c r="G13624" s="21" t="str">
        <f aca="false">IF(F13624&lt;Einstellungen!$B$5,"ja","nein")</f>
        <v>nein</v>
      </c>
      <c r="H13624" s="21" t="s">
        <v>32</v>
      </c>
      <c r="I13624" s="29" t="n">
        <f aca="false">INDEX(Einstellungen!$B$27:$B$50,15)</f>
        <v>1</v>
      </c>
      <c r="J13624" s="29" t="n">
        <f aca="false">F13624*I13624</f>
        <v>33.06891</v>
      </c>
    </row>
    <row r="13625" customFormat="false" ht="15" hidden="false" customHeight="false" outlineLevel="0" collapsed="false">
      <c r="A13625" s="28" t="n">
        <v>46148</v>
      </c>
      <c r="B13625" s="21" t="s">
        <v>127</v>
      </c>
      <c r="C13625" s="21" t="s">
        <v>112</v>
      </c>
      <c r="D13625" s="29" t="n">
        <v>103.125</v>
      </c>
      <c r="E13625" s="29" t="n">
        <f aca="false">D13625/10</f>
        <v>10.3125</v>
      </c>
      <c r="F13625" s="29" t="n">
        <f aca="false">(E13625+Einstellungen!$B$20)*(1+Einstellungen!$B$10)</f>
        <v>34.472515</v>
      </c>
      <c r="G13625" s="21" t="str">
        <f aca="false">IF(F13625&lt;Einstellungen!$B$5,"ja","nein")</f>
        <v>nein</v>
      </c>
      <c r="H13625" s="21" t="s">
        <v>32</v>
      </c>
      <c r="I13625" s="29" t="n">
        <f aca="false">INDEX(Einstellungen!$B$27:$B$50,16)</f>
        <v>0.95</v>
      </c>
      <c r="J13625" s="29" t="n">
        <f aca="false">F13625*I13625</f>
        <v>32.74888925</v>
      </c>
    </row>
    <row r="13626" customFormat="false" ht="15" hidden="false" customHeight="false" outlineLevel="0" collapsed="false">
      <c r="A13626" s="28" t="n">
        <v>46148</v>
      </c>
      <c r="B13626" s="21" t="s">
        <v>128</v>
      </c>
      <c r="C13626" s="21" t="s">
        <v>112</v>
      </c>
      <c r="D13626" s="29" t="n">
        <v>112.662</v>
      </c>
      <c r="E13626" s="29" t="n">
        <f aca="false">D13626/10</f>
        <v>11.2662</v>
      </c>
      <c r="F13626" s="29" t="n">
        <f aca="false">(E13626+Einstellungen!$B$20)*(1+Einstellungen!$B$10)</f>
        <v>35.607418</v>
      </c>
      <c r="G13626" s="21" t="str">
        <f aca="false">IF(F13626&lt;Einstellungen!$B$5,"ja","nein")</f>
        <v>nein</v>
      </c>
      <c r="H13626" s="21" t="s">
        <v>32</v>
      </c>
      <c r="I13626" s="29" t="n">
        <f aca="false">INDEX(Einstellungen!$B$27:$B$50,17)</f>
        <v>0.95</v>
      </c>
      <c r="J13626" s="29" t="n">
        <f aca="false">F13626*I13626</f>
        <v>33.8270471</v>
      </c>
    </row>
    <row r="13627" customFormat="false" ht="15" hidden="false" customHeight="false" outlineLevel="0" collapsed="false">
      <c r="A13627" s="28" t="n">
        <v>46148</v>
      </c>
      <c r="B13627" s="21" t="s">
        <v>129</v>
      </c>
      <c r="C13627" s="21" t="s">
        <v>112</v>
      </c>
      <c r="D13627" s="29" t="n">
        <v>125.052</v>
      </c>
      <c r="E13627" s="29" t="n">
        <f aca="false">D13627/10</f>
        <v>12.5052</v>
      </c>
      <c r="F13627" s="29" t="n">
        <f aca="false">(E13627+Einstellungen!$B$20)*(1+Einstellungen!$B$10)</f>
        <v>37.081828</v>
      </c>
      <c r="G13627" s="21" t="str">
        <f aca="false">IF(F13627&lt;Einstellungen!$B$5,"ja","nein")</f>
        <v>nein</v>
      </c>
      <c r="H13627" s="21" t="s">
        <v>32</v>
      </c>
      <c r="I13627" s="29" t="n">
        <f aca="false">INDEX(Einstellungen!$B$27:$B$50,18)</f>
        <v>1.1</v>
      </c>
      <c r="J13627" s="29" t="n">
        <f aca="false">F13627*I13627</f>
        <v>40.7900108</v>
      </c>
    </row>
    <row r="13628" customFormat="false" ht="15" hidden="false" customHeight="false" outlineLevel="0" collapsed="false">
      <c r="A13628" s="28" t="n">
        <v>46148</v>
      </c>
      <c r="B13628" s="21" t="s">
        <v>130</v>
      </c>
      <c r="C13628" s="21" t="s">
        <v>112</v>
      </c>
      <c r="D13628" s="29" t="n">
        <v>137.91</v>
      </c>
      <c r="E13628" s="29" t="n">
        <f aca="false">D13628/10</f>
        <v>13.791</v>
      </c>
      <c r="F13628" s="29" t="n">
        <f aca="false">(E13628+Einstellungen!$B$20)*(1+Einstellungen!$B$10)</f>
        <v>38.61193</v>
      </c>
      <c r="G13628" s="21" t="str">
        <f aca="false">IF(F13628&lt;Einstellungen!$B$5,"ja","nein")</f>
        <v>nein</v>
      </c>
      <c r="H13628" s="21" t="s">
        <v>32</v>
      </c>
      <c r="I13628" s="29" t="n">
        <f aca="false">INDEX(Einstellungen!$B$27:$B$50,19)</f>
        <v>1.35</v>
      </c>
      <c r="J13628" s="29" t="n">
        <f aca="false">F13628*I13628</f>
        <v>52.1261055</v>
      </c>
    </row>
    <row r="13629" customFormat="false" ht="15" hidden="false" customHeight="false" outlineLevel="0" collapsed="false">
      <c r="A13629" s="28" t="n">
        <v>46148</v>
      </c>
      <c r="B13629" s="21" t="s">
        <v>131</v>
      </c>
      <c r="C13629" s="21" t="s">
        <v>112</v>
      </c>
      <c r="D13629" s="29" t="n">
        <v>154.605</v>
      </c>
      <c r="E13629" s="29" t="n">
        <f aca="false">D13629/10</f>
        <v>15.4605</v>
      </c>
      <c r="F13629" s="29" t="n">
        <f aca="false">(E13629+Einstellungen!$B$20)*(1+Einstellungen!$B$10)</f>
        <v>40.598635</v>
      </c>
      <c r="G13629" s="21" t="str">
        <f aca="false">IF(F13629&lt;Einstellungen!$B$5,"ja","nein")</f>
        <v>nein</v>
      </c>
      <c r="H13629" s="21" t="s">
        <v>32</v>
      </c>
      <c r="I13629" s="29" t="n">
        <f aca="false">INDEX(Einstellungen!$B$27:$B$50,20)</f>
        <v>1.45</v>
      </c>
      <c r="J13629" s="29" t="n">
        <f aca="false">F13629*I13629</f>
        <v>58.86802075</v>
      </c>
    </row>
    <row r="13630" customFormat="false" ht="15" hidden="false" customHeight="false" outlineLevel="0" collapsed="false">
      <c r="A13630" s="28" t="n">
        <v>46148</v>
      </c>
      <c r="B13630" s="21" t="s">
        <v>132</v>
      </c>
      <c r="C13630" s="21" t="s">
        <v>112</v>
      </c>
      <c r="D13630" s="29" t="n">
        <v>156.915</v>
      </c>
      <c r="E13630" s="29" t="n">
        <f aca="false">D13630/10</f>
        <v>15.6915</v>
      </c>
      <c r="F13630" s="29" t="n">
        <f aca="false">(E13630+Einstellungen!$B$20)*(1+Einstellungen!$B$10)</f>
        <v>40.873525</v>
      </c>
      <c r="G13630" s="21" t="str">
        <f aca="false">IF(F13630&lt;Einstellungen!$B$5,"ja","nein")</f>
        <v>nein</v>
      </c>
      <c r="H13630" s="21" t="s">
        <v>32</v>
      </c>
      <c r="I13630" s="29" t="n">
        <f aca="false">INDEX(Einstellungen!$B$27:$B$50,21)</f>
        <v>1.4</v>
      </c>
      <c r="J13630" s="29" t="n">
        <f aca="false">F13630*I13630</f>
        <v>57.222935</v>
      </c>
    </row>
    <row r="13631" customFormat="false" ht="15" hidden="false" customHeight="false" outlineLevel="0" collapsed="false">
      <c r="A13631" s="28" t="n">
        <v>46148</v>
      </c>
      <c r="B13631" s="21" t="s">
        <v>133</v>
      </c>
      <c r="C13631" s="21" t="s">
        <v>112</v>
      </c>
      <c r="D13631" s="29" t="n">
        <v>154.61</v>
      </c>
      <c r="E13631" s="29" t="n">
        <f aca="false">D13631/10</f>
        <v>15.461</v>
      </c>
      <c r="F13631" s="29" t="n">
        <f aca="false">(E13631+Einstellungen!$B$20)*(1+Einstellungen!$B$10)</f>
        <v>40.59923</v>
      </c>
      <c r="G13631" s="21" t="str">
        <f aca="false">IF(F13631&lt;Einstellungen!$B$5,"ja","nein")</f>
        <v>nein</v>
      </c>
      <c r="H13631" s="21" t="s">
        <v>32</v>
      </c>
      <c r="I13631" s="29" t="n">
        <f aca="false">INDEX(Einstellungen!$B$27:$B$50,22)</f>
        <v>1.25</v>
      </c>
      <c r="J13631" s="29" t="n">
        <f aca="false">F13631*I13631</f>
        <v>50.7490375</v>
      </c>
    </row>
    <row r="13632" customFormat="false" ht="15" hidden="false" customHeight="false" outlineLevel="0" collapsed="false">
      <c r="A13632" s="28" t="n">
        <v>46148</v>
      </c>
      <c r="B13632" s="21" t="s">
        <v>134</v>
      </c>
      <c r="C13632" s="21" t="s">
        <v>112</v>
      </c>
      <c r="D13632" s="29" t="n">
        <v>143.412</v>
      </c>
      <c r="E13632" s="29" t="n">
        <f aca="false">D13632/10</f>
        <v>14.3412</v>
      </c>
      <c r="F13632" s="29" t="n">
        <f aca="false">(E13632+Einstellungen!$B$20)*(1+Einstellungen!$B$10)</f>
        <v>39.266668</v>
      </c>
      <c r="G13632" s="21" t="str">
        <f aca="false">IF(F13632&lt;Einstellungen!$B$5,"ja","nein")</f>
        <v>nein</v>
      </c>
      <c r="H13632" s="21" t="s">
        <v>32</v>
      </c>
      <c r="I13632" s="29" t="n">
        <f aca="false">INDEX(Einstellungen!$B$27:$B$50,23)</f>
        <v>1.05</v>
      </c>
      <c r="J13632" s="29" t="n">
        <f aca="false">F13632*I13632</f>
        <v>41.2300014</v>
      </c>
    </row>
    <row r="13633" customFormat="false" ht="15" hidden="false" customHeight="false" outlineLevel="0" collapsed="false">
      <c r="A13633" s="28" t="n">
        <v>46148</v>
      </c>
      <c r="B13633" s="21" t="s">
        <v>135</v>
      </c>
      <c r="C13633" s="21" t="s">
        <v>112</v>
      </c>
      <c r="D13633" s="29" t="n">
        <v>128.26</v>
      </c>
      <c r="E13633" s="29" t="n">
        <f aca="false">D13633/10</f>
        <v>12.826</v>
      </c>
      <c r="F13633" s="29" t="n">
        <f aca="false">(E13633+Einstellungen!$B$20)*(1+Einstellungen!$B$10)</f>
        <v>37.46358</v>
      </c>
      <c r="G13633" s="21" t="str">
        <f aca="false">IF(F13633&lt;Einstellungen!$B$5,"ja","nein")</f>
        <v>nein</v>
      </c>
      <c r="H13633" s="21" t="s">
        <v>32</v>
      </c>
      <c r="I13633" s="29" t="n">
        <f aca="false">INDEX(Einstellungen!$B$27:$B$50,24)</f>
        <v>0.8</v>
      </c>
      <c r="J13633" s="29" t="n">
        <f aca="false">F13633*I13633</f>
        <v>29.970864</v>
      </c>
    </row>
    <row r="13634" customFormat="false" ht="15" hidden="false" customHeight="false" outlineLevel="0" collapsed="false">
      <c r="A13634" s="28" t="n">
        <v>46149</v>
      </c>
      <c r="B13634" s="21" t="s">
        <v>111</v>
      </c>
      <c r="C13634" s="21" t="s">
        <v>136</v>
      </c>
      <c r="D13634" s="29" t="n">
        <v>125.153</v>
      </c>
      <c r="E13634" s="29" t="n">
        <f aca="false">D13634/10</f>
        <v>12.5153</v>
      </c>
      <c r="F13634" s="29" t="n">
        <f aca="false">(E13634+Einstellungen!$B$20)*(1+Einstellungen!$B$10)</f>
        <v>37.093847</v>
      </c>
      <c r="G13634" s="21" t="str">
        <f aca="false">IF(F13634&lt;Einstellungen!$B$5,"ja","nein")</f>
        <v>nein</v>
      </c>
      <c r="H13634" s="21" t="s">
        <v>32</v>
      </c>
      <c r="I13634" s="29" t="n">
        <f aca="false">INDEX(Einstellungen!$B$27:$B$50,1)</f>
        <v>0.6</v>
      </c>
      <c r="J13634" s="29" t="n">
        <f aca="false">F13634*I13634</f>
        <v>22.2563082</v>
      </c>
    </row>
    <row r="13635" customFormat="false" ht="15" hidden="false" customHeight="false" outlineLevel="0" collapsed="false">
      <c r="A13635" s="28" t="n">
        <v>46149</v>
      </c>
      <c r="B13635" s="21" t="s">
        <v>113</v>
      </c>
      <c r="C13635" s="21" t="s">
        <v>136</v>
      </c>
      <c r="D13635" s="29" t="n">
        <v>116.485</v>
      </c>
      <c r="E13635" s="29" t="n">
        <f aca="false">D13635/10</f>
        <v>11.6485</v>
      </c>
      <c r="F13635" s="29" t="n">
        <f aca="false">(E13635+Einstellungen!$B$20)*(1+Einstellungen!$B$10)</f>
        <v>36.062355</v>
      </c>
      <c r="G13635" s="21" t="str">
        <f aca="false">IF(F13635&lt;Einstellungen!$B$5,"ja","nein")</f>
        <v>nein</v>
      </c>
      <c r="H13635" s="21" t="s">
        <v>32</v>
      </c>
      <c r="I13635" s="29" t="n">
        <f aca="false">INDEX(Einstellungen!$B$27:$B$50,2)</f>
        <v>0.5</v>
      </c>
      <c r="J13635" s="29" t="n">
        <f aca="false">F13635*I13635</f>
        <v>18.0311775</v>
      </c>
    </row>
    <row r="13636" customFormat="false" ht="15" hidden="false" customHeight="false" outlineLevel="0" collapsed="false">
      <c r="A13636" s="28" t="n">
        <v>46149</v>
      </c>
      <c r="B13636" s="21" t="s">
        <v>114</v>
      </c>
      <c r="C13636" s="21" t="s">
        <v>136</v>
      </c>
      <c r="D13636" s="29" t="n">
        <v>115.258</v>
      </c>
      <c r="E13636" s="29" t="n">
        <f aca="false">D13636/10</f>
        <v>11.5258</v>
      </c>
      <c r="F13636" s="29" t="n">
        <f aca="false">(E13636+Einstellungen!$B$20)*(1+Einstellungen!$B$10)</f>
        <v>35.916342</v>
      </c>
      <c r="G13636" s="21" t="str">
        <f aca="false">IF(F13636&lt;Einstellungen!$B$5,"ja","nein")</f>
        <v>nein</v>
      </c>
      <c r="H13636" s="21" t="s">
        <v>32</v>
      </c>
      <c r="I13636" s="29" t="n">
        <f aca="false">INDEX(Einstellungen!$B$27:$B$50,3)</f>
        <v>0.45</v>
      </c>
      <c r="J13636" s="29" t="n">
        <f aca="false">F13636*I13636</f>
        <v>16.1623539</v>
      </c>
    </row>
    <row r="13637" customFormat="false" ht="15" hidden="false" customHeight="false" outlineLevel="0" collapsed="false">
      <c r="A13637" s="28" t="n">
        <v>46149</v>
      </c>
      <c r="B13637" s="21" t="s">
        <v>115</v>
      </c>
      <c r="C13637" s="21" t="s">
        <v>136</v>
      </c>
      <c r="D13637" s="29" t="n">
        <v>116.49</v>
      </c>
      <c r="E13637" s="29" t="n">
        <f aca="false">D13637/10</f>
        <v>11.649</v>
      </c>
      <c r="F13637" s="29" t="n">
        <f aca="false">(E13637+Einstellungen!$B$20)*(1+Einstellungen!$B$10)</f>
        <v>36.06295</v>
      </c>
      <c r="G13637" s="21" t="str">
        <f aca="false">IF(F13637&lt;Einstellungen!$B$5,"ja","nein")</f>
        <v>nein</v>
      </c>
      <c r="H13637" s="21" t="s">
        <v>32</v>
      </c>
      <c r="I13637" s="29" t="n">
        <f aca="false">INDEX(Einstellungen!$B$27:$B$50,4)</f>
        <v>0.45</v>
      </c>
      <c r="J13637" s="29" t="n">
        <f aca="false">F13637*I13637</f>
        <v>16.2283275</v>
      </c>
    </row>
    <row r="13638" customFormat="false" ht="15" hidden="false" customHeight="false" outlineLevel="0" collapsed="false">
      <c r="A13638" s="28" t="n">
        <v>46149</v>
      </c>
      <c r="B13638" s="21" t="s">
        <v>116</v>
      </c>
      <c r="C13638" s="21" t="s">
        <v>136</v>
      </c>
      <c r="D13638" s="29" t="n">
        <v>119.138</v>
      </c>
      <c r="E13638" s="29" t="n">
        <f aca="false">D13638/10</f>
        <v>11.9138</v>
      </c>
      <c r="F13638" s="29" t="n">
        <f aca="false">(E13638+Einstellungen!$B$20)*(1+Einstellungen!$B$10)</f>
        <v>36.378062</v>
      </c>
      <c r="G13638" s="21" t="str">
        <f aca="false">IF(F13638&lt;Einstellungen!$B$5,"ja","nein")</f>
        <v>nein</v>
      </c>
      <c r="H13638" s="21" t="s">
        <v>32</v>
      </c>
      <c r="I13638" s="29" t="n">
        <f aca="false">INDEX(Einstellungen!$B$27:$B$50,5)</f>
        <v>0.45</v>
      </c>
      <c r="J13638" s="29" t="n">
        <f aca="false">F13638*I13638</f>
        <v>16.3701279</v>
      </c>
    </row>
    <row r="13639" customFormat="false" ht="15" hidden="false" customHeight="false" outlineLevel="0" collapsed="false">
      <c r="A13639" s="28" t="n">
        <v>46149</v>
      </c>
      <c r="B13639" s="21" t="s">
        <v>117</v>
      </c>
      <c r="C13639" s="21" t="s">
        <v>136</v>
      </c>
      <c r="D13639" s="29" t="n">
        <v>126.875</v>
      </c>
      <c r="E13639" s="29" t="n">
        <f aca="false">D13639/10</f>
        <v>12.6875</v>
      </c>
      <c r="F13639" s="29" t="n">
        <f aca="false">(E13639+Einstellungen!$B$20)*(1+Einstellungen!$B$10)</f>
        <v>37.298765</v>
      </c>
      <c r="G13639" s="21" t="str">
        <f aca="false">IF(F13639&lt;Einstellungen!$B$5,"ja","nein")</f>
        <v>nein</v>
      </c>
      <c r="H13639" s="21" t="s">
        <v>32</v>
      </c>
      <c r="I13639" s="29" t="n">
        <f aca="false">INDEX(Einstellungen!$B$27:$B$50,6)</f>
        <v>0.5</v>
      </c>
      <c r="J13639" s="29" t="n">
        <f aca="false">F13639*I13639</f>
        <v>18.6493825</v>
      </c>
    </row>
    <row r="13640" customFormat="false" ht="15" hidden="false" customHeight="false" outlineLevel="0" collapsed="false">
      <c r="A13640" s="28" t="n">
        <v>46149</v>
      </c>
      <c r="B13640" s="21" t="s">
        <v>118</v>
      </c>
      <c r="C13640" s="21" t="s">
        <v>136</v>
      </c>
      <c r="D13640" s="29" t="n">
        <v>151</v>
      </c>
      <c r="E13640" s="29" t="n">
        <f aca="false">D13640/10</f>
        <v>15.1</v>
      </c>
      <c r="F13640" s="29" t="n">
        <f aca="false">(E13640+Einstellungen!$B$20)*(1+Einstellungen!$B$10)</f>
        <v>40.16964</v>
      </c>
      <c r="G13640" s="21" t="str">
        <f aca="false">IF(F13640&lt;Einstellungen!$B$5,"ja","nein")</f>
        <v>nein</v>
      </c>
      <c r="H13640" s="21" t="s">
        <v>32</v>
      </c>
      <c r="I13640" s="29" t="n">
        <f aca="false">INDEX(Einstellungen!$B$27:$B$50,7)</f>
        <v>0.7</v>
      </c>
      <c r="J13640" s="29" t="n">
        <f aca="false">F13640*I13640</f>
        <v>28.118748</v>
      </c>
    </row>
    <row r="13641" customFormat="false" ht="15" hidden="false" customHeight="false" outlineLevel="0" collapsed="false">
      <c r="A13641" s="28" t="n">
        <v>46149</v>
      </c>
      <c r="B13641" s="21" t="s">
        <v>119</v>
      </c>
      <c r="C13641" s="21" t="s">
        <v>136</v>
      </c>
      <c r="D13641" s="29" t="n">
        <v>167.293</v>
      </c>
      <c r="E13641" s="29" t="n">
        <f aca="false">D13641/10</f>
        <v>16.7293</v>
      </c>
      <c r="F13641" s="29" t="n">
        <f aca="false">(E13641+Einstellungen!$B$20)*(1+Einstellungen!$B$10)</f>
        <v>42.108507</v>
      </c>
      <c r="G13641" s="21" t="str">
        <f aca="false">IF(F13641&lt;Einstellungen!$B$5,"ja","nein")</f>
        <v>nein</v>
      </c>
      <c r="H13641" s="21" t="s">
        <v>32</v>
      </c>
      <c r="I13641" s="29" t="n">
        <f aca="false">INDEX(Einstellungen!$B$27:$B$50,8)</f>
        <v>0.95</v>
      </c>
      <c r="J13641" s="29" t="n">
        <f aca="false">F13641*I13641</f>
        <v>40.00308165</v>
      </c>
    </row>
    <row r="13642" customFormat="false" ht="15" hidden="false" customHeight="false" outlineLevel="0" collapsed="false">
      <c r="A13642" s="28" t="n">
        <v>46149</v>
      </c>
      <c r="B13642" s="21" t="s">
        <v>120</v>
      </c>
      <c r="C13642" s="21" t="s">
        <v>136</v>
      </c>
      <c r="D13642" s="29" t="n">
        <v>155.593</v>
      </c>
      <c r="E13642" s="29" t="n">
        <f aca="false">D13642/10</f>
        <v>15.5593</v>
      </c>
      <c r="F13642" s="29" t="n">
        <f aca="false">(E13642+Einstellungen!$B$20)*(1+Einstellungen!$B$10)</f>
        <v>40.716207</v>
      </c>
      <c r="G13642" s="21" t="str">
        <f aca="false">IF(F13642&lt;Einstellungen!$B$5,"ja","nein")</f>
        <v>nein</v>
      </c>
      <c r="H13642" s="21" t="s">
        <v>32</v>
      </c>
      <c r="I13642" s="29" t="n">
        <f aca="false">INDEX(Einstellungen!$B$27:$B$50,9)</f>
        <v>1.05</v>
      </c>
      <c r="J13642" s="29" t="n">
        <f aca="false">F13642*I13642</f>
        <v>42.75201735</v>
      </c>
    </row>
    <row r="13643" customFormat="false" ht="15" hidden="false" customHeight="false" outlineLevel="0" collapsed="false">
      <c r="A13643" s="28" t="n">
        <v>46149</v>
      </c>
      <c r="B13643" s="21" t="s">
        <v>121</v>
      </c>
      <c r="C13643" s="21" t="s">
        <v>136</v>
      </c>
      <c r="D13643" s="29" t="n">
        <v>136.41</v>
      </c>
      <c r="E13643" s="29" t="n">
        <f aca="false">D13643/10</f>
        <v>13.641</v>
      </c>
      <c r="F13643" s="29" t="n">
        <f aca="false">(E13643+Einstellungen!$B$20)*(1+Einstellungen!$B$10)</f>
        <v>38.43343</v>
      </c>
      <c r="G13643" s="21" t="str">
        <f aca="false">IF(F13643&lt;Einstellungen!$B$5,"ja","nein")</f>
        <v>nein</v>
      </c>
      <c r="H13643" s="21" t="s">
        <v>32</v>
      </c>
      <c r="I13643" s="29" t="n">
        <f aca="false">INDEX(Einstellungen!$B$27:$B$50,10)</f>
        <v>1.05</v>
      </c>
      <c r="J13643" s="29" t="n">
        <f aca="false">F13643*I13643</f>
        <v>40.3551015</v>
      </c>
    </row>
    <row r="13644" customFormat="false" ht="15" hidden="false" customHeight="false" outlineLevel="0" collapsed="false">
      <c r="A13644" s="28" t="n">
        <v>46149</v>
      </c>
      <c r="B13644" s="21" t="s">
        <v>122</v>
      </c>
      <c r="C13644" s="21" t="s">
        <v>136</v>
      </c>
      <c r="D13644" s="29" t="n">
        <v>120.132</v>
      </c>
      <c r="E13644" s="29" t="n">
        <f aca="false">D13644/10</f>
        <v>12.0132</v>
      </c>
      <c r="F13644" s="29" t="n">
        <f aca="false">(E13644+Einstellungen!$B$20)*(1+Einstellungen!$B$10)</f>
        <v>36.496348</v>
      </c>
      <c r="G13644" s="21" t="str">
        <f aca="false">IF(F13644&lt;Einstellungen!$B$5,"ja","nein")</f>
        <v>nein</v>
      </c>
      <c r="H13644" s="21" t="s">
        <v>32</v>
      </c>
      <c r="I13644" s="29" t="n">
        <f aca="false">INDEX(Einstellungen!$B$27:$B$50,11)</f>
        <v>1.05</v>
      </c>
      <c r="J13644" s="29" t="n">
        <f aca="false">F13644*I13644</f>
        <v>38.3211654</v>
      </c>
    </row>
    <row r="13645" customFormat="false" ht="15" hidden="false" customHeight="false" outlineLevel="0" collapsed="false">
      <c r="A13645" s="28" t="n">
        <v>46149</v>
      </c>
      <c r="B13645" s="21" t="s">
        <v>123</v>
      </c>
      <c r="C13645" s="21" t="s">
        <v>136</v>
      </c>
      <c r="D13645" s="29" t="n">
        <v>113.525</v>
      </c>
      <c r="E13645" s="29" t="n">
        <f aca="false">D13645/10</f>
        <v>11.3525</v>
      </c>
      <c r="F13645" s="29" t="n">
        <f aca="false">(E13645+Einstellungen!$B$20)*(1+Einstellungen!$B$10)</f>
        <v>35.710115</v>
      </c>
      <c r="G13645" s="21" t="str">
        <f aca="false">IF(F13645&lt;Einstellungen!$B$5,"ja","nein")</f>
        <v>nein</v>
      </c>
      <c r="H13645" s="21" t="s">
        <v>32</v>
      </c>
      <c r="I13645" s="29" t="n">
        <f aca="false">INDEX(Einstellungen!$B$27:$B$50,12)</f>
        <v>1.1</v>
      </c>
      <c r="J13645" s="29" t="n">
        <f aca="false">F13645*I13645</f>
        <v>39.2811265</v>
      </c>
    </row>
    <row r="13646" customFormat="false" ht="15" hidden="false" customHeight="false" outlineLevel="0" collapsed="false">
      <c r="A13646" s="28" t="n">
        <v>46149</v>
      </c>
      <c r="B13646" s="21" t="s">
        <v>124</v>
      </c>
      <c r="C13646" s="21" t="s">
        <v>136</v>
      </c>
      <c r="D13646" s="29" t="n">
        <v>103.922</v>
      </c>
      <c r="E13646" s="29" t="n">
        <f aca="false">D13646/10</f>
        <v>10.3922</v>
      </c>
      <c r="F13646" s="29" t="n">
        <f aca="false">(E13646+Einstellungen!$B$20)*(1+Einstellungen!$B$10)</f>
        <v>34.567358</v>
      </c>
      <c r="G13646" s="21" t="str">
        <f aca="false">IF(F13646&lt;Einstellungen!$B$5,"ja","nein")</f>
        <v>nein</v>
      </c>
      <c r="H13646" s="21" t="s">
        <v>32</v>
      </c>
      <c r="I13646" s="29" t="n">
        <f aca="false">INDEX(Einstellungen!$B$27:$B$50,13)</f>
        <v>1.2</v>
      </c>
      <c r="J13646" s="29" t="n">
        <f aca="false">F13646*I13646</f>
        <v>41.4808296</v>
      </c>
    </row>
    <row r="13647" customFormat="false" ht="15" hidden="false" customHeight="false" outlineLevel="0" collapsed="false">
      <c r="A13647" s="28" t="n">
        <v>46149</v>
      </c>
      <c r="B13647" s="21" t="s">
        <v>125</v>
      </c>
      <c r="C13647" s="21" t="s">
        <v>136</v>
      </c>
      <c r="D13647" s="29" t="n">
        <v>101.915</v>
      </c>
      <c r="E13647" s="29" t="n">
        <f aca="false">D13647/10</f>
        <v>10.1915</v>
      </c>
      <c r="F13647" s="29" t="n">
        <f aca="false">(E13647+Einstellungen!$B$20)*(1+Einstellungen!$B$10)</f>
        <v>34.328525</v>
      </c>
      <c r="G13647" s="21" t="str">
        <f aca="false">IF(F13647&lt;Einstellungen!$B$5,"ja","nein")</f>
        <v>nein</v>
      </c>
      <c r="H13647" s="21" t="s">
        <v>32</v>
      </c>
      <c r="I13647" s="29" t="n">
        <f aca="false">INDEX(Einstellungen!$B$27:$B$50,14)</f>
        <v>1.15</v>
      </c>
      <c r="J13647" s="29" t="n">
        <f aca="false">F13647*I13647</f>
        <v>39.47780375</v>
      </c>
    </row>
    <row r="13648" customFormat="false" ht="15" hidden="false" customHeight="false" outlineLevel="0" collapsed="false">
      <c r="A13648" s="28" t="n">
        <v>46149</v>
      </c>
      <c r="B13648" s="21" t="s">
        <v>126</v>
      </c>
      <c r="C13648" s="21" t="s">
        <v>136</v>
      </c>
      <c r="D13648" s="29" t="n">
        <v>101.73</v>
      </c>
      <c r="E13648" s="29" t="n">
        <f aca="false">D13648/10</f>
        <v>10.173</v>
      </c>
      <c r="F13648" s="29" t="n">
        <f aca="false">(E13648+Einstellungen!$B$20)*(1+Einstellungen!$B$10)</f>
        <v>34.30651</v>
      </c>
      <c r="G13648" s="21" t="str">
        <f aca="false">IF(F13648&lt;Einstellungen!$B$5,"ja","nein")</f>
        <v>nein</v>
      </c>
      <c r="H13648" s="21" t="s">
        <v>32</v>
      </c>
      <c r="I13648" s="29" t="n">
        <f aca="false">INDEX(Einstellungen!$B$27:$B$50,15)</f>
        <v>1</v>
      </c>
      <c r="J13648" s="29" t="n">
        <f aca="false">F13648*I13648</f>
        <v>34.30651</v>
      </c>
    </row>
    <row r="13649" customFormat="false" ht="15" hidden="false" customHeight="false" outlineLevel="0" collapsed="false">
      <c r="A13649" s="28" t="n">
        <v>46149</v>
      </c>
      <c r="B13649" s="21" t="s">
        <v>127</v>
      </c>
      <c r="C13649" s="21" t="s">
        <v>136</v>
      </c>
      <c r="D13649" s="29" t="n">
        <v>107.445</v>
      </c>
      <c r="E13649" s="29" t="n">
        <f aca="false">D13649/10</f>
        <v>10.7445</v>
      </c>
      <c r="F13649" s="29" t="n">
        <f aca="false">(E13649+Einstellungen!$B$20)*(1+Einstellungen!$B$10)</f>
        <v>34.986595</v>
      </c>
      <c r="G13649" s="21" t="str">
        <f aca="false">IF(F13649&lt;Einstellungen!$B$5,"ja","nein")</f>
        <v>nein</v>
      </c>
      <c r="H13649" s="21" t="s">
        <v>32</v>
      </c>
      <c r="I13649" s="29" t="n">
        <f aca="false">INDEX(Einstellungen!$B$27:$B$50,16)</f>
        <v>0.95</v>
      </c>
      <c r="J13649" s="29" t="n">
        <f aca="false">F13649*I13649</f>
        <v>33.23726525</v>
      </c>
    </row>
    <row r="13650" customFormat="false" ht="15" hidden="false" customHeight="false" outlineLevel="0" collapsed="false">
      <c r="A13650" s="28" t="n">
        <v>46149</v>
      </c>
      <c r="B13650" s="21" t="s">
        <v>128</v>
      </c>
      <c r="C13650" s="21" t="s">
        <v>136</v>
      </c>
      <c r="D13650" s="29" t="n">
        <v>117.998</v>
      </c>
      <c r="E13650" s="29" t="n">
        <f aca="false">D13650/10</f>
        <v>11.7998</v>
      </c>
      <c r="F13650" s="29" t="n">
        <f aca="false">(E13650+Einstellungen!$B$20)*(1+Einstellungen!$B$10)</f>
        <v>36.242402</v>
      </c>
      <c r="G13650" s="21" t="str">
        <f aca="false">IF(F13650&lt;Einstellungen!$B$5,"ja","nein")</f>
        <v>nein</v>
      </c>
      <c r="H13650" s="21" t="s">
        <v>32</v>
      </c>
      <c r="I13650" s="29" t="n">
        <f aca="false">INDEX(Einstellungen!$B$27:$B$50,17)</f>
        <v>0.95</v>
      </c>
      <c r="J13650" s="29" t="n">
        <f aca="false">F13650*I13650</f>
        <v>34.4302819</v>
      </c>
    </row>
    <row r="13651" customFormat="false" ht="15" hidden="false" customHeight="false" outlineLevel="0" collapsed="false">
      <c r="A13651" s="28" t="n">
        <v>46149</v>
      </c>
      <c r="B13651" s="21" t="s">
        <v>129</v>
      </c>
      <c r="C13651" s="21" t="s">
        <v>136</v>
      </c>
      <c r="D13651" s="29" t="n">
        <v>132.56</v>
      </c>
      <c r="E13651" s="29" t="n">
        <f aca="false">D13651/10</f>
        <v>13.256</v>
      </c>
      <c r="F13651" s="29" t="n">
        <f aca="false">(E13651+Einstellungen!$B$20)*(1+Einstellungen!$B$10)</f>
        <v>37.97528</v>
      </c>
      <c r="G13651" s="21" t="str">
        <f aca="false">IF(F13651&lt;Einstellungen!$B$5,"ja","nein")</f>
        <v>nein</v>
      </c>
      <c r="H13651" s="21" t="s">
        <v>32</v>
      </c>
      <c r="I13651" s="29" t="n">
        <f aca="false">INDEX(Einstellungen!$B$27:$B$50,18)</f>
        <v>1.1</v>
      </c>
      <c r="J13651" s="29" t="n">
        <f aca="false">F13651*I13651</f>
        <v>41.772808</v>
      </c>
    </row>
    <row r="13652" customFormat="false" ht="15" hidden="false" customHeight="false" outlineLevel="0" collapsed="false">
      <c r="A13652" s="28" t="n">
        <v>46149</v>
      </c>
      <c r="B13652" s="21" t="s">
        <v>130</v>
      </c>
      <c r="C13652" s="21" t="s">
        <v>136</v>
      </c>
      <c r="D13652" s="29" t="n">
        <v>148.705</v>
      </c>
      <c r="E13652" s="29" t="n">
        <f aca="false">D13652/10</f>
        <v>14.8705</v>
      </c>
      <c r="F13652" s="29" t="n">
        <f aca="false">(E13652+Einstellungen!$B$20)*(1+Einstellungen!$B$10)</f>
        <v>39.896535</v>
      </c>
      <c r="G13652" s="21" t="str">
        <f aca="false">IF(F13652&lt;Einstellungen!$B$5,"ja","nein")</f>
        <v>nein</v>
      </c>
      <c r="H13652" s="21" t="s">
        <v>32</v>
      </c>
      <c r="I13652" s="29" t="n">
        <f aca="false">INDEX(Einstellungen!$B$27:$B$50,19)</f>
        <v>1.35</v>
      </c>
      <c r="J13652" s="29" t="n">
        <f aca="false">F13652*I13652</f>
        <v>53.86032225</v>
      </c>
    </row>
    <row r="13653" customFormat="false" ht="15" hidden="false" customHeight="false" outlineLevel="0" collapsed="false">
      <c r="A13653" s="28" t="n">
        <v>46149</v>
      </c>
      <c r="B13653" s="21" t="s">
        <v>131</v>
      </c>
      <c r="C13653" s="21" t="s">
        <v>136</v>
      </c>
      <c r="D13653" s="29" t="n">
        <v>185.655</v>
      </c>
      <c r="E13653" s="29" t="n">
        <f aca="false">D13653/10</f>
        <v>18.5655</v>
      </c>
      <c r="F13653" s="29" t="n">
        <f aca="false">(E13653+Einstellungen!$B$20)*(1+Einstellungen!$B$10)</f>
        <v>44.293585</v>
      </c>
      <c r="G13653" s="21" t="str">
        <f aca="false">IF(F13653&lt;Einstellungen!$B$5,"ja","nein")</f>
        <v>nein</v>
      </c>
      <c r="H13653" s="21" t="s">
        <v>32</v>
      </c>
      <c r="I13653" s="29" t="n">
        <f aca="false">INDEX(Einstellungen!$B$27:$B$50,20)</f>
        <v>1.45</v>
      </c>
      <c r="J13653" s="29" t="n">
        <f aca="false">F13653*I13653</f>
        <v>64.22569825</v>
      </c>
    </row>
    <row r="13654" customFormat="false" ht="15" hidden="false" customHeight="false" outlineLevel="0" collapsed="false">
      <c r="A13654" s="28" t="n">
        <v>46149</v>
      </c>
      <c r="B13654" s="21" t="s">
        <v>132</v>
      </c>
      <c r="C13654" s="21" t="s">
        <v>136</v>
      </c>
      <c r="D13654" s="29" t="n">
        <v>221.477</v>
      </c>
      <c r="E13654" s="29" t="n">
        <f aca="false">D13654/10</f>
        <v>22.1477</v>
      </c>
      <c r="F13654" s="29" t="n">
        <f aca="false">(E13654+Einstellungen!$B$20)*(1+Einstellungen!$B$10)</f>
        <v>48.556403</v>
      </c>
      <c r="G13654" s="21" t="str">
        <f aca="false">IF(F13654&lt;Einstellungen!$B$5,"ja","nein")</f>
        <v>nein</v>
      </c>
      <c r="H13654" s="21" t="s">
        <v>32</v>
      </c>
      <c r="I13654" s="29" t="n">
        <f aca="false">INDEX(Einstellungen!$B$27:$B$50,21)</f>
        <v>1.4</v>
      </c>
      <c r="J13654" s="29" t="n">
        <f aca="false">F13654*I13654</f>
        <v>67.9789642</v>
      </c>
    </row>
    <row r="13655" customFormat="false" ht="15" hidden="false" customHeight="false" outlineLevel="0" collapsed="false">
      <c r="A13655" s="28" t="n">
        <v>46149</v>
      </c>
      <c r="B13655" s="21" t="s">
        <v>133</v>
      </c>
      <c r="C13655" s="21" t="s">
        <v>136</v>
      </c>
      <c r="D13655" s="29" t="n">
        <v>182.715</v>
      </c>
      <c r="E13655" s="29" t="n">
        <f aca="false">D13655/10</f>
        <v>18.2715</v>
      </c>
      <c r="F13655" s="29" t="n">
        <f aca="false">(E13655+Einstellungen!$B$20)*(1+Einstellungen!$B$10)</f>
        <v>43.943725</v>
      </c>
      <c r="G13655" s="21" t="str">
        <f aca="false">IF(F13655&lt;Einstellungen!$B$5,"ja","nein")</f>
        <v>nein</v>
      </c>
      <c r="H13655" s="21" t="s">
        <v>32</v>
      </c>
      <c r="I13655" s="29" t="n">
        <f aca="false">INDEX(Einstellungen!$B$27:$B$50,22)</f>
        <v>1.25</v>
      </c>
      <c r="J13655" s="29" t="n">
        <f aca="false">F13655*I13655</f>
        <v>54.92965625</v>
      </c>
    </row>
    <row r="13656" customFormat="false" ht="15" hidden="false" customHeight="false" outlineLevel="0" collapsed="false">
      <c r="A13656" s="28" t="n">
        <v>46149</v>
      </c>
      <c r="B13656" s="21" t="s">
        <v>134</v>
      </c>
      <c r="C13656" s="21" t="s">
        <v>136</v>
      </c>
      <c r="D13656" s="29" t="n">
        <v>154.435</v>
      </c>
      <c r="E13656" s="29" t="n">
        <f aca="false">D13656/10</f>
        <v>15.4435</v>
      </c>
      <c r="F13656" s="29" t="n">
        <f aca="false">(E13656+Einstellungen!$B$20)*(1+Einstellungen!$B$10)</f>
        <v>40.578405</v>
      </c>
      <c r="G13656" s="21" t="str">
        <f aca="false">IF(F13656&lt;Einstellungen!$B$5,"ja","nein")</f>
        <v>nein</v>
      </c>
      <c r="H13656" s="21" t="s">
        <v>32</v>
      </c>
      <c r="I13656" s="29" t="n">
        <f aca="false">INDEX(Einstellungen!$B$27:$B$50,23)</f>
        <v>1.05</v>
      </c>
      <c r="J13656" s="29" t="n">
        <f aca="false">F13656*I13656</f>
        <v>42.60732525</v>
      </c>
    </row>
    <row r="13657" customFormat="false" ht="15" hidden="false" customHeight="false" outlineLevel="0" collapsed="false">
      <c r="A13657" s="28" t="n">
        <v>46149</v>
      </c>
      <c r="B13657" s="21" t="s">
        <v>135</v>
      </c>
      <c r="C13657" s="21" t="s">
        <v>136</v>
      </c>
      <c r="D13657" s="29" t="n">
        <v>142.757</v>
      </c>
      <c r="E13657" s="29" t="n">
        <f aca="false">D13657/10</f>
        <v>14.2757</v>
      </c>
      <c r="F13657" s="29" t="n">
        <f aca="false">(E13657+Einstellungen!$B$20)*(1+Einstellungen!$B$10)</f>
        <v>39.188723</v>
      </c>
      <c r="G13657" s="21" t="str">
        <f aca="false">IF(F13657&lt;Einstellungen!$B$5,"ja","nein")</f>
        <v>nein</v>
      </c>
      <c r="H13657" s="21" t="s">
        <v>32</v>
      </c>
      <c r="I13657" s="29" t="n">
        <f aca="false">INDEX(Einstellungen!$B$27:$B$50,24)</f>
        <v>0.8</v>
      </c>
      <c r="J13657" s="29" t="n">
        <f aca="false">F13657*I13657</f>
        <v>31.3509784</v>
      </c>
    </row>
    <row r="13658" customFormat="false" ht="15" hidden="false" customHeight="false" outlineLevel="0" collapsed="false">
      <c r="A13658" s="28" t="n">
        <v>46150</v>
      </c>
      <c r="B13658" s="21" t="s">
        <v>111</v>
      </c>
      <c r="C13658" s="21" t="s">
        <v>137</v>
      </c>
      <c r="D13658" s="29" t="n">
        <v>130.343</v>
      </c>
      <c r="E13658" s="29" t="n">
        <f aca="false">D13658/10</f>
        <v>13.0343</v>
      </c>
      <c r="F13658" s="29" t="n">
        <f aca="false">(E13658+Einstellungen!$B$20)*(1+Einstellungen!$B$10)</f>
        <v>37.711457</v>
      </c>
      <c r="G13658" s="21" t="str">
        <f aca="false">IF(F13658&lt;Einstellungen!$B$5,"ja","nein")</f>
        <v>nein</v>
      </c>
      <c r="H13658" s="21" t="s">
        <v>32</v>
      </c>
      <c r="I13658" s="29" t="n">
        <f aca="false">INDEX(Einstellungen!$B$27:$B$50,1)</f>
        <v>0.6</v>
      </c>
      <c r="J13658" s="29" t="n">
        <f aca="false">F13658*I13658</f>
        <v>22.6268742</v>
      </c>
    </row>
    <row r="13659" customFormat="false" ht="15" hidden="false" customHeight="false" outlineLevel="0" collapsed="false">
      <c r="A13659" s="28" t="n">
        <v>46150</v>
      </c>
      <c r="B13659" s="21" t="s">
        <v>113</v>
      </c>
      <c r="C13659" s="21" t="s">
        <v>137</v>
      </c>
      <c r="D13659" s="29" t="n">
        <v>120.66</v>
      </c>
      <c r="E13659" s="29" t="n">
        <f aca="false">D13659/10</f>
        <v>12.066</v>
      </c>
      <c r="F13659" s="29" t="n">
        <f aca="false">(E13659+Einstellungen!$B$20)*(1+Einstellungen!$B$10)</f>
        <v>36.55918</v>
      </c>
      <c r="G13659" s="21" t="str">
        <f aca="false">IF(F13659&lt;Einstellungen!$B$5,"ja","nein")</f>
        <v>nein</v>
      </c>
      <c r="H13659" s="21" t="s">
        <v>32</v>
      </c>
      <c r="I13659" s="29" t="n">
        <f aca="false">INDEX(Einstellungen!$B$27:$B$50,2)</f>
        <v>0.5</v>
      </c>
      <c r="J13659" s="29" t="n">
        <f aca="false">F13659*I13659</f>
        <v>18.27959</v>
      </c>
    </row>
    <row r="13660" customFormat="false" ht="15" hidden="false" customHeight="false" outlineLevel="0" collapsed="false">
      <c r="A13660" s="28" t="n">
        <v>46150</v>
      </c>
      <c r="B13660" s="21" t="s">
        <v>114</v>
      </c>
      <c r="C13660" s="21" t="s">
        <v>137</v>
      </c>
      <c r="D13660" s="29" t="n">
        <v>118.215</v>
      </c>
      <c r="E13660" s="29" t="n">
        <f aca="false">D13660/10</f>
        <v>11.8215</v>
      </c>
      <c r="F13660" s="29" t="n">
        <f aca="false">(E13660+Einstellungen!$B$20)*(1+Einstellungen!$B$10)</f>
        <v>36.268225</v>
      </c>
      <c r="G13660" s="21" t="str">
        <f aca="false">IF(F13660&lt;Einstellungen!$B$5,"ja","nein")</f>
        <v>nein</v>
      </c>
      <c r="H13660" s="21" t="s">
        <v>32</v>
      </c>
      <c r="I13660" s="29" t="n">
        <f aca="false">INDEX(Einstellungen!$B$27:$B$50,3)</f>
        <v>0.45</v>
      </c>
      <c r="J13660" s="29" t="n">
        <f aca="false">F13660*I13660</f>
        <v>16.32070125</v>
      </c>
    </row>
    <row r="13661" customFormat="false" ht="15" hidden="false" customHeight="false" outlineLevel="0" collapsed="false">
      <c r="A13661" s="28" t="n">
        <v>46150</v>
      </c>
      <c r="B13661" s="21" t="s">
        <v>115</v>
      </c>
      <c r="C13661" s="21" t="s">
        <v>137</v>
      </c>
      <c r="D13661" s="29" t="n">
        <v>116.977</v>
      </c>
      <c r="E13661" s="29" t="n">
        <f aca="false">D13661/10</f>
        <v>11.6977</v>
      </c>
      <c r="F13661" s="29" t="n">
        <f aca="false">(E13661+Einstellungen!$B$20)*(1+Einstellungen!$B$10)</f>
        <v>36.120903</v>
      </c>
      <c r="G13661" s="21" t="str">
        <f aca="false">IF(F13661&lt;Einstellungen!$B$5,"ja","nein")</f>
        <v>nein</v>
      </c>
      <c r="H13661" s="21" t="s">
        <v>32</v>
      </c>
      <c r="I13661" s="29" t="n">
        <f aca="false">INDEX(Einstellungen!$B$27:$B$50,4)</f>
        <v>0.45</v>
      </c>
      <c r="J13661" s="29" t="n">
        <f aca="false">F13661*I13661</f>
        <v>16.25440635</v>
      </c>
    </row>
    <row r="13662" customFormat="false" ht="15" hidden="false" customHeight="false" outlineLevel="0" collapsed="false">
      <c r="A13662" s="28" t="n">
        <v>46150</v>
      </c>
      <c r="B13662" s="21" t="s">
        <v>116</v>
      </c>
      <c r="C13662" s="21" t="s">
        <v>137</v>
      </c>
      <c r="D13662" s="29" t="n">
        <v>118.565</v>
      </c>
      <c r="E13662" s="29" t="n">
        <f aca="false">D13662/10</f>
        <v>11.8565</v>
      </c>
      <c r="F13662" s="29" t="n">
        <f aca="false">(E13662+Einstellungen!$B$20)*(1+Einstellungen!$B$10)</f>
        <v>36.309875</v>
      </c>
      <c r="G13662" s="21" t="str">
        <f aca="false">IF(F13662&lt;Einstellungen!$B$5,"ja","nein")</f>
        <v>nein</v>
      </c>
      <c r="H13662" s="21" t="s">
        <v>32</v>
      </c>
      <c r="I13662" s="29" t="n">
        <f aca="false">INDEX(Einstellungen!$B$27:$B$50,5)</f>
        <v>0.45</v>
      </c>
      <c r="J13662" s="29" t="n">
        <f aca="false">F13662*I13662</f>
        <v>16.33944375</v>
      </c>
    </row>
    <row r="13663" customFormat="false" ht="15" hidden="false" customHeight="false" outlineLevel="0" collapsed="false">
      <c r="A13663" s="28" t="n">
        <v>46150</v>
      </c>
      <c r="B13663" s="21" t="s">
        <v>117</v>
      </c>
      <c r="C13663" s="21" t="s">
        <v>137</v>
      </c>
      <c r="D13663" s="29" t="n">
        <v>126.185</v>
      </c>
      <c r="E13663" s="29" t="n">
        <f aca="false">D13663/10</f>
        <v>12.6185</v>
      </c>
      <c r="F13663" s="29" t="n">
        <f aca="false">(E13663+Einstellungen!$B$20)*(1+Einstellungen!$B$10)</f>
        <v>37.216655</v>
      </c>
      <c r="G13663" s="21" t="str">
        <f aca="false">IF(F13663&lt;Einstellungen!$B$5,"ja","nein")</f>
        <v>nein</v>
      </c>
      <c r="H13663" s="21" t="s">
        <v>32</v>
      </c>
      <c r="I13663" s="29" t="n">
        <f aca="false">INDEX(Einstellungen!$B$27:$B$50,6)</f>
        <v>0.5</v>
      </c>
      <c r="J13663" s="29" t="n">
        <f aca="false">F13663*I13663</f>
        <v>18.6083275</v>
      </c>
    </row>
    <row r="13664" customFormat="false" ht="15" hidden="false" customHeight="false" outlineLevel="0" collapsed="false">
      <c r="A13664" s="28" t="n">
        <v>46150</v>
      </c>
      <c r="B13664" s="21" t="s">
        <v>118</v>
      </c>
      <c r="C13664" s="21" t="s">
        <v>137</v>
      </c>
      <c r="D13664" s="29" t="n">
        <v>143.6</v>
      </c>
      <c r="E13664" s="29" t="n">
        <f aca="false">D13664/10</f>
        <v>14.36</v>
      </c>
      <c r="F13664" s="29" t="n">
        <f aca="false">(E13664+Einstellungen!$B$20)*(1+Einstellungen!$B$10)</f>
        <v>39.28904</v>
      </c>
      <c r="G13664" s="21" t="str">
        <f aca="false">IF(F13664&lt;Einstellungen!$B$5,"ja","nein")</f>
        <v>nein</v>
      </c>
      <c r="H13664" s="21" t="s">
        <v>32</v>
      </c>
      <c r="I13664" s="29" t="n">
        <f aca="false">INDEX(Einstellungen!$B$27:$B$50,7)</f>
        <v>0.7</v>
      </c>
      <c r="J13664" s="29" t="n">
        <f aca="false">F13664*I13664</f>
        <v>27.502328</v>
      </c>
    </row>
    <row r="13665" customFormat="false" ht="15" hidden="false" customHeight="false" outlineLevel="0" collapsed="false">
      <c r="A13665" s="28" t="n">
        <v>46150</v>
      </c>
      <c r="B13665" s="21" t="s">
        <v>119</v>
      </c>
      <c r="C13665" s="21" t="s">
        <v>137</v>
      </c>
      <c r="D13665" s="29" t="n">
        <v>147.028</v>
      </c>
      <c r="E13665" s="29" t="n">
        <f aca="false">D13665/10</f>
        <v>14.7028</v>
      </c>
      <c r="F13665" s="29" t="n">
        <f aca="false">(E13665+Einstellungen!$B$20)*(1+Einstellungen!$B$10)</f>
        <v>39.696972</v>
      </c>
      <c r="G13665" s="21" t="str">
        <f aca="false">IF(F13665&lt;Einstellungen!$B$5,"ja","nein")</f>
        <v>nein</v>
      </c>
      <c r="H13665" s="21" t="s">
        <v>32</v>
      </c>
      <c r="I13665" s="29" t="n">
        <f aca="false">INDEX(Einstellungen!$B$27:$B$50,8)</f>
        <v>0.95</v>
      </c>
      <c r="J13665" s="29" t="n">
        <f aca="false">F13665*I13665</f>
        <v>37.7121234</v>
      </c>
    </row>
    <row r="13666" customFormat="false" ht="15" hidden="false" customHeight="false" outlineLevel="0" collapsed="false">
      <c r="A13666" s="28" t="n">
        <v>46150</v>
      </c>
      <c r="B13666" s="21" t="s">
        <v>120</v>
      </c>
      <c r="C13666" s="21" t="s">
        <v>137</v>
      </c>
      <c r="D13666" s="29" t="n">
        <v>137.4</v>
      </c>
      <c r="E13666" s="29" t="n">
        <f aca="false">D13666/10</f>
        <v>13.74</v>
      </c>
      <c r="F13666" s="29" t="n">
        <f aca="false">(E13666+Einstellungen!$B$20)*(1+Einstellungen!$B$10)</f>
        <v>38.55124</v>
      </c>
      <c r="G13666" s="21" t="str">
        <f aca="false">IF(F13666&lt;Einstellungen!$B$5,"ja","nein")</f>
        <v>nein</v>
      </c>
      <c r="H13666" s="21" t="s">
        <v>32</v>
      </c>
      <c r="I13666" s="29" t="n">
        <f aca="false">INDEX(Einstellungen!$B$27:$B$50,9)</f>
        <v>1.05</v>
      </c>
      <c r="J13666" s="29" t="n">
        <f aca="false">F13666*I13666</f>
        <v>40.478802</v>
      </c>
    </row>
    <row r="13667" customFormat="false" ht="15" hidden="false" customHeight="false" outlineLevel="0" collapsed="false">
      <c r="A13667" s="28" t="n">
        <v>46150</v>
      </c>
      <c r="B13667" s="21" t="s">
        <v>121</v>
      </c>
      <c r="C13667" s="21" t="s">
        <v>137</v>
      </c>
      <c r="D13667" s="29" t="n">
        <v>115.248</v>
      </c>
      <c r="E13667" s="29" t="n">
        <f aca="false">D13667/10</f>
        <v>11.5248</v>
      </c>
      <c r="F13667" s="29" t="n">
        <f aca="false">(E13667+Einstellungen!$B$20)*(1+Einstellungen!$B$10)</f>
        <v>35.915152</v>
      </c>
      <c r="G13667" s="21" t="str">
        <f aca="false">IF(F13667&lt;Einstellungen!$B$5,"ja","nein")</f>
        <v>nein</v>
      </c>
      <c r="H13667" s="21" t="s">
        <v>32</v>
      </c>
      <c r="I13667" s="29" t="n">
        <f aca="false">INDEX(Einstellungen!$B$27:$B$50,10)</f>
        <v>1.05</v>
      </c>
      <c r="J13667" s="29" t="n">
        <f aca="false">F13667*I13667</f>
        <v>37.7109096</v>
      </c>
    </row>
    <row r="13668" customFormat="false" ht="15" hidden="false" customHeight="false" outlineLevel="0" collapsed="false">
      <c r="A13668" s="28" t="n">
        <v>46150</v>
      </c>
      <c r="B13668" s="21" t="s">
        <v>122</v>
      </c>
      <c r="C13668" s="21" t="s">
        <v>137</v>
      </c>
      <c r="D13668" s="29" t="n">
        <v>97.748</v>
      </c>
      <c r="E13668" s="29" t="n">
        <f aca="false">D13668/10</f>
        <v>9.7748</v>
      </c>
      <c r="F13668" s="29" t="n">
        <f aca="false">(E13668+Einstellungen!$B$20)*(1+Einstellungen!$B$10)</f>
        <v>33.832652</v>
      </c>
      <c r="G13668" s="21" t="str">
        <f aca="false">IF(F13668&lt;Einstellungen!$B$5,"ja","nein")</f>
        <v>nein</v>
      </c>
      <c r="H13668" s="21" t="s">
        <v>32</v>
      </c>
      <c r="I13668" s="29" t="n">
        <f aca="false">INDEX(Einstellungen!$B$27:$B$50,11)</f>
        <v>1.05</v>
      </c>
      <c r="J13668" s="29" t="n">
        <f aca="false">F13668*I13668</f>
        <v>35.5242846</v>
      </c>
    </row>
    <row r="13669" customFormat="false" ht="15" hidden="false" customHeight="false" outlineLevel="0" collapsed="false">
      <c r="A13669" s="28" t="n">
        <v>46150</v>
      </c>
      <c r="B13669" s="21" t="s">
        <v>123</v>
      </c>
      <c r="C13669" s="21" t="s">
        <v>137</v>
      </c>
      <c r="D13669" s="29" t="n">
        <v>75.81</v>
      </c>
      <c r="E13669" s="29" t="n">
        <f aca="false">D13669/10</f>
        <v>7.581</v>
      </c>
      <c r="F13669" s="29" t="n">
        <f aca="false">(E13669+Einstellungen!$B$20)*(1+Einstellungen!$B$10)</f>
        <v>31.22203</v>
      </c>
      <c r="G13669" s="21" t="str">
        <f aca="false">IF(F13669&lt;Einstellungen!$B$5,"ja","nein")</f>
        <v>nein</v>
      </c>
      <c r="H13669" s="21" t="s">
        <v>32</v>
      </c>
      <c r="I13669" s="29" t="n">
        <f aca="false">INDEX(Einstellungen!$B$27:$B$50,12)</f>
        <v>1.1</v>
      </c>
      <c r="J13669" s="29" t="n">
        <f aca="false">F13669*I13669</f>
        <v>34.344233</v>
      </c>
    </row>
    <row r="13670" customFormat="false" ht="15" hidden="false" customHeight="false" outlineLevel="0" collapsed="false">
      <c r="A13670" s="28" t="n">
        <v>46150</v>
      </c>
      <c r="B13670" s="21" t="s">
        <v>124</v>
      </c>
      <c r="C13670" s="21" t="s">
        <v>137</v>
      </c>
      <c r="D13670" s="29" t="n">
        <v>65.37</v>
      </c>
      <c r="E13670" s="29" t="n">
        <f aca="false">D13670/10</f>
        <v>6.537</v>
      </c>
      <c r="F13670" s="29" t="n">
        <f aca="false">(E13670+Einstellungen!$B$20)*(1+Einstellungen!$B$10)</f>
        <v>29.97967</v>
      </c>
      <c r="G13670" s="21" t="str">
        <f aca="false">IF(F13670&lt;Einstellungen!$B$5,"ja","nein")</f>
        <v>nein</v>
      </c>
      <c r="H13670" s="21" t="s">
        <v>32</v>
      </c>
      <c r="I13670" s="29" t="n">
        <f aca="false">INDEX(Einstellungen!$B$27:$B$50,13)</f>
        <v>1.2</v>
      </c>
      <c r="J13670" s="29" t="n">
        <f aca="false">F13670*I13670</f>
        <v>35.975604</v>
      </c>
    </row>
    <row r="13671" customFormat="false" ht="15" hidden="false" customHeight="false" outlineLevel="0" collapsed="false">
      <c r="A13671" s="28" t="n">
        <v>46150</v>
      </c>
      <c r="B13671" s="21" t="s">
        <v>125</v>
      </c>
      <c r="C13671" s="21" t="s">
        <v>137</v>
      </c>
      <c r="D13671" s="29" t="n">
        <v>58.708</v>
      </c>
      <c r="E13671" s="29" t="n">
        <f aca="false">D13671/10</f>
        <v>5.8708</v>
      </c>
      <c r="F13671" s="29" t="n">
        <f aca="false">(E13671+Einstellungen!$B$20)*(1+Einstellungen!$B$10)</f>
        <v>29.186892</v>
      </c>
      <c r="G13671" s="21" t="str">
        <f aca="false">IF(F13671&lt;Einstellungen!$B$5,"ja","nein")</f>
        <v>nein</v>
      </c>
      <c r="H13671" s="21" t="s">
        <v>32</v>
      </c>
      <c r="I13671" s="29" t="n">
        <f aca="false">INDEX(Einstellungen!$B$27:$B$50,14)</f>
        <v>1.15</v>
      </c>
      <c r="J13671" s="29" t="n">
        <f aca="false">F13671*I13671</f>
        <v>33.5649258</v>
      </c>
    </row>
    <row r="13672" customFormat="false" ht="15" hidden="false" customHeight="false" outlineLevel="0" collapsed="false">
      <c r="A13672" s="28" t="n">
        <v>46150</v>
      </c>
      <c r="B13672" s="21" t="s">
        <v>126</v>
      </c>
      <c r="C13672" s="21" t="s">
        <v>137</v>
      </c>
      <c r="D13672" s="29" t="n">
        <v>64.34</v>
      </c>
      <c r="E13672" s="29" t="n">
        <f aca="false">D13672/10</f>
        <v>6.434</v>
      </c>
      <c r="F13672" s="29" t="n">
        <f aca="false">(E13672+Einstellungen!$B$20)*(1+Einstellungen!$B$10)</f>
        <v>29.8571</v>
      </c>
      <c r="G13672" s="21" t="str">
        <f aca="false">IF(F13672&lt;Einstellungen!$B$5,"ja","nein")</f>
        <v>nein</v>
      </c>
      <c r="H13672" s="21" t="s">
        <v>32</v>
      </c>
      <c r="I13672" s="29" t="n">
        <f aca="false">INDEX(Einstellungen!$B$27:$B$50,15)</f>
        <v>1</v>
      </c>
      <c r="J13672" s="29" t="n">
        <f aca="false">F13672*I13672</f>
        <v>29.8571</v>
      </c>
    </row>
    <row r="13673" customFormat="false" ht="15" hidden="false" customHeight="false" outlineLevel="0" collapsed="false">
      <c r="A13673" s="28" t="n">
        <v>46150</v>
      </c>
      <c r="B13673" s="21" t="s">
        <v>127</v>
      </c>
      <c r="C13673" s="21" t="s">
        <v>137</v>
      </c>
      <c r="D13673" s="29" t="n">
        <v>81.892</v>
      </c>
      <c r="E13673" s="29" t="n">
        <f aca="false">D13673/10</f>
        <v>8.1892</v>
      </c>
      <c r="F13673" s="29" t="n">
        <f aca="false">(E13673+Einstellungen!$B$20)*(1+Einstellungen!$B$10)</f>
        <v>31.945788</v>
      </c>
      <c r="G13673" s="21" t="str">
        <f aca="false">IF(F13673&lt;Einstellungen!$B$5,"ja","nein")</f>
        <v>nein</v>
      </c>
      <c r="H13673" s="21" t="s">
        <v>32</v>
      </c>
      <c r="I13673" s="29" t="n">
        <f aca="false">INDEX(Einstellungen!$B$27:$B$50,16)</f>
        <v>0.95</v>
      </c>
      <c r="J13673" s="29" t="n">
        <f aca="false">F13673*I13673</f>
        <v>30.3484986</v>
      </c>
    </row>
    <row r="13674" customFormat="false" ht="15" hidden="false" customHeight="false" outlineLevel="0" collapsed="false">
      <c r="A13674" s="28" t="n">
        <v>46150</v>
      </c>
      <c r="B13674" s="21" t="s">
        <v>128</v>
      </c>
      <c r="C13674" s="21" t="s">
        <v>137</v>
      </c>
      <c r="D13674" s="29" t="n">
        <v>94.062</v>
      </c>
      <c r="E13674" s="29" t="n">
        <f aca="false">D13674/10</f>
        <v>9.4062</v>
      </c>
      <c r="F13674" s="29" t="n">
        <f aca="false">(E13674+Einstellungen!$B$20)*(1+Einstellungen!$B$10)</f>
        <v>33.394018</v>
      </c>
      <c r="G13674" s="21" t="str">
        <f aca="false">IF(F13674&lt;Einstellungen!$B$5,"ja","nein")</f>
        <v>nein</v>
      </c>
      <c r="H13674" s="21" t="s">
        <v>32</v>
      </c>
      <c r="I13674" s="29" t="n">
        <f aca="false">INDEX(Einstellungen!$B$27:$B$50,17)</f>
        <v>0.95</v>
      </c>
      <c r="J13674" s="29" t="n">
        <f aca="false">F13674*I13674</f>
        <v>31.7243171</v>
      </c>
    </row>
    <row r="13675" customFormat="false" ht="15" hidden="false" customHeight="false" outlineLevel="0" collapsed="false">
      <c r="A13675" s="28" t="n">
        <v>46150</v>
      </c>
      <c r="B13675" s="21" t="s">
        <v>129</v>
      </c>
      <c r="C13675" s="21" t="s">
        <v>137</v>
      </c>
      <c r="D13675" s="29" t="n">
        <v>109.5</v>
      </c>
      <c r="E13675" s="29" t="n">
        <f aca="false">D13675/10</f>
        <v>10.95</v>
      </c>
      <c r="F13675" s="29" t="n">
        <f aca="false">(E13675+Einstellungen!$B$20)*(1+Einstellungen!$B$10)</f>
        <v>35.23114</v>
      </c>
      <c r="G13675" s="21" t="str">
        <f aca="false">IF(F13675&lt;Einstellungen!$B$5,"ja","nein")</f>
        <v>nein</v>
      </c>
      <c r="H13675" s="21" t="s">
        <v>32</v>
      </c>
      <c r="I13675" s="29" t="n">
        <f aca="false">INDEX(Einstellungen!$B$27:$B$50,18)</f>
        <v>1.1</v>
      </c>
      <c r="J13675" s="29" t="n">
        <f aca="false">F13675*I13675</f>
        <v>38.754254</v>
      </c>
    </row>
    <row r="13676" customFormat="false" ht="15" hidden="false" customHeight="false" outlineLevel="0" collapsed="false">
      <c r="A13676" s="28" t="n">
        <v>46150</v>
      </c>
      <c r="B13676" s="21" t="s">
        <v>130</v>
      </c>
      <c r="C13676" s="21" t="s">
        <v>137</v>
      </c>
      <c r="D13676" s="29" t="n">
        <v>127.815</v>
      </c>
      <c r="E13676" s="29" t="n">
        <f aca="false">D13676/10</f>
        <v>12.7815</v>
      </c>
      <c r="F13676" s="29" t="n">
        <f aca="false">(E13676+Einstellungen!$B$20)*(1+Einstellungen!$B$10)</f>
        <v>37.410625</v>
      </c>
      <c r="G13676" s="21" t="str">
        <f aca="false">IF(F13676&lt;Einstellungen!$B$5,"ja","nein")</f>
        <v>nein</v>
      </c>
      <c r="H13676" s="21" t="s">
        <v>32</v>
      </c>
      <c r="I13676" s="29" t="n">
        <f aca="false">INDEX(Einstellungen!$B$27:$B$50,19)</f>
        <v>1.35</v>
      </c>
      <c r="J13676" s="29" t="n">
        <f aca="false">F13676*I13676</f>
        <v>50.50434375</v>
      </c>
    </row>
    <row r="13677" customFormat="false" ht="15" hidden="false" customHeight="false" outlineLevel="0" collapsed="false">
      <c r="A13677" s="28" t="n">
        <v>46150</v>
      </c>
      <c r="B13677" s="21" t="s">
        <v>131</v>
      </c>
      <c r="C13677" s="21" t="s">
        <v>137</v>
      </c>
      <c r="D13677" s="29" t="n">
        <v>143.543</v>
      </c>
      <c r="E13677" s="29" t="n">
        <f aca="false">D13677/10</f>
        <v>14.3543</v>
      </c>
      <c r="F13677" s="29" t="n">
        <f aca="false">(E13677+Einstellungen!$B$20)*(1+Einstellungen!$B$10)</f>
        <v>39.282257</v>
      </c>
      <c r="G13677" s="21" t="str">
        <f aca="false">IF(F13677&lt;Einstellungen!$B$5,"ja","nein")</f>
        <v>nein</v>
      </c>
      <c r="H13677" s="21" t="s">
        <v>32</v>
      </c>
      <c r="I13677" s="29" t="n">
        <f aca="false">INDEX(Einstellungen!$B$27:$B$50,20)</f>
        <v>1.45</v>
      </c>
      <c r="J13677" s="29" t="n">
        <f aca="false">F13677*I13677</f>
        <v>56.95927265</v>
      </c>
    </row>
    <row r="13678" customFormat="false" ht="15" hidden="false" customHeight="false" outlineLevel="0" collapsed="false">
      <c r="A13678" s="28" t="n">
        <v>46150</v>
      </c>
      <c r="B13678" s="21" t="s">
        <v>132</v>
      </c>
      <c r="C13678" s="21" t="s">
        <v>137</v>
      </c>
      <c r="D13678" s="29" t="n">
        <v>152.977</v>
      </c>
      <c r="E13678" s="29" t="n">
        <f aca="false">D13678/10</f>
        <v>15.2977</v>
      </c>
      <c r="F13678" s="29" t="n">
        <f aca="false">(E13678+Einstellungen!$B$20)*(1+Einstellungen!$B$10)</f>
        <v>40.404903</v>
      </c>
      <c r="G13678" s="21" t="str">
        <f aca="false">IF(F13678&lt;Einstellungen!$B$5,"ja","nein")</f>
        <v>nein</v>
      </c>
      <c r="H13678" s="21" t="s">
        <v>32</v>
      </c>
      <c r="I13678" s="29" t="n">
        <f aca="false">INDEX(Einstellungen!$B$27:$B$50,21)</f>
        <v>1.4</v>
      </c>
      <c r="J13678" s="29" t="n">
        <f aca="false">F13678*I13678</f>
        <v>56.5668642</v>
      </c>
    </row>
    <row r="13679" customFormat="false" ht="15" hidden="false" customHeight="false" outlineLevel="0" collapsed="false">
      <c r="A13679" s="28" t="n">
        <v>46150</v>
      </c>
      <c r="B13679" s="21" t="s">
        <v>133</v>
      </c>
      <c r="C13679" s="21" t="s">
        <v>137</v>
      </c>
      <c r="D13679" s="29" t="n">
        <v>138.9</v>
      </c>
      <c r="E13679" s="29" t="n">
        <f aca="false">D13679/10</f>
        <v>13.89</v>
      </c>
      <c r="F13679" s="29" t="n">
        <f aca="false">(E13679+Einstellungen!$B$20)*(1+Einstellungen!$B$10)</f>
        <v>38.72974</v>
      </c>
      <c r="G13679" s="21" t="str">
        <f aca="false">IF(F13679&lt;Einstellungen!$B$5,"ja","nein")</f>
        <v>nein</v>
      </c>
      <c r="H13679" s="21" t="s">
        <v>32</v>
      </c>
      <c r="I13679" s="29" t="n">
        <f aca="false">INDEX(Einstellungen!$B$27:$B$50,22)</f>
        <v>1.25</v>
      </c>
      <c r="J13679" s="29" t="n">
        <f aca="false">F13679*I13679</f>
        <v>48.412175</v>
      </c>
    </row>
    <row r="13680" customFormat="false" ht="15" hidden="false" customHeight="false" outlineLevel="0" collapsed="false">
      <c r="A13680" s="28" t="n">
        <v>46150</v>
      </c>
      <c r="B13680" s="21" t="s">
        <v>134</v>
      </c>
      <c r="C13680" s="21" t="s">
        <v>137</v>
      </c>
      <c r="D13680" s="29" t="n">
        <v>127.502</v>
      </c>
      <c r="E13680" s="29" t="n">
        <f aca="false">D13680/10</f>
        <v>12.7502</v>
      </c>
      <c r="F13680" s="29" t="n">
        <f aca="false">(E13680+Einstellungen!$B$20)*(1+Einstellungen!$B$10)</f>
        <v>37.373378</v>
      </c>
      <c r="G13680" s="21" t="str">
        <f aca="false">IF(F13680&lt;Einstellungen!$B$5,"ja","nein")</f>
        <v>nein</v>
      </c>
      <c r="H13680" s="21" t="s">
        <v>32</v>
      </c>
      <c r="I13680" s="29" t="n">
        <f aca="false">INDEX(Einstellungen!$B$27:$B$50,23)</f>
        <v>1.05</v>
      </c>
      <c r="J13680" s="29" t="n">
        <f aca="false">F13680*I13680</f>
        <v>39.2420469</v>
      </c>
    </row>
    <row r="13681" customFormat="false" ht="15" hidden="false" customHeight="false" outlineLevel="0" collapsed="false">
      <c r="A13681" s="28" t="n">
        <v>46150</v>
      </c>
      <c r="B13681" s="21" t="s">
        <v>135</v>
      </c>
      <c r="C13681" s="21" t="s">
        <v>137</v>
      </c>
      <c r="D13681" s="29" t="n">
        <v>119.14</v>
      </c>
      <c r="E13681" s="29" t="n">
        <f aca="false">D13681/10</f>
        <v>11.914</v>
      </c>
      <c r="F13681" s="29" t="n">
        <f aca="false">(E13681+Einstellungen!$B$20)*(1+Einstellungen!$B$10)</f>
        <v>36.3783</v>
      </c>
      <c r="G13681" s="21" t="str">
        <f aca="false">IF(F13681&lt;Einstellungen!$B$5,"ja","nein")</f>
        <v>nein</v>
      </c>
      <c r="H13681" s="21" t="s">
        <v>32</v>
      </c>
      <c r="I13681" s="29" t="n">
        <f aca="false">INDEX(Einstellungen!$B$27:$B$50,24)</f>
        <v>0.8</v>
      </c>
      <c r="J13681" s="29" t="n">
        <f aca="false">F13681*I13681</f>
        <v>29.10264</v>
      </c>
    </row>
    <row r="13682" customFormat="false" ht="15" hidden="false" customHeight="false" outlineLevel="0" collapsed="false">
      <c r="A13682" s="28" t="n">
        <v>46151</v>
      </c>
      <c r="B13682" s="21" t="s">
        <v>111</v>
      </c>
      <c r="C13682" s="21" t="s">
        <v>138</v>
      </c>
      <c r="D13682" s="29" t="n">
        <v>127.692</v>
      </c>
      <c r="E13682" s="29" t="n">
        <f aca="false">D13682/10</f>
        <v>12.7692</v>
      </c>
      <c r="F13682" s="29" t="n">
        <f aca="false">(E13682+Einstellungen!$B$20)*(1+Einstellungen!$B$10)</f>
        <v>37.395988</v>
      </c>
      <c r="G13682" s="21" t="str">
        <f aca="false">IF(F13682&lt;Einstellungen!$B$5,"ja","nein")</f>
        <v>nein</v>
      </c>
      <c r="H13682" s="21" t="s">
        <v>32</v>
      </c>
      <c r="I13682" s="29" t="n">
        <f aca="false">INDEX(Einstellungen!$B$27:$B$50,1)</f>
        <v>0.6</v>
      </c>
      <c r="J13682" s="29" t="n">
        <f aca="false">F13682*I13682</f>
        <v>22.4375928</v>
      </c>
    </row>
    <row r="13683" customFormat="false" ht="15" hidden="false" customHeight="false" outlineLevel="0" collapsed="false">
      <c r="A13683" s="28" t="n">
        <v>46151</v>
      </c>
      <c r="B13683" s="21" t="s">
        <v>113</v>
      </c>
      <c r="C13683" s="21" t="s">
        <v>138</v>
      </c>
      <c r="D13683" s="29" t="n">
        <v>123.407</v>
      </c>
      <c r="E13683" s="29" t="n">
        <f aca="false">D13683/10</f>
        <v>12.3407</v>
      </c>
      <c r="F13683" s="29" t="n">
        <f aca="false">(E13683+Einstellungen!$B$20)*(1+Einstellungen!$B$10)</f>
        <v>36.886073</v>
      </c>
      <c r="G13683" s="21" t="str">
        <f aca="false">IF(F13683&lt;Einstellungen!$B$5,"ja","nein")</f>
        <v>nein</v>
      </c>
      <c r="H13683" s="21" t="s">
        <v>32</v>
      </c>
      <c r="I13683" s="29" t="n">
        <f aca="false">INDEX(Einstellungen!$B$27:$B$50,2)</f>
        <v>0.5</v>
      </c>
      <c r="J13683" s="29" t="n">
        <f aca="false">F13683*I13683</f>
        <v>18.4430365</v>
      </c>
    </row>
    <row r="13684" customFormat="false" ht="15" hidden="false" customHeight="false" outlineLevel="0" collapsed="false">
      <c r="A13684" s="28" t="n">
        <v>46151</v>
      </c>
      <c r="B13684" s="21" t="s">
        <v>114</v>
      </c>
      <c r="C13684" s="21" t="s">
        <v>138</v>
      </c>
      <c r="D13684" s="29" t="n">
        <v>123.48</v>
      </c>
      <c r="E13684" s="29" t="n">
        <f aca="false">D13684/10</f>
        <v>12.348</v>
      </c>
      <c r="F13684" s="29" t="n">
        <f aca="false">(E13684+Einstellungen!$B$20)*(1+Einstellungen!$B$10)</f>
        <v>36.89476</v>
      </c>
      <c r="G13684" s="21" t="str">
        <f aca="false">IF(F13684&lt;Einstellungen!$B$5,"ja","nein")</f>
        <v>nein</v>
      </c>
      <c r="H13684" s="21" t="s">
        <v>32</v>
      </c>
      <c r="I13684" s="29" t="n">
        <f aca="false">INDEX(Einstellungen!$B$27:$B$50,3)</f>
        <v>0.45</v>
      </c>
      <c r="J13684" s="29" t="n">
        <f aca="false">F13684*I13684</f>
        <v>16.602642</v>
      </c>
    </row>
    <row r="13685" customFormat="false" ht="15" hidden="false" customHeight="false" outlineLevel="0" collapsed="false">
      <c r="A13685" s="28" t="n">
        <v>46151</v>
      </c>
      <c r="B13685" s="21" t="s">
        <v>115</v>
      </c>
      <c r="C13685" s="21" t="s">
        <v>138</v>
      </c>
      <c r="D13685" s="29" t="n">
        <v>124.353</v>
      </c>
      <c r="E13685" s="29" t="n">
        <f aca="false">D13685/10</f>
        <v>12.4353</v>
      </c>
      <c r="F13685" s="29" t="n">
        <f aca="false">(E13685+Einstellungen!$B$20)*(1+Einstellungen!$B$10)</f>
        <v>36.998647</v>
      </c>
      <c r="G13685" s="21" t="str">
        <f aca="false">IF(F13685&lt;Einstellungen!$B$5,"ja","nein")</f>
        <v>nein</v>
      </c>
      <c r="H13685" s="21" t="s">
        <v>32</v>
      </c>
      <c r="I13685" s="29" t="n">
        <f aca="false">INDEX(Einstellungen!$B$27:$B$50,4)</f>
        <v>0.45</v>
      </c>
      <c r="J13685" s="29" t="n">
        <f aca="false">F13685*I13685</f>
        <v>16.64939115</v>
      </c>
    </row>
    <row r="13686" customFormat="false" ht="15" hidden="false" customHeight="false" outlineLevel="0" collapsed="false">
      <c r="A13686" s="28" t="n">
        <v>46151</v>
      </c>
      <c r="B13686" s="21" t="s">
        <v>116</v>
      </c>
      <c r="C13686" s="21" t="s">
        <v>138</v>
      </c>
      <c r="D13686" s="29" t="n">
        <v>125.737</v>
      </c>
      <c r="E13686" s="29" t="n">
        <f aca="false">D13686/10</f>
        <v>12.5737</v>
      </c>
      <c r="F13686" s="29" t="n">
        <f aca="false">(E13686+Einstellungen!$B$20)*(1+Einstellungen!$B$10)</f>
        <v>37.163343</v>
      </c>
      <c r="G13686" s="21" t="str">
        <f aca="false">IF(F13686&lt;Einstellungen!$B$5,"ja","nein")</f>
        <v>nein</v>
      </c>
      <c r="H13686" s="21" t="s">
        <v>32</v>
      </c>
      <c r="I13686" s="29" t="n">
        <f aca="false">INDEX(Einstellungen!$B$27:$B$50,5)</f>
        <v>0.45</v>
      </c>
      <c r="J13686" s="29" t="n">
        <f aca="false">F13686*I13686</f>
        <v>16.72350435</v>
      </c>
    </row>
    <row r="13687" customFormat="false" ht="15" hidden="false" customHeight="false" outlineLevel="0" collapsed="false">
      <c r="A13687" s="28" t="n">
        <v>46151</v>
      </c>
      <c r="B13687" s="21" t="s">
        <v>117</v>
      </c>
      <c r="C13687" s="21" t="s">
        <v>138</v>
      </c>
      <c r="D13687" s="29" t="n">
        <v>126.453</v>
      </c>
      <c r="E13687" s="29" t="n">
        <f aca="false">D13687/10</f>
        <v>12.6453</v>
      </c>
      <c r="F13687" s="29" t="n">
        <f aca="false">(E13687+Einstellungen!$B$20)*(1+Einstellungen!$B$10)</f>
        <v>37.248547</v>
      </c>
      <c r="G13687" s="21" t="str">
        <f aca="false">IF(F13687&lt;Einstellungen!$B$5,"ja","nein")</f>
        <v>nein</v>
      </c>
      <c r="H13687" s="21" t="s">
        <v>32</v>
      </c>
      <c r="I13687" s="29" t="n">
        <f aca="false">INDEX(Einstellungen!$B$27:$B$50,6)</f>
        <v>0.5</v>
      </c>
      <c r="J13687" s="29" t="n">
        <f aca="false">F13687*I13687</f>
        <v>18.6242735</v>
      </c>
    </row>
    <row r="13688" customFormat="false" ht="15" hidden="false" customHeight="false" outlineLevel="0" collapsed="false">
      <c r="A13688" s="28" t="n">
        <v>46151</v>
      </c>
      <c r="B13688" s="21" t="s">
        <v>118</v>
      </c>
      <c r="C13688" s="21" t="s">
        <v>138</v>
      </c>
      <c r="D13688" s="29" t="n">
        <v>127.523</v>
      </c>
      <c r="E13688" s="29" t="n">
        <f aca="false">D13688/10</f>
        <v>12.7523</v>
      </c>
      <c r="F13688" s="29" t="n">
        <f aca="false">(E13688+Einstellungen!$B$20)*(1+Einstellungen!$B$10)</f>
        <v>37.375877</v>
      </c>
      <c r="G13688" s="21" t="str">
        <f aca="false">IF(F13688&lt;Einstellungen!$B$5,"ja","nein")</f>
        <v>nein</v>
      </c>
      <c r="H13688" s="21" t="s">
        <v>32</v>
      </c>
      <c r="I13688" s="29" t="n">
        <f aca="false">INDEX(Einstellungen!$B$27:$B$50,7)</f>
        <v>0.7</v>
      </c>
      <c r="J13688" s="29" t="n">
        <f aca="false">F13688*I13688</f>
        <v>26.1631139</v>
      </c>
    </row>
    <row r="13689" customFormat="false" ht="15" hidden="false" customHeight="false" outlineLevel="0" collapsed="false">
      <c r="A13689" s="28" t="n">
        <v>46151</v>
      </c>
      <c r="B13689" s="21" t="s">
        <v>119</v>
      </c>
      <c r="C13689" s="21" t="s">
        <v>138</v>
      </c>
      <c r="D13689" s="29" t="n">
        <v>118.67</v>
      </c>
      <c r="E13689" s="29" t="n">
        <f aca="false">D13689/10</f>
        <v>11.867</v>
      </c>
      <c r="F13689" s="29" t="n">
        <f aca="false">(E13689+Einstellungen!$B$20)*(1+Einstellungen!$B$10)</f>
        <v>36.32237</v>
      </c>
      <c r="G13689" s="21" t="str">
        <f aca="false">IF(F13689&lt;Einstellungen!$B$5,"ja","nein")</f>
        <v>nein</v>
      </c>
      <c r="H13689" s="21" t="s">
        <v>32</v>
      </c>
      <c r="I13689" s="29" t="n">
        <f aca="false">INDEX(Einstellungen!$B$27:$B$50,8)</f>
        <v>0.95</v>
      </c>
      <c r="J13689" s="29" t="n">
        <f aca="false">F13689*I13689</f>
        <v>34.5062515</v>
      </c>
    </row>
    <row r="13690" customFormat="false" ht="15" hidden="false" customHeight="false" outlineLevel="0" collapsed="false">
      <c r="A13690" s="28" t="n">
        <v>46151</v>
      </c>
      <c r="B13690" s="21" t="s">
        <v>120</v>
      </c>
      <c r="C13690" s="21" t="s">
        <v>138</v>
      </c>
      <c r="D13690" s="29" t="n">
        <v>107.672</v>
      </c>
      <c r="E13690" s="29" t="n">
        <f aca="false">D13690/10</f>
        <v>10.7672</v>
      </c>
      <c r="F13690" s="29" t="n">
        <f aca="false">(E13690+Einstellungen!$B$20)*(1+Einstellungen!$B$10)</f>
        <v>35.013608</v>
      </c>
      <c r="G13690" s="21" t="str">
        <f aca="false">IF(F13690&lt;Einstellungen!$B$5,"ja","nein")</f>
        <v>nein</v>
      </c>
      <c r="H13690" s="21" t="s">
        <v>32</v>
      </c>
      <c r="I13690" s="29" t="n">
        <f aca="false">INDEX(Einstellungen!$B$27:$B$50,9)</f>
        <v>1.05</v>
      </c>
      <c r="J13690" s="29" t="n">
        <f aca="false">F13690*I13690</f>
        <v>36.7642884</v>
      </c>
    </row>
    <row r="13691" customFormat="false" ht="15" hidden="false" customHeight="false" outlineLevel="0" collapsed="false">
      <c r="A13691" s="28" t="n">
        <v>46151</v>
      </c>
      <c r="B13691" s="21" t="s">
        <v>121</v>
      </c>
      <c r="C13691" s="21" t="s">
        <v>138</v>
      </c>
      <c r="D13691" s="29" t="n">
        <v>68.308</v>
      </c>
      <c r="E13691" s="29" t="n">
        <f aca="false">D13691/10</f>
        <v>6.8308</v>
      </c>
      <c r="F13691" s="29" t="n">
        <f aca="false">(E13691+Einstellungen!$B$20)*(1+Einstellungen!$B$10)</f>
        <v>30.329292</v>
      </c>
      <c r="G13691" s="21" t="str">
        <f aca="false">IF(F13691&lt;Einstellungen!$B$5,"ja","nein")</f>
        <v>nein</v>
      </c>
      <c r="H13691" s="21" t="s">
        <v>32</v>
      </c>
      <c r="I13691" s="29" t="n">
        <f aca="false">INDEX(Einstellungen!$B$27:$B$50,10)</f>
        <v>1.05</v>
      </c>
      <c r="J13691" s="29" t="n">
        <f aca="false">F13691*I13691</f>
        <v>31.8457566</v>
      </c>
    </row>
    <row r="13692" customFormat="false" ht="15" hidden="false" customHeight="false" outlineLevel="0" collapsed="false">
      <c r="A13692" s="28" t="n">
        <v>46151</v>
      </c>
      <c r="B13692" s="21" t="s">
        <v>122</v>
      </c>
      <c r="C13692" s="21" t="s">
        <v>138</v>
      </c>
      <c r="D13692" s="29" t="n">
        <v>9.928</v>
      </c>
      <c r="E13692" s="29" t="n">
        <f aca="false">D13692/10</f>
        <v>0.9928</v>
      </c>
      <c r="F13692" s="29" t="n">
        <f aca="false">(E13692+Einstellungen!$B$20)*(1+Einstellungen!$B$10)</f>
        <v>23.382072</v>
      </c>
      <c r="G13692" s="21" t="str">
        <f aca="false">IF(F13692&lt;Einstellungen!$B$5,"ja","nein")</f>
        <v>ja</v>
      </c>
      <c r="H13692" s="21" t="s">
        <v>32</v>
      </c>
      <c r="I13692" s="29" t="n">
        <f aca="false">INDEX(Einstellungen!$B$27:$B$50,11)</f>
        <v>1.05</v>
      </c>
      <c r="J13692" s="29" t="n">
        <f aca="false">F13692*I13692</f>
        <v>24.5511756</v>
      </c>
    </row>
    <row r="13693" customFormat="false" ht="15" hidden="false" customHeight="false" outlineLevel="0" collapsed="false">
      <c r="A13693" s="28" t="n">
        <v>46151</v>
      </c>
      <c r="B13693" s="21" t="s">
        <v>123</v>
      </c>
      <c r="C13693" s="21" t="s">
        <v>138</v>
      </c>
      <c r="D13693" s="29" t="n">
        <v>-0.015</v>
      </c>
      <c r="E13693" s="29" t="n">
        <f aca="false">D13693/10</f>
        <v>-0.0015</v>
      </c>
      <c r="F13693" s="29" t="n">
        <f aca="false">(E13693+Einstellungen!$B$20)*(1+Einstellungen!$B$10)</f>
        <v>22.198855</v>
      </c>
      <c r="G13693" s="21" t="str">
        <f aca="false">IF(F13693&lt;Einstellungen!$B$5,"ja","nein")</f>
        <v>ja</v>
      </c>
      <c r="H13693" s="21" t="s">
        <v>32</v>
      </c>
      <c r="I13693" s="29" t="n">
        <f aca="false">INDEX(Einstellungen!$B$27:$B$50,12)</f>
        <v>1.1</v>
      </c>
      <c r="J13693" s="29" t="n">
        <f aca="false">F13693*I13693</f>
        <v>24.4187405</v>
      </c>
    </row>
    <row r="13694" customFormat="false" ht="15" hidden="false" customHeight="false" outlineLevel="0" collapsed="false">
      <c r="A13694" s="28" t="n">
        <v>46151</v>
      </c>
      <c r="B13694" s="21" t="s">
        <v>124</v>
      </c>
      <c r="C13694" s="21" t="s">
        <v>138</v>
      </c>
      <c r="D13694" s="29" t="n">
        <v>-0.062</v>
      </c>
      <c r="E13694" s="29" t="n">
        <f aca="false">D13694/10</f>
        <v>-0.0062</v>
      </c>
      <c r="F13694" s="29" t="n">
        <f aca="false">(E13694+Einstellungen!$B$20)*(1+Einstellungen!$B$10)</f>
        <v>22.193262</v>
      </c>
      <c r="G13694" s="21" t="str">
        <f aca="false">IF(F13694&lt;Einstellungen!$B$5,"ja","nein")</f>
        <v>ja</v>
      </c>
      <c r="H13694" s="21" t="s">
        <v>32</v>
      </c>
      <c r="I13694" s="29" t="n">
        <f aca="false">INDEX(Einstellungen!$B$27:$B$50,13)</f>
        <v>1.2</v>
      </c>
      <c r="J13694" s="29" t="n">
        <f aca="false">F13694*I13694</f>
        <v>26.6319144</v>
      </c>
    </row>
    <row r="13695" customFormat="false" ht="15" hidden="false" customHeight="false" outlineLevel="0" collapsed="false">
      <c r="A13695" s="28" t="n">
        <v>46151</v>
      </c>
      <c r="B13695" s="21" t="s">
        <v>125</v>
      </c>
      <c r="C13695" s="21" t="s">
        <v>138</v>
      </c>
      <c r="D13695" s="29" t="n">
        <v>-0.09</v>
      </c>
      <c r="E13695" s="29" t="n">
        <f aca="false">D13695/10</f>
        <v>-0.009</v>
      </c>
      <c r="F13695" s="29" t="n">
        <f aca="false">(E13695+Einstellungen!$B$20)*(1+Einstellungen!$B$10)</f>
        <v>22.18993</v>
      </c>
      <c r="G13695" s="21" t="str">
        <f aca="false">IF(F13695&lt;Einstellungen!$B$5,"ja","nein")</f>
        <v>ja</v>
      </c>
      <c r="H13695" s="21" t="s">
        <v>32</v>
      </c>
      <c r="I13695" s="29" t="n">
        <f aca="false">INDEX(Einstellungen!$B$27:$B$50,14)</f>
        <v>1.15</v>
      </c>
      <c r="J13695" s="29" t="n">
        <f aca="false">F13695*I13695</f>
        <v>25.5184195</v>
      </c>
    </row>
    <row r="13696" customFormat="false" ht="15" hidden="false" customHeight="false" outlineLevel="0" collapsed="false">
      <c r="A13696" s="28" t="n">
        <v>46151</v>
      </c>
      <c r="B13696" s="21" t="s">
        <v>126</v>
      </c>
      <c r="C13696" s="21" t="s">
        <v>138</v>
      </c>
      <c r="D13696" s="29" t="n">
        <v>-0.013</v>
      </c>
      <c r="E13696" s="29" t="n">
        <f aca="false">D13696/10</f>
        <v>-0.0013</v>
      </c>
      <c r="F13696" s="29" t="n">
        <f aca="false">(E13696+Einstellungen!$B$20)*(1+Einstellungen!$B$10)</f>
        <v>22.199093</v>
      </c>
      <c r="G13696" s="21" t="str">
        <f aca="false">IF(F13696&lt;Einstellungen!$B$5,"ja","nein")</f>
        <v>ja</v>
      </c>
      <c r="H13696" s="21" t="s">
        <v>32</v>
      </c>
      <c r="I13696" s="29" t="n">
        <f aca="false">INDEX(Einstellungen!$B$27:$B$50,15)</f>
        <v>1</v>
      </c>
      <c r="J13696" s="29" t="n">
        <f aca="false">F13696*I13696</f>
        <v>22.199093</v>
      </c>
    </row>
    <row r="13697" customFormat="false" ht="15" hidden="false" customHeight="false" outlineLevel="0" collapsed="false">
      <c r="A13697" s="28" t="n">
        <v>46151</v>
      </c>
      <c r="B13697" s="21" t="s">
        <v>127</v>
      </c>
      <c r="C13697" s="21" t="s">
        <v>138</v>
      </c>
      <c r="D13697" s="29" t="n">
        <v>0.003</v>
      </c>
      <c r="E13697" s="29" t="n">
        <f aca="false">D13697/10</f>
        <v>0.0003</v>
      </c>
      <c r="F13697" s="29" t="n">
        <f aca="false">(E13697+Einstellungen!$B$20)*(1+Einstellungen!$B$10)</f>
        <v>22.200997</v>
      </c>
      <c r="G13697" s="21" t="str">
        <f aca="false">IF(F13697&lt;Einstellungen!$B$5,"ja","nein")</f>
        <v>ja</v>
      </c>
      <c r="H13697" s="21" t="s">
        <v>32</v>
      </c>
      <c r="I13697" s="29" t="n">
        <f aca="false">INDEX(Einstellungen!$B$27:$B$50,16)</f>
        <v>0.95</v>
      </c>
      <c r="J13697" s="29" t="n">
        <f aca="false">F13697*I13697</f>
        <v>21.09094715</v>
      </c>
    </row>
    <row r="13698" customFormat="false" ht="15" hidden="false" customHeight="false" outlineLevel="0" collapsed="false">
      <c r="A13698" s="28" t="n">
        <v>46151</v>
      </c>
      <c r="B13698" s="21" t="s">
        <v>128</v>
      </c>
      <c r="C13698" s="21" t="s">
        <v>138</v>
      </c>
      <c r="D13698" s="29" t="n">
        <v>27.715</v>
      </c>
      <c r="E13698" s="29" t="n">
        <f aca="false">D13698/10</f>
        <v>2.7715</v>
      </c>
      <c r="F13698" s="29" t="n">
        <f aca="false">(E13698+Einstellungen!$B$20)*(1+Einstellungen!$B$10)</f>
        <v>25.498725</v>
      </c>
      <c r="G13698" s="21" t="str">
        <f aca="false">IF(F13698&lt;Einstellungen!$B$5,"ja","nein")</f>
        <v>ja</v>
      </c>
      <c r="H13698" s="21" t="s">
        <v>32</v>
      </c>
      <c r="I13698" s="29" t="n">
        <f aca="false">INDEX(Einstellungen!$B$27:$B$50,17)</f>
        <v>0.95</v>
      </c>
      <c r="J13698" s="29" t="n">
        <f aca="false">F13698*I13698</f>
        <v>24.22378875</v>
      </c>
    </row>
    <row r="13699" customFormat="false" ht="15" hidden="false" customHeight="false" outlineLevel="0" collapsed="false">
      <c r="A13699" s="28" t="n">
        <v>46151</v>
      </c>
      <c r="B13699" s="21" t="s">
        <v>129</v>
      </c>
      <c r="C13699" s="21" t="s">
        <v>138</v>
      </c>
      <c r="D13699" s="29" t="n">
        <v>93.69</v>
      </c>
      <c r="E13699" s="29" t="n">
        <f aca="false">D13699/10</f>
        <v>9.369</v>
      </c>
      <c r="F13699" s="29" t="n">
        <f aca="false">(E13699+Einstellungen!$B$20)*(1+Einstellungen!$B$10)</f>
        <v>33.34975</v>
      </c>
      <c r="G13699" s="21" t="str">
        <f aca="false">IF(F13699&lt;Einstellungen!$B$5,"ja","nein")</f>
        <v>nein</v>
      </c>
      <c r="H13699" s="21" t="s">
        <v>32</v>
      </c>
      <c r="I13699" s="29" t="n">
        <f aca="false">INDEX(Einstellungen!$B$27:$B$50,18)</f>
        <v>1.1</v>
      </c>
      <c r="J13699" s="29" t="n">
        <f aca="false">F13699*I13699</f>
        <v>36.684725</v>
      </c>
    </row>
    <row r="13700" customFormat="false" ht="15" hidden="false" customHeight="false" outlineLevel="0" collapsed="false">
      <c r="A13700" s="28" t="n">
        <v>46151</v>
      </c>
      <c r="B13700" s="21" t="s">
        <v>130</v>
      </c>
      <c r="C13700" s="21" t="s">
        <v>138</v>
      </c>
      <c r="D13700" s="29" t="n">
        <v>123.19</v>
      </c>
      <c r="E13700" s="29" t="n">
        <f aca="false">D13700/10</f>
        <v>12.319</v>
      </c>
      <c r="F13700" s="29" t="n">
        <f aca="false">(E13700+Einstellungen!$B$20)*(1+Einstellungen!$B$10)</f>
        <v>36.86025</v>
      </c>
      <c r="G13700" s="21" t="str">
        <f aca="false">IF(F13700&lt;Einstellungen!$B$5,"ja","nein")</f>
        <v>nein</v>
      </c>
      <c r="H13700" s="21" t="s">
        <v>32</v>
      </c>
      <c r="I13700" s="29" t="n">
        <f aca="false">INDEX(Einstellungen!$B$27:$B$50,19)</f>
        <v>1.35</v>
      </c>
      <c r="J13700" s="29" t="n">
        <f aca="false">F13700*I13700</f>
        <v>49.7613375</v>
      </c>
    </row>
    <row r="13701" customFormat="false" ht="15" hidden="false" customHeight="false" outlineLevel="0" collapsed="false">
      <c r="A13701" s="28" t="n">
        <v>46151</v>
      </c>
      <c r="B13701" s="21" t="s">
        <v>131</v>
      </c>
      <c r="C13701" s="21" t="s">
        <v>138</v>
      </c>
      <c r="D13701" s="29" t="n">
        <v>138.507</v>
      </c>
      <c r="E13701" s="29" t="n">
        <f aca="false">D13701/10</f>
        <v>13.8507</v>
      </c>
      <c r="F13701" s="29" t="n">
        <f aca="false">(E13701+Einstellungen!$B$20)*(1+Einstellungen!$B$10)</f>
        <v>38.682973</v>
      </c>
      <c r="G13701" s="21" t="str">
        <f aca="false">IF(F13701&lt;Einstellungen!$B$5,"ja","nein")</f>
        <v>nein</v>
      </c>
      <c r="H13701" s="21" t="s">
        <v>32</v>
      </c>
      <c r="I13701" s="29" t="n">
        <f aca="false">INDEX(Einstellungen!$B$27:$B$50,20)</f>
        <v>1.45</v>
      </c>
      <c r="J13701" s="29" t="n">
        <f aca="false">F13701*I13701</f>
        <v>56.09031085</v>
      </c>
    </row>
    <row r="13702" customFormat="false" ht="15" hidden="false" customHeight="false" outlineLevel="0" collapsed="false">
      <c r="A13702" s="28" t="n">
        <v>46151</v>
      </c>
      <c r="B13702" s="21" t="s">
        <v>132</v>
      </c>
      <c r="C13702" s="21" t="s">
        <v>138</v>
      </c>
      <c r="D13702" s="29" t="n">
        <v>146.965</v>
      </c>
      <c r="E13702" s="29" t="n">
        <f aca="false">D13702/10</f>
        <v>14.6965</v>
      </c>
      <c r="F13702" s="29" t="n">
        <f aca="false">(E13702+Einstellungen!$B$20)*(1+Einstellungen!$B$10)</f>
        <v>39.689475</v>
      </c>
      <c r="G13702" s="21" t="str">
        <f aca="false">IF(F13702&lt;Einstellungen!$B$5,"ja","nein")</f>
        <v>nein</v>
      </c>
      <c r="H13702" s="21" t="s">
        <v>32</v>
      </c>
      <c r="I13702" s="29" t="n">
        <f aca="false">INDEX(Einstellungen!$B$27:$B$50,21)</f>
        <v>1.4</v>
      </c>
      <c r="J13702" s="29" t="n">
        <f aca="false">F13702*I13702</f>
        <v>55.565265</v>
      </c>
    </row>
    <row r="13703" customFormat="false" ht="15" hidden="false" customHeight="false" outlineLevel="0" collapsed="false">
      <c r="A13703" s="28" t="n">
        <v>46151</v>
      </c>
      <c r="B13703" s="21" t="s">
        <v>133</v>
      </c>
      <c r="C13703" s="21" t="s">
        <v>138</v>
      </c>
      <c r="D13703" s="29" t="n">
        <v>143.485</v>
      </c>
      <c r="E13703" s="29" t="n">
        <f aca="false">D13703/10</f>
        <v>14.3485</v>
      </c>
      <c r="F13703" s="29" t="n">
        <f aca="false">(E13703+Einstellungen!$B$20)*(1+Einstellungen!$B$10)</f>
        <v>39.275355</v>
      </c>
      <c r="G13703" s="21" t="str">
        <f aca="false">IF(F13703&lt;Einstellungen!$B$5,"ja","nein")</f>
        <v>nein</v>
      </c>
      <c r="H13703" s="21" t="s">
        <v>32</v>
      </c>
      <c r="I13703" s="29" t="n">
        <f aca="false">INDEX(Einstellungen!$B$27:$B$50,22)</f>
        <v>1.25</v>
      </c>
      <c r="J13703" s="29" t="n">
        <f aca="false">F13703*I13703</f>
        <v>49.09419375</v>
      </c>
    </row>
    <row r="13704" customFormat="false" ht="15" hidden="false" customHeight="false" outlineLevel="0" collapsed="false">
      <c r="A13704" s="28" t="n">
        <v>46151</v>
      </c>
      <c r="B13704" s="21" t="s">
        <v>134</v>
      </c>
      <c r="C13704" s="21" t="s">
        <v>138</v>
      </c>
      <c r="D13704" s="29" t="n">
        <v>136.3</v>
      </c>
      <c r="E13704" s="29" t="n">
        <f aca="false">D13704/10</f>
        <v>13.63</v>
      </c>
      <c r="F13704" s="29" t="n">
        <f aca="false">(E13704+Einstellungen!$B$20)*(1+Einstellungen!$B$10)</f>
        <v>38.42034</v>
      </c>
      <c r="G13704" s="21" t="str">
        <f aca="false">IF(F13704&lt;Einstellungen!$B$5,"ja","nein")</f>
        <v>nein</v>
      </c>
      <c r="H13704" s="21" t="s">
        <v>32</v>
      </c>
      <c r="I13704" s="29" t="n">
        <f aca="false">INDEX(Einstellungen!$B$27:$B$50,23)</f>
        <v>1.05</v>
      </c>
      <c r="J13704" s="29" t="n">
        <f aca="false">F13704*I13704</f>
        <v>40.341357</v>
      </c>
    </row>
    <row r="13705" customFormat="false" ht="15" hidden="false" customHeight="false" outlineLevel="0" collapsed="false">
      <c r="A13705" s="28" t="n">
        <v>46151</v>
      </c>
      <c r="B13705" s="21" t="s">
        <v>135</v>
      </c>
      <c r="C13705" s="21" t="s">
        <v>138</v>
      </c>
      <c r="D13705" s="29" t="n">
        <v>127.088</v>
      </c>
      <c r="E13705" s="29" t="n">
        <f aca="false">D13705/10</f>
        <v>12.7088</v>
      </c>
      <c r="F13705" s="29" t="n">
        <f aca="false">(E13705+Einstellungen!$B$20)*(1+Einstellungen!$B$10)</f>
        <v>37.324112</v>
      </c>
      <c r="G13705" s="21" t="str">
        <f aca="false">IF(F13705&lt;Einstellungen!$B$5,"ja","nein")</f>
        <v>nein</v>
      </c>
      <c r="H13705" s="21" t="s">
        <v>32</v>
      </c>
      <c r="I13705" s="29" t="n">
        <f aca="false">INDEX(Einstellungen!$B$27:$B$50,24)</f>
        <v>0.8</v>
      </c>
      <c r="J13705" s="29" t="n">
        <f aca="false">F13705*I13705</f>
        <v>29.8592896</v>
      </c>
    </row>
    <row r="13706" customFormat="false" ht="15" hidden="false" customHeight="false" outlineLevel="0" collapsed="false">
      <c r="A13706" s="28" t="n">
        <v>46152</v>
      </c>
      <c r="B13706" s="21" t="s">
        <v>111</v>
      </c>
      <c r="C13706" s="21" t="s">
        <v>139</v>
      </c>
      <c r="D13706" s="29" t="n">
        <v>128.093</v>
      </c>
      <c r="E13706" s="29" t="n">
        <f aca="false">D13706/10</f>
        <v>12.8093</v>
      </c>
      <c r="F13706" s="29" t="n">
        <f aca="false">(E13706+Einstellungen!$B$20)*(1+Einstellungen!$B$10)</f>
        <v>37.443707</v>
      </c>
      <c r="G13706" s="21" t="str">
        <f aca="false">IF(F13706&lt;Einstellungen!$B$5,"ja","nein")</f>
        <v>nein</v>
      </c>
      <c r="H13706" s="21" t="s">
        <v>32</v>
      </c>
      <c r="I13706" s="29" t="n">
        <f aca="false">INDEX(Einstellungen!$B$27:$B$50,1)</f>
        <v>0.6</v>
      </c>
      <c r="J13706" s="29" t="n">
        <f aca="false">F13706*I13706</f>
        <v>22.4662242</v>
      </c>
    </row>
    <row r="13707" customFormat="false" ht="15" hidden="false" customHeight="false" outlineLevel="0" collapsed="false">
      <c r="A13707" s="28" t="n">
        <v>46152</v>
      </c>
      <c r="B13707" s="21" t="s">
        <v>113</v>
      </c>
      <c r="C13707" s="21" t="s">
        <v>139</v>
      </c>
      <c r="D13707" s="29" t="n">
        <v>125.447</v>
      </c>
      <c r="E13707" s="29" t="n">
        <f aca="false">D13707/10</f>
        <v>12.5447</v>
      </c>
      <c r="F13707" s="29" t="n">
        <f aca="false">(E13707+Einstellungen!$B$20)*(1+Einstellungen!$B$10)</f>
        <v>37.128833</v>
      </c>
      <c r="G13707" s="21" t="str">
        <f aca="false">IF(F13707&lt;Einstellungen!$B$5,"ja","nein")</f>
        <v>nein</v>
      </c>
      <c r="H13707" s="21" t="s">
        <v>32</v>
      </c>
      <c r="I13707" s="29" t="n">
        <f aca="false">INDEX(Einstellungen!$B$27:$B$50,2)</f>
        <v>0.5</v>
      </c>
      <c r="J13707" s="29" t="n">
        <f aca="false">F13707*I13707</f>
        <v>18.5644165</v>
      </c>
    </row>
    <row r="13708" customFormat="false" ht="15" hidden="false" customHeight="false" outlineLevel="0" collapsed="false">
      <c r="A13708" s="28" t="n">
        <v>46152</v>
      </c>
      <c r="B13708" s="21" t="s">
        <v>114</v>
      </c>
      <c r="C13708" s="21" t="s">
        <v>139</v>
      </c>
      <c r="D13708" s="29" t="n">
        <v>125.433</v>
      </c>
      <c r="E13708" s="29" t="n">
        <f aca="false">D13708/10</f>
        <v>12.5433</v>
      </c>
      <c r="F13708" s="29" t="n">
        <f aca="false">(E13708+Einstellungen!$B$20)*(1+Einstellungen!$B$10)</f>
        <v>37.127167</v>
      </c>
      <c r="G13708" s="21" t="str">
        <f aca="false">IF(F13708&lt;Einstellungen!$B$5,"ja","nein")</f>
        <v>nein</v>
      </c>
      <c r="H13708" s="21" t="s">
        <v>32</v>
      </c>
      <c r="I13708" s="29" t="n">
        <f aca="false">INDEX(Einstellungen!$B$27:$B$50,3)</f>
        <v>0.45</v>
      </c>
      <c r="J13708" s="29" t="n">
        <f aca="false">F13708*I13708</f>
        <v>16.70722515</v>
      </c>
    </row>
    <row r="13709" customFormat="false" ht="15" hidden="false" customHeight="false" outlineLevel="0" collapsed="false">
      <c r="A13709" s="28" t="n">
        <v>46152</v>
      </c>
      <c r="B13709" s="21" t="s">
        <v>115</v>
      </c>
      <c r="C13709" s="21" t="s">
        <v>139</v>
      </c>
      <c r="D13709" s="29" t="n">
        <v>123.483</v>
      </c>
      <c r="E13709" s="29" t="n">
        <f aca="false">D13709/10</f>
        <v>12.3483</v>
      </c>
      <c r="F13709" s="29" t="n">
        <f aca="false">(E13709+Einstellungen!$B$20)*(1+Einstellungen!$B$10)</f>
        <v>36.895117</v>
      </c>
      <c r="G13709" s="21" t="str">
        <f aca="false">IF(F13709&lt;Einstellungen!$B$5,"ja","nein")</f>
        <v>nein</v>
      </c>
      <c r="H13709" s="21" t="s">
        <v>32</v>
      </c>
      <c r="I13709" s="29" t="n">
        <f aca="false">INDEX(Einstellungen!$B$27:$B$50,4)</f>
        <v>0.45</v>
      </c>
      <c r="J13709" s="29" t="n">
        <f aca="false">F13709*I13709</f>
        <v>16.60280265</v>
      </c>
    </row>
    <row r="13710" customFormat="false" ht="15" hidden="false" customHeight="false" outlineLevel="0" collapsed="false">
      <c r="A13710" s="28" t="n">
        <v>46152</v>
      </c>
      <c r="B13710" s="21" t="s">
        <v>116</v>
      </c>
      <c r="C13710" s="21" t="s">
        <v>139</v>
      </c>
      <c r="D13710" s="29" t="n">
        <v>124.197</v>
      </c>
      <c r="E13710" s="29" t="n">
        <f aca="false">D13710/10</f>
        <v>12.4197</v>
      </c>
      <c r="F13710" s="29" t="n">
        <f aca="false">(E13710+Einstellungen!$B$20)*(1+Einstellungen!$B$10)</f>
        <v>36.980083</v>
      </c>
      <c r="G13710" s="21" t="str">
        <f aca="false">IF(F13710&lt;Einstellungen!$B$5,"ja","nein")</f>
        <v>nein</v>
      </c>
      <c r="H13710" s="21" t="s">
        <v>32</v>
      </c>
      <c r="I13710" s="29" t="n">
        <f aca="false">INDEX(Einstellungen!$B$27:$B$50,5)</f>
        <v>0.45</v>
      </c>
      <c r="J13710" s="29" t="n">
        <f aca="false">F13710*I13710</f>
        <v>16.64103735</v>
      </c>
    </row>
    <row r="13711" customFormat="false" ht="15" hidden="false" customHeight="false" outlineLevel="0" collapsed="false">
      <c r="A13711" s="28" t="n">
        <v>46152</v>
      </c>
      <c r="B13711" s="21" t="s">
        <v>117</v>
      </c>
      <c r="C13711" s="21" t="s">
        <v>139</v>
      </c>
      <c r="D13711" s="29" t="n">
        <v>123.94</v>
      </c>
      <c r="E13711" s="29" t="n">
        <f aca="false">D13711/10</f>
        <v>12.394</v>
      </c>
      <c r="F13711" s="29" t="n">
        <f aca="false">(E13711+Einstellungen!$B$20)*(1+Einstellungen!$B$10)</f>
        <v>36.9495</v>
      </c>
      <c r="G13711" s="21" t="str">
        <f aca="false">IF(F13711&lt;Einstellungen!$B$5,"ja","nein")</f>
        <v>nein</v>
      </c>
      <c r="H13711" s="21" t="s">
        <v>32</v>
      </c>
      <c r="I13711" s="29" t="n">
        <f aca="false">INDEX(Einstellungen!$B$27:$B$50,6)</f>
        <v>0.5</v>
      </c>
      <c r="J13711" s="29" t="n">
        <f aca="false">F13711*I13711</f>
        <v>18.47475</v>
      </c>
    </row>
    <row r="13712" customFormat="false" ht="15" hidden="false" customHeight="false" outlineLevel="0" collapsed="false">
      <c r="A13712" s="28" t="n">
        <v>46152</v>
      </c>
      <c r="B13712" s="21" t="s">
        <v>118</v>
      </c>
      <c r="C13712" s="21" t="s">
        <v>139</v>
      </c>
      <c r="D13712" s="29" t="n">
        <v>115.14</v>
      </c>
      <c r="E13712" s="29" t="n">
        <f aca="false">D13712/10</f>
        <v>11.514</v>
      </c>
      <c r="F13712" s="29" t="n">
        <f aca="false">(E13712+Einstellungen!$B$20)*(1+Einstellungen!$B$10)</f>
        <v>35.9023</v>
      </c>
      <c r="G13712" s="21" t="str">
        <f aca="false">IF(F13712&lt;Einstellungen!$B$5,"ja","nein")</f>
        <v>nein</v>
      </c>
      <c r="H13712" s="21" t="s">
        <v>32</v>
      </c>
      <c r="I13712" s="29" t="n">
        <f aca="false">INDEX(Einstellungen!$B$27:$B$50,7)</f>
        <v>0.7</v>
      </c>
      <c r="J13712" s="29" t="n">
        <f aca="false">F13712*I13712</f>
        <v>25.13161</v>
      </c>
    </row>
    <row r="13713" customFormat="false" ht="15" hidden="false" customHeight="false" outlineLevel="0" collapsed="false">
      <c r="A13713" s="28" t="n">
        <v>46152</v>
      </c>
      <c r="B13713" s="21" t="s">
        <v>119</v>
      </c>
      <c r="C13713" s="21" t="s">
        <v>139</v>
      </c>
      <c r="D13713" s="29" t="n">
        <v>101.168</v>
      </c>
      <c r="E13713" s="29" t="n">
        <f aca="false">D13713/10</f>
        <v>10.1168</v>
      </c>
      <c r="F13713" s="29" t="n">
        <f aca="false">(E13713+Einstellungen!$B$20)*(1+Einstellungen!$B$10)</f>
        <v>34.239632</v>
      </c>
      <c r="G13713" s="21" t="str">
        <f aca="false">IF(F13713&lt;Einstellungen!$B$5,"ja","nein")</f>
        <v>nein</v>
      </c>
      <c r="H13713" s="21" t="s">
        <v>32</v>
      </c>
      <c r="I13713" s="29" t="n">
        <f aca="false">INDEX(Einstellungen!$B$27:$B$50,8)</f>
        <v>0.95</v>
      </c>
      <c r="J13713" s="29" t="n">
        <f aca="false">F13713*I13713</f>
        <v>32.5276504</v>
      </c>
    </row>
    <row r="13714" customFormat="false" ht="15" hidden="false" customHeight="false" outlineLevel="0" collapsed="false">
      <c r="A13714" s="28" t="n">
        <v>46152</v>
      </c>
      <c r="B13714" s="21" t="s">
        <v>120</v>
      </c>
      <c r="C13714" s="21" t="s">
        <v>139</v>
      </c>
      <c r="D13714" s="29" t="n">
        <v>70.835</v>
      </c>
      <c r="E13714" s="29" t="n">
        <f aca="false">D13714/10</f>
        <v>7.0835</v>
      </c>
      <c r="F13714" s="29" t="n">
        <f aca="false">(E13714+Einstellungen!$B$20)*(1+Einstellungen!$B$10)</f>
        <v>30.630005</v>
      </c>
      <c r="G13714" s="21" t="str">
        <f aca="false">IF(F13714&lt;Einstellungen!$B$5,"ja","nein")</f>
        <v>nein</v>
      </c>
      <c r="H13714" s="21" t="s">
        <v>32</v>
      </c>
      <c r="I13714" s="29" t="n">
        <f aca="false">INDEX(Einstellungen!$B$27:$B$50,9)</f>
        <v>1.05</v>
      </c>
      <c r="J13714" s="29" t="n">
        <f aca="false">F13714*I13714</f>
        <v>32.16150525</v>
      </c>
    </row>
    <row r="13715" customFormat="false" ht="15" hidden="false" customHeight="false" outlineLevel="0" collapsed="false">
      <c r="A13715" s="28" t="n">
        <v>46152</v>
      </c>
      <c r="B13715" s="21" t="s">
        <v>121</v>
      </c>
      <c r="C13715" s="21" t="s">
        <v>139</v>
      </c>
      <c r="D13715" s="29" t="n">
        <v>11.18</v>
      </c>
      <c r="E13715" s="29" t="n">
        <f aca="false">D13715/10</f>
        <v>1.118</v>
      </c>
      <c r="F13715" s="29" t="n">
        <f aca="false">(E13715+Einstellungen!$B$20)*(1+Einstellungen!$B$10)</f>
        <v>23.53106</v>
      </c>
      <c r="G13715" s="21" t="str">
        <f aca="false">IF(F13715&lt;Einstellungen!$B$5,"ja","nein")</f>
        <v>ja</v>
      </c>
      <c r="H13715" s="21" t="s">
        <v>32</v>
      </c>
      <c r="I13715" s="29" t="n">
        <f aca="false">INDEX(Einstellungen!$B$27:$B$50,10)</f>
        <v>1.05</v>
      </c>
      <c r="J13715" s="29" t="n">
        <f aca="false">F13715*I13715</f>
        <v>24.707613</v>
      </c>
    </row>
    <row r="13716" customFormat="false" ht="15" hidden="false" customHeight="false" outlineLevel="0" collapsed="false">
      <c r="A13716" s="28" t="n">
        <v>46152</v>
      </c>
      <c r="B13716" s="21" t="s">
        <v>122</v>
      </c>
      <c r="C13716" s="21" t="s">
        <v>139</v>
      </c>
      <c r="D13716" s="29" t="n">
        <v>0.003</v>
      </c>
      <c r="E13716" s="29" t="n">
        <f aca="false">D13716/10</f>
        <v>0.0003</v>
      </c>
      <c r="F13716" s="29" t="n">
        <f aca="false">(E13716+Einstellungen!$B$20)*(1+Einstellungen!$B$10)</f>
        <v>22.200997</v>
      </c>
      <c r="G13716" s="21" t="str">
        <f aca="false">IF(F13716&lt;Einstellungen!$B$5,"ja","nein")</f>
        <v>ja</v>
      </c>
      <c r="H13716" s="21" t="s">
        <v>32</v>
      </c>
      <c r="I13716" s="29" t="n">
        <f aca="false">INDEX(Einstellungen!$B$27:$B$50,11)</f>
        <v>1.05</v>
      </c>
      <c r="J13716" s="29" t="n">
        <f aca="false">F13716*I13716</f>
        <v>23.31104685</v>
      </c>
    </row>
    <row r="13717" customFormat="false" ht="15" hidden="false" customHeight="false" outlineLevel="0" collapsed="false">
      <c r="A13717" s="28" t="n">
        <v>46152</v>
      </c>
      <c r="B13717" s="21" t="s">
        <v>123</v>
      </c>
      <c r="C13717" s="21" t="s">
        <v>139</v>
      </c>
      <c r="D13717" s="29" t="n">
        <v>-0.67</v>
      </c>
      <c r="E13717" s="29" t="n">
        <f aca="false">D13717/10</f>
        <v>-0.067</v>
      </c>
      <c r="F13717" s="29" t="n">
        <f aca="false">(E13717+Einstellungen!$B$20)*(1+Einstellungen!$B$10)</f>
        <v>22.12091</v>
      </c>
      <c r="G13717" s="21" t="str">
        <f aca="false">IF(F13717&lt;Einstellungen!$B$5,"ja","nein")</f>
        <v>ja</v>
      </c>
      <c r="H13717" s="21" t="s">
        <v>32</v>
      </c>
      <c r="I13717" s="29" t="n">
        <f aca="false">INDEX(Einstellungen!$B$27:$B$50,12)</f>
        <v>1.1</v>
      </c>
      <c r="J13717" s="29" t="n">
        <f aca="false">F13717*I13717</f>
        <v>24.333001</v>
      </c>
    </row>
    <row r="13718" customFormat="false" ht="15" hidden="false" customHeight="false" outlineLevel="0" collapsed="false">
      <c r="A13718" s="28" t="n">
        <v>46152</v>
      </c>
      <c r="B13718" s="21" t="s">
        <v>124</v>
      </c>
      <c r="C13718" s="21" t="s">
        <v>139</v>
      </c>
      <c r="D13718" s="29" t="n">
        <v>-1.88</v>
      </c>
      <c r="E13718" s="29" t="n">
        <f aca="false">D13718/10</f>
        <v>-0.188</v>
      </c>
      <c r="F13718" s="29" t="n">
        <f aca="false">(E13718+Einstellungen!$B$20)*(1+Einstellungen!$B$10)</f>
        <v>21.97692</v>
      </c>
      <c r="G13718" s="21" t="str">
        <f aca="false">IF(F13718&lt;Einstellungen!$B$5,"ja","nein")</f>
        <v>ja</v>
      </c>
      <c r="H13718" s="21" t="s">
        <v>32</v>
      </c>
      <c r="I13718" s="29" t="n">
        <f aca="false">INDEX(Einstellungen!$B$27:$B$50,13)</f>
        <v>1.2</v>
      </c>
      <c r="J13718" s="29" t="n">
        <f aca="false">F13718*I13718</f>
        <v>26.372304</v>
      </c>
    </row>
    <row r="13719" customFormat="false" ht="15" hidden="false" customHeight="false" outlineLevel="0" collapsed="false">
      <c r="A13719" s="28" t="n">
        <v>46152</v>
      </c>
      <c r="B13719" s="21" t="s">
        <v>125</v>
      </c>
      <c r="C13719" s="21" t="s">
        <v>139</v>
      </c>
      <c r="D13719" s="29" t="n">
        <v>-2.165</v>
      </c>
      <c r="E13719" s="29" t="n">
        <f aca="false">D13719/10</f>
        <v>-0.2165</v>
      </c>
      <c r="F13719" s="29" t="n">
        <f aca="false">(E13719+Einstellungen!$B$20)*(1+Einstellungen!$B$10)</f>
        <v>21.943005</v>
      </c>
      <c r="G13719" s="21" t="str">
        <f aca="false">IF(F13719&lt;Einstellungen!$B$5,"ja","nein")</f>
        <v>ja</v>
      </c>
      <c r="H13719" s="21" t="s">
        <v>32</v>
      </c>
      <c r="I13719" s="29" t="n">
        <f aca="false">INDEX(Einstellungen!$B$27:$B$50,14)</f>
        <v>1.15</v>
      </c>
      <c r="J13719" s="29" t="n">
        <f aca="false">F13719*I13719</f>
        <v>25.23445575</v>
      </c>
    </row>
    <row r="13720" customFormat="false" ht="15" hidden="false" customHeight="false" outlineLevel="0" collapsed="false">
      <c r="A13720" s="28" t="n">
        <v>46152</v>
      </c>
      <c r="B13720" s="21" t="s">
        <v>126</v>
      </c>
      <c r="C13720" s="21" t="s">
        <v>139</v>
      </c>
      <c r="D13720" s="29" t="n">
        <v>-1.4</v>
      </c>
      <c r="E13720" s="29" t="n">
        <f aca="false">D13720/10</f>
        <v>-0.14</v>
      </c>
      <c r="F13720" s="29" t="n">
        <f aca="false">(E13720+Einstellungen!$B$20)*(1+Einstellungen!$B$10)</f>
        <v>22.03404</v>
      </c>
      <c r="G13720" s="21" t="str">
        <f aca="false">IF(F13720&lt;Einstellungen!$B$5,"ja","nein")</f>
        <v>ja</v>
      </c>
      <c r="H13720" s="21" t="s">
        <v>32</v>
      </c>
      <c r="I13720" s="29" t="n">
        <f aca="false">INDEX(Einstellungen!$B$27:$B$50,15)</f>
        <v>1</v>
      </c>
      <c r="J13720" s="29" t="n">
        <f aca="false">F13720*I13720</f>
        <v>22.03404</v>
      </c>
    </row>
    <row r="13721" customFormat="false" ht="15" hidden="false" customHeight="false" outlineLevel="0" collapsed="false">
      <c r="A13721" s="28" t="n">
        <v>46152</v>
      </c>
      <c r="B13721" s="21" t="s">
        <v>127</v>
      </c>
      <c r="C13721" s="21" t="s">
        <v>139</v>
      </c>
      <c r="D13721" s="29" t="n">
        <v>-0.255</v>
      </c>
      <c r="E13721" s="29" t="n">
        <f aca="false">D13721/10</f>
        <v>-0.0255</v>
      </c>
      <c r="F13721" s="29" t="n">
        <f aca="false">(E13721+Einstellungen!$B$20)*(1+Einstellungen!$B$10)</f>
        <v>22.170295</v>
      </c>
      <c r="G13721" s="21" t="str">
        <f aca="false">IF(F13721&lt;Einstellungen!$B$5,"ja","nein")</f>
        <v>ja</v>
      </c>
      <c r="H13721" s="21" t="s">
        <v>32</v>
      </c>
      <c r="I13721" s="29" t="n">
        <f aca="false">INDEX(Einstellungen!$B$27:$B$50,16)</f>
        <v>0.95</v>
      </c>
      <c r="J13721" s="29" t="n">
        <f aca="false">F13721*I13721</f>
        <v>21.06178025</v>
      </c>
    </row>
    <row r="13722" customFormat="false" ht="15" hidden="false" customHeight="false" outlineLevel="0" collapsed="false">
      <c r="A13722" s="28" t="n">
        <v>46152</v>
      </c>
      <c r="B13722" s="21" t="s">
        <v>128</v>
      </c>
      <c r="C13722" s="21" t="s">
        <v>139</v>
      </c>
      <c r="D13722" s="29" t="n">
        <v>1.882</v>
      </c>
      <c r="E13722" s="29" t="n">
        <f aca="false">D13722/10</f>
        <v>0.1882</v>
      </c>
      <c r="F13722" s="29" t="n">
        <f aca="false">(E13722+Einstellungen!$B$20)*(1+Einstellungen!$B$10)</f>
        <v>22.424598</v>
      </c>
      <c r="G13722" s="21" t="str">
        <f aca="false">IF(F13722&lt;Einstellungen!$B$5,"ja","nein")</f>
        <v>ja</v>
      </c>
      <c r="H13722" s="21" t="s">
        <v>32</v>
      </c>
      <c r="I13722" s="29" t="n">
        <f aca="false">INDEX(Einstellungen!$B$27:$B$50,17)</f>
        <v>0.95</v>
      </c>
      <c r="J13722" s="29" t="n">
        <f aca="false">F13722*I13722</f>
        <v>21.3033681</v>
      </c>
    </row>
    <row r="13723" customFormat="false" ht="15" hidden="false" customHeight="false" outlineLevel="0" collapsed="false">
      <c r="A13723" s="28" t="n">
        <v>46152</v>
      </c>
      <c r="B13723" s="21" t="s">
        <v>129</v>
      </c>
      <c r="C13723" s="21" t="s">
        <v>139</v>
      </c>
      <c r="D13723" s="29" t="n">
        <v>71.005</v>
      </c>
      <c r="E13723" s="29" t="n">
        <f aca="false">D13723/10</f>
        <v>7.1005</v>
      </c>
      <c r="F13723" s="29" t="n">
        <f aca="false">(E13723+Einstellungen!$B$20)*(1+Einstellungen!$B$10)</f>
        <v>30.650235</v>
      </c>
      <c r="G13723" s="21" t="str">
        <f aca="false">IF(F13723&lt;Einstellungen!$B$5,"ja","nein")</f>
        <v>nein</v>
      </c>
      <c r="H13723" s="21" t="s">
        <v>32</v>
      </c>
      <c r="I13723" s="29" t="n">
        <f aca="false">INDEX(Einstellungen!$B$27:$B$50,18)</f>
        <v>1.1</v>
      </c>
      <c r="J13723" s="29" t="n">
        <f aca="false">F13723*I13723</f>
        <v>33.7152585</v>
      </c>
    </row>
    <row r="13724" customFormat="false" ht="15" hidden="false" customHeight="false" outlineLevel="0" collapsed="false">
      <c r="A13724" s="28" t="n">
        <v>46152</v>
      </c>
      <c r="B13724" s="21" t="s">
        <v>130</v>
      </c>
      <c r="C13724" s="21" t="s">
        <v>139</v>
      </c>
      <c r="D13724" s="29" t="n">
        <v>110.942</v>
      </c>
      <c r="E13724" s="29" t="n">
        <f aca="false">D13724/10</f>
        <v>11.0942</v>
      </c>
      <c r="F13724" s="29" t="n">
        <f aca="false">(E13724+Einstellungen!$B$20)*(1+Einstellungen!$B$10)</f>
        <v>35.402738</v>
      </c>
      <c r="G13724" s="21" t="str">
        <f aca="false">IF(F13724&lt;Einstellungen!$B$5,"ja","nein")</f>
        <v>nein</v>
      </c>
      <c r="H13724" s="21" t="s">
        <v>32</v>
      </c>
      <c r="I13724" s="29" t="n">
        <f aca="false">INDEX(Einstellungen!$B$27:$B$50,19)</f>
        <v>1.35</v>
      </c>
      <c r="J13724" s="29" t="n">
        <f aca="false">F13724*I13724</f>
        <v>47.7936963</v>
      </c>
    </row>
    <row r="13725" customFormat="false" ht="15" hidden="false" customHeight="false" outlineLevel="0" collapsed="false">
      <c r="A13725" s="28" t="n">
        <v>46152</v>
      </c>
      <c r="B13725" s="21" t="s">
        <v>131</v>
      </c>
      <c r="C13725" s="21" t="s">
        <v>139</v>
      </c>
      <c r="D13725" s="29" t="n">
        <v>122</v>
      </c>
      <c r="E13725" s="29" t="n">
        <f aca="false">D13725/10</f>
        <v>12.2</v>
      </c>
      <c r="F13725" s="29" t="n">
        <f aca="false">(E13725+Einstellungen!$B$20)*(1+Einstellungen!$B$10)</f>
        <v>36.71864</v>
      </c>
      <c r="G13725" s="21" t="str">
        <f aca="false">IF(F13725&lt;Einstellungen!$B$5,"ja","nein")</f>
        <v>nein</v>
      </c>
      <c r="H13725" s="21" t="s">
        <v>32</v>
      </c>
      <c r="I13725" s="29" t="n">
        <f aca="false">INDEX(Einstellungen!$B$27:$B$50,20)</f>
        <v>1.45</v>
      </c>
      <c r="J13725" s="29" t="n">
        <f aca="false">F13725*I13725</f>
        <v>53.242028</v>
      </c>
    </row>
    <row r="13726" customFormat="false" ht="15" hidden="false" customHeight="false" outlineLevel="0" collapsed="false">
      <c r="A13726" s="28" t="n">
        <v>46152</v>
      </c>
      <c r="B13726" s="21" t="s">
        <v>132</v>
      </c>
      <c r="C13726" s="21" t="s">
        <v>139</v>
      </c>
      <c r="D13726" s="29" t="n">
        <v>129.317</v>
      </c>
      <c r="E13726" s="29" t="n">
        <f aca="false">D13726/10</f>
        <v>12.9317</v>
      </c>
      <c r="F13726" s="29" t="n">
        <f aca="false">(E13726+Einstellungen!$B$20)*(1+Einstellungen!$B$10)</f>
        <v>37.589363</v>
      </c>
      <c r="G13726" s="21" t="str">
        <f aca="false">IF(F13726&lt;Einstellungen!$B$5,"ja","nein")</f>
        <v>nein</v>
      </c>
      <c r="H13726" s="21" t="s">
        <v>32</v>
      </c>
      <c r="I13726" s="29" t="n">
        <f aca="false">INDEX(Einstellungen!$B$27:$B$50,21)</f>
        <v>1.4</v>
      </c>
      <c r="J13726" s="29" t="n">
        <f aca="false">F13726*I13726</f>
        <v>52.6251082</v>
      </c>
    </row>
    <row r="13727" customFormat="false" ht="15" hidden="false" customHeight="false" outlineLevel="0" collapsed="false">
      <c r="A13727" s="28" t="n">
        <v>46152</v>
      </c>
      <c r="B13727" s="21" t="s">
        <v>133</v>
      </c>
      <c r="C13727" s="21" t="s">
        <v>139</v>
      </c>
      <c r="D13727" s="29" t="n">
        <v>128.515</v>
      </c>
      <c r="E13727" s="29" t="n">
        <f aca="false">D13727/10</f>
        <v>12.8515</v>
      </c>
      <c r="F13727" s="29" t="n">
        <f aca="false">(E13727+Einstellungen!$B$20)*(1+Einstellungen!$B$10)</f>
        <v>37.493925</v>
      </c>
      <c r="G13727" s="21" t="str">
        <f aca="false">IF(F13727&lt;Einstellungen!$B$5,"ja","nein")</f>
        <v>nein</v>
      </c>
      <c r="H13727" s="21" t="s">
        <v>32</v>
      </c>
      <c r="I13727" s="29" t="n">
        <f aca="false">INDEX(Einstellungen!$B$27:$B$50,22)</f>
        <v>1.25</v>
      </c>
      <c r="J13727" s="29" t="n">
        <f aca="false">F13727*I13727</f>
        <v>46.86740625</v>
      </c>
    </row>
    <row r="13728" customFormat="false" ht="15" hidden="false" customHeight="false" outlineLevel="0" collapsed="false">
      <c r="A13728" s="28" t="n">
        <v>46152</v>
      </c>
      <c r="B13728" s="21" t="s">
        <v>134</v>
      </c>
      <c r="C13728" s="21" t="s">
        <v>139</v>
      </c>
      <c r="D13728" s="29" t="n">
        <v>124.14</v>
      </c>
      <c r="E13728" s="29" t="n">
        <f aca="false">D13728/10</f>
        <v>12.414</v>
      </c>
      <c r="F13728" s="29" t="n">
        <f aca="false">(E13728+Einstellungen!$B$20)*(1+Einstellungen!$B$10)</f>
        <v>36.9733</v>
      </c>
      <c r="G13728" s="21" t="str">
        <f aca="false">IF(F13728&lt;Einstellungen!$B$5,"ja","nein")</f>
        <v>nein</v>
      </c>
      <c r="H13728" s="21" t="s">
        <v>32</v>
      </c>
      <c r="I13728" s="29" t="n">
        <f aca="false">INDEX(Einstellungen!$B$27:$B$50,23)</f>
        <v>1.05</v>
      </c>
      <c r="J13728" s="29" t="n">
        <f aca="false">F13728*I13728</f>
        <v>38.821965</v>
      </c>
    </row>
    <row r="13729" customFormat="false" ht="15" hidden="false" customHeight="false" outlineLevel="0" collapsed="false">
      <c r="A13729" s="28" t="n">
        <v>46152</v>
      </c>
      <c r="B13729" s="21" t="s">
        <v>135</v>
      </c>
      <c r="C13729" s="21" t="s">
        <v>139</v>
      </c>
      <c r="D13729" s="29" t="n">
        <v>119.838</v>
      </c>
      <c r="E13729" s="29" t="n">
        <f aca="false">D13729/10</f>
        <v>11.9838</v>
      </c>
      <c r="F13729" s="29" t="n">
        <f aca="false">(E13729+Einstellungen!$B$20)*(1+Einstellungen!$B$10)</f>
        <v>36.461362</v>
      </c>
      <c r="G13729" s="21" t="str">
        <f aca="false">IF(F13729&lt;Einstellungen!$B$5,"ja","nein")</f>
        <v>nein</v>
      </c>
      <c r="H13729" s="21" t="s">
        <v>32</v>
      </c>
      <c r="I13729" s="29" t="n">
        <f aca="false">INDEX(Einstellungen!$B$27:$B$50,24)</f>
        <v>0.8</v>
      </c>
      <c r="J13729" s="29" t="n">
        <f aca="false">F13729*I13729</f>
        <v>29.1690896</v>
      </c>
    </row>
    <row r="13730" customFormat="false" ht="15" hidden="false" customHeight="false" outlineLevel="0" collapsed="false">
      <c r="A13730" s="28" t="n">
        <v>46153</v>
      </c>
      <c r="B13730" s="21" t="s">
        <v>111</v>
      </c>
      <c r="C13730" s="21" t="s">
        <v>140</v>
      </c>
      <c r="D13730" s="29" t="n">
        <v>118.785</v>
      </c>
      <c r="E13730" s="29" t="n">
        <f aca="false">D13730/10</f>
        <v>11.8785</v>
      </c>
      <c r="F13730" s="29" t="n">
        <f aca="false">(E13730+Einstellungen!$B$20)*(1+Einstellungen!$B$10)</f>
        <v>36.336055</v>
      </c>
      <c r="G13730" s="21" t="str">
        <f aca="false">IF(F13730&lt;Einstellungen!$B$5,"ja","nein")</f>
        <v>nein</v>
      </c>
      <c r="H13730" s="21" t="s">
        <v>32</v>
      </c>
      <c r="I13730" s="29" t="n">
        <f aca="false">INDEX(Einstellungen!$B$27:$B$50,1)</f>
        <v>0.6</v>
      </c>
      <c r="J13730" s="29" t="n">
        <f aca="false">F13730*I13730</f>
        <v>21.801633</v>
      </c>
    </row>
    <row r="13731" customFormat="false" ht="15" hidden="false" customHeight="false" outlineLevel="0" collapsed="false">
      <c r="A13731" s="28" t="n">
        <v>46153</v>
      </c>
      <c r="B13731" s="21" t="s">
        <v>113</v>
      </c>
      <c r="C13731" s="21" t="s">
        <v>140</v>
      </c>
      <c r="D13731" s="29" t="n">
        <v>112.335</v>
      </c>
      <c r="E13731" s="29" t="n">
        <f aca="false">D13731/10</f>
        <v>11.2335</v>
      </c>
      <c r="F13731" s="29" t="n">
        <f aca="false">(E13731+Einstellungen!$B$20)*(1+Einstellungen!$B$10)</f>
        <v>35.568505</v>
      </c>
      <c r="G13731" s="21" t="str">
        <f aca="false">IF(F13731&lt;Einstellungen!$B$5,"ja","nein")</f>
        <v>nein</v>
      </c>
      <c r="H13731" s="21" t="s">
        <v>32</v>
      </c>
      <c r="I13731" s="29" t="n">
        <f aca="false">INDEX(Einstellungen!$B$27:$B$50,2)</f>
        <v>0.5</v>
      </c>
      <c r="J13731" s="29" t="n">
        <f aca="false">F13731*I13731</f>
        <v>17.7842525</v>
      </c>
    </row>
    <row r="13732" customFormat="false" ht="15" hidden="false" customHeight="false" outlineLevel="0" collapsed="false">
      <c r="A13732" s="28" t="n">
        <v>46153</v>
      </c>
      <c r="B13732" s="21" t="s">
        <v>114</v>
      </c>
      <c r="C13732" s="21" t="s">
        <v>140</v>
      </c>
      <c r="D13732" s="29" t="n">
        <v>110.428</v>
      </c>
      <c r="E13732" s="29" t="n">
        <f aca="false">D13732/10</f>
        <v>11.0428</v>
      </c>
      <c r="F13732" s="29" t="n">
        <f aca="false">(E13732+Einstellungen!$B$20)*(1+Einstellungen!$B$10)</f>
        <v>35.341572</v>
      </c>
      <c r="G13732" s="21" t="str">
        <f aca="false">IF(F13732&lt;Einstellungen!$B$5,"ja","nein")</f>
        <v>nein</v>
      </c>
      <c r="H13732" s="21" t="s">
        <v>32</v>
      </c>
      <c r="I13732" s="29" t="n">
        <f aca="false">INDEX(Einstellungen!$B$27:$B$50,3)</f>
        <v>0.45</v>
      </c>
      <c r="J13732" s="29" t="n">
        <f aca="false">F13732*I13732</f>
        <v>15.9037074</v>
      </c>
    </row>
    <row r="13733" customFormat="false" ht="15" hidden="false" customHeight="false" outlineLevel="0" collapsed="false">
      <c r="A13733" s="28" t="n">
        <v>46153</v>
      </c>
      <c r="B13733" s="21" t="s">
        <v>115</v>
      </c>
      <c r="C13733" s="21" t="s">
        <v>140</v>
      </c>
      <c r="D13733" s="29" t="n">
        <v>112.657</v>
      </c>
      <c r="E13733" s="29" t="n">
        <f aca="false">D13733/10</f>
        <v>11.2657</v>
      </c>
      <c r="F13733" s="29" t="n">
        <f aca="false">(E13733+Einstellungen!$B$20)*(1+Einstellungen!$B$10)</f>
        <v>35.606823</v>
      </c>
      <c r="G13733" s="21" t="str">
        <f aca="false">IF(F13733&lt;Einstellungen!$B$5,"ja","nein")</f>
        <v>nein</v>
      </c>
      <c r="H13733" s="21" t="s">
        <v>32</v>
      </c>
      <c r="I13733" s="29" t="n">
        <f aca="false">INDEX(Einstellungen!$B$27:$B$50,4)</f>
        <v>0.45</v>
      </c>
      <c r="J13733" s="29" t="n">
        <f aca="false">F13733*I13733</f>
        <v>16.02307035</v>
      </c>
    </row>
    <row r="13734" customFormat="false" ht="15" hidden="false" customHeight="false" outlineLevel="0" collapsed="false">
      <c r="A13734" s="28" t="n">
        <v>46153</v>
      </c>
      <c r="B13734" s="21" t="s">
        <v>116</v>
      </c>
      <c r="C13734" s="21" t="s">
        <v>140</v>
      </c>
      <c r="D13734" s="29" t="n">
        <v>113.093</v>
      </c>
      <c r="E13734" s="29" t="n">
        <f aca="false">D13734/10</f>
        <v>11.3093</v>
      </c>
      <c r="F13734" s="29" t="n">
        <f aca="false">(E13734+Einstellungen!$B$20)*(1+Einstellungen!$B$10)</f>
        <v>35.658707</v>
      </c>
      <c r="G13734" s="21" t="str">
        <f aca="false">IF(F13734&lt;Einstellungen!$B$5,"ja","nein")</f>
        <v>nein</v>
      </c>
      <c r="H13734" s="21" t="s">
        <v>32</v>
      </c>
      <c r="I13734" s="29" t="n">
        <f aca="false">INDEX(Einstellungen!$B$27:$B$50,5)</f>
        <v>0.45</v>
      </c>
      <c r="J13734" s="29" t="n">
        <f aca="false">F13734*I13734</f>
        <v>16.04641815</v>
      </c>
    </row>
    <row r="13735" customFormat="false" ht="15" hidden="false" customHeight="false" outlineLevel="0" collapsed="false">
      <c r="A13735" s="28" t="n">
        <v>46153</v>
      </c>
      <c r="B13735" s="21" t="s">
        <v>117</v>
      </c>
      <c r="C13735" s="21" t="s">
        <v>140</v>
      </c>
      <c r="D13735" s="29" t="n">
        <v>122.138</v>
      </c>
      <c r="E13735" s="29" t="n">
        <f aca="false">D13735/10</f>
        <v>12.2138</v>
      </c>
      <c r="F13735" s="29" t="n">
        <f aca="false">(E13735+Einstellungen!$B$20)*(1+Einstellungen!$B$10)</f>
        <v>36.735062</v>
      </c>
      <c r="G13735" s="21" t="str">
        <f aca="false">IF(F13735&lt;Einstellungen!$B$5,"ja","nein")</f>
        <v>nein</v>
      </c>
      <c r="H13735" s="21" t="s">
        <v>32</v>
      </c>
      <c r="I13735" s="29" t="n">
        <f aca="false">INDEX(Einstellungen!$B$27:$B$50,6)</f>
        <v>0.5</v>
      </c>
      <c r="J13735" s="29" t="n">
        <f aca="false">F13735*I13735</f>
        <v>18.367531</v>
      </c>
    </row>
    <row r="13736" customFormat="false" ht="15" hidden="false" customHeight="false" outlineLevel="0" collapsed="false">
      <c r="A13736" s="28" t="n">
        <v>46153</v>
      </c>
      <c r="B13736" s="21" t="s">
        <v>118</v>
      </c>
      <c r="C13736" s="21" t="s">
        <v>140</v>
      </c>
      <c r="D13736" s="29" t="n">
        <v>136.475</v>
      </c>
      <c r="E13736" s="29" t="n">
        <f aca="false">D13736/10</f>
        <v>13.6475</v>
      </c>
      <c r="F13736" s="29" t="n">
        <f aca="false">(E13736+Einstellungen!$B$20)*(1+Einstellungen!$B$10)</f>
        <v>38.441165</v>
      </c>
      <c r="G13736" s="21" t="str">
        <f aca="false">IF(F13736&lt;Einstellungen!$B$5,"ja","nein")</f>
        <v>nein</v>
      </c>
      <c r="H13736" s="21" t="s">
        <v>32</v>
      </c>
      <c r="I13736" s="29" t="n">
        <f aca="false">INDEX(Einstellungen!$B$27:$B$50,7)</f>
        <v>0.7</v>
      </c>
      <c r="J13736" s="29" t="n">
        <f aca="false">F13736*I13736</f>
        <v>26.9088155</v>
      </c>
    </row>
    <row r="13737" customFormat="false" ht="15" hidden="false" customHeight="false" outlineLevel="0" collapsed="false">
      <c r="A13737" s="28" t="n">
        <v>46153</v>
      </c>
      <c r="B13737" s="21" t="s">
        <v>119</v>
      </c>
      <c r="C13737" s="21" t="s">
        <v>140</v>
      </c>
      <c r="D13737" s="29" t="n">
        <v>154.048</v>
      </c>
      <c r="E13737" s="29" t="n">
        <f aca="false">D13737/10</f>
        <v>15.4048</v>
      </c>
      <c r="F13737" s="29" t="n">
        <f aca="false">(E13737+Einstellungen!$B$20)*(1+Einstellungen!$B$10)</f>
        <v>40.532352</v>
      </c>
      <c r="G13737" s="21" t="str">
        <f aca="false">IF(F13737&lt;Einstellungen!$B$5,"ja","nein")</f>
        <v>nein</v>
      </c>
      <c r="H13737" s="21" t="s">
        <v>32</v>
      </c>
      <c r="I13737" s="29" t="n">
        <f aca="false">INDEX(Einstellungen!$B$27:$B$50,8)</f>
        <v>0.95</v>
      </c>
      <c r="J13737" s="29" t="n">
        <f aca="false">F13737*I13737</f>
        <v>38.5057344</v>
      </c>
    </row>
    <row r="13738" customFormat="false" ht="15" hidden="false" customHeight="false" outlineLevel="0" collapsed="false">
      <c r="A13738" s="28" t="n">
        <v>46153</v>
      </c>
      <c r="B13738" s="21" t="s">
        <v>120</v>
      </c>
      <c r="C13738" s="21" t="s">
        <v>140</v>
      </c>
      <c r="D13738" s="29" t="n">
        <v>150.012</v>
      </c>
      <c r="E13738" s="29" t="n">
        <f aca="false">D13738/10</f>
        <v>15.0012</v>
      </c>
      <c r="F13738" s="29" t="n">
        <f aca="false">(E13738+Einstellungen!$B$20)*(1+Einstellungen!$B$10)</f>
        <v>40.052068</v>
      </c>
      <c r="G13738" s="21" t="str">
        <f aca="false">IF(F13738&lt;Einstellungen!$B$5,"ja","nein")</f>
        <v>nein</v>
      </c>
      <c r="H13738" s="21" t="s">
        <v>32</v>
      </c>
      <c r="I13738" s="29" t="n">
        <f aca="false">INDEX(Einstellungen!$B$27:$B$50,9)</f>
        <v>1.05</v>
      </c>
      <c r="J13738" s="29" t="n">
        <f aca="false">F13738*I13738</f>
        <v>42.0546714</v>
      </c>
    </row>
    <row r="13739" customFormat="false" ht="15" hidden="false" customHeight="false" outlineLevel="0" collapsed="false">
      <c r="A13739" s="28" t="n">
        <v>46153</v>
      </c>
      <c r="B13739" s="21" t="s">
        <v>121</v>
      </c>
      <c r="C13739" s="21" t="s">
        <v>140</v>
      </c>
      <c r="D13739" s="29" t="n">
        <v>136.8</v>
      </c>
      <c r="E13739" s="29" t="n">
        <f aca="false">D13739/10</f>
        <v>13.68</v>
      </c>
      <c r="F13739" s="29" t="n">
        <f aca="false">(E13739+Einstellungen!$B$20)*(1+Einstellungen!$B$10)</f>
        <v>38.47984</v>
      </c>
      <c r="G13739" s="21" t="str">
        <f aca="false">IF(F13739&lt;Einstellungen!$B$5,"ja","nein")</f>
        <v>nein</v>
      </c>
      <c r="H13739" s="21" t="s">
        <v>32</v>
      </c>
      <c r="I13739" s="29" t="n">
        <f aca="false">INDEX(Einstellungen!$B$27:$B$50,10)</f>
        <v>1.05</v>
      </c>
      <c r="J13739" s="29" t="n">
        <f aca="false">F13739*I13739</f>
        <v>40.403832</v>
      </c>
    </row>
    <row r="13740" customFormat="false" ht="15" hidden="false" customHeight="false" outlineLevel="0" collapsed="false">
      <c r="A13740" s="28" t="n">
        <v>46153</v>
      </c>
      <c r="B13740" s="21" t="s">
        <v>122</v>
      </c>
      <c r="C13740" s="21" t="s">
        <v>140</v>
      </c>
      <c r="D13740" s="29" t="n">
        <v>126.308</v>
      </c>
      <c r="E13740" s="29" t="n">
        <f aca="false">D13740/10</f>
        <v>12.6308</v>
      </c>
      <c r="F13740" s="29" t="n">
        <f aca="false">(E13740+Einstellungen!$B$20)*(1+Einstellungen!$B$10)</f>
        <v>37.231292</v>
      </c>
      <c r="G13740" s="21" t="str">
        <f aca="false">IF(F13740&lt;Einstellungen!$B$5,"ja","nein")</f>
        <v>nein</v>
      </c>
      <c r="H13740" s="21" t="s">
        <v>32</v>
      </c>
      <c r="I13740" s="29" t="n">
        <f aca="false">INDEX(Einstellungen!$B$27:$B$50,11)</f>
        <v>1.05</v>
      </c>
      <c r="J13740" s="29" t="n">
        <f aca="false">F13740*I13740</f>
        <v>39.0928566</v>
      </c>
    </row>
    <row r="13741" customFormat="false" ht="15" hidden="false" customHeight="false" outlineLevel="0" collapsed="false">
      <c r="A13741" s="28" t="n">
        <v>46153</v>
      </c>
      <c r="B13741" s="21" t="s">
        <v>123</v>
      </c>
      <c r="C13741" s="21" t="s">
        <v>140</v>
      </c>
      <c r="D13741" s="29" t="n">
        <v>113.433</v>
      </c>
      <c r="E13741" s="29" t="n">
        <f aca="false">D13741/10</f>
        <v>11.3433</v>
      </c>
      <c r="F13741" s="29" t="n">
        <f aca="false">(E13741+Einstellungen!$B$20)*(1+Einstellungen!$B$10)</f>
        <v>35.699167</v>
      </c>
      <c r="G13741" s="21" t="str">
        <f aca="false">IF(F13741&lt;Einstellungen!$B$5,"ja","nein")</f>
        <v>nein</v>
      </c>
      <c r="H13741" s="21" t="s">
        <v>32</v>
      </c>
      <c r="I13741" s="29" t="n">
        <f aca="false">INDEX(Einstellungen!$B$27:$B$50,12)</f>
        <v>1.1</v>
      </c>
      <c r="J13741" s="29" t="n">
        <f aca="false">F13741*I13741</f>
        <v>39.2690837</v>
      </c>
    </row>
    <row r="13742" customFormat="false" ht="15" hidden="false" customHeight="false" outlineLevel="0" collapsed="false">
      <c r="A13742" s="28" t="n">
        <v>46153</v>
      </c>
      <c r="B13742" s="21" t="s">
        <v>124</v>
      </c>
      <c r="C13742" s="21" t="s">
        <v>140</v>
      </c>
      <c r="D13742" s="29" t="n">
        <v>105.485</v>
      </c>
      <c r="E13742" s="29" t="n">
        <f aca="false">D13742/10</f>
        <v>10.5485</v>
      </c>
      <c r="F13742" s="29" t="n">
        <f aca="false">(E13742+Einstellungen!$B$20)*(1+Einstellungen!$B$10)</f>
        <v>34.753355</v>
      </c>
      <c r="G13742" s="21" t="str">
        <f aca="false">IF(F13742&lt;Einstellungen!$B$5,"ja","nein")</f>
        <v>nein</v>
      </c>
      <c r="H13742" s="21" t="s">
        <v>32</v>
      </c>
      <c r="I13742" s="29" t="n">
        <f aca="false">INDEX(Einstellungen!$B$27:$B$50,13)</f>
        <v>1.2</v>
      </c>
      <c r="J13742" s="29" t="n">
        <f aca="false">F13742*I13742</f>
        <v>41.704026</v>
      </c>
    </row>
    <row r="13743" customFormat="false" ht="15" hidden="false" customHeight="false" outlineLevel="0" collapsed="false">
      <c r="A13743" s="28" t="n">
        <v>46153</v>
      </c>
      <c r="B13743" s="21" t="s">
        <v>125</v>
      </c>
      <c r="C13743" s="21" t="s">
        <v>140</v>
      </c>
      <c r="D13743" s="29" t="n">
        <v>98.78</v>
      </c>
      <c r="E13743" s="29" t="n">
        <f aca="false">D13743/10</f>
        <v>9.878</v>
      </c>
      <c r="F13743" s="29" t="n">
        <f aca="false">(E13743+Einstellungen!$B$20)*(1+Einstellungen!$B$10)</f>
        <v>33.95546</v>
      </c>
      <c r="G13743" s="21" t="str">
        <f aca="false">IF(F13743&lt;Einstellungen!$B$5,"ja","nein")</f>
        <v>nein</v>
      </c>
      <c r="H13743" s="21" t="s">
        <v>32</v>
      </c>
      <c r="I13743" s="29" t="n">
        <f aca="false">INDEX(Einstellungen!$B$27:$B$50,14)</f>
        <v>1.15</v>
      </c>
      <c r="J13743" s="29" t="n">
        <f aca="false">F13743*I13743</f>
        <v>39.048779</v>
      </c>
    </row>
    <row r="13744" customFormat="false" ht="15" hidden="false" customHeight="false" outlineLevel="0" collapsed="false">
      <c r="A13744" s="28" t="n">
        <v>46153</v>
      </c>
      <c r="B13744" s="21" t="s">
        <v>126</v>
      </c>
      <c r="C13744" s="21" t="s">
        <v>140</v>
      </c>
      <c r="D13744" s="29" t="n">
        <v>95.98</v>
      </c>
      <c r="E13744" s="29" t="n">
        <f aca="false">D13744/10</f>
        <v>9.598</v>
      </c>
      <c r="F13744" s="29" t="n">
        <f aca="false">(E13744+Einstellungen!$B$20)*(1+Einstellungen!$B$10)</f>
        <v>33.62226</v>
      </c>
      <c r="G13744" s="21" t="str">
        <f aca="false">IF(F13744&lt;Einstellungen!$B$5,"ja","nein")</f>
        <v>nein</v>
      </c>
      <c r="H13744" s="21" t="s">
        <v>32</v>
      </c>
      <c r="I13744" s="29" t="n">
        <f aca="false">INDEX(Einstellungen!$B$27:$B$50,15)</f>
        <v>1</v>
      </c>
      <c r="J13744" s="29" t="n">
        <f aca="false">F13744*I13744</f>
        <v>33.62226</v>
      </c>
    </row>
    <row r="13745" customFormat="false" ht="15" hidden="false" customHeight="false" outlineLevel="0" collapsed="false">
      <c r="A13745" s="28" t="n">
        <v>46153</v>
      </c>
      <c r="B13745" s="21" t="s">
        <v>127</v>
      </c>
      <c r="C13745" s="21" t="s">
        <v>140</v>
      </c>
      <c r="D13745" s="29" t="n">
        <v>96.2</v>
      </c>
      <c r="E13745" s="29" t="n">
        <f aca="false">D13745/10</f>
        <v>9.62</v>
      </c>
      <c r="F13745" s="29" t="n">
        <f aca="false">(E13745+Einstellungen!$B$20)*(1+Einstellungen!$B$10)</f>
        <v>33.64844</v>
      </c>
      <c r="G13745" s="21" t="str">
        <f aca="false">IF(F13745&lt;Einstellungen!$B$5,"ja","nein")</f>
        <v>nein</v>
      </c>
      <c r="H13745" s="21" t="s">
        <v>32</v>
      </c>
      <c r="I13745" s="29" t="n">
        <f aca="false">INDEX(Einstellungen!$B$27:$B$50,16)</f>
        <v>0.95</v>
      </c>
      <c r="J13745" s="29" t="n">
        <f aca="false">F13745*I13745</f>
        <v>31.966018</v>
      </c>
    </row>
    <row r="13746" customFormat="false" ht="15" hidden="false" customHeight="false" outlineLevel="0" collapsed="false">
      <c r="A13746" s="28" t="n">
        <v>46153</v>
      </c>
      <c r="B13746" s="21" t="s">
        <v>128</v>
      </c>
      <c r="C13746" s="21" t="s">
        <v>140</v>
      </c>
      <c r="D13746" s="29" t="n">
        <v>100.49</v>
      </c>
      <c r="E13746" s="29" t="n">
        <f aca="false">D13746/10</f>
        <v>10.049</v>
      </c>
      <c r="F13746" s="29" t="n">
        <f aca="false">(E13746+Einstellungen!$B$20)*(1+Einstellungen!$B$10)</f>
        <v>34.15895</v>
      </c>
      <c r="G13746" s="21" t="str">
        <f aca="false">IF(F13746&lt;Einstellungen!$B$5,"ja","nein")</f>
        <v>nein</v>
      </c>
      <c r="H13746" s="21" t="s">
        <v>32</v>
      </c>
      <c r="I13746" s="29" t="n">
        <f aca="false">INDEX(Einstellungen!$B$27:$B$50,17)</f>
        <v>0.95</v>
      </c>
      <c r="J13746" s="29" t="n">
        <f aca="false">F13746*I13746</f>
        <v>32.4510025</v>
      </c>
    </row>
    <row r="13747" customFormat="false" ht="15" hidden="false" customHeight="false" outlineLevel="0" collapsed="false">
      <c r="A13747" s="28" t="n">
        <v>46153</v>
      </c>
      <c r="B13747" s="21" t="s">
        <v>129</v>
      </c>
      <c r="C13747" s="21" t="s">
        <v>140</v>
      </c>
      <c r="D13747" s="29" t="n">
        <v>116.303</v>
      </c>
      <c r="E13747" s="29" t="n">
        <f aca="false">D13747/10</f>
        <v>11.6303</v>
      </c>
      <c r="F13747" s="29" t="n">
        <f aca="false">(E13747+Einstellungen!$B$20)*(1+Einstellungen!$B$10)</f>
        <v>36.040697</v>
      </c>
      <c r="G13747" s="21" t="str">
        <f aca="false">IF(F13747&lt;Einstellungen!$B$5,"ja","nein")</f>
        <v>nein</v>
      </c>
      <c r="H13747" s="21" t="s">
        <v>32</v>
      </c>
      <c r="I13747" s="29" t="n">
        <f aca="false">INDEX(Einstellungen!$B$27:$B$50,18)</f>
        <v>1.1</v>
      </c>
      <c r="J13747" s="29" t="n">
        <f aca="false">F13747*I13747</f>
        <v>39.6447667</v>
      </c>
    </row>
    <row r="13748" customFormat="false" ht="15" hidden="false" customHeight="false" outlineLevel="0" collapsed="false">
      <c r="A13748" s="28" t="n">
        <v>46153</v>
      </c>
      <c r="B13748" s="21" t="s">
        <v>130</v>
      </c>
      <c r="C13748" s="21" t="s">
        <v>140</v>
      </c>
      <c r="D13748" s="29" t="n">
        <v>122.98</v>
      </c>
      <c r="E13748" s="29" t="n">
        <f aca="false">D13748/10</f>
        <v>12.298</v>
      </c>
      <c r="F13748" s="29" t="n">
        <f aca="false">(E13748+Einstellungen!$B$20)*(1+Einstellungen!$B$10)</f>
        <v>36.83526</v>
      </c>
      <c r="G13748" s="21" t="str">
        <f aca="false">IF(F13748&lt;Einstellungen!$B$5,"ja","nein")</f>
        <v>nein</v>
      </c>
      <c r="H13748" s="21" t="s">
        <v>32</v>
      </c>
      <c r="I13748" s="29" t="n">
        <f aca="false">INDEX(Einstellungen!$B$27:$B$50,19)</f>
        <v>1.35</v>
      </c>
      <c r="J13748" s="29" t="n">
        <f aca="false">F13748*I13748</f>
        <v>49.727601</v>
      </c>
    </row>
    <row r="13749" customFormat="false" ht="15" hidden="false" customHeight="false" outlineLevel="0" collapsed="false">
      <c r="A13749" s="28" t="n">
        <v>46153</v>
      </c>
      <c r="B13749" s="21" t="s">
        <v>131</v>
      </c>
      <c r="C13749" s="21" t="s">
        <v>140</v>
      </c>
      <c r="D13749" s="29" t="n">
        <v>130.718</v>
      </c>
      <c r="E13749" s="29" t="n">
        <f aca="false">D13749/10</f>
        <v>13.0718</v>
      </c>
      <c r="F13749" s="29" t="n">
        <f aca="false">(E13749+Einstellungen!$B$20)*(1+Einstellungen!$B$10)</f>
        <v>37.756082</v>
      </c>
      <c r="G13749" s="21" t="str">
        <f aca="false">IF(F13749&lt;Einstellungen!$B$5,"ja","nein")</f>
        <v>nein</v>
      </c>
      <c r="H13749" s="21" t="s">
        <v>32</v>
      </c>
      <c r="I13749" s="29" t="n">
        <f aca="false">INDEX(Einstellungen!$B$27:$B$50,20)</f>
        <v>1.45</v>
      </c>
      <c r="J13749" s="29" t="n">
        <f aca="false">F13749*I13749</f>
        <v>54.7463189</v>
      </c>
    </row>
    <row r="13750" customFormat="false" ht="15" hidden="false" customHeight="false" outlineLevel="0" collapsed="false">
      <c r="A13750" s="28" t="n">
        <v>46153</v>
      </c>
      <c r="B13750" s="21" t="s">
        <v>132</v>
      </c>
      <c r="C13750" s="21" t="s">
        <v>140</v>
      </c>
      <c r="D13750" s="29" t="n">
        <v>131.12</v>
      </c>
      <c r="E13750" s="29" t="n">
        <f aca="false">D13750/10</f>
        <v>13.112</v>
      </c>
      <c r="F13750" s="29" t="n">
        <f aca="false">(E13750+Einstellungen!$B$20)*(1+Einstellungen!$B$10)</f>
        <v>37.80392</v>
      </c>
      <c r="G13750" s="21" t="str">
        <f aca="false">IF(F13750&lt;Einstellungen!$B$5,"ja","nein")</f>
        <v>nein</v>
      </c>
      <c r="H13750" s="21" t="s">
        <v>32</v>
      </c>
      <c r="I13750" s="29" t="n">
        <f aca="false">INDEX(Einstellungen!$B$27:$B$50,21)</f>
        <v>1.4</v>
      </c>
      <c r="J13750" s="29" t="n">
        <f aca="false">F13750*I13750</f>
        <v>52.925488</v>
      </c>
    </row>
    <row r="13751" customFormat="false" ht="15" hidden="false" customHeight="false" outlineLevel="0" collapsed="false">
      <c r="A13751" s="28" t="n">
        <v>46153</v>
      </c>
      <c r="B13751" s="21" t="s">
        <v>133</v>
      </c>
      <c r="C13751" s="21" t="s">
        <v>140</v>
      </c>
      <c r="D13751" s="29" t="n">
        <v>127.873</v>
      </c>
      <c r="E13751" s="29" t="n">
        <f aca="false">D13751/10</f>
        <v>12.7873</v>
      </c>
      <c r="F13751" s="29" t="n">
        <f aca="false">(E13751+Einstellungen!$B$20)*(1+Einstellungen!$B$10)</f>
        <v>37.417527</v>
      </c>
      <c r="G13751" s="21" t="str">
        <f aca="false">IF(F13751&lt;Einstellungen!$B$5,"ja","nein")</f>
        <v>nein</v>
      </c>
      <c r="H13751" s="21" t="s">
        <v>32</v>
      </c>
      <c r="I13751" s="29" t="n">
        <f aca="false">INDEX(Einstellungen!$B$27:$B$50,22)</f>
        <v>1.25</v>
      </c>
      <c r="J13751" s="29" t="n">
        <f aca="false">F13751*I13751</f>
        <v>46.77190875</v>
      </c>
    </row>
    <row r="13752" customFormat="false" ht="15" hidden="false" customHeight="false" outlineLevel="0" collapsed="false">
      <c r="A13752" s="28" t="n">
        <v>46153</v>
      </c>
      <c r="B13752" s="21" t="s">
        <v>134</v>
      </c>
      <c r="C13752" s="21" t="s">
        <v>140</v>
      </c>
      <c r="D13752" s="29" t="n">
        <v>120.765</v>
      </c>
      <c r="E13752" s="29" t="n">
        <f aca="false">D13752/10</f>
        <v>12.0765</v>
      </c>
      <c r="F13752" s="29" t="n">
        <f aca="false">(E13752+Einstellungen!$B$20)*(1+Einstellungen!$B$10)</f>
        <v>36.571675</v>
      </c>
      <c r="G13752" s="21" t="str">
        <f aca="false">IF(F13752&lt;Einstellungen!$B$5,"ja","nein")</f>
        <v>nein</v>
      </c>
      <c r="H13752" s="21" t="s">
        <v>32</v>
      </c>
      <c r="I13752" s="29" t="n">
        <f aca="false">INDEX(Einstellungen!$B$27:$B$50,23)</f>
        <v>1.05</v>
      </c>
      <c r="J13752" s="29" t="n">
        <f aca="false">F13752*I13752</f>
        <v>38.40025875</v>
      </c>
    </row>
    <row r="13753" customFormat="false" ht="15" hidden="false" customHeight="false" outlineLevel="0" collapsed="false">
      <c r="A13753" s="28" t="n">
        <v>46153</v>
      </c>
      <c r="B13753" s="21" t="s">
        <v>135</v>
      </c>
      <c r="C13753" s="21" t="s">
        <v>140</v>
      </c>
      <c r="D13753" s="29" t="n">
        <v>108.953</v>
      </c>
      <c r="E13753" s="29" t="n">
        <f aca="false">D13753/10</f>
        <v>10.8953</v>
      </c>
      <c r="F13753" s="29" t="n">
        <f aca="false">(E13753+Einstellungen!$B$20)*(1+Einstellungen!$B$10)</f>
        <v>35.166047</v>
      </c>
      <c r="G13753" s="21" t="str">
        <f aca="false">IF(F13753&lt;Einstellungen!$B$5,"ja","nein")</f>
        <v>nein</v>
      </c>
      <c r="H13753" s="21" t="s">
        <v>32</v>
      </c>
      <c r="I13753" s="29" t="n">
        <f aca="false">INDEX(Einstellungen!$B$27:$B$50,24)</f>
        <v>0.8</v>
      </c>
      <c r="J13753" s="29" t="n">
        <f aca="false">F13753*I13753</f>
        <v>28.1328376</v>
      </c>
    </row>
    <row r="13754" customFormat="false" ht="15" hidden="false" customHeight="false" outlineLevel="0" collapsed="false">
      <c r="A13754" s="28" t="n">
        <v>46154</v>
      </c>
      <c r="B13754" s="21" t="s">
        <v>111</v>
      </c>
      <c r="C13754" s="21" t="s">
        <v>141</v>
      </c>
      <c r="D13754" s="29" t="n">
        <v>99.065</v>
      </c>
      <c r="E13754" s="29" t="n">
        <f aca="false">D13754/10</f>
        <v>9.9065</v>
      </c>
      <c r="F13754" s="29" t="n">
        <f aca="false">(E13754+Einstellungen!$B$20)*(1+Einstellungen!$B$10)</f>
        <v>33.989375</v>
      </c>
      <c r="G13754" s="21" t="str">
        <f aca="false">IF(F13754&lt;Einstellungen!$B$5,"ja","nein")</f>
        <v>nein</v>
      </c>
      <c r="H13754" s="21" t="s">
        <v>32</v>
      </c>
      <c r="I13754" s="29" t="n">
        <f aca="false">INDEX(Einstellungen!$B$27:$B$50,1)</f>
        <v>0.6</v>
      </c>
      <c r="J13754" s="29" t="n">
        <f aca="false">F13754*I13754</f>
        <v>20.393625</v>
      </c>
    </row>
    <row r="13755" customFormat="false" ht="15" hidden="false" customHeight="false" outlineLevel="0" collapsed="false">
      <c r="A13755" s="28" t="n">
        <v>46154</v>
      </c>
      <c r="B13755" s="21" t="s">
        <v>113</v>
      </c>
      <c r="C13755" s="21" t="s">
        <v>141</v>
      </c>
      <c r="D13755" s="29" t="n">
        <v>95.275</v>
      </c>
      <c r="E13755" s="29" t="n">
        <f aca="false">D13755/10</f>
        <v>9.5275</v>
      </c>
      <c r="F13755" s="29" t="n">
        <f aca="false">(E13755+Einstellungen!$B$20)*(1+Einstellungen!$B$10)</f>
        <v>33.538365</v>
      </c>
      <c r="G13755" s="21" t="str">
        <f aca="false">IF(F13755&lt;Einstellungen!$B$5,"ja","nein")</f>
        <v>nein</v>
      </c>
      <c r="H13755" s="21" t="s">
        <v>32</v>
      </c>
      <c r="I13755" s="29" t="n">
        <f aca="false">INDEX(Einstellungen!$B$27:$B$50,2)</f>
        <v>0.5</v>
      </c>
      <c r="J13755" s="29" t="n">
        <f aca="false">F13755*I13755</f>
        <v>16.7691825</v>
      </c>
    </row>
    <row r="13756" customFormat="false" ht="15" hidden="false" customHeight="false" outlineLevel="0" collapsed="false">
      <c r="A13756" s="28" t="n">
        <v>46154</v>
      </c>
      <c r="B13756" s="21" t="s">
        <v>114</v>
      </c>
      <c r="C13756" s="21" t="s">
        <v>141</v>
      </c>
      <c r="D13756" s="29" t="n">
        <v>91.73</v>
      </c>
      <c r="E13756" s="29" t="n">
        <f aca="false">D13756/10</f>
        <v>9.173</v>
      </c>
      <c r="F13756" s="29" t="n">
        <f aca="false">(E13756+Einstellungen!$B$20)*(1+Einstellungen!$B$10)</f>
        <v>33.11651</v>
      </c>
      <c r="G13756" s="21" t="str">
        <f aca="false">IF(F13756&lt;Einstellungen!$B$5,"ja","nein")</f>
        <v>nein</v>
      </c>
      <c r="H13756" s="21" t="s">
        <v>32</v>
      </c>
      <c r="I13756" s="29" t="n">
        <f aca="false">INDEX(Einstellungen!$B$27:$B$50,3)</f>
        <v>0.45</v>
      </c>
      <c r="J13756" s="29" t="n">
        <f aca="false">F13756*I13756</f>
        <v>14.9024295</v>
      </c>
    </row>
    <row r="13757" customFormat="false" ht="15" hidden="false" customHeight="false" outlineLevel="0" collapsed="false">
      <c r="A13757" s="28" t="n">
        <v>46154</v>
      </c>
      <c r="B13757" s="21" t="s">
        <v>115</v>
      </c>
      <c r="C13757" s="21" t="s">
        <v>141</v>
      </c>
      <c r="D13757" s="29" t="n">
        <v>89.897</v>
      </c>
      <c r="E13757" s="29" t="n">
        <f aca="false">D13757/10</f>
        <v>8.9897</v>
      </c>
      <c r="F13757" s="29" t="n">
        <f aca="false">(E13757+Einstellungen!$B$20)*(1+Einstellungen!$B$10)</f>
        <v>32.898383</v>
      </c>
      <c r="G13757" s="21" t="str">
        <f aca="false">IF(F13757&lt;Einstellungen!$B$5,"ja","nein")</f>
        <v>nein</v>
      </c>
      <c r="H13757" s="21" t="s">
        <v>32</v>
      </c>
      <c r="I13757" s="29" t="n">
        <f aca="false">INDEX(Einstellungen!$B$27:$B$50,4)</f>
        <v>0.45</v>
      </c>
      <c r="J13757" s="29" t="n">
        <f aca="false">F13757*I13757</f>
        <v>14.80427235</v>
      </c>
    </row>
    <row r="13758" customFormat="false" ht="15" hidden="false" customHeight="false" outlineLevel="0" collapsed="false">
      <c r="A13758" s="28" t="n">
        <v>46154</v>
      </c>
      <c r="B13758" s="21" t="s">
        <v>116</v>
      </c>
      <c r="C13758" s="21" t="s">
        <v>141</v>
      </c>
      <c r="D13758" s="29" t="n">
        <v>91.375</v>
      </c>
      <c r="E13758" s="29" t="n">
        <f aca="false">D13758/10</f>
        <v>9.1375</v>
      </c>
      <c r="F13758" s="29" t="n">
        <f aca="false">(E13758+Einstellungen!$B$20)*(1+Einstellungen!$B$10)</f>
        <v>33.074265</v>
      </c>
      <c r="G13758" s="21" t="str">
        <f aca="false">IF(F13758&lt;Einstellungen!$B$5,"ja","nein")</f>
        <v>nein</v>
      </c>
      <c r="H13758" s="21" t="s">
        <v>32</v>
      </c>
      <c r="I13758" s="29" t="n">
        <f aca="false">INDEX(Einstellungen!$B$27:$B$50,5)</f>
        <v>0.45</v>
      </c>
      <c r="J13758" s="29" t="n">
        <f aca="false">F13758*I13758</f>
        <v>14.88341925</v>
      </c>
    </row>
    <row r="13759" customFormat="false" ht="15" hidden="false" customHeight="false" outlineLevel="0" collapsed="false">
      <c r="A13759" s="28" t="n">
        <v>46154</v>
      </c>
      <c r="B13759" s="21" t="s">
        <v>117</v>
      </c>
      <c r="C13759" s="21" t="s">
        <v>141</v>
      </c>
      <c r="D13759" s="29" t="n">
        <v>94.002</v>
      </c>
      <c r="E13759" s="29" t="n">
        <f aca="false">D13759/10</f>
        <v>9.4002</v>
      </c>
      <c r="F13759" s="29" t="n">
        <f aca="false">(E13759+Einstellungen!$B$20)*(1+Einstellungen!$B$10)</f>
        <v>33.386878</v>
      </c>
      <c r="G13759" s="21" t="str">
        <f aca="false">IF(F13759&lt;Einstellungen!$B$5,"ja","nein")</f>
        <v>nein</v>
      </c>
      <c r="H13759" s="21" t="s">
        <v>32</v>
      </c>
      <c r="I13759" s="29" t="n">
        <f aca="false">INDEX(Einstellungen!$B$27:$B$50,6)</f>
        <v>0.5</v>
      </c>
      <c r="J13759" s="29" t="n">
        <f aca="false">F13759*I13759</f>
        <v>16.693439</v>
      </c>
    </row>
    <row r="13760" customFormat="false" ht="15" hidden="false" customHeight="false" outlineLevel="0" collapsed="false">
      <c r="A13760" s="28" t="n">
        <v>46154</v>
      </c>
      <c r="B13760" s="21" t="s">
        <v>118</v>
      </c>
      <c r="C13760" s="21" t="s">
        <v>141</v>
      </c>
      <c r="D13760" s="29" t="n">
        <v>111.263</v>
      </c>
      <c r="E13760" s="29" t="n">
        <f aca="false">D13760/10</f>
        <v>11.1263</v>
      </c>
      <c r="F13760" s="29" t="n">
        <f aca="false">(E13760+Einstellungen!$B$20)*(1+Einstellungen!$B$10)</f>
        <v>35.440937</v>
      </c>
      <c r="G13760" s="21" t="str">
        <f aca="false">IF(F13760&lt;Einstellungen!$B$5,"ja","nein")</f>
        <v>nein</v>
      </c>
      <c r="H13760" s="21" t="s">
        <v>32</v>
      </c>
      <c r="I13760" s="29" t="n">
        <f aca="false">INDEX(Einstellungen!$B$27:$B$50,7)</f>
        <v>0.7</v>
      </c>
      <c r="J13760" s="29" t="n">
        <f aca="false">F13760*I13760</f>
        <v>24.8086559</v>
      </c>
    </row>
    <row r="13761" customFormat="false" ht="15" hidden="false" customHeight="false" outlineLevel="0" collapsed="false">
      <c r="A13761" s="28" t="n">
        <v>46154</v>
      </c>
      <c r="B13761" s="21" t="s">
        <v>119</v>
      </c>
      <c r="C13761" s="21" t="s">
        <v>141</v>
      </c>
      <c r="D13761" s="29" t="n">
        <v>122.575</v>
      </c>
      <c r="E13761" s="29" t="n">
        <f aca="false">D13761/10</f>
        <v>12.2575</v>
      </c>
      <c r="F13761" s="29" t="n">
        <f aca="false">(E13761+Einstellungen!$B$20)*(1+Einstellungen!$B$10)</f>
        <v>36.787065</v>
      </c>
      <c r="G13761" s="21" t="str">
        <f aca="false">IF(F13761&lt;Einstellungen!$B$5,"ja","nein")</f>
        <v>nein</v>
      </c>
      <c r="H13761" s="21" t="s">
        <v>32</v>
      </c>
      <c r="I13761" s="29" t="n">
        <f aca="false">INDEX(Einstellungen!$B$27:$B$50,8)</f>
        <v>0.95</v>
      </c>
      <c r="J13761" s="29" t="n">
        <f aca="false">F13761*I13761</f>
        <v>34.94771175</v>
      </c>
    </row>
    <row r="13762" customFormat="false" ht="15" hidden="false" customHeight="false" outlineLevel="0" collapsed="false">
      <c r="A13762" s="28" t="n">
        <v>46154</v>
      </c>
      <c r="B13762" s="21" t="s">
        <v>120</v>
      </c>
      <c r="C13762" s="21" t="s">
        <v>141</v>
      </c>
      <c r="D13762" s="29" t="n">
        <v>112.145</v>
      </c>
      <c r="E13762" s="29" t="n">
        <f aca="false">D13762/10</f>
        <v>11.2145</v>
      </c>
      <c r="F13762" s="29" t="n">
        <f aca="false">(E13762+Einstellungen!$B$20)*(1+Einstellungen!$B$10)</f>
        <v>35.545895</v>
      </c>
      <c r="G13762" s="21" t="str">
        <f aca="false">IF(F13762&lt;Einstellungen!$B$5,"ja","nein")</f>
        <v>nein</v>
      </c>
      <c r="H13762" s="21" t="s">
        <v>32</v>
      </c>
      <c r="I13762" s="29" t="n">
        <f aca="false">INDEX(Einstellungen!$B$27:$B$50,9)</f>
        <v>1.05</v>
      </c>
      <c r="J13762" s="29" t="n">
        <f aca="false">F13762*I13762</f>
        <v>37.32318975</v>
      </c>
    </row>
    <row r="13763" customFormat="false" ht="15" hidden="false" customHeight="false" outlineLevel="0" collapsed="false">
      <c r="A13763" s="28" t="n">
        <v>46154</v>
      </c>
      <c r="B13763" s="21" t="s">
        <v>121</v>
      </c>
      <c r="C13763" s="21" t="s">
        <v>141</v>
      </c>
      <c r="D13763" s="29" t="n">
        <v>94.075</v>
      </c>
      <c r="E13763" s="29" t="n">
        <f aca="false">D13763/10</f>
        <v>9.4075</v>
      </c>
      <c r="F13763" s="29" t="n">
        <f aca="false">(E13763+Einstellungen!$B$20)*(1+Einstellungen!$B$10)</f>
        <v>33.395565</v>
      </c>
      <c r="G13763" s="21" t="str">
        <f aca="false">IF(F13763&lt;Einstellungen!$B$5,"ja","nein")</f>
        <v>nein</v>
      </c>
      <c r="H13763" s="21" t="s">
        <v>32</v>
      </c>
      <c r="I13763" s="29" t="n">
        <f aca="false">INDEX(Einstellungen!$B$27:$B$50,10)</f>
        <v>1.05</v>
      </c>
      <c r="J13763" s="29" t="n">
        <f aca="false">F13763*I13763</f>
        <v>35.06534325</v>
      </c>
    </row>
    <row r="13764" customFormat="false" ht="15" hidden="false" customHeight="false" outlineLevel="0" collapsed="false">
      <c r="A13764" s="28" t="n">
        <v>46154</v>
      </c>
      <c r="B13764" s="21" t="s">
        <v>122</v>
      </c>
      <c r="C13764" s="21" t="s">
        <v>141</v>
      </c>
      <c r="D13764" s="29" t="n">
        <v>79.558</v>
      </c>
      <c r="E13764" s="29" t="n">
        <f aca="false">D13764/10</f>
        <v>7.9558</v>
      </c>
      <c r="F13764" s="29" t="n">
        <f aca="false">(E13764+Einstellungen!$B$20)*(1+Einstellungen!$B$10)</f>
        <v>31.668042</v>
      </c>
      <c r="G13764" s="21" t="str">
        <f aca="false">IF(F13764&lt;Einstellungen!$B$5,"ja","nein")</f>
        <v>nein</v>
      </c>
      <c r="H13764" s="21" t="s">
        <v>32</v>
      </c>
      <c r="I13764" s="29" t="n">
        <f aca="false">INDEX(Einstellungen!$B$27:$B$50,11)</f>
        <v>1.05</v>
      </c>
      <c r="J13764" s="29" t="n">
        <f aca="false">F13764*I13764</f>
        <v>33.2514441</v>
      </c>
    </row>
    <row r="13765" customFormat="false" ht="15" hidden="false" customHeight="false" outlineLevel="0" collapsed="false">
      <c r="A13765" s="28" t="n">
        <v>46154</v>
      </c>
      <c r="B13765" s="21" t="s">
        <v>123</v>
      </c>
      <c r="C13765" s="21" t="s">
        <v>141</v>
      </c>
      <c r="D13765" s="29" t="n">
        <v>63.535</v>
      </c>
      <c r="E13765" s="29" t="n">
        <f aca="false">D13765/10</f>
        <v>6.3535</v>
      </c>
      <c r="F13765" s="29" t="n">
        <f aca="false">(E13765+Einstellungen!$B$20)*(1+Einstellungen!$B$10)</f>
        <v>29.761305</v>
      </c>
      <c r="G13765" s="21" t="str">
        <f aca="false">IF(F13765&lt;Einstellungen!$B$5,"ja","nein")</f>
        <v>nein</v>
      </c>
      <c r="H13765" s="21" t="s">
        <v>32</v>
      </c>
      <c r="I13765" s="29" t="n">
        <f aca="false">INDEX(Einstellungen!$B$27:$B$50,12)</f>
        <v>1.1</v>
      </c>
      <c r="J13765" s="29" t="n">
        <f aca="false">F13765*I13765</f>
        <v>32.7374355</v>
      </c>
    </row>
    <row r="13766" customFormat="false" ht="15" hidden="false" customHeight="false" outlineLevel="0" collapsed="false">
      <c r="A13766" s="28" t="n">
        <v>46154</v>
      </c>
      <c r="B13766" s="21" t="s">
        <v>124</v>
      </c>
      <c r="C13766" s="21" t="s">
        <v>141</v>
      </c>
      <c r="D13766" s="29" t="n">
        <v>45.91</v>
      </c>
      <c r="E13766" s="29" t="n">
        <f aca="false">D13766/10</f>
        <v>4.591</v>
      </c>
      <c r="F13766" s="29" t="n">
        <f aca="false">(E13766+Einstellungen!$B$20)*(1+Einstellungen!$B$10)</f>
        <v>27.66393</v>
      </c>
      <c r="G13766" s="21" t="str">
        <f aca="false">IF(F13766&lt;Einstellungen!$B$5,"ja","nein")</f>
        <v>ja</v>
      </c>
      <c r="H13766" s="21" t="s">
        <v>32</v>
      </c>
      <c r="I13766" s="29" t="n">
        <f aca="false">INDEX(Einstellungen!$B$27:$B$50,13)</f>
        <v>1.2</v>
      </c>
      <c r="J13766" s="29" t="n">
        <f aca="false">F13766*I13766</f>
        <v>33.196716</v>
      </c>
    </row>
    <row r="13767" customFormat="false" ht="15" hidden="false" customHeight="false" outlineLevel="0" collapsed="false">
      <c r="A13767" s="28" t="n">
        <v>46154</v>
      </c>
      <c r="B13767" s="21" t="s">
        <v>125</v>
      </c>
      <c r="C13767" s="21" t="s">
        <v>141</v>
      </c>
      <c r="D13767" s="29" t="n">
        <v>27.33</v>
      </c>
      <c r="E13767" s="29" t="n">
        <f aca="false">D13767/10</f>
        <v>2.733</v>
      </c>
      <c r="F13767" s="29" t="n">
        <f aca="false">(E13767+Einstellungen!$B$20)*(1+Einstellungen!$B$10)</f>
        <v>25.45291</v>
      </c>
      <c r="G13767" s="21" t="str">
        <f aca="false">IF(F13767&lt;Einstellungen!$B$5,"ja","nein")</f>
        <v>ja</v>
      </c>
      <c r="H13767" s="21" t="s">
        <v>32</v>
      </c>
      <c r="I13767" s="29" t="n">
        <f aca="false">INDEX(Einstellungen!$B$27:$B$50,14)</f>
        <v>1.15</v>
      </c>
      <c r="J13767" s="29" t="n">
        <f aca="false">F13767*I13767</f>
        <v>29.2708465</v>
      </c>
    </row>
    <row r="13768" customFormat="false" ht="15" hidden="false" customHeight="false" outlineLevel="0" collapsed="false">
      <c r="A13768" s="28" t="n">
        <v>46154</v>
      </c>
      <c r="B13768" s="21" t="s">
        <v>126</v>
      </c>
      <c r="C13768" s="21" t="s">
        <v>141</v>
      </c>
      <c r="D13768" s="29" t="n">
        <v>19.973</v>
      </c>
      <c r="E13768" s="29" t="n">
        <f aca="false">D13768/10</f>
        <v>1.9973</v>
      </c>
      <c r="F13768" s="29" t="n">
        <f aca="false">(E13768+Einstellungen!$B$20)*(1+Einstellungen!$B$10)</f>
        <v>24.577427</v>
      </c>
      <c r="G13768" s="21" t="str">
        <f aca="false">IF(F13768&lt;Einstellungen!$B$5,"ja","nein")</f>
        <v>ja</v>
      </c>
      <c r="H13768" s="21" t="s">
        <v>32</v>
      </c>
      <c r="I13768" s="29" t="n">
        <f aca="false">INDEX(Einstellungen!$B$27:$B$50,15)</f>
        <v>1</v>
      </c>
      <c r="J13768" s="29" t="n">
        <f aca="false">F13768*I13768</f>
        <v>24.577427</v>
      </c>
    </row>
    <row r="13769" customFormat="false" ht="15" hidden="false" customHeight="false" outlineLevel="0" collapsed="false">
      <c r="A13769" s="28" t="n">
        <v>46154</v>
      </c>
      <c r="B13769" s="21" t="s">
        <v>127</v>
      </c>
      <c r="C13769" s="21" t="s">
        <v>141</v>
      </c>
      <c r="D13769" s="29" t="n">
        <v>44.76</v>
      </c>
      <c r="E13769" s="29" t="n">
        <f aca="false">D13769/10</f>
        <v>4.476</v>
      </c>
      <c r="F13769" s="29" t="n">
        <f aca="false">(E13769+Einstellungen!$B$20)*(1+Einstellungen!$B$10)</f>
        <v>27.52708</v>
      </c>
      <c r="G13769" s="21" t="str">
        <f aca="false">IF(F13769&lt;Einstellungen!$B$5,"ja","nein")</f>
        <v>ja</v>
      </c>
      <c r="H13769" s="21" t="s">
        <v>32</v>
      </c>
      <c r="I13769" s="29" t="n">
        <f aca="false">INDEX(Einstellungen!$B$27:$B$50,16)</f>
        <v>0.95</v>
      </c>
      <c r="J13769" s="29" t="n">
        <f aca="false">F13769*I13769</f>
        <v>26.150726</v>
      </c>
    </row>
    <row r="13770" customFormat="false" ht="15" hidden="false" customHeight="false" outlineLevel="0" collapsed="false">
      <c r="A13770" s="28" t="n">
        <v>46154</v>
      </c>
      <c r="B13770" s="21" t="s">
        <v>128</v>
      </c>
      <c r="C13770" s="21" t="s">
        <v>141</v>
      </c>
      <c r="D13770" s="29" t="n">
        <v>74.405</v>
      </c>
      <c r="E13770" s="29" t="n">
        <f aca="false">D13770/10</f>
        <v>7.4405</v>
      </c>
      <c r="F13770" s="29" t="n">
        <f aca="false">(E13770+Einstellungen!$B$20)*(1+Einstellungen!$B$10)</f>
        <v>31.054835</v>
      </c>
      <c r="G13770" s="21" t="str">
        <f aca="false">IF(F13770&lt;Einstellungen!$B$5,"ja","nein")</f>
        <v>nein</v>
      </c>
      <c r="H13770" s="21" t="s">
        <v>32</v>
      </c>
      <c r="I13770" s="29" t="n">
        <f aca="false">INDEX(Einstellungen!$B$27:$B$50,17)</f>
        <v>0.95</v>
      </c>
      <c r="J13770" s="29" t="n">
        <f aca="false">F13770*I13770</f>
        <v>29.50209325</v>
      </c>
    </row>
    <row r="13771" customFormat="false" ht="15" hidden="false" customHeight="false" outlineLevel="0" collapsed="false">
      <c r="A13771" s="28" t="n">
        <v>46154</v>
      </c>
      <c r="B13771" s="21" t="s">
        <v>129</v>
      </c>
      <c r="C13771" s="21" t="s">
        <v>141</v>
      </c>
      <c r="D13771" s="29" t="n">
        <v>96</v>
      </c>
      <c r="E13771" s="29" t="n">
        <f aca="false">D13771/10</f>
        <v>9.6</v>
      </c>
      <c r="F13771" s="29" t="n">
        <f aca="false">(E13771+Einstellungen!$B$20)*(1+Einstellungen!$B$10)</f>
        <v>33.62464</v>
      </c>
      <c r="G13771" s="21" t="str">
        <f aca="false">IF(F13771&lt;Einstellungen!$B$5,"ja","nein")</f>
        <v>nein</v>
      </c>
      <c r="H13771" s="21" t="s">
        <v>32</v>
      </c>
      <c r="I13771" s="29" t="n">
        <f aca="false">INDEX(Einstellungen!$B$27:$B$50,18)</f>
        <v>1.1</v>
      </c>
      <c r="J13771" s="29" t="n">
        <f aca="false">F13771*I13771</f>
        <v>36.987104</v>
      </c>
    </row>
    <row r="13772" customFormat="false" ht="15" hidden="false" customHeight="false" outlineLevel="0" collapsed="false">
      <c r="A13772" s="28" t="n">
        <v>46154</v>
      </c>
      <c r="B13772" s="21" t="s">
        <v>130</v>
      </c>
      <c r="C13772" s="21" t="s">
        <v>141</v>
      </c>
      <c r="D13772" s="29" t="n">
        <v>114.88</v>
      </c>
      <c r="E13772" s="29" t="n">
        <f aca="false">D13772/10</f>
        <v>11.488</v>
      </c>
      <c r="F13772" s="29" t="n">
        <f aca="false">(E13772+Einstellungen!$B$20)*(1+Einstellungen!$B$10)</f>
        <v>35.87136</v>
      </c>
      <c r="G13772" s="21" t="str">
        <f aca="false">IF(F13772&lt;Einstellungen!$B$5,"ja","nein")</f>
        <v>nein</v>
      </c>
      <c r="H13772" s="21" t="s">
        <v>32</v>
      </c>
      <c r="I13772" s="29" t="n">
        <f aca="false">INDEX(Einstellungen!$B$27:$B$50,19)</f>
        <v>1.35</v>
      </c>
      <c r="J13772" s="29" t="n">
        <f aca="false">F13772*I13772</f>
        <v>48.426336</v>
      </c>
    </row>
    <row r="13773" customFormat="false" ht="15" hidden="false" customHeight="false" outlineLevel="0" collapsed="false">
      <c r="A13773" s="28" t="n">
        <v>46154</v>
      </c>
      <c r="B13773" s="21" t="s">
        <v>131</v>
      </c>
      <c r="C13773" s="21" t="s">
        <v>141</v>
      </c>
      <c r="D13773" s="29" t="n">
        <v>136.278</v>
      </c>
      <c r="E13773" s="29" t="n">
        <f aca="false">D13773/10</f>
        <v>13.6278</v>
      </c>
      <c r="F13773" s="29" t="n">
        <f aca="false">(E13773+Einstellungen!$B$20)*(1+Einstellungen!$B$10)</f>
        <v>38.417722</v>
      </c>
      <c r="G13773" s="21" t="str">
        <f aca="false">IF(F13773&lt;Einstellungen!$B$5,"ja","nein")</f>
        <v>nein</v>
      </c>
      <c r="H13773" s="21" t="s">
        <v>32</v>
      </c>
      <c r="I13773" s="29" t="n">
        <f aca="false">INDEX(Einstellungen!$B$27:$B$50,20)</f>
        <v>1.45</v>
      </c>
      <c r="J13773" s="29" t="n">
        <f aca="false">F13773*I13773</f>
        <v>55.7056969</v>
      </c>
    </row>
    <row r="13774" customFormat="false" ht="15" hidden="false" customHeight="false" outlineLevel="0" collapsed="false">
      <c r="A13774" s="28" t="n">
        <v>46154</v>
      </c>
      <c r="B13774" s="21" t="s">
        <v>132</v>
      </c>
      <c r="C13774" s="21" t="s">
        <v>141</v>
      </c>
      <c r="D13774" s="29" t="n">
        <v>142.985</v>
      </c>
      <c r="E13774" s="29" t="n">
        <f aca="false">D13774/10</f>
        <v>14.2985</v>
      </c>
      <c r="F13774" s="29" t="n">
        <f aca="false">(E13774+Einstellungen!$B$20)*(1+Einstellungen!$B$10)</f>
        <v>39.215855</v>
      </c>
      <c r="G13774" s="21" t="str">
        <f aca="false">IF(F13774&lt;Einstellungen!$B$5,"ja","nein")</f>
        <v>nein</v>
      </c>
      <c r="H13774" s="21" t="s">
        <v>32</v>
      </c>
      <c r="I13774" s="29" t="n">
        <f aca="false">INDEX(Einstellungen!$B$27:$B$50,21)</f>
        <v>1.4</v>
      </c>
      <c r="J13774" s="29" t="n">
        <f aca="false">F13774*I13774</f>
        <v>54.902197</v>
      </c>
    </row>
    <row r="13775" customFormat="false" ht="15" hidden="false" customHeight="false" outlineLevel="0" collapsed="false">
      <c r="A13775" s="28" t="n">
        <v>46154</v>
      </c>
      <c r="B13775" s="21" t="s">
        <v>133</v>
      </c>
      <c r="C13775" s="21" t="s">
        <v>141</v>
      </c>
      <c r="D13775" s="29" t="n">
        <v>142.743</v>
      </c>
      <c r="E13775" s="29" t="n">
        <f aca="false">D13775/10</f>
        <v>14.2743</v>
      </c>
      <c r="F13775" s="29" t="n">
        <f aca="false">(E13775+Einstellungen!$B$20)*(1+Einstellungen!$B$10)</f>
        <v>39.187057</v>
      </c>
      <c r="G13775" s="21" t="str">
        <f aca="false">IF(F13775&lt;Einstellungen!$B$5,"ja","nein")</f>
        <v>nein</v>
      </c>
      <c r="H13775" s="21" t="s">
        <v>32</v>
      </c>
      <c r="I13775" s="29" t="n">
        <f aca="false">INDEX(Einstellungen!$B$27:$B$50,22)</f>
        <v>1.25</v>
      </c>
      <c r="J13775" s="29" t="n">
        <f aca="false">F13775*I13775</f>
        <v>48.98382125</v>
      </c>
    </row>
    <row r="13776" customFormat="false" ht="15" hidden="false" customHeight="false" outlineLevel="0" collapsed="false">
      <c r="A13776" s="28" t="n">
        <v>46154</v>
      </c>
      <c r="B13776" s="21" t="s">
        <v>134</v>
      </c>
      <c r="C13776" s="21" t="s">
        <v>141</v>
      </c>
      <c r="D13776" s="29" t="n">
        <v>131.225</v>
      </c>
      <c r="E13776" s="29" t="n">
        <f aca="false">D13776/10</f>
        <v>13.1225</v>
      </c>
      <c r="F13776" s="29" t="n">
        <f aca="false">(E13776+Einstellungen!$B$20)*(1+Einstellungen!$B$10)</f>
        <v>37.816415</v>
      </c>
      <c r="G13776" s="21" t="str">
        <f aca="false">IF(F13776&lt;Einstellungen!$B$5,"ja","nein")</f>
        <v>nein</v>
      </c>
      <c r="H13776" s="21" t="s">
        <v>32</v>
      </c>
      <c r="I13776" s="29" t="n">
        <f aca="false">INDEX(Einstellungen!$B$27:$B$50,23)</f>
        <v>1.05</v>
      </c>
      <c r="J13776" s="29" t="n">
        <f aca="false">F13776*I13776</f>
        <v>39.70723575</v>
      </c>
    </row>
    <row r="13777" customFormat="false" ht="15" hidden="false" customHeight="false" outlineLevel="0" collapsed="false">
      <c r="A13777" s="28" t="n">
        <v>46154</v>
      </c>
      <c r="B13777" s="21" t="s">
        <v>135</v>
      </c>
      <c r="C13777" s="21" t="s">
        <v>141</v>
      </c>
      <c r="D13777" s="29" t="n">
        <v>118.345</v>
      </c>
      <c r="E13777" s="29" t="n">
        <f aca="false">D13777/10</f>
        <v>11.8345</v>
      </c>
      <c r="F13777" s="29" t="n">
        <f aca="false">(E13777+Einstellungen!$B$20)*(1+Einstellungen!$B$10)</f>
        <v>36.283695</v>
      </c>
      <c r="G13777" s="21" t="str">
        <f aca="false">IF(F13777&lt;Einstellungen!$B$5,"ja","nein")</f>
        <v>nein</v>
      </c>
      <c r="H13777" s="21" t="s">
        <v>32</v>
      </c>
      <c r="I13777" s="29" t="n">
        <f aca="false">INDEX(Einstellungen!$B$27:$B$50,24)</f>
        <v>0.8</v>
      </c>
      <c r="J13777" s="29" t="n">
        <f aca="false">F13777*I13777</f>
        <v>29.026956</v>
      </c>
    </row>
    <row r="13778" customFormat="false" ht="15" hidden="false" customHeight="false" outlineLevel="0" collapsed="false">
      <c r="A13778" s="28" t="n">
        <v>46155</v>
      </c>
      <c r="B13778" s="21" t="s">
        <v>111</v>
      </c>
      <c r="C13778" s="21" t="s">
        <v>112</v>
      </c>
      <c r="D13778" s="29" t="n">
        <v>114.33</v>
      </c>
      <c r="E13778" s="29" t="n">
        <f aca="false">D13778/10</f>
        <v>11.433</v>
      </c>
      <c r="F13778" s="29" t="n">
        <f aca="false">(E13778+Einstellungen!$B$20)*(1+Einstellungen!$B$10)</f>
        <v>35.80591</v>
      </c>
      <c r="G13778" s="21" t="str">
        <f aca="false">IF(F13778&lt;Einstellungen!$B$5,"ja","nein")</f>
        <v>nein</v>
      </c>
      <c r="H13778" s="21" t="s">
        <v>32</v>
      </c>
      <c r="I13778" s="29" t="n">
        <f aca="false">INDEX(Einstellungen!$B$27:$B$50,1)</f>
        <v>0.6</v>
      </c>
      <c r="J13778" s="29" t="n">
        <f aca="false">F13778*I13778</f>
        <v>21.483546</v>
      </c>
    </row>
    <row r="13779" customFormat="false" ht="15" hidden="false" customHeight="false" outlineLevel="0" collapsed="false">
      <c r="A13779" s="28" t="n">
        <v>46155</v>
      </c>
      <c r="B13779" s="21" t="s">
        <v>113</v>
      </c>
      <c r="C13779" s="21" t="s">
        <v>112</v>
      </c>
      <c r="D13779" s="29" t="n">
        <v>106.218</v>
      </c>
      <c r="E13779" s="29" t="n">
        <f aca="false">D13779/10</f>
        <v>10.6218</v>
      </c>
      <c r="F13779" s="29" t="n">
        <f aca="false">(E13779+Einstellungen!$B$20)*(1+Einstellungen!$B$10)</f>
        <v>34.840582</v>
      </c>
      <c r="G13779" s="21" t="str">
        <f aca="false">IF(F13779&lt;Einstellungen!$B$5,"ja","nein")</f>
        <v>nein</v>
      </c>
      <c r="H13779" s="21" t="s">
        <v>32</v>
      </c>
      <c r="I13779" s="29" t="n">
        <f aca="false">INDEX(Einstellungen!$B$27:$B$50,2)</f>
        <v>0.5</v>
      </c>
      <c r="J13779" s="29" t="n">
        <f aca="false">F13779*I13779</f>
        <v>17.420291</v>
      </c>
    </row>
    <row r="13780" customFormat="false" ht="15" hidden="false" customHeight="false" outlineLevel="0" collapsed="false">
      <c r="A13780" s="28" t="n">
        <v>46155</v>
      </c>
      <c r="B13780" s="21" t="s">
        <v>114</v>
      </c>
      <c r="C13780" s="21" t="s">
        <v>112</v>
      </c>
      <c r="D13780" s="29" t="n">
        <v>104.358</v>
      </c>
      <c r="E13780" s="29" t="n">
        <f aca="false">D13780/10</f>
        <v>10.4358</v>
      </c>
      <c r="F13780" s="29" t="n">
        <f aca="false">(E13780+Einstellungen!$B$20)*(1+Einstellungen!$B$10)</f>
        <v>34.619242</v>
      </c>
      <c r="G13780" s="21" t="str">
        <f aca="false">IF(F13780&lt;Einstellungen!$B$5,"ja","nein")</f>
        <v>nein</v>
      </c>
      <c r="H13780" s="21" t="s">
        <v>32</v>
      </c>
      <c r="I13780" s="29" t="n">
        <f aca="false">INDEX(Einstellungen!$B$27:$B$50,3)</f>
        <v>0.45</v>
      </c>
      <c r="J13780" s="29" t="n">
        <f aca="false">F13780*I13780</f>
        <v>15.5786589</v>
      </c>
    </row>
    <row r="13781" customFormat="false" ht="15" hidden="false" customHeight="false" outlineLevel="0" collapsed="false">
      <c r="A13781" s="28" t="n">
        <v>46155</v>
      </c>
      <c r="B13781" s="21" t="s">
        <v>115</v>
      </c>
      <c r="C13781" s="21" t="s">
        <v>112</v>
      </c>
      <c r="D13781" s="29" t="n">
        <v>107.435</v>
      </c>
      <c r="E13781" s="29" t="n">
        <f aca="false">D13781/10</f>
        <v>10.7435</v>
      </c>
      <c r="F13781" s="29" t="n">
        <f aca="false">(E13781+Einstellungen!$B$20)*(1+Einstellungen!$B$10)</f>
        <v>34.985405</v>
      </c>
      <c r="G13781" s="21" t="str">
        <f aca="false">IF(F13781&lt;Einstellungen!$B$5,"ja","nein")</f>
        <v>nein</v>
      </c>
      <c r="H13781" s="21" t="s">
        <v>32</v>
      </c>
      <c r="I13781" s="29" t="n">
        <f aca="false">INDEX(Einstellungen!$B$27:$B$50,4)</f>
        <v>0.45</v>
      </c>
      <c r="J13781" s="29" t="n">
        <f aca="false">F13781*I13781</f>
        <v>15.74343225</v>
      </c>
    </row>
    <row r="13782" customFormat="false" ht="15" hidden="false" customHeight="false" outlineLevel="0" collapsed="false">
      <c r="A13782" s="28" t="n">
        <v>46155</v>
      </c>
      <c r="B13782" s="21" t="s">
        <v>116</v>
      </c>
      <c r="C13782" s="21" t="s">
        <v>112</v>
      </c>
      <c r="D13782" s="29" t="n">
        <v>111.195</v>
      </c>
      <c r="E13782" s="29" t="n">
        <f aca="false">D13782/10</f>
        <v>11.1195</v>
      </c>
      <c r="F13782" s="29" t="n">
        <f aca="false">(E13782+Einstellungen!$B$20)*(1+Einstellungen!$B$10)</f>
        <v>35.432845</v>
      </c>
      <c r="G13782" s="21" t="str">
        <f aca="false">IF(F13782&lt;Einstellungen!$B$5,"ja","nein")</f>
        <v>nein</v>
      </c>
      <c r="H13782" s="21" t="s">
        <v>32</v>
      </c>
      <c r="I13782" s="29" t="n">
        <f aca="false">INDEX(Einstellungen!$B$27:$B$50,5)</f>
        <v>0.45</v>
      </c>
      <c r="J13782" s="29" t="n">
        <f aca="false">F13782*I13782</f>
        <v>15.94478025</v>
      </c>
    </row>
    <row r="13783" customFormat="false" ht="15" hidden="false" customHeight="false" outlineLevel="0" collapsed="false">
      <c r="A13783" s="28" t="n">
        <v>46155</v>
      </c>
      <c r="B13783" s="21" t="s">
        <v>117</v>
      </c>
      <c r="C13783" s="21" t="s">
        <v>112</v>
      </c>
      <c r="D13783" s="29" t="n">
        <v>120</v>
      </c>
      <c r="E13783" s="29" t="n">
        <f aca="false">D13783/10</f>
        <v>12</v>
      </c>
      <c r="F13783" s="29" t="n">
        <f aca="false">(E13783+Einstellungen!$B$20)*(1+Einstellungen!$B$10)</f>
        <v>36.48064</v>
      </c>
      <c r="G13783" s="21" t="str">
        <f aca="false">IF(F13783&lt;Einstellungen!$B$5,"ja","nein")</f>
        <v>nein</v>
      </c>
      <c r="H13783" s="21" t="s">
        <v>32</v>
      </c>
      <c r="I13783" s="29" t="n">
        <f aca="false">INDEX(Einstellungen!$B$27:$B$50,6)</f>
        <v>0.5</v>
      </c>
      <c r="J13783" s="29" t="n">
        <f aca="false">F13783*I13783</f>
        <v>18.24032</v>
      </c>
    </row>
    <row r="13784" customFormat="false" ht="15" hidden="false" customHeight="false" outlineLevel="0" collapsed="false">
      <c r="A13784" s="28" t="n">
        <v>46155</v>
      </c>
      <c r="B13784" s="21" t="s">
        <v>118</v>
      </c>
      <c r="C13784" s="21" t="s">
        <v>112</v>
      </c>
      <c r="D13784" s="29" t="n">
        <v>137.183</v>
      </c>
      <c r="E13784" s="29" t="n">
        <f aca="false">D13784/10</f>
        <v>13.7183</v>
      </c>
      <c r="F13784" s="29" t="n">
        <f aca="false">(E13784+Einstellungen!$B$20)*(1+Einstellungen!$B$10)</f>
        <v>38.525417</v>
      </c>
      <c r="G13784" s="21" t="str">
        <f aca="false">IF(F13784&lt;Einstellungen!$B$5,"ja","nein")</f>
        <v>nein</v>
      </c>
      <c r="H13784" s="21" t="s">
        <v>32</v>
      </c>
      <c r="I13784" s="29" t="n">
        <f aca="false">INDEX(Einstellungen!$B$27:$B$50,7)</f>
        <v>0.7</v>
      </c>
      <c r="J13784" s="29" t="n">
        <f aca="false">F13784*I13784</f>
        <v>26.9677919</v>
      </c>
    </row>
    <row r="13785" customFormat="false" ht="15" hidden="false" customHeight="false" outlineLevel="0" collapsed="false">
      <c r="A13785" s="28" t="n">
        <v>46155</v>
      </c>
      <c r="B13785" s="21" t="s">
        <v>119</v>
      </c>
      <c r="C13785" s="21" t="s">
        <v>112</v>
      </c>
      <c r="D13785" s="29" t="n">
        <v>141.123</v>
      </c>
      <c r="E13785" s="29" t="n">
        <f aca="false">D13785/10</f>
        <v>14.1123</v>
      </c>
      <c r="F13785" s="29" t="n">
        <f aca="false">(E13785+Einstellungen!$B$20)*(1+Einstellungen!$B$10)</f>
        <v>38.994277</v>
      </c>
      <c r="G13785" s="21" t="str">
        <f aca="false">IF(F13785&lt;Einstellungen!$B$5,"ja","nein")</f>
        <v>nein</v>
      </c>
      <c r="H13785" s="21" t="s">
        <v>32</v>
      </c>
      <c r="I13785" s="29" t="n">
        <f aca="false">INDEX(Einstellungen!$B$27:$B$50,8)</f>
        <v>0.95</v>
      </c>
      <c r="J13785" s="29" t="n">
        <f aca="false">F13785*I13785</f>
        <v>37.04456315</v>
      </c>
    </row>
    <row r="13786" customFormat="false" ht="15" hidden="false" customHeight="false" outlineLevel="0" collapsed="false">
      <c r="A13786" s="28" t="n">
        <v>46155</v>
      </c>
      <c r="B13786" s="21" t="s">
        <v>120</v>
      </c>
      <c r="C13786" s="21" t="s">
        <v>112</v>
      </c>
      <c r="D13786" s="29" t="n">
        <v>126.7</v>
      </c>
      <c r="E13786" s="29" t="n">
        <f aca="false">D13786/10</f>
        <v>12.67</v>
      </c>
      <c r="F13786" s="29" t="n">
        <f aca="false">(E13786+Einstellungen!$B$20)*(1+Einstellungen!$B$10)</f>
        <v>37.27794</v>
      </c>
      <c r="G13786" s="21" t="str">
        <f aca="false">IF(F13786&lt;Einstellungen!$B$5,"ja","nein")</f>
        <v>nein</v>
      </c>
      <c r="H13786" s="21" t="s">
        <v>32</v>
      </c>
      <c r="I13786" s="29" t="n">
        <f aca="false">INDEX(Einstellungen!$B$27:$B$50,9)</f>
        <v>1.05</v>
      </c>
      <c r="J13786" s="29" t="n">
        <f aca="false">F13786*I13786</f>
        <v>39.141837</v>
      </c>
    </row>
    <row r="13787" customFormat="false" ht="15" hidden="false" customHeight="false" outlineLevel="0" collapsed="false">
      <c r="A13787" s="28" t="n">
        <v>46155</v>
      </c>
      <c r="B13787" s="21" t="s">
        <v>121</v>
      </c>
      <c r="C13787" s="21" t="s">
        <v>112</v>
      </c>
      <c r="D13787" s="29" t="n">
        <v>102.525</v>
      </c>
      <c r="E13787" s="29" t="n">
        <f aca="false">D13787/10</f>
        <v>10.2525</v>
      </c>
      <c r="F13787" s="29" t="n">
        <f aca="false">(E13787+Einstellungen!$B$20)*(1+Einstellungen!$B$10)</f>
        <v>34.401115</v>
      </c>
      <c r="G13787" s="21" t="str">
        <f aca="false">IF(F13787&lt;Einstellungen!$B$5,"ja","nein")</f>
        <v>nein</v>
      </c>
      <c r="H13787" s="21" t="s">
        <v>32</v>
      </c>
      <c r="I13787" s="29" t="n">
        <f aca="false">INDEX(Einstellungen!$B$27:$B$50,10)</f>
        <v>1.05</v>
      </c>
      <c r="J13787" s="29" t="n">
        <f aca="false">F13787*I13787</f>
        <v>36.12117075</v>
      </c>
    </row>
    <row r="13788" customFormat="false" ht="15" hidden="false" customHeight="false" outlineLevel="0" collapsed="false">
      <c r="A13788" s="28" t="n">
        <v>46155</v>
      </c>
      <c r="B13788" s="21" t="s">
        <v>122</v>
      </c>
      <c r="C13788" s="21" t="s">
        <v>112</v>
      </c>
      <c r="D13788" s="29" t="n">
        <v>86.44</v>
      </c>
      <c r="E13788" s="29" t="n">
        <f aca="false">D13788/10</f>
        <v>8.644</v>
      </c>
      <c r="F13788" s="29" t="n">
        <f aca="false">(E13788+Einstellungen!$B$20)*(1+Einstellungen!$B$10)</f>
        <v>32.487</v>
      </c>
      <c r="G13788" s="21" t="str">
        <f aca="false">IF(F13788&lt;Einstellungen!$B$5,"ja","nein")</f>
        <v>nein</v>
      </c>
      <c r="H13788" s="21" t="s">
        <v>32</v>
      </c>
      <c r="I13788" s="29" t="n">
        <f aca="false">INDEX(Einstellungen!$B$27:$B$50,11)</f>
        <v>1.05</v>
      </c>
      <c r="J13788" s="29" t="n">
        <f aca="false">F13788*I13788</f>
        <v>34.11135</v>
      </c>
    </row>
    <row r="13789" customFormat="false" ht="15" hidden="false" customHeight="false" outlineLevel="0" collapsed="false">
      <c r="A13789" s="28" t="n">
        <v>46155</v>
      </c>
      <c r="B13789" s="21" t="s">
        <v>123</v>
      </c>
      <c r="C13789" s="21" t="s">
        <v>112</v>
      </c>
      <c r="D13789" s="29" t="n">
        <v>83.778</v>
      </c>
      <c r="E13789" s="29" t="n">
        <f aca="false">D13789/10</f>
        <v>8.3778</v>
      </c>
      <c r="F13789" s="29" t="n">
        <f aca="false">(E13789+Einstellungen!$B$20)*(1+Einstellungen!$B$10)</f>
        <v>32.170222</v>
      </c>
      <c r="G13789" s="21" t="str">
        <f aca="false">IF(F13789&lt;Einstellungen!$B$5,"ja","nein")</f>
        <v>nein</v>
      </c>
      <c r="H13789" s="21" t="s">
        <v>32</v>
      </c>
      <c r="I13789" s="29" t="n">
        <f aca="false">INDEX(Einstellungen!$B$27:$B$50,12)</f>
        <v>1.1</v>
      </c>
      <c r="J13789" s="29" t="n">
        <f aca="false">F13789*I13789</f>
        <v>35.3872442</v>
      </c>
    </row>
    <row r="13790" customFormat="false" ht="15" hidden="false" customHeight="false" outlineLevel="0" collapsed="false">
      <c r="A13790" s="28" t="n">
        <v>46155</v>
      </c>
      <c r="B13790" s="21" t="s">
        <v>124</v>
      </c>
      <c r="C13790" s="21" t="s">
        <v>112</v>
      </c>
      <c r="D13790" s="29" t="n">
        <v>74.102</v>
      </c>
      <c r="E13790" s="29" t="n">
        <f aca="false">D13790/10</f>
        <v>7.4102</v>
      </c>
      <c r="F13790" s="29" t="n">
        <f aca="false">(E13790+Einstellungen!$B$20)*(1+Einstellungen!$B$10)</f>
        <v>31.018778</v>
      </c>
      <c r="G13790" s="21" t="str">
        <f aca="false">IF(F13790&lt;Einstellungen!$B$5,"ja","nein")</f>
        <v>nein</v>
      </c>
      <c r="H13790" s="21" t="s">
        <v>32</v>
      </c>
      <c r="I13790" s="29" t="n">
        <f aca="false">INDEX(Einstellungen!$B$27:$B$50,13)</f>
        <v>1.2</v>
      </c>
      <c r="J13790" s="29" t="n">
        <f aca="false">F13790*I13790</f>
        <v>37.2225336</v>
      </c>
    </row>
    <row r="13791" customFormat="false" ht="15" hidden="false" customHeight="false" outlineLevel="0" collapsed="false">
      <c r="A13791" s="28" t="n">
        <v>46155</v>
      </c>
      <c r="B13791" s="21" t="s">
        <v>125</v>
      </c>
      <c r="C13791" s="21" t="s">
        <v>112</v>
      </c>
      <c r="D13791" s="29" t="n">
        <v>71.773</v>
      </c>
      <c r="E13791" s="29" t="n">
        <f aca="false">D13791/10</f>
        <v>7.1773</v>
      </c>
      <c r="F13791" s="29" t="n">
        <f aca="false">(E13791+Einstellungen!$B$20)*(1+Einstellungen!$B$10)</f>
        <v>30.741627</v>
      </c>
      <c r="G13791" s="21" t="str">
        <f aca="false">IF(F13791&lt;Einstellungen!$B$5,"ja","nein")</f>
        <v>nein</v>
      </c>
      <c r="H13791" s="21" t="s">
        <v>32</v>
      </c>
      <c r="I13791" s="29" t="n">
        <f aca="false">INDEX(Einstellungen!$B$27:$B$50,14)</f>
        <v>1.15</v>
      </c>
      <c r="J13791" s="29" t="n">
        <f aca="false">F13791*I13791</f>
        <v>35.35287105</v>
      </c>
    </row>
    <row r="13792" customFormat="false" ht="15" hidden="false" customHeight="false" outlineLevel="0" collapsed="false">
      <c r="A13792" s="28" t="n">
        <v>46155</v>
      </c>
      <c r="B13792" s="21" t="s">
        <v>126</v>
      </c>
      <c r="C13792" s="21" t="s">
        <v>112</v>
      </c>
      <c r="D13792" s="29" t="n">
        <v>70.203</v>
      </c>
      <c r="E13792" s="29" t="n">
        <f aca="false">D13792/10</f>
        <v>7.0203</v>
      </c>
      <c r="F13792" s="29" t="n">
        <f aca="false">(E13792+Einstellungen!$B$20)*(1+Einstellungen!$B$10)</f>
        <v>30.554797</v>
      </c>
      <c r="G13792" s="21" t="str">
        <f aca="false">IF(F13792&lt;Einstellungen!$B$5,"ja","nein")</f>
        <v>nein</v>
      </c>
      <c r="H13792" s="21" t="s">
        <v>32</v>
      </c>
      <c r="I13792" s="29" t="n">
        <f aca="false">INDEX(Einstellungen!$B$27:$B$50,15)</f>
        <v>1</v>
      </c>
      <c r="J13792" s="29" t="n">
        <f aca="false">F13792*I13792</f>
        <v>30.554797</v>
      </c>
    </row>
    <row r="13793" customFormat="false" ht="15" hidden="false" customHeight="false" outlineLevel="0" collapsed="false">
      <c r="A13793" s="28" t="n">
        <v>46155</v>
      </c>
      <c r="B13793" s="21" t="s">
        <v>127</v>
      </c>
      <c r="C13793" s="21" t="s">
        <v>112</v>
      </c>
      <c r="D13793" s="29" t="n">
        <v>82.267</v>
      </c>
      <c r="E13793" s="29" t="n">
        <f aca="false">D13793/10</f>
        <v>8.2267</v>
      </c>
      <c r="F13793" s="29" t="n">
        <f aca="false">(E13793+Einstellungen!$B$20)*(1+Einstellungen!$B$10)</f>
        <v>31.990413</v>
      </c>
      <c r="G13793" s="21" t="str">
        <f aca="false">IF(F13793&lt;Einstellungen!$B$5,"ja","nein")</f>
        <v>nein</v>
      </c>
      <c r="H13793" s="21" t="s">
        <v>32</v>
      </c>
      <c r="I13793" s="29" t="n">
        <f aca="false">INDEX(Einstellungen!$B$27:$B$50,16)</f>
        <v>0.95</v>
      </c>
      <c r="J13793" s="29" t="n">
        <f aca="false">F13793*I13793</f>
        <v>30.39089235</v>
      </c>
    </row>
    <row r="13794" customFormat="false" ht="15" hidden="false" customHeight="false" outlineLevel="0" collapsed="false">
      <c r="A13794" s="28" t="n">
        <v>46155</v>
      </c>
      <c r="B13794" s="21" t="s">
        <v>128</v>
      </c>
      <c r="C13794" s="21" t="s">
        <v>112</v>
      </c>
      <c r="D13794" s="29" t="n">
        <v>92.375</v>
      </c>
      <c r="E13794" s="29" t="n">
        <f aca="false">D13794/10</f>
        <v>9.2375</v>
      </c>
      <c r="F13794" s="29" t="n">
        <f aca="false">(E13794+Einstellungen!$B$20)*(1+Einstellungen!$B$10)</f>
        <v>33.193265</v>
      </c>
      <c r="G13794" s="21" t="str">
        <f aca="false">IF(F13794&lt;Einstellungen!$B$5,"ja","nein")</f>
        <v>nein</v>
      </c>
      <c r="H13794" s="21" t="s">
        <v>32</v>
      </c>
      <c r="I13794" s="29" t="n">
        <f aca="false">INDEX(Einstellungen!$B$27:$B$50,17)</f>
        <v>0.95</v>
      </c>
      <c r="J13794" s="29" t="n">
        <f aca="false">F13794*I13794</f>
        <v>31.53360175</v>
      </c>
    </row>
    <row r="13795" customFormat="false" ht="15" hidden="false" customHeight="false" outlineLevel="0" collapsed="false">
      <c r="A13795" s="28" t="n">
        <v>46155</v>
      </c>
      <c r="B13795" s="21" t="s">
        <v>129</v>
      </c>
      <c r="C13795" s="21" t="s">
        <v>112</v>
      </c>
      <c r="D13795" s="29" t="n">
        <v>112.602</v>
      </c>
      <c r="E13795" s="29" t="n">
        <f aca="false">D13795/10</f>
        <v>11.2602</v>
      </c>
      <c r="F13795" s="29" t="n">
        <f aca="false">(E13795+Einstellungen!$B$20)*(1+Einstellungen!$B$10)</f>
        <v>35.600278</v>
      </c>
      <c r="G13795" s="21" t="str">
        <f aca="false">IF(F13795&lt;Einstellungen!$B$5,"ja","nein")</f>
        <v>nein</v>
      </c>
      <c r="H13795" s="21" t="s">
        <v>32</v>
      </c>
      <c r="I13795" s="29" t="n">
        <f aca="false">INDEX(Einstellungen!$B$27:$B$50,18)</f>
        <v>1.1</v>
      </c>
      <c r="J13795" s="29" t="n">
        <f aca="false">F13795*I13795</f>
        <v>39.1603058</v>
      </c>
    </row>
    <row r="13796" customFormat="false" ht="15" hidden="false" customHeight="false" outlineLevel="0" collapsed="false">
      <c r="A13796" s="28" t="n">
        <v>46155</v>
      </c>
      <c r="B13796" s="21" t="s">
        <v>130</v>
      </c>
      <c r="C13796" s="21" t="s">
        <v>112</v>
      </c>
      <c r="D13796" s="29" t="n">
        <v>132.355</v>
      </c>
      <c r="E13796" s="29" t="n">
        <f aca="false">D13796/10</f>
        <v>13.2355</v>
      </c>
      <c r="F13796" s="29" t="n">
        <f aca="false">(E13796+Einstellungen!$B$20)*(1+Einstellungen!$B$10)</f>
        <v>37.950885</v>
      </c>
      <c r="G13796" s="21" t="str">
        <f aca="false">IF(F13796&lt;Einstellungen!$B$5,"ja","nein")</f>
        <v>nein</v>
      </c>
      <c r="H13796" s="21" t="s">
        <v>32</v>
      </c>
      <c r="I13796" s="29" t="n">
        <f aca="false">INDEX(Einstellungen!$B$27:$B$50,19)</f>
        <v>1.35</v>
      </c>
      <c r="J13796" s="29" t="n">
        <f aca="false">F13796*I13796</f>
        <v>51.23369475</v>
      </c>
    </row>
    <row r="13797" customFormat="false" ht="15" hidden="false" customHeight="false" outlineLevel="0" collapsed="false">
      <c r="A13797" s="28" t="n">
        <v>46155</v>
      </c>
      <c r="B13797" s="21" t="s">
        <v>131</v>
      </c>
      <c r="C13797" s="21" t="s">
        <v>112</v>
      </c>
      <c r="D13797" s="29" t="n">
        <v>151.493</v>
      </c>
      <c r="E13797" s="29" t="n">
        <f aca="false">D13797/10</f>
        <v>15.1493</v>
      </c>
      <c r="F13797" s="29" t="n">
        <f aca="false">(E13797+Einstellungen!$B$20)*(1+Einstellungen!$B$10)</f>
        <v>40.228307</v>
      </c>
      <c r="G13797" s="21" t="str">
        <f aca="false">IF(F13797&lt;Einstellungen!$B$5,"ja","nein")</f>
        <v>nein</v>
      </c>
      <c r="H13797" s="21" t="s">
        <v>32</v>
      </c>
      <c r="I13797" s="29" t="n">
        <f aca="false">INDEX(Einstellungen!$B$27:$B$50,20)</f>
        <v>1.45</v>
      </c>
      <c r="J13797" s="29" t="n">
        <f aca="false">F13797*I13797</f>
        <v>58.33104515</v>
      </c>
    </row>
    <row r="13798" customFormat="false" ht="15" hidden="false" customHeight="false" outlineLevel="0" collapsed="false">
      <c r="A13798" s="28" t="n">
        <v>46155</v>
      </c>
      <c r="B13798" s="21" t="s">
        <v>132</v>
      </c>
      <c r="C13798" s="21" t="s">
        <v>112</v>
      </c>
      <c r="D13798" s="29" t="n">
        <v>171.267</v>
      </c>
      <c r="E13798" s="29" t="n">
        <f aca="false">D13798/10</f>
        <v>17.1267</v>
      </c>
      <c r="F13798" s="29" t="n">
        <f aca="false">(E13798+Einstellungen!$B$20)*(1+Einstellungen!$B$10)</f>
        <v>42.581413</v>
      </c>
      <c r="G13798" s="21" t="str">
        <f aca="false">IF(F13798&lt;Einstellungen!$B$5,"ja","nein")</f>
        <v>nein</v>
      </c>
      <c r="H13798" s="21" t="s">
        <v>32</v>
      </c>
      <c r="I13798" s="29" t="n">
        <f aca="false">INDEX(Einstellungen!$B$27:$B$50,21)</f>
        <v>1.4</v>
      </c>
      <c r="J13798" s="29" t="n">
        <f aca="false">F13798*I13798</f>
        <v>59.6139782</v>
      </c>
    </row>
    <row r="13799" customFormat="false" ht="15" hidden="false" customHeight="false" outlineLevel="0" collapsed="false">
      <c r="A13799" s="28" t="n">
        <v>46155</v>
      </c>
      <c r="B13799" s="21" t="s">
        <v>133</v>
      </c>
      <c r="C13799" s="21" t="s">
        <v>112</v>
      </c>
      <c r="D13799" s="29" t="n">
        <v>160.045</v>
      </c>
      <c r="E13799" s="29" t="n">
        <f aca="false">D13799/10</f>
        <v>16.0045</v>
      </c>
      <c r="F13799" s="29" t="n">
        <f aca="false">(E13799+Einstellungen!$B$20)*(1+Einstellungen!$B$10)</f>
        <v>41.245995</v>
      </c>
      <c r="G13799" s="21" t="str">
        <f aca="false">IF(F13799&lt;Einstellungen!$B$5,"ja","nein")</f>
        <v>nein</v>
      </c>
      <c r="H13799" s="21" t="s">
        <v>32</v>
      </c>
      <c r="I13799" s="29" t="n">
        <f aca="false">INDEX(Einstellungen!$B$27:$B$50,22)</f>
        <v>1.25</v>
      </c>
      <c r="J13799" s="29" t="n">
        <f aca="false">F13799*I13799</f>
        <v>51.55749375</v>
      </c>
    </row>
    <row r="13800" customFormat="false" ht="15" hidden="false" customHeight="false" outlineLevel="0" collapsed="false">
      <c r="A13800" s="28" t="n">
        <v>46155</v>
      </c>
      <c r="B13800" s="21" t="s">
        <v>134</v>
      </c>
      <c r="C13800" s="21" t="s">
        <v>112</v>
      </c>
      <c r="D13800" s="29" t="n">
        <v>142.205</v>
      </c>
      <c r="E13800" s="29" t="n">
        <f aca="false">D13800/10</f>
        <v>14.2205</v>
      </c>
      <c r="F13800" s="29" t="n">
        <f aca="false">(E13800+Einstellungen!$B$20)*(1+Einstellungen!$B$10)</f>
        <v>39.123035</v>
      </c>
      <c r="G13800" s="21" t="str">
        <f aca="false">IF(F13800&lt;Einstellungen!$B$5,"ja","nein")</f>
        <v>nein</v>
      </c>
      <c r="H13800" s="21" t="s">
        <v>32</v>
      </c>
      <c r="I13800" s="29" t="n">
        <f aca="false">INDEX(Einstellungen!$B$27:$B$50,23)</f>
        <v>1.05</v>
      </c>
      <c r="J13800" s="29" t="n">
        <f aca="false">F13800*I13800</f>
        <v>41.07918675</v>
      </c>
    </row>
    <row r="13801" customFormat="false" ht="15" hidden="false" customHeight="false" outlineLevel="0" collapsed="false">
      <c r="A13801" s="28" t="n">
        <v>46155</v>
      </c>
      <c r="B13801" s="21" t="s">
        <v>135</v>
      </c>
      <c r="C13801" s="21" t="s">
        <v>112</v>
      </c>
      <c r="D13801" s="29" t="n">
        <v>123.095</v>
      </c>
      <c r="E13801" s="29" t="n">
        <f aca="false">D13801/10</f>
        <v>12.3095</v>
      </c>
      <c r="F13801" s="29" t="n">
        <f aca="false">(E13801+Einstellungen!$B$20)*(1+Einstellungen!$B$10)</f>
        <v>36.848945</v>
      </c>
      <c r="G13801" s="21" t="str">
        <f aca="false">IF(F13801&lt;Einstellungen!$B$5,"ja","nein")</f>
        <v>nein</v>
      </c>
      <c r="H13801" s="21" t="s">
        <v>32</v>
      </c>
      <c r="I13801" s="29" t="n">
        <f aca="false">INDEX(Einstellungen!$B$27:$B$50,24)</f>
        <v>0.8</v>
      </c>
      <c r="J13801" s="29" t="n">
        <f aca="false">F13801*I13801</f>
        <v>29.479156</v>
      </c>
    </row>
    <row r="13802" customFormat="false" ht="15" hidden="false" customHeight="false" outlineLevel="0" collapsed="false">
      <c r="A13802" s="28" t="n">
        <v>46156</v>
      </c>
      <c r="B13802" s="21" t="s">
        <v>111</v>
      </c>
      <c r="C13802" s="21" t="s">
        <v>136</v>
      </c>
      <c r="D13802" s="29" t="n">
        <v>130.54</v>
      </c>
      <c r="E13802" s="29" t="n">
        <f aca="false">D13802/10</f>
        <v>13.054</v>
      </c>
      <c r="F13802" s="29" t="n">
        <f aca="false">(E13802+Einstellungen!$B$20)*(1+Einstellungen!$B$10)</f>
        <v>37.7349</v>
      </c>
      <c r="G13802" s="21" t="str">
        <f aca="false">IF(F13802&lt;Einstellungen!$B$5,"ja","nein")</f>
        <v>nein</v>
      </c>
      <c r="H13802" s="21" t="s">
        <v>32</v>
      </c>
      <c r="I13802" s="29" t="n">
        <f aca="false">INDEX(Einstellungen!$B$27:$B$50,1)</f>
        <v>0.6</v>
      </c>
      <c r="J13802" s="29" t="n">
        <f aca="false">F13802*I13802</f>
        <v>22.64094</v>
      </c>
    </row>
    <row r="13803" customFormat="false" ht="15" hidden="false" customHeight="false" outlineLevel="0" collapsed="false">
      <c r="A13803" s="28" t="n">
        <v>46156</v>
      </c>
      <c r="B13803" s="21" t="s">
        <v>113</v>
      </c>
      <c r="C13803" s="21" t="s">
        <v>136</v>
      </c>
      <c r="D13803" s="29" t="n">
        <v>121.75</v>
      </c>
      <c r="E13803" s="29" t="n">
        <f aca="false">D13803/10</f>
        <v>12.175</v>
      </c>
      <c r="F13803" s="29" t="n">
        <f aca="false">(E13803+Einstellungen!$B$20)*(1+Einstellungen!$B$10)</f>
        <v>36.68889</v>
      </c>
      <c r="G13803" s="21" t="str">
        <f aca="false">IF(F13803&lt;Einstellungen!$B$5,"ja","nein")</f>
        <v>nein</v>
      </c>
      <c r="H13803" s="21" t="s">
        <v>32</v>
      </c>
      <c r="I13803" s="29" t="n">
        <f aca="false">INDEX(Einstellungen!$B$27:$B$50,2)</f>
        <v>0.5</v>
      </c>
      <c r="J13803" s="29" t="n">
        <f aca="false">F13803*I13803</f>
        <v>18.344445</v>
      </c>
    </row>
    <row r="13804" customFormat="false" ht="15" hidden="false" customHeight="false" outlineLevel="0" collapsed="false">
      <c r="A13804" s="28" t="n">
        <v>46156</v>
      </c>
      <c r="B13804" s="21" t="s">
        <v>114</v>
      </c>
      <c r="C13804" s="21" t="s">
        <v>136</v>
      </c>
      <c r="D13804" s="29" t="n">
        <v>119.225</v>
      </c>
      <c r="E13804" s="29" t="n">
        <f aca="false">D13804/10</f>
        <v>11.9225</v>
      </c>
      <c r="F13804" s="29" t="n">
        <f aca="false">(E13804+Einstellungen!$B$20)*(1+Einstellungen!$B$10)</f>
        <v>36.388415</v>
      </c>
      <c r="G13804" s="21" t="str">
        <f aca="false">IF(F13804&lt;Einstellungen!$B$5,"ja","nein")</f>
        <v>nein</v>
      </c>
      <c r="H13804" s="21" t="s">
        <v>32</v>
      </c>
      <c r="I13804" s="29" t="n">
        <f aca="false">INDEX(Einstellungen!$B$27:$B$50,3)</f>
        <v>0.45</v>
      </c>
      <c r="J13804" s="29" t="n">
        <f aca="false">F13804*I13804</f>
        <v>16.37478675</v>
      </c>
    </row>
    <row r="13805" customFormat="false" ht="15" hidden="false" customHeight="false" outlineLevel="0" collapsed="false">
      <c r="A13805" s="28" t="n">
        <v>46156</v>
      </c>
      <c r="B13805" s="21" t="s">
        <v>115</v>
      </c>
      <c r="C13805" s="21" t="s">
        <v>136</v>
      </c>
      <c r="D13805" s="29" t="n">
        <v>115.638</v>
      </c>
      <c r="E13805" s="29" t="n">
        <f aca="false">D13805/10</f>
        <v>11.5638</v>
      </c>
      <c r="F13805" s="29" t="n">
        <f aca="false">(E13805+Einstellungen!$B$20)*(1+Einstellungen!$B$10)</f>
        <v>35.961562</v>
      </c>
      <c r="G13805" s="21" t="str">
        <f aca="false">IF(F13805&lt;Einstellungen!$B$5,"ja","nein")</f>
        <v>nein</v>
      </c>
      <c r="H13805" s="21" t="s">
        <v>32</v>
      </c>
      <c r="I13805" s="29" t="n">
        <f aca="false">INDEX(Einstellungen!$B$27:$B$50,4)</f>
        <v>0.45</v>
      </c>
      <c r="J13805" s="29" t="n">
        <f aca="false">F13805*I13805</f>
        <v>16.1827029</v>
      </c>
    </row>
    <row r="13806" customFormat="false" ht="15" hidden="false" customHeight="false" outlineLevel="0" collapsed="false">
      <c r="A13806" s="28" t="n">
        <v>46156</v>
      </c>
      <c r="B13806" s="21" t="s">
        <v>116</v>
      </c>
      <c r="C13806" s="21" t="s">
        <v>136</v>
      </c>
      <c r="D13806" s="29" t="n">
        <v>112.918</v>
      </c>
      <c r="E13806" s="29" t="n">
        <f aca="false">D13806/10</f>
        <v>11.2918</v>
      </c>
      <c r="F13806" s="29" t="n">
        <f aca="false">(E13806+Einstellungen!$B$20)*(1+Einstellungen!$B$10)</f>
        <v>35.637882</v>
      </c>
      <c r="G13806" s="21" t="str">
        <f aca="false">IF(F13806&lt;Einstellungen!$B$5,"ja","nein")</f>
        <v>nein</v>
      </c>
      <c r="H13806" s="21" t="s">
        <v>32</v>
      </c>
      <c r="I13806" s="29" t="n">
        <f aca="false">INDEX(Einstellungen!$B$27:$B$50,5)</f>
        <v>0.45</v>
      </c>
      <c r="J13806" s="29" t="n">
        <f aca="false">F13806*I13806</f>
        <v>16.0370469</v>
      </c>
    </row>
    <row r="13807" customFormat="false" ht="15" hidden="false" customHeight="false" outlineLevel="0" collapsed="false">
      <c r="A13807" s="28" t="n">
        <v>46156</v>
      </c>
      <c r="B13807" s="21" t="s">
        <v>117</v>
      </c>
      <c r="C13807" s="21" t="s">
        <v>136</v>
      </c>
      <c r="D13807" s="29" t="n">
        <v>112.045</v>
      </c>
      <c r="E13807" s="29" t="n">
        <f aca="false">D13807/10</f>
        <v>11.2045</v>
      </c>
      <c r="F13807" s="29" t="n">
        <f aca="false">(E13807+Einstellungen!$B$20)*(1+Einstellungen!$B$10)</f>
        <v>35.533995</v>
      </c>
      <c r="G13807" s="21" t="str">
        <f aca="false">IF(F13807&lt;Einstellungen!$B$5,"ja","nein")</f>
        <v>nein</v>
      </c>
      <c r="H13807" s="21" t="s">
        <v>32</v>
      </c>
      <c r="I13807" s="29" t="n">
        <f aca="false">INDEX(Einstellungen!$B$27:$B$50,6)</f>
        <v>0.5</v>
      </c>
      <c r="J13807" s="29" t="n">
        <f aca="false">F13807*I13807</f>
        <v>17.7669975</v>
      </c>
    </row>
    <row r="13808" customFormat="false" ht="15" hidden="false" customHeight="false" outlineLevel="0" collapsed="false">
      <c r="A13808" s="28" t="n">
        <v>46156</v>
      </c>
      <c r="B13808" s="21" t="s">
        <v>118</v>
      </c>
      <c r="C13808" s="21" t="s">
        <v>136</v>
      </c>
      <c r="D13808" s="29" t="n">
        <v>111.405</v>
      </c>
      <c r="E13808" s="29" t="n">
        <f aca="false">D13808/10</f>
        <v>11.1405</v>
      </c>
      <c r="F13808" s="29" t="n">
        <f aca="false">(E13808+Einstellungen!$B$20)*(1+Einstellungen!$B$10)</f>
        <v>35.457835</v>
      </c>
      <c r="G13808" s="21" t="str">
        <f aca="false">IF(F13808&lt;Einstellungen!$B$5,"ja","nein")</f>
        <v>nein</v>
      </c>
      <c r="H13808" s="21" t="s">
        <v>32</v>
      </c>
      <c r="I13808" s="29" t="n">
        <f aca="false">INDEX(Einstellungen!$B$27:$B$50,7)</f>
        <v>0.7</v>
      </c>
      <c r="J13808" s="29" t="n">
        <f aca="false">F13808*I13808</f>
        <v>24.8204845</v>
      </c>
    </row>
    <row r="13809" customFormat="false" ht="15" hidden="false" customHeight="false" outlineLevel="0" collapsed="false">
      <c r="A13809" s="28" t="n">
        <v>46156</v>
      </c>
      <c r="B13809" s="21" t="s">
        <v>119</v>
      </c>
      <c r="C13809" s="21" t="s">
        <v>136</v>
      </c>
      <c r="D13809" s="29" t="n">
        <v>108.09</v>
      </c>
      <c r="E13809" s="29" t="n">
        <f aca="false">D13809/10</f>
        <v>10.809</v>
      </c>
      <c r="F13809" s="29" t="n">
        <f aca="false">(E13809+Einstellungen!$B$20)*(1+Einstellungen!$B$10)</f>
        <v>35.06335</v>
      </c>
      <c r="G13809" s="21" t="str">
        <f aca="false">IF(F13809&lt;Einstellungen!$B$5,"ja","nein")</f>
        <v>nein</v>
      </c>
      <c r="H13809" s="21" t="s">
        <v>32</v>
      </c>
      <c r="I13809" s="29" t="n">
        <f aca="false">INDEX(Einstellungen!$B$27:$B$50,8)</f>
        <v>0.95</v>
      </c>
      <c r="J13809" s="29" t="n">
        <f aca="false">F13809*I13809</f>
        <v>33.3101825</v>
      </c>
    </row>
    <row r="13810" customFormat="false" ht="15" hidden="false" customHeight="false" outlineLevel="0" collapsed="false">
      <c r="A13810" s="28" t="n">
        <v>46156</v>
      </c>
      <c r="B13810" s="21" t="s">
        <v>120</v>
      </c>
      <c r="C13810" s="21" t="s">
        <v>136</v>
      </c>
      <c r="D13810" s="29" t="n">
        <v>99.258</v>
      </c>
      <c r="E13810" s="29" t="n">
        <f aca="false">D13810/10</f>
        <v>9.9258</v>
      </c>
      <c r="F13810" s="29" t="n">
        <f aca="false">(E13810+Einstellungen!$B$20)*(1+Einstellungen!$B$10)</f>
        <v>34.012342</v>
      </c>
      <c r="G13810" s="21" t="str">
        <f aca="false">IF(F13810&lt;Einstellungen!$B$5,"ja","nein")</f>
        <v>nein</v>
      </c>
      <c r="H13810" s="21" t="s">
        <v>32</v>
      </c>
      <c r="I13810" s="29" t="n">
        <f aca="false">INDEX(Einstellungen!$B$27:$B$50,9)</f>
        <v>1.05</v>
      </c>
      <c r="J13810" s="29" t="n">
        <f aca="false">F13810*I13810</f>
        <v>35.7129591</v>
      </c>
    </row>
    <row r="13811" customFormat="false" ht="15" hidden="false" customHeight="false" outlineLevel="0" collapsed="false">
      <c r="A13811" s="28" t="n">
        <v>46156</v>
      </c>
      <c r="B13811" s="21" t="s">
        <v>121</v>
      </c>
      <c r="C13811" s="21" t="s">
        <v>136</v>
      </c>
      <c r="D13811" s="29" t="n">
        <v>85.15</v>
      </c>
      <c r="E13811" s="29" t="n">
        <f aca="false">D13811/10</f>
        <v>8.515</v>
      </c>
      <c r="F13811" s="29" t="n">
        <f aca="false">(E13811+Einstellungen!$B$20)*(1+Einstellungen!$B$10)</f>
        <v>32.33349</v>
      </c>
      <c r="G13811" s="21" t="str">
        <f aca="false">IF(F13811&lt;Einstellungen!$B$5,"ja","nein")</f>
        <v>nein</v>
      </c>
      <c r="H13811" s="21" t="s">
        <v>32</v>
      </c>
      <c r="I13811" s="29" t="n">
        <f aca="false">INDEX(Einstellungen!$B$27:$B$50,10)</f>
        <v>1.05</v>
      </c>
      <c r="J13811" s="29" t="n">
        <f aca="false">F13811*I13811</f>
        <v>33.9501645</v>
      </c>
    </row>
    <row r="13812" customFormat="false" ht="15" hidden="false" customHeight="false" outlineLevel="0" collapsed="false">
      <c r="A13812" s="28" t="n">
        <v>46156</v>
      </c>
      <c r="B13812" s="21" t="s">
        <v>122</v>
      </c>
      <c r="C13812" s="21" t="s">
        <v>136</v>
      </c>
      <c r="D13812" s="29" t="n">
        <v>58.642</v>
      </c>
      <c r="E13812" s="29" t="n">
        <f aca="false">D13812/10</f>
        <v>5.8642</v>
      </c>
      <c r="F13812" s="29" t="n">
        <f aca="false">(E13812+Einstellungen!$B$20)*(1+Einstellungen!$B$10)</f>
        <v>29.179038</v>
      </c>
      <c r="G13812" s="21" t="str">
        <f aca="false">IF(F13812&lt;Einstellungen!$B$5,"ja","nein")</f>
        <v>nein</v>
      </c>
      <c r="H13812" s="21" t="s">
        <v>32</v>
      </c>
      <c r="I13812" s="29" t="n">
        <f aca="false">INDEX(Einstellungen!$B$27:$B$50,11)</f>
        <v>1.05</v>
      </c>
      <c r="J13812" s="29" t="n">
        <f aca="false">F13812*I13812</f>
        <v>30.6379899</v>
      </c>
    </row>
    <row r="13813" customFormat="false" ht="15" hidden="false" customHeight="false" outlineLevel="0" collapsed="false">
      <c r="A13813" s="28" t="n">
        <v>46156</v>
      </c>
      <c r="B13813" s="21" t="s">
        <v>123</v>
      </c>
      <c r="C13813" s="21" t="s">
        <v>136</v>
      </c>
      <c r="D13813" s="29" t="n">
        <v>35.568</v>
      </c>
      <c r="E13813" s="29" t="n">
        <f aca="false">D13813/10</f>
        <v>3.5568</v>
      </c>
      <c r="F13813" s="29" t="n">
        <f aca="false">(E13813+Einstellungen!$B$20)*(1+Einstellungen!$B$10)</f>
        <v>26.433232</v>
      </c>
      <c r="G13813" s="21" t="str">
        <f aca="false">IF(F13813&lt;Einstellungen!$B$5,"ja","nein")</f>
        <v>ja</v>
      </c>
      <c r="H13813" s="21" t="s">
        <v>32</v>
      </c>
      <c r="I13813" s="29" t="n">
        <f aca="false">INDEX(Einstellungen!$B$27:$B$50,12)</f>
        <v>1.1</v>
      </c>
      <c r="J13813" s="29" t="n">
        <f aca="false">F13813*I13813</f>
        <v>29.0765552</v>
      </c>
    </row>
    <row r="13814" customFormat="false" ht="15" hidden="false" customHeight="false" outlineLevel="0" collapsed="false">
      <c r="A13814" s="28" t="n">
        <v>46156</v>
      </c>
      <c r="B13814" s="21" t="s">
        <v>124</v>
      </c>
      <c r="C13814" s="21" t="s">
        <v>136</v>
      </c>
      <c r="D13814" s="29" t="n">
        <v>16.055</v>
      </c>
      <c r="E13814" s="29" t="n">
        <f aca="false">D13814/10</f>
        <v>1.6055</v>
      </c>
      <c r="F13814" s="29" t="n">
        <f aca="false">(E13814+Einstellungen!$B$20)*(1+Einstellungen!$B$10)</f>
        <v>24.111185</v>
      </c>
      <c r="G13814" s="21" t="str">
        <f aca="false">IF(F13814&lt;Einstellungen!$B$5,"ja","nein")</f>
        <v>ja</v>
      </c>
      <c r="H13814" s="21" t="s">
        <v>32</v>
      </c>
      <c r="I13814" s="29" t="n">
        <f aca="false">INDEX(Einstellungen!$B$27:$B$50,13)</f>
        <v>1.2</v>
      </c>
      <c r="J13814" s="29" t="n">
        <f aca="false">F13814*I13814</f>
        <v>28.933422</v>
      </c>
    </row>
    <row r="13815" customFormat="false" ht="15" hidden="false" customHeight="false" outlineLevel="0" collapsed="false">
      <c r="A13815" s="28" t="n">
        <v>46156</v>
      </c>
      <c r="B13815" s="21" t="s">
        <v>125</v>
      </c>
      <c r="C13815" s="21" t="s">
        <v>136</v>
      </c>
      <c r="D13815" s="29" t="n">
        <v>7.553</v>
      </c>
      <c r="E13815" s="29" t="n">
        <f aca="false">D13815/10</f>
        <v>0.7553</v>
      </c>
      <c r="F13815" s="29" t="n">
        <f aca="false">(E13815+Einstellungen!$B$20)*(1+Einstellungen!$B$10)</f>
        <v>23.099447</v>
      </c>
      <c r="G13815" s="21" t="str">
        <f aca="false">IF(F13815&lt;Einstellungen!$B$5,"ja","nein")</f>
        <v>ja</v>
      </c>
      <c r="H13815" s="21" t="s">
        <v>32</v>
      </c>
      <c r="I13815" s="29" t="n">
        <f aca="false">INDEX(Einstellungen!$B$27:$B$50,14)</f>
        <v>1.15</v>
      </c>
      <c r="J13815" s="29" t="n">
        <f aca="false">F13815*I13815</f>
        <v>26.56436405</v>
      </c>
    </row>
    <row r="13816" customFormat="false" ht="15" hidden="false" customHeight="false" outlineLevel="0" collapsed="false">
      <c r="A13816" s="28" t="n">
        <v>46156</v>
      </c>
      <c r="B13816" s="21" t="s">
        <v>126</v>
      </c>
      <c r="C13816" s="21" t="s">
        <v>136</v>
      </c>
      <c r="D13816" s="29" t="n">
        <v>4.603</v>
      </c>
      <c r="E13816" s="29" t="n">
        <f aca="false">D13816/10</f>
        <v>0.4603</v>
      </c>
      <c r="F13816" s="29" t="n">
        <f aca="false">(E13816+Einstellungen!$B$20)*(1+Einstellungen!$B$10)</f>
        <v>22.748397</v>
      </c>
      <c r="G13816" s="21" t="str">
        <f aca="false">IF(F13816&lt;Einstellungen!$B$5,"ja","nein")</f>
        <v>ja</v>
      </c>
      <c r="H13816" s="21" t="s">
        <v>32</v>
      </c>
      <c r="I13816" s="29" t="n">
        <f aca="false">INDEX(Einstellungen!$B$27:$B$50,15)</f>
        <v>1</v>
      </c>
      <c r="J13816" s="29" t="n">
        <f aca="false">F13816*I13816</f>
        <v>22.748397</v>
      </c>
    </row>
    <row r="13817" customFormat="false" ht="15" hidden="false" customHeight="false" outlineLevel="0" collapsed="false">
      <c r="A13817" s="28" t="n">
        <v>46156</v>
      </c>
      <c r="B13817" s="21" t="s">
        <v>127</v>
      </c>
      <c r="C13817" s="21" t="s">
        <v>136</v>
      </c>
      <c r="D13817" s="29" t="n">
        <v>17.848</v>
      </c>
      <c r="E13817" s="29" t="n">
        <f aca="false">D13817/10</f>
        <v>1.7848</v>
      </c>
      <c r="F13817" s="29" t="n">
        <f aca="false">(E13817+Einstellungen!$B$20)*(1+Einstellungen!$B$10)</f>
        <v>24.324552</v>
      </c>
      <c r="G13817" s="21" t="str">
        <f aca="false">IF(F13817&lt;Einstellungen!$B$5,"ja","nein")</f>
        <v>ja</v>
      </c>
      <c r="H13817" s="21" t="s">
        <v>32</v>
      </c>
      <c r="I13817" s="29" t="n">
        <f aca="false">INDEX(Einstellungen!$B$27:$B$50,16)</f>
        <v>0.95</v>
      </c>
      <c r="J13817" s="29" t="n">
        <f aca="false">F13817*I13817</f>
        <v>23.1083244</v>
      </c>
    </row>
    <row r="13818" customFormat="false" ht="15" hidden="false" customHeight="false" outlineLevel="0" collapsed="false">
      <c r="A13818" s="28" t="n">
        <v>46156</v>
      </c>
      <c r="B13818" s="21" t="s">
        <v>128</v>
      </c>
      <c r="C13818" s="21" t="s">
        <v>136</v>
      </c>
      <c r="D13818" s="29" t="n">
        <v>66.912</v>
      </c>
      <c r="E13818" s="29" t="n">
        <f aca="false">D13818/10</f>
        <v>6.6912</v>
      </c>
      <c r="F13818" s="29" t="n">
        <f aca="false">(E13818+Einstellungen!$B$20)*(1+Einstellungen!$B$10)</f>
        <v>30.163168</v>
      </c>
      <c r="G13818" s="21" t="str">
        <f aca="false">IF(F13818&lt;Einstellungen!$B$5,"ja","nein")</f>
        <v>nein</v>
      </c>
      <c r="H13818" s="21" t="s">
        <v>32</v>
      </c>
      <c r="I13818" s="29" t="n">
        <f aca="false">INDEX(Einstellungen!$B$27:$B$50,17)</f>
        <v>0.95</v>
      </c>
      <c r="J13818" s="29" t="n">
        <f aca="false">F13818*I13818</f>
        <v>28.6550096</v>
      </c>
    </row>
    <row r="13819" customFormat="false" ht="15" hidden="false" customHeight="false" outlineLevel="0" collapsed="false">
      <c r="A13819" s="28" t="n">
        <v>46156</v>
      </c>
      <c r="B13819" s="21" t="s">
        <v>129</v>
      </c>
      <c r="C13819" s="21" t="s">
        <v>136</v>
      </c>
      <c r="D13819" s="29" t="n">
        <v>94.76</v>
      </c>
      <c r="E13819" s="29" t="n">
        <f aca="false">D13819/10</f>
        <v>9.476</v>
      </c>
      <c r="F13819" s="29" t="n">
        <f aca="false">(E13819+Einstellungen!$B$20)*(1+Einstellungen!$B$10)</f>
        <v>33.47708</v>
      </c>
      <c r="G13819" s="21" t="str">
        <f aca="false">IF(F13819&lt;Einstellungen!$B$5,"ja","nein")</f>
        <v>nein</v>
      </c>
      <c r="H13819" s="21" t="s">
        <v>32</v>
      </c>
      <c r="I13819" s="29" t="n">
        <f aca="false">INDEX(Einstellungen!$B$27:$B$50,18)</f>
        <v>1.1</v>
      </c>
      <c r="J13819" s="29" t="n">
        <f aca="false">F13819*I13819</f>
        <v>36.824788</v>
      </c>
    </row>
    <row r="13820" customFormat="false" ht="15" hidden="false" customHeight="false" outlineLevel="0" collapsed="false">
      <c r="A13820" s="28" t="n">
        <v>46156</v>
      </c>
      <c r="B13820" s="21" t="s">
        <v>130</v>
      </c>
      <c r="C13820" s="21" t="s">
        <v>136</v>
      </c>
      <c r="D13820" s="29" t="n">
        <v>126</v>
      </c>
      <c r="E13820" s="29" t="n">
        <f aca="false">D13820/10</f>
        <v>12.6</v>
      </c>
      <c r="F13820" s="29" t="n">
        <f aca="false">(E13820+Einstellungen!$B$20)*(1+Einstellungen!$B$10)</f>
        <v>37.19464</v>
      </c>
      <c r="G13820" s="21" t="str">
        <f aca="false">IF(F13820&lt;Einstellungen!$B$5,"ja","nein")</f>
        <v>nein</v>
      </c>
      <c r="H13820" s="21" t="s">
        <v>32</v>
      </c>
      <c r="I13820" s="29" t="n">
        <f aca="false">INDEX(Einstellungen!$B$27:$B$50,19)</f>
        <v>1.35</v>
      </c>
      <c r="J13820" s="29" t="n">
        <f aca="false">F13820*I13820</f>
        <v>50.212764</v>
      </c>
    </row>
    <row r="13821" customFormat="false" ht="15" hidden="false" customHeight="false" outlineLevel="0" collapsed="false">
      <c r="A13821" s="28" t="n">
        <v>46156</v>
      </c>
      <c r="B13821" s="21" t="s">
        <v>131</v>
      </c>
      <c r="C13821" s="21" t="s">
        <v>136</v>
      </c>
      <c r="D13821" s="29" t="n">
        <v>142.583</v>
      </c>
      <c r="E13821" s="29" t="n">
        <f aca="false">D13821/10</f>
        <v>14.2583</v>
      </c>
      <c r="F13821" s="29" t="n">
        <f aca="false">(E13821+Einstellungen!$B$20)*(1+Einstellungen!$B$10)</f>
        <v>39.168017</v>
      </c>
      <c r="G13821" s="21" t="str">
        <f aca="false">IF(F13821&lt;Einstellungen!$B$5,"ja","nein")</f>
        <v>nein</v>
      </c>
      <c r="H13821" s="21" t="s">
        <v>32</v>
      </c>
      <c r="I13821" s="29" t="n">
        <f aca="false">INDEX(Einstellungen!$B$27:$B$50,20)</f>
        <v>1.45</v>
      </c>
      <c r="J13821" s="29" t="n">
        <f aca="false">F13821*I13821</f>
        <v>56.79362465</v>
      </c>
    </row>
    <row r="13822" customFormat="false" ht="15" hidden="false" customHeight="false" outlineLevel="0" collapsed="false">
      <c r="A13822" s="28" t="n">
        <v>46156</v>
      </c>
      <c r="B13822" s="21" t="s">
        <v>132</v>
      </c>
      <c r="C13822" s="21" t="s">
        <v>136</v>
      </c>
      <c r="D13822" s="29" t="n">
        <v>150.447</v>
      </c>
      <c r="E13822" s="29" t="n">
        <f aca="false">D13822/10</f>
        <v>15.0447</v>
      </c>
      <c r="F13822" s="29" t="n">
        <f aca="false">(E13822+Einstellungen!$B$20)*(1+Einstellungen!$B$10)</f>
        <v>40.103833</v>
      </c>
      <c r="G13822" s="21" t="str">
        <f aca="false">IF(F13822&lt;Einstellungen!$B$5,"ja","nein")</f>
        <v>nein</v>
      </c>
      <c r="H13822" s="21" t="s">
        <v>32</v>
      </c>
      <c r="I13822" s="29" t="n">
        <f aca="false">INDEX(Einstellungen!$B$27:$B$50,21)</f>
        <v>1.4</v>
      </c>
      <c r="J13822" s="29" t="n">
        <f aca="false">F13822*I13822</f>
        <v>56.1453662</v>
      </c>
    </row>
    <row r="13823" customFormat="false" ht="15" hidden="false" customHeight="false" outlineLevel="0" collapsed="false">
      <c r="A13823" s="28" t="n">
        <v>46156</v>
      </c>
      <c r="B13823" s="21" t="s">
        <v>133</v>
      </c>
      <c r="C13823" s="21" t="s">
        <v>136</v>
      </c>
      <c r="D13823" s="29" t="n">
        <v>152.202</v>
      </c>
      <c r="E13823" s="29" t="n">
        <f aca="false">D13823/10</f>
        <v>15.2202</v>
      </c>
      <c r="F13823" s="29" t="n">
        <f aca="false">(E13823+Einstellungen!$B$20)*(1+Einstellungen!$B$10)</f>
        <v>40.312678</v>
      </c>
      <c r="G13823" s="21" t="str">
        <f aca="false">IF(F13823&lt;Einstellungen!$B$5,"ja","nein")</f>
        <v>nein</v>
      </c>
      <c r="H13823" s="21" t="s">
        <v>32</v>
      </c>
      <c r="I13823" s="29" t="n">
        <f aca="false">INDEX(Einstellungen!$B$27:$B$50,22)</f>
        <v>1.25</v>
      </c>
      <c r="J13823" s="29" t="n">
        <f aca="false">F13823*I13823</f>
        <v>50.3908475</v>
      </c>
    </row>
    <row r="13824" customFormat="false" ht="15" hidden="false" customHeight="false" outlineLevel="0" collapsed="false">
      <c r="A13824" s="28" t="n">
        <v>46156</v>
      </c>
      <c r="B13824" s="21" t="s">
        <v>134</v>
      </c>
      <c r="C13824" s="21" t="s">
        <v>136</v>
      </c>
      <c r="D13824" s="29" t="n">
        <v>150.91</v>
      </c>
      <c r="E13824" s="29" t="n">
        <f aca="false">D13824/10</f>
        <v>15.091</v>
      </c>
      <c r="F13824" s="29" t="n">
        <f aca="false">(E13824+Einstellungen!$B$20)*(1+Einstellungen!$B$10)</f>
        <v>40.15893</v>
      </c>
      <c r="G13824" s="21" t="str">
        <f aca="false">IF(F13824&lt;Einstellungen!$B$5,"ja","nein")</f>
        <v>nein</v>
      </c>
      <c r="H13824" s="21" t="s">
        <v>32</v>
      </c>
      <c r="I13824" s="29" t="n">
        <f aca="false">INDEX(Einstellungen!$B$27:$B$50,23)</f>
        <v>1.05</v>
      </c>
      <c r="J13824" s="29" t="n">
        <f aca="false">F13824*I13824</f>
        <v>42.1668765</v>
      </c>
    </row>
    <row r="13825" customFormat="false" ht="15" hidden="false" customHeight="false" outlineLevel="0" collapsed="false">
      <c r="A13825" s="28" t="n">
        <v>46156</v>
      </c>
      <c r="B13825" s="21" t="s">
        <v>135</v>
      </c>
      <c r="C13825" s="21" t="s">
        <v>136</v>
      </c>
      <c r="D13825" s="29" t="n">
        <v>136.32</v>
      </c>
      <c r="E13825" s="29" t="n">
        <f aca="false">D13825/10</f>
        <v>13.632</v>
      </c>
      <c r="F13825" s="29" t="n">
        <f aca="false">(E13825+Einstellungen!$B$20)*(1+Einstellungen!$B$10)</f>
        <v>38.42272</v>
      </c>
      <c r="G13825" s="21" t="str">
        <f aca="false">IF(F13825&lt;Einstellungen!$B$5,"ja","nein")</f>
        <v>nein</v>
      </c>
      <c r="H13825" s="21" t="s">
        <v>32</v>
      </c>
      <c r="I13825" s="29" t="n">
        <f aca="false">INDEX(Einstellungen!$B$27:$B$50,24)</f>
        <v>0.8</v>
      </c>
      <c r="J13825" s="29" t="n">
        <f aca="false">F13825*I13825</f>
        <v>30.738176</v>
      </c>
    </row>
    <row r="13826" customFormat="false" ht="15" hidden="false" customHeight="false" outlineLevel="0" collapsed="false">
      <c r="A13826" s="28" t="n">
        <v>46157</v>
      </c>
      <c r="B13826" s="21" t="s">
        <v>111</v>
      </c>
      <c r="C13826" s="21" t="s">
        <v>137</v>
      </c>
      <c r="D13826" s="29" t="n">
        <v>137.972</v>
      </c>
      <c r="E13826" s="29" t="n">
        <f aca="false">D13826/10</f>
        <v>13.7972</v>
      </c>
      <c r="F13826" s="29" t="n">
        <f aca="false">(E13826+Einstellungen!$B$20)*(1+Einstellungen!$B$10)</f>
        <v>38.619308</v>
      </c>
      <c r="G13826" s="21" t="str">
        <f aca="false">IF(F13826&lt;Einstellungen!$B$5,"ja","nein")</f>
        <v>nein</v>
      </c>
      <c r="H13826" s="21" t="s">
        <v>32</v>
      </c>
      <c r="I13826" s="29" t="n">
        <f aca="false">INDEX(Einstellungen!$B$27:$B$50,1)</f>
        <v>0.6</v>
      </c>
      <c r="J13826" s="29" t="n">
        <f aca="false">F13826*I13826</f>
        <v>23.1715848</v>
      </c>
    </row>
    <row r="13827" customFormat="false" ht="15" hidden="false" customHeight="false" outlineLevel="0" collapsed="false">
      <c r="A13827" s="28" t="n">
        <v>46157</v>
      </c>
      <c r="B13827" s="21" t="s">
        <v>113</v>
      </c>
      <c r="C13827" s="21" t="s">
        <v>137</v>
      </c>
      <c r="D13827" s="29" t="n">
        <v>131.373</v>
      </c>
      <c r="E13827" s="29" t="n">
        <f aca="false">D13827/10</f>
        <v>13.1373</v>
      </c>
      <c r="F13827" s="29" t="n">
        <f aca="false">(E13827+Einstellungen!$B$20)*(1+Einstellungen!$B$10)</f>
        <v>37.834027</v>
      </c>
      <c r="G13827" s="21" t="str">
        <f aca="false">IF(F13827&lt;Einstellungen!$B$5,"ja","nein")</f>
        <v>nein</v>
      </c>
      <c r="H13827" s="21" t="s">
        <v>32</v>
      </c>
      <c r="I13827" s="29" t="n">
        <f aca="false">INDEX(Einstellungen!$B$27:$B$50,2)</f>
        <v>0.5</v>
      </c>
      <c r="J13827" s="29" t="n">
        <f aca="false">F13827*I13827</f>
        <v>18.9170135</v>
      </c>
    </row>
    <row r="13828" customFormat="false" ht="15" hidden="false" customHeight="false" outlineLevel="0" collapsed="false">
      <c r="A13828" s="28" t="n">
        <v>46157</v>
      </c>
      <c r="B13828" s="21" t="s">
        <v>114</v>
      </c>
      <c r="C13828" s="21" t="s">
        <v>137</v>
      </c>
      <c r="D13828" s="29" t="n">
        <v>126.312</v>
      </c>
      <c r="E13828" s="29" t="n">
        <f aca="false">D13828/10</f>
        <v>12.6312</v>
      </c>
      <c r="F13828" s="29" t="n">
        <f aca="false">(E13828+Einstellungen!$B$20)*(1+Einstellungen!$B$10)</f>
        <v>37.231768</v>
      </c>
      <c r="G13828" s="21" t="str">
        <f aca="false">IF(F13828&lt;Einstellungen!$B$5,"ja","nein")</f>
        <v>nein</v>
      </c>
      <c r="H13828" s="21" t="s">
        <v>32</v>
      </c>
      <c r="I13828" s="29" t="n">
        <f aca="false">INDEX(Einstellungen!$B$27:$B$50,3)</f>
        <v>0.45</v>
      </c>
      <c r="J13828" s="29" t="n">
        <f aca="false">F13828*I13828</f>
        <v>16.7542956</v>
      </c>
    </row>
    <row r="13829" customFormat="false" ht="15" hidden="false" customHeight="false" outlineLevel="0" collapsed="false">
      <c r="A13829" s="28" t="n">
        <v>46157</v>
      </c>
      <c r="B13829" s="21" t="s">
        <v>115</v>
      </c>
      <c r="C13829" s="21" t="s">
        <v>137</v>
      </c>
      <c r="D13829" s="29" t="n">
        <v>121.938</v>
      </c>
      <c r="E13829" s="29" t="n">
        <f aca="false">D13829/10</f>
        <v>12.1938</v>
      </c>
      <c r="F13829" s="29" t="n">
        <f aca="false">(E13829+Einstellungen!$B$20)*(1+Einstellungen!$B$10)</f>
        <v>36.711262</v>
      </c>
      <c r="G13829" s="21" t="str">
        <f aca="false">IF(F13829&lt;Einstellungen!$B$5,"ja","nein")</f>
        <v>nein</v>
      </c>
      <c r="H13829" s="21" t="s">
        <v>32</v>
      </c>
      <c r="I13829" s="29" t="n">
        <f aca="false">INDEX(Einstellungen!$B$27:$B$50,4)</f>
        <v>0.45</v>
      </c>
      <c r="J13829" s="29" t="n">
        <f aca="false">F13829*I13829</f>
        <v>16.5200679</v>
      </c>
    </row>
    <row r="13830" customFormat="false" ht="15" hidden="false" customHeight="false" outlineLevel="0" collapsed="false">
      <c r="A13830" s="28" t="n">
        <v>46157</v>
      </c>
      <c r="B13830" s="21" t="s">
        <v>116</v>
      </c>
      <c r="C13830" s="21" t="s">
        <v>137</v>
      </c>
      <c r="D13830" s="29" t="n">
        <v>123.713</v>
      </c>
      <c r="E13830" s="29" t="n">
        <f aca="false">D13830/10</f>
        <v>12.3713</v>
      </c>
      <c r="F13830" s="29" t="n">
        <f aca="false">(E13830+Einstellungen!$B$20)*(1+Einstellungen!$B$10)</f>
        <v>36.922487</v>
      </c>
      <c r="G13830" s="21" t="str">
        <f aca="false">IF(F13830&lt;Einstellungen!$B$5,"ja","nein")</f>
        <v>nein</v>
      </c>
      <c r="H13830" s="21" t="s">
        <v>32</v>
      </c>
      <c r="I13830" s="29" t="n">
        <f aca="false">INDEX(Einstellungen!$B$27:$B$50,5)</f>
        <v>0.45</v>
      </c>
      <c r="J13830" s="29" t="n">
        <f aca="false">F13830*I13830</f>
        <v>16.61511915</v>
      </c>
    </row>
    <row r="13831" customFormat="false" ht="15" hidden="false" customHeight="false" outlineLevel="0" collapsed="false">
      <c r="A13831" s="28" t="n">
        <v>46157</v>
      </c>
      <c r="B13831" s="21" t="s">
        <v>117</v>
      </c>
      <c r="C13831" s="21" t="s">
        <v>137</v>
      </c>
      <c r="D13831" s="29" t="n">
        <v>127.16</v>
      </c>
      <c r="E13831" s="29" t="n">
        <f aca="false">D13831/10</f>
        <v>12.716</v>
      </c>
      <c r="F13831" s="29" t="n">
        <f aca="false">(E13831+Einstellungen!$B$20)*(1+Einstellungen!$B$10)</f>
        <v>37.33268</v>
      </c>
      <c r="G13831" s="21" t="str">
        <f aca="false">IF(F13831&lt;Einstellungen!$B$5,"ja","nein")</f>
        <v>nein</v>
      </c>
      <c r="H13831" s="21" t="s">
        <v>32</v>
      </c>
      <c r="I13831" s="29" t="n">
        <f aca="false">INDEX(Einstellungen!$B$27:$B$50,6)</f>
        <v>0.5</v>
      </c>
      <c r="J13831" s="29" t="n">
        <f aca="false">F13831*I13831</f>
        <v>18.66634</v>
      </c>
    </row>
    <row r="13832" customFormat="false" ht="15" hidden="false" customHeight="false" outlineLevel="0" collapsed="false">
      <c r="A13832" s="28" t="n">
        <v>46157</v>
      </c>
      <c r="B13832" s="21" t="s">
        <v>118</v>
      </c>
      <c r="C13832" s="21" t="s">
        <v>137</v>
      </c>
      <c r="D13832" s="29" t="n">
        <v>136.1</v>
      </c>
      <c r="E13832" s="29" t="n">
        <f aca="false">D13832/10</f>
        <v>13.61</v>
      </c>
      <c r="F13832" s="29" t="n">
        <f aca="false">(E13832+Einstellungen!$B$20)*(1+Einstellungen!$B$10)</f>
        <v>38.39654</v>
      </c>
      <c r="G13832" s="21" t="str">
        <f aca="false">IF(F13832&lt;Einstellungen!$B$5,"ja","nein")</f>
        <v>nein</v>
      </c>
      <c r="H13832" s="21" t="s">
        <v>32</v>
      </c>
      <c r="I13832" s="29" t="n">
        <f aca="false">INDEX(Einstellungen!$B$27:$B$50,7)</f>
        <v>0.7</v>
      </c>
      <c r="J13832" s="29" t="n">
        <f aca="false">F13832*I13832</f>
        <v>26.877578</v>
      </c>
    </row>
    <row r="13833" customFormat="false" ht="15" hidden="false" customHeight="false" outlineLevel="0" collapsed="false">
      <c r="A13833" s="28" t="n">
        <v>46157</v>
      </c>
      <c r="B13833" s="21" t="s">
        <v>119</v>
      </c>
      <c r="C13833" s="21" t="s">
        <v>137</v>
      </c>
      <c r="D13833" s="29" t="n">
        <v>132.515</v>
      </c>
      <c r="E13833" s="29" t="n">
        <f aca="false">D13833/10</f>
        <v>13.2515</v>
      </c>
      <c r="F13833" s="29" t="n">
        <f aca="false">(E13833+Einstellungen!$B$20)*(1+Einstellungen!$B$10)</f>
        <v>37.969925</v>
      </c>
      <c r="G13833" s="21" t="str">
        <f aca="false">IF(F13833&lt;Einstellungen!$B$5,"ja","nein")</f>
        <v>nein</v>
      </c>
      <c r="H13833" s="21" t="s">
        <v>32</v>
      </c>
      <c r="I13833" s="29" t="n">
        <f aca="false">INDEX(Einstellungen!$B$27:$B$50,8)</f>
        <v>0.95</v>
      </c>
      <c r="J13833" s="29" t="n">
        <f aca="false">F13833*I13833</f>
        <v>36.07142875</v>
      </c>
    </row>
    <row r="13834" customFormat="false" ht="15" hidden="false" customHeight="false" outlineLevel="0" collapsed="false">
      <c r="A13834" s="28" t="n">
        <v>46157</v>
      </c>
      <c r="B13834" s="21" t="s">
        <v>120</v>
      </c>
      <c r="C13834" s="21" t="s">
        <v>137</v>
      </c>
      <c r="D13834" s="29" t="n">
        <v>123.995</v>
      </c>
      <c r="E13834" s="29" t="n">
        <f aca="false">D13834/10</f>
        <v>12.3995</v>
      </c>
      <c r="F13834" s="29" t="n">
        <f aca="false">(E13834+Einstellungen!$B$20)*(1+Einstellungen!$B$10)</f>
        <v>36.956045</v>
      </c>
      <c r="G13834" s="21" t="str">
        <f aca="false">IF(F13834&lt;Einstellungen!$B$5,"ja","nein")</f>
        <v>nein</v>
      </c>
      <c r="H13834" s="21" t="s">
        <v>32</v>
      </c>
      <c r="I13834" s="29" t="n">
        <f aca="false">INDEX(Einstellungen!$B$27:$B$50,9)</f>
        <v>1.05</v>
      </c>
      <c r="J13834" s="29" t="n">
        <f aca="false">F13834*I13834</f>
        <v>38.80384725</v>
      </c>
    </row>
    <row r="13835" customFormat="false" ht="15" hidden="false" customHeight="false" outlineLevel="0" collapsed="false">
      <c r="A13835" s="28" t="n">
        <v>46157</v>
      </c>
      <c r="B13835" s="21" t="s">
        <v>121</v>
      </c>
      <c r="C13835" s="21" t="s">
        <v>137</v>
      </c>
      <c r="D13835" s="29" t="n">
        <v>104.54</v>
      </c>
      <c r="E13835" s="29" t="n">
        <f aca="false">D13835/10</f>
        <v>10.454</v>
      </c>
      <c r="F13835" s="29" t="n">
        <f aca="false">(E13835+Einstellungen!$B$20)*(1+Einstellungen!$B$10)</f>
        <v>34.6409</v>
      </c>
      <c r="G13835" s="21" t="str">
        <f aca="false">IF(F13835&lt;Einstellungen!$B$5,"ja","nein")</f>
        <v>nein</v>
      </c>
      <c r="H13835" s="21" t="s">
        <v>32</v>
      </c>
      <c r="I13835" s="29" t="n">
        <f aca="false">INDEX(Einstellungen!$B$27:$B$50,10)</f>
        <v>1.05</v>
      </c>
      <c r="J13835" s="29" t="n">
        <f aca="false">F13835*I13835</f>
        <v>36.372945</v>
      </c>
    </row>
    <row r="13836" customFormat="false" ht="15" hidden="false" customHeight="false" outlineLevel="0" collapsed="false">
      <c r="A13836" s="28" t="n">
        <v>46157</v>
      </c>
      <c r="B13836" s="21" t="s">
        <v>122</v>
      </c>
      <c r="C13836" s="21" t="s">
        <v>137</v>
      </c>
      <c r="D13836" s="29" t="n">
        <v>81.782</v>
      </c>
      <c r="E13836" s="29" t="n">
        <f aca="false">D13836/10</f>
        <v>8.1782</v>
      </c>
      <c r="F13836" s="29" t="n">
        <f aca="false">(E13836+Einstellungen!$B$20)*(1+Einstellungen!$B$10)</f>
        <v>31.932698</v>
      </c>
      <c r="G13836" s="21" t="str">
        <f aca="false">IF(F13836&lt;Einstellungen!$B$5,"ja","nein")</f>
        <v>nein</v>
      </c>
      <c r="H13836" s="21" t="s">
        <v>32</v>
      </c>
      <c r="I13836" s="29" t="n">
        <f aca="false">INDEX(Einstellungen!$B$27:$B$50,11)</f>
        <v>1.05</v>
      </c>
      <c r="J13836" s="29" t="n">
        <f aca="false">F13836*I13836</f>
        <v>33.5293329</v>
      </c>
    </row>
    <row r="13837" customFormat="false" ht="15" hidden="false" customHeight="false" outlineLevel="0" collapsed="false">
      <c r="A13837" s="28" t="n">
        <v>46157</v>
      </c>
      <c r="B13837" s="21" t="s">
        <v>123</v>
      </c>
      <c r="C13837" s="21" t="s">
        <v>137</v>
      </c>
      <c r="D13837" s="29" t="n">
        <v>66.817</v>
      </c>
      <c r="E13837" s="29" t="n">
        <f aca="false">D13837/10</f>
        <v>6.6817</v>
      </c>
      <c r="F13837" s="29" t="n">
        <f aca="false">(E13837+Einstellungen!$B$20)*(1+Einstellungen!$B$10)</f>
        <v>30.151863</v>
      </c>
      <c r="G13837" s="21" t="str">
        <f aca="false">IF(F13837&lt;Einstellungen!$B$5,"ja","nein")</f>
        <v>nein</v>
      </c>
      <c r="H13837" s="21" t="s">
        <v>32</v>
      </c>
      <c r="I13837" s="29" t="n">
        <f aca="false">INDEX(Einstellungen!$B$27:$B$50,12)</f>
        <v>1.1</v>
      </c>
      <c r="J13837" s="29" t="n">
        <f aca="false">F13837*I13837</f>
        <v>33.1670493</v>
      </c>
    </row>
    <row r="13838" customFormat="false" ht="15" hidden="false" customHeight="false" outlineLevel="0" collapsed="false">
      <c r="A13838" s="28" t="n">
        <v>46157</v>
      </c>
      <c r="B13838" s="21" t="s">
        <v>124</v>
      </c>
      <c r="C13838" s="21" t="s">
        <v>137</v>
      </c>
      <c r="D13838" s="29" t="n">
        <v>54.302</v>
      </c>
      <c r="E13838" s="29" t="n">
        <f aca="false">D13838/10</f>
        <v>5.4302</v>
      </c>
      <c r="F13838" s="29" t="n">
        <f aca="false">(E13838+Einstellungen!$B$20)*(1+Einstellungen!$B$10)</f>
        <v>28.662578</v>
      </c>
      <c r="G13838" s="21" t="str">
        <f aca="false">IF(F13838&lt;Einstellungen!$B$5,"ja","nein")</f>
        <v>ja</v>
      </c>
      <c r="H13838" s="21" t="s">
        <v>32</v>
      </c>
      <c r="I13838" s="29" t="n">
        <f aca="false">INDEX(Einstellungen!$B$27:$B$50,13)</f>
        <v>1.2</v>
      </c>
      <c r="J13838" s="29" t="n">
        <f aca="false">F13838*I13838</f>
        <v>34.3950936</v>
      </c>
    </row>
    <row r="13839" customFormat="false" ht="15" hidden="false" customHeight="false" outlineLevel="0" collapsed="false">
      <c r="A13839" s="28" t="n">
        <v>46157</v>
      </c>
      <c r="B13839" s="21" t="s">
        <v>125</v>
      </c>
      <c r="C13839" s="21" t="s">
        <v>137</v>
      </c>
      <c r="D13839" s="29" t="n">
        <v>40.322</v>
      </c>
      <c r="E13839" s="29" t="n">
        <f aca="false">D13839/10</f>
        <v>4.0322</v>
      </c>
      <c r="F13839" s="29" t="n">
        <f aca="false">(E13839+Einstellungen!$B$20)*(1+Einstellungen!$B$10)</f>
        <v>26.998958</v>
      </c>
      <c r="G13839" s="21" t="str">
        <f aca="false">IF(F13839&lt;Einstellungen!$B$5,"ja","nein")</f>
        <v>ja</v>
      </c>
      <c r="H13839" s="21" t="s">
        <v>32</v>
      </c>
      <c r="I13839" s="29" t="n">
        <f aca="false">INDEX(Einstellungen!$B$27:$B$50,14)</f>
        <v>1.15</v>
      </c>
      <c r="J13839" s="29" t="n">
        <f aca="false">F13839*I13839</f>
        <v>31.0488017</v>
      </c>
    </row>
    <row r="13840" customFormat="false" ht="15" hidden="false" customHeight="false" outlineLevel="0" collapsed="false">
      <c r="A13840" s="28" t="n">
        <v>46157</v>
      </c>
      <c r="B13840" s="21" t="s">
        <v>126</v>
      </c>
      <c r="C13840" s="21" t="s">
        <v>137</v>
      </c>
      <c r="D13840" s="29" t="n">
        <v>40.148</v>
      </c>
      <c r="E13840" s="29" t="n">
        <f aca="false">D13840/10</f>
        <v>4.0148</v>
      </c>
      <c r="F13840" s="29" t="n">
        <f aca="false">(E13840+Einstellungen!$B$20)*(1+Einstellungen!$B$10)</f>
        <v>26.978252</v>
      </c>
      <c r="G13840" s="21" t="str">
        <f aca="false">IF(F13840&lt;Einstellungen!$B$5,"ja","nein")</f>
        <v>ja</v>
      </c>
      <c r="H13840" s="21" t="s">
        <v>32</v>
      </c>
      <c r="I13840" s="29" t="n">
        <f aca="false">INDEX(Einstellungen!$B$27:$B$50,15)</f>
        <v>1</v>
      </c>
      <c r="J13840" s="29" t="n">
        <f aca="false">F13840*I13840</f>
        <v>26.978252</v>
      </c>
    </row>
    <row r="13841" customFormat="false" ht="15" hidden="false" customHeight="false" outlineLevel="0" collapsed="false">
      <c r="A13841" s="28" t="n">
        <v>46157</v>
      </c>
      <c r="B13841" s="21" t="s">
        <v>127</v>
      </c>
      <c r="C13841" s="21" t="s">
        <v>137</v>
      </c>
      <c r="D13841" s="29" t="n">
        <v>51.002</v>
      </c>
      <c r="E13841" s="29" t="n">
        <f aca="false">D13841/10</f>
        <v>5.1002</v>
      </c>
      <c r="F13841" s="29" t="n">
        <f aca="false">(E13841+Einstellungen!$B$20)*(1+Einstellungen!$B$10)</f>
        <v>28.269878</v>
      </c>
      <c r="G13841" s="21" t="str">
        <f aca="false">IF(F13841&lt;Einstellungen!$B$5,"ja","nein")</f>
        <v>ja</v>
      </c>
      <c r="H13841" s="21" t="s">
        <v>32</v>
      </c>
      <c r="I13841" s="29" t="n">
        <f aca="false">INDEX(Einstellungen!$B$27:$B$50,16)</f>
        <v>0.95</v>
      </c>
      <c r="J13841" s="29" t="n">
        <f aca="false">F13841*I13841</f>
        <v>26.8563841</v>
      </c>
    </row>
    <row r="13842" customFormat="false" ht="15" hidden="false" customHeight="false" outlineLevel="0" collapsed="false">
      <c r="A13842" s="28" t="n">
        <v>46157</v>
      </c>
      <c r="B13842" s="21" t="s">
        <v>128</v>
      </c>
      <c r="C13842" s="21" t="s">
        <v>137</v>
      </c>
      <c r="D13842" s="29" t="n">
        <v>77.32</v>
      </c>
      <c r="E13842" s="29" t="n">
        <f aca="false">D13842/10</f>
        <v>7.732</v>
      </c>
      <c r="F13842" s="29" t="n">
        <f aca="false">(E13842+Einstellungen!$B$20)*(1+Einstellungen!$B$10)</f>
        <v>31.40172</v>
      </c>
      <c r="G13842" s="21" t="str">
        <f aca="false">IF(F13842&lt;Einstellungen!$B$5,"ja","nein")</f>
        <v>nein</v>
      </c>
      <c r="H13842" s="21" t="s">
        <v>32</v>
      </c>
      <c r="I13842" s="29" t="n">
        <f aca="false">INDEX(Einstellungen!$B$27:$B$50,17)</f>
        <v>0.95</v>
      </c>
      <c r="J13842" s="29" t="n">
        <f aca="false">F13842*I13842</f>
        <v>29.831634</v>
      </c>
    </row>
    <row r="13843" customFormat="false" ht="15" hidden="false" customHeight="false" outlineLevel="0" collapsed="false">
      <c r="A13843" s="28" t="n">
        <v>46157</v>
      </c>
      <c r="B13843" s="21" t="s">
        <v>129</v>
      </c>
      <c r="C13843" s="21" t="s">
        <v>137</v>
      </c>
      <c r="D13843" s="29" t="n">
        <v>105.047</v>
      </c>
      <c r="E13843" s="29" t="n">
        <f aca="false">D13843/10</f>
        <v>10.5047</v>
      </c>
      <c r="F13843" s="29" t="n">
        <f aca="false">(E13843+Einstellungen!$B$20)*(1+Einstellungen!$B$10)</f>
        <v>34.701233</v>
      </c>
      <c r="G13843" s="21" t="str">
        <f aca="false">IF(F13843&lt;Einstellungen!$B$5,"ja","nein")</f>
        <v>nein</v>
      </c>
      <c r="H13843" s="21" t="s">
        <v>32</v>
      </c>
      <c r="I13843" s="29" t="n">
        <f aca="false">INDEX(Einstellungen!$B$27:$B$50,18)</f>
        <v>1.1</v>
      </c>
      <c r="J13843" s="29" t="n">
        <f aca="false">F13843*I13843</f>
        <v>38.1713563</v>
      </c>
    </row>
    <row r="13844" customFormat="false" ht="15" hidden="false" customHeight="false" outlineLevel="0" collapsed="false">
      <c r="A13844" s="28" t="n">
        <v>46157</v>
      </c>
      <c r="B13844" s="21" t="s">
        <v>130</v>
      </c>
      <c r="C13844" s="21" t="s">
        <v>137</v>
      </c>
      <c r="D13844" s="29" t="n">
        <v>125.042</v>
      </c>
      <c r="E13844" s="29" t="n">
        <f aca="false">D13844/10</f>
        <v>12.5042</v>
      </c>
      <c r="F13844" s="29" t="n">
        <f aca="false">(E13844+Einstellungen!$B$20)*(1+Einstellungen!$B$10)</f>
        <v>37.080638</v>
      </c>
      <c r="G13844" s="21" t="str">
        <f aca="false">IF(F13844&lt;Einstellungen!$B$5,"ja","nein")</f>
        <v>nein</v>
      </c>
      <c r="H13844" s="21" t="s">
        <v>32</v>
      </c>
      <c r="I13844" s="29" t="n">
        <f aca="false">INDEX(Einstellungen!$B$27:$B$50,19)</f>
        <v>1.35</v>
      </c>
      <c r="J13844" s="29" t="n">
        <f aca="false">F13844*I13844</f>
        <v>50.0588613</v>
      </c>
    </row>
    <row r="13845" customFormat="false" ht="15" hidden="false" customHeight="false" outlineLevel="0" collapsed="false">
      <c r="A13845" s="28" t="n">
        <v>46157</v>
      </c>
      <c r="B13845" s="21" t="s">
        <v>131</v>
      </c>
      <c r="C13845" s="21" t="s">
        <v>137</v>
      </c>
      <c r="D13845" s="29" t="n">
        <v>143.31</v>
      </c>
      <c r="E13845" s="29" t="n">
        <f aca="false">D13845/10</f>
        <v>14.331</v>
      </c>
      <c r="F13845" s="29" t="n">
        <f aca="false">(E13845+Einstellungen!$B$20)*(1+Einstellungen!$B$10)</f>
        <v>39.25453</v>
      </c>
      <c r="G13845" s="21" t="str">
        <f aca="false">IF(F13845&lt;Einstellungen!$B$5,"ja","nein")</f>
        <v>nein</v>
      </c>
      <c r="H13845" s="21" t="s">
        <v>32</v>
      </c>
      <c r="I13845" s="29" t="n">
        <f aca="false">INDEX(Einstellungen!$B$27:$B$50,20)</f>
        <v>1.45</v>
      </c>
      <c r="J13845" s="29" t="n">
        <f aca="false">F13845*I13845</f>
        <v>56.9190685</v>
      </c>
    </row>
    <row r="13846" customFormat="false" ht="15" hidden="false" customHeight="false" outlineLevel="0" collapsed="false">
      <c r="A13846" s="28" t="n">
        <v>46157</v>
      </c>
      <c r="B13846" s="21" t="s">
        <v>132</v>
      </c>
      <c r="C13846" s="21" t="s">
        <v>137</v>
      </c>
      <c r="D13846" s="29" t="n">
        <v>153.455</v>
      </c>
      <c r="E13846" s="29" t="n">
        <f aca="false">D13846/10</f>
        <v>15.3455</v>
      </c>
      <c r="F13846" s="29" t="n">
        <f aca="false">(E13846+Einstellungen!$B$20)*(1+Einstellungen!$B$10)</f>
        <v>40.461785</v>
      </c>
      <c r="G13846" s="21" t="str">
        <f aca="false">IF(F13846&lt;Einstellungen!$B$5,"ja","nein")</f>
        <v>nein</v>
      </c>
      <c r="H13846" s="21" t="s">
        <v>32</v>
      </c>
      <c r="I13846" s="29" t="n">
        <f aca="false">INDEX(Einstellungen!$B$27:$B$50,21)</f>
        <v>1.4</v>
      </c>
      <c r="J13846" s="29" t="n">
        <f aca="false">F13846*I13846</f>
        <v>56.646499</v>
      </c>
    </row>
    <row r="13847" customFormat="false" ht="15" hidden="false" customHeight="false" outlineLevel="0" collapsed="false">
      <c r="A13847" s="28" t="n">
        <v>46157</v>
      </c>
      <c r="B13847" s="21" t="s">
        <v>133</v>
      </c>
      <c r="C13847" s="21" t="s">
        <v>137</v>
      </c>
      <c r="D13847" s="29" t="n">
        <v>151.145</v>
      </c>
      <c r="E13847" s="29" t="n">
        <f aca="false">D13847/10</f>
        <v>15.1145</v>
      </c>
      <c r="F13847" s="29" t="n">
        <f aca="false">(E13847+Einstellungen!$B$20)*(1+Einstellungen!$B$10)</f>
        <v>40.186895</v>
      </c>
      <c r="G13847" s="21" t="str">
        <f aca="false">IF(F13847&lt;Einstellungen!$B$5,"ja","nein")</f>
        <v>nein</v>
      </c>
      <c r="H13847" s="21" t="s">
        <v>32</v>
      </c>
      <c r="I13847" s="29" t="n">
        <f aca="false">INDEX(Einstellungen!$B$27:$B$50,22)</f>
        <v>1.25</v>
      </c>
      <c r="J13847" s="29" t="n">
        <f aca="false">F13847*I13847</f>
        <v>50.23361875</v>
      </c>
    </row>
    <row r="13848" customFormat="false" ht="15" hidden="false" customHeight="false" outlineLevel="0" collapsed="false">
      <c r="A13848" s="28" t="n">
        <v>46157</v>
      </c>
      <c r="B13848" s="21" t="s">
        <v>134</v>
      </c>
      <c r="C13848" s="21" t="s">
        <v>137</v>
      </c>
      <c r="D13848" s="29" t="n">
        <v>144.685</v>
      </c>
      <c r="E13848" s="29" t="n">
        <f aca="false">D13848/10</f>
        <v>14.4685</v>
      </c>
      <c r="F13848" s="29" t="n">
        <f aca="false">(E13848+Einstellungen!$B$20)*(1+Einstellungen!$B$10)</f>
        <v>39.418155</v>
      </c>
      <c r="G13848" s="21" t="str">
        <f aca="false">IF(F13848&lt;Einstellungen!$B$5,"ja","nein")</f>
        <v>nein</v>
      </c>
      <c r="H13848" s="21" t="s">
        <v>32</v>
      </c>
      <c r="I13848" s="29" t="n">
        <f aca="false">INDEX(Einstellungen!$B$27:$B$50,23)</f>
        <v>1.05</v>
      </c>
      <c r="J13848" s="29" t="n">
        <f aca="false">F13848*I13848</f>
        <v>41.38906275</v>
      </c>
    </row>
    <row r="13849" customFormat="false" ht="15" hidden="false" customHeight="false" outlineLevel="0" collapsed="false">
      <c r="A13849" s="28" t="n">
        <v>46157</v>
      </c>
      <c r="B13849" s="21" t="s">
        <v>135</v>
      </c>
      <c r="C13849" s="21" t="s">
        <v>137</v>
      </c>
      <c r="D13849" s="29" t="n">
        <v>135.512</v>
      </c>
      <c r="E13849" s="29" t="n">
        <f aca="false">D13849/10</f>
        <v>13.5512</v>
      </c>
      <c r="F13849" s="29" t="n">
        <f aca="false">(E13849+Einstellungen!$B$20)*(1+Einstellungen!$B$10)</f>
        <v>38.326568</v>
      </c>
      <c r="G13849" s="21" t="str">
        <f aca="false">IF(F13849&lt;Einstellungen!$B$5,"ja","nein")</f>
        <v>nein</v>
      </c>
      <c r="H13849" s="21" t="s">
        <v>32</v>
      </c>
      <c r="I13849" s="29" t="n">
        <f aca="false">INDEX(Einstellungen!$B$27:$B$50,24)</f>
        <v>0.8</v>
      </c>
      <c r="J13849" s="29" t="n">
        <f aca="false">F13849*I13849</f>
        <v>30.6612544</v>
      </c>
    </row>
    <row r="13850" customFormat="false" ht="15" hidden="false" customHeight="false" outlineLevel="0" collapsed="false">
      <c r="A13850" s="28" t="n">
        <v>46158</v>
      </c>
      <c r="B13850" s="21" t="s">
        <v>111</v>
      </c>
      <c r="C13850" s="21" t="s">
        <v>138</v>
      </c>
      <c r="D13850" s="29" t="n">
        <v>130</v>
      </c>
      <c r="E13850" s="29" t="n">
        <f aca="false">D13850/10</f>
        <v>13</v>
      </c>
      <c r="F13850" s="29" t="n">
        <f aca="false">(E13850+Einstellungen!$B$20)*(1+Einstellungen!$B$10)</f>
        <v>37.67064</v>
      </c>
      <c r="G13850" s="21" t="str">
        <f aca="false">IF(F13850&lt;Einstellungen!$B$5,"ja","nein")</f>
        <v>nein</v>
      </c>
      <c r="H13850" s="21" t="s">
        <v>32</v>
      </c>
      <c r="I13850" s="29" t="n">
        <f aca="false">INDEX(Einstellungen!$B$27:$B$50,1)</f>
        <v>0.6</v>
      </c>
      <c r="J13850" s="29" t="n">
        <f aca="false">F13850*I13850</f>
        <v>22.602384</v>
      </c>
    </row>
    <row r="13851" customFormat="false" ht="15" hidden="false" customHeight="false" outlineLevel="0" collapsed="false">
      <c r="A13851" s="28" t="n">
        <v>46158</v>
      </c>
      <c r="B13851" s="21" t="s">
        <v>113</v>
      </c>
      <c r="C13851" s="21" t="s">
        <v>138</v>
      </c>
      <c r="D13851" s="29" t="n">
        <v>121.787</v>
      </c>
      <c r="E13851" s="29" t="n">
        <f aca="false">D13851/10</f>
        <v>12.1787</v>
      </c>
      <c r="F13851" s="29" t="n">
        <f aca="false">(E13851+Einstellungen!$B$20)*(1+Einstellungen!$B$10)</f>
        <v>36.693293</v>
      </c>
      <c r="G13851" s="21" t="str">
        <f aca="false">IF(F13851&lt;Einstellungen!$B$5,"ja","nein")</f>
        <v>nein</v>
      </c>
      <c r="H13851" s="21" t="s">
        <v>32</v>
      </c>
      <c r="I13851" s="29" t="n">
        <f aca="false">INDEX(Einstellungen!$B$27:$B$50,2)</f>
        <v>0.5</v>
      </c>
      <c r="J13851" s="29" t="n">
        <f aca="false">F13851*I13851</f>
        <v>18.3466465</v>
      </c>
    </row>
    <row r="13852" customFormat="false" ht="15" hidden="false" customHeight="false" outlineLevel="0" collapsed="false">
      <c r="A13852" s="28" t="n">
        <v>46158</v>
      </c>
      <c r="B13852" s="21" t="s">
        <v>114</v>
      </c>
      <c r="C13852" s="21" t="s">
        <v>138</v>
      </c>
      <c r="D13852" s="29" t="n">
        <v>117.562</v>
      </c>
      <c r="E13852" s="29" t="n">
        <f aca="false">D13852/10</f>
        <v>11.7562</v>
      </c>
      <c r="F13852" s="29" t="n">
        <f aca="false">(E13852+Einstellungen!$B$20)*(1+Einstellungen!$B$10)</f>
        <v>36.190518</v>
      </c>
      <c r="G13852" s="21" t="str">
        <f aca="false">IF(F13852&lt;Einstellungen!$B$5,"ja","nein")</f>
        <v>nein</v>
      </c>
      <c r="H13852" s="21" t="s">
        <v>32</v>
      </c>
      <c r="I13852" s="29" t="n">
        <f aca="false">INDEX(Einstellungen!$B$27:$B$50,3)</f>
        <v>0.45</v>
      </c>
      <c r="J13852" s="29" t="n">
        <f aca="false">F13852*I13852</f>
        <v>16.2857331</v>
      </c>
    </row>
    <row r="13853" customFormat="false" ht="15" hidden="false" customHeight="false" outlineLevel="0" collapsed="false">
      <c r="A13853" s="28" t="n">
        <v>46158</v>
      </c>
      <c r="B13853" s="21" t="s">
        <v>115</v>
      </c>
      <c r="C13853" s="21" t="s">
        <v>138</v>
      </c>
      <c r="D13853" s="29" t="n">
        <v>116.002</v>
      </c>
      <c r="E13853" s="29" t="n">
        <f aca="false">D13853/10</f>
        <v>11.6002</v>
      </c>
      <c r="F13853" s="29" t="n">
        <f aca="false">(E13853+Einstellungen!$B$20)*(1+Einstellungen!$B$10)</f>
        <v>36.004878</v>
      </c>
      <c r="G13853" s="21" t="str">
        <f aca="false">IF(F13853&lt;Einstellungen!$B$5,"ja","nein")</f>
        <v>nein</v>
      </c>
      <c r="H13853" s="21" t="s">
        <v>32</v>
      </c>
      <c r="I13853" s="29" t="n">
        <f aca="false">INDEX(Einstellungen!$B$27:$B$50,4)</f>
        <v>0.45</v>
      </c>
      <c r="J13853" s="29" t="n">
        <f aca="false">F13853*I13853</f>
        <v>16.2021951</v>
      </c>
    </row>
    <row r="13854" customFormat="false" ht="15" hidden="false" customHeight="false" outlineLevel="0" collapsed="false">
      <c r="A13854" s="28" t="n">
        <v>46158</v>
      </c>
      <c r="B13854" s="21" t="s">
        <v>116</v>
      </c>
      <c r="C13854" s="21" t="s">
        <v>138</v>
      </c>
      <c r="D13854" s="29" t="n">
        <v>114.02</v>
      </c>
      <c r="E13854" s="29" t="n">
        <f aca="false">D13854/10</f>
        <v>11.402</v>
      </c>
      <c r="F13854" s="29" t="n">
        <f aca="false">(E13854+Einstellungen!$B$20)*(1+Einstellungen!$B$10)</f>
        <v>35.76902</v>
      </c>
      <c r="G13854" s="21" t="str">
        <f aca="false">IF(F13854&lt;Einstellungen!$B$5,"ja","nein")</f>
        <v>nein</v>
      </c>
      <c r="H13854" s="21" t="s">
        <v>32</v>
      </c>
      <c r="I13854" s="29" t="n">
        <f aca="false">INDEX(Einstellungen!$B$27:$B$50,5)</f>
        <v>0.45</v>
      </c>
      <c r="J13854" s="29" t="n">
        <f aca="false">F13854*I13854</f>
        <v>16.096059</v>
      </c>
    </row>
    <row r="13855" customFormat="false" ht="15" hidden="false" customHeight="false" outlineLevel="0" collapsed="false">
      <c r="A13855" s="28" t="n">
        <v>46158</v>
      </c>
      <c r="B13855" s="21" t="s">
        <v>117</v>
      </c>
      <c r="C13855" s="21" t="s">
        <v>138</v>
      </c>
      <c r="D13855" s="29" t="n">
        <v>109.343</v>
      </c>
      <c r="E13855" s="29" t="n">
        <f aca="false">D13855/10</f>
        <v>10.9343</v>
      </c>
      <c r="F13855" s="29" t="n">
        <f aca="false">(E13855+Einstellungen!$B$20)*(1+Einstellungen!$B$10)</f>
        <v>35.212457</v>
      </c>
      <c r="G13855" s="21" t="str">
        <f aca="false">IF(F13855&lt;Einstellungen!$B$5,"ja","nein")</f>
        <v>nein</v>
      </c>
      <c r="H13855" s="21" t="s">
        <v>32</v>
      </c>
      <c r="I13855" s="29" t="n">
        <f aca="false">INDEX(Einstellungen!$B$27:$B$50,6)</f>
        <v>0.5</v>
      </c>
      <c r="J13855" s="29" t="n">
        <f aca="false">F13855*I13855</f>
        <v>17.6062285</v>
      </c>
    </row>
    <row r="13856" customFormat="false" ht="15" hidden="false" customHeight="false" outlineLevel="0" collapsed="false">
      <c r="A13856" s="28" t="n">
        <v>46158</v>
      </c>
      <c r="B13856" s="21" t="s">
        <v>118</v>
      </c>
      <c r="C13856" s="21" t="s">
        <v>138</v>
      </c>
      <c r="D13856" s="29" t="n">
        <v>105.707</v>
      </c>
      <c r="E13856" s="29" t="n">
        <f aca="false">D13856/10</f>
        <v>10.5707</v>
      </c>
      <c r="F13856" s="29" t="n">
        <f aca="false">(E13856+Einstellungen!$B$20)*(1+Einstellungen!$B$10)</f>
        <v>34.779773</v>
      </c>
      <c r="G13856" s="21" t="str">
        <f aca="false">IF(F13856&lt;Einstellungen!$B$5,"ja","nein")</f>
        <v>nein</v>
      </c>
      <c r="H13856" s="21" t="s">
        <v>32</v>
      </c>
      <c r="I13856" s="29" t="n">
        <f aca="false">INDEX(Einstellungen!$B$27:$B$50,7)</f>
        <v>0.7</v>
      </c>
      <c r="J13856" s="29" t="n">
        <f aca="false">F13856*I13856</f>
        <v>24.3458411</v>
      </c>
    </row>
    <row r="13857" customFormat="false" ht="15" hidden="false" customHeight="false" outlineLevel="0" collapsed="false">
      <c r="A13857" s="28" t="n">
        <v>46158</v>
      </c>
      <c r="B13857" s="21" t="s">
        <v>119</v>
      </c>
      <c r="C13857" s="21" t="s">
        <v>138</v>
      </c>
      <c r="D13857" s="29" t="n">
        <v>100.045</v>
      </c>
      <c r="E13857" s="29" t="n">
        <f aca="false">D13857/10</f>
        <v>10.0045</v>
      </c>
      <c r="F13857" s="29" t="n">
        <f aca="false">(E13857+Einstellungen!$B$20)*(1+Einstellungen!$B$10)</f>
        <v>34.105995</v>
      </c>
      <c r="G13857" s="21" t="str">
        <f aca="false">IF(F13857&lt;Einstellungen!$B$5,"ja","nein")</f>
        <v>nein</v>
      </c>
      <c r="H13857" s="21" t="s">
        <v>32</v>
      </c>
      <c r="I13857" s="29" t="n">
        <f aca="false">INDEX(Einstellungen!$B$27:$B$50,8)</f>
        <v>0.95</v>
      </c>
      <c r="J13857" s="29" t="n">
        <f aca="false">F13857*I13857</f>
        <v>32.40069525</v>
      </c>
    </row>
    <row r="13858" customFormat="false" ht="15" hidden="false" customHeight="false" outlineLevel="0" collapsed="false">
      <c r="A13858" s="28" t="n">
        <v>46158</v>
      </c>
      <c r="B13858" s="21" t="s">
        <v>120</v>
      </c>
      <c r="C13858" s="21" t="s">
        <v>138</v>
      </c>
      <c r="D13858" s="29" t="n">
        <v>86.953</v>
      </c>
      <c r="E13858" s="29" t="n">
        <f aca="false">D13858/10</f>
        <v>8.6953</v>
      </c>
      <c r="F13858" s="29" t="n">
        <f aca="false">(E13858+Einstellungen!$B$20)*(1+Einstellungen!$B$10)</f>
        <v>32.548047</v>
      </c>
      <c r="G13858" s="21" t="str">
        <f aca="false">IF(F13858&lt;Einstellungen!$B$5,"ja","nein")</f>
        <v>nein</v>
      </c>
      <c r="H13858" s="21" t="s">
        <v>32</v>
      </c>
      <c r="I13858" s="29" t="n">
        <f aca="false">INDEX(Einstellungen!$B$27:$B$50,9)</f>
        <v>1.05</v>
      </c>
      <c r="J13858" s="29" t="n">
        <f aca="false">F13858*I13858</f>
        <v>34.17544935</v>
      </c>
    </row>
    <row r="13859" customFormat="false" ht="15" hidden="false" customHeight="false" outlineLevel="0" collapsed="false">
      <c r="A13859" s="28" t="n">
        <v>46158</v>
      </c>
      <c r="B13859" s="21" t="s">
        <v>121</v>
      </c>
      <c r="C13859" s="21" t="s">
        <v>138</v>
      </c>
      <c r="D13859" s="29" t="n">
        <v>43.953</v>
      </c>
      <c r="E13859" s="29" t="n">
        <f aca="false">D13859/10</f>
        <v>4.3953</v>
      </c>
      <c r="F13859" s="29" t="n">
        <f aca="false">(E13859+Einstellungen!$B$20)*(1+Einstellungen!$B$10)</f>
        <v>27.431047</v>
      </c>
      <c r="G13859" s="21" t="str">
        <f aca="false">IF(F13859&lt;Einstellungen!$B$5,"ja","nein")</f>
        <v>ja</v>
      </c>
      <c r="H13859" s="21" t="s">
        <v>32</v>
      </c>
      <c r="I13859" s="29" t="n">
        <f aca="false">INDEX(Einstellungen!$B$27:$B$50,10)</f>
        <v>1.05</v>
      </c>
      <c r="J13859" s="29" t="n">
        <f aca="false">F13859*I13859</f>
        <v>28.80259935</v>
      </c>
    </row>
    <row r="13860" customFormat="false" ht="15" hidden="false" customHeight="false" outlineLevel="0" collapsed="false">
      <c r="A13860" s="28" t="n">
        <v>46158</v>
      </c>
      <c r="B13860" s="21" t="s">
        <v>122</v>
      </c>
      <c r="C13860" s="21" t="s">
        <v>138</v>
      </c>
      <c r="D13860" s="29" t="n">
        <v>4.202</v>
      </c>
      <c r="E13860" s="29" t="n">
        <f aca="false">D13860/10</f>
        <v>0.4202</v>
      </c>
      <c r="F13860" s="29" t="n">
        <f aca="false">(E13860+Einstellungen!$B$20)*(1+Einstellungen!$B$10)</f>
        <v>22.700678</v>
      </c>
      <c r="G13860" s="21" t="str">
        <f aca="false">IF(F13860&lt;Einstellungen!$B$5,"ja","nein")</f>
        <v>ja</v>
      </c>
      <c r="H13860" s="21" t="s">
        <v>32</v>
      </c>
      <c r="I13860" s="29" t="n">
        <f aca="false">INDEX(Einstellungen!$B$27:$B$50,11)</f>
        <v>1.05</v>
      </c>
      <c r="J13860" s="29" t="n">
        <f aca="false">F13860*I13860</f>
        <v>23.8357119</v>
      </c>
    </row>
    <row r="13861" customFormat="false" ht="15" hidden="false" customHeight="false" outlineLevel="0" collapsed="false">
      <c r="A13861" s="28" t="n">
        <v>46158</v>
      </c>
      <c r="B13861" s="21" t="s">
        <v>123</v>
      </c>
      <c r="C13861" s="21" t="s">
        <v>138</v>
      </c>
      <c r="D13861" s="29" t="n">
        <v>-0.03</v>
      </c>
      <c r="E13861" s="29" t="n">
        <f aca="false">D13861/10</f>
        <v>-0.003</v>
      </c>
      <c r="F13861" s="29" t="n">
        <f aca="false">(E13861+Einstellungen!$B$20)*(1+Einstellungen!$B$10)</f>
        <v>22.19707</v>
      </c>
      <c r="G13861" s="21" t="str">
        <f aca="false">IF(F13861&lt;Einstellungen!$B$5,"ja","nein")</f>
        <v>ja</v>
      </c>
      <c r="H13861" s="21" t="s">
        <v>32</v>
      </c>
      <c r="I13861" s="29" t="n">
        <f aca="false">INDEX(Einstellungen!$B$27:$B$50,12)</f>
        <v>1.1</v>
      </c>
      <c r="J13861" s="29" t="n">
        <f aca="false">F13861*I13861</f>
        <v>24.416777</v>
      </c>
    </row>
    <row r="13862" customFormat="false" ht="15" hidden="false" customHeight="false" outlineLevel="0" collapsed="false">
      <c r="A13862" s="28" t="n">
        <v>46158</v>
      </c>
      <c r="B13862" s="21" t="s">
        <v>124</v>
      </c>
      <c r="C13862" s="21" t="s">
        <v>138</v>
      </c>
      <c r="D13862" s="29" t="n">
        <v>-1.195</v>
      </c>
      <c r="E13862" s="29" t="n">
        <f aca="false">D13862/10</f>
        <v>-0.1195</v>
      </c>
      <c r="F13862" s="29" t="n">
        <f aca="false">(E13862+Einstellungen!$B$20)*(1+Einstellungen!$B$10)</f>
        <v>22.058435</v>
      </c>
      <c r="G13862" s="21" t="str">
        <f aca="false">IF(F13862&lt;Einstellungen!$B$5,"ja","nein")</f>
        <v>ja</v>
      </c>
      <c r="H13862" s="21" t="s">
        <v>32</v>
      </c>
      <c r="I13862" s="29" t="n">
        <f aca="false">INDEX(Einstellungen!$B$27:$B$50,13)</f>
        <v>1.2</v>
      </c>
      <c r="J13862" s="29" t="n">
        <f aca="false">F13862*I13862</f>
        <v>26.470122</v>
      </c>
    </row>
    <row r="13863" customFormat="false" ht="15" hidden="false" customHeight="false" outlineLevel="0" collapsed="false">
      <c r="A13863" s="28" t="n">
        <v>46158</v>
      </c>
      <c r="B13863" s="21" t="s">
        <v>125</v>
      </c>
      <c r="C13863" s="21" t="s">
        <v>138</v>
      </c>
      <c r="D13863" s="29" t="n">
        <v>-2.2</v>
      </c>
      <c r="E13863" s="29" t="n">
        <f aca="false">D13863/10</f>
        <v>-0.22</v>
      </c>
      <c r="F13863" s="29" t="n">
        <f aca="false">(E13863+Einstellungen!$B$20)*(1+Einstellungen!$B$10)</f>
        <v>21.93884</v>
      </c>
      <c r="G13863" s="21" t="str">
        <f aca="false">IF(F13863&lt;Einstellungen!$B$5,"ja","nein")</f>
        <v>ja</v>
      </c>
      <c r="H13863" s="21" t="s">
        <v>32</v>
      </c>
      <c r="I13863" s="29" t="n">
        <f aca="false">INDEX(Einstellungen!$B$27:$B$50,14)</f>
        <v>1.15</v>
      </c>
      <c r="J13863" s="29" t="n">
        <f aca="false">F13863*I13863</f>
        <v>25.229666</v>
      </c>
    </row>
    <row r="13864" customFormat="false" ht="15" hidden="false" customHeight="false" outlineLevel="0" collapsed="false">
      <c r="A13864" s="28" t="n">
        <v>46158</v>
      </c>
      <c r="B13864" s="21" t="s">
        <v>126</v>
      </c>
      <c r="C13864" s="21" t="s">
        <v>138</v>
      </c>
      <c r="D13864" s="29" t="n">
        <v>-1.933</v>
      </c>
      <c r="E13864" s="29" t="n">
        <f aca="false">D13864/10</f>
        <v>-0.1933</v>
      </c>
      <c r="F13864" s="29" t="n">
        <f aca="false">(E13864+Einstellungen!$B$20)*(1+Einstellungen!$B$10)</f>
        <v>21.970613</v>
      </c>
      <c r="G13864" s="21" t="str">
        <f aca="false">IF(F13864&lt;Einstellungen!$B$5,"ja","nein")</f>
        <v>ja</v>
      </c>
      <c r="H13864" s="21" t="s">
        <v>32</v>
      </c>
      <c r="I13864" s="29" t="n">
        <f aca="false">INDEX(Einstellungen!$B$27:$B$50,15)</f>
        <v>1</v>
      </c>
      <c r="J13864" s="29" t="n">
        <f aca="false">F13864*I13864</f>
        <v>21.970613</v>
      </c>
    </row>
    <row r="13865" customFormat="false" ht="15" hidden="false" customHeight="false" outlineLevel="0" collapsed="false">
      <c r="A13865" s="28" t="n">
        <v>46158</v>
      </c>
      <c r="B13865" s="21" t="s">
        <v>127</v>
      </c>
      <c r="C13865" s="21" t="s">
        <v>138</v>
      </c>
      <c r="D13865" s="29" t="n">
        <v>-0.998</v>
      </c>
      <c r="E13865" s="29" t="n">
        <f aca="false">D13865/10</f>
        <v>-0.0998</v>
      </c>
      <c r="F13865" s="29" t="n">
        <f aca="false">(E13865+Einstellungen!$B$20)*(1+Einstellungen!$B$10)</f>
        <v>22.081878</v>
      </c>
      <c r="G13865" s="21" t="str">
        <f aca="false">IF(F13865&lt;Einstellungen!$B$5,"ja","nein")</f>
        <v>ja</v>
      </c>
      <c r="H13865" s="21" t="s">
        <v>32</v>
      </c>
      <c r="I13865" s="29" t="n">
        <f aca="false">INDEX(Einstellungen!$B$27:$B$50,16)</f>
        <v>0.95</v>
      </c>
      <c r="J13865" s="29" t="n">
        <f aca="false">F13865*I13865</f>
        <v>20.9777841</v>
      </c>
    </row>
    <row r="13866" customFormat="false" ht="15" hidden="false" customHeight="false" outlineLevel="0" collapsed="false">
      <c r="A13866" s="28" t="n">
        <v>46158</v>
      </c>
      <c r="B13866" s="21" t="s">
        <v>128</v>
      </c>
      <c r="C13866" s="21" t="s">
        <v>138</v>
      </c>
      <c r="D13866" s="29" t="n">
        <v>4.78</v>
      </c>
      <c r="E13866" s="29" t="n">
        <f aca="false">D13866/10</f>
        <v>0.478</v>
      </c>
      <c r="F13866" s="29" t="n">
        <f aca="false">(E13866+Einstellungen!$B$20)*(1+Einstellungen!$B$10)</f>
        <v>22.76946</v>
      </c>
      <c r="G13866" s="21" t="str">
        <f aca="false">IF(F13866&lt;Einstellungen!$B$5,"ja","nein")</f>
        <v>ja</v>
      </c>
      <c r="H13866" s="21" t="s">
        <v>32</v>
      </c>
      <c r="I13866" s="29" t="n">
        <f aca="false">INDEX(Einstellungen!$B$27:$B$50,17)</f>
        <v>0.95</v>
      </c>
      <c r="J13866" s="29" t="n">
        <f aca="false">F13866*I13866</f>
        <v>21.630987</v>
      </c>
    </row>
    <row r="13867" customFormat="false" ht="15" hidden="false" customHeight="false" outlineLevel="0" collapsed="false">
      <c r="A13867" s="28" t="n">
        <v>46158</v>
      </c>
      <c r="B13867" s="21" t="s">
        <v>129</v>
      </c>
      <c r="C13867" s="21" t="s">
        <v>138</v>
      </c>
      <c r="D13867" s="29" t="n">
        <v>60.093</v>
      </c>
      <c r="E13867" s="29" t="n">
        <f aca="false">D13867/10</f>
        <v>6.0093</v>
      </c>
      <c r="F13867" s="29" t="n">
        <f aca="false">(E13867+Einstellungen!$B$20)*(1+Einstellungen!$B$10)</f>
        <v>29.351707</v>
      </c>
      <c r="G13867" s="21" t="str">
        <f aca="false">IF(F13867&lt;Einstellungen!$B$5,"ja","nein")</f>
        <v>nein</v>
      </c>
      <c r="H13867" s="21" t="s">
        <v>32</v>
      </c>
      <c r="I13867" s="29" t="n">
        <f aca="false">INDEX(Einstellungen!$B$27:$B$50,18)</f>
        <v>1.1</v>
      </c>
      <c r="J13867" s="29" t="n">
        <f aca="false">F13867*I13867</f>
        <v>32.2868777</v>
      </c>
    </row>
    <row r="13868" customFormat="false" ht="15" hidden="false" customHeight="false" outlineLevel="0" collapsed="false">
      <c r="A13868" s="28" t="n">
        <v>46158</v>
      </c>
      <c r="B13868" s="21" t="s">
        <v>130</v>
      </c>
      <c r="C13868" s="21" t="s">
        <v>138</v>
      </c>
      <c r="D13868" s="29" t="n">
        <v>100.222</v>
      </c>
      <c r="E13868" s="29" t="n">
        <f aca="false">D13868/10</f>
        <v>10.0222</v>
      </c>
      <c r="F13868" s="29" t="n">
        <f aca="false">(E13868+Einstellungen!$B$20)*(1+Einstellungen!$B$10)</f>
        <v>34.127058</v>
      </c>
      <c r="G13868" s="21" t="str">
        <f aca="false">IF(F13868&lt;Einstellungen!$B$5,"ja","nein")</f>
        <v>nein</v>
      </c>
      <c r="H13868" s="21" t="s">
        <v>32</v>
      </c>
      <c r="I13868" s="29" t="n">
        <f aca="false">INDEX(Einstellungen!$B$27:$B$50,19)</f>
        <v>1.35</v>
      </c>
      <c r="J13868" s="29" t="n">
        <f aca="false">F13868*I13868</f>
        <v>46.0715283</v>
      </c>
    </row>
    <row r="13869" customFormat="false" ht="15" hidden="false" customHeight="false" outlineLevel="0" collapsed="false">
      <c r="A13869" s="28" t="n">
        <v>46158</v>
      </c>
      <c r="B13869" s="21" t="s">
        <v>131</v>
      </c>
      <c r="C13869" s="21" t="s">
        <v>138</v>
      </c>
      <c r="D13869" s="29" t="n">
        <v>126.47</v>
      </c>
      <c r="E13869" s="29" t="n">
        <f aca="false">D13869/10</f>
        <v>12.647</v>
      </c>
      <c r="F13869" s="29" t="n">
        <f aca="false">(E13869+Einstellungen!$B$20)*(1+Einstellungen!$B$10)</f>
        <v>37.25057</v>
      </c>
      <c r="G13869" s="21" t="str">
        <f aca="false">IF(F13869&lt;Einstellungen!$B$5,"ja","nein")</f>
        <v>nein</v>
      </c>
      <c r="H13869" s="21" t="s">
        <v>32</v>
      </c>
      <c r="I13869" s="29" t="n">
        <f aca="false">INDEX(Einstellungen!$B$27:$B$50,20)</f>
        <v>1.45</v>
      </c>
      <c r="J13869" s="29" t="n">
        <f aca="false">F13869*I13869</f>
        <v>54.0133265</v>
      </c>
    </row>
    <row r="13870" customFormat="false" ht="15" hidden="false" customHeight="false" outlineLevel="0" collapsed="false">
      <c r="A13870" s="28" t="n">
        <v>46158</v>
      </c>
      <c r="B13870" s="21" t="s">
        <v>132</v>
      </c>
      <c r="C13870" s="21" t="s">
        <v>138</v>
      </c>
      <c r="D13870" s="29" t="n">
        <v>139.998</v>
      </c>
      <c r="E13870" s="29" t="n">
        <f aca="false">D13870/10</f>
        <v>13.9998</v>
      </c>
      <c r="F13870" s="29" t="n">
        <f aca="false">(E13870+Einstellungen!$B$20)*(1+Einstellungen!$B$10)</f>
        <v>38.860402</v>
      </c>
      <c r="G13870" s="21" t="str">
        <f aca="false">IF(F13870&lt;Einstellungen!$B$5,"ja","nein")</f>
        <v>nein</v>
      </c>
      <c r="H13870" s="21" t="s">
        <v>32</v>
      </c>
      <c r="I13870" s="29" t="n">
        <f aca="false">INDEX(Einstellungen!$B$27:$B$50,21)</f>
        <v>1.4</v>
      </c>
      <c r="J13870" s="29" t="n">
        <f aca="false">F13870*I13870</f>
        <v>54.4045628</v>
      </c>
    </row>
    <row r="13871" customFormat="false" ht="15" hidden="false" customHeight="false" outlineLevel="0" collapsed="false">
      <c r="A13871" s="28" t="n">
        <v>46158</v>
      </c>
      <c r="B13871" s="21" t="s">
        <v>133</v>
      </c>
      <c r="C13871" s="21" t="s">
        <v>138</v>
      </c>
      <c r="D13871" s="29" t="n">
        <v>140.688</v>
      </c>
      <c r="E13871" s="29" t="n">
        <f aca="false">D13871/10</f>
        <v>14.0688</v>
      </c>
      <c r="F13871" s="29" t="n">
        <f aca="false">(E13871+Einstellungen!$B$20)*(1+Einstellungen!$B$10)</f>
        <v>38.942512</v>
      </c>
      <c r="G13871" s="21" t="str">
        <f aca="false">IF(F13871&lt;Einstellungen!$B$5,"ja","nein")</f>
        <v>nein</v>
      </c>
      <c r="H13871" s="21" t="s">
        <v>32</v>
      </c>
      <c r="I13871" s="29" t="n">
        <f aca="false">INDEX(Einstellungen!$B$27:$B$50,22)</f>
        <v>1.25</v>
      </c>
      <c r="J13871" s="29" t="n">
        <f aca="false">F13871*I13871</f>
        <v>48.67814</v>
      </c>
    </row>
    <row r="13872" customFormat="false" ht="15" hidden="false" customHeight="false" outlineLevel="0" collapsed="false">
      <c r="A13872" s="28" t="n">
        <v>46158</v>
      </c>
      <c r="B13872" s="21" t="s">
        <v>134</v>
      </c>
      <c r="C13872" s="21" t="s">
        <v>138</v>
      </c>
      <c r="D13872" s="29" t="n">
        <v>135.99</v>
      </c>
      <c r="E13872" s="29" t="n">
        <f aca="false">D13872/10</f>
        <v>13.599</v>
      </c>
      <c r="F13872" s="29" t="n">
        <f aca="false">(E13872+Einstellungen!$B$20)*(1+Einstellungen!$B$10)</f>
        <v>38.38345</v>
      </c>
      <c r="G13872" s="21" t="str">
        <f aca="false">IF(F13872&lt;Einstellungen!$B$5,"ja","nein")</f>
        <v>nein</v>
      </c>
      <c r="H13872" s="21" t="s">
        <v>32</v>
      </c>
      <c r="I13872" s="29" t="n">
        <f aca="false">INDEX(Einstellungen!$B$27:$B$50,23)</f>
        <v>1.05</v>
      </c>
      <c r="J13872" s="29" t="n">
        <f aca="false">F13872*I13872</f>
        <v>40.3026225</v>
      </c>
    </row>
    <row r="13873" customFormat="false" ht="15" hidden="false" customHeight="false" outlineLevel="0" collapsed="false">
      <c r="A13873" s="28" t="n">
        <v>46158</v>
      </c>
      <c r="B13873" s="21" t="s">
        <v>135</v>
      </c>
      <c r="C13873" s="21" t="s">
        <v>138</v>
      </c>
      <c r="D13873" s="29" t="n">
        <v>127.7</v>
      </c>
      <c r="E13873" s="29" t="n">
        <f aca="false">D13873/10</f>
        <v>12.77</v>
      </c>
      <c r="F13873" s="29" t="n">
        <f aca="false">(E13873+Einstellungen!$B$20)*(1+Einstellungen!$B$10)</f>
        <v>37.39694</v>
      </c>
      <c r="G13873" s="21" t="str">
        <f aca="false">IF(F13873&lt;Einstellungen!$B$5,"ja","nein")</f>
        <v>nein</v>
      </c>
      <c r="H13873" s="21" t="s">
        <v>32</v>
      </c>
      <c r="I13873" s="29" t="n">
        <f aca="false">INDEX(Einstellungen!$B$27:$B$50,24)</f>
        <v>0.8</v>
      </c>
      <c r="J13873" s="29" t="n">
        <f aca="false">F13873*I13873</f>
        <v>29.917552</v>
      </c>
    </row>
    <row r="13874" customFormat="false" ht="15" hidden="false" customHeight="false" outlineLevel="0" collapsed="false">
      <c r="A13874" s="28" t="n">
        <v>46159</v>
      </c>
      <c r="B13874" s="21" t="s">
        <v>111</v>
      </c>
      <c r="C13874" s="21" t="s">
        <v>139</v>
      </c>
      <c r="D13874" s="29" t="n">
        <v>127.718</v>
      </c>
      <c r="E13874" s="29" t="n">
        <f aca="false">D13874/10</f>
        <v>12.7718</v>
      </c>
      <c r="F13874" s="29" t="n">
        <f aca="false">(E13874+Einstellungen!$B$20)*(1+Einstellungen!$B$10)</f>
        <v>37.399082</v>
      </c>
      <c r="G13874" s="21" t="str">
        <f aca="false">IF(F13874&lt;Einstellungen!$B$5,"ja","nein")</f>
        <v>nein</v>
      </c>
      <c r="H13874" s="21" t="s">
        <v>32</v>
      </c>
      <c r="I13874" s="29" t="n">
        <f aca="false">INDEX(Einstellungen!$B$27:$B$50,1)</f>
        <v>0.6</v>
      </c>
      <c r="J13874" s="29" t="n">
        <f aca="false">F13874*I13874</f>
        <v>22.4394492</v>
      </c>
    </row>
    <row r="13875" customFormat="false" ht="15" hidden="false" customHeight="false" outlineLevel="0" collapsed="false">
      <c r="A13875" s="28" t="n">
        <v>46159</v>
      </c>
      <c r="B13875" s="21" t="s">
        <v>113</v>
      </c>
      <c r="C13875" s="21" t="s">
        <v>139</v>
      </c>
      <c r="D13875" s="29" t="n">
        <v>119.062</v>
      </c>
      <c r="E13875" s="29" t="n">
        <f aca="false">D13875/10</f>
        <v>11.9062</v>
      </c>
      <c r="F13875" s="29" t="n">
        <f aca="false">(E13875+Einstellungen!$B$20)*(1+Einstellungen!$B$10)</f>
        <v>36.369018</v>
      </c>
      <c r="G13875" s="21" t="str">
        <f aca="false">IF(F13875&lt;Einstellungen!$B$5,"ja","nein")</f>
        <v>nein</v>
      </c>
      <c r="H13875" s="21" t="s">
        <v>32</v>
      </c>
      <c r="I13875" s="29" t="n">
        <f aca="false">INDEX(Einstellungen!$B$27:$B$50,2)</f>
        <v>0.5</v>
      </c>
      <c r="J13875" s="29" t="n">
        <f aca="false">F13875*I13875</f>
        <v>18.184509</v>
      </c>
    </row>
    <row r="13876" customFormat="false" ht="15" hidden="false" customHeight="false" outlineLevel="0" collapsed="false">
      <c r="A13876" s="28" t="n">
        <v>46159</v>
      </c>
      <c r="B13876" s="21" t="s">
        <v>114</v>
      </c>
      <c r="C13876" s="21" t="s">
        <v>139</v>
      </c>
      <c r="D13876" s="29" t="n">
        <v>115.565</v>
      </c>
      <c r="E13876" s="29" t="n">
        <f aca="false">D13876/10</f>
        <v>11.5565</v>
      </c>
      <c r="F13876" s="29" t="n">
        <f aca="false">(E13876+Einstellungen!$B$20)*(1+Einstellungen!$B$10)</f>
        <v>35.952875</v>
      </c>
      <c r="G13876" s="21" t="str">
        <f aca="false">IF(F13876&lt;Einstellungen!$B$5,"ja","nein")</f>
        <v>nein</v>
      </c>
      <c r="H13876" s="21" t="s">
        <v>32</v>
      </c>
      <c r="I13876" s="29" t="n">
        <f aca="false">INDEX(Einstellungen!$B$27:$B$50,3)</f>
        <v>0.45</v>
      </c>
      <c r="J13876" s="29" t="n">
        <f aca="false">F13876*I13876</f>
        <v>16.17879375</v>
      </c>
    </row>
    <row r="13877" customFormat="false" ht="15" hidden="false" customHeight="false" outlineLevel="0" collapsed="false">
      <c r="A13877" s="28" t="n">
        <v>46159</v>
      </c>
      <c r="B13877" s="21" t="s">
        <v>115</v>
      </c>
      <c r="C13877" s="21" t="s">
        <v>139</v>
      </c>
      <c r="D13877" s="29" t="n">
        <v>113.897</v>
      </c>
      <c r="E13877" s="29" t="n">
        <f aca="false">D13877/10</f>
        <v>11.3897</v>
      </c>
      <c r="F13877" s="29" t="n">
        <f aca="false">(E13877+Einstellungen!$B$20)*(1+Einstellungen!$B$10)</f>
        <v>35.754383</v>
      </c>
      <c r="G13877" s="21" t="str">
        <f aca="false">IF(F13877&lt;Einstellungen!$B$5,"ja","nein")</f>
        <v>nein</v>
      </c>
      <c r="H13877" s="21" t="s">
        <v>32</v>
      </c>
      <c r="I13877" s="29" t="n">
        <f aca="false">INDEX(Einstellungen!$B$27:$B$50,4)</f>
        <v>0.45</v>
      </c>
      <c r="J13877" s="29" t="n">
        <f aca="false">F13877*I13877</f>
        <v>16.08947235</v>
      </c>
    </row>
    <row r="13878" customFormat="false" ht="15" hidden="false" customHeight="false" outlineLevel="0" collapsed="false">
      <c r="A13878" s="28" t="n">
        <v>46159</v>
      </c>
      <c r="B13878" s="21" t="s">
        <v>116</v>
      </c>
      <c r="C13878" s="21" t="s">
        <v>139</v>
      </c>
      <c r="D13878" s="29" t="n">
        <v>109.17</v>
      </c>
      <c r="E13878" s="29" t="n">
        <f aca="false">D13878/10</f>
        <v>10.917</v>
      </c>
      <c r="F13878" s="29" t="n">
        <f aca="false">(E13878+Einstellungen!$B$20)*(1+Einstellungen!$B$10)</f>
        <v>35.19187</v>
      </c>
      <c r="G13878" s="21" t="str">
        <f aca="false">IF(F13878&lt;Einstellungen!$B$5,"ja","nein")</f>
        <v>nein</v>
      </c>
      <c r="H13878" s="21" t="s">
        <v>32</v>
      </c>
      <c r="I13878" s="29" t="n">
        <f aca="false">INDEX(Einstellungen!$B$27:$B$50,5)</f>
        <v>0.45</v>
      </c>
      <c r="J13878" s="29" t="n">
        <f aca="false">F13878*I13878</f>
        <v>15.8363415</v>
      </c>
    </row>
    <row r="13879" customFormat="false" ht="15" hidden="false" customHeight="false" outlineLevel="0" collapsed="false">
      <c r="A13879" s="28" t="n">
        <v>46159</v>
      </c>
      <c r="B13879" s="21" t="s">
        <v>117</v>
      </c>
      <c r="C13879" s="21" t="s">
        <v>139</v>
      </c>
      <c r="D13879" s="29" t="n">
        <v>105.445</v>
      </c>
      <c r="E13879" s="29" t="n">
        <f aca="false">D13879/10</f>
        <v>10.5445</v>
      </c>
      <c r="F13879" s="29" t="n">
        <f aca="false">(E13879+Einstellungen!$B$20)*(1+Einstellungen!$B$10)</f>
        <v>34.748595</v>
      </c>
      <c r="G13879" s="21" t="str">
        <f aca="false">IF(F13879&lt;Einstellungen!$B$5,"ja","nein")</f>
        <v>nein</v>
      </c>
      <c r="H13879" s="21" t="s">
        <v>32</v>
      </c>
      <c r="I13879" s="29" t="n">
        <f aca="false">INDEX(Einstellungen!$B$27:$B$50,6)</f>
        <v>0.5</v>
      </c>
      <c r="J13879" s="29" t="n">
        <f aca="false">F13879*I13879</f>
        <v>17.3742975</v>
      </c>
    </row>
    <row r="13880" customFormat="false" ht="15" hidden="false" customHeight="false" outlineLevel="0" collapsed="false">
      <c r="A13880" s="28" t="n">
        <v>46159</v>
      </c>
      <c r="B13880" s="21" t="s">
        <v>118</v>
      </c>
      <c r="C13880" s="21" t="s">
        <v>139</v>
      </c>
      <c r="D13880" s="29" t="n">
        <v>98.793</v>
      </c>
      <c r="E13880" s="29" t="n">
        <f aca="false">D13880/10</f>
        <v>9.8793</v>
      </c>
      <c r="F13880" s="29" t="n">
        <f aca="false">(E13880+Einstellungen!$B$20)*(1+Einstellungen!$B$10)</f>
        <v>33.957007</v>
      </c>
      <c r="G13880" s="21" t="str">
        <f aca="false">IF(F13880&lt;Einstellungen!$B$5,"ja","nein")</f>
        <v>nein</v>
      </c>
      <c r="H13880" s="21" t="s">
        <v>32</v>
      </c>
      <c r="I13880" s="29" t="n">
        <f aca="false">INDEX(Einstellungen!$B$27:$B$50,7)</f>
        <v>0.7</v>
      </c>
      <c r="J13880" s="29" t="n">
        <f aca="false">F13880*I13880</f>
        <v>23.7699049</v>
      </c>
    </row>
    <row r="13881" customFormat="false" ht="15" hidden="false" customHeight="false" outlineLevel="0" collapsed="false">
      <c r="A13881" s="28" t="n">
        <v>46159</v>
      </c>
      <c r="B13881" s="21" t="s">
        <v>119</v>
      </c>
      <c r="C13881" s="21" t="s">
        <v>139</v>
      </c>
      <c r="D13881" s="29" t="n">
        <v>80.795</v>
      </c>
      <c r="E13881" s="29" t="n">
        <f aca="false">D13881/10</f>
        <v>8.0795</v>
      </c>
      <c r="F13881" s="29" t="n">
        <f aca="false">(E13881+Einstellungen!$B$20)*(1+Einstellungen!$B$10)</f>
        <v>31.815245</v>
      </c>
      <c r="G13881" s="21" t="str">
        <f aca="false">IF(F13881&lt;Einstellungen!$B$5,"ja","nein")</f>
        <v>nein</v>
      </c>
      <c r="H13881" s="21" t="s">
        <v>32</v>
      </c>
      <c r="I13881" s="29" t="n">
        <f aca="false">INDEX(Einstellungen!$B$27:$B$50,8)</f>
        <v>0.95</v>
      </c>
      <c r="J13881" s="29" t="n">
        <f aca="false">F13881*I13881</f>
        <v>30.22448275</v>
      </c>
    </row>
    <row r="13882" customFormat="false" ht="15" hidden="false" customHeight="false" outlineLevel="0" collapsed="false">
      <c r="A13882" s="28" t="n">
        <v>46159</v>
      </c>
      <c r="B13882" s="21" t="s">
        <v>120</v>
      </c>
      <c r="C13882" s="21" t="s">
        <v>139</v>
      </c>
      <c r="D13882" s="29" t="n">
        <v>53.843</v>
      </c>
      <c r="E13882" s="29" t="n">
        <f aca="false">D13882/10</f>
        <v>5.3843</v>
      </c>
      <c r="F13882" s="29" t="n">
        <f aca="false">(E13882+Einstellungen!$B$20)*(1+Einstellungen!$B$10)</f>
        <v>28.607957</v>
      </c>
      <c r="G13882" s="21" t="str">
        <f aca="false">IF(F13882&lt;Einstellungen!$B$5,"ja","nein")</f>
        <v>ja</v>
      </c>
      <c r="H13882" s="21" t="s">
        <v>32</v>
      </c>
      <c r="I13882" s="29" t="n">
        <f aca="false">INDEX(Einstellungen!$B$27:$B$50,9)</f>
        <v>1.05</v>
      </c>
      <c r="J13882" s="29" t="n">
        <f aca="false">F13882*I13882</f>
        <v>30.03835485</v>
      </c>
    </row>
    <row r="13883" customFormat="false" ht="15" hidden="false" customHeight="false" outlineLevel="0" collapsed="false">
      <c r="A13883" s="28" t="n">
        <v>46159</v>
      </c>
      <c r="B13883" s="21" t="s">
        <v>121</v>
      </c>
      <c r="C13883" s="21" t="s">
        <v>139</v>
      </c>
      <c r="D13883" s="29" t="n">
        <v>18.97</v>
      </c>
      <c r="E13883" s="29" t="n">
        <f aca="false">D13883/10</f>
        <v>1.897</v>
      </c>
      <c r="F13883" s="29" t="n">
        <f aca="false">(E13883+Einstellungen!$B$20)*(1+Einstellungen!$B$10)</f>
        <v>24.45807</v>
      </c>
      <c r="G13883" s="21" t="str">
        <f aca="false">IF(F13883&lt;Einstellungen!$B$5,"ja","nein")</f>
        <v>ja</v>
      </c>
      <c r="H13883" s="21" t="s">
        <v>32</v>
      </c>
      <c r="I13883" s="29" t="n">
        <f aca="false">INDEX(Einstellungen!$B$27:$B$50,10)</f>
        <v>1.05</v>
      </c>
      <c r="J13883" s="29" t="n">
        <f aca="false">F13883*I13883</f>
        <v>25.6809735</v>
      </c>
    </row>
    <row r="13884" customFormat="false" ht="15" hidden="false" customHeight="false" outlineLevel="0" collapsed="false">
      <c r="A13884" s="28" t="n">
        <v>46159</v>
      </c>
      <c r="B13884" s="21" t="s">
        <v>122</v>
      </c>
      <c r="C13884" s="21" t="s">
        <v>139</v>
      </c>
      <c r="D13884" s="29" t="n">
        <v>3.49</v>
      </c>
      <c r="E13884" s="29" t="n">
        <f aca="false">D13884/10</f>
        <v>0.349</v>
      </c>
      <c r="F13884" s="29" t="n">
        <f aca="false">(E13884+Einstellungen!$B$20)*(1+Einstellungen!$B$10)</f>
        <v>22.61595</v>
      </c>
      <c r="G13884" s="21" t="str">
        <f aca="false">IF(F13884&lt;Einstellungen!$B$5,"ja","nein")</f>
        <v>ja</v>
      </c>
      <c r="H13884" s="21" t="s">
        <v>32</v>
      </c>
      <c r="I13884" s="29" t="n">
        <f aca="false">INDEX(Einstellungen!$B$27:$B$50,11)</f>
        <v>1.05</v>
      </c>
      <c r="J13884" s="29" t="n">
        <f aca="false">F13884*I13884</f>
        <v>23.7467475</v>
      </c>
    </row>
    <row r="13885" customFormat="false" ht="15" hidden="false" customHeight="false" outlineLevel="0" collapsed="false">
      <c r="A13885" s="28" t="n">
        <v>46159</v>
      </c>
      <c r="B13885" s="21" t="s">
        <v>123</v>
      </c>
      <c r="C13885" s="21" t="s">
        <v>139</v>
      </c>
      <c r="D13885" s="29" t="n">
        <v>0.56</v>
      </c>
      <c r="E13885" s="29" t="n">
        <f aca="false">D13885/10</f>
        <v>0.056</v>
      </c>
      <c r="F13885" s="29" t="n">
        <f aca="false">(E13885+Einstellungen!$B$20)*(1+Einstellungen!$B$10)</f>
        <v>22.26728</v>
      </c>
      <c r="G13885" s="21" t="str">
        <f aca="false">IF(F13885&lt;Einstellungen!$B$5,"ja","nein")</f>
        <v>ja</v>
      </c>
      <c r="H13885" s="21" t="s">
        <v>32</v>
      </c>
      <c r="I13885" s="29" t="n">
        <f aca="false">INDEX(Einstellungen!$B$27:$B$50,12)</f>
        <v>1.1</v>
      </c>
      <c r="J13885" s="29" t="n">
        <f aca="false">F13885*I13885</f>
        <v>24.494008</v>
      </c>
    </row>
    <row r="13886" customFormat="false" ht="15" hidden="false" customHeight="false" outlineLevel="0" collapsed="false">
      <c r="A13886" s="28" t="n">
        <v>46159</v>
      </c>
      <c r="B13886" s="21" t="s">
        <v>124</v>
      </c>
      <c r="C13886" s="21" t="s">
        <v>139</v>
      </c>
      <c r="D13886" s="29" t="n">
        <v>0.823</v>
      </c>
      <c r="E13886" s="29" t="n">
        <f aca="false">D13886/10</f>
        <v>0.0823</v>
      </c>
      <c r="F13886" s="29" t="n">
        <f aca="false">(E13886+Einstellungen!$B$20)*(1+Einstellungen!$B$10)</f>
        <v>22.298577</v>
      </c>
      <c r="G13886" s="21" t="str">
        <f aca="false">IF(F13886&lt;Einstellungen!$B$5,"ja","nein")</f>
        <v>ja</v>
      </c>
      <c r="H13886" s="21" t="s">
        <v>32</v>
      </c>
      <c r="I13886" s="29" t="n">
        <f aca="false">INDEX(Einstellungen!$B$27:$B$50,13)</f>
        <v>1.2</v>
      </c>
      <c r="J13886" s="29" t="n">
        <f aca="false">F13886*I13886</f>
        <v>26.7582924</v>
      </c>
    </row>
    <row r="13887" customFormat="false" ht="15" hidden="false" customHeight="false" outlineLevel="0" collapsed="false">
      <c r="A13887" s="28" t="n">
        <v>46159</v>
      </c>
      <c r="B13887" s="21" t="s">
        <v>125</v>
      </c>
      <c r="C13887" s="21" t="s">
        <v>139</v>
      </c>
      <c r="D13887" s="29" t="n">
        <v>0</v>
      </c>
      <c r="E13887" s="29" t="n">
        <f aca="false">D13887/10</f>
        <v>0</v>
      </c>
      <c r="F13887" s="29" t="n">
        <f aca="false">(E13887+Einstellungen!$B$20)*(1+Einstellungen!$B$10)</f>
        <v>22.20064</v>
      </c>
      <c r="G13887" s="21" t="str">
        <f aca="false">IF(F13887&lt;Einstellungen!$B$5,"ja","nein")</f>
        <v>ja</v>
      </c>
      <c r="H13887" s="21" t="s">
        <v>32</v>
      </c>
      <c r="I13887" s="29" t="n">
        <f aca="false">INDEX(Einstellungen!$B$27:$B$50,14)</f>
        <v>1.15</v>
      </c>
      <c r="J13887" s="29" t="n">
        <f aca="false">F13887*I13887</f>
        <v>25.530736</v>
      </c>
    </row>
    <row r="13888" customFormat="false" ht="15" hidden="false" customHeight="false" outlineLevel="0" collapsed="false">
      <c r="A13888" s="28" t="n">
        <v>46159</v>
      </c>
      <c r="B13888" s="21" t="s">
        <v>126</v>
      </c>
      <c r="C13888" s="21" t="s">
        <v>139</v>
      </c>
      <c r="D13888" s="29" t="n">
        <v>0.98</v>
      </c>
      <c r="E13888" s="29" t="n">
        <f aca="false">D13888/10</f>
        <v>0.098</v>
      </c>
      <c r="F13888" s="29" t="n">
        <f aca="false">(E13888+Einstellungen!$B$20)*(1+Einstellungen!$B$10)</f>
        <v>22.31726</v>
      </c>
      <c r="G13888" s="21" t="str">
        <f aca="false">IF(F13888&lt;Einstellungen!$B$5,"ja","nein")</f>
        <v>ja</v>
      </c>
      <c r="H13888" s="21" t="s">
        <v>32</v>
      </c>
      <c r="I13888" s="29" t="n">
        <f aca="false">INDEX(Einstellungen!$B$27:$B$50,15)</f>
        <v>1</v>
      </c>
      <c r="J13888" s="29" t="n">
        <f aca="false">F13888*I13888</f>
        <v>22.31726</v>
      </c>
    </row>
    <row r="13889" customFormat="false" ht="15" hidden="false" customHeight="false" outlineLevel="0" collapsed="false">
      <c r="A13889" s="28" t="n">
        <v>46159</v>
      </c>
      <c r="B13889" s="21" t="s">
        <v>127</v>
      </c>
      <c r="C13889" s="21" t="s">
        <v>139</v>
      </c>
      <c r="D13889" s="29" t="n">
        <v>11.31</v>
      </c>
      <c r="E13889" s="29" t="n">
        <f aca="false">D13889/10</f>
        <v>1.131</v>
      </c>
      <c r="F13889" s="29" t="n">
        <f aca="false">(E13889+Einstellungen!$B$20)*(1+Einstellungen!$B$10)</f>
        <v>23.54653</v>
      </c>
      <c r="G13889" s="21" t="str">
        <f aca="false">IF(F13889&lt;Einstellungen!$B$5,"ja","nein")</f>
        <v>ja</v>
      </c>
      <c r="H13889" s="21" t="s">
        <v>32</v>
      </c>
      <c r="I13889" s="29" t="n">
        <f aca="false">INDEX(Einstellungen!$B$27:$B$50,16)</f>
        <v>0.95</v>
      </c>
      <c r="J13889" s="29" t="n">
        <f aca="false">F13889*I13889</f>
        <v>22.3692035</v>
      </c>
    </row>
    <row r="13890" customFormat="false" ht="15" hidden="false" customHeight="false" outlineLevel="0" collapsed="false">
      <c r="A13890" s="28" t="n">
        <v>46159</v>
      </c>
      <c r="B13890" s="21" t="s">
        <v>128</v>
      </c>
      <c r="C13890" s="21" t="s">
        <v>139</v>
      </c>
      <c r="D13890" s="29" t="n">
        <v>52.438</v>
      </c>
      <c r="E13890" s="29" t="n">
        <f aca="false">D13890/10</f>
        <v>5.2438</v>
      </c>
      <c r="F13890" s="29" t="n">
        <f aca="false">(E13890+Einstellungen!$B$20)*(1+Einstellungen!$B$10)</f>
        <v>28.440762</v>
      </c>
      <c r="G13890" s="21" t="str">
        <f aca="false">IF(F13890&lt;Einstellungen!$B$5,"ja","nein")</f>
        <v>ja</v>
      </c>
      <c r="H13890" s="21" t="s">
        <v>32</v>
      </c>
      <c r="I13890" s="29" t="n">
        <f aca="false">INDEX(Einstellungen!$B$27:$B$50,17)</f>
        <v>0.95</v>
      </c>
      <c r="J13890" s="29" t="n">
        <f aca="false">F13890*I13890</f>
        <v>27.0187239</v>
      </c>
    </row>
    <row r="13891" customFormat="false" ht="15" hidden="false" customHeight="false" outlineLevel="0" collapsed="false">
      <c r="A13891" s="28" t="n">
        <v>46159</v>
      </c>
      <c r="B13891" s="21" t="s">
        <v>129</v>
      </c>
      <c r="C13891" s="21" t="s">
        <v>139</v>
      </c>
      <c r="D13891" s="29" t="n">
        <v>100.315</v>
      </c>
      <c r="E13891" s="29" t="n">
        <f aca="false">D13891/10</f>
        <v>10.0315</v>
      </c>
      <c r="F13891" s="29" t="n">
        <f aca="false">(E13891+Einstellungen!$B$20)*(1+Einstellungen!$B$10)</f>
        <v>34.138125</v>
      </c>
      <c r="G13891" s="21" t="str">
        <f aca="false">IF(F13891&lt;Einstellungen!$B$5,"ja","nein")</f>
        <v>nein</v>
      </c>
      <c r="H13891" s="21" t="s">
        <v>32</v>
      </c>
      <c r="I13891" s="29" t="n">
        <f aca="false">INDEX(Einstellungen!$B$27:$B$50,18)</f>
        <v>1.1</v>
      </c>
      <c r="J13891" s="29" t="n">
        <f aca="false">F13891*I13891</f>
        <v>37.5519375</v>
      </c>
    </row>
    <row r="13892" customFormat="false" ht="15" hidden="false" customHeight="false" outlineLevel="0" collapsed="false">
      <c r="A13892" s="28" t="n">
        <v>46159</v>
      </c>
      <c r="B13892" s="21" t="s">
        <v>130</v>
      </c>
      <c r="C13892" s="21" t="s">
        <v>139</v>
      </c>
      <c r="D13892" s="29" t="n">
        <v>129.388</v>
      </c>
      <c r="E13892" s="29" t="n">
        <f aca="false">D13892/10</f>
        <v>12.9388</v>
      </c>
      <c r="F13892" s="29" t="n">
        <f aca="false">(E13892+Einstellungen!$B$20)*(1+Einstellungen!$B$10)</f>
        <v>37.597812</v>
      </c>
      <c r="G13892" s="21" t="str">
        <f aca="false">IF(F13892&lt;Einstellungen!$B$5,"ja","nein")</f>
        <v>nein</v>
      </c>
      <c r="H13892" s="21" t="s">
        <v>32</v>
      </c>
      <c r="I13892" s="29" t="n">
        <f aca="false">INDEX(Einstellungen!$B$27:$B$50,19)</f>
        <v>1.35</v>
      </c>
      <c r="J13892" s="29" t="n">
        <f aca="false">F13892*I13892</f>
        <v>50.7570462</v>
      </c>
    </row>
    <row r="13893" customFormat="false" ht="15" hidden="false" customHeight="false" outlineLevel="0" collapsed="false">
      <c r="A13893" s="28" t="n">
        <v>46159</v>
      </c>
      <c r="B13893" s="21" t="s">
        <v>131</v>
      </c>
      <c r="C13893" s="21" t="s">
        <v>139</v>
      </c>
      <c r="D13893" s="29" t="n">
        <v>143.067</v>
      </c>
      <c r="E13893" s="29" t="n">
        <f aca="false">D13893/10</f>
        <v>14.3067</v>
      </c>
      <c r="F13893" s="29" t="n">
        <f aca="false">(E13893+Einstellungen!$B$20)*(1+Einstellungen!$B$10)</f>
        <v>39.225613</v>
      </c>
      <c r="G13893" s="21" t="str">
        <f aca="false">IF(F13893&lt;Einstellungen!$B$5,"ja","nein")</f>
        <v>nein</v>
      </c>
      <c r="H13893" s="21" t="s">
        <v>32</v>
      </c>
      <c r="I13893" s="29" t="n">
        <f aca="false">INDEX(Einstellungen!$B$27:$B$50,20)</f>
        <v>1.45</v>
      </c>
      <c r="J13893" s="29" t="n">
        <f aca="false">F13893*I13893</f>
        <v>56.87713885</v>
      </c>
    </row>
    <row r="13894" customFormat="false" ht="15" hidden="false" customHeight="false" outlineLevel="0" collapsed="false">
      <c r="A13894" s="28" t="n">
        <v>46159</v>
      </c>
      <c r="B13894" s="21" t="s">
        <v>132</v>
      </c>
      <c r="C13894" s="21" t="s">
        <v>139</v>
      </c>
      <c r="D13894" s="29" t="n">
        <v>155.8</v>
      </c>
      <c r="E13894" s="29" t="n">
        <f aca="false">D13894/10</f>
        <v>15.58</v>
      </c>
      <c r="F13894" s="29" t="n">
        <f aca="false">(E13894+Einstellungen!$B$20)*(1+Einstellungen!$B$10)</f>
        <v>40.74084</v>
      </c>
      <c r="G13894" s="21" t="str">
        <f aca="false">IF(F13894&lt;Einstellungen!$B$5,"ja","nein")</f>
        <v>nein</v>
      </c>
      <c r="H13894" s="21" t="s">
        <v>32</v>
      </c>
      <c r="I13894" s="29" t="n">
        <f aca="false">INDEX(Einstellungen!$B$27:$B$50,21)</f>
        <v>1.4</v>
      </c>
      <c r="J13894" s="29" t="n">
        <f aca="false">F13894*I13894</f>
        <v>57.037176</v>
      </c>
    </row>
    <row r="13895" customFormat="false" ht="15" hidden="false" customHeight="false" outlineLevel="0" collapsed="false">
      <c r="A13895" s="28" t="n">
        <v>46159</v>
      </c>
      <c r="B13895" s="21" t="s">
        <v>133</v>
      </c>
      <c r="C13895" s="21" t="s">
        <v>139</v>
      </c>
      <c r="D13895" s="29" t="n">
        <v>156.705</v>
      </c>
      <c r="E13895" s="29" t="n">
        <f aca="false">D13895/10</f>
        <v>15.6705</v>
      </c>
      <c r="F13895" s="29" t="n">
        <f aca="false">(E13895+Einstellungen!$B$20)*(1+Einstellungen!$B$10)</f>
        <v>40.848535</v>
      </c>
      <c r="G13895" s="21" t="str">
        <f aca="false">IF(F13895&lt;Einstellungen!$B$5,"ja","nein")</f>
        <v>nein</v>
      </c>
      <c r="H13895" s="21" t="s">
        <v>32</v>
      </c>
      <c r="I13895" s="29" t="n">
        <f aca="false">INDEX(Einstellungen!$B$27:$B$50,22)</f>
        <v>1.25</v>
      </c>
      <c r="J13895" s="29" t="n">
        <f aca="false">F13895*I13895</f>
        <v>51.06066875</v>
      </c>
    </row>
    <row r="13896" customFormat="false" ht="15" hidden="false" customHeight="false" outlineLevel="0" collapsed="false">
      <c r="A13896" s="28" t="n">
        <v>46159</v>
      </c>
      <c r="B13896" s="21" t="s">
        <v>134</v>
      </c>
      <c r="C13896" s="21" t="s">
        <v>139</v>
      </c>
      <c r="D13896" s="29" t="n">
        <v>151.368</v>
      </c>
      <c r="E13896" s="29" t="n">
        <f aca="false">D13896/10</f>
        <v>15.1368</v>
      </c>
      <c r="F13896" s="29" t="n">
        <f aca="false">(E13896+Einstellungen!$B$20)*(1+Einstellungen!$B$10)</f>
        <v>40.213432</v>
      </c>
      <c r="G13896" s="21" t="str">
        <f aca="false">IF(F13896&lt;Einstellungen!$B$5,"ja","nein")</f>
        <v>nein</v>
      </c>
      <c r="H13896" s="21" t="s">
        <v>32</v>
      </c>
      <c r="I13896" s="29" t="n">
        <f aca="false">INDEX(Einstellungen!$B$27:$B$50,23)</f>
        <v>1.05</v>
      </c>
      <c r="J13896" s="29" t="n">
        <f aca="false">F13896*I13896</f>
        <v>42.2241036</v>
      </c>
    </row>
    <row r="13897" customFormat="false" ht="15" hidden="false" customHeight="false" outlineLevel="0" collapsed="false">
      <c r="A13897" s="28" t="n">
        <v>46159</v>
      </c>
      <c r="B13897" s="21" t="s">
        <v>135</v>
      </c>
      <c r="C13897" s="21" t="s">
        <v>139</v>
      </c>
      <c r="D13897" s="29" t="n">
        <v>142.575</v>
      </c>
      <c r="E13897" s="29" t="n">
        <f aca="false">D13897/10</f>
        <v>14.2575</v>
      </c>
      <c r="F13897" s="29" t="n">
        <f aca="false">(E13897+Einstellungen!$B$20)*(1+Einstellungen!$B$10)</f>
        <v>39.167065</v>
      </c>
      <c r="G13897" s="21" t="str">
        <f aca="false">IF(F13897&lt;Einstellungen!$B$5,"ja","nein")</f>
        <v>nein</v>
      </c>
      <c r="H13897" s="21" t="s">
        <v>32</v>
      </c>
      <c r="I13897" s="29" t="n">
        <f aca="false">INDEX(Einstellungen!$B$27:$B$50,24)</f>
        <v>0.8</v>
      </c>
      <c r="J13897" s="29" t="n">
        <f aca="false">F13897*I13897</f>
        <v>31.333652</v>
      </c>
    </row>
    <row r="13898" customFormat="false" ht="15" hidden="false" customHeight="false" outlineLevel="0" collapsed="false">
      <c r="A13898" s="28" t="n">
        <v>46160</v>
      </c>
      <c r="B13898" s="21" t="s">
        <v>111</v>
      </c>
      <c r="C13898" s="21" t="s">
        <v>140</v>
      </c>
      <c r="D13898" s="29" t="n">
        <v>134.657</v>
      </c>
      <c r="E13898" s="29" t="n">
        <f aca="false">D13898/10</f>
        <v>13.4657</v>
      </c>
      <c r="F13898" s="29" t="n">
        <f aca="false">(E13898+Einstellungen!$B$20)*(1+Einstellungen!$B$10)</f>
        <v>38.224823</v>
      </c>
      <c r="G13898" s="21" t="str">
        <f aca="false">IF(F13898&lt;Einstellungen!$B$5,"ja","nein")</f>
        <v>nein</v>
      </c>
      <c r="H13898" s="21" t="s">
        <v>32</v>
      </c>
      <c r="I13898" s="29" t="n">
        <f aca="false">INDEX(Einstellungen!$B$27:$B$50,1)</f>
        <v>0.6</v>
      </c>
      <c r="J13898" s="29" t="n">
        <f aca="false">F13898*I13898</f>
        <v>22.9348938</v>
      </c>
    </row>
    <row r="13899" customFormat="false" ht="15" hidden="false" customHeight="false" outlineLevel="0" collapsed="false">
      <c r="A13899" s="28" t="n">
        <v>46160</v>
      </c>
      <c r="B13899" s="21" t="s">
        <v>113</v>
      </c>
      <c r="C13899" s="21" t="s">
        <v>140</v>
      </c>
      <c r="D13899" s="29" t="n">
        <v>125.972</v>
      </c>
      <c r="E13899" s="29" t="n">
        <f aca="false">D13899/10</f>
        <v>12.5972</v>
      </c>
      <c r="F13899" s="29" t="n">
        <f aca="false">(E13899+Einstellungen!$B$20)*(1+Einstellungen!$B$10)</f>
        <v>37.191308</v>
      </c>
      <c r="G13899" s="21" t="str">
        <f aca="false">IF(F13899&lt;Einstellungen!$B$5,"ja","nein")</f>
        <v>nein</v>
      </c>
      <c r="H13899" s="21" t="s">
        <v>32</v>
      </c>
      <c r="I13899" s="29" t="n">
        <f aca="false">INDEX(Einstellungen!$B$27:$B$50,2)</f>
        <v>0.5</v>
      </c>
      <c r="J13899" s="29" t="n">
        <f aca="false">F13899*I13899</f>
        <v>18.595654</v>
      </c>
    </row>
    <row r="13900" customFormat="false" ht="15" hidden="false" customHeight="false" outlineLevel="0" collapsed="false">
      <c r="A13900" s="28" t="n">
        <v>46160</v>
      </c>
      <c r="B13900" s="21" t="s">
        <v>114</v>
      </c>
      <c r="C13900" s="21" t="s">
        <v>140</v>
      </c>
      <c r="D13900" s="29" t="n">
        <v>125.998</v>
      </c>
      <c r="E13900" s="29" t="n">
        <f aca="false">D13900/10</f>
        <v>12.5998</v>
      </c>
      <c r="F13900" s="29" t="n">
        <f aca="false">(E13900+Einstellungen!$B$20)*(1+Einstellungen!$B$10)</f>
        <v>37.194402</v>
      </c>
      <c r="G13900" s="21" t="str">
        <f aca="false">IF(F13900&lt;Einstellungen!$B$5,"ja","nein")</f>
        <v>nein</v>
      </c>
      <c r="H13900" s="21" t="s">
        <v>32</v>
      </c>
      <c r="I13900" s="29" t="n">
        <f aca="false">INDEX(Einstellungen!$B$27:$B$50,3)</f>
        <v>0.45</v>
      </c>
      <c r="J13900" s="29" t="n">
        <f aca="false">F13900*I13900</f>
        <v>16.7374809</v>
      </c>
    </row>
    <row r="13901" customFormat="false" ht="15" hidden="false" customHeight="false" outlineLevel="0" collapsed="false">
      <c r="A13901" s="28" t="n">
        <v>46160</v>
      </c>
      <c r="B13901" s="21" t="s">
        <v>115</v>
      </c>
      <c r="C13901" s="21" t="s">
        <v>140</v>
      </c>
      <c r="D13901" s="29" t="n">
        <v>126.392</v>
      </c>
      <c r="E13901" s="29" t="n">
        <f aca="false">D13901/10</f>
        <v>12.6392</v>
      </c>
      <c r="F13901" s="29" t="n">
        <f aca="false">(E13901+Einstellungen!$B$20)*(1+Einstellungen!$B$10)</f>
        <v>37.241288</v>
      </c>
      <c r="G13901" s="21" t="str">
        <f aca="false">IF(F13901&lt;Einstellungen!$B$5,"ja","nein")</f>
        <v>nein</v>
      </c>
      <c r="H13901" s="21" t="s">
        <v>32</v>
      </c>
      <c r="I13901" s="29" t="n">
        <f aca="false">INDEX(Einstellungen!$B$27:$B$50,4)</f>
        <v>0.45</v>
      </c>
      <c r="J13901" s="29" t="n">
        <f aca="false">F13901*I13901</f>
        <v>16.7585796</v>
      </c>
    </row>
    <row r="13902" customFormat="false" ht="15" hidden="false" customHeight="false" outlineLevel="0" collapsed="false">
      <c r="A13902" s="28" t="n">
        <v>46160</v>
      </c>
      <c r="B13902" s="21" t="s">
        <v>116</v>
      </c>
      <c r="C13902" s="21" t="s">
        <v>140</v>
      </c>
      <c r="D13902" s="29" t="n">
        <v>129.36</v>
      </c>
      <c r="E13902" s="29" t="n">
        <f aca="false">D13902/10</f>
        <v>12.936</v>
      </c>
      <c r="F13902" s="29" t="n">
        <f aca="false">(E13902+Einstellungen!$B$20)*(1+Einstellungen!$B$10)</f>
        <v>37.59448</v>
      </c>
      <c r="G13902" s="21" t="str">
        <f aca="false">IF(F13902&lt;Einstellungen!$B$5,"ja","nein")</f>
        <v>nein</v>
      </c>
      <c r="H13902" s="21" t="s">
        <v>32</v>
      </c>
      <c r="I13902" s="29" t="n">
        <f aca="false">INDEX(Einstellungen!$B$27:$B$50,5)</f>
        <v>0.45</v>
      </c>
      <c r="J13902" s="29" t="n">
        <f aca="false">F13902*I13902</f>
        <v>16.917516</v>
      </c>
    </row>
    <row r="13903" customFormat="false" ht="15" hidden="false" customHeight="false" outlineLevel="0" collapsed="false">
      <c r="A13903" s="28" t="n">
        <v>46160</v>
      </c>
      <c r="B13903" s="21" t="s">
        <v>117</v>
      </c>
      <c r="C13903" s="21" t="s">
        <v>140</v>
      </c>
      <c r="D13903" s="29" t="n">
        <v>137.023</v>
      </c>
      <c r="E13903" s="29" t="n">
        <f aca="false">D13903/10</f>
        <v>13.7023</v>
      </c>
      <c r="F13903" s="29" t="n">
        <f aca="false">(E13903+Einstellungen!$B$20)*(1+Einstellungen!$B$10)</f>
        <v>38.506377</v>
      </c>
      <c r="G13903" s="21" t="str">
        <f aca="false">IF(F13903&lt;Einstellungen!$B$5,"ja","nein")</f>
        <v>nein</v>
      </c>
      <c r="H13903" s="21" t="s">
        <v>32</v>
      </c>
      <c r="I13903" s="29" t="n">
        <f aca="false">INDEX(Einstellungen!$B$27:$B$50,6)</f>
        <v>0.5</v>
      </c>
      <c r="J13903" s="29" t="n">
        <f aca="false">F13903*I13903</f>
        <v>19.2531885</v>
      </c>
    </row>
    <row r="13904" customFormat="false" ht="15" hidden="false" customHeight="false" outlineLevel="0" collapsed="false">
      <c r="A13904" s="28" t="n">
        <v>46160</v>
      </c>
      <c r="B13904" s="21" t="s">
        <v>118</v>
      </c>
      <c r="C13904" s="21" t="s">
        <v>140</v>
      </c>
      <c r="D13904" s="29" t="n">
        <v>152.517</v>
      </c>
      <c r="E13904" s="29" t="n">
        <f aca="false">D13904/10</f>
        <v>15.2517</v>
      </c>
      <c r="F13904" s="29" t="n">
        <f aca="false">(E13904+Einstellungen!$B$20)*(1+Einstellungen!$B$10)</f>
        <v>40.350163</v>
      </c>
      <c r="G13904" s="21" t="str">
        <f aca="false">IF(F13904&lt;Einstellungen!$B$5,"ja","nein")</f>
        <v>nein</v>
      </c>
      <c r="H13904" s="21" t="s">
        <v>32</v>
      </c>
      <c r="I13904" s="29" t="n">
        <f aca="false">INDEX(Einstellungen!$B$27:$B$50,7)</f>
        <v>0.7</v>
      </c>
      <c r="J13904" s="29" t="n">
        <f aca="false">F13904*I13904</f>
        <v>28.2451141</v>
      </c>
    </row>
    <row r="13905" customFormat="false" ht="15" hidden="false" customHeight="false" outlineLevel="0" collapsed="false">
      <c r="A13905" s="28" t="n">
        <v>46160</v>
      </c>
      <c r="B13905" s="21" t="s">
        <v>119</v>
      </c>
      <c r="C13905" s="21" t="s">
        <v>140</v>
      </c>
      <c r="D13905" s="29" t="n">
        <v>160.075</v>
      </c>
      <c r="E13905" s="29" t="n">
        <f aca="false">D13905/10</f>
        <v>16.0075</v>
      </c>
      <c r="F13905" s="29" t="n">
        <f aca="false">(E13905+Einstellungen!$B$20)*(1+Einstellungen!$B$10)</f>
        <v>41.249565</v>
      </c>
      <c r="G13905" s="21" t="str">
        <f aca="false">IF(F13905&lt;Einstellungen!$B$5,"ja","nein")</f>
        <v>nein</v>
      </c>
      <c r="H13905" s="21" t="s">
        <v>32</v>
      </c>
      <c r="I13905" s="29" t="n">
        <f aca="false">INDEX(Einstellungen!$B$27:$B$50,8)</f>
        <v>0.95</v>
      </c>
      <c r="J13905" s="29" t="n">
        <f aca="false">F13905*I13905</f>
        <v>39.18708675</v>
      </c>
    </row>
    <row r="13906" customFormat="false" ht="15" hidden="false" customHeight="false" outlineLevel="0" collapsed="false">
      <c r="A13906" s="28" t="n">
        <v>46160</v>
      </c>
      <c r="B13906" s="21" t="s">
        <v>120</v>
      </c>
      <c r="C13906" s="21" t="s">
        <v>140</v>
      </c>
      <c r="D13906" s="29" t="n">
        <v>152.105</v>
      </c>
      <c r="E13906" s="29" t="n">
        <f aca="false">D13906/10</f>
        <v>15.2105</v>
      </c>
      <c r="F13906" s="29" t="n">
        <f aca="false">(E13906+Einstellungen!$B$20)*(1+Einstellungen!$B$10)</f>
        <v>40.301135</v>
      </c>
      <c r="G13906" s="21" t="str">
        <f aca="false">IF(F13906&lt;Einstellungen!$B$5,"ja","nein")</f>
        <v>nein</v>
      </c>
      <c r="H13906" s="21" t="s">
        <v>32</v>
      </c>
      <c r="I13906" s="29" t="n">
        <f aca="false">INDEX(Einstellungen!$B$27:$B$50,9)</f>
        <v>1.05</v>
      </c>
      <c r="J13906" s="29" t="n">
        <f aca="false">F13906*I13906</f>
        <v>42.31619175</v>
      </c>
    </row>
    <row r="13907" customFormat="false" ht="15" hidden="false" customHeight="false" outlineLevel="0" collapsed="false">
      <c r="A13907" s="28" t="n">
        <v>46160</v>
      </c>
      <c r="B13907" s="21" t="s">
        <v>121</v>
      </c>
      <c r="C13907" s="21" t="s">
        <v>140</v>
      </c>
      <c r="D13907" s="29" t="n">
        <v>125.88</v>
      </c>
      <c r="E13907" s="29" t="n">
        <f aca="false">D13907/10</f>
        <v>12.588</v>
      </c>
      <c r="F13907" s="29" t="n">
        <f aca="false">(E13907+Einstellungen!$B$20)*(1+Einstellungen!$B$10)</f>
        <v>37.18036</v>
      </c>
      <c r="G13907" s="21" t="str">
        <f aca="false">IF(F13907&lt;Einstellungen!$B$5,"ja","nein")</f>
        <v>nein</v>
      </c>
      <c r="H13907" s="21" t="s">
        <v>32</v>
      </c>
      <c r="I13907" s="29" t="n">
        <f aca="false">INDEX(Einstellungen!$B$27:$B$50,10)</f>
        <v>1.05</v>
      </c>
      <c r="J13907" s="29" t="n">
        <f aca="false">F13907*I13907</f>
        <v>39.039378</v>
      </c>
    </row>
    <row r="13908" customFormat="false" ht="15" hidden="false" customHeight="false" outlineLevel="0" collapsed="false">
      <c r="A13908" s="28" t="n">
        <v>46160</v>
      </c>
      <c r="B13908" s="21" t="s">
        <v>122</v>
      </c>
      <c r="C13908" s="21" t="s">
        <v>140</v>
      </c>
      <c r="D13908" s="29" t="n">
        <v>107.85</v>
      </c>
      <c r="E13908" s="29" t="n">
        <f aca="false">D13908/10</f>
        <v>10.785</v>
      </c>
      <c r="F13908" s="29" t="n">
        <f aca="false">(E13908+Einstellungen!$B$20)*(1+Einstellungen!$B$10)</f>
        <v>35.03479</v>
      </c>
      <c r="G13908" s="21" t="str">
        <f aca="false">IF(F13908&lt;Einstellungen!$B$5,"ja","nein")</f>
        <v>nein</v>
      </c>
      <c r="H13908" s="21" t="s">
        <v>32</v>
      </c>
      <c r="I13908" s="29" t="n">
        <f aca="false">INDEX(Einstellungen!$B$27:$B$50,11)</f>
        <v>1.05</v>
      </c>
      <c r="J13908" s="29" t="n">
        <f aca="false">F13908*I13908</f>
        <v>36.7865295</v>
      </c>
    </row>
    <row r="13909" customFormat="false" ht="15" hidden="false" customHeight="false" outlineLevel="0" collapsed="false">
      <c r="A13909" s="28" t="n">
        <v>46160</v>
      </c>
      <c r="B13909" s="21" t="s">
        <v>123</v>
      </c>
      <c r="C13909" s="21" t="s">
        <v>140</v>
      </c>
      <c r="D13909" s="29" t="n">
        <v>100.052</v>
      </c>
      <c r="E13909" s="29" t="n">
        <f aca="false">D13909/10</f>
        <v>10.0052</v>
      </c>
      <c r="F13909" s="29" t="n">
        <f aca="false">(E13909+Einstellungen!$B$20)*(1+Einstellungen!$B$10)</f>
        <v>34.106828</v>
      </c>
      <c r="G13909" s="21" t="str">
        <f aca="false">IF(F13909&lt;Einstellungen!$B$5,"ja","nein")</f>
        <v>nein</v>
      </c>
      <c r="H13909" s="21" t="s">
        <v>32</v>
      </c>
      <c r="I13909" s="29" t="n">
        <f aca="false">INDEX(Einstellungen!$B$27:$B$50,12)</f>
        <v>1.1</v>
      </c>
      <c r="J13909" s="29" t="n">
        <f aca="false">F13909*I13909</f>
        <v>37.5175108</v>
      </c>
    </row>
    <row r="13910" customFormat="false" ht="15" hidden="false" customHeight="false" outlineLevel="0" collapsed="false">
      <c r="A13910" s="28" t="n">
        <v>46160</v>
      </c>
      <c r="B13910" s="21" t="s">
        <v>124</v>
      </c>
      <c r="C13910" s="21" t="s">
        <v>140</v>
      </c>
      <c r="D13910" s="29" t="n">
        <v>94.895</v>
      </c>
      <c r="E13910" s="29" t="n">
        <f aca="false">D13910/10</f>
        <v>9.4895</v>
      </c>
      <c r="F13910" s="29" t="n">
        <f aca="false">(E13910+Einstellungen!$B$20)*(1+Einstellungen!$B$10)</f>
        <v>33.493145</v>
      </c>
      <c r="G13910" s="21" t="str">
        <f aca="false">IF(F13910&lt;Einstellungen!$B$5,"ja","nein")</f>
        <v>nein</v>
      </c>
      <c r="H13910" s="21" t="s">
        <v>32</v>
      </c>
      <c r="I13910" s="29" t="n">
        <f aca="false">INDEX(Einstellungen!$B$27:$B$50,13)</f>
        <v>1.2</v>
      </c>
      <c r="J13910" s="29" t="n">
        <f aca="false">F13910*I13910</f>
        <v>40.191774</v>
      </c>
    </row>
    <row r="13911" customFormat="false" ht="15" hidden="false" customHeight="false" outlineLevel="0" collapsed="false">
      <c r="A13911" s="28" t="n">
        <v>46160</v>
      </c>
      <c r="B13911" s="21" t="s">
        <v>125</v>
      </c>
      <c r="C13911" s="21" t="s">
        <v>140</v>
      </c>
      <c r="D13911" s="29" t="n">
        <v>94.977</v>
      </c>
      <c r="E13911" s="29" t="n">
        <f aca="false">D13911/10</f>
        <v>9.4977</v>
      </c>
      <c r="F13911" s="29" t="n">
        <f aca="false">(E13911+Einstellungen!$B$20)*(1+Einstellungen!$B$10)</f>
        <v>33.502903</v>
      </c>
      <c r="G13911" s="21" t="str">
        <f aca="false">IF(F13911&lt;Einstellungen!$B$5,"ja","nein")</f>
        <v>nein</v>
      </c>
      <c r="H13911" s="21" t="s">
        <v>32</v>
      </c>
      <c r="I13911" s="29" t="n">
        <f aca="false">INDEX(Einstellungen!$B$27:$B$50,14)</f>
        <v>1.15</v>
      </c>
      <c r="J13911" s="29" t="n">
        <f aca="false">F13911*I13911</f>
        <v>38.52833845</v>
      </c>
    </row>
    <row r="13912" customFormat="false" ht="15" hidden="false" customHeight="false" outlineLevel="0" collapsed="false">
      <c r="A13912" s="28" t="n">
        <v>46160</v>
      </c>
      <c r="B13912" s="21" t="s">
        <v>126</v>
      </c>
      <c r="C13912" s="21" t="s">
        <v>140</v>
      </c>
      <c r="D13912" s="29" t="n">
        <v>96.77</v>
      </c>
      <c r="E13912" s="29" t="n">
        <f aca="false">D13912/10</f>
        <v>9.677</v>
      </c>
      <c r="F13912" s="29" t="n">
        <f aca="false">(E13912+Einstellungen!$B$20)*(1+Einstellungen!$B$10)</f>
        <v>33.71627</v>
      </c>
      <c r="G13912" s="21" t="str">
        <f aca="false">IF(F13912&lt;Einstellungen!$B$5,"ja","nein")</f>
        <v>nein</v>
      </c>
      <c r="H13912" s="21" t="s">
        <v>32</v>
      </c>
      <c r="I13912" s="29" t="n">
        <f aca="false">INDEX(Einstellungen!$B$27:$B$50,15)</f>
        <v>1</v>
      </c>
      <c r="J13912" s="29" t="n">
        <f aca="false">F13912*I13912</f>
        <v>33.71627</v>
      </c>
    </row>
    <row r="13913" customFormat="false" ht="15" hidden="false" customHeight="false" outlineLevel="0" collapsed="false">
      <c r="A13913" s="28" t="n">
        <v>46160</v>
      </c>
      <c r="B13913" s="21" t="s">
        <v>127</v>
      </c>
      <c r="C13913" s="21" t="s">
        <v>140</v>
      </c>
      <c r="D13913" s="29" t="n">
        <v>102.405</v>
      </c>
      <c r="E13913" s="29" t="n">
        <f aca="false">D13913/10</f>
        <v>10.2405</v>
      </c>
      <c r="F13913" s="29" t="n">
        <f aca="false">(E13913+Einstellungen!$B$20)*(1+Einstellungen!$B$10)</f>
        <v>34.386835</v>
      </c>
      <c r="G13913" s="21" t="str">
        <f aca="false">IF(F13913&lt;Einstellungen!$B$5,"ja","nein")</f>
        <v>nein</v>
      </c>
      <c r="H13913" s="21" t="s">
        <v>32</v>
      </c>
      <c r="I13913" s="29" t="n">
        <f aca="false">INDEX(Einstellungen!$B$27:$B$50,16)</f>
        <v>0.95</v>
      </c>
      <c r="J13913" s="29" t="n">
        <f aca="false">F13913*I13913</f>
        <v>32.66749325</v>
      </c>
    </row>
    <row r="13914" customFormat="false" ht="15" hidden="false" customHeight="false" outlineLevel="0" collapsed="false">
      <c r="A13914" s="28" t="n">
        <v>46160</v>
      </c>
      <c r="B13914" s="21" t="s">
        <v>128</v>
      </c>
      <c r="C13914" s="21" t="s">
        <v>140</v>
      </c>
      <c r="D13914" s="29" t="n">
        <v>113.965</v>
      </c>
      <c r="E13914" s="29" t="n">
        <f aca="false">D13914/10</f>
        <v>11.3965</v>
      </c>
      <c r="F13914" s="29" t="n">
        <f aca="false">(E13914+Einstellungen!$B$20)*(1+Einstellungen!$B$10)</f>
        <v>35.762475</v>
      </c>
      <c r="G13914" s="21" t="str">
        <f aca="false">IF(F13914&lt;Einstellungen!$B$5,"ja","nein")</f>
        <v>nein</v>
      </c>
      <c r="H13914" s="21" t="s">
        <v>32</v>
      </c>
      <c r="I13914" s="29" t="n">
        <f aca="false">INDEX(Einstellungen!$B$27:$B$50,17)</f>
        <v>0.95</v>
      </c>
      <c r="J13914" s="29" t="n">
        <f aca="false">F13914*I13914</f>
        <v>33.97435125</v>
      </c>
    </row>
    <row r="13915" customFormat="false" ht="15" hidden="false" customHeight="false" outlineLevel="0" collapsed="false">
      <c r="A13915" s="28" t="n">
        <v>46160</v>
      </c>
      <c r="B13915" s="21" t="s">
        <v>129</v>
      </c>
      <c r="C13915" s="21" t="s">
        <v>140</v>
      </c>
      <c r="D13915" s="29" t="n">
        <v>134.065</v>
      </c>
      <c r="E13915" s="29" t="n">
        <f aca="false">D13915/10</f>
        <v>13.4065</v>
      </c>
      <c r="F13915" s="29" t="n">
        <f aca="false">(E13915+Einstellungen!$B$20)*(1+Einstellungen!$B$10)</f>
        <v>38.154375</v>
      </c>
      <c r="G13915" s="21" t="str">
        <f aca="false">IF(F13915&lt;Einstellungen!$B$5,"ja","nein")</f>
        <v>nein</v>
      </c>
      <c r="H13915" s="21" t="s">
        <v>32</v>
      </c>
      <c r="I13915" s="29" t="n">
        <f aca="false">INDEX(Einstellungen!$B$27:$B$50,18)</f>
        <v>1.1</v>
      </c>
      <c r="J13915" s="29" t="n">
        <f aca="false">F13915*I13915</f>
        <v>41.9698125</v>
      </c>
    </row>
    <row r="13916" customFormat="false" ht="15" hidden="false" customHeight="false" outlineLevel="0" collapsed="false">
      <c r="A13916" s="28" t="n">
        <v>46160</v>
      </c>
      <c r="B13916" s="21" t="s">
        <v>130</v>
      </c>
      <c r="C13916" s="21" t="s">
        <v>140</v>
      </c>
      <c r="D13916" s="29" t="n">
        <v>152.137</v>
      </c>
      <c r="E13916" s="29" t="n">
        <f aca="false">D13916/10</f>
        <v>15.2137</v>
      </c>
      <c r="F13916" s="29" t="n">
        <f aca="false">(E13916+Einstellungen!$B$20)*(1+Einstellungen!$B$10)</f>
        <v>40.304943</v>
      </c>
      <c r="G13916" s="21" t="str">
        <f aca="false">IF(F13916&lt;Einstellungen!$B$5,"ja","nein")</f>
        <v>nein</v>
      </c>
      <c r="H13916" s="21" t="s">
        <v>32</v>
      </c>
      <c r="I13916" s="29" t="n">
        <f aca="false">INDEX(Einstellungen!$B$27:$B$50,19)</f>
        <v>1.35</v>
      </c>
      <c r="J13916" s="29" t="n">
        <f aca="false">F13916*I13916</f>
        <v>54.41167305</v>
      </c>
    </row>
    <row r="13917" customFormat="false" ht="15" hidden="false" customHeight="false" outlineLevel="0" collapsed="false">
      <c r="A13917" s="28" t="n">
        <v>46160</v>
      </c>
      <c r="B13917" s="21" t="s">
        <v>131</v>
      </c>
      <c r="C13917" s="21" t="s">
        <v>140</v>
      </c>
      <c r="D13917" s="29" t="n">
        <v>192.853</v>
      </c>
      <c r="E13917" s="29" t="n">
        <f aca="false">D13917/10</f>
        <v>19.2853</v>
      </c>
      <c r="F13917" s="29" t="n">
        <f aca="false">(E13917+Einstellungen!$B$20)*(1+Einstellungen!$B$10)</f>
        <v>45.150147</v>
      </c>
      <c r="G13917" s="21" t="str">
        <f aca="false">IF(F13917&lt;Einstellungen!$B$5,"ja","nein")</f>
        <v>nein</v>
      </c>
      <c r="H13917" s="21" t="s">
        <v>32</v>
      </c>
      <c r="I13917" s="29" t="n">
        <f aca="false">INDEX(Einstellungen!$B$27:$B$50,20)</f>
        <v>1.45</v>
      </c>
      <c r="J13917" s="29" t="n">
        <f aca="false">F13917*I13917</f>
        <v>65.46771315</v>
      </c>
    </row>
    <row r="13918" customFormat="false" ht="15" hidden="false" customHeight="false" outlineLevel="0" collapsed="false">
      <c r="A13918" s="28" t="n">
        <v>46160</v>
      </c>
      <c r="B13918" s="21" t="s">
        <v>132</v>
      </c>
      <c r="C13918" s="21" t="s">
        <v>140</v>
      </c>
      <c r="D13918" s="29" t="n">
        <v>250.897</v>
      </c>
      <c r="E13918" s="29" t="n">
        <f aca="false">D13918/10</f>
        <v>25.0897</v>
      </c>
      <c r="F13918" s="29" t="n">
        <f aca="false">(E13918+Einstellungen!$B$20)*(1+Einstellungen!$B$10)</f>
        <v>52.057383</v>
      </c>
      <c r="G13918" s="21" t="str">
        <f aca="false">IF(F13918&lt;Einstellungen!$B$5,"ja","nein")</f>
        <v>nein</v>
      </c>
      <c r="H13918" s="21" t="s">
        <v>32</v>
      </c>
      <c r="I13918" s="29" t="n">
        <f aca="false">INDEX(Einstellungen!$B$27:$B$50,21)</f>
        <v>1.4</v>
      </c>
      <c r="J13918" s="29" t="n">
        <f aca="false">F13918*I13918</f>
        <v>72.8803362</v>
      </c>
    </row>
    <row r="13919" customFormat="false" ht="15" hidden="false" customHeight="false" outlineLevel="0" collapsed="false">
      <c r="A13919" s="28" t="n">
        <v>46160</v>
      </c>
      <c r="B13919" s="21" t="s">
        <v>133</v>
      </c>
      <c r="C13919" s="21" t="s">
        <v>140</v>
      </c>
      <c r="D13919" s="29" t="n">
        <v>214.338</v>
      </c>
      <c r="E13919" s="29" t="n">
        <f aca="false">D13919/10</f>
        <v>21.4338</v>
      </c>
      <c r="F13919" s="29" t="n">
        <f aca="false">(E13919+Einstellungen!$B$20)*(1+Einstellungen!$B$10)</f>
        <v>47.706862</v>
      </c>
      <c r="G13919" s="21" t="str">
        <f aca="false">IF(F13919&lt;Einstellungen!$B$5,"ja","nein")</f>
        <v>nein</v>
      </c>
      <c r="H13919" s="21" t="s">
        <v>32</v>
      </c>
      <c r="I13919" s="29" t="n">
        <f aca="false">INDEX(Einstellungen!$B$27:$B$50,22)</f>
        <v>1.25</v>
      </c>
      <c r="J13919" s="29" t="n">
        <f aca="false">F13919*I13919</f>
        <v>59.6335775</v>
      </c>
    </row>
    <row r="13920" customFormat="false" ht="15" hidden="false" customHeight="false" outlineLevel="0" collapsed="false">
      <c r="A13920" s="28" t="n">
        <v>46160</v>
      </c>
      <c r="B13920" s="21" t="s">
        <v>134</v>
      </c>
      <c r="C13920" s="21" t="s">
        <v>140</v>
      </c>
      <c r="D13920" s="29" t="n">
        <v>160.648</v>
      </c>
      <c r="E13920" s="29" t="n">
        <f aca="false">D13920/10</f>
        <v>16.0648</v>
      </c>
      <c r="F13920" s="29" t="n">
        <f aca="false">(E13920+Einstellungen!$B$20)*(1+Einstellungen!$B$10)</f>
        <v>41.317752</v>
      </c>
      <c r="G13920" s="21" t="str">
        <f aca="false">IF(F13920&lt;Einstellungen!$B$5,"ja","nein")</f>
        <v>nein</v>
      </c>
      <c r="H13920" s="21" t="s">
        <v>32</v>
      </c>
      <c r="I13920" s="29" t="n">
        <f aca="false">INDEX(Einstellungen!$B$27:$B$50,23)</f>
        <v>1.05</v>
      </c>
      <c r="J13920" s="29" t="n">
        <f aca="false">F13920*I13920</f>
        <v>43.3836396</v>
      </c>
    </row>
    <row r="13921" customFormat="false" ht="15" hidden="false" customHeight="false" outlineLevel="0" collapsed="false">
      <c r="A13921" s="28" t="n">
        <v>46160</v>
      </c>
      <c r="B13921" s="21" t="s">
        <v>135</v>
      </c>
      <c r="C13921" s="21" t="s">
        <v>140</v>
      </c>
      <c r="D13921" s="29" t="n">
        <v>148.895</v>
      </c>
      <c r="E13921" s="29" t="n">
        <f aca="false">D13921/10</f>
        <v>14.8895</v>
      </c>
      <c r="F13921" s="29" t="n">
        <f aca="false">(E13921+Einstellungen!$B$20)*(1+Einstellungen!$B$10)</f>
        <v>39.919145</v>
      </c>
      <c r="G13921" s="21" t="str">
        <f aca="false">IF(F13921&lt;Einstellungen!$B$5,"ja","nein")</f>
        <v>nein</v>
      </c>
      <c r="H13921" s="21" t="s">
        <v>32</v>
      </c>
      <c r="I13921" s="29" t="n">
        <f aca="false">INDEX(Einstellungen!$B$27:$B$50,24)</f>
        <v>0.8</v>
      </c>
      <c r="J13921" s="29" t="n">
        <f aca="false">F13921*I13921</f>
        <v>31.935316</v>
      </c>
    </row>
    <row r="13922" customFormat="false" ht="15" hidden="false" customHeight="false" outlineLevel="0" collapsed="false">
      <c r="A13922" s="28" t="n">
        <v>46161</v>
      </c>
      <c r="B13922" s="21" t="s">
        <v>111</v>
      </c>
      <c r="C13922" s="21" t="s">
        <v>141</v>
      </c>
      <c r="D13922" s="29" t="n">
        <v>148.252</v>
      </c>
      <c r="E13922" s="29" t="n">
        <f aca="false">D13922/10</f>
        <v>14.8252</v>
      </c>
      <c r="F13922" s="29" t="n">
        <f aca="false">(E13922+Einstellungen!$B$20)*(1+Einstellungen!$B$10)</f>
        <v>39.842628</v>
      </c>
      <c r="G13922" s="21" t="str">
        <f aca="false">IF(F13922&lt;Einstellungen!$B$5,"ja","nein")</f>
        <v>nein</v>
      </c>
      <c r="H13922" s="21" t="s">
        <v>32</v>
      </c>
      <c r="I13922" s="29" t="n">
        <f aca="false">INDEX(Einstellungen!$B$27:$B$50,1)</f>
        <v>0.6</v>
      </c>
      <c r="J13922" s="29" t="n">
        <f aca="false">F13922*I13922</f>
        <v>23.9055768</v>
      </c>
    </row>
    <row r="13923" customFormat="false" ht="15" hidden="false" customHeight="false" outlineLevel="0" collapsed="false">
      <c r="A13923" s="28" t="n">
        <v>46161</v>
      </c>
      <c r="B13923" s="21" t="s">
        <v>113</v>
      </c>
      <c r="C13923" s="21" t="s">
        <v>141</v>
      </c>
      <c r="D13923" s="29" t="n">
        <v>141.942</v>
      </c>
      <c r="E13923" s="29" t="n">
        <f aca="false">D13923/10</f>
        <v>14.1942</v>
      </c>
      <c r="F13923" s="29" t="n">
        <f aca="false">(E13923+Einstellungen!$B$20)*(1+Einstellungen!$B$10)</f>
        <v>39.091738</v>
      </c>
      <c r="G13923" s="21" t="str">
        <f aca="false">IF(F13923&lt;Einstellungen!$B$5,"ja","nein")</f>
        <v>nein</v>
      </c>
      <c r="H13923" s="21" t="s">
        <v>32</v>
      </c>
      <c r="I13923" s="29" t="n">
        <f aca="false">INDEX(Einstellungen!$B$27:$B$50,2)</f>
        <v>0.5</v>
      </c>
      <c r="J13923" s="29" t="n">
        <f aca="false">F13923*I13923</f>
        <v>19.545869</v>
      </c>
    </row>
    <row r="13924" customFormat="false" ht="15" hidden="false" customHeight="false" outlineLevel="0" collapsed="false">
      <c r="A13924" s="28" t="n">
        <v>46161</v>
      </c>
      <c r="B13924" s="21" t="s">
        <v>114</v>
      </c>
      <c r="C13924" s="21" t="s">
        <v>141</v>
      </c>
      <c r="D13924" s="29" t="n">
        <v>139.322</v>
      </c>
      <c r="E13924" s="29" t="n">
        <f aca="false">D13924/10</f>
        <v>13.9322</v>
      </c>
      <c r="F13924" s="29" t="n">
        <f aca="false">(E13924+Einstellungen!$B$20)*(1+Einstellungen!$B$10)</f>
        <v>38.779958</v>
      </c>
      <c r="G13924" s="21" t="str">
        <f aca="false">IF(F13924&lt;Einstellungen!$B$5,"ja","nein")</f>
        <v>nein</v>
      </c>
      <c r="H13924" s="21" t="s">
        <v>32</v>
      </c>
      <c r="I13924" s="29" t="n">
        <f aca="false">INDEX(Einstellungen!$B$27:$B$50,3)</f>
        <v>0.45</v>
      </c>
      <c r="J13924" s="29" t="n">
        <f aca="false">F13924*I13924</f>
        <v>17.4509811</v>
      </c>
    </row>
    <row r="13925" customFormat="false" ht="15" hidden="false" customHeight="false" outlineLevel="0" collapsed="false">
      <c r="A13925" s="28" t="n">
        <v>46161</v>
      </c>
      <c r="B13925" s="21" t="s">
        <v>115</v>
      </c>
      <c r="C13925" s="21" t="s">
        <v>141</v>
      </c>
      <c r="D13925" s="29" t="n">
        <v>138.54</v>
      </c>
      <c r="E13925" s="29" t="n">
        <f aca="false">D13925/10</f>
        <v>13.854</v>
      </c>
      <c r="F13925" s="29" t="n">
        <f aca="false">(E13925+Einstellungen!$B$20)*(1+Einstellungen!$B$10)</f>
        <v>38.6869</v>
      </c>
      <c r="G13925" s="21" t="str">
        <f aca="false">IF(F13925&lt;Einstellungen!$B$5,"ja","nein")</f>
        <v>nein</v>
      </c>
      <c r="H13925" s="21" t="s">
        <v>32</v>
      </c>
      <c r="I13925" s="29" t="n">
        <f aca="false">INDEX(Einstellungen!$B$27:$B$50,4)</f>
        <v>0.45</v>
      </c>
      <c r="J13925" s="29" t="n">
        <f aca="false">F13925*I13925</f>
        <v>17.409105</v>
      </c>
    </row>
    <row r="13926" customFormat="false" ht="15" hidden="false" customHeight="false" outlineLevel="0" collapsed="false">
      <c r="A13926" s="28" t="n">
        <v>46161</v>
      </c>
      <c r="B13926" s="21" t="s">
        <v>116</v>
      </c>
      <c r="C13926" s="21" t="s">
        <v>141</v>
      </c>
      <c r="D13926" s="29" t="n">
        <v>141.567</v>
      </c>
      <c r="E13926" s="29" t="n">
        <f aca="false">D13926/10</f>
        <v>14.1567</v>
      </c>
      <c r="F13926" s="29" t="n">
        <f aca="false">(E13926+Einstellungen!$B$20)*(1+Einstellungen!$B$10)</f>
        <v>39.047113</v>
      </c>
      <c r="G13926" s="21" t="str">
        <f aca="false">IF(F13926&lt;Einstellungen!$B$5,"ja","nein")</f>
        <v>nein</v>
      </c>
      <c r="H13926" s="21" t="s">
        <v>32</v>
      </c>
      <c r="I13926" s="29" t="n">
        <f aca="false">INDEX(Einstellungen!$B$27:$B$50,5)</f>
        <v>0.45</v>
      </c>
      <c r="J13926" s="29" t="n">
        <f aca="false">F13926*I13926</f>
        <v>17.57120085</v>
      </c>
    </row>
    <row r="13927" customFormat="false" ht="15" hidden="false" customHeight="false" outlineLevel="0" collapsed="false">
      <c r="A13927" s="28" t="n">
        <v>46161</v>
      </c>
      <c r="B13927" s="21" t="s">
        <v>117</v>
      </c>
      <c r="C13927" s="21" t="s">
        <v>141</v>
      </c>
      <c r="D13927" s="29" t="n">
        <v>146.92</v>
      </c>
      <c r="E13927" s="29" t="n">
        <f aca="false">D13927/10</f>
        <v>14.692</v>
      </c>
      <c r="F13927" s="29" t="n">
        <f aca="false">(E13927+Einstellungen!$B$20)*(1+Einstellungen!$B$10)</f>
        <v>39.68412</v>
      </c>
      <c r="G13927" s="21" t="str">
        <f aca="false">IF(F13927&lt;Einstellungen!$B$5,"ja","nein")</f>
        <v>nein</v>
      </c>
      <c r="H13927" s="21" t="s">
        <v>32</v>
      </c>
      <c r="I13927" s="29" t="n">
        <f aca="false">INDEX(Einstellungen!$B$27:$B$50,6)</f>
        <v>0.5</v>
      </c>
      <c r="J13927" s="29" t="n">
        <f aca="false">F13927*I13927</f>
        <v>19.84206</v>
      </c>
    </row>
    <row r="13928" customFormat="false" ht="15" hidden="false" customHeight="false" outlineLevel="0" collapsed="false">
      <c r="A13928" s="28" t="n">
        <v>46161</v>
      </c>
      <c r="B13928" s="21" t="s">
        <v>118</v>
      </c>
      <c r="C13928" s="21" t="s">
        <v>141</v>
      </c>
      <c r="D13928" s="29" t="n">
        <v>164.46</v>
      </c>
      <c r="E13928" s="29" t="n">
        <f aca="false">D13928/10</f>
        <v>16.446</v>
      </c>
      <c r="F13928" s="29" t="n">
        <f aca="false">(E13928+Einstellungen!$B$20)*(1+Einstellungen!$B$10)</f>
        <v>41.77138</v>
      </c>
      <c r="G13928" s="21" t="str">
        <f aca="false">IF(F13928&lt;Einstellungen!$B$5,"ja","nein")</f>
        <v>nein</v>
      </c>
      <c r="H13928" s="21" t="s">
        <v>32</v>
      </c>
      <c r="I13928" s="29" t="n">
        <f aca="false">INDEX(Einstellungen!$B$27:$B$50,7)</f>
        <v>0.7</v>
      </c>
      <c r="J13928" s="29" t="n">
        <f aca="false">F13928*I13928</f>
        <v>29.239966</v>
      </c>
    </row>
    <row r="13929" customFormat="false" ht="15" hidden="false" customHeight="false" outlineLevel="0" collapsed="false">
      <c r="A13929" s="28" t="n">
        <v>46161</v>
      </c>
      <c r="B13929" s="21" t="s">
        <v>119</v>
      </c>
      <c r="C13929" s="21" t="s">
        <v>141</v>
      </c>
      <c r="D13929" s="29" t="n">
        <v>153.773</v>
      </c>
      <c r="E13929" s="29" t="n">
        <f aca="false">D13929/10</f>
        <v>15.3773</v>
      </c>
      <c r="F13929" s="29" t="n">
        <f aca="false">(E13929+Einstellungen!$B$20)*(1+Einstellungen!$B$10)</f>
        <v>40.499627</v>
      </c>
      <c r="G13929" s="21" t="str">
        <f aca="false">IF(F13929&lt;Einstellungen!$B$5,"ja","nein")</f>
        <v>nein</v>
      </c>
      <c r="H13929" s="21" t="s">
        <v>32</v>
      </c>
      <c r="I13929" s="29" t="n">
        <f aca="false">INDEX(Einstellungen!$B$27:$B$50,8)</f>
        <v>0.95</v>
      </c>
      <c r="J13929" s="29" t="n">
        <f aca="false">F13929*I13929</f>
        <v>38.47464565</v>
      </c>
    </row>
    <row r="13930" customFormat="false" ht="15" hidden="false" customHeight="false" outlineLevel="0" collapsed="false">
      <c r="A13930" s="28" t="n">
        <v>46161</v>
      </c>
      <c r="B13930" s="21" t="s">
        <v>120</v>
      </c>
      <c r="C13930" s="21" t="s">
        <v>141</v>
      </c>
      <c r="D13930" s="29" t="n">
        <v>131.855</v>
      </c>
      <c r="E13930" s="29" t="n">
        <f aca="false">D13930/10</f>
        <v>13.1855</v>
      </c>
      <c r="F13930" s="29" t="n">
        <f aca="false">(E13930+Einstellungen!$B$20)*(1+Einstellungen!$B$10)</f>
        <v>37.891385</v>
      </c>
      <c r="G13930" s="21" t="str">
        <f aca="false">IF(F13930&lt;Einstellungen!$B$5,"ja","nein")</f>
        <v>nein</v>
      </c>
      <c r="H13930" s="21" t="s">
        <v>32</v>
      </c>
      <c r="I13930" s="29" t="n">
        <f aca="false">INDEX(Einstellungen!$B$27:$B$50,9)</f>
        <v>1.05</v>
      </c>
      <c r="J13930" s="29" t="n">
        <f aca="false">F13930*I13930</f>
        <v>39.78595425</v>
      </c>
    </row>
    <row r="13931" customFormat="false" ht="15" hidden="false" customHeight="false" outlineLevel="0" collapsed="false">
      <c r="A13931" s="28" t="n">
        <v>46161</v>
      </c>
      <c r="B13931" s="21" t="s">
        <v>121</v>
      </c>
      <c r="C13931" s="21" t="s">
        <v>141</v>
      </c>
      <c r="D13931" s="29" t="n">
        <v>108.743</v>
      </c>
      <c r="E13931" s="29" t="n">
        <f aca="false">D13931/10</f>
        <v>10.8743</v>
      </c>
      <c r="F13931" s="29" t="n">
        <f aca="false">(E13931+Einstellungen!$B$20)*(1+Einstellungen!$B$10)</f>
        <v>35.141057</v>
      </c>
      <c r="G13931" s="21" t="str">
        <f aca="false">IF(F13931&lt;Einstellungen!$B$5,"ja","nein")</f>
        <v>nein</v>
      </c>
      <c r="H13931" s="21" t="s">
        <v>32</v>
      </c>
      <c r="I13931" s="29" t="n">
        <f aca="false">INDEX(Einstellungen!$B$27:$B$50,10)</f>
        <v>1.05</v>
      </c>
      <c r="J13931" s="29" t="n">
        <f aca="false">F13931*I13931</f>
        <v>36.89810985</v>
      </c>
    </row>
    <row r="13932" customFormat="false" ht="15" hidden="false" customHeight="false" outlineLevel="0" collapsed="false">
      <c r="A13932" s="28" t="n">
        <v>46161</v>
      </c>
      <c r="B13932" s="21" t="s">
        <v>122</v>
      </c>
      <c r="C13932" s="21" t="s">
        <v>141</v>
      </c>
      <c r="D13932" s="29" t="n">
        <v>94.265</v>
      </c>
      <c r="E13932" s="29" t="n">
        <f aca="false">D13932/10</f>
        <v>9.4265</v>
      </c>
      <c r="F13932" s="29" t="n">
        <f aca="false">(E13932+Einstellungen!$B$20)*(1+Einstellungen!$B$10)</f>
        <v>33.418175</v>
      </c>
      <c r="G13932" s="21" t="str">
        <f aca="false">IF(F13932&lt;Einstellungen!$B$5,"ja","nein")</f>
        <v>nein</v>
      </c>
      <c r="H13932" s="21" t="s">
        <v>32</v>
      </c>
      <c r="I13932" s="29" t="n">
        <f aca="false">INDEX(Einstellungen!$B$27:$B$50,11)</f>
        <v>1.05</v>
      </c>
      <c r="J13932" s="29" t="n">
        <f aca="false">F13932*I13932</f>
        <v>35.08908375</v>
      </c>
    </row>
    <row r="13933" customFormat="false" ht="15" hidden="false" customHeight="false" outlineLevel="0" collapsed="false">
      <c r="A13933" s="28" t="n">
        <v>46161</v>
      </c>
      <c r="B13933" s="21" t="s">
        <v>123</v>
      </c>
      <c r="C13933" s="21" t="s">
        <v>141</v>
      </c>
      <c r="D13933" s="29" t="n">
        <v>82.085</v>
      </c>
      <c r="E13933" s="29" t="n">
        <f aca="false">D13933/10</f>
        <v>8.2085</v>
      </c>
      <c r="F13933" s="29" t="n">
        <f aca="false">(E13933+Einstellungen!$B$20)*(1+Einstellungen!$B$10)</f>
        <v>31.968755</v>
      </c>
      <c r="G13933" s="21" t="str">
        <f aca="false">IF(F13933&lt;Einstellungen!$B$5,"ja","nein")</f>
        <v>nein</v>
      </c>
      <c r="H13933" s="21" t="s">
        <v>32</v>
      </c>
      <c r="I13933" s="29" t="n">
        <f aca="false">INDEX(Einstellungen!$B$27:$B$50,12)</f>
        <v>1.1</v>
      </c>
      <c r="J13933" s="29" t="n">
        <f aca="false">F13933*I13933</f>
        <v>35.1656305</v>
      </c>
    </row>
    <row r="13934" customFormat="false" ht="15" hidden="false" customHeight="false" outlineLevel="0" collapsed="false">
      <c r="A13934" s="28" t="n">
        <v>46161</v>
      </c>
      <c r="B13934" s="21" t="s">
        <v>124</v>
      </c>
      <c r="C13934" s="21" t="s">
        <v>141</v>
      </c>
      <c r="D13934" s="29" t="n">
        <v>73.145</v>
      </c>
      <c r="E13934" s="29" t="n">
        <f aca="false">D13934/10</f>
        <v>7.3145</v>
      </c>
      <c r="F13934" s="29" t="n">
        <f aca="false">(E13934+Einstellungen!$B$20)*(1+Einstellungen!$B$10)</f>
        <v>30.904895</v>
      </c>
      <c r="G13934" s="21" t="str">
        <f aca="false">IF(F13934&lt;Einstellungen!$B$5,"ja","nein")</f>
        <v>nein</v>
      </c>
      <c r="H13934" s="21" t="s">
        <v>32</v>
      </c>
      <c r="I13934" s="29" t="n">
        <f aca="false">INDEX(Einstellungen!$B$27:$B$50,13)</f>
        <v>1.2</v>
      </c>
      <c r="J13934" s="29" t="n">
        <f aca="false">F13934*I13934</f>
        <v>37.085874</v>
      </c>
    </row>
    <row r="13935" customFormat="false" ht="15" hidden="false" customHeight="false" outlineLevel="0" collapsed="false">
      <c r="A13935" s="28" t="n">
        <v>46161</v>
      </c>
      <c r="B13935" s="21" t="s">
        <v>125</v>
      </c>
      <c r="C13935" s="21" t="s">
        <v>141</v>
      </c>
      <c r="D13935" s="29" t="n">
        <v>73.737</v>
      </c>
      <c r="E13935" s="29" t="n">
        <f aca="false">D13935/10</f>
        <v>7.3737</v>
      </c>
      <c r="F13935" s="29" t="n">
        <f aca="false">(E13935+Einstellungen!$B$20)*(1+Einstellungen!$B$10)</f>
        <v>30.975343</v>
      </c>
      <c r="G13935" s="21" t="str">
        <f aca="false">IF(F13935&lt;Einstellungen!$B$5,"ja","nein")</f>
        <v>nein</v>
      </c>
      <c r="H13935" s="21" t="s">
        <v>32</v>
      </c>
      <c r="I13935" s="29" t="n">
        <f aca="false">INDEX(Einstellungen!$B$27:$B$50,14)</f>
        <v>1.15</v>
      </c>
      <c r="J13935" s="29" t="n">
        <f aca="false">F13935*I13935</f>
        <v>35.62164445</v>
      </c>
    </row>
    <row r="13936" customFormat="false" ht="15" hidden="false" customHeight="false" outlineLevel="0" collapsed="false">
      <c r="A13936" s="28" t="n">
        <v>46161</v>
      </c>
      <c r="B13936" s="21" t="s">
        <v>126</v>
      </c>
      <c r="C13936" s="21" t="s">
        <v>141</v>
      </c>
      <c r="D13936" s="29" t="n">
        <v>79.81</v>
      </c>
      <c r="E13936" s="29" t="n">
        <f aca="false">D13936/10</f>
        <v>7.981</v>
      </c>
      <c r="F13936" s="29" t="n">
        <f aca="false">(E13936+Einstellungen!$B$20)*(1+Einstellungen!$B$10)</f>
        <v>31.69803</v>
      </c>
      <c r="G13936" s="21" t="str">
        <f aca="false">IF(F13936&lt;Einstellungen!$B$5,"ja","nein")</f>
        <v>nein</v>
      </c>
      <c r="H13936" s="21" t="s">
        <v>32</v>
      </c>
      <c r="I13936" s="29" t="n">
        <f aca="false">INDEX(Einstellungen!$B$27:$B$50,15)</f>
        <v>1</v>
      </c>
      <c r="J13936" s="29" t="n">
        <f aca="false">F13936*I13936</f>
        <v>31.69803</v>
      </c>
    </row>
    <row r="13937" customFormat="false" ht="15" hidden="false" customHeight="false" outlineLevel="0" collapsed="false">
      <c r="A13937" s="28" t="n">
        <v>46161</v>
      </c>
      <c r="B13937" s="21" t="s">
        <v>127</v>
      </c>
      <c r="C13937" s="21" t="s">
        <v>141</v>
      </c>
      <c r="D13937" s="29" t="n">
        <v>87.57</v>
      </c>
      <c r="E13937" s="29" t="n">
        <f aca="false">D13937/10</f>
        <v>8.757</v>
      </c>
      <c r="F13937" s="29" t="n">
        <f aca="false">(E13937+Einstellungen!$B$20)*(1+Einstellungen!$B$10)</f>
        <v>32.62147</v>
      </c>
      <c r="G13937" s="21" t="str">
        <f aca="false">IF(F13937&lt;Einstellungen!$B$5,"ja","nein")</f>
        <v>nein</v>
      </c>
      <c r="H13937" s="21" t="s">
        <v>32</v>
      </c>
      <c r="I13937" s="29" t="n">
        <f aca="false">INDEX(Einstellungen!$B$27:$B$50,16)</f>
        <v>0.95</v>
      </c>
      <c r="J13937" s="29" t="n">
        <f aca="false">F13937*I13937</f>
        <v>30.9903965</v>
      </c>
    </row>
    <row r="13938" customFormat="false" ht="15" hidden="false" customHeight="false" outlineLevel="0" collapsed="false">
      <c r="A13938" s="28" t="n">
        <v>46161</v>
      </c>
      <c r="B13938" s="21" t="s">
        <v>128</v>
      </c>
      <c r="C13938" s="21" t="s">
        <v>141</v>
      </c>
      <c r="D13938" s="29" t="n">
        <v>102.25</v>
      </c>
      <c r="E13938" s="29" t="n">
        <f aca="false">D13938/10</f>
        <v>10.225</v>
      </c>
      <c r="F13938" s="29" t="n">
        <f aca="false">(E13938+Einstellungen!$B$20)*(1+Einstellungen!$B$10)</f>
        <v>34.36839</v>
      </c>
      <c r="G13938" s="21" t="str">
        <f aca="false">IF(F13938&lt;Einstellungen!$B$5,"ja","nein")</f>
        <v>nein</v>
      </c>
      <c r="H13938" s="21" t="s">
        <v>32</v>
      </c>
      <c r="I13938" s="29" t="n">
        <f aca="false">INDEX(Einstellungen!$B$27:$B$50,17)</f>
        <v>0.95</v>
      </c>
      <c r="J13938" s="29" t="n">
        <f aca="false">F13938*I13938</f>
        <v>32.6499705</v>
      </c>
    </row>
    <row r="13939" customFormat="false" ht="15" hidden="false" customHeight="false" outlineLevel="0" collapsed="false">
      <c r="A13939" s="28" t="n">
        <v>46161</v>
      </c>
      <c r="B13939" s="21" t="s">
        <v>129</v>
      </c>
      <c r="C13939" s="21" t="s">
        <v>141</v>
      </c>
      <c r="D13939" s="29" t="n">
        <v>127.293</v>
      </c>
      <c r="E13939" s="29" t="n">
        <f aca="false">D13939/10</f>
        <v>12.7293</v>
      </c>
      <c r="F13939" s="29" t="n">
        <f aca="false">(E13939+Einstellungen!$B$20)*(1+Einstellungen!$B$10)</f>
        <v>37.348507</v>
      </c>
      <c r="G13939" s="21" t="str">
        <f aca="false">IF(F13939&lt;Einstellungen!$B$5,"ja","nein")</f>
        <v>nein</v>
      </c>
      <c r="H13939" s="21" t="s">
        <v>32</v>
      </c>
      <c r="I13939" s="29" t="n">
        <f aca="false">INDEX(Einstellungen!$B$27:$B$50,18)</f>
        <v>1.1</v>
      </c>
      <c r="J13939" s="29" t="n">
        <f aca="false">F13939*I13939</f>
        <v>41.0833577</v>
      </c>
    </row>
    <row r="13940" customFormat="false" ht="15" hidden="false" customHeight="false" outlineLevel="0" collapsed="false">
      <c r="A13940" s="28" t="n">
        <v>46161</v>
      </c>
      <c r="B13940" s="21" t="s">
        <v>130</v>
      </c>
      <c r="C13940" s="21" t="s">
        <v>141</v>
      </c>
      <c r="D13940" s="29" t="n">
        <v>144.95</v>
      </c>
      <c r="E13940" s="29" t="n">
        <f aca="false">D13940/10</f>
        <v>14.495</v>
      </c>
      <c r="F13940" s="29" t="n">
        <f aca="false">(E13940+Einstellungen!$B$20)*(1+Einstellungen!$B$10)</f>
        <v>39.44969</v>
      </c>
      <c r="G13940" s="21" t="str">
        <f aca="false">IF(F13940&lt;Einstellungen!$B$5,"ja","nein")</f>
        <v>nein</v>
      </c>
      <c r="H13940" s="21" t="s">
        <v>32</v>
      </c>
      <c r="I13940" s="29" t="n">
        <f aca="false">INDEX(Einstellungen!$B$27:$B$50,19)</f>
        <v>1.35</v>
      </c>
      <c r="J13940" s="29" t="n">
        <f aca="false">F13940*I13940</f>
        <v>53.2570815</v>
      </c>
    </row>
    <row r="13941" customFormat="false" ht="15" hidden="false" customHeight="false" outlineLevel="0" collapsed="false">
      <c r="A13941" s="28" t="n">
        <v>46161</v>
      </c>
      <c r="B13941" s="21" t="s">
        <v>131</v>
      </c>
      <c r="C13941" s="21" t="s">
        <v>141</v>
      </c>
      <c r="D13941" s="29" t="n">
        <v>172.485</v>
      </c>
      <c r="E13941" s="29" t="n">
        <f aca="false">D13941/10</f>
        <v>17.2485</v>
      </c>
      <c r="F13941" s="29" t="n">
        <f aca="false">(E13941+Einstellungen!$B$20)*(1+Einstellungen!$B$10)</f>
        <v>42.726355</v>
      </c>
      <c r="G13941" s="21" t="str">
        <f aca="false">IF(F13941&lt;Einstellungen!$B$5,"ja","nein")</f>
        <v>nein</v>
      </c>
      <c r="H13941" s="21" t="s">
        <v>32</v>
      </c>
      <c r="I13941" s="29" t="n">
        <f aca="false">INDEX(Einstellungen!$B$27:$B$50,20)</f>
        <v>1.45</v>
      </c>
      <c r="J13941" s="29" t="n">
        <f aca="false">F13941*I13941</f>
        <v>61.95321475</v>
      </c>
    </row>
    <row r="13942" customFormat="false" ht="15" hidden="false" customHeight="false" outlineLevel="0" collapsed="false">
      <c r="A13942" s="28" t="n">
        <v>46161</v>
      </c>
      <c r="B13942" s="21" t="s">
        <v>132</v>
      </c>
      <c r="C13942" s="21" t="s">
        <v>141</v>
      </c>
      <c r="D13942" s="29" t="n">
        <v>180.903</v>
      </c>
      <c r="E13942" s="29" t="n">
        <f aca="false">D13942/10</f>
        <v>18.0903</v>
      </c>
      <c r="F13942" s="29" t="n">
        <f aca="false">(E13942+Einstellungen!$B$20)*(1+Einstellungen!$B$10)</f>
        <v>43.728097</v>
      </c>
      <c r="G13942" s="21" t="str">
        <f aca="false">IF(F13942&lt;Einstellungen!$B$5,"ja","nein")</f>
        <v>nein</v>
      </c>
      <c r="H13942" s="21" t="s">
        <v>32</v>
      </c>
      <c r="I13942" s="29" t="n">
        <f aca="false">INDEX(Einstellungen!$B$27:$B$50,21)</f>
        <v>1.4</v>
      </c>
      <c r="J13942" s="29" t="n">
        <f aca="false">F13942*I13942</f>
        <v>61.2193358</v>
      </c>
    </row>
    <row r="13943" customFormat="false" ht="15" hidden="false" customHeight="false" outlineLevel="0" collapsed="false">
      <c r="A13943" s="28" t="n">
        <v>46161</v>
      </c>
      <c r="B13943" s="21" t="s">
        <v>133</v>
      </c>
      <c r="C13943" s="21" t="s">
        <v>141</v>
      </c>
      <c r="D13943" s="29" t="n">
        <v>163.63</v>
      </c>
      <c r="E13943" s="29" t="n">
        <f aca="false">D13943/10</f>
        <v>16.363</v>
      </c>
      <c r="F13943" s="29" t="n">
        <f aca="false">(E13943+Einstellungen!$B$20)*(1+Einstellungen!$B$10)</f>
        <v>41.67261</v>
      </c>
      <c r="G13943" s="21" t="str">
        <f aca="false">IF(F13943&lt;Einstellungen!$B$5,"ja","nein")</f>
        <v>nein</v>
      </c>
      <c r="H13943" s="21" t="s">
        <v>32</v>
      </c>
      <c r="I13943" s="29" t="n">
        <f aca="false">INDEX(Einstellungen!$B$27:$B$50,22)</f>
        <v>1.25</v>
      </c>
      <c r="J13943" s="29" t="n">
        <f aca="false">F13943*I13943</f>
        <v>52.0907625</v>
      </c>
    </row>
    <row r="13944" customFormat="false" ht="15" hidden="false" customHeight="false" outlineLevel="0" collapsed="false">
      <c r="A13944" s="28" t="n">
        <v>46161</v>
      </c>
      <c r="B13944" s="21" t="s">
        <v>134</v>
      </c>
      <c r="C13944" s="21" t="s">
        <v>141</v>
      </c>
      <c r="D13944" s="29" t="n">
        <v>145.545</v>
      </c>
      <c r="E13944" s="29" t="n">
        <f aca="false">D13944/10</f>
        <v>14.5545</v>
      </c>
      <c r="F13944" s="29" t="n">
        <f aca="false">(E13944+Einstellungen!$B$20)*(1+Einstellungen!$B$10)</f>
        <v>39.520495</v>
      </c>
      <c r="G13944" s="21" t="str">
        <f aca="false">IF(F13944&lt;Einstellungen!$B$5,"ja","nein")</f>
        <v>nein</v>
      </c>
      <c r="H13944" s="21" t="s">
        <v>32</v>
      </c>
      <c r="I13944" s="29" t="n">
        <f aca="false">INDEX(Einstellungen!$B$27:$B$50,23)</f>
        <v>1.05</v>
      </c>
      <c r="J13944" s="29" t="n">
        <f aca="false">F13944*I13944</f>
        <v>41.49651975</v>
      </c>
    </row>
    <row r="13945" customFormat="false" ht="15" hidden="false" customHeight="false" outlineLevel="0" collapsed="false">
      <c r="A13945" s="28" t="n">
        <v>46161</v>
      </c>
      <c r="B13945" s="21" t="s">
        <v>135</v>
      </c>
      <c r="C13945" s="21" t="s">
        <v>141</v>
      </c>
      <c r="D13945" s="29" t="n">
        <v>131.803</v>
      </c>
      <c r="E13945" s="29" t="n">
        <f aca="false">D13945/10</f>
        <v>13.1803</v>
      </c>
      <c r="F13945" s="29" t="n">
        <f aca="false">(E13945+Einstellungen!$B$20)*(1+Einstellungen!$B$10)</f>
        <v>37.885197</v>
      </c>
      <c r="G13945" s="21" t="str">
        <f aca="false">IF(F13945&lt;Einstellungen!$B$5,"ja","nein")</f>
        <v>nein</v>
      </c>
      <c r="H13945" s="21" t="s">
        <v>32</v>
      </c>
      <c r="I13945" s="29" t="n">
        <f aca="false">INDEX(Einstellungen!$B$27:$B$50,24)</f>
        <v>0.8</v>
      </c>
      <c r="J13945" s="29" t="n">
        <f aca="false">F13945*I13945</f>
        <v>30.3081576</v>
      </c>
    </row>
    <row r="13946" customFormat="false" ht="15" hidden="false" customHeight="false" outlineLevel="0" collapsed="false">
      <c r="A13946" s="28" t="n">
        <v>46162</v>
      </c>
      <c r="B13946" s="21" t="s">
        <v>111</v>
      </c>
      <c r="C13946" s="21" t="s">
        <v>112</v>
      </c>
      <c r="D13946" s="29" t="n">
        <v>123.73</v>
      </c>
      <c r="E13946" s="29" t="n">
        <f aca="false">D13946/10</f>
        <v>12.373</v>
      </c>
      <c r="F13946" s="29" t="n">
        <f aca="false">(E13946+Einstellungen!$B$20)*(1+Einstellungen!$B$10)</f>
        <v>36.92451</v>
      </c>
      <c r="G13946" s="21" t="str">
        <f aca="false">IF(F13946&lt;Einstellungen!$B$5,"ja","nein")</f>
        <v>nein</v>
      </c>
      <c r="H13946" s="21" t="s">
        <v>32</v>
      </c>
      <c r="I13946" s="29" t="n">
        <f aca="false">INDEX(Einstellungen!$B$27:$B$50,1)</f>
        <v>0.6</v>
      </c>
      <c r="J13946" s="29" t="n">
        <f aca="false">F13946*I13946</f>
        <v>22.154706</v>
      </c>
    </row>
    <row r="13947" customFormat="false" ht="15" hidden="false" customHeight="false" outlineLevel="0" collapsed="false">
      <c r="A13947" s="28" t="n">
        <v>46162</v>
      </c>
      <c r="B13947" s="21" t="s">
        <v>113</v>
      </c>
      <c r="C13947" s="21" t="s">
        <v>112</v>
      </c>
      <c r="D13947" s="29" t="n">
        <v>114.635</v>
      </c>
      <c r="E13947" s="29" t="n">
        <f aca="false">D13947/10</f>
        <v>11.4635</v>
      </c>
      <c r="F13947" s="29" t="n">
        <f aca="false">(E13947+Einstellungen!$B$20)*(1+Einstellungen!$B$10)</f>
        <v>35.842205</v>
      </c>
      <c r="G13947" s="21" t="str">
        <f aca="false">IF(F13947&lt;Einstellungen!$B$5,"ja","nein")</f>
        <v>nein</v>
      </c>
      <c r="H13947" s="21" t="s">
        <v>32</v>
      </c>
      <c r="I13947" s="29" t="n">
        <f aca="false">INDEX(Einstellungen!$B$27:$B$50,2)</f>
        <v>0.5</v>
      </c>
      <c r="J13947" s="29" t="n">
        <f aca="false">F13947*I13947</f>
        <v>17.9211025</v>
      </c>
    </row>
    <row r="13948" customFormat="false" ht="15" hidden="false" customHeight="false" outlineLevel="0" collapsed="false">
      <c r="A13948" s="28" t="n">
        <v>46162</v>
      </c>
      <c r="B13948" s="21" t="s">
        <v>114</v>
      </c>
      <c r="C13948" s="21" t="s">
        <v>112</v>
      </c>
      <c r="D13948" s="29" t="n">
        <v>109.752</v>
      </c>
      <c r="E13948" s="29" t="n">
        <f aca="false">D13948/10</f>
        <v>10.9752</v>
      </c>
      <c r="F13948" s="29" t="n">
        <f aca="false">(E13948+Einstellungen!$B$20)*(1+Einstellungen!$B$10)</f>
        <v>35.261128</v>
      </c>
      <c r="G13948" s="21" t="str">
        <f aca="false">IF(F13948&lt;Einstellungen!$B$5,"ja","nein")</f>
        <v>nein</v>
      </c>
      <c r="H13948" s="21" t="s">
        <v>32</v>
      </c>
      <c r="I13948" s="29" t="n">
        <f aca="false">INDEX(Einstellungen!$B$27:$B$50,3)</f>
        <v>0.45</v>
      </c>
      <c r="J13948" s="29" t="n">
        <f aca="false">F13948*I13948</f>
        <v>15.8675076</v>
      </c>
    </row>
    <row r="13949" customFormat="false" ht="15" hidden="false" customHeight="false" outlineLevel="0" collapsed="false">
      <c r="A13949" s="28" t="n">
        <v>46162</v>
      </c>
      <c r="B13949" s="21" t="s">
        <v>115</v>
      </c>
      <c r="C13949" s="21" t="s">
        <v>112</v>
      </c>
      <c r="D13949" s="29" t="n">
        <v>109.972</v>
      </c>
      <c r="E13949" s="29" t="n">
        <f aca="false">D13949/10</f>
        <v>10.9972</v>
      </c>
      <c r="F13949" s="29" t="n">
        <f aca="false">(E13949+Einstellungen!$B$20)*(1+Einstellungen!$B$10)</f>
        <v>35.287308</v>
      </c>
      <c r="G13949" s="21" t="str">
        <f aca="false">IF(F13949&lt;Einstellungen!$B$5,"ja","nein")</f>
        <v>nein</v>
      </c>
      <c r="H13949" s="21" t="s">
        <v>32</v>
      </c>
      <c r="I13949" s="29" t="n">
        <f aca="false">INDEX(Einstellungen!$B$27:$B$50,4)</f>
        <v>0.45</v>
      </c>
      <c r="J13949" s="29" t="n">
        <f aca="false">F13949*I13949</f>
        <v>15.8792886</v>
      </c>
    </row>
    <row r="13950" customFormat="false" ht="15" hidden="false" customHeight="false" outlineLevel="0" collapsed="false">
      <c r="A13950" s="28" t="n">
        <v>46162</v>
      </c>
      <c r="B13950" s="21" t="s">
        <v>116</v>
      </c>
      <c r="C13950" s="21" t="s">
        <v>112</v>
      </c>
      <c r="D13950" s="29" t="n">
        <v>110.41</v>
      </c>
      <c r="E13950" s="29" t="n">
        <f aca="false">D13950/10</f>
        <v>11.041</v>
      </c>
      <c r="F13950" s="29" t="n">
        <f aca="false">(E13950+Einstellungen!$B$20)*(1+Einstellungen!$B$10)</f>
        <v>35.33943</v>
      </c>
      <c r="G13950" s="21" t="str">
        <f aca="false">IF(F13950&lt;Einstellungen!$B$5,"ja","nein")</f>
        <v>nein</v>
      </c>
      <c r="H13950" s="21" t="s">
        <v>32</v>
      </c>
      <c r="I13950" s="29" t="n">
        <f aca="false">INDEX(Einstellungen!$B$27:$B$50,5)</f>
        <v>0.45</v>
      </c>
      <c r="J13950" s="29" t="n">
        <f aca="false">F13950*I13950</f>
        <v>15.9027435</v>
      </c>
    </row>
    <row r="13951" customFormat="false" ht="15" hidden="false" customHeight="false" outlineLevel="0" collapsed="false">
      <c r="A13951" s="28" t="n">
        <v>46162</v>
      </c>
      <c r="B13951" s="21" t="s">
        <v>117</v>
      </c>
      <c r="C13951" s="21" t="s">
        <v>112</v>
      </c>
      <c r="D13951" s="29" t="n">
        <v>119.05</v>
      </c>
      <c r="E13951" s="29" t="n">
        <f aca="false">D13951/10</f>
        <v>11.905</v>
      </c>
      <c r="F13951" s="29" t="n">
        <f aca="false">(E13951+Einstellungen!$B$20)*(1+Einstellungen!$B$10)</f>
        <v>36.36759</v>
      </c>
      <c r="G13951" s="21" t="str">
        <f aca="false">IF(F13951&lt;Einstellungen!$B$5,"ja","nein")</f>
        <v>nein</v>
      </c>
      <c r="H13951" s="21" t="s">
        <v>32</v>
      </c>
      <c r="I13951" s="29" t="n">
        <f aca="false">INDEX(Einstellungen!$B$27:$B$50,6)</f>
        <v>0.5</v>
      </c>
      <c r="J13951" s="29" t="n">
        <f aca="false">F13951*I13951</f>
        <v>18.183795</v>
      </c>
    </row>
    <row r="13952" customFormat="false" ht="15" hidden="false" customHeight="false" outlineLevel="0" collapsed="false">
      <c r="A13952" s="28" t="n">
        <v>46162</v>
      </c>
      <c r="B13952" s="21" t="s">
        <v>118</v>
      </c>
      <c r="C13952" s="21" t="s">
        <v>112</v>
      </c>
      <c r="D13952" s="29" t="n">
        <v>134.988</v>
      </c>
      <c r="E13952" s="29" t="n">
        <f aca="false">D13952/10</f>
        <v>13.4988</v>
      </c>
      <c r="F13952" s="29" t="n">
        <f aca="false">(E13952+Einstellungen!$B$20)*(1+Einstellungen!$B$10)</f>
        <v>38.264212</v>
      </c>
      <c r="G13952" s="21" t="str">
        <f aca="false">IF(F13952&lt;Einstellungen!$B$5,"ja","nein")</f>
        <v>nein</v>
      </c>
      <c r="H13952" s="21" t="s">
        <v>32</v>
      </c>
      <c r="I13952" s="29" t="n">
        <f aca="false">INDEX(Einstellungen!$B$27:$B$50,7)</f>
        <v>0.7</v>
      </c>
      <c r="J13952" s="29" t="n">
        <f aca="false">F13952*I13952</f>
        <v>26.7849484</v>
      </c>
    </row>
    <row r="13953" customFormat="false" ht="15" hidden="false" customHeight="false" outlineLevel="0" collapsed="false">
      <c r="A13953" s="28" t="n">
        <v>46162</v>
      </c>
      <c r="B13953" s="21" t="s">
        <v>119</v>
      </c>
      <c r="C13953" s="21" t="s">
        <v>112</v>
      </c>
      <c r="D13953" s="29" t="n">
        <v>136.975</v>
      </c>
      <c r="E13953" s="29" t="n">
        <f aca="false">D13953/10</f>
        <v>13.6975</v>
      </c>
      <c r="F13953" s="29" t="n">
        <f aca="false">(E13953+Einstellungen!$B$20)*(1+Einstellungen!$B$10)</f>
        <v>38.500665</v>
      </c>
      <c r="G13953" s="21" t="str">
        <f aca="false">IF(F13953&lt;Einstellungen!$B$5,"ja","nein")</f>
        <v>nein</v>
      </c>
      <c r="H13953" s="21" t="s">
        <v>32</v>
      </c>
      <c r="I13953" s="29" t="n">
        <f aca="false">INDEX(Einstellungen!$B$27:$B$50,8)</f>
        <v>0.95</v>
      </c>
      <c r="J13953" s="29" t="n">
        <f aca="false">F13953*I13953</f>
        <v>36.57563175</v>
      </c>
    </row>
    <row r="13954" customFormat="false" ht="15" hidden="false" customHeight="false" outlineLevel="0" collapsed="false">
      <c r="A13954" s="28" t="n">
        <v>46162</v>
      </c>
      <c r="B13954" s="21" t="s">
        <v>120</v>
      </c>
      <c r="C13954" s="21" t="s">
        <v>112</v>
      </c>
      <c r="D13954" s="29" t="n">
        <v>125.512</v>
      </c>
      <c r="E13954" s="29" t="n">
        <f aca="false">D13954/10</f>
        <v>12.5512</v>
      </c>
      <c r="F13954" s="29" t="n">
        <f aca="false">(E13954+Einstellungen!$B$20)*(1+Einstellungen!$B$10)</f>
        <v>37.136568</v>
      </c>
      <c r="G13954" s="21" t="str">
        <f aca="false">IF(F13954&lt;Einstellungen!$B$5,"ja","nein")</f>
        <v>nein</v>
      </c>
      <c r="H13954" s="21" t="s">
        <v>32</v>
      </c>
      <c r="I13954" s="29" t="n">
        <f aca="false">INDEX(Einstellungen!$B$27:$B$50,9)</f>
        <v>1.05</v>
      </c>
      <c r="J13954" s="29" t="n">
        <f aca="false">F13954*I13954</f>
        <v>38.9933964</v>
      </c>
    </row>
    <row r="13955" customFormat="false" ht="15" hidden="false" customHeight="false" outlineLevel="0" collapsed="false">
      <c r="A13955" s="28" t="n">
        <v>46162</v>
      </c>
      <c r="B13955" s="21" t="s">
        <v>121</v>
      </c>
      <c r="C13955" s="21" t="s">
        <v>112</v>
      </c>
      <c r="D13955" s="29" t="n">
        <v>109.06</v>
      </c>
      <c r="E13955" s="29" t="n">
        <f aca="false">D13955/10</f>
        <v>10.906</v>
      </c>
      <c r="F13955" s="29" t="n">
        <f aca="false">(E13955+Einstellungen!$B$20)*(1+Einstellungen!$B$10)</f>
        <v>35.17878</v>
      </c>
      <c r="G13955" s="21" t="str">
        <f aca="false">IF(F13955&lt;Einstellungen!$B$5,"ja","nein")</f>
        <v>nein</v>
      </c>
      <c r="H13955" s="21" t="s">
        <v>32</v>
      </c>
      <c r="I13955" s="29" t="n">
        <f aca="false">INDEX(Einstellungen!$B$27:$B$50,10)</f>
        <v>1.05</v>
      </c>
      <c r="J13955" s="29" t="n">
        <f aca="false">F13955*I13955</f>
        <v>36.937719</v>
      </c>
    </row>
    <row r="13956" customFormat="false" ht="15" hidden="false" customHeight="false" outlineLevel="0" collapsed="false">
      <c r="A13956" s="28" t="n">
        <v>46162</v>
      </c>
      <c r="B13956" s="21" t="s">
        <v>122</v>
      </c>
      <c r="C13956" s="21" t="s">
        <v>112</v>
      </c>
      <c r="D13956" s="29" t="n">
        <v>89.7</v>
      </c>
      <c r="E13956" s="29" t="n">
        <f aca="false">D13956/10</f>
        <v>8.97</v>
      </c>
      <c r="F13956" s="29" t="n">
        <f aca="false">(E13956+Einstellungen!$B$20)*(1+Einstellungen!$B$10)</f>
        <v>32.87494</v>
      </c>
      <c r="G13956" s="21" t="str">
        <f aca="false">IF(F13956&lt;Einstellungen!$B$5,"ja","nein")</f>
        <v>nein</v>
      </c>
      <c r="H13956" s="21" t="s">
        <v>32</v>
      </c>
      <c r="I13956" s="29" t="n">
        <f aca="false">INDEX(Einstellungen!$B$27:$B$50,11)</f>
        <v>1.05</v>
      </c>
      <c r="J13956" s="29" t="n">
        <f aca="false">F13956*I13956</f>
        <v>34.518687</v>
      </c>
    </row>
    <row r="13957" customFormat="false" ht="15" hidden="false" customHeight="false" outlineLevel="0" collapsed="false">
      <c r="A13957" s="28" t="n">
        <v>46162</v>
      </c>
      <c r="B13957" s="21" t="s">
        <v>123</v>
      </c>
      <c r="C13957" s="21" t="s">
        <v>112</v>
      </c>
      <c r="D13957" s="29" t="n">
        <v>75.462</v>
      </c>
      <c r="E13957" s="29" t="n">
        <f aca="false">D13957/10</f>
        <v>7.5462</v>
      </c>
      <c r="F13957" s="29" t="n">
        <f aca="false">(E13957+Einstellungen!$B$20)*(1+Einstellungen!$B$10)</f>
        <v>31.180618</v>
      </c>
      <c r="G13957" s="21" t="str">
        <f aca="false">IF(F13957&lt;Einstellungen!$B$5,"ja","nein")</f>
        <v>nein</v>
      </c>
      <c r="H13957" s="21" t="s">
        <v>32</v>
      </c>
      <c r="I13957" s="29" t="n">
        <f aca="false">INDEX(Einstellungen!$B$27:$B$50,12)</f>
        <v>1.1</v>
      </c>
      <c r="J13957" s="29" t="n">
        <f aca="false">F13957*I13957</f>
        <v>34.2986798</v>
      </c>
    </row>
    <row r="13958" customFormat="false" ht="15" hidden="false" customHeight="false" outlineLevel="0" collapsed="false">
      <c r="A13958" s="28" t="n">
        <v>46162</v>
      </c>
      <c r="B13958" s="21" t="s">
        <v>124</v>
      </c>
      <c r="C13958" s="21" t="s">
        <v>112</v>
      </c>
      <c r="D13958" s="29" t="n">
        <v>64.005</v>
      </c>
      <c r="E13958" s="29" t="n">
        <f aca="false">D13958/10</f>
        <v>6.4005</v>
      </c>
      <c r="F13958" s="29" t="n">
        <f aca="false">(E13958+Einstellungen!$B$20)*(1+Einstellungen!$B$10)</f>
        <v>29.817235</v>
      </c>
      <c r="G13958" s="21" t="str">
        <f aca="false">IF(F13958&lt;Einstellungen!$B$5,"ja","nein")</f>
        <v>nein</v>
      </c>
      <c r="H13958" s="21" t="s">
        <v>32</v>
      </c>
      <c r="I13958" s="29" t="n">
        <f aca="false">INDEX(Einstellungen!$B$27:$B$50,13)</f>
        <v>1.2</v>
      </c>
      <c r="J13958" s="29" t="n">
        <f aca="false">F13958*I13958</f>
        <v>35.780682</v>
      </c>
    </row>
    <row r="13959" customFormat="false" ht="15" hidden="false" customHeight="false" outlineLevel="0" collapsed="false">
      <c r="A13959" s="28" t="n">
        <v>46162</v>
      </c>
      <c r="B13959" s="21" t="s">
        <v>125</v>
      </c>
      <c r="C13959" s="21" t="s">
        <v>112</v>
      </c>
      <c r="D13959" s="29" t="n">
        <v>44.997</v>
      </c>
      <c r="E13959" s="29" t="n">
        <f aca="false">D13959/10</f>
        <v>4.4997</v>
      </c>
      <c r="F13959" s="29" t="n">
        <f aca="false">(E13959+Einstellungen!$B$20)*(1+Einstellungen!$B$10)</f>
        <v>27.555283</v>
      </c>
      <c r="G13959" s="21" t="str">
        <f aca="false">IF(F13959&lt;Einstellungen!$B$5,"ja","nein")</f>
        <v>ja</v>
      </c>
      <c r="H13959" s="21" t="s">
        <v>32</v>
      </c>
      <c r="I13959" s="29" t="n">
        <f aca="false">INDEX(Einstellungen!$B$27:$B$50,14)</f>
        <v>1.15</v>
      </c>
      <c r="J13959" s="29" t="n">
        <f aca="false">F13959*I13959</f>
        <v>31.68857545</v>
      </c>
    </row>
    <row r="13960" customFormat="false" ht="15" hidden="false" customHeight="false" outlineLevel="0" collapsed="false">
      <c r="A13960" s="28" t="n">
        <v>46162</v>
      </c>
      <c r="B13960" s="21" t="s">
        <v>126</v>
      </c>
      <c r="C13960" s="21" t="s">
        <v>112</v>
      </c>
      <c r="D13960" s="29" t="n">
        <v>33.513</v>
      </c>
      <c r="E13960" s="29" t="n">
        <f aca="false">D13960/10</f>
        <v>3.3513</v>
      </c>
      <c r="F13960" s="29" t="n">
        <f aca="false">(E13960+Einstellungen!$B$20)*(1+Einstellungen!$B$10)</f>
        <v>26.188687</v>
      </c>
      <c r="G13960" s="21" t="str">
        <f aca="false">IF(F13960&lt;Einstellungen!$B$5,"ja","nein")</f>
        <v>ja</v>
      </c>
      <c r="H13960" s="21" t="s">
        <v>32</v>
      </c>
      <c r="I13960" s="29" t="n">
        <f aca="false">INDEX(Einstellungen!$B$27:$B$50,15)</f>
        <v>1</v>
      </c>
      <c r="J13960" s="29" t="n">
        <f aca="false">F13960*I13960</f>
        <v>26.188687</v>
      </c>
    </row>
    <row r="13961" customFormat="false" ht="15" hidden="false" customHeight="false" outlineLevel="0" collapsed="false">
      <c r="A13961" s="28" t="n">
        <v>46162</v>
      </c>
      <c r="B13961" s="21" t="s">
        <v>127</v>
      </c>
      <c r="C13961" s="21" t="s">
        <v>112</v>
      </c>
      <c r="D13961" s="29" t="n">
        <v>45.66</v>
      </c>
      <c r="E13961" s="29" t="n">
        <f aca="false">D13961/10</f>
        <v>4.566</v>
      </c>
      <c r="F13961" s="29" t="n">
        <f aca="false">(E13961+Einstellungen!$B$20)*(1+Einstellungen!$B$10)</f>
        <v>27.63418</v>
      </c>
      <c r="G13961" s="21" t="str">
        <f aca="false">IF(F13961&lt;Einstellungen!$B$5,"ja","nein")</f>
        <v>ja</v>
      </c>
      <c r="H13961" s="21" t="s">
        <v>32</v>
      </c>
      <c r="I13961" s="29" t="n">
        <f aca="false">INDEX(Einstellungen!$B$27:$B$50,16)</f>
        <v>0.95</v>
      </c>
      <c r="J13961" s="29" t="n">
        <f aca="false">F13961*I13961</f>
        <v>26.252471</v>
      </c>
    </row>
    <row r="13962" customFormat="false" ht="15" hidden="false" customHeight="false" outlineLevel="0" collapsed="false">
      <c r="A13962" s="28" t="n">
        <v>46162</v>
      </c>
      <c r="B13962" s="21" t="s">
        <v>128</v>
      </c>
      <c r="C13962" s="21" t="s">
        <v>112</v>
      </c>
      <c r="D13962" s="29" t="n">
        <v>65.01</v>
      </c>
      <c r="E13962" s="29" t="n">
        <f aca="false">D13962/10</f>
        <v>6.501</v>
      </c>
      <c r="F13962" s="29" t="n">
        <f aca="false">(E13962+Einstellungen!$B$20)*(1+Einstellungen!$B$10)</f>
        <v>29.93683</v>
      </c>
      <c r="G13962" s="21" t="str">
        <f aca="false">IF(F13962&lt;Einstellungen!$B$5,"ja","nein")</f>
        <v>nein</v>
      </c>
      <c r="H13962" s="21" t="s">
        <v>32</v>
      </c>
      <c r="I13962" s="29" t="n">
        <f aca="false">INDEX(Einstellungen!$B$27:$B$50,17)</f>
        <v>0.95</v>
      </c>
      <c r="J13962" s="29" t="n">
        <f aca="false">F13962*I13962</f>
        <v>28.4399885</v>
      </c>
    </row>
    <row r="13963" customFormat="false" ht="15" hidden="false" customHeight="false" outlineLevel="0" collapsed="false">
      <c r="A13963" s="28" t="n">
        <v>46162</v>
      </c>
      <c r="B13963" s="21" t="s">
        <v>129</v>
      </c>
      <c r="C13963" s="21" t="s">
        <v>112</v>
      </c>
      <c r="D13963" s="29" t="n">
        <v>99.397</v>
      </c>
      <c r="E13963" s="29" t="n">
        <f aca="false">D13963/10</f>
        <v>9.9397</v>
      </c>
      <c r="F13963" s="29" t="n">
        <f aca="false">(E13963+Einstellungen!$B$20)*(1+Einstellungen!$B$10)</f>
        <v>34.028883</v>
      </c>
      <c r="G13963" s="21" t="str">
        <f aca="false">IF(F13963&lt;Einstellungen!$B$5,"ja","nein")</f>
        <v>nein</v>
      </c>
      <c r="H13963" s="21" t="s">
        <v>32</v>
      </c>
      <c r="I13963" s="29" t="n">
        <f aca="false">INDEX(Einstellungen!$B$27:$B$50,18)</f>
        <v>1.1</v>
      </c>
      <c r="J13963" s="29" t="n">
        <f aca="false">F13963*I13963</f>
        <v>37.4317713</v>
      </c>
    </row>
    <row r="13964" customFormat="false" ht="15" hidden="false" customHeight="false" outlineLevel="0" collapsed="false">
      <c r="A13964" s="28" t="n">
        <v>46162</v>
      </c>
      <c r="B13964" s="21" t="s">
        <v>130</v>
      </c>
      <c r="C13964" s="21" t="s">
        <v>112</v>
      </c>
      <c r="D13964" s="29" t="n">
        <v>130.213</v>
      </c>
      <c r="E13964" s="29" t="n">
        <f aca="false">D13964/10</f>
        <v>13.0213</v>
      </c>
      <c r="F13964" s="29" t="n">
        <f aca="false">(E13964+Einstellungen!$B$20)*(1+Einstellungen!$B$10)</f>
        <v>37.695987</v>
      </c>
      <c r="G13964" s="21" t="str">
        <f aca="false">IF(F13964&lt;Einstellungen!$B$5,"ja","nein")</f>
        <v>nein</v>
      </c>
      <c r="H13964" s="21" t="s">
        <v>32</v>
      </c>
      <c r="I13964" s="29" t="n">
        <f aca="false">INDEX(Einstellungen!$B$27:$B$50,19)</f>
        <v>1.35</v>
      </c>
      <c r="J13964" s="29" t="n">
        <f aca="false">F13964*I13964</f>
        <v>50.88958245</v>
      </c>
    </row>
    <row r="13965" customFormat="false" ht="15" hidden="false" customHeight="false" outlineLevel="0" collapsed="false">
      <c r="A13965" s="28" t="n">
        <v>46162</v>
      </c>
      <c r="B13965" s="21" t="s">
        <v>131</v>
      </c>
      <c r="C13965" s="21" t="s">
        <v>112</v>
      </c>
      <c r="D13965" s="29" t="n">
        <v>149.567</v>
      </c>
      <c r="E13965" s="29" t="n">
        <f aca="false">D13965/10</f>
        <v>14.9567</v>
      </c>
      <c r="F13965" s="29" t="n">
        <f aca="false">(E13965+Einstellungen!$B$20)*(1+Einstellungen!$B$10)</f>
        <v>39.999113</v>
      </c>
      <c r="G13965" s="21" t="str">
        <f aca="false">IF(F13965&lt;Einstellungen!$B$5,"ja","nein")</f>
        <v>nein</v>
      </c>
      <c r="H13965" s="21" t="s">
        <v>32</v>
      </c>
      <c r="I13965" s="29" t="n">
        <f aca="false">INDEX(Einstellungen!$B$27:$B$50,20)</f>
        <v>1.45</v>
      </c>
      <c r="J13965" s="29" t="n">
        <f aca="false">F13965*I13965</f>
        <v>57.99871385</v>
      </c>
    </row>
    <row r="13966" customFormat="false" ht="15" hidden="false" customHeight="false" outlineLevel="0" collapsed="false">
      <c r="A13966" s="28" t="n">
        <v>46162</v>
      </c>
      <c r="B13966" s="21" t="s">
        <v>132</v>
      </c>
      <c r="C13966" s="21" t="s">
        <v>112</v>
      </c>
      <c r="D13966" s="29" t="n">
        <v>167.922</v>
      </c>
      <c r="E13966" s="29" t="n">
        <f aca="false">D13966/10</f>
        <v>16.7922</v>
      </c>
      <c r="F13966" s="29" t="n">
        <f aca="false">(E13966+Einstellungen!$B$20)*(1+Einstellungen!$B$10)</f>
        <v>42.183358</v>
      </c>
      <c r="G13966" s="21" t="str">
        <f aca="false">IF(F13966&lt;Einstellungen!$B$5,"ja","nein")</f>
        <v>nein</v>
      </c>
      <c r="H13966" s="21" t="s">
        <v>32</v>
      </c>
      <c r="I13966" s="29" t="n">
        <f aca="false">INDEX(Einstellungen!$B$27:$B$50,21)</f>
        <v>1.4</v>
      </c>
      <c r="J13966" s="29" t="n">
        <f aca="false">F13966*I13966</f>
        <v>59.0567012</v>
      </c>
    </row>
    <row r="13967" customFormat="false" ht="15" hidden="false" customHeight="false" outlineLevel="0" collapsed="false">
      <c r="A13967" s="28" t="n">
        <v>46162</v>
      </c>
      <c r="B13967" s="21" t="s">
        <v>133</v>
      </c>
      <c r="C13967" s="21" t="s">
        <v>112</v>
      </c>
      <c r="D13967" s="29" t="n">
        <v>165</v>
      </c>
      <c r="E13967" s="29" t="n">
        <f aca="false">D13967/10</f>
        <v>16.5</v>
      </c>
      <c r="F13967" s="29" t="n">
        <f aca="false">(E13967+Einstellungen!$B$20)*(1+Einstellungen!$B$10)</f>
        <v>41.83564</v>
      </c>
      <c r="G13967" s="21" t="str">
        <f aca="false">IF(F13967&lt;Einstellungen!$B$5,"ja","nein")</f>
        <v>nein</v>
      </c>
      <c r="H13967" s="21" t="s">
        <v>32</v>
      </c>
      <c r="I13967" s="29" t="n">
        <f aca="false">INDEX(Einstellungen!$B$27:$B$50,22)</f>
        <v>1.25</v>
      </c>
      <c r="J13967" s="29" t="n">
        <f aca="false">F13967*I13967</f>
        <v>52.29455</v>
      </c>
    </row>
    <row r="13968" customFormat="false" ht="15" hidden="false" customHeight="false" outlineLevel="0" collapsed="false">
      <c r="A13968" s="28" t="n">
        <v>46162</v>
      </c>
      <c r="B13968" s="21" t="s">
        <v>134</v>
      </c>
      <c r="C13968" s="21" t="s">
        <v>112</v>
      </c>
      <c r="D13968" s="29" t="n">
        <v>150.02</v>
      </c>
      <c r="E13968" s="29" t="n">
        <f aca="false">D13968/10</f>
        <v>15.002</v>
      </c>
      <c r="F13968" s="29" t="n">
        <f aca="false">(E13968+Einstellungen!$B$20)*(1+Einstellungen!$B$10)</f>
        <v>40.05302</v>
      </c>
      <c r="G13968" s="21" t="str">
        <f aca="false">IF(F13968&lt;Einstellungen!$B$5,"ja","nein")</f>
        <v>nein</v>
      </c>
      <c r="H13968" s="21" t="s">
        <v>32</v>
      </c>
      <c r="I13968" s="29" t="n">
        <f aca="false">INDEX(Einstellungen!$B$27:$B$50,23)</f>
        <v>1.05</v>
      </c>
      <c r="J13968" s="29" t="n">
        <f aca="false">F13968*I13968</f>
        <v>42.055671</v>
      </c>
    </row>
    <row r="13969" customFormat="false" ht="15" hidden="false" customHeight="false" outlineLevel="0" collapsed="false">
      <c r="A13969" s="28" t="n">
        <v>46162</v>
      </c>
      <c r="B13969" s="21" t="s">
        <v>135</v>
      </c>
      <c r="C13969" s="21" t="s">
        <v>112</v>
      </c>
      <c r="D13969" s="29" t="n">
        <v>139.002</v>
      </c>
      <c r="E13969" s="29" t="n">
        <f aca="false">D13969/10</f>
        <v>13.9002</v>
      </c>
      <c r="F13969" s="29" t="n">
        <f aca="false">(E13969+Einstellungen!$B$20)*(1+Einstellungen!$B$10)</f>
        <v>38.741878</v>
      </c>
      <c r="G13969" s="21" t="str">
        <f aca="false">IF(F13969&lt;Einstellungen!$B$5,"ja","nein")</f>
        <v>nein</v>
      </c>
      <c r="H13969" s="21" t="s">
        <v>32</v>
      </c>
      <c r="I13969" s="29" t="n">
        <f aca="false">INDEX(Einstellungen!$B$27:$B$50,24)</f>
        <v>0.8</v>
      </c>
      <c r="J13969" s="29" t="n">
        <f aca="false">F13969*I13969</f>
        <v>30.9935024</v>
      </c>
    </row>
    <row r="13970" customFormat="false" ht="15" hidden="false" customHeight="false" outlineLevel="0" collapsed="false">
      <c r="A13970" s="28" t="n">
        <v>46163</v>
      </c>
      <c r="B13970" s="21" t="s">
        <v>111</v>
      </c>
      <c r="C13970" s="21" t="s">
        <v>136</v>
      </c>
      <c r="D13970" s="29" t="n">
        <v>133.028</v>
      </c>
      <c r="E13970" s="29" t="n">
        <f aca="false">D13970/10</f>
        <v>13.3028</v>
      </c>
      <c r="F13970" s="29" t="n">
        <f aca="false">(E13970+Einstellungen!$B$20)*(1+Einstellungen!$B$10)</f>
        <v>38.030972</v>
      </c>
      <c r="G13970" s="21" t="str">
        <f aca="false">IF(F13970&lt;Einstellungen!$B$5,"ja","nein")</f>
        <v>nein</v>
      </c>
      <c r="H13970" s="21" t="s">
        <v>32</v>
      </c>
      <c r="I13970" s="29" t="n">
        <f aca="false">INDEX(Einstellungen!$B$27:$B$50,1)</f>
        <v>0.6</v>
      </c>
      <c r="J13970" s="29" t="n">
        <f aca="false">F13970*I13970</f>
        <v>22.8185832</v>
      </c>
    </row>
    <row r="13971" customFormat="false" ht="15" hidden="false" customHeight="false" outlineLevel="0" collapsed="false">
      <c r="A13971" s="28" t="n">
        <v>46163</v>
      </c>
      <c r="B13971" s="21" t="s">
        <v>113</v>
      </c>
      <c r="C13971" s="21" t="s">
        <v>136</v>
      </c>
      <c r="D13971" s="29" t="n">
        <v>121.66</v>
      </c>
      <c r="E13971" s="29" t="n">
        <f aca="false">D13971/10</f>
        <v>12.166</v>
      </c>
      <c r="F13971" s="29" t="n">
        <f aca="false">(E13971+Einstellungen!$B$20)*(1+Einstellungen!$B$10)</f>
        <v>36.67818</v>
      </c>
      <c r="G13971" s="21" t="str">
        <f aca="false">IF(F13971&lt;Einstellungen!$B$5,"ja","nein")</f>
        <v>nein</v>
      </c>
      <c r="H13971" s="21" t="s">
        <v>32</v>
      </c>
      <c r="I13971" s="29" t="n">
        <f aca="false">INDEX(Einstellungen!$B$27:$B$50,2)</f>
        <v>0.5</v>
      </c>
      <c r="J13971" s="29" t="n">
        <f aca="false">F13971*I13971</f>
        <v>18.33909</v>
      </c>
    </row>
    <row r="13972" customFormat="false" ht="15" hidden="false" customHeight="false" outlineLevel="0" collapsed="false">
      <c r="A13972" s="28" t="n">
        <v>46163</v>
      </c>
      <c r="B13972" s="21" t="s">
        <v>114</v>
      </c>
      <c r="C13972" s="21" t="s">
        <v>136</v>
      </c>
      <c r="D13972" s="29" t="n">
        <v>116.023</v>
      </c>
      <c r="E13972" s="29" t="n">
        <f aca="false">D13972/10</f>
        <v>11.6023</v>
      </c>
      <c r="F13972" s="29" t="n">
        <f aca="false">(E13972+Einstellungen!$B$20)*(1+Einstellungen!$B$10)</f>
        <v>36.007377</v>
      </c>
      <c r="G13972" s="21" t="str">
        <f aca="false">IF(F13972&lt;Einstellungen!$B$5,"ja","nein")</f>
        <v>nein</v>
      </c>
      <c r="H13972" s="21" t="s">
        <v>32</v>
      </c>
      <c r="I13972" s="29" t="n">
        <f aca="false">INDEX(Einstellungen!$B$27:$B$50,3)</f>
        <v>0.45</v>
      </c>
      <c r="J13972" s="29" t="n">
        <f aca="false">F13972*I13972</f>
        <v>16.20331965</v>
      </c>
    </row>
    <row r="13973" customFormat="false" ht="15" hidden="false" customHeight="false" outlineLevel="0" collapsed="false">
      <c r="A13973" s="28" t="n">
        <v>46163</v>
      </c>
      <c r="B13973" s="21" t="s">
        <v>115</v>
      </c>
      <c r="C13973" s="21" t="s">
        <v>136</v>
      </c>
      <c r="D13973" s="29" t="n">
        <v>113.55</v>
      </c>
      <c r="E13973" s="29" t="n">
        <f aca="false">D13973/10</f>
        <v>11.355</v>
      </c>
      <c r="F13973" s="29" t="n">
        <f aca="false">(E13973+Einstellungen!$B$20)*(1+Einstellungen!$B$10)</f>
        <v>35.71309</v>
      </c>
      <c r="G13973" s="21" t="str">
        <f aca="false">IF(F13973&lt;Einstellungen!$B$5,"ja","nein")</f>
        <v>nein</v>
      </c>
      <c r="H13973" s="21" t="s">
        <v>32</v>
      </c>
      <c r="I13973" s="29" t="n">
        <f aca="false">INDEX(Einstellungen!$B$27:$B$50,4)</f>
        <v>0.45</v>
      </c>
      <c r="J13973" s="29" t="n">
        <f aca="false">F13973*I13973</f>
        <v>16.0708905</v>
      </c>
    </row>
    <row r="13974" customFormat="false" ht="15" hidden="false" customHeight="false" outlineLevel="0" collapsed="false">
      <c r="A13974" s="28" t="n">
        <v>46163</v>
      </c>
      <c r="B13974" s="21" t="s">
        <v>116</v>
      </c>
      <c r="C13974" s="21" t="s">
        <v>136</v>
      </c>
      <c r="D13974" s="29" t="n">
        <v>116.01</v>
      </c>
      <c r="E13974" s="29" t="n">
        <f aca="false">D13974/10</f>
        <v>11.601</v>
      </c>
      <c r="F13974" s="29" t="n">
        <f aca="false">(E13974+Einstellungen!$B$20)*(1+Einstellungen!$B$10)</f>
        <v>36.00583</v>
      </c>
      <c r="G13974" s="21" t="str">
        <f aca="false">IF(F13974&lt;Einstellungen!$B$5,"ja","nein")</f>
        <v>nein</v>
      </c>
      <c r="H13974" s="21" t="s">
        <v>32</v>
      </c>
      <c r="I13974" s="29" t="n">
        <f aca="false">INDEX(Einstellungen!$B$27:$B$50,5)</f>
        <v>0.45</v>
      </c>
      <c r="J13974" s="29" t="n">
        <f aca="false">F13974*I13974</f>
        <v>16.2026235</v>
      </c>
    </row>
    <row r="13975" customFormat="false" ht="15" hidden="false" customHeight="false" outlineLevel="0" collapsed="false">
      <c r="A13975" s="28" t="n">
        <v>46163</v>
      </c>
      <c r="B13975" s="21" t="s">
        <v>117</v>
      </c>
      <c r="C13975" s="21" t="s">
        <v>136</v>
      </c>
      <c r="D13975" s="29" t="n">
        <v>128.405</v>
      </c>
      <c r="E13975" s="29" t="n">
        <f aca="false">D13975/10</f>
        <v>12.8405</v>
      </c>
      <c r="F13975" s="29" t="n">
        <f aca="false">(E13975+Einstellungen!$B$20)*(1+Einstellungen!$B$10)</f>
        <v>37.480835</v>
      </c>
      <c r="G13975" s="21" t="str">
        <f aca="false">IF(F13975&lt;Einstellungen!$B$5,"ja","nein")</f>
        <v>nein</v>
      </c>
      <c r="H13975" s="21" t="s">
        <v>32</v>
      </c>
      <c r="I13975" s="29" t="n">
        <f aca="false">INDEX(Einstellungen!$B$27:$B$50,6)</f>
        <v>0.5</v>
      </c>
      <c r="J13975" s="29" t="n">
        <f aca="false">F13975*I13975</f>
        <v>18.7404175</v>
      </c>
    </row>
    <row r="13976" customFormat="false" ht="15" hidden="false" customHeight="false" outlineLevel="0" collapsed="false">
      <c r="A13976" s="28" t="n">
        <v>46163</v>
      </c>
      <c r="B13976" s="21" t="s">
        <v>118</v>
      </c>
      <c r="C13976" s="21" t="s">
        <v>136</v>
      </c>
      <c r="D13976" s="29" t="n">
        <v>142.815</v>
      </c>
      <c r="E13976" s="29" t="n">
        <f aca="false">D13976/10</f>
        <v>14.2815</v>
      </c>
      <c r="F13976" s="29" t="n">
        <f aca="false">(E13976+Einstellungen!$B$20)*(1+Einstellungen!$B$10)</f>
        <v>39.195625</v>
      </c>
      <c r="G13976" s="21" t="str">
        <f aca="false">IF(F13976&lt;Einstellungen!$B$5,"ja","nein")</f>
        <v>nein</v>
      </c>
      <c r="H13976" s="21" t="s">
        <v>32</v>
      </c>
      <c r="I13976" s="29" t="n">
        <f aca="false">INDEX(Einstellungen!$B$27:$B$50,7)</f>
        <v>0.7</v>
      </c>
      <c r="J13976" s="29" t="n">
        <f aca="false">F13976*I13976</f>
        <v>27.4369375</v>
      </c>
    </row>
    <row r="13977" customFormat="false" ht="15" hidden="false" customHeight="false" outlineLevel="0" collapsed="false">
      <c r="A13977" s="28" t="n">
        <v>46163</v>
      </c>
      <c r="B13977" s="21" t="s">
        <v>119</v>
      </c>
      <c r="C13977" s="21" t="s">
        <v>136</v>
      </c>
      <c r="D13977" s="29" t="n">
        <v>143.618</v>
      </c>
      <c r="E13977" s="29" t="n">
        <f aca="false">D13977/10</f>
        <v>14.3618</v>
      </c>
      <c r="F13977" s="29" t="n">
        <f aca="false">(E13977+Einstellungen!$B$20)*(1+Einstellungen!$B$10)</f>
        <v>39.291182</v>
      </c>
      <c r="G13977" s="21" t="str">
        <f aca="false">IF(F13977&lt;Einstellungen!$B$5,"ja","nein")</f>
        <v>nein</v>
      </c>
      <c r="H13977" s="21" t="s">
        <v>32</v>
      </c>
      <c r="I13977" s="29" t="n">
        <f aca="false">INDEX(Einstellungen!$B$27:$B$50,8)</f>
        <v>0.95</v>
      </c>
      <c r="J13977" s="29" t="n">
        <f aca="false">F13977*I13977</f>
        <v>37.3266229</v>
      </c>
    </row>
    <row r="13978" customFormat="false" ht="15" hidden="false" customHeight="false" outlineLevel="0" collapsed="false">
      <c r="A13978" s="28" t="n">
        <v>46163</v>
      </c>
      <c r="B13978" s="21" t="s">
        <v>120</v>
      </c>
      <c r="C13978" s="21" t="s">
        <v>136</v>
      </c>
      <c r="D13978" s="29" t="n">
        <v>131.387</v>
      </c>
      <c r="E13978" s="29" t="n">
        <f aca="false">D13978/10</f>
        <v>13.1387</v>
      </c>
      <c r="F13978" s="29" t="n">
        <f aca="false">(E13978+Einstellungen!$B$20)*(1+Einstellungen!$B$10)</f>
        <v>37.835693</v>
      </c>
      <c r="G13978" s="21" t="str">
        <f aca="false">IF(F13978&lt;Einstellungen!$B$5,"ja","nein")</f>
        <v>nein</v>
      </c>
      <c r="H13978" s="21" t="s">
        <v>32</v>
      </c>
      <c r="I13978" s="29" t="n">
        <f aca="false">INDEX(Einstellungen!$B$27:$B$50,9)</f>
        <v>1.05</v>
      </c>
      <c r="J13978" s="29" t="n">
        <f aca="false">F13978*I13978</f>
        <v>39.72747765</v>
      </c>
    </row>
    <row r="13979" customFormat="false" ht="15" hidden="false" customHeight="false" outlineLevel="0" collapsed="false">
      <c r="A13979" s="28" t="n">
        <v>46163</v>
      </c>
      <c r="B13979" s="21" t="s">
        <v>121</v>
      </c>
      <c r="C13979" s="21" t="s">
        <v>136</v>
      </c>
      <c r="D13979" s="29" t="n">
        <v>104.14</v>
      </c>
      <c r="E13979" s="29" t="n">
        <f aca="false">D13979/10</f>
        <v>10.414</v>
      </c>
      <c r="F13979" s="29" t="n">
        <f aca="false">(E13979+Einstellungen!$B$20)*(1+Einstellungen!$B$10)</f>
        <v>34.5933</v>
      </c>
      <c r="G13979" s="21" t="str">
        <f aca="false">IF(F13979&lt;Einstellungen!$B$5,"ja","nein")</f>
        <v>nein</v>
      </c>
      <c r="H13979" s="21" t="s">
        <v>32</v>
      </c>
      <c r="I13979" s="29" t="n">
        <f aca="false">INDEX(Einstellungen!$B$27:$B$50,10)</f>
        <v>1.05</v>
      </c>
      <c r="J13979" s="29" t="n">
        <f aca="false">F13979*I13979</f>
        <v>36.322965</v>
      </c>
    </row>
    <row r="13980" customFormat="false" ht="15" hidden="false" customHeight="false" outlineLevel="0" collapsed="false">
      <c r="A13980" s="28" t="n">
        <v>46163</v>
      </c>
      <c r="B13980" s="21" t="s">
        <v>122</v>
      </c>
      <c r="C13980" s="21" t="s">
        <v>136</v>
      </c>
      <c r="D13980" s="29" t="n">
        <v>81.198</v>
      </c>
      <c r="E13980" s="29" t="n">
        <f aca="false">D13980/10</f>
        <v>8.1198</v>
      </c>
      <c r="F13980" s="29" t="n">
        <f aca="false">(E13980+Einstellungen!$B$20)*(1+Einstellungen!$B$10)</f>
        <v>31.863202</v>
      </c>
      <c r="G13980" s="21" t="str">
        <f aca="false">IF(F13980&lt;Einstellungen!$B$5,"ja","nein")</f>
        <v>nein</v>
      </c>
      <c r="H13980" s="21" t="s">
        <v>32</v>
      </c>
      <c r="I13980" s="29" t="n">
        <f aca="false">INDEX(Einstellungen!$B$27:$B$50,11)</f>
        <v>1.05</v>
      </c>
      <c r="J13980" s="29" t="n">
        <f aca="false">F13980*I13980</f>
        <v>33.4563621</v>
      </c>
    </row>
    <row r="13981" customFormat="false" ht="15" hidden="false" customHeight="false" outlineLevel="0" collapsed="false">
      <c r="A13981" s="28" t="n">
        <v>46163</v>
      </c>
      <c r="B13981" s="21" t="s">
        <v>123</v>
      </c>
      <c r="C13981" s="21" t="s">
        <v>136</v>
      </c>
      <c r="D13981" s="29" t="n">
        <v>42.753</v>
      </c>
      <c r="E13981" s="29" t="n">
        <f aca="false">D13981/10</f>
        <v>4.2753</v>
      </c>
      <c r="F13981" s="29" t="n">
        <f aca="false">(E13981+Einstellungen!$B$20)*(1+Einstellungen!$B$10)</f>
        <v>27.288247</v>
      </c>
      <c r="G13981" s="21" t="str">
        <f aca="false">IF(F13981&lt;Einstellungen!$B$5,"ja","nein")</f>
        <v>ja</v>
      </c>
      <c r="H13981" s="21" t="s">
        <v>32</v>
      </c>
      <c r="I13981" s="29" t="n">
        <f aca="false">INDEX(Einstellungen!$B$27:$B$50,12)</f>
        <v>1.1</v>
      </c>
      <c r="J13981" s="29" t="n">
        <f aca="false">F13981*I13981</f>
        <v>30.0170717</v>
      </c>
    </row>
    <row r="13982" customFormat="false" ht="15" hidden="false" customHeight="false" outlineLevel="0" collapsed="false">
      <c r="A13982" s="28" t="n">
        <v>46163</v>
      </c>
      <c r="B13982" s="21" t="s">
        <v>124</v>
      </c>
      <c r="C13982" s="21" t="s">
        <v>136</v>
      </c>
      <c r="D13982" s="29" t="n">
        <v>12.137</v>
      </c>
      <c r="E13982" s="29" t="n">
        <f aca="false">D13982/10</f>
        <v>1.2137</v>
      </c>
      <c r="F13982" s="29" t="n">
        <f aca="false">(E13982+Einstellungen!$B$20)*(1+Einstellungen!$B$10)</f>
        <v>23.644943</v>
      </c>
      <c r="G13982" s="21" t="str">
        <f aca="false">IF(F13982&lt;Einstellungen!$B$5,"ja","nein")</f>
        <v>ja</v>
      </c>
      <c r="H13982" s="21" t="s">
        <v>32</v>
      </c>
      <c r="I13982" s="29" t="n">
        <f aca="false">INDEX(Einstellungen!$B$27:$B$50,13)</f>
        <v>1.2</v>
      </c>
      <c r="J13982" s="29" t="n">
        <f aca="false">F13982*I13982</f>
        <v>28.3739316</v>
      </c>
    </row>
    <row r="13983" customFormat="false" ht="15" hidden="false" customHeight="false" outlineLevel="0" collapsed="false">
      <c r="A13983" s="28" t="n">
        <v>46163</v>
      </c>
      <c r="B13983" s="21" t="s">
        <v>125</v>
      </c>
      <c r="C13983" s="21" t="s">
        <v>136</v>
      </c>
      <c r="D13983" s="29" t="n">
        <v>7.37</v>
      </c>
      <c r="E13983" s="29" t="n">
        <f aca="false">D13983/10</f>
        <v>0.737</v>
      </c>
      <c r="F13983" s="29" t="n">
        <f aca="false">(E13983+Einstellungen!$B$20)*(1+Einstellungen!$B$10)</f>
        <v>23.07767</v>
      </c>
      <c r="G13983" s="21" t="str">
        <f aca="false">IF(F13983&lt;Einstellungen!$B$5,"ja","nein")</f>
        <v>ja</v>
      </c>
      <c r="H13983" s="21" t="s">
        <v>32</v>
      </c>
      <c r="I13983" s="29" t="n">
        <f aca="false">INDEX(Einstellungen!$B$27:$B$50,14)</f>
        <v>1.15</v>
      </c>
      <c r="J13983" s="29" t="n">
        <f aca="false">F13983*I13983</f>
        <v>26.5393205</v>
      </c>
    </row>
    <row r="13984" customFormat="false" ht="15" hidden="false" customHeight="false" outlineLevel="0" collapsed="false">
      <c r="A13984" s="28" t="n">
        <v>46163</v>
      </c>
      <c r="B13984" s="21" t="s">
        <v>126</v>
      </c>
      <c r="C13984" s="21" t="s">
        <v>136</v>
      </c>
      <c r="D13984" s="29" t="n">
        <v>8.812</v>
      </c>
      <c r="E13984" s="29" t="n">
        <f aca="false">D13984/10</f>
        <v>0.8812</v>
      </c>
      <c r="F13984" s="29" t="n">
        <f aca="false">(E13984+Einstellungen!$B$20)*(1+Einstellungen!$B$10)</f>
        <v>23.249268</v>
      </c>
      <c r="G13984" s="21" t="str">
        <f aca="false">IF(F13984&lt;Einstellungen!$B$5,"ja","nein")</f>
        <v>ja</v>
      </c>
      <c r="H13984" s="21" t="s">
        <v>32</v>
      </c>
      <c r="I13984" s="29" t="n">
        <f aca="false">INDEX(Einstellungen!$B$27:$B$50,15)</f>
        <v>1</v>
      </c>
      <c r="J13984" s="29" t="n">
        <f aca="false">F13984*I13984</f>
        <v>23.249268</v>
      </c>
    </row>
    <row r="13985" customFormat="false" ht="15" hidden="false" customHeight="false" outlineLevel="0" collapsed="false">
      <c r="A13985" s="28" t="n">
        <v>46163</v>
      </c>
      <c r="B13985" s="21" t="s">
        <v>127</v>
      </c>
      <c r="C13985" s="21" t="s">
        <v>136</v>
      </c>
      <c r="D13985" s="29" t="n">
        <v>35.2</v>
      </c>
      <c r="E13985" s="29" t="n">
        <f aca="false">D13985/10</f>
        <v>3.52</v>
      </c>
      <c r="F13985" s="29" t="n">
        <f aca="false">(E13985+Einstellungen!$B$20)*(1+Einstellungen!$B$10)</f>
        <v>26.38944</v>
      </c>
      <c r="G13985" s="21" t="str">
        <f aca="false">IF(F13985&lt;Einstellungen!$B$5,"ja","nein")</f>
        <v>ja</v>
      </c>
      <c r="H13985" s="21" t="s">
        <v>32</v>
      </c>
      <c r="I13985" s="29" t="n">
        <f aca="false">INDEX(Einstellungen!$B$27:$B$50,16)</f>
        <v>0.95</v>
      </c>
      <c r="J13985" s="29" t="n">
        <f aca="false">F13985*I13985</f>
        <v>25.069968</v>
      </c>
    </row>
    <row r="13986" customFormat="false" ht="15" hidden="false" customHeight="false" outlineLevel="0" collapsed="false">
      <c r="A13986" s="28" t="n">
        <v>46163</v>
      </c>
      <c r="B13986" s="21" t="s">
        <v>128</v>
      </c>
      <c r="C13986" s="21" t="s">
        <v>136</v>
      </c>
      <c r="D13986" s="29" t="n">
        <v>71.707</v>
      </c>
      <c r="E13986" s="29" t="n">
        <f aca="false">D13986/10</f>
        <v>7.1707</v>
      </c>
      <c r="F13986" s="29" t="n">
        <f aca="false">(E13986+Einstellungen!$B$20)*(1+Einstellungen!$B$10)</f>
        <v>30.733773</v>
      </c>
      <c r="G13986" s="21" t="str">
        <f aca="false">IF(F13986&lt;Einstellungen!$B$5,"ja","nein")</f>
        <v>nein</v>
      </c>
      <c r="H13986" s="21" t="s">
        <v>32</v>
      </c>
      <c r="I13986" s="29" t="n">
        <f aca="false">INDEX(Einstellungen!$B$27:$B$50,17)</f>
        <v>0.95</v>
      </c>
      <c r="J13986" s="29" t="n">
        <f aca="false">F13986*I13986</f>
        <v>29.19708435</v>
      </c>
    </row>
    <row r="13987" customFormat="false" ht="15" hidden="false" customHeight="false" outlineLevel="0" collapsed="false">
      <c r="A13987" s="28" t="n">
        <v>46163</v>
      </c>
      <c r="B13987" s="21" t="s">
        <v>129</v>
      </c>
      <c r="C13987" s="21" t="s">
        <v>136</v>
      </c>
      <c r="D13987" s="29" t="n">
        <v>104.995</v>
      </c>
      <c r="E13987" s="29" t="n">
        <f aca="false">D13987/10</f>
        <v>10.4995</v>
      </c>
      <c r="F13987" s="29" t="n">
        <f aca="false">(E13987+Einstellungen!$B$20)*(1+Einstellungen!$B$10)</f>
        <v>34.695045</v>
      </c>
      <c r="G13987" s="21" t="str">
        <f aca="false">IF(F13987&lt;Einstellungen!$B$5,"ja","nein")</f>
        <v>nein</v>
      </c>
      <c r="H13987" s="21" t="s">
        <v>32</v>
      </c>
      <c r="I13987" s="29" t="n">
        <f aca="false">INDEX(Einstellungen!$B$27:$B$50,18)</f>
        <v>1.1</v>
      </c>
      <c r="J13987" s="29" t="n">
        <f aca="false">F13987*I13987</f>
        <v>38.1645495</v>
      </c>
    </row>
    <row r="13988" customFormat="false" ht="15" hidden="false" customHeight="false" outlineLevel="0" collapsed="false">
      <c r="A13988" s="28" t="n">
        <v>46163</v>
      </c>
      <c r="B13988" s="21" t="s">
        <v>130</v>
      </c>
      <c r="C13988" s="21" t="s">
        <v>136</v>
      </c>
      <c r="D13988" s="29" t="n">
        <v>135.887</v>
      </c>
      <c r="E13988" s="29" t="n">
        <f aca="false">D13988/10</f>
        <v>13.5887</v>
      </c>
      <c r="F13988" s="29" t="n">
        <f aca="false">(E13988+Einstellungen!$B$20)*(1+Einstellungen!$B$10)</f>
        <v>38.371193</v>
      </c>
      <c r="G13988" s="21" t="str">
        <f aca="false">IF(F13988&lt;Einstellungen!$B$5,"ja","nein")</f>
        <v>nein</v>
      </c>
      <c r="H13988" s="21" t="s">
        <v>32</v>
      </c>
      <c r="I13988" s="29" t="n">
        <f aca="false">INDEX(Einstellungen!$B$27:$B$50,19)</f>
        <v>1.35</v>
      </c>
      <c r="J13988" s="29" t="n">
        <f aca="false">F13988*I13988</f>
        <v>51.80111055</v>
      </c>
    </row>
    <row r="13989" customFormat="false" ht="15" hidden="false" customHeight="false" outlineLevel="0" collapsed="false">
      <c r="A13989" s="28" t="n">
        <v>46163</v>
      </c>
      <c r="B13989" s="21" t="s">
        <v>131</v>
      </c>
      <c r="C13989" s="21" t="s">
        <v>136</v>
      </c>
      <c r="D13989" s="29" t="n">
        <v>163.355</v>
      </c>
      <c r="E13989" s="29" t="n">
        <f aca="false">D13989/10</f>
        <v>16.3355</v>
      </c>
      <c r="F13989" s="29" t="n">
        <f aca="false">(E13989+Einstellungen!$B$20)*(1+Einstellungen!$B$10)</f>
        <v>41.639885</v>
      </c>
      <c r="G13989" s="21" t="str">
        <f aca="false">IF(F13989&lt;Einstellungen!$B$5,"ja","nein")</f>
        <v>nein</v>
      </c>
      <c r="H13989" s="21" t="s">
        <v>32</v>
      </c>
      <c r="I13989" s="29" t="n">
        <f aca="false">INDEX(Einstellungen!$B$27:$B$50,20)</f>
        <v>1.45</v>
      </c>
      <c r="J13989" s="29" t="n">
        <f aca="false">F13989*I13989</f>
        <v>60.37783325</v>
      </c>
    </row>
    <row r="13990" customFormat="false" ht="15" hidden="false" customHeight="false" outlineLevel="0" collapsed="false">
      <c r="A13990" s="28" t="n">
        <v>46163</v>
      </c>
      <c r="B13990" s="21" t="s">
        <v>132</v>
      </c>
      <c r="C13990" s="21" t="s">
        <v>136</v>
      </c>
      <c r="D13990" s="29" t="n">
        <v>204.695</v>
      </c>
      <c r="E13990" s="29" t="n">
        <f aca="false">D13990/10</f>
        <v>20.4695</v>
      </c>
      <c r="F13990" s="29" t="n">
        <f aca="false">(E13990+Einstellungen!$B$20)*(1+Einstellungen!$B$10)</f>
        <v>46.559345</v>
      </c>
      <c r="G13990" s="21" t="str">
        <f aca="false">IF(F13990&lt;Einstellungen!$B$5,"ja","nein")</f>
        <v>nein</v>
      </c>
      <c r="H13990" s="21" t="s">
        <v>32</v>
      </c>
      <c r="I13990" s="29" t="n">
        <f aca="false">INDEX(Einstellungen!$B$27:$B$50,21)</f>
        <v>1.4</v>
      </c>
      <c r="J13990" s="29" t="n">
        <f aca="false">F13990*I13990</f>
        <v>65.183083</v>
      </c>
    </row>
    <row r="13991" customFormat="false" ht="15" hidden="false" customHeight="false" outlineLevel="0" collapsed="false">
      <c r="A13991" s="28" t="n">
        <v>46163</v>
      </c>
      <c r="B13991" s="21" t="s">
        <v>133</v>
      </c>
      <c r="C13991" s="21" t="s">
        <v>136</v>
      </c>
      <c r="D13991" s="29" t="n">
        <v>188.418</v>
      </c>
      <c r="E13991" s="29" t="n">
        <f aca="false">D13991/10</f>
        <v>18.8418</v>
      </c>
      <c r="F13991" s="29" t="n">
        <f aca="false">(E13991+Einstellungen!$B$20)*(1+Einstellungen!$B$10)</f>
        <v>44.622382</v>
      </c>
      <c r="G13991" s="21" t="str">
        <f aca="false">IF(F13991&lt;Einstellungen!$B$5,"ja","nein")</f>
        <v>nein</v>
      </c>
      <c r="H13991" s="21" t="s">
        <v>32</v>
      </c>
      <c r="I13991" s="29" t="n">
        <f aca="false">INDEX(Einstellungen!$B$27:$B$50,22)</f>
        <v>1.25</v>
      </c>
      <c r="J13991" s="29" t="n">
        <f aca="false">F13991*I13991</f>
        <v>55.7779775</v>
      </c>
    </row>
    <row r="13992" customFormat="false" ht="15" hidden="false" customHeight="false" outlineLevel="0" collapsed="false">
      <c r="A13992" s="28" t="n">
        <v>46163</v>
      </c>
      <c r="B13992" s="21" t="s">
        <v>134</v>
      </c>
      <c r="C13992" s="21" t="s">
        <v>136</v>
      </c>
      <c r="D13992" s="29" t="n">
        <v>166.035</v>
      </c>
      <c r="E13992" s="29" t="n">
        <f aca="false">D13992/10</f>
        <v>16.6035</v>
      </c>
      <c r="F13992" s="29" t="n">
        <f aca="false">(E13992+Einstellungen!$B$20)*(1+Einstellungen!$B$10)</f>
        <v>41.958805</v>
      </c>
      <c r="G13992" s="21" t="str">
        <f aca="false">IF(F13992&lt;Einstellungen!$B$5,"ja","nein")</f>
        <v>nein</v>
      </c>
      <c r="H13992" s="21" t="s">
        <v>32</v>
      </c>
      <c r="I13992" s="29" t="n">
        <f aca="false">INDEX(Einstellungen!$B$27:$B$50,23)</f>
        <v>1.05</v>
      </c>
      <c r="J13992" s="29" t="n">
        <f aca="false">F13992*I13992</f>
        <v>44.05674525</v>
      </c>
    </row>
    <row r="13993" customFormat="false" ht="15" hidden="false" customHeight="false" outlineLevel="0" collapsed="false">
      <c r="A13993" s="28" t="n">
        <v>46163</v>
      </c>
      <c r="B13993" s="21" t="s">
        <v>135</v>
      </c>
      <c r="C13993" s="21" t="s">
        <v>136</v>
      </c>
      <c r="D13993" s="29" t="n">
        <v>146.392</v>
      </c>
      <c r="E13993" s="29" t="n">
        <f aca="false">D13993/10</f>
        <v>14.6392</v>
      </c>
      <c r="F13993" s="29" t="n">
        <f aca="false">(E13993+Einstellungen!$B$20)*(1+Einstellungen!$B$10)</f>
        <v>39.621288</v>
      </c>
      <c r="G13993" s="21" t="str">
        <f aca="false">IF(F13993&lt;Einstellungen!$B$5,"ja","nein")</f>
        <v>nein</v>
      </c>
      <c r="H13993" s="21" t="s">
        <v>32</v>
      </c>
      <c r="I13993" s="29" t="n">
        <f aca="false">INDEX(Einstellungen!$B$27:$B$50,24)</f>
        <v>0.8</v>
      </c>
      <c r="J13993" s="29" t="n">
        <f aca="false">F13993*I13993</f>
        <v>31.6970304</v>
      </c>
    </row>
    <row r="13994" customFormat="false" ht="15" hidden="false" customHeight="false" outlineLevel="0" collapsed="false">
      <c r="A13994" s="28" t="n">
        <v>46164</v>
      </c>
      <c r="B13994" s="21" t="s">
        <v>111</v>
      </c>
      <c r="C13994" s="21" t="s">
        <v>137</v>
      </c>
      <c r="D13994" s="29" t="n">
        <v>144.315</v>
      </c>
      <c r="E13994" s="29" t="n">
        <f aca="false">D13994/10</f>
        <v>14.4315</v>
      </c>
      <c r="F13994" s="29" t="n">
        <f aca="false">(E13994+Einstellungen!$B$20)*(1+Einstellungen!$B$10)</f>
        <v>39.374125</v>
      </c>
      <c r="G13994" s="21" t="str">
        <f aca="false">IF(F13994&lt;Einstellungen!$B$5,"ja","nein")</f>
        <v>nein</v>
      </c>
      <c r="H13994" s="21" t="s">
        <v>32</v>
      </c>
      <c r="I13994" s="29" t="n">
        <f aca="false">INDEX(Einstellungen!$B$27:$B$50,1)</f>
        <v>0.6</v>
      </c>
      <c r="J13994" s="29" t="n">
        <f aca="false">F13994*I13994</f>
        <v>23.624475</v>
      </c>
    </row>
    <row r="13995" customFormat="false" ht="15" hidden="false" customHeight="false" outlineLevel="0" collapsed="false">
      <c r="A13995" s="28" t="n">
        <v>46164</v>
      </c>
      <c r="B13995" s="21" t="s">
        <v>113</v>
      </c>
      <c r="C13995" s="21" t="s">
        <v>137</v>
      </c>
      <c r="D13995" s="29" t="n">
        <v>136.9</v>
      </c>
      <c r="E13995" s="29" t="n">
        <f aca="false">D13995/10</f>
        <v>13.69</v>
      </c>
      <c r="F13995" s="29" t="n">
        <f aca="false">(E13995+Einstellungen!$B$20)*(1+Einstellungen!$B$10)</f>
        <v>38.49174</v>
      </c>
      <c r="G13995" s="21" t="str">
        <f aca="false">IF(F13995&lt;Einstellungen!$B$5,"ja","nein")</f>
        <v>nein</v>
      </c>
      <c r="H13995" s="21" t="s">
        <v>32</v>
      </c>
      <c r="I13995" s="29" t="n">
        <f aca="false">INDEX(Einstellungen!$B$27:$B$50,2)</f>
        <v>0.5</v>
      </c>
      <c r="J13995" s="29" t="n">
        <f aca="false">F13995*I13995</f>
        <v>19.24587</v>
      </c>
    </row>
    <row r="13996" customFormat="false" ht="15" hidden="false" customHeight="false" outlineLevel="0" collapsed="false">
      <c r="A13996" s="28" t="n">
        <v>46164</v>
      </c>
      <c r="B13996" s="21" t="s">
        <v>114</v>
      </c>
      <c r="C13996" s="21" t="s">
        <v>137</v>
      </c>
      <c r="D13996" s="29" t="n">
        <v>131.637</v>
      </c>
      <c r="E13996" s="29" t="n">
        <f aca="false">D13996/10</f>
        <v>13.1637</v>
      </c>
      <c r="F13996" s="29" t="n">
        <f aca="false">(E13996+Einstellungen!$B$20)*(1+Einstellungen!$B$10)</f>
        <v>37.865443</v>
      </c>
      <c r="G13996" s="21" t="str">
        <f aca="false">IF(F13996&lt;Einstellungen!$B$5,"ja","nein")</f>
        <v>nein</v>
      </c>
      <c r="H13996" s="21" t="s">
        <v>32</v>
      </c>
      <c r="I13996" s="29" t="n">
        <f aca="false">INDEX(Einstellungen!$B$27:$B$50,3)</f>
        <v>0.45</v>
      </c>
      <c r="J13996" s="29" t="n">
        <f aca="false">F13996*I13996</f>
        <v>17.03944935</v>
      </c>
    </row>
    <row r="13997" customFormat="false" ht="15" hidden="false" customHeight="false" outlineLevel="0" collapsed="false">
      <c r="A13997" s="28" t="n">
        <v>46164</v>
      </c>
      <c r="B13997" s="21" t="s">
        <v>115</v>
      </c>
      <c r="C13997" s="21" t="s">
        <v>137</v>
      </c>
      <c r="D13997" s="29" t="n">
        <v>128.95</v>
      </c>
      <c r="E13997" s="29" t="n">
        <f aca="false">D13997/10</f>
        <v>12.895</v>
      </c>
      <c r="F13997" s="29" t="n">
        <f aca="false">(E13997+Einstellungen!$B$20)*(1+Einstellungen!$B$10)</f>
        <v>37.54569</v>
      </c>
      <c r="G13997" s="21" t="str">
        <f aca="false">IF(F13997&lt;Einstellungen!$B$5,"ja","nein")</f>
        <v>nein</v>
      </c>
      <c r="H13997" s="21" t="s">
        <v>32</v>
      </c>
      <c r="I13997" s="29" t="n">
        <f aca="false">INDEX(Einstellungen!$B$27:$B$50,4)</f>
        <v>0.45</v>
      </c>
      <c r="J13997" s="29" t="n">
        <f aca="false">F13997*I13997</f>
        <v>16.8955605</v>
      </c>
    </row>
    <row r="13998" customFormat="false" ht="15" hidden="false" customHeight="false" outlineLevel="0" collapsed="false">
      <c r="A13998" s="28" t="n">
        <v>46164</v>
      </c>
      <c r="B13998" s="21" t="s">
        <v>116</v>
      </c>
      <c r="C13998" s="21" t="s">
        <v>137</v>
      </c>
      <c r="D13998" s="29" t="n">
        <v>131.498</v>
      </c>
      <c r="E13998" s="29" t="n">
        <f aca="false">D13998/10</f>
        <v>13.1498</v>
      </c>
      <c r="F13998" s="29" t="n">
        <f aca="false">(E13998+Einstellungen!$B$20)*(1+Einstellungen!$B$10)</f>
        <v>37.848902</v>
      </c>
      <c r="G13998" s="21" t="str">
        <f aca="false">IF(F13998&lt;Einstellungen!$B$5,"ja","nein")</f>
        <v>nein</v>
      </c>
      <c r="H13998" s="21" t="s">
        <v>32</v>
      </c>
      <c r="I13998" s="29" t="n">
        <f aca="false">INDEX(Einstellungen!$B$27:$B$50,5)</f>
        <v>0.45</v>
      </c>
      <c r="J13998" s="29" t="n">
        <f aca="false">F13998*I13998</f>
        <v>17.0320059</v>
      </c>
    </row>
    <row r="13999" customFormat="false" ht="15" hidden="false" customHeight="false" outlineLevel="0" collapsed="false">
      <c r="A13999" s="28" t="n">
        <v>46164</v>
      </c>
      <c r="B13999" s="21" t="s">
        <v>117</v>
      </c>
      <c r="C13999" s="21" t="s">
        <v>137</v>
      </c>
      <c r="D13999" s="29" t="n">
        <v>135.718</v>
      </c>
      <c r="E13999" s="29" t="n">
        <f aca="false">D13999/10</f>
        <v>13.5718</v>
      </c>
      <c r="F13999" s="29" t="n">
        <f aca="false">(E13999+Einstellungen!$B$20)*(1+Einstellungen!$B$10)</f>
        <v>38.351082</v>
      </c>
      <c r="G13999" s="21" t="str">
        <f aca="false">IF(F13999&lt;Einstellungen!$B$5,"ja","nein")</f>
        <v>nein</v>
      </c>
      <c r="H13999" s="21" t="s">
        <v>32</v>
      </c>
      <c r="I13999" s="29" t="n">
        <f aca="false">INDEX(Einstellungen!$B$27:$B$50,6)</f>
        <v>0.5</v>
      </c>
      <c r="J13999" s="29" t="n">
        <f aca="false">F13999*I13999</f>
        <v>19.175541</v>
      </c>
    </row>
    <row r="14000" customFormat="false" ht="15" hidden="false" customHeight="false" outlineLevel="0" collapsed="false">
      <c r="A14000" s="28" t="n">
        <v>46164</v>
      </c>
      <c r="B14000" s="21" t="s">
        <v>118</v>
      </c>
      <c r="C14000" s="21" t="s">
        <v>137</v>
      </c>
      <c r="D14000" s="29" t="n">
        <v>144.355</v>
      </c>
      <c r="E14000" s="29" t="n">
        <f aca="false">D14000/10</f>
        <v>14.4355</v>
      </c>
      <c r="F14000" s="29" t="n">
        <f aca="false">(E14000+Einstellungen!$B$20)*(1+Einstellungen!$B$10)</f>
        <v>39.378885</v>
      </c>
      <c r="G14000" s="21" t="str">
        <f aca="false">IF(F14000&lt;Einstellungen!$B$5,"ja","nein")</f>
        <v>nein</v>
      </c>
      <c r="H14000" s="21" t="s">
        <v>32</v>
      </c>
      <c r="I14000" s="29" t="n">
        <f aca="false">INDEX(Einstellungen!$B$27:$B$50,7)</f>
        <v>0.7</v>
      </c>
      <c r="J14000" s="29" t="n">
        <f aca="false">F14000*I14000</f>
        <v>27.5652195</v>
      </c>
    </row>
    <row r="14001" customFormat="false" ht="15" hidden="false" customHeight="false" outlineLevel="0" collapsed="false">
      <c r="A14001" s="28" t="n">
        <v>46164</v>
      </c>
      <c r="B14001" s="21" t="s">
        <v>119</v>
      </c>
      <c r="C14001" s="21" t="s">
        <v>137</v>
      </c>
      <c r="D14001" s="29" t="n">
        <v>138.178</v>
      </c>
      <c r="E14001" s="29" t="n">
        <f aca="false">D14001/10</f>
        <v>13.8178</v>
      </c>
      <c r="F14001" s="29" t="n">
        <f aca="false">(E14001+Einstellungen!$B$20)*(1+Einstellungen!$B$10)</f>
        <v>38.643822</v>
      </c>
      <c r="G14001" s="21" t="str">
        <f aca="false">IF(F14001&lt;Einstellungen!$B$5,"ja","nein")</f>
        <v>nein</v>
      </c>
      <c r="H14001" s="21" t="s">
        <v>32</v>
      </c>
      <c r="I14001" s="29" t="n">
        <f aca="false">INDEX(Einstellungen!$B$27:$B$50,8)</f>
        <v>0.95</v>
      </c>
      <c r="J14001" s="29" t="n">
        <f aca="false">F14001*I14001</f>
        <v>36.7116309</v>
      </c>
    </row>
    <row r="14002" customFormat="false" ht="15" hidden="false" customHeight="false" outlineLevel="0" collapsed="false">
      <c r="A14002" s="28" t="n">
        <v>46164</v>
      </c>
      <c r="B14002" s="21" t="s">
        <v>120</v>
      </c>
      <c r="C14002" s="21" t="s">
        <v>137</v>
      </c>
      <c r="D14002" s="29" t="n">
        <v>123.135</v>
      </c>
      <c r="E14002" s="29" t="n">
        <f aca="false">D14002/10</f>
        <v>12.3135</v>
      </c>
      <c r="F14002" s="29" t="n">
        <f aca="false">(E14002+Einstellungen!$B$20)*(1+Einstellungen!$B$10)</f>
        <v>36.853705</v>
      </c>
      <c r="G14002" s="21" t="str">
        <f aca="false">IF(F14002&lt;Einstellungen!$B$5,"ja","nein")</f>
        <v>nein</v>
      </c>
      <c r="H14002" s="21" t="s">
        <v>32</v>
      </c>
      <c r="I14002" s="29" t="n">
        <f aca="false">INDEX(Einstellungen!$B$27:$B$50,9)</f>
        <v>1.05</v>
      </c>
      <c r="J14002" s="29" t="n">
        <f aca="false">F14002*I14002</f>
        <v>38.69639025</v>
      </c>
    </row>
    <row r="14003" customFormat="false" ht="15" hidden="false" customHeight="false" outlineLevel="0" collapsed="false">
      <c r="A14003" s="28" t="n">
        <v>46164</v>
      </c>
      <c r="B14003" s="21" t="s">
        <v>121</v>
      </c>
      <c r="C14003" s="21" t="s">
        <v>137</v>
      </c>
      <c r="D14003" s="29" t="n">
        <v>91.882</v>
      </c>
      <c r="E14003" s="29" t="n">
        <f aca="false">D14003/10</f>
        <v>9.1882</v>
      </c>
      <c r="F14003" s="29" t="n">
        <f aca="false">(E14003+Einstellungen!$B$20)*(1+Einstellungen!$B$10)</f>
        <v>33.134598</v>
      </c>
      <c r="G14003" s="21" t="str">
        <f aca="false">IF(F14003&lt;Einstellungen!$B$5,"ja","nein")</f>
        <v>nein</v>
      </c>
      <c r="H14003" s="21" t="s">
        <v>32</v>
      </c>
      <c r="I14003" s="29" t="n">
        <f aca="false">INDEX(Einstellungen!$B$27:$B$50,10)</f>
        <v>1.05</v>
      </c>
      <c r="J14003" s="29" t="n">
        <f aca="false">F14003*I14003</f>
        <v>34.7913279</v>
      </c>
    </row>
    <row r="14004" customFormat="false" ht="15" hidden="false" customHeight="false" outlineLevel="0" collapsed="false">
      <c r="A14004" s="28" t="n">
        <v>46164</v>
      </c>
      <c r="B14004" s="21" t="s">
        <v>122</v>
      </c>
      <c r="C14004" s="21" t="s">
        <v>137</v>
      </c>
      <c r="D14004" s="29" t="n">
        <v>42.48</v>
      </c>
      <c r="E14004" s="29" t="n">
        <f aca="false">D14004/10</f>
        <v>4.248</v>
      </c>
      <c r="F14004" s="29" t="n">
        <f aca="false">(E14004+Einstellungen!$B$20)*(1+Einstellungen!$B$10)</f>
        <v>27.25576</v>
      </c>
      <c r="G14004" s="21" t="str">
        <f aca="false">IF(F14004&lt;Einstellungen!$B$5,"ja","nein")</f>
        <v>ja</v>
      </c>
      <c r="H14004" s="21" t="s">
        <v>32</v>
      </c>
      <c r="I14004" s="29" t="n">
        <f aca="false">INDEX(Einstellungen!$B$27:$B$50,11)</f>
        <v>1.05</v>
      </c>
      <c r="J14004" s="29" t="n">
        <f aca="false">F14004*I14004</f>
        <v>28.618548</v>
      </c>
    </row>
    <row r="14005" customFormat="false" ht="15" hidden="false" customHeight="false" outlineLevel="0" collapsed="false">
      <c r="A14005" s="28" t="n">
        <v>46164</v>
      </c>
      <c r="B14005" s="21" t="s">
        <v>123</v>
      </c>
      <c r="C14005" s="21" t="s">
        <v>137</v>
      </c>
      <c r="D14005" s="29" t="n">
        <v>3.94</v>
      </c>
      <c r="E14005" s="29" t="n">
        <f aca="false">D14005/10</f>
        <v>0.394</v>
      </c>
      <c r="F14005" s="29" t="n">
        <f aca="false">(E14005+Einstellungen!$B$20)*(1+Einstellungen!$B$10)</f>
        <v>22.6695</v>
      </c>
      <c r="G14005" s="21" t="str">
        <f aca="false">IF(F14005&lt;Einstellungen!$B$5,"ja","nein")</f>
        <v>ja</v>
      </c>
      <c r="H14005" s="21" t="s">
        <v>32</v>
      </c>
      <c r="I14005" s="29" t="n">
        <f aca="false">INDEX(Einstellungen!$B$27:$B$50,12)</f>
        <v>1.1</v>
      </c>
      <c r="J14005" s="29" t="n">
        <f aca="false">F14005*I14005</f>
        <v>24.93645</v>
      </c>
    </row>
    <row r="14006" customFormat="false" ht="15" hidden="false" customHeight="false" outlineLevel="0" collapsed="false">
      <c r="A14006" s="28" t="n">
        <v>46164</v>
      </c>
      <c r="B14006" s="21" t="s">
        <v>124</v>
      </c>
      <c r="C14006" s="21" t="s">
        <v>137</v>
      </c>
      <c r="D14006" s="29" t="n">
        <v>0.005</v>
      </c>
      <c r="E14006" s="29" t="n">
        <f aca="false">D14006/10</f>
        <v>0.0005</v>
      </c>
      <c r="F14006" s="29" t="n">
        <f aca="false">(E14006+Einstellungen!$B$20)*(1+Einstellungen!$B$10)</f>
        <v>22.201235</v>
      </c>
      <c r="G14006" s="21" t="str">
        <f aca="false">IF(F14006&lt;Einstellungen!$B$5,"ja","nein")</f>
        <v>ja</v>
      </c>
      <c r="H14006" s="21" t="s">
        <v>32</v>
      </c>
      <c r="I14006" s="29" t="n">
        <f aca="false">INDEX(Einstellungen!$B$27:$B$50,13)</f>
        <v>1.2</v>
      </c>
      <c r="J14006" s="29" t="n">
        <f aca="false">F14006*I14006</f>
        <v>26.641482</v>
      </c>
    </row>
    <row r="14007" customFormat="false" ht="15" hidden="false" customHeight="false" outlineLevel="0" collapsed="false">
      <c r="A14007" s="28" t="n">
        <v>46164</v>
      </c>
      <c r="B14007" s="21" t="s">
        <v>125</v>
      </c>
      <c r="C14007" s="21" t="s">
        <v>137</v>
      </c>
      <c r="D14007" s="29" t="n">
        <v>0</v>
      </c>
      <c r="E14007" s="29" t="n">
        <f aca="false">D14007/10</f>
        <v>0</v>
      </c>
      <c r="F14007" s="29" t="n">
        <f aca="false">(E14007+Einstellungen!$B$20)*(1+Einstellungen!$B$10)</f>
        <v>22.20064</v>
      </c>
      <c r="G14007" s="21" t="str">
        <f aca="false">IF(F14007&lt;Einstellungen!$B$5,"ja","nein")</f>
        <v>ja</v>
      </c>
      <c r="H14007" s="21" t="s">
        <v>32</v>
      </c>
      <c r="I14007" s="29" t="n">
        <f aca="false">INDEX(Einstellungen!$B$27:$B$50,14)</f>
        <v>1.15</v>
      </c>
      <c r="J14007" s="29" t="n">
        <f aca="false">F14007*I14007</f>
        <v>25.530736</v>
      </c>
    </row>
    <row r="14008" customFormat="false" ht="15" hidden="false" customHeight="false" outlineLevel="0" collapsed="false">
      <c r="A14008" s="28" t="n">
        <v>46164</v>
      </c>
      <c r="B14008" s="21" t="s">
        <v>126</v>
      </c>
      <c r="C14008" s="21" t="s">
        <v>137</v>
      </c>
      <c r="D14008" s="29" t="n">
        <v>1</v>
      </c>
      <c r="E14008" s="29" t="n">
        <f aca="false">D14008/10</f>
        <v>0.1</v>
      </c>
      <c r="F14008" s="29" t="n">
        <f aca="false">(E14008+Einstellungen!$B$20)*(1+Einstellungen!$B$10)</f>
        <v>22.31964</v>
      </c>
      <c r="G14008" s="21" t="str">
        <f aca="false">IF(F14008&lt;Einstellungen!$B$5,"ja","nein")</f>
        <v>ja</v>
      </c>
      <c r="H14008" s="21" t="s">
        <v>32</v>
      </c>
      <c r="I14008" s="29" t="n">
        <f aca="false">INDEX(Einstellungen!$B$27:$B$50,15)</f>
        <v>1</v>
      </c>
      <c r="J14008" s="29" t="n">
        <f aca="false">F14008*I14008</f>
        <v>22.31964</v>
      </c>
    </row>
    <row r="14009" customFormat="false" ht="15" hidden="false" customHeight="false" outlineLevel="0" collapsed="false">
      <c r="A14009" s="28" t="n">
        <v>46164</v>
      </c>
      <c r="B14009" s="21" t="s">
        <v>127</v>
      </c>
      <c r="C14009" s="21" t="s">
        <v>137</v>
      </c>
      <c r="D14009" s="29" t="n">
        <v>20.305</v>
      </c>
      <c r="E14009" s="29" t="n">
        <f aca="false">D14009/10</f>
        <v>2.0305</v>
      </c>
      <c r="F14009" s="29" t="n">
        <f aca="false">(E14009+Einstellungen!$B$20)*(1+Einstellungen!$B$10)</f>
        <v>24.616935</v>
      </c>
      <c r="G14009" s="21" t="str">
        <f aca="false">IF(F14009&lt;Einstellungen!$B$5,"ja","nein")</f>
        <v>ja</v>
      </c>
      <c r="H14009" s="21" t="s">
        <v>32</v>
      </c>
      <c r="I14009" s="29" t="n">
        <f aca="false">INDEX(Einstellungen!$B$27:$B$50,16)</f>
        <v>0.95</v>
      </c>
      <c r="J14009" s="29" t="n">
        <f aca="false">F14009*I14009</f>
        <v>23.38608825</v>
      </c>
    </row>
    <row r="14010" customFormat="false" ht="15" hidden="false" customHeight="false" outlineLevel="0" collapsed="false">
      <c r="A14010" s="28" t="n">
        <v>46164</v>
      </c>
      <c r="B14010" s="21" t="s">
        <v>128</v>
      </c>
      <c r="C14010" s="21" t="s">
        <v>137</v>
      </c>
      <c r="D14010" s="29" t="n">
        <v>70.24</v>
      </c>
      <c r="E14010" s="29" t="n">
        <f aca="false">D14010/10</f>
        <v>7.024</v>
      </c>
      <c r="F14010" s="29" t="n">
        <f aca="false">(E14010+Einstellungen!$B$20)*(1+Einstellungen!$B$10)</f>
        <v>30.5592</v>
      </c>
      <c r="G14010" s="21" t="str">
        <f aca="false">IF(F14010&lt;Einstellungen!$B$5,"ja","nein")</f>
        <v>nein</v>
      </c>
      <c r="H14010" s="21" t="s">
        <v>32</v>
      </c>
      <c r="I14010" s="29" t="n">
        <f aca="false">INDEX(Einstellungen!$B$27:$B$50,17)</f>
        <v>0.95</v>
      </c>
      <c r="J14010" s="29" t="n">
        <f aca="false">F14010*I14010</f>
        <v>29.03124</v>
      </c>
    </row>
    <row r="14011" customFormat="false" ht="15" hidden="false" customHeight="false" outlineLevel="0" collapsed="false">
      <c r="A14011" s="28" t="n">
        <v>46164</v>
      </c>
      <c r="B14011" s="21" t="s">
        <v>129</v>
      </c>
      <c r="C14011" s="21" t="s">
        <v>137</v>
      </c>
      <c r="D14011" s="29" t="n">
        <v>104.195</v>
      </c>
      <c r="E14011" s="29" t="n">
        <f aca="false">D14011/10</f>
        <v>10.4195</v>
      </c>
      <c r="F14011" s="29" t="n">
        <f aca="false">(E14011+Einstellungen!$B$20)*(1+Einstellungen!$B$10)</f>
        <v>34.599845</v>
      </c>
      <c r="G14011" s="21" t="str">
        <f aca="false">IF(F14011&lt;Einstellungen!$B$5,"ja","nein")</f>
        <v>nein</v>
      </c>
      <c r="H14011" s="21" t="s">
        <v>32</v>
      </c>
      <c r="I14011" s="29" t="n">
        <f aca="false">INDEX(Einstellungen!$B$27:$B$50,18)</f>
        <v>1.1</v>
      </c>
      <c r="J14011" s="29" t="n">
        <f aca="false">F14011*I14011</f>
        <v>38.0598295</v>
      </c>
    </row>
    <row r="14012" customFormat="false" ht="15" hidden="false" customHeight="false" outlineLevel="0" collapsed="false">
      <c r="A14012" s="28" t="n">
        <v>46164</v>
      </c>
      <c r="B14012" s="21" t="s">
        <v>130</v>
      </c>
      <c r="C14012" s="21" t="s">
        <v>137</v>
      </c>
      <c r="D14012" s="29" t="n">
        <v>134.95</v>
      </c>
      <c r="E14012" s="29" t="n">
        <f aca="false">D14012/10</f>
        <v>13.495</v>
      </c>
      <c r="F14012" s="29" t="n">
        <f aca="false">(E14012+Einstellungen!$B$20)*(1+Einstellungen!$B$10)</f>
        <v>38.25969</v>
      </c>
      <c r="G14012" s="21" t="str">
        <f aca="false">IF(F14012&lt;Einstellungen!$B$5,"ja","nein")</f>
        <v>nein</v>
      </c>
      <c r="H14012" s="21" t="s">
        <v>32</v>
      </c>
      <c r="I14012" s="29" t="n">
        <f aca="false">INDEX(Einstellungen!$B$27:$B$50,19)</f>
        <v>1.35</v>
      </c>
      <c r="J14012" s="29" t="n">
        <f aca="false">F14012*I14012</f>
        <v>51.6505815</v>
      </c>
    </row>
    <row r="14013" customFormat="false" ht="15" hidden="false" customHeight="false" outlineLevel="0" collapsed="false">
      <c r="A14013" s="28" t="n">
        <v>46164</v>
      </c>
      <c r="B14013" s="21" t="s">
        <v>131</v>
      </c>
      <c r="C14013" s="21" t="s">
        <v>137</v>
      </c>
      <c r="D14013" s="29" t="n">
        <v>161.222</v>
      </c>
      <c r="E14013" s="29" t="n">
        <f aca="false">D14013/10</f>
        <v>16.1222</v>
      </c>
      <c r="F14013" s="29" t="n">
        <f aca="false">(E14013+Einstellungen!$B$20)*(1+Einstellungen!$B$10)</f>
        <v>41.386058</v>
      </c>
      <c r="G14013" s="21" t="str">
        <f aca="false">IF(F14013&lt;Einstellungen!$B$5,"ja","nein")</f>
        <v>nein</v>
      </c>
      <c r="H14013" s="21" t="s">
        <v>32</v>
      </c>
      <c r="I14013" s="29" t="n">
        <f aca="false">INDEX(Einstellungen!$B$27:$B$50,20)</f>
        <v>1.45</v>
      </c>
      <c r="J14013" s="29" t="n">
        <f aca="false">F14013*I14013</f>
        <v>60.0097841</v>
      </c>
    </row>
    <row r="14014" customFormat="false" ht="15" hidden="false" customHeight="false" outlineLevel="0" collapsed="false">
      <c r="A14014" s="28" t="n">
        <v>46164</v>
      </c>
      <c r="B14014" s="21" t="s">
        <v>132</v>
      </c>
      <c r="C14014" s="21" t="s">
        <v>137</v>
      </c>
      <c r="D14014" s="29" t="n">
        <v>218.428</v>
      </c>
      <c r="E14014" s="29" t="n">
        <f aca="false">D14014/10</f>
        <v>21.8428</v>
      </c>
      <c r="F14014" s="29" t="n">
        <f aca="false">(E14014+Einstellungen!$B$20)*(1+Einstellungen!$B$10)</f>
        <v>48.193572</v>
      </c>
      <c r="G14014" s="21" t="str">
        <f aca="false">IF(F14014&lt;Einstellungen!$B$5,"ja","nein")</f>
        <v>nein</v>
      </c>
      <c r="H14014" s="21" t="s">
        <v>32</v>
      </c>
      <c r="I14014" s="29" t="n">
        <f aca="false">INDEX(Einstellungen!$B$27:$B$50,21)</f>
        <v>1.4</v>
      </c>
      <c r="J14014" s="29" t="n">
        <f aca="false">F14014*I14014</f>
        <v>67.4710008</v>
      </c>
    </row>
    <row r="14015" customFormat="false" ht="15" hidden="false" customHeight="false" outlineLevel="0" collapsed="false">
      <c r="A14015" s="28" t="n">
        <v>46164</v>
      </c>
      <c r="B14015" s="21" t="s">
        <v>133</v>
      </c>
      <c r="C14015" s="21" t="s">
        <v>137</v>
      </c>
      <c r="D14015" s="29" t="n">
        <v>193.662</v>
      </c>
      <c r="E14015" s="29" t="n">
        <f aca="false">D14015/10</f>
        <v>19.3662</v>
      </c>
      <c r="F14015" s="29" t="n">
        <f aca="false">(E14015+Einstellungen!$B$20)*(1+Einstellungen!$B$10)</f>
        <v>45.246418</v>
      </c>
      <c r="G14015" s="21" t="str">
        <f aca="false">IF(F14015&lt;Einstellungen!$B$5,"ja","nein")</f>
        <v>nein</v>
      </c>
      <c r="H14015" s="21" t="s">
        <v>32</v>
      </c>
      <c r="I14015" s="29" t="n">
        <f aca="false">INDEX(Einstellungen!$B$27:$B$50,22)</f>
        <v>1.25</v>
      </c>
      <c r="J14015" s="29" t="n">
        <f aca="false">F14015*I14015</f>
        <v>56.5580225</v>
      </c>
    </row>
    <row r="14016" customFormat="false" ht="15" hidden="false" customHeight="false" outlineLevel="0" collapsed="false">
      <c r="A14016" s="28" t="n">
        <v>46164</v>
      </c>
      <c r="B14016" s="21" t="s">
        <v>134</v>
      </c>
      <c r="C14016" s="21" t="s">
        <v>137</v>
      </c>
      <c r="D14016" s="29" t="n">
        <v>154.635</v>
      </c>
      <c r="E14016" s="29" t="n">
        <f aca="false">D14016/10</f>
        <v>15.4635</v>
      </c>
      <c r="F14016" s="29" t="n">
        <f aca="false">(E14016+Einstellungen!$B$20)*(1+Einstellungen!$B$10)</f>
        <v>40.602205</v>
      </c>
      <c r="G14016" s="21" t="str">
        <f aca="false">IF(F14016&lt;Einstellungen!$B$5,"ja","nein")</f>
        <v>nein</v>
      </c>
      <c r="H14016" s="21" t="s">
        <v>32</v>
      </c>
      <c r="I14016" s="29" t="n">
        <f aca="false">INDEX(Einstellungen!$B$27:$B$50,23)</f>
        <v>1.05</v>
      </c>
      <c r="J14016" s="29" t="n">
        <f aca="false">F14016*I14016</f>
        <v>42.63231525</v>
      </c>
    </row>
    <row r="14017" customFormat="false" ht="15" hidden="false" customHeight="false" outlineLevel="0" collapsed="false">
      <c r="A14017" s="28" t="n">
        <v>46164</v>
      </c>
      <c r="B14017" s="21" t="s">
        <v>135</v>
      </c>
      <c r="C14017" s="21" t="s">
        <v>137</v>
      </c>
      <c r="D14017" s="29" t="n">
        <v>140.735</v>
      </c>
      <c r="E14017" s="29" t="n">
        <f aca="false">D14017/10</f>
        <v>14.0735</v>
      </c>
      <c r="F14017" s="29" t="n">
        <f aca="false">(E14017+Einstellungen!$B$20)*(1+Einstellungen!$B$10)</f>
        <v>38.948105</v>
      </c>
      <c r="G14017" s="21" t="str">
        <f aca="false">IF(F14017&lt;Einstellungen!$B$5,"ja","nein")</f>
        <v>nein</v>
      </c>
      <c r="H14017" s="21" t="s">
        <v>32</v>
      </c>
      <c r="I14017" s="29" t="n">
        <f aca="false">INDEX(Einstellungen!$B$27:$B$50,24)</f>
        <v>0.8</v>
      </c>
      <c r="J14017" s="29" t="n">
        <f aca="false">F14017*I14017</f>
        <v>31.158484</v>
      </c>
    </row>
    <row r="14018" customFormat="false" ht="15" hidden="false" customHeight="false" outlineLevel="0" collapsed="false">
      <c r="A14018" s="28" t="n">
        <v>46165</v>
      </c>
      <c r="B14018" s="21" t="s">
        <v>111</v>
      </c>
      <c r="C14018" s="21" t="s">
        <v>138</v>
      </c>
      <c r="D14018" s="29" t="n">
        <v>136.76</v>
      </c>
      <c r="E14018" s="29" t="n">
        <f aca="false">D14018/10</f>
        <v>13.676</v>
      </c>
      <c r="F14018" s="29" t="n">
        <f aca="false">(E14018+Einstellungen!$B$20)*(1+Einstellungen!$B$10)</f>
        <v>38.47508</v>
      </c>
      <c r="G14018" s="21" t="str">
        <f aca="false">IF(F14018&lt;Einstellungen!$B$5,"ja","nein")</f>
        <v>nein</v>
      </c>
      <c r="H14018" s="21" t="s">
        <v>32</v>
      </c>
      <c r="I14018" s="29" t="n">
        <f aca="false">INDEX(Einstellungen!$B$27:$B$50,1)</f>
        <v>0.6</v>
      </c>
      <c r="J14018" s="29" t="n">
        <f aca="false">F14018*I14018</f>
        <v>23.085048</v>
      </c>
    </row>
    <row r="14019" customFormat="false" ht="15" hidden="false" customHeight="false" outlineLevel="0" collapsed="false">
      <c r="A14019" s="28" t="n">
        <v>46165</v>
      </c>
      <c r="B14019" s="21" t="s">
        <v>113</v>
      </c>
      <c r="C14019" s="21" t="s">
        <v>138</v>
      </c>
      <c r="D14019" s="29" t="n">
        <v>130</v>
      </c>
      <c r="E14019" s="29" t="n">
        <f aca="false">D14019/10</f>
        <v>13</v>
      </c>
      <c r="F14019" s="29" t="n">
        <f aca="false">(E14019+Einstellungen!$B$20)*(1+Einstellungen!$B$10)</f>
        <v>37.67064</v>
      </c>
      <c r="G14019" s="21" t="str">
        <f aca="false">IF(F14019&lt;Einstellungen!$B$5,"ja","nein")</f>
        <v>nein</v>
      </c>
      <c r="H14019" s="21" t="s">
        <v>32</v>
      </c>
      <c r="I14019" s="29" t="n">
        <f aca="false">INDEX(Einstellungen!$B$27:$B$50,2)</f>
        <v>0.5</v>
      </c>
      <c r="J14019" s="29" t="n">
        <f aca="false">F14019*I14019</f>
        <v>18.83532</v>
      </c>
    </row>
    <row r="14020" customFormat="false" ht="15" hidden="false" customHeight="false" outlineLevel="0" collapsed="false">
      <c r="A14020" s="28" t="n">
        <v>46165</v>
      </c>
      <c r="B14020" s="21" t="s">
        <v>114</v>
      </c>
      <c r="C14020" s="21" t="s">
        <v>138</v>
      </c>
      <c r="D14020" s="29" t="n">
        <v>125.868</v>
      </c>
      <c r="E14020" s="29" t="n">
        <f aca="false">D14020/10</f>
        <v>12.5868</v>
      </c>
      <c r="F14020" s="29" t="n">
        <f aca="false">(E14020+Einstellungen!$B$20)*(1+Einstellungen!$B$10)</f>
        <v>37.178932</v>
      </c>
      <c r="G14020" s="21" t="str">
        <f aca="false">IF(F14020&lt;Einstellungen!$B$5,"ja","nein")</f>
        <v>nein</v>
      </c>
      <c r="H14020" s="21" t="s">
        <v>32</v>
      </c>
      <c r="I14020" s="29" t="n">
        <f aca="false">INDEX(Einstellungen!$B$27:$B$50,3)</f>
        <v>0.45</v>
      </c>
      <c r="J14020" s="29" t="n">
        <f aca="false">F14020*I14020</f>
        <v>16.7305194</v>
      </c>
    </row>
    <row r="14021" customFormat="false" ht="15" hidden="false" customHeight="false" outlineLevel="0" collapsed="false">
      <c r="A14021" s="28" t="n">
        <v>46165</v>
      </c>
      <c r="B14021" s="21" t="s">
        <v>115</v>
      </c>
      <c r="C14021" s="21" t="s">
        <v>138</v>
      </c>
      <c r="D14021" s="29" t="n">
        <v>125.368</v>
      </c>
      <c r="E14021" s="29" t="n">
        <f aca="false">D14021/10</f>
        <v>12.5368</v>
      </c>
      <c r="F14021" s="29" t="n">
        <f aca="false">(E14021+Einstellungen!$B$20)*(1+Einstellungen!$B$10)</f>
        <v>37.119432</v>
      </c>
      <c r="G14021" s="21" t="str">
        <f aca="false">IF(F14021&lt;Einstellungen!$B$5,"ja","nein")</f>
        <v>nein</v>
      </c>
      <c r="H14021" s="21" t="s">
        <v>32</v>
      </c>
      <c r="I14021" s="29" t="n">
        <f aca="false">INDEX(Einstellungen!$B$27:$B$50,4)</f>
        <v>0.45</v>
      </c>
      <c r="J14021" s="29" t="n">
        <f aca="false">F14021*I14021</f>
        <v>16.7037444</v>
      </c>
    </row>
    <row r="14022" customFormat="false" ht="15" hidden="false" customHeight="false" outlineLevel="0" collapsed="false">
      <c r="A14022" s="28" t="n">
        <v>46165</v>
      </c>
      <c r="B14022" s="21" t="s">
        <v>116</v>
      </c>
      <c r="C14022" s="21" t="s">
        <v>138</v>
      </c>
      <c r="D14022" s="29" t="n">
        <v>121.733</v>
      </c>
      <c r="E14022" s="29" t="n">
        <f aca="false">D14022/10</f>
        <v>12.1733</v>
      </c>
      <c r="F14022" s="29" t="n">
        <f aca="false">(E14022+Einstellungen!$B$20)*(1+Einstellungen!$B$10)</f>
        <v>36.686867</v>
      </c>
      <c r="G14022" s="21" t="str">
        <f aca="false">IF(F14022&lt;Einstellungen!$B$5,"ja","nein")</f>
        <v>nein</v>
      </c>
      <c r="H14022" s="21" t="s">
        <v>32</v>
      </c>
      <c r="I14022" s="29" t="n">
        <f aca="false">INDEX(Einstellungen!$B$27:$B$50,5)</f>
        <v>0.45</v>
      </c>
      <c r="J14022" s="29" t="n">
        <f aca="false">F14022*I14022</f>
        <v>16.50909015</v>
      </c>
    </row>
    <row r="14023" customFormat="false" ht="15" hidden="false" customHeight="false" outlineLevel="0" collapsed="false">
      <c r="A14023" s="28" t="n">
        <v>46165</v>
      </c>
      <c r="B14023" s="21" t="s">
        <v>117</v>
      </c>
      <c r="C14023" s="21" t="s">
        <v>138</v>
      </c>
      <c r="D14023" s="29" t="n">
        <v>119.26</v>
      </c>
      <c r="E14023" s="29" t="n">
        <f aca="false">D14023/10</f>
        <v>11.926</v>
      </c>
      <c r="F14023" s="29" t="n">
        <f aca="false">(E14023+Einstellungen!$B$20)*(1+Einstellungen!$B$10)</f>
        <v>36.39258</v>
      </c>
      <c r="G14023" s="21" t="str">
        <f aca="false">IF(F14023&lt;Einstellungen!$B$5,"ja","nein")</f>
        <v>nein</v>
      </c>
      <c r="H14023" s="21" t="s">
        <v>32</v>
      </c>
      <c r="I14023" s="29" t="n">
        <f aca="false">INDEX(Einstellungen!$B$27:$B$50,6)</f>
        <v>0.5</v>
      </c>
      <c r="J14023" s="29" t="n">
        <f aca="false">F14023*I14023</f>
        <v>18.19629</v>
      </c>
    </row>
    <row r="14024" customFormat="false" ht="15" hidden="false" customHeight="false" outlineLevel="0" collapsed="false">
      <c r="A14024" s="28" t="n">
        <v>46165</v>
      </c>
      <c r="B14024" s="21" t="s">
        <v>118</v>
      </c>
      <c r="C14024" s="21" t="s">
        <v>138</v>
      </c>
      <c r="D14024" s="29" t="n">
        <v>116.368</v>
      </c>
      <c r="E14024" s="29" t="n">
        <f aca="false">D14024/10</f>
        <v>11.6368</v>
      </c>
      <c r="F14024" s="29" t="n">
        <f aca="false">(E14024+Einstellungen!$B$20)*(1+Einstellungen!$B$10)</f>
        <v>36.048432</v>
      </c>
      <c r="G14024" s="21" t="str">
        <f aca="false">IF(F14024&lt;Einstellungen!$B$5,"ja","nein")</f>
        <v>nein</v>
      </c>
      <c r="H14024" s="21" t="s">
        <v>32</v>
      </c>
      <c r="I14024" s="29" t="n">
        <f aca="false">INDEX(Einstellungen!$B$27:$B$50,7)</f>
        <v>0.7</v>
      </c>
      <c r="J14024" s="29" t="n">
        <f aca="false">F14024*I14024</f>
        <v>25.2339024</v>
      </c>
    </row>
    <row r="14025" customFormat="false" ht="15" hidden="false" customHeight="false" outlineLevel="0" collapsed="false">
      <c r="A14025" s="28" t="n">
        <v>46165</v>
      </c>
      <c r="B14025" s="21" t="s">
        <v>119</v>
      </c>
      <c r="C14025" s="21" t="s">
        <v>138</v>
      </c>
      <c r="D14025" s="29" t="n">
        <v>97.085</v>
      </c>
      <c r="E14025" s="29" t="n">
        <f aca="false">D14025/10</f>
        <v>9.7085</v>
      </c>
      <c r="F14025" s="29" t="n">
        <f aca="false">(E14025+Einstellungen!$B$20)*(1+Einstellungen!$B$10)</f>
        <v>33.753755</v>
      </c>
      <c r="G14025" s="21" t="str">
        <f aca="false">IF(F14025&lt;Einstellungen!$B$5,"ja","nein")</f>
        <v>nein</v>
      </c>
      <c r="H14025" s="21" t="s">
        <v>32</v>
      </c>
      <c r="I14025" s="29" t="n">
        <f aca="false">INDEX(Einstellungen!$B$27:$B$50,8)</f>
        <v>0.95</v>
      </c>
      <c r="J14025" s="29" t="n">
        <f aca="false">F14025*I14025</f>
        <v>32.06606725</v>
      </c>
    </row>
    <row r="14026" customFormat="false" ht="15" hidden="false" customHeight="false" outlineLevel="0" collapsed="false">
      <c r="A14026" s="28" t="n">
        <v>46165</v>
      </c>
      <c r="B14026" s="21" t="s">
        <v>120</v>
      </c>
      <c r="C14026" s="21" t="s">
        <v>138</v>
      </c>
      <c r="D14026" s="29" t="n">
        <v>49.862</v>
      </c>
      <c r="E14026" s="29" t="n">
        <f aca="false">D14026/10</f>
        <v>4.9862</v>
      </c>
      <c r="F14026" s="29" t="n">
        <f aca="false">(E14026+Einstellungen!$B$20)*(1+Einstellungen!$B$10)</f>
        <v>28.134218</v>
      </c>
      <c r="G14026" s="21" t="str">
        <f aca="false">IF(F14026&lt;Einstellungen!$B$5,"ja","nein")</f>
        <v>ja</v>
      </c>
      <c r="H14026" s="21" t="s">
        <v>32</v>
      </c>
      <c r="I14026" s="29" t="n">
        <f aca="false">INDEX(Einstellungen!$B$27:$B$50,9)</f>
        <v>1.05</v>
      </c>
      <c r="J14026" s="29" t="n">
        <f aca="false">F14026*I14026</f>
        <v>29.5409289</v>
      </c>
    </row>
    <row r="14027" customFormat="false" ht="15" hidden="false" customHeight="false" outlineLevel="0" collapsed="false">
      <c r="A14027" s="28" t="n">
        <v>46165</v>
      </c>
      <c r="B14027" s="21" t="s">
        <v>121</v>
      </c>
      <c r="C14027" s="21" t="s">
        <v>138</v>
      </c>
      <c r="D14027" s="29" t="n">
        <v>1.6</v>
      </c>
      <c r="E14027" s="29" t="n">
        <f aca="false">D14027/10</f>
        <v>0.16</v>
      </c>
      <c r="F14027" s="29" t="n">
        <f aca="false">(E14027+Einstellungen!$B$20)*(1+Einstellungen!$B$10)</f>
        <v>22.39104</v>
      </c>
      <c r="G14027" s="21" t="str">
        <f aca="false">IF(F14027&lt;Einstellungen!$B$5,"ja","nein")</f>
        <v>ja</v>
      </c>
      <c r="H14027" s="21" t="s">
        <v>32</v>
      </c>
      <c r="I14027" s="29" t="n">
        <f aca="false">INDEX(Einstellungen!$B$27:$B$50,10)</f>
        <v>1.05</v>
      </c>
      <c r="J14027" s="29" t="n">
        <f aca="false">F14027*I14027</f>
        <v>23.510592</v>
      </c>
    </row>
    <row r="14028" customFormat="false" ht="15" hidden="false" customHeight="false" outlineLevel="0" collapsed="false">
      <c r="A14028" s="28" t="n">
        <v>46165</v>
      </c>
      <c r="B14028" s="21" t="s">
        <v>122</v>
      </c>
      <c r="C14028" s="21" t="s">
        <v>138</v>
      </c>
      <c r="D14028" s="29" t="n">
        <v>-0.333</v>
      </c>
      <c r="E14028" s="29" t="n">
        <f aca="false">D14028/10</f>
        <v>-0.0333</v>
      </c>
      <c r="F14028" s="29" t="n">
        <f aca="false">(E14028+Einstellungen!$B$20)*(1+Einstellungen!$B$10)</f>
        <v>22.161013</v>
      </c>
      <c r="G14028" s="21" t="str">
        <f aca="false">IF(F14028&lt;Einstellungen!$B$5,"ja","nein")</f>
        <v>ja</v>
      </c>
      <c r="H14028" s="21" t="s">
        <v>32</v>
      </c>
      <c r="I14028" s="29" t="n">
        <f aca="false">INDEX(Einstellungen!$B$27:$B$50,11)</f>
        <v>1.05</v>
      </c>
      <c r="J14028" s="29" t="n">
        <f aca="false">F14028*I14028</f>
        <v>23.26906365</v>
      </c>
    </row>
    <row r="14029" customFormat="false" ht="15" hidden="false" customHeight="false" outlineLevel="0" collapsed="false">
      <c r="A14029" s="28" t="n">
        <v>46165</v>
      </c>
      <c r="B14029" s="21" t="s">
        <v>123</v>
      </c>
      <c r="C14029" s="21" t="s">
        <v>138</v>
      </c>
      <c r="D14029" s="29" t="n">
        <v>-3.9</v>
      </c>
      <c r="E14029" s="29" t="n">
        <f aca="false">D14029/10</f>
        <v>-0.39</v>
      </c>
      <c r="F14029" s="29" t="n">
        <f aca="false">(E14029+Einstellungen!$B$20)*(1+Einstellungen!$B$10)</f>
        <v>21.73654</v>
      </c>
      <c r="G14029" s="21" t="str">
        <f aca="false">IF(F14029&lt;Einstellungen!$B$5,"ja","nein")</f>
        <v>ja</v>
      </c>
      <c r="H14029" s="21" t="s">
        <v>32</v>
      </c>
      <c r="I14029" s="29" t="n">
        <f aca="false">INDEX(Einstellungen!$B$27:$B$50,12)</f>
        <v>1.1</v>
      </c>
      <c r="J14029" s="29" t="n">
        <f aca="false">F14029*I14029</f>
        <v>23.910194</v>
      </c>
    </row>
    <row r="14030" customFormat="false" ht="15" hidden="false" customHeight="false" outlineLevel="0" collapsed="false">
      <c r="A14030" s="28" t="n">
        <v>46165</v>
      </c>
      <c r="B14030" s="21" t="s">
        <v>124</v>
      </c>
      <c r="C14030" s="21" t="s">
        <v>138</v>
      </c>
      <c r="D14030" s="29" t="n">
        <v>-12.392</v>
      </c>
      <c r="E14030" s="29" t="n">
        <f aca="false">D14030/10</f>
        <v>-1.2392</v>
      </c>
      <c r="F14030" s="29" t="n">
        <f aca="false">(E14030+Einstellungen!$B$20)*(1+Einstellungen!$B$10)</f>
        <v>20.725992</v>
      </c>
      <c r="G14030" s="21" t="str">
        <f aca="false">IF(F14030&lt;Einstellungen!$B$5,"ja","nein")</f>
        <v>ja</v>
      </c>
      <c r="H14030" s="21" t="s">
        <v>32</v>
      </c>
      <c r="I14030" s="29" t="n">
        <f aca="false">INDEX(Einstellungen!$B$27:$B$50,13)</f>
        <v>1.2</v>
      </c>
      <c r="J14030" s="29" t="n">
        <f aca="false">F14030*I14030</f>
        <v>24.8711904</v>
      </c>
    </row>
    <row r="14031" customFormat="false" ht="15" hidden="false" customHeight="false" outlineLevel="0" collapsed="false">
      <c r="A14031" s="28" t="n">
        <v>46165</v>
      </c>
      <c r="B14031" s="21" t="s">
        <v>125</v>
      </c>
      <c r="C14031" s="21" t="s">
        <v>138</v>
      </c>
      <c r="D14031" s="29" t="n">
        <v>-31.817</v>
      </c>
      <c r="E14031" s="29" t="n">
        <f aca="false">D14031/10</f>
        <v>-3.1817</v>
      </c>
      <c r="F14031" s="29" t="n">
        <f aca="false">(E14031+Einstellungen!$B$20)*(1+Einstellungen!$B$10)</f>
        <v>18.414417</v>
      </c>
      <c r="G14031" s="21" t="str">
        <f aca="false">IF(F14031&lt;Einstellungen!$B$5,"ja","nein")</f>
        <v>ja</v>
      </c>
      <c r="H14031" s="21" t="s">
        <v>32</v>
      </c>
      <c r="I14031" s="29" t="n">
        <f aca="false">INDEX(Einstellungen!$B$27:$B$50,14)</f>
        <v>1.15</v>
      </c>
      <c r="J14031" s="29" t="n">
        <f aca="false">F14031*I14031</f>
        <v>21.17657955</v>
      </c>
    </row>
    <row r="14032" customFormat="false" ht="15" hidden="false" customHeight="false" outlineLevel="0" collapsed="false">
      <c r="A14032" s="28" t="n">
        <v>46165</v>
      </c>
      <c r="B14032" s="21" t="s">
        <v>126</v>
      </c>
      <c r="C14032" s="21" t="s">
        <v>138</v>
      </c>
      <c r="D14032" s="29" t="n">
        <v>-18.42</v>
      </c>
      <c r="E14032" s="29" t="n">
        <f aca="false">D14032/10</f>
        <v>-1.842</v>
      </c>
      <c r="F14032" s="29" t="n">
        <f aca="false">(E14032+Einstellungen!$B$20)*(1+Einstellungen!$B$10)</f>
        <v>20.00866</v>
      </c>
      <c r="G14032" s="21" t="str">
        <f aca="false">IF(F14032&lt;Einstellungen!$B$5,"ja","nein")</f>
        <v>ja</v>
      </c>
      <c r="H14032" s="21" t="s">
        <v>32</v>
      </c>
      <c r="I14032" s="29" t="n">
        <f aca="false">INDEX(Einstellungen!$B$27:$B$50,15)</f>
        <v>1</v>
      </c>
      <c r="J14032" s="29" t="n">
        <f aca="false">F14032*I14032</f>
        <v>20.00866</v>
      </c>
    </row>
    <row r="14033" customFormat="false" ht="15" hidden="false" customHeight="false" outlineLevel="0" collapsed="false">
      <c r="A14033" s="28" t="n">
        <v>46165</v>
      </c>
      <c r="B14033" s="21" t="s">
        <v>127</v>
      </c>
      <c r="C14033" s="21" t="s">
        <v>138</v>
      </c>
      <c r="D14033" s="29" t="n">
        <v>-4</v>
      </c>
      <c r="E14033" s="29" t="n">
        <f aca="false">D14033/10</f>
        <v>-0.4</v>
      </c>
      <c r="F14033" s="29" t="n">
        <f aca="false">(E14033+Einstellungen!$B$20)*(1+Einstellungen!$B$10)</f>
        <v>21.72464</v>
      </c>
      <c r="G14033" s="21" t="str">
        <f aca="false">IF(F14033&lt;Einstellungen!$B$5,"ja","nein")</f>
        <v>ja</v>
      </c>
      <c r="H14033" s="21" t="s">
        <v>32</v>
      </c>
      <c r="I14033" s="29" t="n">
        <f aca="false">INDEX(Einstellungen!$B$27:$B$50,16)</f>
        <v>0.95</v>
      </c>
      <c r="J14033" s="29" t="n">
        <f aca="false">F14033*I14033</f>
        <v>20.638408</v>
      </c>
    </row>
    <row r="14034" customFormat="false" ht="15" hidden="false" customHeight="false" outlineLevel="0" collapsed="false">
      <c r="A14034" s="28" t="n">
        <v>46165</v>
      </c>
      <c r="B14034" s="21" t="s">
        <v>128</v>
      </c>
      <c r="C14034" s="21" t="s">
        <v>138</v>
      </c>
      <c r="D14034" s="29" t="n">
        <v>-0.288</v>
      </c>
      <c r="E14034" s="29" t="n">
        <f aca="false">D14034/10</f>
        <v>-0.0288</v>
      </c>
      <c r="F14034" s="29" t="n">
        <f aca="false">(E14034+Einstellungen!$B$20)*(1+Einstellungen!$B$10)</f>
        <v>22.166368</v>
      </c>
      <c r="G14034" s="21" t="str">
        <f aca="false">IF(F14034&lt;Einstellungen!$B$5,"ja","nein")</f>
        <v>ja</v>
      </c>
      <c r="H14034" s="21" t="s">
        <v>32</v>
      </c>
      <c r="I14034" s="29" t="n">
        <f aca="false">INDEX(Einstellungen!$B$27:$B$50,17)</f>
        <v>0.95</v>
      </c>
      <c r="J14034" s="29" t="n">
        <f aca="false">F14034*I14034</f>
        <v>21.0580496</v>
      </c>
    </row>
    <row r="14035" customFormat="false" ht="15" hidden="false" customHeight="false" outlineLevel="0" collapsed="false">
      <c r="A14035" s="28" t="n">
        <v>46165</v>
      </c>
      <c r="B14035" s="21" t="s">
        <v>129</v>
      </c>
      <c r="C14035" s="21" t="s">
        <v>138</v>
      </c>
      <c r="D14035" s="29" t="n">
        <v>44.447</v>
      </c>
      <c r="E14035" s="29" t="n">
        <f aca="false">D14035/10</f>
        <v>4.4447</v>
      </c>
      <c r="F14035" s="29" t="n">
        <f aca="false">(E14035+Einstellungen!$B$20)*(1+Einstellungen!$B$10)</f>
        <v>27.489833</v>
      </c>
      <c r="G14035" s="21" t="str">
        <f aca="false">IF(F14035&lt;Einstellungen!$B$5,"ja","nein")</f>
        <v>ja</v>
      </c>
      <c r="H14035" s="21" t="s">
        <v>32</v>
      </c>
      <c r="I14035" s="29" t="n">
        <f aca="false">INDEX(Einstellungen!$B$27:$B$50,18)</f>
        <v>1.1</v>
      </c>
      <c r="J14035" s="29" t="n">
        <f aca="false">F14035*I14035</f>
        <v>30.2388163</v>
      </c>
    </row>
    <row r="14036" customFormat="false" ht="15" hidden="false" customHeight="false" outlineLevel="0" collapsed="false">
      <c r="A14036" s="28" t="n">
        <v>46165</v>
      </c>
      <c r="B14036" s="21" t="s">
        <v>130</v>
      </c>
      <c r="C14036" s="21" t="s">
        <v>138</v>
      </c>
      <c r="D14036" s="29" t="n">
        <v>120.763</v>
      </c>
      <c r="E14036" s="29" t="n">
        <f aca="false">D14036/10</f>
        <v>12.0763</v>
      </c>
      <c r="F14036" s="29" t="n">
        <f aca="false">(E14036+Einstellungen!$B$20)*(1+Einstellungen!$B$10)</f>
        <v>36.571437</v>
      </c>
      <c r="G14036" s="21" t="str">
        <f aca="false">IF(F14036&lt;Einstellungen!$B$5,"ja","nein")</f>
        <v>nein</v>
      </c>
      <c r="H14036" s="21" t="s">
        <v>32</v>
      </c>
      <c r="I14036" s="29" t="n">
        <f aca="false">INDEX(Einstellungen!$B$27:$B$50,19)</f>
        <v>1.35</v>
      </c>
      <c r="J14036" s="29" t="n">
        <f aca="false">F14036*I14036</f>
        <v>49.37143995</v>
      </c>
    </row>
    <row r="14037" customFormat="false" ht="15" hidden="false" customHeight="false" outlineLevel="0" collapsed="false">
      <c r="A14037" s="28" t="n">
        <v>46165</v>
      </c>
      <c r="B14037" s="21" t="s">
        <v>131</v>
      </c>
      <c r="C14037" s="21" t="s">
        <v>138</v>
      </c>
      <c r="D14037" s="29" t="n">
        <v>149.657</v>
      </c>
      <c r="E14037" s="29" t="n">
        <f aca="false">D14037/10</f>
        <v>14.9657</v>
      </c>
      <c r="F14037" s="29" t="n">
        <f aca="false">(E14037+Einstellungen!$B$20)*(1+Einstellungen!$B$10)</f>
        <v>40.009823</v>
      </c>
      <c r="G14037" s="21" t="str">
        <f aca="false">IF(F14037&lt;Einstellungen!$B$5,"ja","nein")</f>
        <v>nein</v>
      </c>
      <c r="H14037" s="21" t="s">
        <v>32</v>
      </c>
      <c r="I14037" s="29" t="n">
        <f aca="false">INDEX(Einstellungen!$B$27:$B$50,20)</f>
        <v>1.45</v>
      </c>
      <c r="J14037" s="29" t="n">
        <f aca="false">F14037*I14037</f>
        <v>58.01424335</v>
      </c>
    </row>
    <row r="14038" customFormat="false" ht="15" hidden="false" customHeight="false" outlineLevel="0" collapsed="false">
      <c r="A14038" s="28" t="n">
        <v>46165</v>
      </c>
      <c r="B14038" s="21" t="s">
        <v>132</v>
      </c>
      <c r="C14038" s="21" t="s">
        <v>138</v>
      </c>
      <c r="D14038" s="29" t="n">
        <v>174.52</v>
      </c>
      <c r="E14038" s="29" t="n">
        <f aca="false">D14038/10</f>
        <v>17.452</v>
      </c>
      <c r="F14038" s="29" t="n">
        <f aca="false">(E14038+Einstellungen!$B$20)*(1+Einstellungen!$B$10)</f>
        <v>42.96852</v>
      </c>
      <c r="G14038" s="21" t="str">
        <f aca="false">IF(F14038&lt;Einstellungen!$B$5,"ja","nein")</f>
        <v>nein</v>
      </c>
      <c r="H14038" s="21" t="s">
        <v>32</v>
      </c>
      <c r="I14038" s="29" t="n">
        <f aca="false">INDEX(Einstellungen!$B$27:$B$50,21)</f>
        <v>1.4</v>
      </c>
      <c r="J14038" s="29" t="n">
        <f aca="false">F14038*I14038</f>
        <v>60.155928</v>
      </c>
    </row>
    <row r="14039" customFormat="false" ht="15" hidden="false" customHeight="false" outlineLevel="0" collapsed="false">
      <c r="A14039" s="28" t="n">
        <v>46165</v>
      </c>
      <c r="B14039" s="21" t="s">
        <v>133</v>
      </c>
      <c r="C14039" s="21" t="s">
        <v>138</v>
      </c>
      <c r="D14039" s="29" t="n">
        <v>171.065</v>
      </c>
      <c r="E14039" s="29" t="n">
        <f aca="false">D14039/10</f>
        <v>17.1065</v>
      </c>
      <c r="F14039" s="29" t="n">
        <f aca="false">(E14039+Einstellungen!$B$20)*(1+Einstellungen!$B$10)</f>
        <v>42.557375</v>
      </c>
      <c r="G14039" s="21" t="str">
        <f aca="false">IF(F14039&lt;Einstellungen!$B$5,"ja","nein")</f>
        <v>nein</v>
      </c>
      <c r="H14039" s="21" t="s">
        <v>32</v>
      </c>
      <c r="I14039" s="29" t="n">
        <f aca="false">INDEX(Einstellungen!$B$27:$B$50,22)</f>
        <v>1.25</v>
      </c>
      <c r="J14039" s="29" t="n">
        <f aca="false">F14039*I14039</f>
        <v>53.19671875</v>
      </c>
    </row>
    <row r="14040" customFormat="false" ht="15" hidden="false" customHeight="false" outlineLevel="0" collapsed="false">
      <c r="A14040" s="28" t="n">
        <v>46165</v>
      </c>
      <c r="B14040" s="21" t="s">
        <v>134</v>
      </c>
      <c r="C14040" s="21" t="s">
        <v>138</v>
      </c>
      <c r="D14040" s="29" t="n">
        <v>156.915</v>
      </c>
      <c r="E14040" s="29" t="n">
        <f aca="false">D14040/10</f>
        <v>15.6915</v>
      </c>
      <c r="F14040" s="29" t="n">
        <f aca="false">(E14040+Einstellungen!$B$20)*(1+Einstellungen!$B$10)</f>
        <v>40.873525</v>
      </c>
      <c r="G14040" s="21" t="str">
        <f aca="false">IF(F14040&lt;Einstellungen!$B$5,"ja","nein")</f>
        <v>nein</v>
      </c>
      <c r="H14040" s="21" t="s">
        <v>32</v>
      </c>
      <c r="I14040" s="29" t="n">
        <f aca="false">INDEX(Einstellungen!$B$27:$B$50,23)</f>
        <v>1.05</v>
      </c>
      <c r="J14040" s="29" t="n">
        <f aca="false">F14040*I14040</f>
        <v>42.91720125</v>
      </c>
    </row>
    <row r="14041" customFormat="false" ht="15" hidden="false" customHeight="false" outlineLevel="0" collapsed="false">
      <c r="A14041" s="28" t="n">
        <v>46165</v>
      </c>
      <c r="B14041" s="21" t="s">
        <v>135</v>
      </c>
      <c r="C14041" s="21" t="s">
        <v>138</v>
      </c>
      <c r="D14041" s="29" t="n">
        <v>144.653</v>
      </c>
      <c r="E14041" s="29" t="n">
        <f aca="false">D14041/10</f>
        <v>14.4653</v>
      </c>
      <c r="F14041" s="29" t="n">
        <f aca="false">(E14041+Einstellungen!$B$20)*(1+Einstellungen!$B$10)</f>
        <v>39.414347</v>
      </c>
      <c r="G14041" s="21" t="str">
        <f aca="false">IF(F14041&lt;Einstellungen!$B$5,"ja","nein")</f>
        <v>nein</v>
      </c>
      <c r="H14041" s="21" t="s">
        <v>32</v>
      </c>
      <c r="I14041" s="29" t="n">
        <f aca="false">INDEX(Einstellungen!$B$27:$B$50,24)</f>
        <v>0.8</v>
      </c>
      <c r="J14041" s="29" t="n">
        <f aca="false">F14041*I14041</f>
        <v>31.5314776</v>
      </c>
    </row>
    <row r="14042" customFormat="false" ht="15" hidden="false" customHeight="false" outlineLevel="0" collapsed="false">
      <c r="A14042" s="28" t="n">
        <v>46166</v>
      </c>
      <c r="B14042" s="21" t="s">
        <v>111</v>
      </c>
      <c r="C14042" s="21" t="s">
        <v>139</v>
      </c>
      <c r="D14042" s="29" t="n">
        <v>143.803</v>
      </c>
      <c r="E14042" s="29" t="n">
        <f aca="false">D14042/10</f>
        <v>14.3803</v>
      </c>
      <c r="F14042" s="29" t="n">
        <f aca="false">(E14042+Einstellungen!$B$20)*(1+Einstellungen!$B$10)</f>
        <v>39.313197</v>
      </c>
      <c r="G14042" s="21" t="str">
        <f aca="false">IF(F14042&lt;Einstellungen!$B$5,"ja","nein")</f>
        <v>nein</v>
      </c>
      <c r="H14042" s="21" t="s">
        <v>32</v>
      </c>
      <c r="I14042" s="29" t="n">
        <f aca="false">INDEX(Einstellungen!$B$27:$B$50,1)</f>
        <v>0.6</v>
      </c>
      <c r="J14042" s="29" t="n">
        <f aca="false">F14042*I14042</f>
        <v>23.5879182</v>
      </c>
    </row>
    <row r="14043" customFormat="false" ht="15" hidden="false" customHeight="false" outlineLevel="0" collapsed="false">
      <c r="A14043" s="28" t="n">
        <v>46166</v>
      </c>
      <c r="B14043" s="21" t="s">
        <v>113</v>
      </c>
      <c r="C14043" s="21" t="s">
        <v>139</v>
      </c>
      <c r="D14043" s="29" t="n">
        <v>133.377</v>
      </c>
      <c r="E14043" s="29" t="n">
        <f aca="false">D14043/10</f>
        <v>13.3377</v>
      </c>
      <c r="F14043" s="29" t="n">
        <f aca="false">(E14043+Einstellungen!$B$20)*(1+Einstellungen!$B$10)</f>
        <v>38.072503</v>
      </c>
      <c r="G14043" s="21" t="str">
        <f aca="false">IF(F14043&lt;Einstellungen!$B$5,"ja","nein")</f>
        <v>nein</v>
      </c>
      <c r="H14043" s="21" t="s">
        <v>32</v>
      </c>
      <c r="I14043" s="29" t="n">
        <f aca="false">INDEX(Einstellungen!$B$27:$B$50,2)</f>
        <v>0.5</v>
      </c>
      <c r="J14043" s="29" t="n">
        <f aca="false">F14043*I14043</f>
        <v>19.0362515</v>
      </c>
    </row>
    <row r="14044" customFormat="false" ht="15" hidden="false" customHeight="false" outlineLevel="0" collapsed="false">
      <c r="A14044" s="28" t="n">
        <v>46166</v>
      </c>
      <c r="B14044" s="21" t="s">
        <v>114</v>
      </c>
      <c r="C14044" s="21" t="s">
        <v>139</v>
      </c>
      <c r="D14044" s="29" t="n">
        <v>136.885</v>
      </c>
      <c r="E14044" s="29" t="n">
        <f aca="false">D14044/10</f>
        <v>13.6885</v>
      </c>
      <c r="F14044" s="29" t="n">
        <f aca="false">(E14044+Einstellungen!$B$20)*(1+Einstellungen!$B$10)</f>
        <v>38.489955</v>
      </c>
      <c r="G14044" s="21" t="str">
        <f aca="false">IF(F14044&lt;Einstellungen!$B$5,"ja","nein")</f>
        <v>nein</v>
      </c>
      <c r="H14044" s="21" t="s">
        <v>32</v>
      </c>
      <c r="I14044" s="29" t="n">
        <f aca="false">INDEX(Einstellungen!$B$27:$B$50,3)</f>
        <v>0.45</v>
      </c>
      <c r="J14044" s="29" t="n">
        <f aca="false">F14044*I14044</f>
        <v>17.32047975</v>
      </c>
    </row>
    <row r="14045" customFormat="false" ht="15" hidden="false" customHeight="false" outlineLevel="0" collapsed="false">
      <c r="A14045" s="28" t="n">
        <v>46166</v>
      </c>
      <c r="B14045" s="21" t="s">
        <v>115</v>
      </c>
      <c r="C14045" s="21" t="s">
        <v>139</v>
      </c>
      <c r="D14045" s="29" t="n">
        <v>125.44</v>
      </c>
      <c r="E14045" s="29" t="n">
        <f aca="false">D14045/10</f>
        <v>12.544</v>
      </c>
      <c r="F14045" s="29" t="n">
        <f aca="false">(E14045+Einstellungen!$B$20)*(1+Einstellungen!$B$10)</f>
        <v>37.128</v>
      </c>
      <c r="G14045" s="21" t="str">
        <f aca="false">IF(F14045&lt;Einstellungen!$B$5,"ja","nein")</f>
        <v>nein</v>
      </c>
      <c r="H14045" s="21" t="s">
        <v>32</v>
      </c>
      <c r="I14045" s="29" t="n">
        <f aca="false">INDEX(Einstellungen!$B$27:$B$50,4)</f>
        <v>0.45</v>
      </c>
      <c r="J14045" s="29" t="n">
        <f aca="false">F14045*I14045</f>
        <v>16.7076</v>
      </c>
    </row>
    <row r="14046" customFormat="false" ht="15" hidden="false" customHeight="false" outlineLevel="0" collapsed="false">
      <c r="A14046" s="28" t="n">
        <v>46166</v>
      </c>
      <c r="B14046" s="21" t="s">
        <v>116</v>
      </c>
      <c r="C14046" s="21" t="s">
        <v>139</v>
      </c>
      <c r="D14046" s="29" t="n">
        <v>122.89</v>
      </c>
      <c r="E14046" s="29" t="n">
        <f aca="false">D14046/10</f>
        <v>12.289</v>
      </c>
      <c r="F14046" s="29" t="n">
        <f aca="false">(E14046+Einstellungen!$B$20)*(1+Einstellungen!$B$10)</f>
        <v>36.82455</v>
      </c>
      <c r="G14046" s="21" t="str">
        <f aca="false">IF(F14046&lt;Einstellungen!$B$5,"ja","nein")</f>
        <v>nein</v>
      </c>
      <c r="H14046" s="21" t="s">
        <v>32</v>
      </c>
      <c r="I14046" s="29" t="n">
        <f aca="false">INDEX(Einstellungen!$B$27:$B$50,5)</f>
        <v>0.45</v>
      </c>
      <c r="J14046" s="29" t="n">
        <f aca="false">F14046*I14046</f>
        <v>16.5710475</v>
      </c>
    </row>
    <row r="14047" customFormat="false" ht="15" hidden="false" customHeight="false" outlineLevel="0" collapsed="false">
      <c r="A14047" s="28" t="n">
        <v>46166</v>
      </c>
      <c r="B14047" s="21" t="s">
        <v>117</v>
      </c>
      <c r="C14047" s="21" t="s">
        <v>139</v>
      </c>
      <c r="D14047" s="29" t="n">
        <v>117.722</v>
      </c>
      <c r="E14047" s="29" t="n">
        <f aca="false">D14047/10</f>
        <v>11.7722</v>
      </c>
      <c r="F14047" s="29" t="n">
        <f aca="false">(E14047+Einstellungen!$B$20)*(1+Einstellungen!$B$10)</f>
        <v>36.209558</v>
      </c>
      <c r="G14047" s="21" t="str">
        <f aca="false">IF(F14047&lt;Einstellungen!$B$5,"ja","nein")</f>
        <v>nein</v>
      </c>
      <c r="H14047" s="21" t="s">
        <v>32</v>
      </c>
      <c r="I14047" s="29" t="n">
        <f aca="false">INDEX(Einstellungen!$B$27:$B$50,6)</f>
        <v>0.5</v>
      </c>
      <c r="J14047" s="29" t="n">
        <f aca="false">F14047*I14047</f>
        <v>18.104779</v>
      </c>
    </row>
    <row r="14048" customFormat="false" ht="15" hidden="false" customHeight="false" outlineLevel="0" collapsed="false">
      <c r="A14048" s="28" t="n">
        <v>46166</v>
      </c>
      <c r="B14048" s="21" t="s">
        <v>118</v>
      </c>
      <c r="C14048" s="21" t="s">
        <v>139</v>
      </c>
      <c r="D14048" s="29" t="n">
        <v>108.795</v>
      </c>
      <c r="E14048" s="29" t="n">
        <f aca="false">D14048/10</f>
        <v>10.8795</v>
      </c>
      <c r="F14048" s="29" t="n">
        <f aca="false">(E14048+Einstellungen!$B$20)*(1+Einstellungen!$B$10)</f>
        <v>35.147245</v>
      </c>
      <c r="G14048" s="21" t="str">
        <f aca="false">IF(F14048&lt;Einstellungen!$B$5,"ja","nein")</f>
        <v>nein</v>
      </c>
      <c r="H14048" s="21" t="s">
        <v>32</v>
      </c>
      <c r="I14048" s="29" t="n">
        <f aca="false">INDEX(Einstellungen!$B$27:$B$50,7)</f>
        <v>0.7</v>
      </c>
      <c r="J14048" s="29" t="n">
        <f aca="false">F14048*I14048</f>
        <v>24.6030715</v>
      </c>
    </row>
    <row r="14049" customFormat="false" ht="15" hidden="false" customHeight="false" outlineLevel="0" collapsed="false">
      <c r="A14049" s="28" t="n">
        <v>46166</v>
      </c>
      <c r="B14049" s="21" t="s">
        <v>119</v>
      </c>
      <c r="C14049" s="21" t="s">
        <v>139</v>
      </c>
      <c r="D14049" s="29" t="n">
        <v>88.463</v>
      </c>
      <c r="E14049" s="29" t="n">
        <f aca="false">D14049/10</f>
        <v>8.8463</v>
      </c>
      <c r="F14049" s="29" t="n">
        <f aca="false">(E14049+Einstellungen!$B$20)*(1+Einstellungen!$B$10)</f>
        <v>32.727737</v>
      </c>
      <c r="G14049" s="21" t="str">
        <f aca="false">IF(F14049&lt;Einstellungen!$B$5,"ja","nein")</f>
        <v>nein</v>
      </c>
      <c r="H14049" s="21" t="s">
        <v>32</v>
      </c>
      <c r="I14049" s="29" t="n">
        <f aca="false">INDEX(Einstellungen!$B$27:$B$50,8)</f>
        <v>0.95</v>
      </c>
      <c r="J14049" s="29" t="n">
        <f aca="false">F14049*I14049</f>
        <v>31.09135015</v>
      </c>
    </row>
    <row r="14050" customFormat="false" ht="15" hidden="false" customHeight="false" outlineLevel="0" collapsed="false">
      <c r="A14050" s="28" t="n">
        <v>46166</v>
      </c>
      <c r="B14050" s="21" t="s">
        <v>120</v>
      </c>
      <c r="C14050" s="21" t="s">
        <v>139</v>
      </c>
      <c r="D14050" s="29" t="n">
        <v>16.367</v>
      </c>
      <c r="E14050" s="29" t="n">
        <f aca="false">D14050/10</f>
        <v>1.6367</v>
      </c>
      <c r="F14050" s="29" t="n">
        <f aca="false">(E14050+Einstellungen!$B$20)*(1+Einstellungen!$B$10)</f>
        <v>24.148313</v>
      </c>
      <c r="G14050" s="21" t="str">
        <f aca="false">IF(F14050&lt;Einstellungen!$B$5,"ja","nein")</f>
        <v>ja</v>
      </c>
      <c r="H14050" s="21" t="s">
        <v>32</v>
      </c>
      <c r="I14050" s="29" t="n">
        <f aca="false">INDEX(Einstellungen!$B$27:$B$50,9)</f>
        <v>1.05</v>
      </c>
      <c r="J14050" s="29" t="n">
        <f aca="false">F14050*I14050</f>
        <v>25.35572865</v>
      </c>
    </row>
    <row r="14051" customFormat="false" ht="15" hidden="false" customHeight="false" outlineLevel="0" collapsed="false">
      <c r="A14051" s="28" t="n">
        <v>46166</v>
      </c>
      <c r="B14051" s="21" t="s">
        <v>121</v>
      </c>
      <c r="C14051" s="21" t="s">
        <v>139</v>
      </c>
      <c r="D14051" s="29" t="n">
        <v>-0.028</v>
      </c>
      <c r="E14051" s="29" t="n">
        <f aca="false">D14051/10</f>
        <v>-0.0028</v>
      </c>
      <c r="F14051" s="29" t="n">
        <f aca="false">(E14051+Einstellungen!$B$20)*(1+Einstellungen!$B$10)</f>
        <v>22.197308</v>
      </c>
      <c r="G14051" s="21" t="str">
        <f aca="false">IF(F14051&lt;Einstellungen!$B$5,"ja","nein")</f>
        <v>ja</v>
      </c>
      <c r="H14051" s="21" t="s">
        <v>32</v>
      </c>
      <c r="I14051" s="29" t="n">
        <f aca="false">INDEX(Einstellungen!$B$27:$B$50,10)</f>
        <v>1.05</v>
      </c>
      <c r="J14051" s="29" t="n">
        <f aca="false">F14051*I14051</f>
        <v>23.3071734</v>
      </c>
    </row>
    <row r="14052" customFormat="false" ht="15" hidden="false" customHeight="false" outlineLevel="0" collapsed="false">
      <c r="A14052" s="28" t="n">
        <v>46166</v>
      </c>
      <c r="B14052" s="21" t="s">
        <v>122</v>
      </c>
      <c r="C14052" s="21" t="s">
        <v>139</v>
      </c>
      <c r="D14052" s="29" t="n">
        <v>-2.502</v>
      </c>
      <c r="E14052" s="29" t="n">
        <f aca="false">D14052/10</f>
        <v>-0.2502</v>
      </c>
      <c r="F14052" s="29" t="n">
        <f aca="false">(E14052+Einstellungen!$B$20)*(1+Einstellungen!$B$10)</f>
        <v>21.902902</v>
      </c>
      <c r="G14052" s="21" t="str">
        <f aca="false">IF(F14052&lt;Einstellungen!$B$5,"ja","nein")</f>
        <v>ja</v>
      </c>
      <c r="H14052" s="21" t="s">
        <v>32</v>
      </c>
      <c r="I14052" s="29" t="n">
        <f aca="false">INDEX(Einstellungen!$B$27:$B$50,11)</f>
        <v>1.05</v>
      </c>
      <c r="J14052" s="29" t="n">
        <f aca="false">F14052*I14052</f>
        <v>22.9980471</v>
      </c>
    </row>
    <row r="14053" customFormat="false" ht="15" hidden="false" customHeight="false" outlineLevel="0" collapsed="false">
      <c r="A14053" s="28" t="n">
        <v>46166</v>
      </c>
      <c r="B14053" s="21" t="s">
        <v>123</v>
      </c>
      <c r="C14053" s="21" t="s">
        <v>139</v>
      </c>
      <c r="D14053" s="29" t="n">
        <v>-13.832</v>
      </c>
      <c r="E14053" s="29" t="n">
        <f aca="false">D14053/10</f>
        <v>-1.3832</v>
      </c>
      <c r="F14053" s="29" t="n">
        <f aca="false">(E14053+Einstellungen!$B$20)*(1+Einstellungen!$B$10)</f>
        <v>20.554632</v>
      </c>
      <c r="G14053" s="21" t="str">
        <f aca="false">IF(F14053&lt;Einstellungen!$B$5,"ja","nein")</f>
        <v>ja</v>
      </c>
      <c r="H14053" s="21" t="s">
        <v>32</v>
      </c>
      <c r="I14053" s="29" t="n">
        <f aca="false">INDEX(Einstellungen!$B$27:$B$50,12)</f>
        <v>1.1</v>
      </c>
      <c r="J14053" s="29" t="n">
        <f aca="false">F14053*I14053</f>
        <v>22.6100952</v>
      </c>
    </row>
    <row r="14054" customFormat="false" ht="15" hidden="false" customHeight="false" outlineLevel="0" collapsed="false">
      <c r="A14054" s="28" t="n">
        <v>46166</v>
      </c>
      <c r="B14054" s="21" t="s">
        <v>124</v>
      </c>
      <c r="C14054" s="21" t="s">
        <v>139</v>
      </c>
      <c r="D14054" s="29" t="n">
        <v>-37.612</v>
      </c>
      <c r="E14054" s="29" t="n">
        <f aca="false">D14054/10</f>
        <v>-3.7612</v>
      </c>
      <c r="F14054" s="29" t="n">
        <f aca="false">(E14054+Einstellungen!$B$20)*(1+Einstellungen!$B$10)</f>
        <v>17.724812</v>
      </c>
      <c r="G14054" s="21" t="str">
        <f aca="false">IF(F14054&lt;Einstellungen!$B$5,"ja","nein")</f>
        <v>ja</v>
      </c>
      <c r="H14054" s="21" t="s">
        <v>32</v>
      </c>
      <c r="I14054" s="29" t="n">
        <f aca="false">INDEX(Einstellungen!$B$27:$B$50,13)</f>
        <v>1.2</v>
      </c>
      <c r="J14054" s="29" t="n">
        <f aca="false">F14054*I14054</f>
        <v>21.2697744</v>
      </c>
    </row>
    <row r="14055" customFormat="false" ht="15" hidden="false" customHeight="false" outlineLevel="0" collapsed="false">
      <c r="A14055" s="28" t="n">
        <v>46166</v>
      </c>
      <c r="B14055" s="21" t="s">
        <v>125</v>
      </c>
      <c r="C14055" s="21" t="s">
        <v>139</v>
      </c>
      <c r="D14055" s="29" t="n">
        <v>-75.938</v>
      </c>
      <c r="E14055" s="29" t="n">
        <f aca="false">D14055/10</f>
        <v>-7.5938</v>
      </c>
      <c r="F14055" s="29" t="n">
        <f aca="false">(E14055+Einstellungen!$B$20)*(1+Einstellungen!$B$10)</f>
        <v>13.164018</v>
      </c>
      <c r="G14055" s="21" t="str">
        <f aca="false">IF(F14055&lt;Einstellungen!$B$5,"ja","nein")</f>
        <v>ja</v>
      </c>
      <c r="H14055" s="21" t="s">
        <v>32</v>
      </c>
      <c r="I14055" s="29" t="n">
        <f aca="false">INDEX(Einstellungen!$B$27:$B$50,14)</f>
        <v>1.15</v>
      </c>
      <c r="J14055" s="29" t="n">
        <f aca="false">F14055*I14055</f>
        <v>15.1386207</v>
      </c>
    </row>
    <row r="14056" customFormat="false" ht="15" hidden="false" customHeight="false" outlineLevel="0" collapsed="false">
      <c r="A14056" s="28" t="n">
        <v>46166</v>
      </c>
      <c r="B14056" s="21" t="s">
        <v>126</v>
      </c>
      <c r="C14056" s="21" t="s">
        <v>139</v>
      </c>
      <c r="D14056" s="29" t="n">
        <v>-61.752</v>
      </c>
      <c r="E14056" s="29" t="n">
        <f aca="false">D14056/10</f>
        <v>-6.1752</v>
      </c>
      <c r="F14056" s="29" t="n">
        <f aca="false">(E14056+Einstellungen!$B$20)*(1+Einstellungen!$B$10)</f>
        <v>14.852152</v>
      </c>
      <c r="G14056" s="21" t="str">
        <f aca="false">IF(F14056&lt;Einstellungen!$B$5,"ja","nein")</f>
        <v>ja</v>
      </c>
      <c r="H14056" s="21" t="s">
        <v>32</v>
      </c>
      <c r="I14056" s="29" t="n">
        <f aca="false">INDEX(Einstellungen!$B$27:$B$50,15)</f>
        <v>1</v>
      </c>
      <c r="J14056" s="29" t="n">
        <f aca="false">F14056*I14056</f>
        <v>14.852152</v>
      </c>
    </row>
    <row r="14057" customFormat="false" ht="15" hidden="false" customHeight="false" outlineLevel="0" collapsed="false">
      <c r="A14057" s="28" t="n">
        <v>46166</v>
      </c>
      <c r="B14057" s="21" t="s">
        <v>127</v>
      </c>
      <c r="C14057" s="21" t="s">
        <v>139</v>
      </c>
      <c r="D14057" s="29" t="n">
        <v>-23.492</v>
      </c>
      <c r="E14057" s="29" t="n">
        <f aca="false">D14057/10</f>
        <v>-2.3492</v>
      </c>
      <c r="F14057" s="29" t="n">
        <f aca="false">(E14057+Einstellungen!$B$20)*(1+Einstellungen!$B$10)</f>
        <v>19.405092</v>
      </c>
      <c r="G14057" s="21" t="str">
        <f aca="false">IF(F14057&lt;Einstellungen!$B$5,"ja","nein")</f>
        <v>ja</v>
      </c>
      <c r="H14057" s="21" t="s">
        <v>32</v>
      </c>
      <c r="I14057" s="29" t="n">
        <f aca="false">INDEX(Einstellungen!$B$27:$B$50,16)</f>
        <v>0.95</v>
      </c>
      <c r="J14057" s="29" t="n">
        <f aca="false">F14057*I14057</f>
        <v>18.4348374</v>
      </c>
    </row>
    <row r="14058" customFormat="false" ht="15" hidden="false" customHeight="false" outlineLevel="0" collapsed="false">
      <c r="A14058" s="28" t="n">
        <v>46166</v>
      </c>
      <c r="B14058" s="21" t="s">
        <v>128</v>
      </c>
      <c r="C14058" s="21" t="s">
        <v>139</v>
      </c>
      <c r="D14058" s="29" t="n">
        <v>-1.958</v>
      </c>
      <c r="E14058" s="29" t="n">
        <f aca="false">D14058/10</f>
        <v>-0.1958</v>
      </c>
      <c r="F14058" s="29" t="n">
        <f aca="false">(E14058+Einstellungen!$B$20)*(1+Einstellungen!$B$10)</f>
        <v>21.967638</v>
      </c>
      <c r="G14058" s="21" t="str">
        <f aca="false">IF(F14058&lt;Einstellungen!$B$5,"ja","nein")</f>
        <v>ja</v>
      </c>
      <c r="H14058" s="21" t="s">
        <v>32</v>
      </c>
      <c r="I14058" s="29" t="n">
        <f aca="false">INDEX(Einstellungen!$B$27:$B$50,17)</f>
        <v>0.95</v>
      </c>
      <c r="J14058" s="29" t="n">
        <f aca="false">F14058*I14058</f>
        <v>20.8692561</v>
      </c>
    </row>
    <row r="14059" customFormat="false" ht="15" hidden="false" customHeight="false" outlineLevel="0" collapsed="false">
      <c r="A14059" s="28" t="n">
        <v>46166</v>
      </c>
      <c r="B14059" s="21" t="s">
        <v>129</v>
      </c>
      <c r="C14059" s="21" t="s">
        <v>139</v>
      </c>
      <c r="D14059" s="29" t="n">
        <v>14.375</v>
      </c>
      <c r="E14059" s="29" t="n">
        <f aca="false">D14059/10</f>
        <v>1.4375</v>
      </c>
      <c r="F14059" s="29" t="n">
        <f aca="false">(E14059+Einstellungen!$B$20)*(1+Einstellungen!$B$10)</f>
        <v>23.911265</v>
      </c>
      <c r="G14059" s="21" t="str">
        <f aca="false">IF(F14059&lt;Einstellungen!$B$5,"ja","nein")</f>
        <v>ja</v>
      </c>
      <c r="H14059" s="21" t="s">
        <v>32</v>
      </c>
      <c r="I14059" s="29" t="n">
        <f aca="false">INDEX(Einstellungen!$B$27:$B$50,18)</f>
        <v>1.1</v>
      </c>
      <c r="J14059" s="29" t="n">
        <f aca="false">F14059*I14059</f>
        <v>26.3023915</v>
      </c>
    </row>
    <row r="14060" customFormat="false" ht="15" hidden="false" customHeight="false" outlineLevel="0" collapsed="false">
      <c r="A14060" s="28" t="n">
        <v>46166</v>
      </c>
      <c r="B14060" s="21" t="s">
        <v>130</v>
      </c>
      <c r="C14060" s="21" t="s">
        <v>139</v>
      </c>
      <c r="D14060" s="29" t="n">
        <v>96.378</v>
      </c>
      <c r="E14060" s="29" t="n">
        <f aca="false">D14060/10</f>
        <v>9.6378</v>
      </c>
      <c r="F14060" s="29" t="n">
        <f aca="false">(E14060+Einstellungen!$B$20)*(1+Einstellungen!$B$10)</f>
        <v>33.669622</v>
      </c>
      <c r="G14060" s="21" t="str">
        <f aca="false">IF(F14060&lt;Einstellungen!$B$5,"ja","nein")</f>
        <v>nein</v>
      </c>
      <c r="H14060" s="21" t="s">
        <v>32</v>
      </c>
      <c r="I14060" s="29" t="n">
        <f aca="false">INDEX(Einstellungen!$B$27:$B$50,19)</f>
        <v>1.35</v>
      </c>
      <c r="J14060" s="29" t="n">
        <f aca="false">F14060*I14060</f>
        <v>45.4539897</v>
      </c>
    </row>
    <row r="14061" customFormat="false" ht="15" hidden="false" customHeight="false" outlineLevel="0" collapsed="false">
      <c r="A14061" s="28" t="n">
        <v>46166</v>
      </c>
      <c r="B14061" s="21" t="s">
        <v>131</v>
      </c>
      <c r="C14061" s="21" t="s">
        <v>139</v>
      </c>
      <c r="D14061" s="29" t="n">
        <v>133.218</v>
      </c>
      <c r="E14061" s="29" t="n">
        <f aca="false">D14061/10</f>
        <v>13.3218</v>
      </c>
      <c r="F14061" s="29" t="n">
        <f aca="false">(E14061+Einstellungen!$B$20)*(1+Einstellungen!$B$10)</f>
        <v>38.053582</v>
      </c>
      <c r="G14061" s="21" t="str">
        <f aca="false">IF(F14061&lt;Einstellungen!$B$5,"ja","nein")</f>
        <v>nein</v>
      </c>
      <c r="H14061" s="21" t="s">
        <v>32</v>
      </c>
      <c r="I14061" s="29" t="n">
        <f aca="false">INDEX(Einstellungen!$B$27:$B$50,20)</f>
        <v>1.45</v>
      </c>
      <c r="J14061" s="29" t="n">
        <f aca="false">F14061*I14061</f>
        <v>55.1776939</v>
      </c>
    </row>
    <row r="14062" customFormat="false" ht="15" hidden="false" customHeight="false" outlineLevel="0" collapsed="false">
      <c r="A14062" s="28" t="n">
        <v>46166</v>
      </c>
      <c r="B14062" s="21" t="s">
        <v>132</v>
      </c>
      <c r="C14062" s="21" t="s">
        <v>139</v>
      </c>
      <c r="D14062" s="29" t="n">
        <v>151.018</v>
      </c>
      <c r="E14062" s="29" t="n">
        <f aca="false">D14062/10</f>
        <v>15.1018</v>
      </c>
      <c r="F14062" s="29" t="n">
        <f aca="false">(E14062+Einstellungen!$B$20)*(1+Einstellungen!$B$10)</f>
        <v>40.171782</v>
      </c>
      <c r="G14062" s="21" t="str">
        <f aca="false">IF(F14062&lt;Einstellungen!$B$5,"ja","nein")</f>
        <v>nein</v>
      </c>
      <c r="H14062" s="21" t="s">
        <v>32</v>
      </c>
      <c r="I14062" s="29" t="n">
        <f aca="false">INDEX(Einstellungen!$B$27:$B$50,21)</f>
        <v>1.4</v>
      </c>
      <c r="J14062" s="29" t="n">
        <f aca="false">F14062*I14062</f>
        <v>56.2404948</v>
      </c>
    </row>
    <row r="14063" customFormat="false" ht="15" hidden="false" customHeight="false" outlineLevel="0" collapsed="false">
      <c r="A14063" s="28" t="n">
        <v>46166</v>
      </c>
      <c r="B14063" s="21" t="s">
        <v>133</v>
      </c>
      <c r="C14063" s="21" t="s">
        <v>139</v>
      </c>
      <c r="D14063" s="29" t="n">
        <v>153.227</v>
      </c>
      <c r="E14063" s="29" t="n">
        <f aca="false">D14063/10</f>
        <v>15.3227</v>
      </c>
      <c r="F14063" s="29" t="n">
        <f aca="false">(E14063+Einstellungen!$B$20)*(1+Einstellungen!$B$10)</f>
        <v>40.434653</v>
      </c>
      <c r="G14063" s="21" t="str">
        <f aca="false">IF(F14063&lt;Einstellungen!$B$5,"ja","nein")</f>
        <v>nein</v>
      </c>
      <c r="H14063" s="21" t="s">
        <v>32</v>
      </c>
      <c r="I14063" s="29" t="n">
        <f aca="false">INDEX(Einstellungen!$B$27:$B$50,22)</f>
        <v>1.25</v>
      </c>
      <c r="J14063" s="29" t="n">
        <f aca="false">F14063*I14063</f>
        <v>50.54331625</v>
      </c>
    </row>
    <row r="14064" customFormat="false" ht="15" hidden="false" customHeight="false" outlineLevel="0" collapsed="false">
      <c r="A14064" s="28" t="n">
        <v>46166</v>
      </c>
      <c r="B14064" s="21" t="s">
        <v>134</v>
      </c>
      <c r="C14064" s="21" t="s">
        <v>139</v>
      </c>
      <c r="D14064" s="29" t="n">
        <v>144.42</v>
      </c>
      <c r="E14064" s="29" t="n">
        <f aca="false">D14064/10</f>
        <v>14.442</v>
      </c>
      <c r="F14064" s="29" t="n">
        <f aca="false">(E14064+Einstellungen!$B$20)*(1+Einstellungen!$B$10)</f>
        <v>39.38662</v>
      </c>
      <c r="G14064" s="21" t="str">
        <f aca="false">IF(F14064&lt;Einstellungen!$B$5,"ja","nein")</f>
        <v>nein</v>
      </c>
      <c r="H14064" s="21" t="s">
        <v>32</v>
      </c>
      <c r="I14064" s="29" t="n">
        <f aca="false">INDEX(Einstellungen!$B$27:$B$50,23)</f>
        <v>1.05</v>
      </c>
      <c r="J14064" s="29" t="n">
        <f aca="false">F14064*I14064</f>
        <v>41.355951</v>
      </c>
    </row>
    <row r="14065" customFormat="false" ht="15" hidden="false" customHeight="false" outlineLevel="0" collapsed="false">
      <c r="A14065" s="28" t="n">
        <v>46166</v>
      </c>
      <c r="B14065" s="21" t="s">
        <v>135</v>
      </c>
      <c r="C14065" s="21" t="s">
        <v>139</v>
      </c>
      <c r="D14065" s="29" t="n">
        <v>132.1</v>
      </c>
      <c r="E14065" s="29" t="n">
        <f aca="false">D14065/10</f>
        <v>13.21</v>
      </c>
      <c r="F14065" s="29" t="n">
        <f aca="false">(E14065+Einstellungen!$B$20)*(1+Einstellungen!$B$10)</f>
        <v>37.92054</v>
      </c>
      <c r="G14065" s="21" t="str">
        <f aca="false">IF(F14065&lt;Einstellungen!$B$5,"ja","nein")</f>
        <v>nein</v>
      </c>
      <c r="H14065" s="21" t="s">
        <v>32</v>
      </c>
      <c r="I14065" s="29" t="n">
        <f aca="false">INDEX(Einstellungen!$B$27:$B$50,24)</f>
        <v>0.8</v>
      </c>
      <c r="J14065" s="29" t="n">
        <f aca="false">F14065*I14065</f>
        <v>30.336432</v>
      </c>
    </row>
    <row r="14066" customFormat="false" ht="15" hidden="false" customHeight="false" outlineLevel="0" collapsed="false">
      <c r="A14066" s="28" t="n">
        <v>46167</v>
      </c>
      <c r="B14066" s="21" t="s">
        <v>111</v>
      </c>
      <c r="C14066" s="21" t="s">
        <v>140</v>
      </c>
      <c r="D14066" s="29" t="n">
        <v>130.868</v>
      </c>
      <c r="E14066" s="29" t="n">
        <f aca="false">D14066/10</f>
        <v>13.0868</v>
      </c>
      <c r="F14066" s="29" t="n">
        <f aca="false">(E14066+Einstellungen!$B$20)*(1+Einstellungen!$B$10)</f>
        <v>37.773932</v>
      </c>
      <c r="G14066" s="21" t="str">
        <f aca="false">IF(F14066&lt;Einstellungen!$B$5,"ja","nein")</f>
        <v>nein</v>
      </c>
      <c r="H14066" s="21" t="s">
        <v>32</v>
      </c>
      <c r="I14066" s="29" t="n">
        <f aca="false">INDEX(Einstellungen!$B$27:$B$50,1)</f>
        <v>0.6</v>
      </c>
      <c r="J14066" s="29" t="n">
        <f aca="false">F14066*I14066</f>
        <v>22.6643592</v>
      </c>
    </row>
    <row r="14067" customFormat="false" ht="15" hidden="false" customHeight="false" outlineLevel="0" collapsed="false">
      <c r="A14067" s="28" t="n">
        <v>46167</v>
      </c>
      <c r="B14067" s="21" t="s">
        <v>113</v>
      </c>
      <c r="C14067" s="21" t="s">
        <v>140</v>
      </c>
      <c r="D14067" s="29" t="n">
        <v>125.983</v>
      </c>
      <c r="E14067" s="29" t="n">
        <f aca="false">D14067/10</f>
        <v>12.5983</v>
      </c>
      <c r="F14067" s="29" t="n">
        <f aca="false">(E14067+Einstellungen!$B$20)*(1+Einstellungen!$B$10)</f>
        <v>37.192617</v>
      </c>
      <c r="G14067" s="21" t="str">
        <f aca="false">IF(F14067&lt;Einstellungen!$B$5,"ja","nein")</f>
        <v>nein</v>
      </c>
      <c r="H14067" s="21" t="s">
        <v>32</v>
      </c>
      <c r="I14067" s="29" t="n">
        <f aca="false">INDEX(Einstellungen!$B$27:$B$50,2)</f>
        <v>0.5</v>
      </c>
      <c r="J14067" s="29" t="n">
        <f aca="false">F14067*I14067</f>
        <v>18.5963085</v>
      </c>
    </row>
    <row r="14068" customFormat="false" ht="15" hidden="false" customHeight="false" outlineLevel="0" collapsed="false">
      <c r="A14068" s="28" t="n">
        <v>46167</v>
      </c>
      <c r="B14068" s="21" t="s">
        <v>114</v>
      </c>
      <c r="C14068" s="21" t="s">
        <v>140</v>
      </c>
      <c r="D14068" s="29" t="n">
        <v>125.24</v>
      </c>
      <c r="E14068" s="29" t="n">
        <f aca="false">D14068/10</f>
        <v>12.524</v>
      </c>
      <c r="F14068" s="29" t="n">
        <f aca="false">(E14068+Einstellungen!$B$20)*(1+Einstellungen!$B$10)</f>
        <v>37.1042</v>
      </c>
      <c r="G14068" s="21" t="str">
        <f aca="false">IF(F14068&lt;Einstellungen!$B$5,"ja","nein")</f>
        <v>nein</v>
      </c>
      <c r="H14068" s="21" t="s">
        <v>32</v>
      </c>
      <c r="I14068" s="29" t="n">
        <f aca="false">INDEX(Einstellungen!$B$27:$B$50,3)</f>
        <v>0.45</v>
      </c>
      <c r="J14068" s="29" t="n">
        <f aca="false">F14068*I14068</f>
        <v>16.69689</v>
      </c>
    </row>
    <row r="14069" customFormat="false" ht="15" hidden="false" customHeight="false" outlineLevel="0" collapsed="false">
      <c r="A14069" s="28" t="n">
        <v>46167</v>
      </c>
      <c r="B14069" s="21" t="s">
        <v>115</v>
      </c>
      <c r="C14069" s="21" t="s">
        <v>140</v>
      </c>
      <c r="D14069" s="29" t="n">
        <v>126.013</v>
      </c>
      <c r="E14069" s="29" t="n">
        <f aca="false">D14069/10</f>
        <v>12.6013</v>
      </c>
      <c r="F14069" s="29" t="n">
        <f aca="false">(E14069+Einstellungen!$B$20)*(1+Einstellungen!$B$10)</f>
        <v>37.196187</v>
      </c>
      <c r="G14069" s="21" t="str">
        <f aca="false">IF(F14069&lt;Einstellungen!$B$5,"ja","nein")</f>
        <v>nein</v>
      </c>
      <c r="H14069" s="21" t="s">
        <v>32</v>
      </c>
      <c r="I14069" s="29" t="n">
        <f aca="false">INDEX(Einstellungen!$B$27:$B$50,4)</f>
        <v>0.45</v>
      </c>
      <c r="J14069" s="29" t="n">
        <f aca="false">F14069*I14069</f>
        <v>16.73828415</v>
      </c>
    </row>
    <row r="14070" customFormat="false" ht="15" hidden="false" customHeight="false" outlineLevel="0" collapsed="false">
      <c r="A14070" s="28" t="n">
        <v>46167</v>
      </c>
      <c r="B14070" s="21" t="s">
        <v>116</v>
      </c>
      <c r="C14070" s="21" t="s">
        <v>140</v>
      </c>
      <c r="D14070" s="29" t="n">
        <v>129.312</v>
      </c>
      <c r="E14070" s="29" t="n">
        <f aca="false">D14070/10</f>
        <v>12.9312</v>
      </c>
      <c r="F14070" s="29" t="n">
        <f aca="false">(E14070+Einstellungen!$B$20)*(1+Einstellungen!$B$10)</f>
        <v>37.588768</v>
      </c>
      <c r="G14070" s="21" t="str">
        <f aca="false">IF(F14070&lt;Einstellungen!$B$5,"ja","nein")</f>
        <v>nein</v>
      </c>
      <c r="H14070" s="21" t="s">
        <v>32</v>
      </c>
      <c r="I14070" s="29" t="n">
        <f aca="false">INDEX(Einstellungen!$B$27:$B$50,5)</f>
        <v>0.45</v>
      </c>
      <c r="J14070" s="29" t="n">
        <f aca="false">F14070*I14070</f>
        <v>16.9149456</v>
      </c>
    </row>
    <row r="14071" customFormat="false" ht="15" hidden="false" customHeight="false" outlineLevel="0" collapsed="false">
      <c r="A14071" s="28" t="n">
        <v>46167</v>
      </c>
      <c r="B14071" s="21" t="s">
        <v>117</v>
      </c>
      <c r="C14071" s="21" t="s">
        <v>140</v>
      </c>
      <c r="D14071" s="29" t="n">
        <v>131.995</v>
      </c>
      <c r="E14071" s="29" t="n">
        <f aca="false">D14071/10</f>
        <v>13.1995</v>
      </c>
      <c r="F14071" s="29" t="n">
        <f aca="false">(E14071+Einstellungen!$B$20)*(1+Einstellungen!$B$10)</f>
        <v>37.908045</v>
      </c>
      <c r="G14071" s="21" t="str">
        <f aca="false">IF(F14071&lt;Einstellungen!$B$5,"ja","nein")</f>
        <v>nein</v>
      </c>
      <c r="H14071" s="21" t="s">
        <v>32</v>
      </c>
      <c r="I14071" s="29" t="n">
        <f aca="false">INDEX(Einstellungen!$B$27:$B$50,6)</f>
        <v>0.5</v>
      </c>
      <c r="J14071" s="29" t="n">
        <f aca="false">F14071*I14071</f>
        <v>18.9540225</v>
      </c>
    </row>
    <row r="14072" customFormat="false" ht="15" hidden="false" customHeight="false" outlineLevel="0" collapsed="false">
      <c r="A14072" s="28" t="n">
        <v>46167</v>
      </c>
      <c r="B14072" s="21" t="s">
        <v>118</v>
      </c>
      <c r="C14072" s="21" t="s">
        <v>140</v>
      </c>
      <c r="D14072" s="29" t="n">
        <v>130.195</v>
      </c>
      <c r="E14072" s="29" t="n">
        <f aca="false">D14072/10</f>
        <v>13.0195</v>
      </c>
      <c r="F14072" s="29" t="n">
        <f aca="false">(E14072+Einstellungen!$B$20)*(1+Einstellungen!$B$10)</f>
        <v>37.693845</v>
      </c>
      <c r="G14072" s="21" t="str">
        <f aca="false">IF(F14072&lt;Einstellungen!$B$5,"ja","nein")</f>
        <v>nein</v>
      </c>
      <c r="H14072" s="21" t="s">
        <v>32</v>
      </c>
      <c r="I14072" s="29" t="n">
        <f aca="false">INDEX(Einstellungen!$B$27:$B$50,7)</f>
        <v>0.7</v>
      </c>
      <c r="J14072" s="29" t="n">
        <f aca="false">F14072*I14072</f>
        <v>26.3856915</v>
      </c>
    </row>
    <row r="14073" customFormat="false" ht="15" hidden="false" customHeight="false" outlineLevel="0" collapsed="false">
      <c r="A14073" s="28" t="n">
        <v>46167</v>
      </c>
      <c r="B14073" s="21" t="s">
        <v>119</v>
      </c>
      <c r="C14073" s="21" t="s">
        <v>140</v>
      </c>
      <c r="D14073" s="29" t="n">
        <v>117.877</v>
      </c>
      <c r="E14073" s="29" t="n">
        <f aca="false">D14073/10</f>
        <v>11.7877</v>
      </c>
      <c r="F14073" s="29" t="n">
        <f aca="false">(E14073+Einstellungen!$B$20)*(1+Einstellungen!$B$10)</f>
        <v>36.228003</v>
      </c>
      <c r="G14073" s="21" t="str">
        <f aca="false">IF(F14073&lt;Einstellungen!$B$5,"ja","nein")</f>
        <v>nein</v>
      </c>
      <c r="H14073" s="21" t="s">
        <v>32</v>
      </c>
      <c r="I14073" s="29" t="n">
        <f aca="false">INDEX(Einstellungen!$B$27:$B$50,8)</f>
        <v>0.95</v>
      </c>
      <c r="J14073" s="29" t="n">
        <f aca="false">F14073*I14073</f>
        <v>34.41660285</v>
      </c>
    </row>
    <row r="14074" customFormat="false" ht="15" hidden="false" customHeight="false" outlineLevel="0" collapsed="false">
      <c r="A14074" s="28" t="n">
        <v>46167</v>
      </c>
      <c r="B14074" s="21" t="s">
        <v>120</v>
      </c>
      <c r="C14074" s="21" t="s">
        <v>140</v>
      </c>
      <c r="D14074" s="29" t="n">
        <v>77.68</v>
      </c>
      <c r="E14074" s="29" t="n">
        <f aca="false">D14074/10</f>
        <v>7.768</v>
      </c>
      <c r="F14074" s="29" t="n">
        <f aca="false">(E14074+Einstellungen!$B$20)*(1+Einstellungen!$B$10)</f>
        <v>31.44456</v>
      </c>
      <c r="G14074" s="21" t="str">
        <f aca="false">IF(F14074&lt;Einstellungen!$B$5,"ja","nein")</f>
        <v>nein</v>
      </c>
      <c r="H14074" s="21" t="s">
        <v>32</v>
      </c>
      <c r="I14074" s="29" t="n">
        <f aca="false">INDEX(Einstellungen!$B$27:$B$50,9)</f>
        <v>1.05</v>
      </c>
      <c r="J14074" s="29" t="n">
        <f aca="false">F14074*I14074</f>
        <v>33.016788</v>
      </c>
    </row>
    <row r="14075" customFormat="false" ht="15" hidden="false" customHeight="false" outlineLevel="0" collapsed="false">
      <c r="A14075" s="28" t="n">
        <v>46167</v>
      </c>
      <c r="B14075" s="21" t="s">
        <v>121</v>
      </c>
      <c r="C14075" s="21" t="s">
        <v>140</v>
      </c>
      <c r="D14075" s="29" t="n">
        <v>5</v>
      </c>
      <c r="E14075" s="29" t="n">
        <f aca="false">D14075/10</f>
        <v>0.5</v>
      </c>
      <c r="F14075" s="29" t="n">
        <f aca="false">(E14075+Einstellungen!$B$20)*(1+Einstellungen!$B$10)</f>
        <v>22.79564</v>
      </c>
      <c r="G14075" s="21" t="str">
        <f aca="false">IF(F14075&lt;Einstellungen!$B$5,"ja","nein")</f>
        <v>ja</v>
      </c>
      <c r="H14075" s="21" t="s">
        <v>32</v>
      </c>
      <c r="I14075" s="29" t="n">
        <f aca="false">INDEX(Einstellungen!$B$27:$B$50,10)</f>
        <v>1.05</v>
      </c>
      <c r="J14075" s="29" t="n">
        <f aca="false">F14075*I14075</f>
        <v>23.935422</v>
      </c>
    </row>
    <row r="14076" customFormat="false" ht="15" hidden="false" customHeight="false" outlineLevel="0" collapsed="false">
      <c r="A14076" s="28" t="n">
        <v>46167</v>
      </c>
      <c r="B14076" s="21" t="s">
        <v>122</v>
      </c>
      <c r="C14076" s="21" t="s">
        <v>140</v>
      </c>
      <c r="D14076" s="29" t="n">
        <v>-0.167</v>
      </c>
      <c r="E14076" s="29" t="n">
        <f aca="false">D14076/10</f>
        <v>-0.0167</v>
      </c>
      <c r="F14076" s="29" t="n">
        <f aca="false">(E14076+Einstellungen!$B$20)*(1+Einstellungen!$B$10)</f>
        <v>22.180767</v>
      </c>
      <c r="G14076" s="21" t="str">
        <f aca="false">IF(F14076&lt;Einstellungen!$B$5,"ja","nein")</f>
        <v>ja</v>
      </c>
      <c r="H14076" s="21" t="s">
        <v>32</v>
      </c>
      <c r="I14076" s="29" t="n">
        <f aca="false">INDEX(Einstellungen!$B$27:$B$50,11)</f>
        <v>1.05</v>
      </c>
      <c r="J14076" s="29" t="n">
        <f aca="false">F14076*I14076</f>
        <v>23.28980535</v>
      </c>
    </row>
    <row r="14077" customFormat="false" ht="15" hidden="false" customHeight="false" outlineLevel="0" collapsed="false">
      <c r="A14077" s="28" t="n">
        <v>46167</v>
      </c>
      <c r="B14077" s="21" t="s">
        <v>123</v>
      </c>
      <c r="C14077" s="21" t="s">
        <v>140</v>
      </c>
      <c r="D14077" s="29" t="n">
        <v>-5.263</v>
      </c>
      <c r="E14077" s="29" t="n">
        <f aca="false">D14077/10</f>
        <v>-0.5263</v>
      </c>
      <c r="F14077" s="29" t="n">
        <f aca="false">(E14077+Einstellungen!$B$20)*(1+Einstellungen!$B$10)</f>
        <v>21.574343</v>
      </c>
      <c r="G14077" s="21" t="str">
        <f aca="false">IF(F14077&lt;Einstellungen!$B$5,"ja","nein")</f>
        <v>ja</v>
      </c>
      <c r="H14077" s="21" t="s">
        <v>32</v>
      </c>
      <c r="I14077" s="29" t="n">
        <f aca="false">INDEX(Einstellungen!$B$27:$B$50,12)</f>
        <v>1.1</v>
      </c>
      <c r="J14077" s="29" t="n">
        <f aca="false">F14077*I14077</f>
        <v>23.7317773</v>
      </c>
    </row>
    <row r="14078" customFormat="false" ht="15" hidden="false" customHeight="false" outlineLevel="0" collapsed="false">
      <c r="A14078" s="28" t="n">
        <v>46167</v>
      </c>
      <c r="B14078" s="21" t="s">
        <v>124</v>
      </c>
      <c r="C14078" s="21" t="s">
        <v>140</v>
      </c>
      <c r="D14078" s="29" t="n">
        <v>-12.713</v>
      </c>
      <c r="E14078" s="29" t="n">
        <f aca="false">D14078/10</f>
        <v>-1.2713</v>
      </c>
      <c r="F14078" s="29" t="n">
        <f aca="false">(E14078+Einstellungen!$B$20)*(1+Einstellungen!$B$10)</f>
        <v>20.687793</v>
      </c>
      <c r="G14078" s="21" t="str">
        <f aca="false">IF(F14078&lt;Einstellungen!$B$5,"ja","nein")</f>
        <v>ja</v>
      </c>
      <c r="H14078" s="21" t="s">
        <v>32</v>
      </c>
      <c r="I14078" s="29" t="n">
        <f aca="false">INDEX(Einstellungen!$B$27:$B$50,13)</f>
        <v>1.2</v>
      </c>
      <c r="J14078" s="29" t="n">
        <f aca="false">F14078*I14078</f>
        <v>24.8253516</v>
      </c>
    </row>
    <row r="14079" customFormat="false" ht="15" hidden="false" customHeight="false" outlineLevel="0" collapsed="false">
      <c r="A14079" s="28" t="n">
        <v>46167</v>
      </c>
      <c r="B14079" s="21" t="s">
        <v>125</v>
      </c>
      <c r="C14079" s="21" t="s">
        <v>140</v>
      </c>
      <c r="D14079" s="29" t="n">
        <v>-29.295</v>
      </c>
      <c r="E14079" s="29" t="n">
        <f aca="false">D14079/10</f>
        <v>-2.9295</v>
      </c>
      <c r="F14079" s="29" t="n">
        <f aca="false">(E14079+Einstellungen!$B$20)*(1+Einstellungen!$B$10)</f>
        <v>18.714535</v>
      </c>
      <c r="G14079" s="21" t="str">
        <f aca="false">IF(F14079&lt;Einstellungen!$B$5,"ja","nein")</f>
        <v>ja</v>
      </c>
      <c r="H14079" s="21" t="s">
        <v>32</v>
      </c>
      <c r="I14079" s="29" t="n">
        <f aca="false">INDEX(Einstellungen!$B$27:$B$50,14)</f>
        <v>1.15</v>
      </c>
      <c r="J14079" s="29" t="n">
        <f aca="false">F14079*I14079</f>
        <v>21.52171525</v>
      </c>
    </row>
    <row r="14080" customFormat="false" ht="15" hidden="false" customHeight="false" outlineLevel="0" collapsed="false">
      <c r="A14080" s="28" t="n">
        <v>46167</v>
      </c>
      <c r="B14080" s="21" t="s">
        <v>126</v>
      </c>
      <c r="C14080" s="21" t="s">
        <v>140</v>
      </c>
      <c r="D14080" s="29" t="n">
        <v>-27.183</v>
      </c>
      <c r="E14080" s="29" t="n">
        <f aca="false">D14080/10</f>
        <v>-2.7183</v>
      </c>
      <c r="F14080" s="29" t="n">
        <f aca="false">(E14080+Einstellungen!$B$20)*(1+Einstellungen!$B$10)</f>
        <v>18.965863</v>
      </c>
      <c r="G14080" s="21" t="str">
        <f aca="false">IF(F14080&lt;Einstellungen!$B$5,"ja","nein")</f>
        <v>ja</v>
      </c>
      <c r="H14080" s="21" t="s">
        <v>32</v>
      </c>
      <c r="I14080" s="29" t="n">
        <f aca="false">INDEX(Einstellungen!$B$27:$B$50,15)</f>
        <v>1</v>
      </c>
      <c r="J14080" s="29" t="n">
        <f aca="false">F14080*I14080</f>
        <v>18.965863</v>
      </c>
    </row>
    <row r="14081" customFormat="false" ht="15" hidden="false" customHeight="false" outlineLevel="0" collapsed="false">
      <c r="A14081" s="28" t="n">
        <v>46167</v>
      </c>
      <c r="B14081" s="21" t="s">
        <v>127</v>
      </c>
      <c r="C14081" s="21" t="s">
        <v>140</v>
      </c>
      <c r="D14081" s="29" t="n">
        <v>-10.05</v>
      </c>
      <c r="E14081" s="29" t="n">
        <f aca="false">D14081/10</f>
        <v>-1.005</v>
      </c>
      <c r="F14081" s="29" t="n">
        <f aca="false">(E14081+Einstellungen!$B$20)*(1+Einstellungen!$B$10)</f>
        <v>21.00469</v>
      </c>
      <c r="G14081" s="21" t="str">
        <f aca="false">IF(F14081&lt;Einstellungen!$B$5,"ja","nein")</f>
        <v>ja</v>
      </c>
      <c r="H14081" s="21" t="s">
        <v>32</v>
      </c>
      <c r="I14081" s="29" t="n">
        <f aca="false">INDEX(Einstellungen!$B$27:$B$50,16)</f>
        <v>0.95</v>
      </c>
      <c r="J14081" s="29" t="n">
        <f aca="false">F14081*I14081</f>
        <v>19.9544555</v>
      </c>
    </row>
    <row r="14082" customFormat="false" ht="15" hidden="false" customHeight="false" outlineLevel="0" collapsed="false">
      <c r="A14082" s="28" t="n">
        <v>46167</v>
      </c>
      <c r="B14082" s="21" t="s">
        <v>128</v>
      </c>
      <c r="C14082" s="21" t="s">
        <v>140</v>
      </c>
      <c r="D14082" s="29" t="n">
        <v>-2.915</v>
      </c>
      <c r="E14082" s="29" t="n">
        <f aca="false">D14082/10</f>
        <v>-0.2915</v>
      </c>
      <c r="F14082" s="29" t="n">
        <f aca="false">(E14082+Einstellungen!$B$20)*(1+Einstellungen!$B$10)</f>
        <v>21.853755</v>
      </c>
      <c r="G14082" s="21" t="str">
        <f aca="false">IF(F14082&lt;Einstellungen!$B$5,"ja","nein")</f>
        <v>ja</v>
      </c>
      <c r="H14082" s="21" t="s">
        <v>32</v>
      </c>
      <c r="I14082" s="29" t="n">
        <f aca="false">INDEX(Einstellungen!$B$27:$B$50,17)</f>
        <v>0.95</v>
      </c>
      <c r="J14082" s="29" t="n">
        <f aca="false">F14082*I14082</f>
        <v>20.76106725</v>
      </c>
    </row>
    <row r="14083" customFormat="false" ht="15" hidden="false" customHeight="false" outlineLevel="0" collapsed="false">
      <c r="A14083" s="28" t="n">
        <v>46167</v>
      </c>
      <c r="B14083" s="21" t="s">
        <v>129</v>
      </c>
      <c r="C14083" s="21" t="s">
        <v>140</v>
      </c>
      <c r="D14083" s="29" t="n">
        <v>31.95</v>
      </c>
      <c r="E14083" s="29" t="n">
        <f aca="false">D14083/10</f>
        <v>3.195</v>
      </c>
      <c r="F14083" s="29" t="n">
        <f aca="false">(E14083+Einstellungen!$B$20)*(1+Einstellungen!$B$10)</f>
        <v>26.00269</v>
      </c>
      <c r="G14083" s="21" t="str">
        <f aca="false">IF(F14083&lt;Einstellungen!$B$5,"ja","nein")</f>
        <v>ja</v>
      </c>
      <c r="H14083" s="21" t="s">
        <v>32</v>
      </c>
      <c r="I14083" s="29" t="n">
        <f aca="false">INDEX(Einstellungen!$B$27:$B$50,18)</f>
        <v>1.1</v>
      </c>
      <c r="J14083" s="29" t="n">
        <f aca="false">F14083*I14083</f>
        <v>28.602959</v>
      </c>
    </row>
    <row r="14084" customFormat="false" ht="15" hidden="false" customHeight="false" outlineLevel="0" collapsed="false">
      <c r="A14084" s="28" t="n">
        <v>46167</v>
      </c>
      <c r="B14084" s="21" t="s">
        <v>130</v>
      </c>
      <c r="C14084" s="21" t="s">
        <v>140</v>
      </c>
      <c r="D14084" s="29" t="n">
        <v>118.822</v>
      </c>
      <c r="E14084" s="29" t="n">
        <f aca="false">D14084/10</f>
        <v>11.8822</v>
      </c>
      <c r="F14084" s="29" t="n">
        <f aca="false">(E14084+Einstellungen!$B$20)*(1+Einstellungen!$B$10)</f>
        <v>36.340458</v>
      </c>
      <c r="G14084" s="21" t="str">
        <f aca="false">IF(F14084&lt;Einstellungen!$B$5,"ja","nein")</f>
        <v>nein</v>
      </c>
      <c r="H14084" s="21" t="s">
        <v>32</v>
      </c>
      <c r="I14084" s="29" t="n">
        <f aca="false">INDEX(Einstellungen!$B$27:$B$50,19)</f>
        <v>1.35</v>
      </c>
      <c r="J14084" s="29" t="n">
        <f aca="false">F14084*I14084</f>
        <v>49.0596183</v>
      </c>
    </row>
    <row r="14085" customFormat="false" ht="15" hidden="false" customHeight="false" outlineLevel="0" collapsed="false">
      <c r="A14085" s="28" t="n">
        <v>46167</v>
      </c>
      <c r="B14085" s="21" t="s">
        <v>131</v>
      </c>
      <c r="C14085" s="21" t="s">
        <v>140</v>
      </c>
      <c r="D14085" s="29" t="n">
        <v>150.575</v>
      </c>
      <c r="E14085" s="29" t="n">
        <f aca="false">D14085/10</f>
        <v>15.0575</v>
      </c>
      <c r="F14085" s="29" t="n">
        <f aca="false">(E14085+Einstellungen!$B$20)*(1+Einstellungen!$B$10)</f>
        <v>40.119065</v>
      </c>
      <c r="G14085" s="21" t="str">
        <f aca="false">IF(F14085&lt;Einstellungen!$B$5,"ja","nein")</f>
        <v>nein</v>
      </c>
      <c r="H14085" s="21" t="s">
        <v>32</v>
      </c>
      <c r="I14085" s="29" t="n">
        <f aca="false">INDEX(Einstellungen!$B$27:$B$50,20)</f>
        <v>1.45</v>
      </c>
      <c r="J14085" s="29" t="n">
        <f aca="false">F14085*I14085</f>
        <v>58.17264425</v>
      </c>
    </row>
    <row r="14086" customFormat="false" ht="15" hidden="false" customHeight="false" outlineLevel="0" collapsed="false">
      <c r="A14086" s="28" t="n">
        <v>46167</v>
      </c>
      <c r="B14086" s="21" t="s">
        <v>132</v>
      </c>
      <c r="C14086" s="21" t="s">
        <v>140</v>
      </c>
      <c r="D14086" s="29" t="n">
        <v>172.185</v>
      </c>
      <c r="E14086" s="29" t="n">
        <f aca="false">D14086/10</f>
        <v>17.2185</v>
      </c>
      <c r="F14086" s="29" t="n">
        <f aca="false">(E14086+Einstellungen!$B$20)*(1+Einstellungen!$B$10)</f>
        <v>42.690655</v>
      </c>
      <c r="G14086" s="21" t="str">
        <f aca="false">IF(F14086&lt;Einstellungen!$B$5,"ja","nein")</f>
        <v>nein</v>
      </c>
      <c r="H14086" s="21" t="s">
        <v>32</v>
      </c>
      <c r="I14086" s="29" t="n">
        <f aca="false">INDEX(Einstellungen!$B$27:$B$50,21)</f>
        <v>1.4</v>
      </c>
      <c r="J14086" s="29" t="n">
        <f aca="false">F14086*I14086</f>
        <v>59.766917</v>
      </c>
    </row>
    <row r="14087" customFormat="false" ht="15" hidden="false" customHeight="false" outlineLevel="0" collapsed="false">
      <c r="A14087" s="28" t="n">
        <v>46167</v>
      </c>
      <c r="B14087" s="21" t="s">
        <v>133</v>
      </c>
      <c r="C14087" s="21" t="s">
        <v>140</v>
      </c>
      <c r="D14087" s="29" t="n">
        <v>170.25</v>
      </c>
      <c r="E14087" s="29" t="n">
        <f aca="false">D14087/10</f>
        <v>17.025</v>
      </c>
      <c r="F14087" s="29" t="n">
        <f aca="false">(E14087+Einstellungen!$B$20)*(1+Einstellungen!$B$10)</f>
        <v>42.46039</v>
      </c>
      <c r="G14087" s="21" t="str">
        <f aca="false">IF(F14087&lt;Einstellungen!$B$5,"ja","nein")</f>
        <v>nein</v>
      </c>
      <c r="H14087" s="21" t="s">
        <v>32</v>
      </c>
      <c r="I14087" s="29" t="n">
        <f aca="false">INDEX(Einstellungen!$B$27:$B$50,22)</f>
        <v>1.25</v>
      </c>
      <c r="J14087" s="29" t="n">
        <f aca="false">F14087*I14087</f>
        <v>53.0754875</v>
      </c>
    </row>
    <row r="14088" customFormat="false" ht="15" hidden="false" customHeight="false" outlineLevel="0" collapsed="false">
      <c r="A14088" s="28" t="n">
        <v>46167</v>
      </c>
      <c r="B14088" s="21" t="s">
        <v>134</v>
      </c>
      <c r="C14088" s="21" t="s">
        <v>140</v>
      </c>
      <c r="D14088" s="29" t="n">
        <v>157.332</v>
      </c>
      <c r="E14088" s="29" t="n">
        <f aca="false">D14088/10</f>
        <v>15.7332</v>
      </c>
      <c r="F14088" s="29" t="n">
        <f aca="false">(E14088+Einstellungen!$B$20)*(1+Einstellungen!$B$10)</f>
        <v>40.923148</v>
      </c>
      <c r="G14088" s="21" t="str">
        <f aca="false">IF(F14088&lt;Einstellungen!$B$5,"ja","nein")</f>
        <v>nein</v>
      </c>
      <c r="H14088" s="21" t="s">
        <v>32</v>
      </c>
      <c r="I14088" s="29" t="n">
        <f aca="false">INDEX(Einstellungen!$B$27:$B$50,23)</f>
        <v>1.05</v>
      </c>
      <c r="J14088" s="29" t="n">
        <f aca="false">F14088*I14088</f>
        <v>42.9693054</v>
      </c>
    </row>
    <row r="14089" customFormat="false" ht="15" hidden="false" customHeight="false" outlineLevel="0" collapsed="false">
      <c r="A14089" s="28" t="n">
        <v>46167</v>
      </c>
      <c r="B14089" s="21" t="s">
        <v>135</v>
      </c>
      <c r="C14089" s="21" t="s">
        <v>140</v>
      </c>
      <c r="D14089" s="29" t="n">
        <v>141.025</v>
      </c>
      <c r="E14089" s="29" t="n">
        <f aca="false">D14089/10</f>
        <v>14.1025</v>
      </c>
      <c r="F14089" s="29" t="n">
        <f aca="false">(E14089+Einstellungen!$B$20)*(1+Einstellungen!$B$10)</f>
        <v>38.982615</v>
      </c>
      <c r="G14089" s="21" t="str">
        <f aca="false">IF(F14089&lt;Einstellungen!$B$5,"ja","nein")</f>
        <v>nein</v>
      </c>
      <c r="H14089" s="21" t="s">
        <v>32</v>
      </c>
      <c r="I14089" s="29" t="n">
        <f aca="false">INDEX(Einstellungen!$B$27:$B$50,24)</f>
        <v>0.8</v>
      </c>
      <c r="J14089" s="29" t="n">
        <f aca="false">F14089*I14089</f>
        <v>31.186092</v>
      </c>
    </row>
    <row r="14090" customFormat="false" ht="15" hidden="false" customHeight="false" outlineLevel="0" collapsed="false">
      <c r="A14090" s="28" t="n">
        <v>46168</v>
      </c>
      <c r="B14090" s="21" t="s">
        <v>111</v>
      </c>
      <c r="C14090" s="21" t="s">
        <v>141</v>
      </c>
      <c r="D14090" s="29" t="n">
        <v>136.36</v>
      </c>
      <c r="E14090" s="29" t="n">
        <f aca="false">D14090/10</f>
        <v>13.636</v>
      </c>
      <c r="F14090" s="29" t="n">
        <f aca="false">(E14090+Einstellungen!$B$20)*(1+Einstellungen!$B$10)</f>
        <v>38.42748</v>
      </c>
      <c r="G14090" s="21" t="str">
        <f aca="false">IF(F14090&lt;Einstellungen!$B$5,"ja","nein")</f>
        <v>nein</v>
      </c>
      <c r="H14090" s="21" t="s">
        <v>32</v>
      </c>
      <c r="I14090" s="29" t="n">
        <f aca="false">INDEX(Einstellungen!$B$27:$B$50,1)</f>
        <v>0.6</v>
      </c>
      <c r="J14090" s="29" t="n">
        <f aca="false">F14090*I14090</f>
        <v>23.056488</v>
      </c>
    </row>
    <row r="14091" customFormat="false" ht="15" hidden="false" customHeight="false" outlineLevel="0" collapsed="false">
      <c r="A14091" s="28" t="n">
        <v>46168</v>
      </c>
      <c r="B14091" s="21" t="s">
        <v>113</v>
      </c>
      <c r="C14091" s="21" t="s">
        <v>141</v>
      </c>
      <c r="D14091" s="29" t="n">
        <v>125.647</v>
      </c>
      <c r="E14091" s="29" t="n">
        <f aca="false">D14091/10</f>
        <v>12.5647</v>
      </c>
      <c r="F14091" s="29" t="n">
        <f aca="false">(E14091+Einstellungen!$B$20)*(1+Einstellungen!$B$10)</f>
        <v>37.152633</v>
      </c>
      <c r="G14091" s="21" t="str">
        <f aca="false">IF(F14091&lt;Einstellungen!$B$5,"ja","nein")</f>
        <v>nein</v>
      </c>
      <c r="H14091" s="21" t="s">
        <v>32</v>
      </c>
      <c r="I14091" s="29" t="n">
        <f aca="false">INDEX(Einstellungen!$B$27:$B$50,2)</f>
        <v>0.5</v>
      </c>
      <c r="J14091" s="29" t="n">
        <f aca="false">F14091*I14091</f>
        <v>18.5763165</v>
      </c>
    </row>
    <row r="14092" customFormat="false" ht="15" hidden="false" customHeight="false" outlineLevel="0" collapsed="false">
      <c r="A14092" s="28" t="n">
        <v>46168</v>
      </c>
      <c r="B14092" s="21" t="s">
        <v>114</v>
      </c>
      <c r="C14092" s="21" t="s">
        <v>141</v>
      </c>
      <c r="D14092" s="29" t="n">
        <v>120.645</v>
      </c>
      <c r="E14092" s="29" t="n">
        <f aca="false">D14092/10</f>
        <v>12.0645</v>
      </c>
      <c r="F14092" s="29" t="n">
        <f aca="false">(E14092+Einstellungen!$B$20)*(1+Einstellungen!$B$10)</f>
        <v>36.557395</v>
      </c>
      <c r="G14092" s="21" t="str">
        <f aca="false">IF(F14092&lt;Einstellungen!$B$5,"ja","nein")</f>
        <v>nein</v>
      </c>
      <c r="H14092" s="21" t="s">
        <v>32</v>
      </c>
      <c r="I14092" s="29" t="n">
        <f aca="false">INDEX(Einstellungen!$B$27:$B$50,3)</f>
        <v>0.45</v>
      </c>
      <c r="J14092" s="29" t="n">
        <f aca="false">F14092*I14092</f>
        <v>16.45082775</v>
      </c>
    </row>
    <row r="14093" customFormat="false" ht="15" hidden="false" customHeight="false" outlineLevel="0" collapsed="false">
      <c r="A14093" s="28" t="n">
        <v>46168</v>
      </c>
      <c r="B14093" s="21" t="s">
        <v>115</v>
      </c>
      <c r="C14093" s="21" t="s">
        <v>141</v>
      </c>
      <c r="D14093" s="29" t="n">
        <v>121.18</v>
      </c>
      <c r="E14093" s="29" t="n">
        <f aca="false">D14093/10</f>
        <v>12.118</v>
      </c>
      <c r="F14093" s="29" t="n">
        <f aca="false">(E14093+Einstellungen!$B$20)*(1+Einstellungen!$B$10)</f>
        <v>36.62106</v>
      </c>
      <c r="G14093" s="21" t="str">
        <f aca="false">IF(F14093&lt;Einstellungen!$B$5,"ja","nein")</f>
        <v>nein</v>
      </c>
      <c r="H14093" s="21" t="s">
        <v>32</v>
      </c>
      <c r="I14093" s="29" t="n">
        <f aca="false">INDEX(Einstellungen!$B$27:$B$50,4)</f>
        <v>0.45</v>
      </c>
      <c r="J14093" s="29" t="n">
        <f aca="false">F14093*I14093</f>
        <v>16.479477</v>
      </c>
    </row>
    <row r="14094" customFormat="false" ht="15" hidden="false" customHeight="false" outlineLevel="0" collapsed="false">
      <c r="A14094" s="28" t="n">
        <v>46168</v>
      </c>
      <c r="B14094" s="21" t="s">
        <v>116</v>
      </c>
      <c r="C14094" s="21" t="s">
        <v>141</v>
      </c>
      <c r="D14094" s="29" t="n">
        <v>119.53</v>
      </c>
      <c r="E14094" s="29" t="n">
        <f aca="false">D14094/10</f>
        <v>11.953</v>
      </c>
      <c r="F14094" s="29" t="n">
        <f aca="false">(E14094+Einstellungen!$B$20)*(1+Einstellungen!$B$10)</f>
        <v>36.42471</v>
      </c>
      <c r="G14094" s="21" t="str">
        <f aca="false">IF(F14094&lt;Einstellungen!$B$5,"ja","nein")</f>
        <v>nein</v>
      </c>
      <c r="H14094" s="21" t="s">
        <v>32</v>
      </c>
      <c r="I14094" s="29" t="n">
        <f aca="false">INDEX(Einstellungen!$B$27:$B$50,5)</f>
        <v>0.45</v>
      </c>
      <c r="J14094" s="29" t="n">
        <f aca="false">F14094*I14094</f>
        <v>16.3911195</v>
      </c>
    </row>
    <row r="14095" customFormat="false" ht="15" hidden="false" customHeight="false" outlineLevel="0" collapsed="false">
      <c r="A14095" s="28" t="n">
        <v>46168</v>
      </c>
      <c r="B14095" s="21" t="s">
        <v>117</v>
      </c>
      <c r="C14095" s="21" t="s">
        <v>141</v>
      </c>
      <c r="D14095" s="29" t="n">
        <v>128.91</v>
      </c>
      <c r="E14095" s="29" t="n">
        <f aca="false">D14095/10</f>
        <v>12.891</v>
      </c>
      <c r="F14095" s="29" t="n">
        <f aca="false">(E14095+Einstellungen!$B$20)*(1+Einstellungen!$B$10)</f>
        <v>37.54093</v>
      </c>
      <c r="G14095" s="21" t="str">
        <f aca="false">IF(F14095&lt;Einstellungen!$B$5,"ja","nein")</f>
        <v>nein</v>
      </c>
      <c r="H14095" s="21" t="s">
        <v>32</v>
      </c>
      <c r="I14095" s="29" t="n">
        <f aca="false">INDEX(Einstellungen!$B$27:$B$50,6)</f>
        <v>0.5</v>
      </c>
      <c r="J14095" s="29" t="n">
        <f aca="false">F14095*I14095</f>
        <v>18.770465</v>
      </c>
    </row>
    <row r="14096" customFormat="false" ht="15" hidden="false" customHeight="false" outlineLevel="0" collapsed="false">
      <c r="A14096" s="28" t="n">
        <v>46168</v>
      </c>
      <c r="B14096" s="21" t="s">
        <v>118</v>
      </c>
      <c r="C14096" s="21" t="s">
        <v>141</v>
      </c>
      <c r="D14096" s="29" t="n">
        <v>143.105</v>
      </c>
      <c r="E14096" s="29" t="n">
        <f aca="false">D14096/10</f>
        <v>14.3105</v>
      </c>
      <c r="F14096" s="29" t="n">
        <f aca="false">(E14096+Einstellungen!$B$20)*(1+Einstellungen!$B$10)</f>
        <v>39.230135</v>
      </c>
      <c r="G14096" s="21" t="str">
        <f aca="false">IF(F14096&lt;Einstellungen!$B$5,"ja","nein")</f>
        <v>nein</v>
      </c>
      <c r="H14096" s="21" t="s">
        <v>32</v>
      </c>
      <c r="I14096" s="29" t="n">
        <f aca="false">INDEX(Einstellungen!$B$27:$B$50,7)</f>
        <v>0.7</v>
      </c>
      <c r="J14096" s="29" t="n">
        <f aca="false">F14096*I14096</f>
        <v>27.4610945</v>
      </c>
    </row>
    <row r="14097" customFormat="false" ht="15" hidden="false" customHeight="false" outlineLevel="0" collapsed="false">
      <c r="A14097" s="28" t="n">
        <v>46168</v>
      </c>
      <c r="B14097" s="21" t="s">
        <v>119</v>
      </c>
      <c r="C14097" s="21" t="s">
        <v>141</v>
      </c>
      <c r="D14097" s="29" t="n">
        <v>141.54</v>
      </c>
      <c r="E14097" s="29" t="n">
        <f aca="false">D14097/10</f>
        <v>14.154</v>
      </c>
      <c r="F14097" s="29" t="n">
        <f aca="false">(E14097+Einstellungen!$B$20)*(1+Einstellungen!$B$10)</f>
        <v>39.0439</v>
      </c>
      <c r="G14097" s="21" t="str">
        <f aca="false">IF(F14097&lt;Einstellungen!$B$5,"ja","nein")</f>
        <v>nein</v>
      </c>
      <c r="H14097" s="21" t="s">
        <v>32</v>
      </c>
      <c r="I14097" s="29" t="n">
        <f aca="false">INDEX(Einstellungen!$B$27:$B$50,8)</f>
        <v>0.95</v>
      </c>
      <c r="J14097" s="29" t="n">
        <f aca="false">F14097*I14097</f>
        <v>37.091705</v>
      </c>
    </row>
    <row r="14098" customFormat="false" ht="15" hidden="false" customHeight="false" outlineLevel="0" collapsed="false">
      <c r="A14098" s="28" t="n">
        <v>46168</v>
      </c>
      <c r="B14098" s="21" t="s">
        <v>120</v>
      </c>
      <c r="C14098" s="21" t="s">
        <v>141</v>
      </c>
      <c r="D14098" s="29" t="n">
        <v>122.045</v>
      </c>
      <c r="E14098" s="29" t="n">
        <f aca="false">D14098/10</f>
        <v>12.2045</v>
      </c>
      <c r="F14098" s="29" t="n">
        <f aca="false">(E14098+Einstellungen!$B$20)*(1+Einstellungen!$B$10)</f>
        <v>36.723995</v>
      </c>
      <c r="G14098" s="21" t="str">
        <f aca="false">IF(F14098&lt;Einstellungen!$B$5,"ja","nein")</f>
        <v>nein</v>
      </c>
      <c r="H14098" s="21" t="s">
        <v>32</v>
      </c>
      <c r="I14098" s="29" t="n">
        <f aca="false">INDEX(Einstellungen!$B$27:$B$50,9)</f>
        <v>1.05</v>
      </c>
      <c r="J14098" s="29" t="n">
        <f aca="false">F14098*I14098</f>
        <v>38.56019475</v>
      </c>
    </row>
    <row r="14099" customFormat="false" ht="15" hidden="false" customHeight="false" outlineLevel="0" collapsed="false">
      <c r="A14099" s="28" t="n">
        <v>46168</v>
      </c>
      <c r="B14099" s="21" t="s">
        <v>121</v>
      </c>
      <c r="C14099" s="21" t="s">
        <v>141</v>
      </c>
      <c r="D14099" s="29" t="n">
        <v>78.8</v>
      </c>
      <c r="E14099" s="29" t="n">
        <f aca="false">D14099/10</f>
        <v>7.88</v>
      </c>
      <c r="F14099" s="29" t="n">
        <f aca="false">(E14099+Einstellungen!$B$20)*(1+Einstellungen!$B$10)</f>
        <v>31.57784</v>
      </c>
      <c r="G14099" s="21" t="str">
        <f aca="false">IF(F14099&lt;Einstellungen!$B$5,"ja","nein")</f>
        <v>nein</v>
      </c>
      <c r="H14099" s="21" t="s">
        <v>32</v>
      </c>
      <c r="I14099" s="29" t="n">
        <f aca="false">INDEX(Einstellungen!$B$27:$B$50,10)</f>
        <v>1.05</v>
      </c>
      <c r="J14099" s="29" t="n">
        <f aca="false">F14099*I14099</f>
        <v>33.156732</v>
      </c>
    </row>
    <row r="14100" customFormat="false" ht="15" hidden="false" customHeight="false" outlineLevel="0" collapsed="false">
      <c r="A14100" s="28" t="n">
        <v>46168</v>
      </c>
      <c r="B14100" s="21" t="s">
        <v>122</v>
      </c>
      <c r="C14100" s="21" t="s">
        <v>141</v>
      </c>
      <c r="D14100" s="29" t="n">
        <v>6.52</v>
      </c>
      <c r="E14100" s="29" t="n">
        <f aca="false">D14100/10</f>
        <v>0.652</v>
      </c>
      <c r="F14100" s="29" t="n">
        <f aca="false">(E14100+Einstellungen!$B$20)*(1+Einstellungen!$B$10)</f>
        <v>22.97652</v>
      </c>
      <c r="G14100" s="21" t="str">
        <f aca="false">IF(F14100&lt;Einstellungen!$B$5,"ja","nein")</f>
        <v>ja</v>
      </c>
      <c r="H14100" s="21" t="s">
        <v>32</v>
      </c>
      <c r="I14100" s="29" t="n">
        <f aca="false">INDEX(Einstellungen!$B$27:$B$50,11)</f>
        <v>1.05</v>
      </c>
      <c r="J14100" s="29" t="n">
        <f aca="false">F14100*I14100</f>
        <v>24.125346</v>
      </c>
    </row>
    <row r="14101" customFormat="false" ht="15" hidden="false" customHeight="false" outlineLevel="0" collapsed="false">
      <c r="A14101" s="28" t="n">
        <v>46168</v>
      </c>
      <c r="B14101" s="21" t="s">
        <v>123</v>
      </c>
      <c r="C14101" s="21" t="s">
        <v>141</v>
      </c>
      <c r="D14101" s="29" t="n">
        <v>-0.007</v>
      </c>
      <c r="E14101" s="29" t="n">
        <f aca="false">D14101/10</f>
        <v>-0.0007</v>
      </c>
      <c r="F14101" s="29" t="n">
        <f aca="false">(E14101+Einstellungen!$B$20)*(1+Einstellungen!$B$10)</f>
        <v>22.199807</v>
      </c>
      <c r="G14101" s="21" t="str">
        <f aca="false">IF(F14101&lt;Einstellungen!$B$5,"ja","nein")</f>
        <v>ja</v>
      </c>
      <c r="H14101" s="21" t="s">
        <v>32</v>
      </c>
      <c r="I14101" s="29" t="n">
        <f aca="false">INDEX(Einstellungen!$B$27:$B$50,12)</f>
        <v>1.1</v>
      </c>
      <c r="J14101" s="29" t="n">
        <f aca="false">F14101*I14101</f>
        <v>24.4197877</v>
      </c>
    </row>
    <row r="14102" customFormat="false" ht="15" hidden="false" customHeight="false" outlineLevel="0" collapsed="false">
      <c r="A14102" s="28" t="n">
        <v>46168</v>
      </c>
      <c r="B14102" s="21" t="s">
        <v>124</v>
      </c>
      <c r="C14102" s="21" t="s">
        <v>141</v>
      </c>
      <c r="D14102" s="29" t="n">
        <v>-1.825</v>
      </c>
      <c r="E14102" s="29" t="n">
        <f aca="false">D14102/10</f>
        <v>-0.1825</v>
      </c>
      <c r="F14102" s="29" t="n">
        <f aca="false">(E14102+Einstellungen!$B$20)*(1+Einstellungen!$B$10)</f>
        <v>21.983465</v>
      </c>
      <c r="G14102" s="21" t="str">
        <f aca="false">IF(F14102&lt;Einstellungen!$B$5,"ja","nein")</f>
        <v>ja</v>
      </c>
      <c r="H14102" s="21" t="s">
        <v>32</v>
      </c>
      <c r="I14102" s="29" t="n">
        <f aca="false">INDEX(Einstellungen!$B$27:$B$50,13)</f>
        <v>1.2</v>
      </c>
      <c r="J14102" s="29" t="n">
        <f aca="false">F14102*I14102</f>
        <v>26.380158</v>
      </c>
    </row>
    <row r="14103" customFormat="false" ht="15" hidden="false" customHeight="false" outlineLevel="0" collapsed="false">
      <c r="A14103" s="28" t="n">
        <v>46168</v>
      </c>
      <c r="B14103" s="21" t="s">
        <v>125</v>
      </c>
      <c r="C14103" s="21" t="s">
        <v>141</v>
      </c>
      <c r="D14103" s="29" t="n">
        <v>-2.5</v>
      </c>
      <c r="E14103" s="29" t="n">
        <f aca="false">D14103/10</f>
        <v>-0.25</v>
      </c>
      <c r="F14103" s="29" t="n">
        <f aca="false">(E14103+Einstellungen!$B$20)*(1+Einstellungen!$B$10)</f>
        <v>21.90314</v>
      </c>
      <c r="G14103" s="21" t="str">
        <f aca="false">IF(F14103&lt;Einstellungen!$B$5,"ja","nein")</f>
        <v>ja</v>
      </c>
      <c r="H14103" s="21" t="s">
        <v>32</v>
      </c>
      <c r="I14103" s="29" t="n">
        <f aca="false">INDEX(Einstellungen!$B$27:$B$50,14)</f>
        <v>1.15</v>
      </c>
      <c r="J14103" s="29" t="n">
        <f aca="false">F14103*I14103</f>
        <v>25.188611</v>
      </c>
    </row>
    <row r="14104" customFormat="false" ht="15" hidden="false" customHeight="false" outlineLevel="0" collapsed="false">
      <c r="A14104" s="28" t="n">
        <v>46168</v>
      </c>
      <c r="B14104" s="21" t="s">
        <v>126</v>
      </c>
      <c r="C14104" s="21" t="s">
        <v>141</v>
      </c>
      <c r="D14104" s="29" t="n">
        <v>-0.835</v>
      </c>
      <c r="E14104" s="29" t="n">
        <f aca="false">D14104/10</f>
        <v>-0.0835</v>
      </c>
      <c r="F14104" s="29" t="n">
        <f aca="false">(E14104+Einstellungen!$B$20)*(1+Einstellungen!$B$10)</f>
        <v>22.101275</v>
      </c>
      <c r="G14104" s="21" t="str">
        <f aca="false">IF(F14104&lt;Einstellungen!$B$5,"ja","nein")</f>
        <v>ja</v>
      </c>
      <c r="H14104" s="21" t="s">
        <v>32</v>
      </c>
      <c r="I14104" s="29" t="n">
        <f aca="false">INDEX(Einstellungen!$B$27:$B$50,15)</f>
        <v>1</v>
      </c>
      <c r="J14104" s="29" t="n">
        <f aca="false">F14104*I14104</f>
        <v>22.101275</v>
      </c>
    </row>
    <row r="14105" customFormat="false" ht="15" hidden="false" customHeight="false" outlineLevel="0" collapsed="false">
      <c r="A14105" s="28" t="n">
        <v>46168</v>
      </c>
      <c r="B14105" s="21" t="s">
        <v>127</v>
      </c>
      <c r="C14105" s="21" t="s">
        <v>141</v>
      </c>
      <c r="D14105" s="29" t="n">
        <v>-0.015</v>
      </c>
      <c r="E14105" s="29" t="n">
        <f aca="false">D14105/10</f>
        <v>-0.0015</v>
      </c>
      <c r="F14105" s="29" t="n">
        <f aca="false">(E14105+Einstellungen!$B$20)*(1+Einstellungen!$B$10)</f>
        <v>22.198855</v>
      </c>
      <c r="G14105" s="21" t="str">
        <f aca="false">IF(F14105&lt;Einstellungen!$B$5,"ja","nein")</f>
        <v>ja</v>
      </c>
      <c r="H14105" s="21" t="s">
        <v>32</v>
      </c>
      <c r="I14105" s="29" t="n">
        <f aca="false">INDEX(Einstellungen!$B$27:$B$50,16)</f>
        <v>0.95</v>
      </c>
      <c r="J14105" s="29" t="n">
        <f aca="false">F14105*I14105</f>
        <v>21.08891225</v>
      </c>
    </row>
    <row r="14106" customFormat="false" ht="15" hidden="false" customHeight="false" outlineLevel="0" collapsed="false">
      <c r="A14106" s="28" t="n">
        <v>46168</v>
      </c>
      <c r="B14106" s="21" t="s">
        <v>128</v>
      </c>
      <c r="C14106" s="21" t="s">
        <v>141</v>
      </c>
      <c r="D14106" s="29" t="n">
        <v>13.115</v>
      </c>
      <c r="E14106" s="29" t="n">
        <f aca="false">D14106/10</f>
        <v>1.3115</v>
      </c>
      <c r="F14106" s="29" t="n">
        <f aca="false">(E14106+Einstellungen!$B$20)*(1+Einstellungen!$B$10)</f>
        <v>23.761325</v>
      </c>
      <c r="G14106" s="21" t="str">
        <f aca="false">IF(F14106&lt;Einstellungen!$B$5,"ja","nein")</f>
        <v>ja</v>
      </c>
      <c r="H14106" s="21" t="s">
        <v>32</v>
      </c>
      <c r="I14106" s="29" t="n">
        <f aca="false">INDEX(Einstellungen!$B$27:$B$50,17)</f>
        <v>0.95</v>
      </c>
      <c r="J14106" s="29" t="n">
        <f aca="false">F14106*I14106</f>
        <v>22.57325875</v>
      </c>
    </row>
    <row r="14107" customFormat="false" ht="15" hidden="false" customHeight="false" outlineLevel="0" collapsed="false">
      <c r="A14107" s="28" t="n">
        <v>46168</v>
      </c>
      <c r="B14107" s="21" t="s">
        <v>129</v>
      </c>
      <c r="C14107" s="21" t="s">
        <v>141</v>
      </c>
      <c r="D14107" s="29" t="n">
        <v>89.685</v>
      </c>
      <c r="E14107" s="29" t="n">
        <f aca="false">D14107/10</f>
        <v>8.9685</v>
      </c>
      <c r="F14107" s="29" t="n">
        <f aca="false">(E14107+Einstellungen!$B$20)*(1+Einstellungen!$B$10)</f>
        <v>32.873155</v>
      </c>
      <c r="G14107" s="21" t="str">
        <f aca="false">IF(F14107&lt;Einstellungen!$B$5,"ja","nein")</f>
        <v>nein</v>
      </c>
      <c r="H14107" s="21" t="s">
        <v>32</v>
      </c>
      <c r="I14107" s="29" t="n">
        <f aca="false">INDEX(Einstellungen!$B$27:$B$50,18)</f>
        <v>1.1</v>
      </c>
      <c r="J14107" s="29" t="n">
        <f aca="false">F14107*I14107</f>
        <v>36.1604705</v>
      </c>
    </row>
    <row r="14108" customFormat="false" ht="15" hidden="false" customHeight="false" outlineLevel="0" collapsed="false">
      <c r="A14108" s="28" t="n">
        <v>46168</v>
      </c>
      <c r="B14108" s="21" t="s">
        <v>130</v>
      </c>
      <c r="C14108" s="21" t="s">
        <v>141</v>
      </c>
      <c r="D14108" s="29" t="n">
        <v>134.787</v>
      </c>
      <c r="E14108" s="29" t="n">
        <f aca="false">D14108/10</f>
        <v>13.4787</v>
      </c>
      <c r="F14108" s="29" t="n">
        <f aca="false">(E14108+Einstellungen!$B$20)*(1+Einstellungen!$B$10)</f>
        <v>38.240293</v>
      </c>
      <c r="G14108" s="21" t="str">
        <f aca="false">IF(F14108&lt;Einstellungen!$B$5,"ja","nein")</f>
        <v>nein</v>
      </c>
      <c r="H14108" s="21" t="s">
        <v>32</v>
      </c>
      <c r="I14108" s="29" t="n">
        <f aca="false">INDEX(Einstellungen!$B$27:$B$50,19)</f>
        <v>1.35</v>
      </c>
      <c r="J14108" s="29" t="n">
        <f aca="false">F14108*I14108</f>
        <v>51.62439555</v>
      </c>
    </row>
    <row r="14109" customFormat="false" ht="15" hidden="false" customHeight="false" outlineLevel="0" collapsed="false">
      <c r="A14109" s="28" t="n">
        <v>46168</v>
      </c>
      <c r="B14109" s="21" t="s">
        <v>131</v>
      </c>
      <c r="C14109" s="21" t="s">
        <v>141</v>
      </c>
      <c r="D14109" s="29" t="n">
        <v>185.103</v>
      </c>
      <c r="E14109" s="29" t="n">
        <f aca="false">D14109/10</f>
        <v>18.5103</v>
      </c>
      <c r="F14109" s="29" t="n">
        <f aca="false">(E14109+Einstellungen!$B$20)*(1+Einstellungen!$B$10)</f>
        <v>44.227897</v>
      </c>
      <c r="G14109" s="21" t="str">
        <f aca="false">IF(F14109&lt;Einstellungen!$B$5,"ja","nein")</f>
        <v>nein</v>
      </c>
      <c r="H14109" s="21" t="s">
        <v>32</v>
      </c>
      <c r="I14109" s="29" t="n">
        <f aca="false">INDEX(Einstellungen!$B$27:$B$50,20)</f>
        <v>1.45</v>
      </c>
      <c r="J14109" s="29" t="n">
        <f aca="false">F14109*I14109</f>
        <v>64.13045065</v>
      </c>
    </row>
    <row r="14110" customFormat="false" ht="15" hidden="false" customHeight="false" outlineLevel="0" collapsed="false">
      <c r="A14110" s="28" t="n">
        <v>46168</v>
      </c>
      <c r="B14110" s="21" t="s">
        <v>132</v>
      </c>
      <c r="C14110" s="21" t="s">
        <v>141</v>
      </c>
      <c r="D14110" s="29" t="n">
        <v>217.947</v>
      </c>
      <c r="E14110" s="29" t="n">
        <f aca="false">D14110/10</f>
        <v>21.7947</v>
      </c>
      <c r="F14110" s="29" t="n">
        <f aca="false">(E14110+Einstellungen!$B$20)*(1+Einstellungen!$B$10)</f>
        <v>48.136333</v>
      </c>
      <c r="G14110" s="21" t="str">
        <f aca="false">IF(F14110&lt;Einstellungen!$B$5,"ja","nein")</f>
        <v>nein</v>
      </c>
      <c r="H14110" s="21" t="s">
        <v>32</v>
      </c>
      <c r="I14110" s="29" t="n">
        <f aca="false">INDEX(Einstellungen!$B$27:$B$50,21)</f>
        <v>1.4</v>
      </c>
      <c r="J14110" s="29" t="n">
        <f aca="false">F14110*I14110</f>
        <v>67.3908662</v>
      </c>
    </row>
    <row r="14111" customFormat="false" ht="15" hidden="false" customHeight="false" outlineLevel="0" collapsed="false">
      <c r="A14111" s="28" t="n">
        <v>46168</v>
      </c>
      <c r="B14111" s="21" t="s">
        <v>133</v>
      </c>
      <c r="C14111" s="21" t="s">
        <v>141</v>
      </c>
      <c r="D14111" s="29" t="n">
        <v>184.785</v>
      </c>
      <c r="E14111" s="29" t="n">
        <f aca="false">D14111/10</f>
        <v>18.4785</v>
      </c>
      <c r="F14111" s="29" t="n">
        <f aca="false">(E14111+Einstellungen!$B$20)*(1+Einstellungen!$B$10)</f>
        <v>44.190055</v>
      </c>
      <c r="G14111" s="21" t="str">
        <f aca="false">IF(F14111&lt;Einstellungen!$B$5,"ja","nein")</f>
        <v>nein</v>
      </c>
      <c r="H14111" s="21" t="s">
        <v>32</v>
      </c>
      <c r="I14111" s="29" t="n">
        <f aca="false">INDEX(Einstellungen!$B$27:$B$50,22)</f>
        <v>1.25</v>
      </c>
      <c r="J14111" s="29" t="n">
        <f aca="false">F14111*I14111</f>
        <v>55.23756875</v>
      </c>
    </row>
    <row r="14112" customFormat="false" ht="15" hidden="false" customHeight="false" outlineLevel="0" collapsed="false">
      <c r="A14112" s="28" t="n">
        <v>46168</v>
      </c>
      <c r="B14112" s="21" t="s">
        <v>134</v>
      </c>
      <c r="C14112" s="21" t="s">
        <v>141</v>
      </c>
      <c r="D14112" s="29" t="n">
        <v>153.775</v>
      </c>
      <c r="E14112" s="29" t="n">
        <f aca="false">D14112/10</f>
        <v>15.3775</v>
      </c>
      <c r="F14112" s="29" t="n">
        <f aca="false">(E14112+Einstellungen!$B$20)*(1+Einstellungen!$B$10)</f>
        <v>40.499865</v>
      </c>
      <c r="G14112" s="21" t="str">
        <f aca="false">IF(F14112&lt;Einstellungen!$B$5,"ja","nein")</f>
        <v>nein</v>
      </c>
      <c r="H14112" s="21" t="s">
        <v>32</v>
      </c>
      <c r="I14112" s="29" t="n">
        <f aca="false">INDEX(Einstellungen!$B$27:$B$50,23)</f>
        <v>1.05</v>
      </c>
      <c r="J14112" s="29" t="n">
        <f aca="false">F14112*I14112</f>
        <v>42.52485825</v>
      </c>
    </row>
    <row r="14113" customFormat="false" ht="15" hidden="false" customHeight="false" outlineLevel="0" collapsed="false">
      <c r="A14113" s="28" t="n">
        <v>46168</v>
      </c>
      <c r="B14113" s="21" t="s">
        <v>135</v>
      </c>
      <c r="C14113" s="21" t="s">
        <v>141</v>
      </c>
      <c r="D14113" s="29" t="n">
        <v>130.532</v>
      </c>
      <c r="E14113" s="29" t="n">
        <f aca="false">D14113/10</f>
        <v>13.0532</v>
      </c>
      <c r="F14113" s="29" t="n">
        <f aca="false">(E14113+Einstellungen!$B$20)*(1+Einstellungen!$B$10)</f>
        <v>37.733948</v>
      </c>
      <c r="G14113" s="21" t="str">
        <f aca="false">IF(F14113&lt;Einstellungen!$B$5,"ja","nein")</f>
        <v>nein</v>
      </c>
      <c r="H14113" s="21" t="s">
        <v>32</v>
      </c>
      <c r="I14113" s="29" t="n">
        <f aca="false">INDEX(Einstellungen!$B$27:$B$50,24)</f>
        <v>0.8</v>
      </c>
      <c r="J14113" s="29" t="n">
        <f aca="false">F14113*I14113</f>
        <v>30.1871584</v>
      </c>
    </row>
    <row r="14114" customFormat="false" ht="15" hidden="false" customHeight="false" outlineLevel="0" collapsed="false">
      <c r="A14114" s="28" t="n">
        <v>46169</v>
      </c>
      <c r="B14114" s="21" t="s">
        <v>111</v>
      </c>
      <c r="C14114" s="21" t="s">
        <v>112</v>
      </c>
      <c r="D14114" s="29" t="n">
        <v>134.787</v>
      </c>
      <c r="E14114" s="29" t="n">
        <f aca="false">D14114/10</f>
        <v>13.4787</v>
      </c>
      <c r="F14114" s="29" t="n">
        <f aca="false">(E14114+Einstellungen!$B$20)*(1+Einstellungen!$B$10)</f>
        <v>38.240293</v>
      </c>
      <c r="G14114" s="21" t="str">
        <f aca="false">IF(F14114&lt;Einstellungen!$B$5,"ja","nein")</f>
        <v>nein</v>
      </c>
      <c r="H14114" s="21" t="s">
        <v>32</v>
      </c>
      <c r="I14114" s="29" t="n">
        <f aca="false">INDEX(Einstellungen!$B$27:$B$50,1)</f>
        <v>0.6</v>
      </c>
      <c r="J14114" s="29" t="n">
        <f aca="false">F14114*I14114</f>
        <v>22.9441758</v>
      </c>
    </row>
    <row r="14115" customFormat="false" ht="15" hidden="false" customHeight="false" outlineLevel="0" collapsed="false">
      <c r="A14115" s="28" t="n">
        <v>46169</v>
      </c>
      <c r="B14115" s="21" t="s">
        <v>113</v>
      </c>
      <c r="C14115" s="21" t="s">
        <v>112</v>
      </c>
      <c r="D14115" s="29" t="n">
        <v>127.517</v>
      </c>
      <c r="E14115" s="29" t="n">
        <f aca="false">D14115/10</f>
        <v>12.7517</v>
      </c>
      <c r="F14115" s="29" t="n">
        <f aca="false">(E14115+Einstellungen!$B$20)*(1+Einstellungen!$B$10)</f>
        <v>37.375163</v>
      </c>
      <c r="G14115" s="21" t="str">
        <f aca="false">IF(F14115&lt;Einstellungen!$B$5,"ja","nein")</f>
        <v>nein</v>
      </c>
      <c r="H14115" s="21" t="s">
        <v>32</v>
      </c>
      <c r="I14115" s="29" t="n">
        <f aca="false">INDEX(Einstellungen!$B$27:$B$50,2)</f>
        <v>0.5</v>
      </c>
      <c r="J14115" s="29" t="n">
        <f aca="false">F14115*I14115</f>
        <v>18.6875815</v>
      </c>
    </row>
    <row r="14116" customFormat="false" ht="15" hidden="false" customHeight="false" outlineLevel="0" collapsed="false">
      <c r="A14116" s="28" t="n">
        <v>46169</v>
      </c>
      <c r="B14116" s="21" t="s">
        <v>114</v>
      </c>
      <c r="C14116" s="21" t="s">
        <v>112</v>
      </c>
      <c r="D14116" s="29" t="n">
        <v>120.543</v>
      </c>
      <c r="E14116" s="29" t="n">
        <f aca="false">D14116/10</f>
        <v>12.0543</v>
      </c>
      <c r="F14116" s="29" t="n">
        <f aca="false">(E14116+Einstellungen!$B$20)*(1+Einstellungen!$B$10)</f>
        <v>36.545257</v>
      </c>
      <c r="G14116" s="21" t="str">
        <f aca="false">IF(F14116&lt;Einstellungen!$B$5,"ja","nein")</f>
        <v>nein</v>
      </c>
      <c r="H14116" s="21" t="s">
        <v>32</v>
      </c>
      <c r="I14116" s="29" t="n">
        <f aca="false">INDEX(Einstellungen!$B$27:$B$50,3)</f>
        <v>0.45</v>
      </c>
      <c r="J14116" s="29" t="n">
        <f aca="false">F14116*I14116</f>
        <v>16.44536565</v>
      </c>
    </row>
    <row r="14117" customFormat="false" ht="15" hidden="false" customHeight="false" outlineLevel="0" collapsed="false">
      <c r="A14117" s="28" t="n">
        <v>46169</v>
      </c>
      <c r="B14117" s="21" t="s">
        <v>115</v>
      </c>
      <c r="C14117" s="21" t="s">
        <v>112</v>
      </c>
      <c r="D14117" s="29" t="n">
        <v>118.87</v>
      </c>
      <c r="E14117" s="29" t="n">
        <f aca="false">D14117/10</f>
        <v>11.887</v>
      </c>
      <c r="F14117" s="29" t="n">
        <f aca="false">(E14117+Einstellungen!$B$20)*(1+Einstellungen!$B$10)</f>
        <v>36.34617</v>
      </c>
      <c r="G14117" s="21" t="str">
        <f aca="false">IF(F14117&lt;Einstellungen!$B$5,"ja","nein")</f>
        <v>nein</v>
      </c>
      <c r="H14117" s="21" t="s">
        <v>32</v>
      </c>
      <c r="I14117" s="29" t="n">
        <f aca="false">INDEX(Einstellungen!$B$27:$B$50,4)</f>
        <v>0.45</v>
      </c>
      <c r="J14117" s="29" t="n">
        <f aca="false">F14117*I14117</f>
        <v>16.3557765</v>
      </c>
    </row>
    <row r="14118" customFormat="false" ht="15" hidden="false" customHeight="false" outlineLevel="0" collapsed="false">
      <c r="A14118" s="28" t="n">
        <v>46169</v>
      </c>
      <c r="B14118" s="21" t="s">
        <v>116</v>
      </c>
      <c r="C14118" s="21" t="s">
        <v>112</v>
      </c>
      <c r="D14118" s="29" t="n">
        <v>119.047</v>
      </c>
      <c r="E14118" s="29" t="n">
        <f aca="false">D14118/10</f>
        <v>11.9047</v>
      </c>
      <c r="F14118" s="29" t="n">
        <f aca="false">(E14118+Einstellungen!$B$20)*(1+Einstellungen!$B$10)</f>
        <v>36.367233</v>
      </c>
      <c r="G14118" s="21" t="str">
        <f aca="false">IF(F14118&lt;Einstellungen!$B$5,"ja","nein")</f>
        <v>nein</v>
      </c>
      <c r="H14118" s="21" t="s">
        <v>32</v>
      </c>
      <c r="I14118" s="29" t="n">
        <f aca="false">INDEX(Einstellungen!$B$27:$B$50,5)</f>
        <v>0.45</v>
      </c>
      <c r="J14118" s="29" t="n">
        <f aca="false">F14118*I14118</f>
        <v>16.36525485</v>
      </c>
    </row>
    <row r="14119" customFormat="false" ht="15" hidden="false" customHeight="false" outlineLevel="0" collapsed="false">
      <c r="A14119" s="28" t="n">
        <v>46169</v>
      </c>
      <c r="B14119" s="21" t="s">
        <v>117</v>
      </c>
      <c r="C14119" s="21" t="s">
        <v>112</v>
      </c>
      <c r="D14119" s="29" t="n">
        <v>121.235</v>
      </c>
      <c r="E14119" s="29" t="n">
        <f aca="false">D14119/10</f>
        <v>12.1235</v>
      </c>
      <c r="F14119" s="29" t="n">
        <f aca="false">(E14119+Einstellungen!$B$20)*(1+Einstellungen!$B$10)</f>
        <v>36.627605</v>
      </c>
      <c r="G14119" s="21" t="str">
        <f aca="false">IF(F14119&lt;Einstellungen!$B$5,"ja","nein")</f>
        <v>nein</v>
      </c>
      <c r="H14119" s="21" t="s">
        <v>32</v>
      </c>
      <c r="I14119" s="29" t="n">
        <f aca="false">INDEX(Einstellungen!$B$27:$B$50,6)</f>
        <v>0.5</v>
      </c>
      <c r="J14119" s="29" t="n">
        <f aca="false">F14119*I14119</f>
        <v>18.3138025</v>
      </c>
    </row>
    <row r="14120" customFormat="false" ht="15" hidden="false" customHeight="false" outlineLevel="0" collapsed="false">
      <c r="A14120" s="28" t="n">
        <v>46169</v>
      </c>
      <c r="B14120" s="21" t="s">
        <v>118</v>
      </c>
      <c r="C14120" s="21" t="s">
        <v>112</v>
      </c>
      <c r="D14120" s="29" t="n">
        <v>134.2</v>
      </c>
      <c r="E14120" s="29" t="n">
        <f aca="false">D14120/10</f>
        <v>13.42</v>
      </c>
      <c r="F14120" s="29" t="n">
        <f aca="false">(E14120+Einstellungen!$B$20)*(1+Einstellungen!$B$10)</f>
        <v>38.17044</v>
      </c>
      <c r="G14120" s="21" t="str">
        <f aca="false">IF(F14120&lt;Einstellungen!$B$5,"ja","nein")</f>
        <v>nein</v>
      </c>
      <c r="H14120" s="21" t="s">
        <v>32</v>
      </c>
      <c r="I14120" s="29" t="n">
        <f aca="false">INDEX(Einstellungen!$B$27:$B$50,7)</f>
        <v>0.7</v>
      </c>
      <c r="J14120" s="29" t="n">
        <f aca="false">F14120*I14120</f>
        <v>26.719308</v>
      </c>
    </row>
    <row r="14121" customFormat="false" ht="15" hidden="false" customHeight="false" outlineLevel="0" collapsed="false">
      <c r="A14121" s="28" t="n">
        <v>46169</v>
      </c>
      <c r="B14121" s="21" t="s">
        <v>119</v>
      </c>
      <c r="C14121" s="21" t="s">
        <v>112</v>
      </c>
      <c r="D14121" s="29" t="n">
        <v>131.1</v>
      </c>
      <c r="E14121" s="29" t="n">
        <f aca="false">D14121/10</f>
        <v>13.11</v>
      </c>
      <c r="F14121" s="29" t="n">
        <f aca="false">(E14121+Einstellungen!$B$20)*(1+Einstellungen!$B$10)</f>
        <v>37.80154</v>
      </c>
      <c r="G14121" s="21" t="str">
        <f aca="false">IF(F14121&lt;Einstellungen!$B$5,"ja","nein")</f>
        <v>nein</v>
      </c>
      <c r="H14121" s="21" t="s">
        <v>32</v>
      </c>
      <c r="I14121" s="29" t="n">
        <f aca="false">INDEX(Einstellungen!$B$27:$B$50,8)</f>
        <v>0.95</v>
      </c>
      <c r="J14121" s="29" t="n">
        <f aca="false">F14121*I14121</f>
        <v>35.911463</v>
      </c>
    </row>
    <row r="14122" customFormat="false" ht="15" hidden="false" customHeight="false" outlineLevel="0" collapsed="false">
      <c r="A14122" s="28" t="n">
        <v>46169</v>
      </c>
      <c r="B14122" s="21" t="s">
        <v>120</v>
      </c>
      <c r="C14122" s="21" t="s">
        <v>112</v>
      </c>
      <c r="D14122" s="29" t="n">
        <v>106.453</v>
      </c>
      <c r="E14122" s="29" t="n">
        <f aca="false">D14122/10</f>
        <v>10.6453</v>
      </c>
      <c r="F14122" s="29" t="n">
        <f aca="false">(E14122+Einstellungen!$B$20)*(1+Einstellungen!$B$10)</f>
        <v>34.868547</v>
      </c>
      <c r="G14122" s="21" t="str">
        <f aca="false">IF(F14122&lt;Einstellungen!$B$5,"ja","nein")</f>
        <v>nein</v>
      </c>
      <c r="H14122" s="21" t="s">
        <v>32</v>
      </c>
      <c r="I14122" s="29" t="n">
        <f aca="false">INDEX(Einstellungen!$B$27:$B$50,9)</f>
        <v>1.05</v>
      </c>
      <c r="J14122" s="29" t="n">
        <f aca="false">F14122*I14122</f>
        <v>36.61197435</v>
      </c>
    </row>
    <row r="14123" customFormat="false" ht="15" hidden="false" customHeight="false" outlineLevel="0" collapsed="false">
      <c r="A14123" s="28" t="n">
        <v>46169</v>
      </c>
      <c r="B14123" s="21" t="s">
        <v>121</v>
      </c>
      <c r="C14123" s="21" t="s">
        <v>112</v>
      </c>
      <c r="D14123" s="29" t="n">
        <v>48.235</v>
      </c>
      <c r="E14123" s="29" t="n">
        <f aca="false">D14123/10</f>
        <v>4.8235</v>
      </c>
      <c r="F14123" s="29" t="n">
        <f aca="false">(E14123+Einstellungen!$B$20)*(1+Einstellungen!$B$10)</f>
        <v>27.940605</v>
      </c>
      <c r="G14123" s="21" t="str">
        <f aca="false">IF(F14123&lt;Einstellungen!$B$5,"ja","nein")</f>
        <v>ja</v>
      </c>
      <c r="H14123" s="21" t="s">
        <v>32</v>
      </c>
      <c r="I14123" s="29" t="n">
        <f aca="false">INDEX(Einstellungen!$B$27:$B$50,10)</f>
        <v>1.05</v>
      </c>
      <c r="J14123" s="29" t="n">
        <f aca="false">F14123*I14123</f>
        <v>29.33763525</v>
      </c>
    </row>
    <row r="14124" customFormat="false" ht="15" hidden="false" customHeight="false" outlineLevel="0" collapsed="false">
      <c r="A14124" s="28" t="n">
        <v>46169</v>
      </c>
      <c r="B14124" s="21" t="s">
        <v>122</v>
      </c>
      <c r="C14124" s="21" t="s">
        <v>112</v>
      </c>
      <c r="D14124" s="29" t="n">
        <v>3.425</v>
      </c>
      <c r="E14124" s="29" t="n">
        <f aca="false">D14124/10</f>
        <v>0.3425</v>
      </c>
      <c r="F14124" s="29" t="n">
        <f aca="false">(E14124+Einstellungen!$B$20)*(1+Einstellungen!$B$10)</f>
        <v>22.608215</v>
      </c>
      <c r="G14124" s="21" t="str">
        <f aca="false">IF(F14124&lt;Einstellungen!$B$5,"ja","nein")</f>
        <v>ja</v>
      </c>
      <c r="H14124" s="21" t="s">
        <v>32</v>
      </c>
      <c r="I14124" s="29" t="n">
        <f aca="false">INDEX(Einstellungen!$B$27:$B$50,11)</f>
        <v>1.05</v>
      </c>
      <c r="J14124" s="29" t="n">
        <f aca="false">F14124*I14124</f>
        <v>23.73862575</v>
      </c>
    </row>
    <row r="14125" customFormat="false" ht="15" hidden="false" customHeight="false" outlineLevel="0" collapsed="false">
      <c r="A14125" s="28" t="n">
        <v>46169</v>
      </c>
      <c r="B14125" s="21" t="s">
        <v>123</v>
      </c>
      <c r="C14125" s="21" t="s">
        <v>112</v>
      </c>
      <c r="D14125" s="29" t="n">
        <v>-0.27</v>
      </c>
      <c r="E14125" s="29" t="n">
        <f aca="false">D14125/10</f>
        <v>-0.027</v>
      </c>
      <c r="F14125" s="29" t="n">
        <f aca="false">(E14125+Einstellungen!$B$20)*(1+Einstellungen!$B$10)</f>
        <v>22.16851</v>
      </c>
      <c r="G14125" s="21" t="str">
        <f aca="false">IF(F14125&lt;Einstellungen!$B$5,"ja","nein")</f>
        <v>ja</v>
      </c>
      <c r="H14125" s="21" t="s">
        <v>32</v>
      </c>
      <c r="I14125" s="29" t="n">
        <f aca="false">INDEX(Einstellungen!$B$27:$B$50,12)</f>
        <v>1.1</v>
      </c>
      <c r="J14125" s="29" t="n">
        <f aca="false">F14125*I14125</f>
        <v>24.385361</v>
      </c>
    </row>
    <row r="14126" customFormat="false" ht="15" hidden="false" customHeight="false" outlineLevel="0" collapsed="false">
      <c r="A14126" s="28" t="n">
        <v>46169</v>
      </c>
      <c r="B14126" s="21" t="s">
        <v>124</v>
      </c>
      <c r="C14126" s="21" t="s">
        <v>112</v>
      </c>
      <c r="D14126" s="29" t="n">
        <v>-1.05</v>
      </c>
      <c r="E14126" s="29" t="n">
        <f aca="false">D14126/10</f>
        <v>-0.105</v>
      </c>
      <c r="F14126" s="29" t="n">
        <f aca="false">(E14126+Einstellungen!$B$20)*(1+Einstellungen!$B$10)</f>
        <v>22.07569</v>
      </c>
      <c r="G14126" s="21" t="str">
        <f aca="false">IF(F14126&lt;Einstellungen!$B$5,"ja","nein")</f>
        <v>ja</v>
      </c>
      <c r="H14126" s="21" t="s">
        <v>32</v>
      </c>
      <c r="I14126" s="29" t="n">
        <f aca="false">INDEX(Einstellungen!$B$27:$B$50,13)</f>
        <v>1.2</v>
      </c>
      <c r="J14126" s="29" t="n">
        <f aca="false">F14126*I14126</f>
        <v>26.490828</v>
      </c>
    </row>
    <row r="14127" customFormat="false" ht="15" hidden="false" customHeight="false" outlineLevel="0" collapsed="false">
      <c r="A14127" s="28" t="n">
        <v>46169</v>
      </c>
      <c r="B14127" s="21" t="s">
        <v>125</v>
      </c>
      <c r="C14127" s="21" t="s">
        <v>112</v>
      </c>
      <c r="D14127" s="29" t="n">
        <v>-1.635</v>
      </c>
      <c r="E14127" s="29" t="n">
        <f aca="false">D14127/10</f>
        <v>-0.1635</v>
      </c>
      <c r="F14127" s="29" t="n">
        <f aca="false">(E14127+Einstellungen!$B$20)*(1+Einstellungen!$B$10)</f>
        <v>22.006075</v>
      </c>
      <c r="G14127" s="21" t="str">
        <f aca="false">IF(F14127&lt;Einstellungen!$B$5,"ja","nein")</f>
        <v>ja</v>
      </c>
      <c r="H14127" s="21" t="s">
        <v>32</v>
      </c>
      <c r="I14127" s="29" t="n">
        <f aca="false">INDEX(Einstellungen!$B$27:$B$50,14)</f>
        <v>1.15</v>
      </c>
      <c r="J14127" s="29" t="n">
        <f aca="false">F14127*I14127</f>
        <v>25.30698625</v>
      </c>
    </row>
    <row r="14128" customFormat="false" ht="15" hidden="false" customHeight="false" outlineLevel="0" collapsed="false">
      <c r="A14128" s="28" t="n">
        <v>46169</v>
      </c>
      <c r="B14128" s="21" t="s">
        <v>126</v>
      </c>
      <c r="C14128" s="21" t="s">
        <v>112</v>
      </c>
      <c r="D14128" s="29" t="n">
        <v>-1.645</v>
      </c>
      <c r="E14128" s="29" t="n">
        <f aca="false">D14128/10</f>
        <v>-0.1645</v>
      </c>
      <c r="F14128" s="29" t="n">
        <f aca="false">(E14128+Einstellungen!$B$20)*(1+Einstellungen!$B$10)</f>
        <v>22.004885</v>
      </c>
      <c r="G14128" s="21" t="str">
        <f aca="false">IF(F14128&lt;Einstellungen!$B$5,"ja","nein")</f>
        <v>ja</v>
      </c>
      <c r="H14128" s="21" t="s">
        <v>32</v>
      </c>
      <c r="I14128" s="29" t="n">
        <f aca="false">INDEX(Einstellungen!$B$27:$B$50,15)</f>
        <v>1</v>
      </c>
      <c r="J14128" s="29" t="n">
        <f aca="false">F14128*I14128</f>
        <v>22.004885</v>
      </c>
    </row>
    <row r="14129" customFormat="false" ht="15" hidden="false" customHeight="false" outlineLevel="0" collapsed="false">
      <c r="A14129" s="28" t="n">
        <v>46169</v>
      </c>
      <c r="B14129" s="21" t="s">
        <v>127</v>
      </c>
      <c r="C14129" s="21" t="s">
        <v>112</v>
      </c>
      <c r="D14129" s="29" t="n">
        <v>-1.703</v>
      </c>
      <c r="E14129" s="29" t="n">
        <f aca="false">D14129/10</f>
        <v>-0.1703</v>
      </c>
      <c r="F14129" s="29" t="n">
        <f aca="false">(E14129+Einstellungen!$B$20)*(1+Einstellungen!$B$10)</f>
        <v>21.997983</v>
      </c>
      <c r="G14129" s="21" t="str">
        <f aca="false">IF(F14129&lt;Einstellungen!$B$5,"ja","nein")</f>
        <v>ja</v>
      </c>
      <c r="H14129" s="21" t="s">
        <v>32</v>
      </c>
      <c r="I14129" s="29" t="n">
        <f aca="false">INDEX(Einstellungen!$B$27:$B$50,16)</f>
        <v>0.95</v>
      </c>
      <c r="J14129" s="29" t="n">
        <f aca="false">F14129*I14129</f>
        <v>20.89808385</v>
      </c>
    </row>
    <row r="14130" customFormat="false" ht="15" hidden="false" customHeight="false" outlineLevel="0" collapsed="false">
      <c r="A14130" s="28" t="n">
        <v>46169</v>
      </c>
      <c r="B14130" s="21" t="s">
        <v>128</v>
      </c>
      <c r="C14130" s="21" t="s">
        <v>112</v>
      </c>
      <c r="D14130" s="29" t="n">
        <v>-0.422</v>
      </c>
      <c r="E14130" s="29" t="n">
        <f aca="false">D14130/10</f>
        <v>-0.0422</v>
      </c>
      <c r="F14130" s="29" t="n">
        <f aca="false">(E14130+Einstellungen!$B$20)*(1+Einstellungen!$B$10)</f>
        <v>22.150422</v>
      </c>
      <c r="G14130" s="21" t="str">
        <f aca="false">IF(F14130&lt;Einstellungen!$B$5,"ja","nein")</f>
        <v>ja</v>
      </c>
      <c r="H14130" s="21" t="s">
        <v>32</v>
      </c>
      <c r="I14130" s="29" t="n">
        <f aca="false">INDEX(Einstellungen!$B$27:$B$50,17)</f>
        <v>0.95</v>
      </c>
      <c r="J14130" s="29" t="n">
        <f aca="false">F14130*I14130</f>
        <v>21.0429009</v>
      </c>
    </row>
    <row r="14131" customFormat="false" ht="15" hidden="false" customHeight="false" outlineLevel="0" collapsed="false">
      <c r="A14131" s="28" t="n">
        <v>46169</v>
      </c>
      <c r="B14131" s="21" t="s">
        <v>129</v>
      </c>
      <c r="C14131" s="21" t="s">
        <v>112</v>
      </c>
      <c r="D14131" s="29" t="n">
        <v>32.207</v>
      </c>
      <c r="E14131" s="29" t="n">
        <f aca="false">D14131/10</f>
        <v>3.2207</v>
      </c>
      <c r="F14131" s="29" t="n">
        <f aca="false">(E14131+Einstellungen!$B$20)*(1+Einstellungen!$B$10)</f>
        <v>26.033273</v>
      </c>
      <c r="G14131" s="21" t="str">
        <f aca="false">IF(F14131&lt;Einstellungen!$B$5,"ja","nein")</f>
        <v>ja</v>
      </c>
      <c r="H14131" s="21" t="s">
        <v>32</v>
      </c>
      <c r="I14131" s="29" t="n">
        <f aca="false">INDEX(Einstellungen!$B$27:$B$50,18)</f>
        <v>1.1</v>
      </c>
      <c r="J14131" s="29" t="n">
        <f aca="false">F14131*I14131</f>
        <v>28.6366003</v>
      </c>
    </row>
    <row r="14132" customFormat="false" ht="15" hidden="false" customHeight="false" outlineLevel="0" collapsed="false">
      <c r="A14132" s="28" t="n">
        <v>46169</v>
      </c>
      <c r="B14132" s="21" t="s">
        <v>130</v>
      </c>
      <c r="C14132" s="21" t="s">
        <v>112</v>
      </c>
      <c r="D14132" s="29" t="n">
        <v>97.847</v>
      </c>
      <c r="E14132" s="29" t="n">
        <f aca="false">D14132/10</f>
        <v>9.7847</v>
      </c>
      <c r="F14132" s="29" t="n">
        <f aca="false">(E14132+Einstellungen!$B$20)*(1+Einstellungen!$B$10)</f>
        <v>33.844433</v>
      </c>
      <c r="G14132" s="21" t="str">
        <f aca="false">IF(F14132&lt;Einstellungen!$B$5,"ja","nein")</f>
        <v>nein</v>
      </c>
      <c r="H14132" s="21" t="s">
        <v>32</v>
      </c>
      <c r="I14132" s="29" t="n">
        <f aca="false">INDEX(Einstellungen!$B$27:$B$50,19)</f>
        <v>1.35</v>
      </c>
      <c r="J14132" s="29" t="n">
        <f aca="false">F14132*I14132</f>
        <v>45.68998455</v>
      </c>
    </row>
    <row r="14133" customFormat="false" ht="15" hidden="false" customHeight="false" outlineLevel="0" collapsed="false">
      <c r="A14133" s="28" t="n">
        <v>46169</v>
      </c>
      <c r="B14133" s="21" t="s">
        <v>131</v>
      </c>
      <c r="C14133" s="21" t="s">
        <v>112</v>
      </c>
      <c r="D14133" s="29" t="n">
        <v>136.518</v>
      </c>
      <c r="E14133" s="29" t="n">
        <f aca="false">D14133/10</f>
        <v>13.6518</v>
      </c>
      <c r="F14133" s="29" t="n">
        <f aca="false">(E14133+Einstellungen!$B$20)*(1+Einstellungen!$B$10)</f>
        <v>38.446282</v>
      </c>
      <c r="G14133" s="21" t="str">
        <f aca="false">IF(F14133&lt;Einstellungen!$B$5,"ja","nein")</f>
        <v>nein</v>
      </c>
      <c r="H14133" s="21" t="s">
        <v>32</v>
      </c>
      <c r="I14133" s="29" t="n">
        <f aca="false">INDEX(Einstellungen!$B$27:$B$50,20)</f>
        <v>1.45</v>
      </c>
      <c r="J14133" s="29" t="n">
        <f aca="false">F14133*I14133</f>
        <v>55.7471089</v>
      </c>
    </row>
    <row r="14134" customFormat="false" ht="15" hidden="false" customHeight="false" outlineLevel="0" collapsed="false">
      <c r="A14134" s="28" t="n">
        <v>46169</v>
      </c>
      <c r="B14134" s="21" t="s">
        <v>132</v>
      </c>
      <c r="C14134" s="21" t="s">
        <v>112</v>
      </c>
      <c r="D14134" s="29" t="n">
        <v>156.678</v>
      </c>
      <c r="E14134" s="29" t="n">
        <f aca="false">D14134/10</f>
        <v>15.6678</v>
      </c>
      <c r="F14134" s="29" t="n">
        <f aca="false">(E14134+Einstellungen!$B$20)*(1+Einstellungen!$B$10)</f>
        <v>40.845322</v>
      </c>
      <c r="G14134" s="21" t="str">
        <f aca="false">IF(F14134&lt;Einstellungen!$B$5,"ja","nein")</f>
        <v>nein</v>
      </c>
      <c r="H14134" s="21" t="s">
        <v>32</v>
      </c>
      <c r="I14134" s="29" t="n">
        <f aca="false">INDEX(Einstellungen!$B$27:$B$50,21)</f>
        <v>1.4</v>
      </c>
      <c r="J14134" s="29" t="n">
        <f aca="false">F14134*I14134</f>
        <v>57.1834508</v>
      </c>
    </row>
    <row r="14135" customFormat="false" ht="15" hidden="false" customHeight="false" outlineLevel="0" collapsed="false">
      <c r="A14135" s="28" t="n">
        <v>46169</v>
      </c>
      <c r="B14135" s="21" t="s">
        <v>133</v>
      </c>
      <c r="C14135" s="21" t="s">
        <v>112</v>
      </c>
      <c r="D14135" s="29" t="n">
        <v>157.53</v>
      </c>
      <c r="E14135" s="29" t="n">
        <f aca="false">D14135/10</f>
        <v>15.753</v>
      </c>
      <c r="F14135" s="29" t="n">
        <f aca="false">(E14135+Einstellungen!$B$20)*(1+Einstellungen!$B$10)</f>
        <v>40.94671</v>
      </c>
      <c r="G14135" s="21" t="str">
        <f aca="false">IF(F14135&lt;Einstellungen!$B$5,"ja","nein")</f>
        <v>nein</v>
      </c>
      <c r="H14135" s="21" t="s">
        <v>32</v>
      </c>
      <c r="I14135" s="29" t="n">
        <f aca="false">INDEX(Einstellungen!$B$27:$B$50,22)</f>
        <v>1.25</v>
      </c>
      <c r="J14135" s="29" t="n">
        <f aca="false">F14135*I14135</f>
        <v>51.1833875</v>
      </c>
    </row>
    <row r="14136" customFormat="false" ht="15" hidden="false" customHeight="false" outlineLevel="0" collapsed="false">
      <c r="A14136" s="28" t="n">
        <v>46169</v>
      </c>
      <c r="B14136" s="21" t="s">
        <v>134</v>
      </c>
      <c r="C14136" s="21" t="s">
        <v>112</v>
      </c>
      <c r="D14136" s="29" t="n">
        <v>144.16</v>
      </c>
      <c r="E14136" s="29" t="n">
        <f aca="false">D14136/10</f>
        <v>14.416</v>
      </c>
      <c r="F14136" s="29" t="n">
        <f aca="false">(E14136+Einstellungen!$B$20)*(1+Einstellungen!$B$10)</f>
        <v>39.35568</v>
      </c>
      <c r="G14136" s="21" t="str">
        <f aca="false">IF(F14136&lt;Einstellungen!$B$5,"ja","nein")</f>
        <v>nein</v>
      </c>
      <c r="H14136" s="21" t="s">
        <v>32</v>
      </c>
      <c r="I14136" s="29" t="n">
        <f aca="false">INDEX(Einstellungen!$B$27:$B$50,23)</f>
        <v>1.05</v>
      </c>
      <c r="J14136" s="29" t="n">
        <f aca="false">F14136*I14136</f>
        <v>41.323464</v>
      </c>
    </row>
    <row r="14137" customFormat="false" ht="15" hidden="false" customHeight="false" outlineLevel="0" collapsed="false">
      <c r="A14137" s="28" t="n">
        <v>46169</v>
      </c>
      <c r="B14137" s="21" t="s">
        <v>135</v>
      </c>
      <c r="C14137" s="21" t="s">
        <v>112</v>
      </c>
      <c r="D14137" s="29" t="n">
        <v>133.455</v>
      </c>
      <c r="E14137" s="29" t="n">
        <f aca="false">D14137/10</f>
        <v>13.3455</v>
      </c>
      <c r="F14137" s="29" t="n">
        <f aca="false">(E14137+Einstellungen!$B$20)*(1+Einstellungen!$B$10)</f>
        <v>38.081785</v>
      </c>
      <c r="G14137" s="21" t="str">
        <f aca="false">IF(F14137&lt;Einstellungen!$B$5,"ja","nein")</f>
        <v>nein</v>
      </c>
      <c r="H14137" s="21" t="s">
        <v>32</v>
      </c>
      <c r="I14137" s="29" t="n">
        <f aca="false">INDEX(Einstellungen!$B$27:$B$50,24)</f>
        <v>0.8</v>
      </c>
      <c r="J14137" s="29" t="n">
        <f aca="false">F14137*I14137</f>
        <v>30.465428</v>
      </c>
    </row>
    <row r="14138" customFormat="false" ht="15" hidden="false" customHeight="false" outlineLevel="0" collapsed="false">
      <c r="A14138" s="28" t="n">
        <v>46170</v>
      </c>
      <c r="B14138" s="21" t="s">
        <v>111</v>
      </c>
      <c r="C14138" s="21" t="s">
        <v>136</v>
      </c>
      <c r="D14138" s="29" t="n">
        <v>132.945</v>
      </c>
      <c r="E14138" s="29" t="n">
        <f aca="false">D14138/10</f>
        <v>13.2945</v>
      </c>
      <c r="F14138" s="29" t="n">
        <f aca="false">(E14138+Einstellungen!$B$20)*(1+Einstellungen!$B$10)</f>
        <v>38.021095</v>
      </c>
      <c r="G14138" s="21" t="str">
        <f aca="false">IF(F14138&lt;Einstellungen!$B$5,"ja","nein")</f>
        <v>nein</v>
      </c>
      <c r="H14138" s="21" t="s">
        <v>32</v>
      </c>
      <c r="I14138" s="29" t="n">
        <f aca="false">INDEX(Einstellungen!$B$27:$B$50,1)</f>
        <v>0.6</v>
      </c>
      <c r="J14138" s="29" t="n">
        <f aca="false">F14138*I14138</f>
        <v>22.812657</v>
      </c>
    </row>
    <row r="14139" customFormat="false" ht="15" hidden="false" customHeight="false" outlineLevel="0" collapsed="false">
      <c r="A14139" s="28" t="n">
        <v>46170</v>
      </c>
      <c r="B14139" s="21" t="s">
        <v>113</v>
      </c>
      <c r="C14139" s="21" t="s">
        <v>136</v>
      </c>
      <c r="D14139" s="29" t="n">
        <v>129.537</v>
      </c>
      <c r="E14139" s="29" t="n">
        <f aca="false">D14139/10</f>
        <v>12.9537</v>
      </c>
      <c r="F14139" s="29" t="n">
        <f aca="false">(E14139+Einstellungen!$B$20)*(1+Einstellungen!$B$10)</f>
        <v>37.615543</v>
      </c>
      <c r="G14139" s="21" t="str">
        <f aca="false">IF(F14139&lt;Einstellungen!$B$5,"ja","nein")</f>
        <v>nein</v>
      </c>
      <c r="H14139" s="21" t="s">
        <v>32</v>
      </c>
      <c r="I14139" s="29" t="n">
        <f aca="false">INDEX(Einstellungen!$B$27:$B$50,2)</f>
        <v>0.5</v>
      </c>
      <c r="J14139" s="29" t="n">
        <f aca="false">F14139*I14139</f>
        <v>18.8077715</v>
      </c>
    </row>
    <row r="14140" customFormat="false" ht="15" hidden="false" customHeight="false" outlineLevel="0" collapsed="false">
      <c r="A14140" s="28" t="n">
        <v>46170</v>
      </c>
      <c r="B14140" s="21" t="s">
        <v>114</v>
      </c>
      <c r="C14140" s="21" t="s">
        <v>136</v>
      </c>
      <c r="D14140" s="29" t="n">
        <v>127.238</v>
      </c>
      <c r="E14140" s="29" t="n">
        <f aca="false">D14140/10</f>
        <v>12.7238</v>
      </c>
      <c r="F14140" s="29" t="n">
        <f aca="false">(E14140+Einstellungen!$B$20)*(1+Einstellungen!$B$10)</f>
        <v>37.341962</v>
      </c>
      <c r="G14140" s="21" t="str">
        <f aca="false">IF(F14140&lt;Einstellungen!$B$5,"ja","nein")</f>
        <v>nein</v>
      </c>
      <c r="H14140" s="21" t="s">
        <v>32</v>
      </c>
      <c r="I14140" s="29" t="n">
        <f aca="false">INDEX(Einstellungen!$B$27:$B$50,3)</f>
        <v>0.45</v>
      </c>
      <c r="J14140" s="29" t="n">
        <f aca="false">F14140*I14140</f>
        <v>16.8038829</v>
      </c>
    </row>
    <row r="14141" customFormat="false" ht="15" hidden="false" customHeight="false" outlineLevel="0" collapsed="false">
      <c r="A14141" s="28" t="n">
        <v>46170</v>
      </c>
      <c r="B14141" s="21" t="s">
        <v>115</v>
      </c>
      <c r="C14141" s="21" t="s">
        <v>136</v>
      </c>
      <c r="D14141" s="29" t="n">
        <v>127.362</v>
      </c>
      <c r="E14141" s="29" t="n">
        <f aca="false">D14141/10</f>
        <v>12.7362</v>
      </c>
      <c r="F14141" s="29" t="n">
        <f aca="false">(E14141+Einstellungen!$B$20)*(1+Einstellungen!$B$10)</f>
        <v>37.356718</v>
      </c>
      <c r="G14141" s="21" t="str">
        <f aca="false">IF(F14141&lt;Einstellungen!$B$5,"ja","nein")</f>
        <v>nein</v>
      </c>
      <c r="H14141" s="21" t="s">
        <v>32</v>
      </c>
      <c r="I14141" s="29" t="n">
        <f aca="false">INDEX(Einstellungen!$B$27:$B$50,4)</f>
        <v>0.45</v>
      </c>
      <c r="J14141" s="29" t="n">
        <f aca="false">F14141*I14141</f>
        <v>16.8105231</v>
      </c>
    </row>
    <row r="14142" customFormat="false" ht="15" hidden="false" customHeight="false" outlineLevel="0" collapsed="false">
      <c r="A14142" s="28" t="n">
        <v>46170</v>
      </c>
      <c r="B14142" s="21" t="s">
        <v>116</v>
      </c>
      <c r="C14142" s="21" t="s">
        <v>136</v>
      </c>
      <c r="D14142" s="29" t="n">
        <v>130.09</v>
      </c>
      <c r="E14142" s="29" t="n">
        <f aca="false">D14142/10</f>
        <v>13.009</v>
      </c>
      <c r="F14142" s="29" t="n">
        <f aca="false">(E14142+Einstellungen!$B$20)*(1+Einstellungen!$B$10)</f>
        <v>37.68135</v>
      </c>
      <c r="G14142" s="21" t="str">
        <f aca="false">IF(F14142&lt;Einstellungen!$B$5,"ja","nein")</f>
        <v>nein</v>
      </c>
      <c r="H14142" s="21" t="s">
        <v>32</v>
      </c>
      <c r="I14142" s="29" t="n">
        <f aca="false">INDEX(Einstellungen!$B$27:$B$50,5)</f>
        <v>0.45</v>
      </c>
      <c r="J14142" s="29" t="n">
        <f aca="false">F14142*I14142</f>
        <v>16.9566075</v>
      </c>
    </row>
    <row r="14143" customFormat="false" ht="15" hidden="false" customHeight="false" outlineLevel="0" collapsed="false">
      <c r="A14143" s="28" t="n">
        <v>46170</v>
      </c>
      <c r="B14143" s="21" t="s">
        <v>117</v>
      </c>
      <c r="C14143" s="21" t="s">
        <v>136</v>
      </c>
      <c r="D14143" s="29" t="n">
        <v>135.502</v>
      </c>
      <c r="E14143" s="29" t="n">
        <f aca="false">D14143/10</f>
        <v>13.5502</v>
      </c>
      <c r="F14143" s="29" t="n">
        <f aca="false">(E14143+Einstellungen!$B$20)*(1+Einstellungen!$B$10)</f>
        <v>38.325378</v>
      </c>
      <c r="G14143" s="21" t="str">
        <f aca="false">IF(F14143&lt;Einstellungen!$B$5,"ja","nein")</f>
        <v>nein</v>
      </c>
      <c r="H14143" s="21" t="s">
        <v>32</v>
      </c>
      <c r="I14143" s="29" t="n">
        <f aca="false">INDEX(Einstellungen!$B$27:$B$50,6)</f>
        <v>0.5</v>
      </c>
      <c r="J14143" s="29" t="n">
        <f aca="false">F14143*I14143</f>
        <v>19.162689</v>
      </c>
    </row>
    <row r="14144" customFormat="false" ht="15" hidden="false" customHeight="false" outlineLevel="0" collapsed="false">
      <c r="A14144" s="28" t="n">
        <v>46170</v>
      </c>
      <c r="B14144" s="21" t="s">
        <v>118</v>
      </c>
      <c r="C14144" s="21" t="s">
        <v>136</v>
      </c>
      <c r="D14144" s="29" t="n">
        <v>148.452</v>
      </c>
      <c r="E14144" s="29" t="n">
        <f aca="false">D14144/10</f>
        <v>14.8452</v>
      </c>
      <c r="F14144" s="29" t="n">
        <f aca="false">(E14144+Einstellungen!$B$20)*(1+Einstellungen!$B$10)</f>
        <v>39.866428</v>
      </c>
      <c r="G14144" s="21" t="str">
        <f aca="false">IF(F14144&lt;Einstellungen!$B$5,"ja","nein")</f>
        <v>nein</v>
      </c>
      <c r="H14144" s="21" t="s">
        <v>32</v>
      </c>
      <c r="I14144" s="29" t="n">
        <f aca="false">INDEX(Einstellungen!$B$27:$B$50,7)</f>
        <v>0.7</v>
      </c>
      <c r="J14144" s="29" t="n">
        <f aca="false">F14144*I14144</f>
        <v>27.9064996</v>
      </c>
    </row>
    <row r="14145" customFormat="false" ht="15" hidden="false" customHeight="false" outlineLevel="0" collapsed="false">
      <c r="A14145" s="28" t="n">
        <v>46170</v>
      </c>
      <c r="B14145" s="21" t="s">
        <v>119</v>
      </c>
      <c r="C14145" s="21" t="s">
        <v>136</v>
      </c>
      <c r="D14145" s="29" t="n">
        <v>138.155</v>
      </c>
      <c r="E14145" s="29" t="n">
        <f aca="false">D14145/10</f>
        <v>13.8155</v>
      </c>
      <c r="F14145" s="29" t="n">
        <f aca="false">(E14145+Einstellungen!$B$20)*(1+Einstellungen!$B$10)</f>
        <v>38.641085</v>
      </c>
      <c r="G14145" s="21" t="str">
        <f aca="false">IF(F14145&lt;Einstellungen!$B$5,"ja","nein")</f>
        <v>nein</v>
      </c>
      <c r="H14145" s="21" t="s">
        <v>32</v>
      </c>
      <c r="I14145" s="29" t="n">
        <f aca="false">INDEX(Einstellungen!$B$27:$B$50,8)</f>
        <v>0.95</v>
      </c>
      <c r="J14145" s="29" t="n">
        <f aca="false">F14145*I14145</f>
        <v>36.70903075</v>
      </c>
    </row>
    <row r="14146" customFormat="false" ht="15" hidden="false" customHeight="false" outlineLevel="0" collapsed="false">
      <c r="A14146" s="28" t="n">
        <v>46170</v>
      </c>
      <c r="B14146" s="21" t="s">
        <v>120</v>
      </c>
      <c r="C14146" s="21" t="s">
        <v>136</v>
      </c>
      <c r="D14146" s="29" t="n">
        <v>123.403</v>
      </c>
      <c r="E14146" s="29" t="n">
        <f aca="false">D14146/10</f>
        <v>12.3403</v>
      </c>
      <c r="F14146" s="29" t="n">
        <f aca="false">(E14146+Einstellungen!$B$20)*(1+Einstellungen!$B$10)</f>
        <v>36.885597</v>
      </c>
      <c r="G14146" s="21" t="str">
        <f aca="false">IF(F14146&lt;Einstellungen!$B$5,"ja","nein")</f>
        <v>nein</v>
      </c>
      <c r="H14146" s="21" t="s">
        <v>32</v>
      </c>
      <c r="I14146" s="29" t="n">
        <f aca="false">INDEX(Einstellungen!$B$27:$B$50,9)</f>
        <v>1.05</v>
      </c>
      <c r="J14146" s="29" t="n">
        <f aca="false">F14146*I14146</f>
        <v>38.72987685</v>
      </c>
    </row>
    <row r="14147" customFormat="false" ht="15" hidden="false" customHeight="false" outlineLevel="0" collapsed="false">
      <c r="A14147" s="28" t="n">
        <v>46170</v>
      </c>
      <c r="B14147" s="21" t="s">
        <v>121</v>
      </c>
      <c r="C14147" s="21" t="s">
        <v>136</v>
      </c>
      <c r="D14147" s="29" t="n">
        <v>87.543</v>
      </c>
      <c r="E14147" s="29" t="n">
        <f aca="false">D14147/10</f>
        <v>8.7543</v>
      </c>
      <c r="F14147" s="29" t="n">
        <f aca="false">(E14147+Einstellungen!$B$20)*(1+Einstellungen!$B$10)</f>
        <v>32.618257</v>
      </c>
      <c r="G14147" s="21" t="str">
        <f aca="false">IF(F14147&lt;Einstellungen!$B$5,"ja","nein")</f>
        <v>nein</v>
      </c>
      <c r="H14147" s="21" t="s">
        <v>32</v>
      </c>
      <c r="I14147" s="29" t="n">
        <f aca="false">INDEX(Einstellungen!$B$27:$B$50,10)</f>
        <v>1.05</v>
      </c>
      <c r="J14147" s="29" t="n">
        <f aca="false">F14147*I14147</f>
        <v>34.24916985</v>
      </c>
    </row>
    <row r="14148" customFormat="false" ht="15" hidden="false" customHeight="false" outlineLevel="0" collapsed="false">
      <c r="A14148" s="28" t="n">
        <v>46170</v>
      </c>
      <c r="B14148" s="21" t="s">
        <v>122</v>
      </c>
      <c r="C14148" s="21" t="s">
        <v>136</v>
      </c>
      <c r="D14148" s="29" t="n">
        <v>19.308</v>
      </c>
      <c r="E14148" s="29" t="n">
        <f aca="false">D14148/10</f>
        <v>1.9308</v>
      </c>
      <c r="F14148" s="29" t="n">
        <f aca="false">(E14148+Einstellungen!$B$20)*(1+Einstellungen!$B$10)</f>
        <v>24.498292</v>
      </c>
      <c r="G14148" s="21" t="str">
        <f aca="false">IF(F14148&lt;Einstellungen!$B$5,"ja","nein")</f>
        <v>ja</v>
      </c>
      <c r="H14148" s="21" t="s">
        <v>32</v>
      </c>
      <c r="I14148" s="29" t="n">
        <f aca="false">INDEX(Einstellungen!$B$27:$B$50,11)</f>
        <v>1.05</v>
      </c>
      <c r="J14148" s="29" t="n">
        <f aca="false">F14148*I14148</f>
        <v>25.7232066</v>
      </c>
    </row>
    <row r="14149" customFormat="false" ht="15" hidden="false" customHeight="false" outlineLevel="0" collapsed="false">
      <c r="A14149" s="28" t="n">
        <v>46170</v>
      </c>
      <c r="B14149" s="21" t="s">
        <v>123</v>
      </c>
      <c r="C14149" s="21" t="s">
        <v>136</v>
      </c>
      <c r="D14149" s="29" t="n">
        <v>0.568</v>
      </c>
      <c r="E14149" s="29" t="n">
        <f aca="false">D14149/10</f>
        <v>0.0568</v>
      </c>
      <c r="F14149" s="29" t="n">
        <f aca="false">(E14149+Einstellungen!$B$20)*(1+Einstellungen!$B$10)</f>
        <v>22.268232</v>
      </c>
      <c r="G14149" s="21" t="str">
        <f aca="false">IF(F14149&lt;Einstellungen!$B$5,"ja","nein")</f>
        <v>ja</v>
      </c>
      <c r="H14149" s="21" t="s">
        <v>32</v>
      </c>
      <c r="I14149" s="29" t="n">
        <f aca="false">INDEX(Einstellungen!$B$27:$B$50,12)</f>
        <v>1.1</v>
      </c>
      <c r="J14149" s="29" t="n">
        <f aca="false">F14149*I14149</f>
        <v>24.4950552</v>
      </c>
    </row>
    <row r="14150" customFormat="false" ht="15" hidden="false" customHeight="false" outlineLevel="0" collapsed="false">
      <c r="A14150" s="28" t="n">
        <v>46170</v>
      </c>
      <c r="B14150" s="21" t="s">
        <v>124</v>
      </c>
      <c r="C14150" s="21" t="s">
        <v>136</v>
      </c>
      <c r="D14150" s="29" t="n">
        <v>0.002</v>
      </c>
      <c r="E14150" s="29" t="n">
        <f aca="false">D14150/10</f>
        <v>0.0002</v>
      </c>
      <c r="F14150" s="29" t="n">
        <f aca="false">(E14150+Einstellungen!$B$20)*(1+Einstellungen!$B$10)</f>
        <v>22.200878</v>
      </c>
      <c r="G14150" s="21" t="str">
        <f aca="false">IF(F14150&lt;Einstellungen!$B$5,"ja","nein")</f>
        <v>ja</v>
      </c>
      <c r="H14150" s="21" t="s">
        <v>32</v>
      </c>
      <c r="I14150" s="29" t="n">
        <f aca="false">INDEX(Einstellungen!$B$27:$B$50,13)</f>
        <v>1.2</v>
      </c>
      <c r="J14150" s="29" t="n">
        <f aca="false">F14150*I14150</f>
        <v>26.6410536</v>
      </c>
    </row>
    <row r="14151" customFormat="false" ht="15" hidden="false" customHeight="false" outlineLevel="0" collapsed="false">
      <c r="A14151" s="28" t="n">
        <v>46170</v>
      </c>
      <c r="B14151" s="21" t="s">
        <v>125</v>
      </c>
      <c r="C14151" s="21" t="s">
        <v>136</v>
      </c>
      <c r="D14151" s="29" t="n">
        <v>-0.013</v>
      </c>
      <c r="E14151" s="29" t="n">
        <f aca="false">D14151/10</f>
        <v>-0.0013</v>
      </c>
      <c r="F14151" s="29" t="n">
        <f aca="false">(E14151+Einstellungen!$B$20)*(1+Einstellungen!$B$10)</f>
        <v>22.199093</v>
      </c>
      <c r="G14151" s="21" t="str">
        <f aca="false">IF(F14151&lt;Einstellungen!$B$5,"ja","nein")</f>
        <v>ja</v>
      </c>
      <c r="H14151" s="21" t="s">
        <v>32</v>
      </c>
      <c r="I14151" s="29" t="n">
        <f aca="false">INDEX(Einstellungen!$B$27:$B$50,14)</f>
        <v>1.15</v>
      </c>
      <c r="J14151" s="29" t="n">
        <f aca="false">F14151*I14151</f>
        <v>25.52895695</v>
      </c>
    </row>
    <row r="14152" customFormat="false" ht="15" hidden="false" customHeight="false" outlineLevel="0" collapsed="false">
      <c r="A14152" s="28" t="n">
        <v>46170</v>
      </c>
      <c r="B14152" s="21" t="s">
        <v>126</v>
      </c>
      <c r="C14152" s="21" t="s">
        <v>136</v>
      </c>
      <c r="D14152" s="29" t="n">
        <v>0</v>
      </c>
      <c r="E14152" s="29" t="n">
        <f aca="false">D14152/10</f>
        <v>0</v>
      </c>
      <c r="F14152" s="29" t="n">
        <f aca="false">(E14152+Einstellungen!$B$20)*(1+Einstellungen!$B$10)</f>
        <v>22.20064</v>
      </c>
      <c r="G14152" s="21" t="str">
        <f aca="false">IF(F14152&lt;Einstellungen!$B$5,"ja","nein")</f>
        <v>ja</v>
      </c>
      <c r="H14152" s="21" t="s">
        <v>32</v>
      </c>
      <c r="I14152" s="29" t="n">
        <f aca="false">INDEX(Einstellungen!$B$27:$B$50,15)</f>
        <v>1</v>
      </c>
      <c r="J14152" s="29" t="n">
        <f aca="false">F14152*I14152</f>
        <v>22.20064</v>
      </c>
    </row>
    <row r="14153" customFormat="false" ht="15" hidden="false" customHeight="false" outlineLevel="0" collapsed="false">
      <c r="A14153" s="28" t="n">
        <v>46170</v>
      </c>
      <c r="B14153" s="21" t="s">
        <v>127</v>
      </c>
      <c r="C14153" s="21" t="s">
        <v>136</v>
      </c>
      <c r="D14153" s="29" t="n">
        <v>1.297</v>
      </c>
      <c r="E14153" s="29" t="n">
        <f aca="false">D14153/10</f>
        <v>0.1297</v>
      </c>
      <c r="F14153" s="29" t="n">
        <f aca="false">(E14153+Einstellungen!$B$20)*(1+Einstellungen!$B$10)</f>
        <v>22.354983</v>
      </c>
      <c r="G14153" s="21" t="str">
        <f aca="false">IF(F14153&lt;Einstellungen!$B$5,"ja","nein")</f>
        <v>ja</v>
      </c>
      <c r="H14153" s="21" t="s">
        <v>32</v>
      </c>
      <c r="I14153" s="29" t="n">
        <f aca="false">INDEX(Einstellungen!$B$27:$B$50,16)</f>
        <v>0.95</v>
      </c>
      <c r="J14153" s="29" t="n">
        <f aca="false">F14153*I14153</f>
        <v>21.23723385</v>
      </c>
    </row>
    <row r="14154" customFormat="false" ht="15" hidden="false" customHeight="false" outlineLevel="0" collapsed="false">
      <c r="A14154" s="28" t="n">
        <v>46170</v>
      </c>
      <c r="B14154" s="21" t="s">
        <v>128</v>
      </c>
      <c r="C14154" s="21" t="s">
        <v>136</v>
      </c>
      <c r="D14154" s="29" t="n">
        <v>39.645</v>
      </c>
      <c r="E14154" s="29" t="n">
        <f aca="false">D14154/10</f>
        <v>3.9645</v>
      </c>
      <c r="F14154" s="29" t="n">
        <f aca="false">(E14154+Einstellungen!$B$20)*(1+Einstellungen!$B$10)</f>
        <v>26.918395</v>
      </c>
      <c r="G14154" s="21" t="str">
        <f aca="false">IF(F14154&lt;Einstellungen!$B$5,"ja","nein")</f>
        <v>ja</v>
      </c>
      <c r="H14154" s="21" t="s">
        <v>32</v>
      </c>
      <c r="I14154" s="29" t="n">
        <f aca="false">INDEX(Einstellungen!$B$27:$B$50,17)</f>
        <v>0.95</v>
      </c>
      <c r="J14154" s="29" t="n">
        <f aca="false">F14154*I14154</f>
        <v>25.57247525</v>
      </c>
    </row>
    <row r="14155" customFormat="false" ht="15" hidden="false" customHeight="false" outlineLevel="0" collapsed="false">
      <c r="A14155" s="28" t="n">
        <v>46170</v>
      </c>
      <c r="B14155" s="21" t="s">
        <v>129</v>
      </c>
      <c r="C14155" s="21" t="s">
        <v>136</v>
      </c>
      <c r="D14155" s="29" t="n">
        <v>101.258</v>
      </c>
      <c r="E14155" s="29" t="n">
        <f aca="false">D14155/10</f>
        <v>10.1258</v>
      </c>
      <c r="F14155" s="29" t="n">
        <f aca="false">(E14155+Einstellungen!$B$20)*(1+Einstellungen!$B$10)</f>
        <v>34.250342</v>
      </c>
      <c r="G14155" s="21" t="str">
        <f aca="false">IF(F14155&lt;Einstellungen!$B$5,"ja","nein")</f>
        <v>nein</v>
      </c>
      <c r="H14155" s="21" t="s">
        <v>32</v>
      </c>
      <c r="I14155" s="29" t="n">
        <f aca="false">INDEX(Einstellungen!$B$27:$B$50,18)</f>
        <v>1.1</v>
      </c>
      <c r="J14155" s="29" t="n">
        <f aca="false">F14155*I14155</f>
        <v>37.6753762</v>
      </c>
    </row>
    <row r="14156" customFormat="false" ht="15" hidden="false" customHeight="false" outlineLevel="0" collapsed="false">
      <c r="A14156" s="28" t="n">
        <v>46170</v>
      </c>
      <c r="B14156" s="21" t="s">
        <v>130</v>
      </c>
      <c r="C14156" s="21" t="s">
        <v>136</v>
      </c>
      <c r="D14156" s="29" t="n">
        <v>138.25</v>
      </c>
      <c r="E14156" s="29" t="n">
        <f aca="false">D14156/10</f>
        <v>13.825</v>
      </c>
      <c r="F14156" s="29" t="n">
        <f aca="false">(E14156+Einstellungen!$B$20)*(1+Einstellungen!$B$10)</f>
        <v>38.65239</v>
      </c>
      <c r="G14156" s="21" t="str">
        <f aca="false">IF(F14156&lt;Einstellungen!$B$5,"ja","nein")</f>
        <v>nein</v>
      </c>
      <c r="H14156" s="21" t="s">
        <v>32</v>
      </c>
      <c r="I14156" s="29" t="n">
        <f aca="false">INDEX(Einstellungen!$B$27:$B$50,19)</f>
        <v>1.35</v>
      </c>
      <c r="J14156" s="29" t="n">
        <f aca="false">F14156*I14156</f>
        <v>52.1807265</v>
      </c>
    </row>
    <row r="14157" customFormat="false" ht="15" hidden="false" customHeight="false" outlineLevel="0" collapsed="false">
      <c r="A14157" s="28" t="n">
        <v>46170</v>
      </c>
      <c r="B14157" s="21" t="s">
        <v>131</v>
      </c>
      <c r="C14157" s="21" t="s">
        <v>136</v>
      </c>
      <c r="D14157" s="29" t="n">
        <v>217.602</v>
      </c>
      <c r="E14157" s="29" t="n">
        <f aca="false">D14157/10</f>
        <v>21.7602</v>
      </c>
      <c r="F14157" s="29" t="n">
        <f aca="false">(E14157+Einstellungen!$B$20)*(1+Einstellungen!$B$10)</f>
        <v>48.095278</v>
      </c>
      <c r="G14157" s="21" t="str">
        <f aca="false">IF(F14157&lt;Einstellungen!$B$5,"ja","nein")</f>
        <v>nein</v>
      </c>
      <c r="H14157" s="21" t="s">
        <v>32</v>
      </c>
      <c r="I14157" s="29" t="n">
        <f aca="false">INDEX(Einstellungen!$B$27:$B$50,20)</f>
        <v>1.45</v>
      </c>
      <c r="J14157" s="29" t="n">
        <f aca="false">F14157*I14157</f>
        <v>69.7381531</v>
      </c>
    </row>
    <row r="14158" customFormat="false" ht="15" hidden="false" customHeight="false" outlineLevel="0" collapsed="false">
      <c r="A14158" s="28" t="n">
        <v>46170</v>
      </c>
      <c r="B14158" s="21" t="s">
        <v>132</v>
      </c>
      <c r="C14158" s="21" t="s">
        <v>136</v>
      </c>
      <c r="D14158" s="29" t="n">
        <v>393.935</v>
      </c>
      <c r="E14158" s="29" t="n">
        <f aca="false">D14158/10</f>
        <v>39.3935</v>
      </c>
      <c r="F14158" s="29" t="n">
        <f aca="false">(E14158+Einstellungen!$B$20)*(1+Einstellungen!$B$10)</f>
        <v>69.078905</v>
      </c>
      <c r="G14158" s="21" t="str">
        <f aca="false">IF(F14158&lt;Einstellungen!$B$5,"ja","nein")</f>
        <v>nein</v>
      </c>
      <c r="H14158" s="21" t="s">
        <v>32</v>
      </c>
      <c r="I14158" s="29" t="n">
        <f aca="false">INDEX(Einstellungen!$B$27:$B$50,21)</f>
        <v>1.4</v>
      </c>
      <c r="J14158" s="29" t="n">
        <f aca="false">F14158*I14158</f>
        <v>96.710467</v>
      </c>
    </row>
    <row r="14159" customFormat="false" ht="15" hidden="false" customHeight="false" outlineLevel="0" collapsed="false">
      <c r="A14159" s="28" t="n">
        <v>46170</v>
      </c>
      <c r="B14159" s="21" t="s">
        <v>133</v>
      </c>
      <c r="C14159" s="21" t="s">
        <v>136</v>
      </c>
      <c r="D14159" s="29" t="n">
        <v>368.017</v>
      </c>
      <c r="E14159" s="29" t="n">
        <f aca="false">D14159/10</f>
        <v>36.8017</v>
      </c>
      <c r="F14159" s="29" t="n">
        <f aca="false">(E14159+Einstellungen!$B$20)*(1+Einstellungen!$B$10)</f>
        <v>65.994663</v>
      </c>
      <c r="G14159" s="21" t="str">
        <f aca="false">IF(F14159&lt;Einstellungen!$B$5,"ja","nein")</f>
        <v>nein</v>
      </c>
      <c r="H14159" s="21" t="s">
        <v>32</v>
      </c>
      <c r="I14159" s="29" t="n">
        <f aca="false">INDEX(Einstellungen!$B$27:$B$50,22)</f>
        <v>1.25</v>
      </c>
      <c r="J14159" s="29" t="n">
        <f aca="false">F14159*I14159</f>
        <v>82.49332875</v>
      </c>
    </row>
    <row r="14160" customFormat="false" ht="15" hidden="false" customHeight="false" outlineLevel="0" collapsed="false">
      <c r="A14160" s="28" t="n">
        <v>46170</v>
      </c>
      <c r="B14160" s="21" t="s">
        <v>134</v>
      </c>
      <c r="C14160" s="21" t="s">
        <v>136</v>
      </c>
      <c r="D14160" s="29" t="n">
        <v>215.75</v>
      </c>
      <c r="E14160" s="29" t="n">
        <f aca="false">D14160/10</f>
        <v>21.575</v>
      </c>
      <c r="F14160" s="29" t="n">
        <f aca="false">(E14160+Einstellungen!$B$20)*(1+Einstellungen!$B$10)</f>
        <v>47.87489</v>
      </c>
      <c r="G14160" s="21" t="str">
        <f aca="false">IF(F14160&lt;Einstellungen!$B$5,"ja","nein")</f>
        <v>nein</v>
      </c>
      <c r="H14160" s="21" t="s">
        <v>32</v>
      </c>
      <c r="I14160" s="29" t="n">
        <f aca="false">INDEX(Einstellungen!$B$27:$B$50,23)</f>
        <v>1.05</v>
      </c>
      <c r="J14160" s="29" t="n">
        <f aca="false">F14160*I14160</f>
        <v>50.2686345</v>
      </c>
    </row>
    <row r="14161" customFormat="false" ht="15" hidden="false" customHeight="false" outlineLevel="0" collapsed="false">
      <c r="A14161" s="28" t="n">
        <v>46170</v>
      </c>
      <c r="B14161" s="21" t="s">
        <v>135</v>
      </c>
      <c r="C14161" s="21" t="s">
        <v>136</v>
      </c>
      <c r="D14161" s="29" t="n">
        <v>159.797</v>
      </c>
      <c r="E14161" s="29" t="n">
        <f aca="false">D14161/10</f>
        <v>15.9797</v>
      </c>
      <c r="F14161" s="29" t="n">
        <f aca="false">(E14161+Einstellungen!$B$20)*(1+Einstellungen!$B$10)</f>
        <v>41.216483</v>
      </c>
      <c r="G14161" s="21" t="str">
        <f aca="false">IF(F14161&lt;Einstellungen!$B$5,"ja","nein")</f>
        <v>nein</v>
      </c>
      <c r="H14161" s="21" t="s">
        <v>32</v>
      </c>
      <c r="I14161" s="29" t="n">
        <f aca="false">INDEX(Einstellungen!$B$27:$B$50,24)</f>
        <v>0.8</v>
      </c>
      <c r="J14161" s="29" t="n">
        <f aca="false">F14161*I14161</f>
        <v>32.9731864</v>
      </c>
    </row>
    <row r="14162" customFormat="false" ht="15" hidden="false" customHeight="false" outlineLevel="0" collapsed="false">
      <c r="A14162" s="28" t="n">
        <v>46171</v>
      </c>
      <c r="B14162" s="21" t="s">
        <v>111</v>
      </c>
      <c r="C14162" s="21" t="s">
        <v>137</v>
      </c>
      <c r="D14162" s="29" t="n">
        <v>144.442</v>
      </c>
      <c r="E14162" s="29" t="n">
        <f aca="false">D14162/10</f>
        <v>14.4442</v>
      </c>
      <c r="F14162" s="29" t="n">
        <f aca="false">(E14162+Einstellungen!$B$20)*(1+Einstellungen!$B$10)</f>
        <v>39.389238</v>
      </c>
      <c r="G14162" s="21" t="str">
        <f aca="false">IF(F14162&lt;Einstellungen!$B$5,"ja","nein")</f>
        <v>nein</v>
      </c>
      <c r="H14162" s="21" t="s">
        <v>32</v>
      </c>
      <c r="I14162" s="29" t="n">
        <f aca="false">INDEX(Einstellungen!$B$27:$B$50,1)</f>
        <v>0.6</v>
      </c>
      <c r="J14162" s="29" t="n">
        <f aca="false">F14162*I14162</f>
        <v>23.6335428</v>
      </c>
    </row>
    <row r="14163" customFormat="false" ht="15" hidden="false" customHeight="false" outlineLevel="0" collapsed="false">
      <c r="A14163" s="28" t="n">
        <v>46171</v>
      </c>
      <c r="B14163" s="21" t="s">
        <v>113</v>
      </c>
      <c r="C14163" s="21" t="s">
        <v>137</v>
      </c>
      <c r="D14163" s="29" t="n">
        <v>133.928</v>
      </c>
      <c r="E14163" s="29" t="n">
        <f aca="false">D14163/10</f>
        <v>13.3928</v>
      </c>
      <c r="F14163" s="29" t="n">
        <f aca="false">(E14163+Einstellungen!$B$20)*(1+Einstellungen!$B$10)</f>
        <v>38.138072</v>
      </c>
      <c r="G14163" s="21" t="str">
        <f aca="false">IF(F14163&lt;Einstellungen!$B$5,"ja","nein")</f>
        <v>nein</v>
      </c>
      <c r="H14163" s="21" t="s">
        <v>32</v>
      </c>
      <c r="I14163" s="29" t="n">
        <f aca="false">INDEX(Einstellungen!$B$27:$B$50,2)</f>
        <v>0.5</v>
      </c>
      <c r="J14163" s="29" t="n">
        <f aca="false">F14163*I14163</f>
        <v>19.069036</v>
      </c>
    </row>
    <row r="14164" customFormat="false" ht="15" hidden="false" customHeight="false" outlineLevel="0" collapsed="false">
      <c r="A14164" s="28" t="n">
        <v>46171</v>
      </c>
      <c r="B14164" s="21" t="s">
        <v>114</v>
      </c>
      <c r="C14164" s="21" t="s">
        <v>137</v>
      </c>
      <c r="D14164" s="29" t="n">
        <v>127.975</v>
      </c>
      <c r="E14164" s="29" t="n">
        <f aca="false">D14164/10</f>
        <v>12.7975</v>
      </c>
      <c r="F14164" s="29" t="n">
        <f aca="false">(E14164+Einstellungen!$B$20)*(1+Einstellungen!$B$10)</f>
        <v>37.429665</v>
      </c>
      <c r="G14164" s="21" t="str">
        <f aca="false">IF(F14164&lt;Einstellungen!$B$5,"ja","nein")</f>
        <v>nein</v>
      </c>
      <c r="H14164" s="21" t="s">
        <v>32</v>
      </c>
      <c r="I14164" s="29" t="n">
        <f aca="false">INDEX(Einstellungen!$B$27:$B$50,3)</f>
        <v>0.45</v>
      </c>
      <c r="J14164" s="29" t="n">
        <f aca="false">F14164*I14164</f>
        <v>16.84334925</v>
      </c>
    </row>
    <row r="14165" customFormat="false" ht="15" hidden="false" customHeight="false" outlineLevel="0" collapsed="false">
      <c r="A14165" s="28" t="n">
        <v>46171</v>
      </c>
      <c r="B14165" s="21" t="s">
        <v>115</v>
      </c>
      <c r="C14165" s="21" t="s">
        <v>137</v>
      </c>
      <c r="D14165" s="29" t="n">
        <v>126.192</v>
      </c>
      <c r="E14165" s="29" t="n">
        <f aca="false">D14165/10</f>
        <v>12.6192</v>
      </c>
      <c r="F14165" s="29" t="n">
        <f aca="false">(E14165+Einstellungen!$B$20)*(1+Einstellungen!$B$10)</f>
        <v>37.217488</v>
      </c>
      <c r="G14165" s="21" t="str">
        <f aca="false">IF(F14165&lt;Einstellungen!$B$5,"ja","nein")</f>
        <v>nein</v>
      </c>
      <c r="H14165" s="21" t="s">
        <v>32</v>
      </c>
      <c r="I14165" s="29" t="n">
        <f aca="false">INDEX(Einstellungen!$B$27:$B$50,4)</f>
        <v>0.45</v>
      </c>
      <c r="J14165" s="29" t="n">
        <f aca="false">F14165*I14165</f>
        <v>16.7478696</v>
      </c>
    </row>
    <row r="14166" customFormat="false" ht="15" hidden="false" customHeight="false" outlineLevel="0" collapsed="false">
      <c r="A14166" s="28" t="n">
        <v>46171</v>
      </c>
      <c r="B14166" s="21" t="s">
        <v>116</v>
      </c>
      <c r="C14166" s="21" t="s">
        <v>137</v>
      </c>
      <c r="D14166" s="29" t="n">
        <v>125.278</v>
      </c>
      <c r="E14166" s="29" t="n">
        <f aca="false">D14166/10</f>
        <v>12.5278</v>
      </c>
      <c r="F14166" s="29" t="n">
        <f aca="false">(E14166+Einstellungen!$B$20)*(1+Einstellungen!$B$10)</f>
        <v>37.108722</v>
      </c>
      <c r="G14166" s="21" t="str">
        <f aca="false">IF(F14166&lt;Einstellungen!$B$5,"ja","nein")</f>
        <v>nein</v>
      </c>
      <c r="H14166" s="21" t="s">
        <v>32</v>
      </c>
      <c r="I14166" s="29" t="n">
        <f aca="false">INDEX(Einstellungen!$B$27:$B$50,5)</f>
        <v>0.45</v>
      </c>
      <c r="J14166" s="29" t="n">
        <f aca="false">F14166*I14166</f>
        <v>16.6989249</v>
      </c>
    </row>
    <row r="14167" customFormat="false" ht="15" hidden="false" customHeight="false" outlineLevel="0" collapsed="false">
      <c r="A14167" s="28" t="n">
        <v>46171</v>
      </c>
      <c r="B14167" s="21" t="s">
        <v>117</v>
      </c>
      <c r="C14167" s="21" t="s">
        <v>137</v>
      </c>
      <c r="D14167" s="29" t="n">
        <v>125.495</v>
      </c>
      <c r="E14167" s="29" t="n">
        <f aca="false">D14167/10</f>
        <v>12.5495</v>
      </c>
      <c r="F14167" s="29" t="n">
        <f aca="false">(E14167+Einstellungen!$B$20)*(1+Einstellungen!$B$10)</f>
        <v>37.134545</v>
      </c>
      <c r="G14167" s="21" t="str">
        <f aca="false">IF(F14167&lt;Einstellungen!$B$5,"ja","nein")</f>
        <v>nein</v>
      </c>
      <c r="H14167" s="21" t="s">
        <v>32</v>
      </c>
      <c r="I14167" s="29" t="n">
        <f aca="false">INDEX(Einstellungen!$B$27:$B$50,6)</f>
        <v>0.5</v>
      </c>
      <c r="J14167" s="29" t="n">
        <f aca="false">F14167*I14167</f>
        <v>18.5672725</v>
      </c>
    </row>
    <row r="14168" customFormat="false" ht="15" hidden="false" customHeight="false" outlineLevel="0" collapsed="false">
      <c r="A14168" s="28" t="n">
        <v>46171</v>
      </c>
      <c r="B14168" s="21" t="s">
        <v>118</v>
      </c>
      <c r="C14168" s="21" t="s">
        <v>137</v>
      </c>
      <c r="D14168" s="29" t="n">
        <v>131.885</v>
      </c>
      <c r="E14168" s="29" t="n">
        <f aca="false">D14168/10</f>
        <v>13.1885</v>
      </c>
      <c r="F14168" s="29" t="n">
        <f aca="false">(E14168+Einstellungen!$B$20)*(1+Einstellungen!$B$10)</f>
        <v>37.894955</v>
      </c>
      <c r="G14168" s="21" t="str">
        <f aca="false">IF(F14168&lt;Einstellungen!$B$5,"ja","nein")</f>
        <v>nein</v>
      </c>
      <c r="H14168" s="21" t="s">
        <v>32</v>
      </c>
      <c r="I14168" s="29" t="n">
        <f aca="false">INDEX(Einstellungen!$B$27:$B$50,7)</f>
        <v>0.7</v>
      </c>
      <c r="J14168" s="29" t="n">
        <f aca="false">F14168*I14168</f>
        <v>26.5264685</v>
      </c>
    </row>
    <row r="14169" customFormat="false" ht="15" hidden="false" customHeight="false" outlineLevel="0" collapsed="false">
      <c r="A14169" s="28" t="n">
        <v>46171</v>
      </c>
      <c r="B14169" s="21" t="s">
        <v>119</v>
      </c>
      <c r="C14169" s="21" t="s">
        <v>137</v>
      </c>
      <c r="D14169" s="29" t="n">
        <v>125.995</v>
      </c>
      <c r="E14169" s="29" t="n">
        <f aca="false">D14169/10</f>
        <v>12.5995</v>
      </c>
      <c r="F14169" s="29" t="n">
        <f aca="false">(E14169+Einstellungen!$B$20)*(1+Einstellungen!$B$10)</f>
        <v>37.194045</v>
      </c>
      <c r="G14169" s="21" t="str">
        <f aca="false">IF(F14169&lt;Einstellungen!$B$5,"ja","nein")</f>
        <v>nein</v>
      </c>
      <c r="H14169" s="21" t="s">
        <v>32</v>
      </c>
      <c r="I14169" s="29" t="n">
        <f aca="false">INDEX(Einstellungen!$B$27:$B$50,8)</f>
        <v>0.95</v>
      </c>
      <c r="J14169" s="29" t="n">
        <f aca="false">F14169*I14169</f>
        <v>35.33434275</v>
      </c>
    </row>
    <row r="14170" customFormat="false" ht="15" hidden="false" customHeight="false" outlineLevel="0" collapsed="false">
      <c r="A14170" s="28" t="n">
        <v>46171</v>
      </c>
      <c r="B14170" s="21" t="s">
        <v>120</v>
      </c>
      <c r="C14170" s="21" t="s">
        <v>137</v>
      </c>
      <c r="D14170" s="29" t="n">
        <v>113.565</v>
      </c>
      <c r="E14170" s="29" t="n">
        <f aca="false">D14170/10</f>
        <v>11.3565</v>
      </c>
      <c r="F14170" s="29" t="n">
        <f aca="false">(E14170+Einstellungen!$B$20)*(1+Einstellungen!$B$10)</f>
        <v>35.714875</v>
      </c>
      <c r="G14170" s="21" t="str">
        <f aca="false">IF(F14170&lt;Einstellungen!$B$5,"ja","nein")</f>
        <v>nein</v>
      </c>
      <c r="H14170" s="21" t="s">
        <v>32</v>
      </c>
      <c r="I14170" s="29" t="n">
        <f aca="false">INDEX(Einstellungen!$B$27:$B$50,9)</f>
        <v>1.05</v>
      </c>
      <c r="J14170" s="29" t="n">
        <f aca="false">F14170*I14170</f>
        <v>37.50061875</v>
      </c>
    </row>
    <row r="14171" customFormat="false" ht="15" hidden="false" customHeight="false" outlineLevel="0" collapsed="false">
      <c r="A14171" s="28" t="n">
        <v>46171</v>
      </c>
      <c r="B14171" s="21" t="s">
        <v>121</v>
      </c>
      <c r="C14171" s="21" t="s">
        <v>137</v>
      </c>
      <c r="D14171" s="29" t="n">
        <v>71.907</v>
      </c>
      <c r="E14171" s="29" t="n">
        <f aca="false">D14171/10</f>
        <v>7.1907</v>
      </c>
      <c r="F14171" s="29" t="n">
        <f aca="false">(E14171+Einstellungen!$B$20)*(1+Einstellungen!$B$10)</f>
        <v>30.757573</v>
      </c>
      <c r="G14171" s="21" t="str">
        <f aca="false">IF(F14171&lt;Einstellungen!$B$5,"ja","nein")</f>
        <v>nein</v>
      </c>
      <c r="H14171" s="21" t="s">
        <v>32</v>
      </c>
      <c r="I14171" s="29" t="n">
        <f aca="false">INDEX(Einstellungen!$B$27:$B$50,10)</f>
        <v>1.05</v>
      </c>
      <c r="J14171" s="29" t="n">
        <f aca="false">F14171*I14171</f>
        <v>32.29545165</v>
      </c>
    </row>
    <row r="14172" customFormat="false" ht="15" hidden="false" customHeight="false" outlineLevel="0" collapsed="false">
      <c r="A14172" s="28" t="n">
        <v>46171</v>
      </c>
      <c r="B14172" s="21" t="s">
        <v>122</v>
      </c>
      <c r="C14172" s="21" t="s">
        <v>137</v>
      </c>
      <c r="D14172" s="29" t="n">
        <v>17.027</v>
      </c>
      <c r="E14172" s="29" t="n">
        <f aca="false">D14172/10</f>
        <v>1.7027</v>
      </c>
      <c r="F14172" s="29" t="n">
        <f aca="false">(E14172+Einstellungen!$B$20)*(1+Einstellungen!$B$10)</f>
        <v>24.226853</v>
      </c>
      <c r="G14172" s="21" t="str">
        <f aca="false">IF(F14172&lt;Einstellungen!$B$5,"ja","nein")</f>
        <v>ja</v>
      </c>
      <c r="H14172" s="21" t="s">
        <v>32</v>
      </c>
      <c r="I14172" s="29" t="n">
        <f aca="false">INDEX(Einstellungen!$B$27:$B$50,11)</f>
        <v>1.05</v>
      </c>
      <c r="J14172" s="29" t="n">
        <f aca="false">F14172*I14172</f>
        <v>25.43819565</v>
      </c>
    </row>
    <row r="14173" customFormat="false" ht="15" hidden="false" customHeight="false" outlineLevel="0" collapsed="false">
      <c r="A14173" s="28" t="n">
        <v>46171</v>
      </c>
      <c r="B14173" s="21" t="s">
        <v>123</v>
      </c>
      <c r="C14173" s="21" t="s">
        <v>137</v>
      </c>
      <c r="D14173" s="29" t="n">
        <v>0.29</v>
      </c>
      <c r="E14173" s="29" t="n">
        <f aca="false">D14173/10</f>
        <v>0.029</v>
      </c>
      <c r="F14173" s="29" t="n">
        <f aca="false">(E14173+Einstellungen!$B$20)*(1+Einstellungen!$B$10)</f>
        <v>22.23515</v>
      </c>
      <c r="G14173" s="21" t="str">
        <f aca="false">IF(F14173&lt;Einstellungen!$B$5,"ja","nein")</f>
        <v>ja</v>
      </c>
      <c r="H14173" s="21" t="s">
        <v>32</v>
      </c>
      <c r="I14173" s="29" t="n">
        <f aca="false">INDEX(Einstellungen!$B$27:$B$50,12)</f>
        <v>1.1</v>
      </c>
      <c r="J14173" s="29" t="n">
        <f aca="false">F14173*I14173</f>
        <v>24.458665</v>
      </c>
    </row>
    <row r="14174" customFormat="false" ht="15" hidden="false" customHeight="false" outlineLevel="0" collapsed="false">
      <c r="A14174" s="28" t="n">
        <v>46171</v>
      </c>
      <c r="B14174" s="21" t="s">
        <v>124</v>
      </c>
      <c r="C14174" s="21" t="s">
        <v>137</v>
      </c>
      <c r="D14174" s="29" t="n">
        <v>-0.055</v>
      </c>
      <c r="E14174" s="29" t="n">
        <f aca="false">D14174/10</f>
        <v>-0.0055</v>
      </c>
      <c r="F14174" s="29" t="n">
        <f aca="false">(E14174+Einstellungen!$B$20)*(1+Einstellungen!$B$10)</f>
        <v>22.194095</v>
      </c>
      <c r="G14174" s="21" t="str">
        <f aca="false">IF(F14174&lt;Einstellungen!$B$5,"ja","nein")</f>
        <v>ja</v>
      </c>
      <c r="H14174" s="21" t="s">
        <v>32</v>
      </c>
      <c r="I14174" s="29" t="n">
        <f aca="false">INDEX(Einstellungen!$B$27:$B$50,13)</f>
        <v>1.2</v>
      </c>
      <c r="J14174" s="29" t="n">
        <f aca="false">F14174*I14174</f>
        <v>26.632914</v>
      </c>
    </row>
    <row r="14175" customFormat="false" ht="15" hidden="false" customHeight="false" outlineLevel="0" collapsed="false">
      <c r="A14175" s="28" t="n">
        <v>46171</v>
      </c>
      <c r="B14175" s="21" t="s">
        <v>125</v>
      </c>
      <c r="C14175" s="21" t="s">
        <v>137</v>
      </c>
      <c r="D14175" s="29" t="n">
        <v>-0.035</v>
      </c>
      <c r="E14175" s="29" t="n">
        <f aca="false">D14175/10</f>
        <v>-0.0035</v>
      </c>
      <c r="F14175" s="29" t="n">
        <f aca="false">(E14175+Einstellungen!$B$20)*(1+Einstellungen!$B$10)</f>
        <v>22.196475</v>
      </c>
      <c r="G14175" s="21" t="str">
        <f aca="false">IF(F14175&lt;Einstellungen!$B$5,"ja","nein")</f>
        <v>ja</v>
      </c>
      <c r="H14175" s="21" t="s">
        <v>32</v>
      </c>
      <c r="I14175" s="29" t="n">
        <f aca="false">INDEX(Einstellungen!$B$27:$B$50,14)</f>
        <v>1.15</v>
      </c>
      <c r="J14175" s="29" t="n">
        <f aca="false">F14175*I14175</f>
        <v>25.52594625</v>
      </c>
    </row>
    <row r="14176" customFormat="false" ht="15" hidden="false" customHeight="false" outlineLevel="0" collapsed="false">
      <c r="A14176" s="28" t="n">
        <v>46171</v>
      </c>
      <c r="B14176" s="21" t="s">
        <v>126</v>
      </c>
      <c r="C14176" s="21" t="s">
        <v>137</v>
      </c>
      <c r="D14176" s="29" t="n">
        <v>0</v>
      </c>
      <c r="E14176" s="29" t="n">
        <f aca="false">D14176/10</f>
        <v>0</v>
      </c>
      <c r="F14176" s="29" t="n">
        <f aca="false">(E14176+Einstellungen!$B$20)*(1+Einstellungen!$B$10)</f>
        <v>22.20064</v>
      </c>
      <c r="G14176" s="21" t="str">
        <f aca="false">IF(F14176&lt;Einstellungen!$B$5,"ja","nein")</f>
        <v>ja</v>
      </c>
      <c r="H14176" s="21" t="s">
        <v>32</v>
      </c>
      <c r="I14176" s="29" t="n">
        <f aca="false">INDEX(Einstellungen!$B$27:$B$50,15)</f>
        <v>1</v>
      </c>
      <c r="J14176" s="29" t="n">
        <f aca="false">F14176*I14176</f>
        <v>22.20064</v>
      </c>
    </row>
    <row r="14177" customFormat="false" ht="15" hidden="false" customHeight="false" outlineLevel="0" collapsed="false">
      <c r="A14177" s="28" t="n">
        <v>46171</v>
      </c>
      <c r="B14177" s="21" t="s">
        <v>127</v>
      </c>
      <c r="C14177" s="21" t="s">
        <v>137</v>
      </c>
      <c r="D14177" s="29" t="n">
        <v>9.41</v>
      </c>
      <c r="E14177" s="29" t="n">
        <f aca="false">D14177/10</f>
        <v>0.941</v>
      </c>
      <c r="F14177" s="29" t="n">
        <f aca="false">(E14177+Einstellungen!$B$20)*(1+Einstellungen!$B$10)</f>
        <v>23.32043</v>
      </c>
      <c r="G14177" s="21" t="str">
        <f aca="false">IF(F14177&lt;Einstellungen!$B$5,"ja","nein")</f>
        <v>ja</v>
      </c>
      <c r="H14177" s="21" t="s">
        <v>32</v>
      </c>
      <c r="I14177" s="29" t="n">
        <f aca="false">INDEX(Einstellungen!$B$27:$B$50,16)</f>
        <v>0.95</v>
      </c>
      <c r="J14177" s="29" t="n">
        <f aca="false">F14177*I14177</f>
        <v>22.1544085</v>
      </c>
    </row>
    <row r="14178" customFormat="false" ht="15" hidden="false" customHeight="false" outlineLevel="0" collapsed="false">
      <c r="A14178" s="28" t="n">
        <v>46171</v>
      </c>
      <c r="B14178" s="21" t="s">
        <v>128</v>
      </c>
      <c r="C14178" s="21" t="s">
        <v>137</v>
      </c>
      <c r="D14178" s="29" t="n">
        <v>51.61</v>
      </c>
      <c r="E14178" s="29" t="n">
        <f aca="false">D14178/10</f>
        <v>5.161</v>
      </c>
      <c r="F14178" s="29" t="n">
        <f aca="false">(E14178+Einstellungen!$B$20)*(1+Einstellungen!$B$10)</f>
        <v>28.34223</v>
      </c>
      <c r="G14178" s="21" t="str">
        <f aca="false">IF(F14178&lt;Einstellungen!$B$5,"ja","nein")</f>
        <v>ja</v>
      </c>
      <c r="H14178" s="21" t="s">
        <v>32</v>
      </c>
      <c r="I14178" s="29" t="n">
        <f aca="false">INDEX(Einstellungen!$B$27:$B$50,17)</f>
        <v>0.95</v>
      </c>
      <c r="J14178" s="29" t="n">
        <f aca="false">F14178*I14178</f>
        <v>26.9251185</v>
      </c>
    </row>
    <row r="14179" customFormat="false" ht="15" hidden="false" customHeight="false" outlineLevel="0" collapsed="false">
      <c r="A14179" s="28" t="n">
        <v>46171</v>
      </c>
      <c r="B14179" s="21" t="s">
        <v>129</v>
      </c>
      <c r="C14179" s="21" t="s">
        <v>137</v>
      </c>
      <c r="D14179" s="29" t="n">
        <v>103.407</v>
      </c>
      <c r="E14179" s="29" t="n">
        <f aca="false">D14179/10</f>
        <v>10.3407</v>
      </c>
      <c r="F14179" s="29" t="n">
        <f aca="false">(E14179+Einstellungen!$B$20)*(1+Einstellungen!$B$10)</f>
        <v>34.506073</v>
      </c>
      <c r="G14179" s="21" t="str">
        <f aca="false">IF(F14179&lt;Einstellungen!$B$5,"ja","nein")</f>
        <v>nein</v>
      </c>
      <c r="H14179" s="21" t="s">
        <v>32</v>
      </c>
      <c r="I14179" s="29" t="n">
        <f aca="false">INDEX(Einstellungen!$B$27:$B$50,18)</f>
        <v>1.1</v>
      </c>
      <c r="J14179" s="29" t="n">
        <f aca="false">F14179*I14179</f>
        <v>37.9566803</v>
      </c>
    </row>
    <row r="14180" customFormat="false" ht="15" hidden="false" customHeight="false" outlineLevel="0" collapsed="false">
      <c r="A14180" s="28" t="n">
        <v>46171</v>
      </c>
      <c r="B14180" s="21" t="s">
        <v>130</v>
      </c>
      <c r="C14180" s="21" t="s">
        <v>137</v>
      </c>
      <c r="D14180" s="29" t="n">
        <v>136.985</v>
      </c>
      <c r="E14180" s="29" t="n">
        <f aca="false">D14180/10</f>
        <v>13.6985</v>
      </c>
      <c r="F14180" s="29" t="n">
        <f aca="false">(E14180+Einstellungen!$B$20)*(1+Einstellungen!$B$10)</f>
        <v>38.501855</v>
      </c>
      <c r="G14180" s="21" t="str">
        <f aca="false">IF(F14180&lt;Einstellungen!$B$5,"ja","nein")</f>
        <v>nein</v>
      </c>
      <c r="H14180" s="21" t="s">
        <v>32</v>
      </c>
      <c r="I14180" s="29" t="n">
        <f aca="false">INDEX(Einstellungen!$B$27:$B$50,19)</f>
        <v>1.35</v>
      </c>
      <c r="J14180" s="29" t="n">
        <f aca="false">F14180*I14180</f>
        <v>51.97750425</v>
      </c>
    </row>
    <row r="14181" customFormat="false" ht="15" hidden="false" customHeight="false" outlineLevel="0" collapsed="false">
      <c r="A14181" s="28" t="n">
        <v>46171</v>
      </c>
      <c r="B14181" s="21" t="s">
        <v>131</v>
      </c>
      <c r="C14181" s="21" t="s">
        <v>137</v>
      </c>
      <c r="D14181" s="29" t="n">
        <v>174.947</v>
      </c>
      <c r="E14181" s="29" t="n">
        <f aca="false">D14181/10</f>
        <v>17.4947</v>
      </c>
      <c r="F14181" s="29" t="n">
        <f aca="false">(E14181+Einstellungen!$B$20)*(1+Einstellungen!$B$10)</f>
        <v>43.019333</v>
      </c>
      <c r="G14181" s="21" t="str">
        <f aca="false">IF(F14181&lt;Einstellungen!$B$5,"ja","nein")</f>
        <v>nein</v>
      </c>
      <c r="H14181" s="21" t="s">
        <v>32</v>
      </c>
      <c r="I14181" s="29" t="n">
        <f aca="false">INDEX(Einstellungen!$B$27:$B$50,20)</f>
        <v>1.45</v>
      </c>
      <c r="J14181" s="29" t="n">
        <f aca="false">F14181*I14181</f>
        <v>62.37803285</v>
      </c>
    </row>
    <row r="14182" customFormat="false" ht="15" hidden="false" customHeight="false" outlineLevel="0" collapsed="false">
      <c r="A14182" s="28" t="n">
        <v>46171</v>
      </c>
      <c r="B14182" s="21" t="s">
        <v>132</v>
      </c>
      <c r="C14182" s="21" t="s">
        <v>137</v>
      </c>
      <c r="D14182" s="29" t="n">
        <v>240.61</v>
      </c>
      <c r="E14182" s="29" t="n">
        <f aca="false">D14182/10</f>
        <v>24.061</v>
      </c>
      <c r="F14182" s="29" t="n">
        <f aca="false">(E14182+Einstellungen!$B$20)*(1+Einstellungen!$B$10)</f>
        <v>50.83323</v>
      </c>
      <c r="G14182" s="21" t="str">
        <f aca="false">IF(F14182&lt;Einstellungen!$B$5,"ja","nein")</f>
        <v>nein</v>
      </c>
      <c r="H14182" s="21" t="s">
        <v>32</v>
      </c>
      <c r="I14182" s="29" t="n">
        <f aca="false">INDEX(Einstellungen!$B$27:$B$50,21)</f>
        <v>1.4</v>
      </c>
      <c r="J14182" s="29" t="n">
        <f aca="false">F14182*I14182</f>
        <v>71.166522</v>
      </c>
    </row>
    <row r="14183" customFormat="false" ht="15" hidden="false" customHeight="false" outlineLevel="0" collapsed="false">
      <c r="A14183" s="28" t="n">
        <v>46171</v>
      </c>
      <c r="B14183" s="21" t="s">
        <v>133</v>
      </c>
      <c r="C14183" s="21" t="s">
        <v>137</v>
      </c>
      <c r="D14183" s="29" t="n">
        <v>201.405</v>
      </c>
      <c r="E14183" s="29" t="n">
        <f aca="false">D14183/10</f>
        <v>20.1405</v>
      </c>
      <c r="F14183" s="29" t="n">
        <f aca="false">(E14183+Einstellungen!$B$20)*(1+Einstellungen!$B$10)</f>
        <v>46.167835</v>
      </c>
      <c r="G14183" s="21" t="str">
        <f aca="false">IF(F14183&lt;Einstellungen!$B$5,"ja","nein")</f>
        <v>nein</v>
      </c>
      <c r="H14183" s="21" t="s">
        <v>32</v>
      </c>
      <c r="I14183" s="29" t="n">
        <f aca="false">INDEX(Einstellungen!$B$27:$B$50,22)</f>
        <v>1.25</v>
      </c>
      <c r="J14183" s="29" t="n">
        <f aca="false">F14183*I14183</f>
        <v>57.70979375</v>
      </c>
    </row>
    <row r="14184" customFormat="false" ht="15" hidden="false" customHeight="false" outlineLevel="0" collapsed="false">
      <c r="A14184" s="28" t="n">
        <v>46171</v>
      </c>
      <c r="B14184" s="21" t="s">
        <v>134</v>
      </c>
      <c r="C14184" s="21" t="s">
        <v>137</v>
      </c>
      <c r="D14184" s="29" t="n">
        <v>161.7</v>
      </c>
      <c r="E14184" s="29" t="n">
        <f aca="false">D14184/10</f>
        <v>16.17</v>
      </c>
      <c r="F14184" s="29" t="n">
        <f aca="false">(E14184+Einstellungen!$B$20)*(1+Einstellungen!$B$10)</f>
        <v>41.44294</v>
      </c>
      <c r="G14184" s="21" t="str">
        <f aca="false">IF(F14184&lt;Einstellungen!$B$5,"ja","nein")</f>
        <v>nein</v>
      </c>
      <c r="H14184" s="21" t="s">
        <v>32</v>
      </c>
      <c r="I14184" s="29" t="n">
        <f aca="false">INDEX(Einstellungen!$B$27:$B$50,23)</f>
        <v>1.05</v>
      </c>
      <c r="J14184" s="29" t="n">
        <f aca="false">F14184*I14184</f>
        <v>43.515087</v>
      </c>
    </row>
    <row r="14185" customFormat="false" ht="15" hidden="false" customHeight="false" outlineLevel="0" collapsed="false">
      <c r="A14185" s="28" t="n">
        <v>46171</v>
      </c>
      <c r="B14185" s="21" t="s">
        <v>135</v>
      </c>
      <c r="C14185" s="21" t="s">
        <v>137</v>
      </c>
      <c r="D14185" s="29" t="n">
        <v>145.192</v>
      </c>
      <c r="E14185" s="29" t="n">
        <f aca="false">D14185/10</f>
        <v>14.5192</v>
      </c>
      <c r="F14185" s="29" t="n">
        <f aca="false">(E14185+Einstellungen!$B$20)*(1+Einstellungen!$B$10)</f>
        <v>39.478488</v>
      </c>
      <c r="G14185" s="21" t="str">
        <f aca="false">IF(F14185&lt;Einstellungen!$B$5,"ja","nein")</f>
        <v>nein</v>
      </c>
      <c r="H14185" s="21" t="s">
        <v>32</v>
      </c>
      <c r="I14185" s="29" t="n">
        <f aca="false">INDEX(Einstellungen!$B$27:$B$50,24)</f>
        <v>0.8</v>
      </c>
      <c r="J14185" s="29" t="n">
        <f aca="false">F14185*I14185</f>
        <v>31.5827904</v>
      </c>
    </row>
    <row r="14186" customFormat="false" ht="15" hidden="false" customHeight="false" outlineLevel="0" collapsed="false">
      <c r="A14186" s="28" t="n">
        <v>46172</v>
      </c>
      <c r="B14186" s="21" t="s">
        <v>111</v>
      </c>
      <c r="C14186" s="21" t="s">
        <v>138</v>
      </c>
      <c r="D14186" s="29" t="n">
        <v>135.515</v>
      </c>
      <c r="E14186" s="29" t="n">
        <f aca="false">D14186/10</f>
        <v>13.5515</v>
      </c>
      <c r="F14186" s="29" t="n">
        <f aca="false">(E14186+Einstellungen!$B$20)*(1+Einstellungen!$B$10)</f>
        <v>38.326925</v>
      </c>
      <c r="G14186" s="21" t="str">
        <f aca="false">IF(F14186&lt;Einstellungen!$B$5,"ja","nein")</f>
        <v>nein</v>
      </c>
      <c r="H14186" s="21" t="s">
        <v>32</v>
      </c>
      <c r="I14186" s="29" t="n">
        <f aca="false">INDEX(Einstellungen!$B$27:$B$50,1)</f>
        <v>0.6</v>
      </c>
      <c r="J14186" s="29" t="n">
        <f aca="false">F14186*I14186</f>
        <v>22.996155</v>
      </c>
    </row>
    <row r="14187" customFormat="false" ht="15" hidden="false" customHeight="false" outlineLevel="0" collapsed="false">
      <c r="A14187" s="28" t="n">
        <v>46172</v>
      </c>
      <c r="B14187" s="21" t="s">
        <v>113</v>
      </c>
      <c r="C14187" s="21" t="s">
        <v>138</v>
      </c>
      <c r="D14187" s="29" t="n">
        <v>128.45</v>
      </c>
      <c r="E14187" s="29" t="n">
        <f aca="false">D14187/10</f>
        <v>12.845</v>
      </c>
      <c r="F14187" s="29" t="n">
        <f aca="false">(E14187+Einstellungen!$B$20)*(1+Einstellungen!$B$10)</f>
        <v>37.48619</v>
      </c>
      <c r="G14187" s="21" t="str">
        <f aca="false">IF(F14187&lt;Einstellungen!$B$5,"ja","nein")</f>
        <v>nein</v>
      </c>
      <c r="H14187" s="21" t="s">
        <v>32</v>
      </c>
      <c r="I14187" s="29" t="n">
        <f aca="false">INDEX(Einstellungen!$B$27:$B$50,2)</f>
        <v>0.5</v>
      </c>
      <c r="J14187" s="29" t="n">
        <f aca="false">F14187*I14187</f>
        <v>18.743095</v>
      </c>
    </row>
    <row r="14188" customFormat="false" ht="15" hidden="false" customHeight="false" outlineLevel="0" collapsed="false">
      <c r="A14188" s="28" t="n">
        <v>46172</v>
      </c>
      <c r="B14188" s="21" t="s">
        <v>114</v>
      </c>
      <c r="C14188" s="21" t="s">
        <v>138</v>
      </c>
      <c r="D14188" s="29" t="n">
        <v>123.773</v>
      </c>
      <c r="E14188" s="29" t="n">
        <f aca="false">D14188/10</f>
        <v>12.3773</v>
      </c>
      <c r="F14188" s="29" t="n">
        <f aca="false">(E14188+Einstellungen!$B$20)*(1+Einstellungen!$B$10)</f>
        <v>36.929627</v>
      </c>
      <c r="G14188" s="21" t="str">
        <f aca="false">IF(F14188&lt;Einstellungen!$B$5,"ja","nein")</f>
        <v>nein</v>
      </c>
      <c r="H14188" s="21" t="s">
        <v>32</v>
      </c>
      <c r="I14188" s="29" t="n">
        <f aca="false">INDEX(Einstellungen!$B$27:$B$50,3)</f>
        <v>0.45</v>
      </c>
      <c r="J14188" s="29" t="n">
        <f aca="false">F14188*I14188</f>
        <v>16.61833215</v>
      </c>
    </row>
    <row r="14189" customFormat="false" ht="15" hidden="false" customHeight="false" outlineLevel="0" collapsed="false">
      <c r="A14189" s="28" t="n">
        <v>46172</v>
      </c>
      <c r="B14189" s="21" t="s">
        <v>115</v>
      </c>
      <c r="C14189" s="21" t="s">
        <v>138</v>
      </c>
      <c r="D14189" s="29" t="n">
        <v>121.085</v>
      </c>
      <c r="E14189" s="29" t="n">
        <f aca="false">D14189/10</f>
        <v>12.1085</v>
      </c>
      <c r="F14189" s="29" t="n">
        <f aca="false">(E14189+Einstellungen!$B$20)*(1+Einstellungen!$B$10)</f>
        <v>36.609755</v>
      </c>
      <c r="G14189" s="21" t="str">
        <f aca="false">IF(F14189&lt;Einstellungen!$B$5,"ja","nein")</f>
        <v>nein</v>
      </c>
      <c r="H14189" s="21" t="s">
        <v>32</v>
      </c>
      <c r="I14189" s="29" t="n">
        <f aca="false">INDEX(Einstellungen!$B$27:$B$50,4)</f>
        <v>0.45</v>
      </c>
      <c r="J14189" s="29" t="n">
        <f aca="false">F14189*I14189</f>
        <v>16.47438975</v>
      </c>
    </row>
    <row r="14190" customFormat="false" ht="15" hidden="false" customHeight="false" outlineLevel="0" collapsed="false">
      <c r="A14190" s="28" t="n">
        <v>46172</v>
      </c>
      <c r="B14190" s="21" t="s">
        <v>116</v>
      </c>
      <c r="C14190" s="21" t="s">
        <v>138</v>
      </c>
      <c r="D14190" s="29" t="n">
        <v>125.358</v>
      </c>
      <c r="E14190" s="29" t="n">
        <f aca="false">D14190/10</f>
        <v>12.5358</v>
      </c>
      <c r="F14190" s="29" t="n">
        <f aca="false">(E14190+Einstellungen!$B$20)*(1+Einstellungen!$B$10)</f>
        <v>37.118242</v>
      </c>
      <c r="G14190" s="21" t="str">
        <f aca="false">IF(F14190&lt;Einstellungen!$B$5,"ja","nein")</f>
        <v>nein</v>
      </c>
      <c r="H14190" s="21" t="s">
        <v>32</v>
      </c>
      <c r="I14190" s="29" t="n">
        <f aca="false">INDEX(Einstellungen!$B$27:$B$50,5)</f>
        <v>0.45</v>
      </c>
      <c r="J14190" s="29" t="n">
        <f aca="false">F14190*I14190</f>
        <v>16.7032089</v>
      </c>
    </row>
    <row r="14191" customFormat="false" ht="15" hidden="false" customHeight="false" outlineLevel="0" collapsed="false">
      <c r="A14191" s="28" t="n">
        <v>46172</v>
      </c>
      <c r="B14191" s="21" t="s">
        <v>117</v>
      </c>
      <c r="C14191" s="21" t="s">
        <v>138</v>
      </c>
      <c r="D14191" s="29" t="n">
        <v>125.045</v>
      </c>
      <c r="E14191" s="29" t="n">
        <f aca="false">D14191/10</f>
        <v>12.5045</v>
      </c>
      <c r="F14191" s="29" t="n">
        <f aca="false">(E14191+Einstellungen!$B$20)*(1+Einstellungen!$B$10)</f>
        <v>37.080995</v>
      </c>
      <c r="G14191" s="21" t="str">
        <f aca="false">IF(F14191&lt;Einstellungen!$B$5,"ja","nein")</f>
        <v>nein</v>
      </c>
      <c r="H14191" s="21" t="s">
        <v>32</v>
      </c>
      <c r="I14191" s="29" t="n">
        <f aca="false">INDEX(Einstellungen!$B$27:$B$50,6)</f>
        <v>0.5</v>
      </c>
      <c r="J14191" s="29" t="n">
        <f aca="false">F14191*I14191</f>
        <v>18.5404975</v>
      </c>
    </row>
    <row r="14192" customFormat="false" ht="15" hidden="false" customHeight="false" outlineLevel="0" collapsed="false">
      <c r="A14192" s="28" t="n">
        <v>46172</v>
      </c>
      <c r="B14192" s="21" t="s">
        <v>118</v>
      </c>
      <c r="C14192" s="21" t="s">
        <v>138</v>
      </c>
      <c r="D14192" s="29" t="n">
        <v>118.993</v>
      </c>
      <c r="E14192" s="29" t="n">
        <f aca="false">D14192/10</f>
        <v>11.8993</v>
      </c>
      <c r="F14192" s="29" t="n">
        <f aca="false">(E14192+Einstellungen!$B$20)*(1+Einstellungen!$B$10)</f>
        <v>36.360807</v>
      </c>
      <c r="G14192" s="21" t="str">
        <f aca="false">IF(F14192&lt;Einstellungen!$B$5,"ja","nein")</f>
        <v>nein</v>
      </c>
      <c r="H14192" s="21" t="s">
        <v>32</v>
      </c>
      <c r="I14192" s="29" t="n">
        <f aca="false">INDEX(Einstellungen!$B$27:$B$50,7)</f>
        <v>0.7</v>
      </c>
      <c r="J14192" s="29" t="n">
        <f aca="false">F14192*I14192</f>
        <v>25.4525649</v>
      </c>
    </row>
    <row r="14193" customFormat="false" ht="15" hidden="false" customHeight="false" outlineLevel="0" collapsed="false">
      <c r="A14193" s="28" t="n">
        <v>46172</v>
      </c>
      <c r="B14193" s="21" t="s">
        <v>119</v>
      </c>
      <c r="C14193" s="21" t="s">
        <v>138</v>
      </c>
      <c r="D14193" s="29" t="n">
        <v>109.095</v>
      </c>
      <c r="E14193" s="29" t="n">
        <f aca="false">D14193/10</f>
        <v>10.9095</v>
      </c>
      <c r="F14193" s="29" t="n">
        <f aca="false">(E14193+Einstellungen!$B$20)*(1+Einstellungen!$B$10)</f>
        <v>35.182945</v>
      </c>
      <c r="G14193" s="21" t="str">
        <f aca="false">IF(F14193&lt;Einstellungen!$B$5,"ja","nein")</f>
        <v>nein</v>
      </c>
      <c r="H14193" s="21" t="s">
        <v>32</v>
      </c>
      <c r="I14193" s="29" t="n">
        <f aca="false">INDEX(Einstellungen!$B$27:$B$50,8)</f>
        <v>0.95</v>
      </c>
      <c r="J14193" s="29" t="n">
        <f aca="false">F14193*I14193</f>
        <v>33.42379775</v>
      </c>
    </row>
    <row r="14194" customFormat="false" ht="15" hidden="false" customHeight="false" outlineLevel="0" collapsed="false">
      <c r="A14194" s="28" t="n">
        <v>46172</v>
      </c>
      <c r="B14194" s="21" t="s">
        <v>120</v>
      </c>
      <c r="C14194" s="21" t="s">
        <v>138</v>
      </c>
      <c r="D14194" s="29" t="n">
        <v>88.868</v>
      </c>
      <c r="E14194" s="29" t="n">
        <f aca="false">D14194/10</f>
        <v>8.8868</v>
      </c>
      <c r="F14194" s="29" t="n">
        <f aca="false">(E14194+Einstellungen!$B$20)*(1+Einstellungen!$B$10)</f>
        <v>32.775932</v>
      </c>
      <c r="G14194" s="21" t="str">
        <f aca="false">IF(F14194&lt;Einstellungen!$B$5,"ja","nein")</f>
        <v>nein</v>
      </c>
      <c r="H14194" s="21" t="s">
        <v>32</v>
      </c>
      <c r="I14194" s="29" t="n">
        <f aca="false">INDEX(Einstellungen!$B$27:$B$50,9)</f>
        <v>1.05</v>
      </c>
      <c r="J14194" s="29" t="n">
        <f aca="false">F14194*I14194</f>
        <v>34.4147286</v>
      </c>
    </row>
    <row r="14195" customFormat="false" ht="15" hidden="false" customHeight="false" outlineLevel="0" collapsed="false">
      <c r="A14195" s="28" t="n">
        <v>46172</v>
      </c>
      <c r="B14195" s="21" t="s">
        <v>121</v>
      </c>
      <c r="C14195" s="21" t="s">
        <v>138</v>
      </c>
      <c r="D14195" s="29" t="n">
        <v>36.683</v>
      </c>
      <c r="E14195" s="29" t="n">
        <f aca="false">D14195/10</f>
        <v>3.6683</v>
      </c>
      <c r="F14195" s="29" t="n">
        <f aca="false">(E14195+Einstellungen!$B$20)*(1+Einstellungen!$B$10)</f>
        <v>26.565917</v>
      </c>
      <c r="G14195" s="21" t="str">
        <f aca="false">IF(F14195&lt;Einstellungen!$B$5,"ja","nein")</f>
        <v>ja</v>
      </c>
      <c r="H14195" s="21" t="s">
        <v>32</v>
      </c>
      <c r="I14195" s="29" t="n">
        <f aca="false">INDEX(Einstellungen!$B$27:$B$50,10)</f>
        <v>1.05</v>
      </c>
      <c r="J14195" s="29" t="n">
        <f aca="false">F14195*I14195</f>
        <v>27.89421285</v>
      </c>
    </row>
    <row r="14196" customFormat="false" ht="15" hidden="false" customHeight="false" outlineLevel="0" collapsed="false">
      <c r="A14196" s="28" t="n">
        <v>46172</v>
      </c>
      <c r="B14196" s="21" t="s">
        <v>122</v>
      </c>
      <c r="C14196" s="21" t="s">
        <v>138</v>
      </c>
      <c r="D14196" s="29" t="n">
        <v>2.96</v>
      </c>
      <c r="E14196" s="29" t="n">
        <f aca="false">D14196/10</f>
        <v>0.296</v>
      </c>
      <c r="F14196" s="29" t="n">
        <f aca="false">(E14196+Einstellungen!$B$20)*(1+Einstellungen!$B$10)</f>
        <v>22.55288</v>
      </c>
      <c r="G14196" s="21" t="str">
        <f aca="false">IF(F14196&lt;Einstellungen!$B$5,"ja","nein")</f>
        <v>ja</v>
      </c>
      <c r="H14196" s="21" t="s">
        <v>32</v>
      </c>
      <c r="I14196" s="29" t="n">
        <f aca="false">INDEX(Einstellungen!$B$27:$B$50,11)</f>
        <v>1.05</v>
      </c>
      <c r="J14196" s="29" t="n">
        <f aca="false">F14196*I14196</f>
        <v>23.680524</v>
      </c>
    </row>
    <row r="14197" customFormat="false" ht="15" hidden="false" customHeight="false" outlineLevel="0" collapsed="false">
      <c r="A14197" s="28" t="n">
        <v>46172</v>
      </c>
      <c r="B14197" s="21" t="s">
        <v>123</v>
      </c>
      <c r="C14197" s="21" t="s">
        <v>138</v>
      </c>
      <c r="D14197" s="29" t="n">
        <v>-0.005</v>
      </c>
      <c r="E14197" s="29" t="n">
        <f aca="false">D14197/10</f>
        <v>-0.0005</v>
      </c>
      <c r="F14197" s="29" t="n">
        <f aca="false">(E14197+Einstellungen!$B$20)*(1+Einstellungen!$B$10)</f>
        <v>22.200045</v>
      </c>
      <c r="G14197" s="21" t="str">
        <f aca="false">IF(F14197&lt;Einstellungen!$B$5,"ja","nein")</f>
        <v>ja</v>
      </c>
      <c r="H14197" s="21" t="s">
        <v>32</v>
      </c>
      <c r="I14197" s="29" t="n">
        <f aca="false">INDEX(Einstellungen!$B$27:$B$50,12)</f>
        <v>1.1</v>
      </c>
      <c r="J14197" s="29" t="n">
        <f aca="false">F14197*I14197</f>
        <v>24.4200495</v>
      </c>
    </row>
    <row r="14198" customFormat="false" ht="15" hidden="false" customHeight="false" outlineLevel="0" collapsed="false">
      <c r="A14198" s="28" t="n">
        <v>46172</v>
      </c>
      <c r="B14198" s="21" t="s">
        <v>124</v>
      </c>
      <c r="C14198" s="21" t="s">
        <v>138</v>
      </c>
      <c r="D14198" s="29" t="n">
        <v>-0.053</v>
      </c>
      <c r="E14198" s="29" t="n">
        <f aca="false">D14198/10</f>
        <v>-0.0053</v>
      </c>
      <c r="F14198" s="29" t="n">
        <f aca="false">(E14198+Einstellungen!$B$20)*(1+Einstellungen!$B$10)</f>
        <v>22.194333</v>
      </c>
      <c r="G14198" s="21" t="str">
        <f aca="false">IF(F14198&lt;Einstellungen!$B$5,"ja","nein")</f>
        <v>ja</v>
      </c>
      <c r="H14198" s="21" t="s">
        <v>32</v>
      </c>
      <c r="I14198" s="29" t="n">
        <f aca="false">INDEX(Einstellungen!$B$27:$B$50,13)</f>
        <v>1.2</v>
      </c>
      <c r="J14198" s="29" t="n">
        <f aca="false">F14198*I14198</f>
        <v>26.6331996</v>
      </c>
    </row>
    <row r="14199" customFormat="false" ht="15" hidden="false" customHeight="false" outlineLevel="0" collapsed="false">
      <c r="A14199" s="28" t="n">
        <v>46172</v>
      </c>
      <c r="B14199" s="21" t="s">
        <v>125</v>
      </c>
      <c r="C14199" s="21" t="s">
        <v>138</v>
      </c>
      <c r="D14199" s="29" t="n">
        <v>-1.442</v>
      </c>
      <c r="E14199" s="29" t="n">
        <f aca="false">D14199/10</f>
        <v>-0.1442</v>
      </c>
      <c r="F14199" s="29" t="n">
        <f aca="false">(E14199+Einstellungen!$B$20)*(1+Einstellungen!$B$10)</f>
        <v>22.029042</v>
      </c>
      <c r="G14199" s="21" t="str">
        <f aca="false">IF(F14199&lt;Einstellungen!$B$5,"ja","nein")</f>
        <v>ja</v>
      </c>
      <c r="H14199" s="21" t="s">
        <v>32</v>
      </c>
      <c r="I14199" s="29" t="n">
        <f aca="false">INDEX(Einstellungen!$B$27:$B$50,14)</f>
        <v>1.15</v>
      </c>
      <c r="J14199" s="29" t="n">
        <f aca="false">F14199*I14199</f>
        <v>25.3333983</v>
      </c>
    </row>
    <row r="14200" customFormat="false" ht="15" hidden="false" customHeight="false" outlineLevel="0" collapsed="false">
      <c r="A14200" s="28" t="n">
        <v>46172</v>
      </c>
      <c r="B14200" s="21" t="s">
        <v>126</v>
      </c>
      <c r="C14200" s="21" t="s">
        <v>138</v>
      </c>
      <c r="D14200" s="29" t="n">
        <v>-0.748</v>
      </c>
      <c r="E14200" s="29" t="n">
        <f aca="false">D14200/10</f>
        <v>-0.0748</v>
      </c>
      <c r="F14200" s="29" t="n">
        <f aca="false">(E14200+Einstellungen!$B$20)*(1+Einstellungen!$B$10)</f>
        <v>22.111628</v>
      </c>
      <c r="G14200" s="21" t="str">
        <f aca="false">IF(F14200&lt;Einstellungen!$B$5,"ja","nein")</f>
        <v>ja</v>
      </c>
      <c r="H14200" s="21" t="s">
        <v>32</v>
      </c>
      <c r="I14200" s="29" t="n">
        <f aca="false">INDEX(Einstellungen!$B$27:$B$50,15)</f>
        <v>1</v>
      </c>
      <c r="J14200" s="29" t="n">
        <f aca="false">F14200*I14200</f>
        <v>22.111628</v>
      </c>
    </row>
    <row r="14201" customFormat="false" ht="15" hidden="false" customHeight="false" outlineLevel="0" collapsed="false">
      <c r="A14201" s="28" t="n">
        <v>46172</v>
      </c>
      <c r="B14201" s="21" t="s">
        <v>127</v>
      </c>
      <c r="C14201" s="21" t="s">
        <v>138</v>
      </c>
      <c r="D14201" s="29" t="n">
        <v>-0.01</v>
      </c>
      <c r="E14201" s="29" t="n">
        <f aca="false">D14201/10</f>
        <v>-0.001</v>
      </c>
      <c r="F14201" s="29" t="n">
        <f aca="false">(E14201+Einstellungen!$B$20)*(1+Einstellungen!$B$10)</f>
        <v>22.19945</v>
      </c>
      <c r="G14201" s="21" t="str">
        <f aca="false">IF(F14201&lt;Einstellungen!$B$5,"ja","nein")</f>
        <v>ja</v>
      </c>
      <c r="H14201" s="21" t="s">
        <v>32</v>
      </c>
      <c r="I14201" s="29" t="n">
        <f aca="false">INDEX(Einstellungen!$B$27:$B$50,16)</f>
        <v>0.95</v>
      </c>
      <c r="J14201" s="29" t="n">
        <f aca="false">F14201*I14201</f>
        <v>21.0894775</v>
      </c>
    </row>
    <row r="14202" customFormat="false" ht="15" hidden="false" customHeight="false" outlineLevel="0" collapsed="false">
      <c r="A14202" s="28" t="n">
        <v>46172</v>
      </c>
      <c r="B14202" s="21" t="s">
        <v>128</v>
      </c>
      <c r="C14202" s="21" t="s">
        <v>138</v>
      </c>
      <c r="D14202" s="29" t="n">
        <v>3.007</v>
      </c>
      <c r="E14202" s="29" t="n">
        <f aca="false">D14202/10</f>
        <v>0.3007</v>
      </c>
      <c r="F14202" s="29" t="n">
        <f aca="false">(E14202+Einstellungen!$B$20)*(1+Einstellungen!$B$10)</f>
        <v>22.558473</v>
      </c>
      <c r="G14202" s="21" t="str">
        <f aca="false">IF(F14202&lt;Einstellungen!$B$5,"ja","nein")</f>
        <v>ja</v>
      </c>
      <c r="H14202" s="21" t="s">
        <v>32</v>
      </c>
      <c r="I14202" s="29" t="n">
        <f aca="false">INDEX(Einstellungen!$B$27:$B$50,17)</f>
        <v>0.95</v>
      </c>
      <c r="J14202" s="29" t="n">
        <f aca="false">F14202*I14202</f>
        <v>21.43054935</v>
      </c>
    </row>
    <row r="14203" customFormat="false" ht="15" hidden="false" customHeight="false" outlineLevel="0" collapsed="false">
      <c r="A14203" s="28" t="n">
        <v>46172</v>
      </c>
      <c r="B14203" s="21" t="s">
        <v>129</v>
      </c>
      <c r="C14203" s="21" t="s">
        <v>138</v>
      </c>
      <c r="D14203" s="29" t="n">
        <v>62.5</v>
      </c>
      <c r="E14203" s="29" t="n">
        <f aca="false">D14203/10</f>
        <v>6.25</v>
      </c>
      <c r="F14203" s="29" t="n">
        <f aca="false">(E14203+Einstellungen!$B$20)*(1+Einstellungen!$B$10)</f>
        <v>29.63814</v>
      </c>
      <c r="G14203" s="21" t="str">
        <f aca="false">IF(F14203&lt;Einstellungen!$B$5,"ja","nein")</f>
        <v>nein</v>
      </c>
      <c r="H14203" s="21" t="s">
        <v>32</v>
      </c>
      <c r="I14203" s="29" t="n">
        <f aca="false">INDEX(Einstellungen!$B$27:$B$50,18)</f>
        <v>1.1</v>
      </c>
      <c r="J14203" s="29" t="n">
        <f aca="false">F14203*I14203</f>
        <v>32.601954</v>
      </c>
    </row>
    <row r="14204" customFormat="false" ht="15" hidden="false" customHeight="false" outlineLevel="0" collapsed="false">
      <c r="A14204" s="28" t="n">
        <v>46172</v>
      </c>
      <c r="B14204" s="21" t="s">
        <v>130</v>
      </c>
      <c r="C14204" s="21" t="s">
        <v>138</v>
      </c>
      <c r="D14204" s="29" t="n">
        <v>107.007</v>
      </c>
      <c r="E14204" s="29" t="n">
        <f aca="false">D14204/10</f>
        <v>10.7007</v>
      </c>
      <c r="F14204" s="29" t="n">
        <f aca="false">(E14204+Einstellungen!$B$20)*(1+Einstellungen!$B$10)</f>
        <v>34.934473</v>
      </c>
      <c r="G14204" s="21" t="str">
        <f aca="false">IF(F14204&lt;Einstellungen!$B$5,"ja","nein")</f>
        <v>nein</v>
      </c>
      <c r="H14204" s="21" t="s">
        <v>32</v>
      </c>
      <c r="I14204" s="29" t="n">
        <f aca="false">INDEX(Einstellungen!$B$27:$B$50,19)</f>
        <v>1.35</v>
      </c>
      <c r="J14204" s="29" t="n">
        <f aca="false">F14204*I14204</f>
        <v>47.16153855</v>
      </c>
    </row>
    <row r="14205" customFormat="false" ht="15" hidden="false" customHeight="false" outlineLevel="0" collapsed="false">
      <c r="A14205" s="28" t="n">
        <v>46172</v>
      </c>
      <c r="B14205" s="21" t="s">
        <v>131</v>
      </c>
      <c r="C14205" s="21" t="s">
        <v>138</v>
      </c>
      <c r="D14205" s="29" t="n">
        <v>139.873</v>
      </c>
      <c r="E14205" s="29" t="n">
        <f aca="false">D14205/10</f>
        <v>13.9873</v>
      </c>
      <c r="F14205" s="29" t="n">
        <f aca="false">(E14205+Einstellungen!$B$20)*(1+Einstellungen!$B$10)</f>
        <v>38.845527</v>
      </c>
      <c r="G14205" s="21" t="str">
        <f aca="false">IF(F14205&lt;Einstellungen!$B$5,"ja","nein")</f>
        <v>nein</v>
      </c>
      <c r="H14205" s="21" t="s">
        <v>32</v>
      </c>
      <c r="I14205" s="29" t="n">
        <f aca="false">INDEX(Einstellungen!$B$27:$B$50,20)</f>
        <v>1.45</v>
      </c>
      <c r="J14205" s="29" t="n">
        <f aca="false">F14205*I14205</f>
        <v>56.32601415</v>
      </c>
    </row>
    <row r="14206" customFormat="false" ht="15" hidden="false" customHeight="false" outlineLevel="0" collapsed="false">
      <c r="A14206" s="28" t="n">
        <v>46172</v>
      </c>
      <c r="B14206" s="21" t="s">
        <v>132</v>
      </c>
      <c r="C14206" s="21" t="s">
        <v>138</v>
      </c>
      <c r="D14206" s="29" t="n">
        <v>160.525</v>
      </c>
      <c r="E14206" s="29" t="n">
        <f aca="false">D14206/10</f>
        <v>16.0525</v>
      </c>
      <c r="F14206" s="29" t="n">
        <f aca="false">(E14206+Einstellungen!$B$20)*(1+Einstellungen!$B$10)</f>
        <v>41.303115</v>
      </c>
      <c r="G14206" s="21" t="str">
        <f aca="false">IF(F14206&lt;Einstellungen!$B$5,"ja","nein")</f>
        <v>nein</v>
      </c>
      <c r="H14206" s="21" t="s">
        <v>32</v>
      </c>
      <c r="I14206" s="29" t="n">
        <f aca="false">INDEX(Einstellungen!$B$27:$B$50,21)</f>
        <v>1.4</v>
      </c>
      <c r="J14206" s="29" t="n">
        <f aca="false">F14206*I14206</f>
        <v>57.824361</v>
      </c>
    </row>
    <row r="14207" customFormat="false" ht="15" hidden="false" customHeight="false" outlineLevel="0" collapsed="false">
      <c r="A14207" s="28" t="n">
        <v>46172</v>
      </c>
      <c r="B14207" s="21" t="s">
        <v>133</v>
      </c>
      <c r="C14207" s="21" t="s">
        <v>138</v>
      </c>
      <c r="D14207" s="29" t="n">
        <v>171.845</v>
      </c>
      <c r="E14207" s="29" t="n">
        <f aca="false">D14207/10</f>
        <v>17.1845</v>
      </c>
      <c r="F14207" s="29" t="n">
        <f aca="false">(E14207+Einstellungen!$B$20)*(1+Einstellungen!$B$10)</f>
        <v>42.650195</v>
      </c>
      <c r="G14207" s="21" t="str">
        <f aca="false">IF(F14207&lt;Einstellungen!$B$5,"ja","nein")</f>
        <v>nein</v>
      </c>
      <c r="H14207" s="21" t="s">
        <v>32</v>
      </c>
      <c r="I14207" s="29" t="n">
        <f aca="false">INDEX(Einstellungen!$B$27:$B$50,22)</f>
        <v>1.25</v>
      </c>
      <c r="J14207" s="29" t="n">
        <f aca="false">F14207*I14207</f>
        <v>53.31274375</v>
      </c>
    </row>
    <row r="14208" customFormat="false" ht="15" hidden="false" customHeight="false" outlineLevel="0" collapsed="false">
      <c r="A14208" s="28" t="n">
        <v>46172</v>
      </c>
      <c r="B14208" s="21" t="s">
        <v>134</v>
      </c>
      <c r="C14208" s="21" t="s">
        <v>138</v>
      </c>
      <c r="D14208" s="29" t="n">
        <v>159.403</v>
      </c>
      <c r="E14208" s="29" t="n">
        <f aca="false">D14208/10</f>
        <v>15.9403</v>
      </c>
      <c r="F14208" s="29" t="n">
        <f aca="false">(E14208+Einstellungen!$B$20)*(1+Einstellungen!$B$10)</f>
        <v>41.169597</v>
      </c>
      <c r="G14208" s="21" t="str">
        <f aca="false">IF(F14208&lt;Einstellungen!$B$5,"ja","nein")</f>
        <v>nein</v>
      </c>
      <c r="H14208" s="21" t="s">
        <v>32</v>
      </c>
      <c r="I14208" s="29" t="n">
        <f aca="false">INDEX(Einstellungen!$B$27:$B$50,23)</f>
        <v>1.05</v>
      </c>
      <c r="J14208" s="29" t="n">
        <f aca="false">F14208*I14208</f>
        <v>43.22807685</v>
      </c>
    </row>
    <row r="14209" customFormat="false" ht="15" hidden="false" customHeight="false" outlineLevel="0" collapsed="false">
      <c r="A14209" s="28" t="n">
        <v>46172</v>
      </c>
      <c r="B14209" s="21" t="s">
        <v>135</v>
      </c>
      <c r="C14209" s="21" t="s">
        <v>138</v>
      </c>
      <c r="D14209" s="29" t="n">
        <v>143.04</v>
      </c>
      <c r="E14209" s="29" t="n">
        <f aca="false">D14209/10</f>
        <v>14.304</v>
      </c>
      <c r="F14209" s="29" t="n">
        <f aca="false">(E14209+Einstellungen!$B$20)*(1+Einstellungen!$B$10)</f>
        <v>39.2224</v>
      </c>
      <c r="G14209" s="21" t="str">
        <f aca="false">IF(F14209&lt;Einstellungen!$B$5,"ja","nein")</f>
        <v>nein</v>
      </c>
      <c r="H14209" s="21" t="s">
        <v>32</v>
      </c>
      <c r="I14209" s="29" t="n">
        <f aca="false">INDEX(Einstellungen!$B$27:$B$50,24)</f>
        <v>0.8</v>
      </c>
      <c r="J14209" s="29" t="n">
        <f aca="false">F14209*I14209</f>
        <v>31.37792</v>
      </c>
    </row>
    <row r="14210" customFormat="false" ht="15" hidden="false" customHeight="false" outlineLevel="0" collapsed="false">
      <c r="A14210" s="28" t="n">
        <v>46173</v>
      </c>
      <c r="B14210" s="21" t="s">
        <v>111</v>
      </c>
      <c r="C14210" s="21" t="s">
        <v>139</v>
      </c>
      <c r="D14210" s="29" t="n">
        <v>136.412</v>
      </c>
      <c r="E14210" s="29" t="n">
        <f aca="false">D14210/10</f>
        <v>13.6412</v>
      </c>
      <c r="F14210" s="29" t="n">
        <f aca="false">(E14210+Einstellungen!$B$20)*(1+Einstellungen!$B$10)</f>
        <v>38.433668</v>
      </c>
      <c r="G14210" s="21" t="str">
        <f aca="false">IF(F14210&lt;Einstellungen!$B$5,"ja","nein")</f>
        <v>nein</v>
      </c>
      <c r="H14210" s="21" t="s">
        <v>32</v>
      </c>
      <c r="I14210" s="29" t="n">
        <f aca="false">INDEX(Einstellungen!$B$27:$B$50,1)</f>
        <v>0.6</v>
      </c>
      <c r="J14210" s="29" t="n">
        <f aca="false">F14210*I14210</f>
        <v>23.0602008</v>
      </c>
    </row>
    <row r="14211" customFormat="false" ht="15" hidden="false" customHeight="false" outlineLevel="0" collapsed="false">
      <c r="A14211" s="28" t="n">
        <v>46173</v>
      </c>
      <c r="B14211" s="21" t="s">
        <v>113</v>
      </c>
      <c r="C14211" s="21" t="s">
        <v>139</v>
      </c>
      <c r="D14211" s="29" t="n">
        <v>129.105</v>
      </c>
      <c r="E14211" s="29" t="n">
        <f aca="false">D14211/10</f>
        <v>12.9105</v>
      </c>
      <c r="F14211" s="29" t="n">
        <f aca="false">(E14211+Einstellungen!$B$20)*(1+Einstellungen!$B$10)</f>
        <v>37.564135</v>
      </c>
      <c r="G14211" s="21" t="str">
        <f aca="false">IF(F14211&lt;Einstellungen!$B$5,"ja","nein")</f>
        <v>nein</v>
      </c>
      <c r="H14211" s="21" t="s">
        <v>32</v>
      </c>
      <c r="I14211" s="29" t="n">
        <f aca="false">INDEX(Einstellungen!$B$27:$B$50,2)</f>
        <v>0.5</v>
      </c>
      <c r="J14211" s="29" t="n">
        <f aca="false">F14211*I14211</f>
        <v>18.7820675</v>
      </c>
    </row>
    <row r="14212" customFormat="false" ht="15" hidden="false" customHeight="false" outlineLevel="0" collapsed="false">
      <c r="A14212" s="28" t="n">
        <v>46173</v>
      </c>
      <c r="B14212" s="21" t="s">
        <v>114</v>
      </c>
      <c r="C14212" s="21" t="s">
        <v>139</v>
      </c>
      <c r="D14212" s="29" t="n">
        <v>125.915</v>
      </c>
      <c r="E14212" s="29" t="n">
        <f aca="false">D14212/10</f>
        <v>12.5915</v>
      </c>
      <c r="F14212" s="29" t="n">
        <f aca="false">(E14212+Einstellungen!$B$20)*(1+Einstellungen!$B$10)</f>
        <v>37.184525</v>
      </c>
      <c r="G14212" s="21" t="str">
        <f aca="false">IF(F14212&lt;Einstellungen!$B$5,"ja","nein")</f>
        <v>nein</v>
      </c>
      <c r="H14212" s="21" t="s">
        <v>32</v>
      </c>
      <c r="I14212" s="29" t="n">
        <f aca="false">INDEX(Einstellungen!$B$27:$B$50,3)</f>
        <v>0.45</v>
      </c>
      <c r="J14212" s="29" t="n">
        <f aca="false">F14212*I14212</f>
        <v>16.73303625</v>
      </c>
    </row>
    <row r="14213" customFormat="false" ht="15" hidden="false" customHeight="false" outlineLevel="0" collapsed="false">
      <c r="A14213" s="28" t="n">
        <v>46173</v>
      </c>
      <c r="B14213" s="21" t="s">
        <v>115</v>
      </c>
      <c r="C14213" s="21" t="s">
        <v>139</v>
      </c>
      <c r="D14213" s="29" t="n">
        <v>125.197</v>
      </c>
      <c r="E14213" s="29" t="n">
        <f aca="false">D14213/10</f>
        <v>12.5197</v>
      </c>
      <c r="F14213" s="29" t="n">
        <f aca="false">(E14213+Einstellungen!$B$20)*(1+Einstellungen!$B$10)</f>
        <v>37.099083</v>
      </c>
      <c r="G14213" s="21" t="str">
        <f aca="false">IF(F14213&lt;Einstellungen!$B$5,"ja","nein")</f>
        <v>nein</v>
      </c>
      <c r="H14213" s="21" t="s">
        <v>32</v>
      </c>
      <c r="I14213" s="29" t="n">
        <f aca="false">INDEX(Einstellungen!$B$27:$B$50,4)</f>
        <v>0.45</v>
      </c>
      <c r="J14213" s="29" t="n">
        <f aca="false">F14213*I14213</f>
        <v>16.69458735</v>
      </c>
    </row>
    <row r="14214" customFormat="false" ht="15" hidden="false" customHeight="false" outlineLevel="0" collapsed="false">
      <c r="A14214" s="28" t="n">
        <v>46173</v>
      </c>
      <c r="B14214" s="21" t="s">
        <v>116</v>
      </c>
      <c r="C14214" s="21" t="s">
        <v>139</v>
      </c>
      <c r="D14214" s="29" t="n">
        <v>126.95</v>
      </c>
      <c r="E14214" s="29" t="n">
        <f aca="false">D14214/10</f>
        <v>12.695</v>
      </c>
      <c r="F14214" s="29" t="n">
        <f aca="false">(E14214+Einstellungen!$B$20)*(1+Einstellungen!$B$10)</f>
        <v>37.30769</v>
      </c>
      <c r="G14214" s="21" t="str">
        <f aca="false">IF(F14214&lt;Einstellungen!$B$5,"ja","nein")</f>
        <v>nein</v>
      </c>
      <c r="H14214" s="21" t="s">
        <v>32</v>
      </c>
      <c r="I14214" s="29" t="n">
        <f aca="false">INDEX(Einstellungen!$B$27:$B$50,5)</f>
        <v>0.45</v>
      </c>
      <c r="J14214" s="29" t="n">
        <f aca="false">F14214*I14214</f>
        <v>16.7884605</v>
      </c>
    </row>
    <row r="14215" customFormat="false" ht="15" hidden="false" customHeight="false" outlineLevel="0" collapsed="false">
      <c r="A14215" s="28" t="n">
        <v>46173</v>
      </c>
      <c r="B14215" s="21" t="s">
        <v>117</v>
      </c>
      <c r="C14215" s="21" t="s">
        <v>139</v>
      </c>
      <c r="D14215" s="29" t="n">
        <v>123.358</v>
      </c>
      <c r="E14215" s="29" t="n">
        <f aca="false">D14215/10</f>
        <v>12.3358</v>
      </c>
      <c r="F14215" s="29" t="n">
        <f aca="false">(E14215+Einstellungen!$B$20)*(1+Einstellungen!$B$10)</f>
        <v>36.880242</v>
      </c>
      <c r="G14215" s="21" t="str">
        <f aca="false">IF(F14215&lt;Einstellungen!$B$5,"ja","nein")</f>
        <v>nein</v>
      </c>
      <c r="H14215" s="21" t="s">
        <v>32</v>
      </c>
      <c r="I14215" s="29" t="n">
        <f aca="false">INDEX(Einstellungen!$B$27:$B$50,6)</f>
        <v>0.5</v>
      </c>
      <c r="J14215" s="29" t="n">
        <f aca="false">F14215*I14215</f>
        <v>18.440121</v>
      </c>
    </row>
    <row r="14216" customFormat="false" ht="15" hidden="false" customHeight="false" outlineLevel="0" collapsed="false">
      <c r="A14216" s="28" t="n">
        <v>46173</v>
      </c>
      <c r="B14216" s="21" t="s">
        <v>118</v>
      </c>
      <c r="C14216" s="21" t="s">
        <v>139</v>
      </c>
      <c r="D14216" s="29" t="n">
        <v>115.002</v>
      </c>
      <c r="E14216" s="29" t="n">
        <f aca="false">D14216/10</f>
        <v>11.5002</v>
      </c>
      <c r="F14216" s="29" t="n">
        <f aca="false">(E14216+Einstellungen!$B$20)*(1+Einstellungen!$B$10)</f>
        <v>35.885878</v>
      </c>
      <c r="G14216" s="21" t="str">
        <f aca="false">IF(F14216&lt;Einstellungen!$B$5,"ja","nein")</f>
        <v>nein</v>
      </c>
      <c r="H14216" s="21" t="s">
        <v>32</v>
      </c>
      <c r="I14216" s="29" t="n">
        <f aca="false">INDEX(Einstellungen!$B$27:$B$50,7)</f>
        <v>0.7</v>
      </c>
      <c r="J14216" s="29" t="n">
        <f aca="false">F14216*I14216</f>
        <v>25.1201146</v>
      </c>
    </row>
    <row r="14217" customFormat="false" ht="15" hidden="false" customHeight="false" outlineLevel="0" collapsed="false">
      <c r="A14217" s="28" t="n">
        <v>46173</v>
      </c>
      <c r="B14217" s="21" t="s">
        <v>119</v>
      </c>
      <c r="C14217" s="21" t="s">
        <v>139</v>
      </c>
      <c r="D14217" s="29" t="n">
        <v>100.56</v>
      </c>
      <c r="E14217" s="29" t="n">
        <f aca="false">D14217/10</f>
        <v>10.056</v>
      </c>
      <c r="F14217" s="29" t="n">
        <f aca="false">(E14217+Einstellungen!$B$20)*(1+Einstellungen!$B$10)</f>
        <v>34.16728</v>
      </c>
      <c r="G14217" s="21" t="str">
        <f aca="false">IF(F14217&lt;Einstellungen!$B$5,"ja","nein")</f>
        <v>nein</v>
      </c>
      <c r="H14217" s="21" t="s">
        <v>32</v>
      </c>
      <c r="I14217" s="29" t="n">
        <f aca="false">INDEX(Einstellungen!$B$27:$B$50,8)</f>
        <v>0.95</v>
      </c>
      <c r="J14217" s="29" t="n">
        <f aca="false">F14217*I14217</f>
        <v>32.458916</v>
      </c>
    </row>
    <row r="14218" customFormat="false" ht="15" hidden="false" customHeight="false" outlineLevel="0" collapsed="false">
      <c r="A14218" s="28" t="n">
        <v>46173</v>
      </c>
      <c r="B14218" s="21" t="s">
        <v>120</v>
      </c>
      <c r="C14218" s="21" t="s">
        <v>139</v>
      </c>
      <c r="D14218" s="29" t="n">
        <v>90.438</v>
      </c>
      <c r="E14218" s="29" t="n">
        <f aca="false">D14218/10</f>
        <v>9.0438</v>
      </c>
      <c r="F14218" s="29" t="n">
        <f aca="false">(E14218+Einstellungen!$B$20)*(1+Einstellungen!$B$10)</f>
        <v>32.962762</v>
      </c>
      <c r="G14218" s="21" t="str">
        <f aca="false">IF(F14218&lt;Einstellungen!$B$5,"ja","nein")</f>
        <v>nein</v>
      </c>
      <c r="H14218" s="21" t="s">
        <v>32</v>
      </c>
      <c r="I14218" s="29" t="n">
        <f aca="false">INDEX(Einstellungen!$B$27:$B$50,9)</f>
        <v>1.05</v>
      </c>
      <c r="J14218" s="29" t="n">
        <f aca="false">F14218*I14218</f>
        <v>34.6109001</v>
      </c>
    </row>
    <row r="14219" customFormat="false" ht="15" hidden="false" customHeight="false" outlineLevel="0" collapsed="false">
      <c r="A14219" s="28" t="n">
        <v>46173</v>
      </c>
      <c r="B14219" s="21" t="s">
        <v>121</v>
      </c>
      <c r="C14219" s="21" t="s">
        <v>139</v>
      </c>
      <c r="D14219" s="29" t="n">
        <v>56.29</v>
      </c>
      <c r="E14219" s="29" t="n">
        <f aca="false">D14219/10</f>
        <v>5.629</v>
      </c>
      <c r="F14219" s="29" t="n">
        <f aca="false">(E14219+Einstellungen!$B$20)*(1+Einstellungen!$B$10)</f>
        <v>28.89915</v>
      </c>
      <c r="G14219" s="21" t="str">
        <f aca="false">IF(F14219&lt;Einstellungen!$B$5,"ja","nein")</f>
        <v>ja</v>
      </c>
      <c r="H14219" s="21" t="s">
        <v>32</v>
      </c>
      <c r="I14219" s="29" t="n">
        <f aca="false">INDEX(Einstellungen!$B$27:$B$50,10)</f>
        <v>1.05</v>
      </c>
      <c r="J14219" s="29" t="n">
        <f aca="false">F14219*I14219</f>
        <v>30.3441075</v>
      </c>
    </row>
    <row r="14220" customFormat="false" ht="15" hidden="false" customHeight="false" outlineLevel="0" collapsed="false">
      <c r="A14220" s="28" t="n">
        <v>46173</v>
      </c>
      <c r="B14220" s="21" t="s">
        <v>122</v>
      </c>
      <c r="C14220" s="21" t="s">
        <v>139</v>
      </c>
      <c r="D14220" s="29" t="n">
        <v>7.567</v>
      </c>
      <c r="E14220" s="29" t="n">
        <f aca="false">D14220/10</f>
        <v>0.7567</v>
      </c>
      <c r="F14220" s="29" t="n">
        <f aca="false">(E14220+Einstellungen!$B$20)*(1+Einstellungen!$B$10)</f>
        <v>23.101113</v>
      </c>
      <c r="G14220" s="21" t="str">
        <f aca="false">IF(F14220&lt;Einstellungen!$B$5,"ja","nein")</f>
        <v>ja</v>
      </c>
      <c r="H14220" s="21" t="s">
        <v>32</v>
      </c>
      <c r="I14220" s="29" t="n">
        <f aca="false">INDEX(Einstellungen!$B$27:$B$50,11)</f>
        <v>1.05</v>
      </c>
      <c r="J14220" s="29" t="n">
        <f aca="false">F14220*I14220</f>
        <v>24.25616865</v>
      </c>
    </row>
    <row r="14221" customFormat="false" ht="15" hidden="false" customHeight="false" outlineLevel="0" collapsed="false">
      <c r="A14221" s="28" t="n">
        <v>46173</v>
      </c>
      <c r="B14221" s="21" t="s">
        <v>123</v>
      </c>
      <c r="C14221" s="21" t="s">
        <v>139</v>
      </c>
      <c r="D14221" s="29" t="n">
        <v>0</v>
      </c>
      <c r="E14221" s="29" t="n">
        <f aca="false">D14221/10</f>
        <v>0</v>
      </c>
      <c r="F14221" s="29" t="n">
        <f aca="false">(E14221+Einstellungen!$B$20)*(1+Einstellungen!$B$10)</f>
        <v>22.20064</v>
      </c>
      <c r="G14221" s="21" t="str">
        <f aca="false">IF(F14221&lt;Einstellungen!$B$5,"ja","nein")</f>
        <v>ja</v>
      </c>
      <c r="H14221" s="21" t="s">
        <v>32</v>
      </c>
      <c r="I14221" s="29" t="n">
        <f aca="false">INDEX(Einstellungen!$B$27:$B$50,12)</f>
        <v>1.1</v>
      </c>
      <c r="J14221" s="29" t="n">
        <f aca="false">F14221*I14221</f>
        <v>24.420704</v>
      </c>
    </row>
    <row r="14222" customFormat="false" ht="15" hidden="false" customHeight="false" outlineLevel="0" collapsed="false">
      <c r="A14222" s="28" t="n">
        <v>46173</v>
      </c>
      <c r="B14222" s="21" t="s">
        <v>124</v>
      </c>
      <c r="C14222" s="21" t="s">
        <v>139</v>
      </c>
      <c r="D14222" s="29" t="n">
        <v>-0.005</v>
      </c>
      <c r="E14222" s="29" t="n">
        <f aca="false">D14222/10</f>
        <v>-0.0005</v>
      </c>
      <c r="F14222" s="29" t="n">
        <f aca="false">(E14222+Einstellungen!$B$20)*(1+Einstellungen!$B$10)</f>
        <v>22.200045</v>
      </c>
      <c r="G14222" s="21" t="str">
        <f aca="false">IF(F14222&lt;Einstellungen!$B$5,"ja","nein")</f>
        <v>ja</v>
      </c>
      <c r="H14222" s="21" t="s">
        <v>32</v>
      </c>
      <c r="I14222" s="29" t="n">
        <f aca="false">INDEX(Einstellungen!$B$27:$B$50,13)</f>
        <v>1.2</v>
      </c>
      <c r="J14222" s="29" t="n">
        <f aca="false">F14222*I14222</f>
        <v>26.640054</v>
      </c>
    </row>
    <row r="14223" customFormat="false" ht="15" hidden="false" customHeight="false" outlineLevel="0" collapsed="false">
      <c r="A14223" s="28" t="n">
        <v>46173</v>
      </c>
      <c r="B14223" s="21" t="s">
        <v>125</v>
      </c>
      <c r="C14223" s="21" t="s">
        <v>139</v>
      </c>
      <c r="D14223" s="29" t="n">
        <v>-0.01</v>
      </c>
      <c r="E14223" s="29" t="n">
        <f aca="false">D14223/10</f>
        <v>-0.001</v>
      </c>
      <c r="F14223" s="29" t="n">
        <f aca="false">(E14223+Einstellungen!$B$20)*(1+Einstellungen!$B$10)</f>
        <v>22.19945</v>
      </c>
      <c r="G14223" s="21" t="str">
        <f aca="false">IF(F14223&lt;Einstellungen!$B$5,"ja","nein")</f>
        <v>ja</v>
      </c>
      <c r="H14223" s="21" t="s">
        <v>32</v>
      </c>
      <c r="I14223" s="29" t="n">
        <f aca="false">INDEX(Einstellungen!$B$27:$B$50,14)</f>
        <v>1.15</v>
      </c>
      <c r="J14223" s="29" t="n">
        <f aca="false">F14223*I14223</f>
        <v>25.5293675</v>
      </c>
    </row>
    <row r="14224" customFormat="false" ht="15" hidden="false" customHeight="false" outlineLevel="0" collapsed="false">
      <c r="A14224" s="28" t="n">
        <v>46173</v>
      </c>
      <c r="B14224" s="21" t="s">
        <v>126</v>
      </c>
      <c r="C14224" s="21" t="s">
        <v>139</v>
      </c>
      <c r="D14224" s="29" t="n">
        <v>-0.01</v>
      </c>
      <c r="E14224" s="29" t="n">
        <f aca="false">D14224/10</f>
        <v>-0.001</v>
      </c>
      <c r="F14224" s="29" t="n">
        <f aca="false">(E14224+Einstellungen!$B$20)*(1+Einstellungen!$B$10)</f>
        <v>22.19945</v>
      </c>
      <c r="G14224" s="21" t="str">
        <f aca="false">IF(F14224&lt;Einstellungen!$B$5,"ja","nein")</f>
        <v>ja</v>
      </c>
      <c r="H14224" s="21" t="s">
        <v>32</v>
      </c>
      <c r="I14224" s="29" t="n">
        <f aca="false">INDEX(Einstellungen!$B$27:$B$50,15)</f>
        <v>1</v>
      </c>
      <c r="J14224" s="29" t="n">
        <f aca="false">F14224*I14224</f>
        <v>22.19945</v>
      </c>
    </row>
    <row r="14225" customFormat="false" ht="15" hidden="false" customHeight="false" outlineLevel="0" collapsed="false">
      <c r="A14225" s="28" t="n">
        <v>46173</v>
      </c>
      <c r="B14225" s="21" t="s">
        <v>127</v>
      </c>
      <c r="C14225" s="21" t="s">
        <v>139</v>
      </c>
      <c r="D14225" s="29" t="n">
        <v>0</v>
      </c>
      <c r="E14225" s="29" t="n">
        <f aca="false">D14225/10</f>
        <v>0</v>
      </c>
      <c r="F14225" s="29" t="n">
        <f aca="false">(E14225+Einstellungen!$B$20)*(1+Einstellungen!$B$10)</f>
        <v>22.20064</v>
      </c>
      <c r="G14225" s="21" t="str">
        <f aca="false">IF(F14225&lt;Einstellungen!$B$5,"ja","nein")</f>
        <v>ja</v>
      </c>
      <c r="H14225" s="21" t="s">
        <v>32</v>
      </c>
      <c r="I14225" s="29" t="n">
        <f aca="false">INDEX(Einstellungen!$B$27:$B$50,16)</f>
        <v>0.95</v>
      </c>
      <c r="J14225" s="29" t="n">
        <f aca="false">F14225*I14225</f>
        <v>21.090608</v>
      </c>
    </row>
    <row r="14226" customFormat="false" ht="15" hidden="false" customHeight="false" outlineLevel="0" collapsed="false">
      <c r="A14226" s="28" t="n">
        <v>46173</v>
      </c>
      <c r="B14226" s="21" t="s">
        <v>128</v>
      </c>
      <c r="C14226" s="21" t="s">
        <v>139</v>
      </c>
      <c r="D14226" s="29" t="n">
        <v>49.003</v>
      </c>
      <c r="E14226" s="29" t="n">
        <f aca="false">D14226/10</f>
        <v>4.9003</v>
      </c>
      <c r="F14226" s="29" t="n">
        <f aca="false">(E14226+Einstellungen!$B$20)*(1+Einstellungen!$B$10)</f>
        <v>28.031997</v>
      </c>
      <c r="G14226" s="21" t="str">
        <f aca="false">IF(F14226&lt;Einstellungen!$B$5,"ja","nein")</f>
        <v>ja</v>
      </c>
      <c r="H14226" s="21" t="s">
        <v>32</v>
      </c>
      <c r="I14226" s="29" t="n">
        <f aca="false">INDEX(Einstellungen!$B$27:$B$50,17)</f>
        <v>0.95</v>
      </c>
      <c r="J14226" s="29" t="n">
        <f aca="false">F14226*I14226</f>
        <v>26.63039715</v>
      </c>
    </row>
    <row r="14227" customFormat="false" ht="15" hidden="false" customHeight="false" outlineLevel="0" collapsed="false">
      <c r="A14227" s="28" t="n">
        <v>46173</v>
      </c>
      <c r="B14227" s="21" t="s">
        <v>129</v>
      </c>
      <c r="C14227" s="21" t="s">
        <v>139</v>
      </c>
      <c r="D14227" s="29" t="n">
        <v>95.925</v>
      </c>
      <c r="E14227" s="29" t="n">
        <f aca="false">D14227/10</f>
        <v>9.5925</v>
      </c>
      <c r="F14227" s="29" t="n">
        <f aca="false">(E14227+Einstellungen!$B$20)*(1+Einstellungen!$B$10)</f>
        <v>33.615715</v>
      </c>
      <c r="G14227" s="21" t="str">
        <f aca="false">IF(F14227&lt;Einstellungen!$B$5,"ja","nein")</f>
        <v>nein</v>
      </c>
      <c r="H14227" s="21" t="s">
        <v>32</v>
      </c>
      <c r="I14227" s="29" t="n">
        <f aca="false">INDEX(Einstellungen!$B$27:$B$50,18)</f>
        <v>1.1</v>
      </c>
      <c r="J14227" s="29" t="n">
        <f aca="false">F14227*I14227</f>
        <v>36.9772865</v>
      </c>
    </row>
    <row r="14228" customFormat="false" ht="15" hidden="false" customHeight="false" outlineLevel="0" collapsed="false">
      <c r="A14228" s="28" t="n">
        <v>46173</v>
      </c>
      <c r="B14228" s="21" t="s">
        <v>130</v>
      </c>
      <c r="C14228" s="21" t="s">
        <v>139</v>
      </c>
      <c r="D14228" s="29" t="n">
        <v>127.265</v>
      </c>
      <c r="E14228" s="29" t="n">
        <f aca="false">D14228/10</f>
        <v>12.7265</v>
      </c>
      <c r="F14228" s="29" t="n">
        <f aca="false">(E14228+Einstellungen!$B$20)*(1+Einstellungen!$B$10)</f>
        <v>37.345175</v>
      </c>
      <c r="G14228" s="21" t="str">
        <f aca="false">IF(F14228&lt;Einstellungen!$B$5,"ja","nein")</f>
        <v>nein</v>
      </c>
      <c r="H14228" s="21" t="s">
        <v>32</v>
      </c>
      <c r="I14228" s="29" t="n">
        <f aca="false">INDEX(Einstellungen!$B$27:$B$50,19)</f>
        <v>1.35</v>
      </c>
      <c r="J14228" s="29" t="n">
        <f aca="false">F14228*I14228</f>
        <v>50.41598625</v>
      </c>
    </row>
    <row r="14229" customFormat="false" ht="15" hidden="false" customHeight="false" outlineLevel="0" collapsed="false">
      <c r="A14229" s="28" t="n">
        <v>46173</v>
      </c>
      <c r="B14229" s="21" t="s">
        <v>131</v>
      </c>
      <c r="C14229" s="21" t="s">
        <v>139</v>
      </c>
      <c r="D14229" s="29" t="n">
        <v>141.37</v>
      </c>
      <c r="E14229" s="29" t="n">
        <f aca="false">D14229/10</f>
        <v>14.137</v>
      </c>
      <c r="F14229" s="29" t="n">
        <f aca="false">(E14229+Einstellungen!$B$20)*(1+Einstellungen!$B$10)</f>
        <v>39.02367</v>
      </c>
      <c r="G14229" s="21" t="str">
        <f aca="false">IF(F14229&lt;Einstellungen!$B$5,"ja","nein")</f>
        <v>nein</v>
      </c>
      <c r="H14229" s="21" t="s">
        <v>32</v>
      </c>
      <c r="I14229" s="29" t="n">
        <f aca="false">INDEX(Einstellungen!$B$27:$B$50,20)</f>
        <v>1.45</v>
      </c>
      <c r="J14229" s="29" t="n">
        <f aca="false">F14229*I14229</f>
        <v>56.5843215</v>
      </c>
    </row>
    <row r="14230" customFormat="false" ht="15" hidden="false" customHeight="false" outlineLevel="0" collapsed="false">
      <c r="A14230" s="28" t="n">
        <v>46173</v>
      </c>
      <c r="B14230" s="21" t="s">
        <v>132</v>
      </c>
      <c r="C14230" s="21" t="s">
        <v>139</v>
      </c>
      <c r="D14230" s="29" t="n">
        <v>152.762</v>
      </c>
      <c r="E14230" s="29" t="n">
        <f aca="false">D14230/10</f>
        <v>15.2762</v>
      </c>
      <c r="F14230" s="29" t="n">
        <f aca="false">(E14230+Einstellungen!$B$20)*(1+Einstellungen!$B$10)</f>
        <v>40.379318</v>
      </c>
      <c r="G14230" s="21" t="str">
        <f aca="false">IF(F14230&lt;Einstellungen!$B$5,"ja","nein")</f>
        <v>nein</v>
      </c>
      <c r="H14230" s="21" t="s">
        <v>32</v>
      </c>
      <c r="I14230" s="29" t="n">
        <f aca="false">INDEX(Einstellungen!$B$27:$B$50,21)</f>
        <v>1.4</v>
      </c>
      <c r="J14230" s="29" t="n">
        <f aca="false">F14230*I14230</f>
        <v>56.5310452</v>
      </c>
    </row>
    <row r="14231" customFormat="false" ht="15" hidden="false" customHeight="false" outlineLevel="0" collapsed="false">
      <c r="A14231" s="28" t="n">
        <v>46173</v>
      </c>
      <c r="B14231" s="21" t="s">
        <v>133</v>
      </c>
      <c r="C14231" s="21" t="s">
        <v>139</v>
      </c>
      <c r="D14231" s="29" t="n">
        <v>156.035</v>
      </c>
      <c r="E14231" s="29" t="n">
        <f aca="false">D14231/10</f>
        <v>15.6035</v>
      </c>
      <c r="F14231" s="29" t="n">
        <f aca="false">(E14231+Einstellungen!$B$20)*(1+Einstellungen!$B$10)</f>
        <v>40.768805</v>
      </c>
      <c r="G14231" s="21" t="str">
        <f aca="false">IF(F14231&lt;Einstellungen!$B$5,"ja","nein")</f>
        <v>nein</v>
      </c>
      <c r="H14231" s="21" t="s">
        <v>32</v>
      </c>
      <c r="I14231" s="29" t="n">
        <f aca="false">INDEX(Einstellungen!$B$27:$B$50,22)</f>
        <v>1.25</v>
      </c>
      <c r="J14231" s="29" t="n">
        <f aca="false">F14231*I14231</f>
        <v>50.96100625</v>
      </c>
    </row>
    <row r="14232" customFormat="false" ht="15" hidden="false" customHeight="false" outlineLevel="0" collapsed="false">
      <c r="A14232" s="28" t="n">
        <v>46173</v>
      </c>
      <c r="B14232" s="21" t="s">
        <v>134</v>
      </c>
      <c r="C14232" s="21" t="s">
        <v>139</v>
      </c>
      <c r="D14232" s="29" t="n">
        <v>153.127</v>
      </c>
      <c r="E14232" s="29" t="n">
        <f aca="false">D14232/10</f>
        <v>15.3127</v>
      </c>
      <c r="F14232" s="29" t="n">
        <f aca="false">(E14232+Einstellungen!$B$20)*(1+Einstellungen!$B$10)</f>
        <v>40.422753</v>
      </c>
      <c r="G14232" s="21" t="str">
        <f aca="false">IF(F14232&lt;Einstellungen!$B$5,"ja","nein")</f>
        <v>nein</v>
      </c>
      <c r="H14232" s="21" t="s">
        <v>32</v>
      </c>
      <c r="I14232" s="29" t="n">
        <f aca="false">INDEX(Einstellungen!$B$27:$B$50,23)</f>
        <v>1.05</v>
      </c>
      <c r="J14232" s="29" t="n">
        <f aca="false">F14232*I14232</f>
        <v>42.44389065</v>
      </c>
    </row>
    <row r="14233" customFormat="false" ht="15" hidden="false" customHeight="false" outlineLevel="0" collapsed="false">
      <c r="A14233" s="28" t="n">
        <v>46173</v>
      </c>
      <c r="B14233" s="21" t="s">
        <v>135</v>
      </c>
      <c r="C14233" s="21" t="s">
        <v>139</v>
      </c>
      <c r="D14233" s="29" t="n">
        <v>145.347</v>
      </c>
      <c r="E14233" s="29" t="n">
        <f aca="false">D14233/10</f>
        <v>14.5347</v>
      </c>
      <c r="F14233" s="29" t="n">
        <f aca="false">(E14233+Einstellungen!$B$20)*(1+Einstellungen!$B$10)</f>
        <v>39.496933</v>
      </c>
      <c r="G14233" s="21" t="str">
        <f aca="false">IF(F14233&lt;Einstellungen!$B$5,"ja","nein")</f>
        <v>nein</v>
      </c>
      <c r="H14233" s="21" t="s">
        <v>32</v>
      </c>
      <c r="I14233" s="29" t="n">
        <f aca="false">INDEX(Einstellungen!$B$27:$B$50,24)</f>
        <v>0.8</v>
      </c>
      <c r="J14233" s="29" t="n">
        <f aca="false">F14233*I14233</f>
        <v>31.5975464</v>
      </c>
    </row>
    <row r="14234" customFormat="false" ht="15" hidden="false" customHeight="false" outlineLevel="0" collapsed="false">
      <c r="A14234" s="28" t="n">
        <v>46174</v>
      </c>
      <c r="B14234" s="21" t="s">
        <v>111</v>
      </c>
      <c r="C14234" s="21" t="s">
        <v>140</v>
      </c>
      <c r="D14234" s="29" t="n">
        <v>141.007</v>
      </c>
      <c r="E14234" s="29" t="n">
        <f aca="false">D14234/10</f>
        <v>14.1007</v>
      </c>
      <c r="F14234" s="29" t="n">
        <f aca="false">(E14234+Einstellungen!$B$20)*(1+Einstellungen!$B$10)</f>
        <v>38.980473</v>
      </c>
      <c r="G14234" s="21" t="str">
        <f aca="false">IF(F14234&lt;Einstellungen!$B$5,"ja","nein")</f>
        <v>nein</v>
      </c>
      <c r="H14234" s="21" t="s">
        <v>33</v>
      </c>
      <c r="I14234" s="29" t="n">
        <f aca="false">INDEX(Einstellungen!$B$27:$B$50,1)</f>
        <v>0.6</v>
      </c>
      <c r="J14234" s="29" t="n">
        <f aca="false">F14234*I14234</f>
        <v>23.3882838</v>
      </c>
    </row>
    <row r="14235" customFormat="false" ht="15" hidden="false" customHeight="false" outlineLevel="0" collapsed="false">
      <c r="A14235" s="28" t="n">
        <v>46174</v>
      </c>
      <c r="B14235" s="21" t="s">
        <v>113</v>
      </c>
      <c r="C14235" s="21" t="s">
        <v>140</v>
      </c>
      <c r="D14235" s="29" t="n">
        <v>128.255</v>
      </c>
      <c r="E14235" s="29" t="n">
        <f aca="false">D14235/10</f>
        <v>12.8255</v>
      </c>
      <c r="F14235" s="29" t="n">
        <f aca="false">(E14235+Einstellungen!$B$20)*(1+Einstellungen!$B$10)</f>
        <v>37.462985</v>
      </c>
      <c r="G14235" s="21" t="str">
        <f aca="false">IF(F14235&lt;Einstellungen!$B$5,"ja","nein")</f>
        <v>nein</v>
      </c>
      <c r="H14235" s="21" t="s">
        <v>33</v>
      </c>
      <c r="I14235" s="29" t="n">
        <f aca="false">INDEX(Einstellungen!$B$27:$B$50,2)</f>
        <v>0.5</v>
      </c>
      <c r="J14235" s="29" t="n">
        <f aca="false">F14235*I14235</f>
        <v>18.7314925</v>
      </c>
    </row>
    <row r="14236" customFormat="false" ht="15" hidden="false" customHeight="false" outlineLevel="0" collapsed="false">
      <c r="A14236" s="28" t="n">
        <v>46174</v>
      </c>
      <c r="B14236" s="21" t="s">
        <v>114</v>
      </c>
      <c r="C14236" s="21" t="s">
        <v>140</v>
      </c>
      <c r="D14236" s="29" t="n">
        <v>123.138</v>
      </c>
      <c r="E14236" s="29" t="n">
        <f aca="false">D14236/10</f>
        <v>12.3138</v>
      </c>
      <c r="F14236" s="29" t="n">
        <f aca="false">(E14236+Einstellungen!$B$20)*(1+Einstellungen!$B$10)</f>
        <v>36.854062</v>
      </c>
      <c r="G14236" s="21" t="str">
        <f aca="false">IF(F14236&lt;Einstellungen!$B$5,"ja","nein")</f>
        <v>nein</v>
      </c>
      <c r="H14236" s="21" t="s">
        <v>33</v>
      </c>
      <c r="I14236" s="29" t="n">
        <f aca="false">INDEX(Einstellungen!$B$27:$B$50,3)</f>
        <v>0.45</v>
      </c>
      <c r="J14236" s="29" t="n">
        <f aca="false">F14236*I14236</f>
        <v>16.5843279</v>
      </c>
    </row>
    <row r="14237" customFormat="false" ht="15" hidden="false" customHeight="false" outlineLevel="0" collapsed="false">
      <c r="A14237" s="28" t="n">
        <v>46174</v>
      </c>
      <c r="B14237" s="21" t="s">
        <v>115</v>
      </c>
      <c r="C14237" s="21" t="s">
        <v>140</v>
      </c>
      <c r="D14237" s="29" t="n">
        <v>120.295</v>
      </c>
      <c r="E14237" s="29" t="n">
        <f aca="false">D14237/10</f>
        <v>12.0295</v>
      </c>
      <c r="F14237" s="29" t="n">
        <f aca="false">(E14237+Einstellungen!$B$20)*(1+Einstellungen!$B$10)</f>
        <v>36.515745</v>
      </c>
      <c r="G14237" s="21" t="str">
        <f aca="false">IF(F14237&lt;Einstellungen!$B$5,"ja","nein")</f>
        <v>nein</v>
      </c>
      <c r="H14237" s="21" t="s">
        <v>33</v>
      </c>
      <c r="I14237" s="29" t="n">
        <f aca="false">INDEX(Einstellungen!$B$27:$B$50,4)</f>
        <v>0.45</v>
      </c>
      <c r="J14237" s="29" t="n">
        <f aca="false">F14237*I14237</f>
        <v>16.43208525</v>
      </c>
    </row>
    <row r="14238" customFormat="false" ht="15" hidden="false" customHeight="false" outlineLevel="0" collapsed="false">
      <c r="A14238" s="28" t="n">
        <v>46174</v>
      </c>
      <c r="B14238" s="21" t="s">
        <v>116</v>
      </c>
      <c r="C14238" s="21" t="s">
        <v>140</v>
      </c>
      <c r="D14238" s="29" t="n">
        <v>124.487</v>
      </c>
      <c r="E14238" s="29" t="n">
        <f aca="false">D14238/10</f>
        <v>12.4487</v>
      </c>
      <c r="F14238" s="29" t="n">
        <f aca="false">(E14238+Einstellungen!$B$20)*(1+Einstellungen!$B$10)</f>
        <v>37.014593</v>
      </c>
      <c r="G14238" s="21" t="str">
        <f aca="false">IF(F14238&lt;Einstellungen!$B$5,"ja","nein")</f>
        <v>nein</v>
      </c>
      <c r="H14238" s="21" t="s">
        <v>33</v>
      </c>
      <c r="I14238" s="29" t="n">
        <f aca="false">INDEX(Einstellungen!$B$27:$B$50,5)</f>
        <v>0.45</v>
      </c>
      <c r="J14238" s="29" t="n">
        <f aca="false">F14238*I14238</f>
        <v>16.65656685</v>
      </c>
    </row>
    <row r="14239" customFormat="false" ht="15" hidden="false" customHeight="false" outlineLevel="0" collapsed="false">
      <c r="A14239" s="28" t="n">
        <v>46174</v>
      </c>
      <c r="B14239" s="21" t="s">
        <v>117</v>
      </c>
      <c r="C14239" s="21" t="s">
        <v>140</v>
      </c>
      <c r="D14239" s="29" t="n">
        <v>135.093</v>
      </c>
      <c r="E14239" s="29" t="n">
        <f aca="false">D14239/10</f>
        <v>13.5093</v>
      </c>
      <c r="F14239" s="29" t="n">
        <f aca="false">(E14239+Einstellungen!$B$20)*(1+Einstellungen!$B$10)</f>
        <v>38.276707</v>
      </c>
      <c r="G14239" s="21" t="str">
        <f aca="false">IF(F14239&lt;Einstellungen!$B$5,"ja","nein")</f>
        <v>nein</v>
      </c>
      <c r="H14239" s="21" t="s">
        <v>33</v>
      </c>
      <c r="I14239" s="29" t="n">
        <f aca="false">INDEX(Einstellungen!$B$27:$B$50,6)</f>
        <v>0.5</v>
      </c>
      <c r="J14239" s="29" t="n">
        <f aca="false">F14239*I14239</f>
        <v>19.1383535</v>
      </c>
    </row>
    <row r="14240" customFormat="false" ht="15" hidden="false" customHeight="false" outlineLevel="0" collapsed="false">
      <c r="A14240" s="28" t="n">
        <v>46174</v>
      </c>
      <c r="B14240" s="21" t="s">
        <v>118</v>
      </c>
      <c r="C14240" s="21" t="s">
        <v>140</v>
      </c>
      <c r="D14240" s="29" t="n">
        <v>164.03</v>
      </c>
      <c r="E14240" s="29" t="n">
        <f aca="false">D14240/10</f>
        <v>16.403</v>
      </c>
      <c r="F14240" s="29" t="n">
        <f aca="false">(E14240+Einstellungen!$B$20)*(1+Einstellungen!$B$10)</f>
        <v>41.72021</v>
      </c>
      <c r="G14240" s="21" t="str">
        <f aca="false">IF(F14240&lt;Einstellungen!$B$5,"ja","nein")</f>
        <v>nein</v>
      </c>
      <c r="H14240" s="21" t="s">
        <v>33</v>
      </c>
      <c r="I14240" s="29" t="n">
        <f aca="false">INDEX(Einstellungen!$B$27:$B$50,7)</f>
        <v>0.7</v>
      </c>
      <c r="J14240" s="29" t="n">
        <f aca="false">F14240*I14240</f>
        <v>29.204147</v>
      </c>
    </row>
    <row r="14241" customFormat="false" ht="15" hidden="false" customHeight="false" outlineLevel="0" collapsed="false">
      <c r="A14241" s="28" t="n">
        <v>46174</v>
      </c>
      <c r="B14241" s="21" t="s">
        <v>119</v>
      </c>
      <c r="C14241" s="21" t="s">
        <v>140</v>
      </c>
      <c r="D14241" s="29" t="n">
        <v>160</v>
      </c>
      <c r="E14241" s="29" t="n">
        <f aca="false">D14241/10</f>
        <v>16</v>
      </c>
      <c r="F14241" s="29" t="n">
        <f aca="false">(E14241+Einstellungen!$B$20)*(1+Einstellungen!$B$10)</f>
        <v>41.24064</v>
      </c>
      <c r="G14241" s="21" t="str">
        <f aca="false">IF(F14241&lt;Einstellungen!$B$5,"ja","nein")</f>
        <v>nein</v>
      </c>
      <c r="H14241" s="21" t="s">
        <v>33</v>
      </c>
      <c r="I14241" s="29" t="n">
        <f aca="false">INDEX(Einstellungen!$B$27:$B$50,8)</f>
        <v>0.95</v>
      </c>
      <c r="J14241" s="29" t="n">
        <f aca="false">F14241*I14241</f>
        <v>39.178608</v>
      </c>
    </row>
    <row r="14242" customFormat="false" ht="15" hidden="false" customHeight="false" outlineLevel="0" collapsed="false">
      <c r="A14242" s="28" t="n">
        <v>46174</v>
      </c>
      <c r="B14242" s="21" t="s">
        <v>120</v>
      </c>
      <c r="C14242" s="21" t="s">
        <v>140</v>
      </c>
      <c r="D14242" s="29" t="n">
        <v>151.715</v>
      </c>
      <c r="E14242" s="29" t="n">
        <f aca="false">D14242/10</f>
        <v>15.1715</v>
      </c>
      <c r="F14242" s="29" t="n">
        <f aca="false">(E14242+Einstellungen!$B$20)*(1+Einstellungen!$B$10)</f>
        <v>40.254725</v>
      </c>
      <c r="G14242" s="21" t="str">
        <f aca="false">IF(F14242&lt;Einstellungen!$B$5,"ja","nein")</f>
        <v>nein</v>
      </c>
      <c r="H14242" s="21" t="s">
        <v>33</v>
      </c>
      <c r="I14242" s="29" t="n">
        <f aca="false">INDEX(Einstellungen!$B$27:$B$50,9)</f>
        <v>1.05</v>
      </c>
      <c r="J14242" s="29" t="n">
        <f aca="false">F14242*I14242</f>
        <v>42.26746125</v>
      </c>
    </row>
    <row r="14243" customFormat="false" ht="15" hidden="false" customHeight="false" outlineLevel="0" collapsed="false">
      <c r="A14243" s="28" t="n">
        <v>46174</v>
      </c>
      <c r="B14243" s="21" t="s">
        <v>121</v>
      </c>
      <c r="C14243" s="21" t="s">
        <v>140</v>
      </c>
      <c r="D14243" s="29" t="n">
        <v>133.2</v>
      </c>
      <c r="E14243" s="29" t="n">
        <f aca="false">D14243/10</f>
        <v>13.32</v>
      </c>
      <c r="F14243" s="29" t="n">
        <f aca="false">(E14243+Einstellungen!$B$20)*(1+Einstellungen!$B$10)</f>
        <v>38.05144</v>
      </c>
      <c r="G14243" s="21" t="str">
        <f aca="false">IF(F14243&lt;Einstellungen!$B$5,"ja","nein")</f>
        <v>nein</v>
      </c>
      <c r="H14243" s="21" t="s">
        <v>33</v>
      </c>
      <c r="I14243" s="29" t="n">
        <f aca="false">INDEX(Einstellungen!$B$27:$B$50,10)</f>
        <v>1.05</v>
      </c>
      <c r="J14243" s="29" t="n">
        <f aca="false">F14243*I14243</f>
        <v>39.954012</v>
      </c>
    </row>
    <row r="14244" customFormat="false" ht="15" hidden="false" customHeight="false" outlineLevel="0" collapsed="false">
      <c r="A14244" s="28" t="n">
        <v>46174</v>
      </c>
      <c r="B14244" s="21" t="s">
        <v>122</v>
      </c>
      <c r="C14244" s="21" t="s">
        <v>140</v>
      </c>
      <c r="D14244" s="29" t="n">
        <v>117.66</v>
      </c>
      <c r="E14244" s="29" t="n">
        <f aca="false">D14244/10</f>
        <v>11.766</v>
      </c>
      <c r="F14244" s="29" t="n">
        <f aca="false">(E14244+Einstellungen!$B$20)*(1+Einstellungen!$B$10)</f>
        <v>36.20218</v>
      </c>
      <c r="G14244" s="21" t="str">
        <f aca="false">IF(F14244&lt;Einstellungen!$B$5,"ja","nein")</f>
        <v>nein</v>
      </c>
      <c r="H14244" s="21" t="s">
        <v>33</v>
      </c>
      <c r="I14244" s="29" t="n">
        <f aca="false">INDEX(Einstellungen!$B$27:$B$50,11)</f>
        <v>1.05</v>
      </c>
      <c r="J14244" s="29" t="n">
        <f aca="false">F14244*I14244</f>
        <v>38.012289</v>
      </c>
    </row>
    <row r="14245" customFormat="false" ht="15" hidden="false" customHeight="false" outlineLevel="0" collapsed="false">
      <c r="A14245" s="28" t="n">
        <v>46174</v>
      </c>
      <c r="B14245" s="21" t="s">
        <v>123</v>
      </c>
      <c r="C14245" s="21" t="s">
        <v>140</v>
      </c>
      <c r="D14245" s="29" t="n">
        <v>108.142</v>
      </c>
      <c r="E14245" s="29" t="n">
        <f aca="false">D14245/10</f>
        <v>10.8142</v>
      </c>
      <c r="F14245" s="29" t="n">
        <f aca="false">(E14245+Einstellungen!$B$20)*(1+Einstellungen!$B$10)</f>
        <v>35.069538</v>
      </c>
      <c r="G14245" s="21" t="str">
        <f aca="false">IF(F14245&lt;Einstellungen!$B$5,"ja","nein")</f>
        <v>nein</v>
      </c>
      <c r="H14245" s="21" t="s">
        <v>33</v>
      </c>
      <c r="I14245" s="29" t="n">
        <f aca="false">INDEX(Einstellungen!$B$27:$B$50,12)</f>
        <v>1.1</v>
      </c>
      <c r="J14245" s="29" t="n">
        <f aca="false">F14245*I14245</f>
        <v>38.5764918</v>
      </c>
    </row>
    <row r="14246" customFormat="false" ht="15" hidden="false" customHeight="false" outlineLevel="0" collapsed="false">
      <c r="A14246" s="28" t="n">
        <v>46174</v>
      </c>
      <c r="B14246" s="21" t="s">
        <v>124</v>
      </c>
      <c r="C14246" s="21" t="s">
        <v>140</v>
      </c>
      <c r="D14246" s="29" t="n">
        <v>93.083</v>
      </c>
      <c r="E14246" s="29" t="n">
        <f aca="false">D14246/10</f>
        <v>9.3083</v>
      </c>
      <c r="F14246" s="29" t="n">
        <f aca="false">(E14246+Einstellungen!$B$20)*(1+Einstellungen!$B$10)</f>
        <v>33.277517</v>
      </c>
      <c r="G14246" s="21" t="str">
        <f aca="false">IF(F14246&lt;Einstellungen!$B$5,"ja","nein")</f>
        <v>nein</v>
      </c>
      <c r="H14246" s="21" t="s">
        <v>33</v>
      </c>
      <c r="I14246" s="29" t="n">
        <f aca="false">INDEX(Einstellungen!$B$27:$B$50,13)</f>
        <v>1.2</v>
      </c>
      <c r="J14246" s="29" t="n">
        <f aca="false">F14246*I14246</f>
        <v>39.9330204</v>
      </c>
    </row>
    <row r="14247" customFormat="false" ht="15" hidden="false" customHeight="false" outlineLevel="0" collapsed="false">
      <c r="A14247" s="28" t="n">
        <v>46174</v>
      </c>
      <c r="B14247" s="21" t="s">
        <v>125</v>
      </c>
      <c r="C14247" s="21" t="s">
        <v>140</v>
      </c>
      <c r="D14247" s="29" t="n">
        <v>89.907</v>
      </c>
      <c r="E14247" s="29" t="n">
        <f aca="false">D14247/10</f>
        <v>8.9907</v>
      </c>
      <c r="F14247" s="29" t="n">
        <f aca="false">(E14247+Einstellungen!$B$20)*(1+Einstellungen!$B$10)</f>
        <v>32.899573</v>
      </c>
      <c r="G14247" s="21" t="str">
        <f aca="false">IF(F14247&lt;Einstellungen!$B$5,"ja","nein")</f>
        <v>nein</v>
      </c>
      <c r="H14247" s="21" t="s">
        <v>33</v>
      </c>
      <c r="I14247" s="29" t="n">
        <f aca="false">INDEX(Einstellungen!$B$27:$B$50,14)</f>
        <v>1.15</v>
      </c>
      <c r="J14247" s="29" t="n">
        <f aca="false">F14247*I14247</f>
        <v>37.83450895</v>
      </c>
    </row>
    <row r="14248" customFormat="false" ht="15" hidden="false" customHeight="false" outlineLevel="0" collapsed="false">
      <c r="A14248" s="28" t="n">
        <v>46174</v>
      </c>
      <c r="B14248" s="21" t="s">
        <v>126</v>
      </c>
      <c r="C14248" s="21" t="s">
        <v>140</v>
      </c>
      <c r="D14248" s="29" t="n">
        <v>87.447</v>
      </c>
      <c r="E14248" s="29" t="n">
        <f aca="false">D14248/10</f>
        <v>8.7447</v>
      </c>
      <c r="F14248" s="29" t="n">
        <f aca="false">(E14248+Einstellungen!$B$20)*(1+Einstellungen!$B$10)</f>
        <v>32.606833</v>
      </c>
      <c r="G14248" s="21" t="str">
        <f aca="false">IF(F14248&lt;Einstellungen!$B$5,"ja","nein")</f>
        <v>nein</v>
      </c>
      <c r="H14248" s="21" t="s">
        <v>33</v>
      </c>
      <c r="I14248" s="29" t="n">
        <f aca="false">INDEX(Einstellungen!$B$27:$B$50,15)</f>
        <v>1</v>
      </c>
      <c r="J14248" s="29" t="n">
        <f aca="false">F14248*I14248</f>
        <v>32.606833</v>
      </c>
    </row>
    <row r="14249" customFormat="false" ht="15" hidden="false" customHeight="false" outlineLevel="0" collapsed="false">
      <c r="A14249" s="28" t="n">
        <v>46174</v>
      </c>
      <c r="B14249" s="21" t="s">
        <v>127</v>
      </c>
      <c r="C14249" s="21" t="s">
        <v>140</v>
      </c>
      <c r="D14249" s="29" t="n">
        <v>95.097</v>
      </c>
      <c r="E14249" s="29" t="n">
        <f aca="false">D14249/10</f>
        <v>9.5097</v>
      </c>
      <c r="F14249" s="29" t="n">
        <f aca="false">(E14249+Einstellungen!$B$20)*(1+Einstellungen!$B$10)</f>
        <v>33.517183</v>
      </c>
      <c r="G14249" s="21" t="str">
        <f aca="false">IF(F14249&lt;Einstellungen!$B$5,"ja","nein")</f>
        <v>nein</v>
      </c>
      <c r="H14249" s="21" t="s">
        <v>33</v>
      </c>
      <c r="I14249" s="29" t="n">
        <f aca="false">INDEX(Einstellungen!$B$27:$B$50,16)</f>
        <v>0.95</v>
      </c>
      <c r="J14249" s="29" t="n">
        <f aca="false">F14249*I14249</f>
        <v>31.84132385</v>
      </c>
    </row>
    <row r="14250" customFormat="false" ht="15" hidden="false" customHeight="false" outlineLevel="0" collapsed="false">
      <c r="A14250" s="28" t="n">
        <v>46174</v>
      </c>
      <c r="B14250" s="21" t="s">
        <v>128</v>
      </c>
      <c r="C14250" s="21" t="s">
        <v>140</v>
      </c>
      <c r="D14250" s="29" t="n">
        <v>106.735</v>
      </c>
      <c r="E14250" s="29" t="n">
        <f aca="false">D14250/10</f>
        <v>10.6735</v>
      </c>
      <c r="F14250" s="29" t="n">
        <f aca="false">(E14250+Einstellungen!$B$20)*(1+Einstellungen!$B$10)</f>
        <v>34.902105</v>
      </c>
      <c r="G14250" s="21" t="str">
        <f aca="false">IF(F14250&lt;Einstellungen!$B$5,"ja","nein")</f>
        <v>nein</v>
      </c>
      <c r="H14250" s="21" t="s">
        <v>33</v>
      </c>
      <c r="I14250" s="29" t="n">
        <f aca="false">INDEX(Einstellungen!$B$27:$B$50,17)</f>
        <v>0.95</v>
      </c>
      <c r="J14250" s="29" t="n">
        <f aca="false">F14250*I14250</f>
        <v>33.15699975</v>
      </c>
    </row>
    <row r="14251" customFormat="false" ht="15" hidden="false" customHeight="false" outlineLevel="0" collapsed="false">
      <c r="A14251" s="28" t="n">
        <v>46174</v>
      </c>
      <c r="B14251" s="21" t="s">
        <v>129</v>
      </c>
      <c r="C14251" s="21" t="s">
        <v>140</v>
      </c>
      <c r="D14251" s="29" t="n">
        <v>125.243</v>
      </c>
      <c r="E14251" s="29" t="n">
        <f aca="false">D14251/10</f>
        <v>12.5243</v>
      </c>
      <c r="F14251" s="29" t="n">
        <f aca="false">(E14251+Einstellungen!$B$20)*(1+Einstellungen!$B$10)</f>
        <v>37.104557</v>
      </c>
      <c r="G14251" s="21" t="str">
        <f aca="false">IF(F14251&lt;Einstellungen!$B$5,"ja","nein")</f>
        <v>nein</v>
      </c>
      <c r="H14251" s="21" t="s">
        <v>33</v>
      </c>
      <c r="I14251" s="29" t="n">
        <f aca="false">INDEX(Einstellungen!$B$27:$B$50,18)</f>
        <v>1.1</v>
      </c>
      <c r="J14251" s="29" t="n">
        <f aca="false">F14251*I14251</f>
        <v>40.8150127</v>
      </c>
    </row>
    <row r="14252" customFormat="false" ht="15" hidden="false" customHeight="false" outlineLevel="0" collapsed="false">
      <c r="A14252" s="28" t="n">
        <v>46174</v>
      </c>
      <c r="B14252" s="21" t="s">
        <v>130</v>
      </c>
      <c r="C14252" s="21" t="s">
        <v>140</v>
      </c>
      <c r="D14252" s="29" t="n">
        <v>141.458</v>
      </c>
      <c r="E14252" s="29" t="n">
        <f aca="false">D14252/10</f>
        <v>14.1458</v>
      </c>
      <c r="F14252" s="29" t="n">
        <f aca="false">(E14252+Einstellungen!$B$20)*(1+Einstellungen!$B$10)</f>
        <v>39.034142</v>
      </c>
      <c r="G14252" s="21" t="str">
        <f aca="false">IF(F14252&lt;Einstellungen!$B$5,"ja","nein")</f>
        <v>nein</v>
      </c>
      <c r="H14252" s="21" t="s">
        <v>33</v>
      </c>
      <c r="I14252" s="29" t="n">
        <f aca="false">INDEX(Einstellungen!$B$27:$B$50,19)</f>
        <v>1.35</v>
      </c>
      <c r="J14252" s="29" t="n">
        <f aca="false">F14252*I14252</f>
        <v>52.6960917</v>
      </c>
    </row>
    <row r="14253" customFormat="false" ht="15" hidden="false" customHeight="false" outlineLevel="0" collapsed="false">
      <c r="A14253" s="28" t="n">
        <v>46174</v>
      </c>
      <c r="B14253" s="21" t="s">
        <v>131</v>
      </c>
      <c r="C14253" s="21" t="s">
        <v>140</v>
      </c>
      <c r="D14253" s="29" t="n">
        <v>226.613</v>
      </c>
      <c r="E14253" s="29" t="n">
        <f aca="false">D14253/10</f>
        <v>22.6613</v>
      </c>
      <c r="F14253" s="29" t="n">
        <f aca="false">(E14253+Einstellungen!$B$20)*(1+Einstellungen!$B$10)</f>
        <v>49.167587</v>
      </c>
      <c r="G14253" s="21" t="str">
        <f aca="false">IF(F14253&lt;Einstellungen!$B$5,"ja","nein")</f>
        <v>nein</v>
      </c>
      <c r="H14253" s="21" t="s">
        <v>33</v>
      </c>
      <c r="I14253" s="29" t="n">
        <f aca="false">INDEX(Einstellungen!$B$27:$B$50,20)</f>
        <v>1.45</v>
      </c>
      <c r="J14253" s="29" t="n">
        <f aca="false">F14253*I14253</f>
        <v>71.29300115</v>
      </c>
    </row>
    <row r="14254" customFormat="false" ht="15" hidden="false" customHeight="false" outlineLevel="0" collapsed="false">
      <c r="A14254" s="28" t="n">
        <v>46174</v>
      </c>
      <c r="B14254" s="21" t="s">
        <v>132</v>
      </c>
      <c r="C14254" s="21" t="s">
        <v>140</v>
      </c>
      <c r="D14254" s="29" t="n">
        <v>355.252</v>
      </c>
      <c r="E14254" s="29" t="n">
        <f aca="false">D14254/10</f>
        <v>35.5252</v>
      </c>
      <c r="F14254" s="29" t="n">
        <f aca="false">(E14254+Einstellungen!$B$20)*(1+Einstellungen!$B$10)</f>
        <v>64.475628</v>
      </c>
      <c r="G14254" s="21" t="str">
        <f aca="false">IF(F14254&lt;Einstellungen!$B$5,"ja","nein")</f>
        <v>nein</v>
      </c>
      <c r="H14254" s="21" t="s">
        <v>33</v>
      </c>
      <c r="I14254" s="29" t="n">
        <f aca="false">INDEX(Einstellungen!$B$27:$B$50,21)</f>
        <v>1.4</v>
      </c>
      <c r="J14254" s="29" t="n">
        <f aca="false">F14254*I14254</f>
        <v>90.2658792</v>
      </c>
    </row>
    <row r="14255" customFormat="false" ht="15" hidden="false" customHeight="false" outlineLevel="0" collapsed="false">
      <c r="A14255" s="28" t="n">
        <v>46174</v>
      </c>
      <c r="B14255" s="21" t="s">
        <v>133</v>
      </c>
      <c r="C14255" s="21" t="s">
        <v>140</v>
      </c>
      <c r="D14255" s="29" t="n">
        <v>333.368</v>
      </c>
      <c r="E14255" s="29" t="n">
        <f aca="false">D14255/10</f>
        <v>33.3368</v>
      </c>
      <c r="F14255" s="29" t="n">
        <f aca="false">(E14255+Einstellungen!$B$20)*(1+Einstellungen!$B$10)</f>
        <v>61.871432</v>
      </c>
      <c r="G14255" s="21" t="str">
        <f aca="false">IF(F14255&lt;Einstellungen!$B$5,"ja","nein")</f>
        <v>nein</v>
      </c>
      <c r="H14255" s="21" t="s">
        <v>33</v>
      </c>
      <c r="I14255" s="29" t="n">
        <f aca="false">INDEX(Einstellungen!$B$27:$B$50,22)</f>
        <v>1.25</v>
      </c>
      <c r="J14255" s="29" t="n">
        <f aca="false">F14255*I14255</f>
        <v>77.33929</v>
      </c>
    </row>
    <row r="14256" customFormat="false" ht="15" hidden="false" customHeight="false" outlineLevel="0" collapsed="false">
      <c r="A14256" s="28" t="n">
        <v>46174</v>
      </c>
      <c r="B14256" s="21" t="s">
        <v>134</v>
      </c>
      <c r="C14256" s="21" t="s">
        <v>140</v>
      </c>
      <c r="D14256" s="29" t="n">
        <v>222.502</v>
      </c>
      <c r="E14256" s="29" t="n">
        <f aca="false">D14256/10</f>
        <v>22.2502</v>
      </c>
      <c r="F14256" s="29" t="n">
        <f aca="false">(E14256+Einstellungen!$B$20)*(1+Einstellungen!$B$10)</f>
        <v>48.678378</v>
      </c>
      <c r="G14256" s="21" t="str">
        <f aca="false">IF(F14256&lt;Einstellungen!$B$5,"ja","nein")</f>
        <v>nein</v>
      </c>
      <c r="H14256" s="21" t="s">
        <v>33</v>
      </c>
      <c r="I14256" s="29" t="n">
        <f aca="false">INDEX(Einstellungen!$B$27:$B$50,23)</f>
        <v>1.05</v>
      </c>
      <c r="J14256" s="29" t="n">
        <f aca="false">F14256*I14256</f>
        <v>51.1122969</v>
      </c>
    </row>
    <row r="14257" customFormat="false" ht="15" hidden="false" customHeight="false" outlineLevel="0" collapsed="false">
      <c r="A14257" s="28" t="n">
        <v>46174</v>
      </c>
      <c r="B14257" s="21" t="s">
        <v>135</v>
      </c>
      <c r="C14257" s="21" t="s">
        <v>140</v>
      </c>
      <c r="D14257" s="29" t="n">
        <v>161.025</v>
      </c>
      <c r="E14257" s="29" t="n">
        <f aca="false">D14257/10</f>
        <v>16.1025</v>
      </c>
      <c r="F14257" s="29" t="n">
        <f aca="false">(E14257+Einstellungen!$B$20)*(1+Einstellungen!$B$10)</f>
        <v>41.362615</v>
      </c>
      <c r="G14257" s="21" t="str">
        <f aca="false">IF(F14257&lt;Einstellungen!$B$5,"ja","nein")</f>
        <v>nein</v>
      </c>
      <c r="H14257" s="21" t="s">
        <v>33</v>
      </c>
      <c r="I14257" s="29" t="n">
        <f aca="false">INDEX(Einstellungen!$B$27:$B$50,24)</f>
        <v>0.8</v>
      </c>
      <c r="J14257" s="29" t="n">
        <f aca="false">F14257*I14257</f>
        <v>33.090092</v>
      </c>
    </row>
    <row r="14258" customFormat="false" ht="15" hidden="false" customHeight="false" outlineLevel="0" collapsed="false">
      <c r="A14258" s="28" t="n">
        <v>46175</v>
      </c>
      <c r="B14258" s="21" t="s">
        <v>111</v>
      </c>
      <c r="C14258" s="21" t="s">
        <v>141</v>
      </c>
      <c r="D14258" s="29" t="n">
        <v>142.065</v>
      </c>
      <c r="E14258" s="29" t="n">
        <f aca="false">D14258/10</f>
        <v>14.2065</v>
      </c>
      <c r="F14258" s="29" t="n">
        <f aca="false">(E14258+Einstellungen!$B$20)*(1+Einstellungen!$B$10)</f>
        <v>39.106375</v>
      </c>
      <c r="G14258" s="21" t="str">
        <f aca="false">IF(F14258&lt;Einstellungen!$B$5,"ja","nein")</f>
        <v>nein</v>
      </c>
      <c r="H14258" s="21" t="s">
        <v>33</v>
      </c>
      <c r="I14258" s="29" t="n">
        <f aca="false">INDEX(Einstellungen!$B$27:$B$50,1)</f>
        <v>0.6</v>
      </c>
      <c r="J14258" s="29" t="n">
        <f aca="false">F14258*I14258</f>
        <v>23.463825</v>
      </c>
    </row>
    <row r="14259" customFormat="false" ht="15" hidden="false" customHeight="false" outlineLevel="0" collapsed="false">
      <c r="A14259" s="28" t="n">
        <v>46175</v>
      </c>
      <c r="B14259" s="21" t="s">
        <v>113</v>
      </c>
      <c r="C14259" s="21" t="s">
        <v>141</v>
      </c>
      <c r="D14259" s="29" t="n">
        <v>131.722</v>
      </c>
      <c r="E14259" s="29" t="n">
        <f aca="false">D14259/10</f>
        <v>13.1722</v>
      </c>
      <c r="F14259" s="29" t="n">
        <f aca="false">(E14259+Einstellungen!$B$20)*(1+Einstellungen!$B$10)</f>
        <v>37.875558</v>
      </c>
      <c r="G14259" s="21" t="str">
        <f aca="false">IF(F14259&lt;Einstellungen!$B$5,"ja","nein")</f>
        <v>nein</v>
      </c>
      <c r="H14259" s="21" t="s">
        <v>33</v>
      </c>
      <c r="I14259" s="29" t="n">
        <f aca="false">INDEX(Einstellungen!$B$27:$B$50,2)</f>
        <v>0.5</v>
      </c>
      <c r="J14259" s="29" t="n">
        <f aca="false">F14259*I14259</f>
        <v>18.937779</v>
      </c>
    </row>
    <row r="14260" customFormat="false" ht="15" hidden="false" customHeight="false" outlineLevel="0" collapsed="false">
      <c r="A14260" s="28" t="n">
        <v>46175</v>
      </c>
      <c r="B14260" s="21" t="s">
        <v>114</v>
      </c>
      <c r="C14260" s="21" t="s">
        <v>141</v>
      </c>
      <c r="D14260" s="29" t="n">
        <v>125.085</v>
      </c>
      <c r="E14260" s="29" t="n">
        <f aca="false">D14260/10</f>
        <v>12.5085</v>
      </c>
      <c r="F14260" s="29" t="n">
        <f aca="false">(E14260+Einstellungen!$B$20)*(1+Einstellungen!$B$10)</f>
        <v>37.085755</v>
      </c>
      <c r="G14260" s="21" t="str">
        <f aca="false">IF(F14260&lt;Einstellungen!$B$5,"ja","nein")</f>
        <v>nein</v>
      </c>
      <c r="H14260" s="21" t="s">
        <v>33</v>
      </c>
      <c r="I14260" s="29" t="n">
        <f aca="false">INDEX(Einstellungen!$B$27:$B$50,3)</f>
        <v>0.45</v>
      </c>
      <c r="J14260" s="29" t="n">
        <f aca="false">F14260*I14260</f>
        <v>16.68858975</v>
      </c>
    </row>
    <row r="14261" customFormat="false" ht="15" hidden="false" customHeight="false" outlineLevel="0" collapsed="false">
      <c r="A14261" s="28" t="n">
        <v>46175</v>
      </c>
      <c r="B14261" s="21" t="s">
        <v>115</v>
      </c>
      <c r="C14261" s="21" t="s">
        <v>141</v>
      </c>
      <c r="D14261" s="29" t="n">
        <v>120.915</v>
      </c>
      <c r="E14261" s="29" t="n">
        <f aca="false">D14261/10</f>
        <v>12.0915</v>
      </c>
      <c r="F14261" s="29" t="n">
        <f aca="false">(E14261+Einstellungen!$B$20)*(1+Einstellungen!$B$10)</f>
        <v>36.589525</v>
      </c>
      <c r="G14261" s="21" t="str">
        <f aca="false">IF(F14261&lt;Einstellungen!$B$5,"ja","nein")</f>
        <v>nein</v>
      </c>
      <c r="H14261" s="21" t="s">
        <v>33</v>
      </c>
      <c r="I14261" s="29" t="n">
        <f aca="false">INDEX(Einstellungen!$B$27:$B$50,4)</f>
        <v>0.45</v>
      </c>
      <c r="J14261" s="29" t="n">
        <f aca="false">F14261*I14261</f>
        <v>16.46528625</v>
      </c>
    </row>
    <row r="14262" customFormat="false" ht="15" hidden="false" customHeight="false" outlineLevel="0" collapsed="false">
      <c r="A14262" s="28" t="n">
        <v>46175</v>
      </c>
      <c r="B14262" s="21" t="s">
        <v>116</v>
      </c>
      <c r="C14262" s="21" t="s">
        <v>141</v>
      </c>
      <c r="D14262" s="29" t="n">
        <v>120.627</v>
      </c>
      <c r="E14262" s="29" t="n">
        <f aca="false">D14262/10</f>
        <v>12.0627</v>
      </c>
      <c r="F14262" s="29" t="n">
        <f aca="false">(E14262+Einstellungen!$B$20)*(1+Einstellungen!$B$10)</f>
        <v>36.555253</v>
      </c>
      <c r="G14262" s="21" t="str">
        <f aca="false">IF(F14262&lt;Einstellungen!$B$5,"ja","nein")</f>
        <v>nein</v>
      </c>
      <c r="H14262" s="21" t="s">
        <v>33</v>
      </c>
      <c r="I14262" s="29" t="n">
        <f aca="false">INDEX(Einstellungen!$B$27:$B$50,5)</f>
        <v>0.45</v>
      </c>
      <c r="J14262" s="29" t="n">
        <f aca="false">F14262*I14262</f>
        <v>16.44986385</v>
      </c>
    </row>
    <row r="14263" customFormat="false" ht="15" hidden="false" customHeight="false" outlineLevel="0" collapsed="false">
      <c r="A14263" s="28" t="n">
        <v>46175</v>
      </c>
      <c r="B14263" s="21" t="s">
        <v>117</v>
      </c>
      <c r="C14263" s="21" t="s">
        <v>141</v>
      </c>
      <c r="D14263" s="29" t="n">
        <v>124.215</v>
      </c>
      <c r="E14263" s="29" t="n">
        <f aca="false">D14263/10</f>
        <v>12.4215</v>
      </c>
      <c r="F14263" s="29" t="n">
        <f aca="false">(E14263+Einstellungen!$B$20)*(1+Einstellungen!$B$10)</f>
        <v>36.982225</v>
      </c>
      <c r="G14263" s="21" t="str">
        <f aca="false">IF(F14263&lt;Einstellungen!$B$5,"ja","nein")</f>
        <v>nein</v>
      </c>
      <c r="H14263" s="21" t="s">
        <v>33</v>
      </c>
      <c r="I14263" s="29" t="n">
        <f aca="false">INDEX(Einstellungen!$B$27:$B$50,6)</f>
        <v>0.5</v>
      </c>
      <c r="J14263" s="29" t="n">
        <f aca="false">F14263*I14263</f>
        <v>18.4911125</v>
      </c>
    </row>
    <row r="14264" customFormat="false" ht="15" hidden="false" customHeight="false" outlineLevel="0" collapsed="false">
      <c r="A14264" s="28" t="n">
        <v>46175</v>
      </c>
      <c r="B14264" s="21" t="s">
        <v>118</v>
      </c>
      <c r="C14264" s="21" t="s">
        <v>141</v>
      </c>
      <c r="D14264" s="29" t="n">
        <v>131.028</v>
      </c>
      <c r="E14264" s="29" t="n">
        <f aca="false">D14264/10</f>
        <v>13.1028</v>
      </c>
      <c r="F14264" s="29" t="n">
        <f aca="false">(E14264+Einstellungen!$B$20)*(1+Einstellungen!$B$10)</f>
        <v>37.792972</v>
      </c>
      <c r="G14264" s="21" t="str">
        <f aca="false">IF(F14264&lt;Einstellungen!$B$5,"ja","nein")</f>
        <v>nein</v>
      </c>
      <c r="H14264" s="21" t="s">
        <v>33</v>
      </c>
      <c r="I14264" s="29" t="n">
        <f aca="false">INDEX(Einstellungen!$B$27:$B$50,7)</f>
        <v>0.7</v>
      </c>
      <c r="J14264" s="29" t="n">
        <f aca="false">F14264*I14264</f>
        <v>26.4550804</v>
      </c>
    </row>
    <row r="14265" customFormat="false" ht="15" hidden="false" customHeight="false" outlineLevel="0" collapsed="false">
      <c r="A14265" s="28" t="n">
        <v>46175</v>
      </c>
      <c r="B14265" s="21" t="s">
        <v>119</v>
      </c>
      <c r="C14265" s="21" t="s">
        <v>141</v>
      </c>
      <c r="D14265" s="29" t="n">
        <v>131.795</v>
      </c>
      <c r="E14265" s="29" t="n">
        <f aca="false">D14265/10</f>
        <v>13.1795</v>
      </c>
      <c r="F14265" s="29" t="n">
        <f aca="false">(E14265+Einstellungen!$B$20)*(1+Einstellungen!$B$10)</f>
        <v>37.884245</v>
      </c>
      <c r="G14265" s="21" t="str">
        <f aca="false">IF(F14265&lt;Einstellungen!$B$5,"ja","nein")</f>
        <v>nein</v>
      </c>
      <c r="H14265" s="21" t="s">
        <v>33</v>
      </c>
      <c r="I14265" s="29" t="n">
        <f aca="false">INDEX(Einstellungen!$B$27:$B$50,8)</f>
        <v>0.95</v>
      </c>
      <c r="J14265" s="29" t="n">
        <f aca="false">F14265*I14265</f>
        <v>35.99003275</v>
      </c>
    </row>
    <row r="14266" customFormat="false" ht="15" hidden="false" customHeight="false" outlineLevel="0" collapsed="false">
      <c r="A14266" s="28" t="n">
        <v>46175</v>
      </c>
      <c r="B14266" s="21" t="s">
        <v>120</v>
      </c>
      <c r="C14266" s="21" t="s">
        <v>141</v>
      </c>
      <c r="D14266" s="29" t="n">
        <v>121.082</v>
      </c>
      <c r="E14266" s="29" t="n">
        <f aca="false">D14266/10</f>
        <v>12.1082</v>
      </c>
      <c r="F14266" s="29" t="n">
        <f aca="false">(E14266+Einstellungen!$B$20)*(1+Einstellungen!$B$10)</f>
        <v>36.609398</v>
      </c>
      <c r="G14266" s="21" t="str">
        <f aca="false">IF(F14266&lt;Einstellungen!$B$5,"ja","nein")</f>
        <v>nein</v>
      </c>
      <c r="H14266" s="21" t="s">
        <v>33</v>
      </c>
      <c r="I14266" s="29" t="n">
        <f aca="false">INDEX(Einstellungen!$B$27:$B$50,9)</f>
        <v>1.05</v>
      </c>
      <c r="J14266" s="29" t="n">
        <f aca="false">F14266*I14266</f>
        <v>38.4398679</v>
      </c>
    </row>
    <row r="14267" customFormat="false" ht="15" hidden="false" customHeight="false" outlineLevel="0" collapsed="false">
      <c r="A14267" s="28" t="n">
        <v>46175</v>
      </c>
      <c r="B14267" s="21" t="s">
        <v>121</v>
      </c>
      <c r="C14267" s="21" t="s">
        <v>141</v>
      </c>
      <c r="D14267" s="29" t="n">
        <v>105.41</v>
      </c>
      <c r="E14267" s="29" t="n">
        <f aca="false">D14267/10</f>
        <v>10.541</v>
      </c>
      <c r="F14267" s="29" t="n">
        <f aca="false">(E14267+Einstellungen!$B$20)*(1+Einstellungen!$B$10)</f>
        <v>34.74443</v>
      </c>
      <c r="G14267" s="21" t="str">
        <f aca="false">IF(F14267&lt;Einstellungen!$B$5,"ja","nein")</f>
        <v>nein</v>
      </c>
      <c r="H14267" s="21" t="s">
        <v>33</v>
      </c>
      <c r="I14267" s="29" t="n">
        <f aca="false">INDEX(Einstellungen!$B$27:$B$50,10)</f>
        <v>1.05</v>
      </c>
      <c r="J14267" s="29" t="n">
        <f aca="false">F14267*I14267</f>
        <v>36.4816515</v>
      </c>
    </row>
    <row r="14268" customFormat="false" ht="15" hidden="false" customHeight="false" outlineLevel="0" collapsed="false">
      <c r="A14268" s="28" t="n">
        <v>46175</v>
      </c>
      <c r="B14268" s="21" t="s">
        <v>122</v>
      </c>
      <c r="C14268" s="21" t="s">
        <v>141</v>
      </c>
      <c r="D14268" s="29" t="n">
        <v>90.515</v>
      </c>
      <c r="E14268" s="29" t="n">
        <f aca="false">D14268/10</f>
        <v>9.0515</v>
      </c>
      <c r="F14268" s="29" t="n">
        <f aca="false">(E14268+Einstellungen!$B$20)*(1+Einstellungen!$B$10)</f>
        <v>32.971925</v>
      </c>
      <c r="G14268" s="21" t="str">
        <f aca="false">IF(F14268&lt;Einstellungen!$B$5,"ja","nein")</f>
        <v>nein</v>
      </c>
      <c r="H14268" s="21" t="s">
        <v>33</v>
      </c>
      <c r="I14268" s="29" t="n">
        <f aca="false">INDEX(Einstellungen!$B$27:$B$50,11)</f>
        <v>1.05</v>
      </c>
      <c r="J14268" s="29" t="n">
        <f aca="false">F14268*I14268</f>
        <v>34.62052125</v>
      </c>
    </row>
    <row r="14269" customFormat="false" ht="15" hidden="false" customHeight="false" outlineLevel="0" collapsed="false">
      <c r="A14269" s="28" t="n">
        <v>46175</v>
      </c>
      <c r="B14269" s="21" t="s">
        <v>123</v>
      </c>
      <c r="C14269" s="21" t="s">
        <v>141</v>
      </c>
      <c r="D14269" s="29" t="n">
        <v>84.7</v>
      </c>
      <c r="E14269" s="29" t="n">
        <f aca="false">D14269/10</f>
        <v>8.47</v>
      </c>
      <c r="F14269" s="29" t="n">
        <f aca="false">(E14269+Einstellungen!$B$20)*(1+Einstellungen!$B$10)</f>
        <v>32.27994</v>
      </c>
      <c r="G14269" s="21" t="str">
        <f aca="false">IF(F14269&lt;Einstellungen!$B$5,"ja","nein")</f>
        <v>nein</v>
      </c>
      <c r="H14269" s="21" t="s">
        <v>33</v>
      </c>
      <c r="I14269" s="29" t="n">
        <f aca="false">INDEX(Einstellungen!$B$27:$B$50,12)</f>
        <v>1.1</v>
      </c>
      <c r="J14269" s="29" t="n">
        <f aca="false">F14269*I14269</f>
        <v>35.507934</v>
      </c>
    </row>
    <row r="14270" customFormat="false" ht="15" hidden="false" customHeight="false" outlineLevel="0" collapsed="false">
      <c r="A14270" s="28" t="n">
        <v>46175</v>
      </c>
      <c r="B14270" s="21" t="s">
        <v>124</v>
      </c>
      <c r="C14270" s="21" t="s">
        <v>141</v>
      </c>
      <c r="D14270" s="29" t="n">
        <v>80.293</v>
      </c>
      <c r="E14270" s="29" t="n">
        <f aca="false">D14270/10</f>
        <v>8.0293</v>
      </c>
      <c r="F14270" s="29" t="n">
        <f aca="false">(E14270+Einstellungen!$B$20)*(1+Einstellungen!$B$10)</f>
        <v>31.755507</v>
      </c>
      <c r="G14270" s="21" t="str">
        <f aca="false">IF(F14270&lt;Einstellungen!$B$5,"ja","nein")</f>
        <v>nein</v>
      </c>
      <c r="H14270" s="21" t="s">
        <v>33</v>
      </c>
      <c r="I14270" s="29" t="n">
        <f aca="false">INDEX(Einstellungen!$B$27:$B$50,13)</f>
        <v>1.2</v>
      </c>
      <c r="J14270" s="29" t="n">
        <f aca="false">F14270*I14270</f>
        <v>38.1066084</v>
      </c>
    </row>
    <row r="14271" customFormat="false" ht="15" hidden="false" customHeight="false" outlineLevel="0" collapsed="false">
      <c r="A14271" s="28" t="n">
        <v>46175</v>
      </c>
      <c r="B14271" s="21" t="s">
        <v>125</v>
      </c>
      <c r="C14271" s="21" t="s">
        <v>141</v>
      </c>
      <c r="D14271" s="29" t="n">
        <v>84.957</v>
      </c>
      <c r="E14271" s="29" t="n">
        <f aca="false">D14271/10</f>
        <v>8.4957</v>
      </c>
      <c r="F14271" s="29" t="n">
        <f aca="false">(E14271+Einstellungen!$B$20)*(1+Einstellungen!$B$10)</f>
        <v>32.310523</v>
      </c>
      <c r="G14271" s="21" t="str">
        <f aca="false">IF(F14271&lt;Einstellungen!$B$5,"ja","nein")</f>
        <v>nein</v>
      </c>
      <c r="H14271" s="21" t="s">
        <v>33</v>
      </c>
      <c r="I14271" s="29" t="n">
        <f aca="false">INDEX(Einstellungen!$B$27:$B$50,14)</f>
        <v>1.15</v>
      </c>
      <c r="J14271" s="29" t="n">
        <f aca="false">F14271*I14271</f>
        <v>37.15710145</v>
      </c>
    </row>
    <row r="14272" customFormat="false" ht="15" hidden="false" customHeight="false" outlineLevel="0" collapsed="false">
      <c r="A14272" s="28" t="n">
        <v>46175</v>
      </c>
      <c r="B14272" s="21" t="s">
        <v>126</v>
      </c>
      <c r="C14272" s="21" t="s">
        <v>141</v>
      </c>
      <c r="D14272" s="29" t="n">
        <v>90.782</v>
      </c>
      <c r="E14272" s="29" t="n">
        <f aca="false">D14272/10</f>
        <v>9.0782</v>
      </c>
      <c r="F14272" s="29" t="n">
        <f aca="false">(E14272+Einstellungen!$B$20)*(1+Einstellungen!$B$10)</f>
        <v>33.003698</v>
      </c>
      <c r="G14272" s="21" t="str">
        <f aca="false">IF(F14272&lt;Einstellungen!$B$5,"ja","nein")</f>
        <v>nein</v>
      </c>
      <c r="H14272" s="21" t="s">
        <v>33</v>
      </c>
      <c r="I14272" s="29" t="n">
        <f aca="false">INDEX(Einstellungen!$B$27:$B$50,15)</f>
        <v>1</v>
      </c>
      <c r="J14272" s="29" t="n">
        <f aca="false">F14272*I14272</f>
        <v>33.003698</v>
      </c>
    </row>
    <row r="14273" customFormat="false" ht="15" hidden="false" customHeight="false" outlineLevel="0" collapsed="false">
      <c r="A14273" s="28" t="n">
        <v>46175</v>
      </c>
      <c r="B14273" s="21" t="s">
        <v>127</v>
      </c>
      <c r="C14273" s="21" t="s">
        <v>141</v>
      </c>
      <c r="D14273" s="29" t="n">
        <v>99.737</v>
      </c>
      <c r="E14273" s="29" t="n">
        <f aca="false">D14273/10</f>
        <v>9.9737</v>
      </c>
      <c r="F14273" s="29" t="n">
        <f aca="false">(E14273+Einstellungen!$B$20)*(1+Einstellungen!$B$10)</f>
        <v>34.069343</v>
      </c>
      <c r="G14273" s="21" t="str">
        <f aca="false">IF(F14273&lt;Einstellungen!$B$5,"ja","nein")</f>
        <v>nein</v>
      </c>
      <c r="H14273" s="21" t="s">
        <v>33</v>
      </c>
      <c r="I14273" s="29" t="n">
        <f aca="false">INDEX(Einstellungen!$B$27:$B$50,16)</f>
        <v>0.95</v>
      </c>
      <c r="J14273" s="29" t="n">
        <f aca="false">F14273*I14273</f>
        <v>32.36587585</v>
      </c>
    </row>
    <row r="14274" customFormat="false" ht="15" hidden="false" customHeight="false" outlineLevel="0" collapsed="false">
      <c r="A14274" s="28" t="n">
        <v>46175</v>
      </c>
      <c r="B14274" s="21" t="s">
        <v>128</v>
      </c>
      <c r="C14274" s="21" t="s">
        <v>141</v>
      </c>
      <c r="D14274" s="29" t="n">
        <v>112.248</v>
      </c>
      <c r="E14274" s="29" t="n">
        <f aca="false">D14274/10</f>
        <v>11.2248</v>
      </c>
      <c r="F14274" s="29" t="n">
        <f aca="false">(E14274+Einstellungen!$B$20)*(1+Einstellungen!$B$10)</f>
        <v>35.558152</v>
      </c>
      <c r="G14274" s="21" t="str">
        <f aca="false">IF(F14274&lt;Einstellungen!$B$5,"ja","nein")</f>
        <v>nein</v>
      </c>
      <c r="H14274" s="21" t="s">
        <v>33</v>
      </c>
      <c r="I14274" s="29" t="n">
        <f aca="false">INDEX(Einstellungen!$B$27:$B$50,17)</f>
        <v>0.95</v>
      </c>
      <c r="J14274" s="29" t="n">
        <f aca="false">F14274*I14274</f>
        <v>33.7802444</v>
      </c>
    </row>
    <row r="14275" customFormat="false" ht="15" hidden="false" customHeight="false" outlineLevel="0" collapsed="false">
      <c r="A14275" s="28" t="n">
        <v>46175</v>
      </c>
      <c r="B14275" s="21" t="s">
        <v>129</v>
      </c>
      <c r="C14275" s="21" t="s">
        <v>141</v>
      </c>
      <c r="D14275" s="29" t="n">
        <v>131.137</v>
      </c>
      <c r="E14275" s="29" t="n">
        <f aca="false">D14275/10</f>
        <v>13.1137</v>
      </c>
      <c r="F14275" s="29" t="n">
        <f aca="false">(E14275+Einstellungen!$B$20)*(1+Einstellungen!$B$10)</f>
        <v>37.805943</v>
      </c>
      <c r="G14275" s="21" t="str">
        <f aca="false">IF(F14275&lt;Einstellungen!$B$5,"ja","nein")</f>
        <v>nein</v>
      </c>
      <c r="H14275" s="21" t="s">
        <v>33</v>
      </c>
      <c r="I14275" s="29" t="n">
        <f aca="false">INDEX(Einstellungen!$B$27:$B$50,18)</f>
        <v>1.1</v>
      </c>
      <c r="J14275" s="29" t="n">
        <f aca="false">F14275*I14275</f>
        <v>41.5865373</v>
      </c>
    </row>
    <row r="14276" customFormat="false" ht="15" hidden="false" customHeight="false" outlineLevel="0" collapsed="false">
      <c r="A14276" s="28" t="n">
        <v>46175</v>
      </c>
      <c r="B14276" s="21" t="s">
        <v>130</v>
      </c>
      <c r="C14276" s="21" t="s">
        <v>141</v>
      </c>
      <c r="D14276" s="29" t="n">
        <v>146.978</v>
      </c>
      <c r="E14276" s="29" t="n">
        <f aca="false">D14276/10</f>
        <v>14.6978</v>
      </c>
      <c r="F14276" s="29" t="n">
        <f aca="false">(E14276+Einstellungen!$B$20)*(1+Einstellungen!$B$10)</f>
        <v>39.691022</v>
      </c>
      <c r="G14276" s="21" t="str">
        <f aca="false">IF(F14276&lt;Einstellungen!$B$5,"ja","nein")</f>
        <v>nein</v>
      </c>
      <c r="H14276" s="21" t="s">
        <v>33</v>
      </c>
      <c r="I14276" s="29" t="n">
        <f aca="false">INDEX(Einstellungen!$B$27:$B$50,19)</f>
        <v>1.35</v>
      </c>
      <c r="J14276" s="29" t="n">
        <f aca="false">F14276*I14276</f>
        <v>53.5828797</v>
      </c>
    </row>
    <row r="14277" customFormat="false" ht="15" hidden="false" customHeight="false" outlineLevel="0" collapsed="false">
      <c r="A14277" s="28" t="n">
        <v>46175</v>
      </c>
      <c r="B14277" s="21" t="s">
        <v>131</v>
      </c>
      <c r="C14277" s="21" t="s">
        <v>141</v>
      </c>
      <c r="D14277" s="29" t="n">
        <v>167.938</v>
      </c>
      <c r="E14277" s="29" t="n">
        <f aca="false">D14277/10</f>
        <v>16.7938</v>
      </c>
      <c r="F14277" s="29" t="n">
        <f aca="false">(E14277+Einstellungen!$B$20)*(1+Einstellungen!$B$10)</f>
        <v>42.185262</v>
      </c>
      <c r="G14277" s="21" t="str">
        <f aca="false">IF(F14277&lt;Einstellungen!$B$5,"ja","nein")</f>
        <v>nein</v>
      </c>
      <c r="H14277" s="21" t="s">
        <v>33</v>
      </c>
      <c r="I14277" s="29" t="n">
        <f aca="false">INDEX(Einstellungen!$B$27:$B$50,20)</f>
        <v>1.45</v>
      </c>
      <c r="J14277" s="29" t="n">
        <f aca="false">F14277*I14277</f>
        <v>61.1686299</v>
      </c>
    </row>
    <row r="14278" customFormat="false" ht="15" hidden="false" customHeight="false" outlineLevel="0" collapsed="false">
      <c r="A14278" s="28" t="n">
        <v>46175</v>
      </c>
      <c r="B14278" s="21" t="s">
        <v>132</v>
      </c>
      <c r="C14278" s="21" t="s">
        <v>141</v>
      </c>
      <c r="D14278" s="29" t="n">
        <v>167.273</v>
      </c>
      <c r="E14278" s="29" t="n">
        <f aca="false">D14278/10</f>
        <v>16.7273</v>
      </c>
      <c r="F14278" s="29" t="n">
        <f aca="false">(E14278+Einstellungen!$B$20)*(1+Einstellungen!$B$10)</f>
        <v>42.106127</v>
      </c>
      <c r="G14278" s="21" t="str">
        <f aca="false">IF(F14278&lt;Einstellungen!$B$5,"ja","nein")</f>
        <v>nein</v>
      </c>
      <c r="H14278" s="21" t="s">
        <v>33</v>
      </c>
      <c r="I14278" s="29" t="n">
        <f aca="false">INDEX(Einstellungen!$B$27:$B$50,21)</f>
        <v>1.4</v>
      </c>
      <c r="J14278" s="29" t="n">
        <f aca="false">F14278*I14278</f>
        <v>58.9485778</v>
      </c>
    </row>
    <row r="14279" customFormat="false" ht="15" hidden="false" customHeight="false" outlineLevel="0" collapsed="false">
      <c r="A14279" s="28" t="n">
        <v>46175</v>
      </c>
      <c r="B14279" s="21" t="s">
        <v>133</v>
      </c>
      <c r="C14279" s="21" t="s">
        <v>141</v>
      </c>
      <c r="D14279" s="29" t="n">
        <v>152.325</v>
      </c>
      <c r="E14279" s="29" t="n">
        <f aca="false">D14279/10</f>
        <v>15.2325</v>
      </c>
      <c r="F14279" s="29" t="n">
        <f aca="false">(E14279+Einstellungen!$B$20)*(1+Einstellungen!$B$10)</f>
        <v>40.327315</v>
      </c>
      <c r="G14279" s="21" t="str">
        <f aca="false">IF(F14279&lt;Einstellungen!$B$5,"ja","nein")</f>
        <v>nein</v>
      </c>
      <c r="H14279" s="21" t="s">
        <v>33</v>
      </c>
      <c r="I14279" s="29" t="n">
        <f aca="false">INDEX(Einstellungen!$B$27:$B$50,22)</f>
        <v>1.25</v>
      </c>
      <c r="J14279" s="29" t="n">
        <f aca="false">F14279*I14279</f>
        <v>50.40914375</v>
      </c>
    </row>
    <row r="14280" customFormat="false" ht="15" hidden="false" customHeight="false" outlineLevel="0" collapsed="false">
      <c r="A14280" s="28" t="n">
        <v>46175</v>
      </c>
      <c r="B14280" s="21" t="s">
        <v>134</v>
      </c>
      <c r="C14280" s="21" t="s">
        <v>141</v>
      </c>
      <c r="D14280" s="29" t="n">
        <v>140.435</v>
      </c>
      <c r="E14280" s="29" t="n">
        <f aca="false">D14280/10</f>
        <v>14.0435</v>
      </c>
      <c r="F14280" s="29" t="n">
        <f aca="false">(E14280+Einstellungen!$B$20)*(1+Einstellungen!$B$10)</f>
        <v>38.912405</v>
      </c>
      <c r="G14280" s="21" t="str">
        <f aca="false">IF(F14280&lt;Einstellungen!$B$5,"ja","nein")</f>
        <v>nein</v>
      </c>
      <c r="H14280" s="21" t="s">
        <v>33</v>
      </c>
      <c r="I14280" s="29" t="n">
        <f aca="false">INDEX(Einstellungen!$B$27:$B$50,23)</f>
        <v>1.05</v>
      </c>
      <c r="J14280" s="29" t="n">
        <f aca="false">F14280*I14280</f>
        <v>40.85802525</v>
      </c>
    </row>
    <row r="14281" customFormat="false" ht="15" hidden="false" customHeight="false" outlineLevel="0" collapsed="false">
      <c r="A14281" s="28" t="n">
        <v>46175</v>
      </c>
      <c r="B14281" s="21" t="s">
        <v>135</v>
      </c>
      <c r="C14281" s="21" t="s">
        <v>141</v>
      </c>
      <c r="D14281" s="29" t="n">
        <v>125.238</v>
      </c>
      <c r="E14281" s="29" t="n">
        <f aca="false">D14281/10</f>
        <v>12.5238</v>
      </c>
      <c r="F14281" s="29" t="n">
        <f aca="false">(E14281+Einstellungen!$B$20)*(1+Einstellungen!$B$10)</f>
        <v>37.103962</v>
      </c>
      <c r="G14281" s="21" t="str">
        <f aca="false">IF(F14281&lt;Einstellungen!$B$5,"ja","nein")</f>
        <v>nein</v>
      </c>
      <c r="H14281" s="21" t="s">
        <v>33</v>
      </c>
      <c r="I14281" s="29" t="n">
        <f aca="false">INDEX(Einstellungen!$B$27:$B$50,24)</f>
        <v>0.8</v>
      </c>
      <c r="J14281" s="29" t="n">
        <f aca="false">F14281*I14281</f>
        <v>29.6831696</v>
      </c>
    </row>
    <row r="14282" customFormat="false" ht="15" hidden="false" customHeight="false" outlineLevel="0" collapsed="false">
      <c r="A14282" s="28" t="n">
        <v>46176</v>
      </c>
      <c r="B14282" s="21" t="s">
        <v>111</v>
      </c>
      <c r="C14282" s="21" t="s">
        <v>112</v>
      </c>
      <c r="D14282" s="29" t="n">
        <v>116.3</v>
      </c>
      <c r="E14282" s="29" t="n">
        <f aca="false">D14282/10</f>
        <v>11.63</v>
      </c>
      <c r="F14282" s="29" t="n">
        <f aca="false">(E14282+Einstellungen!$B$20)*(1+Einstellungen!$B$10)</f>
        <v>36.04034</v>
      </c>
      <c r="G14282" s="21" t="str">
        <f aca="false">IF(F14282&lt;Einstellungen!$B$5,"ja","nein")</f>
        <v>nein</v>
      </c>
      <c r="H14282" s="21" t="s">
        <v>33</v>
      </c>
      <c r="I14282" s="29" t="n">
        <f aca="false">INDEX(Einstellungen!$B$27:$B$50,1)</f>
        <v>0.6</v>
      </c>
      <c r="J14282" s="29" t="n">
        <f aca="false">F14282*I14282</f>
        <v>21.624204</v>
      </c>
    </row>
    <row r="14283" customFormat="false" ht="15" hidden="false" customHeight="false" outlineLevel="0" collapsed="false">
      <c r="A14283" s="28" t="n">
        <v>46176</v>
      </c>
      <c r="B14283" s="21" t="s">
        <v>113</v>
      </c>
      <c r="C14283" s="21" t="s">
        <v>112</v>
      </c>
      <c r="D14283" s="29" t="n">
        <v>111.895</v>
      </c>
      <c r="E14283" s="29" t="n">
        <f aca="false">D14283/10</f>
        <v>11.1895</v>
      </c>
      <c r="F14283" s="29" t="n">
        <f aca="false">(E14283+Einstellungen!$B$20)*(1+Einstellungen!$B$10)</f>
        <v>35.516145</v>
      </c>
      <c r="G14283" s="21" t="str">
        <f aca="false">IF(F14283&lt;Einstellungen!$B$5,"ja","nein")</f>
        <v>nein</v>
      </c>
      <c r="H14283" s="21" t="s">
        <v>33</v>
      </c>
      <c r="I14283" s="29" t="n">
        <f aca="false">INDEX(Einstellungen!$B$27:$B$50,2)</f>
        <v>0.5</v>
      </c>
      <c r="J14283" s="29" t="n">
        <f aca="false">F14283*I14283</f>
        <v>17.7580725</v>
      </c>
    </row>
    <row r="14284" customFormat="false" ht="15" hidden="false" customHeight="false" outlineLevel="0" collapsed="false">
      <c r="A14284" s="28" t="n">
        <v>46176</v>
      </c>
      <c r="B14284" s="21" t="s">
        <v>114</v>
      </c>
      <c r="C14284" s="21" t="s">
        <v>112</v>
      </c>
      <c r="D14284" s="29" t="n">
        <v>108.017</v>
      </c>
      <c r="E14284" s="29" t="n">
        <f aca="false">D14284/10</f>
        <v>10.8017</v>
      </c>
      <c r="F14284" s="29" t="n">
        <f aca="false">(E14284+Einstellungen!$B$20)*(1+Einstellungen!$B$10)</f>
        <v>35.054663</v>
      </c>
      <c r="G14284" s="21" t="str">
        <f aca="false">IF(F14284&lt;Einstellungen!$B$5,"ja","nein")</f>
        <v>nein</v>
      </c>
      <c r="H14284" s="21" t="s">
        <v>33</v>
      </c>
      <c r="I14284" s="29" t="n">
        <f aca="false">INDEX(Einstellungen!$B$27:$B$50,3)</f>
        <v>0.45</v>
      </c>
      <c r="J14284" s="29" t="n">
        <f aca="false">F14284*I14284</f>
        <v>15.77459835</v>
      </c>
    </row>
    <row r="14285" customFormat="false" ht="15" hidden="false" customHeight="false" outlineLevel="0" collapsed="false">
      <c r="A14285" s="28" t="n">
        <v>46176</v>
      </c>
      <c r="B14285" s="21" t="s">
        <v>115</v>
      </c>
      <c r="C14285" s="21" t="s">
        <v>112</v>
      </c>
      <c r="D14285" s="29" t="n">
        <v>107.3</v>
      </c>
      <c r="E14285" s="29" t="n">
        <f aca="false">D14285/10</f>
        <v>10.73</v>
      </c>
      <c r="F14285" s="29" t="n">
        <f aca="false">(E14285+Einstellungen!$B$20)*(1+Einstellungen!$B$10)</f>
        <v>34.96934</v>
      </c>
      <c r="G14285" s="21" t="str">
        <f aca="false">IF(F14285&lt;Einstellungen!$B$5,"ja","nein")</f>
        <v>nein</v>
      </c>
      <c r="H14285" s="21" t="s">
        <v>33</v>
      </c>
      <c r="I14285" s="29" t="n">
        <f aca="false">INDEX(Einstellungen!$B$27:$B$50,4)</f>
        <v>0.45</v>
      </c>
      <c r="J14285" s="29" t="n">
        <f aca="false">F14285*I14285</f>
        <v>15.736203</v>
      </c>
    </row>
    <row r="14286" customFormat="false" ht="15" hidden="false" customHeight="false" outlineLevel="0" collapsed="false">
      <c r="A14286" s="28" t="n">
        <v>46176</v>
      </c>
      <c r="B14286" s="21" t="s">
        <v>116</v>
      </c>
      <c r="C14286" s="21" t="s">
        <v>112</v>
      </c>
      <c r="D14286" s="29" t="n">
        <v>107.19</v>
      </c>
      <c r="E14286" s="29" t="n">
        <f aca="false">D14286/10</f>
        <v>10.719</v>
      </c>
      <c r="F14286" s="29" t="n">
        <f aca="false">(E14286+Einstellungen!$B$20)*(1+Einstellungen!$B$10)</f>
        <v>34.95625</v>
      </c>
      <c r="G14286" s="21" t="str">
        <f aca="false">IF(F14286&lt;Einstellungen!$B$5,"ja","nein")</f>
        <v>nein</v>
      </c>
      <c r="H14286" s="21" t="s">
        <v>33</v>
      </c>
      <c r="I14286" s="29" t="n">
        <f aca="false">INDEX(Einstellungen!$B$27:$B$50,5)</f>
        <v>0.45</v>
      </c>
      <c r="J14286" s="29" t="n">
        <f aca="false">F14286*I14286</f>
        <v>15.7303125</v>
      </c>
    </row>
    <row r="14287" customFormat="false" ht="15" hidden="false" customHeight="false" outlineLevel="0" collapsed="false">
      <c r="A14287" s="28" t="n">
        <v>46176</v>
      </c>
      <c r="B14287" s="21" t="s">
        <v>117</v>
      </c>
      <c r="C14287" s="21" t="s">
        <v>112</v>
      </c>
      <c r="D14287" s="29" t="n">
        <v>113.275</v>
      </c>
      <c r="E14287" s="29" t="n">
        <f aca="false">D14287/10</f>
        <v>11.3275</v>
      </c>
      <c r="F14287" s="29" t="n">
        <f aca="false">(E14287+Einstellungen!$B$20)*(1+Einstellungen!$B$10)</f>
        <v>35.680365</v>
      </c>
      <c r="G14287" s="21" t="str">
        <f aca="false">IF(F14287&lt;Einstellungen!$B$5,"ja","nein")</f>
        <v>nein</v>
      </c>
      <c r="H14287" s="21" t="s">
        <v>33</v>
      </c>
      <c r="I14287" s="29" t="n">
        <f aca="false">INDEX(Einstellungen!$B$27:$B$50,6)</f>
        <v>0.5</v>
      </c>
      <c r="J14287" s="29" t="n">
        <f aca="false">F14287*I14287</f>
        <v>17.8401825</v>
      </c>
    </row>
    <row r="14288" customFormat="false" ht="15" hidden="false" customHeight="false" outlineLevel="0" collapsed="false">
      <c r="A14288" s="28" t="n">
        <v>46176</v>
      </c>
      <c r="B14288" s="21" t="s">
        <v>118</v>
      </c>
      <c r="C14288" s="21" t="s">
        <v>112</v>
      </c>
      <c r="D14288" s="29" t="n">
        <v>130.738</v>
      </c>
      <c r="E14288" s="29" t="n">
        <f aca="false">D14288/10</f>
        <v>13.0738</v>
      </c>
      <c r="F14288" s="29" t="n">
        <f aca="false">(E14288+Einstellungen!$B$20)*(1+Einstellungen!$B$10)</f>
        <v>37.758462</v>
      </c>
      <c r="G14288" s="21" t="str">
        <f aca="false">IF(F14288&lt;Einstellungen!$B$5,"ja","nein")</f>
        <v>nein</v>
      </c>
      <c r="H14288" s="21" t="s">
        <v>33</v>
      </c>
      <c r="I14288" s="29" t="n">
        <f aca="false">INDEX(Einstellungen!$B$27:$B$50,7)</f>
        <v>0.7</v>
      </c>
      <c r="J14288" s="29" t="n">
        <f aca="false">F14288*I14288</f>
        <v>26.4309234</v>
      </c>
    </row>
    <row r="14289" customFormat="false" ht="15" hidden="false" customHeight="false" outlineLevel="0" collapsed="false">
      <c r="A14289" s="28" t="n">
        <v>46176</v>
      </c>
      <c r="B14289" s="21" t="s">
        <v>119</v>
      </c>
      <c r="C14289" s="21" t="s">
        <v>112</v>
      </c>
      <c r="D14289" s="29" t="n">
        <v>136.83</v>
      </c>
      <c r="E14289" s="29" t="n">
        <f aca="false">D14289/10</f>
        <v>13.683</v>
      </c>
      <c r="F14289" s="29" t="n">
        <f aca="false">(E14289+Einstellungen!$B$20)*(1+Einstellungen!$B$10)</f>
        <v>38.48341</v>
      </c>
      <c r="G14289" s="21" t="str">
        <f aca="false">IF(F14289&lt;Einstellungen!$B$5,"ja","nein")</f>
        <v>nein</v>
      </c>
      <c r="H14289" s="21" t="s">
        <v>33</v>
      </c>
      <c r="I14289" s="29" t="n">
        <f aca="false">INDEX(Einstellungen!$B$27:$B$50,8)</f>
        <v>0.95</v>
      </c>
      <c r="J14289" s="29" t="n">
        <f aca="false">F14289*I14289</f>
        <v>36.5592395</v>
      </c>
    </row>
    <row r="14290" customFormat="false" ht="15" hidden="false" customHeight="false" outlineLevel="0" collapsed="false">
      <c r="A14290" s="28" t="n">
        <v>46176</v>
      </c>
      <c r="B14290" s="21" t="s">
        <v>120</v>
      </c>
      <c r="C14290" s="21" t="s">
        <v>112</v>
      </c>
      <c r="D14290" s="29" t="n">
        <v>131.077</v>
      </c>
      <c r="E14290" s="29" t="n">
        <f aca="false">D14290/10</f>
        <v>13.1077</v>
      </c>
      <c r="F14290" s="29" t="n">
        <f aca="false">(E14290+Einstellungen!$B$20)*(1+Einstellungen!$B$10)</f>
        <v>37.798803</v>
      </c>
      <c r="G14290" s="21" t="str">
        <f aca="false">IF(F14290&lt;Einstellungen!$B$5,"ja","nein")</f>
        <v>nein</v>
      </c>
      <c r="H14290" s="21" t="s">
        <v>33</v>
      </c>
      <c r="I14290" s="29" t="n">
        <f aca="false">INDEX(Einstellungen!$B$27:$B$50,9)</f>
        <v>1.05</v>
      </c>
      <c r="J14290" s="29" t="n">
        <f aca="false">F14290*I14290</f>
        <v>39.68874315</v>
      </c>
    </row>
    <row r="14291" customFormat="false" ht="15" hidden="false" customHeight="false" outlineLevel="0" collapsed="false">
      <c r="A14291" s="28" t="n">
        <v>46176</v>
      </c>
      <c r="B14291" s="21" t="s">
        <v>121</v>
      </c>
      <c r="C14291" s="21" t="s">
        <v>112</v>
      </c>
      <c r="D14291" s="29" t="n">
        <v>112.148</v>
      </c>
      <c r="E14291" s="29" t="n">
        <f aca="false">D14291/10</f>
        <v>11.2148</v>
      </c>
      <c r="F14291" s="29" t="n">
        <f aca="false">(E14291+Einstellungen!$B$20)*(1+Einstellungen!$B$10)</f>
        <v>35.546252</v>
      </c>
      <c r="G14291" s="21" t="str">
        <f aca="false">IF(F14291&lt;Einstellungen!$B$5,"ja","nein")</f>
        <v>nein</v>
      </c>
      <c r="H14291" s="21" t="s">
        <v>33</v>
      </c>
      <c r="I14291" s="29" t="n">
        <f aca="false">INDEX(Einstellungen!$B$27:$B$50,10)</f>
        <v>1.05</v>
      </c>
      <c r="J14291" s="29" t="n">
        <f aca="false">F14291*I14291</f>
        <v>37.3235646</v>
      </c>
    </row>
    <row r="14292" customFormat="false" ht="15" hidden="false" customHeight="false" outlineLevel="0" collapsed="false">
      <c r="A14292" s="28" t="n">
        <v>46176</v>
      </c>
      <c r="B14292" s="21" t="s">
        <v>122</v>
      </c>
      <c r="C14292" s="21" t="s">
        <v>112</v>
      </c>
      <c r="D14292" s="29" t="n">
        <v>94.093</v>
      </c>
      <c r="E14292" s="29" t="n">
        <f aca="false">D14292/10</f>
        <v>9.4093</v>
      </c>
      <c r="F14292" s="29" t="n">
        <f aca="false">(E14292+Einstellungen!$B$20)*(1+Einstellungen!$B$10)</f>
        <v>33.397707</v>
      </c>
      <c r="G14292" s="21" t="str">
        <f aca="false">IF(F14292&lt;Einstellungen!$B$5,"ja","nein")</f>
        <v>nein</v>
      </c>
      <c r="H14292" s="21" t="s">
        <v>33</v>
      </c>
      <c r="I14292" s="29" t="n">
        <f aca="false">INDEX(Einstellungen!$B$27:$B$50,11)</f>
        <v>1.05</v>
      </c>
      <c r="J14292" s="29" t="n">
        <f aca="false">F14292*I14292</f>
        <v>35.06759235</v>
      </c>
    </row>
    <row r="14293" customFormat="false" ht="15" hidden="false" customHeight="false" outlineLevel="0" collapsed="false">
      <c r="A14293" s="28" t="n">
        <v>46176</v>
      </c>
      <c r="B14293" s="21" t="s">
        <v>123</v>
      </c>
      <c r="C14293" s="21" t="s">
        <v>112</v>
      </c>
      <c r="D14293" s="29" t="n">
        <v>80.248</v>
      </c>
      <c r="E14293" s="29" t="n">
        <f aca="false">D14293/10</f>
        <v>8.0248</v>
      </c>
      <c r="F14293" s="29" t="n">
        <f aca="false">(E14293+Einstellungen!$B$20)*(1+Einstellungen!$B$10)</f>
        <v>31.750152</v>
      </c>
      <c r="G14293" s="21" t="str">
        <f aca="false">IF(F14293&lt;Einstellungen!$B$5,"ja","nein")</f>
        <v>nein</v>
      </c>
      <c r="H14293" s="21" t="s">
        <v>33</v>
      </c>
      <c r="I14293" s="29" t="n">
        <f aca="false">INDEX(Einstellungen!$B$27:$B$50,12)</f>
        <v>1.1</v>
      </c>
      <c r="J14293" s="29" t="n">
        <f aca="false">F14293*I14293</f>
        <v>34.9251672</v>
      </c>
    </row>
    <row r="14294" customFormat="false" ht="15" hidden="false" customHeight="false" outlineLevel="0" collapsed="false">
      <c r="A14294" s="28" t="n">
        <v>46176</v>
      </c>
      <c r="B14294" s="21" t="s">
        <v>124</v>
      </c>
      <c r="C14294" s="21" t="s">
        <v>112</v>
      </c>
      <c r="D14294" s="29" t="n">
        <v>58.17</v>
      </c>
      <c r="E14294" s="29" t="n">
        <f aca="false">D14294/10</f>
        <v>5.817</v>
      </c>
      <c r="F14294" s="29" t="n">
        <f aca="false">(E14294+Einstellungen!$B$20)*(1+Einstellungen!$B$10)</f>
        <v>29.12287</v>
      </c>
      <c r="G14294" s="21" t="str">
        <f aca="false">IF(F14294&lt;Einstellungen!$B$5,"ja","nein")</f>
        <v>nein</v>
      </c>
      <c r="H14294" s="21" t="s">
        <v>33</v>
      </c>
      <c r="I14294" s="29" t="n">
        <f aca="false">INDEX(Einstellungen!$B$27:$B$50,13)</f>
        <v>1.2</v>
      </c>
      <c r="J14294" s="29" t="n">
        <f aca="false">F14294*I14294</f>
        <v>34.947444</v>
      </c>
    </row>
    <row r="14295" customFormat="false" ht="15" hidden="false" customHeight="false" outlineLevel="0" collapsed="false">
      <c r="A14295" s="28" t="n">
        <v>46176</v>
      </c>
      <c r="B14295" s="21" t="s">
        <v>125</v>
      </c>
      <c r="C14295" s="21" t="s">
        <v>112</v>
      </c>
      <c r="D14295" s="29" t="n">
        <v>37.833</v>
      </c>
      <c r="E14295" s="29" t="n">
        <f aca="false">D14295/10</f>
        <v>3.7833</v>
      </c>
      <c r="F14295" s="29" t="n">
        <f aca="false">(E14295+Einstellungen!$B$20)*(1+Einstellungen!$B$10)</f>
        <v>26.702767</v>
      </c>
      <c r="G14295" s="21" t="str">
        <f aca="false">IF(F14295&lt;Einstellungen!$B$5,"ja","nein")</f>
        <v>ja</v>
      </c>
      <c r="H14295" s="21" t="s">
        <v>33</v>
      </c>
      <c r="I14295" s="29" t="n">
        <f aca="false">INDEX(Einstellungen!$B$27:$B$50,14)</f>
        <v>1.15</v>
      </c>
      <c r="J14295" s="29" t="n">
        <f aca="false">F14295*I14295</f>
        <v>30.70818205</v>
      </c>
    </row>
    <row r="14296" customFormat="false" ht="15" hidden="false" customHeight="false" outlineLevel="0" collapsed="false">
      <c r="A14296" s="28" t="n">
        <v>46176</v>
      </c>
      <c r="B14296" s="21" t="s">
        <v>126</v>
      </c>
      <c r="C14296" s="21" t="s">
        <v>112</v>
      </c>
      <c r="D14296" s="29" t="n">
        <v>38.043</v>
      </c>
      <c r="E14296" s="29" t="n">
        <f aca="false">D14296/10</f>
        <v>3.8043</v>
      </c>
      <c r="F14296" s="29" t="n">
        <f aca="false">(E14296+Einstellungen!$B$20)*(1+Einstellungen!$B$10)</f>
        <v>26.727757</v>
      </c>
      <c r="G14296" s="21" t="str">
        <f aca="false">IF(F14296&lt;Einstellungen!$B$5,"ja","nein")</f>
        <v>ja</v>
      </c>
      <c r="H14296" s="21" t="s">
        <v>33</v>
      </c>
      <c r="I14296" s="29" t="n">
        <f aca="false">INDEX(Einstellungen!$B$27:$B$50,15)</f>
        <v>1</v>
      </c>
      <c r="J14296" s="29" t="n">
        <f aca="false">F14296*I14296</f>
        <v>26.727757</v>
      </c>
    </row>
    <row r="14297" customFormat="false" ht="15" hidden="false" customHeight="false" outlineLevel="0" collapsed="false">
      <c r="A14297" s="28" t="n">
        <v>46176</v>
      </c>
      <c r="B14297" s="21" t="s">
        <v>127</v>
      </c>
      <c r="C14297" s="21" t="s">
        <v>112</v>
      </c>
      <c r="D14297" s="29" t="n">
        <v>47.1</v>
      </c>
      <c r="E14297" s="29" t="n">
        <f aca="false">D14297/10</f>
        <v>4.71</v>
      </c>
      <c r="F14297" s="29" t="n">
        <f aca="false">(E14297+Einstellungen!$B$20)*(1+Einstellungen!$B$10)</f>
        <v>27.80554</v>
      </c>
      <c r="G14297" s="21" t="str">
        <f aca="false">IF(F14297&lt;Einstellungen!$B$5,"ja","nein")</f>
        <v>ja</v>
      </c>
      <c r="H14297" s="21" t="s">
        <v>33</v>
      </c>
      <c r="I14297" s="29" t="n">
        <f aca="false">INDEX(Einstellungen!$B$27:$B$50,16)</f>
        <v>0.95</v>
      </c>
      <c r="J14297" s="29" t="n">
        <f aca="false">F14297*I14297</f>
        <v>26.415263</v>
      </c>
    </row>
    <row r="14298" customFormat="false" ht="15" hidden="false" customHeight="false" outlineLevel="0" collapsed="false">
      <c r="A14298" s="28" t="n">
        <v>46176</v>
      </c>
      <c r="B14298" s="21" t="s">
        <v>128</v>
      </c>
      <c r="C14298" s="21" t="s">
        <v>112</v>
      </c>
      <c r="D14298" s="29" t="n">
        <v>76.9</v>
      </c>
      <c r="E14298" s="29" t="n">
        <f aca="false">D14298/10</f>
        <v>7.69</v>
      </c>
      <c r="F14298" s="29" t="n">
        <f aca="false">(E14298+Einstellungen!$B$20)*(1+Einstellungen!$B$10)</f>
        <v>31.35174</v>
      </c>
      <c r="G14298" s="21" t="str">
        <f aca="false">IF(F14298&lt;Einstellungen!$B$5,"ja","nein")</f>
        <v>nein</v>
      </c>
      <c r="H14298" s="21" t="s">
        <v>33</v>
      </c>
      <c r="I14298" s="29" t="n">
        <f aca="false">INDEX(Einstellungen!$B$27:$B$50,17)</f>
        <v>0.95</v>
      </c>
      <c r="J14298" s="29" t="n">
        <f aca="false">F14298*I14298</f>
        <v>29.784153</v>
      </c>
    </row>
    <row r="14299" customFormat="false" ht="15" hidden="false" customHeight="false" outlineLevel="0" collapsed="false">
      <c r="A14299" s="28" t="n">
        <v>46176</v>
      </c>
      <c r="B14299" s="21" t="s">
        <v>129</v>
      </c>
      <c r="C14299" s="21" t="s">
        <v>112</v>
      </c>
      <c r="D14299" s="29" t="n">
        <v>95.532</v>
      </c>
      <c r="E14299" s="29" t="n">
        <f aca="false">D14299/10</f>
        <v>9.5532</v>
      </c>
      <c r="F14299" s="29" t="n">
        <f aca="false">(E14299+Einstellungen!$B$20)*(1+Einstellungen!$B$10)</f>
        <v>33.568948</v>
      </c>
      <c r="G14299" s="21" t="str">
        <f aca="false">IF(F14299&lt;Einstellungen!$B$5,"ja","nein")</f>
        <v>nein</v>
      </c>
      <c r="H14299" s="21" t="s">
        <v>33</v>
      </c>
      <c r="I14299" s="29" t="n">
        <f aca="false">INDEX(Einstellungen!$B$27:$B$50,18)</f>
        <v>1.1</v>
      </c>
      <c r="J14299" s="29" t="n">
        <f aca="false">F14299*I14299</f>
        <v>36.9258428</v>
      </c>
    </row>
    <row r="14300" customFormat="false" ht="15" hidden="false" customHeight="false" outlineLevel="0" collapsed="false">
      <c r="A14300" s="28" t="n">
        <v>46176</v>
      </c>
      <c r="B14300" s="21" t="s">
        <v>130</v>
      </c>
      <c r="C14300" s="21" t="s">
        <v>112</v>
      </c>
      <c r="D14300" s="29" t="n">
        <v>122.188</v>
      </c>
      <c r="E14300" s="29" t="n">
        <f aca="false">D14300/10</f>
        <v>12.2188</v>
      </c>
      <c r="F14300" s="29" t="n">
        <f aca="false">(E14300+Einstellungen!$B$20)*(1+Einstellungen!$B$10)</f>
        <v>36.741012</v>
      </c>
      <c r="G14300" s="21" t="str">
        <f aca="false">IF(F14300&lt;Einstellungen!$B$5,"ja","nein")</f>
        <v>nein</v>
      </c>
      <c r="H14300" s="21" t="s">
        <v>33</v>
      </c>
      <c r="I14300" s="29" t="n">
        <f aca="false">INDEX(Einstellungen!$B$27:$B$50,19)</f>
        <v>1.35</v>
      </c>
      <c r="J14300" s="29" t="n">
        <f aca="false">F14300*I14300</f>
        <v>49.6003662</v>
      </c>
    </row>
    <row r="14301" customFormat="false" ht="15" hidden="false" customHeight="false" outlineLevel="0" collapsed="false">
      <c r="A14301" s="28" t="n">
        <v>46176</v>
      </c>
      <c r="B14301" s="21" t="s">
        <v>131</v>
      </c>
      <c r="C14301" s="21" t="s">
        <v>112</v>
      </c>
      <c r="D14301" s="29" t="n">
        <v>138.368</v>
      </c>
      <c r="E14301" s="29" t="n">
        <f aca="false">D14301/10</f>
        <v>13.8368</v>
      </c>
      <c r="F14301" s="29" t="n">
        <f aca="false">(E14301+Einstellungen!$B$20)*(1+Einstellungen!$B$10)</f>
        <v>38.666432</v>
      </c>
      <c r="G14301" s="21" t="str">
        <f aca="false">IF(F14301&lt;Einstellungen!$B$5,"ja","nein")</f>
        <v>nein</v>
      </c>
      <c r="H14301" s="21" t="s">
        <v>33</v>
      </c>
      <c r="I14301" s="29" t="n">
        <f aca="false">INDEX(Einstellungen!$B$27:$B$50,20)</f>
        <v>1.45</v>
      </c>
      <c r="J14301" s="29" t="n">
        <f aca="false">F14301*I14301</f>
        <v>56.0663264</v>
      </c>
    </row>
    <row r="14302" customFormat="false" ht="15" hidden="false" customHeight="false" outlineLevel="0" collapsed="false">
      <c r="A14302" s="28" t="n">
        <v>46176</v>
      </c>
      <c r="B14302" s="21" t="s">
        <v>132</v>
      </c>
      <c r="C14302" s="21" t="s">
        <v>112</v>
      </c>
      <c r="D14302" s="29" t="n">
        <v>146.238</v>
      </c>
      <c r="E14302" s="29" t="n">
        <f aca="false">D14302/10</f>
        <v>14.6238</v>
      </c>
      <c r="F14302" s="29" t="n">
        <f aca="false">(E14302+Einstellungen!$B$20)*(1+Einstellungen!$B$10)</f>
        <v>39.602962</v>
      </c>
      <c r="G14302" s="21" t="str">
        <f aca="false">IF(F14302&lt;Einstellungen!$B$5,"ja","nein")</f>
        <v>nein</v>
      </c>
      <c r="H14302" s="21" t="s">
        <v>33</v>
      </c>
      <c r="I14302" s="29" t="n">
        <f aca="false">INDEX(Einstellungen!$B$27:$B$50,21)</f>
        <v>1.4</v>
      </c>
      <c r="J14302" s="29" t="n">
        <f aca="false">F14302*I14302</f>
        <v>55.4441468</v>
      </c>
    </row>
    <row r="14303" customFormat="false" ht="15" hidden="false" customHeight="false" outlineLevel="0" collapsed="false">
      <c r="A14303" s="28" t="n">
        <v>46176</v>
      </c>
      <c r="B14303" s="21" t="s">
        <v>133</v>
      </c>
      <c r="C14303" s="21" t="s">
        <v>112</v>
      </c>
      <c r="D14303" s="29" t="n">
        <v>133.42</v>
      </c>
      <c r="E14303" s="29" t="n">
        <f aca="false">D14303/10</f>
        <v>13.342</v>
      </c>
      <c r="F14303" s="29" t="n">
        <f aca="false">(E14303+Einstellungen!$B$20)*(1+Einstellungen!$B$10)</f>
        <v>38.07762</v>
      </c>
      <c r="G14303" s="21" t="str">
        <f aca="false">IF(F14303&lt;Einstellungen!$B$5,"ja","nein")</f>
        <v>nein</v>
      </c>
      <c r="H14303" s="21" t="s">
        <v>33</v>
      </c>
      <c r="I14303" s="29" t="n">
        <f aca="false">INDEX(Einstellungen!$B$27:$B$50,22)</f>
        <v>1.25</v>
      </c>
      <c r="J14303" s="29" t="n">
        <f aca="false">F14303*I14303</f>
        <v>47.597025</v>
      </c>
    </row>
    <row r="14304" customFormat="false" ht="15" hidden="false" customHeight="false" outlineLevel="0" collapsed="false">
      <c r="A14304" s="28" t="n">
        <v>46176</v>
      </c>
      <c r="B14304" s="21" t="s">
        <v>134</v>
      </c>
      <c r="C14304" s="21" t="s">
        <v>112</v>
      </c>
      <c r="D14304" s="29" t="n">
        <v>120.953</v>
      </c>
      <c r="E14304" s="29" t="n">
        <f aca="false">D14304/10</f>
        <v>12.0953</v>
      </c>
      <c r="F14304" s="29" t="n">
        <f aca="false">(E14304+Einstellungen!$B$20)*(1+Einstellungen!$B$10)</f>
        <v>36.594047</v>
      </c>
      <c r="G14304" s="21" t="str">
        <f aca="false">IF(F14304&lt;Einstellungen!$B$5,"ja","nein")</f>
        <v>nein</v>
      </c>
      <c r="H14304" s="21" t="s">
        <v>33</v>
      </c>
      <c r="I14304" s="29" t="n">
        <f aca="false">INDEX(Einstellungen!$B$27:$B$50,23)</f>
        <v>1.05</v>
      </c>
      <c r="J14304" s="29" t="n">
        <f aca="false">F14304*I14304</f>
        <v>38.42374935</v>
      </c>
    </row>
    <row r="14305" customFormat="false" ht="15" hidden="false" customHeight="false" outlineLevel="0" collapsed="false">
      <c r="A14305" s="28" t="n">
        <v>46176</v>
      </c>
      <c r="B14305" s="21" t="s">
        <v>135</v>
      </c>
      <c r="C14305" s="21" t="s">
        <v>112</v>
      </c>
      <c r="D14305" s="29" t="n">
        <v>99.407</v>
      </c>
      <c r="E14305" s="29" t="n">
        <f aca="false">D14305/10</f>
        <v>9.9407</v>
      </c>
      <c r="F14305" s="29" t="n">
        <f aca="false">(E14305+Einstellungen!$B$20)*(1+Einstellungen!$B$10)</f>
        <v>34.030073</v>
      </c>
      <c r="G14305" s="21" t="str">
        <f aca="false">IF(F14305&lt;Einstellungen!$B$5,"ja","nein")</f>
        <v>nein</v>
      </c>
      <c r="H14305" s="21" t="s">
        <v>33</v>
      </c>
      <c r="I14305" s="29" t="n">
        <f aca="false">INDEX(Einstellungen!$B$27:$B$50,24)</f>
        <v>0.8</v>
      </c>
      <c r="J14305" s="29" t="n">
        <f aca="false">F14305*I14305</f>
        <v>27.2240584</v>
      </c>
    </row>
    <row r="14306" customFormat="false" ht="15" hidden="false" customHeight="false" outlineLevel="0" collapsed="false">
      <c r="A14306" s="28" t="n">
        <v>46177</v>
      </c>
      <c r="B14306" s="21" t="s">
        <v>111</v>
      </c>
      <c r="C14306" s="21" t="s">
        <v>136</v>
      </c>
      <c r="D14306" s="29" t="n">
        <v>86.205</v>
      </c>
      <c r="E14306" s="29" t="n">
        <f aca="false">D14306/10</f>
        <v>8.6205</v>
      </c>
      <c r="F14306" s="29" t="n">
        <f aca="false">(E14306+Einstellungen!$B$20)*(1+Einstellungen!$B$10)</f>
        <v>32.459035</v>
      </c>
      <c r="G14306" s="21" t="str">
        <f aca="false">IF(F14306&lt;Einstellungen!$B$5,"ja","nein")</f>
        <v>nein</v>
      </c>
      <c r="H14306" s="21" t="s">
        <v>33</v>
      </c>
      <c r="I14306" s="29" t="n">
        <f aca="false">INDEX(Einstellungen!$B$27:$B$50,1)</f>
        <v>0.6</v>
      </c>
      <c r="J14306" s="29" t="n">
        <f aca="false">F14306*I14306</f>
        <v>19.475421</v>
      </c>
    </row>
    <row r="14307" customFormat="false" ht="15" hidden="false" customHeight="false" outlineLevel="0" collapsed="false">
      <c r="A14307" s="28" t="n">
        <v>46177</v>
      </c>
      <c r="B14307" s="21" t="s">
        <v>113</v>
      </c>
      <c r="C14307" s="21" t="s">
        <v>136</v>
      </c>
      <c r="D14307" s="29" t="n">
        <v>75.487</v>
      </c>
      <c r="E14307" s="29" t="n">
        <f aca="false">D14307/10</f>
        <v>7.5487</v>
      </c>
      <c r="F14307" s="29" t="n">
        <f aca="false">(E14307+Einstellungen!$B$20)*(1+Einstellungen!$B$10)</f>
        <v>31.183593</v>
      </c>
      <c r="G14307" s="21" t="str">
        <f aca="false">IF(F14307&lt;Einstellungen!$B$5,"ja","nein")</f>
        <v>nein</v>
      </c>
      <c r="H14307" s="21" t="s">
        <v>33</v>
      </c>
      <c r="I14307" s="29" t="n">
        <f aca="false">INDEX(Einstellungen!$B$27:$B$50,2)</f>
        <v>0.5</v>
      </c>
      <c r="J14307" s="29" t="n">
        <f aca="false">F14307*I14307</f>
        <v>15.5917965</v>
      </c>
    </row>
    <row r="14308" customFormat="false" ht="15" hidden="false" customHeight="false" outlineLevel="0" collapsed="false">
      <c r="A14308" s="28" t="n">
        <v>46177</v>
      </c>
      <c r="B14308" s="21" t="s">
        <v>114</v>
      </c>
      <c r="C14308" s="21" t="s">
        <v>136</v>
      </c>
      <c r="D14308" s="29" t="n">
        <v>66.92</v>
      </c>
      <c r="E14308" s="29" t="n">
        <f aca="false">D14308/10</f>
        <v>6.692</v>
      </c>
      <c r="F14308" s="29" t="n">
        <f aca="false">(E14308+Einstellungen!$B$20)*(1+Einstellungen!$B$10)</f>
        <v>30.16412</v>
      </c>
      <c r="G14308" s="21" t="str">
        <f aca="false">IF(F14308&lt;Einstellungen!$B$5,"ja","nein")</f>
        <v>nein</v>
      </c>
      <c r="H14308" s="21" t="s">
        <v>33</v>
      </c>
      <c r="I14308" s="29" t="n">
        <f aca="false">INDEX(Einstellungen!$B$27:$B$50,3)</f>
        <v>0.45</v>
      </c>
      <c r="J14308" s="29" t="n">
        <f aca="false">F14308*I14308</f>
        <v>13.573854</v>
      </c>
    </row>
    <row r="14309" customFormat="false" ht="15" hidden="false" customHeight="false" outlineLevel="0" collapsed="false">
      <c r="A14309" s="28" t="n">
        <v>46177</v>
      </c>
      <c r="B14309" s="21" t="s">
        <v>115</v>
      </c>
      <c r="C14309" s="21" t="s">
        <v>136</v>
      </c>
      <c r="D14309" s="29" t="n">
        <v>67.472</v>
      </c>
      <c r="E14309" s="29" t="n">
        <f aca="false">D14309/10</f>
        <v>6.7472</v>
      </c>
      <c r="F14309" s="29" t="n">
        <f aca="false">(E14309+Einstellungen!$B$20)*(1+Einstellungen!$B$10)</f>
        <v>30.229808</v>
      </c>
      <c r="G14309" s="21" t="str">
        <f aca="false">IF(F14309&lt;Einstellungen!$B$5,"ja","nein")</f>
        <v>nein</v>
      </c>
      <c r="H14309" s="21" t="s">
        <v>33</v>
      </c>
      <c r="I14309" s="29" t="n">
        <f aca="false">INDEX(Einstellungen!$B$27:$B$50,4)</f>
        <v>0.45</v>
      </c>
      <c r="J14309" s="29" t="n">
        <f aca="false">F14309*I14309</f>
        <v>13.6034136</v>
      </c>
    </row>
    <row r="14310" customFormat="false" ht="15" hidden="false" customHeight="false" outlineLevel="0" collapsed="false">
      <c r="A14310" s="28" t="n">
        <v>46177</v>
      </c>
      <c r="B14310" s="21" t="s">
        <v>116</v>
      </c>
      <c r="C14310" s="21" t="s">
        <v>136</v>
      </c>
      <c r="D14310" s="29" t="n">
        <v>68.293</v>
      </c>
      <c r="E14310" s="29" t="n">
        <f aca="false">D14310/10</f>
        <v>6.8293</v>
      </c>
      <c r="F14310" s="29" t="n">
        <f aca="false">(E14310+Einstellungen!$B$20)*(1+Einstellungen!$B$10)</f>
        <v>30.327507</v>
      </c>
      <c r="G14310" s="21" t="str">
        <f aca="false">IF(F14310&lt;Einstellungen!$B$5,"ja","nein")</f>
        <v>nein</v>
      </c>
      <c r="H14310" s="21" t="s">
        <v>33</v>
      </c>
      <c r="I14310" s="29" t="n">
        <f aca="false">INDEX(Einstellungen!$B$27:$B$50,5)</f>
        <v>0.45</v>
      </c>
      <c r="J14310" s="29" t="n">
        <f aca="false">F14310*I14310</f>
        <v>13.64737815</v>
      </c>
    </row>
    <row r="14311" customFormat="false" ht="15" hidden="false" customHeight="false" outlineLevel="0" collapsed="false">
      <c r="A14311" s="28" t="n">
        <v>46177</v>
      </c>
      <c r="B14311" s="21" t="s">
        <v>117</v>
      </c>
      <c r="C14311" s="21" t="s">
        <v>136</v>
      </c>
      <c r="D14311" s="29" t="n">
        <v>71.185</v>
      </c>
      <c r="E14311" s="29" t="n">
        <f aca="false">D14311/10</f>
        <v>7.1185</v>
      </c>
      <c r="F14311" s="29" t="n">
        <f aca="false">(E14311+Einstellungen!$B$20)*(1+Einstellungen!$B$10)</f>
        <v>30.671655</v>
      </c>
      <c r="G14311" s="21" t="str">
        <f aca="false">IF(F14311&lt;Einstellungen!$B$5,"ja","nein")</f>
        <v>nein</v>
      </c>
      <c r="H14311" s="21" t="s">
        <v>33</v>
      </c>
      <c r="I14311" s="29" t="n">
        <f aca="false">INDEX(Einstellungen!$B$27:$B$50,6)</f>
        <v>0.5</v>
      </c>
      <c r="J14311" s="29" t="n">
        <f aca="false">F14311*I14311</f>
        <v>15.3358275</v>
      </c>
    </row>
    <row r="14312" customFormat="false" ht="15" hidden="false" customHeight="false" outlineLevel="0" collapsed="false">
      <c r="A14312" s="28" t="n">
        <v>46177</v>
      </c>
      <c r="B14312" s="21" t="s">
        <v>118</v>
      </c>
      <c r="C14312" s="21" t="s">
        <v>136</v>
      </c>
      <c r="D14312" s="29" t="n">
        <v>73.97</v>
      </c>
      <c r="E14312" s="29" t="n">
        <f aca="false">D14312/10</f>
        <v>7.397</v>
      </c>
      <c r="F14312" s="29" t="n">
        <f aca="false">(E14312+Einstellungen!$B$20)*(1+Einstellungen!$B$10)</f>
        <v>31.00307</v>
      </c>
      <c r="G14312" s="21" t="str">
        <f aca="false">IF(F14312&lt;Einstellungen!$B$5,"ja","nein")</f>
        <v>nein</v>
      </c>
      <c r="H14312" s="21" t="s">
        <v>33</v>
      </c>
      <c r="I14312" s="29" t="n">
        <f aca="false">INDEX(Einstellungen!$B$27:$B$50,7)</f>
        <v>0.7</v>
      </c>
      <c r="J14312" s="29" t="n">
        <f aca="false">F14312*I14312</f>
        <v>21.702149</v>
      </c>
    </row>
    <row r="14313" customFormat="false" ht="15" hidden="false" customHeight="false" outlineLevel="0" collapsed="false">
      <c r="A14313" s="28" t="n">
        <v>46177</v>
      </c>
      <c r="B14313" s="21" t="s">
        <v>119</v>
      </c>
      <c r="C14313" s="21" t="s">
        <v>136</v>
      </c>
      <c r="D14313" s="29" t="n">
        <v>87.08</v>
      </c>
      <c r="E14313" s="29" t="n">
        <f aca="false">D14313/10</f>
        <v>8.708</v>
      </c>
      <c r="F14313" s="29" t="n">
        <f aca="false">(E14313+Einstellungen!$B$20)*(1+Einstellungen!$B$10)</f>
        <v>32.56316</v>
      </c>
      <c r="G14313" s="21" t="str">
        <f aca="false">IF(F14313&lt;Einstellungen!$B$5,"ja","nein")</f>
        <v>nein</v>
      </c>
      <c r="H14313" s="21" t="s">
        <v>33</v>
      </c>
      <c r="I14313" s="29" t="n">
        <f aca="false">INDEX(Einstellungen!$B$27:$B$50,8)</f>
        <v>0.95</v>
      </c>
      <c r="J14313" s="29" t="n">
        <f aca="false">F14313*I14313</f>
        <v>30.935002</v>
      </c>
    </row>
    <row r="14314" customFormat="false" ht="15" hidden="false" customHeight="false" outlineLevel="0" collapsed="false">
      <c r="A14314" s="28" t="n">
        <v>46177</v>
      </c>
      <c r="B14314" s="21" t="s">
        <v>120</v>
      </c>
      <c r="C14314" s="21" t="s">
        <v>136</v>
      </c>
      <c r="D14314" s="29" t="n">
        <v>75.62</v>
      </c>
      <c r="E14314" s="29" t="n">
        <f aca="false">D14314/10</f>
        <v>7.562</v>
      </c>
      <c r="F14314" s="29" t="n">
        <f aca="false">(E14314+Einstellungen!$B$20)*(1+Einstellungen!$B$10)</f>
        <v>31.19942</v>
      </c>
      <c r="G14314" s="21" t="str">
        <f aca="false">IF(F14314&lt;Einstellungen!$B$5,"ja","nein")</f>
        <v>nein</v>
      </c>
      <c r="H14314" s="21" t="s">
        <v>33</v>
      </c>
      <c r="I14314" s="29" t="n">
        <f aca="false">INDEX(Einstellungen!$B$27:$B$50,9)</f>
        <v>1.05</v>
      </c>
      <c r="J14314" s="29" t="n">
        <f aca="false">F14314*I14314</f>
        <v>32.759391</v>
      </c>
    </row>
    <row r="14315" customFormat="false" ht="15" hidden="false" customHeight="false" outlineLevel="0" collapsed="false">
      <c r="A14315" s="28" t="n">
        <v>46177</v>
      </c>
      <c r="B14315" s="21" t="s">
        <v>121</v>
      </c>
      <c r="C14315" s="21" t="s">
        <v>136</v>
      </c>
      <c r="D14315" s="29" t="n">
        <v>34.125</v>
      </c>
      <c r="E14315" s="29" t="n">
        <f aca="false">D14315/10</f>
        <v>3.4125</v>
      </c>
      <c r="F14315" s="29" t="n">
        <f aca="false">(E14315+Einstellungen!$B$20)*(1+Einstellungen!$B$10)</f>
        <v>26.261515</v>
      </c>
      <c r="G14315" s="21" t="str">
        <f aca="false">IF(F14315&lt;Einstellungen!$B$5,"ja","nein")</f>
        <v>ja</v>
      </c>
      <c r="H14315" s="21" t="s">
        <v>33</v>
      </c>
      <c r="I14315" s="29" t="n">
        <f aca="false">INDEX(Einstellungen!$B$27:$B$50,10)</f>
        <v>1.05</v>
      </c>
      <c r="J14315" s="29" t="n">
        <f aca="false">F14315*I14315</f>
        <v>27.57459075</v>
      </c>
    </row>
    <row r="14316" customFormat="false" ht="15" hidden="false" customHeight="false" outlineLevel="0" collapsed="false">
      <c r="A14316" s="28" t="n">
        <v>46177</v>
      </c>
      <c r="B14316" s="21" t="s">
        <v>122</v>
      </c>
      <c r="C14316" s="21" t="s">
        <v>136</v>
      </c>
      <c r="D14316" s="29" t="n">
        <v>4.79</v>
      </c>
      <c r="E14316" s="29" t="n">
        <f aca="false">D14316/10</f>
        <v>0.479</v>
      </c>
      <c r="F14316" s="29" t="n">
        <f aca="false">(E14316+Einstellungen!$B$20)*(1+Einstellungen!$B$10)</f>
        <v>22.77065</v>
      </c>
      <c r="G14316" s="21" t="str">
        <f aca="false">IF(F14316&lt;Einstellungen!$B$5,"ja","nein")</f>
        <v>ja</v>
      </c>
      <c r="H14316" s="21" t="s">
        <v>33</v>
      </c>
      <c r="I14316" s="29" t="n">
        <f aca="false">INDEX(Einstellungen!$B$27:$B$50,11)</f>
        <v>1.05</v>
      </c>
      <c r="J14316" s="29" t="n">
        <f aca="false">F14316*I14316</f>
        <v>23.9091825</v>
      </c>
    </row>
    <row r="14317" customFormat="false" ht="15" hidden="false" customHeight="false" outlineLevel="0" collapsed="false">
      <c r="A14317" s="28" t="n">
        <v>46177</v>
      </c>
      <c r="B14317" s="21" t="s">
        <v>123</v>
      </c>
      <c r="C14317" s="21" t="s">
        <v>136</v>
      </c>
      <c r="D14317" s="29" t="n">
        <v>-0.003</v>
      </c>
      <c r="E14317" s="29" t="n">
        <f aca="false">D14317/10</f>
        <v>-0.0003</v>
      </c>
      <c r="F14317" s="29" t="n">
        <f aca="false">(E14317+Einstellungen!$B$20)*(1+Einstellungen!$B$10)</f>
        <v>22.200283</v>
      </c>
      <c r="G14317" s="21" t="str">
        <f aca="false">IF(F14317&lt;Einstellungen!$B$5,"ja","nein")</f>
        <v>ja</v>
      </c>
      <c r="H14317" s="21" t="s">
        <v>33</v>
      </c>
      <c r="I14317" s="29" t="n">
        <f aca="false">INDEX(Einstellungen!$B$27:$B$50,12)</f>
        <v>1.1</v>
      </c>
      <c r="J14317" s="29" t="n">
        <f aca="false">F14317*I14317</f>
        <v>24.4203113</v>
      </c>
    </row>
    <row r="14318" customFormat="false" ht="15" hidden="false" customHeight="false" outlineLevel="0" collapsed="false">
      <c r="A14318" s="28" t="n">
        <v>46177</v>
      </c>
      <c r="B14318" s="21" t="s">
        <v>124</v>
      </c>
      <c r="C14318" s="21" t="s">
        <v>136</v>
      </c>
      <c r="D14318" s="29" t="n">
        <v>-0.025</v>
      </c>
      <c r="E14318" s="29" t="n">
        <f aca="false">D14318/10</f>
        <v>-0.0025</v>
      </c>
      <c r="F14318" s="29" t="n">
        <f aca="false">(E14318+Einstellungen!$B$20)*(1+Einstellungen!$B$10)</f>
        <v>22.197665</v>
      </c>
      <c r="G14318" s="21" t="str">
        <f aca="false">IF(F14318&lt;Einstellungen!$B$5,"ja","nein")</f>
        <v>ja</v>
      </c>
      <c r="H14318" s="21" t="s">
        <v>33</v>
      </c>
      <c r="I14318" s="29" t="n">
        <f aca="false">INDEX(Einstellungen!$B$27:$B$50,13)</f>
        <v>1.2</v>
      </c>
      <c r="J14318" s="29" t="n">
        <f aca="false">F14318*I14318</f>
        <v>26.637198</v>
      </c>
    </row>
    <row r="14319" customFormat="false" ht="15" hidden="false" customHeight="false" outlineLevel="0" collapsed="false">
      <c r="A14319" s="28" t="n">
        <v>46177</v>
      </c>
      <c r="B14319" s="21" t="s">
        <v>125</v>
      </c>
      <c r="C14319" s="21" t="s">
        <v>136</v>
      </c>
      <c r="D14319" s="29" t="n">
        <v>-0.048</v>
      </c>
      <c r="E14319" s="29" t="n">
        <f aca="false">D14319/10</f>
        <v>-0.0048</v>
      </c>
      <c r="F14319" s="29" t="n">
        <f aca="false">(E14319+Einstellungen!$B$20)*(1+Einstellungen!$B$10)</f>
        <v>22.194928</v>
      </c>
      <c r="G14319" s="21" t="str">
        <f aca="false">IF(F14319&lt;Einstellungen!$B$5,"ja","nein")</f>
        <v>ja</v>
      </c>
      <c r="H14319" s="21" t="s">
        <v>33</v>
      </c>
      <c r="I14319" s="29" t="n">
        <f aca="false">INDEX(Einstellungen!$B$27:$B$50,14)</f>
        <v>1.15</v>
      </c>
      <c r="J14319" s="29" t="n">
        <f aca="false">F14319*I14319</f>
        <v>25.5241672</v>
      </c>
    </row>
    <row r="14320" customFormat="false" ht="15" hidden="false" customHeight="false" outlineLevel="0" collapsed="false">
      <c r="A14320" s="28" t="n">
        <v>46177</v>
      </c>
      <c r="B14320" s="21" t="s">
        <v>126</v>
      </c>
      <c r="C14320" s="21" t="s">
        <v>136</v>
      </c>
      <c r="D14320" s="29" t="n">
        <v>-0.035</v>
      </c>
      <c r="E14320" s="29" t="n">
        <f aca="false">D14320/10</f>
        <v>-0.0035</v>
      </c>
      <c r="F14320" s="29" t="n">
        <f aca="false">(E14320+Einstellungen!$B$20)*(1+Einstellungen!$B$10)</f>
        <v>22.196475</v>
      </c>
      <c r="G14320" s="21" t="str">
        <f aca="false">IF(F14320&lt;Einstellungen!$B$5,"ja","nein")</f>
        <v>ja</v>
      </c>
      <c r="H14320" s="21" t="s">
        <v>33</v>
      </c>
      <c r="I14320" s="29" t="n">
        <f aca="false">INDEX(Einstellungen!$B$27:$B$50,15)</f>
        <v>1</v>
      </c>
      <c r="J14320" s="29" t="n">
        <f aca="false">F14320*I14320</f>
        <v>22.196475</v>
      </c>
    </row>
    <row r="14321" customFormat="false" ht="15" hidden="false" customHeight="false" outlineLevel="0" collapsed="false">
      <c r="A14321" s="28" t="n">
        <v>46177</v>
      </c>
      <c r="B14321" s="21" t="s">
        <v>127</v>
      </c>
      <c r="C14321" s="21" t="s">
        <v>136</v>
      </c>
      <c r="D14321" s="29" t="n">
        <v>1.617</v>
      </c>
      <c r="E14321" s="29" t="n">
        <f aca="false">D14321/10</f>
        <v>0.1617</v>
      </c>
      <c r="F14321" s="29" t="n">
        <f aca="false">(E14321+Einstellungen!$B$20)*(1+Einstellungen!$B$10)</f>
        <v>22.393063</v>
      </c>
      <c r="G14321" s="21" t="str">
        <f aca="false">IF(F14321&lt;Einstellungen!$B$5,"ja","nein")</f>
        <v>ja</v>
      </c>
      <c r="H14321" s="21" t="s">
        <v>33</v>
      </c>
      <c r="I14321" s="29" t="n">
        <f aca="false">INDEX(Einstellungen!$B$27:$B$50,16)</f>
        <v>0.95</v>
      </c>
      <c r="J14321" s="29" t="n">
        <f aca="false">F14321*I14321</f>
        <v>21.27340985</v>
      </c>
    </row>
    <row r="14322" customFormat="false" ht="15" hidden="false" customHeight="false" outlineLevel="0" collapsed="false">
      <c r="A14322" s="28" t="n">
        <v>46177</v>
      </c>
      <c r="B14322" s="21" t="s">
        <v>128</v>
      </c>
      <c r="C14322" s="21" t="s">
        <v>136</v>
      </c>
      <c r="D14322" s="29" t="n">
        <v>28.637</v>
      </c>
      <c r="E14322" s="29" t="n">
        <f aca="false">D14322/10</f>
        <v>2.8637</v>
      </c>
      <c r="F14322" s="29" t="n">
        <f aca="false">(E14322+Einstellungen!$B$20)*(1+Einstellungen!$B$10)</f>
        <v>25.608443</v>
      </c>
      <c r="G14322" s="21" t="str">
        <f aca="false">IF(F14322&lt;Einstellungen!$B$5,"ja","nein")</f>
        <v>ja</v>
      </c>
      <c r="H14322" s="21" t="s">
        <v>33</v>
      </c>
      <c r="I14322" s="29" t="n">
        <f aca="false">INDEX(Einstellungen!$B$27:$B$50,17)</f>
        <v>0.95</v>
      </c>
      <c r="J14322" s="29" t="n">
        <f aca="false">F14322*I14322</f>
        <v>24.32802085</v>
      </c>
    </row>
    <row r="14323" customFormat="false" ht="15" hidden="false" customHeight="false" outlineLevel="0" collapsed="false">
      <c r="A14323" s="28" t="n">
        <v>46177</v>
      </c>
      <c r="B14323" s="21" t="s">
        <v>129</v>
      </c>
      <c r="C14323" s="21" t="s">
        <v>136</v>
      </c>
      <c r="D14323" s="29" t="n">
        <v>70.153</v>
      </c>
      <c r="E14323" s="29" t="n">
        <f aca="false">D14323/10</f>
        <v>7.0153</v>
      </c>
      <c r="F14323" s="29" t="n">
        <f aca="false">(E14323+Einstellungen!$B$20)*(1+Einstellungen!$B$10)</f>
        <v>30.548847</v>
      </c>
      <c r="G14323" s="21" t="str">
        <f aca="false">IF(F14323&lt;Einstellungen!$B$5,"ja","nein")</f>
        <v>nein</v>
      </c>
      <c r="H14323" s="21" t="s">
        <v>33</v>
      </c>
      <c r="I14323" s="29" t="n">
        <f aca="false">INDEX(Einstellungen!$B$27:$B$50,18)</f>
        <v>1.1</v>
      </c>
      <c r="J14323" s="29" t="n">
        <f aca="false">F14323*I14323</f>
        <v>33.6037317</v>
      </c>
    </row>
    <row r="14324" customFormat="false" ht="15" hidden="false" customHeight="false" outlineLevel="0" collapsed="false">
      <c r="A14324" s="28" t="n">
        <v>46177</v>
      </c>
      <c r="B14324" s="21" t="s">
        <v>130</v>
      </c>
      <c r="C14324" s="21" t="s">
        <v>136</v>
      </c>
      <c r="D14324" s="29" t="n">
        <v>101.502</v>
      </c>
      <c r="E14324" s="29" t="n">
        <f aca="false">D14324/10</f>
        <v>10.1502</v>
      </c>
      <c r="F14324" s="29" t="n">
        <f aca="false">(E14324+Einstellungen!$B$20)*(1+Einstellungen!$B$10)</f>
        <v>34.279378</v>
      </c>
      <c r="G14324" s="21" t="str">
        <f aca="false">IF(F14324&lt;Einstellungen!$B$5,"ja","nein")</f>
        <v>nein</v>
      </c>
      <c r="H14324" s="21" t="s">
        <v>33</v>
      </c>
      <c r="I14324" s="29" t="n">
        <f aca="false">INDEX(Einstellungen!$B$27:$B$50,19)</f>
        <v>1.35</v>
      </c>
      <c r="J14324" s="29" t="n">
        <f aca="false">F14324*I14324</f>
        <v>46.2771603</v>
      </c>
    </row>
    <row r="14325" customFormat="false" ht="15" hidden="false" customHeight="false" outlineLevel="0" collapsed="false">
      <c r="A14325" s="28" t="n">
        <v>46177</v>
      </c>
      <c r="B14325" s="21" t="s">
        <v>131</v>
      </c>
      <c r="C14325" s="21" t="s">
        <v>136</v>
      </c>
      <c r="D14325" s="29" t="n">
        <v>114.165</v>
      </c>
      <c r="E14325" s="29" t="n">
        <f aca="false">D14325/10</f>
        <v>11.4165</v>
      </c>
      <c r="F14325" s="29" t="n">
        <f aca="false">(E14325+Einstellungen!$B$20)*(1+Einstellungen!$B$10)</f>
        <v>35.786275</v>
      </c>
      <c r="G14325" s="21" t="str">
        <f aca="false">IF(F14325&lt;Einstellungen!$B$5,"ja","nein")</f>
        <v>nein</v>
      </c>
      <c r="H14325" s="21" t="s">
        <v>33</v>
      </c>
      <c r="I14325" s="29" t="n">
        <f aca="false">INDEX(Einstellungen!$B$27:$B$50,20)</f>
        <v>1.45</v>
      </c>
      <c r="J14325" s="29" t="n">
        <f aca="false">F14325*I14325</f>
        <v>51.89009875</v>
      </c>
    </row>
    <row r="14326" customFormat="false" ht="15" hidden="false" customHeight="false" outlineLevel="0" collapsed="false">
      <c r="A14326" s="28" t="n">
        <v>46177</v>
      </c>
      <c r="B14326" s="21" t="s">
        <v>132</v>
      </c>
      <c r="C14326" s="21" t="s">
        <v>136</v>
      </c>
      <c r="D14326" s="29" t="n">
        <v>117.963</v>
      </c>
      <c r="E14326" s="29" t="n">
        <f aca="false">D14326/10</f>
        <v>11.7963</v>
      </c>
      <c r="F14326" s="29" t="n">
        <f aca="false">(E14326+Einstellungen!$B$20)*(1+Einstellungen!$B$10)</f>
        <v>36.238237</v>
      </c>
      <c r="G14326" s="21" t="str">
        <f aca="false">IF(F14326&lt;Einstellungen!$B$5,"ja","nein")</f>
        <v>nein</v>
      </c>
      <c r="H14326" s="21" t="s">
        <v>33</v>
      </c>
      <c r="I14326" s="29" t="n">
        <f aca="false">INDEX(Einstellungen!$B$27:$B$50,21)</f>
        <v>1.4</v>
      </c>
      <c r="J14326" s="29" t="n">
        <f aca="false">F14326*I14326</f>
        <v>50.7335318</v>
      </c>
    </row>
    <row r="14327" customFormat="false" ht="15" hidden="false" customHeight="false" outlineLevel="0" collapsed="false">
      <c r="A14327" s="28" t="n">
        <v>46177</v>
      </c>
      <c r="B14327" s="21" t="s">
        <v>133</v>
      </c>
      <c r="C14327" s="21" t="s">
        <v>136</v>
      </c>
      <c r="D14327" s="29" t="n">
        <v>115.373</v>
      </c>
      <c r="E14327" s="29" t="n">
        <f aca="false">D14327/10</f>
        <v>11.5373</v>
      </c>
      <c r="F14327" s="29" t="n">
        <f aca="false">(E14327+Einstellungen!$B$20)*(1+Einstellungen!$B$10)</f>
        <v>35.930027</v>
      </c>
      <c r="G14327" s="21" t="str">
        <f aca="false">IF(F14327&lt;Einstellungen!$B$5,"ja","nein")</f>
        <v>nein</v>
      </c>
      <c r="H14327" s="21" t="s">
        <v>33</v>
      </c>
      <c r="I14327" s="29" t="n">
        <f aca="false">INDEX(Einstellungen!$B$27:$B$50,22)</f>
        <v>1.25</v>
      </c>
      <c r="J14327" s="29" t="n">
        <f aca="false">F14327*I14327</f>
        <v>44.91253375</v>
      </c>
    </row>
    <row r="14328" customFormat="false" ht="15" hidden="false" customHeight="false" outlineLevel="0" collapsed="false">
      <c r="A14328" s="28" t="n">
        <v>46177</v>
      </c>
      <c r="B14328" s="21" t="s">
        <v>134</v>
      </c>
      <c r="C14328" s="21" t="s">
        <v>136</v>
      </c>
      <c r="D14328" s="29" t="n">
        <v>111.69</v>
      </c>
      <c r="E14328" s="29" t="n">
        <f aca="false">D14328/10</f>
        <v>11.169</v>
      </c>
      <c r="F14328" s="29" t="n">
        <f aca="false">(E14328+Einstellungen!$B$20)*(1+Einstellungen!$B$10)</f>
        <v>35.49175</v>
      </c>
      <c r="G14328" s="21" t="str">
        <f aca="false">IF(F14328&lt;Einstellungen!$B$5,"ja","nein")</f>
        <v>nein</v>
      </c>
      <c r="H14328" s="21" t="s">
        <v>33</v>
      </c>
      <c r="I14328" s="29" t="n">
        <f aca="false">INDEX(Einstellungen!$B$27:$B$50,23)</f>
        <v>1.05</v>
      </c>
      <c r="J14328" s="29" t="n">
        <f aca="false">F14328*I14328</f>
        <v>37.2663375</v>
      </c>
    </row>
    <row r="14329" customFormat="false" ht="15" hidden="false" customHeight="false" outlineLevel="0" collapsed="false">
      <c r="A14329" s="28" t="n">
        <v>46177</v>
      </c>
      <c r="B14329" s="21" t="s">
        <v>135</v>
      </c>
      <c r="C14329" s="21" t="s">
        <v>136</v>
      </c>
      <c r="D14329" s="29" t="n">
        <v>100.05</v>
      </c>
      <c r="E14329" s="29" t="n">
        <f aca="false">D14329/10</f>
        <v>10.005</v>
      </c>
      <c r="F14329" s="29" t="n">
        <f aca="false">(E14329+Einstellungen!$B$20)*(1+Einstellungen!$B$10)</f>
        <v>34.10659</v>
      </c>
      <c r="G14329" s="21" t="str">
        <f aca="false">IF(F14329&lt;Einstellungen!$B$5,"ja","nein")</f>
        <v>nein</v>
      </c>
      <c r="H14329" s="21" t="s">
        <v>33</v>
      </c>
      <c r="I14329" s="29" t="n">
        <f aca="false">INDEX(Einstellungen!$B$27:$B$50,24)</f>
        <v>0.8</v>
      </c>
      <c r="J14329" s="29" t="n">
        <f aca="false">F14329*I14329</f>
        <v>27.285272</v>
      </c>
    </row>
    <row r="14330" customFormat="false" ht="15" hidden="false" customHeight="false" outlineLevel="0" collapsed="false">
      <c r="A14330" s="28" t="n">
        <v>46178</v>
      </c>
      <c r="B14330" s="21" t="s">
        <v>111</v>
      </c>
      <c r="C14330" s="21" t="s">
        <v>137</v>
      </c>
      <c r="D14330" s="29" t="n">
        <v>80.695</v>
      </c>
      <c r="E14330" s="29" t="n">
        <f aca="false">D14330/10</f>
        <v>8.0695</v>
      </c>
      <c r="F14330" s="29" t="n">
        <f aca="false">(E14330+Einstellungen!$B$20)*(1+Einstellungen!$B$10)</f>
        <v>31.803345</v>
      </c>
      <c r="G14330" s="21" t="str">
        <f aca="false">IF(F14330&lt;Einstellungen!$B$5,"ja","nein")</f>
        <v>nein</v>
      </c>
      <c r="H14330" s="21" t="s">
        <v>33</v>
      </c>
      <c r="I14330" s="29" t="n">
        <f aca="false">INDEX(Einstellungen!$B$27:$B$50,1)</f>
        <v>0.6</v>
      </c>
      <c r="J14330" s="29" t="n">
        <f aca="false">F14330*I14330</f>
        <v>19.082007</v>
      </c>
    </row>
    <row r="14331" customFormat="false" ht="15" hidden="false" customHeight="false" outlineLevel="0" collapsed="false">
      <c r="A14331" s="28" t="n">
        <v>46178</v>
      </c>
      <c r="B14331" s="21" t="s">
        <v>113</v>
      </c>
      <c r="C14331" s="21" t="s">
        <v>137</v>
      </c>
      <c r="D14331" s="29" t="n">
        <v>79.447</v>
      </c>
      <c r="E14331" s="29" t="n">
        <f aca="false">D14331/10</f>
        <v>7.9447</v>
      </c>
      <c r="F14331" s="29" t="n">
        <f aca="false">(E14331+Einstellungen!$B$20)*(1+Einstellungen!$B$10)</f>
        <v>31.654833</v>
      </c>
      <c r="G14331" s="21" t="str">
        <f aca="false">IF(F14331&lt;Einstellungen!$B$5,"ja","nein")</f>
        <v>nein</v>
      </c>
      <c r="H14331" s="21" t="s">
        <v>33</v>
      </c>
      <c r="I14331" s="29" t="n">
        <f aca="false">INDEX(Einstellungen!$B$27:$B$50,2)</f>
        <v>0.5</v>
      </c>
      <c r="J14331" s="29" t="n">
        <f aca="false">F14331*I14331</f>
        <v>15.8274165</v>
      </c>
    </row>
    <row r="14332" customFormat="false" ht="15" hidden="false" customHeight="false" outlineLevel="0" collapsed="false">
      <c r="A14332" s="28" t="n">
        <v>46178</v>
      </c>
      <c r="B14332" s="21" t="s">
        <v>114</v>
      </c>
      <c r="C14332" s="21" t="s">
        <v>137</v>
      </c>
      <c r="D14332" s="29" t="n">
        <v>83.447</v>
      </c>
      <c r="E14332" s="29" t="n">
        <f aca="false">D14332/10</f>
        <v>8.3447</v>
      </c>
      <c r="F14332" s="29" t="n">
        <f aca="false">(E14332+Einstellungen!$B$20)*(1+Einstellungen!$B$10)</f>
        <v>32.130833</v>
      </c>
      <c r="G14332" s="21" t="str">
        <f aca="false">IF(F14332&lt;Einstellungen!$B$5,"ja","nein")</f>
        <v>nein</v>
      </c>
      <c r="H14332" s="21" t="s">
        <v>33</v>
      </c>
      <c r="I14332" s="29" t="n">
        <f aca="false">INDEX(Einstellungen!$B$27:$B$50,3)</f>
        <v>0.45</v>
      </c>
      <c r="J14332" s="29" t="n">
        <f aca="false">F14332*I14332</f>
        <v>14.45887485</v>
      </c>
    </row>
    <row r="14333" customFormat="false" ht="15" hidden="false" customHeight="false" outlineLevel="0" collapsed="false">
      <c r="A14333" s="28" t="n">
        <v>46178</v>
      </c>
      <c r="B14333" s="21" t="s">
        <v>115</v>
      </c>
      <c r="C14333" s="21" t="s">
        <v>137</v>
      </c>
      <c r="D14333" s="29" t="n">
        <v>85.025</v>
      </c>
      <c r="E14333" s="29" t="n">
        <f aca="false">D14333/10</f>
        <v>8.5025</v>
      </c>
      <c r="F14333" s="29" t="n">
        <f aca="false">(E14333+Einstellungen!$B$20)*(1+Einstellungen!$B$10)</f>
        <v>32.318615</v>
      </c>
      <c r="G14333" s="21" t="str">
        <f aca="false">IF(F14333&lt;Einstellungen!$B$5,"ja","nein")</f>
        <v>nein</v>
      </c>
      <c r="H14333" s="21" t="s">
        <v>33</v>
      </c>
      <c r="I14333" s="29" t="n">
        <f aca="false">INDEX(Einstellungen!$B$27:$B$50,4)</f>
        <v>0.45</v>
      </c>
      <c r="J14333" s="29" t="n">
        <f aca="false">F14333*I14333</f>
        <v>14.54337675</v>
      </c>
    </row>
    <row r="14334" customFormat="false" ht="15" hidden="false" customHeight="false" outlineLevel="0" collapsed="false">
      <c r="A14334" s="28" t="n">
        <v>46178</v>
      </c>
      <c r="B14334" s="21" t="s">
        <v>116</v>
      </c>
      <c r="C14334" s="21" t="s">
        <v>137</v>
      </c>
      <c r="D14334" s="29" t="n">
        <v>89.832</v>
      </c>
      <c r="E14334" s="29" t="n">
        <f aca="false">D14334/10</f>
        <v>8.9832</v>
      </c>
      <c r="F14334" s="29" t="n">
        <f aca="false">(E14334+Einstellungen!$B$20)*(1+Einstellungen!$B$10)</f>
        <v>32.890648</v>
      </c>
      <c r="G14334" s="21" t="str">
        <f aca="false">IF(F14334&lt;Einstellungen!$B$5,"ja","nein")</f>
        <v>nein</v>
      </c>
      <c r="H14334" s="21" t="s">
        <v>33</v>
      </c>
      <c r="I14334" s="29" t="n">
        <f aca="false">INDEX(Einstellungen!$B$27:$B$50,5)</f>
        <v>0.45</v>
      </c>
      <c r="J14334" s="29" t="n">
        <f aca="false">F14334*I14334</f>
        <v>14.8007916</v>
      </c>
    </row>
    <row r="14335" customFormat="false" ht="15" hidden="false" customHeight="false" outlineLevel="0" collapsed="false">
      <c r="A14335" s="28" t="n">
        <v>46178</v>
      </c>
      <c r="B14335" s="21" t="s">
        <v>117</v>
      </c>
      <c r="C14335" s="21" t="s">
        <v>137</v>
      </c>
      <c r="D14335" s="29" t="n">
        <v>97.257</v>
      </c>
      <c r="E14335" s="29" t="n">
        <f aca="false">D14335/10</f>
        <v>9.7257</v>
      </c>
      <c r="F14335" s="29" t="n">
        <f aca="false">(E14335+Einstellungen!$B$20)*(1+Einstellungen!$B$10)</f>
        <v>33.774223</v>
      </c>
      <c r="G14335" s="21" t="str">
        <f aca="false">IF(F14335&lt;Einstellungen!$B$5,"ja","nein")</f>
        <v>nein</v>
      </c>
      <c r="H14335" s="21" t="s">
        <v>33</v>
      </c>
      <c r="I14335" s="29" t="n">
        <f aca="false">INDEX(Einstellungen!$B$27:$B$50,6)</f>
        <v>0.5</v>
      </c>
      <c r="J14335" s="29" t="n">
        <f aca="false">F14335*I14335</f>
        <v>16.8871115</v>
      </c>
    </row>
    <row r="14336" customFormat="false" ht="15" hidden="false" customHeight="false" outlineLevel="0" collapsed="false">
      <c r="A14336" s="28" t="n">
        <v>46178</v>
      </c>
      <c r="B14336" s="21" t="s">
        <v>118</v>
      </c>
      <c r="C14336" s="21" t="s">
        <v>137</v>
      </c>
      <c r="D14336" s="29" t="n">
        <v>114.898</v>
      </c>
      <c r="E14336" s="29" t="n">
        <f aca="false">D14336/10</f>
        <v>11.4898</v>
      </c>
      <c r="F14336" s="29" t="n">
        <f aca="false">(E14336+Einstellungen!$B$20)*(1+Einstellungen!$B$10)</f>
        <v>35.873502</v>
      </c>
      <c r="G14336" s="21" t="str">
        <f aca="false">IF(F14336&lt;Einstellungen!$B$5,"ja","nein")</f>
        <v>nein</v>
      </c>
      <c r="H14336" s="21" t="s">
        <v>33</v>
      </c>
      <c r="I14336" s="29" t="n">
        <f aca="false">INDEX(Einstellungen!$B$27:$B$50,7)</f>
        <v>0.7</v>
      </c>
      <c r="J14336" s="29" t="n">
        <f aca="false">F14336*I14336</f>
        <v>25.1114514</v>
      </c>
    </row>
    <row r="14337" customFormat="false" ht="15" hidden="false" customHeight="false" outlineLevel="0" collapsed="false">
      <c r="A14337" s="28" t="n">
        <v>46178</v>
      </c>
      <c r="B14337" s="21" t="s">
        <v>119</v>
      </c>
      <c r="C14337" s="21" t="s">
        <v>137</v>
      </c>
      <c r="D14337" s="29" t="n">
        <v>118.618</v>
      </c>
      <c r="E14337" s="29" t="n">
        <f aca="false">D14337/10</f>
        <v>11.8618</v>
      </c>
      <c r="F14337" s="29" t="n">
        <f aca="false">(E14337+Einstellungen!$B$20)*(1+Einstellungen!$B$10)</f>
        <v>36.316182</v>
      </c>
      <c r="G14337" s="21" t="str">
        <f aca="false">IF(F14337&lt;Einstellungen!$B$5,"ja","nein")</f>
        <v>nein</v>
      </c>
      <c r="H14337" s="21" t="s">
        <v>33</v>
      </c>
      <c r="I14337" s="29" t="n">
        <f aca="false">INDEX(Einstellungen!$B$27:$B$50,8)</f>
        <v>0.95</v>
      </c>
      <c r="J14337" s="29" t="n">
        <f aca="false">F14337*I14337</f>
        <v>34.5003729</v>
      </c>
    </row>
    <row r="14338" customFormat="false" ht="15" hidden="false" customHeight="false" outlineLevel="0" collapsed="false">
      <c r="A14338" s="28" t="n">
        <v>46178</v>
      </c>
      <c r="B14338" s="21" t="s">
        <v>120</v>
      </c>
      <c r="C14338" s="21" t="s">
        <v>137</v>
      </c>
      <c r="D14338" s="29" t="n">
        <v>113.817</v>
      </c>
      <c r="E14338" s="29" t="n">
        <f aca="false">D14338/10</f>
        <v>11.3817</v>
      </c>
      <c r="F14338" s="29" t="n">
        <f aca="false">(E14338+Einstellungen!$B$20)*(1+Einstellungen!$B$10)</f>
        <v>35.744863</v>
      </c>
      <c r="G14338" s="21" t="str">
        <f aca="false">IF(F14338&lt;Einstellungen!$B$5,"ja","nein")</f>
        <v>nein</v>
      </c>
      <c r="H14338" s="21" t="s">
        <v>33</v>
      </c>
      <c r="I14338" s="29" t="n">
        <f aca="false">INDEX(Einstellungen!$B$27:$B$50,9)</f>
        <v>1.05</v>
      </c>
      <c r="J14338" s="29" t="n">
        <f aca="false">F14338*I14338</f>
        <v>37.53210615</v>
      </c>
    </row>
    <row r="14339" customFormat="false" ht="15" hidden="false" customHeight="false" outlineLevel="0" collapsed="false">
      <c r="A14339" s="28" t="n">
        <v>46178</v>
      </c>
      <c r="B14339" s="21" t="s">
        <v>121</v>
      </c>
      <c r="C14339" s="21" t="s">
        <v>137</v>
      </c>
      <c r="D14339" s="29" t="n">
        <v>98.3</v>
      </c>
      <c r="E14339" s="29" t="n">
        <f aca="false">D14339/10</f>
        <v>9.83</v>
      </c>
      <c r="F14339" s="29" t="n">
        <f aca="false">(E14339+Einstellungen!$B$20)*(1+Einstellungen!$B$10)</f>
        <v>33.89834</v>
      </c>
      <c r="G14339" s="21" t="str">
        <f aca="false">IF(F14339&lt;Einstellungen!$B$5,"ja","nein")</f>
        <v>nein</v>
      </c>
      <c r="H14339" s="21" t="s">
        <v>33</v>
      </c>
      <c r="I14339" s="29" t="n">
        <f aca="false">INDEX(Einstellungen!$B$27:$B$50,10)</f>
        <v>1.05</v>
      </c>
      <c r="J14339" s="29" t="n">
        <f aca="false">F14339*I14339</f>
        <v>35.593257</v>
      </c>
    </row>
    <row r="14340" customFormat="false" ht="15" hidden="false" customHeight="false" outlineLevel="0" collapsed="false">
      <c r="A14340" s="28" t="n">
        <v>46178</v>
      </c>
      <c r="B14340" s="21" t="s">
        <v>122</v>
      </c>
      <c r="C14340" s="21" t="s">
        <v>137</v>
      </c>
      <c r="D14340" s="29" t="n">
        <v>86.115</v>
      </c>
      <c r="E14340" s="29" t="n">
        <f aca="false">D14340/10</f>
        <v>8.6115</v>
      </c>
      <c r="F14340" s="29" t="n">
        <f aca="false">(E14340+Einstellungen!$B$20)*(1+Einstellungen!$B$10)</f>
        <v>32.448325</v>
      </c>
      <c r="G14340" s="21" t="str">
        <f aca="false">IF(F14340&lt;Einstellungen!$B$5,"ja","nein")</f>
        <v>nein</v>
      </c>
      <c r="H14340" s="21" t="s">
        <v>33</v>
      </c>
      <c r="I14340" s="29" t="n">
        <f aca="false">INDEX(Einstellungen!$B$27:$B$50,11)</f>
        <v>1.05</v>
      </c>
      <c r="J14340" s="29" t="n">
        <f aca="false">F14340*I14340</f>
        <v>34.07074125</v>
      </c>
    </row>
    <row r="14341" customFormat="false" ht="15" hidden="false" customHeight="false" outlineLevel="0" collapsed="false">
      <c r="A14341" s="28" t="n">
        <v>46178</v>
      </c>
      <c r="B14341" s="21" t="s">
        <v>123</v>
      </c>
      <c r="C14341" s="21" t="s">
        <v>137</v>
      </c>
      <c r="D14341" s="29" t="n">
        <v>70.825</v>
      </c>
      <c r="E14341" s="29" t="n">
        <f aca="false">D14341/10</f>
        <v>7.0825</v>
      </c>
      <c r="F14341" s="29" t="n">
        <f aca="false">(E14341+Einstellungen!$B$20)*(1+Einstellungen!$B$10)</f>
        <v>30.628815</v>
      </c>
      <c r="G14341" s="21" t="str">
        <f aca="false">IF(F14341&lt;Einstellungen!$B$5,"ja","nein")</f>
        <v>nein</v>
      </c>
      <c r="H14341" s="21" t="s">
        <v>33</v>
      </c>
      <c r="I14341" s="29" t="n">
        <f aca="false">INDEX(Einstellungen!$B$27:$B$50,12)</f>
        <v>1.1</v>
      </c>
      <c r="J14341" s="29" t="n">
        <f aca="false">F14341*I14341</f>
        <v>33.6916965</v>
      </c>
    </row>
    <row r="14342" customFormat="false" ht="15" hidden="false" customHeight="false" outlineLevel="0" collapsed="false">
      <c r="A14342" s="28" t="n">
        <v>46178</v>
      </c>
      <c r="B14342" s="21" t="s">
        <v>124</v>
      </c>
      <c r="C14342" s="21" t="s">
        <v>137</v>
      </c>
      <c r="D14342" s="29" t="n">
        <v>45.205</v>
      </c>
      <c r="E14342" s="29" t="n">
        <f aca="false">D14342/10</f>
        <v>4.5205</v>
      </c>
      <c r="F14342" s="29" t="n">
        <f aca="false">(E14342+Einstellungen!$B$20)*(1+Einstellungen!$B$10)</f>
        <v>27.580035</v>
      </c>
      <c r="G14342" s="21" t="str">
        <f aca="false">IF(F14342&lt;Einstellungen!$B$5,"ja","nein")</f>
        <v>ja</v>
      </c>
      <c r="H14342" s="21" t="s">
        <v>33</v>
      </c>
      <c r="I14342" s="29" t="n">
        <f aca="false">INDEX(Einstellungen!$B$27:$B$50,13)</f>
        <v>1.2</v>
      </c>
      <c r="J14342" s="29" t="n">
        <f aca="false">F14342*I14342</f>
        <v>33.096042</v>
      </c>
    </row>
    <row r="14343" customFormat="false" ht="15" hidden="false" customHeight="false" outlineLevel="0" collapsed="false">
      <c r="A14343" s="28" t="n">
        <v>46178</v>
      </c>
      <c r="B14343" s="21" t="s">
        <v>125</v>
      </c>
      <c r="C14343" s="21" t="s">
        <v>137</v>
      </c>
      <c r="D14343" s="29" t="n">
        <v>34.178</v>
      </c>
      <c r="E14343" s="29" t="n">
        <f aca="false">D14343/10</f>
        <v>3.4178</v>
      </c>
      <c r="F14343" s="29" t="n">
        <f aca="false">(E14343+Einstellungen!$B$20)*(1+Einstellungen!$B$10)</f>
        <v>26.267822</v>
      </c>
      <c r="G14343" s="21" t="str">
        <f aca="false">IF(F14343&lt;Einstellungen!$B$5,"ja","nein")</f>
        <v>ja</v>
      </c>
      <c r="H14343" s="21" t="s">
        <v>33</v>
      </c>
      <c r="I14343" s="29" t="n">
        <f aca="false">INDEX(Einstellungen!$B$27:$B$50,14)</f>
        <v>1.15</v>
      </c>
      <c r="J14343" s="29" t="n">
        <f aca="false">F14343*I14343</f>
        <v>30.2079953</v>
      </c>
    </row>
    <row r="14344" customFormat="false" ht="15" hidden="false" customHeight="false" outlineLevel="0" collapsed="false">
      <c r="A14344" s="28" t="n">
        <v>46178</v>
      </c>
      <c r="B14344" s="21" t="s">
        <v>126</v>
      </c>
      <c r="C14344" s="21" t="s">
        <v>137</v>
      </c>
      <c r="D14344" s="29" t="n">
        <v>27.2</v>
      </c>
      <c r="E14344" s="29" t="n">
        <f aca="false">D14344/10</f>
        <v>2.72</v>
      </c>
      <c r="F14344" s="29" t="n">
        <f aca="false">(E14344+Einstellungen!$B$20)*(1+Einstellungen!$B$10)</f>
        <v>25.43744</v>
      </c>
      <c r="G14344" s="21" t="str">
        <f aca="false">IF(F14344&lt;Einstellungen!$B$5,"ja","nein")</f>
        <v>ja</v>
      </c>
      <c r="H14344" s="21" t="s">
        <v>33</v>
      </c>
      <c r="I14344" s="29" t="n">
        <f aca="false">INDEX(Einstellungen!$B$27:$B$50,15)</f>
        <v>1</v>
      </c>
      <c r="J14344" s="29" t="n">
        <f aca="false">F14344*I14344</f>
        <v>25.43744</v>
      </c>
    </row>
    <row r="14345" customFormat="false" ht="15" hidden="false" customHeight="false" outlineLevel="0" collapsed="false">
      <c r="A14345" s="28" t="n">
        <v>46178</v>
      </c>
      <c r="B14345" s="21" t="s">
        <v>127</v>
      </c>
      <c r="C14345" s="21" t="s">
        <v>137</v>
      </c>
      <c r="D14345" s="29" t="n">
        <v>38.01</v>
      </c>
      <c r="E14345" s="29" t="n">
        <f aca="false">D14345/10</f>
        <v>3.801</v>
      </c>
      <c r="F14345" s="29" t="n">
        <f aca="false">(E14345+Einstellungen!$B$20)*(1+Einstellungen!$B$10)</f>
        <v>26.72383</v>
      </c>
      <c r="G14345" s="21" t="str">
        <f aca="false">IF(F14345&lt;Einstellungen!$B$5,"ja","nein")</f>
        <v>ja</v>
      </c>
      <c r="H14345" s="21" t="s">
        <v>33</v>
      </c>
      <c r="I14345" s="29" t="n">
        <f aca="false">INDEX(Einstellungen!$B$27:$B$50,16)</f>
        <v>0.95</v>
      </c>
      <c r="J14345" s="29" t="n">
        <f aca="false">F14345*I14345</f>
        <v>25.3876385</v>
      </c>
    </row>
    <row r="14346" customFormat="false" ht="15" hidden="false" customHeight="false" outlineLevel="0" collapsed="false">
      <c r="A14346" s="28" t="n">
        <v>46178</v>
      </c>
      <c r="B14346" s="21" t="s">
        <v>128</v>
      </c>
      <c r="C14346" s="21" t="s">
        <v>137</v>
      </c>
      <c r="D14346" s="29" t="n">
        <v>72.555</v>
      </c>
      <c r="E14346" s="29" t="n">
        <f aca="false">D14346/10</f>
        <v>7.2555</v>
      </c>
      <c r="F14346" s="29" t="n">
        <f aca="false">(E14346+Einstellungen!$B$20)*(1+Einstellungen!$B$10)</f>
        <v>30.834685</v>
      </c>
      <c r="G14346" s="21" t="str">
        <f aca="false">IF(F14346&lt;Einstellungen!$B$5,"ja","nein")</f>
        <v>nein</v>
      </c>
      <c r="H14346" s="21" t="s">
        <v>33</v>
      </c>
      <c r="I14346" s="29" t="n">
        <f aca="false">INDEX(Einstellungen!$B$27:$B$50,17)</f>
        <v>0.95</v>
      </c>
      <c r="J14346" s="29" t="n">
        <f aca="false">F14346*I14346</f>
        <v>29.29295075</v>
      </c>
    </row>
    <row r="14347" customFormat="false" ht="15" hidden="false" customHeight="false" outlineLevel="0" collapsed="false">
      <c r="A14347" s="28" t="n">
        <v>46178</v>
      </c>
      <c r="B14347" s="21" t="s">
        <v>129</v>
      </c>
      <c r="C14347" s="21" t="s">
        <v>137</v>
      </c>
      <c r="D14347" s="29" t="n">
        <v>104.252</v>
      </c>
      <c r="E14347" s="29" t="n">
        <f aca="false">D14347/10</f>
        <v>10.4252</v>
      </c>
      <c r="F14347" s="29" t="n">
        <f aca="false">(E14347+Einstellungen!$B$20)*(1+Einstellungen!$B$10)</f>
        <v>34.606628</v>
      </c>
      <c r="G14347" s="21" t="str">
        <f aca="false">IF(F14347&lt;Einstellungen!$B$5,"ja","nein")</f>
        <v>nein</v>
      </c>
      <c r="H14347" s="21" t="s">
        <v>33</v>
      </c>
      <c r="I14347" s="29" t="n">
        <f aca="false">INDEX(Einstellungen!$B$27:$B$50,18)</f>
        <v>1.1</v>
      </c>
      <c r="J14347" s="29" t="n">
        <f aca="false">F14347*I14347</f>
        <v>38.0672908</v>
      </c>
    </row>
    <row r="14348" customFormat="false" ht="15" hidden="false" customHeight="false" outlineLevel="0" collapsed="false">
      <c r="A14348" s="28" t="n">
        <v>46178</v>
      </c>
      <c r="B14348" s="21" t="s">
        <v>130</v>
      </c>
      <c r="C14348" s="21" t="s">
        <v>137</v>
      </c>
      <c r="D14348" s="29" t="n">
        <v>128.903</v>
      </c>
      <c r="E14348" s="29" t="n">
        <f aca="false">D14348/10</f>
        <v>12.8903</v>
      </c>
      <c r="F14348" s="29" t="n">
        <f aca="false">(E14348+Einstellungen!$B$20)*(1+Einstellungen!$B$10)</f>
        <v>37.540097</v>
      </c>
      <c r="G14348" s="21" t="str">
        <f aca="false">IF(F14348&lt;Einstellungen!$B$5,"ja","nein")</f>
        <v>nein</v>
      </c>
      <c r="H14348" s="21" t="s">
        <v>33</v>
      </c>
      <c r="I14348" s="29" t="n">
        <f aca="false">INDEX(Einstellungen!$B$27:$B$50,19)</f>
        <v>1.35</v>
      </c>
      <c r="J14348" s="29" t="n">
        <f aca="false">F14348*I14348</f>
        <v>50.67913095</v>
      </c>
    </row>
    <row r="14349" customFormat="false" ht="15" hidden="false" customHeight="false" outlineLevel="0" collapsed="false">
      <c r="A14349" s="28" t="n">
        <v>46178</v>
      </c>
      <c r="B14349" s="21" t="s">
        <v>131</v>
      </c>
      <c r="C14349" s="21" t="s">
        <v>137</v>
      </c>
      <c r="D14349" s="29" t="n">
        <v>150.498</v>
      </c>
      <c r="E14349" s="29" t="n">
        <f aca="false">D14349/10</f>
        <v>15.0498</v>
      </c>
      <c r="F14349" s="29" t="n">
        <f aca="false">(E14349+Einstellungen!$B$20)*(1+Einstellungen!$B$10)</f>
        <v>40.109902</v>
      </c>
      <c r="G14349" s="21" t="str">
        <f aca="false">IF(F14349&lt;Einstellungen!$B$5,"ja","nein")</f>
        <v>nein</v>
      </c>
      <c r="H14349" s="21" t="s">
        <v>33</v>
      </c>
      <c r="I14349" s="29" t="n">
        <f aca="false">INDEX(Einstellungen!$B$27:$B$50,20)</f>
        <v>1.45</v>
      </c>
      <c r="J14349" s="29" t="n">
        <f aca="false">F14349*I14349</f>
        <v>58.1593579</v>
      </c>
    </row>
    <row r="14350" customFormat="false" ht="15" hidden="false" customHeight="false" outlineLevel="0" collapsed="false">
      <c r="A14350" s="28" t="n">
        <v>46178</v>
      </c>
      <c r="B14350" s="21" t="s">
        <v>132</v>
      </c>
      <c r="C14350" s="21" t="s">
        <v>137</v>
      </c>
      <c r="D14350" s="29" t="n">
        <v>179.077</v>
      </c>
      <c r="E14350" s="29" t="n">
        <f aca="false">D14350/10</f>
        <v>17.9077</v>
      </c>
      <c r="F14350" s="29" t="n">
        <f aca="false">(E14350+Einstellungen!$B$20)*(1+Einstellungen!$B$10)</f>
        <v>43.510803</v>
      </c>
      <c r="G14350" s="21" t="str">
        <f aca="false">IF(F14350&lt;Einstellungen!$B$5,"ja","nein")</f>
        <v>nein</v>
      </c>
      <c r="H14350" s="21" t="s">
        <v>33</v>
      </c>
      <c r="I14350" s="29" t="n">
        <f aca="false">INDEX(Einstellungen!$B$27:$B$50,21)</f>
        <v>1.4</v>
      </c>
      <c r="J14350" s="29" t="n">
        <f aca="false">F14350*I14350</f>
        <v>60.9151242</v>
      </c>
    </row>
    <row r="14351" customFormat="false" ht="15" hidden="false" customHeight="false" outlineLevel="0" collapsed="false">
      <c r="A14351" s="28" t="n">
        <v>46178</v>
      </c>
      <c r="B14351" s="21" t="s">
        <v>133</v>
      </c>
      <c r="C14351" s="21" t="s">
        <v>137</v>
      </c>
      <c r="D14351" s="29" t="n">
        <v>189.355</v>
      </c>
      <c r="E14351" s="29" t="n">
        <f aca="false">D14351/10</f>
        <v>18.9355</v>
      </c>
      <c r="F14351" s="29" t="n">
        <f aca="false">(E14351+Einstellungen!$B$20)*(1+Einstellungen!$B$10)</f>
        <v>44.733885</v>
      </c>
      <c r="G14351" s="21" t="str">
        <f aca="false">IF(F14351&lt;Einstellungen!$B$5,"ja","nein")</f>
        <v>nein</v>
      </c>
      <c r="H14351" s="21" t="s">
        <v>33</v>
      </c>
      <c r="I14351" s="29" t="n">
        <f aca="false">INDEX(Einstellungen!$B$27:$B$50,22)</f>
        <v>1.25</v>
      </c>
      <c r="J14351" s="29" t="n">
        <f aca="false">F14351*I14351</f>
        <v>55.91735625</v>
      </c>
    </row>
    <row r="14352" customFormat="false" ht="15" hidden="false" customHeight="false" outlineLevel="0" collapsed="false">
      <c r="A14352" s="28" t="n">
        <v>46178</v>
      </c>
      <c r="B14352" s="21" t="s">
        <v>134</v>
      </c>
      <c r="C14352" s="21" t="s">
        <v>137</v>
      </c>
      <c r="D14352" s="29" t="n">
        <v>169.135</v>
      </c>
      <c r="E14352" s="29" t="n">
        <f aca="false">D14352/10</f>
        <v>16.9135</v>
      </c>
      <c r="F14352" s="29" t="n">
        <f aca="false">(E14352+Einstellungen!$B$20)*(1+Einstellungen!$B$10)</f>
        <v>42.327705</v>
      </c>
      <c r="G14352" s="21" t="str">
        <f aca="false">IF(F14352&lt;Einstellungen!$B$5,"ja","nein")</f>
        <v>nein</v>
      </c>
      <c r="H14352" s="21" t="s">
        <v>33</v>
      </c>
      <c r="I14352" s="29" t="n">
        <f aca="false">INDEX(Einstellungen!$B$27:$B$50,23)</f>
        <v>1.05</v>
      </c>
      <c r="J14352" s="29" t="n">
        <f aca="false">F14352*I14352</f>
        <v>44.44409025</v>
      </c>
    </row>
    <row r="14353" customFormat="false" ht="15" hidden="false" customHeight="false" outlineLevel="0" collapsed="false">
      <c r="A14353" s="28" t="n">
        <v>46178</v>
      </c>
      <c r="B14353" s="21" t="s">
        <v>135</v>
      </c>
      <c r="C14353" s="21" t="s">
        <v>137</v>
      </c>
      <c r="D14353" s="29" t="n">
        <v>152.06</v>
      </c>
      <c r="E14353" s="29" t="n">
        <f aca="false">D14353/10</f>
        <v>15.206</v>
      </c>
      <c r="F14353" s="29" t="n">
        <f aca="false">(E14353+Einstellungen!$B$20)*(1+Einstellungen!$B$10)</f>
        <v>40.29578</v>
      </c>
      <c r="G14353" s="21" t="str">
        <f aca="false">IF(F14353&lt;Einstellungen!$B$5,"ja","nein")</f>
        <v>nein</v>
      </c>
      <c r="H14353" s="21" t="s">
        <v>33</v>
      </c>
      <c r="I14353" s="29" t="n">
        <f aca="false">INDEX(Einstellungen!$B$27:$B$50,24)</f>
        <v>0.8</v>
      </c>
      <c r="J14353" s="29" t="n">
        <f aca="false">F14353*I14353</f>
        <v>32.236624</v>
      </c>
    </row>
    <row r="14354" customFormat="false" ht="15" hidden="false" customHeight="false" outlineLevel="0" collapsed="false">
      <c r="A14354" s="28" t="n">
        <v>46179</v>
      </c>
      <c r="B14354" s="21" t="s">
        <v>111</v>
      </c>
      <c r="C14354" s="21" t="s">
        <v>138</v>
      </c>
      <c r="D14354" s="29" t="n">
        <v>148.243</v>
      </c>
      <c r="E14354" s="29" t="n">
        <f aca="false">D14354/10</f>
        <v>14.8243</v>
      </c>
      <c r="F14354" s="29" t="n">
        <f aca="false">(E14354+Einstellungen!$B$20)*(1+Einstellungen!$B$10)</f>
        <v>39.841557</v>
      </c>
      <c r="G14354" s="21" t="str">
        <f aca="false">IF(F14354&lt;Einstellungen!$B$5,"ja","nein")</f>
        <v>nein</v>
      </c>
      <c r="H14354" s="21" t="s">
        <v>33</v>
      </c>
      <c r="I14354" s="29" t="n">
        <f aca="false">INDEX(Einstellungen!$B$27:$B$50,1)</f>
        <v>0.6</v>
      </c>
      <c r="J14354" s="29" t="n">
        <f aca="false">F14354*I14354</f>
        <v>23.9049342</v>
      </c>
    </row>
    <row r="14355" customFormat="false" ht="15" hidden="false" customHeight="false" outlineLevel="0" collapsed="false">
      <c r="A14355" s="28" t="n">
        <v>46179</v>
      </c>
      <c r="B14355" s="21" t="s">
        <v>113</v>
      </c>
      <c r="C14355" s="21" t="s">
        <v>138</v>
      </c>
      <c r="D14355" s="29" t="n">
        <v>137.18</v>
      </c>
      <c r="E14355" s="29" t="n">
        <f aca="false">D14355/10</f>
        <v>13.718</v>
      </c>
      <c r="F14355" s="29" t="n">
        <f aca="false">(E14355+Einstellungen!$B$20)*(1+Einstellungen!$B$10)</f>
        <v>38.52506</v>
      </c>
      <c r="G14355" s="21" t="str">
        <f aca="false">IF(F14355&lt;Einstellungen!$B$5,"ja","nein")</f>
        <v>nein</v>
      </c>
      <c r="H14355" s="21" t="s">
        <v>33</v>
      </c>
      <c r="I14355" s="29" t="n">
        <f aca="false">INDEX(Einstellungen!$B$27:$B$50,2)</f>
        <v>0.5</v>
      </c>
      <c r="J14355" s="29" t="n">
        <f aca="false">F14355*I14355</f>
        <v>19.26253</v>
      </c>
    </row>
    <row r="14356" customFormat="false" ht="15" hidden="false" customHeight="false" outlineLevel="0" collapsed="false">
      <c r="A14356" s="28" t="n">
        <v>46179</v>
      </c>
      <c r="B14356" s="21" t="s">
        <v>114</v>
      </c>
      <c r="C14356" s="21" t="s">
        <v>138</v>
      </c>
      <c r="D14356" s="29" t="n">
        <v>134.79</v>
      </c>
      <c r="E14356" s="29" t="n">
        <f aca="false">D14356/10</f>
        <v>13.479</v>
      </c>
      <c r="F14356" s="29" t="n">
        <f aca="false">(E14356+Einstellungen!$B$20)*(1+Einstellungen!$B$10)</f>
        <v>38.24065</v>
      </c>
      <c r="G14356" s="21" t="str">
        <f aca="false">IF(F14356&lt;Einstellungen!$B$5,"ja","nein")</f>
        <v>nein</v>
      </c>
      <c r="H14356" s="21" t="s">
        <v>33</v>
      </c>
      <c r="I14356" s="29" t="n">
        <f aca="false">INDEX(Einstellungen!$B$27:$B$50,3)</f>
        <v>0.45</v>
      </c>
      <c r="J14356" s="29" t="n">
        <f aca="false">F14356*I14356</f>
        <v>17.2082925</v>
      </c>
    </row>
    <row r="14357" customFormat="false" ht="15" hidden="false" customHeight="false" outlineLevel="0" collapsed="false">
      <c r="A14357" s="28" t="n">
        <v>46179</v>
      </c>
      <c r="B14357" s="21" t="s">
        <v>115</v>
      </c>
      <c r="C14357" s="21" t="s">
        <v>138</v>
      </c>
      <c r="D14357" s="29" t="n">
        <v>116.168</v>
      </c>
      <c r="E14357" s="29" t="n">
        <f aca="false">D14357/10</f>
        <v>11.6168</v>
      </c>
      <c r="F14357" s="29" t="n">
        <f aca="false">(E14357+Einstellungen!$B$20)*(1+Einstellungen!$B$10)</f>
        <v>36.024632</v>
      </c>
      <c r="G14357" s="21" t="str">
        <f aca="false">IF(F14357&lt;Einstellungen!$B$5,"ja","nein")</f>
        <v>nein</v>
      </c>
      <c r="H14357" s="21" t="s">
        <v>33</v>
      </c>
      <c r="I14357" s="29" t="n">
        <f aca="false">INDEX(Einstellungen!$B$27:$B$50,4)</f>
        <v>0.45</v>
      </c>
      <c r="J14357" s="29" t="n">
        <f aca="false">F14357*I14357</f>
        <v>16.2110844</v>
      </c>
    </row>
    <row r="14358" customFormat="false" ht="15" hidden="false" customHeight="false" outlineLevel="0" collapsed="false">
      <c r="A14358" s="28" t="n">
        <v>46179</v>
      </c>
      <c r="B14358" s="21" t="s">
        <v>116</v>
      </c>
      <c r="C14358" s="21" t="s">
        <v>138</v>
      </c>
      <c r="D14358" s="29" t="n">
        <v>130.183</v>
      </c>
      <c r="E14358" s="29" t="n">
        <f aca="false">D14358/10</f>
        <v>13.0183</v>
      </c>
      <c r="F14358" s="29" t="n">
        <f aca="false">(E14358+Einstellungen!$B$20)*(1+Einstellungen!$B$10)</f>
        <v>37.692417</v>
      </c>
      <c r="G14358" s="21" t="str">
        <f aca="false">IF(F14358&lt;Einstellungen!$B$5,"ja","nein")</f>
        <v>nein</v>
      </c>
      <c r="H14358" s="21" t="s">
        <v>33</v>
      </c>
      <c r="I14358" s="29" t="n">
        <f aca="false">INDEX(Einstellungen!$B$27:$B$50,5)</f>
        <v>0.45</v>
      </c>
      <c r="J14358" s="29" t="n">
        <f aca="false">F14358*I14358</f>
        <v>16.96158765</v>
      </c>
    </row>
    <row r="14359" customFormat="false" ht="15" hidden="false" customHeight="false" outlineLevel="0" collapsed="false">
      <c r="A14359" s="28" t="n">
        <v>46179</v>
      </c>
      <c r="B14359" s="21" t="s">
        <v>117</v>
      </c>
      <c r="C14359" s="21" t="s">
        <v>138</v>
      </c>
      <c r="D14359" s="29" t="n">
        <v>126.035</v>
      </c>
      <c r="E14359" s="29" t="n">
        <f aca="false">D14359/10</f>
        <v>12.6035</v>
      </c>
      <c r="F14359" s="29" t="n">
        <f aca="false">(E14359+Einstellungen!$B$20)*(1+Einstellungen!$B$10)</f>
        <v>37.198805</v>
      </c>
      <c r="G14359" s="21" t="str">
        <f aca="false">IF(F14359&lt;Einstellungen!$B$5,"ja","nein")</f>
        <v>nein</v>
      </c>
      <c r="H14359" s="21" t="s">
        <v>33</v>
      </c>
      <c r="I14359" s="29" t="n">
        <f aca="false">INDEX(Einstellungen!$B$27:$B$50,6)</f>
        <v>0.5</v>
      </c>
      <c r="J14359" s="29" t="n">
        <f aca="false">F14359*I14359</f>
        <v>18.5994025</v>
      </c>
    </row>
    <row r="14360" customFormat="false" ht="15" hidden="false" customHeight="false" outlineLevel="0" collapsed="false">
      <c r="A14360" s="28" t="n">
        <v>46179</v>
      </c>
      <c r="B14360" s="21" t="s">
        <v>118</v>
      </c>
      <c r="C14360" s="21" t="s">
        <v>138</v>
      </c>
      <c r="D14360" s="29" t="n">
        <v>117.69</v>
      </c>
      <c r="E14360" s="29" t="n">
        <f aca="false">D14360/10</f>
        <v>11.769</v>
      </c>
      <c r="F14360" s="29" t="n">
        <f aca="false">(E14360+Einstellungen!$B$20)*(1+Einstellungen!$B$10)</f>
        <v>36.20575</v>
      </c>
      <c r="G14360" s="21" t="str">
        <f aca="false">IF(F14360&lt;Einstellungen!$B$5,"ja","nein")</f>
        <v>nein</v>
      </c>
      <c r="H14360" s="21" t="s">
        <v>33</v>
      </c>
      <c r="I14360" s="29" t="n">
        <f aca="false">INDEX(Einstellungen!$B$27:$B$50,7)</f>
        <v>0.7</v>
      </c>
      <c r="J14360" s="29" t="n">
        <f aca="false">F14360*I14360</f>
        <v>25.344025</v>
      </c>
    </row>
    <row r="14361" customFormat="false" ht="15" hidden="false" customHeight="false" outlineLevel="0" collapsed="false">
      <c r="A14361" s="28" t="n">
        <v>46179</v>
      </c>
      <c r="B14361" s="21" t="s">
        <v>119</v>
      </c>
      <c r="C14361" s="21" t="s">
        <v>138</v>
      </c>
      <c r="D14361" s="29" t="n">
        <v>102.315</v>
      </c>
      <c r="E14361" s="29" t="n">
        <f aca="false">D14361/10</f>
        <v>10.2315</v>
      </c>
      <c r="F14361" s="29" t="n">
        <f aca="false">(E14361+Einstellungen!$B$20)*(1+Einstellungen!$B$10)</f>
        <v>34.376125</v>
      </c>
      <c r="G14361" s="21" t="str">
        <f aca="false">IF(F14361&lt;Einstellungen!$B$5,"ja","nein")</f>
        <v>nein</v>
      </c>
      <c r="H14361" s="21" t="s">
        <v>33</v>
      </c>
      <c r="I14361" s="29" t="n">
        <f aca="false">INDEX(Einstellungen!$B$27:$B$50,8)</f>
        <v>0.95</v>
      </c>
      <c r="J14361" s="29" t="n">
        <f aca="false">F14361*I14361</f>
        <v>32.65731875</v>
      </c>
    </row>
    <row r="14362" customFormat="false" ht="15" hidden="false" customHeight="false" outlineLevel="0" collapsed="false">
      <c r="A14362" s="28" t="n">
        <v>46179</v>
      </c>
      <c r="B14362" s="21" t="s">
        <v>120</v>
      </c>
      <c r="C14362" s="21" t="s">
        <v>138</v>
      </c>
      <c r="D14362" s="29" t="n">
        <v>81.017</v>
      </c>
      <c r="E14362" s="29" t="n">
        <f aca="false">D14362/10</f>
        <v>8.1017</v>
      </c>
      <c r="F14362" s="29" t="n">
        <f aca="false">(E14362+Einstellungen!$B$20)*(1+Einstellungen!$B$10)</f>
        <v>31.841663</v>
      </c>
      <c r="G14362" s="21" t="str">
        <f aca="false">IF(F14362&lt;Einstellungen!$B$5,"ja","nein")</f>
        <v>nein</v>
      </c>
      <c r="H14362" s="21" t="s">
        <v>33</v>
      </c>
      <c r="I14362" s="29" t="n">
        <f aca="false">INDEX(Einstellungen!$B$27:$B$50,9)</f>
        <v>1.05</v>
      </c>
      <c r="J14362" s="29" t="n">
        <f aca="false">F14362*I14362</f>
        <v>33.43374615</v>
      </c>
    </row>
    <row r="14363" customFormat="false" ht="15" hidden="false" customHeight="false" outlineLevel="0" collapsed="false">
      <c r="A14363" s="28" t="n">
        <v>46179</v>
      </c>
      <c r="B14363" s="21" t="s">
        <v>121</v>
      </c>
      <c r="C14363" s="21" t="s">
        <v>138</v>
      </c>
      <c r="D14363" s="29" t="n">
        <v>50</v>
      </c>
      <c r="E14363" s="29" t="n">
        <f aca="false">D14363/10</f>
        <v>5</v>
      </c>
      <c r="F14363" s="29" t="n">
        <f aca="false">(E14363+Einstellungen!$B$20)*(1+Einstellungen!$B$10)</f>
        <v>28.15064</v>
      </c>
      <c r="G14363" s="21" t="str">
        <f aca="false">IF(F14363&lt;Einstellungen!$B$5,"ja","nein")</f>
        <v>ja</v>
      </c>
      <c r="H14363" s="21" t="s">
        <v>33</v>
      </c>
      <c r="I14363" s="29" t="n">
        <f aca="false">INDEX(Einstellungen!$B$27:$B$50,10)</f>
        <v>1.05</v>
      </c>
      <c r="J14363" s="29" t="n">
        <f aca="false">F14363*I14363</f>
        <v>29.558172</v>
      </c>
    </row>
    <row r="14364" customFormat="false" ht="15" hidden="false" customHeight="false" outlineLevel="0" collapsed="false">
      <c r="A14364" s="28" t="n">
        <v>46179</v>
      </c>
      <c r="B14364" s="21" t="s">
        <v>122</v>
      </c>
      <c r="C14364" s="21" t="s">
        <v>138</v>
      </c>
      <c r="D14364" s="29" t="n">
        <v>14.742</v>
      </c>
      <c r="E14364" s="29" t="n">
        <f aca="false">D14364/10</f>
        <v>1.4742</v>
      </c>
      <c r="F14364" s="29" t="n">
        <f aca="false">(E14364+Einstellungen!$B$20)*(1+Einstellungen!$B$10)</f>
        <v>23.954938</v>
      </c>
      <c r="G14364" s="21" t="str">
        <f aca="false">IF(F14364&lt;Einstellungen!$B$5,"ja","nein")</f>
        <v>ja</v>
      </c>
      <c r="H14364" s="21" t="s">
        <v>33</v>
      </c>
      <c r="I14364" s="29" t="n">
        <f aca="false">INDEX(Einstellungen!$B$27:$B$50,11)</f>
        <v>1.05</v>
      </c>
      <c r="J14364" s="29" t="n">
        <f aca="false">F14364*I14364</f>
        <v>25.1526849</v>
      </c>
    </row>
    <row r="14365" customFormat="false" ht="15" hidden="false" customHeight="false" outlineLevel="0" collapsed="false">
      <c r="A14365" s="28" t="n">
        <v>46179</v>
      </c>
      <c r="B14365" s="21" t="s">
        <v>123</v>
      </c>
      <c r="C14365" s="21" t="s">
        <v>138</v>
      </c>
      <c r="D14365" s="29" t="n">
        <v>0.033</v>
      </c>
      <c r="E14365" s="29" t="n">
        <f aca="false">D14365/10</f>
        <v>0.0033</v>
      </c>
      <c r="F14365" s="29" t="n">
        <f aca="false">(E14365+Einstellungen!$B$20)*(1+Einstellungen!$B$10)</f>
        <v>22.204567</v>
      </c>
      <c r="G14365" s="21" t="str">
        <f aca="false">IF(F14365&lt;Einstellungen!$B$5,"ja","nein")</f>
        <v>ja</v>
      </c>
      <c r="H14365" s="21" t="s">
        <v>33</v>
      </c>
      <c r="I14365" s="29" t="n">
        <f aca="false">INDEX(Einstellungen!$B$27:$B$50,12)</f>
        <v>1.1</v>
      </c>
      <c r="J14365" s="29" t="n">
        <f aca="false">F14365*I14365</f>
        <v>24.4250237</v>
      </c>
    </row>
    <row r="14366" customFormat="false" ht="15" hidden="false" customHeight="false" outlineLevel="0" collapsed="false">
      <c r="A14366" s="28" t="n">
        <v>46179</v>
      </c>
      <c r="B14366" s="21" t="s">
        <v>124</v>
      </c>
      <c r="C14366" s="21" t="s">
        <v>138</v>
      </c>
      <c r="D14366" s="29" t="n">
        <v>-0.03</v>
      </c>
      <c r="E14366" s="29" t="n">
        <f aca="false">D14366/10</f>
        <v>-0.003</v>
      </c>
      <c r="F14366" s="29" t="n">
        <f aca="false">(E14366+Einstellungen!$B$20)*(1+Einstellungen!$B$10)</f>
        <v>22.19707</v>
      </c>
      <c r="G14366" s="21" t="str">
        <f aca="false">IF(F14366&lt;Einstellungen!$B$5,"ja","nein")</f>
        <v>ja</v>
      </c>
      <c r="H14366" s="21" t="s">
        <v>33</v>
      </c>
      <c r="I14366" s="29" t="n">
        <f aca="false">INDEX(Einstellungen!$B$27:$B$50,13)</f>
        <v>1.2</v>
      </c>
      <c r="J14366" s="29" t="n">
        <f aca="false">F14366*I14366</f>
        <v>26.636484</v>
      </c>
    </row>
    <row r="14367" customFormat="false" ht="15" hidden="false" customHeight="false" outlineLevel="0" collapsed="false">
      <c r="A14367" s="28" t="n">
        <v>46179</v>
      </c>
      <c r="B14367" s="21" t="s">
        <v>125</v>
      </c>
      <c r="C14367" s="21" t="s">
        <v>138</v>
      </c>
      <c r="D14367" s="29" t="n">
        <v>-0.025</v>
      </c>
      <c r="E14367" s="29" t="n">
        <f aca="false">D14367/10</f>
        <v>-0.0025</v>
      </c>
      <c r="F14367" s="29" t="n">
        <f aca="false">(E14367+Einstellungen!$B$20)*(1+Einstellungen!$B$10)</f>
        <v>22.197665</v>
      </c>
      <c r="G14367" s="21" t="str">
        <f aca="false">IF(F14367&lt;Einstellungen!$B$5,"ja","nein")</f>
        <v>ja</v>
      </c>
      <c r="H14367" s="21" t="s">
        <v>33</v>
      </c>
      <c r="I14367" s="29" t="n">
        <f aca="false">INDEX(Einstellungen!$B$27:$B$50,14)</f>
        <v>1.15</v>
      </c>
      <c r="J14367" s="29" t="n">
        <f aca="false">F14367*I14367</f>
        <v>25.52731475</v>
      </c>
    </row>
    <row r="14368" customFormat="false" ht="15" hidden="false" customHeight="false" outlineLevel="0" collapsed="false">
      <c r="A14368" s="28" t="n">
        <v>46179</v>
      </c>
      <c r="B14368" s="21" t="s">
        <v>126</v>
      </c>
      <c r="C14368" s="21" t="s">
        <v>138</v>
      </c>
      <c r="D14368" s="29" t="n">
        <v>0.022</v>
      </c>
      <c r="E14368" s="29" t="n">
        <f aca="false">D14368/10</f>
        <v>0.0022</v>
      </c>
      <c r="F14368" s="29" t="n">
        <f aca="false">(E14368+Einstellungen!$B$20)*(1+Einstellungen!$B$10)</f>
        <v>22.203258</v>
      </c>
      <c r="G14368" s="21" t="str">
        <f aca="false">IF(F14368&lt;Einstellungen!$B$5,"ja","nein")</f>
        <v>ja</v>
      </c>
      <c r="H14368" s="21" t="s">
        <v>33</v>
      </c>
      <c r="I14368" s="29" t="n">
        <f aca="false">INDEX(Einstellungen!$B$27:$B$50,15)</f>
        <v>1</v>
      </c>
      <c r="J14368" s="29" t="n">
        <f aca="false">F14368*I14368</f>
        <v>22.203258</v>
      </c>
    </row>
    <row r="14369" customFormat="false" ht="15" hidden="false" customHeight="false" outlineLevel="0" collapsed="false">
      <c r="A14369" s="28" t="n">
        <v>46179</v>
      </c>
      <c r="B14369" s="21" t="s">
        <v>127</v>
      </c>
      <c r="C14369" s="21" t="s">
        <v>138</v>
      </c>
      <c r="D14369" s="29" t="n">
        <v>9.51</v>
      </c>
      <c r="E14369" s="29" t="n">
        <f aca="false">D14369/10</f>
        <v>0.951</v>
      </c>
      <c r="F14369" s="29" t="n">
        <f aca="false">(E14369+Einstellungen!$B$20)*(1+Einstellungen!$B$10)</f>
        <v>23.33233</v>
      </c>
      <c r="G14369" s="21" t="str">
        <f aca="false">IF(F14369&lt;Einstellungen!$B$5,"ja","nein")</f>
        <v>ja</v>
      </c>
      <c r="H14369" s="21" t="s">
        <v>33</v>
      </c>
      <c r="I14369" s="29" t="n">
        <f aca="false">INDEX(Einstellungen!$B$27:$B$50,16)</f>
        <v>0.95</v>
      </c>
      <c r="J14369" s="29" t="n">
        <f aca="false">F14369*I14369</f>
        <v>22.1657135</v>
      </c>
    </row>
    <row r="14370" customFormat="false" ht="15" hidden="false" customHeight="false" outlineLevel="0" collapsed="false">
      <c r="A14370" s="28" t="n">
        <v>46179</v>
      </c>
      <c r="B14370" s="21" t="s">
        <v>128</v>
      </c>
      <c r="C14370" s="21" t="s">
        <v>138</v>
      </c>
      <c r="D14370" s="29" t="n">
        <v>46.105</v>
      </c>
      <c r="E14370" s="29" t="n">
        <f aca="false">D14370/10</f>
        <v>4.6105</v>
      </c>
      <c r="F14370" s="29" t="n">
        <f aca="false">(E14370+Einstellungen!$B$20)*(1+Einstellungen!$B$10)</f>
        <v>27.687135</v>
      </c>
      <c r="G14370" s="21" t="str">
        <f aca="false">IF(F14370&lt;Einstellungen!$B$5,"ja","nein")</f>
        <v>ja</v>
      </c>
      <c r="H14370" s="21" t="s">
        <v>33</v>
      </c>
      <c r="I14370" s="29" t="n">
        <f aca="false">INDEX(Einstellungen!$B$27:$B$50,17)</f>
        <v>0.95</v>
      </c>
      <c r="J14370" s="29" t="n">
        <f aca="false">F14370*I14370</f>
        <v>26.30277825</v>
      </c>
    </row>
    <row r="14371" customFormat="false" ht="15" hidden="false" customHeight="false" outlineLevel="0" collapsed="false">
      <c r="A14371" s="28" t="n">
        <v>46179</v>
      </c>
      <c r="B14371" s="21" t="s">
        <v>129</v>
      </c>
      <c r="C14371" s="21" t="s">
        <v>138</v>
      </c>
      <c r="D14371" s="29" t="n">
        <v>93.282</v>
      </c>
      <c r="E14371" s="29" t="n">
        <f aca="false">D14371/10</f>
        <v>9.3282</v>
      </c>
      <c r="F14371" s="29" t="n">
        <f aca="false">(E14371+Einstellungen!$B$20)*(1+Einstellungen!$B$10)</f>
        <v>33.301198</v>
      </c>
      <c r="G14371" s="21" t="str">
        <f aca="false">IF(F14371&lt;Einstellungen!$B$5,"ja","nein")</f>
        <v>nein</v>
      </c>
      <c r="H14371" s="21" t="s">
        <v>33</v>
      </c>
      <c r="I14371" s="29" t="n">
        <f aca="false">INDEX(Einstellungen!$B$27:$B$50,18)</f>
        <v>1.1</v>
      </c>
      <c r="J14371" s="29" t="n">
        <f aca="false">F14371*I14371</f>
        <v>36.6313178</v>
      </c>
    </row>
    <row r="14372" customFormat="false" ht="15" hidden="false" customHeight="false" outlineLevel="0" collapsed="false">
      <c r="A14372" s="28" t="n">
        <v>46179</v>
      </c>
      <c r="B14372" s="21" t="s">
        <v>130</v>
      </c>
      <c r="C14372" s="21" t="s">
        <v>138</v>
      </c>
      <c r="D14372" s="29" t="n">
        <v>121.787</v>
      </c>
      <c r="E14372" s="29" t="n">
        <f aca="false">D14372/10</f>
        <v>12.1787</v>
      </c>
      <c r="F14372" s="29" t="n">
        <f aca="false">(E14372+Einstellungen!$B$20)*(1+Einstellungen!$B$10)</f>
        <v>36.693293</v>
      </c>
      <c r="G14372" s="21" t="str">
        <f aca="false">IF(F14372&lt;Einstellungen!$B$5,"ja","nein")</f>
        <v>nein</v>
      </c>
      <c r="H14372" s="21" t="s">
        <v>33</v>
      </c>
      <c r="I14372" s="29" t="n">
        <f aca="false">INDEX(Einstellungen!$B$27:$B$50,19)</f>
        <v>1.35</v>
      </c>
      <c r="J14372" s="29" t="n">
        <f aca="false">F14372*I14372</f>
        <v>49.53594555</v>
      </c>
    </row>
    <row r="14373" customFormat="false" ht="15" hidden="false" customHeight="false" outlineLevel="0" collapsed="false">
      <c r="A14373" s="28" t="n">
        <v>46179</v>
      </c>
      <c r="B14373" s="21" t="s">
        <v>131</v>
      </c>
      <c r="C14373" s="21" t="s">
        <v>138</v>
      </c>
      <c r="D14373" s="29" t="n">
        <v>133.85</v>
      </c>
      <c r="E14373" s="29" t="n">
        <f aca="false">D14373/10</f>
        <v>13.385</v>
      </c>
      <c r="F14373" s="29" t="n">
        <f aca="false">(E14373+Einstellungen!$B$20)*(1+Einstellungen!$B$10)</f>
        <v>38.12879</v>
      </c>
      <c r="G14373" s="21" t="str">
        <f aca="false">IF(F14373&lt;Einstellungen!$B$5,"ja","nein")</f>
        <v>nein</v>
      </c>
      <c r="H14373" s="21" t="s">
        <v>33</v>
      </c>
      <c r="I14373" s="29" t="n">
        <f aca="false">INDEX(Einstellungen!$B$27:$B$50,20)</f>
        <v>1.45</v>
      </c>
      <c r="J14373" s="29" t="n">
        <f aca="false">F14373*I14373</f>
        <v>55.2867455</v>
      </c>
    </row>
    <row r="14374" customFormat="false" ht="15" hidden="false" customHeight="false" outlineLevel="0" collapsed="false">
      <c r="A14374" s="28" t="n">
        <v>46179</v>
      </c>
      <c r="B14374" s="21" t="s">
        <v>132</v>
      </c>
      <c r="C14374" s="21" t="s">
        <v>138</v>
      </c>
      <c r="D14374" s="29" t="n">
        <v>152.433</v>
      </c>
      <c r="E14374" s="29" t="n">
        <f aca="false">D14374/10</f>
        <v>15.2433</v>
      </c>
      <c r="F14374" s="29" t="n">
        <f aca="false">(E14374+Einstellungen!$B$20)*(1+Einstellungen!$B$10)</f>
        <v>40.340167</v>
      </c>
      <c r="G14374" s="21" t="str">
        <f aca="false">IF(F14374&lt;Einstellungen!$B$5,"ja","nein")</f>
        <v>nein</v>
      </c>
      <c r="H14374" s="21" t="s">
        <v>33</v>
      </c>
      <c r="I14374" s="29" t="n">
        <f aca="false">INDEX(Einstellungen!$B$27:$B$50,21)</f>
        <v>1.4</v>
      </c>
      <c r="J14374" s="29" t="n">
        <f aca="false">F14374*I14374</f>
        <v>56.4762338</v>
      </c>
    </row>
    <row r="14375" customFormat="false" ht="15" hidden="false" customHeight="false" outlineLevel="0" collapsed="false">
      <c r="A14375" s="28" t="n">
        <v>46179</v>
      </c>
      <c r="B14375" s="21" t="s">
        <v>133</v>
      </c>
      <c r="C14375" s="21" t="s">
        <v>138</v>
      </c>
      <c r="D14375" s="29" t="n">
        <v>150.923</v>
      </c>
      <c r="E14375" s="29" t="n">
        <f aca="false">D14375/10</f>
        <v>15.0923</v>
      </c>
      <c r="F14375" s="29" t="n">
        <f aca="false">(E14375+Einstellungen!$B$20)*(1+Einstellungen!$B$10)</f>
        <v>40.160477</v>
      </c>
      <c r="G14375" s="21" t="str">
        <f aca="false">IF(F14375&lt;Einstellungen!$B$5,"ja","nein")</f>
        <v>nein</v>
      </c>
      <c r="H14375" s="21" t="s">
        <v>33</v>
      </c>
      <c r="I14375" s="29" t="n">
        <f aca="false">INDEX(Einstellungen!$B$27:$B$50,22)</f>
        <v>1.25</v>
      </c>
      <c r="J14375" s="29" t="n">
        <f aca="false">F14375*I14375</f>
        <v>50.20059625</v>
      </c>
    </row>
    <row r="14376" customFormat="false" ht="15" hidden="false" customHeight="false" outlineLevel="0" collapsed="false">
      <c r="A14376" s="28" t="n">
        <v>46179</v>
      </c>
      <c r="B14376" s="21" t="s">
        <v>134</v>
      </c>
      <c r="C14376" s="21" t="s">
        <v>138</v>
      </c>
      <c r="D14376" s="29" t="n">
        <v>134.327</v>
      </c>
      <c r="E14376" s="29" t="n">
        <f aca="false">D14376/10</f>
        <v>13.4327</v>
      </c>
      <c r="F14376" s="29" t="n">
        <f aca="false">(E14376+Einstellungen!$B$20)*(1+Einstellungen!$B$10)</f>
        <v>38.185553</v>
      </c>
      <c r="G14376" s="21" t="str">
        <f aca="false">IF(F14376&lt;Einstellungen!$B$5,"ja","nein")</f>
        <v>nein</v>
      </c>
      <c r="H14376" s="21" t="s">
        <v>33</v>
      </c>
      <c r="I14376" s="29" t="n">
        <f aca="false">INDEX(Einstellungen!$B$27:$B$50,23)</f>
        <v>1.05</v>
      </c>
      <c r="J14376" s="29" t="n">
        <f aca="false">F14376*I14376</f>
        <v>40.09483065</v>
      </c>
    </row>
    <row r="14377" customFormat="false" ht="15" hidden="false" customHeight="false" outlineLevel="0" collapsed="false">
      <c r="A14377" s="28" t="n">
        <v>46179</v>
      </c>
      <c r="B14377" s="21" t="s">
        <v>135</v>
      </c>
      <c r="C14377" s="21" t="s">
        <v>138</v>
      </c>
      <c r="D14377" s="29" t="n">
        <v>121.543</v>
      </c>
      <c r="E14377" s="29" t="n">
        <f aca="false">D14377/10</f>
        <v>12.1543</v>
      </c>
      <c r="F14377" s="29" t="n">
        <f aca="false">(E14377+Einstellungen!$B$20)*(1+Einstellungen!$B$10)</f>
        <v>36.664257</v>
      </c>
      <c r="G14377" s="21" t="str">
        <f aca="false">IF(F14377&lt;Einstellungen!$B$5,"ja","nein")</f>
        <v>nein</v>
      </c>
      <c r="H14377" s="21" t="s">
        <v>33</v>
      </c>
      <c r="I14377" s="29" t="n">
        <f aca="false">INDEX(Einstellungen!$B$27:$B$50,24)</f>
        <v>0.8</v>
      </c>
      <c r="J14377" s="29" t="n">
        <f aca="false">F14377*I14377</f>
        <v>29.3314056</v>
      </c>
    </row>
    <row r="14378" customFormat="false" ht="15" hidden="false" customHeight="false" outlineLevel="0" collapsed="false">
      <c r="A14378" s="28" t="n">
        <v>46180</v>
      </c>
      <c r="B14378" s="21" t="s">
        <v>111</v>
      </c>
      <c r="C14378" s="21" t="s">
        <v>139</v>
      </c>
      <c r="D14378" s="29" t="n">
        <v>110.7</v>
      </c>
      <c r="E14378" s="29" t="n">
        <f aca="false">D14378/10</f>
        <v>11.07</v>
      </c>
      <c r="F14378" s="29" t="n">
        <f aca="false">(E14378+Einstellungen!$B$20)*(1+Einstellungen!$B$10)</f>
        <v>35.37394</v>
      </c>
      <c r="G14378" s="21" t="str">
        <f aca="false">IF(F14378&lt;Einstellungen!$B$5,"ja","nein")</f>
        <v>nein</v>
      </c>
      <c r="H14378" s="21" t="s">
        <v>33</v>
      </c>
      <c r="I14378" s="29" t="n">
        <f aca="false">INDEX(Einstellungen!$B$27:$B$50,1)</f>
        <v>0.6</v>
      </c>
      <c r="J14378" s="29" t="n">
        <f aca="false">F14378*I14378</f>
        <v>21.224364</v>
      </c>
    </row>
    <row r="14379" customFormat="false" ht="15" hidden="false" customHeight="false" outlineLevel="0" collapsed="false">
      <c r="A14379" s="28" t="n">
        <v>46180</v>
      </c>
      <c r="B14379" s="21" t="s">
        <v>113</v>
      </c>
      <c r="C14379" s="21" t="s">
        <v>139</v>
      </c>
      <c r="D14379" s="29" t="n">
        <v>99.513</v>
      </c>
      <c r="E14379" s="29" t="n">
        <f aca="false">D14379/10</f>
        <v>9.9513</v>
      </c>
      <c r="F14379" s="29" t="n">
        <f aca="false">(E14379+Einstellungen!$B$20)*(1+Einstellungen!$B$10)</f>
        <v>34.042687</v>
      </c>
      <c r="G14379" s="21" t="str">
        <f aca="false">IF(F14379&lt;Einstellungen!$B$5,"ja","nein")</f>
        <v>nein</v>
      </c>
      <c r="H14379" s="21" t="s">
        <v>33</v>
      </c>
      <c r="I14379" s="29" t="n">
        <f aca="false">INDEX(Einstellungen!$B$27:$B$50,2)</f>
        <v>0.5</v>
      </c>
      <c r="J14379" s="29" t="n">
        <f aca="false">F14379*I14379</f>
        <v>17.0213435</v>
      </c>
    </row>
    <row r="14380" customFormat="false" ht="15" hidden="false" customHeight="false" outlineLevel="0" collapsed="false">
      <c r="A14380" s="28" t="n">
        <v>46180</v>
      </c>
      <c r="B14380" s="21" t="s">
        <v>114</v>
      </c>
      <c r="C14380" s="21" t="s">
        <v>139</v>
      </c>
      <c r="D14380" s="29" t="n">
        <v>92.207</v>
      </c>
      <c r="E14380" s="29" t="n">
        <f aca="false">D14380/10</f>
        <v>9.2207</v>
      </c>
      <c r="F14380" s="29" t="n">
        <f aca="false">(E14380+Einstellungen!$B$20)*(1+Einstellungen!$B$10)</f>
        <v>33.173273</v>
      </c>
      <c r="G14380" s="21" t="str">
        <f aca="false">IF(F14380&lt;Einstellungen!$B$5,"ja","nein")</f>
        <v>nein</v>
      </c>
      <c r="H14380" s="21" t="s">
        <v>33</v>
      </c>
      <c r="I14380" s="29" t="n">
        <f aca="false">INDEX(Einstellungen!$B$27:$B$50,3)</f>
        <v>0.45</v>
      </c>
      <c r="J14380" s="29" t="n">
        <f aca="false">F14380*I14380</f>
        <v>14.92797285</v>
      </c>
    </row>
    <row r="14381" customFormat="false" ht="15" hidden="false" customHeight="false" outlineLevel="0" collapsed="false">
      <c r="A14381" s="28" t="n">
        <v>46180</v>
      </c>
      <c r="B14381" s="21" t="s">
        <v>115</v>
      </c>
      <c r="C14381" s="21" t="s">
        <v>139</v>
      </c>
      <c r="D14381" s="29" t="n">
        <v>81.415</v>
      </c>
      <c r="E14381" s="29" t="n">
        <f aca="false">D14381/10</f>
        <v>8.1415</v>
      </c>
      <c r="F14381" s="29" t="n">
        <f aca="false">(E14381+Einstellungen!$B$20)*(1+Einstellungen!$B$10)</f>
        <v>31.889025</v>
      </c>
      <c r="G14381" s="21" t="str">
        <f aca="false">IF(F14381&lt;Einstellungen!$B$5,"ja","nein")</f>
        <v>nein</v>
      </c>
      <c r="H14381" s="21" t="s">
        <v>33</v>
      </c>
      <c r="I14381" s="29" t="n">
        <f aca="false">INDEX(Einstellungen!$B$27:$B$50,4)</f>
        <v>0.45</v>
      </c>
      <c r="J14381" s="29" t="n">
        <f aca="false">F14381*I14381</f>
        <v>14.35006125</v>
      </c>
    </row>
    <row r="14382" customFormat="false" ht="15" hidden="false" customHeight="false" outlineLevel="0" collapsed="false">
      <c r="A14382" s="28" t="n">
        <v>46180</v>
      </c>
      <c r="B14382" s="21" t="s">
        <v>116</v>
      </c>
      <c r="C14382" s="21" t="s">
        <v>139</v>
      </c>
      <c r="D14382" s="29" t="n">
        <v>67.013</v>
      </c>
      <c r="E14382" s="29" t="n">
        <f aca="false">D14382/10</f>
        <v>6.7013</v>
      </c>
      <c r="F14382" s="29" t="n">
        <f aca="false">(E14382+Einstellungen!$B$20)*(1+Einstellungen!$B$10)</f>
        <v>30.175187</v>
      </c>
      <c r="G14382" s="21" t="str">
        <f aca="false">IF(F14382&lt;Einstellungen!$B$5,"ja","nein")</f>
        <v>nein</v>
      </c>
      <c r="H14382" s="21" t="s">
        <v>33</v>
      </c>
      <c r="I14382" s="29" t="n">
        <f aca="false">INDEX(Einstellungen!$B$27:$B$50,5)</f>
        <v>0.45</v>
      </c>
      <c r="J14382" s="29" t="n">
        <f aca="false">F14382*I14382</f>
        <v>13.57883415</v>
      </c>
    </row>
    <row r="14383" customFormat="false" ht="15" hidden="false" customHeight="false" outlineLevel="0" collapsed="false">
      <c r="A14383" s="28" t="n">
        <v>46180</v>
      </c>
      <c r="B14383" s="21" t="s">
        <v>117</v>
      </c>
      <c r="C14383" s="21" t="s">
        <v>139</v>
      </c>
      <c r="D14383" s="29" t="n">
        <v>39.21</v>
      </c>
      <c r="E14383" s="29" t="n">
        <f aca="false">D14383/10</f>
        <v>3.921</v>
      </c>
      <c r="F14383" s="29" t="n">
        <f aca="false">(E14383+Einstellungen!$B$20)*(1+Einstellungen!$B$10)</f>
        <v>26.86663</v>
      </c>
      <c r="G14383" s="21" t="str">
        <f aca="false">IF(F14383&lt;Einstellungen!$B$5,"ja","nein")</f>
        <v>ja</v>
      </c>
      <c r="H14383" s="21" t="s">
        <v>33</v>
      </c>
      <c r="I14383" s="29" t="n">
        <f aca="false">INDEX(Einstellungen!$B$27:$B$50,6)</f>
        <v>0.5</v>
      </c>
      <c r="J14383" s="29" t="n">
        <f aca="false">F14383*I14383</f>
        <v>13.433315</v>
      </c>
    </row>
    <row r="14384" customFormat="false" ht="15" hidden="false" customHeight="false" outlineLevel="0" collapsed="false">
      <c r="A14384" s="28" t="n">
        <v>46180</v>
      </c>
      <c r="B14384" s="21" t="s">
        <v>118</v>
      </c>
      <c r="C14384" s="21" t="s">
        <v>139</v>
      </c>
      <c r="D14384" s="29" t="n">
        <v>5.048</v>
      </c>
      <c r="E14384" s="29" t="n">
        <f aca="false">D14384/10</f>
        <v>0.5048</v>
      </c>
      <c r="F14384" s="29" t="n">
        <f aca="false">(E14384+Einstellungen!$B$20)*(1+Einstellungen!$B$10)</f>
        <v>22.801352</v>
      </c>
      <c r="G14384" s="21" t="str">
        <f aca="false">IF(F14384&lt;Einstellungen!$B$5,"ja","nein")</f>
        <v>ja</v>
      </c>
      <c r="H14384" s="21" t="s">
        <v>33</v>
      </c>
      <c r="I14384" s="29" t="n">
        <f aca="false">INDEX(Einstellungen!$B$27:$B$50,7)</f>
        <v>0.7</v>
      </c>
      <c r="J14384" s="29" t="n">
        <f aca="false">F14384*I14384</f>
        <v>15.9609464</v>
      </c>
    </row>
    <row r="14385" customFormat="false" ht="15" hidden="false" customHeight="false" outlineLevel="0" collapsed="false">
      <c r="A14385" s="28" t="n">
        <v>46180</v>
      </c>
      <c r="B14385" s="21" t="s">
        <v>119</v>
      </c>
      <c r="C14385" s="21" t="s">
        <v>139</v>
      </c>
      <c r="D14385" s="29" t="n">
        <v>0.46</v>
      </c>
      <c r="E14385" s="29" t="n">
        <f aca="false">D14385/10</f>
        <v>0.046</v>
      </c>
      <c r="F14385" s="29" t="n">
        <f aca="false">(E14385+Einstellungen!$B$20)*(1+Einstellungen!$B$10)</f>
        <v>22.25538</v>
      </c>
      <c r="G14385" s="21" t="str">
        <f aca="false">IF(F14385&lt;Einstellungen!$B$5,"ja","nein")</f>
        <v>ja</v>
      </c>
      <c r="H14385" s="21" t="s">
        <v>33</v>
      </c>
      <c r="I14385" s="29" t="n">
        <f aca="false">INDEX(Einstellungen!$B$27:$B$50,8)</f>
        <v>0.95</v>
      </c>
      <c r="J14385" s="29" t="n">
        <f aca="false">F14385*I14385</f>
        <v>21.142611</v>
      </c>
    </row>
    <row r="14386" customFormat="false" ht="15" hidden="false" customHeight="false" outlineLevel="0" collapsed="false">
      <c r="A14386" s="28" t="n">
        <v>46180</v>
      </c>
      <c r="B14386" s="21" t="s">
        <v>120</v>
      </c>
      <c r="C14386" s="21" t="s">
        <v>139</v>
      </c>
      <c r="D14386" s="29" t="n">
        <v>-0.552</v>
      </c>
      <c r="E14386" s="29" t="n">
        <f aca="false">D14386/10</f>
        <v>-0.0552</v>
      </c>
      <c r="F14386" s="29" t="n">
        <f aca="false">(E14386+Einstellungen!$B$20)*(1+Einstellungen!$B$10)</f>
        <v>22.134952</v>
      </c>
      <c r="G14386" s="21" t="str">
        <f aca="false">IF(F14386&lt;Einstellungen!$B$5,"ja","nein")</f>
        <v>ja</v>
      </c>
      <c r="H14386" s="21" t="s">
        <v>33</v>
      </c>
      <c r="I14386" s="29" t="n">
        <f aca="false">INDEX(Einstellungen!$B$27:$B$50,9)</f>
        <v>1.05</v>
      </c>
      <c r="J14386" s="29" t="n">
        <f aca="false">F14386*I14386</f>
        <v>23.2416996</v>
      </c>
    </row>
    <row r="14387" customFormat="false" ht="15" hidden="false" customHeight="false" outlineLevel="0" collapsed="false">
      <c r="A14387" s="28" t="n">
        <v>46180</v>
      </c>
      <c r="B14387" s="21" t="s">
        <v>121</v>
      </c>
      <c r="C14387" s="21" t="s">
        <v>139</v>
      </c>
      <c r="D14387" s="29" t="n">
        <v>-5.05</v>
      </c>
      <c r="E14387" s="29" t="n">
        <f aca="false">D14387/10</f>
        <v>-0.505</v>
      </c>
      <c r="F14387" s="29" t="n">
        <f aca="false">(E14387+Einstellungen!$B$20)*(1+Einstellungen!$B$10)</f>
        <v>21.59969</v>
      </c>
      <c r="G14387" s="21" t="str">
        <f aca="false">IF(F14387&lt;Einstellungen!$B$5,"ja","nein")</f>
        <v>ja</v>
      </c>
      <c r="H14387" s="21" t="s">
        <v>33</v>
      </c>
      <c r="I14387" s="29" t="n">
        <f aca="false">INDEX(Einstellungen!$B$27:$B$50,10)</f>
        <v>1.05</v>
      </c>
      <c r="J14387" s="29" t="n">
        <f aca="false">F14387*I14387</f>
        <v>22.6796745</v>
      </c>
    </row>
    <row r="14388" customFormat="false" ht="15" hidden="false" customHeight="false" outlineLevel="0" collapsed="false">
      <c r="A14388" s="28" t="n">
        <v>46180</v>
      </c>
      <c r="B14388" s="21" t="s">
        <v>122</v>
      </c>
      <c r="C14388" s="21" t="s">
        <v>139</v>
      </c>
      <c r="D14388" s="29" t="n">
        <v>-8</v>
      </c>
      <c r="E14388" s="29" t="n">
        <f aca="false">D14388/10</f>
        <v>-0.8</v>
      </c>
      <c r="F14388" s="29" t="n">
        <f aca="false">(E14388+Einstellungen!$B$20)*(1+Einstellungen!$B$10)</f>
        <v>21.24864</v>
      </c>
      <c r="G14388" s="21" t="str">
        <f aca="false">IF(F14388&lt;Einstellungen!$B$5,"ja","nein")</f>
        <v>ja</v>
      </c>
      <c r="H14388" s="21" t="s">
        <v>33</v>
      </c>
      <c r="I14388" s="29" t="n">
        <f aca="false">INDEX(Einstellungen!$B$27:$B$50,11)</f>
        <v>1.05</v>
      </c>
      <c r="J14388" s="29" t="n">
        <f aca="false">F14388*I14388</f>
        <v>22.311072</v>
      </c>
    </row>
    <row r="14389" customFormat="false" ht="15" hidden="false" customHeight="false" outlineLevel="0" collapsed="false">
      <c r="A14389" s="28" t="n">
        <v>46180</v>
      </c>
      <c r="B14389" s="21" t="s">
        <v>123</v>
      </c>
      <c r="C14389" s="21" t="s">
        <v>139</v>
      </c>
      <c r="D14389" s="29" t="n">
        <v>-14.053</v>
      </c>
      <c r="E14389" s="29" t="n">
        <f aca="false">D14389/10</f>
        <v>-1.4053</v>
      </c>
      <c r="F14389" s="29" t="n">
        <f aca="false">(E14389+Einstellungen!$B$20)*(1+Einstellungen!$B$10)</f>
        <v>20.528333</v>
      </c>
      <c r="G14389" s="21" t="str">
        <f aca="false">IF(F14389&lt;Einstellungen!$B$5,"ja","nein")</f>
        <v>ja</v>
      </c>
      <c r="H14389" s="21" t="s">
        <v>33</v>
      </c>
      <c r="I14389" s="29" t="n">
        <f aca="false">INDEX(Einstellungen!$B$27:$B$50,12)</f>
        <v>1.1</v>
      </c>
      <c r="J14389" s="29" t="n">
        <f aca="false">F14389*I14389</f>
        <v>22.5811663</v>
      </c>
    </row>
    <row r="14390" customFormat="false" ht="15" hidden="false" customHeight="false" outlineLevel="0" collapsed="false">
      <c r="A14390" s="28" t="n">
        <v>46180</v>
      </c>
      <c r="B14390" s="21" t="s">
        <v>124</v>
      </c>
      <c r="C14390" s="21" t="s">
        <v>139</v>
      </c>
      <c r="D14390" s="29" t="n">
        <v>-18.262</v>
      </c>
      <c r="E14390" s="29" t="n">
        <f aca="false">D14390/10</f>
        <v>-1.8262</v>
      </c>
      <c r="F14390" s="29" t="n">
        <f aca="false">(E14390+Einstellungen!$B$20)*(1+Einstellungen!$B$10)</f>
        <v>20.027462</v>
      </c>
      <c r="G14390" s="21" t="str">
        <f aca="false">IF(F14390&lt;Einstellungen!$B$5,"ja","nein")</f>
        <v>ja</v>
      </c>
      <c r="H14390" s="21" t="s">
        <v>33</v>
      </c>
      <c r="I14390" s="29" t="n">
        <f aca="false">INDEX(Einstellungen!$B$27:$B$50,13)</f>
        <v>1.2</v>
      </c>
      <c r="J14390" s="29" t="n">
        <f aca="false">F14390*I14390</f>
        <v>24.0329544</v>
      </c>
    </row>
    <row r="14391" customFormat="false" ht="15" hidden="false" customHeight="false" outlineLevel="0" collapsed="false">
      <c r="A14391" s="28" t="n">
        <v>46180</v>
      </c>
      <c r="B14391" s="21" t="s">
        <v>125</v>
      </c>
      <c r="C14391" s="21" t="s">
        <v>139</v>
      </c>
      <c r="D14391" s="29" t="n">
        <v>-35.938</v>
      </c>
      <c r="E14391" s="29" t="n">
        <f aca="false">D14391/10</f>
        <v>-3.5938</v>
      </c>
      <c r="F14391" s="29" t="n">
        <f aca="false">(E14391+Einstellungen!$B$20)*(1+Einstellungen!$B$10)</f>
        <v>17.924018</v>
      </c>
      <c r="G14391" s="21" t="str">
        <f aca="false">IF(F14391&lt;Einstellungen!$B$5,"ja","nein")</f>
        <v>ja</v>
      </c>
      <c r="H14391" s="21" t="s">
        <v>33</v>
      </c>
      <c r="I14391" s="29" t="n">
        <f aca="false">INDEX(Einstellungen!$B$27:$B$50,14)</f>
        <v>1.15</v>
      </c>
      <c r="J14391" s="29" t="n">
        <f aca="false">F14391*I14391</f>
        <v>20.6126207</v>
      </c>
    </row>
    <row r="14392" customFormat="false" ht="15" hidden="false" customHeight="false" outlineLevel="0" collapsed="false">
      <c r="A14392" s="28" t="n">
        <v>46180</v>
      </c>
      <c r="B14392" s="21" t="s">
        <v>126</v>
      </c>
      <c r="C14392" s="21" t="s">
        <v>139</v>
      </c>
      <c r="D14392" s="29" t="n">
        <v>-44.737</v>
      </c>
      <c r="E14392" s="29" t="n">
        <f aca="false">D14392/10</f>
        <v>-4.4737</v>
      </c>
      <c r="F14392" s="29" t="n">
        <f aca="false">(E14392+Einstellungen!$B$20)*(1+Einstellungen!$B$10)</f>
        <v>16.876937</v>
      </c>
      <c r="G14392" s="21" t="str">
        <f aca="false">IF(F14392&lt;Einstellungen!$B$5,"ja","nein")</f>
        <v>ja</v>
      </c>
      <c r="H14392" s="21" t="s">
        <v>33</v>
      </c>
      <c r="I14392" s="29" t="n">
        <f aca="false">INDEX(Einstellungen!$B$27:$B$50,15)</f>
        <v>1</v>
      </c>
      <c r="J14392" s="29" t="n">
        <f aca="false">F14392*I14392</f>
        <v>16.876937</v>
      </c>
    </row>
    <row r="14393" customFormat="false" ht="15" hidden="false" customHeight="false" outlineLevel="0" collapsed="false">
      <c r="A14393" s="28" t="n">
        <v>46180</v>
      </c>
      <c r="B14393" s="21" t="s">
        <v>127</v>
      </c>
      <c r="C14393" s="21" t="s">
        <v>139</v>
      </c>
      <c r="D14393" s="29" t="n">
        <v>-36.47</v>
      </c>
      <c r="E14393" s="29" t="n">
        <f aca="false">D14393/10</f>
        <v>-3.647</v>
      </c>
      <c r="F14393" s="29" t="n">
        <f aca="false">(E14393+Einstellungen!$B$20)*(1+Einstellungen!$B$10)</f>
        <v>17.86071</v>
      </c>
      <c r="G14393" s="21" t="str">
        <f aca="false">IF(F14393&lt;Einstellungen!$B$5,"ja","nein")</f>
        <v>ja</v>
      </c>
      <c r="H14393" s="21" t="s">
        <v>33</v>
      </c>
      <c r="I14393" s="29" t="n">
        <f aca="false">INDEX(Einstellungen!$B$27:$B$50,16)</f>
        <v>0.95</v>
      </c>
      <c r="J14393" s="29" t="n">
        <f aca="false">F14393*I14393</f>
        <v>16.9676745</v>
      </c>
    </row>
    <row r="14394" customFormat="false" ht="15" hidden="false" customHeight="false" outlineLevel="0" collapsed="false">
      <c r="A14394" s="28" t="n">
        <v>46180</v>
      </c>
      <c r="B14394" s="21" t="s">
        <v>128</v>
      </c>
      <c r="C14394" s="21" t="s">
        <v>139</v>
      </c>
      <c r="D14394" s="29" t="n">
        <v>-15.96</v>
      </c>
      <c r="E14394" s="29" t="n">
        <f aca="false">D14394/10</f>
        <v>-1.596</v>
      </c>
      <c r="F14394" s="29" t="n">
        <f aca="false">(E14394+Einstellungen!$B$20)*(1+Einstellungen!$B$10)</f>
        <v>20.3014</v>
      </c>
      <c r="G14394" s="21" t="str">
        <f aca="false">IF(F14394&lt;Einstellungen!$B$5,"ja","nein")</f>
        <v>ja</v>
      </c>
      <c r="H14394" s="21" t="s">
        <v>33</v>
      </c>
      <c r="I14394" s="29" t="n">
        <f aca="false">INDEX(Einstellungen!$B$27:$B$50,17)</f>
        <v>0.95</v>
      </c>
      <c r="J14394" s="29" t="n">
        <f aca="false">F14394*I14394</f>
        <v>19.28633</v>
      </c>
    </row>
    <row r="14395" customFormat="false" ht="15" hidden="false" customHeight="false" outlineLevel="0" collapsed="false">
      <c r="A14395" s="28" t="n">
        <v>46180</v>
      </c>
      <c r="B14395" s="21" t="s">
        <v>129</v>
      </c>
      <c r="C14395" s="21" t="s">
        <v>139</v>
      </c>
      <c r="D14395" s="29" t="n">
        <v>-1.135</v>
      </c>
      <c r="E14395" s="29" t="n">
        <f aca="false">D14395/10</f>
        <v>-0.1135</v>
      </c>
      <c r="F14395" s="29" t="n">
        <f aca="false">(E14395+Einstellungen!$B$20)*(1+Einstellungen!$B$10)</f>
        <v>22.065575</v>
      </c>
      <c r="G14395" s="21" t="str">
        <f aca="false">IF(F14395&lt;Einstellungen!$B$5,"ja","nein")</f>
        <v>ja</v>
      </c>
      <c r="H14395" s="21" t="s">
        <v>33</v>
      </c>
      <c r="I14395" s="29" t="n">
        <f aca="false">INDEX(Einstellungen!$B$27:$B$50,18)</f>
        <v>1.1</v>
      </c>
      <c r="J14395" s="29" t="n">
        <f aca="false">F14395*I14395</f>
        <v>24.2721325</v>
      </c>
    </row>
    <row r="14396" customFormat="false" ht="15" hidden="false" customHeight="false" outlineLevel="0" collapsed="false">
      <c r="A14396" s="28" t="n">
        <v>46180</v>
      </c>
      <c r="B14396" s="21" t="s">
        <v>130</v>
      </c>
      <c r="C14396" s="21" t="s">
        <v>139</v>
      </c>
      <c r="D14396" s="29" t="n">
        <v>53.625</v>
      </c>
      <c r="E14396" s="29" t="n">
        <f aca="false">D14396/10</f>
        <v>5.3625</v>
      </c>
      <c r="F14396" s="29" t="n">
        <f aca="false">(E14396+Einstellungen!$B$20)*(1+Einstellungen!$B$10)</f>
        <v>28.582015</v>
      </c>
      <c r="G14396" s="21" t="str">
        <f aca="false">IF(F14396&lt;Einstellungen!$B$5,"ja","nein")</f>
        <v>ja</v>
      </c>
      <c r="H14396" s="21" t="s">
        <v>33</v>
      </c>
      <c r="I14396" s="29" t="n">
        <f aca="false">INDEX(Einstellungen!$B$27:$B$50,19)</f>
        <v>1.35</v>
      </c>
      <c r="J14396" s="29" t="n">
        <f aca="false">F14396*I14396</f>
        <v>38.58572025</v>
      </c>
    </row>
    <row r="14397" customFormat="false" ht="15" hidden="false" customHeight="false" outlineLevel="0" collapsed="false">
      <c r="A14397" s="28" t="n">
        <v>46180</v>
      </c>
      <c r="B14397" s="21" t="s">
        <v>131</v>
      </c>
      <c r="C14397" s="21" t="s">
        <v>139</v>
      </c>
      <c r="D14397" s="29" t="n">
        <v>108.002</v>
      </c>
      <c r="E14397" s="29" t="n">
        <f aca="false">D14397/10</f>
        <v>10.8002</v>
      </c>
      <c r="F14397" s="29" t="n">
        <f aca="false">(E14397+Einstellungen!$B$20)*(1+Einstellungen!$B$10)</f>
        <v>35.052878</v>
      </c>
      <c r="G14397" s="21" t="str">
        <f aca="false">IF(F14397&lt;Einstellungen!$B$5,"ja","nein")</f>
        <v>nein</v>
      </c>
      <c r="H14397" s="21" t="s">
        <v>33</v>
      </c>
      <c r="I14397" s="29" t="n">
        <f aca="false">INDEX(Einstellungen!$B$27:$B$50,20)</f>
        <v>1.45</v>
      </c>
      <c r="J14397" s="29" t="n">
        <f aca="false">F14397*I14397</f>
        <v>50.8266731</v>
      </c>
    </row>
    <row r="14398" customFormat="false" ht="15" hidden="false" customHeight="false" outlineLevel="0" collapsed="false">
      <c r="A14398" s="28" t="n">
        <v>46180</v>
      </c>
      <c r="B14398" s="21" t="s">
        <v>132</v>
      </c>
      <c r="C14398" s="21" t="s">
        <v>139</v>
      </c>
      <c r="D14398" s="29" t="n">
        <v>128.268</v>
      </c>
      <c r="E14398" s="29" t="n">
        <f aca="false">D14398/10</f>
        <v>12.8268</v>
      </c>
      <c r="F14398" s="29" t="n">
        <f aca="false">(E14398+Einstellungen!$B$20)*(1+Einstellungen!$B$10)</f>
        <v>37.464532</v>
      </c>
      <c r="G14398" s="21" t="str">
        <f aca="false">IF(F14398&lt;Einstellungen!$B$5,"ja","nein")</f>
        <v>nein</v>
      </c>
      <c r="H14398" s="21" t="s">
        <v>33</v>
      </c>
      <c r="I14398" s="29" t="n">
        <f aca="false">INDEX(Einstellungen!$B$27:$B$50,21)</f>
        <v>1.4</v>
      </c>
      <c r="J14398" s="29" t="n">
        <f aca="false">F14398*I14398</f>
        <v>52.4503448</v>
      </c>
    </row>
    <row r="14399" customFormat="false" ht="15" hidden="false" customHeight="false" outlineLevel="0" collapsed="false">
      <c r="A14399" s="28" t="n">
        <v>46180</v>
      </c>
      <c r="B14399" s="21" t="s">
        <v>133</v>
      </c>
      <c r="C14399" s="21" t="s">
        <v>139</v>
      </c>
      <c r="D14399" s="29" t="n">
        <v>137.137</v>
      </c>
      <c r="E14399" s="29" t="n">
        <f aca="false">D14399/10</f>
        <v>13.7137</v>
      </c>
      <c r="F14399" s="29" t="n">
        <f aca="false">(E14399+Einstellungen!$B$20)*(1+Einstellungen!$B$10)</f>
        <v>38.519943</v>
      </c>
      <c r="G14399" s="21" t="str">
        <f aca="false">IF(F14399&lt;Einstellungen!$B$5,"ja","nein")</f>
        <v>nein</v>
      </c>
      <c r="H14399" s="21" t="s">
        <v>33</v>
      </c>
      <c r="I14399" s="29" t="n">
        <f aca="false">INDEX(Einstellungen!$B$27:$B$50,22)</f>
        <v>1.25</v>
      </c>
      <c r="J14399" s="29" t="n">
        <f aca="false">F14399*I14399</f>
        <v>48.14992875</v>
      </c>
    </row>
    <row r="14400" customFormat="false" ht="15" hidden="false" customHeight="false" outlineLevel="0" collapsed="false">
      <c r="A14400" s="28" t="n">
        <v>46180</v>
      </c>
      <c r="B14400" s="21" t="s">
        <v>134</v>
      </c>
      <c r="C14400" s="21" t="s">
        <v>139</v>
      </c>
      <c r="D14400" s="29" t="n">
        <v>141.188</v>
      </c>
      <c r="E14400" s="29" t="n">
        <f aca="false">D14400/10</f>
        <v>14.1188</v>
      </c>
      <c r="F14400" s="29" t="n">
        <f aca="false">(E14400+Einstellungen!$B$20)*(1+Einstellungen!$B$10)</f>
        <v>39.002012</v>
      </c>
      <c r="G14400" s="21" t="str">
        <f aca="false">IF(F14400&lt;Einstellungen!$B$5,"ja","nein")</f>
        <v>nein</v>
      </c>
      <c r="H14400" s="21" t="s">
        <v>33</v>
      </c>
      <c r="I14400" s="29" t="n">
        <f aca="false">INDEX(Einstellungen!$B$27:$B$50,23)</f>
        <v>1.05</v>
      </c>
      <c r="J14400" s="29" t="n">
        <f aca="false">F14400*I14400</f>
        <v>40.9521126</v>
      </c>
    </row>
    <row r="14401" customFormat="false" ht="15" hidden="false" customHeight="false" outlineLevel="0" collapsed="false">
      <c r="A14401" s="28" t="n">
        <v>46180</v>
      </c>
      <c r="B14401" s="21" t="s">
        <v>135</v>
      </c>
      <c r="C14401" s="21" t="s">
        <v>139</v>
      </c>
      <c r="D14401" s="29" t="n">
        <v>140.343</v>
      </c>
      <c r="E14401" s="29" t="n">
        <f aca="false">D14401/10</f>
        <v>14.0343</v>
      </c>
      <c r="F14401" s="29" t="n">
        <f aca="false">(E14401+Einstellungen!$B$20)*(1+Einstellungen!$B$10)</f>
        <v>38.901457</v>
      </c>
      <c r="G14401" s="21" t="str">
        <f aca="false">IF(F14401&lt;Einstellungen!$B$5,"ja","nein")</f>
        <v>nein</v>
      </c>
      <c r="H14401" s="21" t="s">
        <v>33</v>
      </c>
      <c r="I14401" s="29" t="n">
        <f aca="false">INDEX(Einstellungen!$B$27:$B$50,24)</f>
        <v>0.8</v>
      </c>
      <c r="J14401" s="29" t="n">
        <f aca="false">F14401*I14401</f>
        <v>31.1211656</v>
      </c>
    </row>
    <row r="14402" customFormat="false" ht="15" hidden="false" customHeight="false" outlineLevel="0" collapsed="false">
      <c r="A14402" s="28" t="n">
        <v>46181</v>
      </c>
      <c r="B14402" s="21" t="s">
        <v>111</v>
      </c>
      <c r="C14402" s="21" t="s">
        <v>140</v>
      </c>
      <c r="D14402" s="29" t="n">
        <v>140.43</v>
      </c>
      <c r="E14402" s="29" t="n">
        <f aca="false">D14402/10</f>
        <v>14.043</v>
      </c>
      <c r="F14402" s="29" t="n">
        <f aca="false">(E14402+Einstellungen!$B$20)*(1+Einstellungen!$B$10)</f>
        <v>38.91181</v>
      </c>
      <c r="G14402" s="21" t="str">
        <f aca="false">IF(F14402&lt;Einstellungen!$B$5,"ja","nein")</f>
        <v>nein</v>
      </c>
      <c r="H14402" s="21" t="s">
        <v>33</v>
      </c>
      <c r="I14402" s="29" t="n">
        <f aca="false">INDEX(Einstellungen!$B$27:$B$50,1)</f>
        <v>0.6</v>
      </c>
      <c r="J14402" s="29" t="n">
        <f aca="false">F14402*I14402</f>
        <v>23.347086</v>
      </c>
    </row>
    <row r="14403" customFormat="false" ht="15" hidden="false" customHeight="false" outlineLevel="0" collapsed="false">
      <c r="A14403" s="28" t="n">
        <v>46181</v>
      </c>
      <c r="B14403" s="21" t="s">
        <v>113</v>
      </c>
      <c r="C14403" s="21" t="s">
        <v>140</v>
      </c>
      <c r="D14403" s="29" t="n">
        <v>134.238</v>
      </c>
      <c r="E14403" s="29" t="n">
        <f aca="false">D14403/10</f>
        <v>13.4238</v>
      </c>
      <c r="F14403" s="29" t="n">
        <f aca="false">(E14403+Einstellungen!$B$20)*(1+Einstellungen!$B$10)</f>
        <v>38.174962</v>
      </c>
      <c r="G14403" s="21" t="str">
        <f aca="false">IF(F14403&lt;Einstellungen!$B$5,"ja","nein")</f>
        <v>nein</v>
      </c>
      <c r="H14403" s="21" t="s">
        <v>33</v>
      </c>
      <c r="I14403" s="29" t="n">
        <f aca="false">INDEX(Einstellungen!$B$27:$B$50,2)</f>
        <v>0.5</v>
      </c>
      <c r="J14403" s="29" t="n">
        <f aca="false">F14403*I14403</f>
        <v>19.087481</v>
      </c>
    </row>
    <row r="14404" customFormat="false" ht="15" hidden="false" customHeight="false" outlineLevel="0" collapsed="false">
      <c r="A14404" s="28" t="n">
        <v>46181</v>
      </c>
      <c r="B14404" s="21" t="s">
        <v>114</v>
      </c>
      <c r="C14404" s="21" t="s">
        <v>140</v>
      </c>
      <c r="D14404" s="29" t="n">
        <v>132.71</v>
      </c>
      <c r="E14404" s="29" t="n">
        <f aca="false">D14404/10</f>
        <v>13.271</v>
      </c>
      <c r="F14404" s="29" t="n">
        <f aca="false">(E14404+Einstellungen!$B$20)*(1+Einstellungen!$B$10)</f>
        <v>37.99313</v>
      </c>
      <c r="G14404" s="21" t="str">
        <f aca="false">IF(F14404&lt;Einstellungen!$B$5,"ja","nein")</f>
        <v>nein</v>
      </c>
      <c r="H14404" s="21" t="s">
        <v>33</v>
      </c>
      <c r="I14404" s="29" t="n">
        <f aca="false">INDEX(Einstellungen!$B$27:$B$50,3)</f>
        <v>0.45</v>
      </c>
      <c r="J14404" s="29" t="n">
        <f aca="false">F14404*I14404</f>
        <v>17.0969085</v>
      </c>
    </row>
    <row r="14405" customFormat="false" ht="15" hidden="false" customHeight="false" outlineLevel="0" collapsed="false">
      <c r="A14405" s="28" t="n">
        <v>46181</v>
      </c>
      <c r="B14405" s="21" t="s">
        <v>115</v>
      </c>
      <c r="C14405" s="21" t="s">
        <v>140</v>
      </c>
      <c r="D14405" s="29" t="n">
        <v>127.67</v>
      </c>
      <c r="E14405" s="29" t="n">
        <f aca="false">D14405/10</f>
        <v>12.767</v>
      </c>
      <c r="F14405" s="29" t="n">
        <f aca="false">(E14405+Einstellungen!$B$20)*(1+Einstellungen!$B$10)</f>
        <v>37.39337</v>
      </c>
      <c r="G14405" s="21" t="str">
        <f aca="false">IF(F14405&lt;Einstellungen!$B$5,"ja","nein")</f>
        <v>nein</v>
      </c>
      <c r="H14405" s="21" t="s">
        <v>33</v>
      </c>
      <c r="I14405" s="29" t="n">
        <f aca="false">INDEX(Einstellungen!$B$27:$B$50,4)</f>
        <v>0.45</v>
      </c>
      <c r="J14405" s="29" t="n">
        <f aca="false">F14405*I14405</f>
        <v>16.8270165</v>
      </c>
    </row>
    <row r="14406" customFormat="false" ht="15" hidden="false" customHeight="false" outlineLevel="0" collapsed="false">
      <c r="A14406" s="28" t="n">
        <v>46181</v>
      </c>
      <c r="B14406" s="21" t="s">
        <v>116</v>
      </c>
      <c r="C14406" s="21" t="s">
        <v>140</v>
      </c>
      <c r="D14406" s="29" t="n">
        <v>130.175</v>
      </c>
      <c r="E14406" s="29" t="n">
        <f aca="false">D14406/10</f>
        <v>13.0175</v>
      </c>
      <c r="F14406" s="29" t="n">
        <f aca="false">(E14406+Einstellungen!$B$20)*(1+Einstellungen!$B$10)</f>
        <v>37.691465</v>
      </c>
      <c r="G14406" s="21" t="str">
        <f aca="false">IF(F14406&lt;Einstellungen!$B$5,"ja","nein")</f>
        <v>nein</v>
      </c>
      <c r="H14406" s="21" t="s">
        <v>33</v>
      </c>
      <c r="I14406" s="29" t="n">
        <f aca="false">INDEX(Einstellungen!$B$27:$B$50,5)</f>
        <v>0.45</v>
      </c>
      <c r="J14406" s="29" t="n">
        <f aca="false">F14406*I14406</f>
        <v>16.96115925</v>
      </c>
    </row>
    <row r="14407" customFormat="false" ht="15" hidden="false" customHeight="false" outlineLevel="0" collapsed="false">
      <c r="A14407" s="28" t="n">
        <v>46181</v>
      </c>
      <c r="B14407" s="21" t="s">
        <v>117</v>
      </c>
      <c r="C14407" s="21" t="s">
        <v>140</v>
      </c>
      <c r="D14407" s="29" t="n">
        <v>138.562</v>
      </c>
      <c r="E14407" s="29" t="n">
        <f aca="false">D14407/10</f>
        <v>13.8562</v>
      </c>
      <c r="F14407" s="29" t="n">
        <f aca="false">(E14407+Einstellungen!$B$20)*(1+Einstellungen!$B$10)</f>
        <v>38.689518</v>
      </c>
      <c r="G14407" s="21" t="str">
        <f aca="false">IF(F14407&lt;Einstellungen!$B$5,"ja","nein")</f>
        <v>nein</v>
      </c>
      <c r="H14407" s="21" t="s">
        <v>33</v>
      </c>
      <c r="I14407" s="29" t="n">
        <f aca="false">INDEX(Einstellungen!$B$27:$B$50,6)</f>
        <v>0.5</v>
      </c>
      <c r="J14407" s="29" t="n">
        <f aca="false">F14407*I14407</f>
        <v>19.344759</v>
      </c>
    </row>
    <row r="14408" customFormat="false" ht="15" hidden="false" customHeight="false" outlineLevel="0" collapsed="false">
      <c r="A14408" s="28" t="n">
        <v>46181</v>
      </c>
      <c r="B14408" s="21" t="s">
        <v>118</v>
      </c>
      <c r="C14408" s="21" t="s">
        <v>140</v>
      </c>
      <c r="D14408" s="29" t="n">
        <v>150.675</v>
      </c>
      <c r="E14408" s="29" t="n">
        <f aca="false">D14408/10</f>
        <v>15.0675</v>
      </c>
      <c r="F14408" s="29" t="n">
        <f aca="false">(E14408+Einstellungen!$B$20)*(1+Einstellungen!$B$10)</f>
        <v>40.130965</v>
      </c>
      <c r="G14408" s="21" t="str">
        <f aca="false">IF(F14408&lt;Einstellungen!$B$5,"ja","nein")</f>
        <v>nein</v>
      </c>
      <c r="H14408" s="21" t="s">
        <v>33</v>
      </c>
      <c r="I14408" s="29" t="n">
        <f aca="false">INDEX(Einstellungen!$B$27:$B$50,7)</f>
        <v>0.7</v>
      </c>
      <c r="J14408" s="29" t="n">
        <f aca="false">F14408*I14408</f>
        <v>28.0916755</v>
      </c>
    </row>
    <row r="14409" customFormat="false" ht="15" hidden="false" customHeight="false" outlineLevel="0" collapsed="false">
      <c r="A14409" s="28" t="n">
        <v>46181</v>
      </c>
      <c r="B14409" s="21" t="s">
        <v>119</v>
      </c>
      <c r="C14409" s="21" t="s">
        <v>140</v>
      </c>
      <c r="D14409" s="29" t="n">
        <v>145.675</v>
      </c>
      <c r="E14409" s="29" t="n">
        <f aca="false">D14409/10</f>
        <v>14.5675</v>
      </c>
      <c r="F14409" s="29" t="n">
        <f aca="false">(E14409+Einstellungen!$B$20)*(1+Einstellungen!$B$10)</f>
        <v>39.535965</v>
      </c>
      <c r="G14409" s="21" t="str">
        <f aca="false">IF(F14409&lt;Einstellungen!$B$5,"ja","nein")</f>
        <v>nein</v>
      </c>
      <c r="H14409" s="21" t="s">
        <v>33</v>
      </c>
      <c r="I14409" s="29" t="n">
        <f aca="false">INDEX(Einstellungen!$B$27:$B$50,8)</f>
        <v>0.95</v>
      </c>
      <c r="J14409" s="29" t="n">
        <f aca="false">F14409*I14409</f>
        <v>37.55916675</v>
      </c>
    </row>
    <row r="14410" customFormat="false" ht="15" hidden="false" customHeight="false" outlineLevel="0" collapsed="false">
      <c r="A14410" s="28" t="n">
        <v>46181</v>
      </c>
      <c r="B14410" s="21" t="s">
        <v>120</v>
      </c>
      <c r="C14410" s="21" t="s">
        <v>140</v>
      </c>
      <c r="D14410" s="29" t="n">
        <v>124.875</v>
      </c>
      <c r="E14410" s="29" t="n">
        <f aca="false">D14410/10</f>
        <v>12.4875</v>
      </c>
      <c r="F14410" s="29" t="n">
        <f aca="false">(E14410+Einstellungen!$B$20)*(1+Einstellungen!$B$10)</f>
        <v>37.060765</v>
      </c>
      <c r="G14410" s="21" t="str">
        <f aca="false">IF(F14410&lt;Einstellungen!$B$5,"ja","nein")</f>
        <v>nein</v>
      </c>
      <c r="H14410" s="21" t="s">
        <v>33</v>
      </c>
      <c r="I14410" s="29" t="n">
        <f aca="false">INDEX(Einstellungen!$B$27:$B$50,9)</f>
        <v>1.05</v>
      </c>
      <c r="J14410" s="29" t="n">
        <f aca="false">F14410*I14410</f>
        <v>38.91380325</v>
      </c>
    </row>
    <row r="14411" customFormat="false" ht="15" hidden="false" customHeight="false" outlineLevel="0" collapsed="false">
      <c r="A14411" s="28" t="n">
        <v>46181</v>
      </c>
      <c r="B14411" s="21" t="s">
        <v>121</v>
      </c>
      <c r="C14411" s="21" t="s">
        <v>140</v>
      </c>
      <c r="D14411" s="29" t="n">
        <v>100.903</v>
      </c>
      <c r="E14411" s="29" t="n">
        <f aca="false">D14411/10</f>
        <v>10.0903</v>
      </c>
      <c r="F14411" s="29" t="n">
        <f aca="false">(E14411+Einstellungen!$B$20)*(1+Einstellungen!$B$10)</f>
        <v>34.208097</v>
      </c>
      <c r="G14411" s="21" t="str">
        <f aca="false">IF(F14411&lt;Einstellungen!$B$5,"ja","nein")</f>
        <v>nein</v>
      </c>
      <c r="H14411" s="21" t="s">
        <v>33</v>
      </c>
      <c r="I14411" s="29" t="n">
        <f aca="false">INDEX(Einstellungen!$B$27:$B$50,10)</f>
        <v>1.05</v>
      </c>
      <c r="J14411" s="29" t="n">
        <f aca="false">F14411*I14411</f>
        <v>35.91850185</v>
      </c>
    </row>
    <row r="14412" customFormat="false" ht="15" hidden="false" customHeight="false" outlineLevel="0" collapsed="false">
      <c r="A14412" s="28" t="n">
        <v>46181</v>
      </c>
      <c r="B14412" s="21" t="s">
        <v>122</v>
      </c>
      <c r="C14412" s="21" t="s">
        <v>140</v>
      </c>
      <c r="D14412" s="29" t="n">
        <v>75.915</v>
      </c>
      <c r="E14412" s="29" t="n">
        <f aca="false">D14412/10</f>
        <v>7.5915</v>
      </c>
      <c r="F14412" s="29" t="n">
        <f aca="false">(E14412+Einstellungen!$B$20)*(1+Einstellungen!$B$10)</f>
        <v>31.234525</v>
      </c>
      <c r="G14412" s="21" t="str">
        <f aca="false">IF(F14412&lt;Einstellungen!$B$5,"ja","nein")</f>
        <v>nein</v>
      </c>
      <c r="H14412" s="21" t="s">
        <v>33</v>
      </c>
      <c r="I14412" s="29" t="n">
        <f aca="false">INDEX(Einstellungen!$B$27:$B$50,11)</f>
        <v>1.05</v>
      </c>
      <c r="J14412" s="29" t="n">
        <f aca="false">F14412*I14412</f>
        <v>32.79625125</v>
      </c>
    </row>
    <row r="14413" customFormat="false" ht="15" hidden="false" customHeight="false" outlineLevel="0" collapsed="false">
      <c r="A14413" s="28" t="n">
        <v>46181</v>
      </c>
      <c r="B14413" s="21" t="s">
        <v>123</v>
      </c>
      <c r="C14413" s="21" t="s">
        <v>140</v>
      </c>
      <c r="D14413" s="29" t="n">
        <v>55.642</v>
      </c>
      <c r="E14413" s="29" t="n">
        <f aca="false">D14413/10</f>
        <v>5.5642</v>
      </c>
      <c r="F14413" s="29" t="n">
        <f aca="false">(E14413+Einstellungen!$B$20)*(1+Einstellungen!$B$10)</f>
        <v>28.822038</v>
      </c>
      <c r="G14413" s="21" t="str">
        <f aca="false">IF(F14413&lt;Einstellungen!$B$5,"ja","nein")</f>
        <v>ja</v>
      </c>
      <c r="H14413" s="21" t="s">
        <v>33</v>
      </c>
      <c r="I14413" s="29" t="n">
        <f aca="false">INDEX(Einstellungen!$B$27:$B$50,12)</f>
        <v>1.1</v>
      </c>
      <c r="J14413" s="29" t="n">
        <f aca="false">F14413*I14413</f>
        <v>31.7042418</v>
      </c>
    </row>
    <row r="14414" customFormat="false" ht="15" hidden="false" customHeight="false" outlineLevel="0" collapsed="false">
      <c r="A14414" s="28" t="n">
        <v>46181</v>
      </c>
      <c r="B14414" s="21" t="s">
        <v>124</v>
      </c>
      <c r="C14414" s="21" t="s">
        <v>140</v>
      </c>
      <c r="D14414" s="29" t="n">
        <v>54.483</v>
      </c>
      <c r="E14414" s="29" t="n">
        <f aca="false">D14414/10</f>
        <v>5.4483</v>
      </c>
      <c r="F14414" s="29" t="n">
        <f aca="false">(E14414+Einstellungen!$B$20)*(1+Einstellungen!$B$10)</f>
        <v>28.684117</v>
      </c>
      <c r="G14414" s="21" t="str">
        <f aca="false">IF(F14414&lt;Einstellungen!$B$5,"ja","nein")</f>
        <v>ja</v>
      </c>
      <c r="H14414" s="21" t="s">
        <v>33</v>
      </c>
      <c r="I14414" s="29" t="n">
        <f aca="false">INDEX(Einstellungen!$B$27:$B$50,13)</f>
        <v>1.2</v>
      </c>
      <c r="J14414" s="29" t="n">
        <f aca="false">F14414*I14414</f>
        <v>34.4209404</v>
      </c>
    </row>
    <row r="14415" customFormat="false" ht="15" hidden="false" customHeight="false" outlineLevel="0" collapsed="false">
      <c r="A14415" s="28" t="n">
        <v>46181</v>
      </c>
      <c r="B14415" s="21" t="s">
        <v>125</v>
      </c>
      <c r="C14415" s="21" t="s">
        <v>140</v>
      </c>
      <c r="D14415" s="29" t="n">
        <v>55.218</v>
      </c>
      <c r="E14415" s="29" t="n">
        <f aca="false">D14415/10</f>
        <v>5.5218</v>
      </c>
      <c r="F14415" s="29" t="n">
        <f aca="false">(E14415+Einstellungen!$B$20)*(1+Einstellungen!$B$10)</f>
        <v>28.771582</v>
      </c>
      <c r="G14415" s="21" t="str">
        <f aca="false">IF(F14415&lt;Einstellungen!$B$5,"ja","nein")</f>
        <v>ja</v>
      </c>
      <c r="H14415" s="21" t="s">
        <v>33</v>
      </c>
      <c r="I14415" s="29" t="n">
        <f aca="false">INDEX(Einstellungen!$B$27:$B$50,14)</f>
        <v>1.15</v>
      </c>
      <c r="J14415" s="29" t="n">
        <f aca="false">F14415*I14415</f>
        <v>33.0873193</v>
      </c>
    </row>
    <row r="14416" customFormat="false" ht="15" hidden="false" customHeight="false" outlineLevel="0" collapsed="false">
      <c r="A14416" s="28" t="n">
        <v>46181</v>
      </c>
      <c r="B14416" s="21" t="s">
        <v>126</v>
      </c>
      <c r="C14416" s="21" t="s">
        <v>140</v>
      </c>
      <c r="D14416" s="29" t="n">
        <v>68.67</v>
      </c>
      <c r="E14416" s="29" t="n">
        <f aca="false">D14416/10</f>
        <v>6.867</v>
      </c>
      <c r="F14416" s="29" t="n">
        <f aca="false">(E14416+Einstellungen!$B$20)*(1+Einstellungen!$B$10)</f>
        <v>30.37237</v>
      </c>
      <c r="G14416" s="21" t="str">
        <f aca="false">IF(F14416&lt;Einstellungen!$B$5,"ja","nein")</f>
        <v>nein</v>
      </c>
      <c r="H14416" s="21" t="s">
        <v>33</v>
      </c>
      <c r="I14416" s="29" t="n">
        <f aca="false">INDEX(Einstellungen!$B$27:$B$50,15)</f>
        <v>1</v>
      </c>
      <c r="J14416" s="29" t="n">
        <f aca="false">F14416*I14416</f>
        <v>30.37237</v>
      </c>
    </row>
    <row r="14417" customFormat="false" ht="15" hidden="false" customHeight="false" outlineLevel="0" collapsed="false">
      <c r="A14417" s="28" t="n">
        <v>46181</v>
      </c>
      <c r="B14417" s="21" t="s">
        <v>127</v>
      </c>
      <c r="C14417" s="21" t="s">
        <v>140</v>
      </c>
      <c r="D14417" s="29" t="n">
        <v>88.853</v>
      </c>
      <c r="E14417" s="29" t="n">
        <f aca="false">D14417/10</f>
        <v>8.8853</v>
      </c>
      <c r="F14417" s="29" t="n">
        <f aca="false">(E14417+Einstellungen!$B$20)*(1+Einstellungen!$B$10)</f>
        <v>32.774147</v>
      </c>
      <c r="G14417" s="21" t="str">
        <f aca="false">IF(F14417&lt;Einstellungen!$B$5,"ja","nein")</f>
        <v>nein</v>
      </c>
      <c r="H14417" s="21" t="s">
        <v>33</v>
      </c>
      <c r="I14417" s="29" t="n">
        <f aca="false">INDEX(Einstellungen!$B$27:$B$50,16)</f>
        <v>0.95</v>
      </c>
      <c r="J14417" s="29" t="n">
        <f aca="false">F14417*I14417</f>
        <v>31.13543965</v>
      </c>
    </row>
    <row r="14418" customFormat="false" ht="15" hidden="false" customHeight="false" outlineLevel="0" collapsed="false">
      <c r="A14418" s="28" t="n">
        <v>46181</v>
      </c>
      <c r="B14418" s="21" t="s">
        <v>128</v>
      </c>
      <c r="C14418" s="21" t="s">
        <v>140</v>
      </c>
      <c r="D14418" s="29" t="n">
        <v>102.58</v>
      </c>
      <c r="E14418" s="29" t="n">
        <f aca="false">D14418/10</f>
        <v>10.258</v>
      </c>
      <c r="F14418" s="29" t="n">
        <f aca="false">(E14418+Einstellungen!$B$20)*(1+Einstellungen!$B$10)</f>
        <v>34.40766</v>
      </c>
      <c r="G14418" s="21" t="str">
        <f aca="false">IF(F14418&lt;Einstellungen!$B$5,"ja","nein")</f>
        <v>nein</v>
      </c>
      <c r="H14418" s="21" t="s">
        <v>33</v>
      </c>
      <c r="I14418" s="29" t="n">
        <f aca="false">INDEX(Einstellungen!$B$27:$B$50,17)</f>
        <v>0.95</v>
      </c>
      <c r="J14418" s="29" t="n">
        <f aca="false">F14418*I14418</f>
        <v>32.687277</v>
      </c>
    </row>
    <row r="14419" customFormat="false" ht="15" hidden="false" customHeight="false" outlineLevel="0" collapsed="false">
      <c r="A14419" s="28" t="n">
        <v>46181</v>
      </c>
      <c r="B14419" s="21" t="s">
        <v>129</v>
      </c>
      <c r="C14419" s="21" t="s">
        <v>140</v>
      </c>
      <c r="D14419" s="29" t="n">
        <v>128.875</v>
      </c>
      <c r="E14419" s="29" t="n">
        <f aca="false">D14419/10</f>
        <v>12.8875</v>
      </c>
      <c r="F14419" s="29" t="n">
        <f aca="false">(E14419+Einstellungen!$B$20)*(1+Einstellungen!$B$10)</f>
        <v>37.536765</v>
      </c>
      <c r="G14419" s="21" t="str">
        <f aca="false">IF(F14419&lt;Einstellungen!$B$5,"ja","nein")</f>
        <v>nein</v>
      </c>
      <c r="H14419" s="21" t="s">
        <v>33</v>
      </c>
      <c r="I14419" s="29" t="n">
        <f aca="false">INDEX(Einstellungen!$B$27:$B$50,18)</f>
        <v>1.1</v>
      </c>
      <c r="J14419" s="29" t="n">
        <f aca="false">F14419*I14419</f>
        <v>41.2904415</v>
      </c>
    </row>
    <row r="14420" customFormat="false" ht="15" hidden="false" customHeight="false" outlineLevel="0" collapsed="false">
      <c r="A14420" s="28" t="n">
        <v>46181</v>
      </c>
      <c r="B14420" s="21" t="s">
        <v>130</v>
      </c>
      <c r="C14420" s="21" t="s">
        <v>140</v>
      </c>
      <c r="D14420" s="29" t="n">
        <v>151.33</v>
      </c>
      <c r="E14420" s="29" t="n">
        <f aca="false">D14420/10</f>
        <v>15.133</v>
      </c>
      <c r="F14420" s="29" t="n">
        <f aca="false">(E14420+Einstellungen!$B$20)*(1+Einstellungen!$B$10)</f>
        <v>40.20891</v>
      </c>
      <c r="G14420" s="21" t="str">
        <f aca="false">IF(F14420&lt;Einstellungen!$B$5,"ja","nein")</f>
        <v>nein</v>
      </c>
      <c r="H14420" s="21" t="s">
        <v>33</v>
      </c>
      <c r="I14420" s="29" t="n">
        <f aca="false">INDEX(Einstellungen!$B$27:$B$50,19)</f>
        <v>1.35</v>
      </c>
      <c r="J14420" s="29" t="n">
        <f aca="false">F14420*I14420</f>
        <v>54.2820285</v>
      </c>
    </row>
    <row r="14421" customFormat="false" ht="15" hidden="false" customHeight="false" outlineLevel="0" collapsed="false">
      <c r="A14421" s="28" t="n">
        <v>46181</v>
      </c>
      <c r="B14421" s="21" t="s">
        <v>131</v>
      </c>
      <c r="C14421" s="21" t="s">
        <v>140</v>
      </c>
      <c r="D14421" s="29" t="n">
        <v>199.322</v>
      </c>
      <c r="E14421" s="29" t="n">
        <f aca="false">D14421/10</f>
        <v>19.9322</v>
      </c>
      <c r="F14421" s="29" t="n">
        <f aca="false">(E14421+Einstellungen!$B$20)*(1+Einstellungen!$B$10)</f>
        <v>45.919958</v>
      </c>
      <c r="G14421" s="21" t="str">
        <f aca="false">IF(F14421&lt;Einstellungen!$B$5,"ja","nein")</f>
        <v>nein</v>
      </c>
      <c r="H14421" s="21" t="s">
        <v>33</v>
      </c>
      <c r="I14421" s="29" t="n">
        <f aca="false">INDEX(Einstellungen!$B$27:$B$50,20)</f>
        <v>1.45</v>
      </c>
      <c r="J14421" s="29" t="n">
        <f aca="false">F14421*I14421</f>
        <v>66.5839391</v>
      </c>
    </row>
    <row r="14422" customFormat="false" ht="15" hidden="false" customHeight="false" outlineLevel="0" collapsed="false">
      <c r="A14422" s="28" t="n">
        <v>46181</v>
      </c>
      <c r="B14422" s="21" t="s">
        <v>132</v>
      </c>
      <c r="C14422" s="21" t="s">
        <v>140</v>
      </c>
      <c r="D14422" s="29" t="n">
        <v>208.903</v>
      </c>
      <c r="E14422" s="29" t="n">
        <f aca="false">D14422/10</f>
        <v>20.8903</v>
      </c>
      <c r="F14422" s="29" t="n">
        <f aca="false">(E14422+Einstellungen!$B$20)*(1+Einstellungen!$B$10)</f>
        <v>47.060097</v>
      </c>
      <c r="G14422" s="21" t="str">
        <f aca="false">IF(F14422&lt;Einstellungen!$B$5,"ja","nein")</f>
        <v>nein</v>
      </c>
      <c r="H14422" s="21" t="s">
        <v>33</v>
      </c>
      <c r="I14422" s="29" t="n">
        <f aca="false">INDEX(Einstellungen!$B$27:$B$50,21)</f>
        <v>1.4</v>
      </c>
      <c r="J14422" s="29" t="n">
        <f aca="false">F14422*I14422</f>
        <v>65.8841358</v>
      </c>
    </row>
    <row r="14423" customFormat="false" ht="15" hidden="false" customHeight="false" outlineLevel="0" collapsed="false">
      <c r="A14423" s="28" t="n">
        <v>46181</v>
      </c>
      <c r="B14423" s="21" t="s">
        <v>133</v>
      </c>
      <c r="C14423" s="21" t="s">
        <v>140</v>
      </c>
      <c r="D14423" s="29" t="n">
        <v>185.75</v>
      </c>
      <c r="E14423" s="29" t="n">
        <f aca="false">D14423/10</f>
        <v>18.575</v>
      </c>
      <c r="F14423" s="29" t="n">
        <f aca="false">(E14423+Einstellungen!$B$20)*(1+Einstellungen!$B$10)</f>
        <v>44.30489</v>
      </c>
      <c r="G14423" s="21" t="str">
        <f aca="false">IF(F14423&lt;Einstellungen!$B$5,"ja","nein")</f>
        <v>nein</v>
      </c>
      <c r="H14423" s="21" t="s">
        <v>33</v>
      </c>
      <c r="I14423" s="29" t="n">
        <f aca="false">INDEX(Einstellungen!$B$27:$B$50,22)</f>
        <v>1.25</v>
      </c>
      <c r="J14423" s="29" t="n">
        <f aca="false">F14423*I14423</f>
        <v>55.3811125</v>
      </c>
    </row>
    <row r="14424" customFormat="false" ht="15" hidden="false" customHeight="false" outlineLevel="0" collapsed="false">
      <c r="A14424" s="28" t="n">
        <v>46181</v>
      </c>
      <c r="B14424" s="21" t="s">
        <v>134</v>
      </c>
      <c r="C14424" s="21" t="s">
        <v>140</v>
      </c>
      <c r="D14424" s="29" t="n">
        <v>152.368</v>
      </c>
      <c r="E14424" s="29" t="n">
        <f aca="false">D14424/10</f>
        <v>15.2368</v>
      </c>
      <c r="F14424" s="29" t="n">
        <f aca="false">(E14424+Einstellungen!$B$20)*(1+Einstellungen!$B$10)</f>
        <v>40.332432</v>
      </c>
      <c r="G14424" s="21" t="str">
        <f aca="false">IF(F14424&lt;Einstellungen!$B$5,"ja","nein")</f>
        <v>nein</v>
      </c>
      <c r="H14424" s="21" t="s">
        <v>33</v>
      </c>
      <c r="I14424" s="29" t="n">
        <f aca="false">INDEX(Einstellungen!$B$27:$B$50,23)</f>
        <v>1.05</v>
      </c>
      <c r="J14424" s="29" t="n">
        <f aca="false">F14424*I14424</f>
        <v>42.3490536</v>
      </c>
    </row>
    <row r="14425" customFormat="false" ht="15" hidden="false" customHeight="false" outlineLevel="0" collapsed="false">
      <c r="A14425" s="28" t="n">
        <v>46181</v>
      </c>
      <c r="B14425" s="21" t="s">
        <v>135</v>
      </c>
      <c r="C14425" s="21" t="s">
        <v>140</v>
      </c>
      <c r="D14425" s="29" t="n">
        <v>128.205</v>
      </c>
      <c r="E14425" s="29" t="n">
        <f aca="false">D14425/10</f>
        <v>12.8205</v>
      </c>
      <c r="F14425" s="29" t="n">
        <f aca="false">(E14425+Einstellungen!$B$20)*(1+Einstellungen!$B$10)</f>
        <v>37.457035</v>
      </c>
      <c r="G14425" s="21" t="str">
        <f aca="false">IF(F14425&lt;Einstellungen!$B$5,"ja","nein")</f>
        <v>nein</v>
      </c>
      <c r="H14425" s="21" t="s">
        <v>33</v>
      </c>
      <c r="I14425" s="29" t="n">
        <f aca="false">INDEX(Einstellungen!$B$27:$B$50,24)</f>
        <v>0.8</v>
      </c>
      <c r="J14425" s="29" t="n">
        <f aca="false">F14425*I14425</f>
        <v>29.965628</v>
      </c>
    </row>
    <row r="14426" customFormat="false" ht="15" hidden="false" customHeight="false" outlineLevel="0" collapsed="false">
      <c r="A14426" s="28" t="n">
        <v>46182</v>
      </c>
      <c r="B14426" s="21" t="s">
        <v>111</v>
      </c>
      <c r="C14426" s="21" t="s">
        <v>141</v>
      </c>
      <c r="D14426" s="29" t="n">
        <v>129.012</v>
      </c>
      <c r="E14426" s="29" t="n">
        <f aca="false">D14426/10</f>
        <v>12.9012</v>
      </c>
      <c r="F14426" s="29" t="n">
        <f aca="false">(E14426+Einstellungen!$B$20)*(1+Einstellungen!$B$10)</f>
        <v>37.553068</v>
      </c>
      <c r="G14426" s="21" t="str">
        <f aca="false">IF(F14426&lt;Einstellungen!$B$5,"ja","nein")</f>
        <v>nein</v>
      </c>
      <c r="H14426" s="21" t="s">
        <v>33</v>
      </c>
      <c r="I14426" s="29" t="n">
        <f aca="false">INDEX(Einstellungen!$B$27:$B$50,1)</f>
        <v>0.6</v>
      </c>
      <c r="J14426" s="29" t="n">
        <f aca="false">F14426*I14426</f>
        <v>22.5318408</v>
      </c>
    </row>
    <row r="14427" customFormat="false" ht="15" hidden="false" customHeight="false" outlineLevel="0" collapsed="false">
      <c r="A14427" s="28" t="n">
        <v>46182</v>
      </c>
      <c r="B14427" s="21" t="s">
        <v>113</v>
      </c>
      <c r="C14427" s="21" t="s">
        <v>141</v>
      </c>
      <c r="D14427" s="29" t="n">
        <v>122.157</v>
      </c>
      <c r="E14427" s="29" t="n">
        <f aca="false">D14427/10</f>
        <v>12.2157</v>
      </c>
      <c r="F14427" s="29" t="n">
        <f aca="false">(E14427+Einstellungen!$B$20)*(1+Einstellungen!$B$10)</f>
        <v>36.737323</v>
      </c>
      <c r="G14427" s="21" t="str">
        <f aca="false">IF(F14427&lt;Einstellungen!$B$5,"ja","nein")</f>
        <v>nein</v>
      </c>
      <c r="H14427" s="21" t="s">
        <v>33</v>
      </c>
      <c r="I14427" s="29" t="n">
        <f aca="false">INDEX(Einstellungen!$B$27:$B$50,2)</f>
        <v>0.5</v>
      </c>
      <c r="J14427" s="29" t="n">
        <f aca="false">F14427*I14427</f>
        <v>18.3686615</v>
      </c>
    </row>
    <row r="14428" customFormat="false" ht="15" hidden="false" customHeight="false" outlineLevel="0" collapsed="false">
      <c r="A14428" s="28" t="n">
        <v>46182</v>
      </c>
      <c r="B14428" s="21" t="s">
        <v>114</v>
      </c>
      <c r="C14428" s="21" t="s">
        <v>141</v>
      </c>
      <c r="D14428" s="29" t="n">
        <v>115.5</v>
      </c>
      <c r="E14428" s="29" t="n">
        <f aca="false">D14428/10</f>
        <v>11.55</v>
      </c>
      <c r="F14428" s="29" t="n">
        <f aca="false">(E14428+Einstellungen!$B$20)*(1+Einstellungen!$B$10)</f>
        <v>35.94514</v>
      </c>
      <c r="G14428" s="21" t="str">
        <f aca="false">IF(F14428&lt;Einstellungen!$B$5,"ja","nein")</f>
        <v>nein</v>
      </c>
      <c r="H14428" s="21" t="s">
        <v>33</v>
      </c>
      <c r="I14428" s="29" t="n">
        <f aca="false">INDEX(Einstellungen!$B$27:$B$50,3)</f>
        <v>0.45</v>
      </c>
      <c r="J14428" s="29" t="n">
        <f aca="false">F14428*I14428</f>
        <v>16.175313</v>
      </c>
    </row>
    <row r="14429" customFormat="false" ht="15" hidden="false" customHeight="false" outlineLevel="0" collapsed="false">
      <c r="A14429" s="28" t="n">
        <v>46182</v>
      </c>
      <c r="B14429" s="21" t="s">
        <v>115</v>
      </c>
      <c r="C14429" s="21" t="s">
        <v>141</v>
      </c>
      <c r="D14429" s="29" t="n">
        <v>111.218</v>
      </c>
      <c r="E14429" s="29" t="n">
        <f aca="false">D14429/10</f>
        <v>11.1218</v>
      </c>
      <c r="F14429" s="29" t="n">
        <f aca="false">(E14429+Einstellungen!$B$20)*(1+Einstellungen!$B$10)</f>
        <v>35.435582</v>
      </c>
      <c r="G14429" s="21" t="str">
        <f aca="false">IF(F14429&lt;Einstellungen!$B$5,"ja","nein")</f>
        <v>nein</v>
      </c>
      <c r="H14429" s="21" t="s">
        <v>33</v>
      </c>
      <c r="I14429" s="29" t="n">
        <f aca="false">INDEX(Einstellungen!$B$27:$B$50,4)</f>
        <v>0.45</v>
      </c>
      <c r="J14429" s="29" t="n">
        <f aca="false">F14429*I14429</f>
        <v>15.9460119</v>
      </c>
    </row>
    <row r="14430" customFormat="false" ht="15" hidden="false" customHeight="false" outlineLevel="0" collapsed="false">
      <c r="A14430" s="28" t="n">
        <v>46182</v>
      </c>
      <c r="B14430" s="21" t="s">
        <v>116</v>
      </c>
      <c r="C14430" s="21" t="s">
        <v>141</v>
      </c>
      <c r="D14430" s="29" t="n">
        <v>110.475</v>
      </c>
      <c r="E14430" s="29" t="n">
        <f aca="false">D14430/10</f>
        <v>11.0475</v>
      </c>
      <c r="F14430" s="29" t="n">
        <f aca="false">(E14430+Einstellungen!$B$20)*(1+Einstellungen!$B$10)</f>
        <v>35.347165</v>
      </c>
      <c r="G14430" s="21" t="str">
        <f aca="false">IF(F14430&lt;Einstellungen!$B$5,"ja","nein")</f>
        <v>nein</v>
      </c>
      <c r="H14430" s="21" t="s">
        <v>33</v>
      </c>
      <c r="I14430" s="29" t="n">
        <f aca="false">INDEX(Einstellungen!$B$27:$B$50,5)</f>
        <v>0.45</v>
      </c>
      <c r="J14430" s="29" t="n">
        <f aca="false">F14430*I14430</f>
        <v>15.90622425</v>
      </c>
    </row>
    <row r="14431" customFormat="false" ht="15" hidden="false" customHeight="false" outlineLevel="0" collapsed="false">
      <c r="A14431" s="28" t="n">
        <v>46182</v>
      </c>
      <c r="B14431" s="21" t="s">
        <v>117</v>
      </c>
      <c r="C14431" s="21" t="s">
        <v>141</v>
      </c>
      <c r="D14431" s="29" t="n">
        <v>115.843</v>
      </c>
      <c r="E14431" s="29" t="n">
        <f aca="false">D14431/10</f>
        <v>11.5843</v>
      </c>
      <c r="F14431" s="29" t="n">
        <f aca="false">(E14431+Einstellungen!$B$20)*(1+Einstellungen!$B$10)</f>
        <v>35.985957</v>
      </c>
      <c r="G14431" s="21" t="str">
        <f aca="false">IF(F14431&lt;Einstellungen!$B$5,"ja","nein")</f>
        <v>nein</v>
      </c>
      <c r="H14431" s="21" t="s">
        <v>33</v>
      </c>
      <c r="I14431" s="29" t="n">
        <f aca="false">INDEX(Einstellungen!$B$27:$B$50,6)</f>
        <v>0.5</v>
      </c>
      <c r="J14431" s="29" t="n">
        <f aca="false">F14431*I14431</f>
        <v>17.9929785</v>
      </c>
    </row>
    <row r="14432" customFormat="false" ht="15" hidden="false" customHeight="false" outlineLevel="0" collapsed="false">
      <c r="A14432" s="28" t="n">
        <v>46182</v>
      </c>
      <c r="B14432" s="21" t="s">
        <v>118</v>
      </c>
      <c r="C14432" s="21" t="s">
        <v>141</v>
      </c>
      <c r="D14432" s="29" t="n">
        <v>130.153</v>
      </c>
      <c r="E14432" s="29" t="n">
        <f aca="false">D14432/10</f>
        <v>13.0153</v>
      </c>
      <c r="F14432" s="29" t="n">
        <f aca="false">(E14432+Einstellungen!$B$20)*(1+Einstellungen!$B$10)</f>
        <v>37.688847</v>
      </c>
      <c r="G14432" s="21" t="str">
        <f aca="false">IF(F14432&lt;Einstellungen!$B$5,"ja","nein")</f>
        <v>nein</v>
      </c>
      <c r="H14432" s="21" t="s">
        <v>33</v>
      </c>
      <c r="I14432" s="29" t="n">
        <f aca="false">INDEX(Einstellungen!$B$27:$B$50,7)</f>
        <v>0.7</v>
      </c>
      <c r="J14432" s="29" t="n">
        <f aca="false">F14432*I14432</f>
        <v>26.3821929</v>
      </c>
    </row>
    <row r="14433" customFormat="false" ht="15" hidden="false" customHeight="false" outlineLevel="0" collapsed="false">
      <c r="A14433" s="28" t="n">
        <v>46182</v>
      </c>
      <c r="B14433" s="21" t="s">
        <v>119</v>
      </c>
      <c r="C14433" s="21" t="s">
        <v>141</v>
      </c>
      <c r="D14433" s="29" t="n">
        <v>134.632</v>
      </c>
      <c r="E14433" s="29" t="n">
        <f aca="false">D14433/10</f>
        <v>13.4632</v>
      </c>
      <c r="F14433" s="29" t="n">
        <f aca="false">(E14433+Einstellungen!$B$20)*(1+Einstellungen!$B$10)</f>
        <v>38.221848</v>
      </c>
      <c r="G14433" s="21" t="str">
        <f aca="false">IF(F14433&lt;Einstellungen!$B$5,"ja","nein")</f>
        <v>nein</v>
      </c>
      <c r="H14433" s="21" t="s">
        <v>33</v>
      </c>
      <c r="I14433" s="29" t="n">
        <f aca="false">INDEX(Einstellungen!$B$27:$B$50,8)</f>
        <v>0.95</v>
      </c>
      <c r="J14433" s="29" t="n">
        <f aca="false">F14433*I14433</f>
        <v>36.3107556</v>
      </c>
    </row>
    <row r="14434" customFormat="false" ht="15" hidden="false" customHeight="false" outlineLevel="0" collapsed="false">
      <c r="A14434" s="28" t="n">
        <v>46182</v>
      </c>
      <c r="B14434" s="21" t="s">
        <v>120</v>
      </c>
      <c r="C14434" s="21" t="s">
        <v>141</v>
      </c>
      <c r="D14434" s="29" t="n">
        <v>126.89</v>
      </c>
      <c r="E14434" s="29" t="n">
        <f aca="false">D14434/10</f>
        <v>12.689</v>
      </c>
      <c r="F14434" s="29" t="n">
        <f aca="false">(E14434+Einstellungen!$B$20)*(1+Einstellungen!$B$10)</f>
        <v>37.30055</v>
      </c>
      <c r="G14434" s="21" t="str">
        <f aca="false">IF(F14434&lt;Einstellungen!$B$5,"ja","nein")</f>
        <v>nein</v>
      </c>
      <c r="H14434" s="21" t="s">
        <v>33</v>
      </c>
      <c r="I14434" s="29" t="n">
        <f aca="false">INDEX(Einstellungen!$B$27:$B$50,9)</f>
        <v>1.05</v>
      </c>
      <c r="J14434" s="29" t="n">
        <f aca="false">F14434*I14434</f>
        <v>39.1655775</v>
      </c>
    </row>
    <row r="14435" customFormat="false" ht="15" hidden="false" customHeight="false" outlineLevel="0" collapsed="false">
      <c r="A14435" s="28" t="n">
        <v>46182</v>
      </c>
      <c r="B14435" s="21" t="s">
        <v>121</v>
      </c>
      <c r="C14435" s="21" t="s">
        <v>141</v>
      </c>
      <c r="D14435" s="29" t="n">
        <v>107</v>
      </c>
      <c r="E14435" s="29" t="n">
        <f aca="false">D14435/10</f>
        <v>10.7</v>
      </c>
      <c r="F14435" s="29" t="n">
        <f aca="false">(E14435+Einstellungen!$B$20)*(1+Einstellungen!$B$10)</f>
        <v>34.93364</v>
      </c>
      <c r="G14435" s="21" t="str">
        <f aca="false">IF(F14435&lt;Einstellungen!$B$5,"ja","nein")</f>
        <v>nein</v>
      </c>
      <c r="H14435" s="21" t="s">
        <v>33</v>
      </c>
      <c r="I14435" s="29" t="n">
        <f aca="false">INDEX(Einstellungen!$B$27:$B$50,10)</f>
        <v>1.05</v>
      </c>
      <c r="J14435" s="29" t="n">
        <f aca="false">F14435*I14435</f>
        <v>36.680322</v>
      </c>
    </row>
    <row r="14436" customFormat="false" ht="15" hidden="false" customHeight="false" outlineLevel="0" collapsed="false">
      <c r="A14436" s="28" t="n">
        <v>46182</v>
      </c>
      <c r="B14436" s="21" t="s">
        <v>122</v>
      </c>
      <c r="C14436" s="21" t="s">
        <v>141</v>
      </c>
      <c r="D14436" s="29" t="n">
        <v>82.335</v>
      </c>
      <c r="E14436" s="29" t="n">
        <f aca="false">D14436/10</f>
        <v>8.2335</v>
      </c>
      <c r="F14436" s="29" t="n">
        <f aca="false">(E14436+Einstellungen!$B$20)*(1+Einstellungen!$B$10)</f>
        <v>31.998505</v>
      </c>
      <c r="G14436" s="21" t="str">
        <f aca="false">IF(F14436&lt;Einstellungen!$B$5,"ja","nein")</f>
        <v>nein</v>
      </c>
      <c r="H14436" s="21" t="s">
        <v>33</v>
      </c>
      <c r="I14436" s="29" t="n">
        <f aca="false">INDEX(Einstellungen!$B$27:$B$50,11)</f>
        <v>1.05</v>
      </c>
      <c r="J14436" s="29" t="n">
        <f aca="false">F14436*I14436</f>
        <v>33.59843025</v>
      </c>
    </row>
    <row r="14437" customFormat="false" ht="15" hidden="false" customHeight="false" outlineLevel="0" collapsed="false">
      <c r="A14437" s="28" t="n">
        <v>46182</v>
      </c>
      <c r="B14437" s="21" t="s">
        <v>123</v>
      </c>
      <c r="C14437" s="21" t="s">
        <v>141</v>
      </c>
      <c r="D14437" s="29" t="n">
        <v>60.9</v>
      </c>
      <c r="E14437" s="29" t="n">
        <f aca="false">D14437/10</f>
        <v>6.09</v>
      </c>
      <c r="F14437" s="29" t="n">
        <f aca="false">(E14437+Einstellungen!$B$20)*(1+Einstellungen!$B$10)</f>
        <v>29.44774</v>
      </c>
      <c r="G14437" s="21" t="str">
        <f aca="false">IF(F14437&lt;Einstellungen!$B$5,"ja","nein")</f>
        <v>nein</v>
      </c>
      <c r="H14437" s="21" t="s">
        <v>33</v>
      </c>
      <c r="I14437" s="29" t="n">
        <f aca="false">INDEX(Einstellungen!$B$27:$B$50,12)</f>
        <v>1.1</v>
      </c>
      <c r="J14437" s="29" t="n">
        <f aca="false">F14437*I14437</f>
        <v>32.392514</v>
      </c>
    </row>
    <row r="14438" customFormat="false" ht="15" hidden="false" customHeight="false" outlineLevel="0" collapsed="false">
      <c r="A14438" s="28" t="n">
        <v>46182</v>
      </c>
      <c r="B14438" s="21" t="s">
        <v>124</v>
      </c>
      <c r="C14438" s="21" t="s">
        <v>141</v>
      </c>
      <c r="D14438" s="29" t="n">
        <v>25.215</v>
      </c>
      <c r="E14438" s="29" t="n">
        <f aca="false">D14438/10</f>
        <v>2.5215</v>
      </c>
      <c r="F14438" s="29" t="n">
        <f aca="false">(E14438+Einstellungen!$B$20)*(1+Einstellungen!$B$10)</f>
        <v>25.201225</v>
      </c>
      <c r="G14438" s="21" t="str">
        <f aca="false">IF(F14438&lt;Einstellungen!$B$5,"ja","nein")</f>
        <v>ja</v>
      </c>
      <c r="H14438" s="21" t="s">
        <v>33</v>
      </c>
      <c r="I14438" s="29" t="n">
        <f aca="false">INDEX(Einstellungen!$B$27:$B$50,13)</f>
        <v>1.2</v>
      </c>
      <c r="J14438" s="29" t="n">
        <f aca="false">F14438*I14438</f>
        <v>30.24147</v>
      </c>
    </row>
    <row r="14439" customFormat="false" ht="15" hidden="false" customHeight="false" outlineLevel="0" collapsed="false">
      <c r="A14439" s="28" t="n">
        <v>46182</v>
      </c>
      <c r="B14439" s="21" t="s">
        <v>125</v>
      </c>
      <c r="C14439" s="21" t="s">
        <v>141</v>
      </c>
      <c r="D14439" s="29" t="n">
        <v>3.532</v>
      </c>
      <c r="E14439" s="29" t="n">
        <f aca="false">D14439/10</f>
        <v>0.3532</v>
      </c>
      <c r="F14439" s="29" t="n">
        <f aca="false">(E14439+Einstellungen!$B$20)*(1+Einstellungen!$B$10)</f>
        <v>22.620948</v>
      </c>
      <c r="G14439" s="21" t="str">
        <f aca="false">IF(F14439&lt;Einstellungen!$B$5,"ja","nein")</f>
        <v>ja</v>
      </c>
      <c r="H14439" s="21" t="s">
        <v>33</v>
      </c>
      <c r="I14439" s="29" t="n">
        <f aca="false">INDEX(Einstellungen!$B$27:$B$50,14)</f>
        <v>1.15</v>
      </c>
      <c r="J14439" s="29" t="n">
        <f aca="false">F14439*I14439</f>
        <v>26.0140902</v>
      </c>
    </row>
    <row r="14440" customFormat="false" ht="15" hidden="false" customHeight="false" outlineLevel="0" collapsed="false">
      <c r="A14440" s="28" t="n">
        <v>46182</v>
      </c>
      <c r="B14440" s="21" t="s">
        <v>126</v>
      </c>
      <c r="C14440" s="21" t="s">
        <v>141</v>
      </c>
      <c r="D14440" s="29" t="n">
        <v>0.145</v>
      </c>
      <c r="E14440" s="29" t="n">
        <f aca="false">D14440/10</f>
        <v>0.0145</v>
      </c>
      <c r="F14440" s="29" t="n">
        <f aca="false">(E14440+Einstellungen!$B$20)*(1+Einstellungen!$B$10)</f>
        <v>22.217895</v>
      </c>
      <c r="G14440" s="21" t="str">
        <f aca="false">IF(F14440&lt;Einstellungen!$B$5,"ja","nein")</f>
        <v>ja</v>
      </c>
      <c r="H14440" s="21" t="s">
        <v>33</v>
      </c>
      <c r="I14440" s="29" t="n">
        <f aca="false">INDEX(Einstellungen!$B$27:$B$50,15)</f>
        <v>1</v>
      </c>
      <c r="J14440" s="29" t="n">
        <f aca="false">F14440*I14440</f>
        <v>22.217895</v>
      </c>
    </row>
    <row r="14441" customFormat="false" ht="15" hidden="false" customHeight="false" outlineLevel="0" collapsed="false">
      <c r="A14441" s="28" t="n">
        <v>46182</v>
      </c>
      <c r="B14441" s="21" t="s">
        <v>127</v>
      </c>
      <c r="C14441" s="21" t="s">
        <v>141</v>
      </c>
      <c r="D14441" s="29" t="n">
        <v>1.52</v>
      </c>
      <c r="E14441" s="29" t="n">
        <f aca="false">D14441/10</f>
        <v>0.152</v>
      </c>
      <c r="F14441" s="29" t="n">
        <f aca="false">(E14441+Einstellungen!$B$20)*(1+Einstellungen!$B$10)</f>
        <v>22.38152</v>
      </c>
      <c r="G14441" s="21" t="str">
        <f aca="false">IF(F14441&lt;Einstellungen!$B$5,"ja","nein")</f>
        <v>ja</v>
      </c>
      <c r="H14441" s="21" t="s">
        <v>33</v>
      </c>
      <c r="I14441" s="29" t="n">
        <f aca="false">INDEX(Einstellungen!$B$27:$B$50,16)</f>
        <v>0.95</v>
      </c>
      <c r="J14441" s="29" t="n">
        <f aca="false">F14441*I14441</f>
        <v>21.262444</v>
      </c>
    </row>
    <row r="14442" customFormat="false" ht="15" hidden="false" customHeight="false" outlineLevel="0" collapsed="false">
      <c r="A14442" s="28" t="n">
        <v>46182</v>
      </c>
      <c r="B14442" s="21" t="s">
        <v>128</v>
      </c>
      <c r="C14442" s="21" t="s">
        <v>141</v>
      </c>
      <c r="D14442" s="29" t="n">
        <v>30.585</v>
      </c>
      <c r="E14442" s="29" t="n">
        <f aca="false">D14442/10</f>
        <v>3.0585</v>
      </c>
      <c r="F14442" s="29" t="n">
        <f aca="false">(E14442+Einstellungen!$B$20)*(1+Einstellungen!$B$10)</f>
        <v>25.840255</v>
      </c>
      <c r="G14442" s="21" t="str">
        <f aca="false">IF(F14442&lt;Einstellungen!$B$5,"ja","nein")</f>
        <v>ja</v>
      </c>
      <c r="H14442" s="21" t="s">
        <v>33</v>
      </c>
      <c r="I14442" s="29" t="n">
        <f aca="false">INDEX(Einstellungen!$B$27:$B$50,17)</f>
        <v>0.95</v>
      </c>
      <c r="J14442" s="29" t="n">
        <f aca="false">F14442*I14442</f>
        <v>24.54824225</v>
      </c>
    </row>
    <row r="14443" customFormat="false" ht="15" hidden="false" customHeight="false" outlineLevel="0" collapsed="false">
      <c r="A14443" s="28" t="n">
        <v>46182</v>
      </c>
      <c r="B14443" s="21" t="s">
        <v>129</v>
      </c>
      <c r="C14443" s="21" t="s">
        <v>141</v>
      </c>
      <c r="D14443" s="29" t="n">
        <v>75.727</v>
      </c>
      <c r="E14443" s="29" t="n">
        <f aca="false">D14443/10</f>
        <v>7.5727</v>
      </c>
      <c r="F14443" s="29" t="n">
        <f aca="false">(E14443+Einstellungen!$B$20)*(1+Einstellungen!$B$10)</f>
        <v>31.212153</v>
      </c>
      <c r="G14443" s="21" t="str">
        <f aca="false">IF(F14443&lt;Einstellungen!$B$5,"ja","nein")</f>
        <v>nein</v>
      </c>
      <c r="H14443" s="21" t="s">
        <v>33</v>
      </c>
      <c r="I14443" s="29" t="n">
        <f aca="false">INDEX(Einstellungen!$B$27:$B$50,18)</f>
        <v>1.1</v>
      </c>
      <c r="J14443" s="29" t="n">
        <f aca="false">F14443*I14443</f>
        <v>34.3333683</v>
      </c>
    </row>
    <row r="14444" customFormat="false" ht="15" hidden="false" customHeight="false" outlineLevel="0" collapsed="false">
      <c r="A14444" s="28" t="n">
        <v>46182</v>
      </c>
      <c r="B14444" s="21" t="s">
        <v>130</v>
      </c>
      <c r="C14444" s="21" t="s">
        <v>141</v>
      </c>
      <c r="D14444" s="29" t="n">
        <v>118.547</v>
      </c>
      <c r="E14444" s="29" t="n">
        <f aca="false">D14444/10</f>
        <v>11.8547</v>
      </c>
      <c r="F14444" s="29" t="n">
        <f aca="false">(E14444+Einstellungen!$B$20)*(1+Einstellungen!$B$10)</f>
        <v>36.307733</v>
      </c>
      <c r="G14444" s="21" t="str">
        <f aca="false">IF(F14444&lt;Einstellungen!$B$5,"ja","nein")</f>
        <v>nein</v>
      </c>
      <c r="H14444" s="21" t="s">
        <v>33</v>
      </c>
      <c r="I14444" s="29" t="n">
        <f aca="false">INDEX(Einstellungen!$B$27:$B$50,19)</f>
        <v>1.35</v>
      </c>
      <c r="J14444" s="29" t="n">
        <f aca="false">F14444*I14444</f>
        <v>49.01543955</v>
      </c>
    </row>
    <row r="14445" customFormat="false" ht="15" hidden="false" customHeight="false" outlineLevel="0" collapsed="false">
      <c r="A14445" s="28" t="n">
        <v>46182</v>
      </c>
      <c r="B14445" s="21" t="s">
        <v>131</v>
      </c>
      <c r="C14445" s="21" t="s">
        <v>141</v>
      </c>
      <c r="D14445" s="29" t="n">
        <v>137.3</v>
      </c>
      <c r="E14445" s="29" t="n">
        <f aca="false">D14445/10</f>
        <v>13.73</v>
      </c>
      <c r="F14445" s="29" t="n">
        <f aca="false">(E14445+Einstellungen!$B$20)*(1+Einstellungen!$B$10)</f>
        <v>38.53934</v>
      </c>
      <c r="G14445" s="21" t="str">
        <f aca="false">IF(F14445&lt;Einstellungen!$B$5,"ja","nein")</f>
        <v>nein</v>
      </c>
      <c r="H14445" s="21" t="s">
        <v>33</v>
      </c>
      <c r="I14445" s="29" t="n">
        <f aca="false">INDEX(Einstellungen!$B$27:$B$50,20)</f>
        <v>1.45</v>
      </c>
      <c r="J14445" s="29" t="n">
        <f aca="false">F14445*I14445</f>
        <v>55.882043</v>
      </c>
    </row>
    <row r="14446" customFormat="false" ht="15" hidden="false" customHeight="false" outlineLevel="0" collapsed="false">
      <c r="A14446" s="28" t="n">
        <v>46182</v>
      </c>
      <c r="B14446" s="21" t="s">
        <v>132</v>
      </c>
      <c r="C14446" s="21" t="s">
        <v>141</v>
      </c>
      <c r="D14446" s="29" t="n">
        <v>153.73</v>
      </c>
      <c r="E14446" s="29" t="n">
        <f aca="false">D14446/10</f>
        <v>15.373</v>
      </c>
      <c r="F14446" s="29" t="n">
        <f aca="false">(E14446+Einstellungen!$B$20)*(1+Einstellungen!$B$10)</f>
        <v>40.49451</v>
      </c>
      <c r="G14446" s="21" t="str">
        <f aca="false">IF(F14446&lt;Einstellungen!$B$5,"ja","nein")</f>
        <v>nein</v>
      </c>
      <c r="H14446" s="21" t="s">
        <v>33</v>
      </c>
      <c r="I14446" s="29" t="n">
        <f aca="false">INDEX(Einstellungen!$B$27:$B$50,21)</f>
        <v>1.4</v>
      </c>
      <c r="J14446" s="29" t="n">
        <f aca="false">F14446*I14446</f>
        <v>56.692314</v>
      </c>
    </row>
    <row r="14447" customFormat="false" ht="15" hidden="false" customHeight="false" outlineLevel="0" collapsed="false">
      <c r="A14447" s="28" t="n">
        <v>46182</v>
      </c>
      <c r="B14447" s="21" t="s">
        <v>133</v>
      </c>
      <c r="C14447" s="21" t="s">
        <v>141</v>
      </c>
      <c r="D14447" s="29" t="n">
        <v>156.275</v>
      </c>
      <c r="E14447" s="29" t="n">
        <f aca="false">D14447/10</f>
        <v>15.6275</v>
      </c>
      <c r="F14447" s="29" t="n">
        <f aca="false">(E14447+Einstellungen!$B$20)*(1+Einstellungen!$B$10)</f>
        <v>40.797365</v>
      </c>
      <c r="G14447" s="21" t="str">
        <f aca="false">IF(F14447&lt;Einstellungen!$B$5,"ja","nein")</f>
        <v>nein</v>
      </c>
      <c r="H14447" s="21" t="s">
        <v>33</v>
      </c>
      <c r="I14447" s="29" t="n">
        <f aca="false">INDEX(Einstellungen!$B$27:$B$50,22)</f>
        <v>1.25</v>
      </c>
      <c r="J14447" s="29" t="n">
        <f aca="false">F14447*I14447</f>
        <v>50.99670625</v>
      </c>
    </row>
    <row r="14448" customFormat="false" ht="15" hidden="false" customHeight="false" outlineLevel="0" collapsed="false">
      <c r="A14448" s="28" t="n">
        <v>46182</v>
      </c>
      <c r="B14448" s="21" t="s">
        <v>134</v>
      </c>
      <c r="C14448" s="21" t="s">
        <v>141</v>
      </c>
      <c r="D14448" s="29" t="n">
        <v>144.993</v>
      </c>
      <c r="E14448" s="29" t="n">
        <f aca="false">D14448/10</f>
        <v>14.4993</v>
      </c>
      <c r="F14448" s="29" t="n">
        <f aca="false">(E14448+Einstellungen!$B$20)*(1+Einstellungen!$B$10)</f>
        <v>39.454807</v>
      </c>
      <c r="G14448" s="21" t="str">
        <f aca="false">IF(F14448&lt;Einstellungen!$B$5,"ja","nein")</f>
        <v>nein</v>
      </c>
      <c r="H14448" s="21" t="s">
        <v>33</v>
      </c>
      <c r="I14448" s="29" t="n">
        <f aca="false">INDEX(Einstellungen!$B$27:$B$50,23)</f>
        <v>1.05</v>
      </c>
      <c r="J14448" s="29" t="n">
        <f aca="false">F14448*I14448</f>
        <v>41.42754735</v>
      </c>
    </row>
    <row r="14449" customFormat="false" ht="15" hidden="false" customHeight="false" outlineLevel="0" collapsed="false">
      <c r="A14449" s="28" t="n">
        <v>46182</v>
      </c>
      <c r="B14449" s="21" t="s">
        <v>135</v>
      </c>
      <c r="C14449" s="21" t="s">
        <v>141</v>
      </c>
      <c r="D14449" s="29" t="n">
        <v>131.308</v>
      </c>
      <c r="E14449" s="29" t="n">
        <f aca="false">D14449/10</f>
        <v>13.1308</v>
      </c>
      <c r="F14449" s="29" t="n">
        <f aca="false">(E14449+Einstellungen!$B$20)*(1+Einstellungen!$B$10)</f>
        <v>37.826292</v>
      </c>
      <c r="G14449" s="21" t="str">
        <f aca="false">IF(F14449&lt;Einstellungen!$B$5,"ja","nein")</f>
        <v>nein</v>
      </c>
      <c r="H14449" s="21" t="s">
        <v>33</v>
      </c>
      <c r="I14449" s="29" t="n">
        <f aca="false">INDEX(Einstellungen!$B$27:$B$50,24)</f>
        <v>0.8</v>
      </c>
      <c r="J14449" s="29" t="n">
        <f aca="false">F14449*I14449</f>
        <v>30.2610336</v>
      </c>
    </row>
    <row r="14450" customFormat="false" ht="15" hidden="false" customHeight="false" outlineLevel="0" collapsed="false">
      <c r="A14450" s="28" t="n">
        <v>46183</v>
      </c>
      <c r="B14450" s="21" t="s">
        <v>111</v>
      </c>
      <c r="C14450" s="21" t="s">
        <v>112</v>
      </c>
      <c r="D14450" s="29" t="n">
        <v>124.912</v>
      </c>
      <c r="E14450" s="29" t="n">
        <f aca="false">D14450/10</f>
        <v>12.4912</v>
      </c>
      <c r="F14450" s="29" t="n">
        <f aca="false">(E14450+Einstellungen!$B$20)*(1+Einstellungen!$B$10)</f>
        <v>37.065168</v>
      </c>
      <c r="G14450" s="21" t="str">
        <f aca="false">IF(F14450&lt;Einstellungen!$B$5,"ja","nein")</f>
        <v>nein</v>
      </c>
      <c r="H14450" s="21" t="s">
        <v>33</v>
      </c>
      <c r="I14450" s="29" t="n">
        <f aca="false">INDEX(Einstellungen!$B$27:$B$50,1)</f>
        <v>0.6</v>
      </c>
      <c r="J14450" s="29" t="n">
        <f aca="false">F14450*I14450</f>
        <v>22.2391008</v>
      </c>
    </row>
    <row r="14451" customFormat="false" ht="15" hidden="false" customHeight="false" outlineLevel="0" collapsed="false">
      <c r="A14451" s="28" t="n">
        <v>46183</v>
      </c>
      <c r="B14451" s="21" t="s">
        <v>113</v>
      </c>
      <c r="C14451" s="21" t="s">
        <v>112</v>
      </c>
      <c r="D14451" s="29" t="n">
        <v>116.903</v>
      </c>
      <c r="E14451" s="29" t="n">
        <f aca="false">D14451/10</f>
        <v>11.6903</v>
      </c>
      <c r="F14451" s="29" t="n">
        <f aca="false">(E14451+Einstellungen!$B$20)*(1+Einstellungen!$B$10)</f>
        <v>36.112097</v>
      </c>
      <c r="G14451" s="21" t="str">
        <f aca="false">IF(F14451&lt;Einstellungen!$B$5,"ja","nein")</f>
        <v>nein</v>
      </c>
      <c r="H14451" s="21" t="s">
        <v>33</v>
      </c>
      <c r="I14451" s="29" t="n">
        <f aca="false">INDEX(Einstellungen!$B$27:$B$50,2)</f>
        <v>0.5</v>
      </c>
      <c r="J14451" s="29" t="n">
        <f aca="false">F14451*I14451</f>
        <v>18.0560485</v>
      </c>
    </row>
    <row r="14452" customFormat="false" ht="15" hidden="false" customHeight="false" outlineLevel="0" collapsed="false">
      <c r="A14452" s="28" t="n">
        <v>46183</v>
      </c>
      <c r="B14452" s="21" t="s">
        <v>114</v>
      </c>
      <c r="C14452" s="21" t="s">
        <v>112</v>
      </c>
      <c r="D14452" s="29" t="n">
        <v>111.127</v>
      </c>
      <c r="E14452" s="29" t="n">
        <f aca="false">D14452/10</f>
        <v>11.1127</v>
      </c>
      <c r="F14452" s="29" t="n">
        <f aca="false">(E14452+Einstellungen!$B$20)*(1+Einstellungen!$B$10)</f>
        <v>35.424753</v>
      </c>
      <c r="G14452" s="21" t="str">
        <f aca="false">IF(F14452&lt;Einstellungen!$B$5,"ja","nein")</f>
        <v>nein</v>
      </c>
      <c r="H14452" s="21" t="s">
        <v>33</v>
      </c>
      <c r="I14452" s="29" t="n">
        <f aca="false">INDEX(Einstellungen!$B$27:$B$50,3)</f>
        <v>0.45</v>
      </c>
      <c r="J14452" s="29" t="n">
        <f aca="false">F14452*I14452</f>
        <v>15.94113885</v>
      </c>
    </row>
    <row r="14453" customFormat="false" ht="15" hidden="false" customHeight="false" outlineLevel="0" collapsed="false">
      <c r="A14453" s="28" t="n">
        <v>46183</v>
      </c>
      <c r="B14453" s="21" t="s">
        <v>115</v>
      </c>
      <c r="C14453" s="21" t="s">
        <v>112</v>
      </c>
      <c r="D14453" s="29" t="n">
        <v>111.308</v>
      </c>
      <c r="E14453" s="29" t="n">
        <f aca="false">D14453/10</f>
        <v>11.1308</v>
      </c>
      <c r="F14453" s="29" t="n">
        <f aca="false">(E14453+Einstellungen!$B$20)*(1+Einstellungen!$B$10)</f>
        <v>35.446292</v>
      </c>
      <c r="G14453" s="21" t="str">
        <f aca="false">IF(F14453&lt;Einstellungen!$B$5,"ja","nein")</f>
        <v>nein</v>
      </c>
      <c r="H14453" s="21" t="s">
        <v>33</v>
      </c>
      <c r="I14453" s="29" t="n">
        <f aca="false">INDEX(Einstellungen!$B$27:$B$50,4)</f>
        <v>0.45</v>
      </c>
      <c r="J14453" s="29" t="n">
        <f aca="false">F14453*I14453</f>
        <v>15.9508314</v>
      </c>
    </row>
    <row r="14454" customFormat="false" ht="15" hidden="false" customHeight="false" outlineLevel="0" collapsed="false">
      <c r="A14454" s="28" t="n">
        <v>46183</v>
      </c>
      <c r="B14454" s="21" t="s">
        <v>116</v>
      </c>
      <c r="C14454" s="21" t="s">
        <v>112</v>
      </c>
      <c r="D14454" s="29" t="n">
        <v>113.24</v>
      </c>
      <c r="E14454" s="29" t="n">
        <f aca="false">D14454/10</f>
        <v>11.324</v>
      </c>
      <c r="F14454" s="29" t="n">
        <f aca="false">(E14454+Einstellungen!$B$20)*(1+Einstellungen!$B$10)</f>
        <v>35.6762</v>
      </c>
      <c r="G14454" s="21" t="str">
        <f aca="false">IF(F14454&lt;Einstellungen!$B$5,"ja","nein")</f>
        <v>nein</v>
      </c>
      <c r="H14454" s="21" t="s">
        <v>33</v>
      </c>
      <c r="I14454" s="29" t="n">
        <f aca="false">INDEX(Einstellungen!$B$27:$B$50,5)</f>
        <v>0.45</v>
      </c>
      <c r="J14454" s="29" t="n">
        <f aca="false">F14454*I14454</f>
        <v>16.05429</v>
      </c>
    </row>
    <row r="14455" customFormat="false" ht="15" hidden="false" customHeight="false" outlineLevel="0" collapsed="false">
      <c r="A14455" s="28" t="n">
        <v>46183</v>
      </c>
      <c r="B14455" s="21" t="s">
        <v>117</v>
      </c>
      <c r="C14455" s="21" t="s">
        <v>112</v>
      </c>
      <c r="D14455" s="29" t="n">
        <v>118.752</v>
      </c>
      <c r="E14455" s="29" t="n">
        <f aca="false">D14455/10</f>
        <v>11.8752</v>
      </c>
      <c r="F14455" s="29" t="n">
        <f aca="false">(E14455+Einstellungen!$B$20)*(1+Einstellungen!$B$10)</f>
        <v>36.332128</v>
      </c>
      <c r="G14455" s="21" t="str">
        <f aca="false">IF(F14455&lt;Einstellungen!$B$5,"ja","nein")</f>
        <v>nein</v>
      </c>
      <c r="H14455" s="21" t="s">
        <v>33</v>
      </c>
      <c r="I14455" s="29" t="n">
        <f aca="false">INDEX(Einstellungen!$B$27:$B$50,6)</f>
        <v>0.5</v>
      </c>
      <c r="J14455" s="29" t="n">
        <f aca="false">F14455*I14455</f>
        <v>18.166064</v>
      </c>
    </row>
    <row r="14456" customFormat="false" ht="15" hidden="false" customHeight="false" outlineLevel="0" collapsed="false">
      <c r="A14456" s="28" t="n">
        <v>46183</v>
      </c>
      <c r="B14456" s="21" t="s">
        <v>118</v>
      </c>
      <c r="C14456" s="21" t="s">
        <v>112</v>
      </c>
      <c r="D14456" s="29" t="n">
        <v>131.892</v>
      </c>
      <c r="E14456" s="29" t="n">
        <f aca="false">D14456/10</f>
        <v>13.1892</v>
      </c>
      <c r="F14456" s="29" t="n">
        <f aca="false">(E14456+Einstellungen!$B$20)*(1+Einstellungen!$B$10)</f>
        <v>37.895788</v>
      </c>
      <c r="G14456" s="21" t="str">
        <f aca="false">IF(F14456&lt;Einstellungen!$B$5,"ja","nein")</f>
        <v>nein</v>
      </c>
      <c r="H14456" s="21" t="s">
        <v>33</v>
      </c>
      <c r="I14456" s="29" t="n">
        <f aca="false">INDEX(Einstellungen!$B$27:$B$50,7)</f>
        <v>0.7</v>
      </c>
      <c r="J14456" s="29" t="n">
        <f aca="false">F14456*I14456</f>
        <v>26.5270516</v>
      </c>
    </row>
    <row r="14457" customFormat="false" ht="15" hidden="false" customHeight="false" outlineLevel="0" collapsed="false">
      <c r="A14457" s="28" t="n">
        <v>46183</v>
      </c>
      <c r="B14457" s="21" t="s">
        <v>119</v>
      </c>
      <c r="C14457" s="21" t="s">
        <v>112</v>
      </c>
      <c r="D14457" s="29" t="n">
        <v>136.808</v>
      </c>
      <c r="E14457" s="29" t="n">
        <f aca="false">D14457/10</f>
        <v>13.6808</v>
      </c>
      <c r="F14457" s="29" t="n">
        <f aca="false">(E14457+Einstellungen!$B$20)*(1+Einstellungen!$B$10)</f>
        <v>38.480792</v>
      </c>
      <c r="G14457" s="21" t="str">
        <f aca="false">IF(F14457&lt;Einstellungen!$B$5,"ja","nein")</f>
        <v>nein</v>
      </c>
      <c r="H14457" s="21" t="s">
        <v>33</v>
      </c>
      <c r="I14457" s="29" t="n">
        <f aca="false">INDEX(Einstellungen!$B$27:$B$50,8)</f>
        <v>0.95</v>
      </c>
      <c r="J14457" s="29" t="n">
        <f aca="false">F14457*I14457</f>
        <v>36.5567524</v>
      </c>
    </row>
    <row r="14458" customFormat="false" ht="15" hidden="false" customHeight="false" outlineLevel="0" collapsed="false">
      <c r="A14458" s="28" t="n">
        <v>46183</v>
      </c>
      <c r="B14458" s="21" t="s">
        <v>120</v>
      </c>
      <c r="C14458" s="21" t="s">
        <v>112</v>
      </c>
      <c r="D14458" s="29" t="n">
        <v>126.653</v>
      </c>
      <c r="E14458" s="29" t="n">
        <f aca="false">D14458/10</f>
        <v>12.6653</v>
      </c>
      <c r="F14458" s="29" t="n">
        <f aca="false">(E14458+Einstellungen!$B$20)*(1+Einstellungen!$B$10)</f>
        <v>37.272347</v>
      </c>
      <c r="G14458" s="21" t="str">
        <f aca="false">IF(F14458&lt;Einstellungen!$B$5,"ja","nein")</f>
        <v>nein</v>
      </c>
      <c r="H14458" s="21" t="s">
        <v>33</v>
      </c>
      <c r="I14458" s="29" t="n">
        <f aca="false">INDEX(Einstellungen!$B$27:$B$50,9)</f>
        <v>1.05</v>
      </c>
      <c r="J14458" s="29" t="n">
        <f aca="false">F14458*I14458</f>
        <v>39.13596435</v>
      </c>
    </row>
    <row r="14459" customFormat="false" ht="15" hidden="false" customHeight="false" outlineLevel="0" collapsed="false">
      <c r="A14459" s="28" t="n">
        <v>46183</v>
      </c>
      <c r="B14459" s="21" t="s">
        <v>121</v>
      </c>
      <c r="C14459" s="21" t="s">
        <v>112</v>
      </c>
      <c r="D14459" s="29" t="n">
        <v>104.602</v>
      </c>
      <c r="E14459" s="29" t="n">
        <f aca="false">D14459/10</f>
        <v>10.4602</v>
      </c>
      <c r="F14459" s="29" t="n">
        <f aca="false">(E14459+Einstellungen!$B$20)*(1+Einstellungen!$B$10)</f>
        <v>34.648278</v>
      </c>
      <c r="G14459" s="21" t="str">
        <f aca="false">IF(F14459&lt;Einstellungen!$B$5,"ja","nein")</f>
        <v>nein</v>
      </c>
      <c r="H14459" s="21" t="s">
        <v>33</v>
      </c>
      <c r="I14459" s="29" t="n">
        <f aca="false">INDEX(Einstellungen!$B$27:$B$50,10)</f>
        <v>1.05</v>
      </c>
      <c r="J14459" s="29" t="n">
        <f aca="false">F14459*I14459</f>
        <v>36.3806919</v>
      </c>
    </row>
    <row r="14460" customFormat="false" ht="15" hidden="false" customHeight="false" outlineLevel="0" collapsed="false">
      <c r="A14460" s="28" t="n">
        <v>46183</v>
      </c>
      <c r="B14460" s="21" t="s">
        <v>122</v>
      </c>
      <c r="C14460" s="21" t="s">
        <v>112</v>
      </c>
      <c r="D14460" s="29" t="n">
        <v>86.558</v>
      </c>
      <c r="E14460" s="29" t="n">
        <f aca="false">D14460/10</f>
        <v>8.6558</v>
      </c>
      <c r="F14460" s="29" t="n">
        <f aca="false">(E14460+Einstellungen!$B$20)*(1+Einstellungen!$B$10)</f>
        <v>32.501042</v>
      </c>
      <c r="G14460" s="21" t="str">
        <f aca="false">IF(F14460&lt;Einstellungen!$B$5,"ja","nein")</f>
        <v>nein</v>
      </c>
      <c r="H14460" s="21" t="s">
        <v>33</v>
      </c>
      <c r="I14460" s="29" t="n">
        <f aca="false">INDEX(Einstellungen!$B$27:$B$50,11)</f>
        <v>1.05</v>
      </c>
      <c r="J14460" s="29" t="n">
        <f aca="false">F14460*I14460</f>
        <v>34.1260941</v>
      </c>
    </row>
    <row r="14461" customFormat="false" ht="15" hidden="false" customHeight="false" outlineLevel="0" collapsed="false">
      <c r="A14461" s="28" t="n">
        <v>46183</v>
      </c>
      <c r="B14461" s="21" t="s">
        <v>123</v>
      </c>
      <c r="C14461" s="21" t="s">
        <v>112</v>
      </c>
      <c r="D14461" s="29" t="n">
        <v>73.058</v>
      </c>
      <c r="E14461" s="29" t="n">
        <f aca="false">D14461/10</f>
        <v>7.3058</v>
      </c>
      <c r="F14461" s="29" t="n">
        <f aca="false">(E14461+Einstellungen!$B$20)*(1+Einstellungen!$B$10)</f>
        <v>30.894542</v>
      </c>
      <c r="G14461" s="21" t="str">
        <f aca="false">IF(F14461&lt;Einstellungen!$B$5,"ja","nein")</f>
        <v>nein</v>
      </c>
      <c r="H14461" s="21" t="s">
        <v>33</v>
      </c>
      <c r="I14461" s="29" t="n">
        <f aca="false">INDEX(Einstellungen!$B$27:$B$50,12)</f>
        <v>1.1</v>
      </c>
      <c r="J14461" s="29" t="n">
        <f aca="false">F14461*I14461</f>
        <v>33.9839962</v>
      </c>
    </row>
    <row r="14462" customFormat="false" ht="15" hidden="false" customHeight="false" outlineLevel="0" collapsed="false">
      <c r="A14462" s="28" t="n">
        <v>46183</v>
      </c>
      <c r="B14462" s="21" t="s">
        <v>124</v>
      </c>
      <c r="C14462" s="21" t="s">
        <v>112</v>
      </c>
      <c r="D14462" s="29" t="n">
        <v>68.678</v>
      </c>
      <c r="E14462" s="29" t="n">
        <f aca="false">D14462/10</f>
        <v>6.8678</v>
      </c>
      <c r="F14462" s="29" t="n">
        <f aca="false">(E14462+Einstellungen!$B$20)*(1+Einstellungen!$B$10)</f>
        <v>30.373322</v>
      </c>
      <c r="G14462" s="21" t="str">
        <f aca="false">IF(F14462&lt;Einstellungen!$B$5,"ja","nein")</f>
        <v>nein</v>
      </c>
      <c r="H14462" s="21" t="s">
        <v>33</v>
      </c>
      <c r="I14462" s="29" t="n">
        <f aca="false">INDEX(Einstellungen!$B$27:$B$50,13)</f>
        <v>1.2</v>
      </c>
      <c r="J14462" s="29" t="n">
        <f aca="false">F14462*I14462</f>
        <v>36.4479864</v>
      </c>
    </row>
    <row r="14463" customFormat="false" ht="15" hidden="false" customHeight="false" outlineLevel="0" collapsed="false">
      <c r="A14463" s="28" t="n">
        <v>46183</v>
      </c>
      <c r="B14463" s="21" t="s">
        <v>125</v>
      </c>
      <c r="C14463" s="21" t="s">
        <v>112</v>
      </c>
      <c r="D14463" s="29" t="n">
        <v>71.567</v>
      </c>
      <c r="E14463" s="29" t="n">
        <f aca="false">D14463/10</f>
        <v>7.1567</v>
      </c>
      <c r="F14463" s="29" t="n">
        <f aca="false">(E14463+Einstellungen!$B$20)*(1+Einstellungen!$B$10)</f>
        <v>30.717113</v>
      </c>
      <c r="G14463" s="21" t="str">
        <f aca="false">IF(F14463&lt;Einstellungen!$B$5,"ja","nein")</f>
        <v>nein</v>
      </c>
      <c r="H14463" s="21" t="s">
        <v>33</v>
      </c>
      <c r="I14463" s="29" t="n">
        <f aca="false">INDEX(Einstellungen!$B$27:$B$50,14)</f>
        <v>1.15</v>
      </c>
      <c r="J14463" s="29" t="n">
        <f aca="false">F14463*I14463</f>
        <v>35.32467995</v>
      </c>
    </row>
    <row r="14464" customFormat="false" ht="15" hidden="false" customHeight="false" outlineLevel="0" collapsed="false">
      <c r="A14464" s="28" t="n">
        <v>46183</v>
      </c>
      <c r="B14464" s="21" t="s">
        <v>126</v>
      </c>
      <c r="C14464" s="21" t="s">
        <v>112</v>
      </c>
      <c r="D14464" s="29" t="n">
        <v>77.825</v>
      </c>
      <c r="E14464" s="29" t="n">
        <f aca="false">D14464/10</f>
        <v>7.7825</v>
      </c>
      <c r="F14464" s="29" t="n">
        <f aca="false">(E14464+Einstellungen!$B$20)*(1+Einstellungen!$B$10)</f>
        <v>31.461815</v>
      </c>
      <c r="G14464" s="21" t="str">
        <f aca="false">IF(F14464&lt;Einstellungen!$B$5,"ja","nein")</f>
        <v>nein</v>
      </c>
      <c r="H14464" s="21" t="s">
        <v>33</v>
      </c>
      <c r="I14464" s="29" t="n">
        <f aca="false">INDEX(Einstellungen!$B$27:$B$50,15)</f>
        <v>1</v>
      </c>
      <c r="J14464" s="29" t="n">
        <f aca="false">F14464*I14464</f>
        <v>31.461815</v>
      </c>
    </row>
    <row r="14465" customFormat="false" ht="15" hidden="false" customHeight="false" outlineLevel="0" collapsed="false">
      <c r="A14465" s="28" t="n">
        <v>46183</v>
      </c>
      <c r="B14465" s="21" t="s">
        <v>127</v>
      </c>
      <c r="C14465" s="21" t="s">
        <v>112</v>
      </c>
      <c r="D14465" s="29" t="n">
        <v>86.625</v>
      </c>
      <c r="E14465" s="29" t="n">
        <f aca="false">D14465/10</f>
        <v>8.6625</v>
      </c>
      <c r="F14465" s="29" t="n">
        <f aca="false">(E14465+Einstellungen!$B$20)*(1+Einstellungen!$B$10)</f>
        <v>32.509015</v>
      </c>
      <c r="G14465" s="21" t="str">
        <f aca="false">IF(F14465&lt;Einstellungen!$B$5,"ja","nein")</f>
        <v>nein</v>
      </c>
      <c r="H14465" s="21" t="s">
        <v>33</v>
      </c>
      <c r="I14465" s="29" t="n">
        <f aca="false">INDEX(Einstellungen!$B$27:$B$50,16)</f>
        <v>0.95</v>
      </c>
      <c r="J14465" s="29" t="n">
        <f aca="false">F14465*I14465</f>
        <v>30.88356425</v>
      </c>
    </row>
    <row r="14466" customFormat="false" ht="15" hidden="false" customHeight="false" outlineLevel="0" collapsed="false">
      <c r="A14466" s="28" t="n">
        <v>46183</v>
      </c>
      <c r="B14466" s="21" t="s">
        <v>128</v>
      </c>
      <c r="C14466" s="21" t="s">
        <v>112</v>
      </c>
      <c r="D14466" s="29" t="n">
        <v>103.453</v>
      </c>
      <c r="E14466" s="29" t="n">
        <f aca="false">D14466/10</f>
        <v>10.3453</v>
      </c>
      <c r="F14466" s="29" t="n">
        <f aca="false">(E14466+Einstellungen!$B$20)*(1+Einstellungen!$B$10)</f>
        <v>34.511547</v>
      </c>
      <c r="G14466" s="21" t="str">
        <f aca="false">IF(F14466&lt;Einstellungen!$B$5,"ja","nein")</f>
        <v>nein</v>
      </c>
      <c r="H14466" s="21" t="s">
        <v>33</v>
      </c>
      <c r="I14466" s="29" t="n">
        <f aca="false">INDEX(Einstellungen!$B$27:$B$50,17)</f>
        <v>0.95</v>
      </c>
      <c r="J14466" s="29" t="n">
        <f aca="false">F14466*I14466</f>
        <v>32.78596965</v>
      </c>
    </row>
    <row r="14467" customFormat="false" ht="15" hidden="false" customHeight="false" outlineLevel="0" collapsed="false">
      <c r="A14467" s="28" t="n">
        <v>46183</v>
      </c>
      <c r="B14467" s="21" t="s">
        <v>129</v>
      </c>
      <c r="C14467" s="21" t="s">
        <v>112</v>
      </c>
      <c r="D14467" s="29" t="n">
        <v>125.4</v>
      </c>
      <c r="E14467" s="29" t="n">
        <f aca="false">D14467/10</f>
        <v>12.54</v>
      </c>
      <c r="F14467" s="29" t="n">
        <f aca="false">(E14467+Einstellungen!$B$20)*(1+Einstellungen!$B$10)</f>
        <v>37.12324</v>
      </c>
      <c r="G14467" s="21" t="str">
        <f aca="false">IF(F14467&lt;Einstellungen!$B$5,"ja","nein")</f>
        <v>nein</v>
      </c>
      <c r="H14467" s="21" t="s">
        <v>33</v>
      </c>
      <c r="I14467" s="29" t="n">
        <f aca="false">INDEX(Einstellungen!$B$27:$B$50,18)</f>
        <v>1.1</v>
      </c>
      <c r="J14467" s="29" t="n">
        <f aca="false">F14467*I14467</f>
        <v>40.835564</v>
      </c>
    </row>
    <row r="14468" customFormat="false" ht="15" hidden="false" customHeight="false" outlineLevel="0" collapsed="false">
      <c r="A14468" s="28" t="n">
        <v>46183</v>
      </c>
      <c r="B14468" s="21" t="s">
        <v>130</v>
      </c>
      <c r="C14468" s="21" t="s">
        <v>112</v>
      </c>
      <c r="D14468" s="29" t="n">
        <v>140.525</v>
      </c>
      <c r="E14468" s="29" t="n">
        <f aca="false">D14468/10</f>
        <v>14.0525</v>
      </c>
      <c r="F14468" s="29" t="n">
        <f aca="false">(E14468+Einstellungen!$B$20)*(1+Einstellungen!$B$10)</f>
        <v>38.923115</v>
      </c>
      <c r="G14468" s="21" t="str">
        <f aca="false">IF(F14468&lt;Einstellungen!$B$5,"ja","nein")</f>
        <v>nein</v>
      </c>
      <c r="H14468" s="21" t="s">
        <v>33</v>
      </c>
      <c r="I14468" s="29" t="n">
        <f aca="false">INDEX(Einstellungen!$B$27:$B$50,19)</f>
        <v>1.35</v>
      </c>
      <c r="J14468" s="29" t="n">
        <f aca="false">F14468*I14468</f>
        <v>52.54620525</v>
      </c>
    </row>
    <row r="14469" customFormat="false" ht="15" hidden="false" customHeight="false" outlineLevel="0" collapsed="false">
      <c r="A14469" s="28" t="n">
        <v>46183</v>
      </c>
      <c r="B14469" s="21" t="s">
        <v>131</v>
      </c>
      <c r="C14469" s="21" t="s">
        <v>112</v>
      </c>
      <c r="D14469" s="29" t="n">
        <v>170.968</v>
      </c>
      <c r="E14469" s="29" t="n">
        <f aca="false">D14469/10</f>
        <v>17.0968</v>
      </c>
      <c r="F14469" s="29" t="n">
        <f aca="false">(E14469+Einstellungen!$B$20)*(1+Einstellungen!$B$10)</f>
        <v>42.545832</v>
      </c>
      <c r="G14469" s="21" t="str">
        <f aca="false">IF(F14469&lt;Einstellungen!$B$5,"ja","nein")</f>
        <v>nein</v>
      </c>
      <c r="H14469" s="21" t="s">
        <v>33</v>
      </c>
      <c r="I14469" s="29" t="n">
        <f aca="false">INDEX(Einstellungen!$B$27:$B$50,20)</f>
        <v>1.45</v>
      </c>
      <c r="J14469" s="29" t="n">
        <f aca="false">F14469*I14469</f>
        <v>61.6914564</v>
      </c>
    </row>
    <row r="14470" customFormat="false" ht="15" hidden="false" customHeight="false" outlineLevel="0" collapsed="false">
      <c r="A14470" s="28" t="n">
        <v>46183</v>
      </c>
      <c r="B14470" s="21" t="s">
        <v>132</v>
      </c>
      <c r="C14470" s="21" t="s">
        <v>112</v>
      </c>
      <c r="D14470" s="29" t="n">
        <v>213.98</v>
      </c>
      <c r="E14470" s="29" t="n">
        <f aca="false">D14470/10</f>
        <v>21.398</v>
      </c>
      <c r="F14470" s="29" t="n">
        <f aca="false">(E14470+Einstellungen!$B$20)*(1+Einstellungen!$B$10)</f>
        <v>47.66426</v>
      </c>
      <c r="G14470" s="21" t="str">
        <f aca="false">IF(F14470&lt;Einstellungen!$B$5,"ja","nein")</f>
        <v>nein</v>
      </c>
      <c r="H14470" s="21" t="s">
        <v>33</v>
      </c>
      <c r="I14470" s="29" t="n">
        <f aca="false">INDEX(Einstellungen!$B$27:$B$50,21)</f>
        <v>1.4</v>
      </c>
      <c r="J14470" s="29" t="n">
        <f aca="false">F14470*I14470</f>
        <v>66.729964</v>
      </c>
    </row>
    <row r="14471" customFormat="false" ht="15" hidden="false" customHeight="false" outlineLevel="0" collapsed="false">
      <c r="A14471" s="28" t="n">
        <v>46183</v>
      </c>
      <c r="B14471" s="21" t="s">
        <v>133</v>
      </c>
      <c r="C14471" s="21" t="s">
        <v>112</v>
      </c>
      <c r="D14471" s="29" t="n">
        <v>204.998</v>
      </c>
      <c r="E14471" s="29" t="n">
        <f aca="false">D14471/10</f>
        <v>20.4998</v>
      </c>
      <c r="F14471" s="29" t="n">
        <f aca="false">(E14471+Einstellungen!$B$20)*(1+Einstellungen!$B$10)</f>
        <v>46.595402</v>
      </c>
      <c r="G14471" s="21" t="str">
        <f aca="false">IF(F14471&lt;Einstellungen!$B$5,"ja","nein")</f>
        <v>nein</v>
      </c>
      <c r="H14471" s="21" t="s">
        <v>33</v>
      </c>
      <c r="I14471" s="29" t="n">
        <f aca="false">INDEX(Einstellungen!$B$27:$B$50,22)</f>
        <v>1.25</v>
      </c>
      <c r="J14471" s="29" t="n">
        <f aca="false">F14471*I14471</f>
        <v>58.2442525</v>
      </c>
    </row>
    <row r="14472" customFormat="false" ht="15" hidden="false" customHeight="false" outlineLevel="0" collapsed="false">
      <c r="A14472" s="28" t="n">
        <v>46183</v>
      </c>
      <c r="B14472" s="21" t="s">
        <v>134</v>
      </c>
      <c r="C14472" s="21" t="s">
        <v>112</v>
      </c>
      <c r="D14472" s="29" t="n">
        <v>168.635</v>
      </c>
      <c r="E14472" s="29" t="n">
        <f aca="false">D14472/10</f>
        <v>16.8635</v>
      </c>
      <c r="F14472" s="29" t="n">
        <f aca="false">(E14472+Einstellungen!$B$20)*(1+Einstellungen!$B$10)</f>
        <v>42.268205</v>
      </c>
      <c r="G14472" s="21" t="str">
        <f aca="false">IF(F14472&lt;Einstellungen!$B$5,"ja","nein")</f>
        <v>nein</v>
      </c>
      <c r="H14472" s="21" t="s">
        <v>33</v>
      </c>
      <c r="I14472" s="29" t="n">
        <f aca="false">INDEX(Einstellungen!$B$27:$B$50,23)</f>
        <v>1.05</v>
      </c>
      <c r="J14472" s="29" t="n">
        <f aca="false">F14472*I14472</f>
        <v>44.38161525</v>
      </c>
    </row>
    <row r="14473" customFormat="false" ht="15" hidden="false" customHeight="false" outlineLevel="0" collapsed="false">
      <c r="A14473" s="28" t="n">
        <v>46183</v>
      </c>
      <c r="B14473" s="21" t="s">
        <v>135</v>
      </c>
      <c r="C14473" s="21" t="s">
        <v>112</v>
      </c>
      <c r="D14473" s="29" t="n">
        <v>151.75</v>
      </c>
      <c r="E14473" s="29" t="n">
        <f aca="false">D14473/10</f>
        <v>15.175</v>
      </c>
      <c r="F14473" s="29" t="n">
        <f aca="false">(E14473+Einstellungen!$B$20)*(1+Einstellungen!$B$10)</f>
        <v>40.25889</v>
      </c>
      <c r="G14473" s="21" t="str">
        <f aca="false">IF(F14473&lt;Einstellungen!$B$5,"ja","nein")</f>
        <v>nein</v>
      </c>
      <c r="H14473" s="21" t="s">
        <v>33</v>
      </c>
      <c r="I14473" s="29" t="n">
        <f aca="false">INDEX(Einstellungen!$B$27:$B$50,24)</f>
        <v>0.8</v>
      </c>
      <c r="J14473" s="29" t="n">
        <f aca="false">F14473*I14473</f>
        <v>32.207112</v>
      </c>
    </row>
    <row r="14474" customFormat="false" ht="15" hidden="false" customHeight="false" outlineLevel="0" collapsed="false">
      <c r="A14474" s="28" t="n">
        <v>46184</v>
      </c>
      <c r="B14474" s="21" t="s">
        <v>111</v>
      </c>
      <c r="C14474" s="21" t="s">
        <v>136</v>
      </c>
      <c r="D14474" s="29" t="n">
        <v>140.732</v>
      </c>
      <c r="E14474" s="29" t="n">
        <f aca="false">D14474/10</f>
        <v>14.0732</v>
      </c>
      <c r="F14474" s="29" t="n">
        <f aca="false">(E14474+Einstellungen!$B$20)*(1+Einstellungen!$B$10)</f>
        <v>38.947748</v>
      </c>
      <c r="G14474" s="21" t="str">
        <f aca="false">IF(F14474&lt;Einstellungen!$B$5,"ja","nein")</f>
        <v>nein</v>
      </c>
      <c r="H14474" s="21" t="s">
        <v>33</v>
      </c>
      <c r="I14474" s="29" t="n">
        <f aca="false">INDEX(Einstellungen!$B$27:$B$50,1)</f>
        <v>0.6</v>
      </c>
      <c r="J14474" s="29" t="n">
        <f aca="false">F14474*I14474</f>
        <v>23.3686488</v>
      </c>
    </row>
    <row r="14475" customFormat="false" ht="15" hidden="false" customHeight="false" outlineLevel="0" collapsed="false">
      <c r="A14475" s="28" t="n">
        <v>46184</v>
      </c>
      <c r="B14475" s="21" t="s">
        <v>113</v>
      </c>
      <c r="C14475" s="21" t="s">
        <v>136</v>
      </c>
      <c r="D14475" s="29" t="n">
        <v>133.488</v>
      </c>
      <c r="E14475" s="29" t="n">
        <f aca="false">D14475/10</f>
        <v>13.3488</v>
      </c>
      <c r="F14475" s="29" t="n">
        <f aca="false">(E14475+Einstellungen!$B$20)*(1+Einstellungen!$B$10)</f>
        <v>38.085712</v>
      </c>
      <c r="G14475" s="21" t="str">
        <f aca="false">IF(F14475&lt;Einstellungen!$B$5,"ja","nein")</f>
        <v>nein</v>
      </c>
      <c r="H14475" s="21" t="s">
        <v>33</v>
      </c>
      <c r="I14475" s="29" t="n">
        <f aca="false">INDEX(Einstellungen!$B$27:$B$50,2)</f>
        <v>0.5</v>
      </c>
      <c r="J14475" s="29" t="n">
        <f aca="false">F14475*I14475</f>
        <v>19.042856</v>
      </c>
    </row>
    <row r="14476" customFormat="false" ht="15" hidden="false" customHeight="false" outlineLevel="0" collapsed="false">
      <c r="A14476" s="28" t="n">
        <v>46184</v>
      </c>
      <c r="B14476" s="21" t="s">
        <v>114</v>
      </c>
      <c r="C14476" s="21" t="s">
        <v>136</v>
      </c>
      <c r="D14476" s="29" t="n">
        <v>126.195</v>
      </c>
      <c r="E14476" s="29" t="n">
        <f aca="false">D14476/10</f>
        <v>12.6195</v>
      </c>
      <c r="F14476" s="29" t="n">
        <f aca="false">(E14476+Einstellungen!$B$20)*(1+Einstellungen!$B$10)</f>
        <v>37.217845</v>
      </c>
      <c r="G14476" s="21" t="str">
        <f aca="false">IF(F14476&lt;Einstellungen!$B$5,"ja","nein")</f>
        <v>nein</v>
      </c>
      <c r="H14476" s="21" t="s">
        <v>33</v>
      </c>
      <c r="I14476" s="29" t="n">
        <f aca="false">INDEX(Einstellungen!$B$27:$B$50,3)</f>
        <v>0.45</v>
      </c>
      <c r="J14476" s="29" t="n">
        <f aca="false">F14476*I14476</f>
        <v>16.74803025</v>
      </c>
    </row>
    <row r="14477" customFormat="false" ht="15" hidden="false" customHeight="false" outlineLevel="0" collapsed="false">
      <c r="A14477" s="28" t="n">
        <v>46184</v>
      </c>
      <c r="B14477" s="21" t="s">
        <v>115</v>
      </c>
      <c r="C14477" s="21" t="s">
        <v>136</v>
      </c>
      <c r="D14477" s="29" t="n">
        <v>125.757</v>
      </c>
      <c r="E14477" s="29" t="n">
        <f aca="false">D14477/10</f>
        <v>12.5757</v>
      </c>
      <c r="F14477" s="29" t="n">
        <f aca="false">(E14477+Einstellungen!$B$20)*(1+Einstellungen!$B$10)</f>
        <v>37.165723</v>
      </c>
      <c r="G14477" s="21" t="str">
        <f aca="false">IF(F14477&lt;Einstellungen!$B$5,"ja","nein")</f>
        <v>nein</v>
      </c>
      <c r="H14477" s="21" t="s">
        <v>33</v>
      </c>
      <c r="I14477" s="29" t="n">
        <f aca="false">INDEX(Einstellungen!$B$27:$B$50,4)</f>
        <v>0.45</v>
      </c>
      <c r="J14477" s="29" t="n">
        <f aca="false">F14477*I14477</f>
        <v>16.72457535</v>
      </c>
    </row>
    <row r="14478" customFormat="false" ht="15" hidden="false" customHeight="false" outlineLevel="0" collapsed="false">
      <c r="A14478" s="28" t="n">
        <v>46184</v>
      </c>
      <c r="B14478" s="21" t="s">
        <v>116</v>
      </c>
      <c r="C14478" s="21" t="s">
        <v>136</v>
      </c>
      <c r="D14478" s="29" t="n">
        <v>126.045</v>
      </c>
      <c r="E14478" s="29" t="n">
        <f aca="false">D14478/10</f>
        <v>12.6045</v>
      </c>
      <c r="F14478" s="29" t="n">
        <f aca="false">(E14478+Einstellungen!$B$20)*(1+Einstellungen!$B$10)</f>
        <v>37.199995</v>
      </c>
      <c r="G14478" s="21" t="str">
        <f aca="false">IF(F14478&lt;Einstellungen!$B$5,"ja","nein")</f>
        <v>nein</v>
      </c>
      <c r="H14478" s="21" t="s">
        <v>33</v>
      </c>
      <c r="I14478" s="29" t="n">
        <f aca="false">INDEX(Einstellungen!$B$27:$B$50,5)</f>
        <v>0.45</v>
      </c>
      <c r="J14478" s="29" t="n">
        <f aca="false">F14478*I14478</f>
        <v>16.73999775</v>
      </c>
    </row>
    <row r="14479" customFormat="false" ht="15" hidden="false" customHeight="false" outlineLevel="0" collapsed="false">
      <c r="A14479" s="28" t="n">
        <v>46184</v>
      </c>
      <c r="B14479" s="21" t="s">
        <v>117</v>
      </c>
      <c r="C14479" s="21" t="s">
        <v>136</v>
      </c>
      <c r="D14479" s="29" t="n">
        <v>126.662</v>
      </c>
      <c r="E14479" s="29" t="n">
        <f aca="false">D14479/10</f>
        <v>12.6662</v>
      </c>
      <c r="F14479" s="29" t="n">
        <f aca="false">(E14479+Einstellungen!$B$20)*(1+Einstellungen!$B$10)</f>
        <v>37.273418</v>
      </c>
      <c r="G14479" s="21" t="str">
        <f aca="false">IF(F14479&lt;Einstellungen!$B$5,"ja","nein")</f>
        <v>nein</v>
      </c>
      <c r="H14479" s="21" t="s">
        <v>33</v>
      </c>
      <c r="I14479" s="29" t="n">
        <f aca="false">INDEX(Einstellungen!$B$27:$B$50,6)</f>
        <v>0.5</v>
      </c>
      <c r="J14479" s="29" t="n">
        <f aca="false">F14479*I14479</f>
        <v>18.636709</v>
      </c>
    </row>
    <row r="14480" customFormat="false" ht="15" hidden="false" customHeight="false" outlineLevel="0" collapsed="false">
      <c r="A14480" s="28" t="n">
        <v>46184</v>
      </c>
      <c r="B14480" s="21" t="s">
        <v>118</v>
      </c>
      <c r="C14480" s="21" t="s">
        <v>136</v>
      </c>
      <c r="D14480" s="29" t="n">
        <v>138.33</v>
      </c>
      <c r="E14480" s="29" t="n">
        <f aca="false">D14480/10</f>
        <v>13.833</v>
      </c>
      <c r="F14480" s="29" t="n">
        <f aca="false">(E14480+Einstellungen!$B$20)*(1+Einstellungen!$B$10)</f>
        <v>38.66191</v>
      </c>
      <c r="G14480" s="21" t="str">
        <f aca="false">IF(F14480&lt;Einstellungen!$B$5,"ja","nein")</f>
        <v>nein</v>
      </c>
      <c r="H14480" s="21" t="s">
        <v>33</v>
      </c>
      <c r="I14480" s="29" t="n">
        <f aca="false">INDEX(Einstellungen!$B$27:$B$50,7)</f>
        <v>0.7</v>
      </c>
      <c r="J14480" s="29" t="n">
        <f aca="false">F14480*I14480</f>
        <v>27.063337</v>
      </c>
    </row>
    <row r="14481" customFormat="false" ht="15" hidden="false" customHeight="false" outlineLevel="0" collapsed="false">
      <c r="A14481" s="28" t="n">
        <v>46184</v>
      </c>
      <c r="B14481" s="21" t="s">
        <v>119</v>
      </c>
      <c r="C14481" s="21" t="s">
        <v>136</v>
      </c>
      <c r="D14481" s="29" t="n">
        <v>138.798</v>
      </c>
      <c r="E14481" s="29" t="n">
        <f aca="false">D14481/10</f>
        <v>13.8798</v>
      </c>
      <c r="F14481" s="29" t="n">
        <f aca="false">(E14481+Einstellungen!$B$20)*(1+Einstellungen!$B$10)</f>
        <v>38.717602</v>
      </c>
      <c r="G14481" s="21" t="str">
        <f aca="false">IF(F14481&lt;Einstellungen!$B$5,"ja","nein")</f>
        <v>nein</v>
      </c>
      <c r="H14481" s="21" t="s">
        <v>33</v>
      </c>
      <c r="I14481" s="29" t="n">
        <f aca="false">INDEX(Einstellungen!$B$27:$B$50,8)</f>
        <v>0.95</v>
      </c>
      <c r="J14481" s="29" t="n">
        <f aca="false">F14481*I14481</f>
        <v>36.7817219</v>
      </c>
    </row>
    <row r="14482" customFormat="false" ht="15" hidden="false" customHeight="false" outlineLevel="0" collapsed="false">
      <c r="A14482" s="28" t="n">
        <v>46184</v>
      </c>
      <c r="B14482" s="21" t="s">
        <v>120</v>
      </c>
      <c r="C14482" s="21" t="s">
        <v>136</v>
      </c>
      <c r="D14482" s="29" t="n">
        <v>126.64</v>
      </c>
      <c r="E14482" s="29" t="n">
        <f aca="false">D14482/10</f>
        <v>12.664</v>
      </c>
      <c r="F14482" s="29" t="n">
        <f aca="false">(E14482+Einstellungen!$B$20)*(1+Einstellungen!$B$10)</f>
        <v>37.2708</v>
      </c>
      <c r="G14482" s="21" t="str">
        <f aca="false">IF(F14482&lt;Einstellungen!$B$5,"ja","nein")</f>
        <v>nein</v>
      </c>
      <c r="H14482" s="21" t="s">
        <v>33</v>
      </c>
      <c r="I14482" s="29" t="n">
        <f aca="false">INDEX(Einstellungen!$B$27:$B$50,9)</f>
        <v>1.05</v>
      </c>
      <c r="J14482" s="29" t="n">
        <f aca="false">F14482*I14482</f>
        <v>39.13434</v>
      </c>
    </row>
    <row r="14483" customFormat="false" ht="15" hidden="false" customHeight="false" outlineLevel="0" collapsed="false">
      <c r="A14483" s="28" t="n">
        <v>46184</v>
      </c>
      <c r="B14483" s="21" t="s">
        <v>121</v>
      </c>
      <c r="C14483" s="21" t="s">
        <v>136</v>
      </c>
      <c r="D14483" s="29" t="n">
        <v>103.797</v>
      </c>
      <c r="E14483" s="29" t="n">
        <f aca="false">D14483/10</f>
        <v>10.3797</v>
      </c>
      <c r="F14483" s="29" t="n">
        <f aca="false">(E14483+Einstellungen!$B$20)*(1+Einstellungen!$B$10)</f>
        <v>34.552483</v>
      </c>
      <c r="G14483" s="21" t="str">
        <f aca="false">IF(F14483&lt;Einstellungen!$B$5,"ja","nein")</f>
        <v>nein</v>
      </c>
      <c r="H14483" s="21" t="s">
        <v>33</v>
      </c>
      <c r="I14483" s="29" t="n">
        <f aca="false">INDEX(Einstellungen!$B$27:$B$50,10)</f>
        <v>1.05</v>
      </c>
      <c r="J14483" s="29" t="n">
        <f aca="false">F14483*I14483</f>
        <v>36.28010715</v>
      </c>
    </row>
    <row r="14484" customFormat="false" ht="15" hidden="false" customHeight="false" outlineLevel="0" collapsed="false">
      <c r="A14484" s="28" t="n">
        <v>46184</v>
      </c>
      <c r="B14484" s="21" t="s">
        <v>122</v>
      </c>
      <c r="C14484" s="21" t="s">
        <v>136</v>
      </c>
      <c r="D14484" s="29" t="n">
        <v>90.543</v>
      </c>
      <c r="E14484" s="29" t="n">
        <f aca="false">D14484/10</f>
        <v>9.0543</v>
      </c>
      <c r="F14484" s="29" t="n">
        <f aca="false">(E14484+Einstellungen!$B$20)*(1+Einstellungen!$B$10)</f>
        <v>32.975257</v>
      </c>
      <c r="G14484" s="21" t="str">
        <f aca="false">IF(F14484&lt;Einstellungen!$B$5,"ja","nein")</f>
        <v>nein</v>
      </c>
      <c r="H14484" s="21" t="s">
        <v>33</v>
      </c>
      <c r="I14484" s="29" t="n">
        <f aca="false">INDEX(Einstellungen!$B$27:$B$50,11)</f>
        <v>1.05</v>
      </c>
      <c r="J14484" s="29" t="n">
        <f aca="false">F14484*I14484</f>
        <v>34.62401985</v>
      </c>
    </row>
    <row r="14485" customFormat="false" ht="15" hidden="false" customHeight="false" outlineLevel="0" collapsed="false">
      <c r="A14485" s="28" t="n">
        <v>46184</v>
      </c>
      <c r="B14485" s="21" t="s">
        <v>123</v>
      </c>
      <c r="C14485" s="21" t="s">
        <v>136</v>
      </c>
      <c r="D14485" s="29" t="n">
        <v>76.972</v>
      </c>
      <c r="E14485" s="29" t="n">
        <f aca="false">D14485/10</f>
        <v>7.6972</v>
      </c>
      <c r="F14485" s="29" t="n">
        <f aca="false">(E14485+Einstellungen!$B$20)*(1+Einstellungen!$B$10)</f>
        <v>31.360308</v>
      </c>
      <c r="G14485" s="21" t="str">
        <f aca="false">IF(F14485&lt;Einstellungen!$B$5,"ja","nein")</f>
        <v>nein</v>
      </c>
      <c r="H14485" s="21" t="s">
        <v>33</v>
      </c>
      <c r="I14485" s="29" t="n">
        <f aca="false">INDEX(Einstellungen!$B$27:$B$50,12)</f>
        <v>1.1</v>
      </c>
      <c r="J14485" s="29" t="n">
        <f aca="false">F14485*I14485</f>
        <v>34.4963388</v>
      </c>
    </row>
    <row r="14486" customFormat="false" ht="15" hidden="false" customHeight="false" outlineLevel="0" collapsed="false">
      <c r="A14486" s="28" t="n">
        <v>46184</v>
      </c>
      <c r="B14486" s="21" t="s">
        <v>124</v>
      </c>
      <c r="C14486" s="21" t="s">
        <v>136</v>
      </c>
      <c r="D14486" s="29" t="n">
        <v>60.273</v>
      </c>
      <c r="E14486" s="29" t="n">
        <f aca="false">D14486/10</f>
        <v>6.0273</v>
      </c>
      <c r="F14486" s="29" t="n">
        <f aca="false">(E14486+Einstellungen!$B$20)*(1+Einstellungen!$B$10)</f>
        <v>29.373127</v>
      </c>
      <c r="G14486" s="21" t="str">
        <f aca="false">IF(F14486&lt;Einstellungen!$B$5,"ja","nein")</f>
        <v>nein</v>
      </c>
      <c r="H14486" s="21" t="s">
        <v>33</v>
      </c>
      <c r="I14486" s="29" t="n">
        <f aca="false">INDEX(Einstellungen!$B$27:$B$50,13)</f>
        <v>1.2</v>
      </c>
      <c r="J14486" s="29" t="n">
        <f aca="false">F14486*I14486</f>
        <v>35.2477524</v>
      </c>
    </row>
    <row r="14487" customFormat="false" ht="15" hidden="false" customHeight="false" outlineLevel="0" collapsed="false">
      <c r="A14487" s="28" t="n">
        <v>46184</v>
      </c>
      <c r="B14487" s="21" t="s">
        <v>125</v>
      </c>
      <c r="C14487" s="21" t="s">
        <v>136</v>
      </c>
      <c r="D14487" s="29" t="n">
        <v>45.31</v>
      </c>
      <c r="E14487" s="29" t="n">
        <f aca="false">D14487/10</f>
        <v>4.531</v>
      </c>
      <c r="F14487" s="29" t="n">
        <f aca="false">(E14487+Einstellungen!$B$20)*(1+Einstellungen!$B$10)</f>
        <v>27.59253</v>
      </c>
      <c r="G14487" s="21" t="str">
        <f aca="false">IF(F14487&lt;Einstellungen!$B$5,"ja","nein")</f>
        <v>ja</v>
      </c>
      <c r="H14487" s="21" t="s">
        <v>33</v>
      </c>
      <c r="I14487" s="29" t="n">
        <f aca="false">INDEX(Einstellungen!$B$27:$B$50,14)</f>
        <v>1.15</v>
      </c>
      <c r="J14487" s="29" t="n">
        <f aca="false">F14487*I14487</f>
        <v>31.7314095</v>
      </c>
    </row>
    <row r="14488" customFormat="false" ht="15" hidden="false" customHeight="false" outlineLevel="0" collapsed="false">
      <c r="A14488" s="28" t="n">
        <v>46184</v>
      </c>
      <c r="B14488" s="21" t="s">
        <v>126</v>
      </c>
      <c r="C14488" s="21" t="s">
        <v>136</v>
      </c>
      <c r="D14488" s="29" t="n">
        <v>31.58</v>
      </c>
      <c r="E14488" s="29" t="n">
        <f aca="false">D14488/10</f>
        <v>3.158</v>
      </c>
      <c r="F14488" s="29" t="n">
        <f aca="false">(E14488+Einstellungen!$B$20)*(1+Einstellungen!$B$10)</f>
        <v>25.95866</v>
      </c>
      <c r="G14488" s="21" t="str">
        <f aca="false">IF(F14488&lt;Einstellungen!$B$5,"ja","nein")</f>
        <v>ja</v>
      </c>
      <c r="H14488" s="21" t="s">
        <v>33</v>
      </c>
      <c r="I14488" s="29" t="n">
        <f aca="false">INDEX(Einstellungen!$B$27:$B$50,15)</f>
        <v>1</v>
      </c>
      <c r="J14488" s="29" t="n">
        <f aca="false">F14488*I14488</f>
        <v>25.95866</v>
      </c>
    </row>
    <row r="14489" customFormat="false" ht="15" hidden="false" customHeight="false" outlineLevel="0" collapsed="false">
      <c r="A14489" s="28" t="n">
        <v>46184</v>
      </c>
      <c r="B14489" s="21" t="s">
        <v>127</v>
      </c>
      <c r="C14489" s="21" t="s">
        <v>136</v>
      </c>
      <c r="D14489" s="29" t="n">
        <v>51.025</v>
      </c>
      <c r="E14489" s="29" t="n">
        <f aca="false">D14489/10</f>
        <v>5.1025</v>
      </c>
      <c r="F14489" s="29" t="n">
        <f aca="false">(E14489+Einstellungen!$B$20)*(1+Einstellungen!$B$10)</f>
        <v>28.272615</v>
      </c>
      <c r="G14489" s="21" t="str">
        <f aca="false">IF(F14489&lt;Einstellungen!$B$5,"ja","nein")</f>
        <v>ja</v>
      </c>
      <c r="H14489" s="21" t="s">
        <v>33</v>
      </c>
      <c r="I14489" s="29" t="n">
        <f aca="false">INDEX(Einstellungen!$B$27:$B$50,16)</f>
        <v>0.95</v>
      </c>
      <c r="J14489" s="29" t="n">
        <f aca="false">F14489*I14489</f>
        <v>26.85898425</v>
      </c>
    </row>
    <row r="14490" customFormat="false" ht="15" hidden="false" customHeight="false" outlineLevel="0" collapsed="false">
      <c r="A14490" s="28" t="n">
        <v>46184</v>
      </c>
      <c r="B14490" s="21" t="s">
        <v>128</v>
      </c>
      <c r="C14490" s="21" t="s">
        <v>136</v>
      </c>
      <c r="D14490" s="29" t="n">
        <v>78.468</v>
      </c>
      <c r="E14490" s="29" t="n">
        <f aca="false">D14490/10</f>
        <v>7.8468</v>
      </c>
      <c r="F14490" s="29" t="n">
        <f aca="false">(E14490+Einstellungen!$B$20)*(1+Einstellungen!$B$10)</f>
        <v>31.538332</v>
      </c>
      <c r="G14490" s="21" t="str">
        <f aca="false">IF(F14490&lt;Einstellungen!$B$5,"ja","nein")</f>
        <v>nein</v>
      </c>
      <c r="H14490" s="21" t="s">
        <v>33</v>
      </c>
      <c r="I14490" s="29" t="n">
        <f aca="false">INDEX(Einstellungen!$B$27:$B$50,17)</f>
        <v>0.95</v>
      </c>
      <c r="J14490" s="29" t="n">
        <f aca="false">F14490*I14490</f>
        <v>29.9614154</v>
      </c>
    </row>
    <row r="14491" customFormat="false" ht="15" hidden="false" customHeight="false" outlineLevel="0" collapsed="false">
      <c r="A14491" s="28" t="n">
        <v>46184</v>
      </c>
      <c r="B14491" s="21" t="s">
        <v>129</v>
      </c>
      <c r="C14491" s="21" t="s">
        <v>136</v>
      </c>
      <c r="D14491" s="29" t="n">
        <v>101.597</v>
      </c>
      <c r="E14491" s="29" t="n">
        <f aca="false">D14491/10</f>
        <v>10.1597</v>
      </c>
      <c r="F14491" s="29" t="n">
        <f aca="false">(E14491+Einstellungen!$B$20)*(1+Einstellungen!$B$10)</f>
        <v>34.290683</v>
      </c>
      <c r="G14491" s="21" t="str">
        <f aca="false">IF(F14491&lt;Einstellungen!$B$5,"ja","nein")</f>
        <v>nein</v>
      </c>
      <c r="H14491" s="21" t="s">
        <v>33</v>
      </c>
      <c r="I14491" s="29" t="n">
        <f aca="false">INDEX(Einstellungen!$B$27:$B$50,18)</f>
        <v>1.1</v>
      </c>
      <c r="J14491" s="29" t="n">
        <f aca="false">F14491*I14491</f>
        <v>37.7197513</v>
      </c>
    </row>
    <row r="14492" customFormat="false" ht="15" hidden="false" customHeight="false" outlineLevel="0" collapsed="false">
      <c r="A14492" s="28" t="n">
        <v>46184</v>
      </c>
      <c r="B14492" s="21" t="s">
        <v>130</v>
      </c>
      <c r="C14492" s="21" t="s">
        <v>136</v>
      </c>
      <c r="D14492" s="29" t="n">
        <v>127.98</v>
      </c>
      <c r="E14492" s="29" t="n">
        <f aca="false">D14492/10</f>
        <v>12.798</v>
      </c>
      <c r="F14492" s="29" t="n">
        <f aca="false">(E14492+Einstellungen!$B$20)*(1+Einstellungen!$B$10)</f>
        <v>37.43026</v>
      </c>
      <c r="G14492" s="21" t="str">
        <f aca="false">IF(F14492&lt;Einstellungen!$B$5,"ja","nein")</f>
        <v>nein</v>
      </c>
      <c r="H14492" s="21" t="s">
        <v>33</v>
      </c>
      <c r="I14492" s="29" t="n">
        <f aca="false">INDEX(Einstellungen!$B$27:$B$50,19)</f>
        <v>1.35</v>
      </c>
      <c r="J14492" s="29" t="n">
        <f aca="false">F14492*I14492</f>
        <v>50.530851</v>
      </c>
    </row>
    <row r="14493" customFormat="false" ht="15" hidden="false" customHeight="false" outlineLevel="0" collapsed="false">
      <c r="A14493" s="28" t="n">
        <v>46184</v>
      </c>
      <c r="B14493" s="21" t="s">
        <v>131</v>
      </c>
      <c r="C14493" s="21" t="s">
        <v>136</v>
      </c>
      <c r="D14493" s="29" t="n">
        <v>146.235</v>
      </c>
      <c r="E14493" s="29" t="n">
        <f aca="false">D14493/10</f>
        <v>14.6235</v>
      </c>
      <c r="F14493" s="29" t="n">
        <f aca="false">(E14493+Einstellungen!$B$20)*(1+Einstellungen!$B$10)</f>
        <v>39.602605</v>
      </c>
      <c r="G14493" s="21" t="str">
        <f aca="false">IF(F14493&lt;Einstellungen!$B$5,"ja","nein")</f>
        <v>nein</v>
      </c>
      <c r="H14493" s="21" t="s">
        <v>33</v>
      </c>
      <c r="I14493" s="29" t="n">
        <f aca="false">INDEX(Einstellungen!$B$27:$B$50,20)</f>
        <v>1.45</v>
      </c>
      <c r="J14493" s="29" t="n">
        <f aca="false">F14493*I14493</f>
        <v>57.42377725</v>
      </c>
    </row>
    <row r="14494" customFormat="false" ht="15" hidden="false" customHeight="false" outlineLevel="0" collapsed="false">
      <c r="A14494" s="28" t="n">
        <v>46184</v>
      </c>
      <c r="B14494" s="21" t="s">
        <v>132</v>
      </c>
      <c r="C14494" s="21" t="s">
        <v>136</v>
      </c>
      <c r="D14494" s="29" t="n">
        <v>174.858</v>
      </c>
      <c r="E14494" s="29" t="n">
        <f aca="false">D14494/10</f>
        <v>17.4858</v>
      </c>
      <c r="F14494" s="29" t="n">
        <f aca="false">(E14494+Einstellungen!$B$20)*(1+Einstellungen!$B$10)</f>
        <v>43.008742</v>
      </c>
      <c r="G14494" s="21" t="str">
        <f aca="false">IF(F14494&lt;Einstellungen!$B$5,"ja","nein")</f>
        <v>nein</v>
      </c>
      <c r="H14494" s="21" t="s">
        <v>33</v>
      </c>
      <c r="I14494" s="29" t="n">
        <f aca="false">INDEX(Einstellungen!$B$27:$B$50,21)</f>
        <v>1.4</v>
      </c>
      <c r="J14494" s="29" t="n">
        <f aca="false">F14494*I14494</f>
        <v>60.2122388</v>
      </c>
    </row>
    <row r="14495" customFormat="false" ht="15" hidden="false" customHeight="false" outlineLevel="0" collapsed="false">
      <c r="A14495" s="28" t="n">
        <v>46184</v>
      </c>
      <c r="B14495" s="21" t="s">
        <v>133</v>
      </c>
      <c r="C14495" s="21" t="s">
        <v>136</v>
      </c>
      <c r="D14495" s="29" t="n">
        <v>164.942</v>
      </c>
      <c r="E14495" s="29" t="n">
        <f aca="false">D14495/10</f>
        <v>16.4942</v>
      </c>
      <c r="F14495" s="29" t="n">
        <f aca="false">(E14495+Einstellungen!$B$20)*(1+Einstellungen!$B$10)</f>
        <v>41.828738</v>
      </c>
      <c r="G14495" s="21" t="str">
        <f aca="false">IF(F14495&lt;Einstellungen!$B$5,"ja","nein")</f>
        <v>nein</v>
      </c>
      <c r="H14495" s="21" t="s">
        <v>33</v>
      </c>
      <c r="I14495" s="29" t="n">
        <f aca="false">INDEX(Einstellungen!$B$27:$B$50,22)</f>
        <v>1.25</v>
      </c>
      <c r="J14495" s="29" t="n">
        <f aca="false">F14495*I14495</f>
        <v>52.2859225</v>
      </c>
    </row>
    <row r="14496" customFormat="false" ht="15" hidden="false" customHeight="false" outlineLevel="0" collapsed="false">
      <c r="A14496" s="28" t="n">
        <v>46184</v>
      </c>
      <c r="B14496" s="21" t="s">
        <v>134</v>
      </c>
      <c r="C14496" s="21" t="s">
        <v>136</v>
      </c>
      <c r="D14496" s="29" t="n">
        <v>137.232</v>
      </c>
      <c r="E14496" s="29" t="n">
        <f aca="false">D14496/10</f>
        <v>13.7232</v>
      </c>
      <c r="F14496" s="29" t="n">
        <f aca="false">(E14496+Einstellungen!$B$20)*(1+Einstellungen!$B$10)</f>
        <v>38.531248</v>
      </c>
      <c r="G14496" s="21" t="str">
        <f aca="false">IF(F14496&lt;Einstellungen!$B$5,"ja","nein")</f>
        <v>nein</v>
      </c>
      <c r="H14496" s="21" t="s">
        <v>33</v>
      </c>
      <c r="I14496" s="29" t="n">
        <f aca="false">INDEX(Einstellungen!$B$27:$B$50,23)</f>
        <v>1.05</v>
      </c>
      <c r="J14496" s="29" t="n">
        <f aca="false">F14496*I14496</f>
        <v>40.4578104</v>
      </c>
    </row>
    <row r="14497" customFormat="false" ht="15" hidden="false" customHeight="false" outlineLevel="0" collapsed="false">
      <c r="A14497" s="28" t="n">
        <v>46184</v>
      </c>
      <c r="B14497" s="21" t="s">
        <v>135</v>
      </c>
      <c r="C14497" s="21" t="s">
        <v>136</v>
      </c>
      <c r="D14497" s="29" t="n">
        <v>116.062</v>
      </c>
      <c r="E14497" s="29" t="n">
        <f aca="false">D14497/10</f>
        <v>11.6062</v>
      </c>
      <c r="F14497" s="29" t="n">
        <f aca="false">(E14497+Einstellungen!$B$20)*(1+Einstellungen!$B$10)</f>
        <v>36.012018</v>
      </c>
      <c r="G14497" s="21" t="str">
        <f aca="false">IF(F14497&lt;Einstellungen!$B$5,"ja","nein")</f>
        <v>nein</v>
      </c>
      <c r="H14497" s="21" t="s">
        <v>33</v>
      </c>
      <c r="I14497" s="29" t="n">
        <f aca="false">INDEX(Einstellungen!$B$27:$B$50,24)</f>
        <v>0.8</v>
      </c>
      <c r="J14497" s="29" t="n">
        <f aca="false">F14497*I14497</f>
        <v>28.8096144</v>
      </c>
    </row>
    <row r="14498" customFormat="false" ht="15" hidden="false" customHeight="false" outlineLevel="0" collapsed="false">
      <c r="A14498" s="28" t="n">
        <v>46185</v>
      </c>
      <c r="B14498" s="21" t="s">
        <v>111</v>
      </c>
      <c r="C14498" s="21" t="s">
        <v>137</v>
      </c>
      <c r="D14498" s="29" t="n">
        <v>116.895</v>
      </c>
      <c r="E14498" s="29" t="n">
        <f aca="false">D14498/10</f>
        <v>11.6895</v>
      </c>
      <c r="F14498" s="29" t="n">
        <f aca="false">(E14498+Einstellungen!$B$20)*(1+Einstellungen!$B$10)</f>
        <v>36.111145</v>
      </c>
      <c r="G14498" s="21" t="str">
        <f aca="false">IF(F14498&lt;Einstellungen!$B$5,"ja","nein")</f>
        <v>nein</v>
      </c>
      <c r="H14498" s="21" t="s">
        <v>33</v>
      </c>
      <c r="I14498" s="29" t="n">
        <f aca="false">INDEX(Einstellungen!$B$27:$B$50,1)</f>
        <v>0.6</v>
      </c>
      <c r="J14498" s="29" t="n">
        <f aca="false">F14498*I14498</f>
        <v>21.666687</v>
      </c>
    </row>
    <row r="14499" customFormat="false" ht="15" hidden="false" customHeight="false" outlineLevel="0" collapsed="false">
      <c r="A14499" s="28" t="n">
        <v>46185</v>
      </c>
      <c r="B14499" s="21" t="s">
        <v>113</v>
      </c>
      <c r="C14499" s="21" t="s">
        <v>137</v>
      </c>
      <c r="D14499" s="29" t="n">
        <v>102.013</v>
      </c>
      <c r="E14499" s="29" t="n">
        <f aca="false">D14499/10</f>
        <v>10.2013</v>
      </c>
      <c r="F14499" s="29" t="n">
        <f aca="false">(E14499+Einstellungen!$B$20)*(1+Einstellungen!$B$10)</f>
        <v>34.340187</v>
      </c>
      <c r="G14499" s="21" t="str">
        <f aca="false">IF(F14499&lt;Einstellungen!$B$5,"ja","nein")</f>
        <v>nein</v>
      </c>
      <c r="H14499" s="21" t="s">
        <v>33</v>
      </c>
      <c r="I14499" s="29" t="n">
        <f aca="false">INDEX(Einstellungen!$B$27:$B$50,2)</f>
        <v>0.5</v>
      </c>
      <c r="J14499" s="29" t="n">
        <f aca="false">F14499*I14499</f>
        <v>17.1700935</v>
      </c>
    </row>
    <row r="14500" customFormat="false" ht="15" hidden="false" customHeight="false" outlineLevel="0" collapsed="false">
      <c r="A14500" s="28" t="n">
        <v>46185</v>
      </c>
      <c r="B14500" s="21" t="s">
        <v>114</v>
      </c>
      <c r="C14500" s="21" t="s">
        <v>137</v>
      </c>
      <c r="D14500" s="29" t="n">
        <v>94.505</v>
      </c>
      <c r="E14500" s="29" t="n">
        <f aca="false">D14500/10</f>
        <v>9.4505</v>
      </c>
      <c r="F14500" s="29" t="n">
        <f aca="false">(E14500+Einstellungen!$B$20)*(1+Einstellungen!$B$10)</f>
        <v>33.446735</v>
      </c>
      <c r="G14500" s="21" t="str">
        <f aca="false">IF(F14500&lt;Einstellungen!$B$5,"ja","nein")</f>
        <v>nein</v>
      </c>
      <c r="H14500" s="21" t="s">
        <v>33</v>
      </c>
      <c r="I14500" s="29" t="n">
        <f aca="false">INDEX(Einstellungen!$B$27:$B$50,3)</f>
        <v>0.45</v>
      </c>
      <c r="J14500" s="29" t="n">
        <f aca="false">F14500*I14500</f>
        <v>15.05103075</v>
      </c>
    </row>
    <row r="14501" customFormat="false" ht="15" hidden="false" customHeight="false" outlineLevel="0" collapsed="false">
      <c r="A14501" s="28" t="n">
        <v>46185</v>
      </c>
      <c r="B14501" s="21" t="s">
        <v>115</v>
      </c>
      <c r="C14501" s="21" t="s">
        <v>137</v>
      </c>
      <c r="D14501" s="29" t="n">
        <v>92.053</v>
      </c>
      <c r="E14501" s="29" t="n">
        <f aca="false">D14501/10</f>
        <v>9.2053</v>
      </c>
      <c r="F14501" s="29" t="n">
        <f aca="false">(E14501+Einstellungen!$B$20)*(1+Einstellungen!$B$10)</f>
        <v>33.154947</v>
      </c>
      <c r="G14501" s="21" t="str">
        <f aca="false">IF(F14501&lt;Einstellungen!$B$5,"ja","nein")</f>
        <v>nein</v>
      </c>
      <c r="H14501" s="21" t="s">
        <v>33</v>
      </c>
      <c r="I14501" s="29" t="n">
        <f aca="false">INDEX(Einstellungen!$B$27:$B$50,4)</f>
        <v>0.45</v>
      </c>
      <c r="J14501" s="29" t="n">
        <f aca="false">F14501*I14501</f>
        <v>14.91972615</v>
      </c>
    </row>
    <row r="14502" customFormat="false" ht="15" hidden="false" customHeight="false" outlineLevel="0" collapsed="false">
      <c r="A14502" s="28" t="n">
        <v>46185</v>
      </c>
      <c r="B14502" s="21" t="s">
        <v>116</v>
      </c>
      <c r="C14502" s="21" t="s">
        <v>137</v>
      </c>
      <c r="D14502" s="29" t="n">
        <v>93.047</v>
      </c>
      <c r="E14502" s="29" t="n">
        <f aca="false">D14502/10</f>
        <v>9.3047</v>
      </c>
      <c r="F14502" s="29" t="n">
        <f aca="false">(E14502+Einstellungen!$B$20)*(1+Einstellungen!$B$10)</f>
        <v>33.273233</v>
      </c>
      <c r="G14502" s="21" t="str">
        <f aca="false">IF(F14502&lt;Einstellungen!$B$5,"ja","nein")</f>
        <v>nein</v>
      </c>
      <c r="H14502" s="21" t="s">
        <v>33</v>
      </c>
      <c r="I14502" s="29" t="n">
        <f aca="false">INDEX(Einstellungen!$B$27:$B$50,5)</f>
        <v>0.45</v>
      </c>
      <c r="J14502" s="29" t="n">
        <f aca="false">F14502*I14502</f>
        <v>14.97295485</v>
      </c>
    </row>
    <row r="14503" customFormat="false" ht="15" hidden="false" customHeight="false" outlineLevel="0" collapsed="false">
      <c r="A14503" s="28" t="n">
        <v>46185</v>
      </c>
      <c r="B14503" s="21" t="s">
        <v>117</v>
      </c>
      <c r="C14503" s="21" t="s">
        <v>137</v>
      </c>
      <c r="D14503" s="29" t="n">
        <v>96.078</v>
      </c>
      <c r="E14503" s="29" t="n">
        <f aca="false">D14503/10</f>
        <v>9.6078</v>
      </c>
      <c r="F14503" s="29" t="n">
        <f aca="false">(E14503+Einstellungen!$B$20)*(1+Einstellungen!$B$10)</f>
        <v>33.633922</v>
      </c>
      <c r="G14503" s="21" t="str">
        <f aca="false">IF(F14503&lt;Einstellungen!$B$5,"ja","nein")</f>
        <v>nein</v>
      </c>
      <c r="H14503" s="21" t="s">
        <v>33</v>
      </c>
      <c r="I14503" s="29" t="n">
        <f aca="false">INDEX(Einstellungen!$B$27:$B$50,6)</f>
        <v>0.5</v>
      </c>
      <c r="J14503" s="29" t="n">
        <f aca="false">F14503*I14503</f>
        <v>16.816961</v>
      </c>
    </row>
    <row r="14504" customFormat="false" ht="15" hidden="false" customHeight="false" outlineLevel="0" collapsed="false">
      <c r="A14504" s="28" t="n">
        <v>46185</v>
      </c>
      <c r="B14504" s="21" t="s">
        <v>118</v>
      </c>
      <c r="C14504" s="21" t="s">
        <v>137</v>
      </c>
      <c r="D14504" s="29" t="n">
        <v>117.757</v>
      </c>
      <c r="E14504" s="29" t="n">
        <f aca="false">D14504/10</f>
        <v>11.7757</v>
      </c>
      <c r="F14504" s="29" t="n">
        <f aca="false">(E14504+Einstellungen!$B$20)*(1+Einstellungen!$B$10)</f>
        <v>36.213723</v>
      </c>
      <c r="G14504" s="21" t="str">
        <f aca="false">IF(F14504&lt;Einstellungen!$B$5,"ja","nein")</f>
        <v>nein</v>
      </c>
      <c r="H14504" s="21" t="s">
        <v>33</v>
      </c>
      <c r="I14504" s="29" t="n">
        <f aca="false">INDEX(Einstellungen!$B$27:$B$50,7)</f>
        <v>0.7</v>
      </c>
      <c r="J14504" s="29" t="n">
        <f aca="false">F14504*I14504</f>
        <v>25.3496061</v>
      </c>
    </row>
    <row r="14505" customFormat="false" ht="15" hidden="false" customHeight="false" outlineLevel="0" collapsed="false">
      <c r="A14505" s="28" t="n">
        <v>46185</v>
      </c>
      <c r="B14505" s="21" t="s">
        <v>119</v>
      </c>
      <c r="C14505" s="21" t="s">
        <v>137</v>
      </c>
      <c r="D14505" s="29" t="n">
        <v>122.655</v>
      </c>
      <c r="E14505" s="29" t="n">
        <f aca="false">D14505/10</f>
        <v>12.2655</v>
      </c>
      <c r="F14505" s="29" t="n">
        <f aca="false">(E14505+Einstellungen!$B$20)*(1+Einstellungen!$B$10)</f>
        <v>36.796585</v>
      </c>
      <c r="G14505" s="21" t="str">
        <f aca="false">IF(F14505&lt;Einstellungen!$B$5,"ja","nein")</f>
        <v>nein</v>
      </c>
      <c r="H14505" s="21" t="s">
        <v>33</v>
      </c>
      <c r="I14505" s="29" t="n">
        <f aca="false">INDEX(Einstellungen!$B$27:$B$50,8)</f>
        <v>0.95</v>
      </c>
      <c r="J14505" s="29" t="n">
        <f aca="false">F14505*I14505</f>
        <v>34.95675575</v>
      </c>
    </row>
    <row r="14506" customFormat="false" ht="15" hidden="false" customHeight="false" outlineLevel="0" collapsed="false">
      <c r="A14506" s="28" t="n">
        <v>46185</v>
      </c>
      <c r="B14506" s="21" t="s">
        <v>120</v>
      </c>
      <c r="C14506" s="21" t="s">
        <v>137</v>
      </c>
      <c r="D14506" s="29" t="n">
        <v>127.34</v>
      </c>
      <c r="E14506" s="29" t="n">
        <f aca="false">D14506/10</f>
        <v>12.734</v>
      </c>
      <c r="F14506" s="29" t="n">
        <f aca="false">(E14506+Einstellungen!$B$20)*(1+Einstellungen!$B$10)</f>
        <v>37.3541</v>
      </c>
      <c r="G14506" s="21" t="str">
        <f aca="false">IF(F14506&lt;Einstellungen!$B$5,"ja","nein")</f>
        <v>nein</v>
      </c>
      <c r="H14506" s="21" t="s">
        <v>33</v>
      </c>
      <c r="I14506" s="29" t="n">
        <f aca="false">INDEX(Einstellungen!$B$27:$B$50,9)</f>
        <v>1.05</v>
      </c>
      <c r="J14506" s="29" t="n">
        <f aca="false">F14506*I14506</f>
        <v>39.221805</v>
      </c>
    </row>
    <row r="14507" customFormat="false" ht="15" hidden="false" customHeight="false" outlineLevel="0" collapsed="false">
      <c r="A14507" s="28" t="n">
        <v>46185</v>
      </c>
      <c r="B14507" s="21" t="s">
        <v>121</v>
      </c>
      <c r="C14507" s="21" t="s">
        <v>137</v>
      </c>
      <c r="D14507" s="29" t="n">
        <v>117.405</v>
      </c>
      <c r="E14507" s="29" t="n">
        <f aca="false">D14507/10</f>
        <v>11.7405</v>
      </c>
      <c r="F14507" s="29" t="n">
        <f aca="false">(E14507+Einstellungen!$B$20)*(1+Einstellungen!$B$10)</f>
        <v>36.171835</v>
      </c>
      <c r="G14507" s="21" t="str">
        <f aca="false">IF(F14507&lt;Einstellungen!$B$5,"ja","nein")</f>
        <v>nein</v>
      </c>
      <c r="H14507" s="21" t="s">
        <v>33</v>
      </c>
      <c r="I14507" s="29" t="n">
        <f aca="false">INDEX(Einstellungen!$B$27:$B$50,10)</f>
        <v>1.05</v>
      </c>
      <c r="J14507" s="29" t="n">
        <f aca="false">F14507*I14507</f>
        <v>37.98042675</v>
      </c>
    </row>
    <row r="14508" customFormat="false" ht="15" hidden="false" customHeight="false" outlineLevel="0" collapsed="false">
      <c r="A14508" s="28" t="n">
        <v>46185</v>
      </c>
      <c r="B14508" s="21" t="s">
        <v>122</v>
      </c>
      <c r="C14508" s="21" t="s">
        <v>137</v>
      </c>
      <c r="D14508" s="29" t="n">
        <v>102.1</v>
      </c>
      <c r="E14508" s="29" t="n">
        <f aca="false">D14508/10</f>
        <v>10.21</v>
      </c>
      <c r="F14508" s="29" t="n">
        <f aca="false">(E14508+Einstellungen!$B$20)*(1+Einstellungen!$B$10)</f>
        <v>34.35054</v>
      </c>
      <c r="G14508" s="21" t="str">
        <f aca="false">IF(F14508&lt;Einstellungen!$B$5,"ja","nein")</f>
        <v>nein</v>
      </c>
      <c r="H14508" s="21" t="s">
        <v>33</v>
      </c>
      <c r="I14508" s="29" t="n">
        <f aca="false">INDEX(Einstellungen!$B$27:$B$50,11)</f>
        <v>1.05</v>
      </c>
      <c r="J14508" s="29" t="n">
        <f aca="false">F14508*I14508</f>
        <v>36.068067</v>
      </c>
    </row>
    <row r="14509" customFormat="false" ht="15" hidden="false" customHeight="false" outlineLevel="0" collapsed="false">
      <c r="A14509" s="28" t="n">
        <v>46185</v>
      </c>
      <c r="B14509" s="21" t="s">
        <v>123</v>
      </c>
      <c r="C14509" s="21" t="s">
        <v>137</v>
      </c>
      <c r="D14509" s="29" t="n">
        <v>90.51</v>
      </c>
      <c r="E14509" s="29" t="n">
        <f aca="false">D14509/10</f>
        <v>9.051</v>
      </c>
      <c r="F14509" s="29" t="n">
        <f aca="false">(E14509+Einstellungen!$B$20)*(1+Einstellungen!$B$10)</f>
        <v>32.97133</v>
      </c>
      <c r="G14509" s="21" t="str">
        <f aca="false">IF(F14509&lt;Einstellungen!$B$5,"ja","nein")</f>
        <v>nein</v>
      </c>
      <c r="H14509" s="21" t="s">
        <v>33</v>
      </c>
      <c r="I14509" s="29" t="n">
        <f aca="false">INDEX(Einstellungen!$B$27:$B$50,12)</f>
        <v>1.1</v>
      </c>
      <c r="J14509" s="29" t="n">
        <f aca="false">F14509*I14509</f>
        <v>36.268463</v>
      </c>
    </row>
    <row r="14510" customFormat="false" ht="15" hidden="false" customHeight="false" outlineLevel="0" collapsed="false">
      <c r="A14510" s="28" t="n">
        <v>46185</v>
      </c>
      <c r="B14510" s="21" t="s">
        <v>124</v>
      </c>
      <c r="C14510" s="21" t="s">
        <v>137</v>
      </c>
      <c r="D14510" s="29" t="n">
        <v>81.005</v>
      </c>
      <c r="E14510" s="29" t="n">
        <f aca="false">D14510/10</f>
        <v>8.1005</v>
      </c>
      <c r="F14510" s="29" t="n">
        <f aca="false">(E14510+Einstellungen!$B$20)*(1+Einstellungen!$B$10)</f>
        <v>31.840235</v>
      </c>
      <c r="G14510" s="21" t="str">
        <f aca="false">IF(F14510&lt;Einstellungen!$B$5,"ja","nein")</f>
        <v>nein</v>
      </c>
      <c r="H14510" s="21" t="s">
        <v>33</v>
      </c>
      <c r="I14510" s="29" t="n">
        <f aca="false">INDEX(Einstellungen!$B$27:$B$50,13)</f>
        <v>1.2</v>
      </c>
      <c r="J14510" s="29" t="n">
        <f aca="false">F14510*I14510</f>
        <v>38.208282</v>
      </c>
    </row>
    <row r="14511" customFormat="false" ht="15" hidden="false" customHeight="false" outlineLevel="0" collapsed="false">
      <c r="A14511" s="28" t="n">
        <v>46185</v>
      </c>
      <c r="B14511" s="21" t="s">
        <v>125</v>
      </c>
      <c r="C14511" s="21" t="s">
        <v>137</v>
      </c>
      <c r="D14511" s="29" t="n">
        <v>70.132</v>
      </c>
      <c r="E14511" s="29" t="n">
        <f aca="false">D14511/10</f>
        <v>7.0132</v>
      </c>
      <c r="F14511" s="29" t="n">
        <f aca="false">(E14511+Einstellungen!$B$20)*(1+Einstellungen!$B$10)</f>
        <v>30.546348</v>
      </c>
      <c r="G14511" s="21" t="str">
        <f aca="false">IF(F14511&lt;Einstellungen!$B$5,"ja","nein")</f>
        <v>nein</v>
      </c>
      <c r="H14511" s="21" t="s">
        <v>33</v>
      </c>
      <c r="I14511" s="29" t="n">
        <f aca="false">INDEX(Einstellungen!$B$27:$B$50,14)</f>
        <v>1.15</v>
      </c>
      <c r="J14511" s="29" t="n">
        <f aca="false">F14511*I14511</f>
        <v>35.1283002</v>
      </c>
    </row>
    <row r="14512" customFormat="false" ht="15" hidden="false" customHeight="false" outlineLevel="0" collapsed="false">
      <c r="A14512" s="28" t="n">
        <v>46185</v>
      </c>
      <c r="B14512" s="21" t="s">
        <v>126</v>
      </c>
      <c r="C14512" s="21" t="s">
        <v>137</v>
      </c>
      <c r="D14512" s="29" t="n">
        <v>60.37</v>
      </c>
      <c r="E14512" s="29" t="n">
        <f aca="false">D14512/10</f>
        <v>6.037</v>
      </c>
      <c r="F14512" s="29" t="n">
        <f aca="false">(E14512+Einstellungen!$B$20)*(1+Einstellungen!$B$10)</f>
        <v>29.38467</v>
      </c>
      <c r="G14512" s="21" t="str">
        <f aca="false">IF(F14512&lt;Einstellungen!$B$5,"ja","nein")</f>
        <v>nein</v>
      </c>
      <c r="H14512" s="21" t="s">
        <v>33</v>
      </c>
      <c r="I14512" s="29" t="n">
        <f aca="false">INDEX(Einstellungen!$B$27:$B$50,15)</f>
        <v>1</v>
      </c>
      <c r="J14512" s="29" t="n">
        <f aca="false">F14512*I14512</f>
        <v>29.38467</v>
      </c>
    </row>
    <row r="14513" customFormat="false" ht="15" hidden="false" customHeight="false" outlineLevel="0" collapsed="false">
      <c r="A14513" s="28" t="n">
        <v>46185</v>
      </c>
      <c r="B14513" s="21" t="s">
        <v>127</v>
      </c>
      <c r="C14513" s="21" t="s">
        <v>137</v>
      </c>
      <c r="D14513" s="29" t="n">
        <v>56.047</v>
      </c>
      <c r="E14513" s="29" t="n">
        <f aca="false">D14513/10</f>
        <v>5.6047</v>
      </c>
      <c r="F14513" s="29" t="n">
        <f aca="false">(E14513+Einstellungen!$B$20)*(1+Einstellungen!$B$10)</f>
        <v>28.870233</v>
      </c>
      <c r="G14513" s="21" t="str">
        <f aca="false">IF(F14513&lt;Einstellungen!$B$5,"ja","nein")</f>
        <v>ja</v>
      </c>
      <c r="H14513" s="21" t="s">
        <v>33</v>
      </c>
      <c r="I14513" s="29" t="n">
        <f aca="false">INDEX(Einstellungen!$B$27:$B$50,16)</f>
        <v>0.95</v>
      </c>
      <c r="J14513" s="29" t="n">
        <f aca="false">F14513*I14513</f>
        <v>27.42672135</v>
      </c>
    </row>
    <row r="14514" customFormat="false" ht="15" hidden="false" customHeight="false" outlineLevel="0" collapsed="false">
      <c r="A14514" s="28" t="n">
        <v>46185</v>
      </c>
      <c r="B14514" s="21" t="s">
        <v>128</v>
      </c>
      <c r="C14514" s="21" t="s">
        <v>137</v>
      </c>
      <c r="D14514" s="29" t="n">
        <v>68.267</v>
      </c>
      <c r="E14514" s="29" t="n">
        <f aca="false">D14514/10</f>
        <v>6.8267</v>
      </c>
      <c r="F14514" s="29" t="n">
        <f aca="false">(E14514+Einstellungen!$B$20)*(1+Einstellungen!$B$10)</f>
        <v>30.324413</v>
      </c>
      <c r="G14514" s="21" t="str">
        <f aca="false">IF(F14514&lt;Einstellungen!$B$5,"ja","nein")</f>
        <v>nein</v>
      </c>
      <c r="H14514" s="21" t="s">
        <v>33</v>
      </c>
      <c r="I14514" s="29" t="n">
        <f aca="false">INDEX(Einstellungen!$B$27:$B$50,17)</f>
        <v>0.95</v>
      </c>
      <c r="J14514" s="29" t="n">
        <f aca="false">F14514*I14514</f>
        <v>28.80819235</v>
      </c>
    </row>
    <row r="14515" customFormat="false" ht="15" hidden="false" customHeight="false" outlineLevel="0" collapsed="false">
      <c r="A14515" s="28" t="n">
        <v>46185</v>
      </c>
      <c r="B14515" s="21" t="s">
        <v>129</v>
      </c>
      <c r="C14515" s="21" t="s">
        <v>137</v>
      </c>
      <c r="D14515" s="29" t="n">
        <v>78.873</v>
      </c>
      <c r="E14515" s="29" t="n">
        <f aca="false">D14515/10</f>
        <v>7.8873</v>
      </c>
      <c r="F14515" s="29" t="n">
        <f aca="false">(E14515+Einstellungen!$B$20)*(1+Einstellungen!$B$10)</f>
        <v>31.586527</v>
      </c>
      <c r="G14515" s="21" t="str">
        <f aca="false">IF(F14515&lt;Einstellungen!$B$5,"ja","nein")</f>
        <v>nein</v>
      </c>
      <c r="H14515" s="21" t="s">
        <v>33</v>
      </c>
      <c r="I14515" s="29" t="n">
        <f aca="false">INDEX(Einstellungen!$B$27:$B$50,18)</f>
        <v>1.1</v>
      </c>
      <c r="J14515" s="29" t="n">
        <f aca="false">F14515*I14515</f>
        <v>34.7451797</v>
      </c>
    </row>
    <row r="14516" customFormat="false" ht="15" hidden="false" customHeight="false" outlineLevel="0" collapsed="false">
      <c r="A14516" s="28" t="n">
        <v>46185</v>
      </c>
      <c r="B14516" s="21" t="s">
        <v>130</v>
      </c>
      <c r="C14516" s="21" t="s">
        <v>137</v>
      </c>
      <c r="D14516" s="29" t="n">
        <v>103.65</v>
      </c>
      <c r="E14516" s="29" t="n">
        <f aca="false">D14516/10</f>
        <v>10.365</v>
      </c>
      <c r="F14516" s="29" t="n">
        <f aca="false">(E14516+Einstellungen!$B$20)*(1+Einstellungen!$B$10)</f>
        <v>34.53499</v>
      </c>
      <c r="G14516" s="21" t="str">
        <f aca="false">IF(F14516&lt;Einstellungen!$B$5,"ja","nein")</f>
        <v>nein</v>
      </c>
      <c r="H14516" s="21" t="s">
        <v>33</v>
      </c>
      <c r="I14516" s="29" t="n">
        <f aca="false">INDEX(Einstellungen!$B$27:$B$50,19)</f>
        <v>1.35</v>
      </c>
      <c r="J14516" s="29" t="n">
        <f aca="false">F14516*I14516</f>
        <v>46.6222365</v>
      </c>
    </row>
    <row r="14517" customFormat="false" ht="15" hidden="false" customHeight="false" outlineLevel="0" collapsed="false">
      <c r="A14517" s="28" t="n">
        <v>46185</v>
      </c>
      <c r="B14517" s="21" t="s">
        <v>131</v>
      </c>
      <c r="C14517" s="21" t="s">
        <v>137</v>
      </c>
      <c r="D14517" s="29" t="n">
        <v>115.873</v>
      </c>
      <c r="E14517" s="29" t="n">
        <f aca="false">D14517/10</f>
        <v>11.5873</v>
      </c>
      <c r="F14517" s="29" t="n">
        <f aca="false">(E14517+Einstellungen!$B$20)*(1+Einstellungen!$B$10)</f>
        <v>35.989527</v>
      </c>
      <c r="G14517" s="21" t="str">
        <f aca="false">IF(F14517&lt;Einstellungen!$B$5,"ja","nein")</f>
        <v>nein</v>
      </c>
      <c r="H14517" s="21" t="s">
        <v>33</v>
      </c>
      <c r="I14517" s="29" t="n">
        <f aca="false">INDEX(Einstellungen!$B$27:$B$50,20)</f>
        <v>1.45</v>
      </c>
      <c r="J14517" s="29" t="n">
        <f aca="false">F14517*I14517</f>
        <v>52.18481415</v>
      </c>
    </row>
    <row r="14518" customFormat="false" ht="15" hidden="false" customHeight="false" outlineLevel="0" collapsed="false">
      <c r="A14518" s="28" t="n">
        <v>46185</v>
      </c>
      <c r="B14518" s="21" t="s">
        <v>132</v>
      </c>
      <c r="C14518" s="21" t="s">
        <v>137</v>
      </c>
      <c r="D14518" s="29" t="n">
        <v>110.665</v>
      </c>
      <c r="E14518" s="29" t="n">
        <f aca="false">D14518/10</f>
        <v>11.0665</v>
      </c>
      <c r="F14518" s="29" t="n">
        <f aca="false">(E14518+Einstellungen!$B$20)*(1+Einstellungen!$B$10)</f>
        <v>35.369775</v>
      </c>
      <c r="G14518" s="21" t="str">
        <f aca="false">IF(F14518&lt;Einstellungen!$B$5,"ja","nein")</f>
        <v>nein</v>
      </c>
      <c r="H14518" s="21" t="s">
        <v>33</v>
      </c>
      <c r="I14518" s="29" t="n">
        <f aca="false">INDEX(Einstellungen!$B$27:$B$50,21)</f>
        <v>1.4</v>
      </c>
      <c r="J14518" s="29" t="n">
        <f aca="false">F14518*I14518</f>
        <v>49.517685</v>
      </c>
    </row>
    <row r="14519" customFormat="false" ht="15" hidden="false" customHeight="false" outlineLevel="0" collapsed="false">
      <c r="A14519" s="28" t="n">
        <v>46185</v>
      </c>
      <c r="B14519" s="21" t="s">
        <v>133</v>
      </c>
      <c r="C14519" s="21" t="s">
        <v>137</v>
      </c>
      <c r="D14519" s="29" t="n">
        <v>109.81</v>
      </c>
      <c r="E14519" s="29" t="n">
        <f aca="false">D14519/10</f>
        <v>10.981</v>
      </c>
      <c r="F14519" s="29" t="n">
        <f aca="false">(E14519+Einstellungen!$B$20)*(1+Einstellungen!$B$10)</f>
        <v>35.26803</v>
      </c>
      <c r="G14519" s="21" t="str">
        <f aca="false">IF(F14519&lt;Einstellungen!$B$5,"ja","nein")</f>
        <v>nein</v>
      </c>
      <c r="H14519" s="21" t="s">
        <v>33</v>
      </c>
      <c r="I14519" s="29" t="n">
        <f aca="false">INDEX(Einstellungen!$B$27:$B$50,22)</f>
        <v>1.25</v>
      </c>
      <c r="J14519" s="29" t="n">
        <f aca="false">F14519*I14519</f>
        <v>44.0850375</v>
      </c>
    </row>
    <row r="14520" customFormat="false" ht="15" hidden="false" customHeight="false" outlineLevel="0" collapsed="false">
      <c r="A14520" s="28" t="n">
        <v>46185</v>
      </c>
      <c r="B14520" s="21" t="s">
        <v>134</v>
      </c>
      <c r="C14520" s="21" t="s">
        <v>137</v>
      </c>
      <c r="D14520" s="29" t="n">
        <v>111.123</v>
      </c>
      <c r="E14520" s="29" t="n">
        <f aca="false">D14520/10</f>
        <v>11.1123</v>
      </c>
      <c r="F14520" s="29" t="n">
        <f aca="false">(E14520+Einstellungen!$B$20)*(1+Einstellungen!$B$10)</f>
        <v>35.424277</v>
      </c>
      <c r="G14520" s="21" t="str">
        <f aca="false">IF(F14520&lt;Einstellungen!$B$5,"ja","nein")</f>
        <v>nein</v>
      </c>
      <c r="H14520" s="21" t="s">
        <v>33</v>
      </c>
      <c r="I14520" s="29" t="n">
        <f aca="false">INDEX(Einstellungen!$B$27:$B$50,23)</f>
        <v>1.05</v>
      </c>
      <c r="J14520" s="29" t="n">
        <f aca="false">F14520*I14520</f>
        <v>37.19549085</v>
      </c>
    </row>
    <row r="14521" customFormat="false" ht="15" hidden="false" customHeight="false" outlineLevel="0" collapsed="false">
      <c r="A14521" s="28" t="n">
        <v>46185</v>
      </c>
      <c r="B14521" s="21" t="s">
        <v>135</v>
      </c>
      <c r="C14521" s="21" t="s">
        <v>137</v>
      </c>
      <c r="D14521" s="29" t="n">
        <v>100.897</v>
      </c>
      <c r="E14521" s="29" t="n">
        <f aca="false">D14521/10</f>
        <v>10.0897</v>
      </c>
      <c r="F14521" s="29" t="n">
        <f aca="false">(E14521+Einstellungen!$B$20)*(1+Einstellungen!$B$10)</f>
        <v>34.207383</v>
      </c>
      <c r="G14521" s="21" t="str">
        <f aca="false">IF(F14521&lt;Einstellungen!$B$5,"ja","nein")</f>
        <v>nein</v>
      </c>
      <c r="H14521" s="21" t="s">
        <v>33</v>
      </c>
      <c r="I14521" s="29" t="n">
        <f aca="false">INDEX(Einstellungen!$B$27:$B$50,24)</f>
        <v>0.8</v>
      </c>
      <c r="J14521" s="29" t="n">
        <f aca="false">F14521*I14521</f>
        <v>27.3659064</v>
      </c>
    </row>
    <row r="14522" customFormat="false" ht="15" hidden="false" customHeight="false" outlineLevel="0" collapsed="false">
      <c r="A14522" s="28" t="n">
        <v>46186</v>
      </c>
      <c r="B14522" s="21" t="s">
        <v>111</v>
      </c>
      <c r="C14522" s="21" t="s">
        <v>138</v>
      </c>
      <c r="D14522" s="29" t="n">
        <v>87.085</v>
      </c>
      <c r="E14522" s="29" t="n">
        <f aca="false">D14522/10</f>
        <v>8.7085</v>
      </c>
      <c r="F14522" s="29" t="n">
        <f aca="false">(E14522+Einstellungen!$B$20)*(1+Einstellungen!$B$10)</f>
        <v>32.563755</v>
      </c>
      <c r="G14522" s="21" t="str">
        <f aca="false">IF(F14522&lt;Einstellungen!$B$5,"ja","nein")</f>
        <v>nein</v>
      </c>
      <c r="H14522" s="21" t="s">
        <v>33</v>
      </c>
      <c r="I14522" s="29" t="n">
        <f aca="false">INDEX(Einstellungen!$B$27:$B$50,1)</f>
        <v>0.6</v>
      </c>
      <c r="J14522" s="29" t="n">
        <f aca="false">F14522*I14522</f>
        <v>19.538253</v>
      </c>
    </row>
    <row r="14523" customFormat="false" ht="15" hidden="false" customHeight="false" outlineLevel="0" collapsed="false">
      <c r="A14523" s="28" t="n">
        <v>46186</v>
      </c>
      <c r="B14523" s="21" t="s">
        <v>113</v>
      </c>
      <c r="C14523" s="21" t="s">
        <v>138</v>
      </c>
      <c r="D14523" s="29" t="n">
        <v>74.045</v>
      </c>
      <c r="E14523" s="29" t="n">
        <f aca="false">D14523/10</f>
        <v>7.4045</v>
      </c>
      <c r="F14523" s="29" t="n">
        <f aca="false">(E14523+Einstellungen!$B$20)*(1+Einstellungen!$B$10)</f>
        <v>31.011995</v>
      </c>
      <c r="G14523" s="21" t="str">
        <f aca="false">IF(F14523&lt;Einstellungen!$B$5,"ja","nein")</f>
        <v>nein</v>
      </c>
      <c r="H14523" s="21" t="s">
        <v>33</v>
      </c>
      <c r="I14523" s="29" t="n">
        <f aca="false">INDEX(Einstellungen!$B$27:$B$50,2)</f>
        <v>0.5</v>
      </c>
      <c r="J14523" s="29" t="n">
        <f aca="false">F14523*I14523</f>
        <v>15.5059975</v>
      </c>
    </row>
    <row r="14524" customFormat="false" ht="15" hidden="false" customHeight="false" outlineLevel="0" collapsed="false">
      <c r="A14524" s="28" t="n">
        <v>46186</v>
      </c>
      <c r="B14524" s="21" t="s">
        <v>114</v>
      </c>
      <c r="C14524" s="21" t="s">
        <v>138</v>
      </c>
      <c r="D14524" s="29" t="n">
        <v>65.852</v>
      </c>
      <c r="E14524" s="29" t="n">
        <f aca="false">D14524/10</f>
        <v>6.5852</v>
      </c>
      <c r="F14524" s="29" t="n">
        <f aca="false">(E14524+Einstellungen!$B$20)*(1+Einstellungen!$B$10)</f>
        <v>30.037028</v>
      </c>
      <c r="G14524" s="21" t="str">
        <f aca="false">IF(F14524&lt;Einstellungen!$B$5,"ja","nein")</f>
        <v>nein</v>
      </c>
      <c r="H14524" s="21" t="s">
        <v>33</v>
      </c>
      <c r="I14524" s="29" t="n">
        <f aca="false">INDEX(Einstellungen!$B$27:$B$50,3)</f>
        <v>0.45</v>
      </c>
      <c r="J14524" s="29" t="n">
        <f aca="false">F14524*I14524</f>
        <v>13.5166626</v>
      </c>
    </row>
    <row r="14525" customFormat="false" ht="15" hidden="false" customHeight="false" outlineLevel="0" collapsed="false">
      <c r="A14525" s="28" t="n">
        <v>46186</v>
      </c>
      <c r="B14525" s="21" t="s">
        <v>115</v>
      </c>
      <c r="C14525" s="21" t="s">
        <v>138</v>
      </c>
      <c r="D14525" s="29" t="n">
        <v>63.835</v>
      </c>
      <c r="E14525" s="29" t="n">
        <f aca="false">D14525/10</f>
        <v>6.3835</v>
      </c>
      <c r="F14525" s="29" t="n">
        <f aca="false">(E14525+Einstellungen!$B$20)*(1+Einstellungen!$B$10)</f>
        <v>29.797005</v>
      </c>
      <c r="G14525" s="21" t="str">
        <f aca="false">IF(F14525&lt;Einstellungen!$B$5,"ja","nein")</f>
        <v>nein</v>
      </c>
      <c r="H14525" s="21" t="s">
        <v>33</v>
      </c>
      <c r="I14525" s="29" t="n">
        <f aca="false">INDEX(Einstellungen!$B$27:$B$50,4)</f>
        <v>0.45</v>
      </c>
      <c r="J14525" s="29" t="n">
        <f aca="false">F14525*I14525</f>
        <v>13.40865225</v>
      </c>
    </row>
    <row r="14526" customFormat="false" ht="15" hidden="false" customHeight="false" outlineLevel="0" collapsed="false">
      <c r="A14526" s="28" t="n">
        <v>46186</v>
      </c>
      <c r="B14526" s="21" t="s">
        <v>116</v>
      </c>
      <c r="C14526" s="21" t="s">
        <v>138</v>
      </c>
      <c r="D14526" s="29" t="n">
        <v>65.558</v>
      </c>
      <c r="E14526" s="29" t="n">
        <f aca="false">D14526/10</f>
        <v>6.5558</v>
      </c>
      <c r="F14526" s="29" t="n">
        <f aca="false">(E14526+Einstellungen!$B$20)*(1+Einstellungen!$B$10)</f>
        <v>30.002042</v>
      </c>
      <c r="G14526" s="21" t="str">
        <f aca="false">IF(F14526&lt;Einstellungen!$B$5,"ja","nein")</f>
        <v>nein</v>
      </c>
      <c r="H14526" s="21" t="s">
        <v>33</v>
      </c>
      <c r="I14526" s="29" t="n">
        <f aca="false">INDEX(Einstellungen!$B$27:$B$50,5)</f>
        <v>0.45</v>
      </c>
      <c r="J14526" s="29" t="n">
        <f aca="false">F14526*I14526</f>
        <v>13.5009189</v>
      </c>
    </row>
    <row r="14527" customFormat="false" ht="15" hidden="false" customHeight="false" outlineLevel="0" collapsed="false">
      <c r="A14527" s="28" t="n">
        <v>46186</v>
      </c>
      <c r="B14527" s="21" t="s">
        <v>117</v>
      </c>
      <c r="C14527" s="21" t="s">
        <v>138</v>
      </c>
      <c r="D14527" s="29" t="n">
        <v>53.795</v>
      </c>
      <c r="E14527" s="29" t="n">
        <f aca="false">D14527/10</f>
        <v>5.3795</v>
      </c>
      <c r="F14527" s="29" t="n">
        <f aca="false">(E14527+Einstellungen!$B$20)*(1+Einstellungen!$B$10)</f>
        <v>28.602245</v>
      </c>
      <c r="G14527" s="21" t="str">
        <f aca="false">IF(F14527&lt;Einstellungen!$B$5,"ja","nein")</f>
        <v>ja</v>
      </c>
      <c r="H14527" s="21" t="s">
        <v>33</v>
      </c>
      <c r="I14527" s="29" t="n">
        <f aca="false">INDEX(Einstellungen!$B$27:$B$50,6)</f>
        <v>0.5</v>
      </c>
      <c r="J14527" s="29" t="n">
        <f aca="false">F14527*I14527</f>
        <v>14.3011225</v>
      </c>
    </row>
    <row r="14528" customFormat="false" ht="15" hidden="false" customHeight="false" outlineLevel="0" collapsed="false">
      <c r="A14528" s="28" t="n">
        <v>46186</v>
      </c>
      <c r="B14528" s="21" t="s">
        <v>118</v>
      </c>
      <c r="C14528" s="21" t="s">
        <v>138</v>
      </c>
      <c r="D14528" s="29" t="n">
        <v>31.63</v>
      </c>
      <c r="E14528" s="29" t="n">
        <f aca="false">D14528/10</f>
        <v>3.163</v>
      </c>
      <c r="F14528" s="29" t="n">
        <f aca="false">(E14528+Einstellungen!$B$20)*(1+Einstellungen!$B$10)</f>
        <v>25.96461</v>
      </c>
      <c r="G14528" s="21" t="str">
        <f aca="false">IF(F14528&lt;Einstellungen!$B$5,"ja","nein")</f>
        <v>ja</v>
      </c>
      <c r="H14528" s="21" t="s">
        <v>33</v>
      </c>
      <c r="I14528" s="29" t="n">
        <f aca="false">INDEX(Einstellungen!$B$27:$B$50,7)</f>
        <v>0.7</v>
      </c>
      <c r="J14528" s="29" t="n">
        <f aca="false">F14528*I14528</f>
        <v>18.175227</v>
      </c>
    </row>
    <row r="14529" customFormat="false" ht="15" hidden="false" customHeight="false" outlineLevel="0" collapsed="false">
      <c r="A14529" s="28" t="n">
        <v>46186</v>
      </c>
      <c r="B14529" s="21" t="s">
        <v>119</v>
      </c>
      <c r="C14529" s="21" t="s">
        <v>138</v>
      </c>
      <c r="D14529" s="29" t="n">
        <v>13.655</v>
      </c>
      <c r="E14529" s="29" t="n">
        <f aca="false">D14529/10</f>
        <v>1.3655</v>
      </c>
      <c r="F14529" s="29" t="n">
        <f aca="false">(E14529+Einstellungen!$B$20)*(1+Einstellungen!$B$10)</f>
        <v>23.825585</v>
      </c>
      <c r="G14529" s="21" t="str">
        <f aca="false">IF(F14529&lt;Einstellungen!$B$5,"ja","nein")</f>
        <v>ja</v>
      </c>
      <c r="H14529" s="21" t="s">
        <v>33</v>
      </c>
      <c r="I14529" s="29" t="n">
        <f aca="false">INDEX(Einstellungen!$B$27:$B$50,8)</f>
        <v>0.95</v>
      </c>
      <c r="J14529" s="29" t="n">
        <f aca="false">F14529*I14529</f>
        <v>22.63430575</v>
      </c>
    </row>
    <row r="14530" customFormat="false" ht="15" hidden="false" customHeight="false" outlineLevel="0" collapsed="false">
      <c r="A14530" s="28" t="n">
        <v>46186</v>
      </c>
      <c r="B14530" s="21" t="s">
        <v>120</v>
      </c>
      <c r="C14530" s="21" t="s">
        <v>138</v>
      </c>
      <c r="D14530" s="29" t="n">
        <v>0.327</v>
      </c>
      <c r="E14530" s="29" t="n">
        <f aca="false">D14530/10</f>
        <v>0.0327</v>
      </c>
      <c r="F14530" s="29" t="n">
        <f aca="false">(E14530+Einstellungen!$B$20)*(1+Einstellungen!$B$10)</f>
        <v>22.239553</v>
      </c>
      <c r="G14530" s="21" t="str">
        <f aca="false">IF(F14530&lt;Einstellungen!$B$5,"ja","nein")</f>
        <v>ja</v>
      </c>
      <c r="H14530" s="21" t="s">
        <v>33</v>
      </c>
      <c r="I14530" s="29" t="n">
        <f aca="false">INDEX(Einstellungen!$B$27:$B$50,9)</f>
        <v>1.05</v>
      </c>
      <c r="J14530" s="29" t="n">
        <f aca="false">F14530*I14530</f>
        <v>23.35153065</v>
      </c>
    </row>
    <row r="14531" customFormat="false" ht="15" hidden="false" customHeight="false" outlineLevel="0" collapsed="false">
      <c r="A14531" s="28" t="n">
        <v>46186</v>
      </c>
      <c r="B14531" s="21" t="s">
        <v>121</v>
      </c>
      <c r="C14531" s="21" t="s">
        <v>138</v>
      </c>
      <c r="D14531" s="29" t="n">
        <v>-1.107</v>
      </c>
      <c r="E14531" s="29" t="n">
        <f aca="false">D14531/10</f>
        <v>-0.1107</v>
      </c>
      <c r="F14531" s="29" t="n">
        <f aca="false">(E14531+Einstellungen!$B$20)*(1+Einstellungen!$B$10)</f>
        <v>22.068907</v>
      </c>
      <c r="G14531" s="21" t="str">
        <f aca="false">IF(F14531&lt;Einstellungen!$B$5,"ja","nein")</f>
        <v>ja</v>
      </c>
      <c r="H14531" s="21" t="s">
        <v>33</v>
      </c>
      <c r="I14531" s="29" t="n">
        <f aca="false">INDEX(Einstellungen!$B$27:$B$50,10)</f>
        <v>1.05</v>
      </c>
      <c r="J14531" s="29" t="n">
        <f aca="false">F14531*I14531</f>
        <v>23.17235235</v>
      </c>
    </row>
    <row r="14532" customFormat="false" ht="15" hidden="false" customHeight="false" outlineLevel="0" collapsed="false">
      <c r="A14532" s="28" t="n">
        <v>46186</v>
      </c>
      <c r="B14532" s="21" t="s">
        <v>122</v>
      </c>
      <c r="C14532" s="21" t="s">
        <v>138</v>
      </c>
      <c r="D14532" s="29" t="n">
        <v>-4.918</v>
      </c>
      <c r="E14532" s="29" t="n">
        <f aca="false">D14532/10</f>
        <v>-0.4918</v>
      </c>
      <c r="F14532" s="29" t="n">
        <f aca="false">(E14532+Einstellungen!$B$20)*(1+Einstellungen!$B$10)</f>
        <v>21.615398</v>
      </c>
      <c r="G14532" s="21" t="str">
        <f aca="false">IF(F14532&lt;Einstellungen!$B$5,"ja","nein")</f>
        <v>ja</v>
      </c>
      <c r="H14532" s="21" t="s">
        <v>33</v>
      </c>
      <c r="I14532" s="29" t="n">
        <f aca="false">INDEX(Einstellungen!$B$27:$B$50,11)</f>
        <v>1.05</v>
      </c>
      <c r="J14532" s="29" t="n">
        <f aca="false">F14532*I14532</f>
        <v>22.6961679</v>
      </c>
    </row>
    <row r="14533" customFormat="false" ht="15" hidden="false" customHeight="false" outlineLevel="0" collapsed="false">
      <c r="A14533" s="28" t="n">
        <v>46186</v>
      </c>
      <c r="B14533" s="21" t="s">
        <v>123</v>
      </c>
      <c r="C14533" s="21" t="s">
        <v>138</v>
      </c>
      <c r="D14533" s="29" t="n">
        <v>-15.695</v>
      </c>
      <c r="E14533" s="29" t="n">
        <f aca="false">D14533/10</f>
        <v>-1.5695</v>
      </c>
      <c r="F14533" s="29" t="n">
        <f aca="false">(E14533+Einstellungen!$B$20)*(1+Einstellungen!$B$10)</f>
        <v>20.332935</v>
      </c>
      <c r="G14533" s="21" t="str">
        <f aca="false">IF(F14533&lt;Einstellungen!$B$5,"ja","nein")</f>
        <v>ja</v>
      </c>
      <c r="H14533" s="21" t="s">
        <v>33</v>
      </c>
      <c r="I14533" s="29" t="n">
        <f aca="false">INDEX(Einstellungen!$B$27:$B$50,12)</f>
        <v>1.1</v>
      </c>
      <c r="J14533" s="29" t="n">
        <f aca="false">F14533*I14533</f>
        <v>22.3662285</v>
      </c>
    </row>
    <row r="14534" customFormat="false" ht="15" hidden="false" customHeight="false" outlineLevel="0" collapsed="false">
      <c r="A14534" s="28" t="n">
        <v>46186</v>
      </c>
      <c r="B14534" s="21" t="s">
        <v>124</v>
      </c>
      <c r="C14534" s="21" t="s">
        <v>138</v>
      </c>
      <c r="D14534" s="29" t="n">
        <v>-27.422</v>
      </c>
      <c r="E14534" s="29" t="n">
        <f aca="false">D14534/10</f>
        <v>-2.7422</v>
      </c>
      <c r="F14534" s="29" t="n">
        <f aca="false">(E14534+Einstellungen!$B$20)*(1+Einstellungen!$B$10)</f>
        <v>18.937422</v>
      </c>
      <c r="G14534" s="21" t="str">
        <f aca="false">IF(F14534&lt;Einstellungen!$B$5,"ja","nein")</f>
        <v>ja</v>
      </c>
      <c r="H14534" s="21" t="s">
        <v>33</v>
      </c>
      <c r="I14534" s="29" t="n">
        <f aca="false">INDEX(Einstellungen!$B$27:$B$50,13)</f>
        <v>1.2</v>
      </c>
      <c r="J14534" s="29" t="n">
        <f aca="false">F14534*I14534</f>
        <v>22.7249064</v>
      </c>
    </row>
    <row r="14535" customFormat="false" ht="15" hidden="false" customHeight="false" outlineLevel="0" collapsed="false">
      <c r="A14535" s="28" t="n">
        <v>46186</v>
      </c>
      <c r="B14535" s="21" t="s">
        <v>125</v>
      </c>
      <c r="C14535" s="21" t="s">
        <v>138</v>
      </c>
      <c r="D14535" s="29" t="n">
        <v>-45.867</v>
      </c>
      <c r="E14535" s="29" t="n">
        <f aca="false">D14535/10</f>
        <v>-4.5867</v>
      </c>
      <c r="F14535" s="29" t="n">
        <f aca="false">(E14535+Einstellungen!$B$20)*(1+Einstellungen!$B$10)</f>
        <v>16.742467</v>
      </c>
      <c r="G14535" s="21" t="str">
        <f aca="false">IF(F14535&lt;Einstellungen!$B$5,"ja","nein")</f>
        <v>ja</v>
      </c>
      <c r="H14535" s="21" t="s">
        <v>33</v>
      </c>
      <c r="I14535" s="29" t="n">
        <f aca="false">INDEX(Einstellungen!$B$27:$B$50,14)</f>
        <v>1.15</v>
      </c>
      <c r="J14535" s="29" t="n">
        <f aca="false">F14535*I14535</f>
        <v>19.25383705</v>
      </c>
    </row>
    <row r="14536" customFormat="false" ht="15" hidden="false" customHeight="false" outlineLevel="0" collapsed="false">
      <c r="A14536" s="28" t="n">
        <v>46186</v>
      </c>
      <c r="B14536" s="21" t="s">
        <v>126</v>
      </c>
      <c r="C14536" s="21" t="s">
        <v>138</v>
      </c>
      <c r="D14536" s="29" t="n">
        <v>-44.998</v>
      </c>
      <c r="E14536" s="29" t="n">
        <f aca="false">D14536/10</f>
        <v>-4.4998</v>
      </c>
      <c r="F14536" s="29" t="n">
        <f aca="false">(E14536+Einstellungen!$B$20)*(1+Einstellungen!$B$10)</f>
        <v>16.845878</v>
      </c>
      <c r="G14536" s="21" t="str">
        <f aca="false">IF(F14536&lt;Einstellungen!$B$5,"ja","nein")</f>
        <v>ja</v>
      </c>
      <c r="H14536" s="21" t="s">
        <v>33</v>
      </c>
      <c r="I14536" s="29" t="n">
        <f aca="false">INDEX(Einstellungen!$B$27:$B$50,15)</f>
        <v>1</v>
      </c>
      <c r="J14536" s="29" t="n">
        <f aca="false">F14536*I14536</f>
        <v>16.845878</v>
      </c>
    </row>
    <row r="14537" customFormat="false" ht="15" hidden="false" customHeight="false" outlineLevel="0" collapsed="false">
      <c r="A14537" s="28" t="n">
        <v>46186</v>
      </c>
      <c r="B14537" s="21" t="s">
        <v>127</v>
      </c>
      <c r="C14537" s="21" t="s">
        <v>138</v>
      </c>
      <c r="D14537" s="29" t="n">
        <v>-31.54</v>
      </c>
      <c r="E14537" s="29" t="n">
        <f aca="false">D14537/10</f>
        <v>-3.154</v>
      </c>
      <c r="F14537" s="29" t="n">
        <f aca="false">(E14537+Einstellungen!$B$20)*(1+Einstellungen!$B$10)</f>
        <v>18.44738</v>
      </c>
      <c r="G14537" s="21" t="str">
        <f aca="false">IF(F14537&lt;Einstellungen!$B$5,"ja","nein")</f>
        <v>ja</v>
      </c>
      <c r="H14537" s="21" t="s">
        <v>33</v>
      </c>
      <c r="I14537" s="29" t="n">
        <f aca="false">INDEX(Einstellungen!$B$27:$B$50,16)</f>
        <v>0.95</v>
      </c>
      <c r="J14537" s="29" t="n">
        <f aca="false">F14537*I14537</f>
        <v>17.525011</v>
      </c>
    </row>
    <row r="14538" customFormat="false" ht="15" hidden="false" customHeight="false" outlineLevel="0" collapsed="false">
      <c r="A14538" s="28" t="n">
        <v>46186</v>
      </c>
      <c r="B14538" s="21" t="s">
        <v>128</v>
      </c>
      <c r="C14538" s="21" t="s">
        <v>138</v>
      </c>
      <c r="D14538" s="29" t="n">
        <v>-19.17</v>
      </c>
      <c r="E14538" s="29" t="n">
        <f aca="false">D14538/10</f>
        <v>-1.917</v>
      </c>
      <c r="F14538" s="29" t="n">
        <f aca="false">(E14538+Einstellungen!$B$20)*(1+Einstellungen!$B$10)</f>
        <v>19.91941</v>
      </c>
      <c r="G14538" s="21" t="str">
        <f aca="false">IF(F14538&lt;Einstellungen!$B$5,"ja","nein")</f>
        <v>ja</v>
      </c>
      <c r="H14538" s="21" t="s">
        <v>33</v>
      </c>
      <c r="I14538" s="29" t="n">
        <f aca="false">INDEX(Einstellungen!$B$27:$B$50,17)</f>
        <v>0.95</v>
      </c>
      <c r="J14538" s="29" t="n">
        <f aca="false">F14538*I14538</f>
        <v>18.9234395</v>
      </c>
    </row>
    <row r="14539" customFormat="false" ht="15" hidden="false" customHeight="false" outlineLevel="0" collapsed="false">
      <c r="A14539" s="28" t="n">
        <v>46186</v>
      </c>
      <c r="B14539" s="21" t="s">
        <v>129</v>
      </c>
      <c r="C14539" s="21" t="s">
        <v>138</v>
      </c>
      <c r="D14539" s="29" t="n">
        <v>-4.215</v>
      </c>
      <c r="E14539" s="29" t="n">
        <f aca="false">D14539/10</f>
        <v>-0.4215</v>
      </c>
      <c r="F14539" s="29" t="n">
        <f aca="false">(E14539+Einstellungen!$B$20)*(1+Einstellungen!$B$10)</f>
        <v>21.699055</v>
      </c>
      <c r="G14539" s="21" t="str">
        <f aca="false">IF(F14539&lt;Einstellungen!$B$5,"ja","nein")</f>
        <v>ja</v>
      </c>
      <c r="H14539" s="21" t="s">
        <v>33</v>
      </c>
      <c r="I14539" s="29" t="n">
        <f aca="false">INDEX(Einstellungen!$B$27:$B$50,18)</f>
        <v>1.1</v>
      </c>
      <c r="J14539" s="29" t="n">
        <f aca="false">F14539*I14539</f>
        <v>23.8689605</v>
      </c>
    </row>
    <row r="14540" customFormat="false" ht="15" hidden="false" customHeight="false" outlineLevel="0" collapsed="false">
      <c r="A14540" s="28" t="n">
        <v>46186</v>
      </c>
      <c r="B14540" s="21" t="s">
        <v>130</v>
      </c>
      <c r="C14540" s="21" t="s">
        <v>138</v>
      </c>
      <c r="D14540" s="29" t="n">
        <v>-0.547</v>
      </c>
      <c r="E14540" s="29" t="n">
        <f aca="false">D14540/10</f>
        <v>-0.0547</v>
      </c>
      <c r="F14540" s="29" t="n">
        <f aca="false">(E14540+Einstellungen!$B$20)*(1+Einstellungen!$B$10)</f>
        <v>22.135547</v>
      </c>
      <c r="G14540" s="21" t="str">
        <f aca="false">IF(F14540&lt;Einstellungen!$B$5,"ja","nein")</f>
        <v>ja</v>
      </c>
      <c r="H14540" s="21" t="s">
        <v>33</v>
      </c>
      <c r="I14540" s="29" t="n">
        <f aca="false">INDEX(Einstellungen!$B$27:$B$50,19)</f>
        <v>1.35</v>
      </c>
      <c r="J14540" s="29" t="n">
        <f aca="false">F14540*I14540</f>
        <v>29.88298845</v>
      </c>
    </row>
    <row r="14541" customFormat="false" ht="15" hidden="false" customHeight="false" outlineLevel="0" collapsed="false">
      <c r="A14541" s="28" t="n">
        <v>46186</v>
      </c>
      <c r="B14541" s="21" t="s">
        <v>131</v>
      </c>
      <c r="C14541" s="21" t="s">
        <v>138</v>
      </c>
      <c r="D14541" s="29" t="n">
        <v>33.41</v>
      </c>
      <c r="E14541" s="29" t="n">
        <f aca="false">D14541/10</f>
        <v>3.341</v>
      </c>
      <c r="F14541" s="29" t="n">
        <f aca="false">(E14541+Einstellungen!$B$20)*(1+Einstellungen!$B$10)</f>
        <v>26.17643</v>
      </c>
      <c r="G14541" s="21" t="str">
        <f aca="false">IF(F14541&lt;Einstellungen!$B$5,"ja","nein")</f>
        <v>ja</v>
      </c>
      <c r="H14541" s="21" t="s">
        <v>33</v>
      </c>
      <c r="I14541" s="29" t="n">
        <f aca="false">INDEX(Einstellungen!$B$27:$B$50,20)</f>
        <v>1.45</v>
      </c>
      <c r="J14541" s="29" t="n">
        <f aca="false">F14541*I14541</f>
        <v>37.9558235</v>
      </c>
    </row>
    <row r="14542" customFormat="false" ht="15" hidden="false" customHeight="false" outlineLevel="0" collapsed="false">
      <c r="A14542" s="28" t="n">
        <v>46186</v>
      </c>
      <c r="B14542" s="21" t="s">
        <v>132</v>
      </c>
      <c r="C14542" s="21" t="s">
        <v>138</v>
      </c>
      <c r="D14542" s="29" t="n">
        <v>72.255</v>
      </c>
      <c r="E14542" s="29" t="n">
        <f aca="false">D14542/10</f>
        <v>7.2255</v>
      </c>
      <c r="F14542" s="29" t="n">
        <f aca="false">(E14542+Einstellungen!$B$20)*(1+Einstellungen!$B$10)</f>
        <v>30.798985</v>
      </c>
      <c r="G14542" s="21" t="str">
        <f aca="false">IF(F14542&lt;Einstellungen!$B$5,"ja","nein")</f>
        <v>nein</v>
      </c>
      <c r="H14542" s="21" t="s">
        <v>33</v>
      </c>
      <c r="I14542" s="29" t="n">
        <f aca="false">INDEX(Einstellungen!$B$27:$B$50,21)</f>
        <v>1.4</v>
      </c>
      <c r="J14542" s="29" t="n">
        <f aca="false">F14542*I14542</f>
        <v>43.118579</v>
      </c>
    </row>
    <row r="14543" customFormat="false" ht="15" hidden="false" customHeight="false" outlineLevel="0" collapsed="false">
      <c r="A14543" s="28" t="n">
        <v>46186</v>
      </c>
      <c r="B14543" s="21" t="s">
        <v>133</v>
      </c>
      <c r="C14543" s="21" t="s">
        <v>138</v>
      </c>
      <c r="D14543" s="29" t="n">
        <v>87.16</v>
      </c>
      <c r="E14543" s="29" t="n">
        <f aca="false">D14543/10</f>
        <v>8.716</v>
      </c>
      <c r="F14543" s="29" t="n">
        <f aca="false">(E14543+Einstellungen!$B$20)*(1+Einstellungen!$B$10)</f>
        <v>32.57268</v>
      </c>
      <c r="G14543" s="21" t="str">
        <f aca="false">IF(F14543&lt;Einstellungen!$B$5,"ja","nein")</f>
        <v>nein</v>
      </c>
      <c r="H14543" s="21" t="s">
        <v>33</v>
      </c>
      <c r="I14543" s="29" t="n">
        <f aca="false">INDEX(Einstellungen!$B$27:$B$50,22)</f>
        <v>1.25</v>
      </c>
      <c r="J14543" s="29" t="n">
        <f aca="false">F14543*I14543</f>
        <v>40.71585</v>
      </c>
    </row>
    <row r="14544" customFormat="false" ht="15" hidden="false" customHeight="false" outlineLevel="0" collapsed="false">
      <c r="A14544" s="28" t="n">
        <v>46186</v>
      </c>
      <c r="B14544" s="21" t="s">
        <v>134</v>
      </c>
      <c r="C14544" s="21" t="s">
        <v>138</v>
      </c>
      <c r="D14544" s="29" t="n">
        <v>102.485</v>
      </c>
      <c r="E14544" s="29" t="n">
        <f aca="false">D14544/10</f>
        <v>10.2485</v>
      </c>
      <c r="F14544" s="29" t="n">
        <f aca="false">(E14544+Einstellungen!$B$20)*(1+Einstellungen!$B$10)</f>
        <v>34.396355</v>
      </c>
      <c r="G14544" s="21" t="str">
        <f aca="false">IF(F14544&lt;Einstellungen!$B$5,"ja","nein")</f>
        <v>nein</v>
      </c>
      <c r="H14544" s="21" t="s">
        <v>33</v>
      </c>
      <c r="I14544" s="29" t="n">
        <f aca="false">INDEX(Einstellungen!$B$27:$B$50,23)</f>
        <v>1.05</v>
      </c>
      <c r="J14544" s="29" t="n">
        <f aca="false">F14544*I14544</f>
        <v>36.11617275</v>
      </c>
    </row>
    <row r="14545" customFormat="false" ht="15" hidden="false" customHeight="false" outlineLevel="0" collapsed="false">
      <c r="A14545" s="28" t="n">
        <v>46186</v>
      </c>
      <c r="B14545" s="21" t="s">
        <v>135</v>
      </c>
      <c r="C14545" s="21" t="s">
        <v>138</v>
      </c>
      <c r="D14545" s="29" t="n">
        <v>88</v>
      </c>
      <c r="E14545" s="29" t="n">
        <f aca="false">D14545/10</f>
        <v>8.8</v>
      </c>
      <c r="F14545" s="29" t="n">
        <f aca="false">(E14545+Einstellungen!$B$20)*(1+Einstellungen!$B$10)</f>
        <v>32.67264</v>
      </c>
      <c r="G14545" s="21" t="str">
        <f aca="false">IF(F14545&lt;Einstellungen!$B$5,"ja","nein")</f>
        <v>nein</v>
      </c>
      <c r="H14545" s="21" t="s">
        <v>33</v>
      </c>
      <c r="I14545" s="29" t="n">
        <f aca="false">INDEX(Einstellungen!$B$27:$B$50,24)</f>
        <v>0.8</v>
      </c>
      <c r="J14545" s="29" t="n">
        <f aca="false">F14545*I14545</f>
        <v>26.138112</v>
      </c>
    </row>
    <row r="14546" customFormat="false" ht="15" hidden="false" customHeight="false" outlineLevel="0" collapsed="false">
      <c r="A14546" s="28" t="n">
        <v>46187</v>
      </c>
      <c r="B14546" s="21" t="s">
        <v>111</v>
      </c>
      <c r="C14546" s="21" t="s">
        <v>139</v>
      </c>
      <c r="D14546" s="29" t="n">
        <v>67.787</v>
      </c>
      <c r="E14546" s="29" t="n">
        <f aca="false">D14546/10</f>
        <v>6.7787</v>
      </c>
      <c r="F14546" s="29" t="n">
        <f aca="false">(E14546+Einstellungen!$B$20)*(1+Einstellungen!$B$10)</f>
        <v>30.267293</v>
      </c>
      <c r="G14546" s="21" t="str">
        <f aca="false">IF(F14546&lt;Einstellungen!$B$5,"ja","nein")</f>
        <v>nein</v>
      </c>
      <c r="H14546" s="21" t="s">
        <v>33</v>
      </c>
      <c r="I14546" s="29" t="n">
        <f aca="false">INDEX(Einstellungen!$B$27:$B$50,1)</f>
        <v>0.6</v>
      </c>
      <c r="J14546" s="29" t="n">
        <f aca="false">F14546*I14546</f>
        <v>18.1603758</v>
      </c>
    </row>
    <row r="14547" customFormat="false" ht="15" hidden="false" customHeight="false" outlineLevel="0" collapsed="false">
      <c r="A14547" s="28" t="n">
        <v>46187</v>
      </c>
      <c r="B14547" s="21" t="s">
        <v>113</v>
      </c>
      <c r="C14547" s="21" t="s">
        <v>139</v>
      </c>
      <c r="D14547" s="29" t="n">
        <v>49.44</v>
      </c>
      <c r="E14547" s="29" t="n">
        <f aca="false">D14547/10</f>
        <v>4.944</v>
      </c>
      <c r="F14547" s="29" t="n">
        <f aca="false">(E14547+Einstellungen!$B$20)*(1+Einstellungen!$B$10)</f>
        <v>28.084</v>
      </c>
      <c r="G14547" s="21" t="str">
        <f aca="false">IF(F14547&lt;Einstellungen!$B$5,"ja","nein")</f>
        <v>ja</v>
      </c>
      <c r="H14547" s="21" t="s">
        <v>33</v>
      </c>
      <c r="I14547" s="29" t="n">
        <f aca="false">INDEX(Einstellungen!$B$27:$B$50,2)</f>
        <v>0.5</v>
      </c>
      <c r="J14547" s="29" t="n">
        <f aca="false">F14547*I14547</f>
        <v>14.042</v>
      </c>
    </row>
    <row r="14548" customFormat="false" ht="15" hidden="false" customHeight="false" outlineLevel="0" collapsed="false">
      <c r="A14548" s="28" t="n">
        <v>46187</v>
      </c>
      <c r="B14548" s="21" t="s">
        <v>114</v>
      </c>
      <c r="C14548" s="21" t="s">
        <v>139</v>
      </c>
      <c r="D14548" s="29" t="n">
        <v>34.078</v>
      </c>
      <c r="E14548" s="29" t="n">
        <f aca="false">D14548/10</f>
        <v>3.4078</v>
      </c>
      <c r="F14548" s="29" t="n">
        <f aca="false">(E14548+Einstellungen!$B$20)*(1+Einstellungen!$B$10)</f>
        <v>26.255922</v>
      </c>
      <c r="G14548" s="21" t="str">
        <f aca="false">IF(F14548&lt;Einstellungen!$B$5,"ja","nein")</f>
        <v>ja</v>
      </c>
      <c r="H14548" s="21" t="s">
        <v>33</v>
      </c>
      <c r="I14548" s="29" t="n">
        <f aca="false">INDEX(Einstellungen!$B$27:$B$50,3)</f>
        <v>0.45</v>
      </c>
      <c r="J14548" s="29" t="n">
        <f aca="false">F14548*I14548</f>
        <v>11.8151649</v>
      </c>
    </row>
    <row r="14549" customFormat="false" ht="15" hidden="false" customHeight="false" outlineLevel="0" collapsed="false">
      <c r="A14549" s="28" t="n">
        <v>46187</v>
      </c>
      <c r="B14549" s="21" t="s">
        <v>115</v>
      </c>
      <c r="C14549" s="21" t="s">
        <v>139</v>
      </c>
      <c r="D14549" s="29" t="n">
        <v>28.072</v>
      </c>
      <c r="E14549" s="29" t="n">
        <f aca="false">D14549/10</f>
        <v>2.8072</v>
      </c>
      <c r="F14549" s="29" t="n">
        <f aca="false">(E14549+Einstellungen!$B$20)*(1+Einstellungen!$B$10)</f>
        <v>25.541208</v>
      </c>
      <c r="G14549" s="21" t="str">
        <f aca="false">IF(F14549&lt;Einstellungen!$B$5,"ja","nein")</f>
        <v>ja</v>
      </c>
      <c r="H14549" s="21" t="s">
        <v>33</v>
      </c>
      <c r="I14549" s="29" t="n">
        <f aca="false">INDEX(Einstellungen!$B$27:$B$50,4)</f>
        <v>0.45</v>
      </c>
      <c r="J14549" s="29" t="n">
        <f aca="false">F14549*I14549</f>
        <v>11.4935436</v>
      </c>
    </row>
    <row r="14550" customFormat="false" ht="15" hidden="false" customHeight="false" outlineLevel="0" collapsed="false">
      <c r="A14550" s="28" t="n">
        <v>46187</v>
      </c>
      <c r="B14550" s="21" t="s">
        <v>116</v>
      </c>
      <c r="C14550" s="21" t="s">
        <v>139</v>
      </c>
      <c r="D14550" s="29" t="n">
        <v>26.572</v>
      </c>
      <c r="E14550" s="29" t="n">
        <f aca="false">D14550/10</f>
        <v>2.6572</v>
      </c>
      <c r="F14550" s="29" t="n">
        <f aca="false">(E14550+Einstellungen!$B$20)*(1+Einstellungen!$B$10)</f>
        <v>25.362708</v>
      </c>
      <c r="G14550" s="21" t="str">
        <f aca="false">IF(F14550&lt;Einstellungen!$B$5,"ja","nein")</f>
        <v>ja</v>
      </c>
      <c r="H14550" s="21" t="s">
        <v>33</v>
      </c>
      <c r="I14550" s="29" t="n">
        <f aca="false">INDEX(Einstellungen!$B$27:$B$50,5)</f>
        <v>0.45</v>
      </c>
      <c r="J14550" s="29" t="n">
        <f aca="false">F14550*I14550</f>
        <v>11.4132186</v>
      </c>
    </row>
    <row r="14551" customFormat="false" ht="15" hidden="false" customHeight="false" outlineLevel="0" collapsed="false">
      <c r="A14551" s="28" t="n">
        <v>46187</v>
      </c>
      <c r="B14551" s="21" t="s">
        <v>117</v>
      </c>
      <c r="C14551" s="21" t="s">
        <v>139</v>
      </c>
      <c r="D14551" s="29" t="n">
        <v>21.367</v>
      </c>
      <c r="E14551" s="29" t="n">
        <f aca="false">D14551/10</f>
        <v>2.1367</v>
      </c>
      <c r="F14551" s="29" t="n">
        <f aca="false">(E14551+Einstellungen!$B$20)*(1+Einstellungen!$B$10)</f>
        <v>24.743313</v>
      </c>
      <c r="G14551" s="21" t="str">
        <f aca="false">IF(F14551&lt;Einstellungen!$B$5,"ja","nein")</f>
        <v>ja</v>
      </c>
      <c r="H14551" s="21" t="s">
        <v>33</v>
      </c>
      <c r="I14551" s="29" t="n">
        <f aca="false">INDEX(Einstellungen!$B$27:$B$50,6)</f>
        <v>0.5</v>
      </c>
      <c r="J14551" s="29" t="n">
        <f aca="false">F14551*I14551</f>
        <v>12.3716565</v>
      </c>
    </row>
    <row r="14552" customFormat="false" ht="15" hidden="false" customHeight="false" outlineLevel="0" collapsed="false">
      <c r="A14552" s="28" t="n">
        <v>46187</v>
      </c>
      <c r="B14552" s="21" t="s">
        <v>118</v>
      </c>
      <c r="C14552" s="21" t="s">
        <v>139</v>
      </c>
      <c r="D14552" s="29" t="n">
        <v>7.74</v>
      </c>
      <c r="E14552" s="29" t="n">
        <f aca="false">D14552/10</f>
        <v>0.774</v>
      </c>
      <c r="F14552" s="29" t="n">
        <f aca="false">(E14552+Einstellungen!$B$20)*(1+Einstellungen!$B$10)</f>
        <v>23.1217</v>
      </c>
      <c r="G14552" s="21" t="str">
        <f aca="false">IF(F14552&lt;Einstellungen!$B$5,"ja","nein")</f>
        <v>ja</v>
      </c>
      <c r="H14552" s="21" t="s">
        <v>33</v>
      </c>
      <c r="I14552" s="29" t="n">
        <f aca="false">INDEX(Einstellungen!$B$27:$B$50,7)</f>
        <v>0.7</v>
      </c>
      <c r="J14552" s="29" t="n">
        <f aca="false">F14552*I14552</f>
        <v>16.18519</v>
      </c>
    </row>
    <row r="14553" customFormat="false" ht="15" hidden="false" customHeight="false" outlineLevel="0" collapsed="false">
      <c r="A14553" s="28" t="n">
        <v>46187</v>
      </c>
      <c r="B14553" s="21" t="s">
        <v>119</v>
      </c>
      <c r="C14553" s="21" t="s">
        <v>139</v>
      </c>
      <c r="D14553" s="29" t="n">
        <v>0.46</v>
      </c>
      <c r="E14553" s="29" t="n">
        <f aca="false">D14553/10</f>
        <v>0.046</v>
      </c>
      <c r="F14553" s="29" t="n">
        <f aca="false">(E14553+Einstellungen!$B$20)*(1+Einstellungen!$B$10)</f>
        <v>22.25538</v>
      </c>
      <c r="G14553" s="21" t="str">
        <f aca="false">IF(F14553&lt;Einstellungen!$B$5,"ja","nein")</f>
        <v>ja</v>
      </c>
      <c r="H14553" s="21" t="s">
        <v>33</v>
      </c>
      <c r="I14553" s="29" t="n">
        <f aca="false">INDEX(Einstellungen!$B$27:$B$50,8)</f>
        <v>0.95</v>
      </c>
      <c r="J14553" s="29" t="n">
        <f aca="false">F14553*I14553</f>
        <v>21.142611</v>
      </c>
    </row>
    <row r="14554" customFormat="false" ht="15" hidden="false" customHeight="false" outlineLevel="0" collapsed="false">
      <c r="A14554" s="28" t="n">
        <v>46187</v>
      </c>
      <c r="B14554" s="21" t="s">
        <v>120</v>
      </c>
      <c r="C14554" s="21" t="s">
        <v>139</v>
      </c>
      <c r="D14554" s="29" t="n">
        <v>-0.348</v>
      </c>
      <c r="E14554" s="29" t="n">
        <f aca="false">D14554/10</f>
        <v>-0.0348</v>
      </c>
      <c r="F14554" s="29" t="n">
        <f aca="false">(E14554+Einstellungen!$B$20)*(1+Einstellungen!$B$10)</f>
        <v>22.159228</v>
      </c>
      <c r="G14554" s="21" t="str">
        <f aca="false">IF(F14554&lt;Einstellungen!$B$5,"ja","nein")</f>
        <v>ja</v>
      </c>
      <c r="H14554" s="21" t="s">
        <v>33</v>
      </c>
      <c r="I14554" s="29" t="n">
        <f aca="false">INDEX(Einstellungen!$B$27:$B$50,9)</f>
        <v>1.05</v>
      </c>
      <c r="J14554" s="29" t="n">
        <f aca="false">F14554*I14554</f>
        <v>23.2671894</v>
      </c>
    </row>
    <row r="14555" customFormat="false" ht="15" hidden="false" customHeight="false" outlineLevel="0" collapsed="false">
      <c r="A14555" s="28" t="n">
        <v>46187</v>
      </c>
      <c r="B14555" s="21" t="s">
        <v>121</v>
      </c>
      <c r="C14555" s="21" t="s">
        <v>139</v>
      </c>
      <c r="D14555" s="29" t="n">
        <v>-2.833</v>
      </c>
      <c r="E14555" s="29" t="n">
        <f aca="false">D14555/10</f>
        <v>-0.2833</v>
      </c>
      <c r="F14555" s="29" t="n">
        <f aca="false">(E14555+Einstellungen!$B$20)*(1+Einstellungen!$B$10)</f>
        <v>21.863513</v>
      </c>
      <c r="G14555" s="21" t="str">
        <f aca="false">IF(F14555&lt;Einstellungen!$B$5,"ja","nein")</f>
        <v>ja</v>
      </c>
      <c r="H14555" s="21" t="s">
        <v>33</v>
      </c>
      <c r="I14555" s="29" t="n">
        <f aca="false">INDEX(Einstellungen!$B$27:$B$50,10)</f>
        <v>1.05</v>
      </c>
      <c r="J14555" s="29" t="n">
        <f aca="false">F14555*I14555</f>
        <v>22.95668865</v>
      </c>
    </row>
    <row r="14556" customFormat="false" ht="15" hidden="false" customHeight="false" outlineLevel="0" collapsed="false">
      <c r="A14556" s="28" t="n">
        <v>46187</v>
      </c>
      <c r="B14556" s="21" t="s">
        <v>122</v>
      </c>
      <c r="C14556" s="21" t="s">
        <v>139</v>
      </c>
      <c r="D14556" s="29" t="n">
        <v>-6.37</v>
      </c>
      <c r="E14556" s="29" t="n">
        <f aca="false">D14556/10</f>
        <v>-0.637</v>
      </c>
      <c r="F14556" s="29" t="n">
        <f aca="false">(E14556+Einstellungen!$B$20)*(1+Einstellungen!$B$10)</f>
        <v>21.44261</v>
      </c>
      <c r="G14556" s="21" t="str">
        <f aca="false">IF(F14556&lt;Einstellungen!$B$5,"ja","nein")</f>
        <v>ja</v>
      </c>
      <c r="H14556" s="21" t="s">
        <v>33</v>
      </c>
      <c r="I14556" s="29" t="n">
        <f aca="false">INDEX(Einstellungen!$B$27:$B$50,11)</f>
        <v>1.05</v>
      </c>
      <c r="J14556" s="29" t="n">
        <f aca="false">F14556*I14556</f>
        <v>22.5147405</v>
      </c>
    </row>
    <row r="14557" customFormat="false" ht="15" hidden="false" customHeight="false" outlineLevel="0" collapsed="false">
      <c r="A14557" s="28" t="n">
        <v>46187</v>
      </c>
      <c r="B14557" s="21" t="s">
        <v>123</v>
      </c>
      <c r="C14557" s="21" t="s">
        <v>139</v>
      </c>
      <c r="D14557" s="29" t="n">
        <v>-9.287</v>
      </c>
      <c r="E14557" s="29" t="n">
        <f aca="false">D14557/10</f>
        <v>-0.9287</v>
      </c>
      <c r="F14557" s="29" t="n">
        <f aca="false">(E14557+Einstellungen!$B$20)*(1+Einstellungen!$B$10)</f>
        <v>21.095487</v>
      </c>
      <c r="G14557" s="21" t="str">
        <f aca="false">IF(F14557&lt;Einstellungen!$B$5,"ja","nein")</f>
        <v>ja</v>
      </c>
      <c r="H14557" s="21" t="s">
        <v>33</v>
      </c>
      <c r="I14557" s="29" t="n">
        <f aca="false">INDEX(Einstellungen!$B$27:$B$50,12)</f>
        <v>1.1</v>
      </c>
      <c r="J14557" s="29" t="n">
        <f aca="false">F14557*I14557</f>
        <v>23.2050357</v>
      </c>
    </row>
    <row r="14558" customFormat="false" ht="15" hidden="false" customHeight="false" outlineLevel="0" collapsed="false">
      <c r="A14558" s="28" t="n">
        <v>46187</v>
      </c>
      <c r="B14558" s="21" t="s">
        <v>124</v>
      </c>
      <c r="C14558" s="21" t="s">
        <v>139</v>
      </c>
      <c r="D14558" s="29" t="n">
        <v>-14.992</v>
      </c>
      <c r="E14558" s="29" t="n">
        <f aca="false">D14558/10</f>
        <v>-1.4992</v>
      </c>
      <c r="F14558" s="29" t="n">
        <f aca="false">(E14558+Einstellungen!$B$20)*(1+Einstellungen!$B$10)</f>
        <v>20.416592</v>
      </c>
      <c r="G14558" s="21" t="str">
        <f aca="false">IF(F14558&lt;Einstellungen!$B$5,"ja","nein")</f>
        <v>ja</v>
      </c>
      <c r="H14558" s="21" t="s">
        <v>33</v>
      </c>
      <c r="I14558" s="29" t="n">
        <f aca="false">INDEX(Einstellungen!$B$27:$B$50,13)</f>
        <v>1.2</v>
      </c>
      <c r="J14558" s="29" t="n">
        <f aca="false">F14558*I14558</f>
        <v>24.4999104</v>
      </c>
    </row>
    <row r="14559" customFormat="false" ht="15" hidden="false" customHeight="false" outlineLevel="0" collapsed="false">
      <c r="A14559" s="28" t="n">
        <v>46187</v>
      </c>
      <c r="B14559" s="21" t="s">
        <v>125</v>
      </c>
      <c r="C14559" s="21" t="s">
        <v>139</v>
      </c>
      <c r="D14559" s="29" t="n">
        <v>-23.422</v>
      </c>
      <c r="E14559" s="29" t="n">
        <f aca="false">D14559/10</f>
        <v>-2.3422</v>
      </c>
      <c r="F14559" s="29" t="n">
        <f aca="false">(E14559+Einstellungen!$B$20)*(1+Einstellungen!$B$10)</f>
        <v>19.413422</v>
      </c>
      <c r="G14559" s="21" t="str">
        <f aca="false">IF(F14559&lt;Einstellungen!$B$5,"ja","nein")</f>
        <v>ja</v>
      </c>
      <c r="H14559" s="21" t="s">
        <v>33</v>
      </c>
      <c r="I14559" s="29" t="n">
        <f aca="false">INDEX(Einstellungen!$B$27:$B$50,14)</f>
        <v>1.15</v>
      </c>
      <c r="J14559" s="29" t="n">
        <f aca="false">F14559*I14559</f>
        <v>22.3254353</v>
      </c>
    </row>
    <row r="14560" customFormat="false" ht="15" hidden="false" customHeight="false" outlineLevel="0" collapsed="false">
      <c r="A14560" s="28" t="n">
        <v>46187</v>
      </c>
      <c r="B14560" s="21" t="s">
        <v>126</v>
      </c>
      <c r="C14560" s="21" t="s">
        <v>139</v>
      </c>
      <c r="D14560" s="29" t="n">
        <v>-25</v>
      </c>
      <c r="E14560" s="29" t="n">
        <f aca="false">D14560/10</f>
        <v>-2.5</v>
      </c>
      <c r="F14560" s="29" t="n">
        <f aca="false">(E14560+Einstellungen!$B$20)*(1+Einstellungen!$B$10)</f>
        <v>19.22564</v>
      </c>
      <c r="G14560" s="21" t="str">
        <f aca="false">IF(F14560&lt;Einstellungen!$B$5,"ja","nein")</f>
        <v>ja</v>
      </c>
      <c r="H14560" s="21" t="s">
        <v>33</v>
      </c>
      <c r="I14560" s="29" t="n">
        <f aca="false">INDEX(Einstellungen!$B$27:$B$50,15)</f>
        <v>1</v>
      </c>
      <c r="J14560" s="29" t="n">
        <f aca="false">F14560*I14560</f>
        <v>19.22564</v>
      </c>
    </row>
    <row r="14561" customFormat="false" ht="15" hidden="false" customHeight="false" outlineLevel="0" collapsed="false">
      <c r="A14561" s="28" t="n">
        <v>46187</v>
      </c>
      <c r="B14561" s="21" t="s">
        <v>127</v>
      </c>
      <c r="C14561" s="21" t="s">
        <v>139</v>
      </c>
      <c r="D14561" s="29" t="n">
        <v>-20</v>
      </c>
      <c r="E14561" s="29" t="n">
        <f aca="false">D14561/10</f>
        <v>-2</v>
      </c>
      <c r="F14561" s="29" t="n">
        <f aca="false">(E14561+Einstellungen!$B$20)*(1+Einstellungen!$B$10)</f>
        <v>19.82064</v>
      </c>
      <c r="G14561" s="21" t="str">
        <f aca="false">IF(F14561&lt;Einstellungen!$B$5,"ja","nein")</f>
        <v>ja</v>
      </c>
      <c r="H14561" s="21" t="s">
        <v>33</v>
      </c>
      <c r="I14561" s="29" t="n">
        <f aca="false">INDEX(Einstellungen!$B$27:$B$50,16)</f>
        <v>0.95</v>
      </c>
      <c r="J14561" s="29" t="n">
        <f aca="false">F14561*I14561</f>
        <v>18.829608</v>
      </c>
    </row>
    <row r="14562" customFormat="false" ht="15" hidden="false" customHeight="false" outlineLevel="0" collapsed="false">
      <c r="A14562" s="28" t="n">
        <v>46187</v>
      </c>
      <c r="B14562" s="21" t="s">
        <v>128</v>
      </c>
      <c r="C14562" s="21" t="s">
        <v>139</v>
      </c>
      <c r="D14562" s="29" t="n">
        <v>-9.203</v>
      </c>
      <c r="E14562" s="29" t="n">
        <f aca="false">D14562/10</f>
        <v>-0.9203</v>
      </c>
      <c r="F14562" s="29" t="n">
        <f aca="false">(E14562+Einstellungen!$B$20)*(1+Einstellungen!$B$10)</f>
        <v>21.105483</v>
      </c>
      <c r="G14562" s="21" t="str">
        <f aca="false">IF(F14562&lt;Einstellungen!$B$5,"ja","nein")</f>
        <v>ja</v>
      </c>
      <c r="H14562" s="21" t="s">
        <v>33</v>
      </c>
      <c r="I14562" s="29" t="n">
        <f aca="false">INDEX(Einstellungen!$B$27:$B$50,17)</f>
        <v>0.95</v>
      </c>
      <c r="J14562" s="29" t="n">
        <f aca="false">F14562*I14562</f>
        <v>20.05020885</v>
      </c>
    </row>
    <row r="14563" customFormat="false" ht="15" hidden="false" customHeight="false" outlineLevel="0" collapsed="false">
      <c r="A14563" s="28" t="n">
        <v>46187</v>
      </c>
      <c r="B14563" s="21" t="s">
        <v>129</v>
      </c>
      <c r="C14563" s="21" t="s">
        <v>139</v>
      </c>
      <c r="D14563" s="29" t="n">
        <v>-1.745</v>
      </c>
      <c r="E14563" s="29" t="n">
        <f aca="false">D14563/10</f>
        <v>-0.1745</v>
      </c>
      <c r="F14563" s="29" t="n">
        <f aca="false">(E14563+Einstellungen!$B$20)*(1+Einstellungen!$B$10)</f>
        <v>21.992985</v>
      </c>
      <c r="G14563" s="21" t="str">
        <f aca="false">IF(F14563&lt;Einstellungen!$B$5,"ja","nein")</f>
        <v>ja</v>
      </c>
      <c r="H14563" s="21" t="s">
        <v>33</v>
      </c>
      <c r="I14563" s="29" t="n">
        <f aca="false">INDEX(Einstellungen!$B$27:$B$50,18)</f>
        <v>1.1</v>
      </c>
      <c r="J14563" s="29" t="n">
        <f aca="false">F14563*I14563</f>
        <v>24.1922835</v>
      </c>
    </row>
    <row r="14564" customFormat="false" ht="15" hidden="false" customHeight="false" outlineLevel="0" collapsed="false">
      <c r="A14564" s="28" t="n">
        <v>46187</v>
      </c>
      <c r="B14564" s="21" t="s">
        <v>130</v>
      </c>
      <c r="C14564" s="21" t="s">
        <v>139</v>
      </c>
      <c r="D14564" s="29" t="n">
        <v>5.28</v>
      </c>
      <c r="E14564" s="29" t="n">
        <f aca="false">D14564/10</f>
        <v>0.528</v>
      </c>
      <c r="F14564" s="29" t="n">
        <f aca="false">(E14564+Einstellungen!$B$20)*(1+Einstellungen!$B$10)</f>
        <v>22.82896</v>
      </c>
      <c r="G14564" s="21" t="str">
        <f aca="false">IF(F14564&lt;Einstellungen!$B$5,"ja","nein")</f>
        <v>ja</v>
      </c>
      <c r="H14564" s="21" t="s">
        <v>33</v>
      </c>
      <c r="I14564" s="29" t="n">
        <f aca="false">INDEX(Einstellungen!$B$27:$B$50,19)</f>
        <v>1.35</v>
      </c>
      <c r="J14564" s="29" t="n">
        <f aca="false">F14564*I14564</f>
        <v>30.819096</v>
      </c>
    </row>
    <row r="14565" customFormat="false" ht="15" hidden="false" customHeight="false" outlineLevel="0" collapsed="false">
      <c r="A14565" s="28" t="n">
        <v>46187</v>
      </c>
      <c r="B14565" s="21" t="s">
        <v>131</v>
      </c>
      <c r="C14565" s="21" t="s">
        <v>139</v>
      </c>
      <c r="D14565" s="29" t="n">
        <v>62.083</v>
      </c>
      <c r="E14565" s="29" t="n">
        <f aca="false">D14565/10</f>
        <v>6.2083</v>
      </c>
      <c r="F14565" s="29" t="n">
        <f aca="false">(E14565+Einstellungen!$B$20)*(1+Einstellungen!$B$10)</f>
        <v>29.588517</v>
      </c>
      <c r="G14565" s="21" t="str">
        <f aca="false">IF(F14565&lt;Einstellungen!$B$5,"ja","nein")</f>
        <v>nein</v>
      </c>
      <c r="H14565" s="21" t="s">
        <v>33</v>
      </c>
      <c r="I14565" s="29" t="n">
        <f aca="false">INDEX(Einstellungen!$B$27:$B$50,20)</f>
        <v>1.45</v>
      </c>
      <c r="J14565" s="29" t="n">
        <f aca="false">F14565*I14565</f>
        <v>42.90334965</v>
      </c>
    </row>
    <row r="14566" customFormat="false" ht="15" hidden="false" customHeight="false" outlineLevel="0" collapsed="false">
      <c r="A14566" s="28" t="n">
        <v>46187</v>
      </c>
      <c r="B14566" s="21" t="s">
        <v>132</v>
      </c>
      <c r="C14566" s="21" t="s">
        <v>139</v>
      </c>
      <c r="D14566" s="29" t="n">
        <v>94.88</v>
      </c>
      <c r="E14566" s="29" t="n">
        <f aca="false">D14566/10</f>
        <v>9.488</v>
      </c>
      <c r="F14566" s="29" t="n">
        <f aca="false">(E14566+Einstellungen!$B$20)*(1+Einstellungen!$B$10)</f>
        <v>33.49136</v>
      </c>
      <c r="G14566" s="21" t="str">
        <f aca="false">IF(F14566&lt;Einstellungen!$B$5,"ja","nein")</f>
        <v>nein</v>
      </c>
      <c r="H14566" s="21" t="s">
        <v>33</v>
      </c>
      <c r="I14566" s="29" t="n">
        <f aca="false">INDEX(Einstellungen!$B$27:$B$50,21)</f>
        <v>1.4</v>
      </c>
      <c r="J14566" s="29" t="n">
        <f aca="false">F14566*I14566</f>
        <v>46.887904</v>
      </c>
    </row>
    <row r="14567" customFormat="false" ht="15" hidden="false" customHeight="false" outlineLevel="0" collapsed="false">
      <c r="A14567" s="28" t="n">
        <v>46187</v>
      </c>
      <c r="B14567" s="21" t="s">
        <v>133</v>
      </c>
      <c r="C14567" s="21" t="s">
        <v>139</v>
      </c>
      <c r="D14567" s="29" t="n">
        <v>102.627</v>
      </c>
      <c r="E14567" s="29" t="n">
        <f aca="false">D14567/10</f>
        <v>10.2627</v>
      </c>
      <c r="F14567" s="29" t="n">
        <f aca="false">(E14567+Einstellungen!$B$20)*(1+Einstellungen!$B$10)</f>
        <v>34.413253</v>
      </c>
      <c r="G14567" s="21" t="str">
        <f aca="false">IF(F14567&lt;Einstellungen!$B$5,"ja","nein")</f>
        <v>nein</v>
      </c>
      <c r="H14567" s="21" t="s">
        <v>33</v>
      </c>
      <c r="I14567" s="29" t="n">
        <f aca="false">INDEX(Einstellungen!$B$27:$B$50,22)</f>
        <v>1.25</v>
      </c>
      <c r="J14567" s="29" t="n">
        <f aca="false">F14567*I14567</f>
        <v>43.01656625</v>
      </c>
    </row>
    <row r="14568" customFormat="false" ht="15" hidden="false" customHeight="false" outlineLevel="0" collapsed="false">
      <c r="A14568" s="28" t="n">
        <v>46187</v>
      </c>
      <c r="B14568" s="21" t="s">
        <v>134</v>
      </c>
      <c r="C14568" s="21" t="s">
        <v>139</v>
      </c>
      <c r="D14568" s="29" t="n">
        <v>112.28</v>
      </c>
      <c r="E14568" s="29" t="n">
        <f aca="false">D14568/10</f>
        <v>11.228</v>
      </c>
      <c r="F14568" s="29" t="n">
        <f aca="false">(E14568+Einstellungen!$B$20)*(1+Einstellungen!$B$10)</f>
        <v>35.56196</v>
      </c>
      <c r="G14568" s="21" t="str">
        <f aca="false">IF(F14568&lt;Einstellungen!$B$5,"ja","nein")</f>
        <v>nein</v>
      </c>
      <c r="H14568" s="21" t="s">
        <v>33</v>
      </c>
      <c r="I14568" s="29" t="n">
        <f aca="false">INDEX(Einstellungen!$B$27:$B$50,23)</f>
        <v>1.05</v>
      </c>
      <c r="J14568" s="29" t="n">
        <f aca="false">F14568*I14568</f>
        <v>37.340058</v>
      </c>
    </row>
    <row r="14569" customFormat="false" ht="15" hidden="false" customHeight="false" outlineLevel="0" collapsed="false">
      <c r="A14569" s="28" t="n">
        <v>46187</v>
      </c>
      <c r="B14569" s="21" t="s">
        <v>135</v>
      </c>
      <c r="C14569" s="21" t="s">
        <v>139</v>
      </c>
      <c r="D14569" s="29" t="n">
        <v>103.395</v>
      </c>
      <c r="E14569" s="29" t="n">
        <f aca="false">D14569/10</f>
        <v>10.3395</v>
      </c>
      <c r="F14569" s="29" t="n">
        <f aca="false">(E14569+Einstellungen!$B$20)*(1+Einstellungen!$B$10)</f>
        <v>34.504645</v>
      </c>
      <c r="G14569" s="21" t="str">
        <f aca="false">IF(F14569&lt;Einstellungen!$B$5,"ja","nein")</f>
        <v>nein</v>
      </c>
      <c r="H14569" s="21" t="s">
        <v>33</v>
      </c>
      <c r="I14569" s="29" t="n">
        <f aca="false">INDEX(Einstellungen!$B$27:$B$50,24)</f>
        <v>0.8</v>
      </c>
      <c r="J14569" s="29" t="n">
        <f aca="false">F14569*I14569</f>
        <v>27.603716</v>
      </c>
    </row>
    <row r="14570" customFormat="false" ht="15" hidden="false" customHeight="false" outlineLevel="0" collapsed="false">
      <c r="A14570" s="28" t="n">
        <v>46188</v>
      </c>
      <c r="B14570" s="21" t="s">
        <v>111</v>
      </c>
      <c r="C14570" s="21" t="s">
        <v>140</v>
      </c>
      <c r="D14570" s="29" t="n">
        <v>101.433</v>
      </c>
      <c r="E14570" s="29" t="n">
        <f aca="false">D14570/10</f>
        <v>10.1433</v>
      </c>
      <c r="F14570" s="29" t="n">
        <f aca="false">(E14570+Einstellungen!$B$20)*(1+Einstellungen!$B$10)</f>
        <v>34.271167</v>
      </c>
      <c r="G14570" s="21" t="str">
        <f aca="false">IF(F14570&lt;Einstellungen!$B$5,"ja","nein")</f>
        <v>nein</v>
      </c>
      <c r="H14570" s="21" t="s">
        <v>33</v>
      </c>
      <c r="I14570" s="29" t="n">
        <f aca="false">INDEX(Einstellungen!$B$27:$B$50,1)</f>
        <v>0.6</v>
      </c>
      <c r="J14570" s="29" t="n">
        <f aca="false">F14570*I14570</f>
        <v>20.5627002</v>
      </c>
    </row>
    <row r="14571" customFormat="false" ht="15" hidden="false" customHeight="false" outlineLevel="0" collapsed="false">
      <c r="A14571" s="28" t="n">
        <v>46188</v>
      </c>
      <c r="B14571" s="21" t="s">
        <v>113</v>
      </c>
      <c r="C14571" s="21" t="s">
        <v>140</v>
      </c>
      <c r="D14571" s="29" t="n">
        <v>92.91</v>
      </c>
      <c r="E14571" s="29" t="n">
        <f aca="false">D14571/10</f>
        <v>9.291</v>
      </c>
      <c r="F14571" s="29" t="n">
        <f aca="false">(E14571+Einstellungen!$B$20)*(1+Einstellungen!$B$10)</f>
        <v>33.25693</v>
      </c>
      <c r="G14571" s="21" t="str">
        <f aca="false">IF(F14571&lt;Einstellungen!$B$5,"ja","nein")</f>
        <v>nein</v>
      </c>
      <c r="H14571" s="21" t="s">
        <v>33</v>
      </c>
      <c r="I14571" s="29" t="n">
        <f aca="false">INDEX(Einstellungen!$B$27:$B$50,2)</f>
        <v>0.5</v>
      </c>
      <c r="J14571" s="29" t="n">
        <f aca="false">F14571*I14571</f>
        <v>16.628465</v>
      </c>
    </row>
    <row r="14572" customFormat="false" ht="15" hidden="false" customHeight="false" outlineLevel="0" collapsed="false">
      <c r="A14572" s="28" t="n">
        <v>46188</v>
      </c>
      <c r="B14572" s="21" t="s">
        <v>114</v>
      </c>
      <c r="C14572" s="21" t="s">
        <v>140</v>
      </c>
      <c r="D14572" s="29" t="n">
        <v>85.375</v>
      </c>
      <c r="E14572" s="29" t="n">
        <f aca="false">D14572/10</f>
        <v>8.5375</v>
      </c>
      <c r="F14572" s="29" t="n">
        <f aca="false">(E14572+Einstellungen!$B$20)*(1+Einstellungen!$B$10)</f>
        <v>32.360265</v>
      </c>
      <c r="G14572" s="21" t="str">
        <f aca="false">IF(F14572&lt;Einstellungen!$B$5,"ja","nein")</f>
        <v>nein</v>
      </c>
      <c r="H14572" s="21" t="s">
        <v>33</v>
      </c>
      <c r="I14572" s="29" t="n">
        <f aca="false">INDEX(Einstellungen!$B$27:$B$50,3)</f>
        <v>0.45</v>
      </c>
      <c r="J14572" s="29" t="n">
        <f aca="false">F14572*I14572</f>
        <v>14.56211925</v>
      </c>
    </row>
    <row r="14573" customFormat="false" ht="15" hidden="false" customHeight="false" outlineLevel="0" collapsed="false">
      <c r="A14573" s="28" t="n">
        <v>46188</v>
      </c>
      <c r="B14573" s="21" t="s">
        <v>115</v>
      </c>
      <c r="C14573" s="21" t="s">
        <v>140</v>
      </c>
      <c r="D14573" s="29" t="n">
        <v>83.748</v>
      </c>
      <c r="E14573" s="29" t="n">
        <f aca="false">D14573/10</f>
        <v>8.3748</v>
      </c>
      <c r="F14573" s="29" t="n">
        <f aca="false">(E14573+Einstellungen!$B$20)*(1+Einstellungen!$B$10)</f>
        <v>32.166652</v>
      </c>
      <c r="G14573" s="21" t="str">
        <f aca="false">IF(F14573&lt;Einstellungen!$B$5,"ja","nein")</f>
        <v>nein</v>
      </c>
      <c r="H14573" s="21" t="s">
        <v>33</v>
      </c>
      <c r="I14573" s="29" t="n">
        <f aca="false">INDEX(Einstellungen!$B$27:$B$50,4)</f>
        <v>0.45</v>
      </c>
      <c r="J14573" s="29" t="n">
        <f aca="false">F14573*I14573</f>
        <v>14.4749934</v>
      </c>
    </row>
    <row r="14574" customFormat="false" ht="15" hidden="false" customHeight="false" outlineLevel="0" collapsed="false">
      <c r="A14574" s="28" t="n">
        <v>46188</v>
      </c>
      <c r="B14574" s="21" t="s">
        <v>116</v>
      </c>
      <c r="C14574" s="21" t="s">
        <v>140</v>
      </c>
      <c r="D14574" s="29" t="n">
        <v>84.388</v>
      </c>
      <c r="E14574" s="29" t="n">
        <f aca="false">D14574/10</f>
        <v>8.4388</v>
      </c>
      <c r="F14574" s="29" t="n">
        <f aca="false">(E14574+Einstellungen!$B$20)*(1+Einstellungen!$B$10)</f>
        <v>32.242812</v>
      </c>
      <c r="G14574" s="21" t="str">
        <f aca="false">IF(F14574&lt;Einstellungen!$B$5,"ja","nein")</f>
        <v>nein</v>
      </c>
      <c r="H14574" s="21" t="s">
        <v>33</v>
      </c>
      <c r="I14574" s="29" t="n">
        <f aca="false">INDEX(Einstellungen!$B$27:$B$50,5)</f>
        <v>0.45</v>
      </c>
      <c r="J14574" s="29" t="n">
        <f aca="false">F14574*I14574</f>
        <v>14.5092654</v>
      </c>
    </row>
    <row r="14575" customFormat="false" ht="15" hidden="false" customHeight="false" outlineLevel="0" collapsed="false">
      <c r="A14575" s="28" t="n">
        <v>46188</v>
      </c>
      <c r="B14575" s="21" t="s">
        <v>117</v>
      </c>
      <c r="C14575" s="21" t="s">
        <v>140</v>
      </c>
      <c r="D14575" s="29" t="n">
        <v>91.405</v>
      </c>
      <c r="E14575" s="29" t="n">
        <f aca="false">D14575/10</f>
        <v>9.1405</v>
      </c>
      <c r="F14575" s="29" t="n">
        <f aca="false">(E14575+Einstellungen!$B$20)*(1+Einstellungen!$B$10)</f>
        <v>33.077835</v>
      </c>
      <c r="G14575" s="21" t="str">
        <f aca="false">IF(F14575&lt;Einstellungen!$B$5,"ja","nein")</f>
        <v>nein</v>
      </c>
      <c r="H14575" s="21" t="s">
        <v>33</v>
      </c>
      <c r="I14575" s="29" t="n">
        <f aca="false">INDEX(Einstellungen!$B$27:$B$50,6)</f>
        <v>0.5</v>
      </c>
      <c r="J14575" s="29" t="n">
        <f aca="false">F14575*I14575</f>
        <v>16.5389175</v>
      </c>
    </row>
    <row r="14576" customFormat="false" ht="15" hidden="false" customHeight="false" outlineLevel="0" collapsed="false">
      <c r="A14576" s="28" t="n">
        <v>46188</v>
      </c>
      <c r="B14576" s="21" t="s">
        <v>118</v>
      </c>
      <c r="C14576" s="21" t="s">
        <v>140</v>
      </c>
      <c r="D14576" s="29" t="n">
        <v>105.692</v>
      </c>
      <c r="E14576" s="29" t="n">
        <f aca="false">D14576/10</f>
        <v>10.5692</v>
      </c>
      <c r="F14576" s="29" t="n">
        <f aca="false">(E14576+Einstellungen!$B$20)*(1+Einstellungen!$B$10)</f>
        <v>34.777988</v>
      </c>
      <c r="G14576" s="21" t="str">
        <f aca="false">IF(F14576&lt;Einstellungen!$B$5,"ja","nein")</f>
        <v>nein</v>
      </c>
      <c r="H14576" s="21" t="s">
        <v>33</v>
      </c>
      <c r="I14576" s="29" t="n">
        <f aca="false">INDEX(Einstellungen!$B$27:$B$50,7)</f>
        <v>0.7</v>
      </c>
      <c r="J14576" s="29" t="n">
        <f aca="false">F14576*I14576</f>
        <v>24.3445916</v>
      </c>
    </row>
    <row r="14577" customFormat="false" ht="15" hidden="false" customHeight="false" outlineLevel="0" collapsed="false">
      <c r="A14577" s="28" t="n">
        <v>46188</v>
      </c>
      <c r="B14577" s="21" t="s">
        <v>119</v>
      </c>
      <c r="C14577" s="21" t="s">
        <v>140</v>
      </c>
      <c r="D14577" s="29" t="n">
        <v>107.392</v>
      </c>
      <c r="E14577" s="29" t="n">
        <f aca="false">D14577/10</f>
        <v>10.7392</v>
      </c>
      <c r="F14577" s="29" t="n">
        <f aca="false">(E14577+Einstellungen!$B$20)*(1+Einstellungen!$B$10)</f>
        <v>34.980288</v>
      </c>
      <c r="G14577" s="21" t="str">
        <f aca="false">IF(F14577&lt;Einstellungen!$B$5,"ja","nein")</f>
        <v>nein</v>
      </c>
      <c r="H14577" s="21" t="s">
        <v>33</v>
      </c>
      <c r="I14577" s="29" t="n">
        <f aca="false">INDEX(Einstellungen!$B$27:$B$50,8)</f>
        <v>0.95</v>
      </c>
      <c r="J14577" s="29" t="n">
        <f aca="false">F14577*I14577</f>
        <v>33.2312736</v>
      </c>
    </row>
    <row r="14578" customFormat="false" ht="15" hidden="false" customHeight="false" outlineLevel="0" collapsed="false">
      <c r="A14578" s="28" t="n">
        <v>46188</v>
      </c>
      <c r="B14578" s="21" t="s">
        <v>120</v>
      </c>
      <c r="C14578" s="21" t="s">
        <v>140</v>
      </c>
      <c r="D14578" s="29" t="n">
        <v>91.44</v>
      </c>
      <c r="E14578" s="29" t="n">
        <f aca="false">D14578/10</f>
        <v>9.144</v>
      </c>
      <c r="F14578" s="29" t="n">
        <f aca="false">(E14578+Einstellungen!$B$20)*(1+Einstellungen!$B$10)</f>
        <v>33.082</v>
      </c>
      <c r="G14578" s="21" t="str">
        <f aca="false">IF(F14578&lt;Einstellungen!$B$5,"ja","nein")</f>
        <v>nein</v>
      </c>
      <c r="H14578" s="21" t="s">
        <v>33</v>
      </c>
      <c r="I14578" s="29" t="n">
        <f aca="false">INDEX(Einstellungen!$B$27:$B$50,9)</f>
        <v>1.05</v>
      </c>
      <c r="J14578" s="29" t="n">
        <f aca="false">F14578*I14578</f>
        <v>34.7361</v>
      </c>
    </row>
    <row r="14579" customFormat="false" ht="15" hidden="false" customHeight="false" outlineLevel="0" collapsed="false">
      <c r="A14579" s="28" t="n">
        <v>46188</v>
      </c>
      <c r="B14579" s="21" t="s">
        <v>121</v>
      </c>
      <c r="C14579" s="21" t="s">
        <v>140</v>
      </c>
      <c r="D14579" s="29" t="n">
        <v>63.652</v>
      </c>
      <c r="E14579" s="29" t="n">
        <f aca="false">D14579/10</f>
        <v>6.3652</v>
      </c>
      <c r="F14579" s="29" t="n">
        <f aca="false">(E14579+Einstellungen!$B$20)*(1+Einstellungen!$B$10)</f>
        <v>29.775228</v>
      </c>
      <c r="G14579" s="21" t="str">
        <f aca="false">IF(F14579&lt;Einstellungen!$B$5,"ja","nein")</f>
        <v>nein</v>
      </c>
      <c r="H14579" s="21" t="s">
        <v>33</v>
      </c>
      <c r="I14579" s="29" t="n">
        <f aca="false">INDEX(Einstellungen!$B$27:$B$50,10)</f>
        <v>1.05</v>
      </c>
      <c r="J14579" s="29" t="n">
        <f aca="false">F14579*I14579</f>
        <v>31.2639894</v>
      </c>
    </row>
    <row r="14580" customFormat="false" ht="15" hidden="false" customHeight="false" outlineLevel="0" collapsed="false">
      <c r="A14580" s="28" t="n">
        <v>46188</v>
      </c>
      <c r="B14580" s="21" t="s">
        <v>122</v>
      </c>
      <c r="C14580" s="21" t="s">
        <v>140</v>
      </c>
      <c r="D14580" s="29" t="n">
        <v>21.558</v>
      </c>
      <c r="E14580" s="29" t="n">
        <f aca="false">D14580/10</f>
        <v>2.1558</v>
      </c>
      <c r="F14580" s="29" t="n">
        <f aca="false">(E14580+Einstellungen!$B$20)*(1+Einstellungen!$B$10)</f>
        <v>24.766042</v>
      </c>
      <c r="G14580" s="21" t="str">
        <f aca="false">IF(F14580&lt;Einstellungen!$B$5,"ja","nein")</f>
        <v>ja</v>
      </c>
      <c r="H14580" s="21" t="s">
        <v>33</v>
      </c>
      <c r="I14580" s="29" t="n">
        <f aca="false">INDEX(Einstellungen!$B$27:$B$50,11)</f>
        <v>1.05</v>
      </c>
      <c r="J14580" s="29" t="n">
        <f aca="false">F14580*I14580</f>
        <v>26.0043441</v>
      </c>
    </row>
    <row r="14581" customFormat="false" ht="15" hidden="false" customHeight="false" outlineLevel="0" collapsed="false">
      <c r="A14581" s="28" t="n">
        <v>46188</v>
      </c>
      <c r="B14581" s="21" t="s">
        <v>123</v>
      </c>
      <c r="C14581" s="21" t="s">
        <v>140</v>
      </c>
      <c r="D14581" s="29" t="n">
        <v>1.008</v>
      </c>
      <c r="E14581" s="29" t="n">
        <f aca="false">D14581/10</f>
        <v>0.1008</v>
      </c>
      <c r="F14581" s="29" t="n">
        <f aca="false">(E14581+Einstellungen!$B$20)*(1+Einstellungen!$B$10)</f>
        <v>22.320592</v>
      </c>
      <c r="G14581" s="21" t="str">
        <f aca="false">IF(F14581&lt;Einstellungen!$B$5,"ja","nein")</f>
        <v>ja</v>
      </c>
      <c r="H14581" s="21" t="s">
        <v>33</v>
      </c>
      <c r="I14581" s="29" t="n">
        <f aca="false">INDEX(Einstellungen!$B$27:$B$50,12)</f>
        <v>1.1</v>
      </c>
      <c r="J14581" s="29" t="n">
        <f aca="false">F14581*I14581</f>
        <v>24.5526512</v>
      </c>
    </row>
    <row r="14582" customFormat="false" ht="15" hidden="false" customHeight="false" outlineLevel="0" collapsed="false">
      <c r="A14582" s="28" t="n">
        <v>46188</v>
      </c>
      <c r="B14582" s="21" t="s">
        <v>124</v>
      </c>
      <c r="C14582" s="21" t="s">
        <v>140</v>
      </c>
      <c r="D14582" s="29" t="n">
        <v>-0.028</v>
      </c>
      <c r="E14582" s="29" t="n">
        <f aca="false">D14582/10</f>
        <v>-0.0028</v>
      </c>
      <c r="F14582" s="29" t="n">
        <f aca="false">(E14582+Einstellungen!$B$20)*(1+Einstellungen!$B$10)</f>
        <v>22.197308</v>
      </c>
      <c r="G14582" s="21" t="str">
        <f aca="false">IF(F14582&lt;Einstellungen!$B$5,"ja","nein")</f>
        <v>ja</v>
      </c>
      <c r="H14582" s="21" t="s">
        <v>33</v>
      </c>
      <c r="I14582" s="29" t="n">
        <f aca="false">INDEX(Einstellungen!$B$27:$B$50,13)</f>
        <v>1.2</v>
      </c>
      <c r="J14582" s="29" t="n">
        <f aca="false">F14582*I14582</f>
        <v>26.6367696</v>
      </c>
    </row>
    <row r="14583" customFormat="false" ht="15" hidden="false" customHeight="false" outlineLevel="0" collapsed="false">
      <c r="A14583" s="28" t="n">
        <v>46188</v>
      </c>
      <c r="B14583" s="21" t="s">
        <v>125</v>
      </c>
      <c r="C14583" s="21" t="s">
        <v>140</v>
      </c>
      <c r="D14583" s="29" t="n">
        <v>-1.482</v>
      </c>
      <c r="E14583" s="29" t="n">
        <f aca="false">D14583/10</f>
        <v>-0.1482</v>
      </c>
      <c r="F14583" s="29" t="n">
        <f aca="false">(E14583+Einstellungen!$B$20)*(1+Einstellungen!$B$10)</f>
        <v>22.024282</v>
      </c>
      <c r="G14583" s="21" t="str">
        <f aca="false">IF(F14583&lt;Einstellungen!$B$5,"ja","nein")</f>
        <v>ja</v>
      </c>
      <c r="H14583" s="21" t="s">
        <v>33</v>
      </c>
      <c r="I14583" s="29" t="n">
        <f aca="false">INDEX(Einstellungen!$B$27:$B$50,14)</f>
        <v>1.15</v>
      </c>
      <c r="J14583" s="29" t="n">
        <f aca="false">F14583*I14583</f>
        <v>25.3279243</v>
      </c>
    </row>
    <row r="14584" customFormat="false" ht="15" hidden="false" customHeight="false" outlineLevel="0" collapsed="false">
      <c r="A14584" s="28" t="n">
        <v>46188</v>
      </c>
      <c r="B14584" s="21" t="s">
        <v>126</v>
      </c>
      <c r="C14584" s="21" t="s">
        <v>140</v>
      </c>
      <c r="D14584" s="29" t="n">
        <v>-2.902</v>
      </c>
      <c r="E14584" s="29" t="n">
        <f aca="false">D14584/10</f>
        <v>-0.2902</v>
      </c>
      <c r="F14584" s="29" t="n">
        <f aca="false">(E14584+Einstellungen!$B$20)*(1+Einstellungen!$B$10)</f>
        <v>21.855302</v>
      </c>
      <c r="G14584" s="21" t="str">
        <f aca="false">IF(F14584&lt;Einstellungen!$B$5,"ja","nein")</f>
        <v>ja</v>
      </c>
      <c r="H14584" s="21" t="s">
        <v>33</v>
      </c>
      <c r="I14584" s="29" t="n">
        <f aca="false">INDEX(Einstellungen!$B$27:$B$50,15)</f>
        <v>1</v>
      </c>
      <c r="J14584" s="29" t="n">
        <f aca="false">F14584*I14584</f>
        <v>21.855302</v>
      </c>
    </row>
    <row r="14585" customFormat="false" ht="15" hidden="false" customHeight="false" outlineLevel="0" collapsed="false">
      <c r="A14585" s="28" t="n">
        <v>46188</v>
      </c>
      <c r="B14585" s="21" t="s">
        <v>127</v>
      </c>
      <c r="C14585" s="21" t="s">
        <v>140</v>
      </c>
      <c r="D14585" s="29" t="n">
        <v>-0.932</v>
      </c>
      <c r="E14585" s="29" t="n">
        <f aca="false">D14585/10</f>
        <v>-0.0932</v>
      </c>
      <c r="F14585" s="29" t="n">
        <f aca="false">(E14585+Einstellungen!$B$20)*(1+Einstellungen!$B$10)</f>
        <v>22.089732</v>
      </c>
      <c r="G14585" s="21" t="str">
        <f aca="false">IF(F14585&lt;Einstellungen!$B$5,"ja","nein")</f>
        <v>ja</v>
      </c>
      <c r="H14585" s="21" t="s">
        <v>33</v>
      </c>
      <c r="I14585" s="29" t="n">
        <f aca="false">INDEX(Einstellungen!$B$27:$B$50,16)</f>
        <v>0.95</v>
      </c>
      <c r="J14585" s="29" t="n">
        <f aca="false">F14585*I14585</f>
        <v>20.9852454</v>
      </c>
    </row>
    <row r="14586" customFormat="false" ht="15" hidden="false" customHeight="false" outlineLevel="0" collapsed="false">
      <c r="A14586" s="28" t="n">
        <v>46188</v>
      </c>
      <c r="B14586" s="21" t="s">
        <v>128</v>
      </c>
      <c r="C14586" s="21" t="s">
        <v>140</v>
      </c>
      <c r="D14586" s="29" t="n">
        <v>-0.015</v>
      </c>
      <c r="E14586" s="29" t="n">
        <f aca="false">D14586/10</f>
        <v>-0.0015</v>
      </c>
      <c r="F14586" s="29" t="n">
        <f aca="false">(E14586+Einstellungen!$B$20)*(1+Einstellungen!$B$10)</f>
        <v>22.198855</v>
      </c>
      <c r="G14586" s="21" t="str">
        <f aca="false">IF(F14586&lt;Einstellungen!$B$5,"ja","nein")</f>
        <v>ja</v>
      </c>
      <c r="H14586" s="21" t="s">
        <v>33</v>
      </c>
      <c r="I14586" s="29" t="n">
        <f aca="false">INDEX(Einstellungen!$B$27:$B$50,17)</f>
        <v>0.95</v>
      </c>
      <c r="J14586" s="29" t="n">
        <f aca="false">F14586*I14586</f>
        <v>21.08891225</v>
      </c>
    </row>
    <row r="14587" customFormat="false" ht="15" hidden="false" customHeight="false" outlineLevel="0" collapsed="false">
      <c r="A14587" s="28" t="n">
        <v>46188</v>
      </c>
      <c r="B14587" s="21" t="s">
        <v>129</v>
      </c>
      <c r="C14587" s="21" t="s">
        <v>140</v>
      </c>
      <c r="D14587" s="29" t="n">
        <v>43.677</v>
      </c>
      <c r="E14587" s="29" t="n">
        <f aca="false">D14587/10</f>
        <v>4.3677</v>
      </c>
      <c r="F14587" s="29" t="n">
        <f aca="false">(E14587+Einstellungen!$B$20)*(1+Einstellungen!$B$10)</f>
        <v>27.398203</v>
      </c>
      <c r="G14587" s="21" t="str">
        <f aca="false">IF(F14587&lt;Einstellungen!$B$5,"ja","nein")</f>
        <v>ja</v>
      </c>
      <c r="H14587" s="21" t="s">
        <v>33</v>
      </c>
      <c r="I14587" s="29" t="n">
        <f aca="false">INDEX(Einstellungen!$B$27:$B$50,18)</f>
        <v>1.1</v>
      </c>
      <c r="J14587" s="29" t="n">
        <f aca="false">F14587*I14587</f>
        <v>30.1380233</v>
      </c>
    </row>
    <row r="14588" customFormat="false" ht="15" hidden="false" customHeight="false" outlineLevel="0" collapsed="false">
      <c r="A14588" s="28" t="n">
        <v>46188</v>
      </c>
      <c r="B14588" s="21" t="s">
        <v>130</v>
      </c>
      <c r="C14588" s="21" t="s">
        <v>140</v>
      </c>
      <c r="D14588" s="29" t="n">
        <v>91.453</v>
      </c>
      <c r="E14588" s="29" t="n">
        <f aca="false">D14588/10</f>
        <v>9.1453</v>
      </c>
      <c r="F14588" s="29" t="n">
        <f aca="false">(E14588+Einstellungen!$B$20)*(1+Einstellungen!$B$10)</f>
        <v>33.083547</v>
      </c>
      <c r="G14588" s="21" t="str">
        <f aca="false">IF(F14588&lt;Einstellungen!$B$5,"ja","nein")</f>
        <v>nein</v>
      </c>
      <c r="H14588" s="21" t="s">
        <v>33</v>
      </c>
      <c r="I14588" s="29" t="n">
        <f aca="false">INDEX(Einstellungen!$B$27:$B$50,19)</f>
        <v>1.35</v>
      </c>
      <c r="J14588" s="29" t="n">
        <f aca="false">F14588*I14588</f>
        <v>44.66278845</v>
      </c>
    </row>
    <row r="14589" customFormat="false" ht="15" hidden="false" customHeight="false" outlineLevel="0" collapsed="false">
      <c r="A14589" s="28" t="n">
        <v>46188</v>
      </c>
      <c r="B14589" s="21" t="s">
        <v>131</v>
      </c>
      <c r="C14589" s="21" t="s">
        <v>140</v>
      </c>
      <c r="D14589" s="29" t="n">
        <v>129.083</v>
      </c>
      <c r="E14589" s="29" t="n">
        <f aca="false">D14589/10</f>
        <v>12.9083</v>
      </c>
      <c r="F14589" s="29" t="n">
        <f aca="false">(E14589+Einstellungen!$B$20)*(1+Einstellungen!$B$10)</f>
        <v>37.561517</v>
      </c>
      <c r="G14589" s="21" t="str">
        <f aca="false">IF(F14589&lt;Einstellungen!$B$5,"ja","nein")</f>
        <v>nein</v>
      </c>
      <c r="H14589" s="21" t="s">
        <v>33</v>
      </c>
      <c r="I14589" s="29" t="n">
        <f aca="false">INDEX(Einstellungen!$B$27:$B$50,20)</f>
        <v>1.45</v>
      </c>
      <c r="J14589" s="29" t="n">
        <f aca="false">F14589*I14589</f>
        <v>54.46419965</v>
      </c>
    </row>
    <row r="14590" customFormat="false" ht="15" hidden="false" customHeight="false" outlineLevel="0" collapsed="false">
      <c r="A14590" s="28" t="n">
        <v>46188</v>
      </c>
      <c r="B14590" s="21" t="s">
        <v>132</v>
      </c>
      <c r="C14590" s="21" t="s">
        <v>140</v>
      </c>
      <c r="D14590" s="29" t="n">
        <v>148.695</v>
      </c>
      <c r="E14590" s="29" t="n">
        <f aca="false">D14590/10</f>
        <v>14.8695</v>
      </c>
      <c r="F14590" s="29" t="n">
        <f aca="false">(E14590+Einstellungen!$B$20)*(1+Einstellungen!$B$10)</f>
        <v>39.895345</v>
      </c>
      <c r="G14590" s="21" t="str">
        <f aca="false">IF(F14590&lt;Einstellungen!$B$5,"ja","nein")</f>
        <v>nein</v>
      </c>
      <c r="H14590" s="21" t="s">
        <v>33</v>
      </c>
      <c r="I14590" s="29" t="n">
        <f aca="false">INDEX(Einstellungen!$B$27:$B$50,21)</f>
        <v>1.4</v>
      </c>
      <c r="J14590" s="29" t="n">
        <f aca="false">F14590*I14590</f>
        <v>55.853483</v>
      </c>
    </row>
    <row r="14591" customFormat="false" ht="15" hidden="false" customHeight="false" outlineLevel="0" collapsed="false">
      <c r="A14591" s="28" t="n">
        <v>46188</v>
      </c>
      <c r="B14591" s="21" t="s">
        <v>133</v>
      </c>
      <c r="C14591" s="21" t="s">
        <v>140</v>
      </c>
      <c r="D14591" s="29" t="n">
        <v>156.26</v>
      </c>
      <c r="E14591" s="29" t="n">
        <f aca="false">D14591/10</f>
        <v>15.626</v>
      </c>
      <c r="F14591" s="29" t="n">
        <f aca="false">(E14591+Einstellungen!$B$20)*(1+Einstellungen!$B$10)</f>
        <v>40.79558</v>
      </c>
      <c r="G14591" s="21" t="str">
        <f aca="false">IF(F14591&lt;Einstellungen!$B$5,"ja","nein")</f>
        <v>nein</v>
      </c>
      <c r="H14591" s="21" t="s">
        <v>33</v>
      </c>
      <c r="I14591" s="29" t="n">
        <f aca="false">INDEX(Einstellungen!$B$27:$B$50,22)</f>
        <v>1.25</v>
      </c>
      <c r="J14591" s="29" t="n">
        <f aca="false">F14591*I14591</f>
        <v>50.994475</v>
      </c>
    </row>
    <row r="14592" customFormat="false" ht="15" hidden="false" customHeight="false" outlineLevel="0" collapsed="false">
      <c r="A14592" s="28" t="n">
        <v>46188</v>
      </c>
      <c r="B14592" s="21" t="s">
        <v>134</v>
      </c>
      <c r="C14592" s="21" t="s">
        <v>140</v>
      </c>
      <c r="D14592" s="29" t="n">
        <v>153.792</v>
      </c>
      <c r="E14592" s="29" t="n">
        <f aca="false">D14592/10</f>
        <v>15.3792</v>
      </c>
      <c r="F14592" s="29" t="n">
        <f aca="false">(E14592+Einstellungen!$B$20)*(1+Einstellungen!$B$10)</f>
        <v>40.501888</v>
      </c>
      <c r="G14592" s="21" t="str">
        <f aca="false">IF(F14592&lt;Einstellungen!$B$5,"ja","nein")</f>
        <v>nein</v>
      </c>
      <c r="H14592" s="21" t="s">
        <v>33</v>
      </c>
      <c r="I14592" s="29" t="n">
        <f aca="false">INDEX(Einstellungen!$B$27:$B$50,23)</f>
        <v>1.05</v>
      </c>
      <c r="J14592" s="29" t="n">
        <f aca="false">F14592*I14592</f>
        <v>42.5269824</v>
      </c>
    </row>
    <row r="14593" customFormat="false" ht="15" hidden="false" customHeight="false" outlineLevel="0" collapsed="false">
      <c r="A14593" s="28" t="n">
        <v>46188</v>
      </c>
      <c r="B14593" s="21" t="s">
        <v>135</v>
      </c>
      <c r="C14593" s="21" t="s">
        <v>140</v>
      </c>
      <c r="D14593" s="29" t="n">
        <v>134.755</v>
      </c>
      <c r="E14593" s="29" t="n">
        <f aca="false">D14593/10</f>
        <v>13.4755</v>
      </c>
      <c r="F14593" s="29" t="n">
        <f aca="false">(E14593+Einstellungen!$B$20)*(1+Einstellungen!$B$10)</f>
        <v>38.236485</v>
      </c>
      <c r="G14593" s="21" t="str">
        <f aca="false">IF(F14593&lt;Einstellungen!$B$5,"ja","nein")</f>
        <v>nein</v>
      </c>
      <c r="H14593" s="21" t="s">
        <v>33</v>
      </c>
      <c r="I14593" s="29" t="n">
        <f aca="false">INDEX(Einstellungen!$B$27:$B$50,24)</f>
        <v>0.8</v>
      </c>
      <c r="J14593" s="29" t="n">
        <f aca="false">F14593*I14593</f>
        <v>30.589188</v>
      </c>
    </row>
    <row r="14594" customFormat="false" ht="15" hidden="false" customHeight="false" outlineLevel="0" collapsed="false">
      <c r="A14594" s="28" t="n">
        <v>46189</v>
      </c>
      <c r="B14594" s="21" t="s">
        <v>111</v>
      </c>
      <c r="C14594" s="21" t="s">
        <v>141</v>
      </c>
      <c r="D14594" s="29" t="n">
        <v>122.828</v>
      </c>
      <c r="E14594" s="29" t="n">
        <f aca="false">D14594/10</f>
        <v>12.2828</v>
      </c>
      <c r="F14594" s="29" t="n">
        <f aca="false">(E14594+Einstellungen!$B$20)*(1+Einstellungen!$B$10)</f>
        <v>36.817172</v>
      </c>
      <c r="G14594" s="21" t="str">
        <f aca="false">IF(F14594&lt;Einstellungen!$B$5,"ja","nein")</f>
        <v>nein</v>
      </c>
      <c r="H14594" s="21" t="s">
        <v>33</v>
      </c>
      <c r="I14594" s="29" t="n">
        <f aca="false">INDEX(Einstellungen!$B$27:$B$50,1)</f>
        <v>0.6</v>
      </c>
      <c r="J14594" s="29" t="n">
        <f aca="false">F14594*I14594</f>
        <v>22.0903032</v>
      </c>
    </row>
    <row r="14595" customFormat="false" ht="15" hidden="false" customHeight="false" outlineLevel="0" collapsed="false">
      <c r="A14595" s="28" t="n">
        <v>46189</v>
      </c>
      <c r="B14595" s="21" t="s">
        <v>113</v>
      </c>
      <c r="C14595" s="21" t="s">
        <v>141</v>
      </c>
      <c r="D14595" s="29" t="n">
        <v>117.317</v>
      </c>
      <c r="E14595" s="29" t="n">
        <f aca="false">D14595/10</f>
        <v>11.7317</v>
      </c>
      <c r="F14595" s="29" t="n">
        <f aca="false">(E14595+Einstellungen!$B$20)*(1+Einstellungen!$B$10)</f>
        <v>36.161363</v>
      </c>
      <c r="G14595" s="21" t="str">
        <f aca="false">IF(F14595&lt;Einstellungen!$B$5,"ja","nein")</f>
        <v>nein</v>
      </c>
      <c r="H14595" s="21" t="s">
        <v>33</v>
      </c>
      <c r="I14595" s="29" t="n">
        <f aca="false">INDEX(Einstellungen!$B$27:$B$50,2)</f>
        <v>0.5</v>
      </c>
      <c r="J14595" s="29" t="n">
        <f aca="false">F14595*I14595</f>
        <v>18.0806815</v>
      </c>
    </row>
    <row r="14596" customFormat="false" ht="15" hidden="false" customHeight="false" outlineLevel="0" collapsed="false">
      <c r="A14596" s="28" t="n">
        <v>46189</v>
      </c>
      <c r="B14596" s="21" t="s">
        <v>114</v>
      </c>
      <c r="C14596" s="21" t="s">
        <v>141</v>
      </c>
      <c r="D14596" s="29" t="n">
        <v>113.775</v>
      </c>
      <c r="E14596" s="29" t="n">
        <f aca="false">D14596/10</f>
        <v>11.3775</v>
      </c>
      <c r="F14596" s="29" t="n">
        <f aca="false">(E14596+Einstellungen!$B$20)*(1+Einstellungen!$B$10)</f>
        <v>35.739865</v>
      </c>
      <c r="G14596" s="21" t="str">
        <f aca="false">IF(F14596&lt;Einstellungen!$B$5,"ja","nein")</f>
        <v>nein</v>
      </c>
      <c r="H14596" s="21" t="s">
        <v>33</v>
      </c>
      <c r="I14596" s="29" t="n">
        <f aca="false">INDEX(Einstellungen!$B$27:$B$50,3)</f>
        <v>0.45</v>
      </c>
      <c r="J14596" s="29" t="n">
        <f aca="false">F14596*I14596</f>
        <v>16.08293925</v>
      </c>
    </row>
    <row r="14597" customFormat="false" ht="15" hidden="false" customHeight="false" outlineLevel="0" collapsed="false">
      <c r="A14597" s="28" t="n">
        <v>46189</v>
      </c>
      <c r="B14597" s="21" t="s">
        <v>115</v>
      </c>
      <c r="C14597" s="21" t="s">
        <v>141</v>
      </c>
      <c r="D14597" s="29" t="n">
        <v>110.993</v>
      </c>
      <c r="E14597" s="29" t="n">
        <f aca="false">D14597/10</f>
        <v>11.0993</v>
      </c>
      <c r="F14597" s="29" t="n">
        <f aca="false">(E14597+Einstellungen!$B$20)*(1+Einstellungen!$B$10)</f>
        <v>35.408807</v>
      </c>
      <c r="G14597" s="21" t="str">
        <f aca="false">IF(F14597&lt;Einstellungen!$B$5,"ja","nein")</f>
        <v>nein</v>
      </c>
      <c r="H14597" s="21" t="s">
        <v>33</v>
      </c>
      <c r="I14597" s="29" t="n">
        <f aca="false">INDEX(Einstellungen!$B$27:$B$50,4)</f>
        <v>0.45</v>
      </c>
      <c r="J14597" s="29" t="n">
        <f aca="false">F14597*I14597</f>
        <v>15.93396315</v>
      </c>
    </row>
    <row r="14598" customFormat="false" ht="15" hidden="false" customHeight="false" outlineLevel="0" collapsed="false">
      <c r="A14598" s="28" t="n">
        <v>46189</v>
      </c>
      <c r="B14598" s="21" t="s">
        <v>116</v>
      </c>
      <c r="C14598" s="21" t="s">
        <v>141</v>
      </c>
      <c r="D14598" s="29" t="n">
        <v>111.24</v>
      </c>
      <c r="E14598" s="29" t="n">
        <f aca="false">D14598/10</f>
        <v>11.124</v>
      </c>
      <c r="F14598" s="29" t="n">
        <f aca="false">(E14598+Einstellungen!$B$20)*(1+Einstellungen!$B$10)</f>
        <v>35.4382</v>
      </c>
      <c r="G14598" s="21" t="str">
        <f aca="false">IF(F14598&lt;Einstellungen!$B$5,"ja","nein")</f>
        <v>nein</v>
      </c>
      <c r="H14598" s="21" t="s">
        <v>33</v>
      </c>
      <c r="I14598" s="29" t="n">
        <f aca="false">INDEX(Einstellungen!$B$27:$B$50,5)</f>
        <v>0.45</v>
      </c>
      <c r="J14598" s="29" t="n">
        <f aca="false">F14598*I14598</f>
        <v>15.94719</v>
      </c>
    </row>
    <row r="14599" customFormat="false" ht="15" hidden="false" customHeight="false" outlineLevel="0" collapsed="false">
      <c r="A14599" s="28" t="n">
        <v>46189</v>
      </c>
      <c r="B14599" s="21" t="s">
        <v>117</v>
      </c>
      <c r="C14599" s="21" t="s">
        <v>141</v>
      </c>
      <c r="D14599" s="29" t="n">
        <v>115.123</v>
      </c>
      <c r="E14599" s="29" t="n">
        <f aca="false">D14599/10</f>
        <v>11.5123</v>
      </c>
      <c r="F14599" s="29" t="n">
        <f aca="false">(E14599+Einstellungen!$B$20)*(1+Einstellungen!$B$10)</f>
        <v>35.900277</v>
      </c>
      <c r="G14599" s="21" t="str">
        <f aca="false">IF(F14599&lt;Einstellungen!$B$5,"ja","nein")</f>
        <v>nein</v>
      </c>
      <c r="H14599" s="21" t="s">
        <v>33</v>
      </c>
      <c r="I14599" s="29" t="n">
        <f aca="false">INDEX(Einstellungen!$B$27:$B$50,6)</f>
        <v>0.5</v>
      </c>
      <c r="J14599" s="29" t="n">
        <f aca="false">F14599*I14599</f>
        <v>17.9501385</v>
      </c>
    </row>
    <row r="14600" customFormat="false" ht="15" hidden="false" customHeight="false" outlineLevel="0" collapsed="false">
      <c r="A14600" s="28" t="n">
        <v>46189</v>
      </c>
      <c r="B14600" s="21" t="s">
        <v>118</v>
      </c>
      <c r="C14600" s="21" t="s">
        <v>141</v>
      </c>
      <c r="D14600" s="29" t="n">
        <v>127.993</v>
      </c>
      <c r="E14600" s="29" t="n">
        <f aca="false">D14600/10</f>
        <v>12.7993</v>
      </c>
      <c r="F14600" s="29" t="n">
        <f aca="false">(E14600+Einstellungen!$B$20)*(1+Einstellungen!$B$10)</f>
        <v>37.431807</v>
      </c>
      <c r="G14600" s="21" t="str">
        <f aca="false">IF(F14600&lt;Einstellungen!$B$5,"ja","nein")</f>
        <v>nein</v>
      </c>
      <c r="H14600" s="21" t="s">
        <v>33</v>
      </c>
      <c r="I14600" s="29" t="n">
        <f aca="false">INDEX(Einstellungen!$B$27:$B$50,7)</f>
        <v>0.7</v>
      </c>
      <c r="J14600" s="29" t="n">
        <f aca="false">F14600*I14600</f>
        <v>26.2022649</v>
      </c>
    </row>
    <row r="14601" customFormat="false" ht="15" hidden="false" customHeight="false" outlineLevel="0" collapsed="false">
      <c r="A14601" s="28" t="n">
        <v>46189</v>
      </c>
      <c r="B14601" s="21" t="s">
        <v>119</v>
      </c>
      <c r="C14601" s="21" t="s">
        <v>141</v>
      </c>
      <c r="D14601" s="29" t="n">
        <v>131.695</v>
      </c>
      <c r="E14601" s="29" t="n">
        <f aca="false">D14601/10</f>
        <v>13.1695</v>
      </c>
      <c r="F14601" s="29" t="n">
        <f aca="false">(E14601+Einstellungen!$B$20)*(1+Einstellungen!$B$10)</f>
        <v>37.872345</v>
      </c>
      <c r="G14601" s="21" t="str">
        <f aca="false">IF(F14601&lt;Einstellungen!$B$5,"ja","nein")</f>
        <v>nein</v>
      </c>
      <c r="H14601" s="21" t="s">
        <v>33</v>
      </c>
      <c r="I14601" s="29" t="n">
        <f aca="false">INDEX(Einstellungen!$B$27:$B$50,8)</f>
        <v>0.95</v>
      </c>
      <c r="J14601" s="29" t="n">
        <f aca="false">F14601*I14601</f>
        <v>35.97872775</v>
      </c>
    </row>
    <row r="14602" customFormat="false" ht="15" hidden="false" customHeight="false" outlineLevel="0" collapsed="false">
      <c r="A14602" s="28" t="n">
        <v>46189</v>
      </c>
      <c r="B14602" s="21" t="s">
        <v>120</v>
      </c>
      <c r="C14602" s="21" t="s">
        <v>141</v>
      </c>
      <c r="D14602" s="29" t="n">
        <v>126.315</v>
      </c>
      <c r="E14602" s="29" t="n">
        <f aca="false">D14602/10</f>
        <v>12.6315</v>
      </c>
      <c r="F14602" s="29" t="n">
        <f aca="false">(E14602+Einstellungen!$B$20)*(1+Einstellungen!$B$10)</f>
        <v>37.232125</v>
      </c>
      <c r="G14602" s="21" t="str">
        <f aca="false">IF(F14602&lt;Einstellungen!$B$5,"ja","nein")</f>
        <v>nein</v>
      </c>
      <c r="H14602" s="21" t="s">
        <v>33</v>
      </c>
      <c r="I14602" s="29" t="n">
        <f aca="false">INDEX(Einstellungen!$B$27:$B$50,9)</f>
        <v>1.05</v>
      </c>
      <c r="J14602" s="29" t="n">
        <f aca="false">F14602*I14602</f>
        <v>39.09373125</v>
      </c>
    </row>
    <row r="14603" customFormat="false" ht="15" hidden="false" customHeight="false" outlineLevel="0" collapsed="false">
      <c r="A14603" s="28" t="n">
        <v>46189</v>
      </c>
      <c r="B14603" s="21" t="s">
        <v>121</v>
      </c>
      <c r="C14603" s="21" t="s">
        <v>141</v>
      </c>
      <c r="D14603" s="29" t="n">
        <v>109.502</v>
      </c>
      <c r="E14603" s="29" t="n">
        <f aca="false">D14603/10</f>
        <v>10.9502</v>
      </c>
      <c r="F14603" s="29" t="n">
        <f aca="false">(E14603+Einstellungen!$B$20)*(1+Einstellungen!$B$10)</f>
        <v>35.231378</v>
      </c>
      <c r="G14603" s="21" t="str">
        <f aca="false">IF(F14603&lt;Einstellungen!$B$5,"ja","nein")</f>
        <v>nein</v>
      </c>
      <c r="H14603" s="21" t="s">
        <v>33</v>
      </c>
      <c r="I14603" s="29" t="n">
        <f aca="false">INDEX(Einstellungen!$B$27:$B$50,10)</f>
        <v>1.05</v>
      </c>
      <c r="J14603" s="29" t="n">
        <f aca="false">F14603*I14603</f>
        <v>36.9929469</v>
      </c>
    </row>
    <row r="14604" customFormat="false" ht="15" hidden="false" customHeight="false" outlineLevel="0" collapsed="false">
      <c r="A14604" s="28" t="n">
        <v>46189</v>
      </c>
      <c r="B14604" s="21" t="s">
        <v>122</v>
      </c>
      <c r="C14604" s="21" t="s">
        <v>141</v>
      </c>
      <c r="D14604" s="29" t="n">
        <v>85.98</v>
      </c>
      <c r="E14604" s="29" t="n">
        <f aca="false">D14604/10</f>
        <v>8.598</v>
      </c>
      <c r="F14604" s="29" t="n">
        <f aca="false">(E14604+Einstellungen!$B$20)*(1+Einstellungen!$B$10)</f>
        <v>32.43226</v>
      </c>
      <c r="G14604" s="21" t="str">
        <f aca="false">IF(F14604&lt;Einstellungen!$B$5,"ja","nein")</f>
        <v>nein</v>
      </c>
      <c r="H14604" s="21" t="s">
        <v>33</v>
      </c>
      <c r="I14604" s="29" t="n">
        <f aca="false">INDEX(Einstellungen!$B$27:$B$50,11)</f>
        <v>1.05</v>
      </c>
      <c r="J14604" s="29" t="n">
        <f aca="false">F14604*I14604</f>
        <v>34.053873</v>
      </c>
    </row>
    <row r="14605" customFormat="false" ht="15" hidden="false" customHeight="false" outlineLevel="0" collapsed="false">
      <c r="A14605" s="28" t="n">
        <v>46189</v>
      </c>
      <c r="B14605" s="21" t="s">
        <v>123</v>
      </c>
      <c r="C14605" s="21" t="s">
        <v>141</v>
      </c>
      <c r="D14605" s="29" t="n">
        <v>80.537</v>
      </c>
      <c r="E14605" s="29" t="n">
        <f aca="false">D14605/10</f>
        <v>8.0537</v>
      </c>
      <c r="F14605" s="29" t="n">
        <f aca="false">(E14605+Einstellungen!$B$20)*(1+Einstellungen!$B$10)</f>
        <v>31.784543</v>
      </c>
      <c r="G14605" s="21" t="str">
        <f aca="false">IF(F14605&lt;Einstellungen!$B$5,"ja","nein")</f>
        <v>nein</v>
      </c>
      <c r="H14605" s="21" t="s">
        <v>33</v>
      </c>
      <c r="I14605" s="29" t="n">
        <f aca="false">INDEX(Einstellungen!$B$27:$B$50,12)</f>
        <v>1.1</v>
      </c>
      <c r="J14605" s="29" t="n">
        <f aca="false">F14605*I14605</f>
        <v>34.9629973</v>
      </c>
    </row>
    <row r="14606" customFormat="false" ht="15" hidden="false" customHeight="false" outlineLevel="0" collapsed="false">
      <c r="A14606" s="28" t="n">
        <v>46189</v>
      </c>
      <c r="B14606" s="21" t="s">
        <v>124</v>
      </c>
      <c r="C14606" s="21" t="s">
        <v>141</v>
      </c>
      <c r="D14606" s="29" t="n">
        <v>66.498</v>
      </c>
      <c r="E14606" s="29" t="n">
        <f aca="false">D14606/10</f>
        <v>6.6498</v>
      </c>
      <c r="F14606" s="29" t="n">
        <f aca="false">(E14606+Einstellungen!$B$20)*(1+Einstellungen!$B$10)</f>
        <v>30.113902</v>
      </c>
      <c r="G14606" s="21" t="str">
        <f aca="false">IF(F14606&lt;Einstellungen!$B$5,"ja","nein")</f>
        <v>nein</v>
      </c>
      <c r="H14606" s="21" t="s">
        <v>33</v>
      </c>
      <c r="I14606" s="29" t="n">
        <f aca="false">INDEX(Einstellungen!$B$27:$B$50,13)</f>
        <v>1.2</v>
      </c>
      <c r="J14606" s="29" t="n">
        <f aca="false">F14606*I14606</f>
        <v>36.1366824</v>
      </c>
    </row>
    <row r="14607" customFormat="false" ht="15" hidden="false" customHeight="false" outlineLevel="0" collapsed="false">
      <c r="A14607" s="28" t="n">
        <v>46189</v>
      </c>
      <c r="B14607" s="21" t="s">
        <v>125</v>
      </c>
      <c r="C14607" s="21" t="s">
        <v>141</v>
      </c>
      <c r="D14607" s="29" t="n">
        <v>54.255</v>
      </c>
      <c r="E14607" s="29" t="n">
        <f aca="false">D14607/10</f>
        <v>5.4255</v>
      </c>
      <c r="F14607" s="29" t="n">
        <f aca="false">(E14607+Einstellungen!$B$20)*(1+Einstellungen!$B$10)</f>
        <v>28.656985</v>
      </c>
      <c r="G14607" s="21" t="str">
        <f aca="false">IF(F14607&lt;Einstellungen!$B$5,"ja","nein")</f>
        <v>ja</v>
      </c>
      <c r="H14607" s="21" t="s">
        <v>33</v>
      </c>
      <c r="I14607" s="29" t="n">
        <f aca="false">INDEX(Einstellungen!$B$27:$B$50,14)</f>
        <v>1.15</v>
      </c>
      <c r="J14607" s="29" t="n">
        <f aca="false">F14607*I14607</f>
        <v>32.95553275</v>
      </c>
    </row>
    <row r="14608" customFormat="false" ht="15" hidden="false" customHeight="false" outlineLevel="0" collapsed="false">
      <c r="A14608" s="28" t="n">
        <v>46189</v>
      </c>
      <c r="B14608" s="21" t="s">
        <v>126</v>
      </c>
      <c r="C14608" s="21" t="s">
        <v>141</v>
      </c>
      <c r="D14608" s="29" t="n">
        <v>50.733</v>
      </c>
      <c r="E14608" s="29" t="n">
        <f aca="false">D14608/10</f>
        <v>5.0733</v>
      </c>
      <c r="F14608" s="29" t="n">
        <f aca="false">(E14608+Einstellungen!$B$20)*(1+Einstellungen!$B$10)</f>
        <v>28.237867</v>
      </c>
      <c r="G14608" s="21" t="str">
        <f aca="false">IF(F14608&lt;Einstellungen!$B$5,"ja","nein")</f>
        <v>ja</v>
      </c>
      <c r="H14608" s="21" t="s">
        <v>33</v>
      </c>
      <c r="I14608" s="29" t="n">
        <f aca="false">INDEX(Einstellungen!$B$27:$B$50,15)</f>
        <v>1</v>
      </c>
      <c r="J14608" s="29" t="n">
        <f aca="false">F14608*I14608</f>
        <v>28.237867</v>
      </c>
    </row>
    <row r="14609" customFormat="false" ht="15" hidden="false" customHeight="false" outlineLevel="0" collapsed="false">
      <c r="A14609" s="28" t="n">
        <v>46189</v>
      </c>
      <c r="B14609" s="21" t="s">
        <v>127</v>
      </c>
      <c r="C14609" s="21" t="s">
        <v>141</v>
      </c>
      <c r="D14609" s="29" t="n">
        <v>60.22</v>
      </c>
      <c r="E14609" s="29" t="n">
        <f aca="false">D14609/10</f>
        <v>6.022</v>
      </c>
      <c r="F14609" s="29" t="n">
        <f aca="false">(E14609+Einstellungen!$B$20)*(1+Einstellungen!$B$10)</f>
        <v>29.36682</v>
      </c>
      <c r="G14609" s="21" t="str">
        <f aca="false">IF(F14609&lt;Einstellungen!$B$5,"ja","nein")</f>
        <v>nein</v>
      </c>
      <c r="H14609" s="21" t="s">
        <v>33</v>
      </c>
      <c r="I14609" s="29" t="n">
        <f aca="false">INDEX(Einstellungen!$B$27:$B$50,16)</f>
        <v>0.95</v>
      </c>
      <c r="J14609" s="29" t="n">
        <f aca="false">F14609*I14609</f>
        <v>27.898479</v>
      </c>
    </row>
    <row r="14610" customFormat="false" ht="15" hidden="false" customHeight="false" outlineLevel="0" collapsed="false">
      <c r="A14610" s="28" t="n">
        <v>46189</v>
      </c>
      <c r="B14610" s="21" t="s">
        <v>128</v>
      </c>
      <c r="C14610" s="21" t="s">
        <v>141</v>
      </c>
      <c r="D14610" s="29" t="n">
        <v>81.457</v>
      </c>
      <c r="E14610" s="29" t="n">
        <f aca="false">D14610/10</f>
        <v>8.1457</v>
      </c>
      <c r="F14610" s="29" t="n">
        <f aca="false">(E14610+Einstellungen!$B$20)*(1+Einstellungen!$B$10)</f>
        <v>31.894023</v>
      </c>
      <c r="G14610" s="21" t="str">
        <f aca="false">IF(F14610&lt;Einstellungen!$B$5,"ja","nein")</f>
        <v>nein</v>
      </c>
      <c r="H14610" s="21" t="s">
        <v>33</v>
      </c>
      <c r="I14610" s="29" t="n">
        <f aca="false">INDEX(Einstellungen!$B$27:$B$50,17)</f>
        <v>0.95</v>
      </c>
      <c r="J14610" s="29" t="n">
        <f aca="false">F14610*I14610</f>
        <v>30.29932185</v>
      </c>
    </row>
    <row r="14611" customFormat="false" ht="15" hidden="false" customHeight="false" outlineLevel="0" collapsed="false">
      <c r="A14611" s="28" t="n">
        <v>46189</v>
      </c>
      <c r="B14611" s="21" t="s">
        <v>129</v>
      </c>
      <c r="C14611" s="21" t="s">
        <v>141</v>
      </c>
      <c r="D14611" s="29" t="n">
        <v>109.722</v>
      </c>
      <c r="E14611" s="29" t="n">
        <f aca="false">D14611/10</f>
        <v>10.9722</v>
      </c>
      <c r="F14611" s="29" t="n">
        <f aca="false">(E14611+Einstellungen!$B$20)*(1+Einstellungen!$B$10)</f>
        <v>35.257558</v>
      </c>
      <c r="G14611" s="21" t="str">
        <f aca="false">IF(F14611&lt;Einstellungen!$B$5,"ja","nein")</f>
        <v>nein</v>
      </c>
      <c r="H14611" s="21" t="s">
        <v>33</v>
      </c>
      <c r="I14611" s="29" t="n">
        <f aca="false">INDEX(Einstellungen!$B$27:$B$50,18)</f>
        <v>1.1</v>
      </c>
      <c r="J14611" s="29" t="n">
        <f aca="false">F14611*I14611</f>
        <v>38.7833138</v>
      </c>
    </row>
    <row r="14612" customFormat="false" ht="15" hidden="false" customHeight="false" outlineLevel="0" collapsed="false">
      <c r="A14612" s="28" t="n">
        <v>46189</v>
      </c>
      <c r="B14612" s="21" t="s">
        <v>130</v>
      </c>
      <c r="C14612" s="21" t="s">
        <v>141</v>
      </c>
      <c r="D14612" s="29" t="n">
        <v>127.11</v>
      </c>
      <c r="E14612" s="29" t="n">
        <f aca="false">D14612/10</f>
        <v>12.711</v>
      </c>
      <c r="F14612" s="29" t="n">
        <f aca="false">(E14612+Einstellungen!$B$20)*(1+Einstellungen!$B$10)</f>
        <v>37.32673</v>
      </c>
      <c r="G14612" s="21" t="str">
        <f aca="false">IF(F14612&lt;Einstellungen!$B$5,"ja","nein")</f>
        <v>nein</v>
      </c>
      <c r="H14612" s="21" t="s">
        <v>33</v>
      </c>
      <c r="I14612" s="29" t="n">
        <f aca="false">INDEX(Einstellungen!$B$27:$B$50,19)</f>
        <v>1.35</v>
      </c>
      <c r="J14612" s="29" t="n">
        <f aca="false">F14612*I14612</f>
        <v>50.3910855</v>
      </c>
    </row>
    <row r="14613" customFormat="false" ht="15" hidden="false" customHeight="false" outlineLevel="0" collapsed="false">
      <c r="A14613" s="28" t="n">
        <v>46189</v>
      </c>
      <c r="B14613" s="21" t="s">
        <v>131</v>
      </c>
      <c r="C14613" s="21" t="s">
        <v>141</v>
      </c>
      <c r="D14613" s="29" t="n">
        <v>148.118</v>
      </c>
      <c r="E14613" s="29" t="n">
        <f aca="false">D14613/10</f>
        <v>14.8118</v>
      </c>
      <c r="F14613" s="29" t="n">
        <f aca="false">(E14613+Einstellungen!$B$20)*(1+Einstellungen!$B$10)</f>
        <v>39.826682</v>
      </c>
      <c r="G14613" s="21" t="str">
        <f aca="false">IF(F14613&lt;Einstellungen!$B$5,"ja","nein")</f>
        <v>nein</v>
      </c>
      <c r="H14613" s="21" t="s">
        <v>33</v>
      </c>
      <c r="I14613" s="29" t="n">
        <f aca="false">INDEX(Einstellungen!$B$27:$B$50,20)</f>
        <v>1.45</v>
      </c>
      <c r="J14613" s="29" t="n">
        <f aca="false">F14613*I14613</f>
        <v>57.7486889</v>
      </c>
    </row>
    <row r="14614" customFormat="false" ht="15" hidden="false" customHeight="false" outlineLevel="0" collapsed="false">
      <c r="A14614" s="28" t="n">
        <v>46189</v>
      </c>
      <c r="B14614" s="21" t="s">
        <v>132</v>
      </c>
      <c r="C14614" s="21" t="s">
        <v>141</v>
      </c>
      <c r="D14614" s="29" t="n">
        <v>174.102</v>
      </c>
      <c r="E14614" s="29" t="n">
        <f aca="false">D14614/10</f>
        <v>17.4102</v>
      </c>
      <c r="F14614" s="29" t="n">
        <f aca="false">(E14614+Einstellungen!$B$20)*(1+Einstellungen!$B$10)</f>
        <v>42.918778</v>
      </c>
      <c r="G14614" s="21" t="str">
        <f aca="false">IF(F14614&lt;Einstellungen!$B$5,"ja","nein")</f>
        <v>nein</v>
      </c>
      <c r="H14614" s="21" t="s">
        <v>33</v>
      </c>
      <c r="I14614" s="29" t="n">
        <f aca="false">INDEX(Einstellungen!$B$27:$B$50,21)</f>
        <v>1.4</v>
      </c>
      <c r="J14614" s="29" t="n">
        <f aca="false">F14614*I14614</f>
        <v>60.0862892</v>
      </c>
    </row>
    <row r="14615" customFormat="false" ht="15" hidden="false" customHeight="false" outlineLevel="0" collapsed="false">
      <c r="A14615" s="28" t="n">
        <v>46189</v>
      </c>
      <c r="B14615" s="21" t="s">
        <v>133</v>
      </c>
      <c r="C14615" s="21" t="s">
        <v>141</v>
      </c>
      <c r="D14615" s="29" t="n">
        <v>181.42</v>
      </c>
      <c r="E14615" s="29" t="n">
        <f aca="false">D14615/10</f>
        <v>18.142</v>
      </c>
      <c r="F14615" s="29" t="n">
        <f aca="false">(E14615+Einstellungen!$B$20)*(1+Einstellungen!$B$10)</f>
        <v>43.78962</v>
      </c>
      <c r="G14615" s="21" t="str">
        <f aca="false">IF(F14615&lt;Einstellungen!$B$5,"ja","nein")</f>
        <v>nein</v>
      </c>
      <c r="H14615" s="21" t="s">
        <v>33</v>
      </c>
      <c r="I14615" s="29" t="n">
        <f aca="false">INDEX(Einstellungen!$B$27:$B$50,22)</f>
        <v>1.25</v>
      </c>
      <c r="J14615" s="29" t="n">
        <f aca="false">F14615*I14615</f>
        <v>54.737025</v>
      </c>
    </row>
    <row r="14616" customFormat="false" ht="15" hidden="false" customHeight="false" outlineLevel="0" collapsed="false">
      <c r="A14616" s="28" t="n">
        <v>46189</v>
      </c>
      <c r="B14616" s="21" t="s">
        <v>134</v>
      </c>
      <c r="C14616" s="21" t="s">
        <v>141</v>
      </c>
      <c r="D14616" s="29" t="n">
        <v>163.86</v>
      </c>
      <c r="E14616" s="29" t="n">
        <f aca="false">D14616/10</f>
        <v>16.386</v>
      </c>
      <c r="F14616" s="29" t="n">
        <f aca="false">(E14616+Einstellungen!$B$20)*(1+Einstellungen!$B$10)</f>
        <v>41.69998</v>
      </c>
      <c r="G14616" s="21" t="str">
        <f aca="false">IF(F14616&lt;Einstellungen!$B$5,"ja","nein")</f>
        <v>nein</v>
      </c>
      <c r="H14616" s="21" t="s">
        <v>33</v>
      </c>
      <c r="I14616" s="29" t="n">
        <f aca="false">INDEX(Einstellungen!$B$27:$B$50,23)</f>
        <v>1.05</v>
      </c>
      <c r="J14616" s="29" t="n">
        <f aca="false">F14616*I14616</f>
        <v>43.784979</v>
      </c>
    </row>
    <row r="14617" customFormat="false" ht="15" hidden="false" customHeight="false" outlineLevel="0" collapsed="false">
      <c r="A14617" s="28" t="n">
        <v>46189</v>
      </c>
      <c r="B14617" s="21" t="s">
        <v>135</v>
      </c>
      <c r="C14617" s="21" t="s">
        <v>141</v>
      </c>
      <c r="D14617" s="29" t="n">
        <v>143.108</v>
      </c>
      <c r="E14617" s="29" t="n">
        <f aca="false">D14617/10</f>
        <v>14.3108</v>
      </c>
      <c r="F14617" s="29" t="n">
        <f aca="false">(E14617+Einstellungen!$B$20)*(1+Einstellungen!$B$10)</f>
        <v>39.230492</v>
      </c>
      <c r="G14617" s="21" t="str">
        <f aca="false">IF(F14617&lt;Einstellungen!$B$5,"ja","nein")</f>
        <v>nein</v>
      </c>
      <c r="H14617" s="21" t="s">
        <v>33</v>
      </c>
      <c r="I14617" s="29" t="n">
        <f aca="false">INDEX(Einstellungen!$B$27:$B$50,24)</f>
        <v>0.8</v>
      </c>
      <c r="J14617" s="29" t="n">
        <f aca="false">F14617*I14617</f>
        <v>31.3843936</v>
      </c>
    </row>
    <row r="14618" customFormat="false" ht="15" hidden="false" customHeight="false" outlineLevel="0" collapsed="false">
      <c r="A14618" s="28" t="n">
        <v>46190</v>
      </c>
      <c r="B14618" s="21" t="s">
        <v>111</v>
      </c>
      <c r="C14618" s="21" t="s">
        <v>112</v>
      </c>
      <c r="D14618" s="29" t="n">
        <v>141.23</v>
      </c>
      <c r="E14618" s="29" t="n">
        <f aca="false">D14618/10</f>
        <v>14.123</v>
      </c>
      <c r="F14618" s="29" t="n">
        <f aca="false">(E14618+Einstellungen!$B$20)*(1+Einstellungen!$B$10)</f>
        <v>39.00701</v>
      </c>
      <c r="G14618" s="21" t="str">
        <f aca="false">IF(F14618&lt;Einstellungen!$B$5,"ja","nein")</f>
        <v>nein</v>
      </c>
      <c r="H14618" s="21" t="s">
        <v>33</v>
      </c>
      <c r="I14618" s="29" t="n">
        <f aca="false">INDEX(Einstellungen!$B$27:$B$50,1)</f>
        <v>0.6</v>
      </c>
      <c r="J14618" s="29" t="n">
        <f aca="false">F14618*I14618</f>
        <v>23.404206</v>
      </c>
    </row>
    <row r="14619" customFormat="false" ht="15" hidden="false" customHeight="false" outlineLevel="0" collapsed="false">
      <c r="A14619" s="28" t="n">
        <v>46190</v>
      </c>
      <c r="B14619" s="21" t="s">
        <v>113</v>
      </c>
      <c r="C14619" s="21" t="s">
        <v>112</v>
      </c>
      <c r="D14619" s="29" t="n">
        <v>135.392</v>
      </c>
      <c r="E14619" s="29" t="n">
        <f aca="false">D14619/10</f>
        <v>13.5392</v>
      </c>
      <c r="F14619" s="29" t="n">
        <f aca="false">(E14619+Einstellungen!$B$20)*(1+Einstellungen!$B$10)</f>
        <v>38.312288</v>
      </c>
      <c r="G14619" s="21" t="str">
        <f aca="false">IF(F14619&lt;Einstellungen!$B$5,"ja","nein")</f>
        <v>nein</v>
      </c>
      <c r="H14619" s="21" t="s">
        <v>33</v>
      </c>
      <c r="I14619" s="29" t="n">
        <f aca="false">INDEX(Einstellungen!$B$27:$B$50,2)</f>
        <v>0.5</v>
      </c>
      <c r="J14619" s="29" t="n">
        <f aca="false">F14619*I14619</f>
        <v>19.156144</v>
      </c>
    </row>
    <row r="14620" customFormat="false" ht="15" hidden="false" customHeight="false" outlineLevel="0" collapsed="false">
      <c r="A14620" s="28" t="n">
        <v>46190</v>
      </c>
      <c r="B14620" s="21" t="s">
        <v>114</v>
      </c>
      <c r="C14620" s="21" t="s">
        <v>112</v>
      </c>
      <c r="D14620" s="29" t="n">
        <v>129.33</v>
      </c>
      <c r="E14620" s="29" t="n">
        <f aca="false">D14620/10</f>
        <v>12.933</v>
      </c>
      <c r="F14620" s="29" t="n">
        <f aca="false">(E14620+Einstellungen!$B$20)*(1+Einstellungen!$B$10)</f>
        <v>37.59091</v>
      </c>
      <c r="G14620" s="21" t="str">
        <f aca="false">IF(F14620&lt;Einstellungen!$B$5,"ja","nein")</f>
        <v>nein</v>
      </c>
      <c r="H14620" s="21" t="s">
        <v>33</v>
      </c>
      <c r="I14620" s="29" t="n">
        <f aca="false">INDEX(Einstellungen!$B$27:$B$50,3)</f>
        <v>0.45</v>
      </c>
      <c r="J14620" s="29" t="n">
        <f aca="false">F14620*I14620</f>
        <v>16.9159095</v>
      </c>
    </row>
    <row r="14621" customFormat="false" ht="15" hidden="false" customHeight="false" outlineLevel="0" collapsed="false">
      <c r="A14621" s="28" t="n">
        <v>46190</v>
      </c>
      <c r="B14621" s="21" t="s">
        <v>115</v>
      </c>
      <c r="C14621" s="21" t="s">
        <v>112</v>
      </c>
      <c r="D14621" s="29" t="n">
        <v>127.54</v>
      </c>
      <c r="E14621" s="29" t="n">
        <f aca="false">D14621/10</f>
        <v>12.754</v>
      </c>
      <c r="F14621" s="29" t="n">
        <f aca="false">(E14621+Einstellungen!$B$20)*(1+Einstellungen!$B$10)</f>
        <v>37.3779</v>
      </c>
      <c r="G14621" s="21" t="str">
        <f aca="false">IF(F14621&lt;Einstellungen!$B$5,"ja","nein")</f>
        <v>nein</v>
      </c>
      <c r="H14621" s="21" t="s">
        <v>33</v>
      </c>
      <c r="I14621" s="29" t="n">
        <f aca="false">INDEX(Einstellungen!$B$27:$B$50,4)</f>
        <v>0.45</v>
      </c>
      <c r="J14621" s="29" t="n">
        <f aca="false">F14621*I14621</f>
        <v>16.820055</v>
      </c>
    </row>
    <row r="14622" customFormat="false" ht="15" hidden="false" customHeight="false" outlineLevel="0" collapsed="false">
      <c r="A14622" s="28" t="n">
        <v>46190</v>
      </c>
      <c r="B14622" s="21" t="s">
        <v>116</v>
      </c>
      <c r="C14622" s="21" t="s">
        <v>112</v>
      </c>
      <c r="D14622" s="29" t="n">
        <v>127.415</v>
      </c>
      <c r="E14622" s="29" t="n">
        <f aca="false">D14622/10</f>
        <v>12.7415</v>
      </c>
      <c r="F14622" s="29" t="n">
        <f aca="false">(E14622+Einstellungen!$B$20)*(1+Einstellungen!$B$10)</f>
        <v>37.363025</v>
      </c>
      <c r="G14622" s="21" t="str">
        <f aca="false">IF(F14622&lt;Einstellungen!$B$5,"ja","nein")</f>
        <v>nein</v>
      </c>
      <c r="H14622" s="21" t="s">
        <v>33</v>
      </c>
      <c r="I14622" s="29" t="n">
        <f aca="false">INDEX(Einstellungen!$B$27:$B$50,5)</f>
        <v>0.45</v>
      </c>
      <c r="J14622" s="29" t="n">
        <f aca="false">F14622*I14622</f>
        <v>16.81336125</v>
      </c>
    </row>
    <row r="14623" customFormat="false" ht="15" hidden="false" customHeight="false" outlineLevel="0" collapsed="false">
      <c r="A14623" s="28" t="n">
        <v>46190</v>
      </c>
      <c r="B14623" s="21" t="s">
        <v>117</v>
      </c>
      <c r="C14623" s="21" t="s">
        <v>112</v>
      </c>
      <c r="D14623" s="29" t="n">
        <v>128.045</v>
      </c>
      <c r="E14623" s="29" t="n">
        <f aca="false">D14623/10</f>
        <v>12.8045</v>
      </c>
      <c r="F14623" s="29" t="n">
        <f aca="false">(E14623+Einstellungen!$B$20)*(1+Einstellungen!$B$10)</f>
        <v>37.437995</v>
      </c>
      <c r="G14623" s="21" t="str">
        <f aca="false">IF(F14623&lt;Einstellungen!$B$5,"ja","nein")</f>
        <v>nein</v>
      </c>
      <c r="H14623" s="21" t="s">
        <v>33</v>
      </c>
      <c r="I14623" s="29" t="n">
        <f aca="false">INDEX(Einstellungen!$B$27:$B$50,6)</f>
        <v>0.5</v>
      </c>
      <c r="J14623" s="29" t="n">
        <f aca="false">F14623*I14623</f>
        <v>18.7189975</v>
      </c>
    </row>
    <row r="14624" customFormat="false" ht="15" hidden="false" customHeight="false" outlineLevel="0" collapsed="false">
      <c r="A14624" s="28" t="n">
        <v>46190</v>
      </c>
      <c r="B14624" s="21" t="s">
        <v>118</v>
      </c>
      <c r="C14624" s="21" t="s">
        <v>112</v>
      </c>
      <c r="D14624" s="29" t="n">
        <v>140.265</v>
      </c>
      <c r="E14624" s="29" t="n">
        <f aca="false">D14624/10</f>
        <v>14.0265</v>
      </c>
      <c r="F14624" s="29" t="n">
        <f aca="false">(E14624+Einstellungen!$B$20)*(1+Einstellungen!$B$10)</f>
        <v>38.892175</v>
      </c>
      <c r="G14624" s="21" t="str">
        <f aca="false">IF(F14624&lt;Einstellungen!$B$5,"ja","nein")</f>
        <v>nein</v>
      </c>
      <c r="H14624" s="21" t="s">
        <v>33</v>
      </c>
      <c r="I14624" s="29" t="n">
        <f aca="false">INDEX(Einstellungen!$B$27:$B$50,7)</f>
        <v>0.7</v>
      </c>
      <c r="J14624" s="29" t="n">
        <f aca="false">F14624*I14624</f>
        <v>27.2245225</v>
      </c>
    </row>
    <row r="14625" customFormat="false" ht="15" hidden="false" customHeight="false" outlineLevel="0" collapsed="false">
      <c r="A14625" s="28" t="n">
        <v>46190</v>
      </c>
      <c r="B14625" s="21" t="s">
        <v>119</v>
      </c>
      <c r="C14625" s="21" t="s">
        <v>112</v>
      </c>
      <c r="D14625" s="29" t="n">
        <v>136.675</v>
      </c>
      <c r="E14625" s="29" t="n">
        <f aca="false">D14625/10</f>
        <v>13.6675</v>
      </c>
      <c r="F14625" s="29" t="n">
        <f aca="false">(E14625+Einstellungen!$B$20)*(1+Einstellungen!$B$10)</f>
        <v>38.464965</v>
      </c>
      <c r="G14625" s="21" t="str">
        <f aca="false">IF(F14625&lt;Einstellungen!$B$5,"ja","nein")</f>
        <v>nein</v>
      </c>
      <c r="H14625" s="21" t="s">
        <v>33</v>
      </c>
      <c r="I14625" s="29" t="n">
        <f aca="false">INDEX(Einstellungen!$B$27:$B$50,8)</f>
        <v>0.95</v>
      </c>
      <c r="J14625" s="29" t="n">
        <f aca="false">F14625*I14625</f>
        <v>36.54171675</v>
      </c>
    </row>
    <row r="14626" customFormat="false" ht="15" hidden="false" customHeight="false" outlineLevel="0" collapsed="false">
      <c r="A14626" s="28" t="n">
        <v>46190</v>
      </c>
      <c r="B14626" s="21" t="s">
        <v>120</v>
      </c>
      <c r="C14626" s="21" t="s">
        <v>112</v>
      </c>
      <c r="D14626" s="29" t="n">
        <v>121.755</v>
      </c>
      <c r="E14626" s="29" t="n">
        <f aca="false">D14626/10</f>
        <v>12.1755</v>
      </c>
      <c r="F14626" s="29" t="n">
        <f aca="false">(E14626+Einstellungen!$B$20)*(1+Einstellungen!$B$10)</f>
        <v>36.689485</v>
      </c>
      <c r="G14626" s="21" t="str">
        <f aca="false">IF(F14626&lt;Einstellungen!$B$5,"ja","nein")</f>
        <v>nein</v>
      </c>
      <c r="H14626" s="21" t="s">
        <v>33</v>
      </c>
      <c r="I14626" s="29" t="n">
        <f aca="false">INDEX(Einstellungen!$B$27:$B$50,9)</f>
        <v>1.05</v>
      </c>
      <c r="J14626" s="29" t="n">
        <f aca="false">F14626*I14626</f>
        <v>38.52395925</v>
      </c>
    </row>
    <row r="14627" customFormat="false" ht="15" hidden="false" customHeight="false" outlineLevel="0" collapsed="false">
      <c r="A14627" s="28" t="n">
        <v>46190</v>
      </c>
      <c r="B14627" s="21" t="s">
        <v>121</v>
      </c>
      <c r="C14627" s="21" t="s">
        <v>112</v>
      </c>
      <c r="D14627" s="29" t="n">
        <v>105.795</v>
      </c>
      <c r="E14627" s="29" t="n">
        <f aca="false">D14627/10</f>
        <v>10.5795</v>
      </c>
      <c r="F14627" s="29" t="n">
        <f aca="false">(E14627+Einstellungen!$B$20)*(1+Einstellungen!$B$10)</f>
        <v>34.790245</v>
      </c>
      <c r="G14627" s="21" t="str">
        <f aca="false">IF(F14627&lt;Einstellungen!$B$5,"ja","nein")</f>
        <v>nein</v>
      </c>
      <c r="H14627" s="21" t="s">
        <v>33</v>
      </c>
      <c r="I14627" s="29" t="n">
        <f aca="false">INDEX(Einstellungen!$B$27:$B$50,10)</f>
        <v>1.05</v>
      </c>
      <c r="J14627" s="29" t="n">
        <f aca="false">F14627*I14627</f>
        <v>36.52975725</v>
      </c>
    </row>
    <row r="14628" customFormat="false" ht="15" hidden="false" customHeight="false" outlineLevel="0" collapsed="false">
      <c r="A14628" s="28" t="n">
        <v>46190</v>
      </c>
      <c r="B14628" s="21" t="s">
        <v>122</v>
      </c>
      <c r="C14628" s="21" t="s">
        <v>112</v>
      </c>
      <c r="D14628" s="29" t="n">
        <v>88.245</v>
      </c>
      <c r="E14628" s="29" t="n">
        <f aca="false">D14628/10</f>
        <v>8.8245</v>
      </c>
      <c r="F14628" s="29" t="n">
        <f aca="false">(E14628+Einstellungen!$B$20)*(1+Einstellungen!$B$10)</f>
        <v>32.701795</v>
      </c>
      <c r="G14628" s="21" t="str">
        <f aca="false">IF(F14628&lt;Einstellungen!$B$5,"ja","nein")</f>
        <v>nein</v>
      </c>
      <c r="H14628" s="21" t="s">
        <v>33</v>
      </c>
      <c r="I14628" s="29" t="n">
        <f aca="false">INDEX(Einstellungen!$B$27:$B$50,11)</f>
        <v>1.05</v>
      </c>
      <c r="J14628" s="29" t="n">
        <f aca="false">F14628*I14628</f>
        <v>34.33688475</v>
      </c>
    </row>
    <row r="14629" customFormat="false" ht="15" hidden="false" customHeight="false" outlineLevel="0" collapsed="false">
      <c r="A14629" s="28" t="n">
        <v>46190</v>
      </c>
      <c r="B14629" s="21" t="s">
        <v>123</v>
      </c>
      <c r="C14629" s="21" t="s">
        <v>112</v>
      </c>
      <c r="D14629" s="29" t="n">
        <v>78.487</v>
      </c>
      <c r="E14629" s="29" t="n">
        <f aca="false">D14629/10</f>
        <v>7.8487</v>
      </c>
      <c r="F14629" s="29" t="n">
        <f aca="false">(E14629+Einstellungen!$B$20)*(1+Einstellungen!$B$10)</f>
        <v>31.540593</v>
      </c>
      <c r="G14629" s="21" t="str">
        <f aca="false">IF(F14629&lt;Einstellungen!$B$5,"ja","nein")</f>
        <v>nein</v>
      </c>
      <c r="H14629" s="21" t="s">
        <v>33</v>
      </c>
      <c r="I14629" s="29" t="n">
        <f aca="false">INDEX(Einstellungen!$B$27:$B$50,12)</f>
        <v>1.1</v>
      </c>
      <c r="J14629" s="29" t="n">
        <f aca="false">F14629*I14629</f>
        <v>34.6946523</v>
      </c>
    </row>
    <row r="14630" customFormat="false" ht="15" hidden="false" customHeight="false" outlineLevel="0" collapsed="false">
      <c r="A14630" s="28" t="n">
        <v>46190</v>
      </c>
      <c r="B14630" s="21" t="s">
        <v>124</v>
      </c>
      <c r="C14630" s="21" t="s">
        <v>112</v>
      </c>
      <c r="D14630" s="29" t="n">
        <v>72.23</v>
      </c>
      <c r="E14630" s="29" t="n">
        <f aca="false">D14630/10</f>
        <v>7.223</v>
      </c>
      <c r="F14630" s="29" t="n">
        <f aca="false">(E14630+Einstellungen!$B$20)*(1+Einstellungen!$B$10)</f>
        <v>30.79601</v>
      </c>
      <c r="G14630" s="21" t="str">
        <f aca="false">IF(F14630&lt;Einstellungen!$B$5,"ja","nein")</f>
        <v>nein</v>
      </c>
      <c r="H14630" s="21" t="s">
        <v>33</v>
      </c>
      <c r="I14630" s="29" t="n">
        <f aca="false">INDEX(Einstellungen!$B$27:$B$50,13)</f>
        <v>1.2</v>
      </c>
      <c r="J14630" s="29" t="n">
        <f aca="false">F14630*I14630</f>
        <v>36.955212</v>
      </c>
    </row>
    <row r="14631" customFormat="false" ht="15" hidden="false" customHeight="false" outlineLevel="0" collapsed="false">
      <c r="A14631" s="28" t="n">
        <v>46190</v>
      </c>
      <c r="B14631" s="21" t="s">
        <v>125</v>
      </c>
      <c r="C14631" s="21" t="s">
        <v>112</v>
      </c>
      <c r="D14631" s="29" t="n">
        <v>62.792</v>
      </c>
      <c r="E14631" s="29" t="n">
        <f aca="false">D14631/10</f>
        <v>6.2792</v>
      </c>
      <c r="F14631" s="29" t="n">
        <f aca="false">(E14631+Einstellungen!$B$20)*(1+Einstellungen!$B$10)</f>
        <v>29.672888</v>
      </c>
      <c r="G14631" s="21" t="str">
        <f aca="false">IF(F14631&lt;Einstellungen!$B$5,"ja","nein")</f>
        <v>nein</v>
      </c>
      <c r="H14631" s="21" t="s">
        <v>33</v>
      </c>
      <c r="I14631" s="29" t="n">
        <f aca="false">INDEX(Einstellungen!$B$27:$B$50,14)</f>
        <v>1.15</v>
      </c>
      <c r="J14631" s="29" t="n">
        <f aca="false">F14631*I14631</f>
        <v>34.1238212</v>
      </c>
    </row>
    <row r="14632" customFormat="false" ht="15" hidden="false" customHeight="false" outlineLevel="0" collapsed="false">
      <c r="A14632" s="28" t="n">
        <v>46190</v>
      </c>
      <c r="B14632" s="21" t="s">
        <v>126</v>
      </c>
      <c r="C14632" s="21" t="s">
        <v>112</v>
      </c>
      <c r="D14632" s="29" t="n">
        <v>66.257</v>
      </c>
      <c r="E14632" s="29" t="n">
        <f aca="false">D14632/10</f>
        <v>6.6257</v>
      </c>
      <c r="F14632" s="29" t="n">
        <f aca="false">(E14632+Einstellungen!$B$20)*(1+Einstellungen!$B$10)</f>
        <v>30.085223</v>
      </c>
      <c r="G14632" s="21" t="str">
        <f aca="false">IF(F14632&lt;Einstellungen!$B$5,"ja","nein")</f>
        <v>nein</v>
      </c>
      <c r="H14632" s="21" t="s">
        <v>33</v>
      </c>
      <c r="I14632" s="29" t="n">
        <f aca="false">INDEX(Einstellungen!$B$27:$B$50,15)</f>
        <v>1</v>
      </c>
      <c r="J14632" s="29" t="n">
        <f aca="false">F14632*I14632</f>
        <v>30.085223</v>
      </c>
    </row>
    <row r="14633" customFormat="false" ht="15" hidden="false" customHeight="false" outlineLevel="0" collapsed="false">
      <c r="A14633" s="28" t="n">
        <v>46190</v>
      </c>
      <c r="B14633" s="21" t="s">
        <v>127</v>
      </c>
      <c r="C14633" s="21" t="s">
        <v>112</v>
      </c>
      <c r="D14633" s="29" t="n">
        <v>75.975</v>
      </c>
      <c r="E14633" s="29" t="n">
        <f aca="false">D14633/10</f>
        <v>7.5975</v>
      </c>
      <c r="F14633" s="29" t="n">
        <f aca="false">(E14633+Einstellungen!$B$20)*(1+Einstellungen!$B$10)</f>
        <v>31.241665</v>
      </c>
      <c r="G14633" s="21" t="str">
        <f aca="false">IF(F14633&lt;Einstellungen!$B$5,"ja","nein")</f>
        <v>nein</v>
      </c>
      <c r="H14633" s="21" t="s">
        <v>33</v>
      </c>
      <c r="I14633" s="29" t="n">
        <f aca="false">INDEX(Einstellungen!$B$27:$B$50,16)</f>
        <v>0.95</v>
      </c>
      <c r="J14633" s="29" t="n">
        <f aca="false">F14633*I14633</f>
        <v>29.67958175</v>
      </c>
    </row>
    <row r="14634" customFormat="false" ht="15" hidden="false" customHeight="false" outlineLevel="0" collapsed="false">
      <c r="A14634" s="28" t="n">
        <v>46190</v>
      </c>
      <c r="B14634" s="21" t="s">
        <v>128</v>
      </c>
      <c r="C14634" s="21" t="s">
        <v>112</v>
      </c>
      <c r="D14634" s="29" t="n">
        <v>88.093</v>
      </c>
      <c r="E14634" s="29" t="n">
        <f aca="false">D14634/10</f>
        <v>8.8093</v>
      </c>
      <c r="F14634" s="29" t="n">
        <f aca="false">(E14634+Einstellungen!$B$20)*(1+Einstellungen!$B$10)</f>
        <v>32.683707</v>
      </c>
      <c r="G14634" s="21" t="str">
        <f aca="false">IF(F14634&lt;Einstellungen!$B$5,"ja","nein")</f>
        <v>nein</v>
      </c>
      <c r="H14634" s="21" t="s">
        <v>33</v>
      </c>
      <c r="I14634" s="29" t="n">
        <f aca="false">INDEX(Einstellungen!$B$27:$B$50,17)</f>
        <v>0.95</v>
      </c>
      <c r="J14634" s="29" t="n">
        <f aca="false">F14634*I14634</f>
        <v>31.04952165</v>
      </c>
    </row>
    <row r="14635" customFormat="false" ht="15" hidden="false" customHeight="false" outlineLevel="0" collapsed="false">
      <c r="A14635" s="28" t="n">
        <v>46190</v>
      </c>
      <c r="B14635" s="21" t="s">
        <v>129</v>
      </c>
      <c r="C14635" s="21" t="s">
        <v>112</v>
      </c>
      <c r="D14635" s="29" t="n">
        <v>106.425</v>
      </c>
      <c r="E14635" s="29" t="n">
        <f aca="false">D14635/10</f>
        <v>10.6425</v>
      </c>
      <c r="F14635" s="29" t="n">
        <f aca="false">(E14635+Einstellungen!$B$20)*(1+Einstellungen!$B$10)</f>
        <v>34.865215</v>
      </c>
      <c r="G14635" s="21" t="str">
        <f aca="false">IF(F14635&lt;Einstellungen!$B$5,"ja","nein")</f>
        <v>nein</v>
      </c>
      <c r="H14635" s="21" t="s">
        <v>33</v>
      </c>
      <c r="I14635" s="29" t="n">
        <f aca="false">INDEX(Einstellungen!$B$27:$B$50,18)</f>
        <v>1.1</v>
      </c>
      <c r="J14635" s="29" t="n">
        <f aca="false">F14635*I14635</f>
        <v>38.3517365</v>
      </c>
    </row>
    <row r="14636" customFormat="false" ht="15" hidden="false" customHeight="false" outlineLevel="0" collapsed="false">
      <c r="A14636" s="28" t="n">
        <v>46190</v>
      </c>
      <c r="B14636" s="21" t="s">
        <v>130</v>
      </c>
      <c r="C14636" s="21" t="s">
        <v>112</v>
      </c>
      <c r="D14636" s="29" t="n">
        <v>120.737</v>
      </c>
      <c r="E14636" s="29" t="n">
        <f aca="false">D14636/10</f>
        <v>12.0737</v>
      </c>
      <c r="F14636" s="29" t="n">
        <f aca="false">(E14636+Einstellungen!$B$20)*(1+Einstellungen!$B$10)</f>
        <v>36.568343</v>
      </c>
      <c r="G14636" s="21" t="str">
        <f aca="false">IF(F14636&lt;Einstellungen!$B$5,"ja","nein")</f>
        <v>nein</v>
      </c>
      <c r="H14636" s="21" t="s">
        <v>33</v>
      </c>
      <c r="I14636" s="29" t="n">
        <f aca="false">INDEX(Einstellungen!$B$27:$B$50,19)</f>
        <v>1.35</v>
      </c>
      <c r="J14636" s="29" t="n">
        <f aca="false">F14636*I14636</f>
        <v>49.36726305</v>
      </c>
    </row>
    <row r="14637" customFormat="false" ht="15" hidden="false" customHeight="false" outlineLevel="0" collapsed="false">
      <c r="A14637" s="28" t="n">
        <v>46190</v>
      </c>
      <c r="B14637" s="21" t="s">
        <v>131</v>
      </c>
      <c r="C14637" s="21" t="s">
        <v>112</v>
      </c>
      <c r="D14637" s="29" t="n">
        <v>142.558</v>
      </c>
      <c r="E14637" s="29" t="n">
        <f aca="false">D14637/10</f>
        <v>14.2558</v>
      </c>
      <c r="F14637" s="29" t="n">
        <f aca="false">(E14637+Einstellungen!$B$20)*(1+Einstellungen!$B$10)</f>
        <v>39.165042</v>
      </c>
      <c r="G14637" s="21" t="str">
        <f aca="false">IF(F14637&lt;Einstellungen!$B$5,"ja","nein")</f>
        <v>nein</v>
      </c>
      <c r="H14637" s="21" t="s">
        <v>33</v>
      </c>
      <c r="I14637" s="29" t="n">
        <f aca="false">INDEX(Einstellungen!$B$27:$B$50,20)</f>
        <v>1.45</v>
      </c>
      <c r="J14637" s="29" t="n">
        <f aca="false">F14637*I14637</f>
        <v>56.7893109</v>
      </c>
    </row>
    <row r="14638" customFormat="false" ht="15" hidden="false" customHeight="false" outlineLevel="0" collapsed="false">
      <c r="A14638" s="28" t="n">
        <v>46190</v>
      </c>
      <c r="B14638" s="21" t="s">
        <v>132</v>
      </c>
      <c r="C14638" s="21" t="s">
        <v>112</v>
      </c>
      <c r="D14638" s="29" t="n">
        <v>162.39</v>
      </c>
      <c r="E14638" s="29" t="n">
        <f aca="false">D14638/10</f>
        <v>16.239</v>
      </c>
      <c r="F14638" s="29" t="n">
        <f aca="false">(E14638+Einstellungen!$B$20)*(1+Einstellungen!$B$10)</f>
        <v>41.52505</v>
      </c>
      <c r="G14638" s="21" t="str">
        <f aca="false">IF(F14638&lt;Einstellungen!$B$5,"ja","nein")</f>
        <v>nein</v>
      </c>
      <c r="H14638" s="21" t="s">
        <v>33</v>
      </c>
      <c r="I14638" s="29" t="n">
        <f aca="false">INDEX(Einstellungen!$B$27:$B$50,21)</f>
        <v>1.4</v>
      </c>
      <c r="J14638" s="29" t="n">
        <f aca="false">F14638*I14638</f>
        <v>58.13507</v>
      </c>
    </row>
    <row r="14639" customFormat="false" ht="15" hidden="false" customHeight="false" outlineLevel="0" collapsed="false">
      <c r="A14639" s="28" t="n">
        <v>46190</v>
      </c>
      <c r="B14639" s="21" t="s">
        <v>133</v>
      </c>
      <c r="C14639" s="21" t="s">
        <v>112</v>
      </c>
      <c r="D14639" s="29" t="n">
        <v>164.115</v>
      </c>
      <c r="E14639" s="29" t="n">
        <f aca="false">D14639/10</f>
        <v>16.4115</v>
      </c>
      <c r="F14639" s="29" t="n">
        <f aca="false">(E14639+Einstellungen!$B$20)*(1+Einstellungen!$B$10)</f>
        <v>41.730325</v>
      </c>
      <c r="G14639" s="21" t="str">
        <f aca="false">IF(F14639&lt;Einstellungen!$B$5,"ja","nein")</f>
        <v>nein</v>
      </c>
      <c r="H14639" s="21" t="s">
        <v>33</v>
      </c>
      <c r="I14639" s="29" t="n">
        <f aca="false">INDEX(Einstellungen!$B$27:$B$50,22)</f>
        <v>1.25</v>
      </c>
      <c r="J14639" s="29" t="n">
        <f aca="false">F14639*I14639</f>
        <v>52.16290625</v>
      </c>
    </row>
    <row r="14640" customFormat="false" ht="15" hidden="false" customHeight="false" outlineLevel="0" collapsed="false">
      <c r="A14640" s="28" t="n">
        <v>46190</v>
      </c>
      <c r="B14640" s="21" t="s">
        <v>134</v>
      </c>
      <c r="C14640" s="21" t="s">
        <v>112</v>
      </c>
      <c r="D14640" s="29" t="n">
        <v>158.61</v>
      </c>
      <c r="E14640" s="29" t="n">
        <f aca="false">D14640/10</f>
        <v>15.861</v>
      </c>
      <c r="F14640" s="29" t="n">
        <f aca="false">(E14640+Einstellungen!$B$20)*(1+Einstellungen!$B$10)</f>
        <v>41.07523</v>
      </c>
      <c r="G14640" s="21" t="str">
        <f aca="false">IF(F14640&lt;Einstellungen!$B$5,"ja","nein")</f>
        <v>nein</v>
      </c>
      <c r="H14640" s="21" t="s">
        <v>33</v>
      </c>
      <c r="I14640" s="29" t="n">
        <f aca="false">INDEX(Einstellungen!$B$27:$B$50,23)</f>
        <v>1.05</v>
      </c>
      <c r="J14640" s="29" t="n">
        <f aca="false">F14640*I14640</f>
        <v>43.1289915</v>
      </c>
    </row>
    <row r="14641" customFormat="false" ht="15" hidden="false" customHeight="false" outlineLevel="0" collapsed="false">
      <c r="A14641" s="28" t="n">
        <v>46190</v>
      </c>
      <c r="B14641" s="21" t="s">
        <v>135</v>
      </c>
      <c r="C14641" s="21" t="s">
        <v>112</v>
      </c>
      <c r="D14641" s="29" t="n">
        <v>142.738</v>
      </c>
      <c r="E14641" s="29" t="n">
        <f aca="false">D14641/10</f>
        <v>14.2738</v>
      </c>
      <c r="F14641" s="29" t="n">
        <f aca="false">(E14641+Einstellungen!$B$20)*(1+Einstellungen!$B$10)</f>
        <v>39.186462</v>
      </c>
      <c r="G14641" s="21" t="str">
        <f aca="false">IF(F14641&lt;Einstellungen!$B$5,"ja","nein")</f>
        <v>nein</v>
      </c>
      <c r="H14641" s="21" t="s">
        <v>33</v>
      </c>
      <c r="I14641" s="29" t="n">
        <f aca="false">INDEX(Einstellungen!$B$27:$B$50,24)</f>
        <v>0.8</v>
      </c>
      <c r="J14641" s="29" t="n">
        <f aca="false">F14641*I14641</f>
        <v>31.3491696</v>
      </c>
    </row>
    <row r="14642" customFormat="false" ht="15" hidden="false" customHeight="false" outlineLevel="0" collapsed="false">
      <c r="A14642" s="28" t="n">
        <v>46191</v>
      </c>
      <c r="B14642" s="21" t="s">
        <v>111</v>
      </c>
      <c r="C14642" s="21" t="s">
        <v>136</v>
      </c>
      <c r="D14642" s="29" t="n">
        <v>135.257</v>
      </c>
      <c r="E14642" s="29" t="n">
        <f aca="false">D14642/10</f>
        <v>13.5257</v>
      </c>
      <c r="F14642" s="29" t="n">
        <f aca="false">(E14642+Einstellungen!$B$20)*(1+Einstellungen!$B$10)</f>
        <v>38.296223</v>
      </c>
      <c r="G14642" s="21" t="str">
        <f aca="false">IF(F14642&lt;Einstellungen!$B$5,"ja","nein")</f>
        <v>nein</v>
      </c>
      <c r="H14642" s="21" t="s">
        <v>33</v>
      </c>
      <c r="I14642" s="29" t="n">
        <f aca="false">INDEX(Einstellungen!$B$27:$B$50,1)</f>
        <v>0.6</v>
      </c>
      <c r="J14642" s="29" t="n">
        <f aca="false">F14642*I14642</f>
        <v>22.9777338</v>
      </c>
    </row>
    <row r="14643" customFormat="false" ht="15" hidden="false" customHeight="false" outlineLevel="0" collapsed="false">
      <c r="A14643" s="28" t="n">
        <v>46191</v>
      </c>
      <c r="B14643" s="21" t="s">
        <v>113</v>
      </c>
      <c r="C14643" s="21" t="s">
        <v>136</v>
      </c>
      <c r="D14643" s="29" t="n">
        <v>125.728</v>
      </c>
      <c r="E14643" s="29" t="n">
        <f aca="false">D14643/10</f>
        <v>12.5728</v>
      </c>
      <c r="F14643" s="29" t="n">
        <f aca="false">(E14643+Einstellungen!$B$20)*(1+Einstellungen!$B$10)</f>
        <v>37.162272</v>
      </c>
      <c r="G14643" s="21" t="str">
        <f aca="false">IF(F14643&lt;Einstellungen!$B$5,"ja","nein")</f>
        <v>nein</v>
      </c>
      <c r="H14643" s="21" t="s">
        <v>33</v>
      </c>
      <c r="I14643" s="29" t="n">
        <f aca="false">INDEX(Einstellungen!$B$27:$B$50,2)</f>
        <v>0.5</v>
      </c>
      <c r="J14643" s="29" t="n">
        <f aca="false">F14643*I14643</f>
        <v>18.581136</v>
      </c>
    </row>
    <row r="14644" customFormat="false" ht="15" hidden="false" customHeight="false" outlineLevel="0" collapsed="false">
      <c r="A14644" s="28" t="n">
        <v>46191</v>
      </c>
      <c r="B14644" s="21" t="s">
        <v>114</v>
      </c>
      <c r="C14644" s="21" t="s">
        <v>136</v>
      </c>
      <c r="D14644" s="29" t="n">
        <v>121.862</v>
      </c>
      <c r="E14644" s="29" t="n">
        <f aca="false">D14644/10</f>
        <v>12.1862</v>
      </c>
      <c r="F14644" s="29" t="n">
        <f aca="false">(E14644+Einstellungen!$B$20)*(1+Einstellungen!$B$10)</f>
        <v>36.702218</v>
      </c>
      <c r="G14644" s="21" t="str">
        <f aca="false">IF(F14644&lt;Einstellungen!$B$5,"ja","nein")</f>
        <v>nein</v>
      </c>
      <c r="H14644" s="21" t="s">
        <v>33</v>
      </c>
      <c r="I14644" s="29" t="n">
        <f aca="false">INDEX(Einstellungen!$B$27:$B$50,3)</f>
        <v>0.45</v>
      </c>
      <c r="J14644" s="29" t="n">
        <f aca="false">F14644*I14644</f>
        <v>16.5159981</v>
      </c>
    </row>
    <row r="14645" customFormat="false" ht="15" hidden="false" customHeight="false" outlineLevel="0" collapsed="false">
      <c r="A14645" s="28" t="n">
        <v>46191</v>
      </c>
      <c r="B14645" s="21" t="s">
        <v>115</v>
      </c>
      <c r="C14645" s="21" t="s">
        <v>136</v>
      </c>
      <c r="D14645" s="29" t="n">
        <v>119.685</v>
      </c>
      <c r="E14645" s="29" t="n">
        <f aca="false">D14645/10</f>
        <v>11.9685</v>
      </c>
      <c r="F14645" s="29" t="n">
        <f aca="false">(E14645+Einstellungen!$B$20)*(1+Einstellungen!$B$10)</f>
        <v>36.443155</v>
      </c>
      <c r="G14645" s="21" t="str">
        <f aca="false">IF(F14645&lt;Einstellungen!$B$5,"ja","nein")</f>
        <v>nein</v>
      </c>
      <c r="H14645" s="21" t="s">
        <v>33</v>
      </c>
      <c r="I14645" s="29" t="n">
        <f aca="false">INDEX(Einstellungen!$B$27:$B$50,4)</f>
        <v>0.45</v>
      </c>
      <c r="J14645" s="29" t="n">
        <f aca="false">F14645*I14645</f>
        <v>16.39941975</v>
      </c>
    </row>
    <row r="14646" customFormat="false" ht="15" hidden="false" customHeight="false" outlineLevel="0" collapsed="false">
      <c r="A14646" s="28" t="n">
        <v>46191</v>
      </c>
      <c r="B14646" s="21" t="s">
        <v>116</v>
      </c>
      <c r="C14646" s="21" t="s">
        <v>136</v>
      </c>
      <c r="D14646" s="29" t="n">
        <v>119.312</v>
      </c>
      <c r="E14646" s="29" t="n">
        <f aca="false">D14646/10</f>
        <v>11.9312</v>
      </c>
      <c r="F14646" s="29" t="n">
        <f aca="false">(E14646+Einstellungen!$B$20)*(1+Einstellungen!$B$10)</f>
        <v>36.398768</v>
      </c>
      <c r="G14646" s="21" t="str">
        <f aca="false">IF(F14646&lt;Einstellungen!$B$5,"ja","nein")</f>
        <v>nein</v>
      </c>
      <c r="H14646" s="21" t="s">
        <v>33</v>
      </c>
      <c r="I14646" s="29" t="n">
        <f aca="false">INDEX(Einstellungen!$B$27:$B$50,5)</f>
        <v>0.45</v>
      </c>
      <c r="J14646" s="29" t="n">
        <f aca="false">F14646*I14646</f>
        <v>16.3794456</v>
      </c>
    </row>
    <row r="14647" customFormat="false" ht="15" hidden="false" customHeight="false" outlineLevel="0" collapsed="false">
      <c r="A14647" s="28" t="n">
        <v>46191</v>
      </c>
      <c r="B14647" s="21" t="s">
        <v>117</v>
      </c>
      <c r="C14647" s="21" t="s">
        <v>136</v>
      </c>
      <c r="D14647" s="29" t="n">
        <v>127.09</v>
      </c>
      <c r="E14647" s="29" t="n">
        <f aca="false">D14647/10</f>
        <v>12.709</v>
      </c>
      <c r="F14647" s="29" t="n">
        <f aca="false">(E14647+Einstellungen!$B$20)*(1+Einstellungen!$B$10)</f>
        <v>37.32435</v>
      </c>
      <c r="G14647" s="21" t="str">
        <f aca="false">IF(F14647&lt;Einstellungen!$B$5,"ja","nein")</f>
        <v>nein</v>
      </c>
      <c r="H14647" s="21" t="s">
        <v>33</v>
      </c>
      <c r="I14647" s="29" t="n">
        <f aca="false">INDEX(Einstellungen!$B$27:$B$50,6)</f>
        <v>0.5</v>
      </c>
      <c r="J14647" s="29" t="n">
        <f aca="false">F14647*I14647</f>
        <v>18.662175</v>
      </c>
    </row>
    <row r="14648" customFormat="false" ht="15" hidden="false" customHeight="false" outlineLevel="0" collapsed="false">
      <c r="A14648" s="28" t="n">
        <v>46191</v>
      </c>
      <c r="B14648" s="21" t="s">
        <v>118</v>
      </c>
      <c r="C14648" s="21" t="s">
        <v>136</v>
      </c>
      <c r="D14648" s="29" t="n">
        <v>135.3</v>
      </c>
      <c r="E14648" s="29" t="n">
        <f aca="false">D14648/10</f>
        <v>13.53</v>
      </c>
      <c r="F14648" s="29" t="n">
        <f aca="false">(E14648+Einstellungen!$B$20)*(1+Einstellungen!$B$10)</f>
        <v>38.30134</v>
      </c>
      <c r="G14648" s="21" t="str">
        <f aca="false">IF(F14648&lt;Einstellungen!$B$5,"ja","nein")</f>
        <v>nein</v>
      </c>
      <c r="H14648" s="21" t="s">
        <v>33</v>
      </c>
      <c r="I14648" s="29" t="n">
        <f aca="false">INDEX(Einstellungen!$B$27:$B$50,7)</f>
        <v>0.7</v>
      </c>
      <c r="J14648" s="29" t="n">
        <f aca="false">F14648*I14648</f>
        <v>26.810938</v>
      </c>
    </row>
    <row r="14649" customFormat="false" ht="15" hidden="false" customHeight="false" outlineLevel="0" collapsed="false">
      <c r="A14649" s="28" t="n">
        <v>46191</v>
      </c>
      <c r="B14649" s="21" t="s">
        <v>119</v>
      </c>
      <c r="C14649" s="21" t="s">
        <v>136</v>
      </c>
      <c r="D14649" s="29" t="n">
        <v>135.265</v>
      </c>
      <c r="E14649" s="29" t="n">
        <f aca="false">D14649/10</f>
        <v>13.5265</v>
      </c>
      <c r="F14649" s="29" t="n">
        <f aca="false">(E14649+Einstellungen!$B$20)*(1+Einstellungen!$B$10)</f>
        <v>38.297175</v>
      </c>
      <c r="G14649" s="21" t="str">
        <f aca="false">IF(F14649&lt;Einstellungen!$B$5,"ja","nein")</f>
        <v>nein</v>
      </c>
      <c r="H14649" s="21" t="s">
        <v>33</v>
      </c>
      <c r="I14649" s="29" t="n">
        <f aca="false">INDEX(Einstellungen!$B$27:$B$50,8)</f>
        <v>0.95</v>
      </c>
      <c r="J14649" s="29" t="n">
        <f aca="false">F14649*I14649</f>
        <v>36.38231625</v>
      </c>
    </row>
    <row r="14650" customFormat="false" ht="15" hidden="false" customHeight="false" outlineLevel="0" collapsed="false">
      <c r="A14650" s="28" t="n">
        <v>46191</v>
      </c>
      <c r="B14650" s="21" t="s">
        <v>120</v>
      </c>
      <c r="C14650" s="21" t="s">
        <v>136</v>
      </c>
      <c r="D14650" s="29" t="n">
        <v>118.733</v>
      </c>
      <c r="E14650" s="29" t="n">
        <f aca="false">D14650/10</f>
        <v>11.8733</v>
      </c>
      <c r="F14650" s="29" t="n">
        <f aca="false">(E14650+Einstellungen!$B$20)*(1+Einstellungen!$B$10)</f>
        <v>36.329867</v>
      </c>
      <c r="G14650" s="21" t="str">
        <f aca="false">IF(F14650&lt;Einstellungen!$B$5,"ja","nein")</f>
        <v>nein</v>
      </c>
      <c r="H14650" s="21" t="s">
        <v>33</v>
      </c>
      <c r="I14650" s="29" t="n">
        <f aca="false">INDEX(Einstellungen!$B$27:$B$50,9)</f>
        <v>1.05</v>
      </c>
      <c r="J14650" s="29" t="n">
        <f aca="false">F14650*I14650</f>
        <v>38.14636035</v>
      </c>
    </row>
    <row r="14651" customFormat="false" ht="15" hidden="false" customHeight="false" outlineLevel="0" collapsed="false">
      <c r="A14651" s="28" t="n">
        <v>46191</v>
      </c>
      <c r="B14651" s="21" t="s">
        <v>121</v>
      </c>
      <c r="C14651" s="21" t="s">
        <v>136</v>
      </c>
      <c r="D14651" s="29" t="n">
        <v>101.715</v>
      </c>
      <c r="E14651" s="29" t="n">
        <f aca="false">D14651/10</f>
        <v>10.1715</v>
      </c>
      <c r="F14651" s="29" t="n">
        <f aca="false">(E14651+Einstellungen!$B$20)*(1+Einstellungen!$B$10)</f>
        <v>34.304725</v>
      </c>
      <c r="G14651" s="21" t="str">
        <f aca="false">IF(F14651&lt;Einstellungen!$B$5,"ja","nein")</f>
        <v>nein</v>
      </c>
      <c r="H14651" s="21" t="s">
        <v>33</v>
      </c>
      <c r="I14651" s="29" t="n">
        <f aca="false">INDEX(Einstellungen!$B$27:$B$50,10)</f>
        <v>1.05</v>
      </c>
      <c r="J14651" s="29" t="n">
        <f aca="false">F14651*I14651</f>
        <v>36.01996125</v>
      </c>
    </row>
    <row r="14652" customFormat="false" ht="15" hidden="false" customHeight="false" outlineLevel="0" collapsed="false">
      <c r="A14652" s="28" t="n">
        <v>46191</v>
      </c>
      <c r="B14652" s="21" t="s">
        <v>122</v>
      </c>
      <c r="C14652" s="21" t="s">
        <v>136</v>
      </c>
      <c r="D14652" s="29" t="n">
        <v>75.135</v>
      </c>
      <c r="E14652" s="29" t="n">
        <f aca="false">D14652/10</f>
        <v>7.5135</v>
      </c>
      <c r="F14652" s="29" t="n">
        <f aca="false">(E14652+Einstellungen!$B$20)*(1+Einstellungen!$B$10)</f>
        <v>31.141705</v>
      </c>
      <c r="G14652" s="21" t="str">
        <f aca="false">IF(F14652&lt;Einstellungen!$B$5,"ja","nein")</f>
        <v>nein</v>
      </c>
      <c r="H14652" s="21" t="s">
        <v>33</v>
      </c>
      <c r="I14652" s="29" t="n">
        <f aca="false">INDEX(Einstellungen!$B$27:$B$50,11)</f>
        <v>1.05</v>
      </c>
      <c r="J14652" s="29" t="n">
        <f aca="false">F14652*I14652</f>
        <v>32.69879025</v>
      </c>
    </row>
    <row r="14653" customFormat="false" ht="15" hidden="false" customHeight="false" outlineLevel="0" collapsed="false">
      <c r="A14653" s="28" t="n">
        <v>46191</v>
      </c>
      <c r="B14653" s="21" t="s">
        <v>123</v>
      </c>
      <c r="C14653" s="21" t="s">
        <v>136</v>
      </c>
      <c r="D14653" s="29" t="n">
        <v>44.028</v>
      </c>
      <c r="E14653" s="29" t="n">
        <f aca="false">D14653/10</f>
        <v>4.4028</v>
      </c>
      <c r="F14653" s="29" t="n">
        <f aca="false">(E14653+Einstellungen!$B$20)*(1+Einstellungen!$B$10)</f>
        <v>27.439972</v>
      </c>
      <c r="G14653" s="21" t="str">
        <f aca="false">IF(F14653&lt;Einstellungen!$B$5,"ja","nein")</f>
        <v>ja</v>
      </c>
      <c r="H14653" s="21" t="s">
        <v>33</v>
      </c>
      <c r="I14653" s="29" t="n">
        <f aca="false">INDEX(Einstellungen!$B$27:$B$50,12)</f>
        <v>1.1</v>
      </c>
      <c r="J14653" s="29" t="n">
        <f aca="false">F14653*I14653</f>
        <v>30.1839692</v>
      </c>
    </row>
    <row r="14654" customFormat="false" ht="15" hidden="false" customHeight="false" outlineLevel="0" collapsed="false">
      <c r="A14654" s="28" t="n">
        <v>46191</v>
      </c>
      <c r="B14654" s="21" t="s">
        <v>124</v>
      </c>
      <c r="C14654" s="21" t="s">
        <v>136</v>
      </c>
      <c r="D14654" s="29" t="n">
        <v>28.248</v>
      </c>
      <c r="E14654" s="29" t="n">
        <f aca="false">D14654/10</f>
        <v>2.8248</v>
      </c>
      <c r="F14654" s="29" t="n">
        <f aca="false">(E14654+Einstellungen!$B$20)*(1+Einstellungen!$B$10)</f>
        <v>25.562152</v>
      </c>
      <c r="G14654" s="21" t="str">
        <f aca="false">IF(F14654&lt;Einstellungen!$B$5,"ja","nein")</f>
        <v>ja</v>
      </c>
      <c r="H14654" s="21" t="s">
        <v>33</v>
      </c>
      <c r="I14654" s="29" t="n">
        <f aca="false">INDEX(Einstellungen!$B$27:$B$50,13)</f>
        <v>1.2</v>
      </c>
      <c r="J14654" s="29" t="n">
        <f aca="false">F14654*I14654</f>
        <v>30.6745824</v>
      </c>
    </row>
    <row r="14655" customFormat="false" ht="15" hidden="false" customHeight="false" outlineLevel="0" collapsed="false">
      <c r="A14655" s="28" t="n">
        <v>46191</v>
      </c>
      <c r="B14655" s="21" t="s">
        <v>125</v>
      </c>
      <c r="C14655" s="21" t="s">
        <v>136</v>
      </c>
      <c r="D14655" s="29" t="n">
        <v>18.67</v>
      </c>
      <c r="E14655" s="29" t="n">
        <f aca="false">D14655/10</f>
        <v>1.867</v>
      </c>
      <c r="F14655" s="29" t="n">
        <f aca="false">(E14655+Einstellungen!$B$20)*(1+Einstellungen!$B$10)</f>
        <v>24.42237</v>
      </c>
      <c r="G14655" s="21" t="str">
        <f aca="false">IF(F14655&lt;Einstellungen!$B$5,"ja","nein")</f>
        <v>ja</v>
      </c>
      <c r="H14655" s="21" t="s">
        <v>33</v>
      </c>
      <c r="I14655" s="29" t="n">
        <f aca="false">INDEX(Einstellungen!$B$27:$B$50,14)</f>
        <v>1.15</v>
      </c>
      <c r="J14655" s="29" t="n">
        <f aca="false">F14655*I14655</f>
        <v>28.0857255</v>
      </c>
    </row>
    <row r="14656" customFormat="false" ht="15" hidden="false" customHeight="false" outlineLevel="0" collapsed="false">
      <c r="A14656" s="28" t="n">
        <v>46191</v>
      </c>
      <c r="B14656" s="21" t="s">
        <v>126</v>
      </c>
      <c r="C14656" s="21" t="s">
        <v>136</v>
      </c>
      <c r="D14656" s="29" t="n">
        <v>25.9</v>
      </c>
      <c r="E14656" s="29" t="n">
        <f aca="false">D14656/10</f>
        <v>2.59</v>
      </c>
      <c r="F14656" s="29" t="n">
        <f aca="false">(E14656+Einstellungen!$B$20)*(1+Einstellungen!$B$10)</f>
        <v>25.28274</v>
      </c>
      <c r="G14656" s="21" t="str">
        <f aca="false">IF(F14656&lt;Einstellungen!$B$5,"ja","nein")</f>
        <v>ja</v>
      </c>
      <c r="H14656" s="21" t="s">
        <v>33</v>
      </c>
      <c r="I14656" s="29" t="n">
        <f aca="false">INDEX(Einstellungen!$B$27:$B$50,15)</f>
        <v>1</v>
      </c>
      <c r="J14656" s="29" t="n">
        <f aca="false">F14656*I14656</f>
        <v>25.28274</v>
      </c>
    </row>
    <row r="14657" customFormat="false" ht="15" hidden="false" customHeight="false" outlineLevel="0" collapsed="false">
      <c r="A14657" s="28" t="n">
        <v>46191</v>
      </c>
      <c r="B14657" s="21" t="s">
        <v>127</v>
      </c>
      <c r="C14657" s="21" t="s">
        <v>136</v>
      </c>
      <c r="D14657" s="29" t="n">
        <v>48.098</v>
      </c>
      <c r="E14657" s="29" t="n">
        <f aca="false">D14657/10</f>
        <v>4.8098</v>
      </c>
      <c r="F14657" s="29" t="n">
        <f aca="false">(E14657+Einstellungen!$B$20)*(1+Einstellungen!$B$10)</f>
        <v>27.924302</v>
      </c>
      <c r="G14657" s="21" t="str">
        <f aca="false">IF(F14657&lt;Einstellungen!$B$5,"ja","nein")</f>
        <v>ja</v>
      </c>
      <c r="H14657" s="21" t="s">
        <v>33</v>
      </c>
      <c r="I14657" s="29" t="n">
        <f aca="false">INDEX(Einstellungen!$B$27:$B$50,16)</f>
        <v>0.95</v>
      </c>
      <c r="J14657" s="29" t="n">
        <f aca="false">F14657*I14657</f>
        <v>26.5280869</v>
      </c>
    </row>
    <row r="14658" customFormat="false" ht="15" hidden="false" customHeight="false" outlineLevel="0" collapsed="false">
      <c r="A14658" s="28" t="n">
        <v>46191</v>
      </c>
      <c r="B14658" s="21" t="s">
        <v>128</v>
      </c>
      <c r="C14658" s="21" t="s">
        <v>136</v>
      </c>
      <c r="D14658" s="29" t="n">
        <v>79.06</v>
      </c>
      <c r="E14658" s="29" t="n">
        <f aca="false">D14658/10</f>
        <v>7.906</v>
      </c>
      <c r="F14658" s="29" t="n">
        <f aca="false">(E14658+Einstellungen!$B$20)*(1+Einstellungen!$B$10)</f>
        <v>31.60878</v>
      </c>
      <c r="G14658" s="21" t="str">
        <f aca="false">IF(F14658&lt;Einstellungen!$B$5,"ja","nein")</f>
        <v>nein</v>
      </c>
      <c r="H14658" s="21" t="s">
        <v>33</v>
      </c>
      <c r="I14658" s="29" t="n">
        <f aca="false">INDEX(Einstellungen!$B$27:$B$50,17)</f>
        <v>0.95</v>
      </c>
      <c r="J14658" s="29" t="n">
        <f aca="false">F14658*I14658</f>
        <v>30.028341</v>
      </c>
    </row>
    <row r="14659" customFormat="false" ht="15" hidden="false" customHeight="false" outlineLevel="0" collapsed="false">
      <c r="A14659" s="28" t="n">
        <v>46191</v>
      </c>
      <c r="B14659" s="21" t="s">
        <v>129</v>
      </c>
      <c r="C14659" s="21" t="s">
        <v>136</v>
      </c>
      <c r="D14659" s="29" t="n">
        <v>105.515</v>
      </c>
      <c r="E14659" s="29" t="n">
        <f aca="false">D14659/10</f>
        <v>10.5515</v>
      </c>
      <c r="F14659" s="29" t="n">
        <f aca="false">(E14659+Einstellungen!$B$20)*(1+Einstellungen!$B$10)</f>
        <v>34.756925</v>
      </c>
      <c r="G14659" s="21" t="str">
        <f aca="false">IF(F14659&lt;Einstellungen!$B$5,"ja","nein")</f>
        <v>nein</v>
      </c>
      <c r="H14659" s="21" t="s">
        <v>33</v>
      </c>
      <c r="I14659" s="29" t="n">
        <f aca="false">INDEX(Einstellungen!$B$27:$B$50,18)</f>
        <v>1.1</v>
      </c>
      <c r="J14659" s="29" t="n">
        <f aca="false">F14659*I14659</f>
        <v>38.2326175</v>
      </c>
    </row>
    <row r="14660" customFormat="false" ht="15" hidden="false" customHeight="false" outlineLevel="0" collapsed="false">
      <c r="A14660" s="28" t="n">
        <v>46191</v>
      </c>
      <c r="B14660" s="21" t="s">
        <v>130</v>
      </c>
      <c r="C14660" s="21" t="s">
        <v>136</v>
      </c>
      <c r="D14660" s="29" t="n">
        <v>135.708</v>
      </c>
      <c r="E14660" s="29" t="n">
        <f aca="false">D14660/10</f>
        <v>13.5708</v>
      </c>
      <c r="F14660" s="29" t="n">
        <f aca="false">(E14660+Einstellungen!$B$20)*(1+Einstellungen!$B$10)</f>
        <v>38.349892</v>
      </c>
      <c r="G14660" s="21" t="str">
        <f aca="false">IF(F14660&lt;Einstellungen!$B$5,"ja","nein")</f>
        <v>nein</v>
      </c>
      <c r="H14660" s="21" t="s">
        <v>33</v>
      </c>
      <c r="I14660" s="29" t="n">
        <f aca="false">INDEX(Einstellungen!$B$27:$B$50,19)</f>
        <v>1.35</v>
      </c>
      <c r="J14660" s="29" t="n">
        <f aca="false">F14660*I14660</f>
        <v>51.7723542</v>
      </c>
    </row>
    <row r="14661" customFormat="false" ht="15" hidden="false" customHeight="false" outlineLevel="0" collapsed="false">
      <c r="A14661" s="28" t="n">
        <v>46191</v>
      </c>
      <c r="B14661" s="21" t="s">
        <v>131</v>
      </c>
      <c r="C14661" s="21" t="s">
        <v>136</v>
      </c>
      <c r="D14661" s="29" t="n">
        <v>253.392</v>
      </c>
      <c r="E14661" s="29" t="n">
        <f aca="false">D14661/10</f>
        <v>25.3392</v>
      </c>
      <c r="F14661" s="29" t="n">
        <f aca="false">(E14661+Einstellungen!$B$20)*(1+Einstellungen!$B$10)</f>
        <v>52.354288</v>
      </c>
      <c r="G14661" s="21" t="str">
        <f aca="false">IF(F14661&lt;Einstellungen!$B$5,"ja","nein")</f>
        <v>nein</v>
      </c>
      <c r="H14661" s="21" t="s">
        <v>33</v>
      </c>
      <c r="I14661" s="29" t="n">
        <f aca="false">INDEX(Einstellungen!$B$27:$B$50,20)</f>
        <v>1.45</v>
      </c>
      <c r="J14661" s="29" t="n">
        <f aca="false">F14661*I14661</f>
        <v>75.9137176</v>
      </c>
    </row>
    <row r="14662" customFormat="false" ht="15" hidden="false" customHeight="false" outlineLevel="0" collapsed="false">
      <c r="A14662" s="28" t="n">
        <v>46191</v>
      </c>
      <c r="B14662" s="21" t="s">
        <v>132</v>
      </c>
      <c r="C14662" s="21" t="s">
        <v>136</v>
      </c>
      <c r="D14662" s="29" t="n">
        <v>435.067</v>
      </c>
      <c r="E14662" s="29" t="n">
        <f aca="false">D14662/10</f>
        <v>43.5067</v>
      </c>
      <c r="F14662" s="29" t="n">
        <f aca="false">(E14662+Einstellungen!$B$20)*(1+Einstellungen!$B$10)</f>
        <v>73.973613</v>
      </c>
      <c r="G14662" s="21" t="str">
        <f aca="false">IF(F14662&lt;Einstellungen!$B$5,"ja","nein")</f>
        <v>nein</v>
      </c>
      <c r="H14662" s="21" t="s">
        <v>33</v>
      </c>
      <c r="I14662" s="29" t="n">
        <f aca="false">INDEX(Einstellungen!$B$27:$B$50,21)</f>
        <v>1.4</v>
      </c>
      <c r="J14662" s="29" t="n">
        <f aca="false">F14662*I14662</f>
        <v>103.5630582</v>
      </c>
    </row>
    <row r="14663" customFormat="false" ht="15" hidden="false" customHeight="false" outlineLevel="0" collapsed="false">
      <c r="A14663" s="28" t="n">
        <v>46191</v>
      </c>
      <c r="B14663" s="21" t="s">
        <v>133</v>
      </c>
      <c r="C14663" s="21" t="s">
        <v>136</v>
      </c>
      <c r="D14663" s="29" t="n">
        <v>441.915</v>
      </c>
      <c r="E14663" s="29" t="n">
        <f aca="false">D14663/10</f>
        <v>44.1915</v>
      </c>
      <c r="F14663" s="29" t="n">
        <f aca="false">(E14663+Einstellungen!$B$20)*(1+Einstellungen!$B$10)</f>
        <v>74.788525</v>
      </c>
      <c r="G14663" s="21" t="str">
        <f aca="false">IF(F14663&lt;Einstellungen!$B$5,"ja","nein")</f>
        <v>nein</v>
      </c>
      <c r="H14663" s="21" t="s">
        <v>33</v>
      </c>
      <c r="I14663" s="29" t="n">
        <f aca="false">INDEX(Einstellungen!$B$27:$B$50,22)</f>
        <v>1.25</v>
      </c>
      <c r="J14663" s="29" t="n">
        <f aca="false">F14663*I14663</f>
        <v>93.48565625</v>
      </c>
    </row>
    <row r="14664" customFormat="false" ht="15" hidden="false" customHeight="false" outlineLevel="0" collapsed="false">
      <c r="A14664" s="28" t="n">
        <v>46191</v>
      </c>
      <c r="B14664" s="21" t="s">
        <v>134</v>
      </c>
      <c r="C14664" s="21" t="s">
        <v>136</v>
      </c>
      <c r="D14664" s="29" t="n">
        <v>264.32</v>
      </c>
      <c r="E14664" s="29" t="n">
        <f aca="false">D14664/10</f>
        <v>26.432</v>
      </c>
      <c r="F14664" s="29" t="n">
        <f aca="false">(E14664+Einstellungen!$B$20)*(1+Einstellungen!$B$10)</f>
        <v>53.65472</v>
      </c>
      <c r="G14664" s="21" t="str">
        <f aca="false">IF(F14664&lt;Einstellungen!$B$5,"ja","nein")</f>
        <v>nein</v>
      </c>
      <c r="H14664" s="21" t="s">
        <v>33</v>
      </c>
      <c r="I14664" s="29" t="n">
        <f aca="false">INDEX(Einstellungen!$B$27:$B$50,23)</f>
        <v>1.05</v>
      </c>
      <c r="J14664" s="29" t="n">
        <f aca="false">F14664*I14664</f>
        <v>56.337456</v>
      </c>
    </row>
    <row r="14665" customFormat="false" ht="15" hidden="false" customHeight="false" outlineLevel="0" collapsed="false">
      <c r="A14665" s="28" t="n">
        <v>46191</v>
      </c>
      <c r="B14665" s="21" t="s">
        <v>135</v>
      </c>
      <c r="C14665" s="21" t="s">
        <v>136</v>
      </c>
      <c r="D14665" s="29" t="n">
        <v>163.018</v>
      </c>
      <c r="E14665" s="29" t="n">
        <f aca="false">D14665/10</f>
        <v>16.3018</v>
      </c>
      <c r="F14665" s="29" t="n">
        <f aca="false">(E14665+Einstellungen!$B$20)*(1+Einstellungen!$B$10)</f>
        <v>41.599782</v>
      </c>
      <c r="G14665" s="21" t="str">
        <f aca="false">IF(F14665&lt;Einstellungen!$B$5,"ja","nein")</f>
        <v>nein</v>
      </c>
      <c r="H14665" s="21" t="s">
        <v>33</v>
      </c>
      <c r="I14665" s="29" t="n">
        <f aca="false">INDEX(Einstellungen!$B$27:$B$50,24)</f>
        <v>0.8</v>
      </c>
      <c r="J14665" s="29" t="n">
        <f aca="false">F14665*I14665</f>
        <v>33.2798256</v>
      </c>
    </row>
    <row r="14666" customFormat="false" ht="15" hidden="false" customHeight="false" outlineLevel="0" collapsed="false">
      <c r="A14666" s="28" t="n">
        <v>46192</v>
      </c>
      <c r="B14666" s="21" t="s">
        <v>111</v>
      </c>
      <c r="C14666" s="21" t="s">
        <v>137</v>
      </c>
      <c r="D14666" s="29" t="n">
        <v>146.643</v>
      </c>
      <c r="E14666" s="29" t="n">
        <f aca="false">D14666/10</f>
        <v>14.6643</v>
      </c>
      <c r="F14666" s="29" t="n">
        <f aca="false">(E14666+Einstellungen!$B$20)*(1+Einstellungen!$B$10)</f>
        <v>39.651157</v>
      </c>
      <c r="G14666" s="21" t="str">
        <f aca="false">IF(F14666&lt;Einstellungen!$B$5,"ja","nein")</f>
        <v>nein</v>
      </c>
      <c r="H14666" s="21" t="s">
        <v>33</v>
      </c>
      <c r="I14666" s="29" t="n">
        <f aca="false">INDEX(Einstellungen!$B$27:$B$50,1)</f>
        <v>0.6</v>
      </c>
      <c r="J14666" s="29" t="n">
        <f aca="false">F14666*I14666</f>
        <v>23.7906942</v>
      </c>
    </row>
    <row r="14667" customFormat="false" ht="15" hidden="false" customHeight="false" outlineLevel="0" collapsed="false">
      <c r="A14667" s="28" t="n">
        <v>46192</v>
      </c>
      <c r="B14667" s="21" t="s">
        <v>113</v>
      </c>
      <c r="C14667" s="21" t="s">
        <v>137</v>
      </c>
      <c r="D14667" s="29" t="n">
        <v>132.512</v>
      </c>
      <c r="E14667" s="29" t="n">
        <f aca="false">D14667/10</f>
        <v>13.2512</v>
      </c>
      <c r="F14667" s="29" t="n">
        <f aca="false">(E14667+Einstellungen!$B$20)*(1+Einstellungen!$B$10)</f>
        <v>37.969568</v>
      </c>
      <c r="G14667" s="21" t="str">
        <f aca="false">IF(F14667&lt;Einstellungen!$B$5,"ja","nein")</f>
        <v>nein</v>
      </c>
      <c r="H14667" s="21" t="s">
        <v>33</v>
      </c>
      <c r="I14667" s="29" t="n">
        <f aca="false">INDEX(Einstellungen!$B$27:$B$50,2)</f>
        <v>0.5</v>
      </c>
      <c r="J14667" s="29" t="n">
        <f aca="false">F14667*I14667</f>
        <v>18.984784</v>
      </c>
    </row>
    <row r="14668" customFormat="false" ht="15" hidden="false" customHeight="false" outlineLevel="0" collapsed="false">
      <c r="A14668" s="28" t="n">
        <v>46192</v>
      </c>
      <c r="B14668" s="21" t="s">
        <v>114</v>
      </c>
      <c r="C14668" s="21" t="s">
        <v>137</v>
      </c>
      <c r="D14668" s="29" t="n">
        <v>124.823</v>
      </c>
      <c r="E14668" s="29" t="n">
        <f aca="false">D14668/10</f>
        <v>12.4823</v>
      </c>
      <c r="F14668" s="29" t="n">
        <f aca="false">(E14668+Einstellungen!$B$20)*(1+Einstellungen!$B$10)</f>
        <v>37.054577</v>
      </c>
      <c r="G14668" s="21" t="str">
        <f aca="false">IF(F14668&lt;Einstellungen!$B$5,"ja","nein")</f>
        <v>nein</v>
      </c>
      <c r="H14668" s="21" t="s">
        <v>33</v>
      </c>
      <c r="I14668" s="29" t="n">
        <f aca="false">INDEX(Einstellungen!$B$27:$B$50,3)</f>
        <v>0.45</v>
      </c>
      <c r="J14668" s="29" t="n">
        <f aca="false">F14668*I14668</f>
        <v>16.67455965</v>
      </c>
    </row>
    <row r="14669" customFormat="false" ht="15" hidden="false" customHeight="false" outlineLevel="0" collapsed="false">
      <c r="A14669" s="28" t="n">
        <v>46192</v>
      </c>
      <c r="B14669" s="21" t="s">
        <v>115</v>
      </c>
      <c r="C14669" s="21" t="s">
        <v>137</v>
      </c>
      <c r="D14669" s="29" t="n">
        <v>120.46</v>
      </c>
      <c r="E14669" s="29" t="n">
        <f aca="false">D14669/10</f>
        <v>12.046</v>
      </c>
      <c r="F14669" s="29" t="n">
        <f aca="false">(E14669+Einstellungen!$B$20)*(1+Einstellungen!$B$10)</f>
        <v>36.53538</v>
      </c>
      <c r="G14669" s="21" t="str">
        <f aca="false">IF(F14669&lt;Einstellungen!$B$5,"ja","nein")</f>
        <v>nein</v>
      </c>
      <c r="H14669" s="21" t="s">
        <v>33</v>
      </c>
      <c r="I14669" s="29" t="n">
        <f aca="false">INDEX(Einstellungen!$B$27:$B$50,4)</f>
        <v>0.45</v>
      </c>
      <c r="J14669" s="29" t="n">
        <f aca="false">F14669*I14669</f>
        <v>16.440921</v>
      </c>
    </row>
    <row r="14670" customFormat="false" ht="15" hidden="false" customHeight="false" outlineLevel="0" collapsed="false">
      <c r="A14670" s="28" t="n">
        <v>46192</v>
      </c>
      <c r="B14670" s="21" t="s">
        <v>116</v>
      </c>
      <c r="C14670" s="21" t="s">
        <v>137</v>
      </c>
      <c r="D14670" s="29" t="n">
        <v>118.468</v>
      </c>
      <c r="E14670" s="29" t="n">
        <f aca="false">D14670/10</f>
        <v>11.8468</v>
      </c>
      <c r="F14670" s="29" t="n">
        <f aca="false">(E14670+Einstellungen!$B$20)*(1+Einstellungen!$B$10)</f>
        <v>36.298332</v>
      </c>
      <c r="G14670" s="21" t="str">
        <f aca="false">IF(F14670&lt;Einstellungen!$B$5,"ja","nein")</f>
        <v>nein</v>
      </c>
      <c r="H14670" s="21" t="s">
        <v>33</v>
      </c>
      <c r="I14670" s="29" t="n">
        <f aca="false">INDEX(Einstellungen!$B$27:$B$50,5)</f>
        <v>0.45</v>
      </c>
      <c r="J14670" s="29" t="n">
        <f aca="false">F14670*I14670</f>
        <v>16.3342494</v>
      </c>
    </row>
    <row r="14671" customFormat="false" ht="15" hidden="false" customHeight="false" outlineLevel="0" collapsed="false">
      <c r="A14671" s="28" t="n">
        <v>46192</v>
      </c>
      <c r="B14671" s="21" t="s">
        <v>117</v>
      </c>
      <c r="C14671" s="21" t="s">
        <v>137</v>
      </c>
      <c r="D14671" s="29" t="n">
        <v>120.595</v>
      </c>
      <c r="E14671" s="29" t="n">
        <f aca="false">D14671/10</f>
        <v>12.0595</v>
      </c>
      <c r="F14671" s="29" t="n">
        <f aca="false">(E14671+Einstellungen!$B$20)*(1+Einstellungen!$B$10)</f>
        <v>36.551445</v>
      </c>
      <c r="G14671" s="21" t="str">
        <f aca="false">IF(F14671&lt;Einstellungen!$B$5,"ja","nein")</f>
        <v>nein</v>
      </c>
      <c r="H14671" s="21" t="s">
        <v>33</v>
      </c>
      <c r="I14671" s="29" t="n">
        <f aca="false">INDEX(Einstellungen!$B$27:$B$50,6)</f>
        <v>0.5</v>
      </c>
      <c r="J14671" s="29" t="n">
        <f aca="false">F14671*I14671</f>
        <v>18.2757225</v>
      </c>
    </row>
    <row r="14672" customFormat="false" ht="15" hidden="false" customHeight="false" outlineLevel="0" collapsed="false">
      <c r="A14672" s="28" t="n">
        <v>46192</v>
      </c>
      <c r="B14672" s="21" t="s">
        <v>118</v>
      </c>
      <c r="C14672" s="21" t="s">
        <v>137</v>
      </c>
      <c r="D14672" s="29" t="n">
        <v>138.718</v>
      </c>
      <c r="E14672" s="29" t="n">
        <f aca="false">D14672/10</f>
        <v>13.8718</v>
      </c>
      <c r="F14672" s="29" t="n">
        <f aca="false">(E14672+Einstellungen!$B$20)*(1+Einstellungen!$B$10)</f>
        <v>38.708082</v>
      </c>
      <c r="G14672" s="21" t="str">
        <f aca="false">IF(F14672&lt;Einstellungen!$B$5,"ja","nein")</f>
        <v>nein</v>
      </c>
      <c r="H14672" s="21" t="s">
        <v>33</v>
      </c>
      <c r="I14672" s="29" t="n">
        <f aca="false">INDEX(Einstellungen!$B$27:$B$50,7)</f>
        <v>0.7</v>
      </c>
      <c r="J14672" s="29" t="n">
        <f aca="false">F14672*I14672</f>
        <v>27.0956574</v>
      </c>
    </row>
    <row r="14673" customFormat="false" ht="15" hidden="false" customHeight="false" outlineLevel="0" collapsed="false">
      <c r="A14673" s="28" t="n">
        <v>46192</v>
      </c>
      <c r="B14673" s="21" t="s">
        <v>119</v>
      </c>
      <c r="C14673" s="21" t="s">
        <v>137</v>
      </c>
      <c r="D14673" s="29" t="n">
        <v>127.373</v>
      </c>
      <c r="E14673" s="29" t="n">
        <f aca="false">D14673/10</f>
        <v>12.7373</v>
      </c>
      <c r="F14673" s="29" t="n">
        <f aca="false">(E14673+Einstellungen!$B$20)*(1+Einstellungen!$B$10)</f>
        <v>37.358027</v>
      </c>
      <c r="G14673" s="21" t="str">
        <f aca="false">IF(F14673&lt;Einstellungen!$B$5,"ja","nein")</f>
        <v>nein</v>
      </c>
      <c r="H14673" s="21" t="s">
        <v>33</v>
      </c>
      <c r="I14673" s="29" t="n">
        <f aca="false">INDEX(Einstellungen!$B$27:$B$50,8)</f>
        <v>0.95</v>
      </c>
      <c r="J14673" s="29" t="n">
        <f aca="false">F14673*I14673</f>
        <v>35.49012565</v>
      </c>
    </row>
    <row r="14674" customFormat="false" ht="15" hidden="false" customHeight="false" outlineLevel="0" collapsed="false">
      <c r="A14674" s="28" t="n">
        <v>46192</v>
      </c>
      <c r="B14674" s="21" t="s">
        <v>120</v>
      </c>
      <c r="C14674" s="21" t="s">
        <v>137</v>
      </c>
      <c r="D14674" s="29" t="n">
        <v>111.957</v>
      </c>
      <c r="E14674" s="29" t="n">
        <f aca="false">D14674/10</f>
        <v>11.1957</v>
      </c>
      <c r="F14674" s="29" t="n">
        <f aca="false">(E14674+Einstellungen!$B$20)*(1+Einstellungen!$B$10)</f>
        <v>35.523523</v>
      </c>
      <c r="G14674" s="21" t="str">
        <f aca="false">IF(F14674&lt;Einstellungen!$B$5,"ja","nein")</f>
        <v>nein</v>
      </c>
      <c r="H14674" s="21" t="s">
        <v>33</v>
      </c>
      <c r="I14674" s="29" t="n">
        <f aca="false">INDEX(Einstellungen!$B$27:$B$50,9)</f>
        <v>1.05</v>
      </c>
      <c r="J14674" s="29" t="n">
        <f aca="false">F14674*I14674</f>
        <v>37.29969915</v>
      </c>
    </row>
    <row r="14675" customFormat="false" ht="15" hidden="false" customHeight="false" outlineLevel="0" collapsed="false">
      <c r="A14675" s="28" t="n">
        <v>46192</v>
      </c>
      <c r="B14675" s="21" t="s">
        <v>121</v>
      </c>
      <c r="C14675" s="21" t="s">
        <v>137</v>
      </c>
      <c r="D14675" s="29" t="n">
        <v>95.395</v>
      </c>
      <c r="E14675" s="29" t="n">
        <f aca="false">D14675/10</f>
        <v>9.5395</v>
      </c>
      <c r="F14675" s="29" t="n">
        <f aca="false">(E14675+Einstellungen!$B$20)*(1+Einstellungen!$B$10)</f>
        <v>33.552645</v>
      </c>
      <c r="G14675" s="21" t="str">
        <f aca="false">IF(F14675&lt;Einstellungen!$B$5,"ja","nein")</f>
        <v>nein</v>
      </c>
      <c r="H14675" s="21" t="s">
        <v>33</v>
      </c>
      <c r="I14675" s="29" t="n">
        <f aca="false">INDEX(Einstellungen!$B$27:$B$50,10)</f>
        <v>1.05</v>
      </c>
      <c r="J14675" s="29" t="n">
        <f aca="false">F14675*I14675</f>
        <v>35.23027725</v>
      </c>
    </row>
    <row r="14676" customFormat="false" ht="15" hidden="false" customHeight="false" outlineLevel="0" collapsed="false">
      <c r="A14676" s="28" t="n">
        <v>46192</v>
      </c>
      <c r="B14676" s="21" t="s">
        <v>122</v>
      </c>
      <c r="C14676" s="21" t="s">
        <v>137</v>
      </c>
      <c r="D14676" s="29" t="n">
        <v>69.907</v>
      </c>
      <c r="E14676" s="29" t="n">
        <f aca="false">D14676/10</f>
        <v>6.9907</v>
      </c>
      <c r="F14676" s="29" t="n">
        <f aca="false">(E14676+Einstellungen!$B$20)*(1+Einstellungen!$B$10)</f>
        <v>30.519573</v>
      </c>
      <c r="G14676" s="21" t="str">
        <f aca="false">IF(F14676&lt;Einstellungen!$B$5,"ja","nein")</f>
        <v>nein</v>
      </c>
      <c r="H14676" s="21" t="s">
        <v>33</v>
      </c>
      <c r="I14676" s="29" t="n">
        <f aca="false">INDEX(Einstellungen!$B$27:$B$50,11)</f>
        <v>1.05</v>
      </c>
      <c r="J14676" s="29" t="n">
        <f aca="false">F14676*I14676</f>
        <v>32.04555165</v>
      </c>
    </row>
    <row r="14677" customFormat="false" ht="15" hidden="false" customHeight="false" outlineLevel="0" collapsed="false">
      <c r="A14677" s="28" t="n">
        <v>46192</v>
      </c>
      <c r="B14677" s="21" t="s">
        <v>123</v>
      </c>
      <c r="C14677" s="21" t="s">
        <v>137</v>
      </c>
      <c r="D14677" s="29" t="n">
        <v>32.09</v>
      </c>
      <c r="E14677" s="29" t="n">
        <f aca="false">D14677/10</f>
        <v>3.209</v>
      </c>
      <c r="F14677" s="29" t="n">
        <f aca="false">(E14677+Einstellungen!$B$20)*(1+Einstellungen!$B$10)</f>
        <v>26.01935</v>
      </c>
      <c r="G14677" s="21" t="str">
        <f aca="false">IF(F14677&lt;Einstellungen!$B$5,"ja","nein")</f>
        <v>ja</v>
      </c>
      <c r="H14677" s="21" t="s">
        <v>33</v>
      </c>
      <c r="I14677" s="29" t="n">
        <f aca="false">INDEX(Einstellungen!$B$27:$B$50,12)</f>
        <v>1.1</v>
      </c>
      <c r="J14677" s="29" t="n">
        <f aca="false">F14677*I14677</f>
        <v>28.621285</v>
      </c>
    </row>
    <row r="14678" customFormat="false" ht="15" hidden="false" customHeight="false" outlineLevel="0" collapsed="false">
      <c r="A14678" s="28" t="n">
        <v>46192</v>
      </c>
      <c r="B14678" s="21" t="s">
        <v>124</v>
      </c>
      <c r="C14678" s="21" t="s">
        <v>137</v>
      </c>
      <c r="D14678" s="29" t="n">
        <v>15</v>
      </c>
      <c r="E14678" s="29" t="n">
        <f aca="false">D14678/10</f>
        <v>1.5</v>
      </c>
      <c r="F14678" s="29" t="n">
        <f aca="false">(E14678+Einstellungen!$B$20)*(1+Einstellungen!$B$10)</f>
        <v>23.98564</v>
      </c>
      <c r="G14678" s="21" t="str">
        <f aca="false">IF(F14678&lt;Einstellungen!$B$5,"ja","nein")</f>
        <v>ja</v>
      </c>
      <c r="H14678" s="21" t="s">
        <v>33</v>
      </c>
      <c r="I14678" s="29" t="n">
        <f aca="false">INDEX(Einstellungen!$B$27:$B$50,13)</f>
        <v>1.2</v>
      </c>
      <c r="J14678" s="29" t="n">
        <f aca="false">F14678*I14678</f>
        <v>28.782768</v>
      </c>
    </row>
    <row r="14679" customFormat="false" ht="15" hidden="false" customHeight="false" outlineLevel="0" collapsed="false">
      <c r="A14679" s="28" t="n">
        <v>46192</v>
      </c>
      <c r="B14679" s="21" t="s">
        <v>125</v>
      </c>
      <c r="C14679" s="21" t="s">
        <v>137</v>
      </c>
      <c r="D14679" s="29" t="n">
        <v>11.235</v>
      </c>
      <c r="E14679" s="29" t="n">
        <f aca="false">D14679/10</f>
        <v>1.1235</v>
      </c>
      <c r="F14679" s="29" t="n">
        <f aca="false">(E14679+Einstellungen!$B$20)*(1+Einstellungen!$B$10)</f>
        <v>23.537605</v>
      </c>
      <c r="G14679" s="21" t="str">
        <f aca="false">IF(F14679&lt;Einstellungen!$B$5,"ja","nein")</f>
        <v>ja</v>
      </c>
      <c r="H14679" s="21" t="s">
        <v>33</v>
      </c>
      <c r="I14679" s="29" t="n">
        <f aca="false">INDEX(Einstellungen!$B$27:$B$50,14)</f>
        <v>1.15</v>
      </c>
      <c r="J14679" s="29" t="n">
        <f aca="false">F14679*I14679</f>
        <v>27.06824575</v>
      </c>
    </row>
    <row r="14680" customFormat="false" ht="15" hidden="false" customHeight="false" outlineLevel="0" collapsed="false">
      <c r="A14680" s="28" t="n">
        <v>46192</v>
      </c>
      <c r="B14680" s="21" t="s">
        <v>126</v>
      </c>
      <c r="C14680" s="21" t="s">
        <v>137</v>
      </c>
      <c r="D14680" s="29" t="n">
        <v>16.305</v>
      </c>
      <c r="E14680" s="29" t="n">
        <f aca="false">D14680/10</f>
        <v>1.6305</v>
      </c>
      <c r="F14680" s="29" t="n">
        <f aca="false">(E14680+Einstellungen!$B$20)*(1+Einstellungen!$B$10)</f>
        <v>24.140935</v>
      </c>
      <c r="G14680" s="21" t="str">
        <f aca="false">IF(F14680&lt;Einstellungen!$B$5,"ja","nein")</f>
        <v>ja</v>
      </c>
      <c r="H14680" s="21" t="s">
        <v>33</v>
      </c>
      <c r="I14680" s="29" t="n">
        <f aca="false">INDEX(Einstellungen!$B$27:$B$50,15)</f>
        <v>1</v>
      </c>
      <c r="J14680" s="29" t="n">
        <f aca="false">F14680*I14680</f>
        <v>24.140935</v>
      </c>
    </row>
    <row r="14681" customFormat="false" ht="15" hidden="false" customHeight="false" outlineLevel="0" collapsed="false">
      <c r="A14681" s="28" t="n">
        <v>46192</v>
      </c>
      <c r="B14681" s="21" t="s">
        <v>127</v>
      </c>
      <c r="C14681" s="21" t="s">
        <v>137</v>
      </c>
      <c r="D14681" s="29" t="n">
        <v>42.852</v>
      </c>
      <c r="E14681" s="29" t="n">
        <f aca="false">D14681/10</f>
        <v>4.2852</v>
      </c>
      <c r="F14681" s="29" t="n">
        <f aca="false">(E14681+Einstellungen!$B$20)*(1+Einstellungen!$B$10)</f>
        <v>27.300028</v>
      </c>
      <c r="G14681" s="21" t="str">
        <f aca="false">IF(F14681&lt;Einstellungen!$B$5,"ja","nein")</f>
        <v>ja</v>
      </c>
      <c r="H14681" s="21" t="s">
        <v>33</v>
      </c>
      <c r="I14681" s="29" t="n">
        <f aca="false">INDEX(Einstellungen!$B$27:$B$50,16)</f>
        <v>0.95</v>
      </c>
      <c r="J14681" s="29" t="n">
        <f aca="false">F14681*I14681</f>
        <v>25.9350266</v>
      </c>
    </row>
    <row r="14682" customFormat="false" ht="15" hidden="false" customHeight="false" outlineLevel="0" collapsed="false">
      <c r="A14682" s="28" t="n">
        <v>46192</v>
      </c>
      <c r="B14682" s="21" t="s">
        <v>128</v>
      </c>
      <c r="C14682" s="21" t="s">
        <v>137</v>
      </c>
      <c r="D14682" s="29" t="n">
        <v>80.685</v>
      </c>
      <c r="E14682" s="29" t="n">
        <f aca="false">D14682/10</f>
        <v>8.0685</v>
      </c>
      <c r="F14682" s="29" t="n">
        <f aca="false">(E14682+Einstellungen!$B$20)*(1+Einstellungen!$B$10)</f>
        <v>31.802155</v>
      </c>
      <c r="G14682" s="21" t="str">
        <f aca="false">IF(F14682&lt;Einstellungen!$B$5,"ja","nein")</f>
        <v>nein</v>
      </c>
      <c r="H14682" s="21" t="s">
        <v>33</v>
      </c>
      <c r="I14682" s="29" t="n">
        <f aca="false">INDEX(Einstellungen!$B$27:$B$50,17)</f>
        <v>0.95</v>
      </c>
      <c r="J14682" s="29" t="n">
        <f aca="false">F14682*I14682</f>
        <v>30.21204725</v>
      </c>
    </row>
    <row r="14683" customFormat="false" ht="15" hidden="false" customHeight="false" outlineLevel="0" collapsed="false">
      <c r="A14683" s="28" t="n">
        <v>46192</v>
      </c>
      <c r="B14683" s="21" t="s">
        <v>129</v>
      </c>
      <c r="C14683" s="21" t="s">
        <v>137</v>
      </c>
      <c r="D14683" s="29" t="n">
        <v>108.322</v>
      </c>
      <c r="E14683" s="29" t="n">
        <f aca="false">D14683/10</f>
        <v>10.8322</v>
      </c>
      <c r="F14683" s="29" t="n">
        <f aca="false">(E14683+Einstellungen!$B$20)*(1+Einstellungen!$B$10)</f>
        <v>35.090958</v>
      </c>
      <c r="G14683" s="21" t="str">
        <f aca="false">IF(F14683&lt;Einstellungen!$B$5,"ja","nein")</f>
        <v>nein</v>
      </c>
      <c r="H14683" s="21" t="s">
        <v>33</v>
      </c>
      <c r="I14683" s="29" t="n">
        <f aca="false">INDEX(Einstellungen!$B$27:$B$50,18)</f>
        <v>1.1</v>
      </c>
      <c r="J14683" s="29" t="n">
        <f aca="false">F14683*I14683</f>
        <v>38.6000538</v>
      </c>
    </row>
    <row r="14684" customFormat="false" ht="15" hidden="false" customHeight="false" outlineLevel="0" collapsed="false">
      <c r="A14684" s="28" t="n">
        <v>46192</v>
      </c>
      <c r="B14684" s="21" t="s">
        <v>130</v>
      </c>
      <c r="C14684" s="21" t="s">
        <v>137</v>
      </c>
      <c r="D14684" s="29" t="n">
        <v>129.702</v>
      </c>
      <c r="E14684" s="29" t="n">
        <f aca="false">D14684/10</f>
        <v>12.9702</v>
      </c>
      <c r="F14684" s="29" t="n">
        <f aca="false">(E14684+Einstellungen!$B$20)*(1+Einstellungen!$B$10)</f>
        <v>37.635178</v>
      </c>
      <c r="G14684" s="21" t="str">
        <f aca="false">IF(F14684&lt;Einstellungen!$B$5,"ja","nein")</f>
        <v>nein</v>
      </c>
      <c r="H14684" s="21" t="s">
        <v>33</v>
      </c>
      <c r="I14684" s="29" t="n">
        <f aca="false">INDEX(Einstellungen!$B$27:$B$50,19)</f>
        <v>1.35</v>
      </c>
      <c r="J14684" s="29" t="n">
        <f aca="false">F14684*I14684</f>
        <v>50.8074903</v>
      </c>
    </row>
    <row r="14685" customFormat="false" ht="15" hidden="false" customHeight="false" outlineLevel="0" collapsed="false">
      <c r="A14685" s="28" t="n">
        <v>46192</v>
      </c>
      <c r="B14685" s="21" t="s">
        <v>131</v>
      </c>
      <c r="C14685" s="21" t="s">
        <v>137</v>
      </c>
      <c r="D14685" s="29" t="n">
        <v>170.785</v>
      </c>
      <c r="E14685" s="29" t="n">
        <f aca="false">D14685/10</f>
        <v>17.0785</v>
      </c>
      <c r="F14685" s="29" t="n">
        <f aca="false">(E14685+Einstellungen!$B$20)*(1+Einstellungen!$B$10)</f>
        <v>42.524055</v>
      </c>
      <c r="G14685" s="21" t="str">
        <f aca="false">IF(F14685&lt;Einstellungen!$B$5,"ja","nein")</f>
        <v>nein</v>
      </c>
      <c r="H14685" s="21" t="s">
        <v>33</v>
      </c>
      <c r="I14685" s="29" t="n">
        <f aca="false">INDEX(Einstellungen!$B$27:$B$50,20)</f>
        <v>1.45</v>
      </c>
      <c r="J14685" s="29" t="n">
        <f aca="false">F14685*I14685</f>
        <v>61.65987975</v>
      </c>
    </row>
    <row r="14686" customFormat="false" ht="15" hidden="false" customHeight="false" outlineLevel="0" collapsed="false">
      <c r="A14686" s="28" t="n">
        <v>46192</v>
      </c>
      <c r="B14686" s="21" t="s">
        <v>132</v>
      </c>
      <c r="C14686" s="21" t="s">
        <v>137</v>
      </c>
      <c r="D14686" s="29" t="n">
        <v>201.36</v>
      </c>
      <c r="E14686" s="29" t="n">
        <f aca="false">D14686/10</f>
        <v>20.136</v>
      </c>
      <c r="F14686" s="29" t="n">
        <f aca="false">(E14686+Einstellungen!$B$20)*(1+Einstellungen!$B$10)</f>
        <v>46.16248</v>
      </c>
      <c r="G14686" s="21" t="str">
        <f aca="false">IF(F14686&lt;Einstellungen!$B$5,"ja","nein")</f>
        <v>nein</v>
      </c>
      <c r="H14686" s="21" t="s">
        <v>33</v>
      </c>
      <c r="I14686" s="29" t="n">
        <f aca="false">INDEX(Einstellungen!$B$27:$B$50,21)</f>
        <v>1.4</v>
      </c>
      <c r="J14686" s="29" t="n">
        <f aca="false">F14686*I14686</f>
        <v>64.627472</v>
      </c>
    </row>
    <row r="14687" customFormat="false" ht="15" hidden="false" customHeight="false" outlineLevel="0" collapsed="false">
      <c r="A14687" s="28" t="n">
        <v>46192</v>
      </c>
      <c r="B14687" s="21" t="s">
        <v>133</v>
      </c>
      <c r="C14687" s="21" t="s">
        <v>137</v>
      </c>
      <c r="D14687" s="29" t="n">
        <v>185.532</v>
      </c>
      <c r="E14687" s="29" t="n">
        <f aca="false">D14687/10</f>
        <v>18.5532</v>
      </c>
      <c r="F14687" s="29" t="n">
        <f aca="false">(E14687+Einstellungen!$B$20)*(1+Einstellungen!$B$10)</f>
        <v>44.278948</v>
      </c>
      <c r="G14687" s="21" t="str">
        <f aca="false">IF(F14687&lt;Einstellungen!$B$5,"ja","nein")</f>
        <v>nein</v>
      </c>
      <c r="H14687" s="21" t="s">
        <v>33</v>
      </c>
      <c r="I14687" s="29" t="n">
        <f aca="false">INDEX(Einstellungen!$B$27:$B$50,22)</f>
        <v>1.25</v>
      </c>
      <c r="J14687" s="29" t="n">
        <f aca="false">F14687*I14687</f>
        <v>55.348685</v>
      </c>
    </row>
    <row r="14688" customFormat="false" ht="15" hidden="false" customHeight="false" outlineLevel="0" collapsed="false">
      <c r="A14688" s="28" t="n">
        <v>46192</v>
      </c>
      <c r="B14688" s="21" t="s">
        <v>134</v>
      </c>
      <c r="C14688" s="21" t="s">
        <v>137</v>
      </c>
      <c r="D14688" s="29" t="n">
        <v>157.863</v>
      </c>
      <c r="E14688" s="29" t="n">
        <f aca="false">D14688/10</f>
        <v>15.7863</v>
      </c>
      <c r="F14688" s="29" t="n">
        <f aca="false">(E14688+Einstellungen!$B$20)*(1+Einstellungen!$B$10)</f>
        <v>40.986337</v>
      </c>
      <c r="G14688" s="21" t="str">
        <f aca="false">IF(F14688&lt;Einstellungen!$B$5,"ja","nein")</f>
        <v>nein</v>
      </c>
      <c r="H14688" s="21" t="s">
        <v>33</v>
      </c>
      <c r="I14688" s="29" t="n">
        <f aca="false">INDEX(Einstellungen!$B$27:$B$50,23)</f>
        <v>1.05</v>
      </c>
      <c r="J14688" s="29" t="n">
        <f aca="false">F14688*I14688</f>
        <v>43.03565385</v>
      </c>
    </row>
    <row r="14689" customFormat="false" ht="15" hidden="false" customHeight="false" outlineLevel="0" collapsed="false">
      <c r="A14689" s="28" t="n">
        <v>46192</v>
      </c>
      <c r="B14689" s="21" t="s">
        <v>135</v>
      </c>
      <c r="C14689" s="21" t="s">
        <v>137</v>
      </c>
      <c r="D14689" s="29" t="n">
        <v>137.782</v>
      </c>
      <c r="E14689" s="29" t="n">
        <f aca="false">D14689/10</f>
        <v>13.7782</v>
      </c>
      <c r="F14689" s="29" t="n">
        <f aca="false">(E14689+Einstellungen!$B$20)*(1+Einstellungen!$B$10)</f>
        <v>38.596698</v>
      </c>
      <c r="G14689" s="21" t="str">
        <f aca="false">IF(F14689&lt;Einstellungen!$B$5,"ja","nein")</f>
        <v>nein</v>
      </c>
      <c r="H14689" s="21" t="s">
        <v>33</v>
      </c>
      <c r="I14689" s="29" t="n">
        <f aca="false">INDEX(Einstellungen!$B$27:$B$50,24)</f>
        <v>0.8</v>
      </c>
      <c r="J14689" s="29" t="n">
        <f aca="false">F14689*I14689</f>
        <v>30.8773584</v>
      </c>
    </row>
    <row r="14690" customFormat="false" ht="15" hidden="false" customHeight="false" outlineLevel="0" collapsed="false">
      <c r="A14690" s="28" t="n">
        <v>46193</v>
      </c>
      <c r="B14690" s="21" t="s">
        <v>111</v>
      </c>
      <c r="C14690" s="21" t="s">
        <v>138</v>
      </c>
      <c r="D14690" s="29" t="n">
        <v>130.35</v>
      </c>
      <c r="E14690" s="29" t="n">
        <f aca="false">D14690/10</f>
        <v>13.035</v>
      </c>
      <c r="F14690" s="29" t="n">
        <f aca="false">(E14690+Einstellungen!$B$20)*(1+Einstellungen!$B$10)</f>
        <v>37.71229</v>
      </c>
      <c r="G14690" s="21" t="str">
        <f aca="false">IF(F14690&lt;Einstellungen!$B$5,"ja","nein")</f>
        <v>nein</v>
      </c>
      <c r="H14690" s="21" t="s">
        <v>33</v>
      </c>
      <c r="I14690" s="29" t="n">
        <f aca="false">INDEX(Einstellungen!$B$27:$B$50,1)</f>
        <v>0.6</v>
      </c>
      <c r="J14690" s="29" t="n">
        <f aca="false">F14690*I14690</f>
        <v>22.627374</v>
      </c>
    </row>
    <row r="14691" customFormat="false" ht="15" hidden="false" customHeight="false" outlineLevel="0" collapsed="false">
      <c r="A14691" s="28" t="n">
        <v>46193</v>
      </c>
      <c r="B14691" s="21" t="s">
        <v>113</v>
      </c>
      <c r="C14691" s="21" t="s">
        <v>138</v>
      </c>
      <c r="D14691" s="29" t="n">
        <v>121.12</v>
      </c>
      <c r="E14691" s="29" t="n">
        <f aca="false">D14691/10</f>
        <v>12.112</v>
      </c>
      <c r="F14691" s="29" t="n">
        <f aca="false">(E14691+Einstellungen!$B$20)*(1+Einstellungen!$B$10)</f>
        <v>36.61392</v>
      </c>
      <c r="G14691" s="21" t="str">
        <f aca="false">IF(F14691&lt;Einstellungen!$B$5,"ja","nein")</f>
        <v>nein</v>
      </c>
      <c r="H14691" s="21" t="s">
        <v>33</v>
      </c>
      <c r="I14691" s="29" t="n">
        <f aca="false">INDEX(Einstellungen!$B$27:$B$50,2)</f>
        <v>0.5</v>
      </c>
      <c r="J14691" s="29" t="n">
        <f aca="false">F14691*I14691</f>
        <v>18.30696</v>
      </c>
    </row>
    <row r="14692" customFormat="false" ht="15" hidden="false" customHeight="false" outlineLevel="0" collapsed="false">
      <c r="A14692" s="28" t="n">
        <v>46193</v>
      </c>
      <c r="B14692" s="21" t="s">
        <v>114</v>
      </c>
      <c r="C14692" s="21" t="s">
        <v>138</v>
      </c>
      <c r="D14692" s="29" t="n">
        <v>118.6</v>
      </c>
      <c r="E14692" s="29" t="n">
        <f aca="false">D14692/10</f>
        <v>11.86</v>
      </c>
      <c r="F14692" s="29" t="n">
        <f aca="false">(E14692+Einstellungen!$B$20)*(1+Einstellungen!$B$10)</f>
        <v>36.31404</v>
      </c>
      <c r="G14692" s="21" t="str">
        <f aca="false">IF(F14692&lt;Einstellungen!$B$5,"ja","nein")</f>
        <v>nein</v>
      </c>
      <c r="H14692" s="21" t="s">
        <v>33</v>
      </c>
      <c r="I14692" s="29" t="n">
        <f aca="false">INDEX(Einstellungen!$B$27:$B$50,3)</f>
        <v>0.45</v>
      </c>
      <c r="J14692" s="29" t="n">
        <f aca="false">F14692*I14692</f>
        <v>16.341318</v>
      </c>
    </row>
    <row r="14693" customFormat="false" ht="15" hidden="false" customHeight="false" outlineLevel="0" collapsed="false">
      <c r="A14693" s="28" t="n">
        <v>46193</v>
      </c>
      <c r="B14693" s="21" t="s">
        <v>115</v>
      </c>
      <c r="C14693" s="21" t="s">
        <v>138</v>
      </c>
      <c r="D14693" s="29" t="n">
        <v>116.763</v>
      </c>
      <c r="E14693" s="29" t="n">
        <f aca="false">D14693/10</f>
        <v>11.6763</v>
      </c>
      <c r="F14693" s="29" t="n">
        <f aca="false">(E14693+Einstellungen!$B$20)*(1+Einstellungen!$B$10)</f>
        <v>36.095437</v>
      </c>
      <c r="G14693" s="21" t="str">
        <f aca="false">IF(F14693&lt;Einstellungen!$B$5,"ja","nein")</f>
        <v>nein</v>
      </c>
      <c r="H14693" s="21" t="s">
        <v>33</v>
      </c>
      <c r="I14693" s="29" t="n">
        <f aca="false">INDEX(Einstellungen!$B$27:$B$50,4)</f>
        <v>0.45</v>
      </c>
      <c r="J14693" s="29" t="n">
        <f aca="false">F14693*I14693</f>
        <v>16.24294665</v>
      </c>
    </row>
    <row r="14694" customFormat="false" ht="15" hidden="false" customHeight="false" outlineLevel="0" collapsed="false">
      <c r="A14694" s="28" t="n">
        <v>46193</v>
      </c>
      <c r="B14694" s="21" t="s">
        <v>116</v>
      </c>
      <c r="C14694" s="21" t="s">
        <v>138</v>
      </c>
      <c r="D14694" s="29" t="n">
        <v>114.797</v>
      </c>
      <c r="E14694" s="29" t="n">
        <f aca="false">D14694/10</f>
        <v>11.4797</v>
      </c>
      <c r="F14694" s="29" t="n">
        <f aca="false">(E14694+Einstellungen!$B$20)*(1+Einstellungen!$B$10)</f>
        <v>35.861483</v>
      </c>
      <c r="G14694" s="21" t="str">
        <f aca="false">IF(F14694&lt;Einstellungen!$B$5,"ja","nein")</f>
        <v>nein</v>
      </c>
      <c r="H14694" s="21" t="s">
        <v>33</v>
      </c>
      <c r="I14694" s="29" t="n">
        <f aca="false">INDEX(Einstellungen!$B$27:$B$50,5)</f>
        <v>0.45</v>
      </c>
      <c r="J14694" s="29" t="n">
        <f aca="false">F14694*I14694</f>
        <v>16.13766735</v>
      </c>
    </row>
    <row r="14695" customFormat="false" ht="15" hidden="false" customHeight="false" outlineLevel="0" collapsed="false">
      <c r="A14695" s="28" t="n">
        <v>46193</v>
      </c>
      <c r="B14695" s="21" t="s">
        <v>117</v>
      </c>
      <c r="C14695" s="21" t="s">
        <v>138</v>
      </c>
      <c r="D14695" s="29" t="n">
        <v>114.493</v>
      </c>
      <c r="E14695" s="29" t="n">
        <f aca="false">D14695/10</f>
        <v>11.4493</v>
      </c>
      <c r="F14695" s="29" t="n">
        <f aca="false">(E14695+Einstellungen!$B$20)*(1+Einstellungen!$B$10)</f>
        <v>35.825307</v>
      </c>
      <c r="G14695" s="21" t="str">
        <f aca="false">IF(F14695&lt;Einstellungen!$B$5,"ja","nein")</f>
        <v>nein</v>
      </c>
      <c r="H14695" s="21" t="s">
        <v>33</v>
      </c>
      <c r="I14695" s="29" t="n">
        <f aca="false">INDEX(Einstellungen!$B$27:$B$50,6)</f>
        <v>0.5</v>
      </c>
      <c r="J14695" s="29" t="n">
        <f aca="false">F14695*I14695</f>
        <v>17.9126535</v>
      </c>
    </row>
    <row r="14696" customFormat="false" ht="15" hidden="false" customHeight="false" outlineLevel="0" collapsed="false">
      <c r="A14696" s="28" t="n">
        <v>46193</v>
      </c>
      <c r="B14696" s="21" t="s">
        <v>118</v>
      </c>
      <c r="C14696" s="21" t="s">
        <v>138</v>
      </c>
      <c r="D14696" s="29" t="n">
        <v>109.728</v>
      </c>
      <c r="E14696" s="29" t="n">
        <f aca="false">D14696/10</f>
        <v>10.9728</v>
      </c>
      <c r="F14696" s="29" t="n">
        <f aca="false">(E14696+Einstellungen!$B$20)*(1+Einstellungen!$B$10)</f>
        <v>35.258272</v>
      </c>
      <c r="G14696" s="21" t="str">
        <f aca="false">IF(F14696&lt;Einstellungen!$B$5,"ja","nein")</f>
        <v>nein</v>
      </c>
      <c r="H14696" s="21" t="s">
        <v>33</v>
      </c>
      <c r="I14696" s="29" t="n">
        <f aca="false">INDEX(Einstellungen!$B$27:$B$50,7)</f>
        <v>0.7</v>
      </c>
      <c r="J14696" s="29" t="n">
        <f aca="false">F14696*I14696</f>
        <v>24.6807904</v>
      </c>
    </row>
    <row r="14697" customFormat="false" ht="15" hidden="false" customHeight="false" outlineLevel="0" collapsed="false">
      <c r="A14697" s="28" t="n">
        <v>46193</v>
      </c>
      <c r="B14697" s="21" t="s">
        <v>119</v>
      </c>
      <c r="C14697" s="21" t="s">
        <v>138</v>
      </c>
      <c r="D14697" s="29" t="n">
        <v>101.677</v>
      </c>
      <c r="E14697" s="29" t="n">
        <f aca="false">D14697/10</f>
        <v>10.1677</v>
      </c>
      <c r="F14697" s="29" t="n">
        <f aca="false">(E14697+Einstellungen!$B$20)*(1+Einstellungen!$B$10)</f>
        <v>34.300203</v>
      </c>
      <c r="G14697" s="21" t="str">
        <f aca="false">IF(F14697&lt;Einstellungen!$B$5,"ja","nein")</f>
        <v>nein</v>
      </c>
      <c r="H14697" s="21" t="s">
        <v>33</v>
      </c>
      <c r="I14697" s="29" t="n">
        <f aca="false">INDEX(Einstellungen!$B$27:$B$50,8)</f>
        <v>0.95</v>
      </c>
      <c r="J14697" s="29" t="n">
        <f aca="false">F14697*I14697</f>
        <v>32.58519285</v>
      </c>
    </row>
    <row r="14698" customFormat="false" ht="15" hidden="false" customHeight="false" outlineLevel="0" collapsed="false">
      <c r="A14698" s="28" t="n">
        <v>46193</v>
      </c>
      <c r="B14698" s="21" t="s">
        <v>120</v>
      </c>
      <c r="C14698" s="21" t="s">
        <v>138</v>
      </c>
      <c r="D14698" s="29" t="n">
        <v>89.987</v>
      </c>
      <c r="E14698" s="29" t="n">
        <f aca="false">D14698/10</f>
        <v>8.9987</v>
      </c>
      <c r="F14698" s="29" t="n">
        <f aca="false">(E14698+Einstellungen!$B$20)*(1+Einstellungen!$B$10)</f>
        <v>32.909093</v>
      </c>
      <c r="G14698" s="21" t="str">
        <f aca="false">IF(F14698&lt;Einstellungen!$B$5,"ja","nein")</f>
        <v>nein</v>
      </c>
      <c r="H14698" s="21" t="s">
        <v>33</v>
      </c>
      <c r="I14698" s="29" t="n">
        <f aca="false">INDEX(Einstellungen!$B$27:$B$50,9)</f>
        <v>1.05</v>
      </c>
      <c r="J14698" s="29" t="n">
        <f aca="false">F14698*I14698</f>
        <v>34.55454765</v>
      </c>
    </row>
    <row r="14699" customFormat="false" ht="15" hidden="false" customHeight="false" outlineLevel="0" collapsed="false">
      <c r="A14699" s="28" t="n">
        <v>46193</v>
      </c>
      <c r="B14699" s="21" t="s">
        <v>121</v>
      </c>
      <c r="C14699" s="21" t="s">
        <v>138</v>
      </c>
      <c r="D14699" s="29" t="n">
        <v>41.335</v>
      </c>
      <c r="E14699" s="29" t="n">
        <f aca="false">D14699/10</f>
        <v>4.1335</v>
      </c>
      <c r="F14699" s="29" t="n">
        <f aca="false">(E14699+Einstellungen!$B$20)*(1+Einstellungen!$B$10)</f>
        <v>27.119505</v>
      </c>
      <c r="G14699" s="21" t="str">
        <f aca="false">IF(F14699&lt;Einstellungen!$B$5,"ja","nein")</f>
        <v>ja</v>
      </c>
      <c r="H14699" s="21" t="s">
        <v>33</v>
      </c>
      <c r="I14699" s="29" t="n">
        <f aca="false">INDEX(Einstellungen!$B$27:$B$50,10)</f>
        <v>1.05</v>
      </c>
      <c r="J14699" s="29" t="n">
        <f aca="false">F14699*I14699</f>
        <v>28.47548025</v>
      </c>
    </row>
    <row r="14700" customFormat="false" ht="15" hidden="false" customHeight="false" outlineLevel="0" collapsed="false">
      <c r="A14700" s="28" t="n">
        <v>46193</v>
      </c>
      <c r="B14700" s="21" t="s">
        <v>122</v>
      </c>
      <c r="C14700" s="21" t="s">
        <v>138</v>
      </c>
      <c r="D14700" s="29" t="n">
        <v>4.125</v>
      </c>
      <c r="E14700" s="29" t="n">
        <f aca="false">D14700/10</f>
        <v>0.4125</v>
      </c>
      <c r="F14700" s="29" t="n">
        <f aca="false">(E14700+Einstellungen!$B$20)*(1+Einstellungen!$B$10)</f>
        <v>22.691515</v>
      </c>
      <c r="G14700" s="21" t="str">
        <f aca="false">IF(F14700&lt;Einstellungen!$B$5,"ja","nein")</f>
        <v>ja</v>
      </c>
      <c r="H14700" s="21" t="s">
        <v>33</v>
      </c>
      <c r="I14700" s="29" t="n">
        <f aca="false">INDEX(Einstellungen!$B$27:$B$50,11)</f>
        <v>1.05</v>
      </c>
      <c r="J14700" s="29" t="n">
        <f aca="false">F14700*I14700</f>
        <v>23.82609075</v>
      </c>
    </row>
    <row r="14701" customFormat="false" ht="15" hidden="false" customHeight="false" outlineLevel="0" collapsed="false">
      <c r="A14701" s="28" t="n">
        <v>46193</v>
      </c>
      <c r="B14701" s="21" t="s">
        <v>123</v>
      </c>
      <c r="C14701" s="21" t="s">
        <v>138</v>
      </c>
      <c r="D14701" s="29" t="n">
        <v>-0.003</v>
      </c>
      <c r="E14701" s="29" t="n">
        <f aca="false">D14701/10</f>
        <v>-0.0003</v>
      </c>
      <c r="F14701" s="29" t="n">
        <f aca="false">(E14701+Einstellungen!$B$20)*(1+Einstellungen!$B$10)</f>
        <v>22.200283</v>
      </c>
      <c r="G14701" s="21" t="str">
        <f aca="false">IF(F14701&lt;Einstellungen!$B$5,"ja","nein")</f>
        <v>ja</v>
      </c>
      <c r="H14701" s="21" t="s">
        <v>33</v>
      </c>
      <c r="I14701" s="29" t="n">
        <f aca="false">INDEX(Einstellungen!$B$27:$B$50,12)</f>
        <v>1.1</v>
      </c>
      <c r="J14701" s="29" t="n">
        <f aca="false">F14701*I14701</f>
        <v>24.4203113</v>
      </c>
    </row>
    <row r="14702" customFormat="false" ht="15" hidden="false" customHeight="false" outlineLevel="0" collapsed="false">
      <c r="A14702" s="28" t="n">
        <v>46193</v>
      </c>
      <c r="B14702" s="21" t="s">
        <v>124</v>
      </c>
      <c r="C14702" s="21" t="s">
        <v>138</v>
      </c>
      <c r="D14702" s="29" t="n">
        <v>-0.013</v>
      </c>
      <c r="E14702" s="29" t="n">
        <f aca="false">D14702/10</f>
        <v>-0.0013</v>
      </c>
      <c r="F14702" s="29" t="n">
        <f aca="false">(E14702+Einstellungen!$B$20)*(1+Einstellungen!$B$10)</f>
        <v>22.199093</v>
      </c>
      <c r="G14702" s="21" t="str">
        <f aca="false">IF(F14702&lt;Einstellungen!$B$5,"ja","nein")</f>
        <v>ja</v>
      </c>
      <c r="H14702" s="21" t="s">
        <v>33</v>
      </c>
      <c r="I14702" s="29" t="n">
        <f aca="false">INDEX(Einstellungen!$B$27:$B$50,13)</f>
        <v>1.2</v>
      </c>
      <c r="J14702" s="29" t="n">
        <f aca="false">F14702*I14702</f>
        <v>26.6389116</v>
      </c>
    </row>
    <row r="14703" customFormat="false" ht="15" hidden="false" customHeight="false" outlineLevel="0" collapsed="false">
      <c r="A14703" s="28" t="n">
        <v>46193</v>
      </c>
      <c r="B14703" s="21" t="s">
        <v>125</v>
      </c>
      <c r="C14703" s="21" t="s">
        <v>138</v>
      </c>
      <c r="D14703" s="29" t="n">
        <v>-0.018</v>
      </c>
      <c r="E14703" s="29" t="n">
        <f aca="false">D14703/10</f>
        <v>-0.0018</v>
      </c>
      <c r="F14703" s="29" t="n">
        <f aca="false">(E14703+Einstellungen!$B$20)*(1+Einstellungen!$B$10)</f>
        <v>22.198498</v>
      </c>
      <c r="G14703" s="21" t="str">
        <f aca="false">IF(F14703&lt;Einstellungen!$B$5,"ja","nein")</f>
        <v>ja</v>
      </c>
      <c r="H14703" s="21" t="s">
        <v>33</v>
      </c>
      <c r="I14703" s="29" t="n">
        <f aca="false">INDEX(Einstellungen!$B$27:$B$50,14)</f>
        <v>1.15</v>
      </c>
      <c r="J14703" s="29" t="n">
        <f aca="false">F14703*I14703</f>
        <v>25.5282727</v>
      </c>
    </row>
    <row r="14704" customFormat="false" ht="15" hidden="false" customHeight="false" outlineLevel="0" collapsed="false">
      <c r="A14704" s="28" t="n">
        <v>46193</v>
      </c>
      <c r="B14704" s="21" t="s">
        <v>126</v>
      </c>
      <c r="C14704" s="21" t="s">
        <v>138</v>
      </c>
      <c r="D14704" s="29" t="n">
        <v>-0.013</v>
      </c>
      <c r="E14704" s="29" t="n">
        <f aca="false">D14704/10</f>
        <v>-0.0013</v>
      </c>
      <c r="F14704" s="29" t="n">
        <f aca="false">(E14704+Einstellungen!$B$20)*(1+Einstellungen!$B$10)</f>
        <v>22.199093</v>
      </c>
      <c r="G14704" s="21" t="str">
        <f aca="false">IF(F14704&lt;Einstellungen!$B$5,"ja","nein")</f>
        <v>ja</v>
      </c>
      <c r="H14704" s="21" t="s">
        <v>33</v>
      </c>
      <c r="I14704" s="29" t="n">
        <f aca="false">INDEX(Einstellungen!$B$27:$B$50,15)</f>
        <v>1</v>
      </c>
      <c r="J14704" s="29" t="n">
        <f aca="false">F14704*I14704</f>
        <v>22.199093</v>
      </c>
    </row>
    <row r="14705" customFormat="false" ht="15" hidden="false" customHeight="false" outlineLevel="0" collapsed="false">
      <c r="A14705" s="28" t="n">
        <v>46193</v>
      </c>
      <c r="B14705" s="21" t="s">
        <v>127</v>
      </c>
      <c r="C14705" s="21" t="s">
        <v>138</v>
      </c>
      <c r="D14705" s="29" t="n">
        <v>0.25</v>
      </c>
      <c r="E14705" s="29" t="n">
        <f aca="false">D14705/10</f>
        <v>0.025</v>
      </c>
      <c r="F14705" s="29" t="n">
        <f aca="false">(E14705+Einstellungen!$B$20)*(1+Einstellungen!$B$10)</f>
        <v>22.23039</v>
      </c>
      <c r="G14705" s="21" t="str">
        <f aca="false">IF(F14705&lt;Einstellungen!$B$5,"ja","nein")</f>
        <v>ja</v>
      </c>
      <c r="H14705" s="21" t="s">
        <v>33</v>
      </c>
      <c r="I14705" s="29" t="n">
        <f aca="false">INDEX(Einstellungen!$B$27:$B$50,16)</f>
        <v>0.95</v>
      </c>
      <c r="J14705" s="29" t="n">
        <f aca="false">F14705*I14705</f>
        <v>21.1188705</v>
      </c>
    </row>
    <row r="14706" customFormat="false" ht="15" hidden="false" customHeight="false" outlineLevel="0" collapsed="false">
      <c r="A14706" s="28" t="n">
        <v>46193</v>
      </c>
      <c r="B14706" s="21" t="s">
        <v>128</v>
      </c>
      <c r="C14706" s="21" t="s">
        <v>138</v>
      </c>
      <c r="D14706" s="29" t="n">
        <v>18.308</v>
      </c>
      <c r="E14706" s="29" t="n">
        <f aca="false">D14706/10</f>
        <v>1.8308</v>
      </c>
      <c r="F14706" s="29" t="n">
        <f aca="false">(E14706+Einstellungen!$B$20)*(1+Einstellungen!$B$10)</f>
        <v>24.379292</v>
      </c>
      <c r="G14706" s="21" t="str">
        <f aca="false">IF(F14706&lt;Einstellungen!$B$5,"ja","nein")</f>
        <v>ja</v>
      </c>
      <c r="H14706" s="21" t="s">
        <v>33</v>
      </c>
      <c r="I14706" s="29" t="n">
        <f aca="false">INDEX(Einstellungen!$B$27:$B$50,17)</f>
        <v>0.95</v>
      </c>
      <c r="J14706" s="29" t="n">
        <f aca="false">F14706*I14706</f>
        <v>23.1603274</v>
      </c>
    </row>
    <row r="14707" customFormat="false" ht="15" hidden="false" customHeight="false" outlineLevel="0" collapsed="false">
      <c r="A14707" s="28" t="n">
        <v>46193</v>
      </c>
      <c r="B14707" s="21" t="s">
        <v>129</v>
      </c>
      <c r="C14707" s="21" t="s">
        <v>138</v>
      </c>
      <c r="D14707" s="29" t="n">
        <v>84.22</v>
      </c>
      <c r="E14707" s="29" t="n">
        <f aca="false">D14707/10</f>
        <v>8.422</v>
      </c>
      <c r="F14707" s="29" t="n">
        <f aca="false">(E14707+Einstellungen!$B$20)*(1+Einstellungen!$B$10)</f>
        <v>32.22282</v>
      </c>
      <c r="G14707" s="21" t="str">
        <f aca="false">IF(F14707&lt;Einstellungen!$B$5,"ja","nein")</f>
        <v>nein</v>
      </c>
      <c r="H14707" s="21" t="s">
        <v>33</v>
      </c>
      <c r="I14707" s="29" t="n">
        <f aca="false">INDEX(Einstellungen!$B$27:$B$50,18)</f>
        <v>1.1</v>
      </c>
      <c r="J14707" s="29" t="n">
        <f aca="false">F14707*I14707</f>
        <v>35.445102</v>
      </c>
    </row>
    <row r="14708" customFormat="false" ht="15" hidden="false" customHeight="false" outlineLevel="0" collapsed="false">
      <c r="A14708" s="28" t="n">
        <v>46193</v>
      </c>
      <c r="B14708" s="21" t="s">
        <v>130</v>
      </c>
      <c r="C14708" s="21" t="s">
        <v>138</v>
      </c>
      <c r="D14708" s="29" t="n">
        <v>119.782</v>
      </c>
      <c r="E14708" s="29" t="n">
        <f aca="false">D14708/10</f>
        <v>11.9782</v>
      </c>
      <c r="F14708" s="29" t="n">
        <f aca="false">(E14708+Einstellungen!$B$20)*(1+Einstellungen!$B$10)</f>
        <v>36.454698</v>
      </c>
      <c r="G14708" s="21" t="str">
        <f aca="false">IF(F14708&lt;Einstellungen!$B$5,"ja","nein")</f>
        <v>nein</v>
      </c>
      <c r="H14708" s="21" t="s">
        <v>33</v>
      </c>
      <c r="I14708" s="29" t="n">
        <f aca="false">INDEX(Einstellungen!$B$27:$B$50,19)</f>
        <v>1.35</v>
      </c>
      <c r="J14708" s="29" t="n">
        <f aca="false">F14708*I14708</f>
        <v>49.2138423</v>
      </c>
    </row>
    <row r="14709" customFormat="false" ht="15" hidden="false" customHeight="false" outlineLevel="0" collapsed="false">
      <c r="A14709" s="28" t="n">
        <v>46193</v>
      </c>
      <c r="B14709" s="21" t="s">
        <v>131</v>
      </c>
      <c r="C14709" s="21" t="s">
        <v>138</v>
      </c>
      <c r="D14709" s="29" t="n">
        <v>147.398</v>
      </c>
      <c r="E14709" s="29" t="n">
        <f aca="false">D14709/10</f>
        <v>14.7398</v>
      </c>
      <c r="F14709" s="29" t="n">
        <f aca="false">(E14709+Einstellungen!$B$20)*(1+Einstellungen!$B$10)</f>
        <v>39.741002</v>
      </c>
      <c r="G14709" s="21" t="str">
        <f aca="false">IF(F14709&lt;Einstellungen!$B$5,"ja","nein")</f>
        <v>nein</v>
      </c>
      <c r="H14709" s="21" t="s">
        <v>33</v>
      </c>
      <c r="I14709" s="29" t="n">
        <f aca="false">INDEX(Einstellungen!$B$27:$B$50,20)</f>
        <v>1.45</v>
      </c>
      <c r="J14709" s="29" t="n">
        <f aca="false">F14709*I14709</f>
        <v>57.6244529</v>
      </c>
    </row>
    <row r="14710" customFormat="false" ht="15" hidden="false" customHeight="false" outlineLevel="0" collapsed="false">
      <c r="A14710" s="28" t="n">
        <v>46193</v>
      </c>
      <c r="B14710" s="21" t="s">
        <v>132</v>
      </c>
      <c r="C14710" s="21" t="s">
        <v>138</v>
      </c>
      <c r="D14710" s="29" t="n">
        <v>171.987</v>
      </c>
      <c r="E14710" s="29" t="n">
        <f aca="false">D14710/10</f>
        <v>17.1987</v>
      </c>
      <c r="F14710" s="29" t="n">
        <f aca="false">(E14710+Einstellungen!$B$20)*(1+Einstellungen!$B$10)</f>
        <v>42.667093</v>
      </c>
      <c r="G14710" s="21" t="str">
        <f aca="false">IF(F14710&lt;Einstellungen!$B$5,"ja","nein")</f>
        <v>nein</v>
      </c>
      <c r="H14710" s="21" t="s">
        <v>33</v>
      </c>
      <c r="I14710" s="29" t="n">
        <f aca="false">INDEX(Einstellungen!$B$27:$B$50,21)</f>
        <v>1.4</v>
      </c>
      <c r="J14710" s="29" t="n">
        <f aca="false">F14710*I14710</f>
        <v>59.7339302</v>
      </c>
    </row>
    <row r="14711" customFormat="false" ht="15" hidden="false" customHeight="false" outlineLevel="0" collapsed="false">
      <c r="A14711" s="28" t="n">
        <v>46193</v>
      </c>
      <c r="B14711" s="21" t="s">
        <v>133</v>
      </c>
      <c r="C14711" s="21" t="s">
        <v>138</v>
      </c>
      <c r="D14711" s="29" t="n">
        <v>182.55</v>
      </c>
      <c r="E14711" s="29" t="n">
        <f aca="false">D14711/10</f>
        <v>18.255</v>
      </c>
      <c r="F14711" s="29" t="n">
        <f aca="false">(E14711+Einstellungen!$B$20)*(1+Einstellungen!$B$10)</f>
        <v>43.92409</v>
      </c>
      <c r="G14711" s="21" t="str">
        <f aca="false">IF(F14711&lt;Einstellungen!$B$5,"ja","nein")</f>
        <v>nein</v>
      </c>
      <c r="H14711" s="21" t="s">
        <v>33</v>
      </c>
      <c r="I14711" s="29" t="n">
        <f aca="false">INDEX(Einstellungen!$B$27:$B$50,22)</f>
        <v>1.25</v>
      </c>
      <c r="J14711" s="29" t="n">
        <f aca="false">F14711*I14711</f>
        <v>54.9051125</v>
      </c>
    </row>
    <row r="14712" customFormat="false" ht="15" hidden="false" customHeight="false" outlineLevel="0" collapsed="false">
      <c r="A14712" s="28" t="n">
        <v>46193</v>
      </c>
      <c r="B14712" s="21" t="s">
        <v>134</v>
      </c>
      <c r="C14712" s="21" t="s">
        <v>138</v>
      </c>
      <c r="D14712" s="29" t="n">
        <v>165.067</v>
      </c>
      <c r="E14712" s="29" t="n">
        <f aca="false">D14712/10</f>
        <v>16.5067</v>
      </c>
      <c r="F14712" s="29" t="n">
        <f aca="false">(E14712+Einstellungen!$B$20)*(1+Einstellungen!$B$10)</f>
        <v>41.843613</v>
      </c>
      <c r="G14712" s="21" t="str">
        <f aca="false">IF(F14712&lt;Einstellungen!$B$5,"ja","nein")</f>
        <v>nein</v>
      </c>
      <c r="H14712" s="21" t="s">
        <v>33</v>
      </c>
      <c r="I14712" s="29" t="n">
        <f aca="false">INDEX(Einstellungen!$B$27:$B$50,23)</f>
        <v>1.05</v>
      </c>
      <c r="J14712" s="29" t="n">
        <f aca="false">F14712*I14712</f>
        <v>43.93579365</v>
      </c>
    </row>
    <row r="14713" customFormat="false" ht="15" hidden="false" customHeight="false" outlineLevel="0" collapsed="false">
      <c r="A14713" s="28" t="n">
        <v>46193</v>
      </c>
      <c r="B14713" s="21" t="s">
        <v>135</v>
      </c>
      <c r="C14713" s="21" t="s">
        <v>138</v>
      </c>
      <c r="D14713" s="29" t="n">
        <v>146.808</v>
      </c>
      <c r="E14713" s="29" t="n">
        <f aca="false">D14713/10</f>
        <v>14.6808</v>
      </c>
      <c r="F14713" s="29" t="n">
        <f aca="false">(E14713+Einstellungen!$B$20)*(1+Einstellungen!$B$10)</f>
        <v>39.670792</v>
      </c>
      <c r="G14713" s="21" t="str">
        <f aca="false">IF(F14713&lt;Einstellungen!$B$5,"ja","nein")</f>
        <v>nein</v>
      </c>
      <c r="H14713" s="21" t="s">
        <v>33</v>
      </c>
      <c r="I14713" s="29" t="n">
        <f aca="false">INDEX(Einstellungen!$B$27:$B$50,24)</f>
        <v>0.8</v>
      </c>
      <c r="J14713" s="29" t="n">
        <f aca="false">F14713*I14713</f>
        <v>31.7366336</v>
      </c>
    </row>
    <row r="14714" customFormat="false" ht="15" hidden="false" customHeight="false" outlineLevel="0" collapsed="false">
      <c r="A14714" s="28" t="n">
        <v>46194</v>
      </c>
      <c r="B14714" s="21" t="s">
        <v>111</v>
      </c>
      <c r="C14714" s="21" t="s">
        <v>139</v>
      </c>
      <c r="D14714" s="29" t="n">
        <v>137.915</v>
      </c>
      <c r="E14714" s="29" t="n">
        <f aca="false">D14714/10</f>
        <v>13.7915</v>
      </c>
      <c r="F14714" s="29" t="n">
        <f aca="false">(E14714+Einstellungen!$B$20)*(1+Einstellungen!$B$10)</f>
        <v>38.612525</v>
      </c>
      <c r="G14714" s="21" t="str">
        <f aca="false">IF(F14714&lt;Einstellungen!$B$5,"ja","nein")</f>
        <v>nein</v>
      </c>
      <c r="H14714" s="21" t="s">
        <v>33</v>
      </c>
      <c r="I14714" s="29" t="n">
        <f aca="false">INDEX(Einstellungen!$B$27:$B$50,1)</f>
        <v>0.6</v>
      </c>
      <c r="J14714" s="29" t="n">
        <f aca="false">F14714*I14714</f>
        <v>23.167515</v>
      </c>
    </row>
    <row r="14715" customFormat="false" ht="15" hidden="false" customHeight="false" outlineLevel="0" collapsed="false">
      <c r="A14715" s="28" t="n">
        <v>46194</v>
      </c>
      <c r="B14715" s="21" t="s">
        <v>113</v>
      </c>
      <c r="C14715" s="21" t="s">
        <v>139</v>
      </c>
      <c r="D14715" s="29" t="n">
        <v>128.565</v>
      </c>
      <c r="E14715" s="29" t="n">
        <f aca="false">D14715/10</f>
        <v>12.8565</v>
      </c>
      <c r="F14715" s="29" t="n">
        <f aca="false">(E14715+Einstellungen!$B$20)*(1+Einstellungen!$B$10)</f>
        <v>37.499875</v>
      </c>
      <c r="G14715" s="21" t="str">
        <f aca="false">IF(F14715&lt;Einstellungen!$B$5,"ja","nein")</f>
        <v>nein</v>
      </c>
      <c r="H14715" s="21" t="s">
        <v>33</v>
      </c>
      <c r="I14715" s="29" t="n">
        <f aca="false">INDEX(Einstellungen!$B$27:$B$50,2)</f>
        <v>0.5</v>
      </c>
      <c r="J14715" s="29" t="n">
        <f aca="false">F14715*I14715</f>
        <v>18.7499375</v>
      </c>
    </row>
    <row r="14716" customFormat="false" ht="15" hidden="false" customHeight="false" outlineLevel="0" collapsed="false">
      <c r="A14716" s="28" t="n">
        <v>46194</v>
      </c>
      <c r="B14716" s="21" t="s">
        <v>114</v>
      </c>
      <c r="C14716" s="21" t="s">
        <v>139</v>
      </c>
      <c r="D14716" s="29" t="n">
        <v>126.415</v>
      </c>
      <c r="E14716" s="29" t="n">
        <f aca="false">D14716/10</f>
        <v>12.6415</v>
      </c>
      <c r="F14716" s="29" t="n">
        <f aca="false">(E14716+Einstellungen!$B$20)*(1+Einstellungen!$B$10)</f>
        <v>37.244025</v>
      </c>
      <c r="G14716" s="21" t="str">
        <f aca="false">IF(F14716&lt;Einstellungen!$B$5,"ja","nein")</f>
        <v>nein</v>
      </c>
      <c r="H14716" s="21" t="s">
        <v>33</v>
      </c>
      <c r="I14716" s="29" t="n">
        <f aca="false">INDEX(Einstellungen!$B$27:$B$50,3)</f>
        <v>0.45</v>
      </c>
      <c r="J14716" s="29" t="n">
        <f aca="false">F14716*I14716</f>
        <v>16.75981125</v>
      </c>
    </row>
    <row r="14717" customFormat="false" ht="15" hidden="false" customHeight="false" outlineLevel="0" collapsed="false">
      <c r="A14717" s="28" t="n">
        <v>46194</v>
      </c>
      <c r="B14717" s="21" t="s">
        <v>115</v>
      </c>
      <c r="C14717" s="21" t="s">
        <v>139</v>
      </c>
      <c r="D14717" s="29" t="n">
        <v>124.17</v>
      </c>
      <c r="E14717" s="29" t="n">
        <f aca="false">D14717/10</f>
        <v>12.417</v>
      </c>
      <c r="F14717" s="29" t="n">
        <f aca="false">(E14717+Einstellungen!$B$20)*(1+Einstellungen!$B$10)</f>
        <v>36.97687</v>
      </c>
      <c r="G14717" s="21" t="str">
        <f aca="false">IF(F14717&lt;Einstellungen!$B$5,"ja","nein")</f>
        <v>nein</v>
      </c>
      <c r="H14717" s="21" t="s">
        <v>33</v>
      </c>
      <c r="I14717" s="29" t="n">
        <f aca="false">INDEX(Einstellungen!$B$27:$B$50,4)</f>
        <v>0.45</v>
      </c>
      <c r="J14717" s="29" t="n">
        <f aca="false">F14717*I14717</f>
        <v>16.6395915</v>
      </c>
    </row>
    <row r="14718" customFormat="false" ht="15" hidden="false" customHeight="false" outlineLevel="0" collapsed="false">
      <c r="A14718" s="28" t="n">
        <v>46194</v>
      </c>
      <c r="B14718" s="21" t="s">
        <v>116</v>
      </c>
      <c r="C14718" s="21" t="s">
        <v>139</v>
      </c>
      <c r="D14718" s="29" t="n">
        <v>122.433</v>
      </c>
      <c r="E14718" s="29" t="n">
        <f aca="false">D14718/10</f>
        <v>12.2433</v>
      </c>
      <c r="F14718" s="29" t="n">
        <f aca="false">(E14718+Einstellungen!$B$20)*(1+Einstellungen!$B$10)</f>
        <v>36.770167</v>
      </c>
      <c r="G14718" s="21" t="str">
        <f aca="false">IF(F14718&lt;Einstellungen!$B$5,"ja","nein")</f>
        <v>nein</v>
      </c>
      <c r="H14718" s="21" t="s">
        <v>33</v>
      </c>
      <c r="I14718" s="29" t="n">
        <f aca="false">INDEX(Einstellungen!$B$27:$B$50,5)</f>
        <v>0.45</v>
      </c>
      <c r="J14718" s="29" t="n">
        <f aca="false">F14718*I14718</f>
        <v>16.54657515</v>
      </c>
    </row>
    <row r="14719" customFormat="false" ht="15" hidden="false" customHeight="false" outlineLevel="0" collapsed="false">
      <c r="A14719" s="28" t="n">
        <v>46194</v>
      </c>
      <c r="B14719" s="21" t="s">
        <v>117</v>
      </c>
      <c r="C14719" s="21" t="s">
        <v>139</v>
      </c>
      <c r="D14719" s="29" t="n">
        <v>119.588</v>
      </c>
      <c r="E14719" s="29" t="n">
        <f aca="false">D14719/10</f>
        <v>11.9588</v>
      </c>
      <c r="F14719" s="29" t="n">
        <f aca="false">(E14719+Einstellungen!$B$20)*(1+Einstellungen!$B$10)</f>
        <v>36.431612</v>
      </c>
      <c r="G14719" s="21" t="str">
        <f aca="false">IF(F14719&lt;Einstellungen!$B$5,"ja","nein")</f>
        <v>nein</v>
      </c>
      <c r="H14719" s="21" t="s">
        <v>33</v>
      </c>
      <c r="I14719" s="29" t="n">
        <f aca="false">INDEX(Einstellungen!$B$27:$B$50,6)</f>
        <v>0.5</v>
      </c>
      <c r="J14719" s="29" t="n">
        <f aca="false">F14719*I14719</f>
        <v>18.215806</v>
      </c>
    </row>
    <row r="14720" customFormat="false" ht="15" hidden="false" customHeight="false" outlineLevel="0" collapsed="false">
      <c r="A14720" s="28" t="n">
        <v>46194</v>
      </c>
      <c r="B14720" s="21" t="s">
        <v>118</v>
      </c>
      <c r="C14720" s="21" t="s">
        <v>139</v>
      </c>
      <c r="D14720" s="29" t="n">
        <v>112.1</v>
      </c>
      <c r="E14720" s="29" t="n">
        <f aca="false">D14720/10</f>
        <v>11.21</v>
      </c>
      <c r="F14720" s="29" t="n">
        <f aca="false">(E14720+Einstellungen!$B$20)*(1+Einstellungen!$B$10)</f>
        <v>35.54054</v>
      </c>
      <c r="G14720" s="21" t="str">
        <f aca="false">IF(F14720&lt;Einstellungen!$B$5,"ja","nein")</f>
        <v>nein</v>
      </c>
      <c r="H14720" s="21" t="s">
        <v>33</v>
      </c>
      <c r="I14720" s="29" t="n">
        <f aca="false">INDEX(Einstellungen!$B$27:$B$50,7)</f>
        <v>0.7</v>
      </c>
      <c r="J14720" s="29" t="n">
        <f aca="false">F14720*I14720</f>
        <v>24.878378</v>
      </c>
    </row>
    <row r="14721" customFormat="false" ht="15" hidden="false" customHeight="false" outlineLevel="0" collapsed="false">
      <c r="A14721" s="28" t="n">
        <v>46194</v>
      </c>
      <c r="B14721" s="21" t="s">
        <v>119</v>
      </c>
      <c r="C14721" s="21" t="s">
        <v>139</v>
      </c>
      <c r="D14721" s="29" t="n">
        <v>102.355</v>
      </c>
      <c r="E14721" s="29" t="n">
        <f aca="false">D14721/10</f>
        <v>10.2355</v>
      </c>
      <c r="F14721" s="29" t="n">
        <f aca="false">(E14721+Einstellungen!$B$20)*(1+Einstellungen!$B$10)</f>
        <v>34.380885</v>
      </c>
      <c r="G14721" s="21" t="str">
        <f aca="false">IF(F14721&lt;Einstellungen!$B$5,"ja","nein")</f>
        <v>nein</v>
      </c>
      <c r="H14721" s="21" t="s">
        <v>33</v>
      </c>
      <c r="I14721" s="29" t="n">
        <f aca="false">INDEX(Einstellungen!$B$27:$B$50,8)</f>
        <v>0.95</v>
      </c>
      <c r="J14721" s="29" t="n">
        <f aca="false">F14721*I14721</f>
        <v>32.66184075</v>
      </c>
    </row>
    <row r="14722" customFormat="false" ht="15" hidden="false" customHeight="false" outlineLevel="0" collapsed="false">
      <c r="A14722" s="28" t="n">
        <v>46194</v>
      </c>
      <c r="B14722" s="21" t="s">
        <v>120</v>
      </c>
      <c r="C14722" s="21" t="s">
        <v>139</v>
      </c>
      <c r="D14722" s="29" t="n">
        <v>70.815</v>
      </c>
      <c r="E14722" s="29" t="n">
        <f aca="false">D14722/10</f>
        <v>7.0815</v>
      </c>
      <c r="F14722" s="29" t="n">
        <f aca="false">(E14722+Einstellungen!$B$20)*(1+Einstellungen!$B$10)</f>
        <v>30.627625</v>
      </c>
      <c r="G14722" s="21" t="str">
        <f aca="false">IF(F14722&lt;Einstellungen!$B$5,"ja","nein")</f>
        <v>nein</v>
      </c>
      <c r="H14722" s="21" t="s">
        <v>33</v>
      </c>
      <c r="I14722" s="29" t="n">
        <f aca="false">INDEX(Einstellungen!$B$27:$B$50,9)</f>
        <v>1.05</v>
      </c>
      <c r="J14722" s="29" t="n">
        <f aca="false">F14722*I14722</f>
        <v>32.15900625</v>
      </c>
    </row>
    <row r="14723" customFormat="false" ht="15" hidden="false" customHeight="false" outlineLevel="0" collapsed="false">
      <c r="A14723" s="28" t="n">
        <v>46194</v>
      </c>
      <c r="B14723" s="21" t="s">
        <v>121</v>
      </c>
      <c r="C14723" s="21" t="s">
        <v>139</v>
      </c>
      <c r="D14723" s="29" t="n">
        <v>25.983</v>
      </c>
      <c r="E14723" s="29" t="n">
        <f aca="false">D14723/10</f>
        <v>2.5983</v>
      </c>
      <c r="F14723" s="29" t="n">
        <f aca="false">(E14723+Einstellungen!$B$20)*(1+Einstellungen!$B$10)</f>
        <v>25.292617</v>
      </c>
      <c r="G14723" s="21" t="str">
        <f aca="false">IF(F14723&lt;Einstellungen!$B$5,"ja","nein")</f>
        <v>ja</v>
      </c>
      <c r="H14723" s="21" t="s">
        <v>33</v>
      </c>
      <c r="I14723" s="29" t="n">
        <f aca="false">INDEX(Einstellungen!$B$27:$B$50,10)</f>
        <v>1.05</v>
      </c>
      <c r="J14723" s="29" t="n">
        <f aca="false">F14723*I14723</f>
        <v>26.55724785</v>
      </c>
    </row>
    <row r="14724" customFormat="false" ht="15" hidden="false" customHeight="false" outlineLevel="0" collapsed="false">
      <c r="A14724" s="28" t="n">
        <v>46194</v>
      </c>
      <c r="B14724" s="21" t="s">
        <v>122</v>
      </c>
      <c r="C14724" s="21" t="s">
        <v>139</v>
      </c>
      <c r="D14724" s="29" t="n">
        <v>1.362</v>
      </c>
      <c r="E14724" s="29" t="n">
        <f aca="false">D14724/10</f>
        <v>0.1362</v>
      </c>
      <c r="F14724" s="29" t="n">
        <f aca="false">(E14724+Einstellungen!$B$20)*(1+Einstellungen!$B$10)</f>
        <v>22.362718</v>
      </c>
      <c r="G14724" s="21" t="str">
        <f aca="false">IF(F14724&lt;Einstellungen!$B$5,"ja","nein")</f>
        <v>ja</v>
      </c>
      <c r="H14724" s="21" t="s">
        <v>33</v>
      </c>
      <c r="I14724" s="29" t="n">
        <f aca="false">INDEX(Einstellungen!$B$27:$B$50,11)</f>
        <v>1.05</v>
      </c>
      <c r="J14724" s="29" t="n">
        <f aca="false">F14724*I14724</f>
        <v>23.4808539</v>
      </c>
    </row>
    <row r="14725" customFormat="false" ht="15" hidden="false" customHeight="false" outlineLevel="0" collapsed="false">
      <c r="A14725" s="28" t="n">
        <v>46194</v>
      </c>
      <c r="B14725" s="21" t="s">
        <v>123</v>
      </c>
      <c r="C14725" s="21" t="s">
        <v>139</v>
      </c>
      <c r="D14725" s="29" t="n">
        <v>-0.003</v>
      </c>
      <c r="E14725" s="29" t="n">
        <f aca="false">D14725/10</f>
        <v>-0.0003</v>
      </c>
      <c r="F14725" s="29" t="n">
        <f aca="false">(E14725+Einstellungen!$B$20)*(1+Einstellungen!$B$10)</f>
        <v>22.200283</v>
      </c>
      <c r="G14725" s="21" t="str">
        <f aca="false">IF(F14725&lt;Einstellungen!$B$5,"ja","nein")</f>
        <v>ja</v>
      </c>
      <c r="H14725" s="21" t="s">
        <v>33</v>
      </c>
      <c r="I14725" s="29" t="n">
        <f aca="false">INDEX(Einstellungen!$B$27:$B$50,12)</f>
        <v>1.1</v>
      </c>
      <c r="J14725" s="29" t="n">
        <f aca="false">F14725*I14725</f>
        <v>24.4203113</v>
      </c>
    </row>
    <row r="14726" customFormat="false" ht="15" hidden="false" customHeight="false" outlineLevel="0" collapsed="false">
      <c r="A14726" s="28" t="n">
        <v>46194</v>
      </c>
      <c r="B14726" s="21" t="s">
        <v>124</v>
      </c>
      <c r="C14726" s="21" t="s">
        <v>139</v>
      </c>
      <c r="D14726" s="29" t="n">
        <v>-0.007</v>
      </c>
      <c r="E14726" s="29" t="n">
        <f aca="false">D14726/10</f>
        <v>-0.0007</v>
      </c>
      <c r="F14726" s="29" t="n">
        <f aca="false">(E14726+Einstellungen!$B$20)*(1+Einstellungen!$B$10)</f>
        <v>22.199807</v>
      </c>
      <c r="G14726" s="21" t="str">
        <f aca="false">IF(F14726&lt;Einstellungen!$B$5,"ja","nein")</f>
        <v>ja</v>
      </c>
      <c r="H14726" s="21" t="s">
        <v>33</v>
      </c>
      <c r="I14726" s="29" t="n">
        <f aca="false">INDEX(Einstellungen!$B$27:$B$50,13)</f>
        <v>1.2</v>
      </c>
      <c r="J14726" s="29" t="n">
        <f aca="false">F14726*I14726</f>
        <v>26.6397684</v>
      </c>
    </row>
    <row r="14727" customFormat="false" ht="15" hidden="false" customHeight="false" outlineLevel="0" collapsed="false">
      <c r="A14727" s="28" t="n">
        <v>46194</v>
      </c>
      <c r="B14727" s="21" t="s">
        <v>125</v>
      </c>
      <c r="C14727" s="21" t="s">
        <v>139</v>
      </c>
      <c r="D14727" s="29" t="n">
        <v>-0.01</v>
      </c>
      <c r="E14727" s="29" t="n">
        <f aca="false">D14727/10</f>
        <v>-0.001</v>
      </c>
      <c r="F14727" s="29" t="n">
        <f aca="false">(E14727+Einstellungen!$B$20)*(1+Einstellungen!$B$10)</f>
        <v>22.19945</v>
      </c>
      <c r="G14727" s="21" t="str">
        <f aca="false">IF(F14727&lt;Einstellungen!$B$5,"ja","nein")</f>
        <v>ja</v>
      </c>
      <c r="H14727" s="21" t="s">
        <v>33</v>
      </c>
      <c r="I14727" s="29" t="n">
        <f aca="false">INDEX(Einstellungen!$B$27:$B$50,14)</f>
        <v>1.15</v>
      </c>
      <c r="J14727" s="29" t="n">
        <f aca="false">F14727*I14727</f>
        <v>25.5293675</v>
      </c>
    </row>
    <row r="14728" customFormat="false" ht="15" hidden="false" customHeight="false" outlineLevel="0" collapsed="false">
      <c r="A14728" s="28" t="n">
        <v>46194</v>
      </c>
      <c r="B14728" s="21" t="s">
        <v>126</v>
      </c>
      <c r="C14728" s="21" t="s">
        <v>139</v>
      </c>
      <c r="D14728" s="29" t="n">
        <v>-0.005</v>
      </c>
      <c r="E14728" s="29" t="n">
        <f aca="false">D14728/10</f>
        <v>-0.0005</v>
      </c>
      <c r="F14728" s="29" t="n">
        <f aca="false">(E14728+Einstellungen!$B$20)*(1+Einstellungen!$B$10)</f>
        <v>22.200045</v>
      </c>
      <c r="G14728" s="21" t="str">
        <f aca="false">IF(F14728&lt;Einstellungen!$B$5,"ja","nein")</f>
        <v>ja</v>
      </c>
      <c r="H14728" s="21" t="s">
        <v>33</v>
      </c>
      <c r="I14728" s="29" t="n">
        <f aca="false">INDEX(Einstellungen!$B$27:$B$50,15)</f>
        <v>1</v>
      </c>
      <c r="J14728" s="29" t="n">
        <f aca="false">F14728*I14728</f>
        <v>22.200045</v>
      </c>
    </row>
    <row r="14729" customFormat="false" ht="15" hidden="false" customHeight="false" outlineLevel="0" collapsed="false">
      <c r="A14729" s="28" t="n">
        <v>46194</v>
      </c>
      <c r="B14729" s="21" t="s">
        <v>127</v>
      </c>
      <c r="C14729" s="21" t="s">
        <v>139</v>
      </c>
      <c r="D14729" s="29" t="n">
        <v>0.007</v>
      </c>
      <c r="E14729" s="29" t="n">
        <f aca="false">D14729/10</f>
        <v>0.0007</v>
      </c>
      <c r="F14729" s="29" t="n">
        <f aca="false">(E14729+Einstellungen!$B$20)*(1+Einstellungen!$B$10)</f>
        <v>22.201473</v>
      </c>
      <c r="G14729" s="21" t="str">
        <f aca="false">IF(F14729&lt;Einstellungen!$B$5,"ja","nein")</f>
        <v>ja</v>
      </c>
      <c r="H14729" s="21" t="s">
        <v>33</v>
      </c>
      <c r="I14729" s="29" t="n">
        <f aca="false">INDEX(Einstellungen!$B$27:$B$50,16)</f>
        <v>0.95</v>
      </c>
      <c r="J14729" s="29" t="n">
        <f aca="false">F14729*I14729</f>
        <v>21.09139935</v>
      </c>
    </row>
    <row r="14730" customFormat="false" ht="15" hidden="false" customHeight="false" outlineLevel="0" collapsed="false">
      <c r="A14730" s="28" t="n">
        <v>46194</v>
      </c>
      <c r="B14730" s="21" t="s">
        <v>128</v>
      </c>
      <c r="C14730" s="21" t="s">
        <v>139</v>
      </c>
      <c r="D14730" s="29" t="n">
        <v>12.762</v>
      </c>
      <c r="E14730" s="29" t="n">
        <f aca="false">D14730/10</f>
        <v>1.2762</v>
      </c>
      <c r="F14730" s="29" t="n">
        <f aca="false">(E14730+Einstellungen!$B$20)*(1+Einstellungen!$B$10)</f>
        <v>23.719318</v>
      </c>
      <c r="G14730" s="21" t="str">
        <f aca="false">IF(F14730&lt;Einstellungen!$B$5,"ja","nein")</f>
        <v>ja</v>
      </c>
      <c r="H14730" s="21" t="s">
        <v>33</v>
      </c>
      <c r="I14730" s="29" t="n">
        <f aca="false">INDEX(Einstellungen!$B$27:$B$50,17)</f>
        <v>0.95</v>
      </c>
      <c r="J14730" s="29" t="n">
        <f aca="false">F14730*I14730</f>
        <v>22.5333521</v>
      </c>
    </row>
    <row r="14731" customFormat="false" ht="15" hidden="false" customHeight="false" outlineLevel="0" collapsed="false">
      <c r="A14731" s="28" t="n">
        <v>46194</v>
      </c>
      <c r="B14731" s="21" t="s">
        <v>129</v>
      </c>
      <c r="C14731" s="21" t="s">
        <v>139</v>
      </c>
      <c r="D14731" s="29" t="n">
        <v>77.72</v>
      </c>
      <c r="E14731" s="29" t="n">
        <f aca="false">D14731/10</f>
        <v>7.772</v>
      </c>
      <c r="F14731" s="29" t="n">
        <f aca="false">(E14731+Einstellungen!$B$20)*(1+Einstellungen!$B$10)</f>
        <v>31.44932</v>
      </c>
      <c r="G14731" s="21" t="str">
        <f aca="false">IF(F14731&lt;Einstellungen!$B$5,"ja","nein")</f>
        <v>nein</v>
      </c>
      <c r="H14731" s="21" t="s">
        <v>33</v>
      </c>
      <c r="I14731" s="29" t="n">
        <f aca="false">INDEX(Einstellungen!$B$27:$B$50,18)</f>
        <v>1.1</v>
      </c>
      <c r="J14731" s="29" t="n">
        <f aca="false">F14731*I14731</f>
        <v>34.594252</v>
      </c>
    </row>
    <row r="14732" customFormat="false" ht="15" hidden="false" customHeight="false" outlineLevel="0" collapsed="false">
      <c r="A14732" s="28" t="n">
        <v>46194</v>
      </c>
      <c r="B14732" s="21" t="s">
        <v>130</v>
      </c>
      <c r="C14732" s="21" t="s">
        <v>139</v>
      </c>
      <c r="D14732" s="29" t="n">
        <v>115.615</v>
      </c>
      <c r="E14732" s="29" t="n">
        <f aca="false">D14732/10</f>
        <v>11.5615</v>
      </c>
      <c r="F14732" s="29" t="n">
        <f aca="false">(E14732+Einstellungen!$B$20)*(1+Einstellungen!$B$10)</f>
        <v>35.958825</v>
      </c>
      <c r="G14732" s="21" t="str">
        <f aca="false">IF(F14732&lt;Einstellungen!$B$5,"ja","nein")</f>
        <v>nein</v>
      </c>
      <c r="H14732" s="21" t="s">
        <v>33</v>
      </c>
      <c r="I14732" s="29" t="n">
        <f aca="false">INDEX(Einstellungen!$B$27:$B$50,19)</f>
        <v>1.35</v>
      </c>
      <c r="J14732" s="29" t="n">
        <f aca="false">F14732*I14732</f>
        <v>48.54441375</v>
      </c>
    </row>
    <row r="14733" customFormat="false" ht="15" hidden="false" customHeight="false" outlineLevel="0" collapsed="false">
      <c r="A14733" s="28" t="n">
        <v>46194</v>
      </c>
      <c r="B14733" s="21" t="s">
        <v>131</v>
      </c>
      <c r="C14733" s="21" t="s">
        <v>139</v>
      </c>
      <c r="D14733" s="29" t="n">
        <v>133.92</v>
      </c>
      <c r="E14733" s="29" t="n">
        <f aca="false">D14733/10</f>
        <v>13.392</v>
      </c>
      <c r="F14733" s="29" t="n">
        <f aca="false">(E14733+Einstellungen!$B$20)*(1+Einstellungen!$B$10)</f>
        <v>38.13712</v>
      </c>
      <c r="G14733" s="21" t="str">
        <f aca="false">IF(F14733&lt;Einstellungen!$B$5,"ja","nein")</f>
        <v>nein</v>
      </c>
      <c r="H14733" s="21" t="s">
        <v>33</v>
      </c>
      <c r="I14733" s="29" t="n">
        <f aca="false">INDEX(Einstellungen!$B$27:$B$50,20)</f>
        <v>1.45</v>
      </c>
      <c r="J14733" s="29" t="n">
        <f aca="false">F14733*I14733</f>
        <v>55.298824</v>
      </c>
    </row>
    <row r="14734" customFormat="false" ht="15" hidden="false" customHeight="false" outlineLevel="0" collapsed="false">
      <c r="A14734" s="28" t="n">
        <v>46194</v>
      </c>
      <c r="B14734" s="21" t="s">
        <v>132</v>
      </c>
      <c r="C14734" s="21" t="s">
        <v>139</v>
      </c>
      <c r="D14734" s="29" t="n">
        <v>150.002</v>
      </c>
      <c r="E14734" s="29" t="n">
        <f aca="false">D14734/10</f>
        <v>15.0002</v>
      </c>
      <c r="F14734" s="29" t="n">
        <f aca="false">(E14734+Einstellungen!$B$20)*(1+Einstellungen!$B$10)</f>
        <v>40.050878</v>
      </c>
      <c r="G14734" s="21" t="str">
        <f aca="false">IF(F14734&lt;Einstellungen!$B$5,"ja","nein")</f>
        <v>nein</v>
      </c>
      <c r="H14734" s="21" t="s">
        <v>33</v>
      </c>
      <c r="I14734" s="29" t="n">
        <f aca="false">INDEX(Einstellungen!$B$27:$B$50,21)</f>
        <v>1.4</v>
      </c>
      <c r="J14734" s="29" t="n">
        <f aca="false">F14734*I14734</f>
        <v>56.0712292</v>
      </c>
    </row>
    <row r="14735" customFormat="false" ht="15" hidden="false" customHeight="false" outlineLevel="0" collapsed="false">
      <c r="A14735" s="28" t="n">
        <v>46194</v>
      </c>
      <c r="B14735" s="21" t="s">
        <v>133</v>
      </c>
      <c r="C14735" s="21" t="s">
        <v>139</v>
      </c>
      <c r="D14735" s="29" t="n">
        <v>150.265</v>
      </c>
      <c r="E14735" s="29" t="n">
        <f aca="false">D14735/10</f>
        <v>15.0265</v>
      </c>
      <c r="F14735" s="29" t="n">
        <f aca="false">(E14735+Einstellungen!$B$20)*(1+Einstellungen!$B$10)</f>
        <v>40.082175</v>
      </c>
      <c r="G14735" s="21" t="str">
        <f aca="false">IF(F14735&lt;Einstellungen!$B$5,"ja","nein")</f>
        <v>nein</v>
      </c>
      <c r="H14735" s="21" t="s">
        <v>33</v>
      </c>
      <c r="I14735" s="29" t="n">
        <f aca="false">INDEX(Einstellungen!$B$27:$B$50,22)</f>
        <v>1.25</v>
      </c>
      <c r="J14735" s="29" t="n">
        <f aca="false">F14735*I14735</f>
        <v>50.10271875</v>
      </c>
    </row>
    <row r="14736" customFormat="false" ht="15" hidden="false" customHeight="false" outlineLevel="0" collapsed="false">
      <c r="A14736" s="28" t="n">
        <v>46194</v>
      </c>
      <c r="B14736" s="21" t="s">
        <v>134</v>
      </c>
      <c r="C14736" s="21" t="s">
        <v>139</v>
      </c>
      <c r="D14736" s="29" t="n">
        <v>146.1</v>
      </c>
      <c r="E14736" s="29" t="n">
        <f aca="false">D14736/10</f>
        <v>14.61</v>
      </c>
      <c r="F14736" s="29" t="n">
        <f aca="false">(E14736+Einstellungen!$B$20)*(1+Einstellungen!$B$10)</f>
        <v>39.58654</v>
      </c>
      <c r="G14736" s="21" t="str">
        <f aca="false">IF(F14736&lt;Einstellungen!$B$5,"ja","nein")</f>
        <v>nein</v>
      </c>
      <c r="H14736" s="21" t="s">
        <v>33</v>
      </c>
      <c r="I14736" s="29" t="n">
        <f aca="false">INDEX(Einstellungen!$B$27:$B$50,23)</f>
        <v>1.05</v>
      </c>
      <c r="J14736" s="29" t="n">
        <f aca="false">F14736*I14736</f>
        <v>41.565867</v>
      </c>
    </row>
    <row r="14737" customFormat="false" ht="15" hidden="false" customHeight="false" outlineLevel="0" collapsed="false">
      <c r="A14737" s="28" t="n">
        <v>46194</v>
      </c>
      <c r="B14737" s="21" t="s">
        <v>135</v>
      </c>
      <c r="C14737" s="21" t="s">
        <v>139</v>
      </c>
      <c r="D14737" s="29" t="n">
        <v>133.993</v>
      </c>
      <c r="E14737" s="29" t="n">
        <f aca="false">D14737/10</f>
        <v>13.3993</v>
      </c>
      <c r="F14737" s="29" t="n">
        <f aca="false">(E14737+Einstellungen!$B$20)*(1+Einstellungen!$B$10)</f>
        <v>38.145807</v>
      </c>
      <c r="G14737" s="21" t="str">
        <f aca="false">IF(F14737&lt;Einstellungen!$B$5,"ja","nein")</f>
        <v>nein</v>
      </c>
      <c r="H14737" s="21" t="s">
        <v>33</v>
      </c>
      <c r="I14737" s="29" t="n">
        <f aca="false">INDEX(Einstellungen!$B$27:$B$50,24)</f>
        <v>0.8</v>
      </c>
      <c r="J14737" s="29" t="n">
        <f aca="false">F14737*I14737</f>
        <v>30.5166456</v>
      </c>
    </row>
    <row r="14738" customFormat="false" ht="15" hidden="false" customHeight="false" outlineLevel="0" collapsed="false">
      <c r="A14738" s="28" t="n">
        <v>46195</v>
      </c>
      <c r="B14738" s="21" t="s">
        <v>111</v>
      </c>
      <c r="C14738" s="21" t="s">
        <v>140</v>
      </c>
      <c r="D14738" s="29" t="n">
        <v>128.377</v>
      </c>
      <c r="E14738" s="29" t="n">
        <f aca="false">D14738/10</f>
        <v>12.8377</v>
      </c>
      <c r="F14738" s="29" t="n">
        <f aca="false">(E14738+Einstellungen!$B$20)*(1+Einstellungen!$B$10)</f>
        <v>37.477503</v>
      </c>
      <c r="G14738" s="21" t="str">
        <f aca="false">IF(F14738&lt;Einstellungen!$B$5,"ja","nein")</f>
        <v>nein</v>
      </c>
      <c r="H14738" s="21" t="s">
        <v>33</v>
      </c>
      <c r="I14738" s="29" t="n">
        <f aca="false">INDEX(Einstellungen!$B$27:$B$50,1)</f>
        <v>0.6</v>
      </c>
      <c r="J14738" s="29" t="n">
        <f aca="false">F14738*I14738</f>
        <v>22.4865018</v>
      </c>
    </row>
    <row r="14739" customFormat="false" ht="15" hidden="false" customHeight="false" outlineLevel="0" collapsed="false">
      <c r="A14739" s="28" t="n">
        <v>46195</v>
      </c>
      <c r="B14739" s="21" t="s">
        <v>113</v>
      </c>
      <c r="C14739" s="21" t="s">
        <v>140</v>
      </c>
      <c r="D14739" s="29" t="n">
        <v>120.123</v>
      </c>
      <c r="E14739" s="29" t="n">
        <f aca="false">D14739/10</f>
        <v>12.0123</v>
      </c>
      <c r="F14739" s="29" t="n">
        <f aca="false">(E14739+Einstellungen!$B$20)*(1+Einstellungen!$B$10)</f>
        <v>36.495277</v>
      </c>
      <c r="G14739" s="21" t="str">
        <f aca="false">IF(F14739&lt;Einstellungen!$B$5,"ja","nein")</f>
        <v>nein</v>
      </c>
      <c r="H14739" s="21" t="s">
        <v>33</v>
      </c>
      <c r="I14739" s="29" t="n">
        <f aca="false">INDEX(Einstellungen!$B$27:$B$50,2)</f>
        <v>0.5</v>
      </c>
      <c r="J14739" s="29" t="n">
        <f aca="false">F14739*I14739</f>
        <v>18.2476385</v>
      </c>
    </row>
    <row r="14740" customFormat="false" ht="15" hidden="false" customHeight="false" outlineLevel="0" collapsed="false">
      <c r="A14740" s="28" t="n">
        <v>46195</v>
      </c>
      <c r="B14740" s="21" t="s">
        <v>114</v>
      </c>
      <c r="C14740" s="21" t="s">
        <v>140</v>
      </c>
      <c r="D14740" s="29" t="n">
        <v>114.963</v>
      </c>
      <c r="E14740" s="29" t="n">
        <f aca="false">D14740/10</f>
        <v>11.4963</v>
      </c>
      <c r="F14740" s="29" t="n">
        <f aca="false">(E14740+Einstellungen!$B$20)*(1+Einstellungen!$B$10)</f>
        <v>35.881237</v>
      </c>
      <c r="G14740" s="21" t="str">
        <f aca="false">IF(F14740&lt;Einstellungen!$B$5,"ja","nein")</f>
        <v>nein</v>
      </c>
      <c r="H14740" s="21" t="s">
        <v>33</v>
      </c>
      <c r="I14740" s="29" t="n">
        <f aca="false">INDEX(Einstellungen!$B$27:$B$50,3)</f>
        <v>0.45</v>
      </c>
      <c r="J14740" s="29" t="n">
        <f aca="false">F14740*I14740</f>
        <v>16.14655665</v>
      </c>
    </row>
    <row r="14741" customFormat="false" ht="15" hidden="false" customHeight="false" outlineLevel="0" collapsed="false">
      <c r="A14741" s="28" t="n">
        <v>46195</v>
      </c>
      <c r="B14741" s="21" t="s">
        <v>115</v>
      </c>
      <c r="C14741" s="21" t="s">
        <v>140</v>
      </c>
      <c r="D14741" s="29" t="n">
        <v>115.225</v>
      </c>
      <c r="E14741" s="29" t="n">
        <f aca="false">D14741/10</f>
        <v>11.5225</v>
      </c>
      <c r="F14741" s="29" t="n">
        <f aca="false">(E14741+Einstellungen!$B$20)*(1+Einstellungen!$B$10)</f>
        <v>35.912415</v>
      </c>
      <c r="G14741" s="21" t="str">
        <f aca="false">IF(F14741&lt;Einstellungen!$B$5,"ja","nein")</f>
        <v>nein</v>
      </c>
      <c r="H14741" s="21" t="s">
        <v>33</v>
      </c>
      <c r="I14741" s="29" t="n">
        <f aca="false">INDEX(Einstellungen!$B$27:$B$50,4)</f>
        <v>0.45</v>
      </c>
      <c r="J14741" s="29" t="n">
        <f aca="false">F14741*I14741</f>
        <v>16.16058675</v>
      </c>
    </row>
    <row r="14742" customFormat="false" ht="15" hidden="false" customHeight="false" outlineLevel="0" collapsed="false">
      <c r="A14742" s="28" t="n">
        <v>46195</v>
      </c>
      <c r="B14742" s="21" t="s">
        <v>116</v>
      </c>
      <c r="C14742" s="21" t="s">
        <v>140</v>
      </c>
      <c r="D14742" s="29" t="n">
        <v>117.13</v>
      </c>
      <c r="E14742" s="29" t="n">
        <f aca="false">D14742/10</f>
        <v>11.713</v>
      </c>
      <c r="F14742" s="29" t="n">
        <f aca="false">(E14742+Einstellungen!$B$20)*(1+Einstellungen!$B$10)</f>
        <v>36.13911</v>
      </c>
      <c r="G14742" s="21" t="str">
        <f aca="false">IF(F14742&lt;Einstellungen!$B$5,"ja","nein")</f>
        <v>nein</v>
      </c>
      <c r="H14742" s="21" t="s">
        <v>33</v>
      </c>
      <c r="I14742" s="29" t="n">
        <f aca="false">INDEX(Einstellungen!$B$27:$B$50,5)</f>
        <v>0.45</v>
      </c>
      <c r="J14742" s="29" t="n">
        <f aca="false">F14742*I14742</f>
        <v>16.2625995</v>
      </c>
    </row>
    <row r="14743" customFormat="false" ht="15" hidden="false" customHeight="false" outlineLevel="0" collapsed="false">
      <c r="A14743" s="28" t="n">
        <v>46195</v>
      </c>
      <c r="B14743" s="21" t="s">
        <v>117</v>
      </c>
      <c r="C14743" s="21" t="s">
        <v>140</v>
      </c>
      <c r="D14743" s="29" t="n">
        <v>123.89</v>
      </c>
      <c r="E14743" s="29" t="n">
        <f aca="false">D14743/10</f>
        <v>12.389</v>
      </c>
      <c r="F14743" s="29" t="n">
        <f aca="false">(E14743+Einstellungen!$B$20)*(1+Einstellungen!$B$10)</f>
        <v>36.94355</v>
      </c>
      <c r="G14743" s="21" t="str">
        <f aca="false">IF(F14743&lt;Einstellungen!$B$5,"ja","nein")</f>
        <v>nein</v>
      </c>
      <c r="H14743" s="21" t="s">
        <v>33</v>
      </c>
      <c r="I14743" s="29" t="n">
        <f aca="false">INDEX(Einstellungen!$B$27:$B$50,6)</f>
        <v>0.5</v>
      </c>
      <c r="J14743" s="29" t="n">
        <f aca="false">F14743*I14743</f>
        <v>18.471775</v>
      </c>
    </row>
    <row r="14744" customFormat="false" ht="15" hidden="false" customHeight="false" outlineLevel="0" collapsed="false">
      <c r="A14744" s="28" t="n">
        <v>46195</v>
      </c>
      <c r="B14744" s="21" t="s">
        <v>118</v>
      </c>
      <c r="C14744" s="21" t="s">
        <v>140</v>
      </c>
      <c r="D14744" s="29" t="n">
        <v>140.343</v>
      </c>
      <c r="E14744" s="29" t="n">
        <f aca="false">D14744/10</f>
        <v>14.0343</v>
      </c>
      <c r="F14744" s="29" t="n">
        <f aca="false">(E14744+Einstellungen!$B$20)*(1+Einstellungen!$B$10)</f>
        <v>38.901457</v>
      </c>
      <c r="G14744" s="21" t="str">
        <f aca="false">IF(F14744&lt;Einstellungen!$B$5,"ja","nein")</f>
        <v>nein</v>
      </c>
      <c r="H14744" s="21" t="s">
        <v>33</v>
      </c>
      <c r="I14744" s="29" t="n">
        <f aca="false">INDEX(Einstellungen!$B$27:$B$50,7)</f>
        <v>0.7</v>
      </c>
      <c r="J14744" s="29" t="n">
        <f aca="false">F14744*I14744</f>
        <v>27.2310199</v>
      </c>
    </row>
    <row r="14745" customFormat="false" ht="15" hidden="false" customHeight="false" outlineLevel="0" collapsed="false">
      <c r="A14745" s="28" t="n">
        <v>46195</v>
      </c>
      <c r="B14745" s="21" t="s">
        <v>119</v>
      </c>
      <c r="C14745" s="21" t="s">
        <v>140</v>
      </c>
      <c r="D14745" s="29" t="n">
        <v>146.037</v>
      </c>
      <c r="E14745" s="29" t="n">
        <f aca="false">D14745/10</f>
        <v>14.6037</v>
      </c>
      <c r="F14745" s="29" t="n">
        <f aca="false">(E14745+Einstellungen!$B$20)*(1+Einstellungen!$B$10)</f>
        <v>39.579043</v>
      </c>
      <c r="G14745" s="21" t="str">
        <f aca="false">IF(F14745&lt;Einstellungen!$B$5,"ja","nein")</f>
        <v>nein</v>
      </c>
      <c r="H14745" s="21" t="s">
        <v>33</v>
      </c>
      <c r="I14745" s="29" t="n">
        <f aca="false">INDEX(Einstellungen!$B$27:$B$50,8)</f>
        <v>0.95</v>
      </c>
      <c r="J14745" s="29" t="n">
        <f aca="false">F14745*I14745</f>
        <v>37.60009085</v>
      </c>
    </row>
    <row r="14746" customFormat="false" ht="15" hidden="false" customHeight="false" outlineLevel="0" collapsed="false">
      <c r="A14746" s="28" t="n">
        <v>46195</v>
      </c>
      <c r="B14746" s="21" t="s">
        <v>120</v>
      </c>
      <c r="C14746" s="21" t="s">
        <v>140</v>
      </c>
      <c r="D14746" s="29" t="n">
        <v>128.822</v>
      </c>
      <c r="E14746" s="29" t="n">
        <f aca="false">D14746/10</f>
        <v>12.8822</v>
      </c>
      <c r="F14746" s="29" t="n">
        <f aca="false">(E14746+Einstellungen!$B$20)*(1+Einstellungen!$B$10)</f>
        <v>37.530458</v>
      </c>
      <c r="G14746" s="21" t="str">
        <f aca="false">IF(F14746&lt;Einstellungen!$B$5,"ja","nein")</f>
        <v>nein</v>
      </c>
      <c r="H14746" s="21" t="s">
        <v>33</v>
      </c>
      <c r="I14746" s="29" t="n">
        <f aca="false">INDEX(Einstellungen!$B$27:$B$50,9)</f>
        <v>1.05</v>
      </c>
      <c r="J14746" s="29" t="n">
        <f aca="false">F14746*I14746</f>
        <v>39.4069809</v>
      </c>
    </row>
    <row r="14747" customFormat="false" ht="15" hidden="false" customHeight="false" outlineLevel="0" collapsed="false">
      <c r="A14747" s="28" t="n">
        <v>46195</v>
      </c>
      <c r="B14747" s="21" t="s">
        <v>121</v>
      </c>
      <c r="C14747" s="21" t="s">
        <v>140</v>
      </c>
      <c r="D14747" s="29" t="n">
        <v>107.162</v>
      </c>
      <c r="E14747" s="29" t="n">
        <f aca="false">D14747/10</f>
        <v>10.7162</v>
      </c>
      <c r="F14747" s="29" t="n">
        <f aca="false">(E14747+Einstellungen!$B$20)*(1+Einstellungen!$B$10)</f>
        <v>34.952918</v>
      </c>
      <c r="G14747" s="21" t="str">
        <f aca="false">IF(F14747&lt;Einstellungen!$B$5,"ja","nein")</f>
        <v>nein</v>
      </c>
      <c r="H14747" s="21" t="s">
        <v>33</v>
      </c>
      <c r="I14747" s="29" t="n">
        <f aca="false">INDEX(Einstellungen!$B$27:$B$50,10)</f>
        <v>1.05</v>
      </c>
      <c r="J14747" s="29" t="n">
        <f aca="false">F14747*I14747</f>
        <v>36.7005639</v>
      </c>
    </row>
    <row r="14748" customFormat="false" ht="15" hidden="false" customHeight="false" outlineLevel="0" collapsed="false">
      <c r="A14748" s="28" t="n">
        <v>46195</v>
      </c>
      <c r="B14748" s="21" t="s">
        <v>122</v>
      </c>
      <c r="C14748" s="21" t="s">
        <v>140</v>
      </c>
      <c r="D14748" s="29" t="n">
        <v>84.648</v>
      </c>
      <c r="E14748" s="29" t="n">
        <f aca="false">D14748/10</f>
        <v>8.4648</v>
      </c>
      <c r="F14748" s="29" t="n">
        <f aca="false">(E14748+Einstellungen!$B$20)*(1+Einstellungen!$B$10)</f>
        <v>32.273752</v>
      </c>
      <c r="G14748" s="21" t="str">
        <f aca="false">IF(F14748&lt;Einstellungen!$B$5,"ja","nein")</f>
        <v>nein</v>
      </c>
      <c r="H14748" s="21" t="s">
        <v>33</v>
      </c>
      <c r="I14748" s="29" t="n">
        <f aca="false">INDEX(Einstellungen!$B$27:$B$50,11)</f>
        <v>1.05</v>
      </c>
      <c r="J14748" s="29" t="n">
        <f aca="false">F14748*I14748</f>
        <v>33.8874396</v>
      </c>
    </row>
    <row r="14749" customFormat="false" ht="15" hidden="false" customHeight="false" outlineLevel="0" collapsed="false">
      <c r="A14749" s="28" t="n">
        <v>46195</v>
      </c>
      <c r="B14749" s="21" t="s">
        <v>123</v>
      </c>
      <c r="C14749" s="21" t="s">
        <v>140</v>
      </c>
      <c r="D14749" s="29" t="n">
        <v>57.303</v>
      </c>
      <c r="E14749" s="29" t="n">
        <f aca="false">D14749/10</f>
        <v>5.7303</v>
      </c>
      <c r="F14749" s="29" t="n">
        <f aca="false">(E14749+Einstellungen!$B$20)*(1+Einstellungen!$B$10)</f>
        <v>29.019697</v>
      </c>
      <c r="G14749" s="21" t="str">
        <f aca="false">IF(F14749&lt;Einstellungen!$B$5,"ja","nein")</f>
        <v>nein</v>
      </c>
      <c r="H14749" s="21" t="s">
        <v>33</v>
      </c>
      <c r="I14749" s="29" t="n">
        <f aca="false">INDEX(Einstellungen!$B$27:$B$50,12)</f>
        <v>1.1</v>
      </c>
      <c r="J14749" s="29" t="n">
        <f aca="false">F14749*I14749</f>
        <v>31.9216667</v>
      </c>
    </row>
    <row r="14750" customFormat="false" ht="15" hidden="false" customHeight="false" outlineLevel="0" collapsed="false">
      <c r="A14750" s="28" t="n">
        <v>46195</v>
      </c>
      <c r="B14750" s="21" t="s">
        <v>124</v>
      </c>
      <c r="C14750" s="21" t="s">
        <v>140</v>
      </c>
      <c r="D14750" s="29" t="n">
        <v>39.517</v>
      </c>
      <c r="E14750" s="29" t="n">
        <f aca="false">D14750/10</f>
        <v>3.9517</v>
      </c>
      <c r="F14750" s="29" t="n">
        <f aca="false">(E14750+Einstellungen!$B$20)*(1+Einstellungen!$B$10)</f>
        <v>26.903163</v>
      </c>
      <c r="G14750" s="21" t="str">
        <f aca="false">IF(F14750&lt;Einstellungen!$B$5,"ja","nein")</f>
        <v>ja</v>
      </c>
      <c r="H14750" s="21" t="s">
        <v>33</v>
      </c>
      <c r="I14750" s="29" t="n">
        <f aca="false">INDEX(Einstellungen!$B$27:$B$50,13)</f>
        <v>1.2</v>
      </c>
      <c r="J14750" s="29" t="n">
        <f aca="false">F14750*I14750</f>
        <v>32.2837956</v>
      </c>
    </row>
    <row r="14751" customFormat="false" ht="15" hidden="false" customHeight="false" outlineLevel="0" collapsed="false">
      <c r="A14751" s="28" t="n">
        <v>46195</v>
      </c>
      <c r="B14751" s="21" t="s">
        <v>125</v>
      </c>
      <c r="C14751" s="21" t="s">
        <v>140</v>
      </c>
      <c r="D14751" s="29" t="n">
        <v>32.34</v>
      </c>
      <c r="E14751" s="29" t="n">
        <f aca="false">D14751/10</f>
        <v>3.234</v>
      </c>
      <c r="F14751" s="29" t="n">
        <f aca="false">(E14751+Einstellungen!$B$20)*(1+Einstellungen!$B$10)</f>
        <v>26.0491</v>
      </c>
      <c r="G14751" s="21" t="str">
        <f aca="false">IF(F14751&lt;Einstellungen!$B$5,"ja","nein")</f>
        <v>ja</v>
      </c>
      <c r="H14751" s="21" t="s">
        <v>33</v>
      </c>
      <c r="I14751" s="29" t="n">
        <f aca="false">INDEX(Einstellungen!$B$27:$B$50,14)</f>
        <v>1.15</v>
      </c>
      <c r="J14751" s="29" t="n">
        <f aca="false">F14751*I14751</f>
        <v>29.956465</v>
      </c>
    </row>
    <row r="14752" customFormat="false" ht="15" hidden="false" customHeight="false" outlineLevel="0" collapsed="false">
      <c r="A14752" s="28" t="n">
        <v>46195</v>
      </c>
      <c r="B14752" s="21" t="s">
        <v>126</v>
      </c>
      <c r="C14752" s="21" t="s">
        <v>140</v>
      </c>
      <c r="D14752" s="29" t="n">
        <v>41.805</v>
      </c>
      <c r="E14752" s="29" t="n">
        <f aca="false">D14752/10</f>
        <v>4.1805</v>
      </c>
      <c r="F14752" s="29" t="n">
        <f aca="false">(E14752+Einstellungen!$B$20)*(1+Einstellungen!$B$10)</f>
        <v>27.175435</v>
      </c>
      <c r="G14752" s="21" t="str">
        <f aca="false">IF(F14752&lt;Einstellungen!$B$5,"ja","nein")</f>
        <v>ja</v>
      </c>
      <c r="H14752" s="21" t="s">
        <v>33</v>
      </c>
      <c r="I14752" s="29" t="n">
        <f aca="false">INDEX(Einstellungen!$B$27:$B$50,15)</f>
        <v>1</v>
      </c>
      <c r="J14752" s="29" t="n">
        <f aca="false">F14752*I14752</f>
        <v>27.175435</v>
      </c>
    </row>
    <row r="14753" customFormat="false" ht="15" hidden="false" customHeight="false" outlineLevel="0" collapsed="false">
      <c r="A14753" s="28" t="n">
        <v>46195</v>
      </c>
      <c r="B14753" s="21" t="s">
        <v>127</v>
      </c>
      <c r="C14753" s="21" t="s">
        <v>140</v>
      </c>
      <c r="D14753" s="29" t="n">
        <v>63.518</v>
      </c>
      <c r="E14753" s="29" t="n">
        <f aca="false">D14753/10</f>
        <v>6.3518</v>
      </c>
      <c r="F14753" s="29" t="n">
        <f aca="false">(E14753+Einstellungen!$B$20)*(1+Einstellungen!$B$10)</f>
        <v>29.759282</v>
      </c>
      <c r="G14753" s="21" t="str">
        <f aca="false">IF(F14753&lt;Einstellungen!$B$5,"ja","nein")</f>
        <v>nein</v>
      </c>
      <c r="H14753" s="21" t="s">
        <v>33</v>
      </c>
      <c r="I14753" s="29" t="n">
        <f aca="false">INDEX(Einstellungen!$B$27:$B$50,16)</f>
        <v>0.95</v>
      </c>
      <c r="J14753" s="29" t="n">
        <f aca="false">F14753*I14753</f>
        <v>28.2713179</v>
      </c>
    </row>
    <row r="14754" customFormat="false" ht="15" hidden="false" customHeight="false" outlineLevel="0" collapsed="false">
      <c r="A14754" s="28" t="n">
        <v>46195</v>
      </c>
      <c r="B14754" s="21" t="s">
        <v>128</v>
      </c>
      <c r="C14754" s="21" t="s">
        <v>140</v>
      </c>
      <c r="D14754" s="29" t="n">
        <v>90.898</v>
      </c>
      <c r="E14754" s="29" t="n">
        <f aca="false">D14754/10</f>
        <v>9.0898</v>
      </c>
      <c r="F14754" s="29" t="n">
        <f aca="false">(E14754+Einstellungen!$B$20)*(1+Einstellungen!$B$10)</f>
        <v>33.017502</v>
      </c>
      <c r="G14754" s="21" t="str">
        <f aca="false">IF(F14754&lt;Einstellungen!$B$5,"ja","nein")</f>
        <v>nein</v>
      </c>
      <c r="H14754" s="21" t="s">
        <v>33</v>
      </c>
      <c r="I14754" s="29" t="n">
        <f aca="false">INDEX(Einstellungen!$B$27:$B$50,17)</f>
        <v>0.95</v>
      </c>
      <c r="J14754" s="29" t="n">
        <f aca="false">F14754*I14754</f>
        <v>31.3666269</v>
      </c>
    </row>
    <row r="14755" customFormat="false" ht="15" hidden="false" customHeight="false" outlineLevel="0" collapsed="false">
      <c r="A14755" s="28" t="n">
        <v>46195</v>
      </c>
      <c r="B14755" s="21" t="s">
        <v>129</v>
      </c>
      <c r="C14755" s="21" t="s">
        <v>140</v>
      </c>
      <c r="D14755" s="29" t="n">
        <v>114.07</v>
      </c>
      <c r="E14755" s="29" t="n">
        <f aca="false">D14755/10</f>
        <v>11.407</v>
      </c>
      <c r="F14755" s="29" t="n">
        <f aca="false">(E14755+Einstellungen!$B$20)*(1+Einstellungen!$B$10)</f>
        <v>35.77497</v>
      </c>
      <c r="G14755" s="21" t="str">
        <f aca="false">IF(F14755&lt;Einstellungen!$B$5,"ja","nein")</f>
        <v>nein</v>
      </c>
      <c r="H14755" s="21" t="s">
        <v>33</v>
      </c>
      <c r="I14755" s="29" t="n">
        <f aca="false">INDEX(Einstellungen!$B$27:$B$50,18)</f>
        <v>1.1</v>
      </c>
      <c r="J14755" s="29" t="n">
        <f aca="false">F14755*I14755</f>
        <v>39.352467</v>
      </c>
    </row>
    <row r="14756" customFormat="false" ht="15" hidden="false" customHeight="false" outlineLevel="0" collapsed="false">
      <c r="A14756" s="28" t="n">
        <v>46195</v>
      </c>
      <c r="B14756" s="21" t="s">
        <v>130</v>
      </c>
      <c r="C14756" s="21" t="s">
        <v>140</v>
      </c>
      <c r="D14756" s="29" t="n">
        <v>145.585</v>
      </c>
      <c r="E14756" s="29" t="n">
        <f aca="false">D14756/10</f>
        <v>14.5585</v>
      </c>
      <c r="F14756" s="29" t="n">
        <f aca="false">(E14756+Einstellungen!$B$20)*(1+Einstellungen!$B$10)</f>
        <v>39.525255</v>
      </c>
      <c r="G14756" s="21" t="str">
        <f aca="false">IF(F14756&lt;Einstellungen!$B$5,"ja","nein")</f>
        <v>nein</v>
      </c>
      <c r="H14756" s="21" t="s">
        <v>33</v>
      </c>
      <c r="I14756" s="29" t="n">
        <f aca="false">INDEX(Einstellungen!$B$27:$B$50,19)</f>
        <v>1.35</v>
      </c>
      <c r="J14756" s="29" t="n">
        <f aca="false">F14756*I14756</f>
        <v>53.35909425</v>
      </c>
    </row>
    <row r="14757" customFormat="false" ht="15" hidden="false" customHeight="false" outlineLevel="0" collapsed="false">
      <c r="A14757" s="28" t="n">
        <v>46195</v>
      </c>
      <c r="B14757" s="21" t="s">
        <v>131</v>
      </c>
      <c r="C14757" s="21" t="s">
        <v>140</v>
      </c>
      <c r="D14757" s="29" t="n">
        <v>198.507</v>
      </c>
      <c r="E14757" s="29" t="n">
        <f aca="false">D14757/10</f>
        <v>19.8507</v>
      </c>
      <c r="F14757" s="29" t="n">
        <f aca="false">(E14757+Einstellungen!$B$20)*(1+Einstellungen!$B$10)</f>
        <v>45.822973</v>
      </c>
      <c r="G14757" s="21" t="str">
        <f aca="false">IF(F14757&lt;Einstellungen!$B$5,"ja","nein")</f>
        <v>nein</v>
      </c>
      <c r="H14757" s="21" t="s">
        <v>33</v>
      </c>
      <c r="I14757" s="29" t="n">
        <f aca="false">INDEX(Einstellungen!$B$27:$B$50,20)</f>
        <v>1.45</v>
      </c>
      <c r="J14757" s="29" t="n">
        <f aca="false">F14757*I14757</f>
        <v>66.44331085</v>
      </c>
    </row>
    <row r="14758" customFormat="false" ht="15" hidden="false" customHeight="false" outlineLevel="0" collapsed="false">
      <c r="A14758" s="28" t="n">
        <v>46195</v>
      </c>
      <c r="B14758" s="21" t="s">
        <v>132</v>
      </c>
      <c r="C14758" s="21" t="s">
        <v>140</v>
      </c>
      <c r="D14758" s="29" t="n">
        <v>271.778</v>
      </c>
      <c r="E14758" s="29" t="n">
        <f aca="false">D14758/10</f>
        <v>27.1778</v>
      </c>
      <c r="F14758" s="29" t="n">
        <f aca="false">(E14758+Einstellungen!$B$20)*(1+Einstellungen!$B$10)</f>
        <v>54.542222</v>
      </c>
      <c r="G14758" s="21" t="str">
        <f aca="false">IF(F14758&lt;Einstellungen!$B$5,"ja","nein")</f>
        <v>nein</v>
      </c>
      <c r="H14758" s="21" t="s">
        <v>33</v>
      </c>
      <c r="I14758" s="29" t="n">
        <f aca="false">INDEX(Einstellungen!$B$27:$B$50,21)</f>
        <v>1.4</v>
      </c>
      <c r="J14758" s="29" t="n">
        <f aca="false">F14758*I14758</f>
        <v>76.3591108</v>
      </c>
    </row>
    <row r="14759" customFormat="false" ht="15" hidden="false" customHeight="false" outlineLevel="0" collapsed="false">
      <c r="A14759" s="28" t="n">
        <v>46195</v>
      </c>
      <c r="B14759" s="21" t="s">
        <v>133</v>
      </c>
      <c r="C14759" s="21" t="s">
        <v>140</v>
      </c>
      <c r="D14759" s="29" t="n">
        <v>250.455</v>
      </c>
      <c r="E14759" s="29" t="n">
        <f aca="false">D14759/10</f>
        <v>25.0455</v>
      </c>
      <c r="F14759" s="29" t="n">
        <f aca="false">(E14759+Einstellungen!$B$20)*(1+Einstellungen!$B$10)</f>
        <v>52.004785</v>
      </c>
      <c r="G14759" s="21" t="str">
        <f aca="false">IF(F14759&lt;Einstellungen!$B$5,"ja","nein")</f>
        <v>nein</v>
      </c>
      <c r="H14759" s="21" t="s">
        <v>33</v>
      </c>
      <c r="I14759" s="29" t="n">
        <f aca="false">INDEX(Einstellungen!$B$27:$B$50,22)</f>
        <v>1.25</v>
      </c>
      <c r="J14759" s="29" t="n">
        <f aca="false">F14759*I14759</f>
        <v>65.00598125</v>
      </c>
    </row>
    <row r="14760" customFormat="false" ht="15" hidden="false" customHeight="false" outlineLevel="0" collapsed="false">
      <c r="A14760" s="28" t="n">
        <v>46195</v>
      </c>
      <c r="B14760" s="21" t="s">
        <v>134</v>
      </c>
      <c r="C14760" s="21" t="s">
        <v>140</v>
      </c>
      <c r="D14760" s="29" t="n">
        <v>189.57</v>
      </c>
      <c r="E14760" s="29" t="n">
        <f aca="false">D14760/10</f>
        <v>18.957</v>
      </c>
      <c r="F14760" s="29" t="n">
        <f aca="false">(E14760+Einstellungen!$B$20)*(1+Einstellungen!$B$10)</f>
        <v>44.75947</v>
      </c>
      <c r="G14760" s="21" t="str">
        <f aca="false">IF(F14760&lt;Einstellungen!$B$5,"ja","nein")</f>
        <v>nein</v>
      </c>
      <c r="H14760" s="21" t="s">
        <v>33</v>
      </c>
      <c r="I14760" s="29" t="n">
        <f aca="false">INDEX(Einstellungen!$B$27:$B$50,23)</f>
        <v>1.05</v>
      </c>
      <c r="J14760" s="29" t="n">
        <f aca="false">F14760*I14760</f>
        <v>46.9974435</v>
      </c>
    </row>
    <row r="14761" customFormat="false" ht="15" hidden="false" customHeight="false" outlineLevel="0" collapsed="false">
      <c r="A14761" s="28" t="n">
        <v>46195</v>
      </c>
      <c r="B14761" s="21" t="s">
        <v>135</v>
      </c>
      <c r="C14761" s="21" t="s">
        <v>140</v>
      </c>
      <c r="D14761" s="29" t="n">
        <v>156.002</v>
      </c>
      <c r="E14761" s="29" t="n">
        <f aca="false">D14761/10</f>
        <v>15.6002</v>
      </c>
      <c r="F14761" s="29" t="n">
        <f aca="false">(E14761+Einstellungen!$B$20)*(1+Einstellungen!$B$10)</f>
        <v>40.764878</v>
      </c>
      <c r="G14761" s="21" t="str">
        <f aca="false">IF(F14761&lt;Einstellungen!$B$5,"ja","nein")</f>
        <v>nein</v>
      </c>
      <c r="H14761" s="21" t="s">
        <v>33</v>
      </c>
      <c r="I14761" s="29" t="n">
        <f aca="false">INDEX(Einstellungen!$B$27:$B$50,24)</f>
        <v>0.8</v>
      </c>
      <c r="J14761" s="29" t="n">
        <f aca="false">F14761*I14761</f>
        <v>32.6119024</v>
      </c>
    </row>
    <row r="14762" customFormat="false" ht="15" hidden="false" customHeight="false" outlineLevel="0" collapsed="false">
      <c r="A14762" s="28" t="n">
        <v>46196</v>
      </c>
      <c r="B14762" s="21" t="s">
        <v>111</v>
      </c>
      <c r="C14762" s="21" t="s">
        <v>141</v>
      </c>
      <c r="D14762" s="29" t="n">
        <v>146.06</v>
      </c>
      <c r="E14762" s="29" t="n">
        <f aca="false">D14762/10</f>
        <v>14.606</v>
      </c>
      <c r="F14762" s="29" t="n">
        <f aca="false">(E14762+Einstellungen!$B$20)*(1+Einstellungen!$B$10)</f>
        <v>39.58178</v>
      </c>
      <c r="G14762" s="21" t="str">
        <f aca="false">IF(F14762&lt;Einstellungen!$B$5,"ja","nein")</f>
        <v>nein</v>
      </c>
      <c r="H14762" s="21" t="s">
        <v>33</v>
      </c>
      <c r="I14762" s="29" t="n">
        <f aca="false">INDEX(Einstellungen!$B$27:$B$50,1)</f>
        <v>0.6</v>
      </c>
      <c r="J14762" s="29" t="n">
        <f aca="false">F14762*I14762</f>
        <v>23.749068</v>
      </c>
    </row>
    <row r="14763" customFormat="false" ht="15" hidden="false" customHeight="false" outlineLevel="0" collapsed="false">
      <c r="A14763" s="28" t="n">
        <v>46196</v>
      </c>
      <c r="B14763" s="21" t="s">
        <v>113</v>
      </c>
      <c r="C14763" s="21" t="s">
        <v>141</v>
      </c>
      <c r="D14763" s="29" t="n">
        <v>139.125</v>
      </c>
      <c r="E14763" s="29" t="n">
        <f aca="false">D14763/10</f>
        <v>13.9125</v>
      </c>
      <c r="F14763" s="29" t="n">
        <f aca="false">(E14763+Einstellungen!$B$20)*(1+Einstellungen!$B$10)</f>
        <v>38.756515</v>
      </c>
      <c r="G14763" s="21" t="str">
        <f aca="false">IF(F14763&lt;Einstellungen!$B$5,"ja","nein")</f>
        <v>nein</v>
      </c>
      <c r="H14763" s="21" t="s">
        <v>33</v>
      </c>
      <c r="I14763" s="29" t="n">
        <f aca="false">INDEX(Einstellungen!$B$27:$B$50,2)</f>
        <v>0.5</v>
      </c>
      <c r="J14763" s="29" t="n">
        <f aca="false">F14763*I14763</f>
        <v>19.3782575</v>
      </c>
    </row>
    <row r="14764" customFormat="false" ht="15" hidden="false" customHeight="false" outlineLevel="0" collapsed="false">
      <c r="A14764" s="28" t="n">
        <v>46196</v>
      </c>
      <c r="B14764" s="21" t="s">
        <v>114</v>
      </c>
      <c r="C14764" s="21" t="s">
        <v>141</v>
      </c>
      <c r="D14764" s="29" t="n">
        <v>135.01</v>
      </c>
      <c r="E14764" s="29" t="n">
        <f aca="false">D14764/10</f>
        <v>13.501</v>
      </c>
      <c r="F14764" s="29" t="n">
        <f aca="false">(E14764+Einstellungen!$B$20)*(1+Einstellungen!$B$10)</f>
        <v>38.26683</v>
      </c>
      <c r="G14764" s="21" t="str">
        <f aca="false">IF(F14764&lt;Einstellungen!$B$5,"ja","nein")</f>
        <v>nein</v>
      </c>
      <c r="H14764" s="21" t="s">
        <v>33</v>
      </c>
      <c r="I14764" s="29" t="n">
        <f aca="false">INDEX(Einstellungen!$B$27:$B$50,3)</f>
        <v>0.45</v>
      </c>
      <c r="J14764" s="29" t="n">
        <f aca="false">F14764*I14764</f>
        <v>17.2200735</v>
      </c>
    </row>
    <row r="14765" customFormat="false" ht="15" hidden="false" customHeight="false" outlineLevel="0" collapsed="false">
      <c r="A14765" s="28" t="n">
        <v>46196</v>
      </c>
      <c r="B14765" s="21" t="s">
        <v>115</v>
      </c>
      <c r="C14765" s="21" t="s">
        <v>141</v>
      </c>
      <c r="D14765" s="29" t="n">
        <v>135.822</v>
      </c>
      <c r="E14765" s="29" t="n">
        <f aca="false">D14765/10</f>
        <v>13.5822</v>
      </c>
      <c r="F14765" s="29" t="n">
        <f aca="false">(E14765+Einstellungen!$B$20)*(1+Einstellungen!$B$10)</f>
        <v>38.363458</v>
      </c>
      <c r="G14765" s="21" t="str">
        <f aca="false">IF(F14765&lt;Einstellungen!$B$5,"ja","nein")</f>
        <v>nein</v>
      </c>
      <c r="H14765" s="21" t="s">
        <v>33</v>
      </c>
      <c r="I14765" s="29" t="n">
        <f aca="false">INDEX(Einstellungen!$B$27:$B$50,4)</f>
        <v>0.45</v>
      </c>
      <c r="J14765" s="29" t="n">
        <f aca="false">F14765*I14765</f>
        <v>17.2635561</v>
      </c>
    </row>
    <row r="14766" customFormat="false" ht="15" hidden="false" customHeight="false" outlineLevel="0" collapsed="false">
      <c r="A14766" s="28" t="n">
        <v>46196</v>
      </c>
      <c r="B14766" s="21" t="s">
        <v>116</v>
      </c>
      <c r="C14766" s="21" t="s">
        <v>141</v>
      </c>
      <c r="D14766" s="29" t="n">
        <v>138.06</v>
      </c>
      <c r="E14766" s="29" t="n">
        <f aca="false">D14766/10</f>
        <v>13.806</v>
      </c>
      <c r="F14766" s="29" t="n">
        <f aca="false">(E14766+Einstellungen!$B$20)*(1+Einstellungen!$B$10)</f>
        <v>38.62978</v>
      </c>
      <c r="G14766" s="21" t="str">
        <f aca="false">IF(F14766&lt;Einstellungen!$B$5,"ja","nein")</f>
        <v>nein</v>
      </c>
      <c r="H14766" s="21" t="s">
        <v>33</v>
      </c>
      <c r="I14766" s="29" t="n">
        <f aca="false">INDEX(Einstellungen!$B$27:$B$50,5)</f>
        <v>0.45</v>
      </c>
      <c r="J14766" s="29" t="n">
        <f aca="false">F14766*I14766</f>
        <v>17.383401</v>
      </c>
    </row>
    <row r="14767" customFormat="false" ht="15" hidden="false" customHeight="false" outlineLevel="0" collapsed="false">
      <c r="A14767" s="28" t="n">
        <v>46196</v>
      </c>
      <c r="B14767" s="21" t="s">
        <v>117</v>
      </c>
      <c r="C14767" s="21" t="s">
        <v>141</v>
      </c>
      <c r="D14767" s="29" t="n">
        <v>142.3</v>
      </c>
      <c r="E14767" s="29" t="n">
        <f aca="false">D14767/10</f>
        <v>14.23</v>
      </c>
      <c r="F14767" s="29" t="n">
        <f aca="false">(E14767+Einstellungen!$B$20)*(1+Einstellungen!$B$10)</f>
        <v>39.13434</v>
      </c>
      <c r="G14767" s="21" t="str">
        <f aca="false">IF(F14767&lt;Einstellungen!$B$5,"ja","nein")</f>
        <v>nein</v>
      </c>
      <c r="H14767" s="21" t="s">
        <v>33</v>
      </c>
      <c r="I14767" s="29" t="n">
        <f aca="false">INDEX(Einstellungen!$B$27:$B$50,6)</f>
        <v>0.5</v>
      </c>
      <c r="J14767" s="29" t="n">
        <f aca="false">F14767*I14767</f>
        <v>19.56717</v>
      </c>
    </row>
    <row r="14768" customFormat="false" ht="15" hidden="false" customHeight="false" outlineLevel="0" collapsed="false">
      <c r="A14768" s="28" t="n">
        <v>46196</v>
      </c>
      <c r="B14768" s="21" t="s">
        <v>118</v>
      </c>
      <c r="C14768" s="21" t="s">
        <v>141</v>
      </c>
      <c r="D14768" s="29" t="n">
        <v>164.22</v>
      </c>
      <c r="E14768" s="29" t="n">
        <f aca="false">D14768/10</f>
        <v>16.422</v>
      </c>
      <c r="F14768" s="29" t="n">
        <f aca="false">(E14768+Einstellungen!$B$20)*(1+Einstellungen!$B$10)</f>
        <v>41.74282</v>
      </c>
      <c r="G14768" s="21" t="str">
        <f aca="false">IF(F14768&lt;Einstellungen!$B$5,"ja","nein")</f>
        <v>nein</v>
      </c>
      <c r="H14768" s="21" t="s">
        <v>33</v>
      </c>
      <c r="I14768" s="29" t="n">
        <f aca="false">INDEX(Einstellungen!$B$27:$B$50,7)</f>
        <v>0.7</v>
      </c>
      <c r="J14768" s="29" t="n">
        <f aca="false">F14768*I14768</f>
        <v>29.219974</v>
      </c>
    </row>
    <row r="14769" customFormat="false" ht="15" hidden="false" customHeight="false" outlineLevel="0" collapsed="false">
      <c r="A14769" s="28" t="n">
        <v>46196</v>
      </c>
      <c r="B14769" s="21" t="s">
        <v>119</v>
      </c>
      <c r="C14769" s="21" t="s">
        <v>141</v>
      </c>
      <c r="D14769" s="29" t="n">
        <v>160.132</v>
      </c>
      <c r="E14769" s="29" t="n">
        <f aca="false">D14769/10</f>
        <v>16.0132</v>
      </c>
      <c r="F14769" s="29" t="n">
        <f aca="false">(E14769+Einstellungen!$B$20)*(1+Einstellungen!$B$10)</f>
        <v>41.256348</v>
      </c>
      <c r="G14769" s="21" t="str">
        <f aca="false">IF(F14769&lt;Einstellungen!$B$5,"ja","nein")</f>
        <v>nein</v>
      </c>
      <c r="H14769" s="21" t="s">
        <v>33</v>
      </c>
      <c r="I14769" s="29" t="n">
        <f aca="false">INDEX(Einstellungen!$B$27:$B$50,8)</f>
        <v>0.95</v>
      </c>
      <c r="J14769" s="29" t="n">
        <f aca="false">F14769*I14769</f>
        <v>39.1935306</v>
      </c>
    </row>
    <row r="14770" customFormat="false" ht="15" hidden="false" customHeight="false" outlineLevel="0" collapsed="false">
      <c r="A14770" s="28" t="n">
        <v>46196</v>
      </c>
      <c r="B14770" s="21" t="s">
        <v>120</v>
      </c>
      <c r="C14770" s="21" t="s">
        <v>141</v>
      </c>
      <c r="D14770" s="29" t="n">
        <v>133.787</v>
      </c>
      <c r="E14770" s="29" t="n">
        <f aca="false">D14770/10</f>
        <v>13.3787</v>
      </c>
      <c r="F14770" s="29" t="n">
        <f aca="false">(E14770+Einstellungen!$B$20)*(1+Einstellungen!$B$10)</f>
        <v>38.121293</v>
      </c>
      <c r="G14770" s="21" t="str">
        <f aca="false">IF(F14770&lt;Einstellungen!$B$5,"ja","nein")</f>
        <v>nein</v>
      </c>
      <c r="H14770" s="21" t="s">
        <v>33</v>
      </c>
      <c r="I14770" s="29" t="n">
        <f aca="false">INDEX(Einstellungen!$B$27:$B$50,9)</f>
        <v>1.05</v>
      </c>
      <c r="J14770" s="29" t="n">
        <f aca="false">F14770*I14770</f>
        <v>40.02735765</v>
      </c>
    </row>
    <row r="14771" customFormat="false" ht="15" hidden="false" customHeight="false" outlineLevel="0" collapsed="false">
      <c r="A14771" s="28" t="n">
        <v>46196</v>
      </c>
      <c r="B14771" s="21" t="s">
        <v>121</v>
      </c>
      <c r="C14771" s="21" t="s">
        <v>141</v>
      </c>
      <c r="D14771" s="29" t="n">
        <v>112.118</v>
      </c>
      <c r="E14771" s="29" t="n">
        <f aca="false">D14771/10</f>
        <v>11.2118</v>
      </c>
      <c r="F14771" s="29" t="n">
        <f aca="false">(E14771+Einstellungen!$B$20)*(1+Einstellungen!$B$10)</f>
        <v>35.542682</v>
      </c>
      <c r="G14771" s="21" t="str">
        <f aca="false">IF(F14771&lt;Einstellungen!$B$5,"ja","nein")</f>
        <v>nein</v>
      </c>
      <c r="H14771" s="21" t="s">
        <v>33</v>
      </c>
      <c r="I14771" s="29" t="n">
        <f aca="false">INDEX(Einstellungen!$B$27:$B$50,10)</f>
        <v>1.05</v>
      </c>
      <c r="J14771" s="29" t="n">
        <f aca="false">F14771*I14771</f>
        <v>37.3198161</v>
      </c>
    </row>
    <row r="14772" customFormat="false" ht="15" hidden="false" customHeight="false" outlineLevel="0" collapsed="false">
      <c r="A14772" s="28" t="n">
        <v>46196</v>
      </c>
      <c r="B14772" s="21" t="s">
        <v>122</v>
      </c>
      <c r="C14772" s="21" t="s">
        <v>141</v>
      </c>
      <c r="D14772" s="29" t="n">
        <v>96.312</v>
      </c>
      <c r="E14772" s="29" t="n">
        <f aca="false">D14772/10</f>
        <v>9.6312</v>
      </c>
      <c r="F14772" s="29" t="n">
        <f aca="false">(E14772+Einstellungen!$B$20)*(1+Einstellungen!$B$10)</f>
        <v>33.661768</v>
      </c>
      <c r="G14772" s="21" t="str">
        <f aca="false">IF(F14772&lt;Einstellungen!$B$5,"ja","nein")</f>
        <v>nein</v>
      </c>
      <c r="H14772" s="21" t="s">
        <v>33</v>
      </c>
      <c r="I14772" s="29" t="n">
        <f aca="false">INDEX(Einstellungen!$B$27:$B$50,11)</f>
        <v>1.05</v>
      </c>
      <c r="J14772" s="29" t="n">
        <f aca="false">F14772*I14772</f>
        <v>35.3448564</v>
      </c>
    </row>
    <row r="14773" customFormat="false" ht="15" hidden="false" customHeight="false" outlineLevel="0" collapsed="false">
      <c r="A14773" s="28" t="n">
        <v>46196</v>
      </c>
      <c r="B14773" s="21" t="s">
        <v>123</v>
      </c>
      <c r="C14773" s="21" t="s">
        <v>141</v>
      </c>
      <c r="D14773" s="29" t="n">
        <v>76.52</v>
      </c>
      <c r="E14773" s="29" t="n">
        <f aca="false">D14773/10</f>
        <v>7.652</v>
      </c>
      <c r="F14773" s="29" t="n">
        <f aca="false">(E14773+Einstellungen!$B$20)*(1+Einstellungen!$B$10)</f>
        <v>31.30652</v>
      </c>
      <c r="G14773" s="21" t="str">
        <f aca="false">IF(F14773&lt;Einstellungen!$B$5,"ja","nein")</f>
        <v>nein</v>
      </c>
      <c r="H14773" s="21" t="s">
        <v>33</v>
      </c>
      <c r="I14773" s="29" t="n">
        <f aca="false">INDEX(Einstellungen!$B$27:$B$50,12)</f>
        <v>1.1</v>
      </c>
      <c r="J14773" s="29" t="n">
        <f aca="false">F14773*I14773</f>
        <v>34.437172</v>
      </c>
    </row>
    <row r="14774" customFormat="false" ht="15" hidden="false" customHeight="false" outlineLevel="0" collapsed="false">
      <c r="A14774" s="28" t="n">
        <v>46196</v>
      </c>
      <c r="B14774" s="21" t="s">
        <v>124</v>
      </c>
      <c r="C14774" s="21" t="s">
        <v>141</v>
      </c>
      <c r="D14774" s="29" t="n">
        <v>67.145</v>
      </c>
      <c r="E14774" s="29" t="n">
        <f aca="false">D14774/10</f>
        <v>6.7145</v>
      </c>
      <c r="F14774" s="29" t="n">
        <f aca="false">(E14774+Einstellungen!$B$20)*(1+Einstellungen!$B$10)</f>
        <v>30.190895</v>
      </c>
      <c r="G14774" s="21" t="str">
        <f aca="false">IF(F14774&lt;Einstellungen!$B$5,"ja","nein")</f>
        <v>nein</v>
      </c>
      <c r="H14774" s="21" t="s">
        <v>33</v>
      </c>
      <c r="I14774" s="29" t="n">
        <f aca="false">INDEX(Einstellungen!$B$27:$B$50,13)</f>
        <v>1.2</v>
      </c>
      <c r="J14774" s="29" t="n">
        <f aca="false">F14774*I14774</f>
        <v>36.229074</v>
      </c>
    </row>
    <row r="14775" customFormat="false" ht="15" hidden="false" customHeight="false" outlineLevel="0" collapsed="false">
      <c r="A14775" s="28" t="n">
        <v>46196</v>
      </c>
      <c r="B14775" s="21" t="s">
        <v>125</v>
      </c>
      <c r="C14775" s="21" t="s">
        <v>141</v>
      </c>
      <c r="D14775" s="29" t="n">
        <v>60.345</v>
      </c>
      <c r="E14775" s="29" t="n">
        <f aca="false">D14775/10</f>
        <v>6.0345</v>
      </c>
      <c r="F14775" s="29" t="n">
        <f aca="false">(E14775+Einstellungen!$B$20)*(1+Einstellungen!$B$10)</f>
        <v>29.381695</v>
      </c>
      <c r="G14775" s="21" t="str">
        <f aca="false">IF(F14775&lt;Einstellungen!$B$5,"ja","nein")</f>
        <v>nein</v>
      </c>
      <c r="H14775" s="21" t="s">
        <v>33</v>
      </c>
      <c r="I14775" s="29" t="n">
        <f aca="false">INDEX(Einstellungen!$B$27:$B$50,14)</f>
        <v>1.15</v>
      </c>
      <c r="J14775" s="29" t="n">
        <f aca="false">F14775*I14775</f>
        <v>33.78894925</v>
      </c>
    </row>
    <row r="14776" customFormat="false" ht="15" hidden="false" customHeight="false" outlineLevel="0" collapsed="false">
      <c r="A14776" s="28" t="n">
        <v>46196</v>
      </c>
      <c r="B14776" s="21" t="s">
        <v>126</v>
      </c>
      <c r="C14776" s="21" t="s">
        <v>141</v>
      </c>
      <c r="D14776" s="29" t="n">
        <v>67.653</v>
      </c>
      <c r="E14776" s="29" t="n">
        <f aca="false">D14776/10</f>
        <v>6.7653</v>
      </c>
      <c r="F14776" s="29" t="n">
        <f aca="false">(E14776+Einstellungen!$B$20)*(1+Einstellungen!$B$10)</f>
        <v>30.251347</v>
      </c>
      <c r="G14776" s="21" t="str">
        <f aca="false">IF(F14776&lt;Einstellungen!$B$5,"ja","nein")</f>
        <v>nein</v>
      </c>
      <c r="H14776" s="21" t="s">
        <v>33</v>
      </c>
      <c r="I14776" s="29" t="n">
        <f aca="false">INDEX(Einstellungen!$B$27:$B$50,15)</f>
        <v>1</v>
      </c>
      <c r="J14776" s="29" t="n">
        <f aca="false">F14776*I14776</f>
        <v>30.251347</v>
      </c>
    </row>
    <row r="14777" customFormat="false" ht="15" hidden="false" customHeight="false" outlineLevel="0" collapsed="false">
      <c r="A14777" s="28" t="n">
        <v>46196</v>
      </c>
      <c r="B14777" s="21" t="s">
        <v>127</v>
      </c>
      <c r="C14777" s="21" t="s">
        <v>141</v>
      </c>
      <c r="D14777" s="29" t="n">
        <v>81.352</v>
      </c>
      <c r="E14777" s="29" t="n">
        <f aca="false">D14777/10</f>
        <v>8.1352</v>
      </c>
      <c r="F14777" s="29" t="n">
        <f aca="false">(E14777+Einstellungen!$B$20)*(1+Einstellungen!$B$10)</f>
        <v>31.881528</v>
      </c>
      <c r="G14777" s="21" t="str">
        <f aca="false">IF(F14777&lt;Einstellungen!$B$5,"ja","nein")</f>
        <v>nein</v>
      </c>
      <c r="H14777" s="21" t="s">
        <v>33</v>
      </c>
      <c r="I14777" s="29" t="n">
        <f aca="false">INDEX(Einstellungen!$B$27:$B$50,16)</f>
        <v>0.95</v>
      </c>
      <c r="J14777" s="29" t="n">
        <f aca="false">F14777*I14777</f>
        <v>30.2874516</v>
      </c>
    </row>
    <row r="14778" customFormat="false" ht="15" hidden="false" customHeight="false" outlineLevel="0" collapsed="false">
      <c r="A14778" s="28" t="n">
        <v>46196</v>
      </c>
      <c r="B14778" s="21" t="s">
        <v>128</v>
      </c>
      <c r="C14778" s="21" t="s">
        <v>141</v>
      </c>
      <c r="D14778" s="29" t="n">
        <v>101.065</v>
      </c>
      <c r="E14778" s="29" t="n">
        <f aca="false">D14778/10</f>
        <v>10.1065</v>
      </c>
      <c r="F14778" s="29" t="n">
        <f aca="false">(E14778+Einstellungen!$B$20)*(1+Einstellungen!$B$10)</f>
        <v>34.227375</v>
      </c>
      <c r="G14778" s="21" t="str">
        <f aca="false">IF(F14778&lt;Einstellungen!$B$5,"ja","nein")</f>
        <v>nein</v>
      </c>
      <c r="H14778" s="21" t="s">
        <v>33</v>
      </c>
      <c r="I14778" s="29" t="n">
        <f aca="false">INDEX(Einstellungen!$B$27:$B$50,17)</f>
        <v>0.95</v>
      </c>
      <c r="J14778" s="29" t="n">
        <f aca="false">F14778*I14778</f>
        <v>32.51600625</v>
      </c>
    </row>
    <row r="14779" customFormat="false" ht="15" hidden="false" customHeight="false" outlineLevel="0" collapsed="false">
      <c r="A14779" s="28" t="n">
        <v>46196</v>
      </c>
      <c r="B14779" s="21" t="s">
        <v>129</v>
      </c>
      <c r="C14779" s="21" t="s">
        <v>141</v>
      </c>
      <c r="D14779" s="29" t="n">
        <v>121.707</v>
      </c>
      <c r="E14779" s="29" t="n">
        <f aca="false">D14779/10</f>
        <v>12.1707</v>
      </c>
      <c r="F14779" s="29" t="n">
        <f aca="false">(E14779+Einstellungen!$B$20)*(1+Einstellungen!$B$10)</f>
        <v>36.683773</v>
      </c>
      <c r="G14779" s="21" t="str">
        <f aca="false">IF(F14779&lt;Einstellungen!$B$5,"ja","nein")</f>
        <v>nein</v>
      </c>
      <c r="H14779" s="21" t="s">
        <v>33</v>
      </c>
      <c r="I14779" s="29" t="n">
        <f aca="false">INDEX(Einstellungen!$B$27:$B$50,18)</f>
        <v>1.1</v>
      </c>
      <c r="J14779" s="29" t="n">
        <f aca="false">F14779*I14779</f>
        <v>40.3521503</v>
      </c>
    </row>
    <row r="14780" customFormat="false" ht="15" hidden="false" customHeight="false" outlineLevel="0" collapsed="false">
      <c r="A14780" s="28" t="n">
        <v>46196</v>
      </c>
      <c r="B14780" s="21" t="s">
        <v>130</v>
      </c>
      <c r="C14780" s="21" t="s">
        <v>141</v>
      </c>
      <c r="D14780" s="29" t="n">
        <v>169.683</v>
      </c>
      <c r="E14780" s="29" t="n">
        <f aca="false">D14780/10</f>
        <v>16.9683</v>
      </c>
      <c r="F14780" s="29" t="n">
        <f aca="false">(E14780+Einstellungen!$B$20)*(1+Einstellungen!$B$10)</f>
        <v>42.392917</v>
      </c>
      <c r="G14780" s="21" t="str">
        <f aca="false">IF(F14780&lt;Einstellungen!$B$5,"ja","nein")</f>
        <v>nein</v>
      </c>
      <c r="H14780" s="21" t="s">
        <v>33</v>
      </c>
      <c r="I14780" s="29" t="n">
        <f aca="false">INDEX(Einstellungen!$B$27:$B$50,19)</f>
        <v>1.35</v>
      </c>
      <c r="J14780" s="29" t="n">
        <f aca="false">F14780*I14780</f>
        <v>57.23043795</v>
      </c>
    </row>
    <row r="14781" customFormat="false" ht="15" hidden="false" customHeight="false" outlineLevel="0" collapsed="false">
      <c r="A14781" s="28" t="n">
        <v>46196</v>
      </c>
      <c r="B14781" s="21" t="s">
        <v>131</v>
      </c>
      <c r="C14781" s="21" t="s">
        <v>141</v>
      </c>
      <c r="D14781" s="29" t="n">
        <v>340.705</v>
      </c>
      <c r="E14781" s="29" t="n">
        <f aca="false">D14781/10</f>
        <v>34.0705</v>
      </c>
      <c r="F14781" s="29" t="n">
        <f aca="false">(E14781+Einstellungen!$B$20)*(1+Einstellungen!$B$10)</f>
        <v>62.744535</v>
      </c>
      <c r="G14781" s="21" t="str">
        <f aca="false">IF(F14781&lt;Einstellungen!$B$5,"ja","nein")</f>
        <v>nein</v>
      </c>
      <c r="H14781" s="21" t="s">
        <v>33</v>
      </c>
      <c r="I14781" s="29" t="n">
        <f aca="false">INDEX(Einstellungen!$B$27:$B$50,20)</f>
        <v>1.45</v>
      </c>
      <c r="J14781" s="29" t="n">
        <f aca="false">F14781*I14781</f>
        <v>90.97957575</v>
      </c>
    </row>
    <row r="14782" customFormat="false" ht="15" hidden="false" customHeight="false" outlineLevel="0" collapsed="false">
      <c r="A14782" s="28" t="n">
        <v>46196</v>
      </c>
      <c r="B14782" s="21" t="s">
        <v>132</v>
      </c>
      <c r="C14782" s="21" t="s">
        <v>141</v>
      </c>
      <c r="D14782" s="29" t="n">
        <v>545.505</v>
      </c>
      <c r="E14782" s="29" t="n">
        <f aca="false">D14782/10</f>
        <v>54.5505</v>
      </c>
      <c r="F14782" s="29" t="n">
        <f aca="false">(E14782+Einstellungen!$B$20)*(1+Einstellungen!$B$10)</f>
        <v>87.115735</v>
      </c>
      <c r="G14782" s="21" t="str">
        <f aca="false">IF(F14782&lt;Einstellungen!$B$5,"ja","nein")</f>
        <v>nein</v>
      </c>
      <c r="H14782" s="21" t="s">
        <v>33</v>
      </c>
      <c r="I14782" s="29" t="n">
        <f aca="false">INDEX(Einstellungen!$B$27:$B$50,21)</f>
        <v>1.4</v>
      </c>
      <c r="J14782" s="29" t="n">
        <f aca="false">F14782*I14782</f>
        <v>121.962029</v>
      </c>
    </row>
    <row r="14783" customFormat="false" ht="15" hidden="false" customHeight="false" outlineLevel="0" collapsed="false">
      <c r="A14783" s="28" t="n">
        <v>46196</v>
      </c>
      <c r="B14783" s="21" t="s">
        <v>133</v>
      </c>
      <c r="C14783" s="21" t="s">
        <v>141</v>
      </c>
      <c r="D14783" s="29" t="n">
        <v>528.737</v>
      </c>
      <c r="E14783" s="29" t="n">
        <f aca="false">D14783/10</f>
        <v>52.8737</v>
      </c>
      <c r="F14783" s="29" t="n">
        <f aca="false">(E14783+Einstellungen!$B$20)*(1+Einstellungen!$B$10)</f>
        <v>85.120343</v>
      </c>
      <c r="G14783" s="21" t="str">
        <f aca="false">IF(F14783&lt;Einstellungen!$B$5,"ja","nein")</f>
        <v>nein</v>
      </c>
      <c r="H14783" s="21" t="s">
        <v>33</v>
      </c>
      <c r="I14783" s="29" t="n">
        <f aca="false">INDEX(Einstellungen!$B$27:$B$50,22)</f>
        <v>1.25</v>
      </c>
      <c r="J14783" s="29" t="n">
        <f aca="false">F14783*I14783</f>
        <v>106.40042875</v>
      </c>
    </row>
    <row r="14784" customFormat="false" ht="15" hidden="false" customHeight="false" outlineLevel="0" collapsed="false">
      <c r="A14784" s="28" t="n">
        <v>46196</v>
      </c>
      <c r="B14784" s="21" t="s">
        <v>134</v>
      </c>
      <c r="C14784" s="21" t="s">
        <v>141</v>
      </c>
      <c r="D14784" s="29" t="n">
        <v>335.118</v>
      </c>
      <c r="E14784" s="29" t="n">
        <f aca="false">D14784/10</f>
        <v>33.5118</v>
      </c>
      <c r="F14784" s="29" t="n">
        <f aca="false">(E14784+Einstellungen!$B$20)*(1+Einstellungen!$B$10)</f>
        <v>62.079682</v>
      </c>
      <c r="G14784" s="21" t="str">
        <f aca="false">IF(F14784&lt;Einstellungen!$B$5,"ja","nein")</f>
        <v>nein</v>
      </c>
      <c r="H14784" s="21" t="s">
        <v>33</v>
      </c>
      <c r="I14784" s="29" t="n">
        <f aca="false">INDEX(Einstellungen!$B$27:$B$50,23)</f>
        <v>1.05</v>
      </c>
      <c r="J14784" s="29" t="n">
        <f aca="false">F14784*I14784</f>
        <v>65.1836661</v>
      </c>
    </row>
    <row r="14785" customFormat="false" ht="15" hidden="false" customHeight="false" outlineLevel="0" collapsed="false">
      <c r="A14785" s="28" t="n">
        <v>46196</v>
      </c>
      <c r="B14785" s="21" t="s">
        <v>135</v>
      </c>
      <c r="C14785" s="21" t="s">
        <v>141</v>
      </c>
      <c r="D14785" s="29" t="n">
        <v>199.398</v>
      </c>
      <c r="E14785" s="29" t="n">
        <f aca="false">D14785/10</f>
        <v>19.9398</v>
      </c>
      <c r="F14785" s="29" t="n">
        <f aca="false">(E14785+Einstellungen!$B$20)*(1+Einstellungen!$B$10)</f>
        <v>45.929002</v>
      </c>
      <c r="G14785" s="21" t="str">
        <f aca="false">IF(F14785&lt;Einstellungen!$B$5,"ja","nein")</f>
        <v>nein</v>
      </c>
      <c r="H14785" s="21" t="s">
        <v>33</v>
      </c>
      <c r="I14785" s="29" t="n">
        <f aca="false">INDEX(Einstellungen!$B$27:$B$50,24)</f>
        <v>0.8</v>
      </c>
      <c r="J14785" s="29" t="n">
        <f aca="false">F14785*I14785</f>
        <v>36.7432016</v>
      </c>
    </row>
    <row r="14786" customFormat="false" ht="15" hidden="false" customHeight="false" outlineLevel="0" collapsed="false">
      <c r="A14786" s="28" t="n">
        <v>46197</v>
      </c>
      <c r="B14786" s="21" t="s">
        <v>111</v>
      </c>
      <c r="C14786" s="21" t="s">
        <v>112</v>
      </c>
      <c r="D14786" s="29" t="n">
        <v>178.803</v>
      </c>
      <c r="E14786" s="29" t="n">
        <f aca="false">D14786/10</f>
        <v>17.8803</v>
      </c>
      <c r="F14786" s="29" t="n">
        <f aca="false">(E14786+Einstellungen!$B$20)*(1+Einstellungen!$B$10)</f>
        <v>43.478197</v>
      </c>
      <c r="G14786" s="21" t="str">
        <f aca="false">IF(F14786&lt;Einstellungen!$B$5,"ja","nein")</f>
        <v>nein</v>
      </c>
      <c r="H14786" s="21" t="s">
        <v>33</v>
      </c>
      <c r="I14786" s="29" t="n">
        <f aca="false">INDEX(Einstellungen!$B$27:$B$50,1)</f>
        <v>0.6</v>
      </c>
      <c r="J14786" s="29" t="n">
        <f aca="false">F14786*I14786</f>
        <v>26.0869182</v>
      </c>
    </row>
    <row r="14787" customFormat="false" ht="15" hidden="false" customHeight="false" outlineLevel="0" collapsed="false">
      <c r="A14787" s="28" t="n">
        <v>46197</v>
      </c>
      <c r="B14787" s="21" t="s">
        <v>113</v>
      </c>
      <c r="C14787" s="21" t="s">
        <v>112</v>
      </c>
      <c r="D14787" s="29" t="n">
        <v>162.655</v>
      </c>
      <c r="E14787" s="29" t="n">
        <f aca="false">D14787/10</f>
        <v>16.2655</v>
      </c>
      <c r="F14787" s="29" t="n">
        <f aca="false">(E14787+Einstellungen!$B$20)*(1+Einstellungen!$B$10)</f>
        <v>41.556585</v>
      </c>
      <c r="G14787" s="21" t="str">
        <f aca="false">IF(F14787&lt;Einstellungen!$B$5,"ja","nein")</f>
        <v>nein</v>
      </c>
      <c r="H14787" s="21" t="s">
        <v>33</v>
      </c>
      <c r="I14787" s="29" t="n">
        <f aca="false">INDEX(Einstellungen!$B$27:$B$50,2)</f>
        <v>0.5</v>
      </c>
      <c r="J14787" s="29" t="n">
        <f aca="false">F14787*I14787</f>
        <v>20.7782925</v>
      </c>
    </row>
    <row r="14788" customFormat="false" ht="15" hidden="false" customHeight="false" outlineLevel="0" collapsed="false">
      <c r="A14788" s="28" t="n">
        <v>46197</v>
      </c>
      <c r="B14788" s="21" t="s">
        <v>114</v>
      </c>
      <c r="C14788" s="21" t="s">
        <v>112</v>
      </c>
      <c r="D14788" s="29" t="n">
        <v>148.005</v>
      </c>
      <c r="E14788" s="29" t="n">
        <f aca="false">D14788/10</f>
        <v>14.8005</v>
      </c>
      <c r="F14788" s="29" t="n">
        <f aca="false">(E14788+Einstellungen!$B$20)*(1+Einstellungen!$B$10)</f>
        <v>39.813235</v>
      </c>
      <c r="G14788" s="21" t="str">
        <f aca="false">IF(F14788&lt;Einstellungen!$B$5,"ja","nein")</f>
        <v>nein</v>
      </c>
      <c r="H14788" s="21" t="s">
        <v>33</v>
      </c>
      <c r="I14788" s="29" t="n">
        <f aca="false">INDEX(Einstellungen!$B$27:$B$50,3)</f>
        <v>0.45</v>
      </c>
      <c r="J14788" s="29" t="n">
        <f aca="false">F14788*I14788</f>
        <v>17.91595575</v>
      </c>
    </row>
    <row r="14789" customFormat="false" ht="15" hidden="false" customHeight="false" outlineLevel="0" collapsed="false">
      <c r="A14789" s="28" t="n">
        <v>46197</v>
      </c>
      <c r="B14789" s="21" t="s">
        <v>115</v>
      </c>
      <c r="C14789" s="21" t="s">
        <v>112</v>
      </c>
      <c r="D14789" s="29" t="n">
        <v>144.05</v>
      </c>
      <c r="E14789" s="29" t="n">
        <f aca="false">D14789/10</f>
        <v>14.405</v>
      </c>
      <c r="F14789" s="29" t="n">
        <f aca="false">(E14789+Einstellungen!$B$20)*(1+Einstellungen!$B$10)</f>
        <v>39.34259</v>
      </c>
      <c r="G14789" s="21" t="str">
        <f aca="false">IF(F14789&lt;Einstellungen!$B$5,"ja","nein")</f>
        <v>nein</v>
      </c>
      <c r="H14789" s="21" t="s">
        <v>33</v>
      </c>
      <c r="I14789" s="29" t="n">
        <f aca="false">INDEX(Einstellungen!$B$27:$B$50,4)</f>
        <v>0.45</v>
      </c>
      <c r="J14789" s="29" t="n">
        <f aca="false">F14789*I14789</f>
        <v>17.7041655</v>
      </c>
    </row>
    <row r="14790" customFormat="false" ht="15" hidden="false" customHeight="false" outlineLevel="0" collapsed="false">
      <c r="A14790" s="28" t="n">
        <v>46197</v>
      </c>
      <c r="B14790" s="21" t="s">
        <v>116</v>
      </c>
      <c r="C14790" s="21" t="s">
        <v>112</v>
      </c>
      <c r="D14790" s="29" t="n">
        <v>144.46</v>
      </c>
      <c r="E14790" s="29" t="n">
        <f aca="false">D14790/10</f>
        <v>14.446</v>
      </c>
      <c r="F14790" s="29" t="n">
        <f aca="false">(E14790+Einstellungen!$B$20)*(1+Einstellungen!$B$10)</f>
        <v>39.39138</v>
      </c>
      <c r="G14790" s="21" t="str">
        <f aca="false">IF(F14790&lt;Einstellungen!$B$5,"ja","nein")</f>
        <v>nein</v>
      </c>
      <c r="H14790" s="21" t="s">
        <v>33</v>
      </c>
      <c r="I14790" s="29" t="n">
        <f aca="false">INDEX(Einstellungen!$B$27:$B$50,5)</f>
        <v>0.45</v>
      </c>
      <c r="J14790" s="29" t="n">
        <f aca="false">F14790*I14790</f>
        <v>17.726121</v>
      </c>
    </row>
    <row r="14791" customFormat="false" ht="15" hidden="false" customHeight="false" outlineLevel="0" collapsed="false">
      <c r="A14791" s="28" t="n">
        <v>46197</v>
      </c>
      <c r="B14791" s="21" t="s">
        <v>117</v>
      </c>
      <c r="C14791" s="21" t="s">
        <v>112</v>
      </c>
      <c r="D14791" s="29" t="n">
        <v>151.618</v>
      </c>
      <c r="E14791" s="29" t="n">
        <f aca="false">D14791/10</f>
        <v>15.1618</v>
      </c>
      <c r="F14791" s="29" t="n">
        <f aca="false">(E14791+Einstellungen!$B$20)*(1+Einstellungen!$B$10)</f>
        <v>40.243182</v>
      </c>
      <c r="G14791" s="21" t="str">
        <f aca="false">IF(F14791&lt;Einstellungen!$B$5,"ja","nein")</f>
        <v>nein</v>
      </c>
      <c r="H14791" s="21" t="s">
        <v>33</v>
      </c>
      <c r="I14791" s="29" t="n">
        <f aca="false">INDEX(Einstellungen!$B$27:$B$50,6)</f>
        <v>0.5</v>
      </c>
      <c r="J14791" s="29" t="n">
        <f aca="false">F14791*I14791</f>
        <v>20.121591</v>
      </c>
    </row>
    <row r="14792" customFormat="false" ht="15" hidden="false" customHeight="false" outlineLevel="0" collapsed="false">
      <c r="A14792" s="28" t="n">
        <v>46197</v>
      </c>
      <c r="B14792" s="21" t="s">
        <v>118</v>
      </c>
      <c r="C14792" s="21" t="s">
        <v>112</v>
      </c>
      <c r="D14792" s="29" t="n">
        <v>178.167</v>
      </c>
      <c r="E14792" s="29" t="n">
        <f aca="false">D14792/10</f>
        <v>17.8167</v>
      </c>
      <c r="F14792" s="29" t="n">
        <f aca="false">(E14792+Einstellungen!$B$20)*(1+Einstellungen!$B$10)</f>
        <v>43.402513</v>
      </c>
      <c r="G14792" s="21" t="str">
        <f aca="false">IF(F14792&lt;Einstellungen!$B$5,"ja","nein")</f>
        <v>nein</v>
      </c>
      <c r="H14792" s="21" t="s">
        <v>33</v>
      </c>
      <c r="I14792" s="29" t="n">
        <f aca="false">INDEX(Einstellungen!$B$27:$B$50,7)</f>
        <v>0.7</v>
      </c>
      <c r="J14792" s="29" t="n">
        <f aca="false">F14792*I14792</f>
        <v>30.3817591</v>
      </c>
    </row>
    <row r="14793" customFormat="false" ht="15" hidden="false" customHeight="false" outlineLevel="0" collapsed="false">
      <c r="A14793" s="28" t="n">
        <v>46197</v>
      </c>
      <c r="B14793" s="21" t="s">
        <v>119</v>
      </c>
      <c r="C14793" s="21" t="s">
        <v>112</v>
      </c>
      <c r="D14793" s="29" t="n">
        <v>172.61</v>
      </c>
      <c r="E14793" s="29" t="n">
        <f aca="false">D14793/10</f>
        <v>17.261</v>
      </c>
      <c r="F14793" s="29" t="n">
        <f aca="false">(E14793+Einstellungen!$B$20)*(1+Einstellungen!$B$10)</f>
        <v>42.74123</v>
      </c>
      <c r="G14793" s="21" t="str">
        <f aca="false">IF(F14793&lt;Einstellungen!$B$5,"ja","nein")</f>
        <v>nein</v>
      </c>
      <c r="H14793" s="21" t="s">
        <v>33</v>
      </c>
      <c r="I14793" s="29" t="n">
        <f aca="false">INDEX(Einstellungen!$B$27:$B$50,8)</f>
        <v>0.95</v>
      </c>
      <c r="J14793" s="29" t="n">
        <f aca="false">F14793*I14793</f>
        <v>40.6041685</v>
      </c>
    </row>
    <row r="14794" customFormat="false" ht="15" hidden="false" customHeight="false" outlineLevel="0" collapsed="false">
      <c r="A14794" s="28" t="n">
        <v>46197</v>
      </c>
      <c r="B14794" s="21" t="s">
        <v>120</v>
      </c>
      <c r="C14794" s="21" t="s">
        <v>112</v>
      </c>
      <c r="D14794" s="29" t="n">
        <v>149.347</v>
      </c>
      <c r="E14794" s="29" t="n">
        <f aca="false">D14794/10</f>
        <v>14.9347</v>
      </c>
      <c r="F14794" s="29" t="n">
        <f aca="false">(E14794+Einstellungen!$B$20)*(1+Einstellungen!$B$10)</f>
        <v>39.972933</v>
      </c>
      <c r="G14794" s="21" t="str">
        <f aca="false">IF(F14794&lt;Einstellungen!$B$5,"ja","nein")</f>
        <v>nein</v>
      </c>
      <c r="H14794" s="21" t="s">
        <v>33</v>
      </c>
      <c r="I14794" s="29" t="n">
        <f aca="false">INDEX(Einstellungen!$B$27:$B$50,9)</f>
        <v>1.05</v>
      </c>
      <c r="J14794" s="29" t="n">
        <f aca="false">F14794*I14794</f>
        <v>41.97157965</v>
      </c>
    </row>
    <row r="14795" customFormat="false" ht="15" hidden="false" customHeight="false" outlineLevel="0" collapsed="false">
      <c r="A14795" s="28" t="n">
        <v>46197</v>
      </c>
      <c r="B14795" s="21" t="s">
        <v>121</v>
      </c>
      <c r="C14795" s="21" t="s">
        <v>112</v>
      </c>
      <c r="D14795" s="29" t="n">
        <v>119.312</v>
      </c>
      <c r="E14795" s="29" t="n">
        <f aca="false">D14795/10</f>
        <v>11.9312</v>
      </c>
      <c r="F14795" s="29" t="n">
        <f aca="false">(E14795+Einstellungen!$B$20)*(1+Einstellungen!$B$10)</f>
        <v>36.398768</v>
      </c>
      <c r="G14795" s="21" t="str">
        <f aca="false">IF(F14795&lt;Einstellungen!$B$5,"ja","nein")</f>
        <v>nein</v>
      </c>
      <c r="H14795" s="21" t="s">
        <v>33</v>
      </c>
      <c r="I14795" s="29" t="n">
        <f aca="false">INDEX(Einstellungen!$B$27:$B$50,10)</f>
        <v>1.05</v>
      </c>
      <c r="J14795" s="29" t="n">
        <f aca="false">F14795*I14795</f>
        <v>38.2187064</v>
      </c>
    </row>
    <row r="14796" customFormat="false" ht="15" hidden="false" customHeight="false" outlineLevel="0" collapsed="false">
      <c r="A14796" s="28" t="n">
        <v>46197</v>
      </c>
      <c r="B14796" s="21" t="s">
        <v>122</v>
      </c>
      <c r="C14796" s="21" t="s">
        <v>112</v>
      </c>
      <c r="D14796" s="29" t="n">
        <v>102.412</v>
      </c>
      <c r="E14796" s="29" t="n">
        <f aca="false">D14796/10</f>
        <v>10.2412</v>
      </c>
      <c r="F14796" s="29" t="n">
        <f aca="false">(E14796+Einstellungen!$B$20)*(1+Einstellungen!$B$10)</f>
        <v>34.387668</v>
      </c>
      <c r="G14796" s="21" t="str">
        <f aca="false">IF(F14796&lt;Einstellungen!$B$5,"ja","nein")</f>
        <v>nein</v>
      </c>
      <c r="H14796" s="21" t="s">
        <v>33</v>
      </c>
      <c r="I14796" s="29" t="n">
        <f aca="false">INDEX(Einstellungen!$B$27:$B$50,11)</f>
        <v>1.05</v>
      </c>
      <c r="J14796" s="29" t="n">
        <f aca="false">F14796*I14796</f>
        <v>36.1070514</v>
      </c>
    </row>
    <row r="14797" customFormat="false" ht="15" hidden="false" customHeight="false" outlineLevel="0" collapsed="false">
      <c r="A14797" s="28" t="n">
        <v>46197</v>
      </c>
      <c r="B14797" s="21" t="s">
        <v>123</v>
      </c>
      <c r="C14797" s="21" t="s">
        <v>112</v>
      </c>
      <c r="D14797" s="29" t="n">
        <v>84.52</v>
      </c>
      <c r="E14797" s="29" t="n">
        <f aca="false">D14797/10</f>
        <v>8.452</v>
      </c>
      <c r="F14797" s="29" t="n">
        <f aca="false">(E14797+Einstellungen!$B$20)*(1+Einstellungen!$B$10)</f>
        <v>32.25852</v>
      </c>
      <c r="G14797" s="21" t="str">
        <f aca="false">IF(F14797&lt;Einstellungen!$B$5,"ja","nein")</f>
        <v>nein</v>
      </c>
      <c r="H14797" s="21" t="s">
        <v>33</v>
      </c>
      <c r="I14797" s="29" t="n">
        <f aca="false">INDEX(Einstellungen!$B$27:$B$50,12)</f>
        <v>1.1</v>
      </c>
      <c r="J14797" s="29" t="n">
        <f aca="false">F14797*I14797</f>
        <v>35.484372</v>
      </c>
    </row>
    <row r="14798" customFormat="false" ht="15" hidden="false" customHeight="false" outlineLevel="0" collapsed="false">
      <c r="A14798" s="28" t="n">
        <v>46197</v>
      </c>
      <c r="B14798" s="21" t="s">
        <v>124</v>
      </c>
      <c r="C14798" s="21" t="s">
        <v>112</v>
      </c>
      <c r="D14798" s="29" t="n">
        <v>73.51</v>
      </c>
      <c r="E14798" s="29" t="n">
        <f aca="false">D14798/10</f>
        <v>7.351</v>
      </c>
      <c r="F14798" s="29" t="n">
        <f aca="false">(E14798+Einstellungen!$B$20)*(1+Einstellungen!$B$10)</f>
        <v>30.94833</v>
      </c>
      <c r="G14798" s="21" t="str">
        <f aca="false">IF(F14798&lt;Einstellungen!$B$5,"ja","nein")</f>
        <v>nein</v>
      </c>
      <c r="H14798" s="21" t="s">
        <v>33</v>
      </c>
      <c r="I14798" s="29" t="n">
        <f aca="false">INDEX(Einstellungen!$B$27:$B$50,13)</f>
        <v>1.2</v>
      </c>
      <c r="J14798" s="29" t="n">
        <f aca="false">F14798*I14798</f>
        <v>37.137996</v>
      </c>
    </row>
    <row r="14799" customFormat="false" ht="15" hidden="false" customHeight="false" outlineLevel="0" collapsed="false">
      <c r="A14799" s="28" t="n">
        <v>46197</v>
      </c>
      <c r="B14799" s="21" t="s">
        <v>125</v>
      </c>
      <c r="C14799" s="21" t="s">
        <v>112</v>
      </c>
      <c r="D14799" s="29" t="n">
        <v>70.983</v>
      </c>
      <c r="E14799" s="29" t="n">
        <f aca="false">D14799/10</f>
        <v>7.0983</v>
      </c>
      <c r="F14799" s="29" t="n">
        <f aca="false">(E14799+Einstellungen!$B$20)*(1+Einstellungen!$B$10)</f>
        <v>30.647617</v>
      </c>
      <c r="G14799" s="21" t="str">
        <f aca="false">IF(F14799&lt;Einstellungen!$B$5,"ja","nein")</f>
        <v>nein</v>
      </c>
      <c r="H14799" s="21" t="s">
        <v>33</v>
      </c>
      <c r="I14799" s="29" t="n">
        <f aca="false">INDEX(Einstellungen!$B$27:$B$50,14)</f>
        <v>1.15</v>
      </c>
      <c r="J14799" s="29" t="n">
        <f aca="false">F14799*I14799</f>
        <v>35.24475955</v>
      </c>
    </row>
    <row r="14800" customFormat="false" ht="15" hidden="false" customHeight="false" outlineLevel="0" collapsed="false">
      <c r="A14800" s="28" t="n">
        <v>46197</v>
      </c>
      <c r="B14800" s="21" t="s">
        <v>126</v>
      </c>
      <c r="C14800" s="21" t="s">
        <v>112</v>
      </c>
      <c r="D14800" s="29" t="n">
        <v>74.515</v>
      </c>
      <c r="E14800" s="29" t="n">
        <f aca="false">D14800/10</f>
        <v>7.4515</v>
      </c>
      <c r="F14800" s="29" t="n">
        <f aca="false">(E14800+Einstellungen!$B$20)*(1+Einstellungen!$B$10)</f>
        <v>31.067925</v>
      </c>
      <c r="G14800" s="21" t="str">
        <f aca="false">IF(F14800&lt;Einstellungen!$B$5,"ja","nein")</f>
        <v>nein</v>
      </c>
      <c r="H14800" s="21" t="s">
        <v>33</v>
      </c>
      <c r="I14800" s="29" t="n">
        <f aca="false">INDEX(Einstellungen!$B$27:$B$50,15)</f>
        <v>1</v>
      </c>
      <c r="J14800" s="29" t="n">
        <f aca="false">F14800*I14800</f>
        <v>31.067925</v>
      </c>
    </row>
    <row r="14801" customFormat="false" ht="15" hidden="false" customHeight="false" outlineLevel="0" collapsed="false">
      <c r="A14801" s="28" t="n">
        <v>46197</v>
      </c>
      <c r="B14801" s="21" t="s">
        <v>127</v>
      </c>
      <c r="C14801" s="21" t="s">
        <v>112</v>
      </c>
      <c r="D14801" s="29" t="n">
        <v>89.347</v>
      </c>
      <c r="E14801" s="29" t="n">
        <f aca="false">D14801/10</f>
        <v>8.9347</v>
      </c>
      <c r="F14801" s="29" t="n">
        <f aca="false">(E14801+Einstellungen!$B$20)*(1+Einstellungen!$B$10)</f>
        <v>32.832933</v>
      </c>
      <c r="G14801" s="21" t="str">
        <f aca="false">IF(F14801&lt;Einstellungen!$B$5,"ja","nein")</f>
        <v>nein</v>
      </c>
      <c r="H14801" s="21" t="s">
        <v>33</v>
      </c>
      <c r="I14801" s="29" t="n">
        <f aca="false">INDEX(Einstellungen!$B$27:$B$50,16)</f>
        <v>0.95</v>
      </c>
      <c r="J14801" s="29" t="n">
        <f aca="false">F14801*I14801</f>
        <v>31.19128635</v>
      </c>
    </row>
    <row r="14802" customFormat="false" ht="15" hidden="false" customHeight="false" outlineLevel="0" collapsed="false">
      <c r="A14802" s="28" t="n">
        <v>46197</v>
      </c>
      <c r="B14802" s="21" t="s">
        <v>128</v>
      </c>
      <c r="C14802" s="21" t="s">
        <v>112</v>
      </c>
      <c r="D14802" s="29" t="n">
        <v>109.375</v>
      </c>
      <c r="E14802" s="29" t="n">
        <f aca="false">D14802/10</f>
        <v>10.9375</v>
      </c>
      <c r="F14802" s="29" t="n">
        <f aca="false">(E14802+Einstellungen!$B$20)*(1+Einstellungen!$B$10)</f>
        <v>35.216265</v>
      </c>
      <c r="G14802" s="21" t="str">
        <f aca="false">IF(F14802&lt;Einstellungen!$B$5,"ja","nein")</f>
        <v>nein</v>
      </c>
      <c r="H14802" s="21" t="s">
        <v>33</v>
      </c>
      <c r="I14802" s="29" t="n">
        <f aca="false">INDEX(Einstellungen!$B$27:$B$50,17)</f>
        <v>0.95</v>
      </c>
      <c r="J14802" s="29" t="n">
        <f aca="false">F14802*I14802</f>
        <v>33.45545175</v>
      </c>
    </row>
    <row r="14803" customFormat="false" ht="15" hidden="false" customHeight="false" outlineLevel="0" collapsed="false">
      <c r="A14803" s="28" t="n">
        <v>46197</v>
      </c>
      <c r="B14803" s="21" t="s">
        <v>129</v>
      </c>
      <c r="C14803" s="21" t="s">
        <v>112</v>
      </c>
      <c r="D14803" s="29" t="n">
        <v>129.66</v>
      </c>
      <c r="E14803" s="29" t="n">
        <f aca="false">D14803/10</f>
        <v>12.966</v>
      </c>
      <c r="F14803" s="29" t="n">
        <f aca="false">(E14803+Einstellungen!$B$20)*(1+Einstellungen!$B$10)</f>
        <v>37.63018</v>
      </c>
      <c r="G14803" s="21" t="str">
        <f aca="false">IF(F14803&lt;Einstellungen!$B$5,"ja","nein")</f>
        <v>nein</v>
      </c>
      <c r="H14803" s="21" t="s">
        <v>33</v>
      </c>
      <c r="I14803" s="29" t="n">
        <f aca="false">INDEX(Einstellungen!$B$27:$B$50,18)</f>
        <v>1.1</v>
      </c>
      <c r="J14803" s="29" t="n">
        <f aca="false">F14803*I14803</f>
        <v>41.393198</v>
      </c>
    </row>
    <row r="14804" customFormat="false" ht="15" hidden="false" customHeight="false" outlineLevel="0" collapsed="false">
      <c r="A14804" s="28" t="n">
        <v>46197</v>
      </c>
      <c r="B14804" s="21" t="s">
        <v>130</v>
      </c>
      <c r="C14804" s="21" t="s">
        <v>112</v>
      </c>
      <c r="D14804" s="29" t="n">
        <v>196.785</v>
      </c>
      <c r="E14804" s="29" t="n">
        <f aca="false">D14804/10</f>
        <v>19.6785</v>
      </c>
      <c r="F14804" s="29" t="n">
        <f aca="false">(E14804+Einstellungen!$B$20)*(1+Einstellungen!$B$10)</f>
        <v>45.618055</v>
      </c>
      <c r="G14804" s="21" t="str">
        <f aca="false">IF(F14804&lt;Einstellungen!$B$5,"ja","nein")</f>
        <v>nein</v>
      </c>
      <c r="H14804" s="21" t="s">
        <v>33</v>
      </c>
      <c r="I14804" s="29" t="n">
        <f aca="false">INDEX(Einstellungen!$B$27:$B$50,19)</f>
        <v>1.35</v>
      </c>
      <c r="J14804" s="29" t="n">
        <f aca="false">F14804*I14804</f>
        <v>61.58437425</v>
      </c>
    </row>
    <row r="14805" customFormat="false" ht="15" hidden="false" customHeight="false" outlineLevel="0" collapsed="false">
      <c r="A14805" s="28" t="n">
        <v>46197</v>
      </c>
      <c r="B14805" s="21" t="s">
        <v>131</v>
      </c>
      <c r="C14805" s="21" t="s">
        <v>112</v>
      </c>
      <c r="D14805" s="29" t="n">
        <v>455.137</v>
      </c>
      <c r="E14805" s="29" t="n">
        <f aca="false">D14805/10</f>
        <v>45.5137</v>
      </c>
      <c r="F14805" s="29" t="n">
        <f aca="false">(E14805+Einstellungen!$B$20)*(1+Einstellungen!$B$10)</f>
        <v>76.361943</v>
      </c>
      <c r="G14805" s="21" t="str">
        <f aca="false">IF(F14805&lt;Einstellungen!$B$5,"ja","nein")</f>
        <v>nein</v>
      </c>
      <c r="H14805" s="21" t="s">
        <v>33</v>
      </c>
      <c r="I14805" s="29" t="n">
        <f aca="false">INDEX(Einstellungen!$B$27:$B$50,20)</f>
        <v>1.45</v>
      </c>
      <c r="J14805" s="29" t="n">
        <f aca="false">F14805*I14805</f>
        <v>110.72481735</v>
      </c>
    </row>
    <row r="14806" customFormat="false" ht="15" hidden="false" customHeight="false" outlineLevel="0" collapsed="false">
      <c r="A14806" s="28" t="n">
        <v>46197</v>
      </c>
      <c r="B14806" s="21" t="s">
        <v>132</v>
      </c>
      <c r="C14806" s="21" t="s">
        <v>112</v>
      </c>
      <c r="D14806" s="29" t="n">
        <v>665.82</v>
      </c>
      <c r="E14806" s="29" t="n">
        <f aca="false">D14806/10</f>
        <v>66.582</v>
      </c>
      <c r="F14806" s="29" t="n">
        <f aca="false">(E14806+Einstellungen!$B$20)*(1+Einstellungen!$B$10)</f>
        <v>101.43322</v>
      </c>
      <c r="G14806" s="21" t="str">
        <f aca="false">IF(F14806&lt;Einstellungen!$B$5,"ja","nein")</f>
        <v>nein</v>
      </c>
      <c r="H14806" s="21" t="s">
        <v>33</v>
      </c>
      <c r="I14806" s="29" t="n">
        <f aca="false">INDEX(Einstellungen!$B$27:$B$50,21)</f>
        <v>1.4</v>
      </c>
      <c r="J14806" s="29" t="n">
        <f aca="false">F14806*I14806</f>
        <v>142.006508</v>
      </c>
    </row>
    <row r="14807" customFormat="false" ht="15" hidden="false" customHeight="false" outlineLevel="0" collapsed="false">
      <c r="A14807" s="28" t="n">
        <v>46197</v>
      </c>
      <c r="B14807" s="21" t="s">
        <v>133</v>
      </c>
      <c r="C14807" s="21" t="s">
        <v>112</v>
      </c>
      <c r="D14807" s="29" t="n">
        <v>660.158</v>
      </c>
      <c r="E14807" s="29" t="n">
        <f aca="false">D14807/10</f>
        <v>66.0158</v>
      </c>
      <c r="F14807" s="29" t="n">
        <f aca="false">(E14807+Einstellungen!$B$20)*(1+Einstellungen!$B$10)</f>
        <v>100.759442</v>
      </c>
      <c r="G14807" s="21" t="str">
        <f aca="false">IF(F14807&lt;Einstellungen!$B$5,"ja","nein")</f>
        <v>nein</v>
      </c>
      <c r="H14807" s="21" t="s">
        <v>33</v>
      </c>
      <c r="I14807" s="29" t="n">
        <f aca="false">INDEX(Einstellungen!$B$27:$B$50,22)</f>
        <v>1.25</v>
      </c>
      <c r="J14807" s="29" t="n">
        <f aca="false">F14807*I14807</f>
        <v>125.9493025</v>
      </c>
    </row>
    <row r="14808" customFormat="false" ht="15" hidden="false" customHeight="false" outlineLevel="0" collapsed="false">
      <c r="A14808" s="28" t="n">
        <v>46197</v>
      </c>
      <c r="B14808" s="21" t="s">
        <v>134</v>
      </c>
      <c r="C14808" s="21" t="s">
        <v>112</v>
      </c>
      <c r="D14808" s="29" t="n">
        <v>463.252</v>
      </c>
      <c r="E14808" s="29" t="n">
        <f aca="false">D14808/10</f>
        <v>46.3252</v>
      </c>
      <c r="F14808" s="29" t="n">
        <f aca="false">(E14808+Einstellungen!$B$20)*(1+Einstellungen!$B$10)</f>
        <v>77.327628</v>
      </c>
      <c r="G14808" s="21" t="str">
        <f aca="false">IF(F14808&lt;Einstellungen!$B$5,"ja","nein")</f>
        <v>nein</v>
      </c>
      <c r="H14808" s="21" t="s">
        <v>33</v>
      </c>
      <c r="I14808" s="29" t="n">
        <f aca="false">INDEX(Einstellungen!$B$27:$B$50,23)</f>
        <v>1.05</v>
      </c>
      <c r="J14808" s="29" t="n">
        <f aca="false">F14808*I14808</f>
        <v>81.1940094</v>
      </c>
    </row>
    <row r="14809" customFormat="false" ht="15" hidden="false" customHeight="false" outlineLevel="0" collapsed="false">
      <c r="A14809" s="28" t="n">
        <v>46197</v>
      </c>
      <c r="B14809" s="21" t="s">
        <v>135</v>
      </c>
      <c r="C14809" s="21" t="s">
        <v>112</v>
      </c>
      <c r="D14809" s="29" t="n">
        <v>263.61</v>
      </c>
      <c r="E14809" s="29" t="n">
        <f aca="false">D14809/10</f>
        <v>26.361</v>
      </c>
      <c r="F14809" s="29" t="n">
        <f aca="false">(E14809+Einstellungen!$B$20)*(1+Einstellungen!$B$10)</f>
        <v>53.57023</v>
      </c>
      <c r="G14809" s="21" t="str">
        <f aca="false">IF(F14809&lt;Einstellungen!$B$5,"ja","nein")</f>
        <v>nein</v>
      </c>
      <c r="H14809" s="21" t="s">
        <v>33</v>
      </c>
      <c r="I14809" s="29" t="n">
        <f aca="false">INDEX(Einstellungen!$B$27:$B$50,24)</f>
        <v>0.8</v>
      </c>
      <c r="J14809" s="29" t="n">
        <f aca="false">F14809*I14809</f>
        <v>42.856184</v>
      </c>
    </row>
    <row r="14810" customFormat="false" ht="15" hidden="false" customHeight="false" outlineLevel="0" collapsed="false">
      <c r="A14810" s="28" t="n">
        <v>46198</v>
      </c>
      <c r="B14810" s="21" t="s">
        <v>111</v>
      </c>
      <c r="C14810" s="21" t="s">
        <v>136</v>
      </c>
      <c r="D14810" s="29" t="n">
        <v>169.567</v>
      </c>
      <c r="E14810" s="29" t="n">
        <f aca="false">D14810/10</f>
        <v>16.9567</v>
      </c>
      <c r="F14810" s="29" t="n">
        <f aca="false">(E14810+Einstellungen!$B$20)*(1+Einstellungen!$B$10)</f>
        <v>42.379113</v>
      </c>
      <c r="G14810" s="21" t="str">
        <f aca="false">IF(F14810&lt;Einstellungen!$B$5,"ja","nein")</f>
        <v>nein</v>
      </c>
      <c r="H14810" s="21" t="s">
        <v>33</v>
      </c>
      <c r="I14810" s="29" t="n">
        <f aca="false">INDEX(Einstellungen!$B$27:$B$50,1)</f>
        <v>0.6</v>
      </c>
      <c r="J14810" s="29" t="n">
        <f aca="false">F14810*I14810</f>
        <v>25.4274678</v>
      </c>
    </row>
    <row r="14811" customFormat="false" ht="15" hidden="false" customHeight="false" outlineLevel="0" collapsed="false">
      <c r="A14811" s="28" t="n">
        <v>46198</v>
      </c>
      <c r="B14811" s="21" t="s">
        <v>113</v>
      </c>
      <c r="C14811" s="21" t="s">
        <v>136</v>
      </c>
      <c r="D14811" s="29" t="n">
        <v>154.935</v>
      </c>
      <c r="E14811" s="29" t="n">
        <f aca="false">D14811/10</f>
        <v>15.4935</v>
      </c>
      <c r="F14811" s="29" t="n">
        <f aca="false">(E14811+Einstellungen!$B$20)*(1+Einstellungen!$B$10)</f>
        <v>40.637905</v>
      </c>
      <c r="G14811" s="21" t="str">
        <f aca="false">IF(F14811&lt;Einstellungen!$B$5,"ja","nein")</f>
        <v>nein</v>
      </c>
      <c r="H14811" s="21" t="s">
        <v>33</v>
      </c>
      <c r="I14811" s="29" t="n">
        <f aca="false">INDEX(Einstellungen!$B$27:$B$50,2)</f>
        <v>0.5</v>
      </c>
      <c r="J14811" s="29" t="n">
        <f aca="false">F14811*I14811</f>
        <v>20.3189525</v>
      </c>
    </row>
    <row r="14812" customFormat="false" ht="15" hidden="false" customHeight="false" outlineLevel="0" collapsed="false">
      <c r="A14812" s="28" t="n">
        <v>46198</v>
      </c>
      <c r="B14812" s="21" t="s">
        <v>114</v>
      </c>
      <c r="C14812" s="21" t="s">
        <v>136</v>
      </c>
      <c r="D14812" s="29" t="n">
        <v>145.385</v>
      </c>
      <c r="E14812" s="29" t="n">
        <f aca="false">D14812/10</f>
        <v>14.5385</v>
      </c>
      <c r="F14812" s="29" t="n">
        <f aca="false">(E14812+Einstellungen!$B$20)*(1+Einstellungen!$B$10)</f>
        <v>39.501455</v>
      </c>
      <c r="G14812" s="21" t="str">
        <f aca="false">IF(F14812&lt;Einstellungen!$B$5,"ja","nein")</f>
        <v>nein</v>
      </c>
      <c r="H14812" s="21" t="s">
        <v>33</v>
      </c>
      <c r="I14812" s="29" t="n">
        <f aca="false">INDEX(Einstellungen!$B$27:$B$50,3)</f>
        <v>0.45</v>
      </c>
      <c r="J14812" s="29" t="n">
        <f aca="false">F14812*I14812</f>
        <v>17.77565475</v>
      </c>
    </row>
    <row r="14813" customFormat="false" ht="15" hidden="false" customHeight="false" outlineLevel="0" collapsed="false">
      <c r="A14813" s="28" t="n">
        <v>46198</v>
      </c>
      <c r="B14813" s="21" t="s">
        <v>115</v>
      </c>
      <c r="C14813" s="21" t="s">
        <v>136</v>
      </c>
      <c r="D14813" s="29" t="n">
        <v>142.972</v>
      </c>
      <c r="E14813" s="29" t="n">
        <f aca="false">D14813/10</f>
        <v>14.2972</v>
      </c>
      <c r="F14813" s="29" t="n">
        <f aca="false">(E14813+Einstellungen!$B$20)*(1+Einstellungen!$B$10)</f>
        <v>39.214308</v>
      </c>
      <c r="G14813" s="21" t="str">
        <f aca="false">IF(F14813&lt;Einstellungen!$B$5,"ja","nein")</f>
        <v>nein</v>
      </c>
      <c r="H14813" s="21" t="s">
        <v>33</v>
      </c>
      <c r="I14813" s="29" t="n">
        <f aca="false">INDEX(Einstellungen!$B$27:$B$50,4)</f>
        <v>0.45</v>
      </c>
      <c r="J14813" s="29" t="n">
        <f aca="false">F14813*I14813</f>
        <v>17.6464386</v>
      </c>
    </row>
    <row r="14814" customFormat="false" ht="15" hidden="false" customHeight="false" outlineLevel="0" collapsed="false">
      <c r="A14814" s="28" t="n">
        <v>46198</v>
      </c>
      <c r="B14814" s="21" t="s">
        <v>116</v>
      </c>
      <c r="C14814" s="21" t="s">
        <v>136</v>
      </c>
      <c r="D14814" s="29" t="n">
        <v>141.907</v>
      </c>
      <c r="E14814" s="29" t="n">
        <f aca="false">D14814/10</f>
        <v>14.1907</v>
      </c>
      <c r="F14814" s="29" t="n">
        <f aca="false">(E14814+Einstellungen!$B$20)*(1+Einstellungen!$B$10)</f>
        <v>39.087573</v>
      </c>
      <c r="G14814" s="21" t="str">
        <f aca="false">IF(F14814&lt;Einstellungen!$B$5,"ja","nein")</f>
        <v>nein</v>
      </c>
      <c r="H14814" s="21" t="s">
        <v>33</v>
      </c>
      <c r="I14814" s="29" t="n">
        <f aca="false">INDEX(Einstellungen!$B$27:$B$50,5)</f>
        <v>0.45</v>
      </c>
      <c r="J14814" s="29" t="n">
        <f aca="false">F14814*I14814</f>
        <v>17.58940785</v>
      </c>
    </row>
    <row r="14815" customFormat="false" ht="15" hidden="false" customHeight="false" outlineLevel="0" collapsed="false">
      <c r="A14815" s="28" t="n">
        <v>46198</v>
      </c>
      <c r="B14815" s="21" t="s">
        <v>117</v>
      </c>
      <c r="C14815" s="21" t="s">
        <v>136</v>
      </c>
      <c r="D14815" s="29" t="n">
        <v>144.572</v>
      </c>
      <c r="E14815" s="29" t="n">
        <f aca="false">D14815/10</f>
        <v>14.4572</v>
      </c>
      <c r="F14815" s="29" t="n">
        <f aca="false">(E14815+Einstellungen!$B$20)*(1+Einstellungen!$B$10)</f>
        <v>39.404708</v>
      </c>
      <c r="G14815" s="21" t="str">
        <f aca="false">IF(F14815&lt;Einstellungen!$B$5,"ja","nein")</f>
        <v>nein</v>
      </c>
      <c r="H14815" s="21" t="s">
        <v>33</v>
      </c>
      <c r="I14815" s="29" t="n">
        <f aca="false">INDEX(Einstellungen!$B$27:$B$50,6)</f>
        <v>0.5</v>
      </c>
      <c r="J14815" s="29" t="n">
        <f aca="false">F14815*I14815</f>
        <v>19.702354</v>
      </c>
    </row>
    <row r="14816" customFormat="false" ht="15" hidden="false" customHeight="false" outlineLevel="0" collapsed="false">
      <c r="A14816" s="28" t="n">
        <v>46198</v>
      </c>
      <c r="B14816" s="21" t="s">
        <v>118</v>
      </c>
      <c r="C14816" s="21" t="s">
        <v>136</v>
      </c>
      <c r="D14816" s="29" t="n">
        <v>161.33</v>
      </c>
      <c r="E14816" s="29" t="n">
        <f aca="false">D14816/10</f>
        <v>16.133</v>
      </c>
      <c r="F14816" s="29" t="n">
        <f aca="false">(E14816+Einstellungen!$B$20)*(1+Einstellungen!$B$10)</f>
        <v>41.39891</v>
      </c>
      <c r="G14816" s="21" t="str">
        <f aca="false">IF(F14816&lt;Einstellungen!$B$5,"ja","nein")</f>
        <v>nein</v>
      </c>
      <c r="H14816" s="21" t="s">
        <v>33</v>
      </c>
      <c r="I14816" s="29" t="n">
        <f aca="false">INDEX(Einstellungen!$B$27:$B$50,7)</f>
        <v>0.7</v>
      </c>
      <c r="J14816" s="29" t="n">
        <f aca="false">F14816*I14816</f>
        <v>28.979237</v>
      </c>
    </row>
    <row r="14817" customFormat="false" ht="15" hidden="false" customHeight="false" outlineLevel="0" collapsed="false">
      <c r="A14817" s="28" t="n">
        <v>46198</v>
      </c>
      <c r="B14817" s="21" t="s">
        <v>119</v>
      </c>
      <c r="C14817" s="21" t="s">
        <v>136</v>
      </c>
      <c r="D14817" s="29" t="n">
        <v>148.418</v>
      </c>
      <c r="E14817" s="29" t="n">
        <f aca="false">D14817/10</f>
        <v>14.8418</v>
      </c>
      <c r="F14817" s="29" t="n">
        <f aca="false">(E14817+Einstellungen!$B$20)*(1+Einstellungen!$B$10)</f>
        <v>39.862382</v>
      </c>
      <c r="G14817" s="21" t="str">
        <f aca="false">IF(F14817&lt;Einstellungen!$B$5,"ja","nein")</f>
        <v>nein</v>
      </c>
      <c r="H14817" s="21" t="s">
        <v>33</v>
      </c>
      <c r="I14817" s="29" t="n">
        <f aca="false">INDEX(Einstellungen!$B$27:$B$50,8)</f>
        <v>0.95</v>
      </c>
      <c r="J14817" s="29" t="n">
        <f aca="false">F14817*I14817</f>
        <v>37.8692629</v>
      </c>
    </row>
    <row r="14818" customFormat="false" ht="15" hidden="false" customHeight="false" outlineLevel="0" collapsed="false">
      <c r="A14818" s="28" t="n">
        <v>46198</v>
      </c>
      <c r="B14818" s="21" t="s">
        <v>120</v>
      </c>
      <c r="C14818" s="21" t="s">
        <v>136</v>
      </c>
      <c r="D14818" s="29" t="n">
        <v>119.097</v>
      </c>
      <c r="E14818" s="29" t="n">
        <f aca="false">D14818/10</f>
        <v>11.9097</v>
      </c>
      <c r="F14818" s="29" t="n">
        <f aca="false">(E14818+Einstellungen!$B$20)*(1+Einstellungen!$B$10)</f>
        <v>36.373183</v>
      </c>
      <c r="G14818" s="21" t="str">
        <f aca="false">IF(F14818&lt;Einstellungen!$B$5,"ja","nein")</f>
        <v>nein</v>
      </c>
      <c r="H14818" s="21" t="s">
        <v>33</v>
      </c>
      <c r="I14818" s="29" t="n">
        <f aca="false">INDEX(Einstellungen!$B$27:$B$50,9)</f>
        <v>1.05</v>
      </c>
      <c r="J14818" s="29" t="n">
        <f aca="false">F14818*I14818</f>
        <v>38.19184215</v>
      </c>
    </row>
    <row r="14819" customFormat="false" ht="15" hidden="false" customHeight="false" outlineLevel="0" collapsed="false">
      <c r="A14819" s="28" t="n">
        <v>46198</v>
      </c>
      <c r="B14819" s="21" t="s">
        <v>121</v>
      </c>
      <c r="C14819" s="21" t="s">
        <v>136</v>
      </c>
      <c r="D14819" s="29" t="n">
        <v>105.007</v>
      </c>
      <c r="E14819" s="29" t="n">
        <f aca="false">D14819/10</f>
        <v>10.5007</v>
      </c>
      <c r="F14819" s="29" t="n">
        <f aca="false">(E14819+Einstellungen!$B$20)*(1+Einstellungen!$B$10)</f>
        <v>34.696473</v>
      </c>
      <c r="G14819" s="21" t="str">
        <f aca="false">IF(F14819&lt;Einstellungen!$B$5,"ja","nein")</f>
        <v>nein</v>
      </c>
      <c r="H14819" s="21" t="s">
        <v>33</v>
      </c>
      <c r="I14819" s="29" t="n">
        <f aca="false">INDEX(Einstellungen!$B$27:$B$50,10)</f>
        <v>1.05</v>
      </c>
      <c r="J14819" s="29" t="n">
        <f aca="false">F14819*I14819</f>
        <v>36.43129665</v>
      </c>
    </row>
    <row r="14820" customFormat="false" ht="15" hidden="false" customHeight="false" outlineLevel="0" collapsed="false">
      <c r="A14820" s="28" t="n">
        <v>46198</v>
      </c>
      <c r="B14820" s="21" t="s">
        <v>122</v>
      </c>
      <c r="C14820" s="21" t="s">
        <v>136</v>
      </c>
      <c r="D14820" s="29" t="n">
        <v>84.745</v>
      </c>
      <c r="E14820" s="29" t="n">
        <f aca="false">D14820/10</f>
        <v>8.4745</v>
      </c>
      <c r="F14820" s="29" t="n">
        <f aca="false">(E14820+Einstellungen!$B$20)*(1+Einstellungen!$B$10)</f>
        <v>32.285295</v>
      </c>
      <c r="G14820" s="21" t="str">
        <f aca="false">IF(F14820&lt;Einstellungen!$B$5,"ja","nein")</f>
        <v>nein</v>
      </c>
      <c r="H14820" s="21" t="s">
        <v>33</v>
      </c>
      <c r="I14820" s="29" t="n">
        <f aca="false">INDEX(Einstellungen!$B$27:$B$50,11)</f>
        <v>1.05</v>
      </c>
      <c r="J14820" s="29" t="n">
        <f aca="false">F14820*I14820</f>
        <v>33.89955975</v>
      </c>
    </row>
    <row r="14821" customFormat="false" ht="15" hidden="false" customHeight="false" outlineLevel="0" collapsed="false">
      <c r="A14821" s="28" t="n">
        <v>46198</v>
      </c>
      <c r="B14821" s="21" t="s">
        <v>123</v>
      </c>
      <c r="C14821" s="21" t="s">
        <v>136</v>
      </c>
      <c r="D14821" s="29" t="n">
        <v>67.093</v>
      </c>
      <c r="E14821" s="29" t="n">
        <f aca="false">D14821/10</f>
        <v>6.7093</v>
      </c>
      <c r="F14821" s="29" t="n">
        <f aca="false">(E14821+Einstellungen!$B$20)*(1+Einstellungen!$B$10)</f>
        <v>30.184707</v>
      </c>
      <c r="G14821" s="21" t="str">
        <f aca="false">IF(F14821&lt;Einstellungen!$B$5,"ja","nein")</f>
        <v>nein</v>
      </c>
      <c r="H14821" s="21" t="s">
        <v>33</v>
      </c>
      <c r="I14821" s="29" t="n">
        <f aca="false">INDEX(Einstellungen!$B$27:$B$50,12)</f>
        <v>1.1</v>
      </c>
      <c r="J14821" s="29" t="n">
        <f aca="false">F14821*I14821</f>
        <v>33.2031777</v>
      </c>
    </row>
    <row r="14822" customFormat="false" ht="15" hidden="false" customHeight="false" outlineLevel="0" collapsed="false">
      <c r="A14822" s="28" t="n">
        <v>46198</v>
      </c>
      <c r="B14822" s="21" t="s">
        <v>124</v>
      </c>
      <c r="C14822" s="21" t="s">
        <v>136</v>
      </c>
      <c r="D14822" s="29" t="n">
        <v>42.7</v>
      </c>
      <c r="E14822" s="29" t="n">
        <f aca="false">D14822/10</f>
        <v>4.27</v>
      </c>
      <c r="F14822" s="29" t="n">
        <f aca="false">(E14822+Einstellungen!$B$20)*(1+Einstellungen!$B$10)</f>
        <v>27.28194</v>
      </c>
      <c r="G14822" s="21" t="str">
        <f aca="false">IF(F14822&lt;Einstellungen!$B$5,"ja","nein")</f>
        <v>ja</v>
      </c>
      <c r="H14822" s="21" t="s">
        <v>33</v>
      </c>
      <c r="I14822" s="29" t="n">
        <f aca="false">INDEX(Einstellungen!$B$27:$B$50,13)</f>
        <v>1.2</v>
      </c>
      <c r="J14822" s="29" t="n">
        <f aca="false">F14822*I14822</f>
        <v>32.738328</v>
      </c>
    </row>
    <row r="14823" customFormat="false" ht="15" hidden="false" customHeight="false" outlineLevel="0" collapsed="false">
      <c r="A14823" s="28" t="n">
        <v>46198</v>
      </c>
      <c r="B14823" s="21" t="s">
        <v>125</v>
      </c>
      <c r="C14823" s="21" t="s">
        <v>136</v>
      </c>
      <c r="D14823" s="29" t="n">
        <v>33.96</v>
      </c>
      <c r="E14823" s="29" t="n">
        <f aca="false">D14823/10</f>
        <v>3.396</v>
      </c>
      <c r="F14823" s="29" t="n">
        <f aca="false">(E14823+Einstellungen!$B$20)*(1+Einstellungen!$B$10)</f>
        <v>26.24188</v>
      </c>
      <c r="G14823" s="21" t="str">
        <f aca="false">IF(F14823&lt;Einstellungen!$B$5,"ja","nein")</f>
        <v>ja</v>
      </c>
      <c r="H14823" s="21" t="s">
        <v>33</v>
      </c>
      <c r="I14823" s="29" t="n">
        <f aca="false">INDEX(Einstellungen!$B$27:$B$50,14)</f>
        <v>1.15</v>
      </c>
      <c r="J14823" s="29" t="n">
        <f aca="false">F14823*I14823</f>
        <v>30.178162</v>
      </c>
    </row>
    <row r="14824" customFormat="false" ht="15" hidden="false" customHeight="false" outlineLevel="0" collapsed="false">
      <c r="A14824" s="28" t="n">
        <v>46198</v>
      </c>
      <c r="B14824" s="21" t="s">
        <v>126</v>
      </c>
      <c r="C14824" s="21" t="s">
        <v>136</v>
      </c>
      <c r="D14824" s="29" t="n">
        <v>37.265</v>
      </c>
      <c r="E14824" s="29" t="n">
        <f aca="false">D14824/10</f>
        <v>3.7265</v>
      </c>
      <c r="F14824" s="29" t="n">
        <f aca="false">(E14824+Einstellungen!$B$20)*(1+Einstellungen!$B$10)</f>
        <v>26.635175</v>
      </c>
      <c r="G14824" s="21" t="str">
        <f aca="false">IF(F14824&lt;Einstellungen!$B$5,"ja","nein")</f>
        <v>ja</v>
      </c>
      <c r="H14824" s="21" t="s">
        <v>33</v>
      </c>
      <c r="I14824" s="29" t="n">
        <f aca="false">INDEX(Einstellungen!$B$27:$B$50,15)</f>
        <v>1</v>
      </c>
      <c r="J14824" s="29" t="n">
        <f aca="false">F14824*I14824</f>
        <v>26.635175</v>
      </c>
    </row>
    <row r="14825" customFormat="false" ht="15" hidden="false" customHeight="false" outlineLevel="0" collapsed="false">
      <c r="A14825" s="28" t="n">
        <v>46198</v>
      </c>
      <c r="B14825" s="21" t="s">
        <v>127</v>
      </c>
      <c r="C14825" s="21" t="s">
        <v>136</v>
      </c>
      <c r="D14825" s="29" t="n">
        <v>67.808</v>
      </c>
      <c r="E14825" s="29" t="n">
        <f aca="false">D14825/10</f>
        <v>6.7808</v>
      </c>
      <c r="F14825" s="29" t="n">
        <f aca="false">(E14825+Einstellungen!$B$20)*(1+Einstellungen!$B$10)</f>
        <v>30.269792</v>
      </c>
      <c r="G14825" s="21" t="str">
        <f aca="false">IF(F14825&lt;Einstellungen!$B$5,"ja","nein")</f>
        <v>nein</v>
      </c>
      <c r="H14825" s="21" t="s">
        <v>33</v>
      </c>
      <c r="I14825" s="29" t="n">
        <f aca="false">INDEX(Einstellungen!$B$27:$B$50,16)</f>
        <v>0.95</v>
      </c>
      <c r="J14825" s="29" t="n">
        <f aca="false">F14825*I14825</f>
        <v>28.7563024</v>
      </c>
    </row>
    <row r="14826" customFormat="false" ht="15" hidden="false" customHeight="false" outlineLevel="0" collapsed="false">
      <c r="A14826" s="28" t="n">
        <v>46198</v>
      </c>
      <c r="B14826" s="21" t="s">
        <v>128</v>
      </c>
      <c r="C14826" s="21" t="s">
        <v>136</v>
      </c>
      <c r="D14826" s="29" t="n">
        <v>88.293</v>
      </c>
      <c r="E14826" s="29" t="n">
        <f aca="false">D14826/10</f>
        <v>8.8293</v>
      </c>
      <c r="F14826" s="29" t="n">
        <f aca="false">(E14826+Einstellungen!$B$20)*(1+Einstellungen!$B$10)</f>
        <v>32.707507</v>
      </c>
      <c r="G14826" s="21" t="str">
        <f aca="false">IF(F14826&lt;Einstellungen!$B$5,"ja","nein")</f>
        <v>nein</v>
      </c>
      <c r="H14826" s="21" t="s">
        <v>33</v>
      </c>
      <c r="I14826" s="29" t="n">
        <f aca="false">INDEX(Einstellungen!$B$27:$B$50,17)</f>
        <v>0.95</v>
      </c>
      <c r="J14826" s="29" t="n">
        <f aca="false">F14826*I14826</f>
        <v>31.07213165</v>
      </c>
    </row>
    <row r="14827" customFormat="false" ht="15" hidden="false" customHeight="false" outlineLevel="0" collapsed="false">
      <c r="A14827" s="28" t="n">
        <v>46198</v>
      </c>
      <c r="B14827" s="21" t="s">
        <v>129</v>
      </c>
      <c r="C14827" s="21" t="s">
        <v>136</v>
      </c>
      <c r="D14827" s="29" t="n">
        <v>106.6</v>
      </c>
      <c r="E14827" s="29" t="n">
        <f aca="false">D14827/10</f>
        <v>10.66</v>
      </c>
      <c r="F14827" s="29" t="n">
        <f aca="false">(E14827+Einstellungen!$B$20)*(1+Einstellungen!$B$10)</f>
        <v>34.88604</v>
      </c>
      <c r="G14827" s="21" t="str">
        <f aca="false">IF(F14827&lt;Einstellungen!$B$5,"ja","nein")</f>
        <v>nein</v>
      </c>
      <c r="H14827" s="21" t="s">
        <v>33</v>
      </c>
      <c r="I14827" s="29" t="n">
        <f aca="false">INDEX(Einstellungen!$B$27:$B$50,18)</f>
        <v>1.1</v>
      </c>
      <c r="J14827" s="29" t="n">
        <f aca="false">F14827*I14827</f>
        <v>38.374644</v>
      </c>
    </row>
    <row r="14828" customFormat="false" ht="15" hidden="false" customHeight="false" outlineLevel="0" collapsed="false">
      <c r="A14828" s="28" t="n">
        <v>46198</v>
      </c>
      <c r="B14828" s="21" t="s">
        <v>130</v>
      </c>
      <c r="C14828" s="21" t="s">
        <v>136</v>
      </c>
      <c r="D14828" s="29" t="n">
        <v>135.23</v>
      </c>
      <c r="E14828" s="29" t="n">
        <f aca="false">D14828/10</f>
        <v>13.523</v>
      </c>
      <c r="F14828" s="29" t="n">
        <f aca="false">(E14828+Einstellungen!$B$20)*(1+Einstellungen!$B$10)</f>
        <v>38.29301</v>
      </c>
      <c r="G14828" s="21" t="str">
        <f aca="false">IF(F14828&lt;Einstellungen!$B$5,"ja","nein")</f>
        <v>nein</v>
      </c>
      <c r="H14828" s="21" t="s">
        <v>33</v>
      </c>
      <c r="I14828" s="29" t="n">
        <f aca="false">INDEX(Einstellungen!$B$27:$B$50,19)</f>
        <v>1.35</v>
      </c>
      <c r="J14828" s="29" t="n">
        <f aca="false">F14828*I14828</f>
        <v>51.6955635</v>
      </c>
    </row>
    <row r="14829" customFormat="false" ht="15" hidden="false" customHeight="false" outlineLevel="0" collapsed="false">
      <c r="A14829" s="28" t="n">
        <v>46198</v>
      </c>
      <c r="B14829" s="21" t="s">
        <v>131</v>
      </c>
      <c r="C14829" s="21" t="s">
        <v>136</v>
      </c>
      <c r="D14829" s="29" t="n">
        <v>203.315</v>
      </c>
      <c r="E14829" s="29" t="n">
        <f aca="false">D14829/10</f>
        <v>20.3315</v>
      </c>
      <c r="F14829" s="29" t="n">
        <f aca="false">(E14829+Einstellungen!$B$20)*(1+Einstellungen!$B$10)</f>
        <v>46.395125</v>
      </c>
      <c r="G14829" s="21" t="str">
        <f aca="false">IF(F14829&lt;Einstellungen!$B$5,"ja","nein")</f>
        <v>nein</v>
      </c>
      <c r="H14829" s="21" t="s">
        <v>33</v>
      </c>
      <c r="I14829" s="29" t="n">
        <f aca="false">INDEX(Einstellungen!$B$27:$B$50,20)</f>
        <v>1.45</v>
      </c>
      <c r="J14829" s="29" t="n">
        <f aca="false">F14829*I14829</f>
        <v>67.27293125</v>
      </c>
    </row>
    <row r="14830" customFormat="false" ht="15" hidden="false" customHeight="false" outlineLevel="0" collapsed="false">
      <c r="A14830" s="28" t="n">
        <v>46198</v>
      </c>
      <c r="B14830" s="21" t="s">
        <v>132</v>
      </c>
      <c r="C14830" s="21" t="s">
        <v>136</v>
      </c>
      <c r="D14830" s="29" t="n">
        <v>285.772</v>
      </c>
      <c r="E14830" s="29" t="n">
        <f aca="false">D14830/10</f>
        <v>28.5772</v>
      </c>
      <c r="F14830" s="29" t="n">
        <f aca="false">(E14830+Einstellungen!$B$20)*(1+Einstellungen!$B$10)</f>
        <v>56.207508</v>
      </c>
      <c r="G14830" s="21" t="str">
        <f aca="false">IF(F14830&lt;Einstellungen!$B$5,"ja","nein")</f>
        <v>nein</v>
      </c>
      <c r="H14830" s="21" t="s">
        <v>33</v>
      </c>
      <c r="I14830" s="29" t="n">
        <f aca="false">INDEX(Einstellungen!$B$27:$B$50,21)</f>
        <v>1.4</v>
      </c>
      <c r="J14830" s="29" t="n">
        <f aca="false">F14830*I14830</f>
        <v>78.6905112</v>
      </c>
    </row>
    <row r="14831" customFormat="false" ht="15" hidden="false" customHeight="false" outlineLevel="0" collapsed="false">
      <c r="A14831" s="28" t="n">
        <v>46198</v>
      </c>
      <c r="B14831" s="21" t="s">
        <v>133</v>
      </c>
      <c r="C14831" s="21" t="s">
        <v>136</v>
      </c>
      <c r="D14831" s="29" t="n">
        <v>276.615</v>
      </c>
      <c r="E14831" s="29" t="n">
        <f aca="false">D14831/10</f>
        <v>27.6615</v>
      </c>
      <c r="F14831" s="29" t="n">
        <f aca="false">(E14831+Einstellungen!$B$20)*(1+Einstellungen!$B$10)</f>
        <v>55.117825</v>
      </c>
      <c r="G14831" s="21" t="str">
        <f aca="false">IF(F14831&lt;Einstellungen!$B$5,"ja","nein")</f>
        <v>nein</v>
      </c>
      <c r="H14831" s="21" t="s">
        <v>33</v>
      </c>
      <c r="I14831" s="29" t="n">
        <f aca="false">INDEX(Einstellungen!$B$27:$B$50,22)</f>
        <v>1.25</v>
      </c>
      <c r="J14831" s="29" t="n">
        <f aca="false">F14831*I14831</f>
        <v>68.89728125</v>
      </c>
    </row>
    <row r="14832" customFormat="false" ht="15" hidden="false" customHeight="false" outlineLevel="0" collapsed="false">
      <c r="A14832" s="28" t="n">
        <v>46198</v>
      </c>
      <c r="B14832" s="21" t="s">
        <v>134</v>
      </c>
      <c r="C14832" s="21" t="s">
        <v>136</v>
      </c>
      <c r="D14832" s="29" t="n">
        <v>186.637</v>
      </c>
      <c r="E14832" s="29" t="n">
        <f aca="false">D14832/10</f>
        <v>18.6637</v>
      </c>
      <c r="F14832" s="29" t="n">
        <f aca="false">(E14832+Einstellungen!$B$20)*(1+Einstellungen!$B$10)</f>
        <v>44.410443</v>
      </c>
      <c r="G14832" s="21" t="str">
        <f aca="false">IF(F14832&lt;Einstellungen!$B$5,"ja","nein")</f>
        <v>nein</v>
      </c>
      <c r="H14832" s="21" t="s">
        <v>33</v>
      </c>
      <c r="I14832" s="29" t="n">
        <f aca="false">INDEX(Einstellungen!$B$27:$B$50,23)</f>
        <v>1.05</v>
      </c>
      <c r="J14832" s="29" t="n">
        <f aca="false">F14832*I14832</f>
        <v>46.63096515</v>
      </c>
    </row>
    <row r="14833" customFormat="false" ht="15" hidden="false" customHeight="false" outlineLevel="0" collapsed="false">
      <c r="A14833" s="28" t="n">
        <v>46198</v>
      </c>
      <c r="B14833" s="21" t="s">
        <v>135</v>
      </c>
      <c r="C14833" s="21" t="s">
        <v>136</v>
      </c>
      <c r="D14833" s="29" t="n">
        <v>155.745</v>
      </c>
      <c r="E14833" s="29" t="n">
        <f aca="false">D14833/10</f>
        <v>15.5745</v>
      </c>
      <c r="F14833" s="29" t="n">
        <f aca="false">(E14833+Einstellungen!$B$20)*(1+Einstellungen!$B$10)</f>
        <v>40.734295</v>
      </c>
      <c r="G14833" s="21" t="str">
        <f aca="false">IF(F14833&lt;Einstellungen!$B$5,"ja","nein")</f>
        <v>nein</v>
      </c>
      <c r="H14833" s="21" t="s">
        <v>33</v>
      </c>
      <c r="I14833" s="29" t="n">
        <f aca="false">INDEX(Einstellungen!$B$27:$B$50,24)</f>
        <v>0.8</v>
      </c>
      <c r="J14833" s="29" t="n">
        <f aca="false">F14833*I14833</f>
        <v>32.587436</v>
      </c>
    </row>
    <row r="14834" customFormat="false" ht="15" hidden="false" customHeight="false" outlineLevel="0" collapsed="false">
      <c r="A14834" s="28" t="n">
        <v>46199</v>
      </c>
      <c r="B14834" s="21" t="s">
        <v>111</v>
      </c>
      <c r="C14834" s="21" t="s">
        <v>137</v>
      </c>
      <c r="D14834" s="29" t="n">
        <v>144.7</v>
      </c>
      <c r="E14834" s="29" t="n">
        <f aca="false">D14834/10</f>
        <v>14.47</v>
      </c>
      <c r="F14834" s="29" t="n">
        <f aca="false">(E14834+Einstellungen!$B$20)*(1+Einstellungen!$B$10)</f>
        <v>39.41994</v>
      </c>
      <c r="G14834" s="21" t="str">
        <f aca="false">IF(F14834&lt;Einstellungen!$B$5,"ja","nein")</f>
        <v>nein</v>
      </c>
      <c r="H14834" s="21" t="s">
        <v>33</v>
      </c>
      <c r="I14834" s="29" t="n">
        <f aca="false">INDEX(Einstellungen!$B$27:$B$50,1)</f>
        <v>0.6</v>
      </c>
      <c r="J14834" s="29" t="n">
        <f aca="false">F14834*I14834</f>
        <v>23.651964</v>
      </c>
    </row>
    <row r="14835" customFormat="false" ht="15" hidden="false" customHeight="false" outlineLevel="0" collapsed="false">
      <c r="A14835" s="28" t="n">
        <v>46199</v>
      </c>
      <c r="B14835" s="21" t="s">
        <v>113</v>
      </c>
      <c r="C14835" s="21" t="s">
        <v>137</v>
      </c>
      <c r="D14835" s="29" t="n">
        <v>130.725</v>
      </c>
      <c r="E14835" s="29" t="n">
        <f aca="false">D14835/10</f>
        <v>13.0725</v>
      </c>
      <c r="F14835" s="29" t="n">
        <f aca="false">(E14835+Einstellungen!$B$20)*(1+Einstellungen!$B$10)</f>
        <v>37.756915</v>
      </c>
      <c r="G14835" s="21" t="str">
        <f aca="false">IF(F14835&lt;Einstellungen!$B$5,"ja","nein")</f>
        <v>nein</v>
      </c>
      <c r="H14835" s="21" t="s">
        <v>33</v>
      </c>
      <c r="I14835" s="29" t="n">
        <f aca="false">INDEX(Einstellungen!$B$27:$B$50,2)</f>
        <v>0.5</v>
      </c>
      <c r="J14835" s="29" t="n">
        <f aca="false">F14835*I14835</f>
        <v>18.8784575</v>
      </c>
    </row>
    <row r="14836" customFormat="false" ht="15" hidden="false" customHeight="false" outlineLevel="0" collapsed="false">
      <c r="A14836" s="28" t="n">
        <v>46199</v>
      </c>
      <c r="B14836" s="21" t="s">
        <v>114</v>
      </c>
      <c r="C14836" s="21" t="s">
        <v>137</v>
      </c>
      <c r="D14836" s="29" t="n">
        <v>122.483</v>
      </c>
      <c r="E14836" s="29" t="n">
        <f aca="false">D14836/10</f>
        <v>12.2483</v>
      </c>
      <c r="F14836" s="29" t="n">
        <f aca="false">(E14836+Einstellungen!$B$20)*(1+Einstellungen!$B$10)</f>
        <v>36.776117</v>
      </c>
      <c r="G14836" s="21" t="str">
        <f aca="false">IF(F14836&lt;Einstellungen!$B$5,"ja","nein")</f>
        <v>nein</v>
      </c>
      <c r="H14836" s="21" t="s">
        <v>33</v>
      </c>
      <c r="I14836" s="29" t="n">
        <f aca="false">INDEX(Einstellungen!$B$27:$B$50,3)</f>
        <v>0.45</v>
      </c>
      <c r="J14836" s="29" t="n">
        <f aca="false">F14836*I14836</f>
        <v>16.54925265</v>
      </c>
    </row>
    <row r="14837" customFormat="false" ht="15" hidden="false" customHeight="false" outlineLevel="0" collapsed="false">
      <c r="A14837" s="28" t="n">
        <v>46199</v>
      </c>
      <c r="B14837" s="21" t="s">
        <v>115</v>
      </c>
      <c r="C14837" s="21" t="s">
        <v>137</v>
      </c>
      <c r="D14837" s="29" t="n">
        <v>120.933</v>
      </c>
      <c r="E14837" s="29" t="n">
        <f aca="false">D14837/10</f>
        <v>12.0933</v>
      </c>
      <c r="F14837" s="29" t="n">
        <f aca="false">(E14837+Einstellungen!$B$20)*(1+Einstellungen!$B$10)</f>
        <v>36.591667</v>
      </c>
      <c r="G14837" s="21" t="str">
        <f aca="false">IF(F14837&lt;Einstellungen!$B$5,"ja","nein")</f>
        <v>nein</v>
      </c>
      <c r="H14837" s="21" t="s">
        <v>33</v>
      </c>
      <c r="I14837" s="29" t="n">
        <f aca="false">INDEX(Einstellungen!$B$27:$B$50,4)</f>
        <v>0.45</v>
      </c>
      <c r="J14837" s="29" t="n">
        <f aca="false">F14837*I14837</f>
        <v>16.46625015</v>
      </c>
    </row>
    <row r="14838" customFormat="false" ht="15" hidden="false" customHeight="false" outlineLevel="0" collapsed="false">
      <c r="A14838" s="28" t="n">
        <v>46199</v>
      </c>
      <c r="B14838" s="21" t="s">
        <v>116</v>
      </c>
      <c r="C14838" s="21" t="s">
        <v>137</v>
      </c>
      <c r="D14838" s="29" t="n">
        <v>122.605</v>
      </c>
      <c r="E14838" s="29" t="n">
        <f aca="false">D14838/10</f>
        <v>12.2605</v>
      </c>
      <c r="F14838" s="29" t="n">
        <f aca="false">(E14838+Einstellungen!$B$20)*(1+Einstellungen!$B$10)</f>
        <v>36.790635</v>
      </c>
      <c r="G14838" s="21" t="str">
        <f aca="false">IF(F14838&lt;Einstellungen!$B$5,"ja","nein")</f>
        <v>nein</v>
      </c>
      <c r="H14838" s="21" t="s">
        <v>33</v>
      </c>
      <c r="I14838" s="29" t="n">
        <f aca="false">INDEX(Einstellungen!$B$27:$B$50,5)</f>
        <v>0.45</v>
      </c>
      <c r="J14838" s="29" t="n">
        <f aca="false">F14838*I14838</f>
        <v>16.55578575</v>
      </c>
    </row>
    <row r="14839" customFormat="false" ht="15" hidden="false" customHeight="false" outlineLevel="0" collapsed="false">
      <c r="A14839" s="28" t="n">
        <v>46199</v>
      </c>
      <c r="B14839" s="21" t="s">
        <v>117</v>
      </c>
      <c r="C14839" s="21" t="s">
        <v>137</v>
      </c>
      <c r="D14839" s="29" t="n">
        <v>129.548</v>
      </c>
      <c r="E14839" s="29" t="n">
        <f aca="false">D14839/10</f>
        <v>12.9548</v>
      </c>
      <c r="F14839" s="29" t="n">
        <f aca="false">(E14839+Einstellungen!$B$20)*(1+Einstellungen!$B$10)</f>
        <v>37.616852</v>
      </c>
      <c r="G14839" s="21" t="str">
        <f aca="false">IF(F14839&lt;Einstellungen!$B$5,"ja","nein")</f>
        <v>nein</v>
      </c>
      <c r="H14839" s="21" t="s">
        <v>33</v>
      </c>
      <c r="I14839" s="29" t="n">
        <f aca="false">INDEX(Einstellungen!$B$27:$B$50,6)</f>
        <v>0.5</v>
      </c>
      <c r="J14839" s="29" t="n">
        <f aca="false">F14839*I14839</f>
        <v>18.808426</v>
      </c>
    </row>
    <row r="14840" customFormat="false" ht="15" hidden="false" customHeight="false" outlineLevel="0" collapsed="false">
      <c r="A14840" s="28" t="n">
        <v>46199</v>
      </c>
      <c r="B14840" s="21" t="s">
        <v>118</v>
      </c>
      <c r="C14840" s="21" t="s">
        <v>137</v>
      </c>
      <c r="D14840" s="29" t="n">
        <v>146.03</v>
      </c>
      <c r="E14840" s="29" t="n">
        <f aca="false">D14840/10</f>
        <v>14.603</v>
      </c>
      <c r="F14840" s="29" t="n">
        <f aca="false">(E14840+Einstellungen!$B$20)*(1+Einstellungen!$B$10)</f>
        <v>39.57821</v>
      </c>
      <c r="G14840" s="21" t="str">
        <f aca="false">IF(F14840&lt;Einstellungen!$B$5,"ja","nein")</f>
        <v>nein</v>
      </c>
      <c r="H14840" s="21" t="s">
        <v>33</v>
      </c>
      <c r="I14840" s="29" t="n">
        <f aca="false">INDEX(Einstellungen!$B$27:$B$50,7)</f>
        <v>0.7</v>
      </c>
      <c r="J14840" s="29" t="n">
        <f aca="false">F14840*I14840</f>
        <v>27.704747</v>
      </c>
    </row>
    <row r="14841" customFormat="false" ht="15" hidden="false" customHeight="false" outlineLevel="0" collapsed="false">
      <c r="A14841" s="28" t="n">
        <v>46199</v>
      </c>
      <c r="B14841" s="21" t="s">
        <v>119</v>
      </c>
      <c r="C14841" s="21" t="s">
        <v>137</v>
      </c>
      <c r="D14841" s="29" t="n">
        <v>137.97</v>
      </c>
      <c r="E14841" s="29" t="n">
        <f aca="false">D14841/10</f>
        <v>13.797</v>
      </c>
      <c r="F14841" s="29" t="n">
        <f aca="false">(E14841+Einstellungen!$B$20)*(1+Einstellungen!$B$10)</f>
        <v>38.61907</v>
      </c>
      <c r="G14841" s="21" t="str">
        <f aca="false">IF(F14841&lt;Einstellungen!$B$5,"ja","nein")</f>
        <v>nein</v>
      </c>
      <c r="H14841" s="21" t="s">
        <v>33</v>
      </c>
      <c r="I14841" s="29" t="n">
        <f aca="false">INDEX(Einstellungen!$B$27:$B$50,8)</f>
        <v>0.95</v>
      </c>
      <c r="J14841" s="29" t="n">
        <f aca="false">F14841*I14841</f>
        <v>36.6881165</v>
      </c>
    </row>
    <row r="14842" customFormat="false" ht="15" hidden="false" customHeight="false" outlineLevel="0" collapsed="false">
      <c r="A14842" s="28" t="n">
        <v>46199</v>
      </c>
      <c r="B14842" s="21" t="s">
        <v>120</v>
      </c>
      <c r="C14842" s="21" t="s">
        <v>137</v>
      </c>
      <c r="D14842" s="29" t="n">
        <v>119.805</v>
      </c>
      <c r="E14842" s="29" t="n">
        <f aca="false">D14842/10</f>
        <v>11.9805</v>
      </c>
      <c r="F14842" s="29" t="n">
        <f aca="false">(E14842+Einstellungen!$B$20)*(1+Einstellungen!$B$10)</f>
        <v>36.457435</v>
      </c>
      <c r="G14842" s="21" t="str">
        <f aca="false">IF(F14842&lt;Einstellungen!$B$5,"ja","nein")</f>
        <v>nein</v>
      </c>
      <c r="H14842" s="21" t="s">
        <v>33</v>
      </c>
      <c r="I14842" s="29" t="n">
        <f aca="false">INDEX(Einstellungen!$B$27:$B$50,9)</f>
        <v>1.05</v>
      </c>
      <c r="J14842" s="29" t="n">
        <f aca="false">F14842*I14842</f>
        <v>38.28030675</v>
      </c>
    </row>
    <row r="14843" customFormat="false" ht="15" hidden="false" customHeight="false" outlineLevel="0" collapsed="false">
      <c r="A14843" s="28" t="n">
        <v>46199</v>
      </c>
      <c r="B14843" s="21" t="s">
        <v>121</v>
      </c>
      <c r="C14843" s="21" t="s">
        <v>137</v>
      </c>
      <c r="D14843" s="29" t="n">
        <v>108.273</v>
      </c>
      <c r="E14843" s="29" t="n">
        <f aca="false">D14843/10</f>
        <v>10.8273</v>
      </c>
      <c r="F14843" s="29" t="n">
        <f aca="false">(E14843+Einstellungen!$B$20)*(1+Einstellungen!$B$10)</f>
        <v>35.085127</v>
      </c>
      <c r="G14843" s="21" t="str">
        <f aca="false">IF(F14843&lt;Einstellungen!$B$5,"ja","nein")</f>
        <v>nein</v>
      </c>
      <c r="H14843" s="21" t="s">
        <v>33</v>
      </c>
      <c r="I14843" s="29" t="n">
        <f aca="false">INDEX(Einstellungen!$B$27:$B$50,10)</f>
        <v>1.05</v>
      </c>
      <c r="J14843" s="29" t="n">
        <f aca="false">F14843*I14843</f>
        <v>36.83938335</v>
      </c>
    </row>
    <row r="14844" customFormat="false" ht="15" hidden="false" customHeight="false" outlineLevel="0" collapsed="false">
      <c r="A14844" s="28" t="n">
        <v>46199</v>
      </c>
      <c r="B14844" s="21" t="s">
        <v>122</v>
      </c>
      <c r="C14844" s="21" t="s">
        <v>137</v>
      </c>
      <c r="D14844" s="29" t="n">
        <v>93.243</v>
      </c>
      <c r="E14844" s="29" t="n">
        <f aca="false">D14844/10</f>
        <v>9.3243</v>
      </c>
      <c r="F14844" s="29" t="n">
        <f aca="false">(E14844+Einstellungen!$B$20)*(1+Einstellungen!$B$10)</f>
        <v>33.296557</v>
      </c>
      <c r="G14844" s="21" t="str">
        <f aca="false">IF(F14844&lt;Einstellungen!$B$5,"ja","nein")</f>
        <v>nein</v>
      </c>
      <c r="H14844" s="21" t="s">
        <v>33</v>
      </c>
      <c r="I14844" s="29" t="n">
        <f aca="false">INDEX(Einstellungen!$B$27:$B$50,11)</f>
        <v>1.05</v>
      </c>
      <c r="J14844" s="29" t="n">
        <f aca="false">F14844*I14844</f>
        <v>34.96138485</v>
      </c>
    </row>
    <row r="14845" customFormat="false" ht="15" hidden="false" customHeight="false" outlineLevel="0" collapsed="false">
      <c r="A14845" s="28" t="n">
        <v>46199</v>
      </c>
      <c r="B14845" s="21" t="s">
        <v>123</v>
      </c>
      <c r="C14845" s="21" t="s">
        <v>137</v>
      </c>
      <c r="D14845" s="29" t="n">
        <v>67.705</v>
      </c>
      <c r="E14845" s="29" t="n">
        <f aca="false">D14845/10</f>
        <v>6.7705</v>
      </c>
      <c r="F14845" s="29" t="n">
        <f aca="false">(E14845+Einstellungen!$B$20)*(1+Einstellungen!$B$10)</f>
        <v>30.257535</v>
      </c>
      <c r="G14845" s="21" t="str">
        <f aca="false">IF(F14845&lt;Einstellungen!$B$5,"ja","nein")</f>
        <v>nein</v>
      </c>
      <c r="H14845" s="21" t="s">
        <v>33</v>
      </c>
      <c r="I14845" s="29" t="n">
        <f aca="false">INDEX(Einstellungen!$B$27:$B$50,12)</f>
        <v>1.1</v>
      </c>
      <c r="J14845" s="29" t="n">
        <f aca="false">F14845*I14845</f>
        <v>33.2832885</v>
      </c>
    </row>
    <row r="14846" customFormat="false" ht="15" hidden="false" customHeight="false" outlineLevel="0" collapsed="false">
      <c r="A14846" s="28" t="n">
        <v>46199</v>
      </c>
      <c r="B14846" s="21" t="s">
        <v>124</v>
      </c>
      <c r="C14846" s="21" t="s">
        <v>137</v>
      </c>
      <c r="D14846" s="29" t="n">
        <v>49.49</v>
      </c>
      <c r="E14846" s="29" t="n">
        <f aca="false">D14846/10</f>
        <v>4.949</v>
      </c>
      <c r="F14846" s="29" t="n">
        <f aca="false">(E14846+Einstellungen!$B$20)*(1+Einstellungen!$B$10)</f>
        <v>28.08995</v>
      </c>
      <c r="G14846" s="21" t="str">
        <f aca="false">IF(F14846&lt;Einstellungen!$B$5,"ja","nein")</f>
        <v>ja</v>
      </c>
      <c r="H14846" s="21" t="s">
        <v>33</v>
      </c>
      <c r="I14846" s="29" t="n">
        <f aca="false">INDEX(Einstellungen!$B$27:$B$50,13)</f>
        <v>1.2</v>
      </c>
      <c r="J14846" s="29" t="n">
        <f aca="false">F14846*I14846</f>
        <v>33.70794</v>
      </c>
    </row>
    <row r="14847" customFormat="false" ht="15" hidden="false" customHeight="false" outlineLevel="0" collapsed="false">
      <c r="A14847" s="28" t="n">
        <v>46199</v>
      </c>
      <c r="B14847" s="21" t="s">
        <v>125</v>
      </c>
      <c r="C14847" s="21" t="s">
        <v>137</v>
      </c>
      <c r="D14847" s="29" t="n">
        <v>38.5</v>
      </c>
      <c r="E14847" s="29" t="n">
        <f aca="false">D14847/10</f>
        <v>3.85</v>
      </c>
      <c r="F14847" s="29" t="n">
        <f aca="false">(E14847+Einstellungen!$B$20)*(1+Einstellungen!$B$10)</f>
        <v>26.78214</v>
      </c>
      <c r="G14847" s="21" t="str">
        <f aca="false">IF(F14847&lt;Einstellungen!$B$5,"ja","nein")</f>
        <v>ja</v>
      </c>
      <c r="H14847" s="21" t="s">
        <v>33</v>
      </c>
      <c r="I14847" s="29" t="n">
        <f aca="false">INDEX(Einstellungen!$B$27:$B$50,14)</f>
        <v>1.15</v>
      </c>
      <c r="J14847" s="29" t="n">
        <f aca="false">F14847*I14847</f>
        <v>30.799461</v>
      </c>
    </row>
    <row r="14848" customFormat="false" ht="15" hidden="false" customHeight="false" outlineLevel="0" collapsed="false">
      <c r="A14848" s="28" t="n">
        <v>46199</v>
      </c>
      <c r="B14848" s="21" t="s">
        <v>126</v>
      </c>
      <c r="C14848" s="21" t="s">
        <v>137</v>
      </c>
      <c r="D14848" s="29" t="n">
        <v>40</v>
      </c>
      <c r="E14848" s="29" t="n">
        <f aca="false">D14848/10</f>
        <v>4</v>
      </c>
      <c r="F14848" s="29" t="n">
        <f aca="false">(E14848+Einstellungen!$B$20)*(1+Einstellungen!$B$10)</f>
        <v>26.96064</v>
      </c>
      <c r="G14848" s="21" t="str">
        <f aca="false">IF(F14848&lt;Einstellungen!$B$5,"ja","nein")</f>
        <v>ja</v>
      </c>
      <c r="H14848" s="21" t="s">
        <v>33</v>
      </c>
      <c r="I14848" s="29" t="n">
        <f aca="false">INDEX(Einstellungen!$B$27:$B$50,15)</f>
        <v>1</v>
      </c>
      <c r="J14848" s="29" t="n">
        <f aca="false">F14848*I14848</f>
        <v>26.96064</v>
      </c>
    </row>
    <row r="14849" customFormat="false" ht="15" hidden="false" customHeight="false" outlineLevel="0" collapsed="false">
      <c r="A14849" s="28" t="n">
        <v>46199</v>
      </c>
      <c r="B14849" s="21" t="s">
        <v>127</v>
      </c>
      <c r="C14849" s="21" t="s">
        <v>137</v>
      </c>
      <c r="D14849" s="29" t="n">
        <v>68.983</v>
      </c>
      <c r="E14849" s="29" t="n">
        <f aca="false">D14849/10</f>
        <v>6.8983</v>
      </c>
      <c r="F14849" s="29" t="n">
        <f aca="false">(E14849+Einstellungen!$B$20)*(1+Einstellungen!$B$10)</f>
        <v>30.409617</v>
      </c>
      <c r="G14849" s="21" t="str">
        <f aca="false">IF(F14849&lt;Einstellungen!$B$5,"ja","nein")</f>
        <v>nein</v>
      </c>
      <c r="H14849" s="21" t="s">
        <v>33</v>
      </c>
      <c r="I14849" s="29" t="n">
        <f aca="false">INDEX(Einstellungen!$B$27:$B$50,16)</f>
        <v>0.95</v>
      </c>
      <c r="J14849" s="29" t="n">
        <f aca="false">F14849*I14849</f>
        <v>28.88913615</v>
      </c>
    </row>
    <row r="14850" customFormat="false" ht="15" hidden="false" customHeight="false" outlineLevel="0" collapsed="false">
      <c r="A14850" s="28" t="n">
        <v>46199</v>
      </c>
      <c r="B14850" s="21" t="s">
        <v>128</v>
      </c>
      <c r="C14850" s="21" t="s">
        <v>137</v>
      </c>
      <c r="D14850" s="29" t="n">
        <v>93.12</v>
      </c>
      <c r="E14850" s="29" t="n">
        <f aca="false">D14850/10</f>
        <v>9.312</v>
      </c>
      <c r="F14850" s="29" t="n">
        <f aca="false">(E14850+Einstellungen!$B$20)*(1+Einstellungen!$B$10)</f>
        <v>33.28192</v>
      </c>
      <c r="G14850" s="21" t="str">
        <f aca="false">IF(F14850&lt;Einstellungen!$B$5,"ja","nein")</f>
        <v>nein</v>
      </c>
      <c r="H14850" s="21" t="s">
        <v>33</v>
      </c>
      <c r="I14850" s="29" t="n">
        <f aca="false">INDEX(Einstellungen!$B$27:$B$50,17)</f>
        <v>0.95</v>
      </c>
      <c r="J14850" s="29" t="n">
        <f aca="false">F14850*I14850</f>
        <v>31.617824</v>
      </c>
    </row>
    <row r="14851" customFormat="false" ht="15" hidden="false" customHeight="false" outlineLevel="0" collapsed="false">
      <c r="A14851" s="28" t="n">
        <v>46199</v>
      </c>
      <c r="B14851" s="21" t="s">
        <v>129</v>
      </c>
      <c r="C14851" s="21" t="s">
        <v>137</v>
      </c>
      <c r="D14851" s="29" t="n">
        <v>110.993</v>
      </c>
      <c r="E14851" s="29" t="n">
        <f aca="false">D14851/10</f>
        <v>11.0993</v>
      </c>
      <c r="F14851" s="29" t="n">
        <f aca="false">(E14851+Einstellungen!$B$20)*(1+Einstellungen!$B$10)</f>
        <v>35.408807</v>
      </c>
      <c r="G14851" s="21" t="str">
        <f aca="false">IF(F14851&lt;Einstellungen!$B$5,"ja","nein")</f>
        <v>nein</v>
      </c>
      <c r="H14851" s="21" t="s">
        <v>33</v>
      </c>
      <c r="I14851" s="29" t="n">
        <f aca="false">INDEX(Einstellungen!$B$27:$B$50,18)</f>
        <v>1.1</v>
      </c>
      <c r="J14851" s="29" t="n">
        <f aca="false">F14851*I14851</f>
        <v>38.9496877</v>
      </c>
    </row>
    <row r="14852" customFormat="false" ht="15" hidden="false" customHeight="false" outlineLevel="0" collapsed="false">
      <c r="A14852" s="28" t="n">
        <v>46199</v>
      </c>
      <c r="B14852" s="21" t="s">
        <v>130</v>
      </c>
      <c r="C14852" s="21" t="s">
        <v>137</v>
      </c>
      <c r="D14852" s="29" t="n">
        <v>150.345</v>
      </c>
      <c r="E14852" s="29" t="n">
        <f aca="false">D14852/10</f>
        <v>15.0345</v>
      </c>
      <c r="F14852" s="29" t="n">
        <f aca="false">(E14852+Einstellungen!$B$20)*(1+Einstellungen!$B$10)</f>
        <v>40.091695</v>
      </c>
      <c r="G14852" s="21" t="str">
        <f aca="false">IF(F14852&lt;Einstellungen!$B$5,"ja","nein")</f>
        <v>nein</v>
      </c>
      <c r="H14852" s="21" t="s">
        <v>33</v>
      </c>
      <c r="I14852" s="29" t="n">
        <f aca="false">INDEX(Einstellungen!$B$27:$B$50,19)</f>
        <v>1.35</v>
      </c>
      <c r="J14852" s="29" t="n">
        <f aca="false">F14852*I14852</f>
        <v>54.12378825</v>
      </c>
    </row>
    <row r="14853" customFormat="false" ht="15" hidden="false" customHeight="false" outlineLevel="0" collapsed="false">
      <c r="A14853" s="28" t="n">
        <v>46199</v>
      </c>
      <c r="B14853" s="21" t="s">
        <v>131</v>
      </c>
      <c r="C14853" s="21" t="s">
        <v>137</v>
      </c>
      <c r="D14853" s="29" t="n">
        <v>243.545</v>
      </c>
      <c r="E14853" s="29" t="n">
        <f aca="false">D14853/10</f>
        <v>24.3545</v>
      </c>
      <c r="F14853" s="29" t="n">
        <f aca="false">(E14853+Einstellungen!$B$20)*(1+Einstellungen!$B$10)</f>
        <v>51.182495</v>
      </c>
      <c r="G14853" s="21" t="str">
        <f aca="false">IF(F14853&lt;Einstellungen!$B$5,"ja","nein")</f>
        <v>nein</v>
      </c>
      <c r="H14853" s="21" t="s">
        <v>33</v>
      </c>
      <c r="I14853" s="29" t="n">
        <f aca="false">INDEX(Einstellungen!$B$27:$B$50,20)</f>
        <v>1.45</v>
      </c>
      <c r="J14853" s="29" t="n">
        <f aca="false">F14853*I14853</f>
        <v>74.21461775</v>
      </c>
    </row>
    <row r="14854" customFormat="false" ht="15" hidden="false" customHeight="false" outlineLevel="0" collapsed="false">
      <c r="A14854" s="28" t="n">
        <v>46199</v>
      </c>
      <c r="B14854" s="21" t="s">
        <v>132</v>
      </c>
      <c r="C14854" s="21" t="s">
        <v>137</v>
      </c>
      <c r="D14854" s="29" t="n">
        <v>350.46</v>
      </c>
      <c r="E14854" s="29" t="n">
        <f aca="false">D14854/10</f>
        <v>35.046</v>
      </c>
      <c r="F14854" s="29" t="n">
        <f aca="false">(E14854+Einstellungen!$B$20)*(1+Einstellungen!$B$10)</f>
        <v>63.90538</v>
      </c>
      <c r="G14854" s="21" t="str">
        <f aca="false">IF(F14854&lt;Einstellungen!$B$5,"ja","nein")</f>
        <v>nein</v>
      </c>
      <c r="H14854" s="21" t="s">
        <v>33</v>
      </c>
      <c r="I14854" s="29" t="n">
        <f aca="false">INDEX(Einstellungen!$B$27:$B$50,21)</f>
        <v>1.4</v>
      </c>
      <c r="J14854" s="29" t="n">
        <f aca="false">F14854*I14854</f>
        <v>89.467532</v>
      </c>
    </row>
    <row r="14855" customFormat="false" ht="15" hidden="false" customHeight="false" outlineLevel="0" collapsed="false">
      <c r="A14855" s="28" t="n">
        <v>46199</v>
      </c>
      <c r="B14855" s="21" t="s">
        <v>133</v>
      </c>
      <c r="C14855" s="21" t="s">
        <v>137</v>
      </c>
      <c r="D14855" s="29" t="n">
        <v>295.778</v>
      </c>
      <c r="E14855" s="29" t="n">
        <f aca="false">D14855/10</f>
        <v>29.5778</v>
      </c>
      <c r="F14855" s="29" t="n">
        <f aca="false">(E14855+Einstellungen!$B$20)*(1+Einstellungen!$B$10)</f>
        <v>57.398222</v>
      </c>
      <c r="G14855" s="21" t="str">
        <f aca="false">IF(F14855&lt;Einstellungen!$B$5,"ja","nein")</f>
        <v>nein</v>
      </c>
      <c r="H14855" s="21" t="s">
        <v>33</v>
      </c>
      <c r="I14855" s="29" t="n">
        <f aca="false">INDEX(Einstellungen!$B$27:$B$50,22)</f>
        <v>1.25</v>
      </c>
      <c r="J14855" s="29" t="n">
        <f aca="false">F14855*I14855</f>
        <v>71.7477775</v>
      </c>
    </row>
    <row r="14856" customFormat="false" ht="15" hidden="false" customHeight="false" outlineLevel="0" collapsed="false">
      <c r="A14856" s="28" t="n">
        <v>46199</v>
      </c>
      <c r="B14856" s="21" t="s">
        <v>134</v>
      </c>
      <c r="C14856" s="21" t="s">
        <v>137</v>
      </c>
      <c r="D14856" s="29" t="n">
        <v>202.655</v>
      </c>
      <c r="E14856" s="29" t="n">
        <f aca="false">D14856/10</f>
        <v>20.2655</v>
      </c>
      <c r="F14856" s="29" t="n">
        <f aca="false">(E14856+Einstellungen!$B$20)*(1+Einstellungen!$B$10)</f>
        <v>46.316585</v>
      </c>
      <c r="G14856" s="21" t="str">
        <f aca="false">IF(F14856&lt;Einstellungen!$B$5,"ja","nein")</f>
        <v>nein</v>
      </c>
      <c r="H14856" s="21" t="s">
        <v>33</v>
      </c>
      <c r="I14856" s="29" t="n">
        <f aca="false">INDEX(Einstellungen!$B$27:$B$50,23)</f>
        <v>1.05</v>
      </c>
      <c r="J14856" s="29" t="n">
        <f aca="false">F14856*I14856</f>
        <v>48.63241425</v>
      </c>
    </row>
    <row r="14857" customFormat="false" ht="15" hidden="false" customHeight="false" outlineLevel="0" collapsed="false">
      <c r="A14857" s="28" t="n">
        <v>46199</v>
      </c>
      <c r="B14857" s="21" t="s">
        <v>135</v>
      </c>
      <c r="C14857" s="21" t="s">
        <v>137</v>
      </c>
      <c r="D14857" s="29" t="n">
        <v>154.86</v>
      </c>
      <c r="E14857" s="29" t="n">
        <f aca="false">D14857/10</f>
        <v>15.486</v>
      </c>
      <c r="F14857" s="29" t="n">
        <f aca="false">(E14857+Einstellungen!$B$20)*(1+Einstellungen!$B$10)</f>
        <v>40.62898</v>
      </c>
      <c r="G14857" s="21" t="str">
        <f aca="false">IF(F14857&lt;Einstellungen!$B$5,"ja","nein")</f>
        <v>nein</v>
      </c>
      <c r="H14857" s="21" t="s">
        <v>33</v>
      </c>
      <c r="I14857" s="29" t="n">
        <f aca="false">INDEX(Einstellungen!$B$27:$B$50,24)</f>
        <v>0.8</v>
      </c>
      <c r="J14857" s="29" t="n">
        <f aca="false">F14857*I14857</f>
        <v>32.503184</v>
      </c>
    </row>
    <row r="14858" customFormat="false" ht="15" hidden="false" customHeight="false" outlineLevel="0" collapsed="false">
      <c r="A14858" s="28" t="n">
        <v>46200</v>
      </c>
      <c r="B14858" s="21" t="s">
        <v>111</v>
      </c>
      <c r="C14858" s="21" t="s">
        <v>138</v>
      </c>
      <c r="D14858" s="29" t="n">
        <v>132.045</v>
      </c>
      <c r="E14858" s="29" t="n">
        <f aca="false">D14858/10</f>
        <v>13.2045</v>
      </c>
      <c r="F14858" s="29" t="n">
        <f aca="false">(E14858+Einstellungen!$B$20)*(1+Einstellungen!$B$10)</f>
        <v>37.913995</v>
      </c>
      <c r="G14858" s="21" t="str">
        <f aca="false">IF(F14858&lt;Einstellungen!$B$5,"ja","nein")</f>
        <v>nein</v>
      </c>
      <c r="H14858" s="21" t="s">
        <v>33</v>
      </c>
      <c r="I14858" s="29" t="n">
        <f aca="false">INDEX(Einstellungen!$B$27:$B$50,1)</f>
        <v>0.6</v>
      </c>
      <c r="J14858" s="29" t="n">
        <f aca="false">F14858*I14858</f>
        <v>22.748397</v>
      </c>
    </row>
    <row r="14859" customFormat="false" ht="15" hidden="false" customHeight="false" outlineLevel="0" collapsed="false">
      <c r="A14859" s="28" t="n">
        <v>46200</v>
      </c>
      <c r="B14859" s="21" t="s">
        <v>113</v>
      </c>
      <c r="C14859" s="21" t="s">
        <v>138</v>
      </c>
      <c r="D14859" s="29" t="n">
        <v>124.5</v>
      </c>
      <c r="E14859" s="29" t="n">
        <f aca="false">D14859/10</f>
        <v>12.45</v>
      </c>
      <c r="F14859" s="29" t="n">
        <f aca="false">(E14859+Einstellungen!$B$20)*(1+Einstellungen!$B$10)</f>
        <v>37.01614</v>
      </c>
      <c r="G14859" s="21" t="str">
        <f aca="false">IF(F14859&lt;Einstellungen!$B$5,"ja","nein")</f>
        <v>nein</v>
      </c>
      <c r="H14859" s="21" t="s">
        <v>33</v>
      </c>
      <c r="I14859" s="29" t="n">
        <f aca="false">INDEX(Einstellungen!$B$27:$B$50,2)</f>
        <v>0.5</v>
      </c>
      <c r="J14859" s="29" t="n">
        <f aca="false">F14859*I14859</f>
        <v>18.50807</v>
      </c>
    </row>
    <row r="14860" customFormat="false" ht="15" hidden="false" customHeight="false" outlineLevel="0" collapsed="false">
      <c r="A14860" s="28" t="n">
        <v>46200</v>
      </c>
      <c r="B14860" s="21" t="s">
        <v>114</v>
      </c>
      <c r="C14860" s="21" t="s">
        <v>138</v>
      </c>
      <c r="D14860" s="29" t="n">
        <v>117.995</v>
      </c>
      <c r="E14860" s="29" t="n">
        <f aca="false">D14860/10</f>
        <v>11.7995</v>
      </c>
      <c r="F14860" s="29" t="n">
        <f aca="false">(E14860+Einstellungen!$B$20)*(1+Einstellungen!$B$10)</f>
        <v>36.242045</v>
      </c>
      <c r="G14860" s="21" t="str">
        <f aca="false">IF(F14860&lt;Einstellungen!$B$5,"ja","nein")</f>
        <v>nein</v>
      </c>
      <c r="H14860" s="21" t="s">
        <v>33</v>
      </c>
      <c r="I14860" s="29" t="n">
        <f aca="false">INDEX(Einstellungen!$B$27:$B$50,3)</f>
        <v>0.45</v>
      </c>
      <c r="J14860" s="29" t="n">
        <f aca="false">F14860*I14860</f>
        <v>16.30892025</v>
      </c>
    </row>
    <row r="14861" customFormat="false" ht="15" hidden="false" customHeight="false" outlineLevel="0" collapsed="false">
      <c r="A14861" s="28" t="n">
        <v>46200</v>
      </c>
      <c r="B14861" s="21" t="s">
        <v>115</v>
      </c>
      <c r="C14861" s="21" t="s">
        <v>138</v>
      </c>
      <c r="D14861" s="29" t="n">
        <v>115.83</v>
      </c>
      <c r="E14861" s="29" t="n">
        <f aca="false">D14861/10</f>
        <v>11.583</v>
      </c>
      <c r="F14861" s="29" t="n">
        <f aca="false">(E14861+Einstellungen!$B$20)*(1+Einstellungen!$B$10)</f>
        <v>35.98441</v>
      </c>
      <c r="G14861" s="21" t="str">
        <f aca="false">IF(F14861&lt;Einstellungen!$B$5,"ja","nein")</f>
        <v>nein</v>
      </c>
      <c r="H14861" s="21" t="s">
        <v>33</v>
      </c>
      <c r="I14861" s="29" t="n">
        <f aca="false">INDEX(Einstellungen!$B$27:$B$50,4)</f>
        <v>0.45</v>
      </c>
      <c r="J14861" s="29" t="n">
        <f aca="false">F14861*I14861</f>
        <v>16.1929845</v>
      </c>
    </row>
    <row r="14862" customFormat="false" ht="15" hidden="false" customHeight="false" outlineLevel="0" collapsed="false">
      <c r="A14862" s="28" t="n">
        <v>46200</v>
      </c>
      <c r="B14862" s="21" t="s">
        <v>116</v>
      </c>
      <c r="C14862" s="21" t="s">
        <v>138</v>
      </c>
      <c r="D14862" s="29" t="n">
        <v>115.325</v>
      </c>
      <c r="E14862" s="29" t="n">
        <f aca="false">D14862/10</f>
        <v>11.5325</v>
      </c>
      <c r="F14862" s="29" t="n">
        <f aca="false">(E14862+Einstellungen!$B$20)*(1+Einstellungen!$B$10)</f>
        <v>35.924315</v>
      </c>
      <c r="G14862" s="21" t="str">
        <f aca="false">IF(F14862&lt;Einstellungen!$B$5,"ja","nein")</f>
        <v>nein</v>
      </c>
      <c r="H14862" s="21" t="s">
        <v>33</v>
      </c>
      <c r="I14862" s="29" t="n">
        <f aca="false">INDEX(Einstellungen!$B$27:$B$50,5)</f>
        <v>0.45</v>
      </c>
      <c r="J14862" s="29" t="n">
        <f aca="false">F14862*I14862</f>
        <v>16.16594175</v>
      </c>
    </row>
    <row r="14863" customFormat="false" ht="15" hidden="false" customHeight="false" outlineLevel="0" collapsed="false">
      <c r="A14863" s="28" t="n">
        <v>46200</v>
      </c>
      <c r="B14863" s="21" t="s">
        <v>117</v>
      </c>
      <c r="C14863" s="21" t="s">
        <v>138</v>
      </c>
      <c r="D14863" s="29" t="n">
        <v>114</v>
      </c>
      <c r="E14863" s="29" t="n">
        <f aca="false">D14863/10</f>
        <v>11.4</v>
      </c>
      <c r="F14863" s="29" t="n">
        <f aca="false">(E14863+Einstellungen!$B$20)*(1+Einstellungen!$B$10)</f>
        <v>35.76664</v>
      </c>
      <c r="G14863" s="21" t="str">
        <f aca="false">IF(F14863&lt;Einstellungen!$B$5,"ja","nein")</f>
        <v>nein</v>
      </c>
      <c r="H14863" s="21" t="s">
        <v>33</v>
      </c>
      <c r="I14863" s="29" t="n">
        <f aca="false">INDEX(Einstellungen!$B$27:$B$50,6)</f>
        <v>0.5</v>
      </c>
      <c r="J14863" s="29" t="n">
        <f aca="false">F14863*I14863</f>
        <v>17.88332</v>
      </c>
    </row>
    <row r="14864" customFormat="false" ht="15" hidden="false" customHeight="false" outlineLevel="0" collapsed="false">
      <c r="A14864" s="28" t="n">
        <v>46200</v>
      </c>
      <c r="B14864" s="21" t="s">
        <v>118</v>
      </c>
      <c r="C14864" s="21" t="s">
        <v>138</v>
      </c>
      <c r="D14864" s="29" t="n">
        <v>112.725</v>
      </c>
      <c r="E14864" s="29" t="n">
        <f aca="false">D14864/10</f>
        <v>11.2725</v>
      </c>
      <c r="F14864" s="29" t="n">
        <f aca="false">(E14864+Einstellungen!$B$20)*(1+Einstellungen!$B$10)</f>
        <v>35.614915</v>
      </c>
      <c r="G14864" s="21" t="str">
        <f aca="false">IF(F14864&lt;Einstellungen!$B$5,"ja","nein")</f>
        <v>nein</v>
      </c>
      <c r="H14864" s="21" t="s">
        <v>33</v>
      </c>
      <c r="I14864" s="29" t="n">
        <f aca="false">INDEX(Einstellungen!$B$27:$B$50,7)</f>
        <v>0.7</v>
      </c>
      <c r="J14864" s="29" t="n">
        <f aca="false">F14864*I14864</f>
        <v>24.9304405</v>
      </c>
    </row>
    <row r="14865" customFormat="false" ht="15" hidden="false" customHeight="false" outlineLevel="0" collapsed="false">
      <c r="A14865" s="28" t="n">
        <v>46200</v>
      </c>
      <c r="B14865" s="21" t="s">
        <v>119</v>
      </c>
      <c r="C14865" s="21" t="s">
        <v>138</v>
      </c>
      <c r="D14865" s="29" t="n">
        <v>109.273</v>
      </c>
      <c r="E14865" s="29" t="n">
        <f aca="false">D14865/10</f>
        <v>10.9273</v>
      </c>
      <c r="F14865" s="29" t="n">
        <f aca="false">(E14865+Einstellungen!$B$20)*(1+Einstellungen!$B$10)</f>
        <v>35.204127</v>
      </c>
      <c r="G14865" s="21" t="str">
        <f aca="false">IF(F14865&lt;Einstellungen!$B$5,"ja","nein")</f>
        <v>nein</v>
      </c>
      <c r="H14865" s="21" t="s">
        <v>33</v>
      </c>
      <c r="I14865" s="29" t="n">
        <f aca="false">INDEX(Einstellungen!$B$27:$B$50,8)</f>
        <v>0.95</v>
      </c>
      <c r="J14865" s="29" t="n">
        <f aca="false">F14865*I14865</f>
        <v>33.44392065</v>
      </c>
    </row>
    <row r="14866" customFormat="false" ht="15" hidden="false" customHeight="false" outlineLevel="0" collapsed="false">
      <c r="A14866" s="28" t="n">
        <v>46200</v>
      </c>
      <c r="B14866" s="21" t="s">
        <v>120</v>
      </c>
      <c r="C14866" s="21" t="s">
        <v>138</v>
      </c>
      <c r="D14866" s="29" t="n">
        <v>102.868</v>
      </c>
      <c r="E14866" s="29" t="n">
        <f aca="false">D14866/10</f>
        <v>10.2868</v>
      </c>
      <c r="F14866" s="29" t="n">
        <f aca="false">(E14866+Einstellungen!$B$20)*(1+Einstellungen!$B$10)</f>
        <v>34.441932</v>
      </c>
      <c r="G14866" s="21" t="str">
        <f aca="false">IF(F14866&lt;Einstellungen!$B$5,"ja","nein")</f>
        <v>nein</v>
      </c>
      <c r="H14866" s="21" t="s">
        <v>33</v>
      </c>
      <c r="I14866" s="29" t="n">
        <f aca="false">INDEX(Einstellungen!$B$27:$B$50,9)</f>
        <v>1.05</v>
      </c>
      <c r="J14866" s="29" t="n">
        <f aca="false">F14866*I14866</f>
        <v>36.1640286</v>
      </c>
    </row>
    <row r="14867" customFormat="false" ht="15" hidden="false" customHeight="false" outlineLevel="0" collapsed="false">
      <c r="A14867" s="28" t="n">
        <v>46200</v>
      </c>
      <c r="B14867" s="21" t="s">
        <v>121</v>
      </c>
      <c r="C14867" s="21" t="s">
        <v>138</v>
      </c>
      <c r="D14867" s="29" t="n">
        <v>73.567</v>
      </c>
      <c r="E14867" s="29" t="n">
        <f aca="false">D14867/10</f>
        <v>7.3567</v>
      </c>
      <c r="F14867" s="29" t="n">
        <f aca="false">(E14867+Einstellungen!$B$20)*(1+Einstellungen!$B$10)</f>
        <v>30.955113</v>
      </c>
      <c r="G14867" s="21" t="str">
        <f aca="false">IF(F14867&lt;Einstellungen!$B$5,"ja","nein")</f>
        <v>nein</v>
      </c>
      <c r="H14867" s="21" t="s">
        <v>33</v>
      </c>
      <c r="I14867" s="29" t="n">
        <f aca="false">INDEX(Einstellungen!$B$27:$B$50,10)</f>
        <v>1.05</v>
      </c>
      <c r="J14867" s="29" t="n">
        <f aca="false">F14867*I14867</f>
        <v>32.50286865</v>
      </c>
    </row>
    <row r="14868" customFormat="false" ht="15" hidden="false" customHeight="false" outlineLevel="0" collapsed="false">
      <c r="A14868" s="28" t="n">
        <v>46200</v>
      </c>
      <c r="B14868" s="21" t="s">
        <v>122</v>
      </c>
      <c r="C14868" s="21" t="s">
        <v>138</v>
      </c>
      <c r="D14868" s="29" t="n">
        <v>36.025</v>
      </c>
      <c r="E14868" s="29" t="n">
        <f aca="false">D14868/10</f>
        <v>3.6025</v>
      </c>
      <c r="F14868" s="29" t="n">
        <f aca="false">(E14868+Einstellungen!$B$20)*(1+Einstellungen!$B$10)</f>
        <v>26.487615</v>
      </c>
      <c r="G14868" s="21" t="str">
        <f aca="false">IF(F14868&lt;Einstellungen!$B$5,"ja","nein")</f>
        <v>ja</v>
      </c>
      <c r="H14868" s="21" t="s">
        <v>33</v>
      </c>
      <c r="I14868" s="29" t="n">
        <f aca="false">INDEX(Einstellungen!$B$27:$B$50,11)</f>
        <v>1.05</v>
      </c>
      <c r="J14868" s="29" t="n">
        <f aca="false">F14868*I14868</f>
        <v>27.81199575</v>
      </c>
    </row>
    <row r="14869" customFormat="false" ht="15" hidden="false" customHeight="false" outlineLevel="0" collapsed="false">
      <c r="A14869" s="28" t="n">
        <v>46200</v>
      </c>
      <c r="B14869" s="21" t="s">
        <v>123</v>
      </c>
      <c r="C14869" s="21" t="s">
        <v>138</v>
      </c>
      <c r="D14869" s="29" t="n">
        <v>9.668</v>
      </c>
      <c r="E14869" s="29" t="n">
        <f aca="false">D14869/10</f>
        <v>0.9668</v>
      </c>
      <c r="F14869" s="29" t="n">
        <f aca="false">(E14869+Einstellungen!$B$20)*(1+Einstellungen!$B$10)</f>
        <v>23.351132</v>
      </c>
      <c r="G14869" s="21" t="str">
        <f aca="false">IF(F14869&lt;Einstellungen!$B$5,"ja","nein")</f>
        <v>ja</v>
      </c>
      <c r="H14869" s="21" t="s">
        <v>33</v>
      </c>
      <c r="I14869" s="29" t="n">
        <f aca="false">INDEX(Einstellungen!$B$27:$B$50,12)</f>
        <v>1.1</v>
      </c>
      <c r="J14869" s="29" t="n">
        <f aca="false">F14869*I14869</f>
        <v>25.6862452</v>
      </c>
    </row>
    <row r="14870" customFormat="false" ht="15" hidden="false" customHeight="false" outlineLevel="0" collapsed="false">
      <c r="A14870" s="28" t="n">
        <v>46200</v>
      </c>
      <c r="B14870" s="21" t="s">
        <v>124</v>
      </c>
      <c r="C14870" s="21" t="s">
        <v>138</v>
      </c>
      <c r="D14870" s="29" t="n">
        <v>0.525</v>
      </c>
      <c r="E14870" s="29" t="n">
        <f aca="false">D14870/10</f>
        <v>0.0525</v>
      </c>
      <c r="F14870" s="29" t="n">
        <f aca="false">(E14870+Einstellungen!$B$20)*(1+Einstellungen!$B$10)</f>
        <v>22.263115</v>
      </c>
      <c r="G14870" s="21" t="str">
        <f aca="false">IF(F14870&lt;Einstellungen!$B$5,"ja","nein")</f>
        <v>ja</v>
      </c>
      <c r="H14870" s="21" t="s">
        <v>33</v>
      </c>
      <c r="I14870" s="29" t="n">
        <f aca="false">INDEX(Einstellungen!$B$27:$B$50,13)</f>
        <v>1.2</v>
      </c>
      <c r="J14870" s="29" t="n">
        <f aca="false">F14870*I14870</f>
        <v>26.715738</v>
      </c>
    </row>
    <row r="14871" customFormat="false" ht="15" hidden="false" customHeight="false" outlineLevel="0" collapsed="false">
      <c r="A14871" s="28" t="n">
        <v>46200</v>
      </c>
      <c r="B14871" s="21" t="s">
        <v>125</v>
      </c>
      <c r="C14871" s="21" t="s">
        <v>138</v>
      </c>
      <c r="D14871" s="29" t="n">
        <v>0.028</v>
      </c>
      <c r="E14871" s="29" t="n">
        <f aca="false">D14871/10</f>
        <v>0.0028</v>
      </c>
      <c r="F14871" s="29" t="n">
        <f aca="false">(E14871+Einstellungen!$B$20)*(1+Einstellungen!$B$10)</f>
        <v>22.203972</v>
      </c>
      <c r="G14871" s="21" t="str">
        <f aca="false">IF(F14871&lt;Einstellungen!$B$5,"ja","nein")</f>
        <v>ja</v>
      </c>
      <c r="H14871" s="21" t="s">
        <v>33</v>
      </c>
      <c r="I14871" s="29" t="n">
        <f aca="false">INDEX(Einstellungen!$B$27:$B$50,14)</f>
        <v>1.15</v>
      </c>
      <c r="J14871" s="29" t="n">
        <f aca="false">F14871*I14871</f>
        <v>25.5345678</v>
      </c>
    </row>
    <row r="14872" customFormat="false" ht="15" hidden="false" customHeight="false" outlineLevel="0" collapsed="false">
      <c r="A14872" s="28" t="n">
        <v>46200</v>
      </c>
      <c r="B14872" s="21" t="s">
        <v>126</v>
      </c>
      <c r="C14872" s="21" t="s">
        <v>138</v>
      </c>
      <c r="D14872" s="29" t="n">
        <v>3.393</v>
      </c>
      <c r="E14872" s="29" t="n">
        <f aca="false">D14872/10</f>
        <v>0.3393</v>
      </c>
      <c r="F14872" s="29" t="n">
        <f aca="false">(E14872+Einstellungen!$B$20)*(1+Einstellungen!$B$10)</f>
        <v>22.604407</v>
      </c>
      <c r="G14872" s="21" t="str">
        <f aca="false">IF(F14872&lt;Einstellungen!$B$5,"ja","nein")</f>
        <v>ja</v>
      </c>
      <c r="H14872" s="21" t="s">
        <v>33</v>
      </c>
      <c r="I14872" s="29" t="n">
        <f aca="false">INDEX(Einstellungen!$B$27:$B$50,15)</f>
        <v>1</v>
      </c>
      <c r="J14872" s="29" t="n">
        <f aca="false">F14872*I14872</f>
        <v>22.604407</v>
      </c>
    </row>
    <row r="14873" customFormat="false" ht="15" hidden="false" customHeight="false" outlineLevel="0" collapsed="false">
      <c r="A14873" s="28" t="n">
        <v>46200</v>
      </c>
      <c r="B14873" s="21" t="s">
        <v>127</v>
      </c>
      <c r="C14873" s="21" t="s">
        <v>138</v>
      </c>
      <c r="D14873" s="29" t="n">
        <v>12.768</v>
      </c>
      <c r="E14873" s="29" t="n">
        <f aca="false">D14873/10</f>
        <v>1.2768</v>
      </c>
      <c r="F14873" s="29" t="n">
        <f aca="false">(E14873+Einstellungen!$B$20)*(1+Einstellungen!$B$10)</f>
        <v>23.720032</v>
      </c>
      <c r="G14873" s="21" t="str">
        <f aca="false">IF(F14873&lt;Einstellungen!$B$5,"ja","nein")</f>
        <v>ja</v>
      </c>
      <c r="H14873" s="21" t="s">
        <v>33</v>
      </c>
      <c r="I14873" s="29" t="n">
        <f aca="false">INDEX(Einstellungen!$B$27:$B$50,16)</f>
        <v>0.95</v>
      </c>
      <c r="J14873" s="29" t="n">
        <f aca="false">F14873*I14873</f>
        <v>22.5340304</v>
      </c>
    </row>
    <row r="14874" customFormat="false" ht="15" hidden="false" customHeight="false" outlineLevel="0" collapsed="false">
      <c r="A14874" s="28" t="n">
        <v>46200</v>
      </c>
      <c r="B14874" s="21" t="s">
        <v>128</v>
      </c>
      <c r="C14874" s="21" t="s">
        <v>138</v>
      </c>
      <c r="D14874" s="29" t="n">
        <v>51</v>
      </c>
      <c r="E14874" s="29" t="n">
        <f aca="false">D14874/10</f>
        <v>5.1</v>
      </c>
      <c r="F14874" s="29" t="n">
        <f aca="false">(E14874+Einstellungen!$B$20)*(1+Einstellungen!$B$10)</f>
        <v>28.26964</v>
      </c>
      <c r="G14874" s="21" t="str">
        <f aca="false">IF(F14874&lt;Einstellungen!$B$5,"ja","nein")</f>
        <v>ja</v>
      </c>
      <c r="H14874" s="21" t="s">
        <v>33</v>
      </c>
      <c r="I14874" s="29" t="n">
        <f aca="false">INDEX(Einstellungen!$B$27:$B$50,17)</f>
        <v>0.95</v>
      </c>
      <c r="J14874" s="29" t="n">
        <f aca="false">F14874*I14874</f>
        <v>26.856158</v>
      </c>
    </row>
    <row r="14875" customFormat="false" ht="15" hidden="false" customHeight="false" outlineLevel="0" collapsed="false">
      <c r="A14875" s="28" t="n">
        <v>46200</v>
      </c>
      <c r="B14875" s="21" t="s">
        <v>129</v>
      </c>
      <c r="C14875" s="21" t="s">
        <v>138</v>
      </c>
      <c r="D14875" s="29" t="n">
        <v>100.605</v>
      </c>
      <c r="E14875" s="29" t="n">
        <f aca="false">D14875/10</f>
        <v>10.0605</v>
      </c>
      <c r="F14875" s="29" t="n">
        <f aca="false">(E14875+Einstellungen!$B$20)*(1+Einstellungen!$B$10)</f>
        <v>34.172635</v>
      </c>
      <c r="G14875" s="21" t="str">
        <f aca="false">IF(F14875&lt;Einstellungen!$B$5,"ja","nein")</f>
        <v>nein</v>
      </c>
      <c r="H14875" s="21" t="s">
        <v>33</v>
      </c>
      <c r="I14875" s="29" t="n">
        <f aca="false">INDEX(Einstellungen!$B$27:$B$50,18)</f>
        <v>1.1</v>
      </c>
      <c r="J14875" s="29" t="n">
        <f aca="false">F14875*I14875</f>
        <v>37.5898985</v>
      </c>
    </row>
    <row r="14876" customFormat="false" ht="15" hidden="false" customHeight="false" outlineLevel="0" collapsed="false">
      <c r="A14876" s="28" t="n">
        <v>46200</v>
      </c>
      <c r="B14876" s="21" t="s">
        <v>130</v>
      </c>
      <c r="C14876" s="21" t="s">
        <v>138</v>
      </c>
      <c r="D14876" s="29" t="n">
        <v>127.132</v>
      </c>
      <c r="E14876" s="29" t="n">
        <f aca="false">D14876/10</f>
        <v>12.7132</v>
      </c>
      <c r="F14876" s="29" t="n">
        <f aca="false">(E14876+Einstellungen!$B$20)*(1+Einstellungen!$B$10)</f>
        <v>37.329348</v>
      </c>
      <c r="G14876" s="21" t="str">
        <f aca="false">IF(F14876&lt;Einstellungen!$B$5,"ja","nein")</f>
        <v>nein</v>
      </c>
      <c r="H14876" s="21" t="s">
        <v>33</v>
      </c>
      <c r="I14876" s="29" t="n">
        <f aca="false">INDEX(Einstellungen!$B$27:$B$50,19)</f>
        <v>1.35</v>
      </c>
      <c r="J14876" s="29" t="n">
        <f aca="false">F14876*I14876</f>
        <v>50.3946198</v>
      </c>
    </row>
    <row r="14877" customFormat="false" ht="15" hidden="false" customHeight="false" outlineLevel="0" collapsed="false">
      <c r="A14877" s="28" t="n">
        <v>46200</v>
      </c>
      <c r="B14877" s="21" t="s">
        <v>131</v>
      </c>
      <c r="C14877" s="21" t="s">
        <v>138</v>
      </c>
      <c r="D14877" s="29" t="n">
        <v>171.755</v>
      </c>
      <c r="E14877" s="29" t="n">
        <f aca="false">D14877/10</f>
        <v>17.1755</v>
      </c>
      <c r="F14877" s="29" t="n">
        <f aca="false">(E14877+Einstellungen!$B$20)*(1+Einstellungen!$B$10)</f>
        <v>42.639485</v>
      </c>
      <c r="G14877" s="21" t="str">
        <f aca="false">IF(F14877&lt;Einstellungen!$B$5,"ja","nein")</f>
        <v>nein</v>
      </c>
      <c r="H14877" s="21" t="s">
        <v>33</v>
      </c>
      <c r="I14877" s="29" t="n">
        <f aca="false">INDEX(Einstellungen!$B$27:$B$50,20)</f>
        <v>1.45</v>
      </c>
      <c r="J14877" s="29" t="n">
        <f aca="false">F14877*I14877</f>
        <v>61.82725325</v>
      </c>
    </row>
    <row r="14878" customFormat="false" ht="15" hidden="false" customHeight="false" outlineLevel="0" collapsed="false">
      <c r="A14878" s="28" t="n">
        <v>46200</v>
      </c>
      <c r="B14878" s="21" t="s">
        <v>132</v>
      </c>
      <c r="C14878" s="21" t="s">
        <v>138</v>
      </c>
      <c r="D14878" s="29" t="n">
        <v>221.25</v>
      </c>
      <c r="E14878" s="29" t="n">
        <f aca="false">D14878/10</f>
        <v>22.125</v>
      </c>
      <c r="F14878" s="29" t="n">
        <f aca="false">(E14878+Einstellungen!$B$20)*(1+Einstellungen!$B$10)</f>
        <v>48.52939</v>
      </c>
      <c r="G14878" s="21" t="str">
        <f aca="false">IF(F14878&lt;Einstellungen!$B$5,"ja","nein")</f>
        <v>nein</v>
      </c>
      <c r="H14878" s="21" t="s">
        <v>33</v>
      </c>
      <c r="I14878" s="29" t="n">
        <f aca="false">INDEX(Einstellungen!$B$27:$B$50,21)</f>
        <v>1.4</v>
      </c>
      <c r="J14878" s="29" t="n">
        <f aca="false">F14878*I14878</f>
        <v>67.941146</v>
      </c>
    </row>
    <row r="14879" customFormat="false" ht="15" hidden="false" customHeight="false" outlineLevel="0" collapsed="false">
      <c r="A14879" s="28" t="n">
        <v>46200</v>
      </c>
      <c r="B14879" s="21" t="s">
        <v>133</v>
      </c>
      <c r="C14879" s="21" t="s">
        <v>138</v>
      </c>
      <c r="D14879" s="29" t="n">
        <v>214.308</v>
      </c>
      <c r="E14879" s="29" t="n">
        <f aca="false">D14879/10</f>
        <v>21.4308</v>
      </c>
      <c r="F14879" s="29" t="n">
        <f aca="false">(E14879+Einstellungen!$B$20)*(1+Einstellungen!$B$10)</f>
        <v>47.703292</v>
      </c>
      <c r="G14879" s="21" t="str">
        <f aca="false">IF(F14879&lt;Einstellungen!$B$5,"ja","nein")</f>
        <v>nein</v>
      </c>
      <c r="H14879" s="21" t="s">
        <v>33</v>
      </c>
      <c r="I14879" s="29" t="n">
        <f aca="false">INDEX(Einstellungen!$B$27:$B$50,22)</f>
        <v>1.25</v>
      </c>
      <c r="J14879" s="29" t="n">
        <f aca="false">F14879*I14879</f>
        <v>59.629115</v>
      </c>
    </row>
    <row r="14880" customFormat="false" ht="15" hidden="false" customHeight="false" outlineLevel="0" collapsed="false">
      <c r="A14880" s="28" t="n">
        <v>46200</v>
      </c>
      <c r="B14880" s="21" t="s">
        <v>134</v>
      </c>
      <c r="C14880" s="21" t="s">
        <v>138</v>
      </c>
      <c r="D14880" s="29" t="n">
        <v>174.998</v>
      </c>
      <c r="E14880" s="29" t="n">
        <f aca="false">D14880/10</f>
        <v>17.4998</v>
      </c>
      <c r="F14880" s="29" t="n">
        <f aca="false">(E14880+Einstellungen!$B$20)*(1+Einstellungen!$B$10)</f>
        <v>43.025402</v>
      </c>
      <c r="G14880" s="21" t="str">
        <f aca="false">IF(F14880&lt;Einstellungen!$B$5,"ja","nein")</f>
        <v>nein</v>
      </c>
      <c r="H14880" s="21" t="s">
        <v>33</v>
      </c>
      <c r="I14880" s="29" t="n">
        <f aca="false">INDEX(Einstellungen!$B$27:$B$50,23)</f>
        <v>1.05</v>
      </c>
      <c r="J14880" s="29" t="n">
        <f aca="false">F14880*I14880</f>
        <v>45.1766721</v>
      </c>
    </row>
    <row r="14881" customFormat="false" ht="15" hidden="false" customHeight="false" outlineLevel="0" collapsed="false">
      <c r="A14881" s="28" t="n">
        <v>46200</v>
      </c>
      <c r="B14881" s="21" t="s">
        <v>135</v>
      </c>
      <c r="C14881" s="21" t="s">
        <v>138</v>
      </c>
      <c r="D14881" s="29" t="n">
        <v>144.595</v>
      </c>
      <c r="E14881" s="29" t="n">
        <f aca="false">D14881/10</f>
        <v>14.4595</v>
      </c>
      <c r="F14881" s="29" t="n">
        <f aca="false">(E14881+Einstellungen!$B$20)*(1+Einstellungen!$B$10)</f>
        <v>39.407445</v>
      </c>
      <c r="G14881" s="21" t="str">
        <f aca="false">IF(F14881&lt;Einstellungen!$B$5,"ja","nein")</f>
        <v>nein</v>
      </c>
      <c r="H14881" s="21" t="s">
        <v>33</v>
      </c>
      <c r="I14881" s="29" t="n">
        <f aca="false">INDEX(Einstellungen!$B$27:$B$50,24)</f>
        <v>0.8</v>
      </c>
      <c r="J14881" s="29" t="n">
        <f aca="false">F14881*I14881</f>
        <v>31.525956</v>
      </c>
    </row>
    <row r="14882" customFormat="false" ht="15" hidden="false" customHeight="false" outlineLevel="0" collapsed="false">
      <c r="A14882" s="28" t="n">
        <v>46201</v>
      </c>
      <c r="B14882" s="21" t="s">
        <v>111</v>
      </c>
      <c r="C14882" s="21" t="s">
        <v>139</v>
      </c>
      <c r="D14882" s="29" t="n">
        <v>136.46</v>
      </c>
      <c r="E14882" s="29" t="n">
        <f aca="false">D14882/10</f>
        <v>13.646</v>
      </c>
      <c r="F14882" s="29" t="n">
        <f aca="false">(E14882+Einstellungen!$B$20)*(1+Einstellungen!$B$10)</f>
        <v>38.43938</v>
      </c>
      <c r="G14882" s="21" t="str">
        <f aca="false">IF(F14882&lt;Einstellungen!$B$5,"ja","nein")</f>
        <v>nein</v>
      </c>
      <c r="H14882" s="21" t="s">
        <v>33</v>
      </c>
      <c r="I14882" s="29" t="n">
        <f aca="false">INDEX(Einstellungen!$B$27:$B$50,1)</f>
        <v>0.6</v>
      </c>
      <c r="J14882" s="29" t="n">
        <f aca="false">F14882*I14882</f>
        <v>23.063628</v>
      </c>
    </row>
    <row r="14883" customFormat="false" ht="15" hidden="false" customHeight="false" outlineLevel="0" collapsed="false">
      <c r="A14883" s="28" t="n">
        <v>46201</v>
      </c>
      <c r="B14883" s="21" t="s">
        <v>113</v>
      </c>
      <c r="C14883" s="21" t="s">
        <v>139</v>
      </c>
      <c r="D14883" s="29" t="n">
        <v>126.03</v>
      </c>
      <c r="E14883" s="29" t="n">
        <f aca="false">D14883/10</f>
        <v>12.603</v>
      </c>
      <c r="F14883" s="29" t="n">
        <f aca="false">(E14883+Einstellungen!$B$20)*(1+Einstellungen!$B$10)</f>
        <v>37.19821</v>
      </c>
      <c r="G14883" s="21" t="str">
        <f aca="false">IF(F14883&lt;Einstellungen!$B$5,"ja","nein")</f>
        <v>nein</v>
      </c>
      <c r="H14883" s="21" t="s">
        <v>33</v>
      </c>
      <c r="I14883" s="29" t="n">
        <f aca="false">INDEX(Einstellungen!$B$27:$B$50,2)</f>
        <v>0.5</v>
      </c>
      <c r="J14883" s="29" t="n">
        <f aca="false">F14883*I14883</f>
        <v>18.599105</v>
      </c>
    </row>
    <row r="14884" customFormat="false" ht="15" hidden="false" customHeight="false" outlineLevel="0" collapsed="false">
      <c r="A14884" s="28" t="n">
        <v>46201</v>
      </c>
      <c r="B14884" s="21" t="s">
        <v>114</v>
      </c>
      <c r="C14884" s="21" t="s">
        <v>139</v>
      </c>
      <c r="D14884" s="29" t="n">
        <v>119.683</v>
      </c>
      <c r="E14884" s="29" t="n">
        <f aca="false">D14884/10</f>
        <v>11.9683</v>
      </c>
      <c r="F14884" s="29" t="n">
        <f aca="false">(E14884+Einstellungen!$B$20)*(1+Einstellungen!$B$10)</f>
        <v>36.442917</v>
      </c>
      <c r="G14884" s="21" t="str">
        <f aca="false">IF(F14884&lt;Einstellungen!$B$5,"ja","nein")</f>
        <v>nein</v>
      </c>
      <c r="H14884" s="21" t="s">
        <v>33</v>
      </c>
      <c r="I14884" s="29" t="n">
        <f aca="false">INDEX(Einstellungen!$B$27:$B$50,3)</f>
        <v>0.45</v>
      </c>
      <c r="J14884" s="29" t="n">
        <f aca="false">F14884*I14884</f>
        <v>16.39931265</v>
      </c>
    </row>
    <row r="14885" customFormat="false" ht="15" hidden="false" customHeight="false" outlineLevel="0" collapsed="false">
      <c r="A14885" s="28" t="n">
        <v>46201</v>
      </c>
      <c r="B14885" s="21" t="s">
        <v>115</v>
      </c>
      <c r="C14885" s="21" t="s">
        <v>139</v>
      </c>
      <c r="D14885" s="29" t="n">
        <v>115.688</v>
      </c>
      <c r="E14885" s="29" t="n">
        <f aca="false">D14885/10</f>
        <v>11.5688</v>
      </c>
      <c r="F14885" s="29" t="n">
        <f aca="false">(E14885+Einstellungen!$B$20)*(1+Einstellungen!$B$10)</f>
        <v>35.967512</v>
      </c>
      <c r="G14885" s="21" t="str">
        <f aca="false">IF(F14885&lt;Einstellungen!$B$5,"ja","nein")</f>
        <v>nein</v>
      </c>
      <c r="H14885" s="21" t="s">
        <v>33</v>
      </c>
      <c r="I14885" s="29" t="n">
        <f aca="false">INDEX(Einstellungen!$B$27:$B$50,4)</f>
        <v>0.45</v>
      </c>
      <c r="J14885" s="29" t="n">
        <f aca="false">F14885*I14885</f>
        <v>16.1853804</v>
      </c>
    </row>
    <row r="14886" customFormat="false" ht="15" hidden="false" customHeight="false" outlineLevel="0" collapsed="false">
      <c r="A14886" s="28" t="n">
        <v>46201</v>
      </c>
      <c r="B14886" s="21" t="s">
        <v>116</v>
      </c>
      <c r="C14886" s="21" t="s">
        <v>139</v>
      </c>
      <c r="D14886" s="29" t="n">
        <v>114.735</v>
      </c>
      <c r="E14886" s="29" t="n">
        <f aca="false">D14886/10</f>
        <v>11.4735</v>
      </c>
      <c r="F14886" s="29" t="n">
        <f aca="false">(E14886+Einstellungen!$B$20)*(1+Einstellungen!$B$10)</f>
        <v>35.854105</v>
      </c>
      <c r="G14886" s="21" t="str">
        <f aca="false">IF(F14886&lt;Einstellungen!$B$5,"ja","nein")</f>
        <v>nein</v>
      </c>
      <c r="H14886" s="21" t="s">
        <v>33</v>
      </c>
      <c r="I14886" s="29" t="n">
        <f aca="false">INDEX(Einstellungen!$B$27:$B$50,5)</f>
        <v>0.45</v>
      </c>
      <c r="J14886" s="29" t="n">
        <f aca="false">F14886*I14886</f>
        <v>16.13434725</v>
      </c>
    </row>
    <row r="14887" customFormat="false" ht="15" hidden="false" customHeight="false" outlineLevel="0" collapsed="false">
      <c r="A14887" s="28" t="n">
        <v>46201</v>
      </c>
      <c r="B14887" s="21" t="s">
        <v>117</v>
      </c>
      <c r="C14887" s="21" t="s">
        <v>139</v>
      </c>
      <c r="D14887" s="29" t="n">
        <v>115.123</v>
      </c>
      <c r="E14887" s="29" t="n">
        <f aca="false">D14887/10</f>
        <v>11.5123</v>
      </c>
      <c r="F14887" s="29" t="n">
        <f aca="false">(E14887+Einstellungen!$B$20)*(1+Einstellungen!$B$10)</f>
        <v>35.900277</v>
      </c>
      <c r="G14887" s="21" t="str">
        <f aca="false">IF(F14887&lt;Einstellungen!$B$5,"ja","nein")</f>
        <v>nein</v>
      </c>
      <c r="H14887" s="21" t="s">
        <v>33</v>
      </c>
      <c r="I14887" s="29" t="n">
        <f aca="false">INDEX(Einstellungen!$B$27:$B$50,6)</f>
        <v>0.5</v>
      </c>
      <c r="J14887" s="29" t="n">
        <f aca="false">F14887*I14887</f>
        <v>17.9501385</v>
      </c>
    </row>
    <row r="14888" customFormat="false" ht="15" hidden="false" customHeight="false" outlineLevel="0" collapsed="false">
      <c r="A14888" s="28" t="n">
        <v>46201</v>
      </c>
      <c r="B14888" s="21" t="s">
        <v>118</v>
      </c>
      <c r="C14888" s="21" t="s">
        <v>139</v>
      </c>
      <c r="D14888" s="29" t="n">
        <v>112.062</v>
      </c>
      <c r="E14888" s="29" t="n">
        <f aca="false">D14888/10</f>
        <v>11.2062</v>
      </c>
      <c r="F14888" s="29" t="n">
        <f aca="false">(E14888+Einstellungen!$B$20)*(1+Einstellungen!$B$10)</f>
        <v>35.536018</v>
      </c>
      <c r="G14888" s="21" t="str">
        <f aca="false">IF(F14888&lt;Einstellungen!$B$5,"ja","nein")</f>
        <v>nein</v>
      </c>
      <c r="H14888" s="21" t="s">
        <v>33</v>
      </c>
      <c r="I14888" s="29" t="n">
        <f aca="false">INDEX(Einstellungen!$B$27:$B$50,7)</f>
        <v>0.7</v>
      </c>
      <c r="J14888" s="29" t="n">
        <f aca="false">F14888*I14888</f>
        <v>24.8752126</v>
      </c>
    </row>
    <row r="14889" customFormat="false" ht="15" hidden="false" customHeight="false" outlineLevel="0" collapsed="false">
      <c r="A14889" s="28" t="n">
        <v>46201</v>
      </c>
      <c r="B14889" s="21" t="s">
        <v>119</v>
      </c>
      <c r="C14889" s="21" t="s">
        <v>139</v>
      </c>
      <c r="D14889" s="29" t="n">
        <v>104.43</v>
      </c>
      <c r="E14889" s="29" t="n">
        <f aca="false">D14889/10</f>
        <v>10.443</v>
      </c>
      <c r="F14889" s="29" t="n">
        <f aca="false">(E14889+Einstellungen!$B$20)*(1+Einstellungen!$B$10)</f>
        <v>34.62781</v>
      </c>
      <c r="G14889" s="21" t="str">
        <f aca="false">IF(F14889&lt;Einstellungen!$B$5,"ja","nein")</f>
        <v>nein</v>
      </c>
      <c r="H14889" s="21" t="s">
        <v>33</v>
      </c>
      <c r="I14889" s="29" t="n">
        <f aca="false">INDEX(Einstellungen!$B$27:$B$50,8)</f>
        <v>0.95</v>
      </c>
      <c r="J14889" s="29" t="n">
        <f aca="false">F14889*I14889</f>
        <v>32.8964195</v>
      </c>
    </row>
    <row r="14890" customFormat="false" ht="15" hidden="false" customHeight="false" outlineLevel="0" collapsed="false">
      <c r="A14890" s="28" t="n">
        <v>46201</v>
      </c>
      <c r="B14890" s="21" t="s">
        <v>120</v>
      </c>
      <c r="C14890" s="21" t="s">
        <v>139</v>
      </c>
      <c r="D14890" s="29" t="n">
        <v>76.685</v>
      </c>
      <c r="E14890" s="29" t="n">
        <f aca="false">D14890/10</f>
        <v>7.6685</v>
      </c>
      <c r="F14890" s="29" t="n">
        <f aca="false">(E14890+Einstellungen!$B$20)*(1+Einstellungen!$B$10)</f>
        <v>31.326155</v>
      </c>
      <c r="G14890" s="21" t="str">
        <f aca="false">IF(F14890&lt;Einstellungen!$B$5,"ja","nein")</f>
        <v>nein</v>
      </c>
      <c r="H14890" s="21" t="s">
        <v>33</v>
      </c>
      <c r="I14890" s="29" t="n">
        <f aca="false">INDEX(Einstellungen!$B$27:$B$50,9)</f>
        <v>1.05</v>
      </c>
      <c r="J14890" s="29" t="n">
        <f aca="false">F14890*I14890</f>
        <v>32.89246275</v>
      </c>
    </row>
    <row r="14891" customFormat="false" ht="15" hidden="false" customHeight="false" outlineLevel="0" collapsed="false">
      <c r="A14891" s="28" t="n">
        <v>46201</v>
      </c>
      <c r="B14891" s="21" t="s">
        <v>121</v>
      </c>
      <c r="C14891" s="21" t="s">
        <v>139</v>
      </c>
      <c r="D14891" s="29" t="n">
        <v>32.812</v>
      </c>
      <c r="E14891" s="29" t="n">
        <f aca="false">D14891/10</f>
        <v>3.2812</v>
      </c>
      <c r="F14891" s="29" t="n">
        <f aca="false">(E14891+Einstellungen!$B$20)*(1+Einstellungen!$B$10)</f>
        <v>26.105268</v>
      </c>
      <c r="G14891" s="21" t="str">
        <f aca="false">IF(F14891&lt;Einstellungen!$B$5,"ja","nein")</f>
        <v>ja</v>
      </c>
      <c r="H14891" s="21" t="s">
        <v>33</v>
      </c>
      <c r="I14891" s="29" t="n">
        <f aca="false">INDEX(Einstellungen!$B$27:$B$50,10)</f>
        <v>1.05</v>
      </c>
      <c r="J14891" s="29" t="n">
        <f aca="false">F14891*I14891</f>
        <v>27.4105314</v>
      </c>
    </row>
    <row r="14892" customFormat="false" ht="15" hidden="false" customHeight="false" outlineLevel="0" collapsed="false">
      <c r="A14892" s="28" t="n">
        <v>46201</v>
      </c>
      <c r="B14892" s="21" t="s">
        <v>122</v>
      </c>
      <c r="C14892" s="21" t="s">
        <v>139</v>
      </c>
      <c r="D14892" s="29" t="n">
        <v>5.152</v>
      </c>
      <c r="E14892" s="29" t="n">
        <f aca="false">D14892/10</f>
        <v>0.5152</v>
      </c>
      <c r="F14892" s="29" t="n">
        <f aca="false">(E14892+Einstellungen!$B$20)*(1+Einstellungen!$B$10)</f>
        <v>22.813728</v>
      </c>
      <c r="G14892" s="21" t="str">
        <f aca="false">IF(F14892&lt;Einstellungen!$B$5,"ja","nein")</f>
        <v>ja</v>
      </c>
      <c r="H14892" s="21" t="s">
        <v>33</v>
      </c>
      <c r="I14892" s="29" t="n">
        <f aca="false">INDEX(Einstellungen!$B$27:$B$50,11)</f>
        <v>1.05</v>
      </c>
      <c r="J14892" s="29" t="n">
        <f aca="false">F14892*I14892</f>
        <v>23.9544144</v>
      </c>
    </row>
    <row r="14893" customFormat="false" ht="15" hidden="false" customHeight="false" outlineLevel="0" collapsed="false">
      <c r="A14893" s="28" t="n">
        <v>46201</v>
      </c>
      <c r="B14893" s="21" t="s">
        <v>123</v>
      </c>
      <c r="C14893" s="21" t="s">
        <v>139</v>
      </c>
      <c r="D14893" s="29" t="n">
        <v>0.12</v>
      </c>
      <c r="E14893" s="29" t="n">
        <f aca="false">D14893/10</f>
        <v>0.012</v>
      </c>
      <c r="F14893" s="29" t="n">
        <f aca="false">(E14893+Einstellungen!$B$20)*(1+Einstellungen!$B$10)</f>
        <v>22.21492</v>
      </c>
      <c r="G14893" s="21" t="str">
        <f aca="false">IF(F14893&lt;Einstellungen!$B$5,"ja","nein")</f>
        <v>ja</v>
      </c>
      <c r="H14893" s="21" t="s">
        <v>33</v>
      </c>
      <c r="I14893" s="29" t="n">
        <f aca="false">INDEX(Einstellungen!$B$27:$B$50,12)</f>
        <v>1.1</v>
      </c>
      <c r="J14893" s="29" t="n">
        <f aca="false">F14893*I14893</f>
        <v>24.436412</v>
      </c>
    </row>
    <row r="14894" customFormat="false" ht="15" hidden="false" customHeight="false" outlineLevel="0" collapsed="false">
      <c r="A14894" s="28" t="n">
        <v>46201</v>
      </c>
      <c r="B14894" s="21" t="s">
        <v>124</v>
      </c>
      <c r="C14894" s="21" t="s">
        <v>139</v>
      </c>
      <c r="D14894" s="29" t="n">
        <v>-0.023</v>
      </c>
      <c r="E14894" s="29" t="n">
        <f aca="false">D14894/10</f>
        <v>-0.0023</v>
      </c>
      <c r="F14894" s="29" t="n">
        <f aca="false">(E14894+Einstellungen!$B$20)*(1+Einstellungen!$B$10)</f>
        <v>22.197903</v>
      </c>
      <c r="G14894" s="21" t="str">
        <f aca="false">IF(F14894&lt;Einstellungen!$B$5,"ja","nein")</f>
        <v>ja</v>
      </c>
      <c r="H14894" s="21" t="s">
        <v>33</v>
      </c>
      <c r="I14894" s="29" t="n">
        <f aca="false">INDEX(Einstellungen!$B$27:$B$50,13)</f>
        <v>1.2</v>
      </c>
      <c r="J14894" s="29" t="n">
        <f aca="false">F14894*I14894</f>
        <v>26.6374836</v>
      </c>
    </row>
    <row r="14895" customFormat="false" ht="15" hidden="false" customHeight="false" outlineLevel="0" collapsed="false">
      <c r="A14895" s="28" t="n">
        <v>46201</v>
      </c>
      <c r="B14895" s="21" t="s">
        <v>125</v>
      </c>
      <c r="C14895" s="21" t="s">
        <v>139</v>
      </c>
      <c r="D14895" s="29" t="n">
        <v>-0.905</v>
      </c>
      <c r="E14895" s="29" t="n">
        <f aca="false">D14895/10</f>
        <v>-0.0905</v>
      </c>
      <c r="F14895" s="29" t="n">
        <f aca="false">(E14895+Einstellungen!$B$20)*(1+Einstellungen!$B$10)</f>
        <v>22.092945</v>
      </c>
      <c r="G14895" s="21" t="str">
        <f aca="false">IF(F14895&lt;Einstellungen!$B$5,"ja","nein")</f>
        <v>ja</v>
      </c>
      <c r="H14895" s="21" t="s">
        <v>33</v>
      </c>
      <c r="I14895" s="29" t="n">
        <f aca="false">INDEX(Einstellungen!$B$27:$B$50,14)</f>
        <v>1.15</v>
      </c>
      <c r="J14895" s="29" t="n">
        <f aca="false">F14895*I14895</f>
        <v>25.40688675</v>
      </c>
    </row>
    <row r="14896" customFormat="false" ht="15" hidden="false" customHeight="false" outlineLevel="0" collapsed="false">
      <c r="A14896" s="28" t="n">
        <v>46201</v>
      </c>
      <c r="B14896" s="21" t="s">
        <v>126</v>
      </c>
      <c r="C14896" s="21" t="s">
        <v>139</v>
      </c>
      <c r="D14896" s="29" t="n">
        <v>-0.028</v>
      </c>
      <c r="E14896" s="29" t="n">
        <f aca="false">D14896/10</f>
        <v>-0.0028</v>
      </c>
      <c r="F14896" s="29" t="n">
        <f aca="false">(E14896+Einstellungen!$B$20)*(1+Einstellungen!$B$10)</f>
        <v>22.197308</v>
      </c>
      <c r="G14896" s="21" t="str">
        <f aca="false">IF(F14896&lt;Einstellungen!$B$5,"ja","nein")</f>
        <v>ja</v>
      </c>
      <c r="H14896" s="21" t="s">
        <v>33</v>
      </c>
      <c r="I14896" s="29" t="n">
        <f aca="false">INDEX(Einstellungen!$B$27:$B$50,15)</f>
        <v>1</v>
      </c>
      <c r="J14896" s="29" t="n">
        <f aca="false">F14896*I14896</f>
        <v>22.197308</v>
      </c>
    </row>
    <row r="14897" customFormat="false" ht="15" hidden="false" customHeight="false" outlineLevel="0" collapsed="false">
      <c r="A14897" s="28" t="n">
        <v>46201</v>
      </c>
      <c r="B14897" s="21" t="s">
        <v>127</v>
      </c>
      <c r="C14897" s="21" t="s">
        <v>139</v>
      </c>
      <c r="D14897" s="29" t="n">
        <v>1.62</v>
      </c>
      <c r="E14897" s="29" t="n">
        <f aca="false">D14897/10</f>
        <v>0.162</v>
      </c>
      <c r="F14897" s="29" t="n">
        <f aca="false">(E14897+Einstellungen!$B$20)*(1+Einstellungen!$B$10)</f>
        <v>22.39342</v>
      </c>
      <c r="G14897" s="21" t="str">
        <f aca="false">IF(F14897&lt;Einstellungen!$B$5,"ja","nein")</f>
        <v>ja</v>
      </c>
      <c r="H14897" s="21" t="s">
        <v>33</v>
      </c>
      <c r="I14897" s="29" t="n">
        <f aca="false">INDEX(Einstellungen!$B$27:$B$50,16)</f>
        <v>0.95</v>
      </c>
      <c r="J14897" s="29" t="n">
        <f aca="false">F14897*I14897</f>
        <v>21.273749</v>
      </c>
    </row>
    <row r="14898" customFormat="false" ht="15" hidden="false" customHeight="false" outlineLevel="0" collapsed="false">
      <c r="A14898" s="28" t="n">
        <v>46201</v>
      </c>
      <c r="B14898" s="21" t="s">
        <v>128</v>
      </c>
      <c r="C14898" s="21" t="s">
        <v>139</v>
      </c>
      <c r="D14898" s="29" t="n">
        <v>27.665</v>
      </c>
      <c r="E14898" s="29" t="n">
        <f aca="false">D14898/10</f>
        <v>2.7665</v>
      </c>
      <c r="F14898" s="29" t="n">
        <f aca="false">(E14898+Einstellungen!$B$20)*(1+Einstellungen!$B$10)</f>
        <v>25.492775</v>
      </c>
      <c r="G14898" s="21" t="str">
        <f aca="false">IF(F14898&lt;Einstellungen!$B$5,"ja","nein")</f>
        <v>ja</v>
      </c>
      <c r="H14898" s="21" t="s">
        <v>33</v>
      </c>
      <c r="I14898" s="29" t="n">
        <f aca="false">INDEX(Einstellungen!$B$27:$B$50,17)</f>
        <v>0.95</v>
      </c>
      <c r="J14898" s="29" t="n">
        <f aca="false">F14898*I14898</f>
        <v>24.21813625</v>
      </c>
    </row>
    <row r="14899" customFormat="false" ht="15" hidden="false" customHeight="false" outlineLevel="0" collapsed="false">
      <c r="A14899" s="28" t="n">
        <v>46201</v>
      </c>
      <c r="B14899" s="21" t="s">
        <v>129</v>
      </c>
      <c r="C14899" s="21" t="s">
        <v>139</v>
      </c>
      <c r="D14899" s="29" t="n">
        <v>84.642</v>
      </c>
      <c r="E14899" s="29" t="n">
        <f aca="false">D14899/10</f>
        <v>8.4642</v>
      </c>
      <c r="F14899" s="29" t="n">
        <f aca="false">(E14899+Einstellungen!$B$20)*(1+Einstellungen!$B$10)</f>
        <v>32.273038</v>
      </c>
      <c r="G14899" s="21" t="str">
        <f aca="false">IF(F14899&lt;Einstellungen!$B$5,"ja","nein")</f>
        <v>nein</v>
      </c>
      <c r="H14899" s="21" t="s">
        <v>33</v>
      </c>
      <c r="I14899" s="29" t="n">
        <f aca="false">INDEX(Einstellungen!$B$27:$B$50,18)</f>
        <v>1.1</v>
      </c>
      <c r="J14899" s="29" t="n">
        <f aca="false">F14899*I14899</f>
        <v>35.5003418</v>
      </c>
    </row>
    <row r="14900" customFormat="false" ht="15" hidden="false" customHeight="false" outlineLevel="0" collapsed="false">
      <c r="A14900" s="28" t="n">
        <v>46201</v>
      </c>
      <c r="B14900" s="21" t="s">
        <v>130</v>
      </c>
      <c r="C14900" s="21" t="s">
        <v>139</v>
      </c>
      <c r="D14900" s="29" t="n">
        <v>114.51</v>
      </c>
      <c r="E14900" s="29" t="n">
        <f aca="false">D14900/10</f>
        <v>11.451</v>
      </c>
      <c r="F14900" s="29" t="n">
        <f aca="false">(E14900+Einstellungen!$B$20)*(1+Einstellungen!$B$10)</f>
        <v>35.82733</v>
      </c>
      <c r="G14900" s="21" t="str">
        <f aca="false">IF(F14900&lt;Einstellungen!$B$5,"ja","nein")</f>
        <v>nein</v>
      </c>
      <c r="H14900" s="21" t="s">
        <v>33</v>
      </c>
      <c r="I14900" s="29" t="n">
        <f aca="false">INDEX(Einstellungen!$B$27:$B$50,19)</f>
        <v>1.35</v>
      </c>
      <c r="J14900" s="29" t="n">
        <f aca="false">F14900*I14900</f>
        <v>48.3668955</v>
      </c>
    </row>
    <row r="14901" customFormat="false" ht="15" hidden="false" customHeight="false" outlineLevel="0" collapsed="false">
      <c r="A14901" s="28" t="n">
        <v>46201</v>
      </c>
      <c r="B14901" s="21" t="s">
        <v>131</v>
      </c>
      <c r="C14901" s="21" t="s">
        <v>139</v>
      </c>
      <c r="D14901" s="29" t="n">
        <v>137.988</v>
      </c>
      <c r="E14901" s="29" t="n">
        <f aca="false">D14901/10</f>
        <v>13.7988</v>
      </c>
      <c r="F14901" s="29" t="n">
        <f aca="false">(E14901+Einstellungen!$B$20)*(1+Einstellungen!$B$10)</f>
        <v>38.621212</v>
      </c>
      <c r="G14901" s="21" t="str">
        <f aca="false">IF(F14901&lt;Einstellungen!$B$5,"ja","nein")</f>
        <v>nein</v>
      </c>
      <c r="H14901" s="21" t="s">
        <v>33</v>
      </c>
      <c r="I14901" s="29" t="n">
        <f aca="false">INDEX(Einstellungen!$B$27:$B$50,20)</f>
        <v>1.45</v>
      </c>
      <c r="J14901" s="29" t="n">
        <f aca="false">F14901*I14901</f>
        <v>56.0007574</v>
      </c>
    </row>
    <row r="14902" customFormat="false" ht="15" hidden="false" customHeight="false" outlineLevel="0" collapsed="false">
      <c r="A14902" s="28" t="n">
        <v>46201</v>
      </c>
      <c r="B14902" s="21" t="s">
        <v>132</v>
      </c>
      <c r="C14902" s="21" t="s">
        <v>139</v>
      </c>
      <c r="D14902" s="29" t="n">
        <v>153.178</v>
      </c>
      <c r="E14902" s="29" t="n">
        <f aca="false">D14902/10</f>
        <v>15.3178</v>
      </c>
      <c r="F14902" s="29" t="n">
        <f aca="false">(E14902+Einstellungen!$B$20)*(1+Einstellungen!$B$10)</f>
        <v>40.428822</v>
      </c>
      <c r="G14902" s="21" t="str">
        <f aca="false">IF(F14902&lt;Einstellungen!$B$5,"ja","nein")</f>
        <v>nein</v>
      </c>
      <c r="H14902" s="21" t="s">
        <v>33</v>
      </c>
      <c r="I14902" s="29" t="n">
        <f aca="false">INDEX(Einstellungen!$B$27:$B$50,21)</f>
        <v>1.4</v>
      </c>
      <c r="J14902" s="29" t="n">
        <f aca="false">F14902*I14902</f>
        <v>56.6003508</v>
      </c>
    </row>
    <row r="14903" customFormat="false" ht="15" hidden="false" customHeight="false" outlineLevel="0" collapsed="false">
      <c r="A14903" s="28" t="n">
        <v>46201</v>
      </c>
      <c r="B14903" s="21" t="s">
        <v>133</v>
      </c>
      <c r="C14903" s="21" t="s">
        <v>139</v>
      </c>
      <c r="D14903" s="29" t="n">
        <v>161.04</v>
      </c>
      <c r="E14903" s="29" t="n">
        <f aca="false">D14903/10</f>
        <v>16.104</v>
      </c>
      <c r="F14903" s="29" t="n">
        <f aca="false">(E14903+Einstellungen!$B$20)*(1+Einstellungen!$B$10)</f>
        <v>41.3644</v>
      </c>
      <c r="G14903" s="21" t="str">
        <f aca="false">IF(F14903&lt;Einstellungen!$B$5,"ja","nein")</f>
        <v>nein</v>
      </c>
      <c r="H14903" s="21" t="s">
        <v>33</v>
      </c>
      <c r="I14903" s="29" t="n">
        <f aca="false">INDEX(Einstellungen!$B$27:$B$50,22)</f>
        <v>1.25</v>
      </c>
      <c r="J14903" s="29" t="n">
        <f aca="false">F14903*I14903</f>
        <v>51.7055</v>
      </c>
    </row>
    <row r="14904" customFormat="false" ht="15" hidden="false" customHeight="false" outlineLevel="0" collapsed="false">
      <c r="A14904" s="28" t="n">
        <v>46201</v>
      </c>
      <c r="B14904" s="21" t="s">
        <v>134</v>
      </c>
      <c r="C14904" s="21" t="s">
        <v>139</v>
      </c>
      <c r="D14904" s="29" t="n">
        <v>157.295</v>
      </c>
      <c r="E14904" s="29" t="n">
        <f aca="false">D14904/10</f>
        <v>15.7295</v>
      </c>
      <c r="F14904" s="29" t="n">
        <f aca="false">(E14904+Einstellungen!$B$20)*(1+Einstellungen!$B$10)</f>
        <v>40.918745</v>
      </c>
      <c r="G14904" s="21" t="str">
        <f aca="false">IF(F14904&lt;Einstellungen!$B$5,"ja","nein")</f>
        <v>nein</v>
      </c>
      <c r="H14904" s="21" t="s">
        <v>33</v>
      </c>
      <c r="I14904" s="29" t="n">
        <f aca="false">INDEX(Einstellungen!$B$27:$B$50,23)</f>
        <v>1.05</v>
      </c>
      <c r="J14904" s="29" t="n">
        <f aca="false">F14904*I14904</f>
        <v>42.96468225</v>
      </c>
    </row>
    <row r="14905" customFormat="false" ht="15" hidden="false" customHeight="false" outlineLevel="0" collapsed="false">
      <c r="A14905" s="28" t="n">
        <v>46201</v>
      </c>
      <c r="B14905" s="21" t="s">
        <v>135</v>
      </c>
      <c r="C14905" s="21" t="s">
        <v>139</v>
      </c>
      <c r="D14905" s="29" t="n">
        <v>144.115</v>
      </c>
      <c r="E14905" s="29" t="n">
        <f aca="false">D14905/10</f>
        <v>14.4115</v>
      </c>
      <c r="F14905" s="29" t="n">
        <f aca="false">(E14905+Einstellungen!$B$20)*(1+Einstellungen!$B$10)</f>
        <v>39.350325</v>
      </c>
      <c r="G14905" s="21" t="str">
        <f aca="false">IF(F14905&lt;Einstellungen!$B$5,"ja","nein")</f>
        <v>nein</v>
      </c>
      <c r="H14905" s="21" t="s">
        <v>33</v>
      </c>
      <c r="I14905" s="29" t="n">
        <f aca="false">INDEX(Einstellungen!$B$27:$B$50,24)</f>
        <v>0.8</v>
      </c>
      <c r="J14905" s="29" t="n">
        <f aca="false">F14905*I14905</f>
        <v>31.48026</v>
      </c>
    </row>
    <row r="14906" customFormat="false" ht="15" hidden="false" customHeight="false" outlineLevel="0" collapsed="false">
      <c r="A14906" s="28" t="n">
        <v>46202</v>
      </c>
      <c r="B14906" s="21" t="s">
        <v>111</v>
      </c>
      <c r="C14906" s="21" t="s">
        <v>140</v>
      </c>
      <c r="D14906" s="29" t="n">
        <v>123.118</v>
      </c>
      <c r="E14906" s="29" t="n">
        <f aca="false">D14906/10</f>
        <v>12.3118</v>
      </c>
      <c r="F14906" s="29" t="n">
        <f aca="false">(E14906+Einstellungen!$B$20)*(1+Einstellungen!$B$10)</f>
        <v>36.851682</v>
      </c>
      <c r="G14906" s="21" t="str">
        <f aca="false">IF(F14906&lt;Einstellungen!$B$5,"ja","nein")</f>
        <v>nein</v>
      </c>
      <c r="H14906" s="21" t="s">
        <v>33</v>
      </c>
      <c r="I14906" s="29" t="n">
        <f aca="false">INDEX(Einstellungen!$B$27:$B$50,1)</f>
        <v>0.6</v>
      </c>
      <c r="J14906" s="29" t="n">
        <f aca="false">F14906*I14906</f>
        <v>22.1110092</v>
      </c>
    </row>
    <row r="14907" customFormat="false" ht="15" hidden="false" customHeight="false" outlineLevel="0" collapsed="false">
      <c r="A14907" s="28" t="n">
        <v>46202</v>
      </c>
      <c r="B14907" s="21" t="s">
        <v>113</v>
      </c>
      <c r="C14907" s="21" t="s">
        <v>140</v>
      </c>
      <c r="D14907" s="29" t="n">
        <v>113.665</v>
      </c>
      <c r="E14907" s="29" t="n">
        <f aca="false">D14907/10</f>
        <v>11.3665</v>
      </c>
      <c r="F14907" s="29" t="n">
        <f aca="false">(E14907+Einstellungen!$B$20)*(1+Einstellungen!$B$10)</f>
        <v>35.726775</v>
      </c>
      <c r="G14907" s="21" t="str">
        <f aca="false">IF(F14907&lt;Einstellungen!$B$5,"ja","nein")</f>
        <v>nein</v>
      </c>
      <c r="H14907" s="21" t="s">
        <v>33</v>
      </c>
      <c r="I14907" s="29" t="n">
        <f aca="false">INDEX(Einstellungen!$B$27:$B$50,2)</f>
        <v>0.5</v>
      </c>
      <c r="J14907" s="29" t="n">
        <f aca="false">F14907*I14907</f>
        <v>17.8633875</v>
      </c>
    </row>
    <row r="14908" customFormat="false" ht="15" hidden="false" customHeight="false" outlineLevel="0" collapsed="false">
      <c r="A14908" s="28" t="n">
        <v>46202</v>
      </c>
      <c r="B14908" s="21" t="s">
        <v>114</v>
      </c>
      <c r="C14908" s="21" t="s">
        <v>140</v>
      </c>
      <c r="D14908" s="29" t="n">
        <v>113.025</v>
      </c>
      <c r="E14908" s="29" t="n">
        <f aca="false">D14908/10</f>
        <v>11.3025</v>
      </c>
      <c r="F14908" s="29" t="n">
        <f aca="false">(E14908+Einstellungen!$B$20)*(1+Einstellungen!$B$10)</f>
        <v>35.650615</v>
      </c>
      <c r="G14908" s="21" t="str">
        <f aca="false">IF(F14908&lt;Einstellungen!$B$5,"ja","nein")</f>
        <v>nein</v>
      </c>
      <c r="H14908" s="21" t="s">
        <v>33</v>
      </c>
      <c r="I14908" s="29" t="n">
        <f aca="false">INDEX(Einstellungen!$B$27:$B$50,3)</f>
        <v>0.45</v>
      </c>
      <c r="J14908" s="29" t="n">
        <f aca="false">F14908*I14908</f>
        <v>16.04277675</v>
      </c>
    </row>
    <row r="14909" customFormat="false" ht="15" hidden="false" customHeight="false" outlineLevel="0" collapsed="false">
      <c r="A14909" s="28" t="n">
        <v>46202</v>
      </c>
      <c r="B14909" s="21" t="s">
        <v>115</v>
      </c>
      <c r="C14909" s="21" t="s">
        <v>140</v>
      </c>
      <c r="D14909" s="29" t="n">
        <v>109.76</v>
      </c>
      <c r="E14909" s="29" t="n">
        <f aca="false">D14909/10</f>
        <v>10.976</v>
      </c>
      <c r="F14909" s="29" t="n">
        <f aca="false">(E14909+Einstellungen!$B$20)*(1+Einstellungen!$B$10)</f>
        <v>35.26208</v>
      </c>
      <c r="G14909" s="21" t="str">
        <f aca="false">IF(F14909&lt;Einstellungen!$B$5,"ja","nein")</f>
        <v>nein</v>
      </c>
      <c r="H14909" s="21" t="s">
        <v>33</v>
      </c>
      <c r="I14909" s="29" t="n">
        <f aca="false">INDEX(Einstellungen!$B$27:$B$50,4)</f>
        <v>0.45</v>
      </c>
      <c r="J14909" s="29" t="n">
        <f aca="false">F14909*I14909</f>
        <v>15.867936</v>
      </c>
    </row>
    <row r="14910" customFormat="false" ht="15" hidden="false" customHeight="false" outlineLevel="0" collapsed="false">
      <c r="A14910" s="28" t="n">
        <v>46202</v>
      </c>
      <c r="B14910" s="21" t="s">
        <v>116</v>
      </c>
      <c r="C14910" s="21" t="s">
        <v>140</v>
      </c>
      <c r="D14910" s="29" t="n">
        <v>114.87</v>
      </c>
      <c r="E14910" s="29" t="n">
        <f aca="false">D14910/10</f>
        <v>11.487</v>
      </c>
      <c r="F14910" s="29" t="n">
        <f aca="false">(E14910+Einstellungen!$B$20)*(1+Einstellungen!$B$10)</f>
        <v>35.87017</v>
      </c>
      <c r="G14910" s="21" t="str">
        <f aca="false">IF(F14910&lt;Einstellungen!$B$5,"ja","nein")</f>
        <v>nein</v>
      </c>
      <c r="H14910" s="21" t="s">
        <v>33</v>
      </c>
      <c r="I14910" s="29" t="n">
        <f aca="false">INDEX(Einstellungen!$B$27:$B$50,5)</f>
        <v>0.45</v>
      </c>
      <c r="J14910" s="29" t="n">
        <f aca="false">F14910*I14910</f>
        <v>16.1415765</v>
      </c>
    </row>
    <row r="14911" customFormat="false" ht="15" hidden="false" customHeight="false" outlineLevel="0" collapsed="false">
      <c r="A14911" s="28" t="n">
        <v>46202</v>
      </c>
      <c r="B14911" s="21" t="s">
        <v>117</v>
      </c>
      <c r="C14911" s="21" t="s">
        <v>140</v>
      </c>
      <c r="D14911" s="29" t="n">
        <v>127.343</v>
      </c>
      <c r="E14911" s="29" t="n">
        <f aca="false">D14911/10</f>
        <v>12.7343</v>
      </c>
      <c r="F14911" s="29" t="n">
        <f aca="false">(E14911+Einstellungen!$B$20)*(1+Einstellungen!$B$10)</f>
        <v>37.354457</v>
      </c>
      <c r="G14911" s="21" t="str">
        <f aca="false">IF(F14911&lt;Einstellungen!$B$5,"ja","nein")</f>
        <v>nein</v>
      </c>
      <c r="H14911" s="21" t="s">
        <v>33</v>
      </c>
      <c r="I14911" s="29" t="n">
        <f aca="false">INDEX(Einstellungen!$B$27:$B$50,6)</f>
        <v>0.5</v>
      </c>
      <c r="J14911" s="29" t="n">
        <f aca="false">F14911*I14911</f>
        <v>18.6772285</v>
      </c>
    </row>
    <row r="14912" customFormat="false" ht="15" hidden="false" customHeight="false" outlineLevel="0" collapsed="false">
      <c r="A14912" s="28" t="n">
        <v>46202</v>
      </c>
      <c r="B14912" s="21" t="s">
        <v>118</v>
      </c>
      <c r="C14912" s="21" t="s">
        <v>140</v>
      </c>
      <c r="D14912" s="29" t="n">
        <v>149.738</v>
      </c>
      <c r="E14912" s="29" t="n">
        <f aca="false">D14912/10</f>
        <v>14.9738</v>
      </c>
      <c r="F14912" s="29" t="n">
        <f aca="false">(E14912+Einstellungen!$B$20)*(1+Einstellungen!$B$10)</f>
        <v>40.019462</v>
      </c>
      <c r="G14912" s="21" t="str">
        <f aca="false">IF(F14912&lt;Einstellungen!$B$5,"ja","nein")</f>
        <v>nein</v>
      </c>
      <c r="H14912" s="21" t="s">
        <v>33</v>
      </c>
      <c r="I14912" s="29" t="n">
        <f aca="false">INDEX(Einstellungen!$B$27:$B$50,7)</f>
        <v>0.7</v>
      </c>
      <c r="J14912" s="29" t="n">
        <f aca="false">F14912*I14912</f>
        <v>28.0136234</v>
      </c>
    </row>
    <row r="14913" customFormat="false" ht="15" hidden="false" customHeight="false" outlineLevel="0" collapsed="false">
      <c r="A14913" s="28" t="n">
        <v>46202</v>
      </c>
      <c r="B14913" s="21" t="s">
        <v>119</v>
      </c>
      <c r="C14913" s="21" t="s">
        <v>140</v>
      </c>
      <c r="D14913" s="29" t="n">
        <v>152.162</v>
      </c>
      <c r="E14913" s="29" t="n">
        <f aca="false">D14913/10</f>
        <v>15.2162</v>
      </c>
      <c r="F14913" s="29" t="n">
        <f aca="false">(E14913+Einstellungen!$B$20)*(1+Einstellungen!$B$10)</f>
        <v>40.307918</v>
      </c>
      <c r="G14913" s="21" t="str">
        <f aca="false">IF(F14913&lt;Einstellungen!$B$5,"ja","nein")</f>
        <v>nein</v>
      </c>
      <c r="H14913" s="21" t="s">
        <v>33</v>
      </c>
      <c r="I14913" s="29" t="n">
        <f aca="false">INDEX(Einstellungen!$B$27:$B$50,8)</f>
        <v>0.95</v>
      </c>
      <c r="J14913" s="29" t="n">
        <f aca="false">F14913*I14913</f>
        <v>38.2925221</v>
      </c>
    </row>
    <row r="14914" customFormat="false" ht="15" hidden="false" customHeight="false" outlineLevel="0" collapsed="false">
      <c r="A14914" s="28" t="n">
        <v>46202</v>
      </c>
      <c r="B14914" s="21" t="s">
        <v>120</v>
      </c>
      <c r="C14914" s="21" t="s">
        <v>140</v>
      </c>
      <c r="D14914" s="29" t="n">
        <v>143.292</v>
      </c>
      <c r="E14914" s="29" t="n">
        <f aca="false">D14914/10</f>
        <v>14.3292</v>
      </c>
      <c r="F14914" s="29" t="n">
        <f aca="false">(E14914+Einstellungen!$B$20)*(1+Einstellungen!$B$10)</f>
        <v>39.252388</v>
      </c>
      <c r="G14914" s="21" t="str">
        <f aca="false">IF(F14914&lt;Einstellungen!$B$5,"ja","nein")</f>
        <v>nein</v>
      </c>
      <c r="H14914" s="21" t="s">
        <v>33</v>
      </c>
      <c r="I14914" s="29" t="n">
        <f aca="false">INDEX(Einstellungen!$B$27:$B$50,9)</f>
        <v>1.05</v>
      </c>
      <c r="J14914" s="29" t="n">
        <f aca="false">F14914*I14914</f>
        <v>41.2150074</v>
      </c>
    </row>
    <row r="14915" customFormat="false" ht="15" hidden="false" customHeight="false" outlineLevel="0" collapsed="false">
      <c r="A14915" s="28" t="n">
        <v>46202</v>
      </c>
      <c r="B14915" s="21" t="s">
        <v>121</v>
      </c>
      <c r="C14915" s="21" t="s">
        <v>140</v>
      </c>
      <c r="D14915" s="29" t="n">
        <v>120.948</v>
      </c>
      <c r="E14915" s="29" t="n">
        <f aca="false">D14915/10</f>
        <v>12.0948</v>
      </c>
      <c r="F14915" s="29" t="n">
        <f aca="false">(E14915+Einstellungen!$B$20)*(1+Einstellungen!$B$10)</f>
        <v>36.593452</v>
      </c>
      <c r="G14915" s="21" t="str">
        <f aca="false">IF(F14915&lt;Einstellungen!$B$5,"ja","nein")</f>
        <v>nein</v>
      </c>
      <c r="H14915" s="21" t="s">
        <v>33</v>
      </c>
      <c r="I14915" s="29" t="n">
        <f aca="false">INDEX(Einstellungen!$B$27:$B$50,10)</f>
        <v>1.05</v>
      </c>
      <c r="J14915" s="29" t="n">
        <f aca="false">F14915*I14915</f>
        <v>38.4231246</v>
      </c>
    </row>
    <row r="14916" customFormat="false" ht="15" hidden="false" customHeight="false" outlineLevel="0" collapsed="false">
      <c r="A14916" s="28" t="n">
        <v>46202</v>
      </c>
      <c r="B14916" s="21" t="s">
        <v>122</v>
      </c>
      <c r="C14916" s="21" t="s">
        <v>140</v>
      </c>
      <c r="D14916" s="29" t="n">
        <v>106.925</v>
      </c>
      <c r="E14916" s="29" t="n">
        <f aca="false">D14916/10</f>
        <v>10.6925</v>
      </c>
      <c r="F14916" s="29" t="n">
        <f aca="false">(E14916+Einstellungen!$B$20)*(1+Einstellungen!$B$10)</f>
        <v>34.924715</v>
      </c>
      <c r="G14916" s="21" t="str">
        <f aca="false">IF(F14916&lt;Einstellungen!$B$5,"ja","nein")</f>
        <v>nein</v>
      </c>
      <c r="H14916" s="21" t="s">
        <v>33</v>
      </c>
      <c r="I14916" s="29" t="n">
        <f aca="false">INDEX(Einstellungen!$B$27:$B$50,11)</f>
        <v>1.05</v>
      </c>
      <c r="J14916" s="29" t="n">
        <f aca="false">F14916*I14916</f>
        <v>36.67095075</v>
      </c>
    </row>
    <row r="14917" customFormat="false" ht="15" hidden="false" customHeight="false" outlineLevel="0" collapsed="false">
      <c r="A14917" s="28" t="n">
        <v>46202</v>
      </c>
      <c r="B14917" s="21" t="s">
        <v>123</v>
      </c>
      <c r="C14917" s="21" t="s">
        <v>140</v>
      </c>
      <c r="D14917" s="29" t="n">
        <v>99.1</v>
      </c>
      <c r="E14917" s="29" t="n">
        <f aca="false">D14917/10</f>
        <v>9.91</v>
      </c>
      <c r="F14917" s="29" t="n">
        <f aca="false">(E14917+Einstellungen!$B$20)*(1+Einstellungen!$B$10)</f>
        <v>33.99354</v>
      </c>
      <c r="G14917" s="21" t="str">
        <f aca="false">IF(F14917&lt;Einstellungen!$B$5,"ja","nein")</f>
        <v>nein</v>
      </c>
      <c r="H14917" s="21" t="s">
        <v>33</v>
      </c>
      <c r="I14917" s="29" t="n">
        <f aca="false">INDEX(Einstellungen!$B$27:$B$50,12)</f>
        <v>1.1</v>
      </c>
      <c r="J14917" s="29" t="n">
        <f aca="false">F14917*I14917</f>
        <v>37.392894</v>
      </c>
    </row>
    <row r="14918" customFormat="false" ht="15" hidden="false" customHeight="false" outlineLevel="0" collapsed="false">
      <c r="A14918" s="28" t="n">
        <v>46202</v>
      </c>
      <c r="B14918" s="21" t="s">
        <v>124</v>
      </c>
      <c r="C14918" s="21" t="s">
        <v>140</v>
      </c>
      <c r="D14918" s="29" t="n">
        <v>89.507</v>
      </c>
      <c r="E14918" s="29" t="n">
        <f aca="false">D14918/10</f>
        <v>8.9507</v>
      </c>
      <c r="F14918" s="29" t="n">
        <f aca="false">(E14918+Einstellungen!$B$20)*(1+Einstellungen!$B$10)</f>
        <v>32.851973</v>
      </c>
      <c r="G14918" s="21" t="str">
        <f aca="false">IF(F14918&lt;Einstellungen!$B$5,"ja","nein")</f>
        <v>nein</v>
      </c>
      <c r="H14918" s="21" t="s">
        <v>33</v>
      </c>
      <c r="I14918" s="29" t="n">
        <f aca="false">INDEX(Einstellungen!$B$27:$B$50,13)</f>
        <v>1.2</v>
      </c>
      <c r="J14918" s="29" t="n">
        <f aca="false">F14918*I14918</f>
        <v>39.4223676</v>
      </c>
    </row>
    <row r="14919" customFormat="false" ht="15" hidden="false" customHeight="false" outlineLevel="0" collapsed="false">
      <c r="A14919" s="28" t="n">
        <v>46202</v>
      </c>
      <c r="B14919" s="21" t="s">
        <v>125</v>
      </c>
      <c r="C14919" s="21" t="s">
        <v>140</v>
      </c>
      <c r="D14919" s="29" t="n">
        <v>82.028</v>
      </c>
      <c r="E14919" s="29" t="n">
        <f aca="false">D14919/10</f>
        <v>8.2028</v>
      </c>
      <c r="F14919" s="29" t="n">
        <f aca="false">(E14919+Einstellungen!$B$20)*(1+Einstellungen!$B$10)</f>
        <v>31.961972</v>
      </c>
      <c r="G14919" s="21" t="str">
        <f aca="false">IF(F14919&lt;Einstellungen!$B$5,"ja","nein")</f>
        <v>nein</v>
      </c>
      <c r="H14919" s="21" t="s">
        <v>33</v>
      </c>
      <c r="I14919" s="29" t="n">
        <f aca="false">INDEX(Einstellungen!$B$27:$B$50,14)</f>
        <v>1.15</v>
      </c>
      <c r="J14919" s="29" t="n">
        <f aca="false">F14919*I14919</f>
        <v>36.7562678</v>
      </c>
    </row>
    <row r="14920" customFormat="false" ht="15" hidden="false" customHeight="false" outlineLevel="0" collapsed="false">
      <c r="A14920" s="28" t="n">
        <v>46202</v>
      </c>
      <c r="B14920" s="21" t="s">
        <v>126</v>
      </c>
      <c r="C14920" s="21" t="s">
        <v>140</v>
      </c>
      <c r="D14920" s="29" t="n">
        <v>86.385</v>
      </c>
      <c r="E14920" s="29" t="n">
        <f aca="false">D14920/10</f>
        <v>8.6385</v>
      </c>
      <c r="F14920" s="29" t="n">
        <f aca="false">(E14920+Einstellungen!$B$20)*(1+Einstellungen!$B$10)</f>
        <v>32.480455</v>
      </c>
      <c r="G14920" s="21" t="str">
        <f aca="false">IF(F14920&lt;Einstellungen!$B$5,"ja","nein")</f>
        <v>nein</v>
      </c>
      <c r="H14920" s="21" t="s">
        <v>33</v>
      </c>
      <c r="I14920" s="29" t="n">
        <f aca="false">INDEX(Einstellungen!$B$27:$B$50,15)</f>
        <v>1</v>
      </c>
      <c r="J14920" s="29" t="n">
        <f aca="false">F14920*I14920</f>
        <v>32.480455</v>
      </c>
    </row>
    <row r="14921" customFormat="false" ht="15" hidden="false" customHeight="false" outlineLevel="0" collapsed="false">
      <c r="A14921" s="28" t="n">
        <v>46202</v>
      </c>
      <c r="B14921" s="21" t="s">
        <v>127</v>
      </c>
      <c r="C14921" s="21" t="s">
        <v>140</v>
      </c>
      <c r="D14921" s="29" t="n">
        <v>96.78</v>
      </c>
      <c r="E14921" s="29" t="n">
        <f aca="false">D14921/10</f>
        <v>9.678</v>
      </c>
      <c r="F14921" s="29" t="n">
        <f aca="false">(E14921+Einstellungen!$B$20)*(1+Einstellungen!$B$10)</f>
        <v>33.71746</v>
      </c>
      <c r="G14921" s="21" t="str">
        <f aca="false">IF(F14921&lt;Einstellungen!$B$5,"ja","nein")</f>
        <v>nein</v>
      </c>
      <c r="H14921" s="21" t="s">
        <v>33</v>
      </c>
      <c r="I14921" s="29" t="n">
        <f aca="false">INDEX(Einstellungen!$B$27:$B$50,16)</f>
        <v>0.95</v>
      </c>
      <c r="J14921" s="29" t="n">
        <f aca="false">F14921*I14921</f>
        <v>32.031587</v>
      </c>
    </row>
    <row r="14922" customFormat="false" ht="15" hidden="false" customHeight="false" outlineLevel="0" collapsed="false">
      <c r="A14922" s="28" t="n">
        <v>46202</v>
      </c>
      <c r="B14922" s="21" t="s">
        <v>128</v>
      </c>
      <c r="C14922" s="21" t="s">
        <v>140</v>
      </c>
      <c r="D14922" s="29" t="n">
        <v>103.733</v>
      </c>
      <c r="E14922" s="29" t="n">
        <f aca="false">D14922/10</f>
        <v>10.3733</v>
      </c>
      <c r="F14922" s="29" t="n">
        <f aca="false">(E14922+Einstellungen!$B$20)*(1+Einstellungen!$B$10)</f>
        <v>34.544867</v>
      </c>
      <c r="G14922" s="21" t="str">
        <f aca="false">IF(F14922&lt;Einstellungen!$B$5,"ja","nein")</f>
        <v>nein</v>
      </c>
      <c r="H14922" s="21" t="s">
        <v>33</v>
      </c>
      <c r="I14922" s="29" t="n">
        <f aca="false">INDEX(Einstellungen!$B$27:$B$50,17)</f>
        <v>0.95</v>
      </c>
      <c r="J14922" s="29" t="n">
        <f aca="false">F14922*I14922</f>
        <v>32.81762365</v>
      </c>
    </row>
    <row r="14923" customFormat="false" ht="15" hidden="false" customHeight="false" outlineLevel="0" collapsed="false">
      <c r="A14923" s="28" t="n">
        <v>46202</v>
      </c>
      <c r="B14923" s="21" t="s">
        <v>129</v>
      </c>
      <c r="C14923" s="21" t="s">
        <v>140</v>
      </c>
      <c r="D14923" s="29" t="n">
        <v>115.075</v>
      </c>
      <c r="E14923" s="29" t="n">
        <f aca="false">D14923/10</f>
        <v>11.5075</v>
      </c>
      <c r="F14923" s="29" t="n">
        <f aca="false">(E14923+Einstellungen!$B$20)*(1+Einstellungen!$B$10)</f>
        <v>35.894565</v>
      </c>
      <c r="G14923" s="21" t="str">
        <f aca="false">IF(F14923&lt;Einstellungen!$B$5,"ja","nein")</f>
        <v>nein</v>
      </c>
      <c r="H14923" s="21" t="s">
        <v>33</v>
      </c>
      <c r="I14923" s="29" t="n">
        <f aca="false">INDEX(Einstellungen!$B$27:$B$50,18)</f>
        <v>1.1</v>
      </c>
      <c r="J14923" s="29" t="n">
        <f aca="false">F14923*I14923</f>
        <v>39.4840215</v>
      </c>
    </row>
    <row r="14924" customFormat="false" ht="15" hidden="false" customHeight="false" outlineLevel="0" collapsed="false">
      <c r="A14924" s="28" t="n">
        <v>46202</v>
      </c>
      <c r="B14924" s="21" t="s">
        <v>130</v>
      </c>
      <c r="C14924" s="21" t="s">
        <v>140</v>
      </c>
      <c r="D14924" s="29" t="n">
        <v>134.91</v>
      </c>
      <c r="E14924" s="29" t="n">
        <f aca="false">D14924/10</f>
        <v>13.491</v>
      </c>
      <c r="F14924" s="29" t="n">
        <f aca="false">(E14924+Einstellungen!$B$20)*(1+Einstellungen!$B$10)</f>
        <v>38.25493</v>
      </c>
      <c r="G14924" s="21" t="str">
        <f aca="false">IF(F14924&lt;Einstellungen!$B$5,"ja","nein")</f>
        <v>nein</v>
      </c>
      <c r="H14924" s="21" t="s">
        <v>33</v>
      </c>
      <c r="I14924" s="29" t="n">
        <f aca="false">INDEX(Einstellungen!$B$27:$B$50,19)</f>
        <v>1.35</v>
      </c>
      <c r="J14924" s="29" t="n">
        <f aca="false">F14924*I14924</f>
        <v>51.6441555</v>
      </c>
    </row>
    <row r="14925" customFormat="false" ht="15" hidden="false" customHeight="false" outlineLevel="0" collapsed="false">
      <c r="A14925" s="28" t="n">
        <v>46202</v>
      </c>
      <c r="B14925" s="21" t="s">
        <v>131</v>
      </c>
      <c r="C14925" s="21" t="s">
        <v>140</v>
      </c>
      <c r="D14925" s="29" t="n">
        <v>197.65</v>
      </c>
      <c r="E14925" s="29" t="n">
        <f aca="false">D14925/10</f>
        <v>19.765</v>
      </c>
      <c r="F14925" s="29" t="n">
        <f aca="false">(E14925+Einstellungen!$B$20)*(1+Einstellungen!$B$10)</f>
        <v>45.72099</v>
      </c>
      <c r="G14925" s="21" t="str">
        <f aca="false">IF(F14925&lt;Einstellungen!$B$5,"ja","nein")</f>
        <v>nein</v>
      </c>
      <c r="H14925" s="21" t="s">
        <v>33</v>
      </c>
      <c r="I14925" s="29" t="n">
        <f aca="false">INDEX(Einstellungen!$B$27:$B$50,20)</f>
        <v>1.45</v>
      </c>
      <c r="J14925" s="29" t="n">
        <f aca="false">F14925*I14925</f>
        <v>66.2954355</v>
      </c>
    </row>
    <row r="14926" customFormat="false" ht="15" hidden="false" customHeight="false" outlineLevel="0" collapsed="false">
      <c r="A14926" s="28" t="n">
        <v>46202</v>
      </c>
      <c r="B14926" s="21" t="s">
        <v>132</v>
      </c>
      <c r="C14926" s="21" t="s">
        <v>140</v>
      </c>
      <c r="D14926" s="29" t="n">
        <v>284.332</v>
      </c>
      <c r="E14926" s="29" t="n">
        <f aca="false">D14926/10</f>
        <v>28.4332</v>
      </c>
      <c r="F14926" s="29" t="n">
        <f aca="false">(E14926+Einstellungen!$B$20)*(1+Einstellungen!$B$10)</f>
        <v>56.036148</v>
      </c>
      <c r="G14926" s="21" t="str">
        <f aca="false">IF(F14926&lt;Einstellungen!$B$5,"ja","nein")</f>
        <v>nein</v>
      </c>
      <c r="H14926" s="21" t="s">
        <v>33</v>
      </c>
      <c r="I14926" s="29" t="n">
        <f aca="false">INDEX(Einstellungen!$B$27:$B$50,21)</f>
        <v>1.4</v>
      </c>
      <c r="J14926" s="29" t="n">
        <f aca="false">F14926*I14926</f>
        <v>78.4506072</v>
      </c>
    </row>
    <row r="14927" customFormat="false" ht="15" hidden="false" customHeight="false" outlineLevel="0" collapsed="false">
      <c r="A14927" s="28" t="n">
        <v>46202</v>
      </c>
      <c r="B14927" s="21" t="s">
        <v>133</v>
      </c>
      <c r="C14927" s="21" t="s">
        <v>140</v>
      </c>
      <c r="D14927" s="29" t="n">
        <v>301.365</v>
      </c>
      <c r="E14927" s="29" t="n">
        <f aca="false">D14927/10</f>
        <v>30.1365</v>
      </c>
      <c r="F14927" s="29" t="n">
        <f aca="false">(E14927+Einstellungen!$B$20)*(1+Einstellungen!$B$10)</f>
        <v>58.063075</v>
      </c>
      <c r="G14927" s="21" t="str">
        <f aca="false">IF(F14927&lt;Einstellungen!$B$5,"ja","nein")</f>
        <v>nein</v>
      </c>
      <c r="H14927" s="21" t="s">
        <v>33</v>
      </c>
      <c r="I14927" s="29" t="n">
        <f aca="false">INDEX(Einstellungen!$B$27:$B$50,22)</f>
        <v>1.25</v>
      </c>
      <c r="J14927" s="29" t="n">
        <f aca="false">F14927*I14927</f>
        <v>72.57884375</v>
      </c>
    </row>
    <row r="14928" customFormat="false" ht="15" hidden="false" customHeight="false" outlineLevel="0" collapsed="false">
      <c r="A14928" s="28" t="n">
        <v>46202</v>
      </c>
      <c r="B14928" s="21" t="s">
        <v>134</v>
      </c>
      <c r="C14928" s="21" t="s">
        <v>140</v>
      </c>
      <c r="D14928" s="29" t="n">
        <v>230.89</v>
      </c>
      <c r="E14928" s="29" t="n">
        <f aca="false">D14928/10</f>
        <v>23.089</v>
      </c>
      <c r="F14928" s="29" t="n">
        <f aca="false">(E14928+Einstellungen!$B$20)*(1+Einstellungen!$B$10)</f>
        <v>49.67655</v>
      </c>
      <c r="G14928" s="21" t="str">
        <f aca="false">IF(F14928&lt;Einstellungen!$B$5,"ja","nein")</f>
        <v>nein</v>
      </c>
      <c r="H14928" s="21" t="s">
        <v>33</v>
      </c>
      <c r="I14928" s="29" t="n">
        <f aca="false">INDEX(Einstellungen!$B$27:$B$50,23)</f>
        <v>1.05</v>
      </c>
      <c r="J14928" s="29" t="n">
        <f aca="false">F14928*I14928</f>
        <v>52.1603775</v>
      </c>
    </row>
    <row r="14929" customFormat="false" ht="15" hidden="false" customHeight="false" outlineLevel="0" collapsed="false">
      <c r="A14929" s="28" t="n">
        <v>46202</v>
      </c>
      <c r="B14929" s="21" t="s">
        <v>135</v>
      </c>
      <c r="C14929" s="21" t="s">
        <v>140</v>
      </c>
      <c r="D14929" s="29" t="n">
        <v>170</v>
      </c>
      <c r="E14929" s="29" t="n">
        <f aca="false">D14929/10</f>
        <v>17</v>
      </c>
      <c r="F14929" s="29" t="n">
        <f aca="false">(E14929+Einstellungen!$B$20)*(1+Einstellungen!$B$10)</f>
        <v>42.43064</v>
      </c>
      <c r="G14929" s="21" t="str">
        <f aca="false">IF(F14929&lt;Einstellungen!$B$5,"ja","nein")</f>
        <v>nein</v>
      </c>
      <c r="H14929" s="21" t="s">
        <v>33</v>
      </c>
      <c r="I14929" s="29" t="n">
        <f aca="false">INDEX(Einstellungen!$B$27:$B$50,24)</f>
        <v>0.8</v>
      </c>
      <c r="J14929" s="29" t="n">
        <f aca="false">F14929*I14929</f>
        <v>33.944512</v>
      </c>
    </row>
    <row r="14930" customFormat="false" ht="15" hidden="false" customHeight="false" outlineLevel="0" collapsed="false">
      <c r="A14930" s="28" t="n">
        <v>46203</v>
      </c>
      <c r="B14930" s="21" t="s">
        <v>111</v>
      </c>
      <c r="C14930" s="21" t="s">
        <v>141</v>
      </c>
      <c r="D14930" s="29" t="n">
        <v>161.735</v>
      </c>
      <c r="E14930" s="29" t="n">
        <f aca="false">D14930/10</f>
        <v>16.1735</v>
      </c>
      <c r="F14930" s="29" t="n">
        <f aca="false">(E14930+Einstellungen!$B$20)*(1+Einstellungen!$B$10)</f>
        <v>41.447105</v>
      </c>
      <c r="G14930" s="21" t="str">
        <f aca="false">IF(F14930&lt;Einstellungen!$B$5,"ja","nein")</f>
        <v>nein</v>
      </c>
      <c r="H14930" s="21" t="s">
        <v>33</v>
      </c>
      <c r="I14930" s="29" t="n">
        <f aca="false">INDEX(Einstellungen!$B$27:$B$50,1)</f>
        <v>0.6</v>
      </c>
      <c r="J14930" s="29" t="n">
        <f aca="false">F14930*I14930</f>
        <v>24.868263</v>
      </c>
    </row>
    <row r="14931" customFormat="false" ht="15" hidden="false" customHeight="false" outlineLevel="0" collapsed="false">
      <c r="A14931" s="28" t="n">
        <v>46203</v>
      </c>
      <c r="B14931" s="21" t="s">
        <v>113</v>
      </c>
      <c r="C14931" s="21" t="s">
        <v>141</v>
      </c>
      <c r="D14931" s="29" t="n">
        <v>145.37</v>
      </c>
      <c r="E14931" s="29" t="n">
        <f aca="false">D14931/10</f>
        <v>14.537</v>
      </c>
      <c r="F14931" s="29" t="n">
        <f aca="false">(E14931+Einstellungen!$B$20)*(1+Einstellungen!$B$10)</f>
        <v>39.49967</v>
      </c>
      <c r="G14931" s="21" t="str">
        <f aca="false">IF(F14931&lt;Einstellungen!$B$5,"ja","nein")</f>
        <v>nein</v>
      </c>
      <c r="H14931" s="21" t="s">
        <v>33</v>
      </c>
      <c r="I14931" s="29" t="n">
        <f aca="false">INDEX(Einstellungen!$B$27:$B$50,2)</f>
        <v>0.5</v>
      </c>
      <c r="J14931" s="29" t="n">
        <f aca="false">F14931*I14931</f>
        <v>19.749835</v>
      </c>
    </row>
    <row r="14932" customFormat="false" ht="15" hidden="false" customHeight="false" outlineLevel="0" collapsed="false">
      <c r="A14932" s="28" t="n">
        <v>46203</v>
      </c>
      <c r="B14932" s="21" t="s">
        <v>114</v>
      </c>
      <c r="C14932" s="21" t="s">
        <v>141</v>
      </c>
      <c r="D14932" s="29" t="n">
        <v>140.205</v>
      </c>
      <c r="E14932" s="29" t="n">
        <f aca="false">D14932/10</f>
        <v>14.0205</v>
      </c>
      <c r="F14932" s="29" t="n">
        <f aca="false">(E14932+Einstellungen!$B$20)*(1+Einstellungen!$B$10)</f>
        <v>38.885035</v>
      </c>
      <c r="G14932" s="21" t="str">
        <f aca="false">IF(F14932&lt;Einstellungen!$B$5,"ja","nein")</f>
        <v>nein</v>
      </c>
      <c r="H14932" s="21" t="s">
        <v>33</v>
      </c>
      <c r="I14932" s="29" t="n">
        <f aca="false">INDEX(Einstellungen!$B$27:$B$50,3)</f>
        <v>0.45</v>
      </c>
      <c r="J14932" s="29" t="n">
        <f aca="false">F14932*I14932</f>
        <v>17.49826575</v>
      </c>
    </row>
    <row r="14933" customFormat="false" ht="15" hidden="false" customHeight="false" outlineLevel="0" collapsed="false">
      <c r="A14933" s="28" t="n">
        <v>46203</v>
      </c>
      <c r="B14933" s="21" t="s">
        <v>115</v>
      </c>
      <c r="C14933" s="21" t="s">
        <v>141</v>
      </c>
      <c r="D14933" s="29" t="n">
        <v>140.722</v>
      </c>
      <c r="E14933" s="29" t="n">
        <f aca="false">D14933/10</f>
        <v>14.0722</v>
      </c>
      <c r="F14933" s="29" t="n">
        <f aca="false">(E14933+Einstellungen!$B$20)*(1+Einstellungen!$B$10)</f>
        <v>38.946558</v>
      </c>
      <c r="G14933" s="21" t="str">
        <f aca="false">IF(F14933&lt;Einstellungen!$B$5,"ja","nein")</f>
        <v>nein</v>
      </c>
      <c r="H14933" s="21" t="s">
        <v>33</v>
      </c>
      <c r="I14933" s="29" t="n">
        <f aca="false">INDEX(Einstellungen!$B$27:$B$50,4)</f>
        <v>0.45</v>
      </c>
      <c r="J14933" s="29" t="n">
        <f aca="false">F14933*I14933</f>
        <v>17.5259511</v>
      </c>
    </row>
    <row r="14934" customFormat="false" ht="15" hidden="false" customHeight="false" outlineLevel="0" collapsed="false">
      <c r="A14934" s="28" t="n">
        <v>46203</v>
      </c>
      <c r="B14934" s="21" t="s">
        <v>116</v>
      </c>
      <c r="C14934" s="21" t="s">
        <v>141</v>
      </c>
      <c r="D14934" s="29" t="n">
        <v>141.368</v>
      </c>
      <c r="E14934" s="29" t="n">
        <f aca="false">D14934/10</f>
        <v>14.1368</v>
      </c>
      <c r="F14934" s="29" t="n">
        <f aca="false">(E14934+Einstellungen!$B$20)*(1+Einstellungen!$B$10)</f>
        <v>39.023432</v>
      </c>
      <c r="G14934" s="21" t="str">
        <f aca="false">IF(F14934&lt;Einstellungen!$B$5,"ja","nein")</f>
        <v>nein</v>
      </c>
      <c r="H14934" s="21" t="s">
        <v>33</v>
      </c>
      <c r="I14934" s="29" t="n">
        <f aca="false">INDEX(Einstellungen!$B$27:$B$50,5)</f>
        <v>0.45</v>
      </c>
      <c r="J14934" s="29" t="n">
        <f aca="false">F14934*I14934</f>
        <v>17.5605444</v>
      </c>
    </row>
    <row r="14935" customFormat="false" ht="15" hidden="false" customHeight="false" outlineLevel="0" collapsed="false">
      <c r="A14935" s="28" t="n">
        <v>46203</v>
      </c>
      <c r="B14935" s="21" t="s">
        <v>117</v>
      </c>
      <c r="C14935" s="21" t="s">
        <v>141</v>
      </c>
      <c r="D14935" s="29" t="n">
        <v>151.505</v>
      </c>
      <c r="E14935" s="29" t="n">
        <f aca="false">D14935/10</f>
        <v>15.1505</v>
      </c>
      <c r="F14935" s="29" t="n">
        <f aca="false">(E14935+Einstellungen!$B$20)*(1+Einstellungen!$B$10)</f>
        <v>40.229735</v>
      </c>
      <c r="G14935" s="21" t="str">
        <f aca="false">IF(F14935&lt;Einstellungen!$B$5,"ja","nein")</f>
        <v>nein</v>
      </c>
      <c r="H14935" s="21" t="s">
        <v>33</v>
      </c>
      <c r="I14935" s="29" t="n">
        <f aca="false">INDEX(Einstellungen!$B$27:$B$50,6)</f>
        <v>0.5</v>
      </c>
      <c r="J14935" s="29" t="n">
        <f aca="false">F14935*I14935</f>
        <v>20.1148675</v>
      </c>
    </row>
    <row r="14936" customFormat="false" ht="15" hidden="false" customHeight="false" outlineLevel="0" collapsed="false">
      <c r="A14936" s="28" t="n">
        <v>46203</v>
      </c>
      <c r="B14936" s="21" t="s">
        <v>118</v>
      </c>
      <c r="C14936" s="21" t="s">
        <v>141</v>
      </c>
      <c r="D14936" s="29" t="n">
        <v>186.655</v>
      </c>
      <c r="E14936" s="29" t="n">
        <f aca="false">D14936/10</f>
        <v>18.6655</v>
      </c>
      <c r="F14936" s="29" t="n">
        <f aca="false">(E14936+Einstellungen!$B$20)*(1+Einstellungen!$B$10)</f>
        <v>44.412585</v>
      </c>
      <c r="G14936" s="21" t="str">
        <f aca="false">IF(F14936&lt;Einstellungen!$B$5,"ja","nein")</f>
        <v>nein</v>
      </c>
      <c r="H14936" s="21" t="s">
        <v>33</v>
      </c>
      <c r="I14936" s="29" t="n">
        <f aca="false">INDEX(Einstellungen!$B$27:$B$50,7)</f>
        <v>0.7</v>
      </c>
      <c r="J14936" s="29" t="n">
        <f aca="false">F14936*I14936</f>
        <v>31.0888095</v>
      </c>
    </row>
    <row r="14937" customFormat="false" ht="15" hidden="false" customHeight="false" outlineLevel="0" collapsed="false">
      <c r="A14937" s="28" t="n">
        <v>46203</v>
      </c>
      <c r="B14937" s="21" t="s">
        <v>119</v>
      </c>
      <c r="C14937" s="21" t="s">
        <v>141</v>
      </c>
      <c r="D14937" s="29" t="n">
        <v>189.31</v>
      </c>
      <c r="E14937" s="29" t="n">
        <f aca="false">D14937/10</f>
        <v>18.931</v>
      </c>
      <c r="F14937" s="29" t="n">
        <f aca="false">(E14937+Einstellungen!$B$20)*(1+Einstellungen!$B$10)</f>
        <v>44.72853</v>
      </c>
      <c r="G14937" s="21" t="str">
        <f aca="false">IF(F14937&lt;Einstellungen!$B$5,"ja","nein")</f>
        <v>nein</v>
      </c>
      <c r="H14937" s="21" t="s">
        <v>33</v>
      </c>
      <c r="I14937" s="29" t="n">
        <f aca="false">INDEX(Einstellungen!$B$27:$B$50,8)</f>
        <v>0.95</v>
      </c>
      <c r="J14937" s="29" t="n">
        <f aca="false">F14937*I14937</f>
        <v>42.4921035</v>
      </c>
    </row>
    <row r="14938" customFormat="false" ht="15" hidden="false" customHeight="false" outlineLevel="0" collapsed="false">
      <c r="A14938" s="28" t="n">
        <v>46203</v>
      </c>
      <c r="B14938" s="21" t="s">
        <v>120</v>
      </c>
      <c r="C14938" s="21" t="s">
        <v>141</v>
      </c>
      <c r="D14938" s="29" t="n">
        <v>156.018</v>
      </c>
      <c r="E14938" s="29" t="n">
        <f aca="false">D14938/10</f>
        <v>15.6018</v>
      </c>
      <c r="F14938" s="29" t="n">
        <f aca="false">(E14938+Einstellungen!$B$20)*(1+Einstellungen!$B$10)</f>
        <v>40.766782</v>
      </c>
      <c r="G14938" s="21" t="str">
        <f aca="false">IF(F14938&lt;Einstellungen!$B$5,"ja","nein")</f>
        <v>nein</v>
      </c>
      <c r="H14938" s="21" t="s">
        <v>33</v>
      </c>
      <c r="I14938" s="29" t="n">
        <f aca="false">INDEX(Einstellungen!$B$27:$B$50,9)</f>
        <v>1.05</v>
      </c>
      <c r="J14938" s="29" t="n">
        <f aca="false">F14938*I14938</f>
        <v>42.8051211</v>
      </c>
    </row>
    <row r="14939" customFormat="false" ht="15" hidden="false" customHeight="false" outlineLevel="0" collapsed="false">
      <c r="A14939" s="28" t="n">
        <v>46203</v>
      </c>
      <c r="B14939" s="21" t="s">
        <v>121</v>
      </c>
      <c r="C14939" s="21" t="s">
        <v>141</v>
      </c>
      <c r="D14939" s="29" t="n">
        <v>122.595</v>
      </c>
      <c r="E14939" s="29" t="n">
        <f aca="false">D14939/10</f>
        <v>12.2595</v>
      </c>
      <c r="F14939" s="29" t="n">
        <f aca="false">(E14939+Einstellungen!$B$20)*(1+Einstellungen!$B$10)</f>
        <v>36.789445</v>
      </c>
      <c r="G14939" s="21" t="str">
        <f aca="false">IF(F14939&lt;Einstellungen!$B$5,"ja","nein")</f>
        <v>nein</v>
      </c>
      <c r="H14939" s="21" t="s">
        <v>33</v>
      </c>
      <c r="I14939" s="29" t="n">
        <f aca="false">INDEX(Einstellungen!$B$27:$B$50,10)</f>
        <v>1.05</v>
      </c>
      <c r="J14939" s="29" t="n">
        <f aca="false">F14939*I14939</f>
        <v>38.62891725</v>
      </c>
    </row>
    <row r="14940" customFormat="false" ht="15" hidden="false" customHeight="false" outlineLevel="0" collapsed="false">
      <c r="A14940" s="28" t="n">
        <v>46203</v>
      </c>
      <c r="B14940" s="21" t="s">
        <v>122</v>
      </c>
      <c r="C14940" s="21" t="s">
        <v>141</v>
      </c>
      <c r="D14940" s="29" t="n">
        <v>108.867</v>
      </c>
      <c r="E14940" s="29" t="n">
        <f aca="false">D14940/10</f>
        <v>10.8867</v>
      </c>
      <c r="F14940" s="29" t="n">
        <f aca="false">(E14940+Einstellungen!$B$20)*(1+Einstellungen!$B$10)</f>
        <v>35.155813</v>
      </c>
      <c r="G14940" s="21" t="str">
        <f aca="false">IF(F14940&lt;Einstellungen!$B$5,"ja","nein")</f>
        <v>nein</v>
      </c>
      <c r="H14940" s="21" t="s">
        <v>33</v>
      </c>
      <c r="I14940" s="29" t="n">
        <f aca="false">INDEX(Einstellungen!$B$27:$B$50,11)</f>
        <v>1.05</v>
      </c>
      <c r="J14940" s="29" t="n">
        <f aca="false">F14940*I14940</f>
        <v>36.91360365</v>
      </c>
    </row>
    <row r="14941" customFormat="false" ht="15" hidden="false" customHeight="false" outlineLevel="0" collapsed="false">
      <c r="A14941" s="28" t="n">
        <v>46203</v>
      </c>
      <c r="B14941" s="21" t="s">
        <v>123</v>
      </c>
      <c r="C14941" s="21" t="s">
        <v>141</v>
      </c>
      <c r="D14941" s="29" t="n">
        <v>101.795</v>
      </c>
      <c r="E14941" s="29" t="n">
        <f aca="false">D14941/10</f>
        <v>10.1795</v>
      </c>
      <c r="F14941" s="29" t="n">
        <f aca="false">(E14941+Einstellungen!$B$20)*(1+Einstellungen!$B$10)</f>
        <v>34.314245</v>
      </c>
      <c r="G14941" s="21" t="str">
        <f aca="false">IF(F14941&lt;Einstellungen!$B$5,"ja","nein")</f>
        <v>nein</v>
      </c>
      <c r="H14941" s="21" t="s">
        <v>33</v>
      </c>
      <c r="I14941" s="29" t="n">
        <f aca="false">INDEX(Einstellungen!$B$27:$B$50,12)</f>
        <v>1.1</v>
      </c>
      <c r="J14941" s="29" t="n">
        <f aca="false">F14941*I14941</f>
        <v>37.7456695</v>
      </c>
    </row>
    <row r="14942" customFormat="false" ht="15" hidden="false" customHeight="false" outlineLevel="0" collapsed="false">
      <c r="A14942" s="28" t="n">
        <v>46203</v>
      </c>
      <c r="B14942" s="21" t="s">
        <v>124</v>
      </c>
      <c r="C14942" s="21" t="s">
        <v>141</v>
      </c>
      <c r="D14942" s="29" t="n">
        <v>99.075</v>
      </c>
      <c r="E14942" s="29" t="n">
        <f aca="false">D14942/10</f>
        <v>9.9075</v>
      </c>
      <c r="F14942" s="29" t="n">
        <f aca="false">(E14942+Einstellungen!$B$20)*(1+Einstellungen!$B$10)</f>
        <v>33.990565</v>
      </c>
      <c r="G14942" s="21" t="str">
        <f aca="false">IF(F14942&lt;Einstellungen!$B$5,"ja","nein")</f>
        <v>nein</v>
      </c>
      <c r="H14942" s="21" t="s">
        <v>33</v>
      </c>
      <c r="I14942" s="29" t="n">
        <f aca="false">INDEX(Einstellungen!$B$27:$B$50,13)</f>
        <v>1.2</v>
      </c>
      <c r="J14942" s="29" t="n">
        <f aca="false">F14942*I14942</f>
        <v>40.788678</v>
      </c>
    </row>
    <row r="14943" customFormat="false" ht="15" hidden="false" customHeight="false" outlineLevel="0" collapsed="false">
      <c r="A14943" s="28" t="n">
        <v>46203</v>
      </c>
      <c r="B14943" s="21" t="s">
        <v>125</v>
      </c>
      <c r="C14943" s="21" t="s">
        <v>141</v>
      </c>
      <c r="D14943" s="29" t="n">
        <v>99.42</v>
      </c>
      <c r="E14943" s="29" t="n">
        <f aca="false">D14943/10</f>
        <v>9.942</v>
      </c>
      <c r="F14943" s="29" t="n">
        <f aca="false">(E14943+Einstellungen!$B$20)*(1+Einstellungen!$B$10)</f>
        <v>34.03162</v>
      </c>
      <c r="G14943" s="21" t="str">
        <f aca="false">IF(F14943&lt;Einstellungen!$B$5,"ja","nein")</f>
        <v>nein</v>
      </c>
      <c r="H14943" s="21" t="s">
        <v>33</v>
      </c>
      <c r="I14943" s="29" t="n">
        <f aca="false">INDEX(Einstellungen!$B$27:$B$50,14)</f>
        <v>1.15</v>
      </c>
      <c r="J14943" s="29" t="n">
        <f aca="false">F14943*I14943</f>
        <v>39.136363</v>
      </c>
    </row>
    <row r="14944" customFormat="false" ht="15" hidden="false" customHeight="false" outlineLevel="0" collapsed="false">
      <c r="A14944" s="28" t="n">
        <v>46203</v>
      </c>
      <c r="B14944" s="21" t="s">
        <v>126</v>
      </c>
      <c r="C14944" s="21" t="s">
        <v>141</v>
      </c>
      <c r="D14944" s="29" t="n">
        <v>102.89</v>
      </c>
      <c r="E14944" s="29" t="n">
        <f aca="false">D14944/10</f>
        <v>10.289</v>
      </c>
      <c r="F14944" s="29" t="n">
        <f aca="false">(E14944+Einstellungen!$B$20)*(1+Einstellungen!$B$10)</f>
        <v>34.44455</v>
      </c>
      <c r="G14944" s="21" t="str">
        <f aca="false">IF(F14944&lt;Einstellungen!$B$5,"ja","nein")</f>
        <v>nein</v>
      </c>
      <c r="H14944" s="21" t="s">
        <v>33</v>
      </c>
      <c r="I14944" s="29" t="n">
        <f aca="false">INDEX(Einstellungen!$B$27:$B$50,15)</f>
        <v>1</v>
      </c>
      <c r="J14944" s="29" t="n">
        <f aca="false">F14944*I14944</f>
        <v>34.44455</v>
      </c>
    </row>
    <row r="14945" customFormat="false" ht="15" hidden="false" customHeight="false" outlineLevel="0" collapsed="false">
      <c r="A14945" s="28" t="n">
        <v>46203</v>
      </c>
      <c r="B14945" s="21" t="s">
        <v>127</v>
      </c>
      <c r="C14945" s="21" t="s">
        <v>141</v>
      </c>
      <c r="D14945" s="29" t="n">
        <v>116.105</v>
      </c>
      <c r="E14945" s="29" t="n">
        <f aca="false">D14945/10</f>
        <v>11.6105</v>
      </c>
      <c r="F14945" s="29" t="n">
        <f aca="false">(E14945+Einstellungen!$B$20)*(1+Einstellungen!$B$10)</f>
        <v>36.017135</v>
      </c>
      <c r="G14945" s="21" t="str">
        <f aca="false">IF(F14945&lt;Einstellungen!$B$5,"ja","nein")</f>
        <v>nein</v>
      </c>
      <c r="H14945" s="21" t="s">
        <v>33</v>
      </c>
      <c r="I14945" s="29" t="n">
        <f aca="false">INDEX(Einstellungen!$B$27:$B$50,16)</f>
        <v>0.95</v>
      </c>
      <c r="J14945" s="29" t="n">
        <f aca="false">F14945*I14945</f>
        <v>34.21627825</v>
      </c>
    </row>
    <row r="14946" customFormat="false" ht="15" hidden="false" customHeight="false" outlineLevel="0" collapsed="false">
      <c r="A14946" s="28" t="n">
        <v>46203</v>
      </c>
      <c r="B14946" s="21" t="s">
        <v>128</v>
      </c>
      <c r="C14946" s="21" t="s">
        <v>141</v>
      </c>
      <c r="D14946" s="29" t="n">
        <v>127.4</v>
      </c>
      <c r="E14946" s="29" t="n">
        <f aca="false">D14946/10</f>
        <v>12.74</v>
      </c>
      <c r="F14946" s="29" t="n">
        <f aca="false">(E14946+Einstellungen!$B$20)*(1+Einstellungen!$B$10)</f>
        <v>37.36124</v>
      </c>
      <c r="G14946" s="21" t="str">
        <f aca="false">IF(F14946&lt;Einstellungen!$B$5,"ja","nein")</f>
        <v>nein</v>
      </c>
      <c r="H14946" s="21" t="s">
        <v>33</v>
      </c>
      <c r="I14946" s="29" t="n">
        <f aca="false">INDEX(Einstellungen!$B$27:$B$50,17)</f>
        <v>0.95</v>
      </c>
      <c r="J14946" s="29" t="n">
        <f aca="false">F14946*I14946</f>
        <v>35.493178</v>
      </c>
    </row>
    <row r="14947" customFormat="false" ht="15" hidden="false" customHeight="false" outlineLevel="0" collapsed="false">
      <c r="A14947" s="28" t="n">
        <v>46203</v>
      </c>
      <c r="B14947" s="21" t="s">
        <v>129</v>
      </c>
      <c r="C14947" s="21" t="s">
        <v>141</v>
      </c>
      <c r="D14947" s="29" t="n">
        <v>151.233</v>
      </c>
      <c r="E14947" s="29" t="n">
        <f aca="false">D14947/10</f>
        <v>15.1233</v>
      </c>
      <c r="F14947" s="29" t="n">
        <f aca="false">(E14947+Einstellungen!$B$20)*(1+Einstellungen!$B$10)</f>
        <v>40.197367</v>
      </c>
      <c r="G14947" s="21" t="str">
        <f aca="false">IF(F14947&lt;Einstellungen!$B$5,"ja","nein")</f>
        <v>nein</v>
      </c>
      <c r="H14947" s="21" t="s">
        <v>33</v>
      </c>
      <c r="I14947" s="29" t="n">
        <f aca="false">INDEX(Einstellungen!$B$27:$B$50,18)</f>
        <v>1.1</v>
      </c>
      <c r="J14947" s="29" t="n">
        <f aca="false">F14947*I14947</f>
        <v>44.2171037</v>
      </c>
    </row>
    <row r="14948" customFormat="false" ht="15" hidden="false" customHeight="false" outlineLevel="0" collapsed="false">
      <c r="A14948" s="28" t="n">
        <v>46203</v>
      </c>
      <c r="B14948" s="21" t="s">
        <v>130</v>
      </c>
      <c r="C14948" s="21" t="s">
        <v>141</v>
      </c>
      <c r="D14948" s="29" t="n">
        <v>245.477</v>
      </c>
      <c r="E14948" s="29" t="n">
        <f aca="false">D14948/10</f>
        <v>24.5477</v>
      </c>
      <c r="F14948" s="29" t="n">
        <f aca="false">(E14948+Einstellungen!$B$20)*(1+Einstellungen!$B$10)</f>
        <v>51.412403</v>
      </c>
      <c r="G14948" s="21" t="str">
        <f aca="false">IF(F14948&lt;Einstellungen!$B$5,"ja","nein")</f>
        <v>nein</v>
      </c>
      <c r="H14948" s="21" t="s">
        <v>33</v>
      </c>
      <c r="I14948" s="29" t="n">
        <f aca="false">INDEX(Einstellungen!$B$27:$B$50,19)</f>
        <v>1.35</v>
      </c>
      <c r="J14948" s="29" t="n">
        <f aca="false">F14948*I14948</f>
        <v>69.40674405</v>
      </c>
    </row>
    <row r="14949" customFormat="false" ht="15" hidden="false" customHeight="false" outlineLevel="0" collapsed="false">
      <c r="A14949" s="28" t="n">
        <v>46203</v>
      </c>
      <c r="B14949" s="21" t="s">
        <v>131</v>
      </c>
      <c r="C14949" s="21" t="s">
        <v>141</v>
      </c>
      <c r="D14949" s="29" t="n">
        <v>451.58</v>
      </c>
      <c r="E14949" s="29" t="n">
        <f aca="false">D14949/10</f>
        <v>45.158</v>
      </c>
      <c r="F14949" s="29" t="n">
        <f aca="false">(E14949+Einstellungen!$B$20)*(1+Einstellungen!$B$10)</f>
        <v>75.93866</v>
      </c>
      <c r="G14949" s="21" t="str">
        <f aca="false">IF(F14949&lt;Einstellungen!$B$5,"ja","nein")</f>
        <v>nein</v>
      </c>
      <c r="H14949" s="21" t="s">
        <v>33</v>
      </c>
      <c r="I14949" s="29" t="n">
        <f aca="false">INDEX(Einstellungen!$B$27:$B$50,20)</f>
        <v>1.45</v>
      </c>
      <c r="J14949" s="29" t="n">
        <f aca="false">F14949*I14949</f>
        <v>110.111057</v>
      </c>
    </row>
    <row r="14950" customFormat="false" ht="15" hidden="false" customHeight="false" outlineLevel="0" collapsed="false">
      <c r="A14950" s="28" t="n">
        <v>46203</v>
      </c>
      <c r="B14950" s="21" t="s">
        <v>132</v>
      </c>
      <c r="C14950" s="21" t="s">
        <v>141</v>
      </c>
      <c r="D14950" s="29" t="n">
        <v>504.768</v>
      </c>
      <c r="E14950" s="29" t="n">
        <f aca="false">D14950/10</f>
        <v>50.4768</v>
      </c>
      <c r="F14950" s="29" t="n">
        <f aca="false">(E14950+Einstellungen!$B$20)*(1+Einstellungen!$B$10)</f>
        <v>82.268032</v>
      </c>
      <c r="G14950" s="21" t="str">
        <f aca="false">IF(F14950&lt;Einstellungen!$B$5,"ja","nein")</f>
        <v>nein</v>
      </c>
      <c r="H14950" s="21" t="s">
        <v>33</v>
      </c>
      <c r="I14950" s="29" t="n">
        <f aca="false">INDEX(Einstellungen!$B$27:$B$50,21)</f>
        <v>1.4</v>
      </c>
      <c r="J14950" s="29" t="n">
        <f aca="false">F14950*I14950</f>
        <v>115.1752448</v>
      </c>
    </row>
    <row r="14951" customFormat="false" ht="15" hidden="false" customHeight="false" outlineLevel="0" collapsed="false">
      <c r="A14951" s="28" t="n">
        <v>46203</v>
      </c>
      <c r="B14951" s="21" t="s">
        <v>133</v>
      </c>
      <c r="C14951" s="21" t="s">
        <v>141</v>
      </c>
      <c r="D14951" s="29" t="n">
        <v>395.743</v>
      </c>
      <c r="E14951" s="29" t="n">
        <f aca="false">D14951/10</f>
        <v>39.5743</v>
      </c>
      <c r="F14951" s="29" t="n">
        <f aca="false">(E14951+Einstellungen!$B$20)*(1+Einstellungen!$B$10)</f>
        <v>69.294057</v>
      </c>
      <c r="G14951" s="21" t="str">
        <f aca="false">IF(F14951&lt;Einstellungen!$B$5,"ja","nein")</f>
        <v>nein</v>
      </c>
      <c r="H14951" s="21" t="s">
        <v>33</v>
      </c>
      <c r="I14951" s="29" t="n">
        <f aca="false">INDEX(Einstellungen!$B$27:$B$50,22)</f>
        <v>1.25</v>
      </c>
      <c r="J14951" s="29" t="n">
        <f aca="false">F14951*I14951</f>
        <v>86.61757125</v>
      </c>
    </row>
    <row r="14952" customFormat="false" ht="15" hidden="false" customHeight="false" outlineLevel="0" collapsed="false">
      <c r="A14952" s="28" t="n">
        <v>46203</v>
      </c>
      <c r="B14952" s="21" t="s">
        <v>134</v>
      </c>
      <c r="C14952" s="21" t="s">
        <v>141</v>
      </c>
      <c r="D14952" s="29" t="n">
        <v>273.532</v>
      </c>
      <c r="E14952" s="29" t="n">
        <f aca="false">D14952/10</f>
        <v>27.3532</v>
      </c>
      <c r="F14952" s="29" t="n">
        <f aca="false">(E14952+Einstellungen!$B$20)*(1+Einstellungen!$B$10)</f>
        <v>54.750948</v>
      </c>
      <c r="G14952" s="21" t="str">
        <f aca="false">IF(F14952&lt;Einstellungen!$B$5,"ja","nein")</f>
        <v>nein</v>
      </c>
      <c r="H14952" s="21" t="s">
        <v>33</v>
      </c>
      <c r="I14952" s="29" t="n">
        <f aca="false">INDEX(Einstellungen!$B$27:$B$50,23)</f>
        <v>1.05</v>
      </c>
      <c r="J14952" s="29" t="n">
        <f aca="false">F14952*I14952</f>
        <v>57.4884954</v>
      </c>
    </row>
    <row r="14953" customFormat="false" ht="15" hidden="false" customHeight="false" outlineLevel="0" collapsed="false">
      <c r="A14953" s="28" t="n">
        <v>46203</v>
      </c>
      <c r="B14953" s="21" t="s">
        <v>135</v>
      </c>
      <c r="C14953" s="21" t="s">
        <v>141</v>
      </c>
      <c r="D14953" s="29" t="n">
        <v>182.48</v>
      </c>
      <c r="E14953" s="29" t="n">
        <f aca="false">D14953/10</f>
        <v>18.248</v>
      </c>
      <c r="F14953" s="29" t="n">
        <f aca="false">(E14953+Einstellungen!$B$20)*(1+Einstellungen!$B$10)</f>
        <v>43.91576</v>
      </c>
      <c r="G14953" s="21" t="str">
        <f aca="false">IF(F14953&lt;Einstellungen!$B$5,"ja","nein")</f>
        <v>nein</v>
      </c>
      <c r="H14953" s="21" t="s">
        <v>33</v>
      </c>
      <c r="I14953" s="29" t="n">
        <f aca="false">INDEX(Einstellungen!$B$27:$B$50,24)</f>
        <v>0.8</v>
      </c>
      <c r="J14953" s="29" t="n">
        <f aca="false">F14953*I14953</f>
        <v>35.132608</v>
      </c>
    </row>
    <row r="14954" customFormat="false" ht="15" hidden="false" customHeight="false" outlineLevel="0" collapsed="false">
      <c r="A14954" s="28" t="n">
        <v>46204</v>
      </c>
      <c r="B14954" s="21" t="s">
        <v>111</v>
      </c>
      <c r="C14954" s="21" t="s">
        <v>112</v>
      </c>
      <c r="D14954" s="29" t="n">
        <v>164.9</v>
      </c>
      <c r="E14954" s="29" t="n">
        <f aca="false">D14954/10</f>
        <v>16.49</v>
      </c>
      <c r="F14954" s="29" t="n">
        <f aca="false">(E14954+Einstellungen!$B$20)*(1+Einstellungen!$B$10)</f>
        <v>41.82374</v>
      </c>
      <c r="G14954" s="21" t="str">
        <f aca="false">IF(F14954&lt;Einstellungen!$B$5,"ja","nein")</f>
        <v>nein</v>
      </c>
      <c r="H14954" s="21" t="s">
        <v>34</v>
      </c>
      <c r="I14954" s="29" t="n">
        <f aca="false">INDEX(Einstellungen!$B$27:$B$50,1)</f>
        <v>0.6</v>
      </c>
      <c r="J14954" s="29" t="n">
        <f aca="false">F14954*I14954</f>
        <v>25.094244</v>
      </c>
    </row>
    <row r="14955" customFormat="false" ht="15" hidden="false" customHeight="false" outlineLevel="0" collapsed="false">
      <c r="A14955" s="28" t="n">
        <v>46204</v>
      </c>
      <c r="B14955" s="21" t="s">
        <v>113</v>
      </c>
      <c r="C14955" s="21" t="s">
        <v>112</v>
      </c>
      <c r="D14955" s="29" t="n">
        <v>150.308</v>
      </c>
      <c r="E14955" s="29" t="n">
        <f aca="false">D14955/10</f>
        <v>15.0308</v>
      </c>
      <c r="F14955" s="29" t="n">
        <f aca="false">(E14955+Einstellungen!$B$20)*(1+Einstellungen!$B$10)</f>
        <v>40.087292</v>
      </c>
      <c r="G14955" s="21" t="str">
        <f aca="false">IF(F14955&lt;Einstellungen!$B$5,"ja","nein")</f>
        <v>nein</v>
      </c>
      <c r="H14955" s="21" t="s">
        <v>34</v>
      </c>
      <c r="I14955" s="29" t="n">
        <f aca="false">INDEX(Einstellungen!$B$27:$B$50,2)</f>
        <v>0.5</v>
      </c>
      <c r="J14955" s="29" t="n">
        <f aca="false">F14955*I14955</f>
        <v>20.043646</v>
      </c>
    </row>
    <row r="14956" customFormat="false" ht="15" hidden="false" customHeight="false" outlineLevel="0" collapsed="false">
      <c r="A14956" s="28" t="n">
        <v>46204</v>
      </c>
      <c r="B14956" s="21" t="s">
        <v>114</v>
      </c>
      <c r="C14956" s="21" t="s">
        <v>112</v>
      </c>
      <c r="D14956" s="29" t="n">
        <v>146.78</v>
      </c>
      <c r="E14956" s="29" t="n">
        <f aca="false">D14956/10</f>
        <v>14.678</v>
      </c>
      <c r="F14956" s="29" t="n">
        <f aca="false">(E14956+Einstellungen!$B$20)*(1+Einstellungen!$B$10)</f>
        <v>39.66746</v>
      </c>
      <c r="G14956" s="21" t="str">
        <f aca="false">IF(F14956&lt;Einstellungen!$B$5,"ja","nein")</f>
        <v>nein</v>
      </c>
      <c r="H14956" s="21" t="s">
        <v>34</v>
      </c>
      <c r="I14956" s="29" t="n">
        <f aca="false">INDEX(Einstellungen!$B$27:$B$50,3)</f>
        <v>0.45</v>
      </c>
      <c r="J14956" s="29" t="n">
        <f aca="false">F14956*I14956</f>
        <v>17.850357</v>
      </c>
    </row>
    <row r="14957" customFormat="false" ht="15" hidden="false" customHeight="false" outlineLevel="0" collapsed="false">
      <c r="A14957" s="28" t="n">
        <v>46204</v>
      </c>
      <c r="B14957" s="21" t="s">
        <v>115</v>
      </c>
      <c r="C14957" s="21" t="s">
        <v>112</v>
      </c>
      <c r="D14957" s="29" t="n">
        <v>146.995</v>
      </c>
      <c r="E14957" s="29" t="n">
        <f aca="false">D14957/10</f>
        <v>14.6995</v>
      </c>
      <c r="F14957" s="29" t="n">
        <f aca="false">(E14957+Einstellungen!$B$20)*(1+Einstellungen!$B$10)</f>
        <v>39.693045</v>
      </c>
      <c r="G14957" s="21" t="str">
        <f aca="false">IF(F14957&lt;Einstellungen!$B$5,"ja","nein")</f>
        <v>nein</v>
      </c>
      <c r="H14957" s="21" t="s">
        <v>34</v>
      </c>
      <c r="I14957" s="29" t="n">
        <f aca="false">INDEX(Einstellungen!$B$27:$B$50,4)</f>
        <v>0.45</v>
      </c>
      <c r="J14957" s="29" t="n">
        <f aca="false">F14957*I14957</f>
        <v>17.86187025</v>
      </c>
    </row>
    <row r="14958" customFormat="false" ht="15" hidden="false" customHeight="false" outlineLevel="0" collapsed="false">
      <c r="A14958" s="28" t="n">
        <v>46204</v>
      </c>
      <c r="B14958" s="21" t="s">
        <v>116</v>
      </c>
      <c r="C14958" s="21" t="s">
        <v>112</v>
      </c>
      <c r="D14958" s="29" t="n">
        <v>151.037</v>
      </c>
      <c r="E14958" s="29" t="n">
        <f aca="false">D14958/10</f>
        <v>15.1037</v>
      </c>
      <c r="F14958" s="29" t="n">
        <f aca="false">(E14958+Einstellungen!$B$20)*(1+Einstellungen!$B$10)</f>
        <v>40.174043</v>
      </c>
      <c r="G14958" s="21" t="str">
        <f aca="false">IF(F14958&lt;Einstellungen!$B$5,"ja","nein")</f>
        <v>nein</v>
      </c>
      <c r="H14958" s="21" t="s">
        <v>34</v>
      </c>
      <c r="I14958" s="29" t="n">
        <f aca="false">INDEX(Einstellungen!$B$27:$B$50,5)</f>
        <v>0.45</v>
      </c>
      <c r="J14958" s="29" t="n">
        <f aca="false">F14958*I14958</f>
        <v>18.07831935</v>
      </c>
    </row>
    <row r="14959" customFormat="false" ht="15" hidden="false" customHeight="false" outlineLevel="0" collapsed="false">
      <c r="A14959" s="28" t="n">
        <v>46204</v>
      </c>
      <c r="B14959" s="21" t="s">
        <v>117</v>
      </c>
      <c r="C14959" s="21" t="s">
        <v>112</v>
      </c>
      <c r="D14959" s="29" t="n">
        <v>160.355</v>
      </c>
      <c r="E14959" s="29" t="n">
        <f aca="false">D14959/10</f>
        <v>16.0355</v>
      </c>
      <c r="F14959" s="29" t="n">
        <f aca="false">(E14959+Einstellungen!$B$20)*(1+Einstellungen!$B$10)</f>
        <v>41.282885</v>
      </c>
      <c r="G14959" s="21" t="str">
        <f aca="false">IF(F14959&lt;Einstellungen!$B$5,"ja","nein")</f>
        <v>nein</v>
      </c>
      <c r="H14959" s="21" t="s">
        <v>34</v>
      </c>
      <c r="I14959" s="29" t="n">
        <f aca="false">INDEX(Einstellungen!$B$27:$B$50,6)</f>
        <v>0.5</v>
      </c>
      <c r="J14959" s="29" t="n">
        <f aca="false">F14959*I14959</f>
        <v>20.6414425</v>
      </c>
    </row>
    <row r="14960" customFormat="false" ht="15" hidden="false" customHeight="false" outlineLevel="0" collapsed="false">
      <c r="A14960" s="28" t="n">
        <v>46204</v>
      </c>
      <c r="B14960" s="21" t="s">
        <v>118</v>
      </c>
      <c r="C14960" s="21" t="s">
        <v>112</v>
      </c>
      <c r="D14960" s="29" t="n">
        <v>196.327</v>
      </c>
      <c r="E14960" s="29" t="n">
        <f aca="false">D14960/10</f>
        <v>19.6327</v>
      </c>
      <c r="F14960" s="29" t="n">
        <f aca="false">(E14960+Einstellungen!$B$20)*(1+Einstellungen!$B$10)</f>
        <v>45.563553</v>
      </c>
      <c r="G14960" s="21" t="str">
        <f aca="false">IF(F14960&lt;Einstellungen!$B$5,"ja","nein")</f>
        <v>nein</v>
      </c>
      <c r="H14960" s="21" t="s">
        <v>34</v>
      </c>
      <c r="I14960" s="29" t="n">
        <f aca="false">INDEX(Einstellungen!$B$27:$B$50,7)</f>
        <v>0.7</v>
      </c>
      <c r="J14960" s="29" t="n">
        <f aca="false">F14960*I14960</f>
        <v>31.8944871</v>
      </c>
    </row>
    <row r="14961" customFormat="false" ht="15" hidden="false" customHeight="false" outlineLevel="0" collapsed="false">
      <c r="A14961" s="28" t="n">
        <v>46204</v>
      </c>
      <c r="B14961" s="21" t="s">
        <v>119</v>
      </c>
      <c r="C14961" s="21" t="s">
        <v>112</v>
      </c>
      <c r="D14961" s="29" t="n">
        <v>203.297</v>
      </c>
      <c r="E14961" s="29" t="n">
        <f aca="false">D14961/10</f>
        <v>20.3297</v>
      </c>
      <c r="F14961" s="29" t="n">
        <f aca="false">(E14961+Einstellungen!$B$20)*(1+Einstellungen!$B$10)</f>
        <v>46.392983</v>
      </c>
      <c r="G14961" s="21" t="str">
        <f aca="false">IF(F14961&lt;Einstellungen!$B$5,"ja","nein")</f>
        <v>nein</v>
      </c>
      <c r="H14961" s="21" t="s">
        <v>34</v>
      </c>
      <c r="I14961" s="29" t="n">
        <f aca="false">INDEX(Einstellungen!$B$27:$B$50,8)</f>
        <v>0.95</v>
      </c>
      <c r="J14961" s="29" t="n">
        <f aca="false">F14961*I14961</f>
        <v>44.07333385</v>
      </c>
    </row>
    <row r="14962" customFormat="false" ht="15" hidden="false" customHeight="false" outlineLevel="0" collapsed="false">
      <c r="A14962" s="28" t="n">
        <v>46204</v>
      </c>
      <c r="B14962" s="21" t="s">
        <v>120</v>
      </c>
      <c r="C14962" s="21" t="s">
        <v>112</v>
      </c>
      <c r="D14962" s="29" t="n">
        <v>180.243</v>
      </c>
      <c r="E14962" s="29" t="n">
        <f aca="false">D14962/10</f>
        <v>18.0243</v>
      </c>
      <c r="F14962" s="29" t="n">
        <f aca="false">(E14962+Einstellungen!$B$20)*(1+Einstellungen!$B$10)</f>
        <v>43.649557</v>
      </c>
      <c r="G14962" s="21" t="str">
        <f aca="false">IF(F14962&lt;Einstellungen!$B$5,"ja","nein")</f>
        <v>nein</v>
      </c>
      <c r="H14962" s="21" t="s">
        <v>34</v>
      </c>
      <c r="I14962" s="29" t="n">
        <f aca="false">INDEX(Einstellungen!$B$27:$B$50,9)</f>
        <v>1.05</v>
      </c>
      <c r="J14962" s="29" t="n">
        <f aca="false">F14962*I14962</f>
        <v>45.83203485</v>
      </c>
    </row>
    <row r="14963" customFormat="false" ht="15" hidden="false" customHeight="false" outlineLevel="0" collapsed="false">
      <c r="A14963" s="28" t="n">
        <v>46204</v>
      </c>
      <c r="B14963" s="21" t="s">
        <v>121</v>
      </c>
      <c r="C14963" s="21" t="s">
        <v>112</v>
      </c>
      <c r="D14963" s="29" t="n">
        <v>145.7</v>
      </c>
      <c r="E14963" s="29" t="n">
        <f aca="false">D14963/10</f>
        <v>14.57</v>
      </c>
      <c r="F14963" s="29" t="n">
        <f aca="false">(E14963+Einstellungen!$B$20)*(1+Einstellungen!$B$10)</f>
        <v>39.53894</v>
      </c>
      <c r="G14963" s="21" t="str">
        <f aca="false">IF(F14963&lt;Einstellungen!$B$5,"ja","nein")</f>
        <v>nein</v>
      </c>
      <c r="H14963" s="21" t="s">
        <v>34</v>
      </c>
      <c r="I14963" s="29" t="n">
        <f aca="false">INDEX(Einstellungen!$B$27:$B$50,10)</f>
        <v>1.05</v>
      </c>
      <c r="J14963" s="29" t="n">
        <f aca="false">F14963*I14963</f>
        <v>41.515887</v>
      </c>
    </row>
    <row r="14964" customFormat="false" ht="15" hidden="false" customHeight="false" outlineLevel="0" collapsed="false">
      <c r="A14964" s="28" t="n">
        <v>46204</v>
      </c>
      <c r="B14964" s="21" t="s">
        <v>122</v>
      </c>
      <c r="C14964" s="21" t="s">
        <v>112</v>
      </c>
      <c r="D14964" s="29" t="n">
        <v>125.41</v>
      </c>
      <c r="E14964" s="29" t="n">
        <f aca="false">D14964/10</f>
        <v>12.541</v>
      </c>
      <c r="F14964" s="29" t="n">
        <f aca="false">(E14964+Einstellungen!$B$20)*(1+Einstellungen!$B$10)</f>
        <v>37.12443</v>
      </c>
      <c r="G14964" s="21" t="str">
        <f aca="false">IF(F14964&lt;Einstellungen!$B$5,"ja","nein")</f>
        <v>nein</v>
      </c>
      <c r="H14964" s="21" t="s">
        <v>34</v>
      </c>
      <c r="I14964" s="29" t="n">
        <f aca="false">INDEX(Einstellungen!$B$27:$B$50,11)</f>
        <v>1.05</v>
      </c>
      <c r="J14964" s="29" t="n">
        <f aca="false">F14964*I14964</f>
        <v>38.9806515</v>
      </c>
    </row>
    <row r="14965" customFormat="false" ht="15" hidden="false" customHeight="false" outlineLevel="0" collapsed="false">
      <c r="A14965" s="28" t="n">
        <v>46204</v>
      </c>
      <c r="B14965" s="21" t="s">
        <v>123</v>
      </c>
      <c r="C14965" s="21" t="s">
        <v>112</v>
      </c>
      <c r="D14965" s="29" t="n">
        <v>119.448</v>
      </c>
      <c r="E14965" s="29" t="n">
        <f aca="false">D14965/10</f>
        <v>11.9448</v>
      </c>
      <c r="F14965" s="29" t="n">
        <f aca="false">(E14965+Einstellungen!$B$20)*(1+Einstellungen!$B$10)</f>
        <v>36.414952</v>
      </c>
      <c r="G14965" s="21" t="str">
        <f aca="false">IF(F14965&lt;Einstellungen!$B$5,"ja","nein")</f>
        <v>nein</v>
      </c>
      <c r="H14965" s="21" t="s">
        <v>34</v>
      </c>
      <c r="I14965" s="29" t="n">
        <f aca="false">INDEX(Einstellungen!$B$27:$B$50,12)</f>
        <v>1.1</v>
      </c>
      <c r="J14965" s="29" t="n">
        <f aca="false">F14965*I14965</f>
        <v>40.0564472</v>
      </c>
    </row>
    <row r="14966" customFormat="false" ht="15" hidden="false" customHeight="false" outlineLevel="0" collapsed="false">
      <c r="A14966" s="28" t="n">
        <v>46204</v>
      </c>
      <c r="B14966" s="21" t="s">
        <v>124</v>
      </c>
      <c r="C14966" s="21" t="s">
        <v>112</v>
      </c>
      <c r="D14966" s="29" t="n">
        <v>115.858</v>
      </c>
      <c r="E14966" s="29" t="n">
        <f aca="false">D14966/10</f>
        <v>11.5858</v>
      </c>
      <c r="F14966" s="29" t="n">
        <f aca="false">(E14966+Einstellungen!$B$20)*(1+Einstellungen!$B$10)</f>
        <v>35.987742</v>
      </c>
      <c r="G14966" s="21" t="str">
        <f aca="false">IF(F14966&lt;Einstellungen!$B$5,"ja","nein")</f>
        <v>nein</v>
      </c>
      <c r="H14966" s="21" t="s">
        <v>34</v>
      </c>
      <c r="I14966" s="29" t="n">
        <f aca="false">INDEX(Einstellungen!$B$27:$B$50,13)</f>
        <v>1.2</v>
      </c>
      <c r="J14966" s="29" t="n">
        <f aca="false">F14966*I14966</f>
        <v>43.1852904</v>
      </c>
    </row>
    <row r="14967" customFormat="false" ht="15" hidden="false" customHeight="false" outlineLevel="0" collapsed="false">
      <c r="A14967" s="28" t="n">
        <v>46204</v>
      </c>
      <c r="B14967" s="21" t="s">
        <v>125</v>
      </c>
      <c r="C14967" s="21" t="s">
        <v>112</v>
      </c>
      <c r="D14967" s="29" t="n">
        <v>110.392</v>
      </c>
      <c r="E14967" s="29" t="n">
        <f aca="false">D14967/10</f>
        <v>11.0392</v>
      </c>
      <c r="F14967" s="29" t="n">
        <f aca="false">(E14967+Einstellungen!$B$20)*(1+Einstellungen!$B$10)</f>
        <v>35.337288</v>
      </c>
      <c r="G14967" s="21" t="str">
        <f aca="false">IF(F14967&lt;Einstellungen!$B$5,"ja","nein")</f>
        <v>nein</v>
      </c>
      <c r="H14967" s="21" t="s">
        <v>34</v>
      </c>
      <c r="I14967" s="29" t="n">
        <f aca="false">INDEX(Einstellungen!$B$27:$B$50,14)</f>
        <v>1.15</v>
      </c>
      <c r="J14967" s="29" t="n">
        <f aca="false">F14967*I14967</f>
        <v>40.6378812</v>
      </c>
    </row>
    <row r="14968" customFormat="false" ht="15" hidden="false" customHeight="false" outlineLevel="0" collapsed="false">
      <c r="A14968" s="28" t="n">
        <v>46204</v>
      </c>
      <c r="B14968" s="21" t="s">
        <v>126</v>
      </c>
      <c r="C14968" s="21" t="s">
        <v>112</v>
      </c>
      <c r="D14968" s="29" t="n">
        <v>99.715</v>
      </c>
      <c r="E14968" s="29" t="n">
        <f aca="false">D14968/10</f>
        <v>9.9715</v>
      </c>
      <c r="F14968" s="29" t="n">
        <f aca="false">(E14968+Einstellungen!$B$20)*(1+Einstellungen!$B$10)</f>
        <v>34.066725</v>
      </c>
      <c r="G14968" s="21" t="str">
        <f aca="false">IF(F14968&lt;Einstellungen!$B$5,"ja","nein")</f>
        <v>nein</v>
      </c>
      <c r="H14968" s="21" t="s">
        <v>34</v>
      </c>
      <c r="I14968" s="29" t="n">
        <f aca="false">INDEX(Einstellungen!$B$27:$B$50,15)</f>
        <v>1</v>
      </c>
      <c r="J14968" s="29" t="n">
        <f aca="false">F14968*I14968</f>
        <v>34.066725</v>
      </c>
    </row>
    <row r="14969" customFormat="false" ht="15" hidden="false" customHeight="false" outlineLevel="0" collapsed="false">
      <c r="A14969" s="28" t="n">
        <v>46204</v>
      </c>
      <c r="B14969" s="21" t="s">
        <v>127</v>
      </c>
      <c r="C14969" s="21" t="s">
        <v>112</v>
      </c>
      <c r="D14969" s="29" t="n">
        <v>97.275</v>
      </c>
      <c r="E14969" s="29" t="n">
        <f aca="false">D14969/10</f>
        <v>9.7275</v>
      </c>
      <c r="F14969" s="29" t="n">
        <f aca="false">(E14969+Einstellungen!$B$20)*(1+Einstellungen!$B$10)</f>
        <v>33.776365</v>
      </c>
      <c r="G14969" s="21" t="str">
        <f aca="false">IF(F14969&lt;Einstellungen!$B$5,"ja","nein")</f>
        <v>nein</v>
      </c>
      <c r="H14969" s="21" t="s">
        <v>34</v>
      </c>
      <c r="I14969" s="29" t="n">
        <f aca="false">INDEX(Einstellungen!$B$27:$B$50,16)</f>
        <v>0.95</v>
      </c>
      <c r="J14969" s="29" t="n">
        <f aca="false">F14969*I14969</f>
        <v>32.08754675</v>
      </c>
    </row>
    <row r="14970" customFormat="false" ht="15" hidden="false" customHeight="false" outlineLevel="0" collapsed="false">
      <c r="A14970" s="28" t="n">
        <v>46204</v>
      </c>
      <c r="B14970" s="21" t="s">
        <v>128</v>
      </c>
      <c r="C14970" s="21" t="s">
        <v>112</v>
      </c>
      <c r="D14970" s="29" t="n">
        <v>99.39</v>
      </c>
      <c r="E14970" s="29" t="n">
        <f aca="false">D14970/10</f>
        <v>9.939</v>
      </c>
      <c r="F14970" s="29" t="n">
        <f aca="false">(E14970+Einstellungen!$B$20)*(1+Einstellungen!$B$10)</f>
        <v>34.02805</v>
      </c>
      <c r="G14970" s="21" t="str">
        <f aca="false">IF(F14970&lt;Einstellungen!$B$5,"ja","nein")</f>
        <v>nein</v>
      </c>
      <c r="H14970" s="21" t="s">
        <v>34</v>
      </c>
      <c r="I14970" s="29" t="n">
        <f aca="false">INDEX(Einstellungen!$B$27:$B$50,17)</f>
        <v>0.95</v>
      </c>
      <c r="J14970" s="29" t="n">
        <f aca="false">F14970*I14970</f>
        <v>32.3266475</v>
      </c>
    </row>
    <row r="14971" customFormat="false" ht="15" hidden="false" customHeight="false" outlineLevel="0" collapsed="false">
      <c r="A14971" s="28" t="n">
        <v>46204</v>
      </c>
      <c r="B14971" s="21" t="s">
        <v>129</v>
      </c>
      <c r="C14971" s="21" t="s">
        <v>112</v>
      </c>
      <c r="D14971" s="29" t="n">
        <v>101.41</v>
      </c>
      <c r="E14971" s="29" t="n">
        <f aca="false">D14971/10</f>
        <v>10.141</v>
      </c>
      <c r="F14971" s="29" t="n">
        <f aca="false">(E14971+Einstellungen!$B$20)*(1+Einstellungen!$B$10)</f>
        <v>34.26843</v>
      </c>
      <c r="G14971" s="21" t="str">
        <f aca="false">IF(F14971&lt;Einstellungen!$B$5,"ja","nein")</f>
        <v>nein</v>
      </c>
      <c r="H14971" s="21" t="s">
        <v>34</v>
      </c>
      <c r="I14971" s="29" t="n">
        <f aca="false">INDEX(Einstellungen!$B$27:$B$50,18)</f>
        <v>1.1</v>
      </c>
      <c r="J14971" s="29" t="n">
        <f aca="false">F14971*I14971</f>
        <v>37.695273</v>
      </c>
    </row>
    <row r="14972" customFormat="false" ht="15" hidden="false" customHeight="false" outlineLevel="0" collapsed="false">
      <c r="A14972" s="28" t="n">
        <v>46204</v>
      </c>
      <c r="B14972" s="21" t="s">
        <v>130</v>
      </c>
      <c r="C14972" s="21" t="s">
        <v>112</v>
      </c>
      <c r="D14972" s="29" t="n">
        <v>120.27</v>
      </c>
      <c r="E14972" s="29" t="n">
        <f aca="false">D14972/10</f>
        <v>12.027</v>
      </c>
      <c r="F14972" s="29" t="n">
        <f aca="false">(E14972+Einstellungen!$B$20)*(1+Einstellungen!$B$10)</f>
        <v>36.51277</v>
      </c>
      <c r="G14972" s="21" t="str">
        <f aca="false">IF(F14972&lt;Einstellungen!$B$5,"ja","nein")</f>
        <v>nein</v>
      </c>
      <c r="H14972" s="21" t="s">
        <v>34</v>
      </c>
      <c r="I14972" s="29" t="n">
        <f aca="false">INDEX(Einstellungen!$B$27:$B$50,19)</f>
        <v>1.35</v>
      </c>
      <c r="J14972" s="29" t="n">
        <f aca="false">F14972*I14972</f>
        <v>49.2922395</v>
      </c>
    </row>
    <row r="14973" customFormat="false" ht="15" hidden="false" customHeight="false" outlineLevel="0" collapsed="false">
      <c r="A14973" s="28" t="n">
        <v>46204</v>
      </c>
      <c r="B14973" s="21" t="s">
        <v>131</v>
      </c>
      <c r="C14973" s="21" t="s">
        <v>112</v>
      </c>
      <c r="D14973" s="29" t="n">
        <v>167.998</v>
      </c>
      <c r="E14973" s="29" t="n">
        <f aca="false">D14973/10</f>
        <v>16.7998</v>
      </c>
      <c r="F14973" s="29" t="n">
        <f aca="false">(E14973+Einstellungen!$B$20)*(1+Einstellungen!$B$10)</f>
        <v>42.192402</v>
      </c>
      <c r="G14973" s="21" t="str">
        <f aca="false">IF(F14973&lt;Einstellungen!$B$5,"ja","nein")</f>
        <v>nein</v>
      </c>
      <c r="H14973" s="21" t="s">
        <v>34</v>
      </c>
      <c r="I14973" s="29" t="n">
        <f aca="false">INDEX(Einstellungen!$B$27:$B$50,20)</f>
        <v>1.45</v>
      </c>
      <c r="J14973" s="29" t="n">
        <f aca="false">F14973*I14973</f>
        <v>61.1789829</v>
      </c>
    </row>
    <row r="14974" customFormat="false" ht="15" hidden="false" customHeight="false" outlineLevel="0" collapsed="false">
      <c r="A14974" s="28" t="n">
        <v>46204</v>
      </c>
      <c r="B14974" s="21" t="s">
        <v>132</v>
      </c>
      <c r="C14974" s="21" t="s">
        <v>112</v>
      </c>
      <c r="D14974" s="29" t="n">
        <v>231.685</v>
      </c>
      <c r="E14974" s="29" t="n">
        <f aca="false">D14974/10</f>
        <v>23.1685</v>
      </c>
      <c r="F14974" s="29" t="n">
        <f aca="false">(E14974+Einstellungen!$B$20)*(1+Einstellungen!$B$10)</f>
        <v>49.771155</v>
      </c>
      <c r="G14974" s="21" t="str">
        <f aca="false">IF(F14974&lt;Einstellungen!$B$5,"ja","nein")</f>
        <v>nein</v>
      </c>
      <c r="H14974" s="21" t="s">
        <v>34</v>
      </c>
      <c r="I14974" s="29" t="n">
        <f aca="false">INDEX(Einstellungen!$B$27:$B$50,21)</f>
        <v>1.4</v>
      </c>
      <c r="J14974" s="29" t="n">
        <f aca="false">F14974*I14974</f>
        <v>69.679617</v>
      </c>
    </row>
    <row r="14975" customFormat="false" ht="15" hidden="false" customHeight="false" outlineLevel="0" collapsed="false">
      <c r="A14975" s="28" t="n">
        <v>46204</v>
      </c>
      <c r="B14975" s="21" t="s">
        <v>133</v>
      </c>
      <c r="C14975" s="21" t="s">
        <v>112</v>
      </c>
      <c r="D14975" s="29" t="n">
        <v>243.455</v>
      </c>
      <c r="E14975" s="29" t="n">
        <f aca="false">D14975/10</f>
        <v>24.3455</v>
      </c>
      <c r="F14975" s="29" t="n">
        <f aca="false">(E14975+Einstellungen!$B$20)*(1+Einstellungen!$B$10)</f>
        <v>51.171785</v>
      </c>
      <c r="G14975" s="21" t="str">
        <f aca="false">IF(F14975&lt;Einstellungen!$B$5,"ja","nein")</f>
        <v>nein</v>
      </c>
      <c r="H14975" s="21" t="s">
        <v>34</v>
      </c>
      <c r="I14975" s="29" t="n">
        <f aca="false">INDEX(Einstellungen!$B$27:$B$50,22)</f>
        <v>1.25</v>
      </c>
      <c r="J14975" s="29" t="n">
        <f aca="false">F14975*I14975</f>
        <v>63.96473125</v>
      </c>
    </row>
    <row r="14976" customFormat="false" ht="15" hidden="false" customHeight="false" outlineLevel="0" collapsed="false">
      <c r="A14976" s="28" t="n">
        <v>46204</v>
      </c>
      <c r="B14976" s="21" t="s">
        <v>134</v>
      </c>
      <c r="C14976" s="21" t="s">
        <v>112</v>
      </c>
      <c r="D14976" s="29" t="n">
        <v>199.465</v>
      </c>
      <c r="E14976" s="29" t="n">
        <f aca="false">D14976/10</f>
        <v>19.9465</v>
      </c>
      <c r="F14976" s="29" t="n">
        <f aca="false">(E14976+Einstellungen!$B$20)*(1+Einstellungen!$B$10)</f>
        <v>45.936975</v>
      </c>
      <c r="G14976" s="21" t="str">
        <f aca="false">IF(F14976&lt;Einstellungen!$B$5,"ja","nein")</f>
        <v>nein</v>
      </c>
      <c r="H14976" s="21" t="s">
        <v>34</v>
      </c>
      <c r="I14976" s="29" t="n">
        <f aca="false">INDEX(Einstellungen!$B$27:$B$50,23)</f>
        <v>1.05</v>
      </c>
      <c r="J14976" s="29" t="n">
        <f aca="false">F14976*I14976</f>
        <v>48.23382375</v>
      </c>
    </row>
    <row r="14977" customFormat="false" ht="15" hidden="false" customHeight="false" outlineLevel="0" collapsed="false">
      <c r="A14977" s="28" t="n">
        <v>46204</v>
      </c>
      <c r="B14977" s="21" t="s">
        <v>135</v>
      </c>
      <c r="C14977" s="21" t="s">
        <v>112</v>
      </c>
      <c r="D14977" s="29" t="n">
        <v>156.665</v>
      </c>
      <c r="E14977" s="29" t="n">
        <f aca="false">D14977/10</f>
        <v>15.6665</v>
      </c>
      <c r="F14977" s="29" t="n">
        <f aca="false">(E14977+Einstellungen!$B$20)*(1+Einstellungen!$B$10)</f>
        <v>40.843775</v>
      </c>
      <c r="G14977" s="21" t="str">
        <f aca="false">IF(F14977&lt;Einstellungen!$B$5,"ja","nein")</f>
        <v>nein</v>
      </c>
      <c r="H14977" s="21" t="s">
        <v>34</v>
      </c>
      <c r="I14977" s="29" t="n">
        <f aca="false">INDEX(Einstellungen!$B$27:$B$50,24)</f>
        <v>0.8</v>
      </c>
      <c r="J14977" s="29" t="n">
        <f aca="false">F14977*I14977</f>
        <v>32.67502</v>
      </c>
    </row>
    <row r="14978" customFormat="false" ht="15" hidden="false" customHeight="false" outlineLevel="0" collapsed="false">
      <c r="A14978" s="28" t="n">
        <v>46205</v>
      </c>
      <c r="B14978" s="21" t="s">
        <v>111</v>
      </c>
      <c r="C14978" s="21" t="s">
        <v>136</v>
      </c>
      <c r="D14978" s="29" t="n">
        <v>160.165</v>
      </c>
      <c r="E14978" s="29" t="n">
        <f aca="false">D14978/10</f>
        <v>16.0165</v>
      </c>
      <c r="F14978" s="29" t="n">
        <f aca="false">(E14978+Einstellungen!$B$20)*(1+Einstellungen!$B$10)</f>
        <v>41.260275</v>
      </c>
      <c r="G14978" s="21" t="str">
        <f aca="false">IF(F14978&lt;Einstellungen!$B$5,"ja","nein")</f>
        <v>nein</v>
      </c>
      <c r="H14978" s="21" t="s">
        <v>34</v>
      </c>
      <c r="I14978" s="29" t="n">
        <f aca="false">INDEX(Einstellungen!$B$27:$B$50,1)</f>
        <v>0.6</v>
      </c>
      <c r="J14978" s="29" t="n">
        <f aca="false">F14978*I14978</f>
        <v>24.756165</v>
      </c>
    </row>
    <row r="14979" customFormat="false" ht="15" hidden="false" customHeight="false" outlineLevel="0" collapsed="false">
      <c r="A14979" s="28" t="n">
        <v>46205</v>
      </c>
      <c r="B14979" s="21" t="s">
        <v>113</v>
      </c>
      <c r="C14979" s="21" t="s">
        <v>136</v>
      </c>
      <c r="D14979" s="29" t="n">
        <v>143.41</v>
      </c>
      <c r="E14979" s="29" t="n">
        <f aca="false">D14979/10</f>
        <v>14.341</v>
      </c>
      <c r="F14979" s="29" t="n">
        <f aca="false">(E14979+Einstellungen!$B$20)*(1+Einstellungen!$B$10)</f>
        <v>39.26643</v>
      </c>
      <c r="G14979" s="21" t="str">
        <f aca="false">IF(F14979&lt;Einstellungen!$B$5,"ja","nein")</f>
        <v>nein</v>
      </c>
      <c r="H14979" s="21" t="s">
        <v>34</v>
      </c>
      <c r="I14979" s="29" t="n">
        <f aca="false">INDEX(Einstellungen!$B$27:$B$50,2)</f>
        <v>0.5</v>
      </c>
      <c r="J14979" s="29" t="n">
        <f aca="false">F14979*I14979</f>
        <v>19.633215</v>
      </c>
    </row>
    <row r="14980" customFormat="false" ht="15" hidden="false" customHeight="false" outlineLevel="0" collapsed="false">
      <c r="A14980" s="28" t="n">
        <v>46205</v>
      </c>
      <c r="B14980" s="21" t="s">
        <v>114</v>
      </c>
      <c r="C14980" s="21" t="s">
        <v>136</v>
      </c>
      <c r="D14980" s="29" t="n">
        <v>130.357</v>
      </c>
      <c r="E14980" s="29" t="n">
        <f aca="false">D14980/10</f>
        <v>13.0357</v>
      </c>
      <c r="F14980" s="29" t="n">
        <f aca="false">(E14980+Einstellungen!$B$20)*(1+Einstellungen!$B$10)</f>
        <v>37.713123</v>
      </c>
      <c r="G14980" s="21" t="str">
        <f aca="false">IF(F14980&lt;Einstellungen!$B$5,"ja","nein")</f>
        <v>nein</v>
      </c>
      <c r="H14980" s="21" t="s">
        <v>34</v>
      </c>
      <c r="I14980" s="29" t="n">
        <f aca="false">INDEX(Einstellungen!$B$27:$B$50,3)</f>
        <v>0.45</v>
      </c>
      <c r="J14980" s="29" t="n">
        <f aca="false">F14980*I14980</f>
        <v>16.97090535</v>
      </c>
    </row>
    <row r="14981" customFormat="false" ht="15" hidden="false" customHeight="false" outlineLevel="0" collapsed="false">
      <c r="A14981" s="28" t="n">
        <v>46205</v>
      </c>
      <c r="B14981" s="21" t="s">
        <v>115</v>
      </c>
      <c r="C14981" s="21" t="s">
        <v>136</v>
      </c>
      <c r="D14981" s="29" t="n">
        <v>120.328</v>
      </c>
      <c r="E14981" s="29" t="n">
        <f aca="false">D14981/10</f>
        <v>12.0328</v>
      </c>
      <c r="F14981" s="29" t="n">
        <f aca="false">(E14981+Einstellungen!$B$20)*(1+Einstellungen!$B$10)</f>
        <v>36.519672</v>
      </c>
      <c r="G14981" s="21" t="str">
        <f aca="false">IF(F14981&lt;Einstellungen!$B$5,"ja","nein")</f>
        <v>nein</v>
      </c>
      <c r="H14981" s="21" t="s">
        <v>34</v>
      </c>
      <c r="I14981" s="29" t="n">
        <f aca="false">INDEX(Einstellungen!$B$27:$B$50,4)</f>
        <v>0.45</v>
      </c>
      <c r="J14981" s="29" t="n">
        <f aca="false">F14981*I14981</f>
        <v>16.4338524</v>
      </c>
    </row>
    <row r="14982" customFormat="false" ht="15" hidden="false" customHeight="false" outlineLevel="0" collapsed="false">
      <c r="A14982" s="28" t="n">
        <v>46205</v>
      </c>
      <c r="B14982" s="21" t="s">
        <v>116</v>
      </c>
      <c r="C14982" s="21" t="s">
        <v>136</v>
      </c>
      <c r="D14982" s="29" t="n">
        <v>114.093</v>
      </c>
      <c r="E14982" s="29" t="n">
        <f aca="false">D14982/10</f>
        <v>11.4093</v>
      </c>
      <c r="F14982" s="29" t="n">
        <f aca="false">(E14982+Einstellungen!$B$20)*(1+Einstellungen!$B$10)</f>
        <v>35.777707</v>
      </c>
      <c r="G14982" s="21" t="str">
        <f aca="false">IF(F14982&lt;Einstellungen!$B$5,"ja","nein")</f>
        <v>nein</v>
      </c>
      <c r="H14982" s="21" t="s">
        <v>34</v>
      </c>
      <c r="I14982" s="29" t="n">
        <f aca="false">INDEX(Einstellungen!$B$27:$B$50,5)</f>
        <v>0.45</v>
      </c>
      <c r="J14982" s="29" t="n">
        <f aca="false">F14982*I14982</f>
        <v>16.09996815</v>
      </c>
    </row>
    <row r="14983" customFormat="false" ht="15" hidden="false" customHeight="false" outlineLevel="0" collapsed="false">
      <c r="A14983" s="28" t="n">
        <v>46205</v>
      </c>
      <c r="B14983" s="21" t="s">
        <v>117</v>
      </c>
      <c r="C14983" s="21" t="s">
        <v>136</v>
      </c>
      <c r="D14983" s="29" t="n">
        <v>114.453</v>
      </c>
      <c r="E14983" s="29" t="n">
        <f aca="false">D14983/10</f>
        <v>11.4453</v>
      </c>
      <c r="F14983" s="29" t="n">
        <f aca="false">(E14983+Einstellungen!$B$20)*(1+Einstellungen!$B$10)</f>
        <v>35.820547</v>
      </c>
      <c r="G14983" s="21" t="str">
        <f aca="false">IF(F14983&lt;Einstellungen!$B$5,"ja","nein")</f>
        <v>nein</v>
      </c>
      <c r="H14983" s="21" t="s">
        <v>34</v>
      </c>
      <c r="I14983" s="29" t="n">
        <f aca="false">INDEX(Einstellungen!$B$27:$B$50,6)</f>
        <v>0.5</v>
      </c>
      <c r="J14983" s="29" t="n">
        <f aca="false">F14983*I14983</f>
        <v>17.9102735</v>
      </c>
    </row>
    <row r="14984" customFormat="false" ht="15" hidden="false" customHeight="false" outlineLevel="0" collapsed="false">
      <c r="A14984" s="28" t="n">
        <v>46205</v>
      </c>
      <c r="B14984" s="21" t="s">
        <v>118</v>
      </c>
      <c r="C14984" s="21" t="s">
        <v>136</v>
      </c>
      <c r="D14984" s="29" t="n">
        <v>121.065</v>
      </c>
      <c r="E14984" s="29" t="n">
        <f aca="false">D14984/10</f>
        <v>12.1065</v>
      </c>
      <c r="F14984" s="29" t="n">
        <f aca="false">(E14984+Einstellungen!$B$20)*(1+Einstellungen!$B$10)</f>
        <v>36.607375</v>
      </c>
      <c r="G14984" s="21" t="str">
        <f aca="false">IF(F14984&lt;Einstellungen!$B$5,"ja","nein")</f>
        <v>nein</v>
      </c>
      <c r="H14984" s="21" t="s">
        <v>34</v>
      </c>
      <c r="I14984" s="29" t="n">
        <f aca="false">INDEX(Einstellungen!$B$27:$B$50,7)</f>
        <v>0.7</v>
      </c>
      <c r="J14984" s="29" t="n">
        <f aca="false">F14984*I14984</f>
        <v>25.6251625</v>
      </c>
    </row>
    <row r="14985" customFormat="false" ht="15" hidden="false" customHeight="false" outlineLevel="0" collapsed="false">
      <c r="A14985" s="28" t="n">
        <v>46205</v>
      </c>
      <c r="B14985" s="21" t="s">
        <v>119</v>
      </c>
      <c r="C14985" s="21" t="s">
        <v>136</v>
      </c>
      <c r="D14985" s="29" t="n">
        <v>112.927</v>
      </c>
      <c r="E14985" s="29" t="n">
        <f aca="false">D14985/10</f>
        <v>11.2927</v>
      </c>
      <c r="F14985" s="29" t="n">
        <f aca="false">(E14985+Einstellungen!$B$20)*(1+Einstellungen!$B$10)</f>
        <v>35.638953</v>
      </c>
      <c r="G14985" s="21" t="str">
        <f aca="false">IF(F14985&lt;Einstellungen!$B$5,"ja","nein")</f>
        <v>nein</v>
      </c>
      <c r="H14985" s="21" t="s">
        <v>34</v>
      </c>
      <c r="I14985" s="29" t="n">
        <f aca="false">INDEX(Einstellungen!$B$27:$B$50,8)</f>
        <v>0.95</v>
      </c>
      <c r="J14985" s="29" t="n">
        <f aca="false">F14985*I14985</f>
        <v>33.85700535</v>
      </c>
    </row>
    <row r="14986" customFormat="false" ht="15" hidden="false" customHeight="false" outlineLevel="0" collapsed="false">
      <c r="A14986" s="28" t="n">
        <v>46205</v>
      </c>
      <c r="B14986" s="21" t="s">
        <v>120</v>
      </c>
      <c r="C14986" s="21" t="s">
        <v>136</v>
      </c>
      <c r="D14986" s="29" t="n">
        <v>91.315</v>
      </c>
      <c r="E14986" s="29" t="n">
        <f aca="false">D14986/10</f>
        <v>9.1315</v>
      </c>
      <c r="F14986" s="29" t="n">
        <f aca="false">(E14986+Einstellungen!$B$20)*(1+Einstellungen!$B$10)</f>
        <v>33.067125</v>
      </c>
      <c r="G14986" s="21" t="str">
        <f aca="false">IF(F14986&lt;Einstellungen!$B$5,"ja","nein")</f>
        <v>nein</v>
      </c>
      <c r="H14986" s="21" t="s">
        <v>34</v>
      </c>
      <c r="I14986" s="29" t="n">
        <f aca="false">INDEX(Einstellungen!$B$27:$B$50,9)</f>
        <v>1.05</v>
      </c>
      <c r="J14986" s="29" t="n">
        <f aca="false">F14986*I14986</f>
        <v>34.72048125</v>
      </c>
    </row>
    <row r="14987" customFormat="false" ht="15" hidden="false" customHeight="false" outlineLevel="0" collapsed="false">
      <c r="A14987" s="28" t="n">
        <v>46205</v>
      </c>
      <c r="B14987" s="21" t="s">
        <v>121</v>
      </c>
      <c r="C14987" s="21" t="s">
        <v>136</v>
      </c>
      <c r="D14987" s="29" t="n">
        <v>45.093</v>
      </c>
      <c r="E14987" s="29" t="n">
        <f aca="false">D14987/10</f>
        <v>4.5093</v>
      </c>
      <c r="F14987" s="29" t="n">
        <f aca="false">(E14987+Einstellungen!$B$20)*(1+Einstellungen!$B$10)</f>
        <v>27.566707</v>
      </c>
      <c r="G14987" s="21" t="str">
        <f aca="false">IF(F14987&lt;Einstellungen!$B$5,"ja","nein")</f>
        <v>ja</v>
      </c>
      <c r="H14987" s="21" t="s">
        <v>34</v>
      </c>
      <c r="I14987" s="29" t="n">
        <f aca="false">INDEX(Einstellungen!$B$27:$B$50,10)</f>
        <v>1.05</v>
      </c>
      <c r="J14987" s="29" t="n">
        <f aca="false">F14987*I14987</f>
        <v>28.94504235</v>
      </c>
    </row>
    <row r="14988" customFormat="false" ht="15" hidden="false" customHeight="false" outlineLevel="0" collapsed="false">
      <c r="A14988" s="28" t="n">
        <v>46205</v>
      </c>
      <c r="B14988" s="21" t="s">
        <v>122</v>
      </c>
      <c r="C14988" s="21" t="s">
        <v>136</v>
      </c>
      <c r="D14988" s="29" t="n">
        <v>5.535</v>
      </c>
      <c r="E14988" s="29" t="n">
        <f aca="false">D14988/10</f>
        <v>0.5535</v>
      </c>
      <c r="F14988" s="29" t="n">
        <f aca="false">(E14988+Einstellungen!$B$20)*(1+Einstellungen!$B$10)</f>
        <v>22.859305</v>
      </c>
      <c r="G14988" s="21" t="str">
        <f aca="false">IF(F14988&lt;Einstellungen!$B$5,"ja","nein")</f>
        <v>ja</v>
      </c>
      <c r="H14988" s="21" t="s">
        <v>34</v>
      </c>
      <c r="I14988" s="29" t="n">
        <f aca="false">INDEX(Einstellungen!$B$27:$B$50,11)</f>
        <v>1.05</v>
      </c>
      <c r="J14988" s="29" t="n">
        <f aca="false">F14988*I14988</f>
        <v>24.00227025</v>
      </c>
    </row>
    <row r="14989" customFormat="false" ht="15" hidden="false" customHeight="false" outlineLevel="0" collapsed="false">
      <c r="A14989" s="28" t="n">
        <v>46205</v>
      </c>
      <c r="B14989" s="21" t="s">
        <v>123</v>
      </c>
      <c r="C14989" s="21" t="s">
        <v>136</v>
      </c>
      <c r="D14989" s="29" t="n">
        <v>-0.072</v>
      </c>
      <c r="E14989" s="29" t="n">
        <f aca="false">D14989/10</f>
        <v>-0.0072</v>
      </c>
      <c r="F14989" s="29" t="n">
        <f aca="false">(E14989+Einstellungen!$B$20)*(1+Einstellungen!$B$10)</f>
        <v>22.192072</v>
      </c>
      <c r="G14989" s="21" t="str">
        <f aca="false">IF(F14989&lt;Einstellungen!$B$5,"ja","nein")</f>
        <v>ja</v>
      </c>
      <c r="H14989" s="21" t="s">
        <v>34</v>
      </c>
      <c r="I14989" s="29" t="n">
        <f aca="false">INDEX(Einstellungen!$B$27:$B$50,12)</f>
        <v>1.1</v>
      </c>
      <c r="J14989" s="29" t="n">
        <f aca="false">F14989*I14989</f>
        <v>24.4112792</v>
      </c>
    </row>
    <row r="14990" customFormat="false" ht="15" hidden="false" customHeight="false" outlineLevel="0" collapsed="false">
      <c r="A14990" s="28" t="n">
        <v>46205</v>
      </c>
      <c r="B14990" s="21" t="s">
        <v>124</v>
      </c>
      <c r="C14990" s="21" t="s">
        <v>136</v>
      </c>
      <c r="D14990" s="29" t="n">
        <v>-1.647</v>
      </c>
      <c r="E14990" s="29" t="n">
        <f aca="false">D14990/10</f>
        <v>-0.1647</v>
      </c>
      <c r="F14990" s="29" t="n">
        <f aca="false">(E14990+Einstellungen!$B$20)*(1+Einstellungen!$B$10)</f>
        <v>22.004647</v>
      </c>
      <c r="G14990" s="21" t="str">
        <f aca="false">IF(F14990&lt;Einstellungen!$B$5,"ja","nein")</f>
        <v>ja</v>
      </c>
      <c r="H14990" s="21" t="s">
        <v>34</v>
      </c>
      <c r="I14990" s="29" t="n">
        <f aca="false">INDEX(Einstellungen!$B$27:$B$50,13)</f>
        <v>1.2</v>
      </c>
      <c r="J14990" s="29" t="n">
        <f aca="false">F14990*I14990</f>
        <v>26.4055764</v>
      </c>
    </row>
    <row r="14991" customFormat="false" ht="15" hidden="false" customHeight="false" outlineLevel="0" collapsed="false">
      <c r="A14991" s="28" t="n">
        <v>46205</v>
      </c>
      <c r="B14991" s="21" t="s">
        <v>125</v>
      </c>
      <c r="C14991" s="21" t="s">
        <v>136</v>
      </c>
      <c r="D14991" s="29" t="n">
        <v>-1.965</v>
      </c>
      <c r="E14991" s="29" t="n">
        <f aca="false">D14991/10</f>
        <v>-0.1965</v>
      </c>
      <c r="F14991" s="29" t="n">
        <f aca="false">(E14991+Einstellungen!$B$20)*(1+Einstellungen!$B$10)</f>
        <v>21.966805</v>
      </c>
      <c r="G14991" s="21" t="str">
        <f aca="false">IF(F14991&lt;Einstellungen!$B$5,"ja","nein")</f>
        <v>ja</v>
      </c>
      <c r="H14991" s="21" t="s">
        <v>34</v>
      </c>
      <c r="I14991" s="29" t="n">
        <f aca="false">INDEX(Einstellungen!$B$27:$B$50,14)</f>
        <v>1.15</v>
      </c>
      <c r="J14991" s="29" t="n">
        <f aca="false">F14991*I14991</f>
        <v>25.26182575</v>
      </c>
    </row>
    <row r="14992" customFormat="false" ht="15" hidden="false" customHeight="false" outlineLevel="0" collapsed="false">
      <c r="A14992" s="28" t="n">
        <v>46205</v>
      </c>
      <c r="B14992" s="21" t="s">
        <v>126</v>
      </c>
      <c r="C14992" s="21" t="s">
        <v>136</v>
      </c>
      <c r="D14992" s="29" t="n">
        <v>-3.002</v>
      </c>
      <c r="E14992" s="29" t="n">
        <f aca="false">D14992/10</f>
        <v>-0.3002</v>
      </c>
      <c r="F14992" s="29" t="n">
        <f aca="false">(E14992+Einstellungen!$B$20)*(1+Einstellungen!$B$10)</f>
        <v>21.843402</v>
      </c>
      <c r="G14992" s="21" t="str">
        <f aca="false">IF(F14992&lt;Einstellungen!$B$5,"ja","nein")</f>
        <v>ja</v>
      </c>
      <c r="H14992" s="21" t="s">
        <v>34</v>
      </c>
      <c r="I14992" s="29" t="n">
        <f aca="false">INDEX(Einstellungen!$B$27:$B$50,15)</f>
        <v>1</v>
      </c>
      <c r="J14992" s="29" t="n">
        <f aca="false">F14992*I14992</f>
        <v>21.843402</v>
      </c>
    </row>
    <row r="14993" customFormat="false" ht="15" hidden="false" customHeight="false" outlineLevel="0" collapsed="false">
      <c r="A14993" s="28" t="n">
        <v>46205</v>
      </c>
      <c r="B14993" s="21" t="s">
        <v>127</v>
      </c>
      <c r="C14993" s="21" t="s">
        <v>136</v>
      </c>
      <c r="D14993" s="29" t="n">
        <v>-1.998</v>
      </c>
      <c r="E14993" s="29" t="n">
        <f aca="false">D14993/10</f>
        <v>-0.1998</v>
      </c>
      <c r="F14993" s="29" t="n">
        <f aca="false">(E14993+Einstellungen!$B$20)*(1+Einstellungen!$B$10)</f>
        <v>21.962878</v>
      </c>
      <c r="G14993" s="21" t="str">
        <f aca="false">IF(F14993&lt;Einstellungen!$B$5,"ja","nein")</f>
        <v>ja</v>
      </c>
      <c r="H14993" s="21" t="s">
        <v>34</v>
      </c>
      <c r="I14993" s="29" t="n">
        <f aca="false">INDEX(Einstellungen!$B$27:$B$50,16)</f>
        <v>0.95</v>
      </c>
      <c r="J14993" s="29" t="n">
        <f aca="false">F14993*I14993</f>
        <v>20.8647341</v>
      </c>
    </row>
    <row r="14994" customFormat="false" ht="15" hidden="false" customHeight="false" outlineLevel="0" collapsed="false">
      <c r="A14994" s="28" t="n">
        <v>46205</v>
      </c>
      <c r="B14994" s="21" t="s">
        <v>128</v>
      </c>
      <c r="C14994" s="21" t="s">
        <v>136</v>
      </c>
      <c r="D14994" s="29" t="n">
        <v>-0.505</v>
      </c>
      <c r="E14994" s="29" t="n">
        <f aca="false">D14994/10</f>
        <v>-0.0505</v>
      </c>
      <c r="F14994" s="29" t="n">
        <f aca="false">(E14994+Einstellungen!$B$20)*(1+Einstellungen!$B$10)</f>
        <v>22.140545</v>
      </c>
      <c r="G14994" s="21" t="str">
        <f aca="false">IF(F14994&lt;Einstellungen!$B$5,"ja","nein")</f>
        <v>ja</v>
      </c>
      <c r="H14994" s="21" t="s">
        <v>34</v>
      </c>
      <c r="I14994" s="29" t="n">
        <f aca="false">INDEX(Einstellungen!$B$27:$B$50,17)</f>
        <v>0.95</v>
      </c>
      <c r="J14994" s="29" t="n">
        <f aca="false">F14994*I14994</f>
        <v>21.03351775</v>
      </c>
    </row>
    <row r="14995" customFormat="false" ht="15" hidden="false" customHeight="false" outlineLevel="0" collapsed="false">
      <c r="A14995" s="28" t="n">
        <v>46205</v>
      </c>
      <c r="B14995" s="21" t="s">
        <v>129</v>
      </c>
      <c r="C14995" s="21" t="s">
        <v>136</v>
      </c>
      <c r="D14995" s="29" t="n">
        <v>2.895</v>
      </c>
      <c r="E14995" s="29" t="n">
        <f aca="false">D14995/10</f>
        <v>0.2895</v>
      </c>
      <c r="F14995" s="29" t="n">
        <f aca="false">(E14995+Einstellungen!$B$20)*(1+Einstellungen!$B$10)</f>
        <v>22.545145</v>
      </c>
      <c r="G14995" s="21" t="str">
        <f aca="false">IF(F14995&lt;Einstellungen!$B$5,"ja","nein")</f>
        <v>ja</v>
      </c>
      <c r="H14995" s="21" t="s">
        <v>34</v>
      </c>
      <c r="I14995" s="29" t="n">
        <f aca="false">INDEX(Einstellungen!$B$27:$B$50,18)</f>
        <v>1.1</v>
      </c>
      <c r="J14995" s="29" t="n">
        <f aca="false">F14995*I14995</f>
        <v>24.7996595</v>
      </c>
    </row>
    <row r="14996" customFormat="false" ht="15" hidden="false" customHeight="false" outlineLevel="0" collapsed="false">
      <c r="A14996" s="28" t="n">
        <v>46205</v>
      </c>
      <c r="B14996" s="21" t="s">
        <v>130</v>
      </c>
      <c r="C14996" s="21" t="s">
        <v>136</v>
      </c>
      <c r="D14996" s="29" t="n">
        <v>46.837</v>
      </c>
      <c r="E14996" s="29" t="n">
        <f aca="false">D14996/10</f>
        <v>4.6837</v>
      </c>
      <c r="F14996" s="29" t="n">
        <f aca="false">(E14996+Einstellungen!$B$20)*(1+Einstellungen!$B$10)</f>
        <v>27.774243</v>
      </c>
      <c r="G14996" s="21" t="str">
        <f aca="false">IF(F14996&lt;Einstellungen!$B$5,"ja","nein")</f>
        <v>ja</v>
      </c>
      <c r="H14996" s="21" t="s">
        <v>34</v>
      </c>
      <c r="I14996" s="29" t="n">
        <f aca="false">INDEX(Einstellungen!$B$27:$B$50,19)</f>
        <v>1.35</v>
      </c>
      <c r="J14996" s="29" t="n">
        <f aca="false">F14996*I14996</f>
        <v>37.49522805</v>
      </c>
    </row>
    <row r="14997" customFormat="false" ht="15" hidden="false" customHeight="false" outlineLevel="0" collapsed="false">
      <c r="A14997" s="28" t="n">
        <v>46205</v>
      </c>
      <c r="B14997" s="21" t="s">
        <v>131</v>
      </c>
      <c r="C14997" s="21" t="s">
        <v>136</v>
      </c>
      <c r="D14997" s="29" t="n">
        <v>90.46</v>
      </c>
      <c r="E14997" s="29" t="n">
        <f aca="false">D14997/10</f>
        <v>9.046</v>
      </c>
      <c r="F14997" s="29" t="n">
        <f aca="false">(E14997+Einstellungen!$B$20)*(1+Einstellungen!$B$10)</f>
        <v>32.96538</v>
      </c>
      <c r="G14997" s="21" t="str">
        <f aca="false">IF(F14997&lt;Einstellungen!$B$5,"ja","nein")</f>
        <v>nein</v>
      </c>
      <c r="H14997" s="21" t="s">
        <v>34</v>
      </c>
      <c r="I14997" s="29" t="n">
        <f aca="false">INDEX(Einstellungen!$B$27:$B$50,20)</f>
        <v>1.45</v>
      </c>
      <c r="J14997" s="29" t="n">
        <f aca="false">F14997*I14997</f>
        <v>47.799801</v>
      </c>
    </row>
    <row r="14998" customFormat="false" ht="15" hidden="false" customHeight="false" outlineLevel="0" collapsed="false">
      <c r="A14998" s="28" t="n">
        <v>46205</v>
      </c>
      <c r="B14998" s="21" t="s">
        <v>132</v>
      </c>
      <c r="C14998" s="21" t="s">
        <v>136</v>
      </c>
      <c r="D14998" s="29" t="n">
        <v>107.252</v>
      </c>
      <c r="E14998" s="29" t="n">
        <f aca="false">D14998/10</f>
        <v>10.7252</v>
      </c>
      <c r="F14998" s="29" t="n">
        <f aca="false">(E14998+Einstellungen!$B$20)*(1+Einstellungen!$B$10)</f>
        <v>34.963628</v>
      </c>
      <c r="G14998" s="21" t="str">
        <f aca="false">IF(F14998&lt;Einstellungen!$B$5,"ja","nein")</f>
        <v>nein</v>
      </c>
      <c r="H14998" s="21" t="s">
        <v>34</v>
      </c>
      <c r="I14998" s="29" t="n">
        <f aca="false">INDEX(Einstellungen!$B$27:$B$50,21)</f>
        <v>1.4</v>
      </c>
      <c r="J14998" s="29" t="n">
        <f aca="false">F14998*I14998</f>
        <v>48.9490792</v>
      </c>
    </row>
    <row r="14999" customFormat="false" ht="15" hidden="false" customHeight="false" outlineLevel="0" collapsed="false">
      <c r="A14999" s="28" t="n">
        <v>46205</v>
      </c>
      <c r="B14999" s="21" t="s">
        <v>133</v>
      </c>
      <c r="C14999" s="21" t="s">
        <v>136</v>
      </c>
      <c r="D14999" s="29" t="n">
        <v>117.922</v>
      </c>
      <c r="E14999" s="29" t="n">
        <f aca="false">D14999/10</f>
        <v>11.7922</v>
      </c>
      <c r="F14999" s="29" t="n">
        <f aca="false">(E14999+Einstellungen!$B$20)*(1+Einstellungen!$B$10)</f>
        <v>36.233358</v>
      </c>
      <c r="G14999" s="21" t="str">
        <f aca="false">IF(F14999&lt;Einstellungen!$B$5,"ja","nein")</f>
        <v>nein</v>
      </c>
      <c r="H14999" s="21" t="s">
        <v>34</v>
      </c>
      <c r="I14999" s="29" t="n">
        <f aca="false">INDEX(Einstellungen!$B$27:$B$50,22)</f>
        <v>1.25</v>
      </c>
      <c r="J14999" s="29" t="n">
        <f aca="false">F14999*I14999</f>
        <v>45.2916975</v>
      </c>
    </row>
    <row r="15000" customFormat="false" ht="15" hidden="false" customHeight="false" outlineLevel="0" collapsed="false">
      <c r="A15000" s="28" t="n">
        <v>46205</v>
      </c>
      <c r="B15000" s="21" t="s">
        <v>134</v>
      </c>
      <c r="C15000" s="21" t="s">
        <v>136</v>
      </c>
      <c r="D15000" s="29" t="n">
        <v>126.9</v>
      </c>
      <c r="E15000" s="29" t="n">
        <f aca="false">D15000/10</f>
        <v>12.69</v>
      </c>
      <c r="F15000" s="29" t="n">
        <f aca="false">(E15000+Einstellungen!$B$20)*(1+Einstellungen!$B$10)</f>
        <v>37.30174</v>
      </c>
      <c r="G15000" s="21" t="str">
        <f aca="false">IF(F15000&lt;Einstellungen!$B$5,"ja","nein")</f>
        <v>nein</v>
      </c>
      <c r="H15000" s="21" t="s">
        <v>34</v>
      </c>
      <c r="I15000" s="29" t="n">
        <f aca="false">INDEX(Einstellungen!$B$27:$B$50,23)</f>
        <v>1.05</v>
      </c>
      <c r="J15000" s="29" t="n">
        <f aca="false">F15000*I15000</f>
        <v>39.166827</v>
      </c>
    </row>
    <row r="15001" customFormat="false" ht="15" hidden="false" customHeight="false" outlineLevel="0" collapsed="false">
      <c r="A15001" s="28" t="n">
        <v>46205</v>
      </c>
      <c r="B15001" s="21" t="s">
        <v>135</v>
      </c>
      <c r="C15001" s="21" t="s">
        <v>136</v>
      </c>
      <c r="D15001" s="29" t="n">
        <v>117.608</v>
      </c>
      <c r="E15001" s="29" t="n">
        <f aca="false">D15001/10</f>
        <v>11.7608</v>
      </c>
      <c r="F15001" s="29" t="n">
        <f aca="false">(E15001+Einstellungen!$B$20)*(1+Einstellungen!$B$10)</f>
        <v>36.195992</v>
      </c>
      <c r="G15001" s="21" t="str">
        <f aca="false">IF(F15001&lt;Einstellungen!$B$5,"ja","nein")</f>
        <v>nein</v>
      </c>
      <c r="H15001" s="21" t="s">
        <v>34</v>
      </c>
      <c r="I15001" s="29" t="n">
        <f aca="false">INDEX(Einstellungen!$B$27:$B$50,24)</f>
        <v>0.8</v>
      </c>
      <c r="J15001" s="29" t="n">
        <f aca="false">F15001*I15001</f>
        <v>28.9567936</v>
      </c>
    </row>
    <row r="15002" customFormat="false" ht="15" hidden="false" customHeight="false" outlineLevel="0" collapsed="false">
      <c r="A15002" s="28" t="n">
        <v>46206</v>
      </c>
      <c r="B15002" s="21" t="s">
        <v>111</v>
      </c>
      <c r="C15002" s="21" t="s">
        <v>137</v>
      </c>
      <c r="D15002" s="29" t="n">
        <v>91.263</v>
      </c>
      <c r="E15002" s="29" t="n">
        <f aca="false">D15002/10</f>
        <v>9.1263</v>
      </c>
      <c r="F15002" s="29" t="n">
        <f aca="false">(E15002+Einstellungen!$B$20)*(1+Einstellungen!$B$10)</f>
        <v>33.060937</v>
      </c>
      <c r="G15002" s="21" t="str">
        <f aca="false">IF(F15002&lt;Einstellungen!$B$5,"ja","nein")</f>
        <v>nein</v>
      </c>
      <c r="H15002" s="21" t="s">
        <v>34</v>
      </c>
      <c r="I15002" s="29" t="n">
        <f aca="false">INDEX(Einstellungen!$B$27:$B$50,1)</f>
        <v>0.6</v>
      </c>
      <c r="J15002" s="29" t="n">
        <f aca="false">F15002*I15002</f>
        <v>19.8365622</v>
      </c>
    </row>
    <row r="15003" customFormat="false" ht="15" hidden="false" customHeight="false" outlineLevel="0" collapsed="false">
      <c r="A15003" s="28" t="n">
        <v>46206</v>
      </c>
      <c r="B15003" s="21" t="s">
        <v>113</v>
      </c>
      <c r="C15003" s="21" t="s">
        <v>137</v>
      </c>
      <c r="D15003" s="29" t="n">
        <v>86.995</v>
      </c>
      <c r="E15003" s="29" t="n">
        <f aca="false">D15003/10</f>
        <v>8.6995</v>
      </c>
      <c r="F15003" s="29" t="n">
        <f aca="false">(E15003+Einstellungen!$B$20)*(1+Einstellungen!$B$10)</f>
        <v>32.553045</v>
      </c>
      <c r="G15003" s="21" t="str">
        <f aca="false">IF(F15003&lt;Einstellungen!$B$5,"ja","nein")</f>
        <v>nein</v>
      </c>
      <c r="H15003" s="21" t="s">
        <v>34</v>
      </c>
      <c r="I15003" s="29" t="n">
        <f aca="false">INDEX(Einstellungen!$B$27:$B$50,2)</f>
        <v>0.5</v>
      </c>
      <c r="J15003" s="29" t="n">
        <f aca="false">F15003*I15003</f>
        <v>16.2765225</v>
      </c>
    </row>
    <row r="15004" customFormat="false" ht="15" hidden="false" customHeight="false" outlineLevel="0" collapsed="false">
      <c r="A15004" s="28" t="n">
        <v>46206</v>
      </c>
      <c r="B15004" s="21" t="s">
        <v>114</v>
      </c>
      <c r="C15004" s="21" t="s">
        <v>137</v>
      </c>
      <c r="D15004" s="29" t="n">
        <v>82.683</v>
      </c>
      <c r="E15004" s="29" t="n">
        <f aca="false">D15004/10</f>
        <v>8.2683</v>
      </c>
      <c r="F15004" s="29" t="n">
        <f aca="false">(E15004+Einstellungen!$B$20)*(1+Einstellungen!$B$10)</f>
        <v>32.039917</v>
      </c>
      <c r="G15004" s="21" t="str">
        <f aca="false">IF(F15004&lt;Einstellungen!$B$5,"ja","nein")</f>
        <v>nein</v>
      </c>
      <c r="H15004" s="21" t="s">
        <v>34</v>
      </c>
      <c r="I15004" s="29" t="n">
        <f aca="false">INDEX(Einstellungen!$B$27:$B$50,3)</f>
        <v>0.45</v>
      </c>
      <c r="J15004" s="29" t="n">
        <f aca="false">F15004*I15004</f>
        <v>14.41796265</v>
      </c>
    </row>
    <row r="15005" customFormat="false" ht="15" hidden="false" customHeight="false" outlineLevel="0" collapsed="false">
      <c r="A15005" s="28" t="n">
        <v>46206</v>
      </c>
      <c r="B15005" s="21" t="s">
        <v>115</v>
      </c>
      <c r="C15005" s="21" t="s">
        <v>137</v>
      </c>
      <c r="D15005" s="29" t="n">
        <v>85.91</v>
      </c>
      <c r="E15005" s="29" t="n">
        <f aca="false">D15005/10</f>
        <v>8.591</v>
      </c>
      <c r="F15005" s="29" t="n">
        <f aca="false">(E15005+Einstellungen!$B$20)*(1+Einstellungen!$B$10)</f>
        <v>32.42393</v>
      </c>
      <c r="G15005" s="21" t="str">
        <f aca="false">IF(F15005&lt;Einstellungen!$B$5,"ja","nein")</f>
        <v>nein</v>
      </c>
      <c r="H15005" s="21" t="s">
        <v>34</v>
      </c>
      <c r="I15005" s="29" t="n">
        <f aca="false">INDEX(Einstellungen!$B$27:$B$50,4)</f>
        <v>0.45</v>
      </c>
      <c r="J15005" s="29" t="n">
        <f aca="false">F15005*I15005</f>
        <v>14.5907685</v>
      </c>
    </row>
    <row r="15006" customFormat="false" ht="15" hidden="false" customHeight="false" outlineLevel="0" collapsed="false">
      <c r="A15006" s="28" t="n">
        <v>46206</v>
      </c>
      <c r="B15006" s="21" t="s">
        <v>116</v>
      </c>
      <c r="C15006" s="21" t="s">
        <v>137</v>
      </c>
      <c r="D15006" s="29" t="n">
        <v>84.457</v>
      </c>
      <c r="E15006" s="29" t="n">
        <f aca="false">D15006/10</f>
        <v>8.4457</v>
      </c>
      <c r="F15006" s="29" t="n">
        <f aca="false">(E15006+Einstellungen!$B$20)*(1+Einstellungen!$B$10)</f>
        <v>32.251023</v>
      </c>
      <c r="G15006" s="21" t="str">
        <f aca="false">IF(F15006&lt;Einstellungen!$B$5,"ja","nein")</f>
        <v>nein</v>
      </c>
      <c r="H15006" s="21" t="s">
        <v>34</v>
      </c>
      <c r="I15006" s="29" t="n">
        <f aca="false">INDEX(Einstellungen!$B$27:$B$50,5)</f>
        <v>0.45</v>
      </c>
      <c r="J15006" s="29" t="n">
        <f aca="false">F15006*I15006</f>
        <v>14.51296035</v>
      </c>
    </row>
    <row r="15007" customFormat="false" ht="15" hidden="false" customHeight="false" outlineLevel="0" collapsed="false">
      <c r="A15007" s="28" t="n">
        <v>46206</v>
      </c>
      <c r="B15007" s="21" t="s">
        <v>117</v>
      </c>
      <c r="C15007" s="21" t="s">
        <v>137</v>
      </c>
      <c r="D15007" s="29" t="n">
        <v>86.82</v>
      </c>
      <c r="E15007" s="29" t="n">
        <f aca="false">D15007/10</f>
        <v>8.682</v>
      </c>
      <c r="F15007" s="29" t="n">
        <f aca="false">(E15007+Einstellungen!$B$20)*(1+Einstellungen!$B$10)</f>
        <v>32.53222</v>
      </c>
      <c r="G15007" s="21" t="str">
        <f aca="false">IF(F15007&lt;Einstellungen!$B$5,"ja","nein")</f>
        <v>nein</v>
      </c>
      <c r="H15007" s="21" t="s">
        <v>34</v>
      </c>
      <c r="I15007" s="29" t="n">
        <f aca="false">INDEX(Einstellungen!$B$27:$B$50,6)</f>
        <v>0.5</v>
      </c>
      <c r="J15007" s="29" t="n">
        <f aca="false">F15007*I15007</f>
        <v>16.26611</v>
      </c>
    </row>
    <row r="15008" customFormat="false" ht="15" hidden="false" customHeight="false" outlineLevel="0" collapsed="false">
      <c r="A15008" s="28" t="n">
        <v>46206</v>
      </c>
      <c r="B15008" s="21" t="s">
        <v>118</v>
      </c>
      <c r="C15008" s="21" t="s">
        <v>137</v>
      </c>
      <c r="D15008" s="29" t="n">
        <v>99.493</v>
      </c>
      <c r="E15008" s="29" t="n">
        <f aca="false">D15008/10</f>
        <v>9.9493</v>
      </c>
      <c r="F15008" s="29" t="n">
        <f aca="false">(E15008+Einstellungen!$B$20)*(1+Einstellungen!$B$10)</f>
        <v>34.040307</v>
      </c>
      <c r="G15008" s="21" t="str">
        <f aca="false">IF(F15008&lt;Einstellungen!$B$5,"ja","nein")</f>
        <v>nein</v>
      </c>
      <c r="H15008" s="21" t="s">
        <v>34</v>
      </c>
      <c r="I15008" s="29" t="n">
        <f aca="false">INDEX(Einstellungen!$B$27:$B$50,7)</f>
        <v>0.7</v>
      </c>
      <c r="J15008" s="29" t="n">
        <f aca="false">F15008*I15008</f>
        <v>23.8282149</v>
      </c>
    </row>
    <row r="15009" customFormat="false" ht="15" hidden="false" customHeight="false" outlineLevel="0" collapsed="false">
      <c r="A15009" s="28" t="n">
        <v>46206</v>
      </c>
      <c r="B15009" s="21" t="s">
        <v>119</v>
      </c>
      <c r="C15009" s="21" t="s">
        <v>137</v>
      </c>
      <c r="D15009" s="29" t="n">
        <v>104.468</v>
      </c>
      <c r="E15009" s="29" t="n">
        <f aca="false">D15009/10</f>
        <v>10.4468</v>
      </c>
      <c r="F15009" s="29" t="n">
        <f aca="false">(E15009+Einstellungen!$B$20)*(1+Einstellungen!$B$10)</f>
        <v>34.632332</v>
      </c>
      <c r="G15009" s="21" t="str">
        <f aca="false">IF(F15009&lt;Einstellungen!$B$5,"ja","nein")</f>
        <v>nein</v>
      </c>
      <c r="H15009" s="21" t="s">
        <v>34</v>
      </c>
      <c r="I15009" s="29" t="n">
        <f aca="false">INDEX(Einstellungen!$B$27:$B$50,8)</f>
        <v>0.95</v>
      </c>
      <c r="J15009" s="29" t="n">
        <f aca="false">F15009*I15009</f>
        <v>32.9007154</v>
      </c>
    </row>
    <row r="15010" customFormat="false" ht="15" hidden="false" customHeight="false" outlineLevel="0" collapsed="false">
      <c r="A15010" s="28" t="n">
        <v>46206</v>
      </c>
      <c r="B15010" s="21" t="s">
        <v>120</v>
      </c>
      <c r="C15010" s="21" t="s">
        <v>137</v>
      </c>
      <c r="D15010" s="29" t="n">
        <v>63.028</v>
      </c>
      <c r="E15010" s="29" t="n">
        <f aca="false">D15010/10</f>
        <v>6.3028</v>
      </c>
      <c r="F15010" s="29" t="n">
        <f aca="false">(E15010+Einstellungen!$B$20)*(1+Einstellungen!$B$10)</f>
        <v>29.700972</v>
      </c>
      <c r="G15010" s="21" t="str">
        <f aca="false">IF(F15010&lt;Einstellungen!$B$5,"ja","nein")</f>
        <v>nein</v>
      </c>
      <c r="H15010" s="21" t="s">
        <v>34</v>
      </c>
      <c r="I15010" s="29" t="n">
        <f aca="false">INDEX(Einstellungen!$B$27:$B$50,9)</f>
        <v>1.05</v>
      </c>
      <c r="J15010" s="29" t="n">
        <f aca="false">F15010*I15010</f>
        <v>31.1860206</v>
      </c>
    </row>
    <row r="15011" customFormat="false" ht="15" hidden="false" customHeight="false" outlineLevel="0" collapsed="false">
      <c r="A15011" s="28" t="n">
        <v>46206</v>
      </c>
      <c r="B15011" s="21" t="s">
        <v>121</v>
      </c>
      <c r="C15011" s="21" t="s">
        <v>137</v>
      </c>
      <c r="D15011" s="29" t="n">
        <v>9.565</v>
      </c>
      <c r="E15011" s="29" t="n">
        <f aca="false">D15011/10</f>
        <v>0.9565</v>
      </c>
      <c r="F15011" s="29" t="n">
        <f aca="false">(E15011+Einstellungen!$B$20)*(1+Einstellungen!$B$10)</f>
        <v>23.338875</v>
      </c>
      <c r="G15011" s="21" t="str">
        <f aca="false">IF(F15011&lt;Einstellungen!$B$5,"ja","nein")</f>
        <v>ja</v>
      </c>
      <c r="H15011" s="21" t="s">
        <v>34</v>
      </c>
      <c r="I15011" s="29" t="n">
        <f aca="false">INDEX(Einstellungen!$B$27:$B$50,10)</f>
        <v>1.05</v>
      </c>
      <c r="J15011" s="29" t="n">
        <f aca="false">F15011*I15011</f>
        <v>24.50581875</v>
      </c>
    </row>
    <row r="15012" customFormat="false" ht="15" hidden="false" customHeight="false" outlineLevel="0" collapsed="false">
      <c r="A15012" s="28" t="n">
        <v>46206</v>
      </c>
      <c r="B15012" s="21" t="s">
        <v>122</v>
      </c>
      <c r="C15012" s="21" t="s">
        <v>137</v>
      </c>
      <c r="D15012" s="29" t="n">
        <v>-0.1</v>
      </c>
      <c r="E15012" s="29" t="n">
        <f aca="false">D15012/10</f>
        <v>-0.01</v>
      </c>
      <c r="F15012" s="29" t="n">
        <f aca="false">(E15012+Einstellungen!$B$20)*(1+Einstellungen!$B$10)</f>
        <v>22.18874</v>
      </c>
      <c r="G15012" s="21" t="str">
        <f aca="false">IF(F15012&lt;Einstellungen!$B$5,"ja","nein")</f>
        <v>ja</v>
      </c>
      <c r="H15012" s="21" t="s">
        <v>34</v>
      </c>
      <c r="I15012" s="29" t="n">
        <f aca="false">INDEX(Einstellungen!$B$27:$B$50,11)</f>
        <v>1.05</v>
      </c>
      <c r="J15012" s="29" t="n">
        <f aca="false">F15012*I15012</f>
        <v>23.298177</v>
      </c>
    </row>
    <row r="15013" customFormat="false" ht="15" hidden="false" customHeight="false" outlineLevel="0" collapsed="false">
      <c r="A15013" s="28" t="n">
        <v>46206</v>
      </c>
      <c r="B15013" s="21" t="s">
        <v>123</v>
      </c>
      <c r="C15013" s="21" t="s">
        <v>137</v>
      </c>
      <c r="D15013" s="29" t="n">
        <v>-1.055</v>
      </c>
      <c r="E15013" s="29" t="n">
        <f aca="false">D15013/10</f>
        <v>-0.1055</v>
      </c>
      <c r="F15013" s="29" t="n">
        <f aca="false">(E15013+Einstellungen!$B$20)*(1+Einstellungen!$B$10)</f>
        <v>22.075095</v>
      </c>
      <c r="G15013" s="21" t="str">
        <f aca="false">IF(F15013&lt;Einstellungen!$B$5,"ja","nein")</f>
        <v>ja</v>
      </c>
      <c r="H15013" s="21" t="s">
        <v>34</v>
      </c>
      <c r="I15013" s="29" t="n">
        <f aca="false">INDEX(Einstellungen!$B$27:$B$50,12)</f>
        <v>1.1</v>
      </c>
      <c r="J15013" s="29" t="n">
        <f aca="false">F15013*I15013</f>
        <v>24.2826045</v>
      </c>
    </row>
    <row r="15014" customFormat="false" ht="15" hidden="false" customHeight="false" outlineLevel="0" collapsed="false">
      <c r="A15014" s="28" t="n">
        <v>46206</v>
      </c>
      <c r="B15014" s="21" t="s">
        <v>124</v>
      </c>
      <c r="C15014" s="21" t="s">
        <v>137</v>
      </c>
      <c r="D15014" s="29" t="n">
        <v>-1.885</v>
      </c>
      <c r="E15014" s="29" t="n">
        <f aca="false">D15014/10</f>
        <v>-0.1885</v>
      </c>
      <c r="F15014" s="29" t="n">
        <f aca="false">(E15014+Einstellungen!$B$20)*(1+Einstellungen!$B$10)</f>
        <v>21.976325</v>
      </c>
      <c r="G15014" s="21" t="str">
        <f aca="false">IF(F15014&lt;Einstellungen!$B$5,"ja","nein")</f>
        <v>ja</v>
      </c>
      <c r="H15014" s="21" t="s">
        <v>34</v>
      </c>
      <c r="I15014" s="29" t="n">
        <f aca="false">INDEX(Einstellungen!$B$27:$B$50,13)</f>
        <v>1.2</v>
      </c>
      <c r="J15014" s="29" t="n">
        <f aca="false">F15014*I15014</f>
        <v>26.37159</v>
      </c>
    </row>
    <row r="15015" customFormat="false" ht="15" hidden="false" customHeight="false" outlineLevel="0" collapsed="false">
      <c r="A15015" s="28" t="n">
        <v>46206</v>
      </c>
      <c r="B15015" s="21" t="s">
        <v>125</v>
      </c>
      <c r="C15015" s="21" t="s">
        <v>137</v>
      </c>
      <c r="D15015" s="29" t="n">
        <v>-3.502</v>
      </c>
      <c r="E15015" s="29" t="n">
        <f aca="false">D15015/10</f>
        <v>-0.3502</v>
      </c>
      <c r="F15015" s="29" t="n">
        <f aca="false">(E15015+Einstellungen!$B$20)*(1+Einstellungen!$B$10)</f>
        <v>21.783902</v>
      </c>
      <c r="G15015" s="21" t="str">
        <f aca="false">IF(F15015&lt;Einstellungen!$B$5,"ja","nein")</f>
        <v>ja</v>
      </c>
      <c r="H15015" s="21" t="s">
        <v>34</v>
      </c>
      <c r="I15015" s="29" t="n">
        <f aca="false">INDEX(Einstellungen!$B$27:$B$50,14)</f>
        <v>1.15</v>
      </c>
      <c r="J15015" s="29" t="n">
        <f aca="false">F15015*I15015</f>
        <v>25.0514873</v>
      </c>
    </row>
    <row r="15016" customFormat="false" ht="15" hidden="false" customHeight="false" outlineLevel="0" collapsed="false">
      <c r="A15016" s="28" t="n">
        <v>46206</v>
      </c>
      <c r="B15016" s="21" t="s">
        <v>126</v>
      </c>
      <c r="C15016" s="21" t="s">
        <v>137</v>
      </c>
      <c r="D15016" s="29" t="n">
        <v>-4.987</v>
      </c>
      <c r="E15016" s="29" t="n">
        <f aca="false">D15016/10</f>
        <v>-0.4987</v>
      </c>
      <c r="F15016" s="29" t="n">
        <f aca="false">(E15016+Einstellungen!$B$20)*(1+Einstellungen!$B$10)</f>
        <v>21.607187</v>
      </c>
      <c r="G15016" s="21" t="str">
        <f aca="false">IF(F15016&lt;Einstellungen!$B$5,"ja","nein")</f>
        <v>ja</v>
      </c>
      <c r="H15016" s="21" t="s">
        <v>34</v>
      </c>
      <c r="I15016" s="29" t="n">
        <f aca="false">INDEX(Einstellungen!$B$27:$B$50,15)</f>
        <v>1</v>
      </c>
      <c r="J15016" s="29" t="n">
        <f aca="false">F15016*I15016</f>
        <v>21.607187</v>
      </c>
    </row>
    <row r="15017" customFormat="false" ht="15" hidden="false" customHeight="false" outlineLevel="0" collapsed="false">
      <c r="A15017" s="28" t="n">
        <v>46206</v>
      </c>
      <c r="B15017" s="21" t="s">
        <v>127</v>
      </c>
      <c r="C15017" s="21" t="s">
        <v>137</v>
      </c>
      <c r="D15017" s="29" t="n">
        <v>-4.055</v>
      </c>
      <c r="E15017" s="29" t="n">
        <f aca="false">D15017/10</f>
        <v>-0.4055</v>
      </c>
      <c r="F15017" s="29" t="n">
        <f aca="false">(E15017+Einstellungen!$B$20)*(1+Einstellungen!$B$10)</f>
        <v>21.718095</v>
      </c>
      <c r="G15017" s="21" t="str">
        <f aca="false">IF(F15017&lt;Einstellungen!$B$5,"ja","nein")</f>
        <v>ja</v>
      </c>
      <c r="H15017" s="21" t="s">
        <v>34</v>
      </c>
      <c r="I15017" s="29" t="n">
        <f aca="false">INDEX(Einstellungen!$B$27:$B$50,16)</f>
        <v>0.95</v>
      </c>
      <c r="J15017" s="29" t="n">
        <f aca="false">F15017*I15017</f>
        <v>20.63219025</v>
      </c>
    </row>
    <row r="15018" customFormat="false" ht="15" hidden="false" customHeight="false" outlineLevel="0" collapsed="false">
      <c r="A15018" s="28" t="n">
        <v>46206</v>
      </c>
      <c r="B15018" s="21" t="s">
        <v>128</v>
      </c>
      <c r="C15018" s="21" t="s">
        <v>137</v>
      </c>
      <c r="D15018" s="29" t="n">
        <v>-2.605</v>
      </c>
      <c r="E15018" s="29" t="n">
        <f aca="false">D15018/10</f>
        <v>-0.2605</v>
      </c>
      <c r="F15018" s="29" t="n">
        <f aca="false">(E15018+Einstellungen!$B$20)*(1+Einstellungen!$B$10)</f>
        <v>21.890645</v>
      </c>
      <c r="G15018" s="21" t="str">
        <f aca="false">IF(F15018&lt;Einstellungen!$B$5,"ja","nein")</f>
        <v>ja</v>
      </c>
      <c r="H15018" s="21" t="s">
        <v>34</v>
      </c>
      <c r="I15018" s="29" t="n">
        <f aca="false">INDEX(Einstellungen!$B$27:$B$50,17)</f>
        <v>0.95</v>
      </c>
      <c r="J15018" s="29" t="n">
        <f aca="false">F15018*I15018</f>
        <v>20.79611275</v>
      </c>
    </row>
    <row r="15019" customFormat="false" ht="15" hidden="false" customHeight="false" outlineLevel="0" collapsed="false">
      <c r="A15019" s="28" t="n">
        <v>46206</v>
      </c>
      <c r="B15019" s="21" t="s">
        <v>129</v>
      </c>
      <c r="C15019" s="21" t="s">
        <v>137</v>
      </c>
      <c r="D15019" s="29" t="n">
        <v>-0.047</v>
      </c>
      <c r="E15019" s="29" t="n">
        <f aca="false">D15019/10</f>
        <v>-0.0047</v>
      </c>
      <c r="F15019" s="29" t="n">
        <f aca="false">(E15019+Einstellungen!$B$20)*(1+Einstellungen!$B$10)</f>
        <v>22.195047</v>
      </c>
      <c r="G15019" s="21" t="str">
        <f aca="false">IF(F15019&lt;Einstellungen!$B$5,"ja","nein")</f>
        <v>ja</v>
      </c>
      <c r="H15019" s="21" t="s">
        <v>34</v>
      </c>
      <c r="I15019" s="29" t="n">
        <f aca="false">INDEX(Einstellungen!$B$27:$B$50,18)</f>
        <v>1.1</v>
      </c>
      <c r="J15019" s="29" t="n">
        <f aca="false">F15019*I15019</f>
        <v>24.4145517</v>
      </c>
    </row>
    <row r="15020" customFormat="false" ht="15" hidden="false" customHeight="false" outlineLevel="0" collapsed="false">
      <c r="A15020" s="28" t="n">
        <v>46206</v>
      </c>
      <c r="B15020" s="21" t="s">
        <v>130</v>
      </c>
      <c r="C15020" s="21" t="s">
        <v>137</v>
      </c>
      <c r="D15020" s="29" t="n">
        <v>35.385</v>
      </c>
      <c r="E15020" s="29" t="n">
        <f aca="false">D15020/10</f>
        <v>3.5385</v>
      </c>
      <c r="F15020" s="29" t="n">
        <f aca="false">(E15020+Einstellungen!$B$20)*(1+Einstellungen!$B$10)</f>
        <v>26.411455</v>
      </c>
      <c r="G15020" s="21" t="str">
        <f aca="false">IF(F15020&lt;Einstellungen!$B$5,"ja","nein")</f>
        <v>ja</v>
      </c>
      <c r="H15020" s="21" t="s">
        <v>34</v>
      </c>
      <c r="I15020" s="29" t="n">
        <f aca="false">INDEX(Einstellungen!$B$27:$B$50,19)</f>
        <v>1.35</v>
      </c>
      <c r="J15020" s="29" t="n">
        <f aca="false">F15020*I15020</f>
        <v>35.65546425</v>
      </c>
    </row>
    <row r="15021" customFormat="false" ht="15" hidden="false" customHeight="false" outlineLevel="0" collapsed="false">
      <c r="A15021" s="28" t="n">
        <v>46206</v>
      </c>
      <c r="B15021" s="21" t="s">
        <v>131</v>
      </c>
      <c r="C15021" s="21" t="s">
        <v>137</v>
      </c>
      <c r="D15021" s="29" t="n">
        <v>102.645</v>
      </c>
      <c r="E15021" s="29" t="n">
        <f aca="false">D15021/10</f>
        <v>10.2645</v>
      </c>
      <c r="F15021" s="29" t="n">
        <f aca="false">(E15021+Einstellungen!$B$20)*(1+Einstellungen!$B$10)</f>
        <v>34.415395</v>
      </c>
      <c r="G15021" s="21" t="str">
        <f aca="false">IF(F15021&lt;Einstellungen!$B$5,"ja","nein")</f>
        <v>nein</v>
      </c>
      <c r="H15021" s="21" t="s">
        <v>34</v>
      </c>
      <c r="I15021" s="29" t="n">
        <f aca="false">INDEX(Einstellungen!$B$27:$B$50,20)</f>
        <v>1.45</v>
      </c>
      <c r="J15021" s="29" t="n">
        <f aca="false">F15021*I15021</f>
        <v>49.90232275</v>
      </c>
    </row>
    <row r="15022" customFormat="false" ht="15" hidden="false" customHeight="false" outlineLevel="0" collapsed="false">
      <c r="A15022" s="28" t="n">
        <v>46206</v>
      </c>
      <c r="B15022" s="21" t="s">
        <v>132</v>
      </c>
      <c r="C15022" s="21" t="s">
        <v>137</v>
      </c>
      <c r="D15022" s="29" t="n">
        <v>124.442</v>
      </c>
      <c r="E15022" s="29" t="n">
        <f aca="false">D15022/10</f>
        <v>12.4442</v>
      </c>
      <c r="F15022" s="29" t="n">
        <f aca="false">(E15022+Einstellungen!$B$20)*(1+Einstellungen!$B$10)</f>
        <v>37.009238</v>
      </c>
      <c r="G15022" s="21" t="str">
        <f aca="false">IF(F15022&lt;Einstellungen!$B$5,"ja","nein")</f>
        <v>nein</v>
      </c>
      <c r="H15022" s="21" t="s">
        <v>34</v>
      </c>
      <c r="I15022" s="29" t="n">
        <f aca="false">INDEX(Einstellungen!$B$27:$B$50,21)</f>
        <v>1.4</v>
      </c>
      <c r="J15022" s="29" t="n">
        <f aca="false">F15022*I15022</f>
        <v>51.8129332</v>
      </c>
    </row>
    <row r="15023" customFormat="false" ht="15" hidden="false" customHeight="false" outlineLevel="0" collapsed="false">
      <c r="A15023" s="28" t="n">
        <v>46206</v>
      </c>
      <c r="B15023" s="21" t="s">
        <v>133</v>
      </c>
      <c r="C15023" s="21" t="s">
        <v>137</v>
      </c>
      <c r="D15023" s="29" t="n">
        <v>130.028</v>
      </c>
      <c r="E15023" s="29" t="n">
        <f aca="false">D15023/10</f>
        <v>13.0028</v>
      </c>
      <c r="F15023" s="29" t="n">
        <f aca="false">(E15023+Einstellungen!$B$20)*(1+Einstellungen!$B$10)</f>
        <v>37.673972</v>
      </c>
      <c r="G15023" s="21" t="str">
        <f aca="false">IF(F15023&lt;Einstellungen!$B$5,"ja","nein")</f>
        <v>nein</v>
      </c>
      <c r="H15023" s="21" t="s">
        <v>34</v>
      </c>
      <c r="I15023" s="29" t="n">
        <f aca="false">INDEX(Einstellungen!$B$27:$B$50,22)</f>
        <v>1.25</v>
      </c>
      <c r="J15023" s="29" t="n">
        <f aca="false">F15023*I15023</f>
        <v>47.092465</v>
      </c>
    </row>
    <row r="15024" customFormat="false" ht="15" hidden="false" customHeight="false" outlineLevel="0" collapsed="false">
      <c r="A15024" s="28" t="n">
        <v>46206</v>
      </c>
      <c r="B15024" s="21" t="s">
        <v>134</v>
      </c>
      <c r="C15024" s="21" t="s">
        <v>137</v>
      </c>
      <c r="D15024" s="29" t="n">
        <v>135.805</v>
      </c>
      <c r="E15024" s="29" t="n">
        <f aca="false">D15024/10</f>
        <v>13.5805</v>
      </c>
      <c r="F15024" s="29" t="n">
        <f aca="false">(E15024+Einstellungen!$B$20)*(1+Einstellungen!$B$10)</f>
        <v>38.361435</v>
      </c>
      <c r="G15024" s="21" t="str">
        <f aca="false">IF(F15024&lt;Einstellungen!$B$5,"ja","nein")</f>
        <v>nein</v>
      </c>
      <c r="H15024" s="21" t="s">
        <v>34</v>
      </c>
      <c r="I15024" s="29" t="n">
        <f aca="false">INDEX(Einstellungen!$B$27:$B$50,23)</f>
        <v>1.05</v>
      </c>
      <c r="J15024" s="29" t="n">
        <f aca="false">F15024*I15024</f>
        <v>40.27950675</v>
      </c>
    </row>
    <row r="15025" customFormat="false" ht="15" hidden="false" customHeight="false" outlineLevel="0" collapsed="false">
      <c r="A15025" s="28" t="n">
        <v>46206</v>
      </c>
      <c r="B15025" s="21" t="s">
        <v>135</v>
      </c>
      <c r="C15025" s="21" t="s">
        <v>137</v>
      </c>
      <c r="D15025" s="29" t="n">
        <v>124.275</v>
      </c>
      <c r="E15025" s="29" t="n">
        <f aca="false">D15025/10</f>
        <v>12.4275</v>
      </c>
      <c r="F15025" s="29" t="n">
        <f aca="false">(E15025+Einstellungen!$B$20)*(1+Einstellungen!$B$10)</f>
        <v>36.989365</v>
      </c>
      <c r="G15025" s="21" t="str">
        <f aca="false">IF(F15025&lt;Einstellungen!$B$5,"ja","nein")</f>
        <v>nein</v>
      </c>
      <c r="H15025" s="21" t="s">
        <v>34</v>
      </c>
      <c r="I15025" s="29" t="n">
        <f aca="false">INDEX(Einstellungen!$B$27:$B$50,24)</f>
        <v>0.8</v>
      </c>
      <c r="J15025" s="29" t="n">
        <f aca="false">F15025*I15025</f>
        <v>29.591492</v>
      </c>
    </row>
    <row r="15026" customFormat="false" ht="15" hidden="false" customHeight="false" outlineLevel="0" collapsed="false">
      <c r="A15026" s="28" t="n">
        <v>46207</v>
      </c>
      <c r="B15026" s="21" t="s">
        <v>111</v>
      </c>
      <c r="C15026" s="21" t="s">
        <v>138</v>
      </c>
      <c r="D15026" s="29" t="n">
        <v>125</v>
      </c>
      <c r="E15026" s="29" t="n">
        <f aca="false">D15026/10</f>
        <v>12.5</v>
      </c>
      <c r="F15026" s="29" t="n">
        <f aca="false">(E15026+Einstellungen!$B$20)*(1+Einstellungen!$B$10)</f>
        <v>37.07564</v>
      </c>
      <c r="G15026" s="21" t="str">
        <f aca="false">IF(F15026&lt;Einstellungen!$B$5,"ja","nein")</f>
        <v>nein</v>
      </c>
      <c r="H15026" s="21" t="s">
        <v>34</v>
      </c>
      <c r="I15026" s="29" t="n">
        <f aca="false">INDEX(Einstellungen!$B$27:$B$50,1)</f>
        <v>0.6</v>
      </c>
      <c r="J15026" s="29" t="n">
        <f aca="false">F15026*I15026</f>
        <v>22.245384</v>
      </c>
    </row>
    <row r="15027" customFormat="false" ht="15" hidden="false" customHeight="false" outlineLevel="0" collapsed="false">
      <c r="A15027" s="28" t="n">
        <v>46207</v>
      </c>
      <c r="B15027" s="21" t="s">
        <v>113</v>
      </c>
      <c r="C15027" s="21" t="s">
        <v>138</v>
      </c>
      <c r="D15027" s="29" t="n">
        <v>120.088</v>
      </c>
      <c r="E15027" s="29" t="n">
        <f aca="false">D15027/10</f>
        <v>12.0088</v>
      </c>
      <c r="F15027" s="29" t="n">
        <f aca="false">(E15027+Einstellungen!$B$20)*(1+Einstellungen!$B$10)</f>
        <v>36.491112</v>
      </c>
      <c r="G15027" s="21" t="str">
        <f aca="false">IF(F15027&lt;Einstellungen!$B$5,"ja","nein")</f>
        <v>nein</v>
      </c>
      <c r="H15027" s="21" t="s">
        <v>34</v>
      </c>
      <c r="I15027" s="29" t="n">
        <f aca="false">INDEX(Einstellungen!$B$27:$B$50,2)</f>
        <v>0.5</v>
      </c>
      <c r="J15027" s="29" t="n">
        <f aca="false">F15027*I15027</f>
        <v>18.245556</v>
      </c>
    </row>
    <row r="15028" customFormat="false" ht="15" hidden="false" customHeight="false" outlineLevel="0" collapsed="false">
      <c r="A15028" s="28" t="n">
        <v>46207</v>
      </c>
      <c r="B15028" s="21" t="s">
        <v>114</v>
      </c>
      <c r="C15028" s="21" t="s">
        <v>138</v>
      </c>
      <c r="D15028" s="29" t="n">
        <v>116.435</v>
      </c>
      <c r="E15028" s="29" t="n">
        <f aca="false">D15028/10</f>
        <v>11.6435</v>
      </c>
      <c r="F15028" s="29" t="n">
        <f aca="false">(E15028+Einstellungen!$B$20)*(1+Einstellungen!$B$10)</f>
        <v>36.056405</v>
      </c>
      <c r="G15028" s="21" t="str">
        <f aca="false">IF(F15028&lt;Einstellungen!$B$5,"ja","nein")</f>
        <v>nein</v>
      </c>
      <c r="H15028" s="21" t="s">
        <v>34</v>
      </c>
      <c r="I15028" s="29" t="n">
        <f aca="false">INDEX(Einstellungen!$B$27:$B$50,3)</f>
        <v>0.45</v>
      </c>
      <c r="J15028" s="29" t="n">
        <f aca="false">F15028*I15028</f>
        <v>16.22538225</v>
      </c>
    </row>
    <row r="15029" customFormat="false" ht="15" hidden="false" customHeight="false" outlineLevel="0" collapsed="false">
      <c r="A15029" s="28" t="n">
        <v>46207</v>
      </c>
      <c r="B15029" s="21" t="s">
        <v>115</v>
      </c>
      <c r="C15029" s="21" t="s">
        <v>138</v>
      </c>
      <c r="D15029" s="29" t="n">
        <v>113.823</v>
      </c>
      <c r="E15029" s="29" t="n">
        <f aca="false">D15029/10</f>
        <v>11.3823</v>
      </c>
      <c r="F15029" s="29" t="n">
        <f aca="false">(E15029+Einstellungen!$B$20)*(1+Einstellungen!$B$10)</f>
        <v>35.745577</v>
      </c>
      <c r="G15029" s="21" t="str">
        <f aca="false">IF(F15029&lt;Einstellungen!$B$5,"ja","nein")</f>
        <v>nein</v>
      </c>
      <c r="H15029" s="21" t="s">
        <v>34</v>
      </c>
      <c r="I15029" s="29" t="n">
        <f aca="false">INDEX(Einstellungen!$B$27:$B$50,4)</f>
        <v>0.45</v>
      </c>
      <c r="J15029" s="29" t="n">
        <f aca="false">F15029*I15029</f>
        <v>16.08550965</v>
      </c>
    </row>
    <row r="15030" customFormat="false" ht="15" hidden="false" customHeight="false" outlineLevel="0" collapsed="false">
      <c r="A15030" s="28" t="n">
        <v>46207</v>
      </c>
      <c r="B15030" s="21" t="s">
        <v>116</v>
      </c>
      <c r="C15030" s="21" t="s">
        <v>138</v>
      </c>
      <c r="D15030" s="29" t="n">
        <v>106.338</v>
      </c>
      <c r="E15030" s="29" t="n">
        <f aca="false">D15030/10</f>
        <v>10.6338</v>
      </c>
      <c r="F15030" s="29" t="n">
        <f aca="false">(E15030+Einstellungen!$B$20)*(1+Einstellungen!$B$10)</f>
        <v>34.854862</v>
      </c>
      <c r="G15030" s="21" t="str">
        <f aca="false">IF(F15030&lt;Einstellungen!$B$5,"ja","nein")</f>
        <v>nein</v>
      </c>
      <c r="H15030" s="21" t="s">
        <v>34</v>
      </c>
      <c r="I15030" s="29" t="n">
        <f aca="false">INDEX(Einstellungen!$B$27:$B$50,5)</f>
        <v>0.45</v>
      </c>
      <c r="J15030" s="29" t="n">
        <f aca="false">F15030*I15030</f>
        <v>15.6846879</v>
      </c>
    </row>
    <row r="15031" customFormat="false" ht="15" hidden="false" customHeight="false" outlineLevel="0" collapsed="false">
      <c r="A15031" s="28" t="n">
        <v>46207</v>
      </c>
      <c r="B15031" s="21" t="s">
        <v>117</v>
      </c>
      <c r="C15031" s="21" t="s">
        <v>138</v>
      </c>
      <c r="D15031" s="29" t="n">
        <v>99.672</v>
      </c>
      <c r="E15031" s="29" t="n">
        <f aca="false">D15031/10</f>
        <v>9.9672</v>
      </c>
      <c r="F15031" s="29" t="n">
        <f aca="false">(E15031+Einstellungen!$B$20)*(1+Einstellungen!$B$10)</f>
        <v>34.061608</v>
      </c>
      <c r="G15031" s="21" t="str">
        <f aca="false">IF(F15031&lt;Einstellungen!$B$5,"ja","nein")</f>
        <v>nein</v>
      </c>
      <c r="H15031" s="21" t="s">
        <v>34</v>
      </c>
      <c r="I15031" s="29" t="n">
        <f aca="false">INDEX(Einstellungen!$B$27:$B$50,6)</f>
        <v>0.5</v>
      </c>
      <c r="J15031" s="29" t="n">
        <f aca="false">F15031*I15031</f>
        <v>17.030804</v>
      </c>
    </row>
    <row r="15032" customFormat="false" ht="15" hidden="false" customHeight="false" outlineLevel="0" collapsed="false">
      <c r="A15032" s="28" t="n">
        <v>46207</v>
      </c>
      <c r="B15032" s="21" t="s">
        <v>118</v>
      </c>
      <c r="C15032" s="21" t="s">
        <v>138</v>
      </c>
      <c r="D15032" s="29" t="n">
        <v>92.25</v>
      </c>
      <c r="E15032" s="29" t="n">
        <f aca="false">D15032/10</f>
        <v>9.225</v>
      </c>
      <c r="F15032" s="29" t="n">
        <f aca="false">(E15032+Einstellungen!$B$20)*(1+Einstellungen!$B$10)</f>
        <v>33.17839</v>
      </c>
      <c r="G15032" s="21" t="str">
        <f aca="false">IF(F15032&lt;Einstellungen!$B$5,"ja","nein")</f>
        <v>nein</v>
      </c>
      <c r="H15032" s="21" t="s">
        <v>34</v>
      </c>
      <c r="I15032" s="29" t="n">
        <f aca="false">INDEX(Einstellungen!$B$27:$B$50,7)</f>
        <v>0.7</v>
      </c>
      <c r="J15032" s="29" t="n">
        <f aca="false">F15032*I15032</f>
        <v>23.224873</v>
      </c>
    </row>
    <row r="15033" customFormat="false" ht="15" hidden="false" customHeight="false" outlineLevel="0" collapsed="false">
      <c r="A15033" s="28" t="n">
        <v>46207</v>
      </c>
      <c r="B15033" s="21" t="s">
        <v>119</v>
      </c>
      <c r="C15033" s="21" t="s">
        <v>138</v>
      </c>
      <c r="D15033" s="29" t="n">
        <v>72.653</v>
      </c>
      <c r="E15033" s="29" t="n">
        <f aca="false">D15033/10</f>
        <v>7.2653</v>
      </c>
      <c r="F15033" s="29" t="n">
        <f aca="false">(E15033+Einstellungen!$B$20)*(1+Einstellungen!$B$10)</f>
        <v>30.846347</v>
      </c>
      <c r="G15033" s="21" t="str">
        <f aca="false">IF(F15033&lt;Einstellungen!$B$5,"ja","nein")</f>
        <v>nein</v>
      </c>
      <c r="H15033" s="21" t="s">
        <v>34</v>
      </c>
      <c r="I15033" s="29" t="n">
        <f aca="false">INDEX(Einstellungen!$B$27:$B$50,8)</f>
        <v>0.95</v>
      </c>
      <c r="J15033" s="29" t="n">
        <f aca="false">F15033*I15033</f>
        <v>29.30402965</v>
      </c>
    </row>
    <row r="15034" customFormat="false" ht="15" hidden="false" customHeight="false" outlineLevel="0" collapsed="false">
      <c r="A15034" s="28" t="n">
        <v>46207</v>
      </c>
      <c r="B15034" s="21" t="s">
        <v>120</v>
      </c>
      <c r="C15034" s="21" t="s">
        <v>138</v>
      </c>
      <c r="D15034" s="29" t="n">
        <v>28.93</v>
      </c>
      <c r="E15034" s="29" t="n">
        <f aca="false">D15034/10</f>
        <v>2.893</v>
      </c>
      <c r="F15034" s="29" t="n">
        <f aca="false">(E15034+Einstellungen!$B$20)*(1+Einstellungen!$B$10)</f>
        <v>25.64331</v>
      </c>
      <c r="G15034" s="21" t="str">
        <f aca="false">IF(F15034&lt;Einstellungen!$B$5,"ja","nein")</f>
        <v>ja</v>
      </c>
      <c r="H15034" s="21" t="s">
        <v>34</v>
      </c>
      <c r="I15034" s="29" t="n">
        <f aca="false">INDEX(Einstellungen!$B$27:$B$50,9)</f>
        <v>1.05</v>
      </c>
      <c r="J15034" s="29" t="n">
        <f aca="false">F15034*I15034</f>
        <v>26.9254755</v>
      </c>
    </row>
    <row r="15035" customFormat="false" ht="15" hidden="false" customHeight="false" outlineLevel="0" collapsed="false">
      <c r="A15035" s="28" t="n">
        <v>46207</v>
      </c>
      <c r="B15035" s="21" t="s">
        <v>121</v>
      </c>
      <c r="C15035" s="21" t="s">
        <v>138</v>
      </c>
      <c r="D15035" s="29" t="n">
        <v>0.993</v>
      </c>
      <c r="E15035" s="29" t="n">
        <f aca="false">D15035/10</f>
        <v>0.0993</v>
      </c>
      <c r="F15035" s="29" t="n">
        <f aca="false">(E15035+Einstellungen!$B$20)*(1+Einstellungen!$B$10)</f>
        <v>22.318807</v>
      </c>
      <c r="G15035" s="21" t="str">
        <f aca="false">IF(F15035&lt;Einstellungen!$B$5,"ja","nein")</f>
        <v>ja</v>
      </c>
      <c r="H15035" s="21" t="s">
        <v>34</v>
      </c>
      <c r="I15035" s="29" t="n">
        <f aca="false">INDEX(Einstellungen!$B$27:$B$50,10)</f>
        <v>1.05</v>
      </c>
      <c r="J15035" s="29" t="n">
        <f aca="false">F15035*I15035</f>
        <v>23.43474735</v>
      </c>
    </row>
    <row r="15036" customFormat="false" ht="15" hidden="false" customHeight="false" outlineLevel="0" collapsed="false">
      <c r="A15036" s="28" t="n">
        <v>46207</v>
      </c>
      <c r="B15036" s="21" t="s">
        <v>122</v>
      </c>
      <c r="C15036" s="21" t="s">
        <v>138</v>
      </c>
      <c r="D15036" s="29" t="n">
        <v>-0.01</v>
      </c>
      <c r="E15036" s="29" t="n">
        <f aca="false">D15036/10</f>
        <v>-0.001</v>
      </c>
      <c r="F15036" s="29" t="n">
        <f aca="false">(E15036+Einstellungen!$B$20)*(1+Einstellungen!$B$10)</f>
        <v>22.19945</v>
      </c>
      <c r="G15036" s="21" t="str">
        <f aca="false">IF(F15036&lt;Einstellungen!$B$5,"ja","nein")</f>
        <v>ja</v>
      </c>
      <c r="H15036" s="21" t="s">
        <v>34</v>
      </c>
      <c r="I15036" s="29" t="n">
        <f aca="false">INDEX(Einstellungen!$B$27:$B$50,11)</f>
        <v>1.05</v>
      </c>
      <c r="J15036" s="29" t="n">
        <f aca="false">F15036*I15036</f>
        <v>23.3094225</v>
      </c>
    </row>
    <row r="15037" customFormat="false" ht="15" hidden="false" customHeight="false" outlineLevel="0" collapsed="false">
      <c r="A15037" s="28" t="n">
        <v>46207</v>
      </c>
      <c r="B15037" s="21" t="s">
        <v>123</v>
      </c>
      <c r="C15037" s="21" t="s">
        <v>138</v>
      </c>
      <c r="D15037" s="29" t="n">
        <v>-0.8</v>
      </c>
      <c r="E15037" s="29" t="n">
        <f aca="false">D15037/10</f>
        <v>-0.08</v>
      </c>
      <c r="F15037" s="29" t="n">
        <f aca="false">(E15037+Einstellungen!$B$20)*(1+Einstellungen!$B$10)</f>
        <v>22.10544</v>
      </c>
      <c r="G15037" s="21" t="str">
        <f aca="false">IF(F15037&lt;Einstellungen!$B$5,"ja","nein")</f>
        <v>ja</v>
      </c>
      <c r="H15037" s="21" t="s">
        <v>34</v>
      </c>
      <c r="I15037" s="29" t="n">
        <f aca="false">INDEX(Einstellungen!$B$27:$B$50,12)</f>
        <v>1.1</v>
      </c>
      <c r="J15037" s="29" t="n">
        <f aca="false">F15037*I15037</f>
        <v>24.315984</v>
      </c>
    </row>
    <row r="15038" customFormat="false" ht="15" hidden="false" customHeight="false" outlineLevel="0" collapsed="false">
      <c r="A15038" s="28" t="n">
        <v>46207</v>
      </c>
      <c r="B15038" s="21" t="s">
        <v>124</v>
      </c>
      <c r="C15038" s="21" t="s">
        <v>138</v>
      </c>
      <c r="D15038" s="29" t="n">
        <v>-3.103</v>
      </c>
      <c r="E15038" s="29" t="n">
        <f aca="false">D15038/10</f>
        <v>-0.3103</v>
      </c>
      <c r="F15038" s="29" t="n">
        <f aca="false">(E15038+Einstellungen!$B$20)*(1+Einstellungen!$B$10)</f>
        <v>21.831383</v>
      </c>
      <c r="G15038" s="21" t="str">
        <f aca="false">IF(F15038&lt;Einstellungen!$B$5,"ja","nein")</f>
        <v>ja</v>
      </c>
      <c r="H15038" s="21" t="s">
        <v>34</v>
      </c>
      <c r="I15038" s="29" t="n">
        <f aca="false">INDEX(Einstellungen!$B$27:$B$50,13)</f>
        <v>1.2</v>
      </c>
      <c r="J15038" s="29" t="n">
        <f aca="false">F15038*I15038</f>
        <v>26.1976596</v>
      </c>
    </row>
    <row r="15039" customFormat="false" ht="15" hidden="false" customHeight="false" outlineLevel="0" collapsed="false">
      <c r="A15039" s="28" t="n">
        <v>46207</v>
      </c>
      <c r="B15039" s="21" t="s">
        <v>125</v>
      </c>
      <c r="C15039" s="21" t="s">
        <v>138</v>
      </c>
      <c r="D15039" s="29" t="n">
        <v>-8.25</v>
      </c>
      <c r="E15039" s="29" t="n">
        <f aca="false">D15039/10</f>
        <v>-0.825</v>
      </c>
      <c r="F15039" s="29" t="n">
        <f aca="false">(E15039+Einstellungen!$B$20)*(1+Einstellungen!$B$10)</f>
        <v>21.21889</v>
      </c>
      <c r="G15039" s="21" t="str">
        <f aca="false">IF(F15039&lt;Einstellungen!$B$5,"ja","nein")</f>
        <v>ja</v>
      </c>
      <c r="H15039" s="21" t="s">
        <v>34</v>
      </c>
      <c r="I15039" s="29" t="n">
        <f aca="false">INDEX(Einstellungen!$B$27:$B$50,14)</f>
        <v>1.15</v>
      </c>
      <c r="J15039" s="29" t="n">
        <f aca="false">F15039*I15039</f>
        <v>24.4017235</v>
      </c>
    </row>
    <row r="15040" customFormat="false" ht="15" hidden="false" customHeight="false" outlineLevel="0" collapsed="false">
      <c r="A15040" s="28" t="n">
        <v>46207</v>
      </c>
      <c r="B15040" s="21" t="s">
        <v>126</v>
      </c>
      <c r="C15040" s="21" t="s">
        <v>138</v>
      </c>
      <c r="D15040" s="29" t="n">
        <v>-10.31</v>
      </c>
      <c r="E15040" s="29" t="n">
        <f aca="false">D15040/10</f>
        <v>-1.031</v>
      </c>
      <c r="F15040" s="29" t="n">
        <f aca="false">(E15040+Einstellungen!$B$20)*(1+Einstellungen!$B$10)</f>
        <v>20.97375</v>
      </c>
      <c r="G15040" s="21" t="str">
        <f aca="false">IF(F15040&lt;Einstellungen!$B$5,"ja","nein")</f>
        <v>ja</v>
      </c>
      <c r="H15040" s="21" t="s">
        <v>34</v>
      </c>
      <c r="I15040" s="29" t="n">
        <f aca="false">INDEX(Einstellungen!$B$27:$B$50,15)</f>
        <v>1</v>
      </c>
      <c r="J15040" s="29" t="n">
        <f aca="false">F15040*I15040</f>
        <v>20.97375</v>
      </c>
    </row>
    <row r="15041" customFormat="false" ht="15" hidden="false" customHeight="false" outlineLevel="0" collapsed="false">
      <c r="A15041" s="28" t="n">
        <v>46207</v>
      </c>
      <c r="B15041" s="21" t="s">
        <v>127</v>
      </c>
      <c r="C15041" s="21" t="s">
        <v>138</v>
      </c>
      <c r="D15041" s="29" t="n">
        <v>-4.265</v>
      </c>
      <c r="E15041" s="29" t="n">
        <f aca="false">D15041/10</f>
        <v>-0.4265</v>
      </c>
      <c r="F15041" s="29" t="n">
        <f aca="false">(E15041+Einstellungen!$B$20)*(1+Einstellungen!$B$10)</f>
        <v>21.693105</v>
      </c>
      <c r="G15041" s="21" t="str">
        <f aca="false">IF(F15041&lt;Einstellungen!$B$5,"ja","nein")</f>
        <v>ja</v>
      </c>
      <c r="H15041" s="21" t="s">
        <v>34</v>
      </c>
      <c r="I15041" s="29" t="n">
        <f aca="false">INDEX(Einstellungen!$B$27:$B$50,16)</f>
        <v>0.95</v>
      </c>
      <c r="J15041" s="29" t="n">
        <f aca="false">F15041*I15041</f>
        <v>20.60844975</v>
      </c>
    </row>
    <row r="15042" customFormat="false" ht="15" hidden="false" customHeight="false" outlineLevel="0" collapsed="false">
      <c r="A15042" s="28" t="n">
        <v>46207</v>
      </c>
      <c r="B15042" s="21" t="s">
        <v>128</v>
      </c>
      <c r="C15042" s="21" t="s">
        <v>138</v>
      </c>
      <c r="D15042" s="29" t="n">
        <v>-0.34</v>
      </c>
      <c r="E15042" s="29" t="n">
        <f aca="false">D15042/10</f>
        <v>-0.034</v>
      </c>
      <c r="F15042" s="29" t="n">
        <f aca="false">(E15042+Einstellungen!$B$20)*(1+Einstellungen!$B$10)</f>
        <v>22.16018</v>
      </c>
      <c r="G15042" s="21" t="str">
        <f aca="false">IF(F15042&lt;Einstellungen!$B$5,"ja","nein")</f>
        <v>ja</v>
      </c>
      <c r="H15042" s="21" t="s">
        <v>34</v>
      </c>
      <c r="I15042" s="29" t="n">
        <f aca="false">INDEX(Einstellungen!$B$27:$B$50,17)</f>
        <v>0.95</v>
      </c>
      <c r="J15042" s="29" t="n">
        <f aca="false">F15042*I15042</f>
        <v>21.052171</v>
      </c>
    </row>
    <row r="15043" customFormat="false" ht="15" hidden="false" customHeight="false" outlineLevel="0" collapsed="false">
      <c r="A15043" s="28" t="n">
        <v>46207</v>
      </c>
      <c r="B15043" s="21" t="s">
        <v>129</v>
      </c>
      <c r="C15043" s="21" t="s">
        <v>138</v>
      </c>
      <c r="D15043" s="29" t="n">
        <v>4.292</v>
      </c>
      <c r="E15043" s="29" t="n">
        <f aca="false">D15043/10</f>
        <v>0.4292</v>
      </c>
      <c r="F15043" s="29" t="n">
        <f aca="false">(E15043+Einstellungen!$B$20)*(1+Einstellungen!$B$10)</f>
        <v>22.711388</v>
      </c>
      <c r="G15043" s="21" t="str">
        <f aca="false">IF(F15043&lt;Einstellungen!$B$5,"ja","nein")</f>
        <v>ja</v>
      </c>
      <c r="H15043" s="21" t="s">
        <v>34</v>
      </c>
      <c r="I15043" s="29" t="n">
        <f aca="false">INDEX(Einstellungen!$B$27:$B$50,18)</f>
        <v>1.1</v>
      </c>
      <c r="J15043" s="29" t="n">
        <f aca="false">F15043*I15043</f>
        <v>24.9825268</v>
      </c>
    </row>
    <row r="15044" customFormat="false" ht="15" hidden="false" customHeight="false" outlineLevel="0" collapsed="false">
      <c r="A15044" s="28" t="n">
        <v>46207</v>
      </c>
      <c r="B15044" s="21" t="s">
        <v>130</v>
      </c>
      <c r="C15044" s="21" t="s">
        <v>138</v>
      </c>
      <c r="D15044" s="29" t="n">
        <v>57.733</v>
      </c>
      <c r="E15044" s="29" t="n">
        <f aca="false">D15044/10</f>
        <v>5.7733</v>
      </c>
      <c r="F15044" s="29" t="n">
        <f aca="false">(E15044+Einstellungen!$B$20)*(1+Einstellungen!$B$10)</f>
        <v>29.070867</v>
      </c>
      <c r="G15044" s="21" t="str">
        <f aca="false">IF(F15044&lt;Einstellungen!$B$5,"ja","nein")</f>
        <v>nein</v>
      </c>
      <c r="H15044" s="21" t="s">
        <v>34</v>
      </c>
      <c r="I15044" s="29" t="n">
        <f aca="false">INDEX(Einstellungen!$B$27:$B$50,19)</f>
        <v>1.35</v>
      </c>
      <c r="J15044" s="29" t="n">
        <f aca="false">F15044*I15044</f>
        <v>39.24567045</v>
      </c>
    </row>
    <row r="15045" customFormat="false" ht="15" hidden="false" customHeight="false" outlineLevel="0" collapsed="false">
      <c r="A15045" s="28" t="n">
        <v>46207</v>
      </c>
      <c r="B15045" s="21" t="s">
        <v>131</v>
      </c>
      <c r="C15045" s="21" t="s">
        <v>138</v>
      </c>
      <c r="D15045" s="29" t="n">
        <v>107.192</v>
      </c>
      <c r="E15045" s="29" t="n">
        <f aca="false">D15045/10</f>
        <v>10.7192</v>
      </c>
      <c r="F15045" s="29" t="n">
        <f aca="false">(E15045+Einstellungen!$B$20)*(1+Einstellungen!$B$10)</f>
        <v>34.956488</v>
      </c>
      <c r="G15045" s="21" t="str">
        <f aca="false">IF(F15045&lt;Einstellungen!$B$5,"ja","nein")</f>
        <v>nein</v>
      </c>
      <c r="H15045" s="21" t="s">
        <v>34</v>
      </c>
      <c r="I15045" s="29" t="n">
        <f aca="false">INDEX(Einstellungen!$B$27:$B$50,20)</f>
        <v>1.45</v>
      </c>
      <c r="J15045" s="29" t="n">
        <f aca="false">F15045*I15045</f>
        <v>50.6869076</v>
      </c>
    </row>
    <row r="15046" customFormat="false" ht="15" hidden="false" customHeight="false" outlineLevel="0" collapsed="false">
      <c r="A15046" s="28" t="n">
        <v>46207</v>
      </c>
      <c r="B15046" s="21" t="s">
        <v>132</v>
      </c>
      <c r="C15046" s="21" t="s">
        <v>138</v>
      </c>
      <c r="D15046" s="29" t="n">
        <v>125.64</v>
      </c>
      <c r="E15046" s="29" t="n">
        <f aca="false">D15046/10</f>
        <v>12.564</v>
      </c>
      <c r="F15046" s="29" t="n">
        <f aca="false">(E15046+Einstellungen!$B$20)*(1+Einstellungen!$B$10)</f>
        <v>37.1518</v>
      </c>
      <c r="G15046" s="21" t="str">
        <f aca="false">IF(F15046&lt;Einstellungen!$B$5,"ja","nein")</f>
        <v>nein</v>
      </c>
      <c r="H15046" s="21" t="s">
        <v>34</v>
      </c>
      <c r="I15046" s="29" t="n">
        <f aca="false">INDEX(Einstellungen!$B$27:$B$50,21)</f>
        <v>1.4</v>
      </c>
      <c r="J15046" s="29" t="n">
        <f aca="false">F15046*I15046</f>
        <v>52.01252</v>
      </c>
    </row>
    <row r="15047" customFormat="false" ht="15" hidden="false" customHeight="false" outlineLevel="0" collapsed="false">
      <c r="A15047" s="28" t="n">
        <v>46207</v>
      </c>
      <c r="B15047" s="21" t="s">
        <v>133</v>
      </c>
      <c r="C15047" s="21" t="s">
        <v>138</v>
      </c>
      <c r="D15047" s="29" t="n">
        <v>131.03</v>
      </c>
      <c r="E15047" s="29" t="n">
        <f aca="false">D15047/10</f>
        <v>13.103</v>
      </c>
      <c r="F15047" s="29" t="n">
        <f aca="false">(E15047+Einstellungen!$B$20)*(1+Einstellungen!$B$10)</f>
        <v>37.79321</v>
      </c>
      <c r="G15047" s="21" t="str">
        <f aca="false">IF(F15047&lt;Einstellungen!$B$5,"ja","nein")</f>
        <v>nein</v>
      </c>
      <c r="H15047" s="21" t="s">
        <v>34</v>
      </c>
      <c r="I15047" s="29" t="n">
        <f aca="false">INDEX(Einstellungen!$B$27:$B$50,22)</f>
        <v>1.25</v>
      </c>
      <c r="J15047" s="29" t="n">
        <f aca="false">F15047*I15047</f>
        <v>47.2415125</v>
      </c>
    </row>
    <row r="15048" customFormat="false" ht="15" hidden="false" customHeight="false" outlineLevel="0" collapsed="false">
      <c r="A15048" s="28" t="n">
        <v>46207</v>
      </c>
      <c r="B15048" s="21" t="s">
        <v>134</v>
      </c>
      <c r="C15048" s="21" t="s">
        <v>138</v>
      </c>
      <c r="D15048" s="29" t="n">
        <v>128.028</v>
      </c>
      <c r="E15048" s="29" t="n">
        <f aca="false">D15048/10</f>
        <v>12.8028</v>
      </c>
      <c r="F15048" s="29" t="n">
        <f aca="false">(E15048+Einstellungen!$B$20)*(1+Einstellungen!$B$10)</f>
        <v>37.435972</v>
      </c>
      <c r="G15048" s="21" t="str">
        <f aca="false">IF(F15048&lt;Einstellungen!$B$5,"ja","nein")</f>
        <v>nein</v>
      </c>
      <c r="H15048" s="21" t="s">
        <v>34</v>
      </c>
      <c r="I15048" s="29" t="n">
        <f aca="false">INDEX(Einstellungen!$B$27:$B$50,23)</f>
        <v>1.05</v>
      </c>
      <c r="J15048" s="29" t="n">
        <f aca="false">F15048*I15048</f>
        <v>39.3077706</v>
      </c>
    </row>
    <row r="15049" customFormat="false" ht="15" hidden="false" customHeight="false" outlineLevel="0" collapsed="false">
      <c r="A15049" s="28" t="n">
        <v>46207</v>
      </c>
      <c r="B15049" s="21" t="s">
        <v>135</v>
      </c>
      <c r="C15049" s="21" t="s">
        <v>138</v>
      </c>
      <c r="D15049" s="29" t="n">
        <v>118.62</v>
      </c>
      <c r="E15049" s="29" t="n">
        <f aca="false">D15049/10</f>
        <v>11.862</v>
      </c>
      <c r="F15049" s="29" t="n">
        <f aca="false">(E15049+Einstellungen!$B$20)*(1+Einstellungen!$B$10)</f>
        <v>36.31642</v>
      </c>
      <c r="G15049" s="21" t="str">
        <f aca="false">IF(F15049&lt;Einstellungen!$B$5,"ja","nein")</f>
        <v>nein</v>
      </c>
      <c r="H15049" s="21" t="s">
        <v>34</v>
      </c>
      <c r="I15049" s="29" t="n">
        <f aca="false">INDEX(Einstellungen!$B$27:$B$50,24)</f>
        <v>0.8</v>
      </c>
      <c r="J15049" s="29" t="n">
        <f aca="false">F15049*I15049</f>
        <v>29.053136</v>
      </c>
    </row>
    <row r="15050" customFormat="false" ht="15" hidden="false" customHeight="false" outlineLevel="0" collapsed="false">
      <c r="A15050" s="28" t="n">
        <v>46208</v>
      </c>
      <c r="B15050" s="21" t="s">
        <v>111</v>
      </c>
      <c r="C15050" s="21" t="s">
        <v>139</v>
      </c>
      <c r="D15050" s="29" t="n">
        <v>122.873</v>
      </c>
      <c r="E15050" s="29" t="n">
        <f aca="false">D15050/10</f>
        <v>12.2873</v>
      </c>
      <c r="F15050" s="29" t="n">
        <f aca="false">(E15050+Einstellungen!$B$20)*(1+Einstellungen!$B$10)</f>
        <v>36.822527</v>
      </c>
      <c r="G15050" s="21" t="str">
        <f aca="false">IF(F15050&lt;Einstellungen!$B$5,"ja","nein")</f>
        <v>nein</v>
      </c>
      <c r="H15050" s="21" t="s">
        <v>34</v>
      </c>
      <c r="I15050" s="29" t="n">
        <f aca="false">INDEX(Einstellungen!$B$27:$B$50,1)</f>
        <v>0.6</v>
      </c>
      <c r="J15050" s="29" t="n">
        <f aca="false">F15050*I15050</f>
        <v>22.0935162</v>
      </c>
    </row>
    <row r="15051" customFormat="false" ht="15" hidden="false" customHeight="false" outlineLevel="0" collapsed="false">
      <c r="A15051" s="28" t="n">
        <v>46208</v>
      </c>
      <c r="B15051" s="21" t="s">
        <v>113</v>
      </c>
      <c r="C15051" s="21" t="s">
        <v>139</v>
      </c>
      <c r="D15051" s="29" t="n">
        <v>115.922</v>
      </c>
      <c r="E15051" s="29" t="n">
        <f aca="false">D15051/10</f>
        <v>11.5922</v>
      </c>
      <c r="F15051" s="29" t="n">
        <f aca="false">(E15051+Einstellungen!$B$20)*(1+Einstellungen!$B$10)</f>
        <v>35.995358</v>
      </c>
      <c r="G15051" s="21" t="str">
        <f aca="false">IF(F15051&lt;Einstellungen!$B$5,"ja","nein")</f>
        <v>nein</v>
      </c>
      <c r="H15051" s="21" t="s">
        <v>34</v>
      </c>
      <c r="I15051" s="29" t="n">
        <f aca="false">INDEX(Einstellungen!$B$27:$B$50,2)</f>
        <v>0.5</v>
      </c>
      <c r="J15051" s="29" t="n">
        <f aca="false">F15051*I15051</f>
        <v>17.997679</v>
      </c>
    </row>
    <row r="15052" customFormat="false" ht="15" hidden="false" customHeight="false" outlineLevel="0" collapsed="false">
      <c r="A15052" s="28" t="n">
        <v>46208</v>
      </c>
      <c r="B15052" s="21" t="s">
        <v>114</v>
      </c>
      <c r="C15052" s="21" t="s">
        <v>139</v>
      </c>
      <c r="D15052" s="29" t="n">
        <v>110.498</v>
      </c>
      <c r="E15052" s="29" t="n">
        <f aca="false">D15052/10</f>
        <v>11.0498</v>
      </c>
      <c r="F15052" s="29" t="n">
        <f aca="false">(E15052+Einstellungen!$B$20)*(1+Einstellungen!$B$10)</f>
        <v>35.349902</v>
      </c>
      <c r="G15052" s="21" t="str">
        <f aca="false">IF(F15052&lt;Einstellungen!$B$5,"ja","nein")</f>
        <v>nein</v>
      </c>
      <c r="H15052" s="21" t="s">
        <v>34</v>
      </c>
      <c r="I15052" s="29" t="n">
        <f aca="false">INDEX(Einstellungen!$B$27:$B$50,3)</f>
        <v>0.45</v>
      </c>
      <c r="J15052" s="29" t="n">
        <f aca="false">F15052*I15052</f>
        <v>15.9074559</v>
      </c>
    </row>
    <row r="15053" customFormat="false" ht="15" hidden="false" customHeight="false" outlineLevel="0" collapsed="false">
      <c r="A15053" s="28" t="n">
        <v>46208</v>
      </c>
      <c r="B15053" s="21" t="s">
        <v>115</v>
      </c>
      <c r="C15053" s="21" t="s">
        <v>139</v>
      </c>
      <c r="D15053" s="29" t="n">
        <v>105.953</v>
      </c>
      <c r="E15053" s="29" t="n">
        <f aca="false">D15053/10</f>
        <v>10.5953</v>
      </c>
      <c r="F15053" s="29" t="n">
        <f aca="false">(E15053+Einstellungen!$B$20)*(1+Einstellungen!$B$10)</f>
        <v>34.809047</v>
      </c>
      <c r="G15053" s="21" t="str">
        <f aca="false">IF(F15053&lt;Einstellungen!$B$5,"ja","nein")</f>
        <v>nein</v>
      </c>
      <c r="H15053" s="21" t="s">
        <v>34</v>
      </c>
      <c r="I15053" s="29" t="n">
        <f aca="false">INDEX(Einstellungen!$B$27:$B$50,4)</f>
        <v>0.45</v>
      </c>
      <c r="J15053" s="29" t="n">
        <f aca="false">F15053*I15053</f>
        <v>15.66407115</v>
      </c>
    </row>
    <row r="15054" customFormat="false" ht="15" hidden="false" customHeight="false" outlineLevel="0" collapsed="false">
      <c r="A15054" s="28" t="n">
        <v>46208</v>
      </c>
      <c r="B15054" s="21" t="s">
        <v>116</v>
      </c>
      <c r="C15054" s="21" t="s">
        <v>139</v>
      </c>
      <c r="D15054" s="29" t="n">
        <v>101.41</v>
      </c>
      <c r="E15054" s="29" t="n">
        <f aca="false">D15054/10</f>
        <v>10.141</v>
      </c>
      <c r="F15054" s="29" t="n">
        <f aca="false">(E15054+Einstellungen!$B$20)*(1+Einstellungen!$B$10)</f>
        <v>34.26843</v>
      </c>
      <c r="G15054" s="21" t="str">
        <f aca="false">IF(F15054&lt;Einstellungen!$B$5,"ja","nein")</f>
        <v>nein</v>
      </c>
      <c r="H15054" s="21" t="s">
        <v>34</v>
      </c>
      <c r="I15054" s="29" t="n">
        <f aca="false">INDEX(Einstellungen!$B$27:$B$50,5)</f>
        <v>0.45</v>
      </c>
      <c r="J15054" s="29" t="n">
        <f aca="false">F15054*I15054</f>
        <v>15.4207935</v>
      </c>
    </row>
    <row r="15055" customFormat="false" ht="15" hidden="false" customHeight="false" outlineLevel="0" collapsed="false">
      <c r="A15055" s="28" t="n">
        <v>46208</v>
      </c>
      <c r="B15055" s="21" t="s">
        <v>117</v>
      </c>
      <c r="C15055" s="21" t="s">
        <v>139</v>
      </c>
      <c r="D15055" s="29" t="n">
        <v>97.09</v>
      </c>
      <c r="E15055" s="29" t="n">
        <f aca="false">D15055/10</f>
        <v>9.709</v>
      </c>
      <c r="F15055" s="29" t="n">
        <f aca="false">(E15055+Einstellungen!$B$20)*(1+Einstellungen!$B$10)</f>
        <v>33.75435</v>
      </c>
      <c r="G15055" s="21" t="str">
        <f aca="false">IF(F15055&lt;Einstellungen!$B$5,"ja","nein")</f>
        <v>nein</v>
      </c>
      <c r="H15055" s="21" t="s">
        <v>34</v>
      </c>
      <c r="I15055" s="29" t="n">
        <f aca="false">INDEX(Einstellungen!$B$27:$B$50,6)</f>
        <v>0.5</v>
      </c>
      <c r="J15055" s="29" t="n">
        <f aca="false">F15055*I15055</f>
        <v>16.877175</v>
      </c>
    </row>
    <row r="15056" customFormat="false" ht="15" hidden="false" customHeight="false" outlineLevel="0" collapsed="false">
      <c r="A15056" s="28" t="n">
        <v>46208</v>
      </c>
      <c r="B15056" s="21" t="s">
        <v>118</v>
      </c>
      <c r="C15056" s="21" t="s">
        <v>139</v>
      </c>
      <c r="D15056" s="29" t="n">
        <v>85.002</v>
      </c>
      <c r="E15056" s="29" t="n">
        <f aca="false">D15056/10</f>
        <v>8.5002</v>
      </c>
      <c r="F15056" s="29" t="n">
        <f aca="false">(E15056+Einstellungen!$B$20)*(1+Einstellungen!$B$10)</f>
        <v>32.315878</v>
      </c>
      <c r="G15056" s="21" t="str">
        <f aca="false">IF(F15056&lt;Einstellungen!$B$5,"ja","nein")</f>
        <v>nein</v>
      </c>
      <c r="H15056" s="21" t="s">
        <v>34</v>
      </c>
      <c r="I15056" s="29" t="n">
        <f aca="false">INDEX(Einstellungen!$B$27:$B$50,7)</f>
        <v>0.7</v>
      </c>
      <c r="J15056" s="29" t="n">
        <f aca="false">F15056*I15056</f>
        <v>22.6211146</v>
      </c>
    </row>
    <row r="15057" customFormat="false" ht="15" hidden="false" customHeight="false" outlineLevel="0" collapsed="false">
      <c r="A15057" s="28" t="n">
        <v>46208</v>
      </c>
      <c r="B15057" s="21" t="s">
        <v>119</v>
      </c>
      <c r="C15057" s="21" t="s">
        <v>139</v>
      </c>
      <c r="D15057" s="29" t="n">
        <v>44.163</v>
      </c>
      <c r="E15057" s="29" t="n">
        <f aca="false">D15057/10</f>
        <v>4.4163</v>
      </c>
      <c r="F15057" s="29" t="n">
        <f aca="false">(E15057+Einstellungen!$B$20)*(1+Einstellungen!$B$10)</f>
        <v>27.456037</v>
      </c>
      <c r="G15057" s="21" t="str">
        <f aca="false">IF(F15057&lt;Einstellungen!$B$5,"ja","nein")</f>
        <v>ja</v>
      </c>
      <c r="H15057" s="21" t="s">
        <v>34</v>
      </c>
      <c r="I15057" s="29" t="n">
        <f aca="false">INDEX(Einstellungen!$B$27:$B$50,8)</f>
        <v>0.95</v>
      </c>
      <c r="J15057" s="29" t="n">
        <f aca="false">F15057*I15057</f>
        <v>26.08323515</v>
      </c>
    </row>
    <row r="15058" customFormat="false" ht="15" hidden="false" customHeight="false" outlineLevel="0" collapsed="false">
      <c r="A15058" s="28" t="n">
        <v>46208</v>
      </c>
      <c r="B15058" s="21" t="s">
        <v>120</v>
      </c>
      <c r="C15058" s="21" t="s">
        <v>139</v>
      </c>
      <c r="D15058" s="29" t="n">
        <v>14.795</v>
      </c>
      <c r="E15058" s="29" t="n">
        <f aca="false">D15058/10</f>
        <v>1.4795</v>
      </c>
      <c r="F15058" s="29" t="n">
        <f aca="false">(E15058+Einstellungen!$B$20)*(1+Einstellungen!$B$10)</f>
        <v>23.961245</v>
      </c>
      <c r="G15058" s="21" t="str">
        <f aca="false">IF(F15058&lt;Einstellungen!$B$5,"ja","nein")</f>
        <v>ja</v>
      </c>
      <c r="H15058" s="21" t="s">
        <v>34</v>
      </c>
      <c r="I15058" s="29" t="n">
        <f aca="false">INDEX(Einstellungen!$B$27:$B$50,9)</f>
        <v>1.05</v>
      </c>
      <c r="J15058" s="29" t="n">
        <f aca="false">F15058*I15058</f>
        <v>25.15930725</v>
      </c>
    </row>
    <row r="15059" customFormat="false" ht="15" hidden="false" customHeight="false" outlineLevel="0" collapsed="false">
      <c r="A15059" s="28" t="n">
        <v>46208</v>
      </c>
      <c r="B15059" s="21" t="s">
        <v>121</v>
      </c>
      <c r="C15059" s="21" t="s">
        <v>139</v>
      </c>
      <c r="D15059" s="29" t="n">
        <v>1.383</v>
      </c>
      <c r="E15059" s="29" t="n">
        <f aca="false">D15059/10</f>
        <v>0.1383</v>
      </c>
      <c r="F15059" s="29" t="n">
        <f aca="false">(E15059+Einstellungen!$B$20)*(1+Einstellungen!$B$10)</f>
        <v>22.365217</v>
      </c>
      <c r="G15059" s="21" t="str">
        <f aca="false">IF(F15059&lt;Einstellungen!$B$5,"ja","nein")</f>
        <v>ja</v>
      </c>
      <c r="H15059" s="21" t="s">
        <v>34</v>
      </c>
      <c r="I15059" s="29" t="n">
        <f aca="false">INDEX(Einstellungen!$B$27:$B$50,10)</f>
        <v>1.05</v>
      </c>
      <c r="J15059" s="29" t="n">
        <f aca="false">F15059*I15059</f>
        <v>23.48347785</v>
      </c>
    </row>
    <row r="15060" customFormat="false" ht="15" hidden="false" customHeight="false" outlineLevel="0" collapsed="false">
      <c r="A15060" s="28" t="n">
        <v>46208</v>
      </c>
      <c r="B15060" s="21" t="s">
        <v>122</v>
      </c>
      <c r="C15060" s="21" t="s">
        <v>139</v>
      </c>
      <c r="D15060" s="29" t="n">
        <v>-0.007</v>
      </c>
      <c r="E15060" s="29" t="n">
        <f aca="false">D15060/10</f>
        <v>-0.0007</v>
      </c>
      <c r="F15060" s="29" t="n">
        <f aca="false">(E15060+Einstellungen!$B$20)*(1+Einstellungen!$B$10)</f>
        <v>22.199807</v>
      </c>
      <c r="G15060" s="21" t="str">
        <f aca="false">IF(F15060&lt;Einstellungen!$B$5,"ja","nein")</f>
        <v>ja</v>
      </c>
      <c r="H15060" s="21" t="s">
        <v>34</v>
      </c>
      <c r="I15060" s="29" t="n">
        <f aca="false">INDEX(Einstellungen!$B$27:$B$50,11)</f>
        <v>1.05</v>
      </c>
      <c r="J15060" s="29" t="n">
        <f aca="false">F15060*I15060</f>
        <v>23.30979735</v>
      </c>
    </row>
    <row r="15061" customFormat="false" ht="15" hidden="false" customHeight="false" outlineLevel="0" collapsed="false">
      <c r="A15061" s="28" t="n">
        <v>46208</v>
      </c>
      <c r="B15061" s="21" t="s">
        <v>123</v>
      </c>
      <c r="C15061" s="21" t="s">
        <v>139</v>
      </c>
      <c r="D15061" s="29" t="n">
        <v>-0.03</v>
      </c>
      <c r="E15061" s="29" t="n">
        <f aca="false">D15061/10</f>
        <v>-0.003</v>
      </c>
      <c r="F15061" s="29" t="n">
        <f aca="false">(E15061+Einstellungen!$B$20)*(1+Einstellungen!$B$10)</f>
        <v>22.19707</v>
      </c>
      <c r="G15061" s="21" t="str">
        <f aca="false">IF(F15061&lt;Einstellungen!$B$5,"ja","nein")</f>
        <v>ja</v>
      </c>
      <c r="H15061" s="21" t="s">
        <v>34</v>
      </c>
      <c r="I15061" s="29" t="n">
        <f aca="false">INDEX(Einstellungen!$B$27:$B$50,12)</f>
        <v>1.1</v>
      </c>
      <c r="J15061" s="29" t="n">
        <f aca="false">F15061*I15061</f>
        <v>24.416777</v>
      </c>
    </row>
    <row r="15062" customFormat="false" ht="15" hidden="false" customHeight="false" outlineLevel="0" collapsed="false">
      <c r="A15062" s="28" t="n">
        <v>46208</v>
      </c>
      <c r="B15062" s="21" t="s">
        <v>124</v>
      </c>
      <c r="C15062" s="21" t="s">
        <v>139</v>
      </c>
      <c r="D15062" s="29" t="n">
        <v>-0.105</v>
      </c>
      <c r="E15062" s="29" t="n">
        <f aca="false">D15062/10</f>
        <v>-0.0105</v>
      </c>
      <c r="F15062" s="29" t="n">
        <f aca="false">(E15062+Einstellungen!$B$20)*(1+Einstellungen!$B$10)</f>
        <v>22.188145</v>
      </c>
      <c r="G15062" s="21" t="str">
        <f aca="false">IF(F15062&lt;Einstellungen!$B$5,"ja","nein")</f>
        <v>ja</v>
      </c>
      <c r="H15062" s="21" t="s">
        <v>34</v>
      </c>
      <c r="I15062" s="29" t="n">
        <f aca="false">INDEX(Einstellungen!$B$27:$B$50,13)</f>
        <v>1.2</v>
      </c>
      <c r="J15062" s="29" t="n">
        <f aca="false">F15062*I15062</f>
        <v>26.625774</v>
      </c>
    </row>
    <row r="15063" customFormat="false" ht="15" hidden="false" customHeight="false" outlineLevel="0" collapsed="false">
      <c r="A15063" s="28" t="n">
        <v>46208</v>
      </c>
      <c r="B15063" s="21" t="s">
        <v>125</v>
      </c>
      <c r="C15063" s="21" t="s">
        <v>139</v>
      </c>
      <c r="D15063" s="29" t="n">
        <v>-0.618</v>
      </c>
      <c r="E15063" s="29" t="n">
        <f aca="false">D15063/10</f>
        <v>-0.0618</v>
      </c>
      <c r="F15063" s="29" t="n">
        <f aca="false">(E15063+Einstellungen!$B$20)*(1+Einstellungen!$B$10)</f>
        <v>22.127098</v>
      </c>
      <c r="G15063" s="21" t="str">
        <f aca="false">IF(F15063&lt;Einstellungen!$B$5,"ja","nein")</f>
        <v>ja</v>
      </c>
      <c r="H15063" s="21" t="s">
        <v>34</v>
      </c>
      <c r="I15063" s="29" t="n">
        <f aca="false">INDEX(Einstellungen!$B$27:$B$50,14)</f>
        <v>1.15</v>
      </c>
      <c r="J15063" s="29" t="n">
        <f aca="false">F15063*I15063</f>
        <v>25.4461627</v>
      </c>
    </row>
    <row r="15064" customFormat="false" ht="15" hidden="false" customHeight="false" outlineLevel="0" collapsed="false">
      <c r="A15064" s="28" t="n">
        <v>46208</v>
      </c>
      <c r="B15064" s="21" t="s">
        <v>126</v>
      </c>
      <c r="C15064" s="21" t="s">
        <v>139</v>
      </c>
      <c r="D15064" s="29" t="n">
        <v>-1.165</v>
      </c>
      <c r="E15064" s="29" t="n">
        <f aca="false">D15064/10</f>
        <v>-0.1165</v>
      </c>
      <c r="F15064" s="29" t="n">
        <f aca="false">(E15064+Einstellungen!$B$20)*(1+Einstellungen!$B$10)</f>
        <v>22.062005</v>
      </c>
      <c r="G15064" s="21" t="str">
        <f aca="false">IF(F15064&lt;Einstellungen!$B$5,"ja","nein")</f>
        <v>ja</v>
      </c>
      <c r="H15064" s="21" t="s">
        <v>34</v>
      </c>
      <c r="I15064" s="29" t="n">
        <f aca="false">INDEX(Einstellungen!$B$27:$B$50,15)</f>
        <v>1</v>
      </c>
      <c r="J15064" s="29" t="n">
        <f aca="false">F15064*I15064</f>
        <v>22.062005</v>
      </c>
    </row>
    <row r="15065" customFormat="false" ht="15" hidden="false" customHeight="false" outlineLevel="0" collapsed="false">
      <c r="A15065" s="28" t="n">
        <v>46208</v>
      </c>
      <c r="B15065" s="21" t="s">
        <v>127</v>
      </c>
      <c r="C15065" s="21" t="s">
        <v>139</v>
      </c>
      <c r="D15065" s="29" t="n">
        <v>-1.022</v>
      </c>
      <c r="E15065" s="29" t="n">
        <f aca="false">D15065/10</f>
        <v>-0.1022</v>
      </c>
      <c r="F15065" s="29" t="n">
        <f aca="false">(E15065+Einstellungen!$B$20)*(1+Einstellungen!$B$10)</f>
        <v>22.079022</v>
      </c>
      <c r="G15065" s="21" t="str">
        <f aca="false">IF(F15065&lt;Einstellungen!$B$5,"ja","nein")</f>
        <v>ja</v>
      </c>
      <c r="H15065" s="21" t="s">
        <v>34</v>
      </c>
      <c r="I15065" s="29" t="n">
        <f aca="false">INDEX(Einstellungen!$B$27:$B$50,16)</f>
        <v>0.95</v>
      </c>
      <c r="J15065" s="29" t="n">
        <f aca="false">F15065*I15065</f>
        <v>20.9750709</v>
      </c>
    </row>
    <row r="15066" customFormat="false" ht="15" hidden="false" customHeight="false" outlineLevel="0" collapsed="false">
      <c r="A15066" s="28" t="n">
        <v>46208</v>
      </c>
      <c r="B15066" s="21" t="s">
        <v>128</v>
      </c>
      <c r="C15066" s="21" t="s">
        <v>139</v>
      </c>
      <c r="D15066" s="29" t="n">
        <v>-0.06</v>
      </c>
      <c r="E15066" s="29" t="n">
        <f aca="false">D15066/10</f>
        <v>-0.006</v>
      </c>
      <c r="F15066" s="29" t="n">
        <f aca="false">(E15066+Einstellungen!$B$20)*(1+Einstellungen!$B$10)</f>
        <v>22.1935</v>
      </c>
      <c r="G15066" s="21" t="str">
        <f aca="false">IF(F15066&lt;Einstellungen!$B$5,"ja","nein")</f>
        <v>ja</v>
      </c>
      <c r="H15066" s="21" t="s">
        <v>34</v>
      </c>
      <c r="I15066" s="29" t="n">
        <f aca="false">INDEX(Einstellungen!$B$27:$B$50,17)</f>
        <v>0.95</v>
      </c>
      <c r="J15066" s="29" t="n">
        <f aca="false">F15066*I15066</f>
        <v>21.083825</v>
      </c>
    </row>
    <row r="15067" customFormat="false" ht="15" hidden="false" customHeight="false" outlineLevel="0" collapsed="false">
      <c r="A15067" s="28" t="n">
        <v>46208</v>
      </c>
      <c r="B15067" s="21" t="s">
        <v>129</v>
      </c>
      <c r="C15067" s="21" t="s">
        <v>139</v>
      </c>
      <c r="D15067" s="29" t="n">
        <v>4.9</v>
      </c>
      <c r="E15067" s="29" t="n">
        <f aca="false">D15067/10</f>
        <v>0.49</v>
      </c>
      <c r="F15067" s="29" t="n">
        <f aca="false">(E15067+Einstellungen!$B$20)*(1+Einstellungen!$B$10)</f>
        <v>22.78374</v>
      </c>
      <c r="G15067" s="21" t="str">
        <f aca="false">IF(F15067&lt;Einstellungen!$B$5,"ja","nein")</f>
        <v>ja</v>
      </c>
      <c r="H15067" s="21" t="s">
        <v>34</v>
      </c>
      <c r="I15067" s="29" t="n">
        <f aca="false">INDEX(Einstellungen!$B$27:$B$50,18)</f>
        <v>1.1</v>
      </c>
      <c r="J15067" s="29" t="n">
        <f aca="false">F15067*I15067</f>
        <v>25.062114</v>
      </c>
    </row>
    <row r="15068" customFormat="false" ht="15" hidden="false" customHeight="false" outlineLevel="0" collapsed="false">
      <c r="A15068" s="28" t="n">
        <v>46208</v>
      </c>
      <c r="B15068" s="21" t="s">
        <v>130</v>
      </c>
      <c r="C15068" s="21" t="s">
        <v>139</v>
      </c>
      <c r="D15068" s="29" t="n">
        <v>64</v>
      </c>
      <c r="E15068" s="29" t="n">
        <f aca="false">D15068/10</f>
        <v>6.4</v>
      </c>
      <c r="F15068" s="29" t="n">
        <f aca="false">(E15068+Einstellungen!$B$20)*(1+Einstellungen!$B$10)</f>
        <v>29.81664</v>
      </c>
      <c r="G15068" s="21" t="str">
        <f aca="false">IF(F15068&lt;Einstellungen!$B$5,"ja","nein")</f>
        <v>nein</v>
      </c>
      <c r="H15068" s="21" t="s">
        <v>34</v>
      </c>
      <c r="I15068" s="29" t="n">
        <f aca="false">INDEX(Einstellungen!$B$27:$B$50,19)</f>
        <v>1.35</v>
      </c>
      <c r="J15068" s="29" t="n">
        <f aca="false">F15068*I15068</f>
        <v>40.252464</v>
      </c>
    </row>
    <row r="15069" customFormat="false" ht="15" hidden="false" customHeight="false" outlineLevel="0" collapsed="false">
      <c r="A15069" s="28" t="n">
        <v>46208</v>
      </c>
      <c r="B15069" s="21" t="s">
        <v>131</v>
      </c>
      <c r="C15069" s="21" t="s">
        <v>139</v>
      </c>
      <c r="D15069" s="29" t="n">
        <v>107.505</v>
      </c>
      <c r="E15069" s="29" t="n">
        <f aca="false">D15069/10</f>
        <v>10.7505</v>
      </c>
      <c r="F15069" s="29" t="n">
        <f aca="false">(E15069+Einstellungen!$B$20)*(1+Einstellungen!$B$10)</f>
        <v>34.993735</v>
      </c>
      <c r="G15069" s="21" t="str">
        <f aca="false">IF(F15069&lt;Einstellungen!$B$5,"ja","nein")</f>
        <v>nein</v>
      </c>
      <c r="H15069" s="21" t="s">
        <v>34</v>
      </c>
      <c r="I15069" s="29" t="n">
        <f aca="false">INDEX(Einstellungen!$B$27:$B$50,20)</f>
        <v>1.45</v>
      </c>
      <c r="J15069" s="29" t="n">
        <f aca="false">F15069*I15069</f>
        <v>50.74091575</v>
      </c>
    </row>
    <row r="15070" customFormat="false" ht="15" hidden="false" customHeight="false" outlineLevel="0" collapsed="false">
      <c r="A15070" s="28" t="n">
        <v>46208</v>
      </c>
      <c r="B15070" s="21" t="s">
        <v>132</v>
      </c>
      <c r="C15070" s="21" t="s">
        <v>139</v>
      </c>
      <c r="D15070" s="29" t="n">
        <v>129.298</v>
      </c>
      <c r="E15070" s="29" t="n">
        <f aca="false">D15070/10</f>
        <v>12.9298</v>
      </c>
      <c r="F15070" s="29" t="n">
        <f aca="false">(E15070+Einstellungen!$B$20)*(1+Einstellungen!$B$10)</f>
        <v>37.587102</v>
      </c>
      <c r="G15070" s="21" t="str">
        <f aca="false">IF(F15070&lt;Einstellungen!$B$5,"ja","nein")</f>
        <v>nein</v>
      </c>
      <c r="H15070" s="21" t="s">
        <v>34</v>
      </c>
      <c r="I15070" s="29" t="n">
        <f aca="false">INDEX(Einstellungen!$B$27:$B$50,21)</f>
        <v>1.4</v>
      </c>
      <c r="J15070" s="29" t="n">
        <f aca="false">F15070*I15070</f>
        <v>52.6219428</v>
      </c>
    </row>
    <row r="15071" customFormat="false" ht="15" hidden="false" customHeight="false" outlineLevel="0" collapsed="false">
      <c r="A15071" s="28" t="n">
        <v>46208</v>
      </c>
      <c r="B15071" s="21" t="s">
        <v>133</v>
      </c>
      <c r="C15071" s="21" t="s">
        <v>139</v>
      </c>
      <c r="D15071" s="29" t="n">
        <v>136.54</v>
      </c>
      <c r="E15071" s="29" t="n">
        <f aca="false">D15071/10</f>
        <v>13.654</v>
      </c>
      <c r="F15071" s="29" t="n">
        <f aca="false">(E15071+Einstellungen!$B$20)*(1+Einstellungen!$B$10)</f>
        <v>38.4489</v>
      </c>
      <c r="G15071" s="21" t="str">
        <f aca="false">IF(F15071&lt;Einstellungen!$B$5,"ja","nein")</f>
        <v>nein</v>
      </c>
      <c r="H15071" s="21" t="s">
        <v>34</v>
      </c>
      <c r="I15071" s="29" t="n">
        <f aca="false">INDEX(Einstellungen!$B$27:$B$50,22)</f>
        <v>1.25</v>
      </c>
      <c r="J15071" s="29" t="n">
        <f aca="false">F15071*I15071</f>
        <v>48.061125</v>
      </c>
    </row>
    <row r="15072" customFormat="false" ht="15" hidden="false" customHeight="false" outlineLevel="0" collapsed="false">
      <c r="A15072" s="28" t="n">
        <v>46208</v>
      </c>
      <c r="B15072" s="21" t="s">
        <v>134</v>
      </c>
      <c r="C15072" s="21" t="s">
        <v>139</v>
      </c>
      <c r="D15072" s="29" t="n">
        <v>139.893</v>
      </c>
      <c r="E15072" s="29" t="n">
        <f aca="false">D15072/10</f>
        <v>13.9893</v>
      </c>
      <c r="F15072" s="29" t="n">
        <f aca="false">(E15072+Einstellungen!$B$20)*(1+Einstellungen!$B$10)</f>
        <v>38.847907</v>
      </c>
      <c r="G15072" s="21" t="str">
        <f aca="false">IF(F15072&lt;Einstellungen!$B$5,"ja","nein")</f>
        <v>nein</v>
      </c>
      <c r="H15072" s="21" t="s">
        <v>34</v>
      </c>
      <c r="I15072" s="29" t="n">
        <f aca="false">INDEX(Einstellungen!$B$27:$B$50,23)</f>
        <v>1.05</v>
      </c>
      <c r="J15072" s="29" t="n">
        <f aca="false">F15072*I15072</f>
        <v>40.79030235</v>
      </c>
    </row>
    <row r="15073" customFormat="false" ht="15" hidden="false" customHeight="false" outlineLevel="0" collapsed="false">
      <c r="A15073" s="28" t="n">
        <v>46208</v>
      </c>
      <c r="B15073" s="21" t="s">
        <v>135</v>
      </c>
      <c r="C15073" s="21" t="s">
        <v>139</v>
      </c>
      <c r="D15073" s="29" t="n">
        <v>127.895</v>
      </c>
      <c r="E15073" s="29" t="n">
        <f aca="false">D15073/10</f>
        <v>12.7895</v>
      </c>
      <c r="F15073" s="29" t="n">
        <f aca="false">(E15073+Einstellungen!$B$20)*(1+Einstellungen!$B$10)</f>
        <v>37.420145</v>
      </c>
      <c r="G15073" s="21" t="str">
        <f aca="false">IF(F15073&lt;Einstellungen!$B$5,"ja","nein")</f>
        <v>nein</v>
      </c>
      <c r="H15073" s="21" t="s">
        <v>34</v>
      </c>
      <c r="I15073" s="29" t="n">
        <f aca="false">INDEX(Einstellungen!$B$27:$B$50,24)</f>
        <v>0.8</v>
      </c>
      <c r="J15073" s="29" t="n">
        <f aca="false">F15073*I15073</f>
        <v>29.936116</v>
      </c>
    </row>
    <row r="15074" customFormat="false" ht="15" hidden="false" customHeight="false" outlineLevel="0" collapsed="false">
      <c r="A15074" s="28" t="n">
        <v>46209</v>
      </c>
      <c r="B15074" s="21" t="s">
        <v>111</v>
      </c>
      <c r="C15074" s="21" t="s">
        <v>140</v>
      </c>
      <c r="D15074" s="29" t="n">
        <v>138.555</v>
      </c>
      <c r="E15074" s="29" t="n">
        <f aca="false">D15074/10</f>
        <v>13.8555</v>
      </c>
      <c r="F15074" s="29" t="n">
        <f aca="false">(E15074+Einstellungen!$B$20)*(1+Einstellungen!$B$10)</f>
        <v>38.688685</v>
      </c>
      <c r="G15074" s="21" t="str">
        <f aca="false">IF(F15074&lt;Einstellungen!$B$5,"ja","nein")</f>
        <v>nein</v>
      </c>
      <c r="H15074" s="21" t="s">
        <v>34</v>
      </c>
      <c r="I15074" s="29" t="n">
        <f aca="false">INDEX(Einstellungen!$B$27:$B$50,1)</f>
        <v>0.6</v>
      </c>
      <c r="J15074" s="29" t="n">
        <f aca="false">F15074*I15074</f>
        <v>23.213211</v>
      </c>
    </row>
    <row r="15075" customFormat="false" ht="15" hidden="false" customHeight="false" outlineLevel="0" collapsed="false">
      <c r="A15075" s="28" t="n">
        <v>46209</v>
      </c>
      <c r="B15075" s="21" t="s">
        <v>113</v>
      </c>
      <c r="C15075" s="21" t="s">
        <v>140</v>
      </c>
      <c r="D15075" s="29" t="n">
        <v>124.537</v>
      </c>
      <c r="E15075" s="29" t="n">
        <f aca="false">D15075/10</f>
        <v>12.4537</v>
      </c>
      <c r="F15075" s="29" t="n">
        <f aca="false">(E15075+Einstellungen!$B$20)*(1+Einstellungen!$B$10)</f>
        <v>37.020543</v>
      </c>
      <c r="G15075" s="21" t="str">
        <f aca="false">IF(F15075&lt;Einstellungen!$B$5,"ja","nein")</f>
        <v>nein</v>
      </c>
      <c r="H15075" s="21" t="s">
        <v>34</v>
      </c>
      <c r="I15075" s="29" t="n">
        <f aca="false">INDEX(Einstellungen!$B$27:$B$50,2)</f>
        <v>0.5</v>
      </c>
      <c r="J15075" s="29" t="n">
        <f aca="false">F15075*I15075</f>
        <v>18.5102715</v>
      </c>
    </row>
    <row r="15076" customFormat="false" ht="15" hidden="false" customHeight="false" outlineLevel="0" collapsed="false">
      <c r="A15076" s="28" t="n">
        <v>46209</v>
      </c>
      <c r="B15076" s="21" t="s">
        <v>114</v>
      </c>
      <c r="C15076" s="21" t="s">
        <v>140</v>
      </c>
      <c r="D15076" s="29" t="n">
        <v>119.762</v>
      </c>
      <c r="E15076" s="29" t="n">
        <f aca="false">D15076/10</f>
        <v>11.9762</v>
      </c>
      <c r="F15076" s="29" t="n">
        <f aca="false">(E15076+Einstellungen!$B$20)*(1+Einstellungen!$B$10)</f>
        <v>36.452318</v>
      </c>
      <c r="G15076" s="21" t="str">
        <f aca="false">IF(F15076&lt;Einstellungen!$B$5,"ja","nein")</f>
        <v>nein</v>
      </c>
      <c r="H15076" s="21" t="s">
        <v>34</v>
      </c>
      <c r="I15076" s="29" t="n">
        <f aca="false">INDEX(Einstellungen!$B$27:$B$50,3)</f>
        <v>0.45</v>
      </c>
      <c r="J15076" s="29" t="n">
        <f aca="false">F15076*I15076</f>
        <v>16.4035431</v>
      </c>
    </row>
    <row r="15077" customFormat="false" ht="15" hidden="false" customHeight="false" outlineLevel="0" collapsed="false">
      <c r="A15077" s="28" t="n">
        <v>46209</v>
      </c>
      <c r="B15077" s="21" t="s">
        <v>115</v>
      </c>
      <c r="C15077" s="21" t="s">
        <v>140</v>
      </c>
      <c r="D15077" s="29" t="n">
        <v>115.55</v>
      </c>
      <c r="E15077" s="29" t="n">
        <f aca="false">D15077/10</f>
        <v>11.555</v>
      </c>
      <c r="F15077" s="29" t="n">
        <f aca="false">(E15077+Einstellungen!$B$20)*(1+Einstellungen!$B$10)</f>
        <v>35.95109</v>
      </c>
      <c r="G15077" s="21" t="str">
        <f aca="false">IF(F15077&lt;Einstellungen!$B$5,"ja","nein")</f>
        <v>nein</v>
      </c>
      <c r="H15077" s="21" t="s">
        <v>34</v>
      </c>
      <c r="I15077" s="29" t="n">
        <f aca="false">INDEX(Einstellungen!$B$27:$B$50,4)</f>
        <v>0.45</v>
      </c>
      <c r="J15077" s="29" t="n">
        <f aca="false">F15077*I15077</f>
        <v>16.1779905</v>
      </c>
    </row>
    <row r="15078" customFormat="false" ht="15" hidden="false" customHeight="false" outlineLevel="0" collapsed="false">
      <c r="A15078" s="28" t="n">
        <v>46209</v>
      </c>
      <c r="B15078" s="21" t="s">
        <v>116</v>
      </c>
      <c r="C15078" s="21" t="s">
        <v>140</v>
      </c>
      <c r="D15078" s="29" t="n">
        <v>115.925</v>
      </c>
      <c r="E15078" s="29" t="n">
        <f aca="false">D15078/10</f>
        <v>11.5925</v>
      </c>
      <c r="F15078" s="29" t="n">
        <f aca="false">(E15078+Einstellungen!$B$20)*(1+Einstellungen!$B$10)</f>
        <v>35.995715</v>
      </c>
      <c r="G15078" s="21" t="str">
        <f aca="false">IF(F15078&lt;Einstellungen!$B$5,"ja","nein")</f>
        <v>nein</v>
      </c>
      <c r="H15078" s="21" t="s">
        <v>34</v>
      </c>
      <c r="I15078" s="29" t="n">
        <f aca="false">INDEX(Einstellungen!$B$27:$B$50,5)</f>
        <v>0.45</v>
      </c>
      <c r="J15078" s="29" t="n">
        <f aca="false">F15078*I15078</f>
        <v>16.19807175</v>
      </c>
    </row>
    <row r="15079" customFormat="false" ht="15" hidden="false" customHeight="false" outlineLevel="0" collapsed="false">
      <c r="A15079" s="28" t="n">
        <v>46209</v>
      </c>
      <c r="B15079" s="21" t="s">
        <v>117</v>
      </c>
      <c r="C15079" s="21" t="s">
        <v>140</v>
      </c>
      <c r="D15079" s="29" t="n">
        <v>120.86</v>
      </c>
      <c r="E15079" s="29" t="n">
        <f aca="false">D15079/10</f>
        <v>12.086</v>
      </c>
      <c r="F15079" s="29" t="n">
        <f aca="false">(E15079+Einstellungen!$B$20)*(1+Einstellungen!$B$10)</f>
        <v>36.58298</v>
      </c>
      <c r="G15079" s="21" t="str">
        <f aca="false">IF(F15079&lt;Einstellungen!$B$5,"ja","nein")</f>
        <v>nein</v>
      </c>
      <c r="H15079" s="21" t="s">
        <v>34</v>
      </c>
      <c r="I15079" s="29" t="n">
        <f aca="false">INDEX(Einstellungen!$B$27:$B$50,6)</f>
        <v>0.5</v>
      </c>
      <c r="J15079" s="29" t="n">
        <f aca="false">F15079*I15079</f>
        <v>18.29149</v>
      </c>
    </row>
    <row r="15080" customFormat="false" ht="15" hidden="false" customHeight="false" outlineLevel="0" collapsed="false">
      <c r="A15080" s="28" t="n">
        <v>46209</v>
      </c>
      <c r="B15080" s="21" t="s">
        <v>118</v>
      </c>
      <c r="C15080" s="21" t="s">
        <v>140</v>
      </c>
      <c r="D15080" s="29" t="n">
        <v>136.032</v>
      </c>
      <c r="E15080" s="29" t="n">
        <f aca="false">D15080/10</f>
        <v>13.6032</v>
      </c>
      <c r="F15080" s="29" t="n">
        <f aca="false">(E15080+Einstellungen!$B$20)*(1+Einstellungen!$B$10)</f>
        <v>38.388448</v>
      </c>
      <c r="G15080" s="21" t="str">
        <f aca="false">IF(F15080&lt;Einstellungen!$B$5,"ja","nein")</f>
        <v>nein</v>
      </c>
      <c r="H15080" s="21" t="s">
        <v>34</v>
      </c>
      <c r="I15080" s="29" t="n">
        <f aca="false">INDEX(Einstellungen!$B$27:$B$50,7)</f>
        <v>0.7</v>
      </c>
      <c r="J15080" s="29" t="n">
        <f aca="false">F15080*I15080</f>
        <v>26.8719136</v>
      </c>
    </row>
    <row r="15081" customFormat="false" ht="15" hidden="false" customHeight="false" outlineLevel="0" collapsed="false">
      <c r="A15081" s="28" t="n">
        <v>46209</v>
      </c>
      <c r="B15081" s="21" t="s">
        <v>119</v>
      </c>
      <c r="C15081" s="21" t="s">
        <v>140</v>
      </c>
      <c r="D15081" s="29" t="n">
        <v>139.56</v>
      </c>
      <c r="E15081" s="29" t="n">
        <f aca="false">D15081/10</f>
        <v>13.956</v>
      </c>
      <c r="F15081" s="29" t="n">
        <f aca="false">(E15081+Einstellungen!$B$20)*(1+Einstellungen!$B$10)</f>
        <v>38.80828</v>
      </c>
      <c r="G15081" s="21" t="str">
        <f aca="false">IF(F15081&lt;Einstellungen!$B$5,"ja","nein")</f>
        <v>nein</v>
      </c>
      <c r="H15081" s="21" t="s">
        <v>34</v>
      </c>
      <c r="I15081" s="29" t="n">
        <f aca="false">INDEX(Einstellungen!$B$27:$B$50,8)</f>
        <v>0.95</v>
      </c>
      <c r="J15081" s="29" t="n">
        <f aca="false">F15081*I15081</f>
        <v>36.867866</v>
      </c>
    </row>
    <row r="15082" customFormat="false" ht="15" hidden="false" customHeight="false" outlineLevel="0" collapsed="false">
      <c r="A15082" s="28" t="n">
        <v>46209</v>
      </c>
      <c r="B15082" s="21" t="s">
        <v>120</v>
      </c>
      <c r="C15082" s="21" t="s">
        <v>140</v>
      </c>
      <c r="D15082" s="29" t="n">
        <v>133.865</v>
      </c>
      <c r="E15082" s="29" t="n">
        <f aca="false">D15082/10</f>
        <v>13.3865</v>
      </c>
      <c r="F15082" s="29" t="n">
        <f aca="false">(E15082+Einstellungen!$B$20)*(1+Einstellungen!$B$10)</f>
        <v>38.130575</v>
      </c>
      <c r="G15082" s="21" t="str">
        <f aca="false">IF(F15082&lt;Einstellungen!$B$5,"ja","nein")</f>
        <v>nein</v>
      </c>
      <c r="H15082" s="21" t="s">
        <v>34</v>
      </c>
      <c r="I15082" s="29" t="n">
        <f aca="false">INDEX(Einstellungen!$B$27:$B$50,9)</f>
        <v>1.05</v>
      </c>
      <c r="J15082" s="29" t="n">
        <f aca="false">F15082*I15082</f>
        <v>40.03710375</v>
      </c>
    </row>
    <row r="15083" customFormat="false" ht="15" hidden="false" customHeight="false" outlineLevel="0" collapsed="false">
      <c r="A15083" s="28" t="n">
        <v>46209</v>
      </c>
      <c r="B15083" s="21" t="s">
        <v>121</v>
      </c>
      <c r="C15083" s="21" t="s">
        <v>140</v>
      </c>
      <c r="D15083" s="29" t="n">
        <v>110.615</v>
      </c>
      <c r="E15083" s="29" t="n">
        <f aca="false">D15083/10</f>
        <v>11.0615</v>
      </c>
      <c r="F15083" s="29" t="n">
        <f aca="false">(E15083+Einstellungen!$B$20)*(1+Einstellungen!$B$10)</f>
        <v>35.363825</v>
      </c>
      <c r="G15083" s="21" t="str">
        <f aca="false">IF(F15083&lt;Einstellungen!$B$5,"ja","nein")</f>
        <v>nein</v>
      </c>
      <c r="H15083" s="21" t="s">
        <v>34</v>
      </c>
      <c r="I15083" s="29" t="n">
        <f aca="false">INDEX(Einstellungen!$B$27:$B$50,10)</f>
        <v>1.05</v>
      </c>
      <c r="J15083" s="29" t="n">
        <f aca="false">F15083*I15083</f>
        <v>37.13201625</v>
      </c>
    </row>
    <row r="15084" customFormat="false" ht="15" hidden="false" customHeight="false" outlineLevel="0" collapsed="false">
      <c r="A15084" s="28" t="n">
        <v>46209</v>
      </c>
      <c r="B15084" s="21" t="s">
        <v>122</v>
      </c>
      <c r="C15084" s="21" t="s">
        <v>140</v>
      </c>
      <c r="D15084" s="29" t="n">
        <v>90.275</v>
      </c>
      <c r="E15084" s="29" t="n">
        <f aca="false">D15084/10</f>
        <v>9.0275</v>
      </c>
      <c r="F15084" s="29" t="n">
        <f aca="false">(E15084+Einstellungen!$B$20)*(1+Einstellungen!$B$10)</f>
        <v>32.943365</v>
      </c>
      <c r="G15084" s="21" t="str">
        <f aca="false">IF(F15084&lt;Einstellungen!$B$5,"ja","nein")</f>
        <v>nein</v>
      </c>
      <c r="H15084" s="21" t="s">
        <v>34</v>
      </c>
      <c r="I15084" s="29" t="n">
        <f aca="false">INDEX(Einstellungen!$B$27:$B$50,11)</f>
        <v>1.05</v>
      </c>
      <c r="J15084" s="29" t="n">
        <f aca="false">F15084*I15084</f>
        <v>34.59053325</v>
      </c>
    </row>
    <row r="15085" customFormat="false" ht="15" hidden="false" customHeight="false" outlineLevel="0" collapsed="false">
      <c r="A15085" s="28" t="n">
        <v>46209</v>
      </c>
      <c r="B15085" s="21" t="s">
        <v>123</v>
      </c>
      <c r="C15085" s="21" t="s">
        <v>140</v>
      </c>
      <c r="D15085" s="29" t="n">
        <v>72.065</v>
      </c>
      <c r="E15085" s="29" t="n">
        <f aca="false">D15085/10</f>
        <v>7.2065</v>
      </c>
      <c r="F15085" s="29" t="n">
        <f aca="false">(E15085+Einstellungen!$B$20)*(1+Einstellungen!$B$10)</f>
        <v>30.776375</v>
      </c>
      <c r="G15085" s="21" t="str">
        <f aca="false">IF(F15085&lt;Einstellungen!$B$5,"ja","nein")</f>
        <v>nein</v>
      </c>
      <c r="H15085" s="21" t="s">
        <v>34</v>
      </c>
      <c r="I15085" s="29" t="n">
        <f aca="false">INDEX(Einstellungen!$B$27:$B$50,12)</f>
        <v>1.1</v>
      </c>
      <c r="J15085" s="29" t="n">
        <f aca="false">F15085*I15085</f>
        <v>33.8540125</v>
      </c>
    </row>
    <row r="15086" customFormat="false" ht="15" hidden="false" customHeight="false" outlineLevel="0" collapsed="false">
      <c r="A15086" s="28" t="n">
        <v>46209</v>
      </c>
      <c r="B15086" s="21" t="s">
        <v>124</v>
      </c>
      <c r="C15086" s="21" t="s">
        <v>140</v>
      </c>
      <c r="D15086" s="29" t="n">
        <v>43.015</v>
      </c>
      <c r="E15086" s="29" t="n">
        <f aca="false">D15086/10</f>
        <v>4.3015</v>
      </c>
      <c r="F15086" s="29" t="n">
        <f aca="false">(E15086+Einstellungen!$B$20)*(1+Einstellungen!$B$10)</f>
        <v>27.319425</v>
      </c>
      <c r="G15086" s="21" t="str">
        <f aca="false">IF(F15086&lt;Einstellungen!$B$5,"ja","nein")</f>
        <v>ja</v>
      </c>
      <c r="H15086" s="21" t="s">
        <v>34</v>
      </c>
      <c r="I15086" s="29" t="n">
        <f aca="false">INDEX(Einstellungen!$B$27:$B$50,13)</f>
        <v>1.2</v>
      </c>
      <c r="J15086" s="29" t="n">
        <f aca="false">F15086*I15086</f>
        <v>32.78331</v>
      </c>
    </row>
    <row r="15087" customFormat="false" ht="15" hidden="false" customHeight="false" outlineLevel="0" collapsed="false">
      <c r="A15087" s="28" t="n">
        <v>46209</v>
      </c>
      <c r="B15087" s="21" t="s">
        <v>125</v>
      </c>
      <c r="C15087" s="21" t="s">
        <v>140</v>
      </c>
      <c r="D15087" s="29" t="n">
        <v>20.445</v>
      </c>
      <c r="E15087" s="29" t="n">
        <f aca="false">D15087/10</f>
        <v>2.0445</v>
      </c>
      <c r="F15087" s="29" t="n">
        <f aca="false">(E15087+Einstellungen!$B$20)*(1+Einstellungen!$B$10)</f>
        <v>24.633595</v>
      </c>
      <c r="G15087" s="21" t="str">
        <f aca="false">IF(F15087&lt;Einstellungen!$B$5,"ja","nein")</f>
        <v>ja</v>
      </c>
      <c r="H15087" s="21" t="s">
        <v>34</v>
      </c>
      <c r="I15087" s="29" t="n">
        <f aca="false">INDEX(Einstellungen!$B$27:$B$50,14)</f>
        <v>1.15</v>
      </c>
      <c r="J15087" s="29" t="n">
        <f aca="false">F15087*I15087</f>
        <v>28.32863425</v>
      </c>
    </row>
    <row r="15088" customFormat="false" ht="15" hidden="false" customHeight="false" outlineLevel="0" collapsed="false">
      <c r="A15088" s="28" t="n">
        <v>46209</v>
      </c>
      <c r="B15088" s="21" t="s">
        <v>126</v>
      </c>
      <c r="C15088" s="21" t="s">
        <v>140</v>
      </c>
      <c r="D15088" s="29" t="n">
        <v>9.807</v>
      </c>
      <c r="E15088" s="29" t="n">
        <f aca="false">D15088/10</f>
        <v>0.9807</v>
      </c>
      <c r="F15088" s="29" t="n">
        <f aca="false">(E15088+Einstellungen!$B$20)*(1+Einstellungen!$B$10)</f>
        <v>23.367673</v>
      </c>
      <c r="G15088" s="21" t="str">
        <f aca="false">IF(F15088&lt;Einstellungen!$B$5,"ja","nein")</f>
        <v>ja</v>
      </c>
      <c r="H15088" s="21" t="s">
        <v>34</v>
      </c>
      <c r="I15088" s="29" t="n">
        <f aca="false">INDEX(Einstellungen!$B$27:$B$50,15)</f>
        <v>1</v>
      </c>
      <c r="J15088" s="29" t="n">
        <f aca="false">F15088*I15088</f>
        <v>23.367673</v>
      </c>
    </row>
    <row r="15089" customFormat="false" ht="15" hidden="false" customHeight="false" outlineLevel="0" collapsed="false">
      <c r="A15089" s="28" t="n">
        <v>46209</v>
      </c>
      <c r="B15089" s="21" t="s">
        <v>127</v>
      </c>
      <c r="C15089" s="21" t="s">
        <v>140</v>
      </c>
      <c r="D15089" s="29" t="n">
        <v>5</v>
      </c>
      <c r="E15089" s="29" t="n">
        <f aca="false">D15089/10</f>
        <v>0.5</v>
      </c>
      <c r="F15089" s="29" t="n">
        <f aca="false">(E15089+Einstellungen!$B$20)*(1+Einstellungen!$B$10)</f>
        <v>22.79564</v>
      </c>
      <c r="G15089" s="21" t="str">
        <f aca="false">IF(F15089&lt;Einstellungen!$B$5,"ja","nein")</f>
        <v>ja</v>
      </c>
      <c r="H15089" s="21" t="s">
        <v>34</v>
      </c>
      <c r="I15089" s="29" t="n">
        <f aca="false">INDEX(Einstellungen!$B$27:$B$50,16)</f>
        <v>0.95</v>
      </c>
      <c r="J15089" s="29" t="n">
        <f aca="false">F15089*I15089</f>
        <v>21.655858</v>
      </c>
    </row>
    <row r="15090" customFormat="false" ht="15" hidden="false" customHeight="false" outlineLevel="0" collapsed="false">
      <c r="A15090" s="28" t="n">
        <v>46209</v>
      </c>
      <c r="B15090" s="21" t="s">
        <v>128</v>
      </c>
      <c r="C15090" s="21" t="s">
        <v>140</v>
      </c>
      <c r="D15090" s="29" t="n">
        <v>20.51</v>
      </c>
      <c r="E15090" s="29" t="n">
        <f aca="false">D15090/10</f>
        <v>2.051</v>
      </c>
      <c r="F15090" s="29" t="n">
        <f aca="false">(E15090+Einstellungen!$B$20)*(1+Einstellungen!$B$10)</f>
        <v>24.64133</v>
      </c>
      <c r="G15090" s="21" t="str">
        <f aca="false">IF(F15090&lt;Einstellungen!$B$5,"ja","nein")</f>
        <v>ja</v>
      </c>
      <c r="H15090" s="21" t="s">
        <v>34</v>
      </c>
      <c r="I15090" s="29" t="n">
        <f aca="false">INDEX(Einstellungen!$B$27:$B$50,17)</f>
        <v>0.95</v>
      </c>
      <c r="J15090" s="29" t="n">
        <f aca="false">F15090*I15090</f>
        <v>23.4092635</v>
      </c>
    </row>
    <row r="15091" customFormat="false" ht="15" hidden="false" customHeight="false" outlineLevel="0" collapsed="false">
      <c r="A15091" s="28" t="n">
        <v>46209</v>
      </c>
      <c r="B15091" s="21" t="s">
        <v>129</v>
      </c>
      <c r="C15091" s="21" t="s">
        <v>140</v>
      </c>
      <c r="D15091" s="29" t="n">
        <v>66.582</v>
      </c>
      <c r="E15091" s="29" t="n">
        <f aca="false">D15091/10</f>
        <v>6.6582</v>
      </c>
      <c r="F15091" s="29" t="n">
        <f aca="false">(E15091+Einstellungen!$B$20)*(1+Einstellungen!$B$10)</f>
        <v>30.123898</v>
      </c>
      <c r="G15091" s="21" t="str">
        <f aca="false">IF(F15091&lt;Einstellungen!$B$5,"ja","nein")</f>
        <v>nein</v>
      </c>
      <c r="H15091" s="21" t="s">
        <v>34</v>
      </c>
      <c r="I15091" s="29" t="n">
        <f aca="false">INDEX(Einstellungen!$B$27:$B$50,18)</f>
        <v>1.1</v>
      </c>
      <c r="J15091" s="29" t="n">
        <f aca="false">F15091*I15091</f>
        <v>33.1362878</v>
      </c>
    </row>
    <row r="15092" customFormat="false" ht="15" hidden="false" customHeight="false" outlineLevel="0" collapsed="false">
      <c r="A15092" s="28" t="n">
        <v>46209</v>
      </c>
      <c r="B15092" s="21" t="s">
        <v>130</v>
      </c>
      <c r="C15092" s="21" t="s">
        <v>140</v>
      </c>
      <c r="D15092" s="29" t="n">
        <v>99.338</v>
      </c>
      <c r="E15092" s="29" t="n">
        <f aca="false">D15092/10</f>
        <v>9.9338</v>
      </c>
      <c r="F15092" s="29" t="n">
        <f aca="false">(E15092+Einstellungen!$B$20)*(1+Einstellungen!$B$10)</f>
        <v>34.021862</v>
      </c>
      <c r="G15092" s="21" t="str">
        <f aca="false">IF(F15092&lt;Einstellungen!$B$5,"ja","nein")</f>
        <v>nein</v>
      </c>
      <c r="H15092" s="21" t="s">
        <v>34</v>
      </c>
      <c r="I15092" s="29" t="n">
        <f aca="false">INDEX(Einstellungen!$B$27:$B$50,19)</f>
        <v>1.35</v>
      </c>
      <c r="J15092" s="29" t="n">
        <f aca="false">F15092*I15092</f>
        <v>45.9295137</v>
      </c>
    </row>
    <row r="15093" customFormat="false" ht="15" hidden="false" customHeight="false" outlineLevel="0" collapsed="false">
      <c r="A15093" s="28" t="n">
        <v>46209</v>
      </c>
      <c r="B15093" s="21" t="s">
        <v>131</v>
      </c>
      <c r="C15093" s="21" t="s">
        <v>140</v>
      </c>
      <c r="D15093" s="29" t="n">
        <v>117.865</v>
      </c>
      <c r="E15093" s="29" t="n">
        <f aca="false">D15093/10</f>
        <v>11.7865</v>
      </c>
      <c r="F15093" s="29" t="n">
        <f aca="false">(E15093+Einstellungen!$B$20)*(1+Einstellungen!$B$10)</f>
        <v>36.226575</v>
      </c>
      <c r="G15093" s="21" t="str">
        <f aca="false">IF(F15093&lt;Einstellungen!$B$5,"ja","nein")</f>
        <v>nein</v>
      </c>
      <c r="H15093" s="21" t="s">
        <v>34</v>
      </c>
      <c r="I15093" s="29" t="n">
        <f aca="false">INDEX(Einstellungen!$B$27:$B$50,20)</f>
        <v>1.45</v>
      </c>
      <c r="J15093" s="29" t="n">
        <f aca="false">F15093*I15093</f>
        <v>52.52853375</v>
      </c>
    </row>
    <row r="15094" customFormat="false" ht="15" hidden="false" customHeight="false" outlineLevel="0" collapsed="false">
      <c r="A15094" s="28" t="n">
        <v>46209</v>
      </c>
      <c r="B15094" s="21" t="s">
        <v>132</v>
      </c>
      <c r="C15094" s="21" t="s">
        <v>140</v>
      </c>
      <c r="D15094" s="29" t="n">
        <v>138.33</v>
      </c>
      <c r="E15094" s="29" t="n">
        <f aca="false">D15094/10</f>
        <v>13.833</v>
      </c>
      <c r="F15094" s="29" t="n">
        <f aca="false">(E15094+Einstellungen!$B$20)*(1+Einstellungen!$B$10)</f>
        <v>38.66191</v>
      </c>
      <c r="G15094" s="21" t="str">
        <f aca="false">IF(F15094&lt;Einstellungen!$B$5,"ja","nein")</f>
        <v>nein</v>
      </c>
      <c r="H15094" s="21" t="s">
        <v>34</v>
      </c>
      <c r="I15094" s="29" t="n">
        <f aca="false">INDEX(Einstellungen!$B$27:$B$50,21)</f>
        <v>1.4</v>
      </c>
      <c r="J15094" s="29" t="n">
        <f aca="false">F15094*I15094</f>
        <v>54.126674</v>
      </c>
    </row>
    <row r="15095" customFormat="false" ht="15" hidden="false" customHeight="false" outlineLevel="0" collapsed="false">
      <c r="A15095" s="28" t="n">
        <v>46209</v>
      </c>
      <c r="B15095" s="21" t="s">
        <v>133</v>
      </c>
      <c r="C15095" s="21" t="s">
        <v>140</v>
      </c>
      <c r="D15095" s="29" t="n">
        <v>151.202</v>
      </c>
      <c r="E15095" s="29" t="n">
        <f aca="false">D15095/10</f>
        <v>15.1202</v>
      </c>
      <c r="F15095" s="29" t="n">
        <f aca="false">(E15095+Einstellungen!$B$20)*(1+Einstellungen!$B$10)</f>
        <v>40.193678</v>
      </c>
      <c r="G15095" s="21" t="str">
        <f aca="false">IF(F15095&lt;Einstellungen!$B$5,"ja","nein")</f>
        <v>nein</v>
      </c>
      <c r="H15095" s="21" t="s">
        <v>34</v>
      </c>
      <c r="I15095" s="29" t="n">
        <f aca="false">INDEX(Einstellungen!$B$27:$B$50,22)</f>
        <v>1.25</v>
      </c>
      <c r="J15095" s="29" t="n">
        <f aca="false">F15095*I15095</f>
        <v>50.2420975</v>
      </c>
    </row>
    <row r="15096" customFormat="false" ht="15" hidden="false" customHeight="false" outlineLevel="0" collapsed="false">
      <c r="A15096" s="28" t="n">
        <v>46209</v>
      </c>
      <c r="B15096" s="21" t="s">
        <v>134</v>
      </c>
      <c r="C15096" s="21" t="s">
        <v>140</v>
      </c>
      <c r="D15096" s="29" t="n">
        <v>147.155</v>
      </c>
      <c r="E15096" s="29" t="n">
        <f aca="false">D15096/10</f>
        <v>14.7155</v>
      </c>
      <c r="F15096" s="29" t="n">
        <f aca="false">(E15096+Einstellungen!$B$20)*(1+Einstellungen!$B$10)</f>
        <v>39.712085</v>
      </c>
      <c r="G15096" s="21" t="str">
        <f aca="false">IF(F15096&lt;Einstellungen!$B$5,"ja","nein")</f>
        <v>nein</v>
      </c>
      <c r="H15096" s="21" t="s">
        <v>34</v>
      </c>
      <c r="I15096" s="29" t="n">
        <f aca="false">INDEX(Einstellungen!$B$27:$B$50,23)</f>
        <v>1.05</v>
      </c>
      <c r="J15096" s="29" t="n">
        <f aca="false">F15096*I15096</f>
        <v>41.69768925</v>
      </c>
    </row>
    <row r="15097" customFormat="false" ht="15" hidden="false" customHeight="false" outlineLevel="0" collapsed="false">
      <c r="A15097" s="28" t="n">
        <v>46209</v>
      </c>
      <c r="B15097" s="21" t="s">
        <v>135</v>
      </c>
      <c r="C15097" s="21" t="s">
        <v>140</v>
      </c>
      <c r="D15097" s="29" t="n">
        <v>135</v>
      </c>
      <c r="E15097" s="29" t="n">
        <f aca="false">D15097/10</f>
        <v>13.5</v>
      </c>
      <c r="F15097" s="29" t="n">
        <f aca="false">(E15097+Einstellungen!$B$20)*(1+Einstellungen!$B$10)</f>
        <v>38.26564</v>
      </c>
      <c r="G15097" s="21" t="str">
        <f aca="false">IF(F15097&lt;Einstellungen!$B$5,"ja","nein")</f>
        <v>nein</v>
      </c>
      <c r="H15097" s="21" t="s">
        <v>34</v>
      </c>
      <c r="I15097" s="29" t="n">
        <f aca="false">INDEX(Einstellungen!$B$27:$B$50,24)</f>
        <v>0.8</v>
      </c>
      <c r="J15097" s="29" t="n">
        <f aca="false">F15097*I15097</f>
        <v>30.612512</v>
      </c>
    </row>
    <row r="15098" customFormat="false" ht="15" hidden="false" customHeight="false" outlineLevel="0" collapsed="false">
      <c r="A15098" s="28" t="n">
        <v>46210</v>
      </c>
      <c r="B15098" s="21" t="s">
        <v>111</v>
      </c>
      <c r="C15098" s="21" t="s">
        <v>141</v>
      </c>
      <c r="D15098" s="29" t="n">
        <v>120.98</v>
      </c>
      <c r="E15098" s="29" t="n">
        <f aca="false">D15098/10</f>
        <v>12.098</v>
      </c>
      <c r="F15098" s="29" t="n">
        <f aca="false">(E15098+Einstellungen!$B$20)*(1+Einstellungen!$B$10)</f>
        <v>36.59726</v>
      </c>
      <c r="G15098" s="21" t="str">
        <f aca="false">IF(F15098&lt;Einstellungen!$B$5,"ja","nein")</f>
        <v>nein</v>
      </c>
      <c r="H15098" s="21" t="s">
        <v>34</v>
      </c>
      <c r="I15098" s="29" t="n">
        <f aca="false">INDEX(Einstellungen!$B$27:$B$50,1)</f>
        <v>0.6</v>
      </c>
      <c r="J15098" s="29" t="n">
        <f aca="false">F15098*I15098</f>
        <v>21.958356</v>
      </c>
    </row>
    <row r="15099" customFormat="false" ht="15" hidden="false" customHeight="false" outlineLevel="0" collapsed="false">
      <c r="A15099" s="28" t="n">
        <v>46210</v>
      </c>
      <c r="B15099" s="21" t="s">
        <v>113</v>
      </c>
      <c r="C15099" s="21" t="s">
        <v>141</v>
      </c>
      <c r="D15099" s="29" t="n">
        <v>114.653</v>
      </c>
      <c r="E15099" s="29" t="n">
        <f aca="false">D15099/10</f>
        <v>11.4653</v>
      </c>
      <c r="F15099" s="29" t="n">
        <f aca="false">(E15099+Einstellungen!$B$20)*(1+Einstellungen!$B$10)</f>
        <v>35.844347</v>
      </c>
      <c r="G15099" s="21" t="str">
        <f aca="false">IF(F15099&lt;Einstellungen!$B$5,"ja","nein")</f>
        <v>nein</v>
      </c>
      <c r="H15099" s="21" t="s">
        <v>34</v>
      </c>
      <c r="I15099" s="29" t="n">
        <f aca="false">INDEX(Einstellungen!$B$27:$B$50,2)</f>
        <v>0.5</v>
      </c>
      <c r="J15099" s="29" t="n">
        <f aca="false">F15099*I15099</f>
        <v>17.9221735</v>
      </c>
    </row>
    <row r="15100" customFormat="false" ht="15" hidden="false" customHeight="false" outlineLevel="0" collapsed="false">
      <c r="A15100" s="28" t="n">
        <v>46210</v>
      </c>
      <c r="B15100" s="21" t="s">
        <v>114</v>
      </c>
      <c r="C15100" s="21" t="s">
        <v>141</v>
      </c>
      <c r="D15100" s="29" t="n">
        <v>107.987</v>
      </c>
      <c r="E15100" s="29" t="n">
        <f aca="false">D15100/10</f>
        <v>10.7987</v>
      </c>
      <c r="F15100" s="29" t="n">
        <f aca="false">(E15100+Einstellungen!$B$20)*(1+Einstellungen!$B$10)</f>
        <v>35.051093</v>
      </c>
      <c r="G15100" s="21" t="str">
        <f aca="false">IF(F15100&lt;Einstellungen!$B$5,"ja","nein")</f>
        <v>nein</v>
      </c>
      <c r="H15100" s="21" t="s">
        <v>34</v>
      </c>
      <c r="I15100" s="29" t="n">
        <f aca="false">INDEX(Einstellungen!$B$27:$B$50,3)</f>
        <v>0.45</v>
      </c>
      <c r="J15100" s="29" t="n">
        <f aca="false">F15100*I15100</f>
        <v>15.77299185</v>
      </c>
    </row>
    <row r="15101" customFormat="false" ht="15" hidden="false" customHeight="false" outlineLevel="0" collapsed="false">
      <c r="A15101" s="28" t="n">
        <v>46210</v>
      </c>
      <c r="B15101" s="21" t="s">
        <v>115</v>
      </c>
      <c r="C15101" s="21" t="s">
        <v>141</v>
      </c>
      <c r="D15101" s="29" t="n">
        <v>101.002</v>
      </c>
      <c r="E15101" s="29" t="n">
        <f aca="false">D15101/10</f>
        <v>10.1002</v>
      </c>
      <c r="F15101" s="29" t="n">
        <f aca="false">(E15101+Einstellungen!$B$20)*(1+Einstellungen!$B$10)</f>
        <v>34.219878</v>
      </c>
      <c r="G15101" s="21" t="str">
        <f aca="false">IF(F15101&lt;Einstellungen!$B$5,"ja","nein")</f>
        <v>nein</v>
      </c>
      <c r="H15101" s="21" t="s">
        <v>34</v>
      </c>
      <c r="I15101" s="29" t="n">
        <f aca="false">INDEX(Einstellungen!$B$27:$B$50,4)</f>
        <v>0.45</v>
      </c>
      <c r="J15101" s="29" t="n">
        <f aca="false">F15101*I15101</f>
        <v>15.3989451</v>
      </c>
    </row>
    <row r="15102" customFormat="false" ht="15" hidden="false" customHeight="false" outlineLevel="0" collapsed="false">
      <c r="A15102" s="28" t="n">
        <v>46210</v>
      </c>
      <c r="B15102" s="21" t="s">
        <v>116</v>
      </c>
      <c r="C15102" s="21" t="s">
        <v>141</v>
      </c>
      <c r="D15102" s="29" t="n">
        <v>98.382</v>
      </c>
      <c r="E15102" s="29" t="n">
        <f aca="false">D15102/10</f>
        <v>9.8382</v>
      </c>
      <c r="F15102" s="29" t="n">
        <f aca="false">(E15102+Einstellungen!$B$20)*(1+Einstellungen!$B$10)</f>
        <v>33.908098</v>
      </c>
      <c r="G15102" s="21" t="str">
        <f aca="false">IF(F15102&lt;Einstellungen!$B$5,"ja","nein")</f>
        <v>nein</v>
      </c>
      <c r="H15102" s="21" t="s">
        <v>34</v>
      </c>
      <c r="I15102" s="29" t="n">
        <f aca="false">INDEX(Einstellungen!$B$27:$B$50,5)</f>
        <v>0.45</v>
      </c>
      <c r="J15102" s="29" t="n">
        <f aca="false">F15102*I15102</f>
        <v>15.2586441</v>
      </c>
    </row>
    <row r="15103" customFormat="false" ht="15" hidden="false" customHeight="false" outlineLevel="0" collapsed="false">
      <c r="A15103" s="28" t="n">
        <v>46210</v>
      </c>
      <c r="B15103" s="21" t="s">
        <v>117</v>
      </c>
      <c r="C15103" s="21" t="s">
        <v>141</v>
      </c>
      <c r="D15103" s="29" t="n">
        <v>102.407</v>
      </c>
      <c r="E15103" s="29" t="n">
        <f aca="false">D15103/10</f>
        <v>10.2407</v>
      </c>
      <c r="F15103" s="29" t="n">
        <f aca="false">(E15103+Einstellungen!$B$20)*(1+Einstellungen!$B$10)</f>
        <v>34.387073</v>
      </c>
      <c r="G15103" s="21" t="str">
        <f aca="false">IF(F15103&lt;Einstellungen!$B$5,"ja","nein")</f>
        <v>nein</v>
      </c>
      <c r="H15103" s="21" t="s">
        <v>34</v>
      </c>
      <c r="I15103" s="29" t="n">
        <f aca="false">INDEX(Einstellungen!$B$27:$B$50,6)</f>
        <v>0.5</v>
      </c>
      <c r="J15103" s="29" t="n">
        <f aca="false">F15103*I15103</f>
        <v>17.1935365</v>
      </c>
    </row>
    <row r="15104" customFormat="false" ht="15" hidden="false" customHeight="false" outlineLevel="0" collapsed="false">
      <c r="A15104" s="28" t="n">
        <v>46210</v>
      </c>
      <c r="B15104" s="21" t="s">
        <v>118</v>
      </c>
      <c r="C15104" s="21" t="s">
        <v>141</v>
      </c>
      <c r="D15104" s="29" t="n">
        <v>115.6</v>
      </c>
      <c r="E15104" s="29" t="n">
        <f aca="false">D15104/10</f>
        <v>11.56</v>
      </c>
      <c r="F15104" s="29" t="n">
        <f aca="false">(E15104+Einstellungen!$B$20)*(1+Einstellungen!$B$10)</f>
        <v>35.95704</v>
      </c>
      <c r="G15104" s="21" t="str">
        <f aca="false">IF(F15104&lt;Einstellungen!$B$5,"ja","nein")</f>
        <v>nein</v>
      </c>
      <c r="H15104" s="21" t="s">
        <v>34</v>
      </c>
      <c r="I15104" s="29" t="n">
        <f aca="false">INDEX(Einstellungen!$B$27:$B$50,7)</f>
        <v>0.7</v>
      </c>
      <c r="J15104" s="29" t="n">
        <f aca="false">F15104*I15104</f>
        <v>25.169928</v>
      </c>
    </row>
    <row r="15105" customFormat="false" ht="15" hidden="false" customHeight="false" outlineLevel="0" collapsed="false">
      <c r="A15105" s="28" t="n">
        <v>46210</v>
      </c>
      <c r="B15105" s="21" t="s">
        <v>119</v>
      </c>
      <c r="C15105" s="21" t="s">
        <v>141</v>
      </c>
      <c r="D15105" s="29" t="n">
        <v>118.642</v>
      </c>
      <c r="E15105" s="29" t="n">
        <f aca="false">D15105/10</f>
        <v>11.8642</v>
      </c>
      <c r="F15105" s="29" t="n">
        <f aca="false">(E15105+Einstellungen!$B$20)*(1+Einstellungen!$B$10)</f>
        <v>36.319038</v>
      </c>
      <c r="G15105" s="21" t="str">
        <f aca="false">IF(F15105&lt;Einstellungen!$B$5,"ja","nein")</f>
        <v>nein</v>
      </c>
      <c r="H15105" s="21" t="s">
        <v>34</v>
      </c>
      <c r="I15105" s="29" t="n">
        <f aca="false">INDEX(Einstellungen!$B$27:$B$50,8)</f>
        <v>0.95</v>
      </c>
      <c r="J15105" s="29" t="n">
        <f aca="false">F15105*I15105</f>
        <v>34.5030861</v>
      </c>
    </row>
    <row r="15106" customFormat="false" ht="15" hidden="false" customHeight="false" outlineLevel="0" collapsed="false">
      <c r="A15106" s="28" t="n">
        <v>46210</v>
      </c>
      <c r="B15106" s="21" t="s">
        <v>120</v>
      </c>
      <c r="C15106" s="21" t="s">
        <v>141</v>
      </c>
      <c r="D15106" s="29" t="n">
        <v>114.89</v>
      </c>
      <c r="E15106" s="29" t="n">
        <f aca="false">D15106/10</f>
        <v>11.489</v>
      </c>
      <c r="F15106" s="29" t="n">
        <f aca="false">(E15106+Einstellungen!$B$20)*(1+Einstellungen!$B$10)</f>
        <v>35.87255</v>
      </c>
      <c r="G15106" s="21" t="str">
        <f aca="false">IF(F15106&lt;Einstellungen!$B$5,"ja","nein")</f>
        <v>nein</v>
      </c>
      <c r="H15106" s="21" t="s">
        <v>34</v>
      </c>
      <c r="I15106" s="29" t="n">
        <f aca="false">INDEX(Einstellungen!$B$27:$B$50,9)</f>
        <v>1.05</v>
      </c>
      <c r="J15106" s="29" t="n">
        <f aca="false">F15106*I15106</f>
        <v>37.6661775</v>
      </c>
    </row>
    <row r="15107" customFormat="false" ht="15" hidden="false" customHeight="false" outlineLevel="0" collapsed="false">
      <c r="A15107" s="28" t="n">
        <v>46210</v>
      </c>
      <c r="B15107" s="21" t="s">
        <v>121</v>
      </c>
      <c r="C15107" s="21" t="s">
        <v>141</v>
      </c>
      <c r="D15107" s="29" t="n">
        <v>94.647</v>
      </c>
      <c r="E15107" s="29" t="n">
        <f aca="false">D15107/10</f>
        <v>9.4647</v>
      </c>
      <c r="F15107" s="29" t="n">
        <f aca="false">(E15107+Einstellungen!$B$20)*(1+Einstellungen!$B$10)</f>
        <v>33.463633</v>
      </c>
      <c r="G15107" s="21" t="str">
        <f aca="false">IF(F15107&lt;Einstellungen!$B$5,"ja","nein")</f>
        <v>nein</v>
      </c>
      <c r="H15107" s="21" t="s">
        <v>34</v>
      </c>
      <c r="I15107" s="29" t="n">
        <f aca="false">INDEX(Einstellungen!$B$27:$B$50,10)</f>
        <v>1.05</v>
      </c>
      <c r="J15107" s="29" t="n">
        <f aca="false">F15107*I15107</f>
        <v>35.13681465</v>
      </c>
    </row>
    <row r="15108" customFormat="false" ht="15" hidden="false" customHeight="false" outlineLevel="0" collapsed="false">
      <c r="A15108" s="28" t="n">
        <v>46210</v>
      </c>
      <c r="B15108" s="21" t="s">
        <v>122</v>
      </c>
      <c r="C15108" s="21" t="s">
        <v>141</v>
      </c>
      <c r="D15108" s="29" t="n">
        <v>43.39</v>
      </c>
      <c r="E15108" s="29" t="n">
        <f aca="false">D15108/10</f>
        <v>4.339</v>
      </c>
      <c r="F15108" s="29" t="n">
        <f aca="false">(E15108+Einstellungen!$B$20)*(1+Einstellungen!$B$10)</f>
        <v>27.36405</v>
      </c>
      <c r="G15108" s="21" t="str">
        <f aca="false">IF(F15108&lt;Einstellungen!$B$5,"ja","nein")</f>
        <v>ja</v>
      </c>
      <c r="H15108" s="21" t="s">
        <v>34</v>
      </c>
      <c r="I15108" s="29" t="n">
        <f aca="false">INDEX(Einstellungen!$B$27:$B$50,11)</f>
        <v>1.05</v>
      </c>
      <c r="J15108" s="29" t="n">
        <f aca="false">F15108*I15108</f>
        <v>28.7322525</v>
      </c>
    </row>
    <row r="15109" customFormat="false" ht="15" hidden="false" customHeight="false" outlineLevel="0" collapsed="false">
      <c r="A15109" s="28" t="n">
        <v>46210</v>
      </c>
      <c r="B15109" s="21" t="s">
        <v>123</v>
      </c>
      <c r="C15109" s="21" t="s">
        <v>141</v>
      </c>
      <c r="D15109" s="29" t="n">
        <v>4.922</v>
      </c>
      <c r="E15109" s="29" t="n">
        <f aca="false">D15109/10</f>
        <v>0.4922</v>
      </c>
      <c r="F15109" s="29" t="n">
        <f aca="false">(E15109+Einstellungen!$B$20)*(1+Einstellungen!$B$10)</f>
        <v>22.786358</v>
      </c>
      <c r="G15109" s="21" t="str">
        <f aca="false">IF(F15109&lt;Einstellungen!$B$5,"ja","nein")</f>
        <v>ja</v>
      </c>
      <c r="H15109" s="21" t="s">
        <v>34</v>
      </c>
      <c r="I15109" s="29" t="n">
        <f aca="false">INDEX(Einstellungen!$B$27:$B$50,12)</f>
        <v>1.1</v>
      </c>
      <c r="J15109" s="29" t="n">
        <f aca="false">F15109*I15109</f>
        <v>25.0649938</v>
      </c>
    </row>
    <row r="15110" customFormat="false" ht="15" hidden="false" customHeight="false" outlineLevel="0" collapsed="false">
      <c r="A15110" s="28" t="n">
        <v>46210</v>
      </c>
      <c r="B15110" s="21" t="s">
        <v>124</v>
      </c>
      <c r="C15110" s="21" t="s">
        <v>141</v>
      </c>
      <c r="D15110" s="29" t="n">
        <v>-0.83</v>
      </c>
      <c r="E15110" s="29" t="n">
        <f aca="false">D15110/10</f>
        <v>-0.083</v>
      </c>
      <c r="F15110" s="29" t="n">
        <f aca="false">(E15110+Einstellungen!$B$20)*(1+Einstellungen!$B$10)</f>
        <v>22.10187</v>
      </c>
      <c r="G15110" s="21" t="str">
        <f aca="false">IF(F15110&lt;Einstellungen!$B$5,"ja","nein")</f>
        <v>ja</v>
      </c>
      <c r="H15110" s="21" t="s">
        <v>34</v>
      </c>
      <c r="I15110" s="29" t="n">
        <f aca="false">INDEX(Einstellungen!$B$27:$B$50,13)</f>
        <v>1.2</v>
      </c>
      <c r="J15110" s="29" t="n">
        <f aca="false">F15110*I15110</f>
        <v>26.522244</v>
      </c>
    </row>
    <row r="15111" customFormat="false" ht="15" hidden="false" customHeight="false" outlineLevel="0" collapsed="false">
      <c r="A15111" s="28" t="n">
        <v>46210</v>
      </c>
      <c r="B15111" s="21" t="s">
        <v>125</v>
      </c>
      <c r="C15111" s="21" t="s">
        <v>141</v>
      </c>
      <c r="D15111" s="29" t="n">
        <v>-2.705</v>
      </c>
      <c r="E15111" s="29" t="n">
        <f aca="false">D15111/10</f>
        <v>-0.2705</v>
      </c>
      <c r="F15111" s="29" t="n">
        <f aca="false">(E15111+Einstellungen!$B$20)*(1+Einstellungen!$B$10)</f>
        <v>21.878745</v>
      </c>
      <c r="G15111" s="21" t="str">
        <f aca="false">IF(F15111&lt;Einstellungen!$B$5,"ja","nein")</f>
        <v>ja</v>
      </c>
      <c r="H15111" s="21" t="s">
        <v>34</v>
      </c>
      <c r="I15111" s="29" t="n">
        <f aca="false">INDEX(Einstellungen!$B$27:$B$50,14)</f>
        <v>1.15</v>
      </c>
      <c r="J15111" s="29" t="n">
        <f aca="false">F15111*I15111</f>
        <v>25.16055675</v>
      </c>
    </row>
    <row r="15112" customFormat="false" ht="15" hidden="false" customHeight="false" outlineLevel="0" collapsed="false">
      <c r="A15112" s="28" t="n">
        <v>46210</v>
      </c>
      <c r="B15112" s="21" t="s">
        <v>126</v>
      </c>
      <c r="C15112" s="21" t="s">
        <v>141</v>
      </c>
      <c r="D15112" s="29" t="n">
        <v>-2.835</v>
      </c>
      <c r="E15112" s="29" t="n">
        <f aca="false">D15112/10</f>
        <v>-0.2835</v>
      </c>
      <c r="F15112" s="29" t="n">
        <f aca="false">(E15112+Einstellungen!$B$20)*(1+Einstellungen!$B$10)</f>
        <v>21.863275</v>
      </c>
      <c r="G15112" s="21" t="str">
        <f aca="false">IF(F15112&lt;Einstellungen!$B$5,"ja","nein")</f>
        <v>ja</v>
      </c>
      <c r="H15112" s="21" t="s">
        <v>34</v>
      </c>
      <c r="I15112" s="29" t="n">
        <f aca="false">INDEX(Einstellungen!$B$27:$B$50,15)</f>
        <v>1</v>
      </c>
      <c r="J15112" s="29" t="n">
        <f aca="false">F15112*I15112</f>
        <v>21.863275</v>
      </c>
    </row>
    <row r="15113" customFormat="false" ht="15" hidden="false" customHeight="false" outlineLevel="0" collapsed="false">
      <c r="A15113" s="28" t="n">
        <v>46210</v>
      </c>
      <c r="B15113" s="21" t="s">
        <v>127</v>
      </c>
      <c r="C15113" s="21" t="s">
        <v>141</v>
      </c>
      <c r="D15113" s="29" t="n">
        <v>-1.485</v>
      </c>
      <c r="E15113" s="29" t="n">
        <f aca="false">D15113/10</f>
        <v>-0.1485</v>
      </c>
      <c r="F15113" s="29" t="n">
        <f aca="false">(E15113+Einstellungen!$B$20)*(1+Einstellungen!$B$10)</f>
        <v>22.023925</v>
      </c>
      <c r="G15113" s="21" t="str">
        <f aca="false">IF(F15113&lt;Einstellungen!$B$5,"ja","nein")</f>
        <v>ja</v>
      </c>
      <c r="H15113" s="21" t="s">
        <v>34</v>
      </c>
      <c r="I15113" s="29" t="n">
        <f aca="false">INDEX(Einstellungen!$B$27:$B$50,16)</f>
        <v>0.95</v>
      </c>
      <c r="J15113" s="29" t="n">
        <f aca="false">F15113*I15113</f>
        <v>20.92272875</v>
      </c>
    </row>
    <row r="15114" customFormat="false" ht="15" hidden="false" customHeight="false" outlineLevel="0" collapsed="false">
      <c r="A15114" s="28" t="n">
        <v>46210</v>
      </c>
      <c r="B15114" s="21" t="s">
        <v>128</v>
      </c>
      <c r="C15114" s="21" t="s">
        <v>141</v>
      </c>
      <c r="D15114" s="29" t="n">
        <v>-0.52</v>
      </c>
      <c r="E15114" s="29" t="n">
        <f aca="false">D15114/10</f>
        <v>-0.052</v>
      </c>
      <c r="F15114" s="29" t="n">
        <f aca="false">(E15114+Einstellungen!$B$20)*(1+Einstellungen!$B$10)</f>
        <v>22.13876</v>
      </c>
      <c r="G15114" s="21" t="str">
        <f aca="false">IF(F15114&lt;Einstellungen!$B$5,"ja","nein")</f>
        <v>ja</v>
      </c>
      <c r="H15114" s="21" t="s">
        <v>34</v>
      </c>
      <c r="I15114" s="29" t="n">
        <f aca="false">INDEX(Einstellungen!$B$27:$B$50,17)</f>
        <v>0.95</v>
      </c>
      <c r="J15114" s="29" t="n">
        <f aca="false">F15114*I15114</f>
        <v>21.031822</v>
      </c>
    </row>
    <row r="15115" customFormat="false" ht="15" hidden="false" customHeight="false" outlineLevel="0" collapsed="false">
      <c r="A15115" s="28" t="n">
        <v>46210</v>
      </c>
      <c r="B15115" s="21" t="s">
        <v>129</v>
      </c>
      <c r="C15115" s="21" t="s">
        <v>141</v>
      </c>
      <c r="D15115" s="29" t="n">
        <v>7.018</v>
      </c>
      <c r="E15115" s="29" t="n">
        <f aca="false">D15115/10</f>
        <v>0.7018</v>
      </c>
      <c r="F15115" s="29" t="n">
        <f aca="false">(E15115+Einstellungen!$B$20)*(1+Einstellungen!$B$10)</f>
        <v>23.035782</v>
      </c>
      <c r="G15115" s="21" t="str">
        <f aca="false">IF(F15115&lt;Einstellungen!$B$5,"ja","nein")</f>
        <v>ja</v>
      </c>
      <c r="H15115" s="21" t="s">
        <v>34</v>
      </c>
      <c r="I15115" s="29" t="n">
        <f aca="false">INDEX(Einstellungen!$B$27:$B$50,18)</f>
        <v>1.1</v>
      </c>
      <c r="J15115" s="29" t="n">
        <f aca="false">F15115*I15115</f>
        <v>25.3393602</v>
      </c>
    </row>
    <row r="15116" customFormat="false" ht="15" hidden="false" customHeight="false" outlineLevel="0" collapsed="false">
      <c r="A15116" s="28" t="n">
        <v>46210</v>
      </c>
      <c r="B15116" s="21" t="s">
        <v>130</v>
      </c>
      <c r="C15116" s="21" t="s">
        <v>141</v>
      </c>
      <c r="D15116" s="29" t="n">
        <v>60.712</v>
      </c>
      <c r="E15116" s="29" t="n">
        <f aca="false">D15116/10</f>
        <v>6.0712</v>
      </c>
      <c r="F15116" s="29" t="n">
        <f aca="false">(E15116+Einstellungen!$B$20)*(1+Einstellungen!$B$10)</f>
        <v>29.425368</v>
      </c>
      <c r="G15116" s="21" t="str">
        <f aca="false">IF(F15116&lt;Einstellungen!$B$5,"ja","nein")</f>
        <v>nein</v>
      </c>
      <c r="H15116" s="21" t="s">
        <v>34</v>
      </c>
      <c r="I15116" s="29" t="n">
        <f aca="false">INDEX(Einstellungen!$B$27:$B$50,19)</f>
        <v>1.35</v>
      </c>
      <c r="J15116" s="29" t="n">
        <f aca="false">F15116*I15116</f>
        <v>39.7242468</v>
      </c>
    </row>
    <row r="15117" customFormat="false" ht="15" hidden="false" customHeight="false" outlineLevel="0" collapsed="false">
      <c r="A15117" s="28" t="n">
        <v>46210</v>
      </c>
      <c r="B15117" s="21" t="s">
        <v>131</v>
      </c>
      <c r="C15117" s="21" t="s">
        <v>141</v>
      </c>
      <c r="D15117" s="29" t="n">
        <v>86.183</v>
      </c>
      <c r="E15117" s="29" t="n">
        <f aca="false">D15117/10</f>
        <v>8.6183</v>
      </c>
      <c r="F15117" s="29" t="n">
        <f aca="false">(E15117+Einstellungen!$B$20)*(1+Einstellungen!$B$10)</f>
        <v>32.456417</v>
      </c>
      <c r="G15117" s="21" t="str">
        <f aca="false">IF(F15117&lt;Einstellungen!$B$5,"ja","nein")</f>
        <v>nein</v>
      </c>
      <c r="H15117" s="21" t="s">
        <v>34</v>
      </c>
      <c r="I15117" s="29" t="n">
        <f aca="false">INDEX(Einstellungen!$B$27:$B$50,20)</f>
        <v>1.45</v>
      </c>
      <c r="J15117" s="29" t="n">
        <f aca="false">F15117*I15117</f>
        <v>47.06180465</v>
      </c>
    </row>
    <row r="15118" customFormat="false" ht="15" hidden="false" customHeight="false" outlineLevel="0" collapsed="false">
      <c r="A15118" s="28" t="n">
        <v>46210</v>
      </c>
      <c r="B15118" s="21" t="s">
        <v>132</v>
      </c>
      <c r="C15118" s="21" t="s">
        <v>141</v>
      </c>
      <c r="D15118" s="29" t="n">
        <v>107.972</v>
      </c>
      <c r="E15118" s="29" t="n">
        <f aca="false">D15118/10</f>
        <v>10.7972</v>
      </c>
      <c r="F15118" s="29" t="n">
        <f aca="false">(E15118+Einstellungen!$B$20)*(1+Einstellungen!$B$10)</f>
        <v>35.049308</v>
      </c>
      <c r="G15118" s="21" t="str">
        <f aca="false">IF(F15118&lt;Einstellungen!$B$5,"ja","nein")</f>
        <v>nein</v>
      </c>
      <c r="H15118" s="21" t="s">
        <v>34</v>
      </c>
      <c r="I15118" s="29" t="n">
        <f aca="false">INDEX(Einstellungen!$B$27:$B$50,21)</f>
        <v>1.4</v>
      </c>
      <c r="J15118" s="29" t="n">
        <f aca="false">F15118*I15118</f>
        <v>49.0690312</v>
      </c>
    </row>
    <row r="15119" customFormat="false" ht="15" hidden="false" customHeight="false" outlineLevel="0" collapsed="false">
      <c r="A15119" s="28" t="n">
        <v>46210</v>
      </c>
      <c r="B15119" s="21" t="s">
        <v>133</v>
      </c>
      <c r="C15119" s="21" t="s">
        <v>141</v>
      </c>
      <c r="D15119" s="29" t="n">
        <v>118.403</v>
      </c>
      <c r="E15119" s="29" t="n">
        <f aca="false">D15119/10</f>
        <v>11.8403</v>
      </c>
      <c r="F15119" s="29" t="n">
        <f aca="false">(E15119+Einstellungen!$B$20)*(1+Einstellungen!$B$10)</f>
        <v>36.290597</v>
      </c>
      <c r="G15119" s="21" t="str">
        <f aca="false">IF(F15119&lt;Einstellungen!$B$5,"ja","nein")</f>
        <v>nein</v>
      </c>
      <c r="H15119" s="21" t="s">
        <v>34</v>
      </c>
      <c r="I15119" s="29" t="n">
        <f aca="false">INDEX(Einstellungen!$B$27:$B$50,22)</f>
        <v>1.25</v>
      </c>
      <c r="J15119" s="29" t="n">
        <f aca="false">F15119*I15119</f>
        <v>45.36324625</v>
      </c>
    </row>
    <row r="15120" customFormat="false" ht="15" hidden="false" customHeight="false" outlineLevel="0" collapsed="false">
      <c r="A15120" s="28" t="n">
        <v>46210</v>
      </c>
      <c r="B15120" s="21" t="s">
        <v>134</v>
      </c>
      <c r="C15120" s="21" t="s">
        <v>141</v>
      </c>
      <c r="D15120" s="29" t="n">
        <v>120.755</v>
      </c>
      <c r="E15120" s="29" t="n">
        <f aca="false">D15120/10</f>
        <v>12.0755</v>
      </c>
      <c r="F15120" s="29" t="n">
        <f aca="false">(E15120+Einstellungen!$B$20)*(1+Einstellungen!$B$10)</f>
        <v>36.570485</v>
      </c>
      <c r="G15120" s="21" t="str">
        <f aca="false">IF(F15120&lt;Einstellungen!$B$5,"ja","nein")</f>
        <v>nein</v>
      </c>
      <c r="H15120" s="21" t="s">
        <v>34</v>
      </c>
      <c r="I15120" s="29" t="n">
        <f aca="false">INDEX(Einstellungen!$B$27:$B$50,23)</f>
        <v>1.05</v>
      </c>
      <c r="J15120" s="29" t="n">
        <f aca="false">F15120*I15120</f>
        <v>38.39900925</v>
      </c>
    </row>
    <row r="15121" customFormat="false" ht="15" hidden="false" customHeight="false" outlineLevel="0" collapsed="false">
      <c r="A15121" s="28" t="n">
        <v>46210</v>
      </c>
      <c r="B15121" s="21" t="s">
        <v>135</v>
      </c>
      <c r="C15121" s="21" t="s">
        <v>141</v>
      </c>
      <c r="D15121" s="29" t="n">
        <v>117.082</v>
      </c>
      <c r="E15121" s="29" t="n">
        <f aca="false">D15121/10</f>
        <v>11.7082</v>
      </c>
      <c r="F15121" s="29" t="n">
        <f aca="false">(E15121+Einstellungen!$B$20)*(1+Einstellungen!$B$10)</f>
        <v>36.133398</v>
      </c>
      <c r="G15121" s="21" t="str">
        <f aca="false">IF(F15121&lt;Einstellungen!$B$5,"ja","nein")</f>
        <v>nein</v>
      </c>
      <c r="H15121" s="21" t="s">
        <v>34</v>
      </c>
      <c r="I15121" s="29" t="n">
        <f aca="false">INDEX(Einstellungen!$B$27:$B$50,24)</f>
        <v>0.8</v>
      </c>
      <c r="J15121" s="29" t="n">
        <f aca="false">F15121*I15121</f>
        <v>28.9067184</v>
      </c>
    </row>
    <row r="15122" customFormat="false" ht="15" hidden="false" customHeight="false" outlineLevel="0" collapsed="false">
      <c r="A15122" s="28" t="n">
        <v>46211</v>
      </c>
      <c r="B15122" s="21" t="s">
        <v>111</v>
      </c>
      <c r="C15122" s="21" t="s">
        <v>112</v>
      </c>
      <c r="D15122" s="29" t="n">
        <v>114.922</v>
      </c>
      <c r="E15122" s="29" t="n">
        <f aca="false">D15122/10</f>
        <v>11.4922</v>
      </c>
      <c r="F15122" s="29" t="n">
        <f aca="false">(E15122+Einstellungen!$B$20)*(1+Einstellungen!$B$10)</f>
        <v>35.876358</v>
      </c>
      <c r="G15122" s="21" t="str">
        <f aca="false">IF(F15122&lt;Einstellungen!$B$5,"ja","nein")</f>
        <v>nein</v>
      </c>
      <c r="H15122" s="21" t="s">
        <v>34</v>
      </c>
      <c r="I15122" s="29" t="n">
        <f aca="false">INDEX(Einstellungen!$B$27:$B$50,1)</f>
        <v>0.6</v>
      </c>
      <c r="J15122" s="29" t="n">
        <f aca="false">F15122*I15122</f>
        <v>21.5258148</v>
      </c>
    </row>
    <row r="15123" customFormat="false" ht="15" hidden="false" customHeight="false" outlineLevel="0" collapsed="false">
      <c r="A15123" s="28" t="n">
        <v>46211</v>
      </c>
      <c r="B15123" s="21" t="s">
        <v>113</v>
      </c>
      <c r="C15123" s="21" t="s">
        <v>112</v>
      </c>
      <c r="D15123" s="29" t="n">
        <v>115.845</v>
      </c>
      <c r="E15123" s="29" t="n">
        <f aca="false">D15123/10</f>
        <v>11.5845</v>
      </c>
      <c r="F15123" s="29" t="n">
        <f aca="false">(E15123+Einstellungen!$B$20)*(1+Einstellungen!$B$10)</f>
        <v>35.986195</v>
      </c>
      <c r="G15123" s="21" t="str">
        <f aca="false">IF(F15123&lt;Einstellungen!$B$5,"ja","nein")</f>
        <v>nein</v>
      </c>
      <c r="H15123" s="21" t="s">
        <v>34</v>
      </c>
      <c r="I15123" s="29" t="n">
        <f aca="false">INDEX(Einstellungen!$B$27:$B$50,2)</f>
        <v>0.5</v>
      </c>
      <c r="J15123" s="29" t="n">
        <f aca="false">F15123*I15123</f>
        <v>17.9930975</v>
      </c>
    </row>
    <row r="15124" customFormat="false" ht="15" hidden="false" customHeight="false" outlineLevel="0" collapsed="false">
      <c r="A15124" s="28" t="n">
        <v>46211</v>
      </c>
      <c r="B15124" s="21" t="s">
        <v>114</v>
      </c>
      <c r="C15124" s="21" t="s">
        <v>112</v>
      </c>
      <c r="D15124" s="29" t="n">
        <v>111.757</v>
      </c>
      <c r="E15124" s="29" t="n">
        <f aca="false">D15124/10</f>
        <v>11.1757</v>
      </c>
      <c r="F15124" s="29" t="n">
        <f aca="false">(E15124+Einstellungen!$B$20)*(1+Einstellungen!$B$10)</f>
        <v>35.499723</v>
      </c>
      <c r="G15124" s="21" t="str">
        <f aca="false">IF(F15124&lt;Einstellungen!$B$5,"ja","nein")</f>
        <v>nein</v>
      </c>
      <c r="H15124" s="21" t="s">
        <v>34</v>
      </c>
      <c r="I15124" s="29" t="n">
        <f aca="false">INDEX(Einstellungen!$B$27:$B$50,3)</f>
        <v>0.45</v>
      </c>
      <c r="J15124" s="29" t="n">
        <f aca="false">F15124*I15124</f>
        <v>15.97487535</v>
      </c>
    </row>
    <row r="15125" customFormat="false" ht="15" hidden="false" customHeight="false" outlineLevel="0" collapsed="false">
      <c r="A15125" s="28" t="n">
        <v>46211</v>
      </c>
      <c r="B15125" s="21" t="s">
        <v>115</v>
      </c>
      <c r="C15125" s="21" t="s">
        <v>112</v>
      </c>
      <c r="D15125" s="29" t="n">
        <v>108.17</v>
      </c>
      <c r="E15125" s="29" t="n">
        <f aca="false">D15125/10</f>
        <v>10.817</v>
      </c>
      <c r="F15125" s="29" t="n">
        <f aca="false">(E15125+Einstellungen!$B$20)*(1+Einstellungen!$B$10)</f>
        <v>35.07287</v>
      </c>
      <c r="G15125" s="21" t="str">
        <f aca="false">IF(F15125&lt;Einstellungen!$B$5,"ja","nein")</f>
        <v>nein</v>
      </c>
      <c r="H15125" s="21" t="s">
        <v>34</v>
      </c>
      <c r="I15125" s="29" t="n">
        <f aca="false">INDEX(Einstellungen!$B$27:$B$50,4)</f>
        <v>0.45</v>
      </c>
      <c r="J15125" s="29" t="n">
        <f aca="false">F15125*I15125</f>
        <v>15.7827915</v>
      </c>
    </row>
    <row r="15126" customFormat="false" ht="15" hidden="false" customHeight="false" outlineLevel="0" collapsed="false">
      <c r="A15126" s="28" t="n">
        <v>46211</v>
      </c>
      <c r="B15126" s="21" t="s">
        <v>116</v>
      </c>
      <c r="C15126" s="21" t="s">
        <v>112</v>
      </c>
      <c r="D15126" s="29" t="n">
        <v>113.582</v>
      </c>
      <c r="E15126" s="29" t="n">
        <f aca="false">D15126/10</f>
        <v>11.3582</v>
      </c>
      <c r="F15126" s="29" t="n">
        <f aca="false">(E15126+Einstellungen!$B$20)*(1+Einstellungen!$B$10)</f>
        <v>35.716898</v>
      </c>
      <c r="G15126" s="21" t="str">
        <f aca="false">IF(F15126&lt;Einstellungen!$B$5,"ja","nein")</f>
        <v>nein</v>
      </c>
      <c r="H15126" s="21" t="s">
        <v>34</v>
      </c>
      <c r="I15126" s="29" t="n">
        <f aca="false">INDEX(Einstellungen!$B$27:$B$50,5)</f>
        <v>0.45</v>
      </c>
      <c r="J15126" s="29" t="n">
        <f aca="false">F15126*I15126</f>
        <v>16.0726041</v>
      </c>
    </row>
    <row r="15127" customFormat="false" ht="15" hidden="false" customHeight="false" outlineLevel="0" collapsed="false">
      <c r="A15127" s="28" t="n">
        <v>46211</v>
      </c>
      <c r="B15127" s="21" t="s">
        <v>117</v>
      </c>
      <c r="C15127" s="21" t="s">
        <v>112</v>
      </c>
      <c r="D15127" s="29" t="n">
        <v>119.705</v>
      </c>
      <c r="E15127" s="29" t="n">
        <f aca="false">D15127/10</f>
        <v>11.9705</v>
      </c>
      <c r="F15127" s="29" t="n">
        <f aca="false">(E15127+Einstellungen!$B$20)*(1+Einstellungen!$B$10)</f>
        <v>36.445535</v>
      </c>
      <c r="G15127" s="21" t="str">
        <f aca="false">IF(F15127&lt;Einstellungen!$B$5,"ja","nein")</f>
        <v>nein</v>
      </c>
      <c r="H15127" s="21" t="s">
        <v>34</v>
      </c>
      <c r="I15127" s="29" t="n">
        <f aca="false">INDEX(Einstellungen!$B$27:$B$50,6)</f>
        <v>0.5</v>
      </c>
      <c r="J15127" s="29" t="n">
        <f aca="false">F15127*I15127</f>
        <v>18.2227675</v>
      </c>
    </row>
    <row r="15128" customFormat="false" ht="15" hidden="false" customHeight="false" outlineLevel="0" collapsed="false">
      <c r="A15128" s="28" t="n">
        <v>46211</v>
      </c>
      <c r="B15128" s="21" t="s">
        <v>118</v>
      </c>
      <c r="C15128" s="21" t="s">
        <v>112</v>
      </c>
      <c r="D15128" s="29" t="n">
        <v>130.75</v>
      </c>
      <c r="E15128" s="29" t="n">
        <f aca="false">D15128/10</f>
        <v>13.075</v>
      </c>
      <c r="F15128" s="29" t="n">
        <f aca="false">(E15128+Einstellungen!$B$20)*(1+Einstellungen!$B$10)</f>
        <v>37.75989</v>
      </c>
      <c r="G15128" s="21" t="str">
        <f aca="false">IF(F15128&lt;Einstellungen!$B$5,"ja","nein")</f>
        <v>nein</v>
      </c>
      <c r="H15128" s="21" t="s">
        <v>34</v>
      </c>
      <c r="I15128" s="29" t="n">
        <f aca="false">INDEX(Einstellungen!$B$27:$B$50,7)</f>
        <v>0.7</v>
      </c>
      <c r="J15128" s="29" t="n">
        <f aca="false">F15128*I15128</f>
        <v>26.431923</v>
      </c>
    </row>
    <row r="15129" customFormat="false" ht="15" hidden="false" customHeight="false" outlineLevel="0" collapsed="false">
      <c r="A15129" s="28" t="n">
        <v>46211</v>
      </c>
      <c r="B15129" s="21" t="s">
        <v>119</v>
      </c>
      <c r="C15129" s="21" t="s">
        <v>112</v>
      </c>
      <c r="D15129" s="29" t="n">
        <v>131.91</v>
      </c>
      <c r="E15129" s="29" t="n">
        <f aca="false">D15129/10</f>
        <v>13.191</v>
      </c>
      <c r="F15129" s="29" t="n">
        <f aca="false">(E15129+Einstellungen!$B$20)*(1+Einstellungen!$B$10)</f>
        <v>37.89793</v>
      </c>
      <c r="G15129" s="21" t="str">
        <f aca="false">IF(F15129&lt;Einstellungen!$B$5,"ja","nein")</f>
        <v>nein</v>
      </c>
      <c r="H15129" s="21" t="s">
        <v>34</v>
      </c>
      <c r="I15129" s="29" t="n">
        <f aca="false">INDEX(Einstellungen!$B$27:$B$50,8)</f>
        <v>0.95</v>
      </c>
      <c r="J15129" s="29" t="n">
        <f aca="false">F15129*I15129</f>
        <v>36.0030335</v>
      </c>
    </row>
    <row r="15130" customFormat="false" ht="15" hidden="false" customHeight="false" outlineLevel="0" collapsed="false">
      <c r="A15130" s="28" t="n">
        <v>46211</v>
      </c>
      <c r="B15130" s="21" t="s">
        <v>120</v>
      </c>
      <c r="C15130" s="21" t="s">
        <v>112</v>
      </c>
      <c r="D15130" s="29" t="n">
        <v>125.793</v>
      </c>
      <c r="E15130" s="29" t="n">
        <f aca="false">D15130/10</f>
        <v>12.5793</v>
      </c>
      <c r="F15130" s="29" t="n">
        <f aca="false">(E15130+Einstellungen!$B$20)*(1+Einstellungen!$B$10)</f>
        <v>37.170007</v>
      </c>
      <c r="G15130" s="21" t="str">
        <f aca="false">IF(F15130&lt;Einstellungen!$B$5,"ja","nein")</f>
        <v>nein</v>
      </c>
      <c r="H15130" s="21" t="s">
        <v>34</v>
      </c>
      <c r="I15130" s="29" t="n">
        <f aca="false">INDEX(Einstellungen!$B$27:$B$50,9)</f>
        <v>1.05</v>
      </c>
      <c r="J15130" s="29" t="n">
        <f aca="false">F15130*I15130</f>
        <v>39.02850735</v>
      </c>
    </row>
    <row r="15131" customFormat="false" ht="15" hidden="false" customHeight="false" outlineLevel="0" collapsed="false">
      <c r="A15131" s="28" t="n">
        <v>46211</v>
      </c>
      <c r="B15131" s="21" t="s">
        <v>121</v>
      </c>
      <c r="C15131" s="21" t="s">
        <v>112</v>
      </c>
      <c r="D15131" s="29" t="n">
        <v>100.422</v>
      </c>
      <c r="E15131" s="29" t="n">
        <f aca="false">D15131/10</f>
        <v>10.0422</v>
      </c>
      <c r="F15131" s="29" t="n">
        <f aca="false">(E15131+Einstellungen!$B$20)*(1+Einstellungen!$B$10)</f>
        <v>34.150858</v>
      </c>
      <c r="G15131" s="21" t="str">
        <f aca="false">IF(F15131&lt;Einstellungen!$B$5,"ja","nein")</f>
        <v>nein</v>
      </c>
      <c r="H15131" s="21" t="s">
        <v>34</v>
      </c>
      <c r="I15131" s="29" t="n">
        <f aca="false">INDEX(Einstellungen!$B$27:$B$50,10)</f>
        <v>1.05</v>
      </c>
      <c r="J15131" s="29" t="n">
        <f aca="false">F15131*I15131</f>
        <v>35.8584009</v>
      </c>
    </row>
    <row r="15132" customFormat="false" ht="15" hidden="false" customHeight="false" outlineLevel="0" collapsed="false">
      <c r="A15132" s="28" t="n">
        <v>46211</v>
      </c>
      <c r="B15132" s="21" t="s">
        <v>122</v>
      </c>
      <c r="C15132" s="21" t="s">
        <v>112</v>
      </c>
      <c r="D15132" s="29" t="n">
        <v>79.582</v>
      </c>
      <c r="E15132" s="29" t="n">
        <f aca="false">D15132/10</f>
        <v>7.9582</v>
      </c>
      <c r="F15132" s="29" t="n">
        <f aca="false">(E15132+Einstellungen!$B$20)*(1+Einstellungen!$B$10)</f>
        <v>31.670898</v>
      </c>
      <c r="G15132" s="21" t="str">
        <f aca="false">IF(F15132&lt;Einstellungen!$B$5,"ja","nein")</f>
        <v>nein</v>
      </c>
      <c r="H15132" s="21" t="s">
        <v>34</v>
      </c>
      <c r="I15132" s="29" t="n">
        <f aca="false">INDEX(Einstellungen!$B$27:$B$50,11)</f>
        <v>1.05</v>
      </c>
      <c r="J15132" s="29" t="n">
        <f aca="false">F15132*I15132</f>
        <v>33.2544429</v>
      </c>
    </row>
    <row r="15133" customFormat="false" ht="15" hidden="false" customHeight="false" outlineLevel="0" collapsed="false">
      <c r="A15133" s="28" t="n">
        <v>46211</v>
      </c>
      <c r="B15133" s="21" t="s">
        <v>123</v>
      </c>
      <c r="C15133" s="21" t="s">
        <v>112</v>
      </c>
      <c r="D15133" s="29" t="n">
        <v>71.075</v>
      </c>
      <c r="E15133" s="29" t="n">
        <f aca="false">D15133/10</f>
        <v>7.1075</v>
      </c>
      <c r="F15133" s="29" t="n">
        <f aca="false">(E15133+Einstellungen!$B$20)*(1+Einstellungen!$B$10)</f>
        <v>30.658565</v>
      </c>
      <c r="G15133" s="21" t="str">
        <f aca="false">IF(F15133&lt;Einstellungen!$B$5,"ja","nein")</f>
        <v>nein</v>
      </c>
      <c r="H15133" s="21" t="s">
        <v>34</v>
      </c>
      <c r="I15133" s="29" t="n">
        <f aca="false">INDEX(Einstellungen!$B$27:$B$50,12)</f>
        <v>1.1</v>
      </c>
      <c r="J15133" s="29" t="n">
        <f aca="false">F15133*I15133</f>
        <v>33.7244215</v>
      </c>
    </row>
    <row r="15134" customFormat="false" ht="15" hidden="false" customHeight="false" outlineLevel="0" collapsed="false">
      <c r="A15134" s="28" t="n">
        <v>46211</v>
      </c>
      <c r="B15134" s="21" t="s">
        <v>124</v>
      </c>
      <c r="C15134" s="21" t="s">
        <v>112</v>
      </c>
      <c r="D15134" s="29" t="n">
        <v>49.008</v>
      </c>
      <c r="E15134" s="29" t="n">
        <f aca="false">D15134/10</f>
        <v>4.9008</v>
      </c>
      <c r="F15134" s="29" t="n">
        <f aca="false">(E15134+Einstellungen!$B$20)*(1+Einstellungen!$B$10)</f>
        <v>28.032592</v>
      </c>
      <c r="G15134" s="21" t="str">
        <f aca="false">IF(F15134&lt;Einstellungen!$B$5,"ja","nein")</f>
        <v>ja</v>
      </c>
      <c r="H15134" s="21" t="s">
        <v>34</v>
      </c>
      <c r="I15134" s="29" t="n">
        <f aca="false">INDEX(Einstellungen!$B$27:$B$50,13)</f>
        <v>1.2</v>
      </c>
      <c r="J15134" s="29" t="n">
        <f aca="false">F15134*I15134</f>
        <v>33.6391104</v>
      </c>
    </row>
    <row r="15135" customFormat="false" ht="15" hidden="false" customHeight="false" outlineLevel="0" collapsed="false">
      <c r="A15135" s="28" t="n">
        <v>46211</v>
      </c>
      <c r="B15135" s="21" t="s">
        <v>125</v>
      </c>
      <c r="C15135" s="21" t="s">
        <v>112</v>
      </c>
      <c r="D15135" s="29" t="n">
        <v>17.245</v>
      </c>
      <c r="E15135" s="29" t="n">
        <f aca="false">D15135/10</f>
        <v>1.7245</v>
      </c>
      <c r="F15135" s="29" t="n">
        <f aca="false">(E15135+Einstellungen!$B$20)*(1+Einstellungen!$B$10)</f>
        <v>24.252795</v>
      </c>
      <c r="G15135" s="21" t="str">
        <f aca="false">IF(F15135&lt;Einstellungen!$B$5,"ja","nein")</f>
        <v>ja</v>
      </c>
      <c r="H15135" s="21" t="s">
        <v>34</v>
      </c>
      <c r="I15135" s="29" t="n">
        <f aca="false">INDEX(Einstellungen!$B$27:$B$50,14)</f>
        <v>1.15</v>
      </c>
      <c r="J15135" s="29" t="n">
        <f aca="false">F15135*I15135</f>
        <v>27.89071425</v>
      </c>
    </row>
    <row r="15136" customFormat="false" ht="15" hidden="false" customHeight="false" outlineLevel="0" collapsed="false">
      <c r="A15136" s="28" t="n">
        <v>46211</v>
      </c>
      <c r="B15136" s="21" t="s">
        <v>126</v>
      </c>
      <c r="C15136" s="21" t="s">
        <v>112</v>
      </c>
      <c r="D15136" s="29" t="n">
        <v>7.902</v>
      </c>
      <c r="E15136" s="29" t="n">
        <f aca="false">D15136/10</f>
        <v>0.7902</v>
      </c>
      <c r="F15136" s="29" t="n">
        <f aca="false">(E15136+Einstellungen!$B$20)*(1+Einstellungen!$B$10)</f>
        <v>23.140978</v>
      </c>
      <c r="G15136" s="21" t="str">
        <f aca="false">IF(F15136&lt;Einstellungen!$B$5,"ja","nein")</f>
        <v>ja</v>
      </c>
      <c r="H15136" s="21" t="s">
        <v>34</v>
      </c>
      <c r="I15136" s="29" t="n">
        <f aca="false">INDEX(Einstellungen!$B$27:$B$50,15)</f>
        <v>1</v>
      </c>
      <c r="J15136" s="29" t="n">
        <f aca="false">F15136*I15136</f>
        <v>23.140978</v>
      </c>
    </row>
    <row r="15137" customFormat="false" ht="15" hidden="false" customHeight="false" outlineLevel="0" collapsed="false">
      <c r="A15137" s="28" t="n">
        <v>46211</v>
      </c>
      <c r="B15137" s="21" t="s">
        <v>127</v>
      </c>
      <c r="C15137" s="21" t="s">
        <v>112</v>
      </c>
      <c r="D15137" s="29" t="n">
        <v>9.79</v>
      </c>
      <c r="E15137" s="29" t="n">
        <f aca="false">D15137/10</f>
        <v>0.979</v>
      </c>
      <c r="F15137" s="29" t="n">
        <f aca="false">(E15137+Einstellungen!$B$20)*(1+Einstellungen!$B$10)</f>
        <v>23.36565</v>
      </c>
      <c r="G15137" s="21" t="str">
        <f aca="false">IF(F15137&lt;Einstellungen!$B$5,"ja","nein")</f>
        <v>ja</v>
      </c>
      <c r="H15137" s="21" t="s">
        <v>34</v>
      </c>
      <c r="I15137" s="29" t="n">
        <f aca="false">INDEX(Einstellungen!$B$27:$B$50,16)</f>
        <v>0.95</v>
      </c>
      <c r="J15137" s="29" t="n">
        <f aca="false">F15137*I15137</f>
        <v>22.1973675</v>
      </c>
    </row>
    <row r="15138" customFormat="false" ht="15" hidden="false" customHeight="false" outlineLevel="0" collapsed="false">
      <c r="A15138" s="28" t="n">
        <v>46211</v>
      </c>
      <c r="B15138" s="21" t="s">
        <v>128</v>
      </c>
      <c r="C15138" s="21" t="s">
        <v>112</v>
      </c>
      <c r="D15138" s="29" t="n">
        <v>35.02</v>
      </c>
      <c r="E15138" s="29" t="n">
        <f aca="false">D15138/10</f>
        <v>3.502</v>
      </c>
      <c r="F15138" s="29" t="n">
        <f aca="false">(E15138+Einstellungen!$B$20)*(1+Einstellungen!$B$10)</f>
        <v>26.36802</v>
      </c>
      <c r="G15138" s="21" t="str">
        <f aca="false">IF(F15138&lt;Einstellungen!$B$5,"ja","nein")</f>
        <v>ja</v>
      </c>
      <c r="H15138" s="21" t="s">
        <v>34</v>
      </c>
      <c r="I15138" s="29" t="n">
        <f aca="false">INDEX(Einstellungen!$B$27:$B$50,17)</f>
        <v>0.95</v>
      </c>
      <c r="J15138" s="29" t="n">
        <f aca="false">F15138*I15138</f>
        <v>25.049619</v>
      </c>
    </row>
    <row r="15139" customFormat="false" ht="15" hidden="false" customHeight="false" outlineLevel="0" collapsed="false">
      <c r="A15139" s="28" t="n">
        <v>46211</v>
      </c>
      <c r="B15139" s="21" t="s">
        <v>129</v>
      </c>
      <c r="C15139" s="21" t="s">
        <v>112</v>
      </c>
      <c r="D15139" s="29" t="n">
        <v>77.308</v>
      </c>
      <c r="E15139" s="29" t="n">
        <f aca="false">D15139/10</f>
        <v>7.7308</v>
      </c>
      <c r="F15139" s="29" t="n">
        <f aca="false">(E15139+Einstellungen!$B$20)*(1+Einstellungen!$B$10)</f>
        <v>31.400292</v>
      </c>
      <c r="G15139" s="21" t="str">
        <f aca="false">IF(F15139&lt;Einstellungen!$B$5,"ja","nein")</f>
        <v>nein</v>
      </c>
      <c r="H15139" s="21" t="s">
        <v>34</v>
      </c>
      <c r="I15139" s="29" t="n">
        <f aca="false">INDEX(Einstellungen!$B$27:$B$50,18)</f>
        <v>1.1</v>
      </c>
      <c r="J15139" s="29" t="n">
        <f aca="false">F15139*I15139</f>
        <v>34.5403212</v>
      </c>
    </row>
    <row r="15140" customFormat="false" ht="15" hidden="false" customHeight="false" outlineLevel="0" collapsed="false">
      <c r="A15140" s="28" t="n">
        <v>46211</v>
      </c>
      <c r="B15140" s="21" t="s">
        <v>130</v>
      </c>
      <c r="C15140" s="21" t="s">
        <v>112</v>
      </c>
      <c r="D15140" s="29" t="n">
        <v>104.43</v>
      </c>
      <c r="E15140" s="29" t="n">
        <f aca="false">D15140/10</f>
        <v>10.443</v>
      </c>
      <c r="F15140" s="29" t="n">
        <f aca="false">(E15140+Einstellungen!$B$20)*(1+Einstellungen!$B$10)</f>
        <v>34.62781</v>
      </c>
      <c r="G15140" s="21" t="str">
        <f aca="false">IF(F15140&lt;Einstellungen!$B$5,"ja","nein")</f>
        <v>nein</v>
      </c>
      <c r="H15140" s="21" t="s">
        <v>34</v>
      </c>
      <c r="I15140" s="29" t="n">
        <f aca="false">INDEX(Einstellungen!$B$27:$B$50,19)</f>
        <v>1.35</v>
      </c>
      <c r="J15140" s="29" t="n">
        <f aca="false">F15140*I15140</f>
        <v>46.7475435</v>
      </c>
    </row>
    <row r="15141" customFormat="false" ht="15" hidden="false" customHeight="false" outlineLevel="0" collapsed="false">
      <c r="A15141" s="28" t="n">
        <v>46211</v>
      </c>
      <c r="B15141" s="21" t="s">
        <v>131</v>
      </c>
      <c r="C15141" s="21" t="s">
        <v>112</v>
      </c>
      <c r="D15141" s="29" t="n">
        <v>135.048</v>
      </c>
      <c r="E15141" s="29" t="n">
        <f aca="false">D15141/10</f>
        <v>13.5048</v>
      </c>
      <c r="F15141" s="29" t="n">
        <f aca="false">(E15141+Einstellungen!$B$20)*(1+Einstellungen!$B$10)</f>
        <v>38.271352</v>
      </c>
      <c r="G15141" s="21" t="str">
        <f aca="false">IF(F15141&lt;Einstellungen!$B$5,"ja","nein")</f>
        <v>nein</v>
      </c>
      <c r="H15141" s="21" t="s">
        <v>34</v>
      </c>
      <c r="I15141" s="29" t="n">
        <f aca="false">INDEX(Einstellungen!$B$27:$B$50,20)</f>
        <v>1.45</v>
      </c>
      <c r="J15141" s="29" t="n">
        <f aca="false">F15141*I15141</f>
        <v>55.4934604</v>
      </c>
    </row>
    <row r="15142" customFormat="false" ht="15" hidden="false" customHeight="false" outlineLevel="0" collapsed="false">
      <c r="A15142" s="28" t="n">
        <v>46211</v>
      </c>
      <c r="B15142" s="21" t="s">
        <v>132</v>
      </c>
      <c r="C15142" s="21" t="s">
        <v>112</v>
      </c>
      <c r="D15142" s="29" t="n">
        <v>150.847</v>
      </c>
      <c r="E15142" s="29" t="n">
        <f aca="false">D15142/10</f>
        <v>15.0847</v>
      </c>
      <c r="F15142" s="29" t="n">
        <f aca="false">(E15142+Einstellungen!$B$20)*(1+Einstellungen!$B$10)</f>
        <v>40.151433</v>
      </c>
      <c r="G15142" s="21" t="str">
        <f aca="false">IF(F15142&lt;Einstellungen!$B$5,"ja","nein")</f>
        <v>nein</v>
      </c>
      <c r="H15142" s="21" t="s">
        <v>34</v>
      </c>
      <c r="I15142" s="29" t="n">
        <f aca="false">INDEX(Einstellungen!$B$27:$B$50,21)</f>
        <v>1.4</v>
      </c>
      <c r="J15142" s="29" t="n">
        <f aca="false">F15142*I15142</f>
        <v>56.2120062</v>
      </c>
    </row>
    <row r="15143" customFormat="false" ht="15" hidden="false" customHeight="false" outlineLevel="0" collapsed="false">
      <c r="A15143" s="28" t="n">
        <v>46211</v>
      </c>
      <c r="B15143" s="21" t="s">
        <v>133</v>
      </c>
      <c r="C15143" s="21" t="s">
        <v>112</v>
      </c>
      <c r="D15143" s="29" t="n">
        <v>160.62</v>
      </c>
      <c r="E15143" s="29" t="n">
        <f aca="false">D15143/10</f>
        <v>16.062</v>
      </c>
      <c r="F15143" s="29" t="n">
        <f aca="false">(E15143+Einstellungen!$B$20)*(1+Einstellungen!$B$10)</f>
        <v>41.31442</v>
      </c>
      <c r="G15143" s="21" t="str">
        <f aca="false">IF(F15143&lt;Einstellungen!$B$5,"ja","nein")</f>
        <v>nein</v>
      </c>
      <c r="H15143" s="21" t="s">
        <v>34</v>
      </c>
      <c r="I15143" s="29" t="n">
        <f aca="false">INDEX(Einstellungen!$B$27:$B$50,22)</f>
        <v>1.25</v>
      </c>
      <c r="J15143" s="29" t="n">
        <f aca="false">F15143*I15143</f>
        <v>51.643025</v>
      </c>
    </row>
    <row r="15144" customFormat="false" ht="15" hidden="false" customHeight="false" outlineLevel="0" collapsed="false">
      <c r="A15144" s="28" t="n">
        <v>46211</v>
      </c>
      <c r="B15144" s="21" t="s">
        <v>134</v>
      </c>
      <c r="C15144" s="21" t="s">
        <v>112</v>
      </c>
      <c r="D15144" s="29" t="n">
        <v>159.2</v>
      </c>
      <c r="E15144" s="29" t="n">
        <f aca="false">D15144/10</f>
        <v>15.92</v>
      </c>
      <c r="F15144" s="29" t="n">
        <f aca="false">(E15144+Einstellungen!$B$20)*(1+Einstellungen!$B$10)</f>
        <v>41.14544</v>
      </c>
      <c r="G15144" s="21" t="str">
        <f aca="false">IF(F15144&lt;Einstellungen!$B$5,"ja","nein")</f>
        <v>nein</v>
      </c>
      <c r="H15144" s="21" t="s">
        <v>34</v>
      </c>
      <c r="I15144" s="29" t="n">
        <f aca="false">INDEX(Einstellungen!$B$27:$B$50,23)</f>
        <v>1.05</v>
      </c>
      <c r="J15144" s="29" t="n">
        <f aca="false">F15144*I15144</f>
        <v>43.202712</v>
      </c>
    </row>
    <row r="15145" customFormat="false" ht="15" hidden="false" customHeight="false" outlineLevel="0" collapsed="false">
      <c r="A15145" s="28" t="n">
        <v>46211</v>
      </c>
      <c r="B15145" s="21" t="s">
        <v>135</v>
      </c>
      <c r="C15145" s="21" t="s">
        <v>112</v>
      </c>
      <c r="D15145" s="29" t="n">
        <v>145.048</v>
      </c>
      <c r="E15145" s="29" t="n">
        <f aca="false">D15145/10</f>
        <v>14.5048</v>
      </c>
      <c r="F15145" s="29" t="n">
        <f aca="false">(E15145+Einstellungen!$B$20)*(1+Einstellungen!$B$10)</f>
        <v>39.461352</v>
      </c>
      <c r="G15145" s="21" t="str">
        <f aca="false">IF(F15145&lt;Einstellungen!$B$5,"ja","nein")</f>
        <v>nein</v>
      </c>
      <c r="H15145" s="21" t="s">
        <v>34</v>
      </c>
      <c r="I15145" s="29" t="n">
        <f aca="false">INDEX(Einstellungen!$B$27:$B$50,24)</f>
        <v>0.8</v>
      </c>
      <c r="J15145" s="29" t="n">
        <f aca="false">F15145*I15145</f>
        <v>31.5690816</v>
      </c>
    </row>
    <row r="15146" customFormat="false" ht="15" hidden="false" customHeight="false" outlineLevel="0" collapsed="false">
      <c r="A15146" s="28" t="n">
        <v>46212</v>
      </c>
      <c r="B15146" s="21" t="s">
        <v>111</v>
      </c>
      <c r="C15146" s="21" t="s">
        <v>136</v>
      </c>
      <c r="D15146" s="29" t="n">
        <v>140.327</v>
      </c>
      <c r="E15146" s="29" t="n">
        <f aca="false">D15146/10</f>
        <v>14.0327</v>
      </c>
      <c r="F15146" s="29" t="n">
        <f aca="false">(E15146+Einstellungen!$B$20)*(1+Einstellungen!$B$10)</f>
        <v>38.899553</v>
      </c>
      <c r="G15146" s="21" t="str">
        <f aca="false">IF(F15146&lt;Einstellungen!$B$5,"ja","nein")</f>
        <v>nein</v>
      </c>
      <c r="H15146" s="21" t="s">
        <v>34</v>
      </c>
      <c r="I15146" s="29" t="n">
        <f aca="false">INDEX(Einstellungen!$B$27:$B$50,1)</f>
        <v>0.6</v>
      </c>
      <c r="J15146" s="29" t="n">
        <f aca="false">F15146*I15146</f>
        <v>23.3397318</v>
      </c>
    </row>
    <row r="15147" customFormat="false" ht="15" hidden="false" customHeight="false" outlineLevel="0" collapsed="false">
      <c r="A15147" s="28" t="n">
        <v>46212</v>
      </c>
      <c r="B15147" s="21" t="s">
        <v>113</v>
      </c>
      <c r="C15147" s="21" t="s">
        <v>136</v>
      </c>
      <c r="D15147" s="29" t="n">
        <v>133.207</v>
      </c>
      <c r="E15147" s="29" t="n">
        <f aca="false">D15147/10</f>
        <v>13.3207</v>
      </c>
      <c r="F15147" s="29" t="n">
        <f aca="false">(E15147+Einstellungen!$B$20)*(1+Einstellungen!$B$10)</f>
        <v>38.052273</v>
      </c>
      <c r="G15147" s="21" t="str">
        <f aca="false">IF(F15147&lt;Einstellungen!$B$5,"ja","nein")</f>
        <v>nein</v>
      </c>
      <c r="H15147" s="21" t="s">
        <v>34</v>
      </c>
      <c r="I15147" s="29" t="n">
        <f aca="false">INDEX(Einstellungen!$B$27:$B$50,2)</f>
        <v>0.5</v>
      </c>
      <c r="J15147" s="29" t="n">
        <f aca="false">F15147*I15147</f>
        <v>19.0261365</v>
      </c>
    </row>
    <row r="15148" customFormat="false" ht="15" hidden="false" customHeight="false" outlineLevel="0" collapsed="false">
      <c r="A15148" s="28" t="n">
        <v>46212</v>
      </c>
      <c r="B15148" s="21" t="s">
        <v>114</v>
      </c>
      <c r="C15148" s="21" t="s">
        <v>136</v>
      </c>
      <c r="D15148" s="29" t="n">
        <v>127.323</v>
      </c>
      <c r="E15148" s="29" t="n">
        <f aca="false">D15148/10</f>
        <v>12.7323</v>
      </c>
      <c r="F15148" s="29" t="n">
        <f aca="false">(E15148+Einstellungen!$B$20)*(1+Einstellungen!$B$10)</f>
        <v>37.352077</v>
      </c>
      <c r="G15148" s="21" t="str">
        <f aca="false">IF(F15148&lt;Einstellungen!$B$5,"ja","nein")</f>
        <v>nein</v>
      </c>
      <c r="H15148" s="21" t="s">
        <v>34</v>
      </c>
      <c r="I15148" s="29" t="n">
        <f aca="false">INDEX(Einstellungen!$B$27:$B$50,3)</f>
        <v>0.45</v>
      </c>
      <c r="J15148" s="29" t="n">
        <f aca="false">F15148*I15148</f>
        <v>16.80843465</v>
      </c>
    </row>
    <row r="15149" customFormat="false" ht="15" hidden="false" customHeight="false" outlineLevel="0" collapsed="false">
      <c r="A15149" s="28" t="n">
        <v>46212</v>
      </c>
      <c r="B15149" s="21" t="s">
        <v>115</v>
      </c>
      <c r="C15149" s="21" t="s">
        <v>136</v>
      </c>
      <c r="D15149" s="29" t="n">
        <v>124.847</v>
      </c>
      <c r="E15149" s="29" t="n">
        <f aca="false">D15149/10</f>
        <v>12.4847</v>
      </c>
      <c r="F15149" s="29" t="n">
        <f aca="false">(E15149+Einstellungen!$B$20)*(1+Einstellungen!$B$10)</f>
        <v>37.057433</v>
      </c>
      <c r="G15149" s="21" t="str">
        <f aca="false">IF(F15149&lt;Einstellungen!$B$5,"ja","nein")</f>
        <v>nein</v>
      </c>
      <c r="H15149" s="21" t="s">
        <v>34</v>
      </c>
      <c r="I15149" s="29" t="n">
        <f aca="false">INDEX(Einstellungen!$B$27:$B$50,4)</f>
        <v>0.45</v>
      </c>
      <c r="J15149" s="29" t="n">
        <f aca="false">F15149*I15149</f>
        <v>16.67584485</v>
      </c>
    </row>
    <row r="15150" customFormat="false" ht="15" hidden="false" customHeight="false" outlineLevel="0" collapsed="false">
      <c r="A15150" s="28" t="n">
        <v>46212</v>
      </c>
      <c r="B15150" s="21" t="s">
        <v>116</v>
      </c>
      <c r="C15150" s="21" t="s">
        <v>136</v>
      </c>
      <c r="D15150" s="29" t="n">
        <v>125.443</v>
      </c>
      <c r="E15150" s="29" t="n">
        <f aca="false">D15150/10</f>
        <v>12.5443</v>
      </c>
      <c r="F15150" s="29" t="n">
        <f aca="false">(E15150+Einstellungen!$B$20)*(1+Einstellungen!$B$10)</f>
        <v>37.128357</v>
      </c>
      <c r="G15150" s="21" t="str">
        <f aca="false">IF(F15150&lt;Einstellungen!$B$5,"ja","nein")</f>
        <v>nein</v>
      </c>
      <c r="H15150" s="21" t="s">
        <v>34</v>
      </c>
      <c r="I15150" s="29" t="n">
        <f aca="false">INDEX(Einstellungen!$B$27:$B$50,5)</f>
        <v>0.45</v>
      </c>
      <c r="J15150" s="29" t="n">
        <f aca="false">F15150*I15150</f>
        <v>16.70776065</v>
      </c>
    </row>
    <row r="15151" customFormat="false" ht="15" hidden="false" customHeight="false" outlineLevel="0" collapsed="false">
      <c r="A15151" s="28" t="n">
        <v>46212</v>
      </c>
      <c r="B15151" s="21" t="s">
        <v>117</v>
      </c>
      <c r="C15151" s="21" t="s">
        <v>136</v>
      </c>
      <c r="D15151" s="29" t="n">
        <v>133.955</v>
      </c>
      <c r="E15151" s="29" t="n">
        <f aca="false">D15151/10</f>
        <v>13.3955</v>
      </c>
      <c r="F15151" s="29" t="n">
        <f aca="false">(E15151+Einstellungen!$B$20)*(1+Einstellungen!$B$10)</f>
        <v>38.141285</v>
      </c>
      <c r="G15151" s="21" t="str">
        <f aca="false">IF(F15151&lt;Einstellungen!$B$5,"ja","nein")</f>
        <v>nein</v>
      </c>
      <c r="H15151" s="21" t="s">
        <v>34</v>
      </c>
      <c r="I15151" s="29" t="n">
        <f aca="false">INDEX(Einstellungen!$B$27:$B$50,6)</f>
        <v>0.5</v>
      </c>
      <c r="J15151" s="29" t="n">
        <f aca="false">F15151*I15151</f>
        <v>19.0706425</v>
      </c>
    </row>
    <row r="15152" customFormat="false" ht="15" hidden="false" customHeight="false" outlineLevel="0" collapsed="false">
      <c r="A15152" s="28" t="n">
        <v>46212</v>
      </c>
      <c r="B15152" s="21" t="s">
        <v>118</v>
      </c>
      <c r="C15152" s="21" t="s">
        <v>136</v>
      </c>
      <c r="D15152" s="29" t="n">
        <v>149.15</v>
      </c>
      <c r="E15152" s="29" t="n">
        <f aca="false">D15152/10</f>
        <v>14.915</v>
      </c>
      <c r="F15152" s="29" t="n">
        <f aca="false">(E15152+Einstellungen!$B$20)*(1+Einstellungen!$B$10)</f>
        <v>39.94949</v>
      </c>
      <c r="G15152" s="21" t="str">
        <f aca="false">IF(F15152&lt;Einstellungen!$B$5,"ja","nein")</f>
        <v>nein</v>
      </c>
      <c r="H15152" s="21" t="s">
        <v>34</v>
      </c>
      <c r="I15152" s="29" t="n">
        <f aca="false">INDEX(Einstellungen!$B$27:$B$50,7)</f>
        <v>0.7</v>
      </c>
      <c r="J15152" s="29" t="n">
        <f aca="false">F15152*I15152</f>
        <v>27.964643</v>
      </c>
    </row>
    <row r="15153" customFormat="false" ht="15" hidden="false" customHeight="false" outlineLevel="0" collapsed="false">
      <c r="A15153" s="28" t="n">
        <v>46212</v>
      </c>
      <c r="B15153" s="21" t="s">
        <v>119</v>
      </c>
      <c r="C15153" s="21" t="s">
        <v>136</v>
      </c>
      <c r="D15153" s="29" t="n">
        <v>147.66</v>
      </c>
      <c r="E15153" s="29" t="n">
        <f aca="false">D15153/10</f>
        <v>14.766</v>
      </c>
      <c r="F15153" s="29" t="n">
        <f aca="false">(E15153+Einstellungen!$B$20)*(1+Einstellungen!$B$10)</f>
        <v>39.77218</v>
      </c>
      <c r="G15153" s="21" t="str">
        <f aca="false">IF(F15153&lt;Einstellungen!$B$5,"ja","nein")</f>
        <v>nein</v>
      </c>
      <c r="H15153" s="21" t="s">
        <v>34</v>
      </c>
      <c r="I15153" s="29" t="n">
        <f aca="false">INDEX(Einstellungen!$B$27:$B$50,8)</f>
        <v>0.95</v>
      </c>
      <c r="J15153" s="29" t="n">
        <f aca="false">F15153*I15153</f>
        <v>37.783571</v>
      </c>
    </row>
    <row r="15154" customFormat="false" ht="15" hidden="false" customHeight="false" outlineLevel="0" collapsed="false">
      <c r="A15154" s="28" t="n">
        <v>46212</v>
      </c>
      <c r="B15154" s="21" t="s">
        <v>120</v>
      </c>
      <c r="C15154" s="21" t="s">
        <v>136</v>
      </c>
      <c r="D15154" s="29" t="n">
        <v>138.298</v>
      </c>
      <c r="E15154" s="29" t="n">
        <f aca="false">D15154/10</f>
        <v>13.8298</v>
      </c>
      <c r="F15154" s="29" t="n">
        <f aca="false">(E15154+Einstellungen!$B$20)*(1+Einstellungen!$B$10)</f>
        <v>38.658102</v>
      </c>
      <c r="G15154" s="21" t="str">
        <f aca="false">IF(F15154&lt;Einstellungen!$B$5,"ja","nein")</f>
        <v>nein</v>
      </c>
      <c r="H15154" s="21" t="s">
        <v>34</v>
      </c>
      <c r="I15154" s="29" t="n">
        <f aca="false">INDEX(Einstellungen!$B$27:$B$50,9)</f>
        <v>1.05</v>
      </c>
      <c r="J15154" s="29" t="n">
        <f aca="false">F15154*I15154</f>
        <v>40.5910071</v>
      </c>
    </row>
    <row r="15155" customFormat="false" ht="15" hidden="false" customHeight="false" outlineLevel="0" collapsed="false">
      <c r="A15155" s="28" t="n">
        <v>46212</v>
      </c>
      <c r="B15155" s="21" t="s">
        <v>121</v>
      </c>
      <c r="C15155" s="21" t="s">
        <v>136</v>
      </c>
      <c r="D15155" s="29" t="n">
        <v>118.03</v>
      </c>
      <c r="E15155" s="29" t="n">
        <f aca="false">D15155/10</f>
        <v>11.803</v>
      </c>
      <c r="F15155" s="29" t="n">
        <f aca="false">(E15155+Einstellungen!$B$20)*(1+Einstellungen!$B$10)</f>
        <v>36.24621</v>
      </c>
      <c r="G15155" s="21" t="str">
        <f aca="false">IF(F15155&lt;Einstellungen!$B$5,"ja","nein")</f>
        <v>nein</v>
      </c>
      <c r="H15155" s="21" t="s">
        <v>34</v>
      </c>
      <c r="I15155" s="29" t="n">
        <f aca="false">INDEX(Einstellungen!$B$27:$B$50,10)</f>
        <v>1.05</v>
      </c>
      <c r="J15155" s="29" t="n">
        <f aca="false">F15155*I15155</f>
        <v>38.0585205</v>
      </c>
    </row>
    <row r="15156" customFormat="false" ht="15" hidden="false" customHeight="false" outlineLevel="0" collapsed="false">
      <c r="A15156" s="28" t="n">
        <v>46212</v>
      </c>
      <c r="B15156" s="21" t="s">
        <v>122</v>
      </c>
      <c r="C15156" s="21" t="s">
        <v>136</v>
      </c>
      <c r="D15156" s="29" t="n">
        <v>99.63</v>
      </c>
      <c r="E15156" s="29" t="n">
        <f aca="false">D15156/10</f>
        <v>9.963</v>
      </c>
      <c r="F15156" s="29" t="n">
        <f aca="false">(E15156+Einstellungen!$B$20)*(1+Einstellungen!$B$10)</f>
        <v>34.05661</v>
      </c>
      <c r="G15156" s="21" t="str">
        <f aca="false">IF(F15156&lt;Einstellungen!$B$5,"ja","nein")</f>
        <v>nein</v>
      </c>
      <c r="H15156" s="21" t="s">
        <v>34</v>
      </c>
      <c r="I15156" s="29" t="n">
        <f aca="false">INDEX(Einstellungen!$B$27:$B$50,11)</f>
        <v>1.05</v>
      </c>
      <c r="J15156" s="29" t="n">
        <f aca="false">F15156*I15156</f>
        <v>35.7594405</v>
      </c>
    </row>
    <row r="15157" customFormat="false" ht="15" hidden="false" customHeight="false" outlineLevel="0" collapsed="false">
      <c r="A15157" s="28" t="n">
        <v>46212</v>
      </c>
      <c r="B15157" s="21" t="s">
        <v>123</v>
      </c>
      <c r="C15157" s="21" t="s">
        <v>136</v>
      </c>
      <c r="D15157" s="29" t="n">
        <v>86.83</v>
      </c>
      <c r="E15157" s="29" t="n">
        <f aca="false">D15157/10</f>
        <v>8.683</v>
      </c>
      <c r="F15157" s="29" t="n">
        <f aca="false">(E15157+Einstellungen!$B$20)*(1+Einstellungen!$B$10)</f>
        <v>32.53341</v>
      </c>
      <c r="G15157" s="21" t="str">
        <f aca="false">IF(F15157&lt;Einstellungen!$B$5,"ja","nein")</f>
        <v>nein</v>
      </c>
      <c r="H15157" s="21" t="s">
        <v>34</v>
      </c>
      <c r="I15157" s="29" t="n">
        <f aca="false">INDEX(Einstellungen!$B$27:$B$50,12)</f>
        <v>1.1</v>
      </c>
      <c r="J15157" s="29" t="n">
        <f aca="false">F15157*I15157</f>
        <v>35.786751</v>
      </c>
    </row>
    <row r="15158" customFormat="false" ht="15" hidden="false" customHeight="false" outlineLevel="0" collapsed="false">
      <c r="A15158" s="28" t="n">
        <v>46212</v>
      </c>
      <c r="B15158" s="21" t="s">
        <v>124</v>
      </c>
      <c r="C15158" s="21" t="s">
        <v>136</v>
      </c>
      <c r="D15158" s="29" t="n">
        <v>66.69</v>
      </c>
      <c r="E15158" s="29" t="n">
        <f aca="false">D15158/10</f>
        <v>6.669</v>
      </c>
      <c r="F15158" s="29" t="n">
        <f aca="false">(E15158+Einstellungen!$B$20)*(1+Einstellungen!$B$10)</f>
        <v>30.13675</v>
      </c>
      <c r="G15158" s="21" t="str">
        <f aca="false">IF(F15158&lt;Einstellungen!$B$5,"ja","nein")</f>
        <v>nein</v>
      </c>
      <c r="H15158" s="21" t="s">
        <v>34</v>
      </c>
      <c r="I15158" s="29" t="n">
        <f aca="false">INDEX(Einstellungen!$B$27:$B$50,13)</f>
        <v>1.2</v>
      </c>
      <c r="J15158" s="29" t="n">
        <f aca="false">F15158*I15158</f>
        <v>36.1641</v>
      </c>
    </row>
    <row r="15159" customFormat="false" ht="15" hidden="false" customHeight="false" outlineLevel="0" collapsed="false">
      <c r="A15159" s="28" t="n">
        <v>46212</v>
      </c>
      <c r="B15159" s="21" t="s">
        <v>125</v>
      </c>
      <c r="C15159" s="21" t="s">
        <v>136</v>
      </c>
      <c r="D15159" s="29" t="n">
        <v>43.625</v>
      </c>
      <c r="E15159" s="29" t="n">
        <f aca="false">D15159/10</f>
        <v>4.3625</v>
      </c>
      <c r="F15159" s="29" t="n">
        <f aca="false">(E15159+Einstellungen!$B$20)*(1+Einstellungen!$B$10)</f>
        <v>27.392015</v>
      </c>
      <c r="G15159" s="21" t="str">
        <f aca="false">IF(F15159&lt;Einstellungen!$B$5,"ja","nein")</f>
        <v>ja</v>
      </c>
      <c r="H15159" s="21" t="s">
        <v>34</v>
      </c>
      <c r="I15159" s="29" t="n">
        <f aca="false">INDEX(Einstellungen!$B$27:$B$50,14)</f>
        <v>1.15</v>
      </c>
      <c r="J15159" s="29" t="n">
        <f aca="false">F15159*I15159</f>
        <v>31.50081725</v>
      </c>
    </row>
    <row r="15160" customFormat="false" ht="15" hidden="false" customHeight="false" outlineLevel="0" collapsed="false">
      <c r="A15160" s="28" t="n">
        <v>46212</v>
      </c>
      <c r="B15160" s="21" t="s">
        <v>126</v>
      </c>
      <c r="C15160" s="21" t="s">
        <v>136</v>
      </c>
      <c r="D15160" s="29" t="n">
        <v>38.005</v>
      </c>
      <c r="E15160" s="29" t="n">
        <f aca="false">D15160/10</f>
        <v>3.8005</v>
      </c>
      <c r="F15160" s="29" t="n">
        <f aca="false">(E15160+Einstellungen!$B$20)*(1+Einstellungen!$B$10)</f>
        <v>26.723235</v>
      </c>
      <c r="G15160" s="21" t="str">
        <f aca="false">IF(F15160&lt;Einstellungen!$B$5,"ja","nein")</f>
        <v>ja</v>
      </c>
      <c r="H15160" s="21" t="s">
        <v>34</v>
      </c>
      <c r="I15160" s="29" t="n">
        <f aca="false">INDEX(Einstellungen!$B$27:$B$50,15)</f>
        <v>1</v>
      </c>
      <c r="J15160" s="29" t="n">
        <f aca="false">F15160*I15160</f>
        <v>26.723235</v>
      </c>
    </row>
    <row r="15161" customFormat="false" ht="15" hidden="false" customHeight="false" outlineLevel="0" collapsed="false">
      <c r="A15161" s="28" t="n">
        <v>46212</v>
      </c>
      <c r="B15161" s="21" t="s">
        <v>127</v>
      </c>
      <c r="C15161" s="21" t="s">
        <v>136</v>
      </c>
      <c r="D15161" s="29" t="n">
        <v>51.04</v>
      </c>
      <c r="E15161" s="29" t="n">
        <f aca="false">D15161/10</f>
        <v>5.104</v>
      </c>
      <c r="F15161" s="29" t="n">
        <f aca="false">(E15161+Einstellungen!$B$20)*(1+Einstellungen!$B$10)</f>
        <v>28.2744</v>
      </c>
      <c r="G15161" s="21" t="str">
        <f aca="false">IF(F15161&lt;Einstellungen!$B$5,"ja","nein")</f>
        <v>ja</v>
      </c>
      <c r="H15161" s="21" t="s">
        <v>34</v>
      </c>
      <c r="I15161" s="29" t="n">
        <f aca="false">INDEX(Einstellungen!$B$27:$B$50,16)</f>
        <v>0.95</v>
      </c>
      <c r="J15161" s="29" t="n">
        <f aca="false">F15161*I15161</f>
        <v>26.86068</v>
      </c>
    </row>
    <row r="15162" customFormat="false" ht="15" hidden="false" customHeight="false" outlineLevel="0" collapsed="false">
      <c r="A15162" s="28" t="n">
        <v>46212</v>
      </c>
      <c r="B15162" s="21" t="s">
        <v>128</v>
      </c>
      <c r="C15162" s="21" t="s">
        <v>136</v>
      </c>
      <c r="D15162" s="29" t="n">
        <v>81.01</v>
      </c>
      <c r="E15162" s="29" t="n">
        <f aca="false">D15162/10</f>
        <v>8.101</v>
      </c>
      <c r="F15162" s="29" t="n">
        <f aca="false">(E15162+Einstellungen!$B$20)*(1+Einstellungen!$B$10)</f>
        <v>31.84083</v>
      </c>
      <c r="G15162" s="21" t="str">
        <f aca="false">IF(F15162&lt;Einstellungen!$B$5,"ja","nein")</f>
        <v>nein</v>
      </c>
      <c r="H15162" s="21" t="s">
        <v>34</v>
      </c>
      <c r="I15162" s="29" t="n">
        <f aca="false">INDEX(Einstellungen!$B$27:$B$50,17)</f>
        <v>0.95</v>
      </c>
      <c r="J15162" s="29" t="n">
        <f aca="false">F15162*I15162</f>
        <v>30.2487885</v>
      </c>
    </row>
    <row r="15163" customFormat="false" ht="15" hidden="false" customHeight="false" outlineLevel="0" collapsed="false">
      <c r="A15163" s="28" t="n">
        <v>46212</v>
      </c>
      <c r="B15163" s="21" t="s">
        <v>129</v>
      </c>
      <c r="C15163" s="21" t="s">
        <v>136</v>
      </c>
      <c r="D15163" s="29" t="n">
        <v>108.412</v>
      </c>
      <c r="E15163" s="29" t="n">
        <f aca="false">D15163/10</f>
        <v>10.8412</v>
      </c>
      <c r="F15163" s="29" t="n">
        <f aca="false">(E15163+Einstellungen!$B$20)*(1+Einstellungen!$B$10)</f>
        <v>35.101668</v>
      </c>
      <c r="G15163" s="21" t="str">
        <f aca="false">IF(F15163&lt;Einstellungen!$B$5,"ja","nein")</f>
        <v>nein</v>
      </c>
      <c r="H15163" s="21" t="s">
        <v>34</v>
      </c>
      <c r="I15163" s="29" t="n">
        <f aca="false">INDEX(Einstellungen!$B$27:$B$50,18)</f>
        <v>1.1</v>
      </c>
      <c r="J15163" s="29" t="n">
        <f aca="false">F15163*I15163</f>
        <v>38.6118348</v>
      </c>
    </row>
    <row r="15164" customFormat="false" ht="15" hidden="false" customHeight="false" outlineLevel="0" collapsed="false">
      <c r="A15164" s="28" t="n">
        <v>46212</v>
      </c>
      <c r="B15164" s="21" t="s">
        <v>130</v>
      </c>
      <c r="C15164" s="21" t="s">
        <v>136</v>
      </c>
      <c r="D15164" s="29" t="n">
        <v>130.407</v>
      </c>
      <c r="E15164" s="29" t="n">
        <f aca="false">D15164/10</f>
        <v>13.0407</v>
      </c>
      <c r="F15164" s="29" t="n">
        <f aca="false">(E15164+Einstellungen!$B$20)*(1+Einstellungen!$B$10)</f>
        <v>37.719073</v>
      </c>
      <c r="G15164" s="21" t="str">
        <f aca="false">IF(F15164&lt;Einstellungen!$B$5,"ja","nein")</f>
        <v>nein</v>
      </c>
      <c r="H15164" s="21" t="s">
        <v>34</v>
      </c>
      <c r="I15164" s="29" t="n">
        <f aca="false">INDEX(Einstellungen!$B$27:$B$50,19)</f>
        <v>1.35</v>
      </c>
      <c r="J15164" s="29" t="n">
        <f aca="false">F15164*I15164</f>
        <v>50.92074855</v>
      </c>
    </row>
    <row r="15165" customFormat="false" ht="15" hidden="false" customHeight="false" outlineLevel="0" collapsed="false">
      <c r="A15165" s="28" t="n">
        <v>46212</v>
      </c>
      <c r="B15165" s="21" t="s">
        <v>131</v>
      </c>
      <c r="C15165" s="21" t="s">
        <v>136</v>
      </c>
      <c r="D15165" s="29" t="n">
        <v>166.5</v>
      </c>
      <c r="E15165" s="29" t="n">
        <f aca="false">D15165/10</f>
        <v>16.65</v>
      </c>
      <c r="F15165" s="29" t="n">
        <f aca="false">(E15165+Einstellungen!$B$20)*(1+Einstellungen!$B$10)</f>
        <v>42.01414</v>
      </c>
      <c r="G15165" s="21" t="str">
        <f aca="false">IF(F15165&lt;Einstellungen!$B$5,"ja","nein")</f>
        <v>nein</v>
      </c>
      <c r="H15165" s="21" t="s">
        <v>34</v>
      </c>
      <c r="I15165" s="29" t="n">
        <f aca="false">INDEX(Einstellungen!$B$27:$B$50,20)</f>
        <v>1.45</v>
      </c>
      <c r="J15165" s="29" t="n">
        <f aca="false">F15165*I15165</f>
        <v>60.920503</v>
      </c>
    </row>
    <row r="15166" customFormat="false" ht="15" hidden="false" customHeight="false" outlineLevel="0" collapsed="false">
      <c r="A15166" s="28" t="n">
        <v>46212</v>
      </c>
      <c r="B15166" s="21" t="s">
        <v>132</v>
      </c>
      <c r="C15166" s="21" t="s">
        <v>136</v>
      </c>
      <c r="D15166" s="29" t="n">
        <v>210.7</v>
      </c>
      <c r="E15166" s="29" t="n">
        <f aca="false">D15166/10</f>
        <v>21.07</v>
      </c>
      <c r="F15166" s="29" t="n">
        <f aca="false">(E15166+Einstellungen!$B$20)*(1+Einstellungen!$B$10)</f>
        <v>47.27394</v>
      </c>
      <c r="G15166" s="21" t="str">
        <f aca="false">IF(F15166&lt;Einstellungen!$B$5,"ja","nein")</f>
        <v>nein</v>
      </c>
      <c r="H15166" s="21" t="s">
        <v>34</v>
      </c>
      <c r="I15166" s="29" t="n">
        <f aca="false">INDEX(Einstellungen!$B$27:$B$50,21)</f>
        <v>1.4</v>
      </c>
      <c r="J15166" s="29" t="n">
        <f aca="false">F15166*I15166</f>
        <v>66.183516</v>
      </c>
    </row>
    <row r="15167" customFormat="false" ht="15" hidden="false" customHeight="false" outlineLevel="0" collapsed="false">
      <c r="A15167" s="28" t="n">
        <v>46212</v>
      </c>
      <c r="B15167" s="21" t="s">
        <v>133</v>
      </c>
      <c r="C15167" s="21" t="s">
        <v>136</v>
      </c>
      <c r="D15167" s="29" t="n">
        <v>213.312</v>
      </c>
      <c r="E15167" s="29" t="n">
        <f aca="false">D15167/10</f>
        <v>21.3312</v>
      </c>
      <c r="F15167" s="29" t="n">
        <f aca="false">(E15167+Einstellungen!$B$20)*(1+Einstellungen!$B$10)</f>
        <v>47.584768</v>
      </c>
      <c r="G15167" s="21" t="str">
        <f aca="false">IF(F15167&lt;Einstellungen!$B$5,"ja","nein")</f>
        <v>nein</v>
      </c>
      <c r="H15167" s="21" t="s">
        <v>34</v>
      </c>
      <c r="I15167" s="29" t="n">
        <f aca="false">INDEX(Einstellungen!$B$27:$B$50,22)</f>
        <v>1.25</v>
      </c>
      <c r="J15167" s="29" t="n">
        <f aca="false">F15167*I15167</f>
        <v>59.48096</v>
      </c>
    </row>
    <row r="15168" customFormat="false" ht="15" hidden="false" customHeight="false" outlineLevel="0" collapsed="false">
      <c r="A15168" s="28" t="n">
        <v>46212</v>
      </c>
      <c r="B15168" s="21" t="s">
        <v>134</v>
      </c>
      <c r="C15168" s="21" t="s">
        <v>136</v>
      </c>
      <c r="D15168" s="29" t="n">
        <v>183.965</v>
      </c>
      <c r="E15168" s="29" t="n">
        <f aca="false">D15168/10</f>
        <v>18.3965</v>
      </c>
      <c r="F15168" s="29" t="n">
        <f aca="false">(E15168+Einstellungen!$B$20)*(1+Einstellungen!$B$10)</f>
        <v>44.092475</v>
      </c>
      <c r="G15168" s="21" t="str">
        <f aca="false">IF(F15168&lt;Einstellungen!$B$5,"ja","nein")</f>
        <v>nein</v>
      </c>
      <c r="H15168" s="21" t="s">
        <v>34</v>
      </c>
      <c r="I15168" s="29" t="n">
        <f aca="false">INDEX(Einstellungen!$B$27:$B$50,23)</f>
        <v>1.05</v>
      </c>
      <c r="J15168" s="29" t="n">
        <f aca="false">F15168*I15168</f>
        <v>46.29709875</v>
      </c>
    </row>
    <row r="15169" customFormat="false" ht="15" hidden="false" customHeight="false" outlineLevel="0" collapsed="false">
      <c r="A15169" s="28" t="n">
        <v>46212</v>
      </c>
      <c r="B15169" s="21" t="s">
        <v>135</v>
      </c>
      <c r="C15169" s="21" t="s">
        <v>136</v>
      </c>
      <c r="D15169" s="29" t="n">
        <v>162.745</v>
      </c>
      <c r="E15169" s="29" t="n">
        <f aca="false">D15169/10</f>
        <v>16.2745</v>
      </c>
      <c r="F15169" s="29" t="n">
        <f aca="false">(E15169+Einstellungen!$B$20)*(1+Einstellungen!$B$10)</f>
        <v>41.567295</v>
      </c>
      <c r="G15169" s="21" t="str">
        <f aca="false">IF(F15169&lt;Einstellungen!$B$5,"ja","nein")</f>
        <v>nein</v>
      </c>
      <c r="H15169" s="21" t="s">
        <v>34</v>
      </c>
      <c r="I15169" s="29" t="n">
        <f aca="false">INDEX(Einstellungen!$B$27:$B$50,24)</f>
        <v>0.8</v>
      </c>
      <c r="J15169" s="29" t="n">
        <f aca="false">F15169*I15169</f>
        <v>33.253836</v>
      </c>
    </row>
    <row r="15170" customFormat="false" ht="15" hidden="false" customHeight="false" outlineLevel="0" collapsed="false">
      <c r="A15170" s="28" t="n">
        <v>46213</v>
      </c>
      <c r="B15170" s="21" t="s">
        <v>111</v>
      </c>
      <c r="C15170" s="21" t="s">
        <v>137</v>
      </c>
      <c r="D15170" s="29" t="n">
        <v>153.558</v>
      </c>
      <c r="E15170" s="29" t="n">
        <f aca="false">D15170/10</f>
        <v>15.3558</v>
      </c>
      <c r="F15170" s="29" t="n">
        <f aca="false">(E15170+Einstellungen!$B$20)*(1+Einstellungen!$B$10)</f>
        <v>40.474042</v>
      </c>
      <c r="G15170" s="21" t="str">
        <f aca="false">IF(F15170&lt;Einstellungen!$B$5,"ja","nein")</f>
        <v>nein</v>
      </c>
      <c r="H15170" s="21" t="s">
        <v>34</v>
      </c>
      <c r="I15170" s="29" t="n">
        <f aca="false">INDEX(Einstellungen!$B$27:$B$50,1)</f>
        <v>0.6</v>
      </c>
      <c r="J15170" s="29" t="n">
        <f aca="false">F15170*I15170</f>
        <v>24.2844252</v>
      </c>
    </row>
    <row r="15171" customFormat="false" ht="15" hidden="false" customHeight="false" outlineLevel="0" collapsed="false">
      <c r="A15171" s="28" t="n">
        <v>46213</v>
      </c>
      <c r="B15171" s="21" t="s">
        <v>113</v>
      </c>
      <c r="C15171" s="21" t="s">
        <v>137</v>
      </c>
      <c r="D15171" s="29" t="n">
        <v>143.433</v>
      </c>
      <c r="E15171" s="29" t="n">
        <f aca="false">D15171/10</f>
        <v>14.3433</v>
      </c>
      <c r="F15171" s="29" t="n">
        <f aca="false">(E15171+Einstellungen!$B$20)*(1+Einstellungen!$B$10)</f>
        <v>39.269167</v>
      </c>
      <c r="G15171" s="21" t="str">
        <f aca="false">IF(F15171&lt;Einstellungen!$B$5,"ja","nein")</f>
        <v>nein</v>
      </c>
      <c r="H15171" s="21" t="s">
        <v>34</v>
      </c>
      <c r="I15171" s="29" t="n">
        <f aca="false">INDEX(Einstellungen!$B$27:$B$50,2)</f>
        <v>0.5</v>
      </c>
      <c r="J15171" s="29" t="n">
        <f aca="false">F15171*I15171</f>
        <v>19.6345835</v>
      </c>
    </row>
    <row r="15172" customFormat="false" ht="15" hidden="false" customHeight="false" outlineLevel="0" collapsed="false">
      <c r="A15172" s="28" t="n">
        <v>46213</v>
      </c>
      <c r="B15172" s="21" t="s">
        <v>114</v>
      </c>
      <c r="C15172" s="21" t="s">
        <v>137</v>
      </c>
      <c r="D15172" s="29" t="n">
        <v>139.7</v>
      </c>
      <c r="E15172" s="29" t="n">
        <f aca="false">D15172/10</f>
        <v>13.97</v>
      </c>
      <c r="F15172" s="29" t="n">
        <f aca="false">(E15172+Einstellungen!$B$20)*(1+Einstellungen!$B$10)</f>
        <v>38.82494</v>
      </c>
      <c r="G15172" s="21" t="str">
        <f aca="false">IF(F15172&lt;Einstellungen!$B$5,"ja","nein")</f>
        <v>nein</v>
      </c>
      <c r="H15172" s="21" t="s">
        <v>34</v>
      </c>
      <c r="I15172" s="29" t="n">
        <f aca="false">INDEX(Einstellungen!$B$27:$B$50,3)</f>
        <v>0.45</v>
      </c>
      <c r="J15172" s="29" t="n">
        <f aca="false">F15172*I15172</f>
        <v>17.471223</v>
      </c>
    </row>
    <row r="15173" customFormat="false" ht="15" hidden="false" customHeight="false" outlineLevel="0" collapsed="false">
      <c r="A15173" s="28" t="n">
        <v>46213</v>
      </c>
      <c r="B15173" s="21" t="s">
        <v>115</v>
      </c>
      <c r="C15173" s="21" t="s">
        <v>137</v>
      </c>
      <c r="D15173" s="29" t="n">
        <v>137.928</v>
      </c>
      <c r="E15173" s="29" t="n">
        <f aca="false">D15173/10</f>
        <v>13.7928</v>
      </c>
      <c r="F15173" s="29" t="n">
        <f aca="false">(E15173+Einstellungen!$B$20)*(1+Einstellungen!$B$10)</f>
        <v>38.614072</v>
      </c>
      <c r="G15173" s="21" t="str">
        <f aca="false">IF(F15173&lt;Einstellungen!$B$5,"ja","nein")</f>
        <v>nein</v>
      </c>
      <c r="H15173" s="21" t="s">
        <v>34</v>
      </c>
      <c r="I15173" s="29" t="n">
        <f aca="false">INDEX(Einstellungen!$B$27:$B$50,4)</f>
        <v>0.45</v>
      </c>
      <c r="J15173" s="29" t="n">
        <f aca="false">F15173*I15173</f>
        <v>17.3763324</v>
      </c>
    </row>
    <row r="15174" customFormat="false" ht="15" hidden="false" customHeight="false" outlineLevel="0" collapsed="false">
      <c r="A15174" s="28" t="n">
        <v>46213</v>
      </c>
      <c r="B15174" s="21" t="s">
        <v>116</v>
      </c>
      <c r="C15174" s="21" t="s">
        <v>137</v>
      </c>
      <c r="D15174" s="29" t="n">
        <v>138.27</v>
      </c>
      <c r="E15174" s="29" t="n">
        <f aca="false">D15174/10</f>
        <v>13.827</v>
      </c>
      <c r="F15174" s="29" t="n">
        <f aca="false">(E15174+Einstellungen!$B$20)*(1+Einstellungen!$B$10)</f>
        <v>38.65477</v>
      </c>
      <c r="G15174" s="21" t="str">
        <f aca="false">IF(F15174&lt;Einstellungen!$B$5,"ja","nein")</f>
        <v>nein</v>
      </c>
      <c r="H15174" s="21" t="s">
        <v>34</v>
      </c>
      <c r="I15174" s="29" t="n">
        <f aca="false">INDEX(Einstellungen!$B$27:$B$50,5)</f>
        <v>0.45</v>
      </c>
      <c r="J15174" s="29" t="n">
        <f aca="false">F15174*I15174</f>
        <v>17.3946465</v>
      </c>
    </row>
    <row r="15175" customFormat="false" ht="15" hidden="false" customHeight="false" outlineLevel="0" collapsed="false">
      <c r="A15175" s="28" t="n">
        <v>46213</v>
      </c>
      <c r="B15175" s="21" t="s">
        <v>117</v>
      </c>
      <c r="C15175" s="21" t="s">
        <v>137</v>
      </c>
      <c r="D15175" s="29" t="n">
        <v>142.452</v>
      </c>
      <c r="E15175" s="29" t="n">
        <f aca="false">D15175/10</f>
        <v>14.2452</v>
      </c>
      <c r="F15175" s="29" t="n">
        <f aca="false">(E15175+Einstellungen!$B$20)*(1+Einstellungen!$B$10)</f>
        <v>39.152428</v>
      </c>
      <c r="G15175" s="21" t="str">
        <f aca="false">IF(F15175&lt;Einstellungen!$B$5,"ja","nein")</f>
        <v>nein</v>
      </c>
      <c r="H15175" s="21" t="s">
        <v>34</v>
      </c>
      <c r="I15175" s="29" t="n">
        <f aca="false">INDEX(Einstellungen!$B$27:$B$50,6)</f>
        <v>0.5</v>
      </c>
      <c r="J15175" s="29" t="n">
        <f aca="false">F15175*I15175</f>
        <v>19.576214</v>
      </c>
    </row>
    <row r="15176" customFormat="false" ht="15" hidden="false" customHeight="false" outlineLevel="0" collapsed="false">
      <c r="A15176" s="28" t="n">
        <v>46213</v>
      </c>
      <c r="B15176" s="21" t="s">
        <v>118</v>
      </c>
      <c r="C15176" s="21" t="s">
        <v>137</v>
      </c>
      <c r="D15176" s="29" t="n">
        <v>151.14</v>
      </c>
      <c r="E15176" s="29" t="n">
        <f aca="false">D15176/10</f>
        <v>15.114</v>
      </c>
      <c r="F15176" s="29" t="n">
        <f aca="false">(E15176+Einstellungen!$B$20)*(1+Einstellungen!$B$10)</f>
        <v>40.1863</v>
      </c>
      <c r="G15176" s="21" t="str">
        <f aca="false">IF(F15176&lt;Einstellungen!$B$5,"ja","nein")</f>
        <v>nein</v>
      </c>
      <c r="H15176" s="21" t="s">
        <v>34</v>
      </c>
      <c r="I15176" s="29" t="n">
        <f aca="false">INDEX(Einstellungen!$B$27:$B$50,7)</f>
        <v>0.7</v>
      </c>
      <c r="J15176" s="29" t="n">
        <f aca="false">F15176*I15176</f>
        <v>28.13041</v>
      </c>
    </row>
    <row r="15177" customFormat="false" ht="15" hidden="false" customHeight="false" outlineLevel="0" collapsed="false">
      <c r="A15177" s="28" t="n">
        <v>46213</v>
      </c>
      <c r="B15177" s="21" t="s">
        <v>119</v>
      </c>
      <c r="C15177" s="21" t="s">
        <v>137</v>
      </c>
      <c r="D15177" s="29" t="n">
        <v>147.692</v>
      </c>
      <c r="E15177" s="29" t="n">
        <f aca="false">D15177/10</f>
        <v>14.7692</v>
      </c>
      <c r="F15177" s="29" t="n">
        <f aca="false">(E15177+Einstellungen!$B$20)*(1+Einstellungen!$B$10)</f>
        <v>39.775988</v>
      </c>
      <c r="G15177" s="21" t="str">
        <f aca="false">IF(F15177&lt;Einstellungen!$B$5,"ja","nein")</f>
        <v>nein</v>
      </c>
      <c r="H15177" s="21" t="s">
        <v>34</v>
      </c>
      <c r="I15177" s="29" t="n">
        <f aca="false">INDEX(Einstellungen!$B$27:$B$50,8)</f>
        <v>0.95</v>
      </c>
      <c r="J15177" s="29" t="n">
        <f aca="false">F15177*I15177</f>
        <v>37.7871886</v>
      </c>
    </row>
    <row r="15178" customFormat="false" ht="15" hidden="false" customHeight="false" outlineLevel="0" collapsed="false">
      <c r="A15178" s="28" t="n">
        <v>46213</v>
      </c>
      <c r="B15178" s="21" t="s">
        <v>120</v>
      </c>
      <c r="C15178" s="21" t="s">
        <v>137</v>
      </c>
      <c r="D15178" s="29" t="n">
        <v>134.903</v>
      </c>
      <c r="E15178" s="29" t="n">
        <f aca="false">D15178/10</f>
        <v>13.4903</v>
      </c>
      <c r="F15178" s="29" t="n">
        <f aca="false">(E15178+Einstellungen!$B$20)*(1+Einstellungen!$B$10)</f>
        <v>38.254097</v>
      </c>
      <c r="G15178" s="21" t="str">
        <f aca="false">IF(F15178&lt;Einstellungen!$B$5,"ja","nein")</f>
        <v>nein</v>
      </c>
      <c r="H15178" s="21" t="s">
        <v>34</v>
      </c>
      <c r="I15178" s="29" t="n">
        <f aca="false">INDEX(Einstellungen!$B$27:$B$50,9)</f>
        <v>1.05</v>
      </c>
      <c r="J15178" s="29" t="n">
        <f aca="false">F15178*I15178</f>
        <v>40.16680185</v>
      </c>
    </row>
    <row r="15179" customFormat="false" ht="15" hidden="false" customHeight="false" outlineLevel="0" collapsed="false">
      <c r="A15179" s="28" t="n">
        <v>46213</v>
      </c>
      <c r="B15179" s="21" t="s">
        <v>121</v>
      </c>
      <c r="C15179" s="21" t="s">
        <v>137</v>
      </c>
      <c r="D15179" s="29" t="n">
        <v>121.975</v>
      </c>
      <c r="E15179" s="29" t="n">
        <f aca="false">D15179/10</f>
        <v>12.1975</v>
      </c>
      <c r="F15179" s="29" t="n">
        <f aca="false">(E15179+Einstellungen!$B$20)*(1+Einstellungen!$B$10)</f>
        <v>36.715665</v>
      </c>
      <c r="G15179" s="21" t="str">
        <f aca="false">IF(F15179&lt;Einstellungen!$B$5,"ja","nein")</f>
        <v>nein</v>
      </c>
      <c r="H15179" s="21" t="s">
        <v>34</v>
      </c>
      <c r="I15179" s="29" t="n">
        <f aca="false">INDEX(Einstellungen!$B$27:$B$50,10)</f>
        <v>1.05</v>
      </c>
      <c r="J15179" s="29" t="n">
        <f aca="false">F15179*I15179</f>
        <v>38.55144825</v>
      </c>
    </row>
    <row r="15180" customFormat="false" ht="15" hidden="false" customHeight="false" outlineLevel="0" collapsed="false">
      <c r="A15180" s="28" t="n">
        <v>46213</v>
      </c>
      <c r="B15180" s="21" t="s">
        <v>122</v>
      </c>
      <c r="C15180" s="21" t="s">
        <v>137</v>
      </c>
      <c r="D15180" s="29" t="n">
        <v>99.895</v>
      </c>
      <c r="E15180" s="29" t="n">
        <f aca="false">D15180/10</f>
        <v>9.9895</v>
      </c>
      <c r="F15180" s="29" t="n">
        <f aca="false">(E15180+Einstellungen!$B$20)*(1+Einstellungen!$B$10)</f>
        <v>34.088145</v>
      </c>
      <c r="G15180" s="21" t="str">
        <f aca="false">IF(F15180&lt;Einstellungen!$B$5,"ja","nein")</f>
        <v>nein</v>
      </c>
      <c r="H15180" s="21" t="s">
        <v>34</v>
      </c>
      <c r="I15180" s="29" t="n">
        <f aca="false">INDEX(Einstellungen!$B$27:$B$50,11)</f>
        <v>1.05</v>
      </c>
      <c r="J15180" s="29" t="n">
        <f aca="false">F15180*I15180</f>
        <v>35.79255225</v>
      </c>
    </row>
    <row r="15181" customFormat="false" ht="15" hidden="false" customHeight="false" outlineLevel="0" collapsed="false">
      <c r="A15181" s="28" t="n">
        <v>46213</v>
      </c>
      <c r="B15181" s="21" t="s">
        <v>123</v>
      </c>
      <c r="C15181" s="21" t="s">
        <v>137</v>
      </c>
      <c r="D15181" s="29" t="n">
        <v>78.31</v>
      </c>
      <c r="E15181" s="29" t="n">
        <f aca="false">D15181/10</f>
        <v>7.831</v>
      </c>
      <c r="F15181" s="29" t="n">
        <f aca="false">(E15181+Einstellungen!$B$20)*(1+Einstellungen!$B$10)</f>
        <v>31.51953</v>
      </c>
      <c r="G15181" s="21" t="str">
        <f aca="false">IF(F15181&lt;Einstellungen!$B$5,"ja","nein")</f>
        <v>nein</v>
      </c>
      <c r="H15181" s="21" t="s">
        <v>34</v>
      </c>
      <c r="I15181" s="29" t="n">
        <f aca="false">INDEX(Einstellungen!$B$27:$B$50,12)</f>
        <v>1.1</v>
      </c>
      <c r="J15181" s="29" t="n">
        <f aca="false">F15181*I15181</f>
        <v>34.671483</v>
      </c>
    </row>
    <row r="15182" customFormat="false" ht="15" hidden="false" customHeight="false" outlineLevel="0" collapsed="false">
      <c r="A15182" s="28" t="n">
        <v>46213</v>
      </c>
      <c r="B15182" s="21" t="s">
        <v>124</v>
      </c>
      <c r="C15182" s="21" t="s">
        <v>137</v>
      </c>
      <c r="D15182" s="29" t="n">
        <v>56.805</v>
      </c>
      <c r="E15182" s="29" t="n">
        <f aca="false">D15182/10</f>
        <v>5.6805</v>
      </c>
      <c r="F15182" s="29" t="n">
        <f aca="false">(E15182+Einstellungen!$B$20)*(1+Einstellungen!$B$10)</f>
        <v>28.960435</v>
      </c>
      <c r="G15182" s="21" t="str">
        <f aca="false">IF(F15182&lt;Einstellungen!$B$5,"ja","nein")</f>
        <v>ja</v>
      </c>
      <c r="H15182" s="21" t="s">
        <v>34</v>
      </c>
      <c r="I15182" s="29" t="n">
        <f aca="false">INDEX(Einstellungen!$B$27:$B$50,13)</f>
        <v>1.2</v>
      </c>
      <c r="J15182" s="29" t="n">
        <f aca="false">F15182*I15182</f>
        <v>34.752522</v>
      </c>
    </row>
    <row r="15183" customFormat="false" ht="15" hidden="false" customHeight="false" outlineLevel="0" collapsed="false">
      <c r="A15183" s="28" t="n">
        <v>46213</v>
      </c>
      <c r="B15183" s="21" t="s">
        <v>125</v>
      </c>
      <c r="C15183" s="21" t="s">
        <v>137</v>
      </c>
      <c r="D15183" s="29" t="n">
        <v>37.36</v>
      </c>
      <c r="E15183" s="29" t="n">
        <f aca="false">D15183/10</f>
        <v>3.736</v>
      </c>
      <c r="F15183" s="29" t="n">
        <f aca="false">(E15183+Einstellungen!$B$20)*(1+Einstellungen!$B$10)</f>
        <v>26.64648</v>
      </c>
      <c r="G15183" s="21" t="str">
        <f aca="false">IF(F15183&lt;Einstellungen!$B$5,"ja","nein")</f>
        <v>ja</v>
      </c>
      <c r="H15183" s="21" t="s">
        <v>34</v>
      </c>
      <c r="I15183" s="29" t="n">
        <f aca="false">INDEX(Einstellungen!$B$27:$B$50,14)</f>
        <v>1.15</v>
      </c>
      <c r="J15183" s="29" t="n">
        <f aca="false">F15183*I15183</f>
        <v>30.643452</v>
      </c>
    </row>
    <row r="15184" customFormat="false" ht="15" hidden="false" customHeight="false" outlineLevel="0" collapsed="false">
      <c r="A15184" s="28" t="n">
        <v>46213</v>
      </c>
      <c r="B15184" s="21" t="s">
        <v>126</v>
      </c>
      <c r="C15184" s="21" t="s">
        <v>137</v>
      </c>
      <c r="D15184" s="29" t="n">
        <v>40.95</v>
      </c>
      <c r="E15184" s="29" t="n">
        <f aca="false">D15184/10</f>
        <v>4.095</v>
      </c>
      <c r="F15184" s="29" t="n">
        <f aca="false">(E15184+Einstellungen!$B$20)*(1+Einstellungen!$B$10)</f>
        <v>27.07369</v>
      </c>
      <c r="G15184" s="21" t="str">
        <f aca="false">IF(F15184&lt;Einstellungen!$B$5,"ja","nein")</f>
        <v>ja</v>
      </c>
      <c r="H15184" s="21" t="s">
        <v>34</v>
      </c>
      <c r="I15184" s="29" t="n">
        <f aca="false">INDEX(Einstellungen!$B$27:$B$50,15)</f>
        <v>1</v>
      </c>
      <c r="J15184" s="29" t="n">
        <f aca="false">F15184*I15184</f>
        <v>27.07369</v>
      </c>
    </row>
    <row r="15185" customFormat="false" ht="15" hidden="false" customHeight="false" outlineLevel="0" collapsed="false">
      <c r="A15185" s="28" t="n">
        <v>46213</v>
      </c>
      <c r="B15185" s="21" t="s">
        <v>127</v>
      </c>
      <c r="C15185" s="21" t="s">
        <v>137</v>
      </c>
      <c r="D15185" s="29" t="n">
        <v>62.1</v>
      </c>
      <c r="E15185" s="29" t="n">
        <f aca="false">D15185/10</f>
        <v>6.21</v>
      </c>
      <c r="F15185" s="29" t="n">
        <f aca="false">(E15185+Einstellungen!$B$20)*(1+Einstellungen!$B$10)</f>
        <v>29.59054</v>
      </c>
      <c r="G15185" s="21" t="str">
        <f aca="false">IF(F15185&lt;Einstellungen!$B$5,"ja","nein")</f>
        <v>nein</v>
      </c>
      <c r="H15185" s="21" t="s">
        <v>34</v>
      </c>
      <c r="I15185" s="29" t="n">
        <f aca="false">INDEX(Einstellungen!$B$27:$B$50,16)</f>
        <v>0.95</v>
      </c>
      <c r="J15185" s="29" t="n">
        <f aca="false">F15185*I15185</f>
        <v>28.111013</v>
      </c>
    </row>
    <row r="15186" customFormat="false" ht="15" hidden="false" customHeight="false" outlineLevel="0" collapsed="false">
      <c r="A15186" s="28" t="n">
        <v>46213</v>
      </c>
      <c r="B15186" s="21" t="s">
        <v>128</v>
      </c>
      <c r="C15186" s="21" t="s">
        <v>137</v>
      </c>
      <c r="D15186" s="29" t="n">
        <v>88.412</v>
      </c>
      <c r="E15186" s="29" t="n">
        <f aca="false">D15186/10</f>
        <v>8.8412</v>
      </c>
      <c r="F15186" s="29" t="n">
        <f aca="false">(E15186+Einstellungen!$B$20)*(1+Einstellungen!$B$10)</f>
        <v>32.721668</v>
      </c>
      <c r="G15186" s="21" t="str">
        <f aca="false">IF(F15186&lt;Einstellungen!$B$5,"ja","nein")</f>
        <v>nein</v>
      </c>
      <c r="H15186" s="21" t="s">
        <v>34</v>
      </c>
      <c r="I15186" s="29" t="n">
        <f aca="false">INDEX(Einstellungen!$B$27:$B$50,17)</f>
        <v>0.95</v>
      </c>
      <c r="J15186" s="29" t="n">
        <f aca="false">F15186*I15186</f>
        <v>31.0855846</v>
      </c>
    </row>
    <row r="15187" customFormat="false" ht="15" hidden="false" customHeight="false" outlineLevel="0" collapsed="false">
      <c r="A15187" s="28" t="n">
        <v>46213</v>
      </c>
      <c r="B15187" s="21" t="s">
        <v>129</v>
      </c>
      <c r="C15187" s="21" t="s">
        <v>137</v>
      </c>
      <c r="D15187" s="29" t="n">
        <v>113.82</v>
      </c>
      <c r="E15187" s="29" t="n">
        <f aca="false">D15187/10</f>
        <v>11.382</v>
      </c>
      <c r="F15187" s="29" t="n">
        <f aca="false">(E15187+Einstellungen!$B$20)*(1+Einstellungen!$B$10)</f>
        <v>35.74522</v>
      </c>
      <c r="G15187" s="21" t="str">
        <f aca="false">IF(F15187&lt;Einstellungen!$B$5,"ja","nein")</f>
        <v>nein</v>
      </c>
      <c r="H15187" s="21" t="s">
        <v>34</v>
      </c>
      <c r="I15187" s="29" t="n">
        <f aca="false">INDEX(Einstellungen!$B$27:$B$50,18)</f>
        <v>1.1</v>
      </c>
      <c r="J15187" s="29" t="n">
        <f aca="false">F15187*I15187</f>
        <v>39.319742</v>
      </c>
    </row>
    <row r="15188" customFormat="false" ht="15" hidden="false" customHeight="false" outlineLevel="0" collapsed="false">
      <c r="A15188" s="28" t="n">
        <v>46213</v>
      </c>
      <c r="B15188" s="21" t="s">
        <v>130</v>
      </c>
      <c r="C15188" s="21" t="s">
        <v>137</v>
      </c>
      <c r="D15188" s="29" t="n">
        <v>128.435</v>
      </c>
      <c r="E15188" s="29" t="n">
        <f aca="false">D15188/10</f>
        <v>12.8435</v>
      </c>
      <c r="F15188" s="29" t="n">
        <f aca="false">(E15188+Einstellungen!$B$20)*(1+Einstellungen!$B$10)</f>
        <v>37.484405</v>
      </c>
      <c r="G15188" s="21" t="str">
        <f aca="false">IF(F15188&lt;Einstellungen!$B$5,"ja","nein")</f>
        <v>nein</v>
      </c>
      <c r="H15188" s="21" t="s">
        <v>34</v>
      </c>
      <c r="I15188" s="29" t="n">
        <f aca="false">INDEX(Einstellungen!$B$27:$B$50,19)</f>
        <v>1.35</v>
      </c>
      <c r="J15188" s="29" t="n">
        <f aca="false">F15188*I15188</f>
        <v>50.60394675</v>
      </c>
    </row>
    <row r="15189" customFormat="false" ht="15" hidden="false" customHeight="false" outlineLevel="0" collapsed="false">
      <c r="A15189" s="28" t="n">
        <v>46213</v>
      </c>
      <c r="B15189" s="21" t="s">
        <v>131</v>
      </c>
      <c r="C15189" s="21" t="s">
        <v>137</v>
      </c>
      <c r="D15189" s="29" t="n">
        <v>165.02</v>
      </c>
      <c r="E15189" s="29" t="n">
        <f aca="false">D15189/10</f>
        <v>16.502</v>
      </c>
      <c r="F15189" s="29" t="n">
        <f aca="false">(E15189+Einstellungen!$B$20)*(1+Einstellungen!$B$10)</f>
        <v>41.83802</v>
      </c>
      <c r="G15189" s="21" t="str">
        <f aca="false">IF(F15189&lt;Einstellungen!$B$5,"ja","nein")</f>
        <v>nein</v>
      </c>
      <c r="H15189" s="21" t="s">
        <v>34</v>
      </c>
      <c r="I15189" s="29" t="n">
        <f aca="false">INDEX(Einstellungen!$B$27:$B$50,20)</f>
        <v>1.45</v>
      </c>
      <c r="J15189" s="29" t="n">
        <f aca="false">F15189*I15189</f>
        <v>60.665129</v>
      </c>
    </row>
    <row r="15190" customFormat="false" ht="15" hidden="false" customHeight="false" outlineLevel="0" collapsed="false">
      <c r="A15190" s="28" t="n">
        <v>46213</v>
      </c>
      <c r="B15190" s="21" t="s">
        <v>132</v>
      </c>
      <c r="C15190" s="21" t="s">
        <v>137</v>
      </c>
      <c r="D15190" s="29" t="n">
        <v>186.678</v>
      </c>
      <c r="E15190" s="29" t="n">
        <f aca="false">D15190/10</f>
        <v>18.6678</v>
      </c>
      <c r="F15190" s="29" t="n">
        <f aca="false">(E15190+Einstellungen!$B$20)*(1+Einstellungen!$B$10)</f>
        <v>44.415322</v>
      </c>
      <c r="G15190" s="21" t="str">
        <f aca="false">IF(F15190&lt;Einstellungen!$B$5,"ja","nein")</f>
        <v>nein</v>
      </c>
      <c r="H15190" s="21" t="s">
        <v>34</v>
      </c>
      <c r="I15190" s="29" t="n">
        <f aca="false">INDEX(Einstellungen!$B$27:$B$50,21)</f>
        <v>1.4</v>
      </c>
      <c r="J15190" s="29" t="n">
        <f aca="false">F15190*I15190</f>
        <v>62.1814508</v>
      </c>
    </row>
    <row r="15191" customFormat="false" ht="15" hidden="false" customHeight="false" outlineLevel="0" collapsed="false">
      <c r="A15191" s="28" t="n">
        <v>46213</v>
      </c>
      <c r="B15191" s="21" t="s">
        <v>133</v>
      </c>
      <c r="C15191" s="21" t="s">
        <v>137</v>
      </c>
      <c r="D15191" s="29" t="n">
        <v>176.885</v>
      </c>
      <c r="E15191" s="29" t="n">
        <f aca="false">D15191/10</f>
        <v>17.6885</v>
      </c>
      <c r="F15191" s="29" t="n">
        <f aca="false">(E15191+Einstellungen!$B$20)*(1+Einstellungen!$B$10)</f>
        <v>43.249955</v>
      </c>
      <c r="G15191" s="21" t="str">
        <f aca="false">IF(F15191&lt;Einstellungen!$B$5,"ja","nein")</f>
        <v>nein</v>
      </c>
      <c r="H15191" s="21" t="s">
        <v>34</v>
      </c>
      <c r="I15191" s="29" t="n">
        <f aca="false">INDEX(Einstellungen!$B$27:$B$50,22)</f>
        <v>1.25</v>
      </c>
      <c r="J15191" s="29" t="n">
        <f aca="false">F15191*I15191</f>
        <v>54.06244375</v>
      </c>
    </row>
    <row r="15192" customFormat="false" ht="15" hidden="false" customHeight="false" outlineLevel="0" collapsed="false">
      <c r="A15192" s="28" t="n">
        <v>46213</v>
      </c>
      <c r="B15192" s="21" t="s">
        <v>134</v>
      </c>
      <c r="C15192" s="21" t="s">
        <v>137</v>
      </c>
      <c r="D15192" s="29" t="n">
        <v>168</v>
      </c>
      <c r="E15192" s="29" t="n">
        <f aca="false">D15192/10</f>
        <v>16.8</v>
      </c>
      <c r="F15192" s="29" t="n">
        <f aca="false">(E15192+Einstellungen!$B$20)*(1+Einstellungen!$B$10)</f>
        <v>42.19264</v>
      </c>
      <c r="G15192" s="21" t="str">
        <f aca="false">IF(F15192&lt;Einstellungen!$B$5,"ja","nein")</f>
        <v>nein</v>
      </c>
      <c r="H15192" s="21" t="s">
        <v>34</v>
      </c>
      <c r="I15192" s="29" t="n">
        <f aca="false">INDEX(Einstellungen!$B$27:$B$50,23)</f>
        <v>1.05</v>
      </c>
      <c r="J15192" s="29" t="n">
        <f aca="false">F15192*I15192</f>
        <v>44.302272</v>
      </c>
    </row>
    <row r="15193" customFormat="false" ht="15" hidden="false" customHeight="false" outlineLevel="0" collapsed="false">
      <c r="A15193" s="28" t="n">
        <v>46213</v>
      </c>
      <c r="B15193" s="21" t="s">
        <v>135</v>
      </c>
      <c r="C15193" s="21" t="s">
        <v>137</v>
      </c>
      <c r="D15193" s="29" t="n">
        <v>154.463</v>
      </c>
      <c r="E15193" s="29" t="n">
        <f aca="false">D15193/10</f>
        <v>15.4463</v>
      </c>
      <c r="F15193" s="29" t="n">
        <f aca="false">(E15193+Einstellungen!$B$20)*(1+Einstellungen!$B$10)</f>
        <v>40.581737</v>
      </c>
      <c r="G15193" s="21" t="str">
        <f aca="false">IF(F15193&lt;Einstellungen!$B$5,"ja","nein")</f>
        <v>nein</v>
      </c>
      <c r="H15193" s="21" t="s">
        <v>34</v>
      </c>
      <c r="I15193" s="29" t="n">
        <f aca="false">INDEX(Einstellungen!$B$27:$B$50,24)</f>
        <v>0.8</v>
      </c>
      <c r="J15193" s="29" t="n">
        <f aca="false">F15193*I15193</f>
        <v>32.4653896</v>
      </c>
    </row>
    <row r="15194" customFormat="false" ht="15" hidden="false" customHeight="false" outlineLevel="0" collapsed="false">
      <c r="A15194" s="28" t="n">
        <v>46214</v>
      </c>
      <c r="B15194" s="21" t="s">
        <v>111</v>
      </c>
      <c r="C15194" s="21" t="s">
        <v>138</v>
      </c>
      <c r="D15194" s="29" t="n">
        <v>150.498</v>
      </c>
      <c r="E15194" s="29" t="n">
        <f aca="false">D15194/10</f>
        <v>15.0498</v>
      </c>
      <c r="F15194" s="29" t="n">
        <f aca="false">(E15194+Einstellungen!$B$20)*(1+Einstellungen!$B$10)</f>
        <v>40.109902</v>
      </c>
      <c r="G15194" s="21" t="str">
        <f aca="false">IF(F15194&lt;Einstellungen!$B$5,"ja","nein")</f>
        <v>nein</v>
      </c>
      <c r="H15194" s="21" t="s">
        <v>34</v>
      </c>
      <c r="I15194" s="29" t="n">
        <f aca="false">INDEX(Einstellungen!$B$27:$B$50,1)</f>
        <v>0.6</v>
      </c>
      <c r="J15194" s="29" t="n">
        <f aca="false">F15194*I15194</f>
        <v>24.0659412</v>
      </c>
    </row>
    <row r="15195" customFormat="false" ht="15" hidden="false" customHeight="false" outlineLevel="0" collapsed="false">
      <c r="A15195" s="28" t="n">
        <v>46214</v>
      </c>
      <c r="B15195" s="21" t="s">
        <v>113</v>
      </c>
      <c r="C15195" s="21" t="s">
        <v>138</v>
      </c>
      <c r="D15195" s="29" t="n">
        <v>143.95</v>
      </c>
      <c r="E15195" s="29" t="n">
        <f aca="false">D15195/10</f>
        <v>14.395</v>
      </c>
      <c r="F15195" s="29" t="n">
        <f aca="false">(E15195+Einstellungen!$B$20)*(1+Einstellungen!$B$10)</f>
        <v>39.33069</v>
      </c>
      <c r="G15195" s="21" t="str">
        <f aca="false">IF(F15195&lt;Einstellungen!$B$5,"ja","nein")</f>
        <v>nein</v>
      </c>
      <c r="H15195" s="21" t="s">
        <v>34</v>
      </c>
      <c r="I15195" s="29" t="n">
        <f aca="false">INDEX(Einstellungen!$B$27:$B$50,2)</f>
        <v>0.5</v>
      </c>
      <c r="J15195" s="29" t="n">
        <f aca="false">F15195*I15195</f>
        <v>19.665345</v>
      </c>
    </row>
    <row r="15196" customFormat="false" ht="15" hidden="false" customHeight="false" outlineLevel="0" collapsed="false">
      <c r="A15196" s="28" t="n">
        <v>46214</v>
      </c>
      <c r="B15196" s="21" t="s">
        <v>114</v>
      </c>
      <c r="C15196" s="21" t="s">
        <v>138</v>
      </c>
      <c r="D15196" s="29" t="n">
        <v>141.108</v>
      </c>
      <c r="E15196" s="29" t="n">
        <f aca="false">D15196/10</f>
        <v>14.1108</v>
      </c>
      <c r="F15196" s="29" t="n">
        <f aca="false">(E15196+Einstellungen!$B$20)*(1+Einstellungen!$B$10)</f>
        <v>38.992492</v>
      </c>
      <c r="G15196" s="21" t="str">
        <f aca="false">IF(F15196&lt;Einstellungen!$B$5,"ja","nein")</f>
        <v>nein</v>
      </c>
      <c r="H15196" s="21" t="s">
        <v>34</v>
      </c>
      <c r="I15196" s="29" t="n">
        <f aca="false">INDEX(Einstellungen!$B$27:$B$50,3)</f>
        <v>0.45</v>
      </c>
      <c r="J15196" s="29" t="n">
        <f aca="false">F15196*I15196</f>
        <v>17.5466214</v>
      </c>
    </row>
    <row r="15197" customFormat="false" ht="15" hidden="false" customHeight="false" outlineLevel="0" collapsed="false">
      <c r="A15197" s="28" t="n">
        <v>46214</v>
      </c>
      <c r="B15197" s="21" t="s">
        <v>115</v>
      </c>
      <c r="C15197" s="21" t="s">
        <v>138</v>
      </c>
      <c r="D15197" s="29" t="n">
        <v>140.673</v>
      </c>
      <c r="E15197" s="29" t="n">
        <f aca="false">D15197/10</f>
        <v>14.0673</v>
      </c>
      <c r="F15197" s="29" t="n">
        <f aca="false">(E15197+Einstellungen!$B$20)*(1+Einstellungen!$B$10)</f>
        <v>38.940727</v>
      </c>
      <c r="G15197" s="21" t="str">
        <f aca="false">IF(F15197&lt;Einstellungen!$B$5,"ja","nein")</f>
        <v>nein</v>
      </c>
      <c r="H15197" s="21" t="s">
        <v>34</v>
      </c>
      <c r="I15197" s="29" t="n">
        <f aca="false">INDEX(Einstellungen!$B$27:$B$50,4)</f>
        <v>0.45</v>
      </c>
      <c r="J15197" s="29" t="n">
        <f aca="false">F15197*I15197</f>
        <v>17.52332715</v>
      </c>
    </row>
    <row r="15198" customFormat="false" ht="15" hidden="false" customHeight="false" outlineLevel="0" collapsed="false">
      <c r="A15198" s="28" t="n">
        <v>46214</v>
      </c>
      <c r="B15198" s="21" t="s">
        <v>116</v>
      </c>
      <c r="C15198" s="21" t="s">
        <v>138</v>
      </c>
      <c r="D15198" s="29" t="n">
        <v>140.463</v>
      </c>
      <c r="E15198" s="29" t="n">
        <f aca="false">D15198/10</f>
        <v>14.0463</v>
      </c>
      <c r="F15198" s="29" t="n">
        <f aca="false">(E15198+Einstellungen!$B$20)*(1+Einstellungen!$B$10)</f>
        <v>38.915737</v>
      </c>
      <c r="G15198" s="21" t="str">
        <f aca="false">IF(F15198&lt;Einstellungen!$B$5,"ja","nein")</f>
        <v>nein</v>
      </c>
      <c r="H15198" s="21" t="s">
        <v>34</v>
      </c>
      <c r="I15198" s="29" t="n">
        <f aca="false">INDEX(Einstellungen!$B$27:$B$50,5)</f>
        <v>0.45</v>
      </c>
      <c r="J15198" s="29" t="n">
        <f aca="false">F15198*I15198</f>
        <v>17.51208165</v>
      </c>
    </row>
    <row r="15199" customFormat="false" ht="15" hidden="false" customHeight="false" outlineLevel="0" collapsed="false">
      <c r="A15199" s="28" t="n">
        <v>46214</v>
      </c>
      <c r="B15199" s="21" t="s">
        <v>117</v>
      </c>
      <c r="C15199" s="21" t="s">
        <v>138</v>
      </c>
      <c r="D15199" s="29" t="n">
        <v>138.863</v>
      </c>
      <c r="E15199" s="29" t="n">
        <f aca="false">D15199/10</f>
        <v>13.8863</v>
      </c>
      <c r="F15199" s="29" t="n">
        <f aca="false">(E15199+Einstellungen!$B$20)*(1+Einstellungen!$B$10)</f>
        <v>38.725337</v>
      </c>
      <c r="G15199" s="21" t="str">
        <f aca="false">IF(F15199&lt;Einstellungen!$B$5,"ja","nein")</f>
        <v>nein</v>
      </c>
      <c r="H15199" s="21" t="s">
        <v>34</v>
      </c>
      <c r="I15199" s="29" t="n">
        <f aca="false">INDEX(Einstellungen!$B$27:$B$50,6)</f>
        <v>0.5</v>
      </c>
      <c r="J15199" s="29" t="n">
        <f aca="false">F15199*I15199</f>
        <v>19.3626685</v>
      </c>
    </row>
    <row r="15200" customFormat="false" ht="15" hidden="false" customHeight="false" outlineLevel="0" collapsed="false">
      <c r="A15200" s="28" t="n">
        <v>46214</v>
      </c>
      <c r="B15200" s="21" t="s">
        <v>118</v>
      </c>
      <c r="C15200" s="21" t="s">
        <v>138</v>
      </c>
      <c r="D15200" s="29" t="n">
        <v>136.335</v>
      </c>
      <c r="E15200" s="29" t="n">
        <f aca="false">D15200/10</f>
        <v>13.6335</v>
      </c>
      <c r="F15200" s="29" t="n">
        <f aca="false">(E15200+Einstellungen!$B$20)*(1+Einstellungen!$B$10)</f>
        <v>38.424505</v>
      </c>
      <c r="G15200" s="21" t="str">
        <f aca="false">IF(F15200&lt;Einstellungen!$B$5,"ja","nein")</f>
        <v>nein</v>
      </c>
      <c r="H15200" s="21" t="s">
        <v>34</v>
      </c>
      <c r="I15200" s="29" t="n">
        <f aca="false">INDEX(Einstellungen!$B$27:$B$50,7)</f>
        <v>0.7</v>
      </c>
      <c r="J15200" s="29" t="n">
        <f aca="false">F15200*I15200</f>
        <v>26.8971535</v>
      </c>
    </row>
    <row r="15201" customFormat="false" ht="15" hidden="false" customHeight="false" outlineLevel="0" collapsed="false">
      <c r="A15201" s="28" t="n">
        <v>46214</v>
      </c>
      <c r="B15201" s="21" t="s">
        <v>119</v>
      </c>
      <c r="C15201" s="21" t="s">
        <v>138</v>
      </c>
      <c r="D15201" s="29" t="n">
        <v>124.282</v>
      </c>
      <c r="E15201" s="29" t="n">
        <f aca="false">D15201/10</f>
        <v>12.4282</v>
      </c>
      <c r="F15201" s="29" t="n">
        <f aca="false">(E15201+Einstellungen!$B$20)*(1+Einstellungen!$B$10)</f>
        <v>36.990198</v>
      </c>
      <c r="G15201" s="21" t="str">
        <f aca="false">IF(F15201&lt;Einstellungen!$B$5,"ja","nein")</f>
        <v>nein</v>
      </c>
      <c r="H15201" s="21" t="s">
        <v>34</v>
      </c>
      <c r="I15201" s="29" t="n">
        <f aca="false">INDEX(Einstellungen!$B$27:$B$50,8)</f>
        <v>0.95</v>
      </c>
      <c r="J15201" s="29" t="n">
        <f aca="false">F15201*I15201</f>
        <v>35.1406881</v>
      </c>
    </row>
    <row r="15202" customFormat="false" ht="15" hidden="false" customHeight="false" outlineLevel="0" collapsed="false">
      <c r="A15202" s="28" t="n">
        <v>46214</v>
      </c>
      <c r="B15202" s="21" t="s">
        <v>120</v>
      </c>
      <c r="C15202" s="21" t="s">
        <v>138</v>
      </c>
      <c r="D15202" s="29" t="n">
        <v>115.352</v>
      </c>
      <c r="E15202" s="29" t="n">
        <f aca="false">D15202/10</f>
        <v>11.5352</v>
      </c>
      <c r="F15202" s="29" t="n">
        <f aca="false">(E15202+Einstellungen!$B$20)*(1+Einstellungen!$B$10)</f>
        <v>35.927528</v>
      </c>
      <c r="G15202" s="21" t="str">
        <f aca="false">IF(F15202&lt;Einstellungen!$B$5,"ja","nein")</f>
        <v>nein</v>
      </c>
      <c r="H15202" s="21" t="s">
        <v>34</v>
      </c>
      <c r="I15202" s="29" t="n">
        <f aca="false">INDEX(Einstellungen!$B$27:$B$50,9)</f>
        <v>1.05</v>
      </c>
      <c r="J15202" s="29" t="n">
        <f aca="false">F15202*I15202</f>
        <v>37.7239044</v>
      </c>
    </row>
    <row r="15203" customFormat="false" ht="15" hidden="false" customHeight="false" outlineLevel="0" collapsed="false">
      <c r="A15203" s="28" t="n">
        <v>46214</v>
      </c>
      <c r="B15203" s="21" t="s">
        <v>121</v>
      </c>
      <c r="C15203" s="21" t="s">
        <v>138</v>
      </c>
      <c r="D15203" s="29" t="n">
        <v>73.86</v>
      </c>
      <c r="E15203" s="29" t="n">
        <f aca="false">D15203/10</f>
        <v>7.386</v>
      </c>
      <c r="F15203" s="29" t="n">
        <f aca="false">(E15203+Einstellungen!$B$20)*(1+Einstellungen!$B$10)</f>
        <v>30.98998</v>
      </c>
      <c r="G15203" s="21" t="str">
        <f aca="false">IF(F15203&lt;Einstellungen!$B$5,"ja","nein")</f>
        <v>nein</v>
      </c>
      <c r="H15203" s="21" t="s">
        <v>34</v>
      </c>
      <c r="I15203" s="29" t="n">
        <f aca="false">INDEX(Einstellungen!$B$27:$B$50,10)</f>
        <v>1.05</v>
      </c>
      <c r="J15203" s="29" t="n">
        <f aca="false">F15203*I15203</f>
        <v>32.539479</v>
      </c>
    </row>
    <row r="15204" customFormat="false" ht="15" hidden="false" customHeight="false" outlineLevel="0" collapsed="false">
      <c r="A15204" s="28" t="n">
        <v>46214</v>
      </c>
      <c r="B15204" s="21" t="s">
        <v>122</v>
      </c>
      <c r="C15204" s="21" t="s">
        <v>138</v>
      </c>
      <c r="D15204" s="29" t="n">
        <v>16.087</v>
      </c>
      <c r="E15204" s="29" t="n">
        <f aca="false">D15204/10</f>
        <v>1.6087</v>
      </c>
      <c r="F15204" s="29" t="n">
        <f aca="false">(E15204+Einstellungen!$B$20)*(1+Einstellungen!$B$10)</f>
        <v>24.114993</v>
      </c>
      <c r="G15204" s="21" t="str">
        <f aca="false">IF(F15204&lt;Einstellungen!$B$5,"ja","nein")</f>
        <v>ja</v>
      </c>
      <c r="H15204" s="21" t="s">
        <v>34</v>
      </c>
      <c r="I15204" s="29" t="n">
        <f aca="false">INDEX(Einstellungen!$B$27:$B$50,11)</f>
        <v>1.05</v>
      </c>
      <c r="J15204" s="29" t="n">
        <f aca="false">F15204*I15204</f>
        <v>25.32074265</v>
      </c>
    </row>
    <row r="15205" customFormat="false" ht="15" hidden="false" customHeight="false" outlineLevel="0" collapsed="false">
      <c r="A15205" s="28" t="n">
        <v>46214</v>
      </c>
      <c r="B15205" s="21" t="s">
        <v>123</v>
      </c>
      <c r="C15205" s="21" t="s">
        <v>138</v>
      </c>
      <c r="D15205" s="29" t="n">
        <v>0.328</v>
      </c>
      <c r="E15205" s="29" t="n">
        <f aca="false">D15205/10</f>
        <v>0.0328</v>
      </c>
      <c r="F15205" s="29" t="n">
        <f aca="false">(E15205+Einstellungen!$B$20)*(1+Einstellungen!$B$10)</f>
        <v>22.239672</v>
      </c>
      <c r="G15205" s="21" t="str">
        <f aca="false">IF(F15205&lt;Einstellungen!$B$5,"ja","nein")</f>
        <v>ja</v>
      </c>
      <c r="H15205" s="21" t="s">
        <v>34</v>
      </c>
      <c r="I15205" s="29" t="n">
        <f aca="false">INDEX(Einstellungen!$B$27:$B$50,12)</f>
        <v>1.1</v>
      </c>
      <c r="J15205" s="29" t="n">
        <f aca="false">F15205*I15205</f>
        <v>24.4636392</v>
      </c>
    </row>
    <row r="15206" customFormat="false" ht="15" hidden="false" customHeight="false" outlineLevel="0" collapsed="false">
      <c r="A15206" s="28" t="n">
        <v>46214</v>
      </c>
      <c r="B15206" s="21" t="s">
        <v>124</v>
      </c>
      <c r="C15206" s="21" t="s">
        <v>138</v>
      </c>
      <c r="D15206" s="29" t="n">
        <v>-0.007</v>
      </c>
      <c r="E15206" s="29" t="n">
        <f aca="false">D15206/10</f>
        <v>-0.0007</v>
      </c>
      <c r="F15206" s="29" t="n">
        <f aca="false">(E15206+Einstellungen!$B$20)*(1+Einstellungen!$B$10)</f>
        <v>22.199807</v>
      </c>
      <c r="G15206" s="21" t="str">
        <f aca="false">IF(F15206&lt;Einstellungen!$B$5,"ja","nein")</f>
        <v>ja</v>
      </c>
      <c r="H15206" s="21" t="s">
        <v>34</v>
      </c>
      <c r="I15206" s="29" t="n">
        <f aca="false">INDEX(Einstellungen!$B$27:$B$50,13)</f>
        <v>1.2</v>
      </c>
      <c r="J15206" s="29" t="n">
        <f aca="false">F15206*I15206</f>
        <v>26.6397684</v>
      </c>
    </row>
    <row r="15207" customFormat="false" ht="15" hidden="false" customHeight="false" outlineLevel="0" collapsed="false">
      <c r="A15207" s="28" t="n">
        <v>46214</v>
      </c>
      <c r="B15207" s="21" t="s">
        <v>125</v>
      </c>
      <c r="C15207" s="21" t="s">
        <v>138</v>
      </c>
      <c r="D15207" s="29" t="n">
        <v>-0.695</v>
      </c>
      <c r="E15207" s="29" t="n">
        <f aca="false">D15207/10</f>
        <v>-0.0695</v>
      </c>
      <c r="F15207" s="29" t="n">
        <f aca="false">(E15207+Einstellungen!$B$20)*(1+Einstellungen!$B$10)</f>
        <v>22.117935</v>
      </c>
      <c r="G15207" s="21" t="str">
        <f aca="false">IF(F15207&lt;Einstellungen!$B$5,"ja","nein")</f>
        <v>ja</v>
      </c>
      <c r="H15207" s="21" t="s">
        <v>34</v>
      </c>
      <c r="I15207" s="29" t="n">
        <f aca="false">INDEX(Einstellungen!$B$27:$B$50,14)</f>
        <v>1.15</v>
      </c>
      <c r="J15207" s="29" t="n">
        <f aca="false">F15207*I15207</f>
        <v>25.43562525</v>
      </c>
    </row>
    <row r="15208" customFormat="false" ht="15" hidden="false" customHeight="false" outlineLevel="0" collapsed="false">
      <c r="A15208" s="28" t="n">
        <v>46214</v>
      </c>
      <c r="B15208" s="21" t="s">
        <v>126</v>
      </c>
      <c r="C15208" s="21" t="s">
        <v>138</v>
      </c>
      <c r="D15208" s="29" t="n">
        <v>-0.975</v>
      </c>
      <c r="E15208" s="29" t="n">
        <f aca="false">D15208/10</f>
        <v>-0.0975</v>
      </c>
      <c r="F15208" s="29" t="n">
        <f aca="false">(E15208+Einstellungen!$B$20)*(1+Einstellungen!$B$10)</f>
        <v>22.084615</v>
      </c>
      <c r="G15208" s="21" t="str">
        <f aca="false">IF(F15208&lt;Einstellungen!$B$5,"ja","nein")</f>
        <v>ja</v>
      </c>
      <c r="H15208" s="21" t="s">
        <v>34</v>
      </c>
      <c r="I15208" s="29" t="n">
        <f aca="false">INDEX(Einstellungen!$B$27:$B$50,15)</f>
        <v>1</v>
      </c>
      <c r="J15208" s="29" t="n">
        <f aca="false">F15208*I15208</f>
        <v>22.084615</v>
      </c>
    </row>
    <row r="15209" customFormat="false" ht="15" hidden="false" customHeight="false" outlineLevel="0" collapsed="false">
      <c r="A15209" s="28" t="n">
        <v>46214</v>
      </c>
      <c r="B15209" s="21" t="s">
        <v>127</v>
      </c>
      <c r="C15209" s="21" t="s">
        <v>138</v>
      </c>
      <c r="D15209" s="29" t="n">
        <v>-0.503</v>
      </c>
      <c r="E15209" s="29" t="n">
        <f aca="false">D15209/10</f>
        <v>-0.0503</v>
      </c>
      <c r="F15209" s="29" t="n">
        <f aca="false">(E15209+Einstellungen!$B$20)*(1+Einstellungen!$B$10)</f>
        <v>22.140783</v>
      </c>
      <c r="G15209" s="21" t="str">
        <f aca="false">IF(F15209&lt;Einstellungen!$B$5,"ja","nein")</f>
        <v>ja</v>
      </c>
      <c r="H15209" s="21" t="s">
        <v>34</v>
      </c>
      <c r="I15209" s="29" t="n">
        <f aca="false">INDEX(Einstellungen!$B$27:$B$50,16)</f>
        <v>0.95</v>
      </c>
      <c r="J15209" s="29" t="n">
        <f aca="false">F15209*I15209</f>
        <v>21.03374385</v>
      </c>
    </row>
    <row r="15210" customFormat="false" ht="15" hidden="false" customHeight="false" outlineLevel="0" collapsed="false">
      <c r="A15210" s="28" t="n">
        <v>46214</v>
      </c>
      <c r="B15210" s="21" t="s">
        <v>128</v>
      </c>
      <c r="C15210" s="21" t="s">
        <v>138</v>
      </c>
      <c r="D15210" s="29" t="n">
        <v>6.173</v>
      </c>
      <c r="E15210" s="29" t="n">
        <f aca="false">D15210/10</f>
        <v>0.6173</v>
      </c>
      <c r="F15210" s="29" t="n">
        <f aca="false">(E15210+Einstellungen!$B$20)*(1+Einstellungen!$B$10)</f>
        <v>22.935227</v>
      </c>
      <c r="G15210" s="21" t="str">
        <f aca="false">IF(F15210&lt;Einstellungen!$B$5,"ja","nein")</f>
        <v>ja</v>
      </c>
      <c r="H15210" s="21" t="s">
        <v>34</v>
      </c>
      <c r="I15210" s="29" t="n">
        <f aca="false">INDEX(Einstellungen!$B$27:$B$50,17)</f>
        <v>0.95</v>
      </c>
      <c r="J15210" s="29" t="n">
        <f aca="false">F15210*I15210</f>
        <v>21.78846565</v>
      </c>
    </row>
    <row r="15211" customFormat="false" ht="15" hidden="false" customHeight="false" outlineLevel="0" collapsed="false">
      <c r="A15211" s="28" t="n">
        <v>46214</v>
      </c>
      <c r="B15211" s="21" t="s">
        <v>129</v>
      </c>
      <c r="C15211" s="21" t="s">
        <v>138</v>
      </c>
      <c r="D15211" s="29" t="n">
        <v>74.695</v>
      </c>
      <c r="E15211" s="29" t="n">
        <f aca="false">D15211/10</f>
        <v>7.4695</v>
      </c>
      <c r="F15211" s="29" t="n">
        <f aca="false">(E15211+Einstellungen!$B$20)*(1+Einstellungen!$B$10)</f>
        <v>31.089345</v>
      </c>
      <c r="G15211" s="21" t="str">
        <f aca="false">IF(F15211&lt;Einstellungen!$B$5,"ja","nein")</f>
        <v>nein</v>
      </c>
      <c r="H15211" s="21" t="s">
        <v>34</v>
      </c>
      <c r="I15211" s="29" t="n">
        <f aca="false">INDEX(Einstellungen!$B$27:$B$50,18)</f>
        <v>1.1</v>
      </c>
      <c r="J15211" s="29" t="n">
        <f aca="false">F15211*I15211</f>
        <v>34.1982795</v>
      </c>
    </row>
    <row r="15212" customFormat="false" ht="15" hidden="false" customHeight="false" outlineLevel="0" collapsed="false">
      <c r="A15212" s="28" t="n">
        <v>46214</v>
      </c>
      <c r="B15212" s="21" t="s">
        <v>130</v>
      </c>
      <c r="C15212" s="21" t="s">
        <v>138</v>
      </c>
      <c r="D15212" s="29" t="n">
        <v>120.353</v>
      </c>
      <c r="E15212" s="29" t="n">
        <f aca="false">D15212/10</f>
        <v>12.0353</v>
      </c>
      <c r="F15212" s="29" t="n">
        <f aca="false">(E15212+Einstellungen!$B$20)*(1+Einstellungen!$B$10)</f>
        <v>36.522647</v>
      </c>
      <c r="G15212" s="21" t="str">
        <f aca="false">IF(F15212&lt;Einstellungen!$B$5,"ja","nein")</f>
        <v>nein</v>
      </c>
      <c r="H15212" s="21" t="s">
        <v>34</v>
      </c>
      <c r="I15212" s="29" t="n">
        <f aca="false">INDEX(Einstellungen!$B$27:$B$50,19)</f>
        <v>1.35</v>
      </c>
      <c r="J15212" s="29" t="n">
        <f aca="false">F15212*I15212</f>
        <v>49.30557345</v>
      </c>
    </row>
    <row r="15213" customFormat="false" ht="15" hidden="false" customHeight="false" outlineLevel="0" collapsed="false">
      <c r="A15213" s="28" t="n">
        <v>46214</v>
      </c>
      <c r="B15213" s="21" t="s">
        <v>131</v>
      </c>
      <c r="C15213" s="21" t="s">
        <v>138</v>
      </c>
      <c r="D15213" s="29" t="n">
        <v>141</v>
      </c>
      <c r="E15213" s="29" t="n">
        <f aca="false">D15213/10</f>
        <v>14.1</v>
      </c>
      <c r="F15213" s="29" t="n">
        <f aca="false">(E15213+Einstellungen!$B$20)*(1+Einstellungen!$B$10)</f>
        <v>38.97964</v>
      </c>
      <c r="G15213" s="21" t="str">
        <f aca="false">IF(F15213&lt;Einstellungen!$B$5,"ja","nein")</f>
        <v>nein</v>
      </c>
      <c r="H15213" s="21" t="s">
        <v>34</v>
      </c>
      <c r="I15213" s="29" t="n">
        <f aca="false">INDEX(Einstellungen!$B$27:$B$50,20)</f>
        <v>1.45</v>
      </c>
      <c r="J15213" s="29" t="n">
        <f aca="false">F15213*I15213</f>
        <v>56.520478</v>
      </c>
    </row>
    <row r="15214" customFormat="false" ht="15" hidden="false" customHeight="false" outlineLevel="0" collapsed="false">
      <c r="A15214" s="28" t="n">
        <v>46214</v>
      </c>
      <c r="B15214" s="21" t="s">
        <v>132</v>
      </c>
      <c r="C15214" s="21" t="s">
        <v>138</v>
      </c>
      <c r="D15214" s="29" t="n">
        <v>151.82</v>
      </c>
      <c r="E15214" s="29" t="n">
        <f aca="false">D15214/10</f>
        <v>15.182</v>
      </c>
      <c r="F15214" s="29" t="n">
        <f aca="false">(E15214+Einstellungen!$B$20)*(1+Einstellungen!$B$10)</f>
        <v>40.26722</v>
      </c>
      <c r="G15214" s="21" t="str">
        <f aca="false">IF(F15214&lt;Einstellungen!$B$5,"ja","nein")</f>
        <v>nein</v>
      </c>
      <c r="H15214" s="21" t="s">
        <v>34</v>
      </c>
      <c r="I15214" s="29" t="n">
        <f aca="false">INDEX(Einstellungen!$B$27:$B$50,21)</f>
        <v>1.4</v>
      </c>
      <c r="J15214" s="29" t="n">
        <f aca="false">F15214*I15214</f>
        <v>56.374108</v>
      </c>
    </row>
    <row r="15215" customFormat="false" ht="15" hidden="false" customHeight="false" outlineLevel="0" collapsed="false">
      <c r="A15215" s="28" t="n">
        <v>46214</v>
      </c>
      <c r="B15215" s="21" t="s">
        <v>133</v>
      </c>
      <c r="C15215" s="21" t="s">
        <v>138</v>
      </c>
      <c r="D15215" s="29" t="n">
        <v>156.375</v>
      </c>
      <c r="E15215" s="29" t="n">
        <f aca="false">D15215/10</f>
        <v>15.6375</v>
      </c>
      <c r="F15215" s="29" t="n">
        <f aca="false">(E15215+Einstellungen!$B$20)*(1+Einstellungen!$B$10)</f>
        <v>40.809265</v>
      </c>
      <c r="G15215" s="21" t="str">
        <f aca="false">IF(F15215&lt;Einstellungen!$B$5,"ja","nein")</f>
        <v>nein</v>
      </c>
      <c r="H15215" s="21" t="s">
        <v>34</v>
      </c>
      <c r="I15215" s="29" t="n">
        <f aca="false">INDEX(Einstellungen!$B$27:$B$50,22)</f>
        <v>1.25</v>
      </c>
      <c r="J15215" s="29" t="n">
        <f aca="false">F15215*I15215</f>
        <v>51.01158125</v>
      </c>
    </row>
    <row r="15216" customFormat="false" ht="15" hidden="false" customHeight="false" outlineLevel="0" collapsed="false">
      <c r="A15216" s="28" t="n">
        <v>46214</v>
      </c>
      <c r="B15216" s="21" t="s">
        <v>134</v>
      </c>
      <c r="C15216" s="21" t="s">
        <v>138</v>
      </c>
      <c r="D15216" s="29" t="n">
        <v>154.887</v>
      </c>
      <c r="E15216" s="29" t="n">
        <f aca="false">D15216/10</f>
        <v>15.4887</v>
      </c>
      <c r="F15216" s="29" t="n">
        <f aca="false">(E15216+Einstellungen!$B$20)*(1+Einstellungen!$B$10)</f>
        <v>40.632193</v>
      </c>
      <c r="G15216" s="21" t="str">
        <f aca="false">IF(F15216&lt;Einstellungen!$B$5,"ja","nein")</f>
        <v>nein</v>
      </c>
      <c r="H15216" s="21" t="s">
        <v>34</v>
      </c>
      <c r="I15216" s="29" t="n">
        <f aca="false">INDEX(Einstellungen!$B$27:$B$50,23)</f>
        <v>1.05</v>
      </c>
      <c r="J15216" s="29" t="n">
        <f aca="false">F15216*I15216</f>
        <v>42.66380265</v>
      </c>
    </row>
    <row r="15217" customFormat="false" ht="15" hidden="false" customHeight="false" outlineLevel="0" collapsed="false">
      <c r="A15217" s="28" t="n">
        <v>46214</v>
      </c>
      <c r="B15217" s="21" t="s">
        <v>135</v>
      </c>
      <c r="C15217" s="21" t="s">
        <v>138</v>
      </c>
      <c r="D15217" s="29" t="n">
        <v>145.582</v>
      </c>
      <c r="E15217" s="29" t="n">
        <f aca="false">D15217/10</f>
        <v>14.5582</v>
      </c>
      <c r="F15217" s="29" t="n">
        <f aca="false">(E15217+Einstellungen!$B$20)*(1+Einstellungen!$B$10)</f>
        <v>39.524898</v>
      </c>
      <c r="G15217" s="21" t="str">
        <f aca="false">IF(F15217&lt;Einstellungen!$B$5,"ja","nein")</f>
        <v>nein</v>
      </c>
      <c r="H15217" s="21" t="s">
        <v>34</v>
      </c>
      <c r="I15217" s="29" t="n">
        <f aca="false">INDEX(Einstellungen!$B$27:$B$50,24)</f>
        <v>0.8</v>
      </c>
      <c r="J15217" s="29" t="n">
        <f aca="false">F15217*I15217</f>
        <v>31.6199184</v>
      </c>
    </row>
    <row r="15218" customFormat="false" ht="15" hidden="false" customHeight="false" outlineLevel="0" collapsed="false">
      <c r="A15218" s="28" t="n">
        <v>46215</v>
      </c>
      <c r="B15218" s="21" t="s">
        <v>111</v>
      </c>
      <c r="C15218" s="21" t="s">
        <v>139</v>
      </c>
      <c r="D15218" s="29" t="n">
        <v>137.442</v>
      </c>
      <c r="E15218" s="29" t="n">
        <f aca="false">D15218/10</f>
        <v>13.7442</v>
      </c>
      <c r="F15218" s="29" t="n">
        <f aca="false">(E15218+Einstellungen!$B$20)*(1+Einstellungen!$B$10)</f>
        <v>38.556238</v>
      </c>
      <c r="G15218" s="21" t="str">
        <f aca="false">IF(F15218&lt;Einstellungen!$B$5,"ja","nein")</f>
        <v>nein</v>
      </c>
      <c r="H15218" s="21" t="s">
        <v>34</v>
      </c>
      <c r="I15218" s="29" t="n">
        <f aca="false">INDEX(Einstellungen!$B$27:$B$50,1)</f>
        <v>0.6</v>
      </c>
      <c r="J15218" s="29" t="n">
        <f aca="false">F15218*I15218</f>
        <v>23.1337428</v>
      </c>
    </row>
    <row r="15219" customFormat="false" ht="15" hidden="false" customHeight="false" outlineLevel="0" collapsed="false">
      <c r="A15219" s="28" t="n">
        <v>46215</v>
      </c>
      <c r="B15219" s="21" t="s">
        <v>113</v>
      </c>
      <c r="C15219" s="21" t="s">
        <v>139</v>
      </c>
      <c r="D15219" s="29" t="n">
        <v>131.885</v>
      </c>
      <c r="E15219" s="29" t="n">
        <f aca="false">D15219/10</f>
        <v>13.1885</v>
      </c>
      <c r="F15219" s="29" t="n">
        <f aca="false">(E15219+Einstellungen!$B$20)*(1+Einstellungen!$B$10)</f>
        <v>37.894955</v>
      </c>
      <c r="G15219" s="21" t="str">
        <f aca="false">IF(F15219&lt;Einstellungen!$B$5,"ja","nein")</f>
        <v>nein</v>
      </c>
      <c r="H15219" s="21" t="s">
        <v>34</v>
      </c>
      <c r="I15219" s="29" t="n">
        <f aca="false">INDEX(Einstellungen!$B$27:$B$50,2)</f>
        <v>0.5</v>
      </c>
      <c r="J15219" s="29" t="n">
        <f aca="false">F15219*I15219</f>
        <v>18.9474775</v>
      </c>
    </row>
    <row r="15220" customFormat="false" ht="15" hidden="false" customHeight="false" outlineLevel="0" collapsed="false">
      <c r="A15220" s="28" t="n">
        <v>46215</v>
      </c>
      <c r="B15220" s="21" t="s">
        <v>114</v>
      </c>
      <c r="C15220" s="21" t="s">
        <v>139</v>
      </c>
      <c r="D15220" s="29" t="n">
        <v>125.57</v>
      </c>
      <c r="E15220" s="29" t="n">
        <f aca="false">D15220/10</f>
        <v>12.557</v>
      </c>
      <c r="F15220" s="29" t="n">
        <f aca="false">(E15220+Einstellungen!$B$20)*(1+Einstellungen!$B$10)</f>
        <v>37.14347</v>
      </c>
      <c r="G15220" s="21" t="str">
        <f aca="false">IF(F15220&lt;Einstellungen!$B$5,"ja","nein")</f>
        <v>nein</v>
      </c>
      <c r="H15220" s="21" t="s">
        <v>34</v>
      </c>
      <c r="I15220" s="29" t="n">
        <f aca="false">INDEX(Einstellungen!$B$27:$B$50,3)</f>
        <v>0.45</v>
      </c>
      <c r="J15220" s="29" t="n">
        <f aca="false">F15220*I15220</f>
        <v>16.7145615</v>
      </c>
    </row>
    <row r="15221" customFormat="false" ht="15" hidden="false" customHeight="false" outlineLevel="0" collapsed="false">
      <c r="A15221" s="28" t="n">
        <v>46215</v>
      </c>
      <c r="B15221" s="21" t="s">
        <v>115</v>
      </c>
      <c r="C15221" s="21" t="s">
        <v>139</v>
      </c>
      <c r="D15221" s="29" t="n">
        <v>125.1</v>
      </c>
      <c r="E15221" s="29" t="n">
        <f aca="false">D15221/10</f>
        <v>12.51</v>
      </c>
      <c r="F15221" s="29" t="n">
        <f aca="false">(E15221+Einstellungen!$B$20)*(1+Einstellungen!$B$10)</f>
        <v>37.08754</v>
      </c>
      <c r="G15221" s="21" t="str">
        <f aca="false">IF(F15221&lt;Einstellungen!$B$5,"ja","nein")</f>
        <v>nein</v>
      </c>
      <c r="H15221" s="21" t="s">
        <v>34</v>
      </c>
      <c r="I15221" s="29" t="n">
        <f aca="false">INDEX(Einstellungen!$B$27:$B$50,4)</f>
        <v>0.45</v>
      </c>
      <c r="J15221" s="29" t="n">
        <f aca="false">F15221*I15221</f>
        <v>16.689393</v>
      </c>
    </row>
    <row r="15222" customFormat="false" ht="15" hidden="false" customHeight="false" outlineLevel="0" collapsed="false">
      <c r="A15222" s="28" t="n">
        <v>46215</v>
      </c>
      <c r="B15222" s="21" t="s">
        <v>116</v>
      </c>
      <c r="C15222" s="21" t="s">
        <v>139</v>
      </c>
      <c r="D15222" s="29" t="n">
        <v>122.882</v>
      </c>
      <c r="E15222" s="29" t="n">
        <f aca="false">D15222/10</f>
        <v>12.2882</v>
      </c>
      <c r="F15222" s="29" t="n">
        <f aca="false">(E15222+Einstellungen!$B$20)*(1+Einstellungen!$B$10)</f>
        <v>36.823598</v>
      </c>
      <c r="G15222" s="21" t="str">
        <f aca="false">IF(F15222&lt;Einstellungen!$B$5,"ja","nein")</f>
        <v>nein</v>
      </c>
      <c r="H15222" s="21" t="s">
        <v>34</v>
      </c>
      <c r="I15222" s="29" t="n">
        <f aca="false">INDEX(Einstellungen!$B$27:$B$50,5)</f>
        <v>0.45</v>
      </c>
      <c r="J15222" s="29" t="n">
        <f aca="false">F15222*I15222</f>
        <v>16.5706191</v>
      </c>
    </row>
    <row r="15223" customFormat="false" ht="15" hidden="false" customHeight="false" outlineLevel="0" collapsed="false">
      <c r="A15223" s="28" t="n">
        <v>46215</v>
      </c>
      <c r="B15223" s="21" t="s">
        <v>117</v>
      </c>
      <c r="C15223" s="21" t="s">
        <v>139</v>
      </c>
      <c r="D15223" s="29" t="n">
        <v>119.915</v>
      </c>
      <c r="E15223" s="29" t="n">
        <f aca="false">D15223/10</f>
        <v>11.9915</v>
      </c>
      <c r="F15223" s="29" t="n">
        <f aca="false">(E15223+Einstellungen!$B$20)*(1+Einstellungen!$B$10)</f>
        <v>36.470525</v>
      </c>
      <c r="G15223" s="21" t="str">
        <f aca="false">IF(F15223&lt;Einstellungen!$B$5,"ja","nein")</f>
        <v>nein</v>
      </c>
      <c r="H15223" s="21" t="s">
        <v>34</v>
      </c>
      <c r="I15223" s="29" t="n">
        <f aca="false">INDEX(Einstellungen!$B$27:$B$50,6)</f>
        <v>0.5</v>
      </c>
      <c r="J15223" s="29" t="n">
        <f aca="false">F15223*I15223</f>
        <v>18.2352625</v>
      </c>
    </row>
    <row r="15224" customFormat="false" ht="15" hidden="false" customHeight="false" outlineLevel="0" collapsed="false">
      <c r="A15224" s="28" t="n">
        <v>46215</v>
      </c>
      <c r="B15224" s="21" t="s">
        <v>118</v>
      </c>
      <c r="C15224" s="21" t="s">
        <v>139</v>
      </c>
      <c r="D15224" s="29" t="n">
        <v>111.612</v>
      </c>
      <c r="E15224" s="29" t="n">
        <f aca="false">D15224/10</f>
        <v>11.1612</v>
      </c>
      <c r="F15224" s="29" t="n">
        <f aca="false">(E15224+Einstellungen!$B$20)*(1+Einstellungen!$B$10)</f>
        <v>35.482468</v>
      </c>
      <c r="G15224" s="21" t="str">
        <f aca="false">IF(F15224&lt;Einstellungen!$B$5,"ja","nein")</f>
        <v>nein</v>
      </c>
      <c r="H15224" s="21" t="s">
        <v>34</v>
      </c>
      <c r="I15224" s="29" t="n">
        <f aca="false">INDEX(Einstellungen!$B$27:$B$50,7)</f>
        <v>0.7</v>
      </c>
      <c r="J15224" s="29" t="n">
        <f aca="false">F15224*I15224</f>
        <v>24.8377276</v>
      </c>
    </row>
    <row r="15225" customFormat="false" ht="15" hidden="false" customHeight="false" outlineLevel="0" collapsed="false">
      <c r="A15225" s="28" t="n">
        <v>46215</v>
      </c>
      <c r="B15225" s="21" t="s">
        <v>119</v>
      </c>
      <c r="C15225" s="21" t="s">
        <v>139</v>
      </c>
      <c r="D15225" s="29" t="n">
        <v>99.775</v>
      </c>
      <c r="E15225" s="29" t="n">
        <f aca="false">D15225/10</f>
        <v>9.9775</v>
      </c>
      <c r="F15225" s="29" t="n">
        <f aca="false">(E15225+Einstellungen!$B$20)*(1+Einstellungen!$B$10)</f>
        <v>34.073865</v>
      </c>
      <c r="G15225" s="21" t="str">
        <f aca="false">IF(F15225&lt;Einstellungen!$B$5,"ja","nein")</f>
        <v>nein</v>
      </c>
      <c r="H15225" s="21" t="s">
        <v>34</v>
      </c>
      <c r="I15225" s="29" t="n">
        <f aca="false">INDEX(Einstellungen!$B$27:$B$50,8)</f>
        <v>0.95</v>
      </c>
      <c r="J15225" s="29" t="n">
        <f aca="false">F15225*I15225</f>
        <v>32.37017175</v>
      </c>
    </row>
    <row r="15226" customFormat="false" ht="15" hidden="false" customHeight="false" outlineLevel="0" collapsed="false">
      <c r="A15226" s="28" t="n">
        <v>46215</v>
      </c>
      <c r="B15226" s="21" t="s">
        <v>120</v>
      </c>
      <c r="C15226" s="21" t="s">
        <v>139</v>
      </c>
      <c r="D15226" s="29" t="n">
        <v>62.117</v>
      </c>
      <c r="E15226" s="29" t="n">
        <f aca="false">D15226/10</f>
        <v>6.2117</v>
      </c>
      <c r="F15226" s="29" t="n">
        <f aca="false">(E15226+Einstellungen!$B$20)*(1+Einstellungen!$B$10)</f>
        <v>29.592563</v>
      </c>
      <c r="G15226" s="21" t="str">
        <f aca="false">IF(F15226&lt;Einstellungen!$B$5,"ja","nein")</f>
        <v>nein</v>
      </c>
      <c r="H15226" s="21" t="s">
        <v>34</v>
      </c>
      <c r="I15226" s="29" t="n">
        <f aca="false">INDEX(Einstellungen!$B$27:$B$50,9)</f>
        <v>1.05</v>
      </c>
      <c r="J15226" s="29" t="n">
        <f aca="false">F15226*I15226</f>
        <v>31.07219115</v>
      </c>
    </row>
    <row r="15227" customFormat="false" ht="15" hidden="false" customHeight="false" outlineLevel="0" collapsed="false">
      <c r="A15227" s="28" t="n">
        <v>46215</v>
      </c>
      <c r="B15227" s="21" t="s">
        <v>121</v>
      </c>
      <c r="C15227" s="21" t="s">
        <v>139</v>
      </c>
      <c r="D15227" s="29" t="n">
        <v>5.385</v>
      </c>
      <c r="E15227" s="29" t="n">
        <f aca="false">D15227/10</f>
        <v>0.5385</v>
      </c>
      <c r="F15227" s="29" t="n">
        <f aca="false">(E15227+Einstellungen!$B$20)*(1+Einstellungen!$B$10)</f>
        <v>22.841455</v>
      </c>
      <c r="G15227" s="21" t="str">
        <f aca="false">IF(F15227&lt;Einstellungen!$B$5,"ja","nein")</f>
        <v>ja</v>
      </c>
      <c r="H15227" s="21" t="s">
        <v>34</v>
      </c>
      <c r="I15227" s="29" t="n">
        <f aca="false">INDEX(Einstellungen!$B$27:$B$50,10)</f>
        <v>1.05</v>
      </c>
      <c r="J15227" s="29" t="n">
        <f aca="false">F15227*I15227</f>
        <v>23.98352775</v>
      </c>
    </row>
    <row r="15228" customFormat="false" ht="15" hidden="false" customHeight="false" outlineLevel="0" collapsed="false">
      <c r="A15228" s="28" t="n">
        <v>46215</v>
      </c>
      <c r="B15228" s="21" t="s">
        <v>122</v>
      </c>
      <c r="C15228" s="21" t="s">
        <v>139</v>
      </c>
      <c r="D15228" s="29" t="n">
        <v>-0.045</v>
      </c>
      <c r="E15228" s="29" t="n">
        <f aca="false">D15228/10</f>
        <v>-0.0045</v>
      </c>
      <c r="F15228" s="29" t="n">
        <f aca="false">(E15228+Einstellungen!$B$20)*(1+Einstellungen!$B$10)</f>
        <v>22.195285</v>
      </c>
      <c r="G15228" s="21" t="str">
        <f aca="false">IF(F15228&lt;Einstellungen!$B$5,"ja","nein")</f>
        <v>ja</v>
      </c>
      <c r="H15228" s="21" t="s">
        <v>34</v>
      </c>
      <c r="I15228" s="29" t="n">
        <f aca="false">INDEX(Einstellungen!$B$27:$B$50,11)</f>
        <v>1.05</v>
      </c>
      <c r="J15228" s="29" t="n">
        <f aca="false">F15228*I15228</f>
        <v>23.30504925</v>
      </c>
    </row>
    <row r="15229" customFormat="false" ht="15" hidden="false" customHeight="false" outlineLevel="0" collapsed="false">
      <c r="A15229" s="28" t="n">
        <v>46215</v>
      </c>
      <c r="B15229" s="21" t="s">
        <v>123</v>
      </c>
      <c r="C15229" s="21" t="s">
        <v>139</v>
      </c>
      <c r="D15229" s="29" t="n">
        <v>-2.165</v>
      </c>
      <c r="E15229" s="29" t="n">
        <f aca="false">D15229/10</f>
        <v>-0.2165</v>
      </c>
      <c r="F15229" s="29" t="n">
        <f aca="false">(E15229+Einstellungen!$B$20)*(1+Einstellungen!$B$10)</f>
        <v>21.943005</v>
      </c>
      <c r="G15229" s="21" t="str">
        <f aca="false">IF(F15229&lt;Einstellungen!$B$5,"ja","nein")</f>
        <v>ja</v>
      </c>
      <c r="H15229" s="21" t="s">
        <v>34</v>
      </c>
      <c r="I15229" s="29" t="n">
        <f aca="false">INDEX(Einstellungen!$B$27:$B$50,12)</f>
        <v>1.1</v>
      </c>
      <c r="J15229" s="29" t="n">
        <f aca="false">F15229*I15229</f>
        <v>24.1373055</v>
      </c>
    </row>
    <row r="15230" customFormat="false" ht="15" hidden="false" customHeight="false" outlineLevel="0" collapsed="false">
      <c r="A15230" s="28" t="n">
        <v>46215</v>
      </c>
      <c r="B15230" s="21" t="s">
        <v>124</v>
      </c>
      <c r="C15230" s="21" t="s">
        <v>139</v>
      </c>
      <c r="D15230" s="29" t="n">
        <v>-7.157</v>
      </c>
      <c r="E15230" s="29" t="n">
        <f aca="false">D15230/10</f>
        <v>-0.7157</v>
      </c>
      <c r="F15230" s="29" t="n">
        <f aca="false">(E15230+Einstellungen!$B$20)*(1+Einstellungen!$B$10)</f>
        <v>21.348957</v>
      </c>
      <c r="G15230" s="21" t="str">
        <f aca="false">IF(F15230&lt;Einstellungen!$B$5,"ja","nein")</f>
        <v>ja</v>
      </c>
      <c r="H15230" s="21" t="s">
        <v>34</v>
      </c>
      <c r="I15230" s="29" t="n">
        <f aca="false">INDEX(Einstellungen!$B$27:$B$50,13)</f>
        <v>1.2</v>
      </c>
      <c r="J15230" s="29" t="n">
        <f aca="false">F15230*I15230</f>
        <v>25.6187484</v>
      </c>
    </row>
    <row r="15231" customFormat="false" ht="15" hidden="false" customHeight="false" outlineLevel="0" collapsed="false">
      <c r="A15231" s="28" t="n">
        <v>46215</v>
      </c>
      <c r="B15231" s="21" t="s">
        <v>125</v>
      </c>
      <c r="C15231" s="21" t="s">
        <v>139</v>
      </c>
      <c r="D15231" s="29" t="n">
        <v>-10.713</v>
      </c>
      <c r="E15231" s="29" t="n">
        <f aca="false">D15231/10</f>
        <v>-1.0713</v>
      </c>
      <c r="F15231" s="29" t="n">
        <f aca="false">(E15231+Einstellungen!$B$20)*(1+Einstellungen!$B$10)</f>
        <v>20.925793</v>
      </c>
      <c r="G15231" s="21" t="str">
        <f aca="false">IF(F15231&lt;Einstellungen!$B$5,"ja","nein")</f>
        <v>ja</v>
      </c>
      <c r="H15231" s="21" t="s">
        <v>34</v>
      </c>
      <c r="I15231" s="29" t="n">
        <f aca="false">INDEX(Einstellungen!$B$27:$B$50,14)</f>
        <v>1.15</v>
      </c>
      <c r="J15231" s="29" t="n">
        <f aca="false">F15231*I15231</f>
        <v>24.06466195</v>
      </c>
    </row>
    <row r="15232" customFormat="false" ht="15" hidden="false" customHeight="false" outlineLevel="0" collapsed="false">
      <c r="A15232" s="28" t="n">
        <v>46215</v>
      </c>
      <c r="B15232" s="21" t="s">
        <v>126</v>
      </c>
      <c r="C15232" s="21" t="s">
        <v>139</v>
      </c>
      <c r="D15232" s="29" t="n">
        <v>-10.055</v>
      </c>
      <c r="E15232" s="29" t="n">
        <f aca="false">D15232/10</f>
        <v>-1.0055</v>
      </c>
      <c r="F15232" s="29" t="n">
        <f aca="false">(E15232+Einstellungen!$B$20)*(1+Einstellungen!$B$10)</f>
        <v>21.004095</v>
      </c>
      <c r="G15232" s="21" t="str">
        <f aca="false">IF(F15232&lt;Einstellungen!$B$5,"ja","nein")</f>
        <v>ja</v>
      </c>
      <c r="H15232" s="21" t="s">
        <v>34</v>
      </c>
      <c r="I15232" s="29" t="n">
        <f aca="false">INDEX(Einstellungen!$B$27:$B$50,15)</f>
        <v>1</v>
      </c>
      <c r="J15232" s="29" t="n">
        <f aca="false">F15232*I15232</f>
        <v>21.004095</v>
      </c>
    </row>
    <row r="15233" customFormat="false" ht="15" hidden="false" customHeight="false" outlineLevel="0" collapsed="false">
      <c r="A15233" s="28" t="n">
        <v>46215</v>
      </c>
      <c r="B15233" s="21" t="s">
        <v>127</v>
      </c>
      <c r="C15233" s="21" t="s">
        <v>139</v>
      </c>
      <c r="D15233" s="29" t="n">
        <v>-5.907</v>
      </c>
      <c r="E15233" s="29" t="n">
        <f aca="false">D15233/10</f>
        <v>-0.5907</v>
      </c>
      <c r="F15233" s="29" t="n">
        <f aca="false">(E15233+Einstellungen!$B$20)*(1+Einstellungen!$B$10)</f>
        <v>21.497707</v>
      </c>
      <c r="G15233" s="21" t="str">
        <f aca="false">IF(F15233&lt;Einstellungen!$B$5,"ja","nein")</f>
        <v>ja</v>
      </c>
      <c r="H15233" s="21" t="s">
        <v>34</v>
      </c>
      <c r="I15233" s="29" t="n">
        <f aca="false">INDEX(Einstellungen!$B$27:$B$50,16)</f>
        <v>0.95</v>
      </c>
      <c r="J15233" s="29" t="n">
        <f aca="false">F15233*I15233</f>
        <v>20.42282165</v>
      </c>
    </row>
    <row r="15234" customFormat="false" ht="15" hidden="false" customHeight="false" outlineLevel="0" collapsed="false">
      <c r="A15234" s="28" t="n">
        <v>46215</v>
      </c>
      <c r="B15234" s="21" t="s">
        <v>128</v>
      </c>
      <c r="C15234" s="21" t="s">
        <v>139</v>
      </c>
      <c r="D15234" s="29" t="n">
        <v>-2.692</v>
      </c>
      <c r="E15234" s="29" t="n">
        <f aca="false">D15234/10</f>
        <v>-0.2692</v>
      </c>
      <c r="F15234" s="29" t="n">
        <f aca="false">(E15234+Einstellungen!$B$20)*(1+Einstellungen!$B$10)</f>
        <v>21.880292</v>
      </c>
      <c r="G15234" s="21" t="str">
        <f aca="false">IF(F15234&lt;Einstellungen!$B$5,"ja","nein")</f>
        <v>ja</v>
      </c>
      <c r="H15234" s="21" t="s">
        <v>34</v>
      </c>
      <c r="I15234" s="29" t="n">
        <f aca="false">INDEX(Einstellungen!$B$27:$B$50,17)</f>
        <v>0.95</v>
      </c>
      <c r="J15234" s="29" t="n">
        <f aca="false">F15234*I15234</f>
        <v>20.7862774</v>
      </c>
    </row>
    <row r="15235" customFormat="false" ht="15" hidden="false" customHeight="false" outlineLevel="0" collapsed="false">
      <c r="A15235" s="28" t="n">
        <v>46215</v>
      </c>
      <c r="B15235" s="21" t="s">
        <v>129</v>
      </c>
      <c r="C15235" s="21" t="s">
        <v>139</v>
      </c>
      <c r="D15235" s="29" t="n">
        <v>7.63</v>
      </c>
      <c r="E15235" s="29" t="n">
        <f aca="false">D15235/10</f>
        <v>0.763</v>
      </c>
      <c r="F15235" s="29" t="n">
        <f aca="false">(E15235+Einstellungen!$B$20)*(1+Einstellungen!$B$10)</f>
        <v>23.10861</v>
      </c>
      <c r="G15235" s="21" t="str">
        <f aca="false">IF(F15235&lt;Einstellungen!$B$5,"ja","nein")</f>
        <v>ja</v>
      </c>
      <c r="H15235" s="21" t="s">
        <v>34</v>
      </c>
      <c r="I15235" s="29" t="n">
        <f aca="false">INDEX(Einstellungen!$B$27:$B$50,18)</f>
        <v>1.1</v>
      </c>
      <c r="J15235" s="29" t="n">
        <f aca="false">F15235*I15235</f>
        <v>25.419471</v>
      </c>
    </row>
    <row r="15236" customFormat="false" ht="15" hidden="false" customHeight="false" outlineLevel="0" collapsed="false">
      <c r="A15236" s="28" t="n">
        <v>46215</v>
      </c>
      <c r="B15236" s="21" t="s">
        <v>130</v>
      </c>
      <c r="C15236" s="21" t="s">
        <v>139</v>
      </c>
      <c r="D15236" s="29" t="n">
        <v>93.433</v>
      </c>
      <c r="E15236" s="29" t="n">
        <f aca="false">D15236/10</f>
        <v>9.3433</v>
      </c>
      <c r="F15236" s="29" t="n">
        <f aca="false">(E15236+Einstellungen!$B$20)*(1+Einstellungen!$B$10)</f>
        <v>33.319167</v>
      </c>
      <c r="G15236" s="21" t="str">
        <f aca="false">IF(F15236&lt;Einstellungen!$B$5,"ja","nein")</f>
        <v>nein</v>
      </c>
      <c r="H15236" s="21" t="s">
        <v>34</v>
      </c>
      <c r="I15236" s="29" t="n">
        <f aca="false">INDEX(Einstellungen!$B$27:$B$50,19)</f>
        <v>1.35</v>
      </c>
      <c r="J15236" s="29" t="n">
        <f aca="false">F15236*I15236</f>
        <v>44.98087545</v>
      </c>
    </row>
    <row r="15237" customFormat="false" ht="15" hidden="false" customHeight="false" outlineLevel="0" collapsed="false">
      <c r="A15237" s="28" t="n">
        <v>46215</v>
      </c>
      <c r="B15237" s="21" t="s">
        <v>131</v>
      </c>
      <c r="C15237" s="21" t="s">
        <v>139</v>
      </c>
      <c r="D15237" s="29" t="n">
        <v>131.808</v>
      </c>
      <c r="E15237" s="29" t="n">
        <f aca="false">D15237/10</f>
        <v>13.1808</v>
      </c>
      <c r="F15237" s="29" t="n">
        <f aca="false">(E15237+Einstellungen!$B$20)*(1+Einstellungen!$B$10)</f>
        <v>37.885792</v>
      </c>
      <c r="G15237" s="21" t="str">
        <f aca="false">IF(F15237&lt;Einstellungen!$B$5,"ja","nein")</f>
        <v>nein</v>
      </c>
      <c r="H15237" s="21" t="s">
        <v>34</v>
      </c>
      <c r="I15237" s="29" t="n">
        <f aca="false">INDEX(Einstellungen!$B$27:$B$50,20)</f>
        <v>1.45</v>
      </c>
      <c r="J15237" s="29" t="n">
        <f aca="false">F15237*I15237</f>
        <v>54.9343984</v>
      </c>
    </row>
    <row r="15238" customFormat="false" ht="15" hidden="false" customHeight="false" outlineLevel="0" collapsed="false">
      <c r="A15238" s="28" t="n">
        <v>46215</v>
      </c>
      <c r="B15238" s="21" t="s">
        <v>132</v>
      </c>
      <c r="C15238" s="21" t="s">
        <v>139</v>
      </c>
      <c r="D15238" s="29" t="n">
        <v>140.898</v>
      </c>
      <c r="E15238" s="29" t="n">
        <f aca="false">D15238/10</f>
        <v>14.0898</v>
      </c>
      <c r="F15238" s="29" t="n">
        <f aca="false">(E15238+Einstellungen!$B$20)*(1+Einstellungen!$B$10)</f>
        <v>38.967502</v>
      </c>
      <c r="G15238" s="21" t="str">
        <f aca="false">IF(F15238&lt;Einstellungen!$B$5,"ja","nein")</f>
        <v>nein</v>
      </c>
      <c r="H15238" s="21" t="s">
        <v>34</v>
      </c>
      <c r="I15238" s="29" t="n">
        <f aca="false">INDEX(Einstellungen!$B$27:$B$50,21)</f>
        <v>1.4</v>
      </c>
      <c r="J15238" s="29" t="n">
        <f aca="false">F15238*I15238</f>
        <v>54.5545028</v>
      </c>
    </row>
    <row r="15239" customFormat="false" ht="15" hidden="false" customHeight="false" outlineLevel="0" collapsed="false">
      <c r="A15239" s="28" t="n">
        <v>46215</v>
      </c>
      <c r="B15239" s="21" t="s">
        <v>133</v>
      </c>
      <c r="C15239" s="21" t="s">
        <v>139</v>
      </c>
      <c r="D15239" s="29" t="n">
        <v>144.488</v>
      </c>
      <c r="E15239" s="29" t="n">
        <f aca="false">D15239/10</f>
        <v>14.4488</v>
      </c>
      <c r="F15239" s="29" t="n">
        <f aca="false">(E15239+Einstellungen!$B$20)*(1+Einstellungen!$B$10)</f>
        <v>39.394712</v>
      </c>
      <c r="G15239" s="21" t="str">
        <f aca="false">IF(F15239&lt;Einstellungen!$B$5,"ja","nein")</f>
        <v>nein</v>
      </c>
      <c r="H15239" s="21" t="s">
        <v>34</v>
      </c>
      <c r="I15239" s="29" t="n">
        <f aca="false">INDEX(Einstellungen!$B$27:$B$50,22)</f>
        <v>1.25</v>
      </c>
      <c r="J15239" s="29" t="n">
        <f aca="false">F15239*I15239</f>
        <v>49.24339</v>
      </c>
    </row>
    <row r="15240" customFormat="false" ht="15" hidden="false" customHeight="false" outlineLevel="0" collapsed="false">
      <c r="A15240" s="28" t="n">
        <v>46215</v>
      </c>
      <c r="B15240" s="21" t="s">
        <v>134</v>
      </c>
      <c r="C15240" s="21" t="s">
        <v>139</v>
      </c>
      <c r="D15240" s="29" t="n">
        <v>144.93</v>
      </c>
      <c r="E15240" s="29" t="n">
        <f aca="false">D15240/10</f>
        <v>14.493</v>
      </c>
      <c r="F15240" s="29" t="n">
        <f aca="false">(E15240+Einstellungen!$B$20)*(1+Einstellungen!$B$10)</f>
        <v>39.44731</v>
      </c>
      <c r="G15240" s="21" t="str">
        <f aca="false">IF(F15240&lt;Einstellungen!$B$5,"ja","nein")</f>
        <v>nein</v>
      </c>
      <c r="H15240" s="21" t="s">
        <v>34</v>
      </c>
      <c r="I15240" s="29" t="n">
        <f aca="false">INDEX(Einstellungen!$B$27:$B$50,23)</f>
        <v>1.05</v>
      </c>
      <c r="J15240" s="29" t="n">
        <f aca="false">F15240*I15240</f>
        <v>41.4196755</v>
      </c>
    </row>
    <row r="15241" customFormat="false" ht="15" hidden="false" customHeight="false" outlineLevel="0" collapsed="false">
      <c r="A15241" s="28" t="n">
        <v>46215</v>
      </c>
      <c r="B15241" s="21" t="s">
        <v>135</v>
      </c>
      <c r="C15241" s="21" t="s">
        <v>139</v>
      </c>
      <c r="D15241" s="29" t="n">
        <v>139.317</v>
      </c>
      <c r="E15241" s="29" t="n">
        <f aca="false">D15241/10</f>
        <v>13.9317</v>
      </c>
      <c r="F15241" s="29" t="n">
        <f aca="false">(E15241+Einstellungen!$B$20)*(1+Einstellungen!$B$10)</f>
        <v>38.779363</v>
      </c>
      <c r="G15241" s="21" t="str">
        <f aca="false">IF(F15241&lt;Einstellungen!$B$5,"ja","nein")</f>
        <v>nein</v>
      </c>
      <c r="H15241" s="21" t="s">
        <v>34</v>
      </c>
      <c r="I15241" s="29" t="n">
        <f aca="false">INDEX(Einstellungen!$B$27:$B$50,24)</f>
        <v>0.8</v>
      </c>
      <c r="J15241" s="29" t="n">
        <f aca="false">F15241*I15241</f>
        <v>31.0234904</v>
      </c>
    </row>
    <row r="15242" customFormat="false" ht="15" hidden="false" customHeight="false" outlineLevel="0" collapsed="false">
      <c r="A15242" s="28" t="n">
        <v>46216</v>
      </c>
      <c r="B15242" s="21" t="s">
        <v>111</v>
      </c>
      <c r="C15242" s="21" t="s">
        <v>140</v>
      </c>
      <c r="D15242" s="29" t="n">
        <v>129.73</v>
      </c>
      <c r="E15242" s="29" t="n">
        <f aca="false">D15242/10</f>
        <v>12.973</v>
      </c>
      <c r="F15242" s="29" t="n">
        <f aca="false">(E15242+Einstellungen!$B$20)*(1+Einstellungen!$B$10)</f>
        <v>37.63851</v>
      </c>
      <c r="G15242" s="21" t="str">
        <f aca="false">IF(F15242&lt;Einstellungen!$B$5,"ja","nein")</f>
        <v>nein</v>
      </c>
      <c r="H15242" s="21" t="s">
        <v>34</v>
      </c>
      <c r="I15242" s="29" t="n">
        <f aca="false">INDEX(Einstellungen!$B$27:$B$50,1)</f>
        <v>0.6</v>
      </c>
      <c r="J15242" s="29" t="n">
        <f aca="false">F15242*I15242</f>
        <v>22.583106</v>
      </c>
    </row>
    <row r="15243" customFormat="false" ht="15" hidden="false" customHeight="false" outlineLevel="0" collapsed="false">
      <c r="A15243" s="28" t="n">
        <v>46216</v>
      </c>
      <c r="B15243" s="21" t="s">
        <v>113</v>
      </c>
      <c r="C15243" s="21" t="s">
        <v>140</v>
      </c>
      <c r="D15243" s="29" t="n">
        <v>124.605</v>
      </c>
      <c r="E15243" s="29" t="n">
        <f aca="false">D15243/10</f>
        <v>12.4605</v>
      </c>
      <c r="F15243" s="29" t="n">
        <f aca="false">(E15243+Einstellungen!$B$20)*(1+Einstellungen!$B$10)</f>
        <v>37.028635</v>
      </c>
      <c r="G15243" s="21" t="str">
        <f aca="false">IF(F15243&lt;Einstellungen!$B$5,"ja","nein")</f>
        <v>nein</v>
      </c>
      <c r="H15243" s="21" t="s">
        <v>34</v>
      </c>
      <c r="I15243" s="29" t="n">
        <f aca="false">INDEX(Einstellungen!$B$27:$B$50,2)</f>
        <v>0.5</v>
      </c>
      <c r="J15243" s="29" t="n">
        <f aca="false">F15243*I15243</f>
        <v>18.5143175</v>
      </c>
    </row>
    <row r="15244" customFormat="false" ht="15" hidden="false" customHeight="false" outlineLevel="0" collapsed="false">
      <c r="A15244" s="28" t="n">
        <v>46216</v>
      </c>
      <c r="B15244" s="21" t="s">
        <v>114</v>
      </c>
      <c r="C15244" s="21" t="s">
        <v>140</v>
      </c>
      <c r="D15244" s="29" t="n">
        <v>120.567</v>
      </c>
      <c r="E15244" s="29" t="n">
        <f aca="false">D15244/10</f>
        <v>12.0567</v>
      </c>
      <c r="F15244" s="29" t="n">
        <f aca="false">(E15244+Einstellungen!$B$20)*(1+Einstellungen!$B$10)</f>
        <v>36.548113</v>
      </c>
      <c r="G15244" s="21" t="str">
        <f aca="false">IF(F15244&lt;Einstellungen!$B$5,"ja","nein")</f>
        <v>nein</v>
      </c>
      <c r="H15244" s="21" t="s">
        <v>34</v>
      </c>
      <c r="I15244" s="29" t="n">
        <f aca="false">INDEX(Einstellungen!$B$27:$B$50,3)</f>
        <v>0.45</v>
      </c>
      <c r="J15244" s="29" t="n">
        <f aca="false">F15244*I15244</f>
        <v>16.44665085</v>
      </c>
    </row>
    <row r="15245" customFormat="false" ht="15" hidden="false" customHeight="false" outlineLevel="0" collapsed="false">
      <c r="A15245" s="28" t="n">
        <v>46216</v>
      </c>
      <c r="B15245" s="21" t="s">
        <v>115</v>
      </c>
      <c r="C15245" s="21" t="s">
        <v>140</v>
      </c>
      <c r="D15245" s="29" t="n">
        <v>121.475</v>
      </c>
      <c r="E15245" s="29" t="n">
        <f aca="false">D15245/10</f>
        <v>12.1475</v>
      </c>
      <c r="F15245" s="29" t="n">
        <f aca="false">(E15245+Einstellungen!$B$20)*(1+Einstellungen!$B$10)</f>
        <v>36.656165</v>
      </c>
      <c r="G15245" s="21" t="str">
        <f aca="false">IF(F15245&lt;Einstellungen!$B$5,"ja","nein")</f>
        <v>nein</v>
      </c>
      <c r="H15245" s="21" t="s">
        <v>34</v>
      </c>
      <c r="I15245" s="29" t="n">
        <f aca="false">INDEX(Einstellungen!$B$27:$B$50,4)</f>
        <v>0.45</v>
      </c>
      <c r="J15245" s="29" t="n">
        <f aca="false">F15245*I15245</f>
        <v>16.49527425</v>
      </c>
    </row>
    <row r="15246" customFormat="false" ht="15" hidden="false" customHeight="false" outlineLevel="0" collapsed="false">
      <c r="A15246" s="28" t="n">
        <v>46216</v>
      </c>
      <c r="B15246" s="21" t="s">
        <v>116</v>
      </c>
      <c r="C15246" s="21" t="s">
        <v>140</v>
      </c>
      <c r="D15246" s="29" t="n">
        <v>123.543</v>
      </c>
      <c r="E15246" s="29" t="n">
        <f aca="false">D15246/10</f>
        <v>12.3543</v>
      </c>
      <c r="F15246" s="29" t="n">
        <f aca="false">(E15246+Einstellungen!$B$20)*(1+Einstellungen!$B$10)</f>
        <v>36.902257</v>
      </c>
      <c r="G15246" s="21" t="str">
        <f aca="false">IF(F15246&lt;Einstellungen!$B$5,"ja","nein")</f>
        <v>nein</v>
      </c>
      <c r="H15246" s="21" t="s">
        <v>34</v>
      </c>
      <c r="I15246" s="29" t="n">
        <f aca="false">INDEX(Einstellungen!$B$27:$B$50,5)</f>
        <v>0.45</v>
      </c>
      <c r="J15246" s="29" t="n">
        <f aca="false">F15246*I15246</f>
        <v>16.60601565</v>
      </c>
    </row>
    <row r="15247" customFormat="false" ht="15" hidden="false" customHeight="false" outlineLevel="0" collapsed="false">
      <c r="A15247" s="28" t="n">
        <v>46216</v>
      </c>
      <c r="B15247" s="21" t="s">
        <v>117</v>
      </c>
      <c r="C15247" s="21" t="s">
        <v>140</v>
      </c>
      <c r="D15247" s="29" t="n">
        <v>134.243</v>
      </c>
      <c r="E15247" s="29" t="n">
        <f aca="false">D15247/10</f>
        <v>13.4243</v>
      </c>
      <c r="F15247" s="29" t="n">
        <f aca="false">(E15247+Einstellungen!$B$20)*(1+Einstellungen!$B$10)</f>
        <v>38.175557</v>
      </c>
      <c r="G15247" s="21" t="str">
        <f aca="false">IF(F15247&lt;Einstellungen!$B$5,"ja","nein")</f>
        <v>nein</v>
      </c>
      <c r="H15247" s="21" t="s">
        <v>34</v>
      </c>
      <c r="I15247" s="29" t="n">
        <f aca="false">INDEX(Einstellungen!$B$27:$B$50,6)</f>
        <v>0.5</v>
      </c>
      <c r="J15247" s="29" t="n">
        <f aca="false">F15247*I15247</f>
        <v>19.0877785</v>
      </c>
    </row>
    <row r="15248" customFormat="false" ht="15" hidden="false" customHeight="false" outlineLevel="0" collapsed="false">
      <c r="A15248" s="28" t="n">
        <v>46216</v>
      </c>
      <c r="B15248" s="21" t="s">
        <v>118</v>
      </c>
      <c r="C15248" s="21" t="s">
        <v>140</v>
      </c>
      <c r="D15248" s="29" t="n">
        <v>149.843</v>
      </c>
      <c r="E15248" s="29" t="n">
        <f aca="false">D15248/10</f>
        <v>14.9843</v>
      </c>
      <c r="F15248" s="29" t="n">
        <f aca="false">(E15248+Einstellungen!$B$20)*(1+Einstellungen!$B$10)</f>
        <v>40.031957</v>
      </c>
      <c r="G15248" s="21" t="str">
        <f aca="false">IF(F15248&lt;Einstellungen!$B$5,"ja","nein")</f>
        <v>nein</v>
      </c>
      <c r="H15248" s="21" t="s">
        <v>34</v>
      </c>
      <c r="I15248" s="29" t="n">
        <f aca="false">INDEX(Einstellungen!$B$27:$B$50,7)</f>
        <v>0.7</v>
      </c>
      <c r="J15248" s="29" t="n">
        <f aca="false">F15248*I15248</f>
        <v>28.0223699</v>
      </c>
    </row>
    <row r="15249" customFormat="false" ht="15" hidden="false" customHeight="false" outlineLevel="0" collapsed="false">
      <c r="A15249" s="28" t="n">
        <v>46216</v>
      </c>
      <c r="B15249" s="21" t="s">
        <v>119</v>
      </c>
      <c r="C15249" s="21" t="s">
        <v>140</v>
      </c>
      <c r="D15249" s="29" t="n">
        <v>159.43</v>
      </c>
      <c r="E15249" s="29" t="n">
        <f aca="false">D15249/10</f>
        <v>15.943</v>
      </c>
      <c r="F15249" s="29" t="n">
        <f aca="false">(E15249+Einstellungen!$B$20)*(1+Einstellungen!$B$10)</f>
        <v>41.17281</v>
      </c>
      <c r="G15249" s="21" t="str">
        <f aca="false">IF(F15249&lt;Einstellungen!$B$5,"ja","nein")</f>
        <v>nein</v>
      </c>
      <c r="H15249" s="21" t="s">
        <v>34</v>
      </c>
      <c r="I15249" s="29" t="n">
        <f aca="false">INDEX(Einstellungen!$B$27:$B$50,8)</f>
        <v>0.95</v>
      </c>
      <c r="J15249" s="29" t="n">
        <f aca="false">F15249*I15249</f>
        <v>39.1141695</v>
      </c>
    </row>
    <row r="15250" customFormat="false" ht="15" hidden="false" customHeight="false" outlineLevel="0" collapsed="false">
      <c r="A15250" s="28" t="n">
        <v>46216</v>
      </c>
      <c r="B15250" s="21" t="s">
        <v>120</v>
      </c>
      <c r="C15250" s="21" t="s">
        <v>140</v>
      </c>
      <c r="D15250" s="29" t="n">
        <v>138.988</v>
      </c>
      <c r="E15250" s="29" t="n">
        <f aca="false">D15250/10</f>
        <v>13.8988</v>
      </c>
      <c r="F15250" s="29" t="n">
        <f aca="false">(E15250+Einstellungen!$B$20)*(1+Einstellungen!$B$10)</f>
        <v>38.740212</v>
      </c>
      <c r="G15250" s="21" t="str">
        <f aca="false">IF(F15250&lt;Einstellungen!$B$5,"ja","nein")</f>
        <v>nein</v>
      </c>
      <c r="H15250" s="21" t="s">
        <v>34</v>
      </c>
      <c r="I15250" s="29" t="n">
        <f aca="false">INDEX(Einstellungen!$B$27:$B$50,9)</f>
        <v>1.05</v>
      </c>
      <c r="J15250" s="29" t="n">
        <f aca="false">F15250*I15250</f>
        <v>40.6772226</v>
      </c>
    </row>
    <row r="15251" customFormat="false" ht="15" hidden="false" customHeight="false" outlineLevel="0" collapsed="false">
      <c r="A15251" s="28" t="n">
        <v>46216</v>
      </c>
      <c r="B15251" s="21" t="s">
        <v>121</v>
      </c>
      <c r="C15251" s="21" t="s">
        <v>140</v>
      </c>
      <c r="D15251" s="29" t="n">
        <v>122.607</v>
      </c>
      <c r="E15251" s="29" t="n">
        <f aca="false">D15251/10</f>
        <v>12.2607</v>
      </c>
      <c r="F15251" s="29" t="n">
        <f aca="false">(E15251+Einstellungen!$B$20)*(1+Einstellungen!$B$10)</f>
        <v>36.790873</v>
      </c>
      <c r="G15251" s="21" t="str">
        <f aca="false">IF(F15251&lt;Einstellungen!$B$5,"ja","nein")</f>
        <v>nein</v>
      </c>
      <c r="H15251" s="21" t="s">
        <v>34</v>
      </c>
      <c r="I15251" s="29" t="n">
        <f aca="false">INDEX(Einstellungen!$B$27:$B$50,10)</f>
        <v>1.05</v>
      </c>
      <c r="J15251" s="29" t="n">
        <f aca="false">F15251*I15251</f>
        <v>38.63041665</v>
      </c>
    </row>
    <row r="15252" customFormat="false" ht="15" hidden="false" customHeight="false" outlineLevel="0" collapsed="false">
      <c r="A15252" s="28" t="n">
        <v>46216</v>
      </c>
      <c r="B15252" s="21" t="s">
        <v>122</v>
      </c>
      <c r="C15252" s="21" t="s">
        <v>140</v>
      </c>
      <c r="D15252" s="29" t="n">
        <v>100.017</v>
      </c>
      <c r="E15252" s="29" t="n">
        <f aca="false">D15252/10</f>
        <v>10.0017</v>
      </c>
      <c r="F15252" s="29" t="n">
        <f aca="false">(E15252+Einstellungen!$B$20)*(1+Einstellungen!$B$10)</f>
        <v>34.102663</v>
      </c>
      <c r="G15252" s="21" t="str">
        <f aca="false">IF(F15252&lt;Einstellungen!$B$5,"ja","nein")</f>
        <v>nein</v>
      </c>
      <c r="H15252" s="21" t="s">
        <v>34</v>
      </c>
      <c r="I15252" s="29" t="n">
        <f aca="false">INDEX(Einstellungen!$B$27:$B$50,11)</f>
        <v>1.05</v>
      </c>
      <c r="J15252" s="29" t="n">
        <f aca="false">F15252*I15252</f>
        <v>35.80779615</v>
      </c>
    </row>
    <row r="15253" customFormat="false" ht="15" hidden="false" customHeight="false" outlineLevel="0" collapsed="false">
      <c r="A15253" s="28" t="n">
        <v>46216</v>
      </c>
      <c r="B15253" s="21" t="s">
        <v>123</v>
      </c>
      <c r="C15253" s="21" t="s">
        <v>140</v>
      </c>
      <c r="D15253" s="29" t="n">
        <v>74.123</v>
      </c>
      <c r="E15253" s="29" t="n">
        <f aca="false">D15253/10</f>
        <v>7.4123</v>
      </c>
      <c r="F15253" s="29" t="n">
        <f aca="false">(E15253+Einstellungen!$B$20)*(1+Einstellungen!$B$10)</f>
        <v>31.021277</v>
      </c>
      <c r="G15253" s="21" t="str">
        <f aca="false">IF(F15253&lt;Einstellungen!$B$5,"ja","nein")</f>
        <v>nein</v>
      </c>
      <c r="H15253" s="21" t="s">
        <v>34</v>
      </c>
      <c r="I15253" s="29" t="n">
        <f aca="false">INDEX(Einstellungen!$B$27:$B$50,12)</f>
        <v>1.1</v>
      </c>
      <c r="J15253" s="29" t="n">
        <f aca="false">F15253*I15253</f>
        <v>34.1234047</v>
      </c>
    </row>
    <row r="15254" customFormat="false" ht="15" hidden="false" customHeight="false" outlineLevel="0" collapsed="false">
      <c r="A15254" s="28" t="n">
        <v>46216</v>
      </c>
      <c r="B15254" s="21" t="s">
        <v>124</v>
      </c>
      <c r="C15254" s="21" t="s">
        <v>140</v>
      </c>
      <c r="D15254" s="29" t="n">
        <v>50.623</v>
      </c>
      <c r="E15254" s="29" t="n">
        <f aca="false">D15254/10</f>
        <v>5.0623</v>
      </c>
      <c r="F15254" s="29" t="n">
        <f aca="false">(E15254+Einstellungen!$B$20)*(1+Einstellungen!$B$10)</f>
        <v>28.224777</v>
      </c>
      <c r="G15254" s="21" t="str">
        <f aca="false">IF(F15254&lt;Einstellungen!$B$5,"ja","nein")</f>
        <v>ja</v>
      </c>
      <c r="H15254" s="21" t="s">
        <v>34</v>
      </c>
      <c r="I15254" s="29" t="n">
        <f aca="false">INDEX(Einstellungen!$B$27:$B$50,13)</f>
        <v>1.2</v>
      </c>
      <c r="J15254" s="29" t="n">
        <f aca="false">F15254*I15254</f>
        <v>33.8697324</v>
      </c>
    </row>
    <row r="15255" customFormat="false" ht="15" hidden="false" customHeight="false" outlineLevel="0" collapsed="false">
      <c r="A15255" s="28" t="n">
        <v>46216</v>
      </c>
      <c r="B15255" s="21" t="s">
        <v>125</v>
      </c>
      <c r="C15255" s="21" t="s">
        <v>140</v>
      </c>
      <c r="D15255" s="29" t="n">
        <v>32.9</v>
      </c>
      <c r="E15255" s="29" t="n">
        <f aca="false">D15255/10</f>
        <v>3.29</v>
      </c>
      <c r="F15255" s="29" t="n">
        <f aca="false">(E15255+Einstellungen!$B$20)*(1+Einstellungen!$B$10)</f>
        <v>26.11574</v>
      </c>
      <c r="G15255" s="21" t="str">
        <f aca="false">IF(F15255&lt;Einstellungen!$B$5,"ja","nein")</f>
        <v>ja</v>
      </c>
      <c r="H15255" s="21" t="s">
        <v>34</v>
      </c>
      <c r="I15255" s="29" t="n">
        <f aca="false">INDEX(Einstellungen!$B$27:$B$50,14)</f>
        <v>1.15</v>
      </c>
      <c r="J15255" s="29" t="n">
        <f aca="false">F15255*I15255</f>
        <v>30.033101</v>
      </c>
    </row>
    <row r="15256" customFormat="false" ht="15" hidden="false" customHeight="false" outlineLevel="0" collapsed="false">
      <c r="A15256" s="28" t="n">
        <v>46216</v>
      </c>
      <c r="B15256" s="21" t="s">
        <v>126</v>
      </c>
      <c r="C15256" s="21" t="s">
        <v>140</v>
      </c>
      <c r="D15256" s="29" t="n">
        <v>38.537</v>
      </c>
      <c r="E15256" s="29" t="n">
        <f aca="false">D15256/10</f>
        <v>3.8537</v>
      </c>
      <c r="F15256" s="29" t="n">
        <f aca="false">(E15256+Einstellungen!$B$20)*(1+Einstellungen!$B$10)</f>
        <v>26.786543</v>
      </c>
      <c r="G15256" s="21" t="str">
        <f aca="false">IF(F15256&lt;Einstellungen!$B$5,"ja","nein")</f>
        <v>ja</v>
      </c>
      <c r="H15256" s="21" t="s">
        <v>34</v>
      </c>
      <c r="I15256" s="29" t="n">
        <f aca="false">INDEX(Einstellungen!$B$27:$B$50,15)</f>
        <v>1</v>
      </c>
      <c r="J15256" s="29" t="n">
        <f aca="false">F15256*I15256</f>
        <v>26.786543</v>
      </c>
    </row>
    <row r="15257" customFormat="false" ht="15" hidden="false" customHeight="false" outlineLevel="0" collapsed="false">
      <c r="A15257" s="28" t="n">
        <v>46216</v>
      </c>
      <c r="B15257" s="21" t="s">
        <v>127</v>
      </c>
      <c r="C15257" s="21" t="s">
        <v>140</v>
      </c>
      <c r="D15257" s="29" t="n">
        <v>63.975</v>
      </c>
      <c r="E15257" s="29" t="n">
        <f aca="false">D15257/10</f>
        <v>6.3975</v>
      </c>
      <c r="F15257" s="29" t="n">
        <f aca="false">(E15257+Einstellungen!$B$20)*(1+Einstellungen!$B$10)</f>
        <v>29.813665</v>
      </c>
      <c r="G15257" s="21" t="str">
        <f aca="false">IF(F15257&lt;Einstellungen!$B$5,"ja","nein")</f>
        <v>nein</v>
      </c>
      <c r="H15257" s="21" t="s">
        <v>34</v>
      </c>
      <c r="I15257" s="29" t="n">
        <f aca="false">INDEX(Einstellungen!$B$27:$B$50,16)</f>
        <v>0.95</v>
      </c>
      <c r="J15257" s="29" t="n">
        <f aca="false">F15257*I15257</f>
        <v>28.32298175</v>
      </c>
    </row>
    <row r="15258" customFormat="false" ht="15" hidden="false" customHeight="false" outlineLevel="0" collapsed="false">
      <c r="A15258" s="28" t="n">
        <v>46216</v>
      </c>
      <c r="B15258" s="21" t="s">
        <v>128</v>
      </c>
      <c r="C15258" s="21" t="s">
        <v>140</v>
      </c>
      <c r="D15258" s="29" t="n">
        <v>90.95</v>
      </c>
      <c r="E15258" s="29" t="n">
        <f aca="false">D15258/10</f>
        <v>9.095</v>
      </c>
      <c r="F15258" s="29" t="n">
        <f aca="false">(E15258+Einstellungen!$B$20)*(1+Einstellungen!$B$10)</f>
        <v>33.02369</v>
      </c>
      <c r="G15258" s="21" t="str">
        <f aca="false">IF(F15258&lt;Einstellungen!$B$5,"ja","nein")</f>
        <v>nein</v>
      </c>
      <c r="H15258" s="21" t="s">
        <v>34</v>
      </c>
      <c r="I15258" s="29" t="n">
        <f aca="false">INDEX(Einstellungen!$B$27:$B$50,17)</f>
        <v>0.95</v>
      </c>
      <c r="J15258" s="29" t="n">
        <f aca="false">F15258*I15258</f>
        <v>31.3725055</v>
      </c>
    </row>
    <row r="15259" customFormat="false" ht="15" hidden="false" customHeight="false" outlineLevel="0" collapsed="false">
      <c r="A15259" s="28" t="n">
        <v>46216</v>
      </c>
      <c r="B15259" s="21" t="s">
        <v>129</v>
      </c>
      <c r="C15259" s="21" t="s">
        <v>140</v>
      </c>
      <c r="D15259" s="29" t="n">
        <v>121.528</v>
      </c>
      <c r="E15259" s="29" t="n">
        <f aca="false">D15259/10</f>
        <v>12.1528</v>
      </c>
      <c r="F15259" s="29" t="n">
        <f aca="false">(E15259+Einstellungen!$B$20)*(1+Einstellungen!$B$10)</f>
        <v>36.662472</v>
      </c>
      <c r="G15259" s="21" t="str">
        <f aca="false">IF(F15259&lt;Einstellungen!$B$5,"ja","nein")</f>
        <v>nein</v>
      </c>
      <c r="H15259" s="21" t="s">
        <v>34</v>
      </c>
      <c r="I15259" s="29" t="n">
        <f aca="false">INDEX(Einstellungen!$B$27:$B$50,18)</f>
        <v>1.1</v>
      </c>
      <c r="J15259" s="29" t="n">
        <f aca="false">F15259*I15259</f>
        <v>40.3287192</v>
      </c>
    </row>
    <row r="15260" customFormat="false" ht="15" hidden="false" customHeight="false" outlineLevel="0" collapsed="false">
      <c r="A15260" s="28" t="n">
        <v>46216</v>
      </c>
      <c r="B15260" s="21" t="s">
        <v>130</v>
      </c>
      <c r="C15260" s="21" t="s">
        <v>140</v>
      </c>
      <c r="D15260" s="29" t="n">
        <v>140</v>
      </c>
      <c r="E15260" s="29" t="n">
        <f aca="false">D15260/10</f>
        <v>14</v>
      </c>
      <c r="F15260" s="29" t="n">
        <f aca="false">(E15260+Einstellungen!$B$20)*(1+Einstellungen!$B$10)</f>
        <v>38.86064</v>
      </c>
      <c r="G15260" s="21" t="str">
        <f aca="false">IF(F15260&lt;Einstellungen!$B$5,"ja","nein")</f>
        <v>nein</v>
      </c>
      <c r="H15260" s="21" t="s">
        <v>34</v>
      </c>
      <c r="I15260" s="29" t="n">
        <f aca="false">INDEX(Einstellungen!$B$27:$B$50,19)</f>
        <v>1.35</v>
      </c>
      <c r="J15260" s="29" t="n">
        <f aca="false">F15260*I15260</f>
        <v>52.461864</v>
      </c>
    </row>
    <row r="15261" customFormat="false" ht="15" hidden="false" customHeight="false" outlineLevel="0" collapsed="false">
      <c r="A15261" s="28" t="n">
        <v>46216</v>
      </c>
      <c r="B15261" s="21" t="s">
        <v>131</v>
      </c>
      <c r="C15261" s="21" t="s">
        <v>140</v>
      </c>
      <c r="D15261" s="29" t="n">
        <v>165.963</v>
      </c>
      <c r="E15261" s="29" t="n">
        <f aca="false">D15261/10</f>
        <v>16.5963</v>
      </c>
      <c r="F15261" s="29" t="n">
        <f aca="false">(E15261+Einstellungen!$B$20)*(1+Einstellungen!$B$10)</f>
        <v>41.950237</v>
      </c>
      <c r="G15261" s="21" t="str">
        <f aca="false">IF(F15261&lt;Einstellungen!$B$5,"ja","nein")</f>
        <v>nein</v>
      </c>
      <c r="H15261" s="21" t="s">
        <v>34</v>
      </c>
      <c r="I15261" s="29" t="n">
        <f aca="false">INDEX(Einstellungen!$B$27:$B$50,20)</f>
        <v>1.45</v>
      </c>
      <c r="J15261" s="29" t="n">
        <f aca="false">F15261*I15261</f>
        <v>60.82784365</v>
      </c>
    </row>
    <row r="15262" customFormat="false" ht="15" hidden="false" customHeight="false" outlineLevel="0" collapsed="false">
      <c r="A15262" s="28" t="n">
        <v>46216</v>
      </c>
      <c r="B15262" s="21" t="s">
        <v>132</v>
      </c>
      <c r="C15262" s="21" t="s">
        <v>140</v>
      </c>
      <c r="D15262" s="29" t="n">
        <v>182.998</v>
      </c>
      <c r="E15262" s="29" t="n">
        <f aca="false">D15262/10</f>
        <v>18.2998</v>
      </c>
      <c r="F15262" s="29" t="n">
        <f aca="false">(E15262+Einstellungen!$B$20)*(1+Einstellungen!$B$10)</f>
        <v>43.977402</v>
      </c>
      <c r="G15262" s="21" t="str">
        <f aca="false">IF(F15262&lt;Einstellungen!$B$5,"ja","nein")</f>
        <v>nein</v>
      </c>
      <c r="H15262" s="21" t="s">
        <v>34</v>
      </c>
      <c r="I15262" s="29" t="n">
        <f aca="false">INDEX(Einstellungen!$B$27:$B$50,21)</f>
        <v>1.4</v>
      </c>
      <c r="J15262" s="29" t="n">
        <f aca="false">F15262*I15262</f>
        <v>61.5683628</v>
      </c>
    </row>
    <row r="15263" customFormat="false" ht="15" hidden="false" customHeight="false" outlineLevel="0" collapsed="false">
      <c r="A15263" s="28" t="n">
        <v>46216</v>
      </c>
      <c r="B15263" s="21" t="s">
        <v>133</v>
      </c>
      <c r="C15263" s="21" t="s">
        <v>140</v>
      </c>
      <c r="D15263" s="29" t="n">
        <v>168.8</v>
      </c>
      <c r="E15263" s="29" t="n">
        <f aca="false">D15263/10</f>
        <v>16.88</v>
      </c>
      <c r="F15263" s="29" t="n">
        <f aca="false">(E15263+Einstellungen!$B$20)*(1+Einstellungen!$B$10)</f>
        <v>42.28784</v>
      </c>
      <c r="G15263" s="21" t="str">
        <f aca="false">IF(F15263&lt;Einstellungen!$B$5,"ja","nein")</f>
        <v>nein</v>
      </c>
      <c r="H15263" s="21" t="s">
        <v>34</v>
      </c>
      <c r="I15263" s="29" t="n">
        <f aca="false">INDEX(Einstellungen!$B$27:$B$50,22)</f>
        <v>1.25</v>
      </c>
      <c r="J15263" s="29" t="n">
        <f aca="false">F15263*I15263</f>
        <v>52.8598</v>
      </c>
    </row>
    <row r="15264" customFormat="false" ht="15" hidden="false" customHeight="false" outlineLevel="0" collapsed="false">
      <c r="A15264" s="28" t="n">
        <v>46216</v>
      </c>
      <c r="B15264" s="21" t="s">
        <v>134</v>
      </c>
      <c r="C15264" s="21" t="s">
        <v>140</v>
      </c>
      <c r="D15264" s="29" t="n">
        <v>159.072</v>
      </c>
      <c r="E15264" s="29" t="n">
        <f aca="false">D15264/10</f>
        <v>15.9072</v>
      </c>
      <c r="F15264" s="29" t="n">
        <f aca="false">(E15264+Einstellungen!$B$20)*(1+Einstellungen!$B$10)</f>
        <v>41.130208</v>
      </c>
      <c r="G15264" s="21" t="str">
        <f aca="false">IF(F15264&lt;Einstellungen!$B$5,"ja","nein")</f>
        <v>nein</v>
      </c>
      <c r="H15264" s="21" t="s">
        <v>34</v>
      </c>
      <c r="I15264" s="29" t="n">
        <f aca="false">INDEX(Einstellungen!$B$27:$B$50,23)</f>
        <v>1.05</v>
      </c>
      <c r="J15264" s="29" t="n">
        <f aca="false">F15264*I15264</f>
        <v>43.1867184</v>
      </c>
    </row>
    <row r="15265" customFormat="false" ht="15" hidden="false" customHeight="false" outlineLevel="0" collapsed="false">
      <c r="A15265" s="28" t="n">
        <v>46216</v>
      </c>
      <c r="B15265" s="21" t="s">
        <v>135</v>
      </c>
      <c r="C15265" s="21" t="s">
        <v>140</v>
      </c>
      <c r="D15265" s="29" t="n">
        <v>144.07</v>
      </c>
      <c r="E15265" s="29" t="n">
        <f aca="false">D15265/10</f>
        <v>14.407</v>
      </c>
      <c r="F15265" s="29" t="n">
        <f aca="false">(E15265+Einstellungen!$B$20)*(1+Einstellungen!$B$10)</f>
        <v>39.34497</v>
      </c>
      <c r="G15265" s="21" t="str">
        <f aca="false">IF(F15265&lt;Einstellungen!$B$5,"ja","nein")</f>
        <v>nein</v>
      </c>
      <c r="H15265" s="21" t="s">
        <v>34</v>
      </c>
      <c r="I15265" s="29" t="n">
        <f aca="false">INDEX(Einstellungen!$B$27:$B$50,24)</f>
        <v>0.8</v>
      </c>
      <c r="J15265" s="29" t="n">
        <f aca="false">F15265*I15265</f>
        <v>31.475976</v>
      </c>
    </row>
    <row r="15266" customFormat="false" ht="15" hidden="false" customHeight="false" outlineLevel="0" collapsed="false">
      <c r="A15266" s="28" t="n">
        <v>46217</v>
      </c>
      <c r="B15266" s="21" t="s">
        <v>111</v>
      </c>
      <c r="C15266" s="21" t="s">
        <v>141</v>
      </c>
      <c r="D15266" s="29" t="n">
        <v>139.64</v>
      </c>
      <c r="E15266" s="29" t="n">
        <f aca="false">D15266/10</f>
        <v>13.964</v>
      </c>
      <c r="F15266" s="29" t="n">
        <f aca="false">(E15266+Einstellungen!$B$20)*(1+Einstellungen!$B$10)</f>
        <v>38.8178</v>
      </c>
      <c r="G15266" s="21" t="str">
        <f aca="false">IF(F15266&lt;Einstellungen!$B$5,"ja","nein")</f>
        <v>nein</v>
      </c>
      <c r="H15266" s="21" t="s">
        <v>34</v>
      </c>
      <c r="I15266" s="29" t="n">
        <f aca="false">INDEX(Einstellungen!$B$27:$B$50,1)</f>
        <v>0.6</v>
      </c>
      <c r="J15266" s="29" t="n">
        <f aca="false">F15266*I15266</f>
        <v>23.29068</v>
      </c>
    </row>
    <row r="15267" customFormat="false" ht="15" hidden="false" customHeight="false" outlineLevel="0" collapsed="false">
      <c r="A15267" s="28" t="n">
        <v>46217</v>
      </c>
      <c r="B15267" s="21" t="s">
        <v>113</v>
      </c>
      <c r="C15267" s="21" t="s">
        <v>141</v>
      </c>
      <c r="D15267" s="29" t="n">
        <v>133.887</v>
      </c>
      <c r="E15267" s="29" t="n">
        <f aca="false">D15267/10</f>
        <v>13.3887</v>
      </c>
      <c r="F15267" s="29" t="n">
        <f aca="false">(E15267+Einstellungen!$B$20)*(1+Einstellungen!$B$10)</f>
        <v>38.133193</v>
      </c>
      <c r="G15267" s="21" t="str">
        <f aca="false">IF(F15267&lt;Einstellungen!$B$5,"ja","nein")</f>
        <v>nein</v>
      </c>
      <c r="H15267" s="21" t="s">
        <v>34</v>
      </c>
      <c r="I15267" s="29" t="n">
        <f aca="false">INDEX(Einstellungen!$B$27:$B$50,2)</f>
        <v>0.5</v>
      </c>
      <c r="J15267" s="29" t="n">
        <f aca="false">F15267*I15267</f>
        <v>19.0665965</v>
      </c>
    </row>
    <row r="15268" customFormat="false" ht="15" hidden="false" customHeight="false" outlineLevel="0" collapsed="false">
      <c r="A15268" s="28" t="n">
        <v>46217</v>
      </c>
      <c r="B15268" s="21" t="s">
        <v>114</v>
      </c>
      <c r="C15268" s="21" t="s">
        <v>141</v>
      </c>
      <c r="D15268" s="29" t="n">
        <v>127.35</v>
      </c>
      <c r="E15268" s="29" t="n">
        <f aca="false">D15268/10</f>
        <v>12.735</v>
      </c>
      <c r="F15268" s="29" t="n">
        <f aca="false">(E15268+Einstellungen!$B$20)*(1+Einstellungen!$B$10)</f>
        <v>37.35529</v>
      </c>
      <c r="G15268" s="21" t="str">
        <f aca="false">IF(F15268&lt;Einstellungen!$B$5,"ja","nein")</f>
        <v>nein</v>
      </c>
      <c r="H15268" s="21" t="s">
        <v>34</v>
      </c>
      <c r="I15268" s="29" t="n">
        <f aca="false">INDEX(Einstellungen!$B$27:$B$50,3)</f>
        <v>0.45</v>
      </c>
      <c r="J15268" s="29" t="n">
        <f aca="false">F15268*I15268</f>
        <v>16.8098805</v>
      </c>
    </row>
    <row r="15269" customFormat="false" ht="15" hidden="false" customHeight="false" outlineLevel="0" collapsed="false">
      <c r="A15269" s="28" t="n">
        <v>46217</v>
      </c>
      <c r="B15269" s="21" t="s">
        <v>115</v>
      </c>
      <c r="C15269" s="21" t="s">
        <v>141</v>
      </c>
      <c r="D15269" s="29" t="n">
        <v>127.218</v>
      </c>
      <c r="E15269" s="29" t="n">
        <f aca="false">D15269/10</f>
        <v>12.7218</v>
      </c>
      <c r="F15269" s="29" t="n">
        <f aca="false">(E15269+Einstellungen!$B$20)*(1+Einstellungen!$B$10)</f>
        <v>37.339582</v>
      </c>
      <c r="G15269" s="21" t="str">
        <f aca="false">IF(F15269&lt;Einstellungen!$B$5,"ja","nein")</f>
        <v>nein</v>
      </c>
      <c r="H15269" s="21" t="s">
        <v>34</v>
      </c>
      <c r="I15269" s="29" t="n">
        <f aca="false">INDEX(Einstellungen!$B$27:$B$50,4)</f>
        <v>0.45</v>
      </c>
      <c r="J15269" s="29" t="n">
        <f aca="false">F15269*I15269</f>
        <v>16.8028119</v>
      </c>
    </row>
    <row r="15270" customFormat="false" ht="15" hidden="false" customHeight="false" outlineLevel="0" collapsed="false">
      <c r="A15270" s="28" t="n">
        <v>46217</v>
      </c>
      <c r="B15270" s="21" t="s">
        <v>116</v>
      </c>
      <c r="C15270" s="21" t="s">
        <v>141</v>
      </c>
      <c r="D15270" s="29" t="n">
        <v>127.65</v>
      </c>
      <c r="E15270" s="29" t="n">
        <f aca="false">D15270/10</f>
        <v>12.765</v>
      </c>
      <c r="F15270" s="29" t="n">
        <f aca="false">(E15270+Einstellungen!$B$20)*(1+Einstellungen!$B$10)</f>
        <v>37.39099</v>
      </c>
      <c r="G15270" s="21" t="str">
        <f aca="false">IF(F15270&lt;Einstellungen!$B$5,"ja","nein")</f>
        <v>nein</v>
      </c>
      <c r="H15270" s="21" t="s">
        <v>34</v>
      </c>
      <c r="I15270" s="29" t="n">
        <f aca="false">INDEX(Einstellungen!$B$27:$B$50,5)</f>
        <v>0.45</v>
      </c>
      <c r="J15270" s="29" t="n">
        <f aca="false">F15270*I15270</f>
        <v>16.8259455</v>
      </c>
    </row>
    <row r="15271" customFormat="false" ht="15" hidden="false" customHeight="false" outlineLevel="0" collapsed="false">
      <c r="A15271" s="28" t="n">
        <v>46217</v>
      </c>
      <c r="B15271" s="21" t="s">
        <v>117</v>
      </c>
      <c r="C15271" s="21" t="s">
        <v>141</v>
      </c>
      <c r="D15271" s="29" t="n">
        <v>135.02</v>
      </c>
      <c r="E15271" s="29" t="n">
        <f aca="false">D15271/10</f>
        <v>13.502</v>
      </c>
      <c r="F15271" s="29" t="n">
        <f aca="false">(E15271+Einstellungen!$B$20)*(1+Einstellungen!$B$10)</f>
        <v>38.26802</v>
      </c>
      <c r="G15271" s="21" t="str">
        <f aca="false">IF(F15271&lt;Einstellungen!$B$5,"ja","nein")</f>
        <v>nein</v>
      </c>
      <c r="H15271" s="21" t="s">
        <v>34</v>
      </c>
      <c r="I15271" s="29" t="n">
        <f aca="false">INDEX(Einstellungen!$B$27:$B$50,6)</f>
        <v>0.5</v>
      </c>
      <c r="J15271" s="29" t="n">
        <f aca="false">F15271*I15271</f>
        <v>19.13401</v>
      </c>
    </row>
    <row r="15272" customFormat="false" ht="15" hidden="false" customHeight="false" outlineLevel="0" collapsed="false">
      <c r="A15272" s="28" t="n">
        <v>46217</v>
      </c>
      <c r="B15272" s="21" t="s">
        <v>118</v>
      </c>
      <c r="C15272" s="21" t="s">
        <v>141</v>
      </c>
      <c r="D15272" s="29" t="n">
        <v>145.805</v>
      </c>
      <c r="E15272" s="29" t="n">
        <f aca="false">D15272/10</f>
        <v>14.5805</v>
      </c>
      <c r="F15272" s="29" t="n">
        <f aca="false">(E15272+Einstellungen!$B$20)*(1+Einstellungen!$B$10)</f>
        <v>39.551435</v>
      </c>
      <c r="G15272" s="21" t="str">
        <f aca="false">IF(F15272&lt;Einstellungen!$B$5,"ja","nein")</f>
        <v>nein</v>
      </c>
      <c r="H15272" s="21" t="s">
        <v>34</v>
      </c>
      <c r="I15272" s="29" t="n">
        <f aca="false">INDEX(Einstellungen!$B$27:$B$50,7)</f>
        <v>0.7</v>
      </c>
      <c r="J15272" s="29" t="n">
        <f aca="false">F15272*I15272</f>
        <v>27.6860045</v>
      </c>
    </row>
    <row r="15273" customFormat="false" ht="15" hidden="false" customHeight="false" outlineLevel="0" collapsed="false">
      <c r="A15273" s="28" t="n">
        <v>46217</v>
      </c>
      <c r="B15273" s="21" t="s">
        <v>119</v>
      </c>
      <c r="C15273" s="21" t="s">
        <v>141</v>
      </c>
      <c r="D15273" s="29" t="n">
        <v>152.265</v>
      </c>
      <c r="E15273" s="29" t="n">
        <f aca="false">D15273/10</f>
        <v>15.2265</v>
      </c>
      <c r="F15273" s="29" t="n">
        <f aca="false">(E15273+Einstellungen!$B$20)*(1+Einstellungen!$B$10)</f>
        <v>40.320175</v>
      </c>
      <c r="G15273" s="21" t="str">
        <f aca="false">IF(F15273&lt;Einstellungen!$B$5,"ja","nein")</f>
        <v>nein</v>
      </c>
      <c r="H15273" s="21" t="s">
        <v>34</v>
      </c>
      <c r="I15273" s="29" t="n">
        <f aca="false">INDEX(Einstellungen!$B$27:$B$50,8)</f>
        <v>0.95</v>
      </c>
      <c r="J15273" s="29" t="n">
        <f aca="false">F15273*I15273</f>
        <v>38.30416625</v>
      </c>
    </row>
    <row r="15274" customFormat="false" ht="15" hidden="false" customHeight="false" outlineLevel="0" collapsed="false">
      <c r="A15274" s="28" t="n">
        <v>46217</v>
      </c>
      <c r="B15274" s="21" t="s">
        <v>120</v>
      </c>
      <c r="C15274" s="21" t="s">
        <v>141</v>
      </c>
      <c r="D15274" s="29" t="n">
        <v>135.67</v>
      </c>
      <c r="E15274" s="29" t="n">
        <f aca="false">D15274/10</f>
        <v>13.567</v>
      </c>
      <c r="F15274" s="29" t="n">
        <f aca="false">(E15274+Einstellungen!$B$20)*(1+Einstellungen!$B$10)</f>
        <v>38.34537</v>
      </c>
      <c r="G15274" s="21" t="str">
        <f aca="false">IF(F15274&lt;Einstellungen!$B$5,"ja","nein")</f>
        <v>nein</v>
      </c>
      <c r="H15274" s="21" t="s">
        <v>34</v>
      </c>
      <c r="I15274" s="29" t="n">
        <f aca="false">INDEX(Einstellungen!$B$27:$B$50,9)</f>
        <v>1.05</v>
      </c>
      <c r="J15274" s="29" t="n">
        <f aca="false">F15274*I15274</f>
        <v>40.2626385</v>
      </c>
    </row>
    <row r="15275" customFormat="false" ht="15" hidden="false" customHeight="false" outlineLevel="0" collapsed="false">
      <c r="A15275" s="28" t="n">
        <v>46217</v>
      </c>
      <c r="B15275" s="21" t="s">
        <v>121</v>
      </c>
      <c r="C15275" s="21" t="s">
        <v>141</v>
      </c>
      <c r="D15275" s="29" t="n">
        <v>121.892</v>
      </c>
      <c r="E15275" s="29" t="n">
        <f aca="false">D15275/10</f>
        <v>12.1892</v>
      </c>
      <c r="F15275" s="29" t="n">
        <f aca="false">(E15275+Einstellungen!$B$20)*(1+Einstellungen!$B$10)</f>
        <v>36.705788</v>
      </c>
      <c r="G15275" s="21" t="str">
        <f aca="false">IF(F15275&lt;Einstellungen!$B$5,"ja","nein")</f>
        <v>nein</v>
      </c>
      <c r="H15275" s="21" t="s">
        <v>34</v>
      </c>
      <c r="I15275" s="29" t="n">
        <f aca="false">INDEX(Einstellungen!$B$27:$B$50,10)</f>
        <v>1.05</v>
      </c>
      <c r="J15275" s="29" t="n">
        <f aca="false">F15275*I15275</f>
        <v>38.5410774</v>
      </c>
    </row>
    <row r="15276" customFormat="false" ht="15" hidden="false" customHeight="false" outlineLevel="0" collapsed="false">
      <c r="A15276" s="28" t="n">
        <v>46217</v>
      </c>
      <c r="B15276" s="21" t="s">
        <v>122</v>
      </c>
      <c r="C15276" s="21" t="s">
        <v>141</v>
      </c>
      <c r="D15276" s="29" t="n">
        <v>107.478</v>
      </c>
      <c r="E15276" s="29" t="n">
        <f aca="false">D15276/10</f>
        <v>10.7478</v>
      </c>
      <c r="F15276" s="29" t="n">
        <f aca="false">(E15276+Einstellungen!$B$20)*(1+Einstellungen!$B$10)</f>
        <v>34.990522</v>
      </c>
      <c r="G15276" s="21" t="str">
        <f aca="false">IF(F15276&lt;Einstellungen!$B$5,"ja","nein")</f>
        <v>nein</v>
      </c>
      <c r="H15276" s="21" t="s">
        <v>34</v>
      </c>
      <c r="I15276" s="29" t="n">
        <f aca="false">INDEX(Einstellungen!$B$27:$B$50,11)</f>
        <v>1.05</v>
      </c>
      <c r="J15276" s="29" t="n">
        <f aca="false">F15276*I15276</f>
        <v>36.7400481</v>
      </c>
    </row>
    <row r="15277" customFormat="false" ht="15" hidden="false" customHeight="false" outlineLevel="0" collapsed="false">
      <c r="A15277" s="28" t="n">
        <v>46217</v>
      </c>
      <c r="B15277" s="21" t="s">
        <v>123</v>
      </c>
      <c r="C15277" s="21" t="s">
        <v>141</v>
      </c>
      <c r="D15277" s="29" t="n">
        <v>91.688</v>
      </c>
      <c r="E15277" s="29" t="n">
        <f aca="false">D15277/10</f>
        <v>9.1688</v>
      </c>
      <c r="F15277" s="29" t="n">
        <f aca="false">(E15277+Einstellungen!$B$20)*(1+Einstellungen!$B$10)</f>
        <v>33.111512</v>
      </c>
      <c r="G15277" s="21" t="str">
        <f aca="false">IF(F15277&lt;Einstellungen!$B$5,"ja","nein")</f>
        <v>nein</v>
      </c>
      <c r="H15277" s="21" t="s">
        <v>34</v>
      </c>
      <c r="I15277" s="29" t="n">
        <f aca="false">INDEX(Einstellungen!$B$27:$B$50,12)</f>
        <v>1.1</v>
      </c>
      <c r="J15277" s="29" t="n">
        <f aca="false">F15277*I15277</f>
        <v>36.4226632</v>
      </c>
    </row>
    <row r="15278" customFormat="false" ht="15" hidden="false" customHeight="false" outlineLevel="0" collapsed="false">
      <c r="A15278" s="28" t="n">
        <v>46217</v>
      </c>
      <c r="B15278" s="21" t="s">
        <v>124</v>
      </c>
      <c r="C15278" s="21" t="s">
        <v>141</v>
      </c>
      <c r="D15278" s="29" t="n">
        <v>64.043</v>
      </c>
      <c r="E15278" s="29" t="n">
        <f aca="false">D15278/10</f>
        <v>6.4043</v>
      </c>
      <c r="F15278" s="29" t="n">
        <f aca="false">(E15278+Einstellungen!$B$20)*(1+Einstellungen!$B$10)</f>
        <v>29.821757</v>
      </c>
      <c r="G15278" s="21" t="str">
        <f aca="false">IF(F15278&lt;Einstellungen!$B$5,"ja","nein")</f>
        <v>nein</v>
      </c>
      <c r="H15278" s="21" t="s">
        <v>34</v>
      </c>
      <c r="I15278" s="29" t="n">
        <f aca="false">INDEX(Einstellungen!$B$27:$B$50,13)</f>
        <v>1.2</v>
      </c>
      <c r="J15278" s="29" t="n">
        <f aca="false">F15278*I15278</f>
        <v>35.7861084</v>
      </c>
    </row>
    <row r="15279" customFormat="false" ht="15" hidden="false" customHeight="false" outlineLevel="0" collapsed="false">
      <c r="A15279" s="28" t="n">
        <v>46217</v>
      </c>
      <c r="B15279" s="21" t="s">
        <v>125</v>
      </c>
      <c r="C15279" s="21" t="s">
        <v>141</v>
      </c>
      <c r="D15279" s="29" t="n">
        <v>51.825</v>
      </c>
      <c r="E15279" s="29" t="n">
        <f aca="false">D15279/10</f>
        <v>5.1825</v>
      </c>
      <c r="F15279" s="29" t="n">
        <f aca="false">(E15279+Einstellungen!$B$20)*(1+Einstellungen!$B$10)</f>
        <v>28.367815</v>
      </c>
      <c r="G15279" s="21" t="str">
        <f aca="false">IF(F15279&lt;Einstellungen!$B$5,"ja","nein")</f>
        <v>ja</v>
      </c>
      <c r="H15279" s="21" t="s">
        <v>34</v>
      </c>
      <c r="I15279" s="29" t="n">
        <f aca="false">INDEX(Einstellungen!$B$27:$B$50,14)</f>
        <v>1.15</v>
      </c>
      <c r="J15279" s="29" t="n">
        <f aca="false">F15279*I15279</f>
        <v>32.62298725</v>
      </c>
    </row>
    <row r="15280" customFormat="false" ht="15" hidden="false" customHeight="false" outlineLevel="0" collapsed="false">
      <c r="A15280" s="28" t="n">
        <v>46217</v>
      </c>
      <c r="B15280" s="21" t="s">
        <v>126</v>
      </c>
      <c r="C15280" s="21" t="s">
        <v>141</v>
      </c>
      <c r="D15280" s="29" t="n">
        <v>57.73</v>
      </c>
      <c r="E15280" s="29" t="n">
        <f aca="false">D15280/10</f>
        <v>5.773</v>
      </c>
      <c r="F15280" s="29" t="n">
        <f aca="false">(E15280+Einstellungen!$B$20)*(1+Einstellungen!$B$10)</f>
        <v>29.07051</v>
      </c>
      <c r="G15280" s="21" t="str">
        <f aca="false">IF(F15280&lt;Einstellungen!$B$5,"ja","nein")</f>
        <v>nein</v>
      </c>
      <c r="H15280" s="21" t="s">
        <v>34</v>
      </c>
      <c r="I15280" s="29" t="n">
        <f aca="false">INDEX(Einstellungen!$B$27:$B$50,15)</f>
        <v>1</v>
      </c>
      <c r="J15280" s="29" t="n">
        <f aca="false">F15280*I15280</f>
        <v>29.07051</v>
      </c>
    </row>
    <row r="15281" customFormat="false" ht="15" hidden="false" customHeight="false" outlineLevel="0" collapsed="false">
      <c r="A15281" s="28" t="n">
        <v>46217</v>
      </c>
      <c r="B15281" s="21" t="s">
        <v>127</v>
      </c>
      <c r="C15281" s="21" t="s">
        <v>141</v>
      </c>
      <c r="D15281" s="29" t="n">
        <v>70</v>
      </c>
      <c r="E15281" s="29" t="n">
        <f aca="false">D15281/10</f>
        <v>7</v>
      </c>
      <c r="F15281" s="29" t="n">
        <f aca="false">(E15281+Einstellungen!$B$20)*(1+Einstellungen!$B$10)</f>
        <v>30.53064</v>
      </c>
      <c r="G15281" s="21" t="str">
        <f aca="false">IF(F15281&lt;Einstellungen!$B$5,"ja","nein")</f>
        <v>nein</v>
      </c>
      <c r="H15281" s="21" t="s">
        <v>34</v>
      </c>
      <c r="I15281" s="29" t="n">
        <f aca="false">INDEX(Einstellungen!$B$27:$B$50,16)</f>
        <v>0.95</v>
      </c>
      <c r="J15281" s="29" t="n">
        <f aca="false">F15281*I15281</f>
        <v>29.004108</v>
      </c>
    </row>
    <row r="15282" customFormat="false" ht="15" hidden="false" customHeight="false" outlineLevel="0" collapsed="false">
      <c r="A15282" s="28" t="n">
        <v>46217</v>
      </c>
      <c r="B15282" s="21" t="s">
        <v>128</v>
      </c>
      <c r="C15282" s="21" t="s">
        <v>141</v>
      </c>
      <c r="D15282" s="29" t="n">
        <v>93.257</v>
      </c>
      <c r="E15282" s="29" t="n">
        <f aca="false">D15282/10</f>
        <v>9.3257</v>
      </c>
      <c r="F15282" s="29" t="n">
        <f aca="false">(E15282+Einstellungen!$B$20)*(1+Einstellungen!$B$10)</f>
        <v>33.298223</v>
      </c>
      <c r="G15282" s="21" t="str">
        <f aca="false">IF(F15282&lt;Einstellungen!$B$5,"ja","nein")</f>
        <v>nein</v>
      </c>
      <c r="H15282" s="21" t="s">
        <v>34</v>
      </c>
      <c r="I15282" s="29" t="n">
        <f aca="false">INDEX(Einstellungen!$B$27:$B$50,17)</f>
        <v>0.95</v>
      </c>
      <c r="J15282" s="29" t="n">
        <f aca="false">F15282*I15282</f>
        <v>31.63331185</v>
      </c>
    </row>
    <row r="15283" customFormat="false" ht="15" hidden="false" customHeight="false" outlineLevel="0" collapsed="false">
      <c r="A15283" s="28" t="n">
        <v>46217</v>
      </c>
      <c r="B15283" s="21" t="s">
        <v>129</v>
      </c>
      <c r="C15283" s="21" t="s">
        <v>141</v>
      </c>
      <c r="D15283" s="29" t="n">
        <v>117.44</v>
      </c>
      <c r="E15283" s="29" t="n">
        <f aca="false">D15283/10</f>
        <v>11.744</v>
      </c>
      <c r="F15283" s="29" t="n">
        <f aca="false">(E15283+Einstellungen!$B$20)*(1+Einstellungen!$B$10)</f>
        <v>36.176</v>
      </c>
      <c r="G15283" s="21" t="str">
        <f aca="false">IF(F15283&lt;Einstellungen!$B$5,"ja","nein")</f>
        <v>nein</v>
      </c>
      <c r="H15283" s="21" t="s">
        <v>34</v>
      </c>
      <c r="I15283" s="29" t="n">
        <f aca="false">INDEX(Einstellungen!$B$27:$B$50,18)</f>
        <v>1.1</v>
      </c>
      <c r="J15283" s="29" t="n">
        <f aca="false">F15283*I15283</f>
        <v>39.7936</v>
      </c>
    </row>
    <row r="15284" customFormat="false" ht="15" hidden="false" customHeight="false" outlineLevel="0" collapsed="false">
      <c r="A15284" s="28" t="n">
        <v>46217</v>
      </c>
      <c r="B15284" s="21" t="s">
        <v>130</v>
      </c>
      <c r="C15284" s="21" t="s">
        <v>141</v>
      </c>
      <c r="D15284" s="29" t="n">
        <v>138.298</v>
      </c>
      <c r="E15284" s="29" t="n">
        <f aca="false">D15284/10</f>
        <v>13.8298</v>
      </c>
      <c r="F15284" s="29" t="n">
        <f aca="false">(E15284+Einstellungen!$B$20)*(1+Einstellungen!$B$10)</f>
        <v>38.658102</v>
      </c>
      <c r="G15284" s="21" t="str">
        <f aca="false">IF(F15284&lt;Einstellungen!$B$5,"ja","nein")</f>
        <v>nein</v>
      </c>
      <c r="H15284" s="21" t="s">
        <v>34</v>
      </c>
      <c r="I15284" s="29" t="n">
        <f aca="false">INDEX(Einstellungen!$B$27:$B$50,19)</f>
        <v>1.35</v>
      </c>
      <c r="J15284" s="29" t="n">
        <f aca="false">F15284*I15284</f>
        <v>52.1884377</v>
      </c>
    </row>
    <row r="15285" customFormat="false" ht="15" hidden="false" customHeight="false" outlineLevel="0" collapsed="false">
      <c r="A15285" s="28" t="n">
        <v>46217</v>
      </c>
      <c r="B15285" s="21" t="s">
        <v>131</v>
      </c>
      <c r="C15285" s="21" t="s">
        <v>141</v>
      </c>
      <c r="D15285" s="29" t="n">
        <v>159.005</v>
      </c>
      <c r="E15285" s="29" t="n">
        <f aca="false">D15285/10</f>
        <v>15.9005</v>
      </c>
      <c r="F15285" s="29" t="n">
        <f aca="false">(E15285+Einstellungen!$B$20)*(1+Einstellungen!$B$10)</f>
        <v>41.122235</v>
      </c>
      <c r="G15285" s="21" t="str">
        <f aca="false">IF(F15285&lt;Einstellungen!$B$5,"ja","nein")</f>
        <v>nein</v>
      </c>
      <c r="H15285" s="21" t="s">
        <v>34</v>
      </c>
      <c r="I15285" s="29" t="n">
        <f aca="false">INDEX(Einstellungen!$B$27:$B$50,20)</f>
        <v>1.45</v>
      </c>
      <c r="J15285" s="29" t="n">
        <f aca="false">F15285*I15285</f>
        <v>59.62724075</v>
      </c>
    </row>
    <row r="15286" customFormat="false" ht="15" hidden="false" customHeight="false" outlineLevel="0" collapsed="false">
      <c r="A15286" s="28" t="n">
        <v>46217</v>
      </c>
      <c r="B15286" s="21" t="s">
        <v>132</v>
      </c>
      <c r="C15286" s="21" t="s">
        <v>141</v>
      </c>
      <c r="D15286" s="29" t="n">
        <v>182.48</v>
      </c>
      <c r="E15286" s="29" t="n">
        <f aca="false">D15286/10</f>
        <v>18.248</v>
      </c>
      <c r="F15286" s="29" t="n">
        <f aca="false">(E15286+Einstellungen!$B$20)*(1+Einstellungen!$B$10)</f>
        <v>43.91576</v>
      </c>
      <c r="G15286" s="21" t="str">
        <f aca="false">IF(F15286&lt;Einstellungen!$B$5,"ja","nein")</f>
        <v>nein</v>
      </c>
      <c r="H15286" s="21" t="s">
        <v>34</v>
      </c>
      <c r="I15286" s="29" t="n">
        <f aca="false">INDEX(Einstellungen!$B$27:$B$50,21)</f>
        <v>1.4</v>
      </c>
      <c r="J15286" s="29" t="n">
        <f aca="false">F15286*I15286</f>
        <v>61.482064</v>
      </c>
    </row>
    <row r="15287" customFormat="false" ht="15" hidden="false" customHeight="false" outlineLevel="0" collapsed="false">
      <c r="A15287" s="28" t="n">
        <v>46217</v>
      </c>
      <c r="B15287" s="21" t="s">
        <v>133</v>
      </c>
      <c r="C15287" s="21" t="s">
        <v>141</v>
      </c>
      <c r="D15287" s="29" t="n">
        <v>175.315</v>
      </c>
      <c r="E15287" s="29" t="n">
        <f aca="false">D15287/10</f>
        <v>17.5315</v>
      </c>
      <c r="F15287" s="29" t="n">
        <f aca="false">(E15287+Einstellungen!$B$20)*(1+Einstellungen!$B$10)</f>
        <v>43.063125</v>
      </c>
      <c r="G15287" s="21" t="str">
        <f aca="false">IF(F15287&lt;Einstellungen!$B$5,"ja","nein")</f>
        <v>nein</v>
      </c>
      <c r="H15287" s="21" t="s">
        <v>34</v>
      </c>
      <c r="I15287" s="29" t="n">
        <f aca="false">INDEX(Einstellungen!$B$27:$B$50,22)</f>
        <v>1.25</v>
      </c>
      <c r="J15287" s="29" t="n">
        <f aca="false">F15287*I15287</f>
        <v>53.82890625</v>
      </c>
    </row>
    <row r="15288" customFormat="false" ht="15" hidden="false" customHeight="false" outlineLevel="0" collapsed="false">
      <c r="A15288" s="28" t="n">
        <v>46217</v>
      </c>
      <c r="B15288" s="21" t="s">
        <v>134</v>
      </c>
      <c r="C15288" s="21" t="s">
        <v>141</v>
      </c>
      <c r="D15288" s="29" t="n">
        <v>168.765</v>
      </c>
      <c r="E15288" s="29" t="n">
        <f aca="false">D15288/10</f>
        <v>16.8765</v>
      </c>
      <c r="F15288" s="29" t="n">
        <f aca="false">(E15288+Einstellungen!$B$20)*(1+Einstellungen!$B$10)</f>
        <v>42.283675</v>
      </c>
      <c r="G15288" s="21" t="str">
        <f aca="false">IF(F15288&lt;Einstellungen!$B$5,"ja","nein")</f>
        <v>nein</v>
      </c>
      <c r="H15288" s="21" t="s">
        <v>34</v>
      </c>
      <c r="I15288" s="29" t="n">
        <f aca="false">INDEX(Einstellungen!$B$27:$B$50,23)</f>
        <v>1.05</v>
      </c>
      <c r="J15288" s="29" t="n">
        <f aca="false">F15288*I15288</f>
        <v>44.39785875</v>
      </c>
    </row>
    <row r="15289" customFormat="false" ht="15" hidden="false" customHeight="false" outlineLevel="0" collapsed="false">
      <c r="A15289" s="28" t="n">
        <v>46217</v>
      </c>
      <c r="B15289" s="21" t="s">
        <v>135</v>
      </c>
      <c r="C15289" s="21" t="s">
        <v>141</v>
      </c>
      <c r="D15289" s="29" t="n">
        <v>151.52</v>
      </c>
      <c r="E15289" s="29" t="n">
        <f aca="false">D15289/10</f>
        <v>15.152</v>
      </c>
      <c r="F15289" s="29" t="n">
        <f aca="false">(E15289+Einstellungen!$B$20)*(1+Einstellungen!$B$10)</f>
        <v>40.23152</v>
      </c>
      <c r="G15289" s="21" t="str">
        <f aca="false">IF(F15289&lt;Einstellungen!$B$5,"ja","nein")</f>
        <v>nein</v>
      </c>
      <c r="H15289" s="21" t="s">
        <v>34</v>
      </c>
      <c r="I15289" s="29" t="n">
        <f aca="false">INDEX(Einstellungen!$B$27:$B$50,24)</f>
        <v>0.8</v>
      </c>
      <c r="J15289" s="29" t="n">
        <f aca="false">F15289*I15289</f>
        <v>32.185216</v>
      </c>
    </row>
    <row r="15290" customFormat="false" ht="15" hidden="false" customHeight="false" outlineLevel="0" collapsed="false">
      <c r="A15290" s="28" t="n">
        <v>46218</v>
      </c>
      <c r="B15290" s="21" t="s">
        <v>111</v>
      </c>
      <c r="C15290" s="21" t="s">
        <v>112</v>
      </c>
      <c r="D15290" s="29" t="n">
        <v>153.518</v>
      </c>
      <c r="E15290" s="29" t="n">
        <f aca="false">D15290/10</f>
        <v>15.3518</v>
      </c>
      <c r="F15290" s="29" t="n">
        <f aca="false">(E15290+Einstellungen!$B$20)*(1+Einstellungen!$B$10)</f>
        <v>40.469282</v>
      </c>
      <c r="G15290" s="21" t="str">
        <f aca="false">IF(F15290&lt;Einstellungen!$B$5,"ja","nein")</f>
        <v>nein</v>
      </c>
      <c r="H15290" s="21" t="s">
        <v>34</v>
      </c>
      <c r="I15290" s="29" t="n">
        <f aca="false">INDEX(Einstellungen!$B$27:$B$50,1)</f>
        <v>0.6</v>
      </c>
      <c r="J15290" s="29" t="n">
        <f aca="false">F15290*I15290</f>
        <v>24.2815692</v>
      </c>
    </row>
    <row r="15291" customFormat="false" ht="15" hidden="false" customHeight="false" outlineLevel="0" collapsed="false">
      <c r="A15291" s="28" t="n">
        <v>46218</v>
      </c>
      <c r="B15291" s="21" t="s">
        <v>113</v>
      </c>
      <c r="C15291" s="21" t="s">
        <v>112</v>
      </c>
      <c r="D15291" s="29" t="n">
        <v>144.447</v>
      </c>
      <c r="E15291" s="29" t="n">
        <f aca="false">D15291/10</f>
        <v>14.4447</v>
      </c>
      <c r="F15291" s="29" t="n">
        <f aca="false">(E15291+Einstellungen!$B$20)*(1+Einstellungen!$B$10)</f>
        <v>39.389833</v>
      </c>
      <c r="G15291" s="21" t="str">
        <f aca="false">IF(F15291&lt;Einstellungen!$B$5,"ja","nein")</f>
        <v>nein</v>
      </c>
      <c r="H15291" s="21" t="s">
        <v>34</v>
      </c>
      <c r="I15291" s="29" t="n">
        <f aca="false">INDEX(Einstellungen!$B$27:$B$50,2)</f>
        <v>0.5</v>
      </c>
      <c r="J15291" s="29" t="n">
        <f aca="false">F15291*I15291</f>
        <v>19.6949165</v>
      </c>
    </row>
    <row r="15292" customFormat="false" ht="15" hidden="false" customHeight="false" outlineLevel="0" collapsed="false">
      <c r="A15292" s="28" t="n">
        <v>46218</v>
      </c>
      <c r="B15292" s="21" t="s">
        <v>114</v>
      </c>
      <c r="C15292" s="21" t="s">
        <v>112</v>
      </c>
      <c r="D15292" s="29" t="n">
        <v>139.037</v>
      </c>
      <c r="E15292" s="29" t="n">
        <f aca="false">D15292/10</f>
        <v>13.9037</v>
      </c>
      <c r="F15292" s="29" t="n">
        <f aca="false">(E15292+Einstellungen!$B$20)*(1+Einstellungen!$B$10)</f>
        <v>38.746043</v>
      </c>
      <c r="G15292" s="21" t="str">
        <f aca="false">IF(F15292&lt;Einstellungen!$B$5,"ja","nein")</f>
        <v>nein</v>
      </c>
      <c r="H15292" s="21" t="s">
        <v>34</v>
      </c>
      <c r="I15292" s="29" t="n">
        <f aca="false">INDEX(Einstellungen!$B$27:$B$50,3)</f>
        <v>0.45</v>
      </c>
      <c r="J15292" s="29" t="n">
        <f aca="false">F15292*I15292</f>
        <v>17.43571935</v>
      </c>
    </row>
    <row r="15293" customFormat="false" ht="15" hidden="false" customHeight="false" outlineLevel="0" collapsed="false">
      <c r="A15293" s="28" t="n">
        <v>46218</v>
      </c>
      <c r="B15293" s="21" t="s">
        <v>115</v>
      </c>
      <c r="C15293" s="21" t="s">
        <v>112</v>
      </c>
      <c r="D15293" s="29" t="n">
        <v>136.618</v>
      </c>
      <c r="E15293" s="29" t="n">
        <f aca="false">D15293/10</f>
        <v>13.6618</v>
      </c>
      <c r="F15293" s="29" t="n">
        <f aca="false">(E15293+Einstellungen!$B$20)*(1+Einstellungen!$B$10)</f>
        <v>38.458182</v>
      </c>
      <c r="G15293" s="21" t="str">
        <f aca="false">IF(F15293&lt;Einstellungen!$B$5,"ja","nein")</f>
        <v>nein</v>
      </c>
      <c r="H15293" s="21" t="s">
        <v>34</v>
      </c>
      <c r="I15293" s="29" t="n">
        <f aca="false">INDEX(Einstellungen!$B$27:$B$50,4)</f>
        <v>0.45</v>
      </c>
      <c r="J15293" s="29" t="n">
        <f aca="false">F15293*I15293</f>
        <v>17.3061819</v>
      </c>
    </row>
    <row r="15294" customFormat="false" ht="15" hidden="false" customHeight="false" outlineLevel="0" collapsed="false">
      <c r="A15294" s="28" t="n">
        <v>46218</v>
      </c>
      <c r="B15294" s="21" t="s">
        <v>116</v>
      </c>
      <c r="C15294" s="21" t="s">
        <v>112</v>
      </c>
      <c r="D15294" s="29" t="n">
        <v>140.865</v>
      </c>
      <c r="E15294" s="29" t="n">
        <f aca="false">D15294/10</f>
        <v>14.0865</v>
      </c>
      <c r="F15294" s="29" t="n">
        <f aca="false">(E15294+Einstellungen!$B$20)*(1+Einstellungen!$B$10)</f>
        <v>38.963575</v>
      </c>
      <c r="G15294" s="21" t="str">
        <f aca="false">IF(F15294&lt;Einstellungen!$B$5,"ja","nein")</f>
        <v>nein</v>
      </c>
      <c r="H15294" s="21" t="s">
        <v>34</v>
      </c>
      <c r="I15294" s="29" t="n">
        <f aca="false">INDEX(Einstellungen!$B$27:$B$50,5)</f>
        <v>0.45</v>
      </c>
      <c r="J15294" s="29" t="n">
        <f aca="false">F15294*I15294</f>
        <v>17.53360875</v>
      </c>
    </row>
    <row r="15295" customFormat="false" ht="15" hidden="false" customHeight="false" outlineLevel="0" collapsed="false">
      <c r="A15295" s="28" t="n">
        <v>46218</v>
      </c>
      <c r="B15295" s="21" t="s">
        <v>117</v>
      </c>
      <c r="C15295" s="21" t="s">
        <v>112</v>
      </c>
      <c r="D15295" s="29" t="n">
        <v>150.282</v>
      </c>
      <c r="E15295" s="29" t="n">
        <f aca="false">D15295/10</f>
        <v>15.0282</v>
      </c>
      <c r="F15295" s="29" t="n">
        <f aca="false">(E15295+Einstellungen!$B$20)*(1+Einstellungen!$B$10)</f>
        <v>40.084198</v>
      </c>
      <c r="G15295" s="21" t="str">
        <f aca="false">IF(F15295&lt;Einstellungen!$B$5,"ja","nein")</f>
        <v>nein</v>
      </c>
      <c r="H15295" s="21" t="s">
        <v>34</v>
      </c>
      <c r="I15295" s="29" t="n">
        <f aca="false">INDEX(Einstellungen!$B$27:$B$50,6)</f>
        <v>0.5</v>
      </c>
      <c r="J15295" s="29" t="n">
        <f aca="false">F15295*I15295</f>
        <v>20.042099</v>
      </c>
    </row>
    <row r="15296" customFormat="false" ht="15" hidden="false" customHeight="false" outlineLevel="0" collapsed="false">
      <c r="A15296" s="28" t="n">
        <v>46218</v>
      </c>
      <c r="B15296" s="21" t="s">
        <v>118</v>
      </c>
      <c r="C15296" s="21" t="s">
        <v>112</v>
      </c>
      <c r="D15296" s="29" t="n">
        <v>166.692</v>
      </c>
      <c r="E15296" s="29" t="n">
        <f aca="false">D15296/10</f>
        <v>16.6692</v>
      </c>
      <c r="F15296" s="29" t="n">
        <f aca="false">(E15296+Einstellungen!$B$20)*(1+Einstellungen!$B$10)</f>
        <v>42.036988</v>
      </c>
      <c r="G15296" s="21" t="str">
        <f aca="false">IF(F15296&lt;Einstellungen!$B$5,"ja","nein")</f>
        <v>nein</v>
      </c>
      <c r="H15296" s="21" t="s">
        <v>34</v>
      </c>
      <c r="I15296" s="29" t="n">
        <f aca="false">INDEX(Einstellungen!$B$27:$B$50,7)</f>
        <v>0.7</v>
      </c>
      <c r="J15296" s="29" t="n">
        <f aca="false">F15296*I15296</f>
        <v>29.4258916</v>
      </c>
    </row>
    <row r="15297" customFormat="false" ht="15" hidden="false" customHeight="false" outlineLevel="0" collapsed="false">
      <c r="A15297" s="28" t="n">
        <v>46218</v>
      </c>
      <c r="B15297" s="21" t="s">
        <v>119</v>
      </c>
      <c r="C15297" s="21" t="s">
        <v>112</v>
      </c>
      <c r="D15297" s="29" t="n">
        <v>165.88</v>
      </c>
      <c r="E15297" s="29" t="n">
        <f aca="false">D15297/10</f>
        <v>16.588</v>
      </c>
      <c r="F15297" s="29" t="n">
        <f aca="false">(E15297+Einstellungen!$B$20)*(1+Einstellungen!$B$10)</f>
        <v>41.94036</v>
      </c>
      <c r="G15297" s="21" t="str">
        <f aca="false">IF(F15297&lt;Einstellungen!$B$5,"ja","nein")</f>
        <v>nein</v>
      </c>
      <c r="H15297" s="21" t="s">
        <v>34</v>
      </c>
      <c r="I15297" s="29" t="n">
        <f aca="false">INDEX(Einstellungen!$B$27:$B$50,8)</f>
        <v>0.95</v>
      </c>
      <c r="J15297" s="29" t="n">
        <f aca="false">F15297*I15297</f>
        <v>39.843342</v>
      </c>
    </row>
    <row r="15298" customFormat="false" ht="15" hidden="false" customHeight="false" outlineLevel="0" collapsed="false">
      <c r="A15298" s="28" t="n">
        <v>46218</v>
      </c>
      <c r="B15298" s="21" t="s">
        <v>120</v>
      </c>
      <c r="C15298" s="21" t="s">
        <v>112</v>
      </c>
      <c r="D15298" s="29" t="n">
        <v>155.933</v>
      </c>
      <c r="E15298" s="29" t="n">
        <f aca="false">D15298/10</f>
        <v>15.5933</v>
      </c>
      <c r="F15298" s="29" t="n">
        <f aca="false">(E15298+Einstellungen!$B$20)*(1+Einstellungen!$B$10)</f>
        <v>40.756667</v>
      </c>
      <c r="G15298" s="21" t="str">
        <f aca="false">IF(F15298&lt;Einstellungen!$B$5,"ja","nein")</f>
        <v>nein</v>
      </c>
      <c r="H15298" s="21" t="s">
        <v>34</v>
      </c>
      <c r="I15298" s="29" t="n">
        <f aca="false">INDEX(Einstellungen!$B$27:$B$50,9)</f>
        <v>1.05</v>
      </c>
      <c r="J15298" s="29" t="n">
        <f aca="false">F15298*I15298</f>
        <v>42.79450035</v>
      </c>
    </row>
    <row r="15299" customFormat="false" ht="15" hidden="false" customHeight="false" outlineLevel="0" collapsed="false">
      <c r="A15299" s="28" t="n">
        <v>46218</v>
      </c>
      <c r="B15299" s="21" t="s">
        <v>121</v>
      </c>
      <c r="C15299" s="21" t="s">
        <v>112</v>
      </c>
      <c r="D15299" s="29" t="n">
        <v>135.103</v>
      </c>
      <c r="E15299" s="29" t="n">
        <f aca="false">D15299/10</f>
        <v>13.5103</v>
      </c>
      <c r="F15299" s="29" t="n">
        <f aca="false">(E15299+Einstellungen!$B$20)*(1+Einstellungen!$B$10)</f>
        <v>38.277897</v>
      </c>
      <c r="G15299" s="21" t="str">
        <f aca="false">IF(F15299&lt;Einstellungen!$B$5,"ja","nein")</f>
        <v>nein</v>
      </c>
      <c r="H15299" s="21" t="s">
        <v>34</v>
      </c>
      <c r="I15299" s="29" t="n">
        <f aca="false">INDEX(Einstellungen!$B$27:$B$50,10)</f>
        <v>1.05</v>
      </c>
      <c r="J15299" s="29" t="n">
        <f aca="false">F15299*I15299</f>
        <v>40.19179185</v>
      </c>
    </row>
    <row r="15300" customFormat="false" ht="15" hidden="false" customHeight="false" outlineLevel="0" collapsed="false">
      <c r="A15300" s="28" t="n">
        <v>46218</v>
      </c>
      <c r="B15300" s="21" t="s">
        <v>122</v>
      </c>
      <c r="C15300" s="21" t="s">
        <v>112</v>
      </c>
      <c r="D15300" s="29" t="n">
        <v>111.418</v>
      </c>
      <c r="E15300" s="29" t="n">
        <f aca="false">D15300/10</f>
        <v>11.1418</v>
      </c>
      <c r="F15300" s="29" t="n">
        <f aca="false">(E15300+Einstellungen!$B$20)*(1+Einstellungen!$B$10)</f>
        <v>35.459382</v>
      </c>
      <c r="G15300" s="21" t="str">
        <f aca="false">IF(F15300&lt;Einstellungen!$B$5,"ja","nein")</f>
        <v>nein</v>
      </c>
      <c r="H15300" s="21" t="s">
        <v>34</v>
      </c>
      <c r="I15300" s="29" t="n">
        <f aca="false">INDEX(Einstellungen!$B$27:$B$50,11)</f>
        <v>1.05</v>
      </c>
      <c r="J15300" s="29" t="n">
        <f aca="false">F15300*I15300</f>
        <v>37.2323511</v>
      </c>
    </row>
    <row r="15301" customFormat="false" ht="15" hidden="false" customHeight="false" outlineLevel="0" collapsed="false">
      <c r="A15301" s="28" t="n">
        <v>46218</v>
      </c>
      <c r="B15301" s="21" t="s">
        <v>123</v>
      </c>
      <c r="C15301" s="21" t="s">
        <v>112</v>
      </c>
      <c r="D15301" s="29" t="n">
        <v>96.252</v>
      </c>
      <c r="E15301" s="29" t="n">
        <f aca="false">D15301/10</f>
        <v>9.6252</v>
      </c>
      <c r="F15301" s="29" t="n">
        <f aca="false">(E15301+Einstellungen!$B$20)*(1+Einstellungen!$B$10)</f>
        <v>33.654628</v>
      </c>
      <c r="G15301" s="21" t="str">
        <f aca="false">IF(F15301&lt;Einstellungen!$B$5,"ja","nein")</f>
        <v>nein</v>
      </c>
      <c r="H15301" s="21" t="s">
        <v>34</v>
      </c>
      <c r="I15301" s="29" t="n">
        <f aca="false">INDEX(Einstellungen!$B$27:$B$50,12)</f>
        <v>1.1</v>
      </c>
      <c r="J15301" s="29" t="n">
        <f aca="false">F15301*I15301</f>
        <v>37.0200908</v>
      </c>
    </row>
    <row r="15302" customFormat="false" ht="15" hidden="false" customHeight="false" outlineLevel="0" collapsed="false">
      <c r="A15302" s="28" t="n">
        <v>46218</v>
      </c>
      <c r="B15302" s="21" t="s">
        <v>124</v>
      </c>
      <c r="C15302" s="21" t="s">
        <v>112</v>
      </c>
      <c r="D15302" s="29" t="n">
        <v>74.345</v>
      </c>
      <c r="E15302" s="29" t="n">
        <f aca="false">D15302/10</f>
        <v>7.4345</v>
      </c>
      <c r="F15302" s="29" t="n">
        <f aca="false">(E15302+Einstellungen!$B$20)*(1+Einstellungen!$B$10)</f>
        <v>31.047695</v>
      </c>
      <c r="G15302" s="21" t="str">
        <f aca="false">IF(F15302&lt;Einstellungen!$B$5,"ja","nein")</f>
        <v>nein</v>
      </c>
      <c r="H15302" s="21" t="s">
        <v>34</v>
      </c>
      <c r="I15302" s="29" t="n">
        <f aca="false">INDEX(Einstellungen!$B$27:$B$50,13)</f>
        <v>1.2</v>
      </c>
      <c r="J15302" s="29" t="n">
        <f aca="false">F15302*I15302</f>
        <v>37.257234</v>
      </c>
    </row>
    <row r="15303" customFormat="false" ht="15" hidden="false" customHeight="false" outlineLevel="0" collapsed="false">
      <c r="A15303" s="28" t="n">
        <v>46218</v>
      </c>
      <c r="B15303" s="21" t="s">
        <v>125</v>
      </c>
      <c r="C15303" s="21" t="s">
        <v>112</v>
      </c>
      <c r="D15303" s="29" t="n">
        <v>63.597</v>
      </c>
      <c r="E15303" s="29" t="n">
        <f aca="false">D15303/10</f>
        <v>6.3597</v>
      </c>
      <c r="F15303" s="29" t="n">
        <f aca="false">(E15303+Einstellungen!$B$20)*(1+Einstellungen!$B$10)</f>
        <v>29.768683</v>
      </c>
      <c r="G15303" s="21" t="str">
        <f aca="false">IF(F15303&lt;Einstellungen!$B$5,"ja","nein")</f>
        <v>nein</v>
      </c>
      <c r="H15303" s="21" t="s">
        <v>34</v>
      </c>
      <c r="I15303" s="29" t="n">
        <f aca="false">INDEX(Einstellungen!$B$27:$B$50,14)</f>
        <v>1.15</v>
      </c>
      <c r="J15303" s="29" t="n">
        <f aca="false">F15303*I15303</f>
        <v>34.23398545</v>
      </c>
    </row>
    <row r="15304" customFormat="false" ht="15" hidden="false" customHeight="false" outlineLevel="0" collapsed="false">
      <c r="A15304" s="28" t="n">
        <v>46218</v>
      </c>
      <c r="B15304" s="21" t="s">
        <v>126</v>
      </c>
      <c r="C15304" s="21" t="s">
        <v>112</v>
      </c>
      <c r="D15304" s="29" t="n">
        <v>62.918</v>
      </c>
      <c r="E15304" s="29" t="n">
        <f aca="false">D15304/10</f>
        <v>6.2918</v>
      </c>
      <c r="F15304" s="29" t="n">
        <f aca="false">(E15304+Einstellungen!$B$20)*(1+Einstellungen!$B$10)</f>
        <v>29.687882</v>
      </c>
      <c r="G15304" s="21" t="str">
        <f aca="false">IF(F15304&lt;Einstellungen!$B$5,"ja","nein")</f>
        <v>nein</v>
      </c>
      <c r="H15304" s="21" t="s">
        <v>34</v>
      </c>
      <c r="I15304" s="29" t="n">
        <f aca="false">INDEX(Einstellungen!$B$27:$B$50,15)</f>
        <v>1</v>
      </c>
      <c r="J15304" s="29" t="n">
        <f aca="false">F15304*I15304</f>
        <v>29.687882</v>
      </c>
    </row>
    <row r="15305" customFormat="false" ht="15" hidden="false" customHeight="false" outlineLevel="0" collapsed="false">
      <c r="A15305" s="28" t="n">
        <v>46218</v>
      </c>
      <c r="B15305" s="21" t="s">
        <v>127</v>
      </c>
      <c r="C15305" s="21" t="s">
        <v>112</v>
      </c>
      <c r="D15305" s="29" t="n">
        <v>73.075</v>
      </c>
      <c r="E15305" s="29" t="n">
        <f aca="false">D15305/10</f>
        <v>7.3075</v>
      </c>
      <c r="F15305" s="29" t="n">
        <f aca="false">(E15305+Einstellungen!$B$20)*(1+Einstellungen!$B$10)</f>
        <v>30.896565</v>
      </c>
      <c r="G15305" s="21" t="str">
        <f aca="false">IF(F15305&lt;Einstellungen!$B$5,"ja","nein")</f>
        <v>nein</v>
      </c>
      <c r="H15305" s="21" t="s">
        <v>34</v>
      </c>
      <c r="I15305" s="29" t="n">
        <f aca="false">INDEX(Einstellungen!$B$27:$B$50,16)</f>
        <v>0.95</v>
      </c>
      <c r="J15305" s="29" t="n">
        <f aca="false">F15305*I15305</f>
        <v>29.35173675</v>
      </c>
    </row>
    <row r="15306" customFormat="false" ht="15" hidden="false" customHeight="false" outlineLevel="0" collapsed="false">
      <c r="A15306" s="28" t="n">
        <v>46218</v>
      </c>
      <c r="B15306" s="21" t="s">
        <v>128</v>
      </c>
      <c r="C15306" s="21" t="s">
        <v>112</v>
      </c>
      <c r="D15306" s="29" t="n">
        <v>97.148</v>
      </c>
      <c r="E15306" s="29" t="n">
        <f aca="false">D15306/10</f>
        <v>9.7148</v>
      </c>
      <c r="F15306" s="29" t="n">
        <f aca="false">(E15306+Einstellungen!$B$20)*(1+Einstellungen!$B$10)</f>
        <v>33.761252</v>
      </c>
      <c r="G15306" s="21" t="str">
        <f aca="false">IF(F15306&lt;Einstellungen!$B$5,"ja","nein")</f>
        <v>nein</v>
      </c>
      <c r="H15306" s="21" t="s">
        <v>34</v>
      </c>
      <c r="I15306" s="29" t="n">
        <f aca="false">INDEX(Einstellungen!$B$27:$B$50,17)</f>
        <v>0.95</v>
      </c>
      <c r="J15306" s="29" t="n">
        <f aca="false">F15306*I15306</f>
        <v>32.0731894</v>
      </c>
    </row>
    <row r="15307" customFormat="false" ht="15" hidden="false" customHeight="false" outlineLevel="0" collapsed="false">
      <c r="A15307" s="28" t="n">
        <v>46218</v>
      </c>
      <c r="B15307" s="21" t="s">
        <v>129</v>
      </c>
      <c r="C15307" s="21" t="s">
        <v>112</v>
      </c>
      <c r="D15307" s="29" t="n">
        <v>118.183</v>
      </c>
      <c r="E15307" s="29" t="n">
        <f aca="false">D15307/10</f>
        <v>11.8183</v>
      </c>
      <c r="F15307" s="29" t="n">
        <f aca="false">(E15307+Einstellungen!$B$20)*(1+Einstellungen!$B$10)</f>
        <v>36.264417</v>
      </c>
      <c r="G15307" s="21" t="str">
        <f aca="false">IF(F15307&lt;Einstellungen!$B$5,"ja","nein")</f>
        <v>nein</v>
      </c>
      <c r="H15307" s="21" t="s">
        <v>34</v>
      </c>
      <c r="I15307" s="29" t="n">
        <f aca="false">INDEX(Einstellungen!$B$27:$B$50,18)</f>
        <v>1.1</v>
      </c>
      <c r="J15307" s="29" t="n">
        <f aca="false">F15307*I15307</f>
        <v>39.8908587</v>
      </c>
    </row>
    <row r="15308" customFormat="false" ht="15" hidden="false" customHeight="false" outlineLevel="0" collapsed="false">
      <c r="A15308" s="28" t="n">
        <v>46218</v>
      </c>
      <c r="B15308" s="21" t="s">
        <v>130</v>
      </c>
      <c r="C15308" s="21" t="s">
        <v>112</v>
      </c>
      <c r="D15308" s="29" t="n">
        <v>145.562</v>
      </c>
      <c r="E15308" s="29" t="n">
        <f aca="false">D15308/10</f>
        <v>14.5562</v>
      </c>
      <c r="F15308" s="29" t="n">
        <f aca="false">(E15308+Einstellungen!$B$20)*(1+Einstellungen!$B$10)</f>
        <v>39.522518</v>
      </c>
      <c r="G15308" s="21" t="str">
        <f aca="false">IF(F15308&lt;Einstellungen!$B$5,"ja","nein")</f>
        <v>nein</v>
      </c>
      <c r="H15308" s="21" t="s">
        <v>34</v>
      </c>
      <c r="I15308" s="29" t="n">
        <f aca="false">INDEX(Einstellungen!$B$27:$B$50,19)</f>
        <v>1.35</v>
      </c>
      <c r="J15308" s="29" t="n">
        <f aca="false">F15308*I15308</f>
        <v>53.3553993</v>
      </c>
    </row>
    <row r="15309" customFormat="false" ht="15" hidden="false" customHeight="false" outlineLevel="0" collapsed="false">
      <c r="A15309" s="28" t="n">
        <v>46218</v>
      </c>
      <c r="B15309" s="21" t="s">
        <v>131</v>
      </c>
      <c r="C15309" s="21" t="s">
        <v>112</v>
      </c>
      <c r="D15309" s="29" t="n">
        <v>175.887</v>
      </c>
      <c r="E15309" s="29" t="n">
        <f aca="false">D15309/10</f>
        <v>17.5887</v>
      </c>
      <c r="F15309" s="29" t="n">
        <f aca="false">(E15309+Einstellungen!$B$20)*(1+Einstellungen!$B$10)</f>
        <v>43.131193</v>
      </c>
      <c r="G15309" s="21" t="str">
        <f aca="false">IF(F15309&lt;Einstellungen!$B$5,"ja","nein")</f>
        <v>nein</v>
      </c>
      <c r="H15309" s="21" t="s">
        <v>34</v>
      </c>
      <c r="I15309" s="29" t="n">
        <f aca="false">INDEX(Einstellungen!$B$27:$B$50,20)</f>
        <v>1.45</v>
      </c>
      <c r="J15309" s="29" t="n">
        <f aca="false">F15309*I15309</f>
        <v>62.54022985</v>
      </c>
    </row>
    <row r="15310" customFormat="false" ht="15" hidden="false" customHeight="false" outlineLevel="0" collapsed="false">
      <c r="A15310" s="28" t="n">
        <v>46218</v>
      </c>
      <c r="B15310" s="21" t="s">
        <v>132</v>
      </c>
      <c r="C15310" s="21" t="s">
        <v>112</v>
      </c>
      <c r="D15310" s="29" t="n">
        <v>205.975</v>
      </c>
      <c r="E15310" s="29" t="n">
        <f aca="false">D15310/10</f>
        <v>20.5975</v>
      </c>
      <c r="F15310" s="29" t="n">
        <f aca="false">(E15310+Einstellungen!$B$20)*(1+Einstellungen!$B$10)</f>
        <v>46.711665</v>
      </c>
      <c r="G15310" s="21" t="str">
        <f aca="false">IF(F15310&lt;Einstellungen!$B$5,"ja","nein")</f>
        <v>nein</v>
      </c>
      <c r="H15310" s="21" t="s">
        <v>34</v>
      </c>
      <c r="I15310" s="29" t="n">
        <f aca="false">INDEX(Einstellungen!$B$27:$B$50,21)</f>
        <v>1.4</v>
      </c>
      <c r="J15310" s="29" t="n">
        <f aca="false">F15310*I15310</f>
        <v>65.396331</v>
      </c>
    </row>
    <row r="15311" customFormat="false" ht="15" hidden="false" customHeight="false" outlineLevel="0" collapsed="false">
      <c r="A15311" s="28" t="n">
        <v>46218</v>
      </c>
      <c r="B15311" s="21" t="s">
        <v>133</v>
      </c>
      <c r="C15311" s="21" t="s">
        <v>112</v>
      </c>
      <c r="D15311" s="29" t="n">
        <v>201.65</v>
      </c>
      <c r="E15311" s="29" t="n">
        <f aca="false">D15311/10</f>
        <v>20.165</v>
      </c>
      <c r="F15311" s="29" t="n">
        <f aca="false">(E15311+Einstellungen!$B$20)*(1+Einstellungen!$B$10)</f>
        <v>46.19699</v>
      </c>
      <c r="G15311" s="21" t="str">
        <f aca="false">IF(F15311&lt;Einstellungen!$B$5,"ja","nein")</f>
        <v>nein</v>
      </c>
      <c r="H15311" s="21" t="s">
        <v>34</v>
      </c>
      <c r="I15311" s="29" t="n">
        <f aca="false">INDEX(Einstellungen!$B$27:$B$50,22)</f>
        <v>1.25</v>
      </c>
      <c r="J15311" s="29" t="n">
        <f aca="false">F15311*I15311</f>
        <v>57.7462375</v>
      </c>
    </row>
    <row r="15312" customFormat="false" ht="15" hidden="false" customHeight="false" outlineLevel="0" collapsed="false">
      <c r="A15312" s="28" t="n">
        <v>46218</v>
      </c>
      <c r="B15312" s="21" t="s">
        <v>134</v>
      </c>
      <c r="C15312" s="21" t="s">
        <v>112</v>
      </c>
      <c r="D15312" s="29" t="n">
        <v>188.38</v>
      </c>
      <c r="E15312" s="29" t="n">
        <f aca="false">D15312/10</f>
        <v>18.838</v>
      </c>
      <c r="F15312" s="29" t="n">
        <f aca="false">(E15312+Einstellungen!$B$20)*(1+Einstellungen!$B$10)</f>
        <v>44.61786</v>
      </c>
      <c r="G15312" s="21" t="str">
        <f aca="false">IF(F15312&lt;Einstellungen!$B$5,"ja","nein")</f>
        <v>nein</v>
      </c>
      <c r="H15312" s="21" t="s">
        <v>34</v>
      </c>
      <c r="I15312" s="29" t="n">
        <f aca="false">INDEX(Einstellungen!$B$27:$B$50,23)</f>
        <v>1.05</v>
      </c>
      <c r="J15312" s="29" t="n">
        <f aca="false">F15312*I15312</f>
        <v>46.848753</v>
      </c>
    </row>
    <row r="15313" customFormat="false" ht="15" hidden="false" customHeight="false" outlineLevel="0" collapsed="false">
      <c r="A15313" s="28" t="n">
        <v>46218</v>
      </c>
      <c r="B15313" s="21" t="s">
        <v>135</v>
      </c>
      <c r="C15313" s="21" t="s">
        <v>112</v>
      </c>
      <c r="D15313" s="29" t="n">
        <v>171.415</v>
      </c>
      <c r="E15313" s="29" t="n">
        <f aca="false">D15313/10</f>
        <v>17.1415</v>
      </c>
      <c r="F15313" s="29" t="n">
        <f aca="false">(E15313+Einstellungen!$B$20)*(1+Einstellungen!$B$10)</f>
        <v>42.599025</v>
      </c>
      <c r="G15313" s="21" t="str">
        <f aca="false">IF(F15313&lt;Einstellungen!$B$5,"ja","nein")</f>
        <v>nein</v>
      </c>
      <c r="H15313" s="21" t="s">
        <v>34</v>
      </c>
      <c r="I15313" s="29" t="n">
        <f aca="false">INDEX(Einstellungen!$B$27:$B$50,24)</f>
        <v>0.8</v>
      </c>
      <c r="J15313" s="29" t="n">
        <f aca="false">F15313*I15313</f>
        <v>34.07922</v>
      </c>
    </row>
    <row r="15314" customFormat="false" ht="15" hidden="false" customHeight="false" outlineLevel="0" collapsed="false">
      <c r="A15314" s="28" t="n">
        <v>46219</v>
      </c>
      <c r="B15314" s="21" t="s">
        <v>111</v>
      </c>
      <c r="C15314" s="21" t="s">
        <v>136</v>
      </c>
      <c r="D15314" s="29" t="n">
        <v>166.032</v>
      </c>
      <c r="E15314" s="29" t="n">
        <f aca="false">D15314/10</f>
        <v>16.6032</v>
      </c>
      <c r="F15314" s="29" t="n">
        <f aca="false">(E15314+Einstellungen!$B$20)*(1+Einstellungen!$B$10)</f>
        <v>41.958448</v>
      </c>
      <c r="G15314" s="21" t="str">
        <f aca="false">IF(F15314&lt;Einstellungen!$B$5,"ja","nein")</f>
        <v>nein</v>
      </c>
      <c r="H15314" s="21" t="s">
        <v>34</v>
      </c>
      <c r="I15314" s="29" t="n">
        <f aca="false">INDEX(Einstellungen!$B$27:$B$50,1)</f>
        <v>0.6</v>
      </c>
      <c r="J15314" s="29" t="n">
        <f aca="false">F15314*I15314</f>
        <v>25.1750688</v>
      </c>
    </row>
    <row r="15315" customFormat="false" ht="15" hidden="false" customHeight="false" outlineLevel="0" collapsed="false">
      <c r="A15315" s="28" t="n">
        <v>46219</v>
      </c>
      <c r="B15315" s="21" t="s">
        <v>113</v>
      </c>
      <c r="C15315" s="21" t="s">
        <v>136</v>
      </c>
      <c r="D15315" s="29" t="n">
        <v>159.2</v>
      </c>
      <c r="E15315" s="29" t="n">
        <f aca="false">D15315/10</f>
        <v>15.92</v>
      </c>
      <c r="F15315" s="29" t="n">
        <f aca="false">(E15315+Einstellungen!$B$20)*(1+Einstellungen!$B$10)</f>
        <v>41.14544</v>
      </c>
      <c r="G15315" s="21" t="str">
        <f aca="false">IF(F15315&lt;Einstellungen!$B$5,"ja","nein")</f>
        <v>nein</v>
      </c>
      <c r="H15315" s="21" t="s">
        <v>34</v>
      </c>
      <c r="I15315" s="29" t="n">
        <f aca="false">INDEX(Einstellungen!$B$27:$B$50,2)</f>
        <v>0.5</v>
      </c>
      <c r="J15315" s="29" t="n">
        <f aca="false">F15315*I15315</f>
        <v>20.57272</v>
      </c>
    </row>
    <row r="15316" customFormat="false" ht="15" hidden="false" customHeight="false" outlineLevel="0" collapsed="false">
      <c r="A15316" s="28" t="n">
        <v>46219</v>
      </c>
      <c r="B15316" s="21" t="s">
        <v>114</v>
      </c>
      <c r="C15316" s="21" t="s">
        <v>136</v>
      </c>
      <c r="D15316" s="29" t="n">
        <v>152.907</v>
      </c>
      <c r="E15316" s="29" t="n">
        <f aca="false">D15316/10</f>
        <v>15.2907</v>
      </c>
      <c r="F15316" s="29" t="n">
        <f aca="false">(E15316+Einstellungen!$B$20)*(1+Einstellungen!$B$10)</f>
        <v>40.396573</v>
      </c>
      <c r="G15316" s="21" t="str">
        <f aca="false">IF(F15316&lt;Einstellungen!$B$5,"ja","nein")</f>
        <v>nein</v>
      </c>
      <c r="H15316" s="21" t="s">
        <v>34</v>
      </c>
      <c r="I15316" s="29" t="n">
        <f aca="false">INDEX(Einstellungen!$B$27:$B$50,3)</f>
        <v>0.45</v>
      </c>
      <c r="J15316" s="29" t="n">
        <f aca="false">F15316*I15316</f>
        <v>18.17845785</v>
      </c>
    </row>
    <row r="15317" customFormat="false" ht="15" hidden="false" customHeight="false" outlineLevel="0" collapsed="false">
      <c r="A15317" s="28" t="n">
        <v>46219</v>
      </c>
      <c r="B15317" s="21" t="s">
        <v>115</v>
      </c>
      <c r="C15317" s="21" t="s">
        <v>136</v>
      </c>
      <c r="D15317" s="29" t="n">
        <v>148.978</v>
      </c>
      <c r="E15317" s="29" t="n">
        <f aca="false">D15317/10</f>
        <v>14.8978</v>
      </c>
      <c r="F15317" s="29" t="n">
        <f aca="false">(E15317+Einstellungen!$B$20)*(1+Einstellungen!$B$10)</f>
        <v>39.929022</v>
      </c>
      <c r="G15317" s="21" t="str">
        <f aca="false">IF(F15317&lt;Einstellungen!$B$5,"ja","nein")</f>
        <v>nein</v>
      </c>
      <c r="H15317" s="21" t="s">
        <v>34</v>
      </c>
      <c r="I15317" s="29" t="n">
        <f aca="false">INDEX(Einstellungen!$B$27:$B$50,4)</f>
        <v>0.45</v>
      </c>
      <c r="J15317" s="29" t="n">
        <f aca="false">F15317*I15317</f>
        <v>17.9680599</v>
      </c>
    </row>
    <row r="15318" customFormat="false" ht="15" hidden="false" customHeight="false" outlineLevel="0" collapsed="false">
      <c r="A15318" s="28" t="n">
        <v>46219</v>
      </c>
      <c r="B15318" s="21" t="s">
        <v>116</v>
      </c>
      <c r="C15318" s="21" t="s">
        <v>136</v>
      </c>
      <c r="D15318" s="29" t="n">
        <v>152.188</v>
      </c>
      <c r="E15318" s="29" t="n">
        <f aca="false">D15318/10</f>
        <v>15.2188</v>
      </c>
      <c r="F15318" s="29" t="n">
        <f aca="false">(E15318+Einstellungen!$B$20)*(1+Einstellungen!$B$10)</f>
        <v>40.311012</v>
      </c>
      <c r="G15318" s="21" t="str">
        <f aca="false">IF(F15318&lt;Einstellungen!$B$5,"ja","nein")</f>
        <v>nein</v>
      </c>
      <c r="H15318" s="21" t="s">
        <v>34</v>
      </c>
      <c r="I15318" s="29" t="n">
        <f aca="false">INDEX(Einstellungen!$B$27:$B$50,5)</f>
        <v>0.45</v>
      </c>
      <c r="J15318" s="29" t="n">
        <f aca="false">F15318*I15318</f>
        <v>18.1399554</v>
      </c>
    </row>
    <row r="15319" customFormat="false" ht="15" hidden="false" customHeight="false" outlineLevel="0" collapsed="false">
      <c r="A15319" s="28" t="n">
        <v>46219</v>
      </c>
      <c r="B15319" s="21" t="s">
        <v>117</v>
      </c>
      <c r="C15319" s="21" t="s">
        <v>136</v>
      </c>
      <c r="D15319" s="29" t="n">
        <v>159.945</v>
      </c>
      <c r="E15319" s="29" t="n">
        <f aca="false">D15319/10</f>
        <v>15.9945</v>
      </c>
      <c r="F15319" s="29" t="n">
        <f aca="false">(E15319+Einstellungen!$B$20)*(1+Einstellungen!$B$10)</f>
        <v>41.234095</v>
      </c>
      <c r="G15319" s="21" t="str">
        <f aca="false">IF(F15319&lt;Einstellungen!$B$5,"ja","nein")</f>
        <v>nein</v>
      </c>
      <c r="H15319" s="21" t="s">
        <v>34</v>
      </c>
      <c r="I15319" s="29" t="n">
        <f aca="false">INDEX(Einstellungen!$B$27:$B$50,6)</f>
        <v>0.5</v>
      </c>
      <c r="J15319" s="29" t="n">
        <f aca="false">F15319*I15319</f>
        <v>20.6170475</v>
      </c>
    </row>
    <row r="15320" customFormat="false" ht="15" hidden="false" customHeight="false" outlineLevel="0" collapsed="false">
      <c r="A15320" s="28" t="n">
        <v>46219</v>
      </c>
      <c r="B15320" s="21" t="s">
        <v>118</v>
      </c>
      <c r="C15320" s="21" t="s">
        <v>136</v>
      </c>
      <c r="D15320" s="29" t="n">
        <v>175.45</v>
      </c>
      <c r="E15320" s="29" t="n">
        <f aca="false">D15320/10</f>
        <v>17.545</v>
      </c>
      <c r="F15320" s="29" t="n">
        <f aca="false">(E15320+Einstellungen!$B$20)*(1+Einstellungen!$B$10)</f>
        <v>43.07919</v>
      </c>
      <c r="G15320" s="21" t="str">
        <f aca="false">IF(F15320&lt;Einstellungen!$B$5,"ja","nein")</f>
        <v>nein</v>
      </c>
      <c r="H15320" s="21" t="s">
        <v>34</v>
      </c>
      <c r="I15320" s="29" t="n">
        <f aca="false">INDEX(Einstellungen!$B$27:$B$50,7)</f>
        <v>0.7</v>
      </c>
      <c r="J15320" s="29" t="n">
        <f aca="false">F15320*I15320</f>
        <v>30.155433</v>
      </c>
    </row>
    <row r="15321" customFormat="false" ht="15" hidden="false" customHeight="false" outlineLevel="0" collapsed="false">
      <c r="A15321" s="28" t="n">
        <v>46219</v>
      </c>
      <c r="B15321" s="21" t="s">
        <v>119</v>
      </c>
      <c r="C15321" s="21" t="s">
        <v>136</v>
      </c>
      <c r="D15321" s="29" t="n">
        <v>172.76</v>
      </c>
      <c r="E15321" s="29" t="n">
        <f aca="false">D15321/10</f>
        <v>17.276</v>
      </c>
      <c r="F15321" s="29" t="n">
        <f aca="false">(E15321+Einstellungen!$B$20)*(1+Einstellungen!$B$10)</f>
        <v>42.75908</v>
      </c>
      <c r="G15321" s="21" t="str">
        <f aca="false">IF(F15321&lt;Einstellungen!$B$5,"ja","nein")</f>
        <v>nein</v>
      </c>
      <c r="H15321" s="21" t="s">
        <v>34</v>
      </c>
      <c r="I15321" s="29" t="n">
        <f aca="false">INDEX(Einstellungen!$B$27:$B$50,8)</f>
        <v>0.95</v>
      </c>
      <c r="J15321" s="29" t="n">
        <f aca="false">F15321*I15321</f>
        <v>40.621126</v>
      </c>
    </row>
    <row r="15322" customFormat="false" ht="15" hidden="false" customHeight="false" outlineLevel="0" collapsed="false">
      <c r="A15322" s="28" t="n">
        <v>46219</v>
      </c>
      <c r="B15322" s="21" t="s">
        <v>120</v>
      </c>
      <c r="C15322" s="21" t="s">
        <v>136</v>
      </c>
      <c r="D15322" s="29" t="n">
        <v>158.512</v>
      </c>
      <c r="E15322" s="29" t="n">
        <f aca="false">D15322/10</f>
        <v>15.8512</v>
      </c>
      <c r="F15322" s="29" t="n">
        <f aca="false">(E15322+Einstellungen!$B$20)*(1+Einstellungen!$B$10)</f>
        <v>41.063568</v>
      </c>
      <c r="G15322" s="21" t="str">
        <f aca="false">IF(F15322&lt;Einstellungen!$B$5,"ja","nein")</f>
        <v>nein</v>
      </c>
      <c r="H15322" s="21" t="s">
        <v>34</v>
      </c>
      <c r="I15322" s="29" t="n">
        <f aca="false">INDEX(Einstellungen!$B$27:$B$50,9)</f>
        <v>1.05</v>
      </c>
      <c r="J15322" s="29" t="n">
        <f aca="false">F15322*I15322</f>
        <v>43.1167464</v>
      </c>
    </row>
    <row r="15323" customFormat="false" ht="15" hidden="false" customHeight="false" outlineLevel="0" collapsed="false">
      <c r="A15323" s="28" t="n">
        <v>46219</v>
      </c>
      <c r="B15323" s="21" t="s">
        <v>121</v>
      </c>
      <c r="C15323" s="21" t="s">
        <v>136</v>
      </c>
      <c r="D15323" s="29" t="n">
        <v>137.142</v>
      </c>
      <c r="E15323" s="29" t="n">
        <f aca="false">D15323/10</f>
        <v>13.7142</v>
      </c>
      <c r="F15323" s="29" t="n">
        <f aca="false">(E15323+Einstellungen!$B$20)*(1+Einstellungen!$B$10)</f>
        <v>38.520538</v>
      </c>
      <c r="G15323" s="21" t="str">
        <f aca="false">IF(F15323&lt;Einstellungen!$B$5,"ja","nein")</f>
        <v>nein</v>
      </c>
      <c r="H15323" s="21" t="s">
        <v>34</v>
      </c>
      <c r="I15323" s="29" t="n">
        <f aca="false">INDEX(Einstellungen!$B$27:$B$50,10)</f>
        <v>1.05</v>
      </c>
      <c r="J15323" s="29" t="n">
        <f aca="false">F15323*I15323</f>
        <v>40.4465649</v>
      </c>
    </row>
    <row r="15324" customFormat="false" ht="15" hidden="false" customHeight="false" outlineLevel="0" collapsed="false">
      <c r="A15324" s="28" t="n">
        <v>46219</v>
      </c>
      <c r="B15324" s="21" t="s">
        <v>122</v>
      </c>
      <c r="C15324" s="21" t="s">
        <v>136</v>
      </c>
      <c r="D15324" s="29" t="n">
        <v>118.307</v>
      </c>
      <c r="E15324" s="29" t="n">
        <f aca="false">D15324/10</f>
        <v>11.8307</v>
      </c>
      <c r="F15324" s="29" t="n">
        <f aca="false">(E15324+Einstellungen!$B$20)*(1+Einstellungen!$B$10)</f>
        <v>36.279173</v>
      </c>
      <c r="G15324" s="21" t="str">
        <f aca="false">IF(F15324&lt;Einstellungen!$B$5,"ja","nein")</f>
        <v>nein</v>
      </c>
      <c r="H15324" s="21" t="s">
        <v>34</v>
      </c>
      <c r="I15324" s="29" t="n">
        <f aca="false">INDEX(Einstellungen!$B$27:$B$50,11)</f>
        <v>1.05</v>
      </c>
      <c r="J15324" s="29" t="n">
        <f aca="false">F15324*I15324</f>
        <v>38.09313165</v>
      </c>
    </row>
    <row r="15325" customFormat="false" ht="15" hidden="false" customHeight="false" outlineLevel="0" collapsed="false">
      <c r="A15325" s="28" t="n">
        <v>46219</v>
      </c>
      <c r="B15325" s="21" t="s">
        <v>123</v>
      </c>
      <c r="C15325" s="21" t="s">
        <v>136</v>
      </c>
      <c r="D15325" s="29" t="n">
        <v>107.233</v>
      </c>
      <c r="E15325" s="29" t="n">
        <f aca="false">D15325/10</f>
        <v>10.7233</v>
      </c>
      <c r="F15325" s="29" t="n">
        <f aca="false">(E15325+Einstellungen!$B$20)*(1+Einstellungen!$B$10)</f>
        <v>34.961367</v>
      </c>
      <c r="G15325" s="21" t="str">
        <f aca="false">IF(F15325&lt;Einstellungen!$B$5,"ja","nein")</f>
        <v>nein</v>
      </c>
      <c r="H15325" s="21" t="s">
        <v>34</v>
      </c>
      <c r="I15325" s="29" t="n">
        <f aca="false">INDEX(Einstellungen!$B$27:$B$50,12)</f>
        <v>1.1</v>
      </c>
      <c r="J15325" s="29" t="n">
        <f aca="false">F15325*I15325</f>
        <v>38.4575037</v>
      </c>
    </row>
    <row r="15326" customFormat="false" ht="15" hidden="false" customHeight="false" outlineLevel="0" collapsed="false">
      <c r="A15326" s="28" t="n">
        <v>46219</v>
      </c>
      <c r="B15326" s="21" t="s">
        <v>124</v>
      </c>
      <c r="C15326" s="21" t="s">
        <v>136</v>
      </c>
      <c r="D15326" s="29" t="n">
        <v>94.69</v>
      </c>
      <c r="E15326" s="29" t="n">
        <f aca="false">D15326/10</f>
        <v>9.469</v>
      </c>
      <c r="F15326" s="29" t="n">
        <f aca="false">(E15326+Einstellungen!$B$20)*(1+Einstellungen!$B$10)</f>
        <v>33.46875</v>
      </c>
      <c r="G15326" s="21" t="str">
        <f aca="false">IF(F15326&lt;Einstellungen!$B$5,"ja","nein")</f>
        <v>nein</v>
      </c>
      <c r="H15326" s="21" t="s">
        <v>34</v>
      </c>
      <c r="I15326" s="29" t="n">
        <f aca="false">INDEX(Einstellungen!$B$27:$B$50,13)</f>
        <v>1.2</v>
      </c>
      <c r="J15326" s="29" t="n">
        <f aca="false">F15326*I15326</f>
        <v>40.1625</v>
      </c>
    </row>
    <row r="15327" customFormat="false" ht="15" hidden="false" customHeight="false" outlineLevel="0" collapsed="false">
      <c r="A15327" s="28" t="n">
        <v>46219</v>
      </c>
      <c r="B15327" s="21" t="s">
        <v>125</v>
      </c>
      <c r="C15327" s="21" t="s">
        <v>136</v>
      </c>
      <c r="D15327" s="29" t="n">
        <v>87.475</v>
      </c>
      <c r="E15327" s="29" t="n">
        <f aca="false">D15327/10</f>
        <v>8.7475</v>
      </c>
      <c r="F15327" s="29" t="n">
        <f aca="false">(E15327+Einstellungen!$B$20)*(1+Einstellungen!$B$10)</f>
        <v>32.610165</v>
      </c>
      <c r="G15327" s="21" t="str">
        <f aca="false">IF(F15327&lt;Einstellungen!$B$5,"ja","nein")</f>
        <v>nein</v>
      </c>
      <c r="H15327" s="21" t="s">
        <v>34</v>
      </c>
      <c r="I15327" s="29" t="n">
        <f aca="false">INDEX(Einstellungen!$B$27:$B$50,14)</f>
        <v>1.15</v>
      </c>
      <c r="J15327" s="29" t="n">
        <f aca="false">F15327*I15327</f>
        <v>37.50168975</v>
      </c>
    </row>
    <row r="15328" customFormat="false" ht="15" hidden="false" customHeight="false" outlineLevel="0" collapsed="false">
      <c r="A15328" s="28" t="n">
        <v>46219</v>
      </c>
      <c r="B15328" s="21" t="s">
        <v>126</v>
      </c>
      <c r="C15328" s="21" t="s">
        <v>136</v>
      </c>
      <c r="D15328" s="29" t="n">
        <v>96.46</v>
      </c>
      <c r="E15328" s="29" t="n">
        <f aca="false">D15328/10</f>
        <v>9.646</v>
      </c>
      <c r="F15328" s="29" t="n">
        <f aca="false">(E15328+Einstellungen!$B$20)*(1+Einstellungen!$B$10)</f>
        <v>33.67938</v>
      </c>
      <c r="G15328" s="21" t="str">
        <f aca="false">IF(F15328&lt;Einstellungen!$B$5,"ja","nein")</f>
        <v>nein</v>
      </c>
      <c r="H15328" s="21" t="s">
        <v>34</v>
      </c>
      <c r="I15328" s="29" t="n">
        <f aca="false">INDEX(Einstellungen!$B$27:$B$50,15)</f>
        <v>1</v>
      </c>
      <c r="J15328" s="29" t="n">
        <f aca="false">F15328*I15328</f>
        <v>33.67938</v>
      </c>
    </row>
    <row r="15329" customFormat="false" ht="15" hidden="false" customHeight="false" outlineLevel="0" collapsed="false">
      <c r="A15329" s="28" t="n">
        <v>46219</v>
      </c>
      <c r="B15329" s="21" t="s">
        <v>127</v>
      </c>
      <c r="C15329" s="21" t="s">
        <v>136</v>
      </c>
      <c r="D15329" s="29" t="n">
        <v>109.602</v>
      </c>
      <c r="E15329" s="29" t="n">
        <f aca="false">D15329/10</f>
        <v>10.9602</v>
      </c>
      <c r="F15329" s="29" t="n">
        <f aca="false">(E15329+Einstellungen!$B$20)*(1+Einstellungen!$B$10)</f>
        <v>35.243278</v>
      </c>
      <c r="G15329" s="21" t="str">
        <f aca="false">IF(F15329&lt;Einstellungen!$B$5,"ja","nein")</f>
        <v>nein</v>
      </c>
      <c r="H15329" s="21" t="s">
        <v>34</v>
      </c>
      <c r="I15329" s="29" t="n">
        <f aca="false">INDEX(Einstellungen!$B$27:$B$50,16)</f>
        <v>0.95</v>
      </c>
      <c r="J15329" s="29" t="n">
        <f aca="false">F15329*I15329</f>
        <v>33.4811141</v>
      </c>
    </row>
    <row r="15330" customFormat="false" ht="15" hidden="false" customHeight="false" outlineLevel="0" collapsed="false">
      <c r="A15330" s="28" t="n">
        <v>46219</v>
      </c>
      <c r="B15330" s="21" t="s">
        <v>128</v>
      </c>
      <c r="C15330" s="21" t="s">
        <v>136</v>
      </c>
      <c r="D15330" s="29" t="n">
        <v>119.638</v>
      </c>
      <c r="E15330" s="29" t="n">
        <f aca="false">D15330/10</f>
        <v>11.9638</v>
      </c>
      <c r="F15330" s="29" t="n">
        <f aca="false">(E15330+Einstellungen!$B$20)*(1+Einstellungen!$B$10)</f>
        <v>36.437562</v>
      </c>
      <c r="G15330" s="21" t="str">
        <f aca="false">IF(F15330&lt;Einstellungen!$B$5,"ja","nein")</f>
        <v>nein</v>
      </c>
      <c r="H15330" s="21" t="s">
        <v>34</v>
      </c>
      <c r="I15330" s="29" t="n">
        <f aca="false">INDEX(Einstellungen!$B$27:$B$50,17)</f>
        <v>0.95</v>
      </c>
      <c r="J15330" s="29" t="n">
        <f aca="false">F15330*I15330</f>
        <v>34.6156839</v>
      </c>
    </row>
    <row r="15331" customFormat="false" ht="15" hidden="false" customHeight="false" outlineLevel="0" collapsed="false">
      <c r="A15331" s="28" t="n">
        <v>46219</v>
      </c>
      <c r="B15331" s="21" t="s">
        <v>129</v>
      </c>
      <c r="C15331" s="21" t="s">
        <v>136</v>
      </c>
      <c r="D15331" s="29" t="n">
        <v>139.935</v>
      </c>
      <c r="E15331" s="29" t="n">
        <f aca="false">D15331/10</f>
        <v>13.9935</v>
      </c>
      <c r="F15331" s="29" t="n">
        <f aca="false">(E15331+Einstellungen!$B$20)*(1+Einstellungen!$B$10)</f>
        <v>38.852905</v>
      </c>
      <c r="G15331" s="21" t="str">
        <f aca="false">IF(F15331&lt;Einstellungen!$B$5,"ja","nein")</f>
        <v>nein</v>
      </c>
      <c r="H15331" s="21" t="s">
        <v>34</v>
      </c>
      <c r="I15331" s="29" t="n">
        <f aca="false">INDEX(Einstellungen!$B$27:$B$50,18)</f>
        <v>1.1</v>
      </c>
      <c r="J15331" s="29" t="n">
        <f aca="false">F15331*I15331</f>
        <v>42.7381955</v>
      </c>
    </row>
    <row r="15332" customFormat="false" ht="15" hidden="false" customHeight="false" outlineLevel="0" collapsed="false">
      <c r="A15332" s="28" t="n">
        <v>46219</v>
      </c>
      <c r="B15332" s="21" t="s">
        <v>130</v>
      </c>
      <c r="C15332" s="21" t="s">
        <v>136</v>
      </c>
      <c r="D15332" s="29" t="n">
        <v>177.697</v>
      </c>
      <c r="E15332" s="29" t="n">
        <f aca="false">D15332/10</f>
        <v>17.7697</v>
      </c>
      <c r="F15332" s="29" t="n">
        <f aca="false">(E15332+Einstellungen!$B$20)*(1+Einstellungen!$B$10)</f>
        <v>43.346583</v>
      </c>
      <c r="G15332" s="21" t="str">
        <f aca="false">IF(F15332&lt;Einstellungen!$B$5,"ja","nein")</f>
        <v>nein</v>
      </c>
      <c r="H15332" s="21" t="s">
        <v>34</v>
      </c>
      <c r="I15332" s="29" t="n">
        <f aca="false">INDEX(Einstellungen!$B$27:$B$50,19)</f>
        <v>1.35</v>
      </c>
      <c r="J15332" s="29" t="n">
        <f aca="false">F15332*I15332</f>
        <v>58.51788705</v>
      </c>
    </row>
    <row r="15333" customFormat="false" ht="15" hidden="false" customHeight="false" outlineLevel="0" collapsed="false">
      <c r="A15333" s="28" t="n">
        <v>46219</v>
      </c>
      <c r="B15333" s="21" t="s">
        <v>131</v>
      </c>
      <c r="C15333" s="21" t="s">
        <v>136</v>
      </c>
      <c r="D15333" s="29" t="n">
        <v>241.102</v>
      </c>
      <c r="E15333" s="29" t="n">
        <f aca="false">D15333/10</f>
        <v>24.1102</v>
      </c>
      <c r="F15333" s="29" t="n">
        <f aca="false">(E15333+Einstellungen!$B$20)*(1+Einstellungen!$B$10)</f>
        <v>50.891778</v>
      </c>
      <c r="G15333" s="21" t="str">
        <f aca="false">IF(F15333&lt;Einstellungen!$B$5,"ja","nein")</f>
        <v>nein</v>
      </c>
      <c r="H15333" s="21" t="s">
        <v>34</v>
      </c>
      <c r="I15333" s="29" t="n">
        <f aca="false">INDEX(Einstellungen!$B$27:$B$50,20)</f>
        <v>1.45</v>
      </c>
      <c r="J15333" s="29" t="n">
        <f aca="false">F15333*I15333</f>
        <v>73.7930781</v>
      </c>
    </row>
    <row r="15334" customFormat="false" ht="15" hidden="false" customHeight="false" outlineLevel="0" collapsed="false">
      <c r="A15334" s="28" t="n">
        <v>46219</v>
      </c>
      <c r="B15334" s="21" t="s">
        <v>132</v>
      </c>
      <c r="C15334" s="21" t="s">
        <v>136</v>
      </c>
      <c r="D15334" s="29" t="n">
        <v>311.685</v>
      </c>
      <c r="E15334" s="29" t="n">
        <f aca="false">D15334/10</f>
        <v>31.1685</v>
      </c>
      <c r="F15334" s="29" t="n">
        <f aca="false">(E15334+Einstellungen!$B$20)*(1+Einstellungen!$B$10)</f>
        <v>59.291155</v>
      </c>
      <c r="G15334" s="21" t="str">
        <f aca="false">IF(F15334&lt;Einstellungen!$B$5,"ja","nein")</f>
        <v>nein</v>
      </c>
      <c r="H15334" s="21" t="s">
        <v>34</v>
      </c>
      <c r="I15334" s="29" t="n">
        <f aca="false">INDEX(Einstellungen!$B$27:$B$50,21)</f>
        <v>1.4</v>
      </c>
      <c r="J15334" s="29" t="n">
        <f aca="false">F15334*I15334</f>
        <v>83.007617</v>
      </c>
    </row>
    <row r="15335" customFormat="false" ht="15" hidden="false" customHeight="false" outlineLevel="0" collapsed="false">
      <c r="A15335" s="28" t="n">
        <v>46219</v>
      </c>
      <c r="B15335" s="21" t="s">
        <v>133</v>
      </c>
      <c r="C15335" s="21" t="s">
        <v>136</v>
      </c>
      <c r="D15335" s="29" t="n">
        <v>262.6</v>
      </c>
      <c r="E15335" s="29" t="n">
        <f aca="false">D15335/10</f>
        <v>26.26</v>
      </c>
      <c r="F15335" s="29" t="n">
        <f aca="false">(E15335+Einstellungen!$B$20)*(1+Einstellungen!$B$10)</f>
        <v>53.45004</v>
      </c>
      <c r="G15335" s="21" t="str">
        <f aca="false">IF(F15335&lt;Einstellungen!$B$5,"ja","nein")</f>
        <v>nein</v>
      </c>
      <c r="H15335" s="21" t="s">
        <v>34</v>
      </c>
      <c r="I15335" s="29" t="n">
        <f aca="false">INDEX(Einstellungen!$B$27:$B$50,22)</f>
        <v>1.25</v>
      </c>
      <c r="J15335" s="29" t="n">
        <f aca="false">F15335*I15335</f>
        <v>66.81255</v>
      </c>
    </row>
    <row r="15336" customFormat="false" ht="15" hidden="false" customHeight="false" outlineLevel="0" collapsed="false">
      <c r="A15336" s="28" t="n">
        <v>46219</v>
      </c>
      <c r="B15336" s="21" t="s">
        <v>134</v>
      </c>
      <c r="C15336" s="21" t="s">
        <v>136</v>
      </c>
      <c r="D15336" s="29" t="n">
        <v>206.84</v>
      </c>
      <c r="E15336" s="29" t="n">
        <f aca="false">D15336/10</f>
        <v>20.684</v>
      </c>
      <c r="F15336" s="29" t="n">
        <f aca="false">(E15336+Einstellungen!$B$20)*(1+Einstellungen!$B$10)</f>
        <v>46.8146</v>
      </c>
      <c r="G15336" s="21" t="str">
        <f aca="false">IF(F15336&lt;Einstellungen!$B$5,"ja","nein")</f>
        <v>nein</v>
      </c>
      <c r="H15336" s="21" t="s">
        <v>34</v>
      </c>
      <c r="I15336" s="29" t="n">
        <f aca="false">INDEX(Einstellungen!$B$27:$B$50,23)</f>
        <v>1.05</v>
      </c>
      <c r="J15336" s="29" t="n">
        <f aca="false">F15336*I15336</f>
        <v>49.15533</v>
      </c>
    </row>
    <row r="15337" customFormat="false" ht="15" hidden="false" customHeight="false" outlineLevel="0" collapsed="false">
      <c r="A15337" s="28" t="n">
        <v>46219</v>
      </c>
      <c r="B15337" s="21" t="s">
        <v>135</v>
      </c>
      <c r="C15337" s="21" t="s">
        <v>136</v>
      </c>
      <c r="D15337" s="29" t="n">
        <v>180.312</v>
      </c>
      <c r="E15337" s="29" t="n">
        <f aca="false">D15337/10</f>
        <v>18.0312</v>
      </c>
      <c r="F15337" s="29" t="n">
        <f aca="false">(E15337+Einstellungen!$B$20)*(1+Einstellungen!$B$10)</f>
        <v>43.657768</v>
      </c>
      <c r="G15337" s="21" t="str">
        <f aca="false">IF(F15337&lt;Einstellungen!$B$5,"ja","nein")</f>
        <v>nein</v>
      </c>
      <c r="H15337" s="21" t="s">
        <v>34</v>
      </c>
      <c r="I15337" s="29" t="n">
        <f aca="false">INDEX(Einstellungen!$B$27:$B$50,24)</f>
        <v>0.8</v>
      </c>
      <c r="J15337" s="29" t="n">
        <f aca="false">F15337*I15337</f>
        <v>34.9262144</v>
      </c>
    </row>
    <row r="15338" customFormat="false" ht="15" hidden="false" customHeight="false" outlineLevel="0" collapsed="false">
      <c r="A15338" s="28" t="n">
        <v>46220</v>
      </c>
      <c r="B15338" s="21" t="s">
        <v>111</v>
      </c>
      <c r="C15338" s="21" t="s">
        <v>137</v>
      </c>
      <c r="D15338" s="29" t="n">
        <v>170.565</v>
      </c>
      <c r="E15338" s="29" t="n">
        <f aca="false">D15338/10</f>
        <v>17.0565</v>
      </c>
      <c r="F15338" s="29" t="n">
        <f aca="false">(E15338+Einstellungen!$B$20)*(1+Einstellungen!$B$10)</f>
        <v>42.497875</v>
      </c>
      <c r="G15338" s="21" t="str">
        <f aca="false">IF(F15338&lt;Einstellungen!$B$5,"ja","nein")</f>
        <v>nein</v>
      </c>
      <c r="H15338" s="21" t="s">
        <v>34</v>
      </c>
      <c r="I15338" s="29" t="n">
        <f aca="false">INDEX(Einstellungen!$B$27:$B$50,1)</f>
        <v>0.6</v>
      </c>
      <c r="J15338" s="29" t="n">
        <f aca="false">F15338*I15338</f>
        <v>25.498725</v>
      </c>
    </row>
    <row r="15339" customFormat="false" ht="15" hidden="false" customHeight="false" outlineLevel="0" collapsed="false">
      <c r="A15339" s="28" t="n">
        <v>46220</v>
      </c>
      <c r="B15339" s="21" t="s">
        <v>113</v>
      </c>
      <c r="C15339" s="21" t="s">
        <v>137</v>
      </c>
      <c r="D15339" s="29" t="n">
        <v>161.45</v>
      </c>
      <c r="E15339" s="29" t="n">
        <f aca="false">D15339/10</f>
        <v>16.145</v>
      </c>
      <c r="F15339" s="29" t="n">
        <f aca="false">(E15339+Einstellungen!$B$20)*(1+Einstellungen!$B$10)</f>
        <v>41.41319</v>
      </c>
      <c r="G15339" s="21" t="str">
        <f aca="false">IF(F15339&lt;Einstellungen!$B$5,"ja","nein")</f>
        <v>nein</v>
      </c>
      <c r="H15339" s="21" t="s">
        <v>34</v>
      </c>
      <c r="I15339" s="29" t="n">
        <f aca="false">INDEX(Einstellungen!$B$27:$B$50,2)</f>
        <v>0.5</v>
      </c>
      <c r="J15339" s="29" t="n">
        <f aca="false">F15339*I15339</f>
        <v>20.706595</v>
      </c>
    </row>
    <row r="15340" customFormat="false" ht="15" hidden="false" customHeight="false" outlineLevel="0" collapsed="false">
      <c r="A15340" s="28" t="n">
        <v>46220</v>
      </c>
      <c r="B15340" s="21" t="s">
        <v>114</v>
      </c>
      <c r="C15340" s="21" t="s">
        <v>137</v>
      </c>
      <c r="D15340" s="29" t="n">
        <v>151.975</v>
      </c>
      <c r="E15340" s="29" t="n">
        <f aca="false">D15340/10</f>
        <v>15.1975</v>
      </c>
      <c r="F15340" s="29" t="n">
        <f aca="false">(E15340+Einstellungen!$B$20)*(1+Einstellungen!$B$10)</f>
        <v>40.285665</v>
      </c>
      <c r="G15340" s="21" t="str">
        <f aca="false">IF(F15340&lt;Einstellungen!$B$5,"ja","nein")</f>
        <v>nein</v>
      </c>
      <c r="H15340" s="21" t="s">
        <v>34</v>
      </c>
      <c r="I15340" s="29" t="n">
        <f aca="false">INDEX(Einstellungen!$B$27:$B$50,3)</f>
        <v>0.45</v>
      </c>
      <c r="J15340" s="29" t="n">
        <f aca="false">F15340*I15340</f>
        <v>18.12854925</v>
      </c>
    </row>
    <row r="15341" customFormat="false" ht="15" hidden="false" customHeight="false" outlineLevel="0" collapsed="false">
      <c r="A15341" s="28" t="n">
        <v>46220</v>
      </c>
      <c r="B15341" s="21" t="s">
        <v>115</v>
      </c>
      <c r="C15341" s="21" t="s">
        <v>137</v>
      </c>
      <c r="D15341" s="29" t="n">
        <v>143.94</v>
      </c>
      <c r="E15341" s="29" t="n">
        <f aca="false">D15341/10</f>
        <v>14.394</v>
      </c>
      <c r="F15341" s="29" t="n">
        <f aca="false">(E15341+Einstellungen!$B$20)*(1+Einstellungen!$B$10)</f>
        <v>39.3295</v>
      </c>
      <c r="G15341" s="21" t="str">
        <f aca="false">IF(F15341&lt;Einstellungen!$B$5,"ja","nein")</f>
        <v>nein</v>
      </c>
      <c r="H15341" s="21" t="s">
        <v>34</v>
      </c>
      <c r="I15341" s="29" t="n">
        <f aca="false">INDEX(Einstellungen!$B$27:$B$50,4)</f>
        <v>0.45</v>
      </c>
      <c r="J15341" s="29" t="n">
        <f aca="false">F15341*I15341</f>
        <v>17.698275</v>
      </c>
    </row>
    <row r="15342" customFormat="false" ht="15" hidden="false" customHeight="false" outlineLevel="0" collapsed="false">
      <c r="A15342" s="28" t="n">
        <v>46220</v>
      </c>
      <c r="B15342" s="21" t="s">
        <v>116</v>
      </c>
      <c r="C15342" s="21" t="s">
        <v>137</v>
      </c>
      <c r="D15342" s="29" t="n">
        <v>142.9</v>
      </c>
      <c r="E15342" s="29" t="n">
        <f aca="false">D15342/10</f>
        <v>14.29</v>
      </c>
      <c r="F15342" s="29" t="n">
        <f aca="false">(E15342+Einstellungen!$B$20)*(1+Einstellungen!$B$10)</f>
        <v>39.20574</v>
      </c>
      <c r="G15342" s="21" t="str">
        <f aca="false">IF(F15342&lt;Einstellungen!$B$5,"ja","nein")</f>
        <v>nein</v>
      </c>
      <c r="H15342" s="21" t="s">
        <v>34</v>
      </c>
      <c r="I15342" s="29" t="n">
        <f aca="false">INDEX(Einstellungen!$B$27:$B$50,5)</f>
        <v>0.45</v>
      </c>
      <c r="J15342" s="29" t="n">
        <f aca="false">F15342*I15342</f>
        <v>17.642583</v>
      </c>
    </row>
    <row r="15343" customFormat="false" ht="15" hidden="false" customHeight="false" outlineLevel="0" collapsed="false">
      <c r="A15343" s="28" t="n">
        <v>46220</v>
      </c>
      <c r="B15343" s="21" t="s">
        <v>117</v>
      </c>
      <c r="C15343" s="21" t="s">
        <v>137</v>
      </c>
      <c r="D15343" s="29" t="n">
        <v>153.488</v>
      </c>
      <c r="E15343" s="29" t="n">
        <f aca="false">D15343/10</f>
        <v>15.3488</v>
      </c>
      <c r="F15343" s="29" t="n">
        <f aca="false">(E15343+Einstellungen!$B$20)*(1+Einstellungen!$B$10)</f>
        <v>40.465712</v>
      </c>
      <c r="G15343" s="21" t="str">
        <f aca="false">IF(F15343&lt;Einstellungen!$B$5,"ja","nein")</f>
        <v>nein</v>
      </c>
      <c r="H15343" s="21" t="s">
        <v>34</v>
      </c>
      <c r="I15343" s="29" t="n">
        <f aca="false">INDEX(Einstellungen!$B$27:$B$50,6)</f>
        <v>0.5</v>
      </c>
      <c r="J15343" s="29" t="n">
        <f aca="false">F15343*I15343</f>
        <v>20.232856</v>
      </c>
    </row>
    <row r="15344" customFormat="false" ht="15" hidden="false" customHeight="false" outlineLevel="0" collapsed="false">
      <c r="A15344" s="28" t="n">
        <v>46220</v>
      </c>
      <c r="B15344" s="21" t="s">
        <v>118</v>
      </c>
      <c r="C15344" s="21" t="s">
        <v>137</v>
      </c>
      <c r="D15344" s="29" t="n">
        <v>165.11</v>
      </c>
      <c r="E15344" s="29" t="n">
        <f aca="false">D15344/10</f>
        <v>16.511</v>
      </c>
      <c r="F15344" s="29" t="n">
        <f aca="false">(E15344+Einstellungen!$B$20)*(1+Einstellungen!$B$10)</f>
        <v>41.84873</v>
      </c>
      <c r="G15344" s="21" t="str">
        <f aca="false">IF(F15344&lt;Einstellungen!$B$5,"ja","nein")</f>
        <v>nein</v>
      </c>
      <c r="H15344" s="21" t="s">
        <v>34</v>
      </c>
      <c r="I15344" s="29" t="n">
        <f aca="false">INDEX(Einstellungen!$B$27:$B$50,7)</f>
        <v>0.7</v>
      </c>
      <c r="J15344" s="29" t="n">
        <f aca="false">F15344*I15344</f>
        <v>29.294111</v>
      </c>
    </row>
    <row r="15345" customFormat="false" ht="15" hidden="false" customHeight="false" outlineLevel="0" collapsed="false">
      <c r="A15345" s="28" t="n">
        <v>46220</v>
      </c>
      <c r="B15345" s="21" t="s">
        <v>119</v>
      </c>
      <c r="C15345" s="21" t="s">
        <v>137</v>
      </c>
      <c r="D15345" s="29" t="n">
        <v>165.752</v>
      </c>
      <c r="E15345" s="29" t="n">
        <f aca="false">D15345/10</f>
        <v>16.5752</v>
      </c>
      <c r="F15345" s="29" t="n">
        <f aca="false">(E15345+Einstellungen!$B$20)*(1+Einstellungen!$B$10)</f>
        <v>41.925128</v>
      </c>
      <c r="G15345" s="21" t="str">
        <f aca="false">IF(F15345&lt;Einstellungen!$B$5,"ja","nein")</f>
        <v>nein</v>
      </c>
      <c r="H15345" s="21" t="s">
        <v>34</v>
      </c>
      <c r="I15345" s="29" t="n">
        <f aca="false">INDEX(Einstellungen!$B$27:$B$50,8)</f>
        <v>0.95</v>
      </c>
      <c r="J15345" s="29" t="n">
        <f aca="false">F15345*I15345</f>
        <v>39.8288716</v>
      </c>
    </row>
    <row r="15346" customFormat="false" ht="15" hidden="false" customHeight="false" outlineLevel="0" collapsed="false">
      <c r="A15346" s="28" t="n">
        <v>46220</v>
      </c>
      <c r="B15346" s="21" t="s">
        <v>120</v>
      </c>
      <c r="C15346" s="21" t="s">
        <v>137</v>
      </c>
      <c r="D15346" s="29" t="n">
        <v>157.105</v>
      </c>
      <c r="E15346" s="29" t="n">
        <f aca="false">D15346/10</f>
        <v>15.7105</v>
      </c>
      <c r="F15346" s="29" t="n">
        <f aca="false">(E15346+Einstellungen!$B$20)*(1+Einstellungen!$B$10)</f>
        <v>40.896135</v>
      </c>
      <c r="G15346" s="21" t="str">
        <f aca="false">IF(F15346&lt;Einstellungen!$B$5,"ja","nein")</f>
        <v>nein</v>
      </c>
      <c r="H15346" s="21" t="s">
        <v>34</v>
      </c>
      <c r="I15346" s="29" t="n">
        <f aca="false">INDEX(Einstellungen!$B$27:$B$50,9)</f>
        <v>1.05</v>
      </c>
      <c r="J15346" s="29" t="n">
        <f aca="false">F15346*I15346</f>
        <v>42.94094175</v>
      </c>
    </row>
    <row r="15347" customFormat="false" ht="15" hidden="false" customHeight="false" outlineLevel="0" collapsed="false">
      <c r="A15347" s="28" t="n">
        <v>46220</v>
      </c>
      <c r="B15347" s="21" t="s">
        <v>121</v>
      </c>
      <c r="C15347" s="21" t="s">
        <v>137</v>
      </c>
      <c r="D15347" s="29" t="n">
        <v>135.42</v>
      </c>
      <c r="E15347" s="29" t="n">
        <f aca="false">D15347/10</f>
        <v>13.542</v>
      </c>
      <c r="F15347" s="29" t="n">
        <f aca="false">(E15347+Einstellungen!$B$20)*(1+Einstellungen!$B$10)</f>
        <v>38.31562</v>
      </c>
      <c r="G15347" s="21" t="str">
        <f aca="false">IF(F15347&lt;Einstellungen!$B$5,"ja","nein")</f>
        <v>nein</v>
      </c>
      <c r="H15347" s="21" t="s">
        <v>34</v>
      </c>
      <c r="I15347" s="29" t="n">
        <f aca="false">INDEX(Einstellungen!$B$27:$B$50,10)</f>
        <v>1.05</v>
      </c>
      <c r="J15347" s="29" t="n">
        <f aca="false">F15347*I15347</f>
        <v>40.231401</v>
      </c>
    </row>
    <row r="15348" customFormat="false" ht="15" hidden="false" customHeight="false" outlineLevel="0" collapsed="false">
      <c r="A15348" s="28" t="n">
        <v>46220</v>
      </c>
      <c r="B15348" s="21" t="s">
        <v>122</v>
      </c>
      <c r="C15348" s="21" t="s">
        <v>137</v>
      </c>
      <c r="D15348" s="29" t="n">
        <v>127.453</v>
      </c>
      <c r="E15348" s="29" t="n">
        <f aca="false">D15348/10</f>
        <v>12.7453</v>
      </c>
      <c r="F15348" s="29" t="n">
        <f aca="false">(E15348+Einstellungen!$B$20)*(1+Einstellungen!$B$10)</f>
        <v>37.367547</v>
      </c>
      <c r="G15348" s="21" t="str">
        <f aca="false">IF(F15348&lt;Einstellungen!$B$5,"ja","nein")</f>
        <v>nein</v>
      </c>
      <c r="H15348" s="21" t="s">
        <v>34</v>
      </c>
      <c r="I15348" s="29" t="n">
        <f aca="false">INDEX(Einstellungen!$B$27:$B$50,11)</f>
        <v>1.05</v>
      </c>
      <c r="J15348" s="29" t="n">
        <f aca="false">F15348*I15348</f>
        <v>39.23592435</v>
      </c>
    </row>
    <row r="15349" customFormat="false" ht="15" hidden="false" customHeight="false" outlineLevel="0" collapsed="false">
      <c r="A15349" s="28" t="n">
        <v>46220</v>
      </c>
      <c r="B15349" s="21" t="s">
        <v>123</v>
      </c>
      <c r="C15349" s="21" t="s">
        <v>137</v>
      </c>
      <c r="D15349" s="29" t="n">
        <v>113.782</v>
      </c>
      <c r="E15349" s="29" t="n">
        <f aca="false">D15349/10</f>
        <v>11.3782</v>
      </c>
      <c r="F15349" s="29" t="n">
        <f aca="false">(E15349+Einstellungen!$B$20)*(1+Einstellungen!$B$10)</f>
        <v>35.740698</v>
      </c>
      <c r="G15349" s="21" t="str">
        <f aca="false">IF(F15349&lt;Einstellungen!$B$5,"ja","nein")</f>
        <v>nein</v>
      </c>
      <c r="H15349" s="21" t="s">
        <v>34</v>
      </c>
      <c r="I15349" s="29" t="n">
        <f aca="false">INDEX(Einstellungen!$B$27:$B$50,12)</f>
        <v>1.1</v>
      </c>
      <c r="J15349" s="29" t="n">
        <f aca="false">F15349*I15349</f>
        <v>39.3147678</v>
      </c>
    </row>
    <row r="15350" customFormat="false" ht="15" hidden="false" customHeight="false" outlineLevel="0" collapsed="false">
      <c r="A15350" s="28" t="n">
        <v>46220</v>
      </c>
      <c r="B15350" s="21" t="s">
        <v>124</v>
      </c>
      <c r="C15350" s="21" t="s">
        <v>137</v>
      </c>
      <c r="D15350" s="29" t="n">
        <v>103.888</v>
      </c>
      <c r="E15350" s="29" t="n">
        <f aca="false">D15350/10</f>
        <v>10.3888</v>
      </c>
      <c r="F15350" s="29" t="n">
        <f aca="false">(E15350+Einstellungen!$B$20)*(1+Einstellungen!$B$10)</f>
        <v>34.563312</v>
      </c>
      <c r="G15350" s="21" t="str">
        <f aca="false">IF(F15350&lt;Einstellungen!$B$5,"ja","nein")</f>
        <v>nein</v>
      </c>
      <c r="H15350" s="21" t="s">
        <v>34</v>
      </c>
      <c r="I15350" s="29" t="n">
        <f aca="false">INDEX(Einstellungen!$B$27:$B$50,13)</f>
        <v>1.2</v>
      </c>
      <c r="J15350" s="29" t="n">
        <f aca="false">F15350*I15350</f>
        <v>41.4759744</v>
      </c>
    </row>
    <row r="15351" customFormat="false" ht="15" hidden="false" customHeight="false" outlineLevel="0" collapsed="false">
      <c r="A15351" s="28" t="n">
        <v>46220</v>
      </c>
      <c r="B15351" s="21" t="s">
        <v>125</v>
      </c>
      <c r="C15351" s="21" t="s">
        <v>137</v>
      </c>
      <c r="D15351" s="29" t="n">
        <v>98.2</v>
      </c>
      <c r="E15351" s="29" t="n">
        <f aca="false">D15351/10</f>
        <v>9.82</v>
      </c>
      <c r="F15351" s="29" t="n">
        <f aca="false">(E15351+Einstellungen!$B$20)*(1+Einstellungen!$B$10)</f>
        <v>33.88644</v>
      </c>
      <c r="G15351" s="21" t="str">
        <f aca="false">IF(F15351&lt;Einstellungen!$B$5,"ja","nein")</f>
        <v>nein</v>
      </c>
      <c r="H15351" s="21" t="s">
        <v>34</v>
      </c>
      <c r="I15351" s="29" t="n">
        <f aca="false">INDEX(Einstellungen!$B$27:$B$50,14)</f>
        <v>1.15</v>
      </c>
      <c r="J15351" s="29" t="n">
        <f aca="false">F15351*I15351</f>
        <v>38.969406</v>
      </c>
    </row>
    <row r="15352" customFormat="false" ht="15" hidden="false" customHeight="false" outlineLevel="0" collapsed="false">
      <c r="A15352" s="28" t="n">
        <v>46220</v>
      </c>
      <c r="B15352" s="21" t="s">
        <v>126</v>
      </c>
      <c r="C15352" s="21" t="s">
        <v>137</v>
      </c>
      <c r="D15352" s="29" t="n">
        <v>98.427</v>
      </c>
      <c r="E15352" s="29" t="n">
        <f aca="false">D15352/10</f>
        <v>9.8427</v>
      </c>
      <c r="F15352" s="29" t="n">
        <f aca="false">(E15352+Einstellungen!$B$20)*(1+Einstellungen!$B$10)</f>
        <v>33.913453</v>
      </c>
      <c r="G15352" s="21" t="str">
        <f aca="false">IF(F15352&lt;Einstellungen!$B$5,"ja","nein")</f>
        <v>nein</v>
      </c>
      <c r="H15352" s="21" t="s">
        <v>34</v>
      </c>
      <c r="I15352" s="29" t="n">
        <f aca="false">INDEX(Einstellungen!$B$27:$B$50,15)</f>
        <v>1</v>
      </c>
      <c r="J15352" s="29" t="n">
        <f aca="false">F15352*I15352</f>
        <v>33.913453</v>
      </c>
    </row>
    <row r="15353" customFormat="false" ht="15" hidden="false" customHeight="false" outlineLevel="0" collapsed="false">
      <c r="A15353" s="28" t="n">
        <v>46220</v>
      </c>
      <c r="B15353" s="21" t="s">
        <v>127</v>
      </c>
      <c r="C15353" s="21" t="s">
        <v>137</v>
      </c>
      <c r="D15353" s="29" t="n">
        <v>105.98</v>
      </c>
      <c r="E15353" s="29" t="n">
        <f aca="false">D15353/10</f>
        <v>10.598</v>
      </c>
      <c r="F15353" s="29" t="n">
        <f aca="false">(E15353+Einstellungen!$B$20)*(1+Einstellungen!$B$10)</f>
        <v>34.81226</v>
      </c>
      <c r="G15353" s="21" t="str">
        <f aca="false">IF(F15353&lt;Einstellungen!$B$5,"ja","nein")</f>
        <v>nein</v>
      </c>
      <c r="H15353" s="21" t="s">
        <v>34</v>
      </c>
      <c r="I15353" s="29" t="n">
        <f aca="false">INDEX(Einstellungen!$B$27:$B$50,16)</f>
        <v>0.95</v>
      </c>
      <c r="J15353" s="29" t="n">
        <f aca="false">F15353*I15353</f>
        <v>33.071647</v>
      </c>
    </row>
    <row r="15354" customFormat="false" ht="15" hidden="false" customHeight="false" outlineLevel="0" collapsed="false">
      <c r="A15354" s="28" t="n">
        <v>46220</v>
      </c>
      <c r="B15354" s="21" t="s">
        <v>128</v>
      </c>
      <c r="C15354" s="21" t="s">
        <v>137</v>
      </c>
      <c r="D15354" s="29" t="n">
        <v>114.7</v>
      </c>
      <c r="E15354" s="29" t="n">
        <f aca="false">D15354/10</f>
        <v>11.47</v>
      </c>
      <c r="F15354" s="29" t="n">
        <f aca="false">(E15354+Einstellungen!$B$20)*(1+Einstellungen!$B$10)</f>
        <v>35.84994</v>
      </c>
      <c r="G15354" s="21" t="str">
        <f aca="false">IF(F15354&lt;Einstellungen!$B$5,"ja","nein")</f>
        <v>nein</v>
      </c>
      <c r="H15354" s="21" t="s">
        <v>34</v>
      </c>
      <c r="I15354" s="29" t="n">
        <f aca="false">INDEX(Einstellungen!$B$27:$B$50,17)</f>
        <v>0.95</v>
      </c>
      <c r="J15354" s="29" t="n">
        <f aca="false">F15354*I15354</f>
        <v>34.057443</v>
      </c>
    </row>
    <row r="15355" customFormat="false" ht="15" hidden="false" customHeight="false" outlineLevel="0" collapsed="false">
      <c r="A15355" s="28" t="n">
        <v>46220</v>
      </c>
      <c r="B15355" s="21" t="s">
        <v>129</v>
      </c>
      <c r="C15355" s="21" t="s">
        <v>137</v>
      </c>
      <c r="D15355" s="29" t="n">
        <v>127.425</v>
      </c>
      <c r="E15355" s="29" t="n">
        <f aca="false">D15355/10</f>
        <v>12.7425</v>
      </c>
      <c r="F15355" s="29" t="n">
        <f aca="false">(E15355+Einstellungen!$B$20)*(1+Einstellungen!$B$10)</f>
        <v>37.364215</v>
      </c>
      <c r="G15355" s="21" t="str">
        <f aca="false">IF(F15355&lt;Einstellungen!$B$5,"ja","nein")</f>
        <v>nein</v>
      </c>
      <c r="H15355" s="21" t="s">
        <v>34</v>
      </c>
      <c r="I15355" s="29" t="n">
        <f aca="false">INDEX(Einstellungen!$B$27:$B$50,18)</f>
        <v>1.1</v>
      </c>
      <c r="J15355" s="29" t="n">
        <f aca="false">F15355*I15355</f>
        <v>41.1006365</v>
      </c>
    </row>
    <row r="15356" customFormat="false" ht="15" hidden="false" customHeight="false" outlineLevel="0" collapsed="false">
      <c r="A15356" s="28" t="n">
        <v>46220</v>
      </c>
      <c r="B15356" s="21" t="s">
        <v>130</v>
      </c>
      <c r="C15356" s="21" t="s">
        <v>137</v>
      </c>
      <c r="D15356" s="29" t="n">
        <v>137.58</v>
      </c>
      <c r="E15356" s="29" t="n">
        <f aca="false">D15356/10</f>
        <v>13.758</v>
      </c>
      <c r="F15356" s="29" t="n">
        <f aca="false">(E15356+Einstellungen!$B$20)*(1+Einstellungen!$B$10)</f>
        <v>38.57266</v>
      </c>
      <c r="G15356" s="21" t="str">
        <f aca="false">IF(F15356&lt;Einstellungen!$B$5,"ja","nein")</f>
        <v>nein</v>
      </c>
      <c r="H15356" s="21" t="s">
        <v>34</v>
      </c>
      <c r="I15356" s="29" t="n">
        <f aca="false">INDEX(Einstellungen!$B$27:$B$50,19)</f>
        <v>1.35</v>
      </c>
      <c r="J15356" s="29" t="n">
        <f aca="false">F15356*I15356</f>
        <v>52.073091</v>
      </c>
    </row>
    <row r="15357" customFormat="false" ht="15" hidden="false" customHeight="false" outlineLevel="0" collapsed="false">
      <c r="A15357" s="28" t="n">
        <v>46220</v>
      </c>
      <c r="B15357" s="21" t="s">
        <v>131</v>
      </c>
      <c r="C15357" s="21" t="s">
        <v>137</v>
      </c>
      <c r="D15357" s="29" t="n">
        <v>151.032</v>
      </c>
      <c r="E15357" s="29" t="n">
        <f aca="false">D15357/10</f>
        <v>15.1032</v>
      </c>
      <c r="F15357" s="29" t="n">
        <f aca="false">(E15357+Einstellungen!$B$20)*(1+Einstellungen!$B$10)</f>
        <v>40.173448</v>
      </c>
      <c r="G15357" s="21" t="str">
        <f aca="false">IF(F15357&lt;Einstellungen!$B$5,"ja","nein")</f>
        <v>nein</v>
      </c>
      <c r="H15357" s="21" t="s">
        <v>34</v>
      </c>
      <c r="I15357" s="29" t="n">
        <f aca="false">INDEX(Einstellungen!$B$27:$B$50,20)</f>
        <v>1.45</v>
      </c>
      <c r="J15357" s="29" t="n">
        <f aca="false">F15357*I15357</f>
        <v>58.2514996</v>
      </c>
    </row>
    <row r="15358" customFormat="false" ht="15" hidden="false" customHeight="false" outlineLevel="0" collapsed="false">
      <c r="A15358" s="28" t="n">
        <v>46220</v>
      </c>
      <c r="B15358" s="21" t="s">
        <v>132</v>
      </c>
      <c r="C15358" s="21" t="s">
        <v>137</v>
      </c>
      <c r="D15358" s="29" t="n">
        <v>159.065</v>
      </c>
      <c r="E15358" s="29" t="n">
        <f aca="false">D15358/10</f>
        <v>15.9065</v>
      </c>
      <c r="F15358" s="29" t="n">
        <f aca="false">(E15358+Einstellungen!$B$20)*(1+Einstellungen!$B$10)</f>
        <v>41.129375</v>
      </c>
      <c r="G15358" s="21" t="str">
        <f aca="false">IF(F15358&lt;Einstellungen!$B$5,"ja","nein")</f>
        <v>nein</v>
      </c>
      <c r="H15358" s="21" t="s">
        <v>34</v>
      </c>
      <c r="I15358" s="29" t="n">
        <f aca="false">INDEX(Einstellungen!$B$27:$B$50,21)</f>
        <v>1.4</v>
      </c>
      <c r="J15358" s="29" t="n">
        <f aca="false">F15358*I15358</f>
        <v>57.581125</v>
      </c>
    </row>
    <row r="15359" customFormat="false" ht="15" hidden="false" customHeight="false" outlineLevel="0" collapsed="false">
      <c r="A15359" s="28" t="n">
        <v>46220</v>
      </c>
      <c r="B15359" s="21" t="s">
        <v>133</v>
      </c>
      <c r="C15359" s="21" t="s">
        <v>137</v>
      </c>
      <c r="D15359" s="29" t="n">
        <v>166.863</v>
      </c>
      <c r="E15359" s="29" t="n">
        <f aca="false">D15359/10</f>
        <v>16.6863</v>
      </c>
      <c r="F15359" s="29" t="n">
        <f aca="false">(E15359+Einstellungen!$B$20)*(1+Einstellungen!$B$10)</f>
        <v>42.057337</v>
      </c>
      <c r="G15359" s="21" t="str">
        <f aca="false">IF(F15359&lt;Einstellungen!$B$5,"ja","nein")</f>
        <v>nein</v>
      </c>
      <c r="H15359" s="21" t="s">
        <v>34</v>
      </c>
      <c r="I15359" s="29" t="n">
        <f aca="false">INDEX(Einstellungen!$B$27:$B$50,22)</f>
        <v>1.25</v>
      </c>
      <c r="J15359" s="29" t="n">
        <f aca="false">F15359*I15359</f>
        <v>52.57167125</v>
      </c>
    </row>
    <row r="15360" customFormat="false" ht="15" hidden="false" customHeight="false" outlineLevel="0" collapsed="false">
      <c r="A15360" s="28" t="n">
        <v>46220</v>
      </c>
      <c r="B15360" s="21" t="s">
        <v>134</v>
      </c>
      <c r="C15360" s="21" t="s">
        <v>137</v>
      </c>
      <c r="D15360" s="29" t="n">
        <v>164.675</v>
      </c>
      <c r="E15360" s="29" t="n">
        <f aca="false">D15360/10</f>
        <v>16.4675</v>
      </c>
      <c r="F15360" s="29" t="n">
        <f aca="false">(E15360+Einstellungen!$B$20)*(1+Einstellungen!$B$10)</f>
        <v>41.796965</v>
      </c>
      <c r="G15360" s="21" t="str">
        <f aca="false">IF(F15360&lt;Einstellungen!$B$5,"ja","nein")</f>
        <v>nein</v>
      </c>
      <c r="H15360" s="21" t="s">
        <v>34</v>
      </c>
      <c r="I15360" s="29" t="n">
        <f aca="false">INDEX(Einstellungen!$B$27:$B$50,23)</f>
        <v>1.05</v>
      </c>
      <c r="J15360" s="29" t="n">
        <f aca="false">F15360*I15360</f>
        <v>43.88681325</v>
      </c>
    </row>
    <row r="15361" customFormat="false" ht="15" hidden="false" customHeight="false" outlineLevel="0" collapsed="false">
      <c r="A15361" s="28" t="n">
        <v>46220</v>
      </c>
      <c r="B15361" s="21" t="s">
        <v>135</v>
      </c>
      <c r="C15361" s="21" t="s">
        <v>137</v>
      </c>
      <c r="D15361" s="29" t="n">
        <v>158.3</v>
      </c>
      <c r="E15361" s="29" t="n">
        <f aca="false">D15361/10</f>
        <v>15.83</v>
      </c>
      <c r="F15361" s="29" t="n">
        <f aca="false">(E15361+Einstellungen!$B$20)*(1+Einstellungen!$B$10)</f>
        <v>41.03834</v>
      </c>
      <c r="G15361" s="21" t="str">
        <f aca="false">IF(F15361&lt;Einstellungen!$B$5,"ja","nein")</f>
        <v>nein</v>
      </c>
      <c r="H15361" s="21" t="s">
        <v>34</v>
      </c>
      <c r="I15361" s="29" t="n">
        <f aca="false">INDEX(Einstellungen!$B$27:$B$50,24)</f>
        <v>0.8</v>
      </c>
      <c r="J15361" s="29" t="n">
        <f aca="false">F15361*I15361</f>
        <v>32.830672</v>
      </c>
    </row>
    <row r="15362" customFormat="false" ht="15" hidden="false" customHeight="false" outlineLevel="0" collapsed="false">
      <c r="A15362" s="28" t="n">
        <v>46221</v>
      </c>
      <c r="B15362" s="21" t="s">
        <v>111</v>
      </c>
      <c r="C15362" s="21" t="s">
        <v>138</v>
      </c>
      <c r="D15362" s="29" t="n">
        <v>156.2</v>
      </c>
      <c r="E15362" s="29" t="n">
        <f aca="false">D15362/10</f>
        <v>15.62</v>
      </c>
      <c r="F15362" s="29" t="n">
        <f aca="false">(E15362+Einstellungen!$B$20)*(1+Einstellungen!$B$10)</f>
        <v>40.78844</v>
      </c>
      <c r="G15362" s="21" t="str">
        <f aca="false">IF(F15362&lt;Einstellungen!$B$5,"ja","nein")</f>
        <v>nein</v>
      </c>
      <c r="H15362" s="21" t="s">
        <v>34</v>
      </c>
      <c r="I15362" s="29" t="n">
        <f aca="false">INDEX(Einstellungen!$B$27:$B$50,1)</f>
        <v>0.6</v>
      </c>
      <c r="J15362" s="29" t="n">
        <f aca="false">F15362*I15362</f>
        <v>24.473064</v>
      </c>
    </row>
    <row r="15363" customFormat="false" ht="15" hidden="false" customHeight="false" outlineLevel="0" collapsed="false">
      <c r="A15363" s="28" t="n">
        <v>46221</v>
      </c>
      <c r="B15363" s="21" t="s">
        <v>113</v>
      </c>
      <c r="C15363" s="21" t="s">
        <v>138</v>
      </c>
      <c r="D15363" s="29" t="n">
        <v>145.38</v>
      </c>
      <c r="E15363" s="29" t="n">
        <f aca="false">D15363/10</f>
        <v>14.538</v>
      </c>
      <c r="F15363" s="29" t="n">
        <f aca="false">(E15363+Einstellungen!$B$20)*(1+Einstellungen!$B$10)</f>
        <v>39.50086</v>
      </c>
      <c r="G15363" s="21" t="str">
        <f aca="false">IF(F15363&lt;Einstellungen!$B$5,"ja","nein")</f>
        <v>nein</v>
      </c>
      <c r="H15363" s="21" t="s">
        <v>34</v>
      </c>
      <c r="I15363" s="29" t="n">
        <f aca="false">INDEX(Einstellungen!$B$27:$B$50,2)</f>
        <v>0.5</v>
      </c>
      <c r="J15363" s="29" t="n">
        <f aca="false">F15363*I15363</f>
        <v>19.75043</v>
      </c>
    </row>
    <row r="15364" customFormat="false" ht="15" hidden="false" customHeight="false" outlineLevel="0" collapsed="false">
      <c r="A15364" s="28" t="n">
        <v>46221</v>
      </c>
      <c r="B15364" s="21" t="s">
        <v>114</v>
      </c>
      <c r="C15364" s="21" t="s">
        <v>138</v>
      </c>
      <c r="D15364" s="29" t="n">
        <v>142</v>
      </c>
      <c r="E15364" s="29" t="n">
        <f aca="false">D15364/10</f>
        <v>14.2</v>
      </c>
      <c r="F15364" s="29" t="n">
        <f aca="false">(E15364+Einstellungen!$B$20)*(1+Einstellungen!$B$10)</f>
        <v>39.09864</v>
      </c>
      <c r="G15364" s="21" t="str">
        <f aca="false">IF(F15364&lt;Einstellungen!$B$5,"ja","nein")</f>
        <v>nein</v>
      </c>
      <c r="H15364" s="21" t="s">
        <v>34</v>
      </c>
      <c r="I15364" s="29" t="n">
        <f aca="false">INDEX(Einstellungen!$B$27:$B$50,3)</f>
        <v>0.45</v>
      </c>
      <c r="J15364" s="29" t="n">
        <f aca="false">F15364*I15364</f>
        <v>17.594388</v>
      </c>
    </row>
    <row r="15365" customFormat="false" ht="15" hidden="false" customHeight="false" outlineLevel="0" collapsed="false">
      <c r="A15365" s="28" t="n">
        <v>46221</v>
      </c>
      <c r="B15365" s="21" t="s">
        <v>115</v>
      </c>
      <c r="C15365" s="21" t="s">
        <v>138</v>
      </c>
      <c r="D15365" s="29" t="n">
        <v>135.3</v>
      </c>
      <c r="E15365" s="29" t="n">
        <f aca="false">D15365/10</f>
        <v>13.53</v>
      </c>
      <c r="F15365" s="29" t="n">
        <f aca="false">(E15365+Einstellungen!$B$20)*(1+Einstellungen!$B$10)</f>
        <v>38.30134</v>
      </c>
      <c r="G15365" s="21" t="str">
        <f aca="false">IF(F15365&lt;Einstellungen!$B$5,"ja","nein")</f>
        <v>nein</v>
      </c>
      <c r="H15365" s="21" t="s">
        <v>34</v>
      </c>
      <c r="I15365" s="29" t="n">
        <f aca="false">INDEX(Einstellungen!$B$27:$B$50,4)</f>
        <v>0.45</v>
      </c>
      <c r="J15365" s="29" t="n">
        <f aca="false">F15365*I15365</f>
        <v>17.235603</v>
      </c>
    </row>
    <row r="15366" customFormat="false" ht="15" hidden="false" customHeight="false" outlineLevel="0" collapsed="false">
      <c r="A15366" s="28" t="n">
        <v>46221</v>
      </c>
      <c r="B15366" s="21" t="s">
        <v>116</v>
      </c>
      <c r="C15366" s="21" t="s">
        <v>138</v>
      </c>
      <c r="D15366" s="29" t="n">
        <v>134.81</v>
      </c>
      <c r="E15366" s="29" t="n">
        <f aca="false">D15366/10</f>
        <v>13.481</v>
      </c>
      <c r="F15366" s="29" t="n">
        <f aca="false">(E15366+Einstellungen!$B$20)*(1+Einstellungen!$B$10)</f>
        <v>38.24303</v>
      </c>
      <c r="G15366" s="21" t="str">
        <f aca="false">IF(F15366&lt;Einstellungen!$B$5,"ja","nein")</f>
        <v>nein</v>
      </c>
      <c r="H15366" s="21" t="s">
        <v>34</v>
      </c>
      <c r="I15366" s="29" t="n">
        <f aca="false">INDEX(Einstellungen!$B$27:$B$50,5)</f>
        <v>0.45</v>
      </c>
      <c r="J15366" s="29" t="n">
        <f aca="false">F15366*I15366</f>
        <v>17.2093635</v>
      </c>
    </row>
    <row r="15367" customFormat="false" ht="15" hidden="false" customHeight="false" outlineLevel="0" collapsed="false">
      <c r="A15367" s="28" t="n">
        <v>46221</v>
      </c>
      <c r="B15367" s="21" t="s">
        <v>117</v>
      </c>
      <c r="C15367" s="21" t="s">
        <v>138</v>
      </c>
      <c r="D15367" s="29" t="n">
        <v>132.235</v>
      </c>
      <c r="E15367" s="29" t="n">
        <f aca="false">D15367/10</f>
        <v>13.2235</v>
      </c>
      <c r="F15367" s="29" t="n">
        <f aca="false">(E15367+Einstellungen!$B$20)*(1+Einstellungen!$B$10)</f>
        <v>37.936605</v>
      </c>
      <c r="G15367" s="21" t="str">
        <f aca="false">IF(F15367&lt;Einstellungen!$B$5,"ja","nein")</f>
        <v>nein</v>
      </c>
      <c r="H15367" s="21" t="s">
        <v>34</v>
      </c>
      <c r="I15367" s="29" t="n">
        <f aca="false">INDEX(Einstellungen!$B$27:$B$50,6)</f>
        <v>0.5</v>
      </c>
      <c r="J15367" s="29" t="n">
        <f aca="false">F15367*I15367</f>
        <v>18.9683025</v>
      </c>
    </row>
    <row r="15368" customFormat="false" ht="15" hidden="false" customHeight="false" outlineLevel="0" collapsed="false">
      <c r="A15368" s="28" t="n">
        <v>46221</v>
      </c>
      <c r="B15368" s="21" t="s">
        <v>118</v>
      </c>
      <c r="C15368" s="21" t="s">
        <v>138</v>
      </c>
      <c r="D15368" s="29" t="n">
        <v>126.507</v>
      </c>
      <c r="E15368" s="29" t="n">
        <f aca="false">D15368/10</f>
        <v>12.6507</v>
      </c>
      <c r="F15368" s="29" t="n">
        <f aca="false">(E15368+Einstellungen!$B$20)*(1+Einstellungen!$B$10)</f>
        <v>37.254973</v>
      </c>
      <c r="G15368" s="21" t="str">
        <f aca="false">IF(F15368&lt;Einstellungen!$B$5,"ja","nein")</f>
        <v>nein</v>
      </c>
      <c r="H15368" s="21" t="s">
        <v>34</v>
      </c>
      <c r="I15368" s="29" t="n">
        <f aca="false">INDEX(Einstellungen!$B$27:$B$50,7)</f>
        <v>0.7</v>
      </c>
      <c r="J15368" s="29" t="n">
        <f aca="false">F15368*I15368</f>
        <v>26.0784811</v>
      </c>
    </row>
    <row r="15369" customFormat="false" ht="15" hidden="false" customHeight="false" outlineLevel="0" collapsed="false">
      <c r="A15369" s="28" t="n">
        <v>46221</v>
      </c>
      <c r="B15369" s="21" t="s">
        <v>119</v>
      </c>
      <c r="C15369" s="21" t="s">
        <v>138</v>
      </c>
      <c r="D15369" s="29" t="n">
        <v>119.3</v>
      </c>
      <c r="E15369" s="29" t="n">
        <f aca="false">D15369/10</f>
        <v>11.93</v>
      </c>
      <c r="F15369" s="29" t="n">
        <f aca="false">(E15369+Einstellungen!$B$20)*(1+Einstellungen!$B$10)</f>
        <v>36.39734</v>
      </c>
      <c r="G15369" s="21" t="str">
        <f aca="false">IF(F15369&lt;Einstellungen!$B$5,"ja","nein")</f>
        <v>nein</v>
      </c>
      <c r="H15369" s="21" t="s">
        <v>34</v>
      </c>
      <c r="I15369" s="29" t="n">
        <f aca="false">INDEX(Einstellungen!$B$27:$B$50,8)</f>
        <v>0.95</v>
      </c>
      <c r="J15369" s="29" t="n">
        <f aca="false">F15369*I15369</f>
        <v>34.577473</v>
      </c>
    </row>
    <row r="15370" customFormat="false" ht="15" hidden="false" customHeight="false" outlineLevel="0" collapsed="false">
      <c r="A15370" s="28" t="n">
        <v>46221</v>
      </c>
      <c r="B15370" s="21" t="s">
        <v>120</v>
      </c>
      <c r="C15370" s="21" t="s">
        <v>138</v>
      </c>
      <c r="D15370" s="29" t="n">
        <v>97.543</v>
      </c>
      <c r="E15370" s="29" t="n">
        <f aca="false">D15370/10</f>
        <v>9.7543</v>
      </c>
      <c r="F15370" s="29" t="n">
        <f aca="false">(E15370+Einstellungen!$B$20)*(1+Einstellungen!$B$10)</f>
        <v>33.808257</v>
      </c>
      <c r="G15370" s="21" t="str">
        <f aca="false">IF(F15370&lt;Einstellungen!$B$5,"ja","nein")</f>
        <v>nein</v>
      </c>
      <c r="H15370" s="21" t="s">
        <v>34</v>
      </c>
      <c r="I15370" s="29" t="n">
        <f aca="false">INDEX(Einstellungen!$B$27:$B$50,9)</f>
        <v>1.05</v>
      </c>
      <c r="J15370" s="29" t="n">
        <f aca="false">F15370*I15370</f>
        <v>35.49866985</v>
      </c>
    </row>
    <row r="15371" customFormat="false" ht="15" hidden="false" customHeight="false" outlineLevel="0" collapsed="false">
      <c r="A15371" s="28" t="n">
        <v>46221</v>
      </c>
      <c r="B15371" s="21" t="s">
        <v>121</v>
      </c>
      <c r="C15371" s="21" t="s">
        <v>138</v>
      </c>
      <c r="D15371" s="29" t="n">
        <v>44.928</v>
      </c>
      <c r="E15371" s="29" t="n">
        <f aca="false">D15371/10</f>
        <v>4.4928</v>
      </c>
      <c r="F15371" s="29" t="n">
        <f aca="false">(E15371+Einstellungen!$B$20)*(1+Einstellungen!$B$10)</f>
        <v>27.547072</v>
      </c>
      <c r="G15371" s="21" t="str">
        <f aca="false">IF(F15371&lt;Einstellungen!$B$5,"ja","nein")</f>
        <v>ja</v>
      </c>
      <c r="H15371" s="21" t="s">
        <v>34</v>
      </c>
      <c r="I15371" s="29" t="n">
        <f aca="false">INDEX(Einstellungen!$B$27:$B$50,10)</f>
        <v>1.05</v>
      </c>
      <c r="J15371" s="29" t="n">
        <f aca="false">F15371*I15371</f>
        <v>28.9244256</v>
      </c>
    </row>
    <row r="15372" customFormat="false" ht="15" hidden="false" customHeight="false" outlineLevel="0" collapsed="false">
      <c r="A15372" s="28" t="n">
        <v>46221</v>
      </c>
      <c r="B15372" s="21" t="s">
        <v>122</v>
      </c>
      <c r="C15372" s="21" t="s">
        <v>138</v>
      </c>
      <c r="D15372" s="29" t="n">
        <v>9.968</v>
      </c>
      <c r="E15372" s="29" t="n">
        <f aca="false">D15372/10</f>
        <v>0.9968</v>
      </c>
      <c r="F15372" s="29" t="n">
        <f aca="false">(E15372+Einstellungen!$B$20)*(1+Einstellungen!$B$10)</f>
        <v>23.386832</v>
      </c>
      <c r="G15372" s="21" t="str">
        <f aca="false">IF(F15372&lt;Einstellungen!$B$5,"ja","nein")</f>
        <v>ja</v>
      </c>
      <c r="H15372" s="21" t="s">
        <v>34</v>
      </c>
      <c r="I15372" s="29" t="n">
        <f aca="false">INDEX(Einstellungen!$B$27:$B$50,11)</f>
        <v>1.05</v>
      </c>
      <c r="J15372" s="29" t="n">
        <f aca="false">F15372*I15372</f>
        <v>24.5561736</v>
      </c>
    </row>
    <row r="15373" customFormat="false" ht="15" hidden="false" customHeight="false" outlineLevel="0" collapsed="false">
      <c r="A15373" s="28" t="n">
        <v>46221</v>
      </c>
      <c r="B15373" s="21" t="s">
        <v>123</v>
      </c>
      <c r="C15373" s="21" t="s">
        <v>138</v>
      </c>
      <c r="D15373" s="29" t="n">
        <v>-0.005</v>
      </c>
      <c r="E15373" s="29" t="n">
        <f aca="false">D15373/10</f>
        <v>-0.0005</v>
      </c>
      <c r="F15373" s="29" t="n">
        <f aca="false">(E15373+Einstellungen!$B$20)*(1+Einstellungen!$B$10)</f>
        <v>22.200045</v>
      </c>
      <c r="G15373" s="21" t="str">
        <f aca="false">IF(F15373&lt;Einstellungen!$B$5,"ja","nein")</f>
        <v>ja</v>
      </c>
      <c r="H15373" s="21" t="s">
        <v>34</v>
      </c>
      <c r="I15373" s="29" t="n">
        <f aca="false">INDEX(Einstellungen!$B$27:$B$50,12)</f>
        <v>1.1</v>
      </c>
      <c r="J15373" s="29" t="n">
        <f aca="false">F15373*I15373</f>
        <v>24.4200495</v>
      </c>
    </row>
    <row r="15374" customFormat="false" ht="15" hidden="false" customHeight="false" outlineLevel="0" collapsed="false">
      <c r="A15374" s="28" t="n">
        <v>46221</v>
      </c>
      <c r="B15374" s="21" t="s">
        <v>124</v>
      </c>
      <c r="C15374" s="21" t="s">
        <v>138</v>
      </c>
      <c r="D15374" s="29" t="n">
        <v>-0.125</v>
      </c>
      <c r="E15374" s="29" t="n">
        <f aca="false">D15374/10</f>
        <v>-0.0125</v>
      </c>
      <c r="F15374" s="29" t="n">
        <f aca="false">(E15374+Einstellungen!$B$20)*(1+Einstellungen!$B$10)</f>
        <v>22.185765</v>
      </c>
      <c r="G15374" s="21" t="str">
        <f aca="false">IF(F15374&lt;Einstellungen!$B$5,"ja","nein")</f>
        <v>ja</v>
      </c>
      <c r="H15374" s="21" t="s">
        <v>34</v>
      </c>
      <c r="I15374" s="29" t="n">
        <f aca="false">INDEX(Einstellungen!$B$27:$B$50,13)</f>
        <v>1.2</v>
      </c>
      <c r="J15374" s="29" t="n">
        <f aca="false">F15374*I15374</f>
        <v>26.622918</v>
      </c>
    </row>
    <row r="15375" customFormat="false" ht="15" hidden="false" customHeight="false" outlineLevel="0" collapsed="false">
      <c r="A15375" s="28" t="n">
        <v>46221</v>
      </c>
      <c r="B15375" s="21" t="s">
        <v>125</v>
      </c>
      <c r="C15375" s="21" t="s">
        <v>138</v>
      </c>
      <c r="D15375" s="29" t="n">
        <v>-1.165</v>
      </c>
      <c r="E15375" s="29" t="n">
        <f aca="false">D15375/10</f>
        <v>-0.1165</v>
      </c>
      <c r="F15375" s="29" t="n">
        <f aca="false">(E15375+Einstellungen!$B$20)*(1+Einstellungen!$B$10)</f>
        <v>22.062005</v>
      </c>
      <c r="G15375" s="21" t="str">
        <f aca="false">IF(F15375&lt;Einstellungen!$B$5,"ja","nein")</f>
        <v>ja</v>
      </c>
      <c r="H15375" s="21" t="s">
        <v>34</v>
      </c>
      <c r="I15375" s="29" t="n">
        <f aca="false">INDEX(Einstellungen!$B$27:$B$50,14)</f>
        <v>1.15</v>
      </c>
      <c r="J15375" s="29" t="n">
        <f aca="false">F15375*I15375</f>
        <v>25.37130575</v>
      </c>
    </row>
    <row r="15376" customFormat="false" ht="15" hidden="false" customHeight="false" outlineLevel="0" collapsed="false">
      <c r="A15376" s="28" t="n">
        <v>46221</v>
      </c>
      <c r="B15376" s="21" t="s">
        <v>126</v>
      </c>
      <c r="C15376" s="21" t="s">
        <v>138</v>
      </c>
      <c r="D15376" s="29" t="n">
        <v>-1.992</v>
      </c>
      <c r="E15376" s="29" t="n">
        <f aca="false">D15376/10</f>
        <v>-0.1992</v>
      </c>
      <c r="F15376" s="29" t="n">
        <f aca="false">(E15376+Einstellungen!$B$20)*(1+Einstellungen!$B$10)</f>
        <v>21.963592</v>
      </c>
      <c r="G15376" s="21" t="str">
        <f aca="false">IF(F15376&lt;Einstellungen!$B$5,"ja","nein")</f>
        <v>ja</v>
      </c>
      <c r="H15376" s="21" t="s">
        <v>34</v>
      </c>
      <c r="I15376" s="29" t="n">
        <f aca="false">INDEX(Einstellungen!$B$27:$B$50,15)</f>
        <v>1</v>
      </c>
      <c r="J15376" s="29" t="n">
        <f aca="false">F15376*I15376</f>
        <v>21.963592</v>
      </c>
    </row>
    <row r="15377" customFormat="false" ht="15" hidden="false" customHeight="false" outlineLevel="0" collapsed="false">
      <c r="A15377" s="28" t="n">
        <v>46221</v>
      </c>
      <c r="B15377" s="21" t="s">
        <v>127</v>
      </c>
      <c r="C15377" s="21" t="s">
        <v>138</v>
      </c>
      <c r="D15377" s="29" t="n">
        <v>-2.948</v>
      </c>
      <c r="E15377" s="29" t="n">
        <f aca="false">D15377/10</f>
        <v>-0.2948</v>
      </c>
      <c r="F15377" s="29" t="n">
        <f aca="false">(E15377+Einstellungen!$B$20)*(1+Einstellungen!$B$10)</f>
        <v>21.849828</v>
      </c>
      <c r="G15377" s="21" t="str">
        <f aca="false">IF(F15377&lt;Einstellungen!$B$5,"ja","nein")</f>
        <v>ja</v>
      </c>
      <c r="H15377" s="21" t="s">
        <v>34</v>
      </c>
      <c r="I15377" s="29" t="n">
        <f aca="false">INDEX(Einstellungen!$B$27:$B$50,16)</f>
        <v>0.95</v>
      </c>
      <c r="J15377" s="29" t="n">
        <f aca="false">F15377*I15377</f>
        <v>20.7573366</v>
      </c>
    </row>
    <row r="15378" customFormat="false" ht="15" hidden="false" customHeight="false" outlineLevel="0" collapsed="false">
      <c r="A15378" s="28" t="n">
        <v>46221</v>
      </c>
      <c r="B15378" s="21" t="s">
        <v>128</v>
      </c>
      <c r="C15378" s="21" t="s">
        <v>138</v>
      </c>
      <c r="D15378" s="29" t="n">
        <v>-1.76</v>
      </c>
      <c r="E15378" s="29" t="n">
        <f aca="false">D15378/10</f>
        <v>-0.176</v>
      </c>
      <c r="F15378" s="29" t="n">
        <f aca="false">(E15378+Einstellungen!$B$20)*(1+Einstellungen!$B$10)</f>
        <v>21.9912</v>
      </c>
      <c r="G15378" s="21" t="str">
        <f aca="false">IF(F15378&lt;Einstellungen!$B$5,"ja","nein")</f>
        <v>ja</v>
      </c>
      <c r="H15378" s="21" t="s">
        <v>34</v>
      </c>
      <c r="I15378" s="29" t="n">
        <f aca="false">INDEX(Einstellungen!$B$27:$B$50,17)</f>
        <v>0.95</v>
      </c>
      <c r="J15378" s="29" t="n">
        <f aca="false">F15378*I15378</f>
        <v>20.89164</v>
      </c>
    </row>
    <row r="15379" customFormat="false" ht="15" hidden="false" customHeight="false" outlineLevel="0" collapsed="false">
      <c r="A15379" s="28" t="n">
        <v>46221</v>
      </c>
      <c r="B15379" s="21" t="s">
        <v>129</v>
      </c>
      <c r="C15379" s="21" t="s">
        <v>138</v>
      </c>
      <c r="D15379" s="29" t="n">
        <v>0.432</v>
      </c>
      <c r="E15379" s="29" t="n">
        <f aca="false">D15379/10</f>
        <v>0.0432</v>
      </c>
      <c r="F15379" s="29" t="n">
        <f aca="false">(E15379+Einstellungen!$B$20)*(1+Einstellungen!$B$10)</f>
        <v>22.252048</v>
      </c>
      <c r="G15379" s="21" t="str">
        <f aca="false">IF(F15379&lt;Einstellungen!$B$5,"ja","nein")</f>
        <v>ja</v>
      </c>
      <c r="H15379" s="21" t="s">
        <v>34</v>
      </c>
      <c r="I15379" s="29" t="n">
        <f aca="false">INDEX(Einstellungen!$B$27:$B$50,18)</f>
        <v>1.1</v>
      </c>
      <c r="J15379" s="29" t="n">
        <f aca="false">F15379*I15379</f>
        <v>24.4772528</v>
      </c>
    </row>
    <row r="15380" customFormat="false" ht="15" hidden="false" customHeight="false" outlineLevel="0" collapsed="false">
      <c r="A15380" s="28" t="n">
        <v>46221</v>
      </c>
      <c r="B15380" s="21" t="s">
        <v>130</v>
      </c>
      <c r="C15380" s="21" t="s">
        <v>138</v>
      </c>
      <c r="D15380" s="29" t="n">
        <v>55.922</v>
      </c>
      <c r="E15380" s="29" t="n">
        <f aca="false">D15380/10</f>
        <v>5.5922</v>
      </c>
      <c r="F15380" s="29" t="n">
        <f aca="false">(E15380+Einstellungen!$B$20)*(1+Einstellungen!$B$10)</f>
        <v>28.855358</v>
      </c>
      <c r="G15380" s="21" t="str">
        <f aca="false">IF(F15380&lt;Einstellungen!$B$5,"ja","nein")</f>
        <v>ja</v>
      </c>
      <c r="H15380" s="21" t="s">
        <v>34</v>
      </c>
      <c r="I15380" s="29" t="n">
        <f aca="false">INDEX(Einstellungen!$B$27:$B$50,19)</f>
        <v>1.35</v>
      </c>
      <c r="J15380" s="29" t="n">
        <f aca="false">F15380*I15380</f>
        <v>38.9547333</v>
      </c>
    </row>
    <row r="15381" customFormat="false" ht="15" hidden="false" customHeight="false" outlineLevel="0" collapsed="false">
      <c r="A15381" s="28" t="n">
        <v>46221</v>
      </c>
      <c r="B15381" s="21" t="s">
        <v>131</v>
      </c>
      <c r="C15381" s="21" t="s">
        <v>138</v>
      </c>
      <c r="D15381" s="29" t="n">
        <v>110.2</v>
      </c>
      <c r="E15381" s="29" t="n">
        <f aca="false">D15381/10</f>
        <v>11.02</v>
      </c>
      <c r="F15381" s="29" t="n">
        <f aca="false">(E15381+Einstellungen!$B$20)*(1+Einstellungen!$B$10)</f>
        <v>35.31444</v>
      </c>
      <c r="G15381" s="21" t="str">
        <f aca="false">IF(F15381&lt;Einstellungen!$B$5,"ja","nein")</f>
        <v>nein</v>
      </c>
      <c r="H15381" s="21" t="s">
        <v>34</v>
      </c>
      <c r="I15381" s="29" t="n">
        <f aca="false">INDEX(Einstellungen!$B$27:$B$50,20)</f>
        <v>1.45</v>
      </c>
      <c r="J15381" s="29" t="n">
        <f aca="false">F15381*I15381</f>
        <v>51.205938</v>
      </c>
    </row>
    <row r="15382" customFormat="false" ht="15" hidden="false" customHeight="false" outlineLevel="0" collapsed="false">
      <c r="A15382" s="28" t="n">
        <v>46221</v>
      </c>
      <c r="B15382" s="21" t="s">
        <v>132</v>
      </c>
      <c r="C15382" s="21" t="s">
        <v>138</v>
      </c>
      <c r="D15382" s="29" t="n">
        <v>132.17</v>
      </c>
      <c r="E15382" s="29" t="n">
        <f aca="false">D15382/10</f>
        <v>13.217</v>
      </c>
      <c r="F15382" s="29" t="n">
        <f aca="false">(E15382+Einstellungen!$B$20)*(1+Einstellungen!$B$10)</f>
        <v>37.92887</v>
      </c>
      <c r="G15382" s="21" t="str">
        <f aca="false">IF(F15382&lt;Einstellungen!$B$5,"ja","nein")</f>
        <v>nein</v>
      </c>
      <c r="H15382" s="21" t="s">
        <v>34</v>
      </c>
      <c r="I15382" s="29" t="n">
        <f aca="false">INDEX(Einstellungen!$B$27:$B$50,21)</f>
        <v>1.4</v>
      </c>
      <c r="J15382" s="29" t="n">
        <f aca="false">F15382*I15382</f>
        <v>53.100418</v>
      </c>
    </row>
    <row r="15383" customFormat="false" ht="15" hidden="false" customHeight="false" outlineLevel="0" collapsed="false">
      <c r="A15383" s="28" t="n">
        <v>46221</v>
      </c>
      <c r="B15383" s="21" t="s">
        <v>133</v>
      </c>
      <c r="C15383" s="21" t="s">
        <v>138</v>
      </c>
      <c r="D15383" s="29" t="n">
        <v>145.95</v>
      </c>
      <c r="E15383" s="29" t="n">
        <f aca="false">D15383/10</f>
        <v>14.595</v>
      </c>
      <c r="F15383" s="29" t="n">
        <f aca="false">(E15383+Einstellungen!$B$20)*(1+Einstellungen!$B$10)</f>
        <v>39.56869</v>
      </c>
      <c r="G15383" s="21" t="str">
        <f aca="false">IF(F15383&lt;Einstellungen!$B$5,"ja","nein")</f>
        <v>nein</v>
      </c>
      <c r="H15383" s="21" t="s">
        <v>34</v>
      </c>
      <c r="I15383" s="29" t="n">
        <f aca="false">INDEX(Einstellungen!$B$27:$B$50,22)</f>
        <v>1.25</v>
      </c>
      <c r="J15383" s="29" t="n">
        <f aca="false">F15383*I15383</f>
        <v>49.4608625</v>
      </c>
    </row>
    <row r="15384" customFormat="false" ht="15" hidden="false" customHeight="false" outlineLevel="0" collapsed="false">
      <c r="A15384" s="28" t="n">
        <v>46221</v>
      </c>
      <c r="B15384" s="21" t="s">
        <v>134</v>
      </c>
      <c r="C15384" s="21" t="s">
        <v>138</v>
      </c>
      <c r="D15384" s="29" t="n">
        <v>152.463</v>
      </c>
      <c r="E15384" s="29" t="n">
        <f aca="false">D15384/10</f>
        <v>15.2463</v>
      </c>
      <c r="F15384" s="29" t="n">
        <f aca="false">(E15384+Einstellungen!$B$20)*(1+Einstellungen!$B$10)</f>
        <v>40.343737</v>
      </c>
      <c r="G15384" s="21" t="str">
        <f aca="false">IF(F15384&lt;Einstellungen!$B$5,"ja","nein")</f>
        <v>nein</v>
      </c>
      <c r="H15384" s="21" t="s">
        <v>34</v>
      </c>
      <c r="I15384" s="29" t="n">
        <f aca="false">INDEX(Einstellungen!$B$27:$B$50,23)</f>
        <v>1.05</v>
      </c>
      <c r="J15384" s="29" t="n">
        <f aca="false">F15384*I15384</f>
        <v>42.36092385</v>
      </c>
    </row>
    <row r="15385" customFormat="false" ht="15" hidden="false" customHeight="false" outlineLevel="0" collapsed="false">
      <c r="A15385" s="28" t="n">
        <v>46221</v>
      </c>
      <c r="B15385" s="21" t="s">
        <v>135</v>
      </c>
      <c r="C15385" s="21" t="s">
        <v>138</v>
      </c>
      <c r="D15385" s="29" t="n">
        <v>145.762</v>
      </c>
      <c r="E15385" s="29" t="n">
        <f aca="false">D15385/10</f>
        <v>14.5762</v>
      </c>
      <c r="F15385" s="29" t="n">
        <f aca="false">(E15385+Einstellungen!$B$20)*(1+Einstellungen!$B$10)</f>
        <v>39.546318</v>
      </c>
      <c r="G15385" s="21" t="str">
        <f aca="false">IF(F15385&lt;Einstellungen!$B$5,"ja","nein")</f>
        <v>nein</v>
      </c>
      <c r="H15385" s="21" t="s">
        <v>34</v>
      </c>
      <c r="I15385" s="29" t="n">
        <f aca="false">INDEX(Einstellungen!$B$27:$B$50,24)</f>
        <v>0.8</v>
      </c>
      <c r="J15385" s="29" t="n">
        <f aca="false">F15385*I15385</f>
        <v>31.6370544</v>
      </c>
    </row>
    <row r="15386" customFormat="false" ht="15" hidden="false" customHeight="false" outlineLevel="0" collapsed="false">
      <c r="A15386" s="28" t="n">
        <v>46222</v>
      </c>
      <c r="B15386" s="21" t="s">
        <v>111</v>
      </c>
      <c r="C15386" s="21" t="s">
        <v>139</v>
      </c>
      <c r="D15386" s="29" t="n">
        <v>138.697</v>
      </c>
      <c r="E15386" s="29" t="n">
        <f aca="false">D15386/10</f>
        <v>13.8697</v>
      </c>
      <c r="F15386" s="29" t="n">
        <f aca="false">(E15386+Einstellungen!$B$20)*(1+Einstellungen!$B$10)</f>
        <v>38.705583</v>
      </c>
      <c r="G15386" s="21" t="str">
        <f aca="false">IF(F15386&lt;Einstellungen!$B$5,"ja","nein")</f>
        <v>nein</v>
      </c>
      <c r="H15386" s="21" t="s">
        <v>34</v>
      </c>
      <c r="I15386" s="29" t="n">
        <f aca="false">INDEX(Einstellungen!$B$27:$B$50,1)</f>
        <v>0.6</v>
      </c>
      <c r="J15386" s="29" t="n">
        <f aca="false">F15386*I15386</f>
        <v>23.2233498</v>
      </c>
    </row>
    <row r="15387" customFormat="false" ht="15" hidden="false" customHeight="false" outlineLevel="0" collapsed="false">
      <c r="A15387" s="28" t="n">
        <v>46222</v>
      </c>
      <c r="B15387" s="21" t="s">
        <v>113</v>
      </c>
      <c r="C15387" s="21" t="s">
        <v>139</v>
      </c>
      <c r="D15387" s="29" t="n">
        <v>130.743</v>
      </c>
      <c r="E15387" s="29" t="n">
        <f aca="false">D15387/10</f>
        <v>13.0743</v>
      </c>
      <c r="F15387" s="29" t="n">
        <f aca="false">(E15387+Einstellungen!$B$20)*(1+Einstellungen!$B$10)</f>
        <v>37.759057</v>
      </c>
      <c r="G15387" s="21" t="str">
        <f aca="false">IF(F15387&lt;Einstellungen!$B$5,"ja","nein")</f>
        <v>nein</v>
      </c>
      <c r="H15387" s="21" t="s">
        <v>34</v>
      </c>
      <c r="I15387" s="29" t="n">
        <f aca="false">INDEX(Einstellungen!$B$27:$B$50,2)</f>
        <v>0.5</v>
      </c>
      <c r="J15387" s="29" t="n">
        <f aca="false">F15387*I15387</f>
        <v>18.8795285</v>
      </c>
    </row>
    <row r="15388" customFormat="false" ht="15" hidden="false" customHeight="false" outlineLevel="0" collapsed="false">
      <c r="A15388" s="28" t="n">
        <v>46222</v>
      </c>
      <c r="B15388" s="21" t="s">
        <v>114</v>
      </c>
      <c r="C15388" s="21" t="s">
        <v>139</v>
      </c>
      <c r="D15388" s="29" t="n">
        <v>121.9</v>
      </c>
      <c r="E15388" s="29" t="n">
        <f aca="false">D15388/10</f>
        <v>12.19</v>
      </c>
      <c r="F15388" s="29" t="n">
        <f aca="false">(E15388+Einstellungen!$B$20)*(1+Einstellungen!$B$10)</f>
        <v>36.70674</v>
      </c>
      <c r="G15388" s="21" t="str">
        <f aca="false">IF(F15388&lt;Einstellungen!$B$5,"ja","nein")</f>
        <v>nein</v>
      </c>
      <c r="H15388" s="21" t="s">
        <v>34</v>
      </c>
      <c r="I15388" s="29" t="n">
        <f aca="false">INDEX(Einstellungen!$B$27:$B$50,3)</f>
        <v>0.45</v>
      </c>
      <c r="J15388" s="29" t="n">
        <f aca="false">F15388*I15388</f>
        <v>16.518033</v>
      </c>
    </row>
    <row r="15389" customFormat="false" ht="15" hidden="false" customHeight="false" outlineLevel="0" collapsed="false">
      <c r="A15389" s="28" t="n">
        <v>46222</v>
      </c>
      <c r="B15389" s="21" t="s">
        <v>115</v>
      </c>
      <c r="C15389" s="21" t="s">
        <v>139</v>
      </c>
      <c r="D15389" s="29" t="n">
        <v>118.898</v>
      </c>
      <c r="E15389" s="29" t="n">
        <f aca="false">D15389/10</f>
        <v>11.8898</v>
      </c>
      <c r="F15389" s="29" t="n">
        <f aca="false">(E15389+Einstellungen!$B$20)*(1+Einstellungen!$B$10)</f>
        <v>36.349502</v>
      </c>
      <c r="G15389" s="21" t="str">
        <f aca="false">IF(F15389&lt;Einstellungen!$B$5,"ja","nein")</f>
        <v>nein</v>
      </c>
      <c r="H15389" s="21" t="s">
        <v>34</v>
      </c>
      <c r="I15389" s="29" t="n">
        <f aca="false">INDEX(Einstellungen!$B$27:$B$50,4)</f>
        <v>0.45</v>
      </c>
      <c r="J15389" s="29" t="n">
        <f aca="false">F15389*I15389</f>
        <v>16.3572759</v>
      </c>
    </row>
    <row r="15390" customFormat="false" ht="15" hidden="false" customHeight="false" outlineLevel="0" collapsed="false">
      <c r="A15390" s="28" t="n">
        <v>46222</v>
      </c>
      <c r="B15390" s="21" t="s">
        <v>116</v>
      </c>
      <c r="C15390" s="21" t="s">
        <v>139</v>
      </c>
      <c r="D15390" s="29" t="n">
        <v>115.275</v>
      </c>
      <c r="E15390" s="29" t="n">
        <f aca="false">D15390/10</f>
        <v>11.5275</v>
      </c>
      <c r="F15390" s="29" t="n">
        <f aca="false">(E15390+Einstellungen!$B$20)*(1+Einstellungen!$B$10)</f>
        <v>35.918365</v>
      </c>
      <c r="G15390" s="21" t="str">
        <f aca="false">IF(F15390&lt;Einstellungen!$B$5,"ja","nein")</f>
        <v>nein</v>
      </c>
      <c r="H15390" s="21" t="s">
        <v>34</v>
      </c>
      <c r="I15390" s="29" t="n">
        <f aca="false">INDEX(Einstellungen!$B$27:$B$50,5)</f>
        <v>0.45</v>
      </c>
      <c r="J15390" s="29" t="n">
        <f aca="false">F15390*I15390</f>
        <v>16.16326425</v>
      </c>
    </row>
    <row r="15391" customFormat="false" ht="15" hidden="false" customHeight="false" outlineLevel="0" collapsed="false">
      <c r="A15391" s="28" t="n">
        <v>46222</v>
      </c>
      <c r="B15391" s="21" t="s">
        <v>117</v>
      </c>
      <c r="C15391" s="21" t="s">
        <v>139</v>
      </c>
      <c r="D15391" s="29" t="n">
        <v>109.418</v>
      </c>
      <c r="E15391" s="29" t="n">
        <f aca="false">D15391/10</f>
        <v>10.9418</v>
      </c>
      <c r="F15391" s="29" t="n">
        <f aca="false">(E15391+Einstellungen!$B$20)*(1+Einstellungen!$B$10)</f>
        <v>35.221382</v>
      </c>
      <c r="G15391" s="21" t="str">
        <f aca="false">IF(F15391&lt;Einstellungen!$B$5,"ja","nein")</f>
        <v>nein</v>
      </c>
      <c r="H15391" s="21" t="s">
        <v>34</v>
      </c>
      <c r="I15391" s="29" t="n">
        <f aca="false">INDEX(Einstellungen!$B$27:$B$50,6)</f>
        <v>0.5</v>
      </c>
      <c r="J15391" s="29" t="n">
        <f aca="false">F15391*I15391</f>
        <v>17.610691</v>
      </c>
    </row>
    <row r="15392" customFormat="false" ht="15" hidden="false" customHeight="false" outlineLevel="0" collapsed="false">
      <c r="A15392" s="28" t="n">
        <v>46222</v>
      </c>
      <c r="B15392" s="21" t="s">
        <v>118</v>
      </c>
      <c r="C15392" s="21" t="s">
        <v>139</v>
      </c>
      <c r="D15392" s="29" t="n">
        <v>101.847</v>
      </c>
      <c r="E15392" s="29" t="n">
        <f aca="false">D15392/10</f>
        <v>10.1847</v>
      </c>
      <c r="F15392" s="29" t="n">
        <f aca="false">(E15392+Einstellungen!$B$20)*(1+Einstellungen!$B$10)</f>
        <v>34.320433</v>
      </c>
      <c r="G15392" s="21" t="str">
        <f aca="false">IF(F15392&lt;Einstellungen!$B$5,"ja","nein")</f>
        <v>nein</v>
      </c>
      <c r="H15392" s="21" t="s">
        <v>34</v>
      </c>
      <c r="I15392" s="29" t="n">
        <f aca="false">INDEX(Einstellungen!$B$27:$B$50,7)</f>
        <v>0.7</v>
      </c>
      <c r="J15392" s="29" t="n">
        <f aca="false">F15392*I15392</f>
        <v>24.0243031</v>
      </c>
    </row>
    <row r="15393" customFormat="false" ht="15" hidden="false" customHeight="false" outlineLevel="0" collapsed="false">
      <c r="A15393" s="28" t="n">
        <v>46222</v>
      </c>
      <c r="B15393" s="21" t="s">
        <v>119</v>
      </c>
      <c r="C15393" s="21" t="s">
        <v>139</v>
      </c>
      <c r="D15393" s="29" t="n">
        <v>88.46</v>
      </c>
      <c r="E15393" s="29" t="n">
        <f aca="false">D15393/10</f>
        <v>8.846</v>
      </c>
      <c r="F15393" s="29" t="n">
        <f aca="false">(E15393+Einstellungen!$B$20)*(1+Einstellungen!$B$10)</f>
        <v>32.72738</v>
      </c>
      <c r="G15393" s="21" t="str">
        <f aca="false">IF(F15393&lt;Einstellungen!$B$5,"ja","nein")</f>
        <v>nein</v>
      </c>
      <c r="H15393" s="21" t="s">
        <v>34</v>
      </c>
      <c r="I15393" s="29" t="n">
        <f aca="false">INDEX(Einstellungen!$B$27:$B$50,8)</f>
        <v>0.95</v>
      </c>
      <c r="J15393" s="29" t="n">
        <f aca="false">F15393*I15393</f>
        <v>31.091011</v>
      </c>
    </row>
    <row r="15394" customFormat="false" ht="15" hidden="false" customHeight="false" outlineLevel="0" collapsed="false">
      <c r="A15394" s="28" t="n">
        <v>46222</v>
      </c>
      <c r="B15394" s="21" t="s">
        <v>120</v>
      </c>
      <c r="C15394" s="21" t="s">
        <v>139</v>
      </c>
      <c r="D15394" s="29" t="n">
        <v>43.157</v>
      </c>
      <c r="E15394" s="29" t="n">
        <f aca="false">D15394/10</f>
        <v>4.3157</v>
      </c>
      <c r="F15394" s="29" t="n">
        <f aca="false">(E15394+Einstellungen!$B$20)*(1+Einstellungen!$B$10)</f>
        <v>27.336323</v>
      </c>
      <c r="G15394" s="21" t="str">
        <f aca="false">IF(F15394&lt;Einstellungen!$B$5,"ja","nein")</f>
        <v>ja</v>
      </c>
      <c r="H15394" s="21" t="s">
        <v>34</v>
      </c>
      <c r="I15394" s="29" t="n">
        <f aca="false">INDEX(Einstellungen!$B$27:$B$50,9)</f>
        <v>1.05</v>
      </c>
      <c r="J15394" s="29" t="n">
        <f aca="false">F15394*I15394</f>
        <v>28.70313915</v>
      </c>
    </row>
    <row r="15395" customFormat="false" ht="15" hidden="false" customHeight="false" outlineLevel="0" collapsed="false">
      <c r="A15395" s="28" t="n">
        <v>46222</v>
      </c>
      <c r="B15395" s="21" t="s">
        <v>121</v>
      </c>
      <c r="C15395" s="21" t="s">
        <v>139</v>
      </c>
      <c r="D15395" s="29" t="n">
        <v>4.165</v>
      </c>
      <c r="E15395" s="29" t="n">
        <f aca="false">D15395/10</f>
        <v>0.4165</v>
      </c>
      <c r="F15395" s="29" t="n">
        <f aca="false">(E15395+Einstellungen!$B$20)*(1+Einstellungen!$B$10)</f>
        <v>22.696275</v>
      </c>
      <c r="G15395" s="21" t="str">
        <f aca="false">IF(F15395&lt;Einstellungen!$B$5,"ja","nein")</f>
        <v>ja</v>
      </c>
      <c r="H15395" s="21" t="s">
        <v>34</v>
      </c>
      <c r="I15395" s="29" t="n">
        <f aca="false">INDEX(Einstellungen!$B$27:$B$50,10)</f>
        <v>1.05</v>
      </c>
      <c r="J15395" s="29" t="n">
        <f aca="false">F15395*I15395</f>
        <v>23.83108875</v>
      </c>
    </row>
    <row r="15396" customFormat="false" ht="15" hidden="false" customHeight="false" outlineLevel="0" collapsed="false">
      <c r="A15396" s="28" t="n">
        <v>46222</v>
      </c>
      <c r="B15396" s="21" t="s">
        <v>122</v>
      </c>
      <c r="C15396" s="21" t="s">
        <v>139</v>
      </c>
      <c r="D15396" s="29" t="n">
        <v>0.015</v>
      </c>
      <c r="E15396" s="29" t="n">
        <f aca="false">D15396/10</f>
        <v>0.0015</v>
      </c>
      <c r="F15396" s="29" t="n">
        <f aca="false">(E15396+Einstellungen!$B$20)*(1+Einstellungen!$B$10)</f>
        <v>22.202425</v>
      </c>
      <c r="G15396" s="21" t="str">
        <f aca="false">IF(F15396&lt;Einstellungen!$B$5,"ja","nein")</f>
        <v>ja</v>
      </c>
      <c r="H15396" s="21" t="s">
        <v>34</v>
      </c>
      <c r="I15396" s="29" t="n">
        <f aca="false">INDEX(Einstellungen!$B$27:$B$50,11)</f>
        <v>1.05</v>
      </c>
      <c r="J15396" s="29" t="n">
        <f aca="false">F15396*I15396</f>
        <v>23.31254625</v>
      </c>
    </row>
    <row r="15397" customFormat="false" ht="15" hidden="false" customHeight="false" outlineLevel="0" collapsed="false">
      <c r="A15397" s="28" t="n">
        <v>46222</v>
      </c>
      <c r="B15397" s="21" t="s">
        <v>123</v>
      </c>
      <c r="C15397" s="21" t="s">
        <v>139</v>
      </c>
      <c r="D15397" s="29" t="n">
        <v>-0.045</v>
      </c>
      <c r="E15397" s="29" t="n">
        <f aca="false">D15397/10</f>
        <v>-0.0045</v>
      </c>
      <c r="F15397" s="29" t="n">
        <f aca="false">(E15397+Einstellungen!$B$20)*(1+Einstellungen!$B$10)</f>
        <v>22.195285</v>
      </c>
      <c r="G15397" s="21" t="str">
        <f aca="false">IF(F15397&lt;Einstellungen!$B$5,"ja","nein")</f>
        <v>ja</v>
      </c>
      <c r="H15397" s="21" t="s">
        <v>34</v>
      </c>
      <c r="I15397" s="29" t="n">
        <f aca="false">INDEX(Einstellungen!$B$27:$B$50,12)</f>
        <v>1.1</v>
      </c>
      <c r="J15397" s="29" t="n">
        <f aca="false">F15397*I15397</f>
        <v>24.4148135</v>
      </c>
    </row>
    <row r="15398" customFormat="false" ht="15" hidden="false" customHeight="false" outlineLevel="0" collapsed="false">
      <c r="A15398" s="28" t="n">
        <v>46222</v>
      </c>
      <c r="B15398" s="21" t="s">
        <v>124</v>
      </c>
      <c r="C15398" s="21" t="s">
        <v>139</v>
      </c>
      <c r="D15398" s="29" t="n">
        <v>-0.743</v>
      </c>
      <c r="E15398" s="29" t="n">
        <f aca="false">D15398/10</f>
        <v>-0.0743</v>
      </c>
      <c r="F15398" s="29" t="n">
        <f aca="false">(E15398+Einstellungen!$B$20)*(1+Einstellungen!$B$10)</f>
        <v>22.112223</v>
      </c>
      <c r="G15398" s="21" t="str">
        <f aca="false">IF(F15398&lt;Einstellungen!$B$5,"ja","nein")</f>
        <v>ja</v>
      </c>
      <c r="H15398" s="21" t="s">
        <v>34</v>
      </c>
      <c r="I15398" s="29" t="n">
        <f aca="false">INDEX(Einstellungen!$B$27:$B$50,13)</f>
        <v>1.2</v>
      </c>
      <c r="J15398" s="29" t="n">
        <f aca="false">F15398*I15398</f>
        <v>26.5346676</v>
      </c>
    </row>
    <row r="15399" customFormat="false" ht="15" hidden="false" customHeight="false" outlineLevel="0" collapsed="false">
      <c r="A15399" s="28" t="n">
        <v>46222</v>
      </c>
      <c r="B15399" s="21" t="s">
        <v>125</v>
      </c>
      <c r="C15399" s="21" t="s">
        <v>139</v>
      </c>
      <c r="D15399" s="29" t="n">
        <v>-2.678</v>
      </c>
      <c r="E15399" s="29" t="n">
        <f aca="false">D15399/10</f>
        <v>-0.2678</v>
      </c>
      <c r="F15399" s="29" t="n">
        <f aca="false">(E15399+Einstellungen!$B$20)*(1+Einstellungen!$B$10)</f>
        <v>21.881958</v>
      </c>
      <c r="G15399" s="21" t="str">
        <f aca="false">IF(F15399&lt;Einstellungen!$B$5,"ja","nein")</f>
        <v>ja</v>
      </c>
      <c r="H15399" s="21" t="s">
        <v>34</v>
      </c>
      <c r="I15399" s="29" t="n">
        <f aca="false">INDEX(Einstellungen!$B$27:$B$50,14)</f>
        <v>1.15</v>
      </c>
      <c r="J15399" s="29" t="n">
        <f aca="false">F15399*I15399</f>
        <v>25.1642517</v>
      </c>
    </row>
    <row r="15400" customFormat="false" ht="15" hidden="false" customHeight="false" outlineLevel="0" collapsed="false">
      <c r="A15400" s="28" t="n">
        <v>46222</v>
      </c>
      <c r="B15400" s="21" t="s">
        <v>126</v>
      </c>
      <c r="C15400" s="21" t="s">
        <v>139</v>
      </c>
      <c r="D15400" s="29" t="n">
        <v>-4.998</v>
      </c>
      <c r="E15400" s="29" t="n">
        <f aca="false">D15400/10</f>
        <v>-0.4998</v>
      </c>
      <c r="F15400" s="29" t="n">
        <f aca="false">(E15400+Einstellungen!$B$20)*(1+Einstellungen!$B$10)</f>
        <v>21.605878</v>
      </c>
      <c r="G15400" s="21" t="str">
        <f aca="false">IF(F15400&lt;Einstellungen!$B$5,"ja","nein")</f>
        <v>ja</v>
      </c>
      <c r="H15400" s="21" t="s">
        <v>34</v>
      </c>
      <c r="I15400" s="29" t="n">
        <f aca="false">INDEX(Einstellungen!$B$27:$B$50,15)</f>
        <v>1</v>
      </c>
      <c r="J15400" s="29" t="n">
        <f aca="false">F15400*I15400</f>
        <v>21.605878</v>
      </c>
    </row>
    <row r="15401" customFormat="false" ht="15" hidden="false" customHeight="false" outlineLevel="0" collapsed="false">
      <c r="A15401" s="28" t="n">
        <v>46222</v>
      </c>
      <c r="B15401" s="21" t="s">
        <v>127</v>
      </c>
      <c r="C15401" s="21" t="s">
        <v>139</v>
      </c>
      <c r="D15401" s="29" t="n">
        <v>-4.955</v>
      </c>
      <c r="E15401" s="29" t="n">
        <f aca="false">D15401/10</f>
        <v>-0.4955</v>
      </c>
      <c r="F15401" s="29" t="n">
        <f aca="false">(E15401+Einstellungen!$B$20)*(1+Einstellungen!$B$10)</f>
        <v>21.610995</v>
      </c>
      <c r="G15401" s="21" t="str">
        <f aca="false">IF(F15401&lt;Einstellungen!$B$5,"ja","nein")</f>
        <v>ja</v>
      </c>
      <c r="H15401" s="21" t="s">
        <v>34</v>
      </c>
      <c r="I15401" s="29" t="n">
        <f aca="false">INDEX(Einstellungen!$B$27:$B$50,16)</f>
        <v>0.95</v>
      </c>
      <c r="J15401" s="29" t="n">
        <f aca="false">F15401*I15401</f>
        <v>20.53044525</v>
      </c>
    </row>
    <row r="15402" customFormat="false" ht="15" hidden="false" customHeight="false" outlineLevel="0" collapsed="false">
      <c r="A15402" s="28" t="n">
        <v>46222</v>
      </c>
      <c r="B15402" s="21" t="s">
        <v>128</v>
      </c>
      <c r="C15402" s="21" t="s">
        <v>139</v>
      </c>
      <c r="D15402" s="29" t="n">
        <v>-2.438</v>
      </c>
      <c r="E15402" s="29" t="n">
        <f aca="false">D15402/10</f>
        <v>-0.2438</v>
      </c>
      <c r="F15402" s="29" t="n">
        <f aca="false">(E15402+Einstellungen!$B$20)*(1+Einstellungen!$B$10)</f>
        <v>21.910518</v>
      </c>
      <c r="G15402" s="21" t="str">
        <f aca="false">IF(F15402&lt;Einstellungen!$B$5,"ja","nein")</f>
        <v>ja</v>
      </c>
      <c r="H15402" s="21" t="s">
        <v>34</v>
      </c>
      <c r="I15402" s="29" t="n">
        <f aca="false">INDEX(Einstellungen!$B$27:$B$50,17)</f>
        <v>0.95</v>
      </c>
      <c r="J15402" s="29" t="n">
        <f aca="false">F15402*I15402</f>
        <v>20.8149921</v>
      </c>
    </row>
    <row r="15403" customFormat="false" ht="15" hidden="false" customHeight="false" outlineLevel="0" collapsed="false">
      <c r="A15403" s="28" t="n">
        <v>46222</v>
      </c>
      <c r="B15403" s="21" t="s">
        <v>129</v>
      </c>
      <c r="C15403" s="21" t="s">
        <v>139</v>
      </c>
      <c r="D15403" s="29" t="n">
        <v>-0.395</v>
      </c>
      <c r="E15403" s="29" t="n">
        <f aca="false">D15403/10</f>
        <v>-0.0395</v>
      </c>
      <c r="F15403" s="29" t="n">
        <f aca="false">(E15403+Einstellungen!$B$20)*(1+Einstellungen!$B$10)</f>
        <v>22.153635</v>
      </c>
      <c r="G15403" s="21" t="str">
        <f aca="false">IF(F15403&lt;Einstellungen!$B$5,"ja","nein")</f>
        <v>ja</v>
      </c>
      <c r="H15403" s="21" t="s">
        <v>34</v>
      </c>
      <c r="I15403" s="29" t="n">
        <f aca="false">INDEX(Einstellungen!$B$27:$B$50,18)</f>
        <v>1.1</v>
      </c>
      <c r="J15403" s="29" t="n">
        <f aca="false">F15403*I15403</f>
        <v>24.3689985</v>
      </c>
    </row>
    <row r="15404" customFormat="false" ht="15" hidden="false" customHeight="false" outlineLevel="0" collapsed="false">
      <c r="A15404" s="28" t="n">
        <v>46222</v>
      </c>
      <c r="B15404" s="21" t="s">
        <v>130</v>
      </c>
      <c r="C15404" s="21" t="s">
        <v>139</v>
      </c>
      <c r="D15404" s="29" t="n">
        <v>47.843</v>
      </c>
      <c r="E15404" s="29" t="n">
        <f aca="false">D15404/10</f>
        <v>4.7843</v>
      </c>
      <c r="F15404" s="29" t="n">
        <f aca="false">(E15404+Einstellungen!$B$20)*(1+Einstellungen!$B$10)</f>
        <v>27.893957</v>
      </c>
      <c r="G15404" s="21" t="str">
        <f aca="false">IF(F15404&lt;Einstellungen!$B$5,"ja","nein")</f>
        <v>ja</v>
      </c>
      <c r="H15404" s="21" t="s">
        <v>34</v>
      </c>
      <c r="I15404" s="29" t="n">
        <f aca="false">INDEX(Einstellungen!$B$27:$B$50,19)</f>
        <v>1.35</v>
      </c>
      <c r="J15404" s="29" t="n">
        <f aca="false">F15404*I15404</f>
        <v>37.65684195</v>
      </c>
    </row>
    <row r="15405" customFormat="false" ht="15" hidden="false" customHeight="false" outlineLevel="0" collapsed="false">
      <c r="A15405" s="28" t="n">
        <v>46222</v>
      </c>
      <c r="B15405" s="21" t="s">
        <v>131</v>
      </c>
      <c r="C15405" s="21" t="s">
        <v>139</v>
      </c>
      <c r="D15405" s="29" t="n">
        <v>117.16</v>
      </c>
      <c r="E15405" s="29" t="n">
        <f aca="false">D15405/10</f>
        <v>11.716</v>
      </c>
      <c r="F15405" s="29" t="n">
        <f aca="false">(E15405+Einstellungen!$B$20)*(1+Einstellungen!$B$10)</f>
        <v>36.14268</v>
      </c>
      <c r="G15405" s="21" t="str">
        <f aca="false">IF(F15405&lt;Einstellungen!$B$5,"ja","nein")</f>
        <v>nein</v>
      </c>
      <c r="H15405" s="21" t="s">
        <v>34</v>
      </c>
      <c r="I15405" s="29" t="n">
        <f aca="false">INDEX(Einstellungen!$B$27:$B$50,20)</f>
        <v>1.45</v>
      </c>
      <c r="J15405" s="29" t="n">
        <f aca="false">F15405*I15405</f>
        <v>52.406886</v>
      </c>
    </row>
    <row r="15406" customFormat="false" ht="15" hidden="false" customHeight="false" outlineLevel="0" collapsed="false">
      <c r="A15406" s="28" t="n">
        <v>46222</v>
      </c>
      <c r="B15406" s="21" t="s">
        <v>132</v>
      </c>
      <c r="C15406" s="21" t="s">
        <v>139</v>
      </c>
      <c r="D15406" s="29" t="n">
        <v>144.123</v>
      </c>
      <c r="E15406" s="29" t="n">
        <f aca="false">D15406/10</f>
        <v>14.4123</v>
      </c>
      <c r="F15406" s="29" t="n">
        <f aca="false">(E15406+Einstellungen!$B$20)*(1+Einstellungen!$B$10)</f>
        <v>39.351277</v>
      </c>
      <c r="G15406" s="21" t="str">
        <f aca="false">IF(F15406&lt;Einstellungen!$B$5,"ja","nein")</f>
        <v>nein</v>
      </c>
      <c r="H15406" s="21" t="s">
        <v>34</v>
      </c>
      <c r="I15406" s="29" t="n">
        <f aca="false">INDEX(Einstellungen!$B$27:$B$50,21)</f>
        <v>1.4</v>
      </c>
      <c r="J15406" s="29" t="n">
        <f aca="false">F15406*I15406</f>
        <v>55.0917878</v>
      </c>
    </row>
    <row r="15407" customFormat="false" ht="15" hidden="false" customHeight="false" outlineLevel="0" collapsed="false">
      <c r="A15407" s="28" t="n">
        <v>46222</v>
      </c>
      <c r="B15407" s="21" t="s">
        <v>133</v>
      </c>
      <c r="C15407" s="21" t="s">
        <v>139</v>
      </c>
      <c r="D15407" s="29" t="n">
        <v>149.68</v>
      </c>
      <c r="E15407" s="29" t="n">
        <f aca="false">D15407/10</f>
        <v>14.968</v>
      </c>
      <c r="F15407" s="29" t="n">
        <f aca="false">(E15407+Einstellungen!$B$20)*(1+Einstellungen!$B$10)</f>
        <v>40.01256</v>
      </c>
      <c r="G15407" s="21" t="str">
        <f aca="false">IF(F15407&lt;Einstellungen!$B$5,"ja","nein")</f>
        <v>nein</v>
      </c>
      <c r="H15407" s="21" t="s">
        <v>34</v>
      </c>
      <c r="I15407" s="29" t="n">
        <f aca="false">INDEX(Einstellungen!$B$27:$B$50,22)</f>
        <v>1.25</v>
      </c>
      <c r="J15407" s="29" t="n">
        <f aca="false">F15407*I15407</f>
        <v>50.0157</v>
      </c>
    </row>
    <row r="15408" customFormat="false" ht="15" hidden="false" customHeight="false" outlineLevel="0" collapsed="false">
      <c r="A15408" s="28" t="n">
        <v>46222</v>
      </c>
      <c r="B15408" s="21" t="s">
        <v>134</v>
      </c>
      <c r="C15408" s="21" t="s">
        <v>139</v>
      </c>
      <c r="D15408" s="29" t="n">
        <v>149.657</v>
      </c>
      <c r="E15408" s="29" t="n">
        <f aca="false">D15408/10</f>
        <v>14.9657</v>
      </c>
      <c r="F15408" s="29" t="n">
        <f aca="false">(E15408+Einstellungen!$B$20)*(1+Einstellungen!$B$10)</f>
        <v>40.009823</v>
      </c>
      <c r="G15408" s="21" t="str">
        <f aca="false">IF(F15408&lt;Einstellungen!$B$5,"ja","nein")</f>
        <v>nein</v>
      </c>
      <c r="H15408" s="21" t="s">
        <v>34</v>
      </c>
      <c r="I15408" s="29" t="n">
        <f aca="false">INDEX(Einstellungen!$B$27:$B$50,23)</f>
        <v>1.05</v>
      </c>
      <c r="J15408" s="29" t="n">
        <f aca="false">F15408*I15408</f>
        <v>42.01031415</v>
      </c>
    </row>
    <row r="15409" customFormat="false" ht="15" hidden="false" customHeight="false" outlineLevel="0" collapsed="false">
      <c r="A15409" s="28" t="n">
        <v>46222</v>
      </c>
      <c r="B15409" s="21" t="s">
        <v>135</v>
      </c>
      <c r="C15409" s="21" t="s">
        <v>139</v>
      </c>
      <c r="D15409" s="29" t="n">
        <v>138.203</v>
      </c>
      <c r="E15409" s="29" t="n">
        <f aca="false">D15409/10</f>
        <v>13.8203</v>
      </c>
      <c r="F15409" s="29" t="n">
        <f aca="false">(E15409+Einstellungen!$B$20)*(1+Einstellungen!$B$10)</f>
        <v>38.646797</v>
      </c>
      <c r="G15409" s="21" t="str">
        <f aca="false">IF(F15409&lt;Einstellungen!$B$5,"ja","nein")</f>
        <v>nein</v>
      </c>
      <c r="H15409" s="21" t="s">
        <v>34</v>
      </c>
      <c r="I15409" s="29" t="n">
        <f aca="false">INDEX(Einstellungen!$B$27:$B$50,24)</f>
        <v>0.8</v>
      </c>
      <c r="J15409" s="29" t="n">
        <f aca="false">F15409*I15409</f>
        <v>30.9174376</v>
      </c>
    </row>
    <row r="15410" customFormat="false" ht="15" hidden="false" customHeight="false" outlineLevel="0" collapsed="false">
      <c r="A15410" s="28" t="n">
        <v>46223</v>
      </c>
      <c r="B15410" s="21" t="s">
        <v>111</v>
      </c>
      <c r="C15410" s="21" t="s">
        <v>140</v>
      </c>
      <c r="D15410" s="29" t="n">
        <v>147.453</v>
      </c>
      <c r="E15410" s="29" t="n">
        <f aca="false">D15410/10</f>
        <v>14.7453</v>
      </c>
      <c r="F15410" s="29" t="n">
        <f aca="false">(E15410+Einstellungen!$B$20)*(1+Einstellungen!$B$10)</f>
        <v>39.747547</v>
      </c>
      <c r="G15410" s="21" t="str">
        <f aca="false">IF(F15410&lt;Einstellungen!$B$5,"ja","nein")</f>
        <v>nein</v>
      </c>
      <c r="H15410" s="21" t="s">
        <v>34</v>
      </c>
      <c r="I15410" s="29" t="n">
        <f aca="false">INDEX(Einstellungen!$B$27:$B$50,1)</f>
        <v>0.6</v>
      </c>
      <c r="J15410" s="29" t="n">
        <f aca="false">F15410*I15410</f>
        <v>23.8485282</v>
      </c>
    </row>
    <row r="15411" customFormat="false" ht="15" hidden="false" customHeight="false" outlineLevel="0" collapsed="false">
      <c r="A15411" s="28" t="n">
        <v>46223</v>
      </c>
      <c r="B15411" s="21" t="s">
        <v>113</v>
      </c>
      <c r="C15411" s="21" t="s">
        <v>140</v>
      </c>
      <c r="D15411" s="29" t="n">
        <v>138.483</v>
      </c>
      <c r="E15411" s="29" t="n">
        <f aca="false">D15411/10</f>
        <v>13.8483</v>
      </c>
      <c r="F15411" s="29" t="n">
        <f aca="false">(E15411+Einstellungen!$B$20)*(1+Einstellungen!$B$10)</f>
        <v>38.680117</v>
      </c>
      <c r="G15411" s="21" t="str">
        <f aca="false">IF(F15411&lt;Einstellungen!$B$5,"ja","nein")</f>
        <v>nein</v>
      </c>
      <c r="H15411" s="21" t="s">
        <v>34</v>
      </c>
      <c r="I15411" s="29" t="n">
        <f aca="false">INDEX(Einstellungen!$B$27:$B$50,2)</f>
        <v>0.5</v>
      </c>
      <c r="J15411" s="29" t="n">
        <f aca="false">F15411*I15411</f>
        <v>19.3400585</v>
      </c>
    </row>
    <row r="15412" customFormat="false" ht="15" hidden="false" customHeight="false" outlineLevel="0" collapsed="false">
      <c r="A15412" s="28" t="n">
        <v>46223</v>
      </c>
      <c r="B15412" s="21" t="s">
        <v>114</v>
      </c>
      <c r="C15412" s="21" t="s">
        <v>140</v>
      </c>
      <c r="D15412" s="29" t="n">
        <v>128.855</v>
      </c>
      <c r="E15412" s="29" t="n">
        <f aca="false">D15412/10</f>
        <v>12.8855</v>
      </c>
      <c r="F15412" s="29" t="n">
        <f aca="false">(E15412+Einstellungen!$B$20)*(1+Einstellungen!$B$10)</f>
        <v>37.534385</v>
      </c>
      <c r="G15412" s="21" t="str">
        <f aca="false">IF(F15412&lt;Einstellungen!$B$5,"ja","nein")</f>
        <v>nein</v>
      </c>
      <c r="H15412" s="21" t="s">
        <v>34</v>
      </c>
      <c r="I15412" s="29" t="n">
        <f aca="false">INDEX(Einstellungen!$B$27:$B$50,3)</f>
        <v>0.45</v>
      </c>
      <c r="J15412" s="29" t="n">
        <f aca="false">F15412*I15412</f>
        <v>16.89047325</v>
      </c>
    </row>
    <row r="15413" customFormat="false" ht="15" hidden="false" customHeight="false" outlineLevel="0" collapsed="false">
      <c r="A15413" s="28" t="n">
        <v>46223</v>
      </c>
      <c r="B15413" s="21" t="s">
        <v>115</v>
      </c>
      <c r="C15413" s="21" t="s">
        <v>140</v>
      </c>
      <c r="D15413" s="29" t="n">
        <v>123.53</v>
      </c>
      <c r="E15413" s="29" t="n">
        <f aca="false">D15413/10</f>
        <v>12.353</v>
      </c>
      <c r="F15413" s="29" t="n">
        <f aca="false">(E15413+Einstellungen!$B$20)*(1+Einstellungen!$B$10)</f>
        <v>36.90071</v>
      </c>
      <c r="G15413" s="21" t="str">
        <f aca="false">IF(F15413&lt;Einstellungen!$B$5,"ja","nein")</f>
        <v>nein</v>
      </c>
      <c r="H15413" s="21" t="s">
        <v>34</v>
      </c>
      <c r="I15413" s="29" t="n">
        <f aca="false">INDEX(Einstellungen!$B$27:$B$50,4)</f>
        <v>0.45</v>
      </c>
      <c r="J15413" s="29" t="n">
        <f aca="false">F15413*I15413</f>
        <v>16.6053195</v>
      </c>
    </row>
    <row r="15414" customFormat="false" ht="15" hidden="false" customHeight="false" outlineLevel="0" collapsed="false">
      <c r="A15414" s="28" t="n">
        <v>46223</v>
      </c>
      <c r="B15414" s="21" t="s">
        <v>116</v>
      </c>
      <c r="C15414" s="21" t="s">
        <v>140</v>
      </c>
      <c r="D15414" s="29" t="n">
        <v>131.27</v>
      </c>
      <c r="E15414" s="29" t="n">
        <f aca="false">D15414/10</f>
        <v>13.127</v>
      </c>
      <c r="F15414" s="29" t="n">
        <f aca="false">(E15414+Einstellungen!$B$20)*(1+Einstellungen!$B$10)</f>
        <v>37.82177</v>
      </c>
      <c r="G15414" s="21" t="str">
        <f aca="false">IF(F15414&lt;Einstellungen!$B$5,"ja","nein")</f>
        <v>nein</v>
      </c>
      <c r="H15414" s="21" t="s">
        <v>34</v>
      </c>
      <c r="I15414" s="29" t="n">
        <f aca="false">INDEX(Einstellungen!$B$27:$B$50,5)</f>
        <v>0.45</v>
      </c>
      <c r="J15414" s="29" t="n">
        <f aca="false">F15414*I15414</f>
        <v>17.0197965</v>
      </c>
    </row>
    <row r="15415" customFormat="false" ht="15" hidden="false" customHeight="false" outlineLevel="0" collapsed="false">
      <c r="A15415" s="28" t="n">
        <v>46223</v>
      </c>
      <c r="B15415" s="21" t="s">
        <v>117</v>
      </c>
      <c r="C15415" s="21" t="s">
        <v>140</v>
      </c>
      <c r="D15415" s="29" t="n">
        <v>138.79</v>
      </c>
      <c r="E15415" s="29" t="n">
        <f aca="false">D15415/10</f>
        <v>13.879</v>
      </c>
      <c r="F15415" s="29" t="n">
        <f aca="false">(E15415+Einstellungen!$B$20)*(1+Einstellungen!$B$10)</f>
        <v>38.71665</v>
      </c>
      <c r="G15415" s="21" t="str">
        <f aca="false">IF(F15415&lt;Einstellungen!$B$5,"ja","nein")</f>
        <v>nein</v>
      </c>
      <c r="H15415" s="21" t="s">
        <v>34</v>
      </c>
      <c r="I15415" s="29" t="n">
        <f aca="false">INDEX(Einstellungen!$B$27:$B$50,6)</f>
        <v>0.5</v>
      </c>
      <c r="J15415" s="29" t="n">
        <f aca="false">F15415*I15415</f>
        <v>19.358325</v>
      </c>
    </row>
    <row r="15416" customFormat="false" ht="15" hidden="false" customHeight="false" outlineLevel="0" collapsed="false">
      <c r="A15416" s="28" t="n">
        <v>46223</v>
      </c>
      <c r="B15416" s="21" t="s">
        <v>118</v>
      </c>
      <c r="C15416" s="21" t="s">
        <v>140</v>
      </c>
      <c r="D15416" s="29" t="n">
        <v>149.31</v>
      </c>
      <c r="E15416" s="29" t="n">
        <f aca="false">D15416/10</f>
        <v>14.931</v>
      </c>
      <c r="F15416" s="29" t="n">
        <f aca="false">(E15416+Einstellungen!$B$20)*(1+Einstellungen!$B$10)</f>
        <v>39.96853</v>
      </c>
      <c r="G15416" s="21" t="str">
        <f aca="false">IF(F15416&lt;Einstellungen!$B$5,"ja","nein")</f>
        <v>nein</v>
      </c>
      <c r="H15416" s="21" t="s">
        <v>34</v>
      </c>
      <c r="I15416" s="29" t="n">
        <f aca="false">INDEX(Einstellungen!$B$27:$B$50,7)</f>
        <v>0.7</v>
      </c>
      <c r="J15416" s="29" t="n">
        <f aca="false">F15416*I15416</f>
        <v>27.977971</v>
      </c>
    </row>
    <row r="15417" customFormat="false" ht="15" hidden="false" customHeight="false" outlineLevel="0" collapsed="false">
      <c r="A15417" s="28" t="n">
        <v>46223</v>
      </c>
      <c r="B15417" s="21" t="s">
        <v>119</v>
      </c>
      <c r="C15417" s="21" t="s">
        <v>140</v>
      </c>
      <c r="D15417" s="29" t="n">
        <v>150.528</v>
      </c>
      <c r="E15417" s="29" t="n">
        <f aca="false">D15417/10</f>
        <v>15.0528</v>
      </c>
      <c r="F15417" s="29" t="n">
        <f aca="false">(E15417+Einstellungen!$B$20)*(1+Einstellungen!$B$10)</f>
        <v>40.113472</v>
      </c>
      <c r="G15417" s="21" t="str">
        <f aca="false">IF(F15417&lt;Einstellungen!$B$5,"ja","nein")</f>
        <v>nein</v>
      </c>
      <c r="H15417" s="21" t="s">
        <v>34</v>
      </c>
      <c r="I15417" s="29" t="n">
        <f aca="false">INDEX(Einstellungen!$B$27:$B$50,8)</f>
        <v>0.95</v>
      </c>
      <c r="J15417" s="29" t="n">
        <f aca="false">F15417*I15417</f>
        <v>38.1077984</v>
      </c>
    </row>
    <row r="15418" customFormat="false" ht="15" hidden="false" customHeight="false" outlineLevel="0" collapsed="false">
      <c r="A15418" s="28" t="n">
        <v>46223</v>
      </c>
      <c r="B15418" s="21" t="s">
        <v>120</v>
      </c>
      <c r="C15418" s="21" t="s">
        <v>140</v>
      </c>
      <c r="D15418" s="29" t="n">
        <v>130.998</v>
      </c>
      <c r="E15418" s="29" t="n">
        <f aca="false">D15418/10</f>
        <v>13.0998</v>
      </c>
      <c r="F15418" s="29" t="n">
        <f aca="false">(E15418+Einstellungen!$B$20)*(1+Einstellungen!$B$10)</f>
        <v>37.789402</v>
      </c>
      <c r="G15418" s="21" t="str">
        <f aca="false">IF(F15418&lt;Einstellungen!$B$5,"ja","nein")</f>
        <v>nein</v>
      </c>
      <c r="H15418" s="21" t="s">
        <v>34</v>
      </c>
      <c r="I15418" s="29" t="n">
        <f aca="false">INDEX(Einstellungen!$B$27:$B$50,9)</f>
        <v>1.05</v>
      </c>
      <c r="J15418" s="29" t="n">
        <f aca="false">F15418*I15418</f>
        <v>39.6788721</v>
      </c>
    </row>
    <row r="15419" customFormat="false" ht="15" hidden="false" customHeight="false" outlineLevel="0" collapsed="false">
      <c r="A15419" s="28" t="n">
        <v>46223</v>
      </c>
      <c r="B15419" s="21" t="s">
        <v>121</v>
      </c>
      <c r="C15419" s="21" t="s">
        <v>140</v>
      </c>
      <c r="D15419" s="29" t="n">
        <v>92.718</v>
      </c>
      <c r="E15419" s="29" t="n">
        <f aca="false">D15419/10</f>
        <v>9.2718</v>
      </c>
      <c r="F15419" s="29" t="n">
        <f aca="false">(E15419+Einstellungen!$B$20)*(1+Einstellungen!$B$10)</f>
        <v>33.234082</v>
      </c>
      <c r="G15419" s="21" t="str">
        <f aca="false">IF(F15419&lt;Einstellungen!$B$5,"ja","nein")</f>
        <v>nein</v>
      </c>
      <c r="H15419" s="21" t="s">
        <v>34</v>
      </c>
      <c r="I15419" s="29" t="n">
        <f aca="false">INDEX(Einstellungen!$B$27:$B$50,10)</f>
        <v>1.05</v>
      </c>
      <c r="J15419" s="29" t="n">
        <f aca="false">F15419*I15419</f>
        <v>34.8957861</v>
      </c>
    </row>
    <row r="15420" customFormat="false" ht="15" hidden="false" customHeight="false" outlineLevel="0" collapsed="false">
      <c r="A15420" s="28" t="n">
        <v>46223</v>
      </c>
      <c r="B15420" s="21" t="s">
        <v>122</v>
      </c>
      <c r="C15420" s="21" t="s">
        <v>140</v>
      </c>
      <c r="D15420" s="29" t="n">
        <v>60.273</v>
      </c>
      <c r="E15420" s="29" t="n">
        <f aca="false">D15420/10</f>
        <v>6.0273</v>
      </c>
      <c r="F15420" s="29" t="n">
        <f aca="false">(E15420+Einstellungen!$B$20)*(1+Einstellungen!$B$10)</f>
        <v>29.373127</v>
      </c>
      <c r="G15420" s="21" t="str">
        <f aca="false">IF(F15420&lt;Einstellungen!$B$5,"ja","nein")</f>
        <v>nein</v>
      </c>
      <c r="H15420" s="21" t="s">
        <v>34</v>
      </c>
      <c r="I15420" s="29" t="n">
        <f aca="false">INDEX(Einstellungen!$B$27:$B$50,11)</f>
        <v>1.05</v>
      </c>
      <c r="J15420" s="29" t="n">
        <f aca="false">F15420*I15420</f>
        <v>30.84178335</v>
      </c>
    </row>
    <row r="15421" customFormat="false" ht="15" hidden="false" customHeight="false" outlineLevel="0" collapsed="false">
      <c r="A15421" s="28" t="n">
        <v>46223</v>
      </c>
      <c r="B15421" s="21" t="s">
        <v>123</v>
      </c>
      <c r="C15421" s="21" t="s">
        <v>140</v>
      </c>
      <c r="D15421" s="29" t="n">
        <v>15.787</v>
      </c>
      <c r="E15421" s="29" t="n">
        <f aca="false">D15421/10</f>
        <v>1.5787</v>
      </c>
      <c r="F15421" s="29" t="n">
        <f aca="false">(E15421+Einstellungen!$B$20)*(1+Einstellungen!$B$10)</f>
        <v>24.079293</v>
      </c>
      <c r="G15421" s="21" t="str">
        <f aca="false">IF(F15421&lt;Einstellungen!$B$5,"ja","nein")</f>
        <v>ja</v>
      </c>
      <c r="H15421" s="21" t="s">
        <v>34</v>
      </c>
      <c r="I15421" s="29" t="n">
        <f aca="false">INDEX(Einstellungen!$B$27:$B$50,12)</f>
        <v>1.1</v>
      </c>
      <c r="J15421" s="29" t="n">
        <f aca="false">F15421*I15421</f>
        <v>26.4872223</v>
      </c>
    </row>
    <row r="15422" customFormat="false" ht="15" hidden="false" customHeight="false" outlineLevel="0" collapsed="false">
      <c r="A15422" s="28" t="n">
        <v>46223</v>
      </c>
      <c r="B15422" s="21" t="s">
        <v>124</v>
      </c>
      <c r="C15422" s="21" t="s">
        <v>140</v>
      </c>
      <c r="D15422" s="29" t="n">
        <v>7.663</v>
      </c>
      <c r="E15422" s="29" t="n">
        <f aca="false">D15422/10</f>
        <v>0.7663</v>
      </c>
      <c r="F15422" s="29" t="n">
        <f aca="false">(E15422+Einstellungen!$B$20)*(1+Einstellungen!$B$10)</f>
        <v>23.112537</v>
      </c>
      <c r="G15422" s="21" t="str">
        <f aca="false">IF(F15422&lt;Einstellungen!$B$5,"ja","nein")</f>
        <v>ja</v>
      </c>
      <c r="H15422" s="21" t="s">
        <v>34</v>
      </c>
      <c r="I15422" s="29" t="n">
        <f aca="false">INDEX(Einstellungen!$B$27:$B$50,13)</f>
        <v>1.2</v>
      </c>
      <c r="J15422" s="29" t="n">
        <f aca="false">F15422*I15422</f>
        <v>27.7350444</v>
      </c>
    </row>
    <row r="15423" customFormat="false" ht="15" hidden="false" customHeight="false" outlineLevel="0" collapsed="false">
      <c r="A15423" s="28" t="n">
        <v>46223</v>
      </c>
      <c r="B15423" s="21" t="s">
        <v>125</v>
      </c>
      <c r="C15423" s="21" t="s">
        <v>140</v>
      </c>
      <c r="D15423" s="29" t="n">
        <v>0.015</v>
      </c>
      <c r="E15423" s="29" t="n">
        <f aca="false">D15423/10</f>
        <v>0.0015</v>
      </c>
      <c r="F15423" s="29" t="n">
        <f aca="false">(E15423+Einstellungen!$B$20)*(1+Einstellungen!$B$10)</f>
        <v>22.202425</v>
      </c>
      <c r="G15423" s="21" t="str">
        <f aca="false">IF(F15423&lt;Einstellungen!$B$5,"ja","nein")</f>
        <v>ja</v>
      </c>
      <c r="H15423" s="21" t="s">
        <v>34</v>
      </c>
      <c r="I15423" s="29" t="n">
        <f aca="false">INDEX(Einstellungen!$B$27:$B$50,14)</f>
        <v>1.15</v>
      </c>
      <c r="J15423" s="29" t="n">
        <f aca="false">F15423*I15423</f>
        <v>25.53278875</v>
      </c>
    </row>
    <row r="15424" customFormat="false" ht="15" hidden="false" customHeight="false" outlineLevel="0" collapsed="false">
      <c r="A15424" s="28" t="n">
        <v>46223</v>
      </c>
      <c r="B15424" s="21" t="s">
        <v>126</v>
      </c>
      <c r="C15424" s="21" t="s">
        <v>140</v>
      </c>
      <c r="D15424" s="29" t="n">
        <v>0.007</v>
      </c>
      <c r="E15424" s="29" t="n">
        <f aca="false">D15424/10</f>
        <v>0.0007</v>
      </c>
      <c r="F15424" s="29" t="n">
        <f aca="false">(E15424+Einstellungen!$B$20)*(1+Einstellungen!$B$10)</f>
        <v>22.201473</v>
      </c>
      <c r="G15424" s="21" t="str">
        <f aca="false">IF(F15424&lt;Einstellungen!$B$5,"ja","nein")</f>
        <v>ja</v>
      </c>
      <c r="H15424" s="21" t="s">
        <v>34</v>
      </c>
      <c r="I15424" s="29" t="n">
        <f aca="false">INDEX(Einstellungen!$B$27:$B$50,15)</f>
        <v>1</v>
      </c>
      <c r="J15424" s="29" t="n">
        <f aca="false">F15424*I15424</f>
        <v>22.201473</v>
      </c>
    </row>
    <row r="15425" customFormat="false" ht="15" hidden="false" customHeight="false" outlineLevel="0" collapsed="false">
      <c r="A15425" s="28" t="n">
        <v>46223</v>
      </c>
      <c r="B15425" s="21" t="s">
        <v>127</v>
      </c>
      <c r="C15425" s="21" t="s">
        <v>140</v>
      </c>
      <c r="D15425" s="29" t="n">
        <v>0.958</v>
      </c>
      <c r="E15425" s="29" t="n">
        <f aca="false">D15425/10</f>
        <v>0.0958</v>
      </c>
      <c r="F15425" s="29" t="n">
        <f aca="false">(E15425+Einstellungen!$B$20)*(1+Einstellungen!$B$10)</f>
        <v>22.314642</v>
      </c>
      <c r="G15425" s="21" t="str">
        <f aca="false">IF(F15425&lt;Einstellungen!$B$5,"ja","nein")</f>
        <v>ja</v>
      </c>
      <c r="H15425" s="21" t="s">
        <v>34</v>
      </c>
      <c r="I15425" s="29" t="n">
        <f aca="false">INDEX(Einstellungen!$B$27:$B$50,16)</f>
        <v>0.95</v>
      </c>
      <c r="J15425" s="29" t="n">
        <f aca="false">F15425*I15425</f>
        <v>21.1989099</v>
      </c>
    </row>
    <row r="15426" customFormat="false" ht="15" hidden="false" customHeight="false" outlineLevel="0" collapsed="false">
      <c r="A15426" s="28" t="n">
        <v>46223</v>
      </c>
      <c r="B15426" s="21" t="s">
        <v>128</v>
      </c>
      <c r="C15426" s="21" t="s">
        <v>140</v>
      </c>
      <c r="D15426" s="29" t="n">
        <v>15.105</v>
      </c>
      <c r="E15426" s="29" t="n">
        <f aca="false">D15426/10</f>
        <v>1.5105</v>
      </c>
      <c r="F15426" s="29" t="n">
        <f aca="false">(E15426+Einstellungen!$B$20)*(1+Einstellungen!$B$10)</f>
        <v>23.998135</v>
      </c>
      <c r="G15426" s="21" t="str">
        <f aca="false">IF(F15426&lt;Einstellungen!$B$5,"ja","nein")</f>
        <v>ja</v>
      </c>
      <c r="H15426" s="21" t="s">
        <v>34</v>
      </c>
      <c r="I15426" s="29" t="n">
        <f aca="false">INDEX(Einstellungen!$B$27:$B$50,17)</f>
        <v>0.95</v>
      </c>
      <c r="J15426" s="29" t="n">
        <f aca="false">F15426*I15426</f>
        <v>22.79822825</v>
      </c>
    </row>
    <row r="15427" customFormat="false" ht="15" hidden="false" customHeight="false" outlineLevel="0" collapsed="false">
      <c r="A15427" s="28" t="n">
        <v>46223</v>
      </c>
      <c r="B15427" s="21" t="s">
        <v>129</v>
      </c>
      <c r="C15427" s="21" t="s">
        <v>140</v>
      </c>
      <c r="D15427" s="29" t="n">
        <v>74.763</v>
      </c>
      <c r="E15427" s="29" t="n">
        <f aca="false">D15427/10</f>
        <v>7.4763</v>
      </c>
      <c r="F15427" s="29" t="n">
        <f aca="false">(E15427+Einstellungen!$B$20)*(1+Einstellungen!$B$10)</f>
        <v>31.097437</v>
      </c>
      <c r="G15427" s="21" t="str">
        <f aca="false">IF(F15427&lt;Einstellungen!$B$5,"ja","nein")</f>
        <v>nein</v>
      </c>
      <c r="H15427" s="21" t="s">
        <v>34</v>
      </c>
      <c r="I15427" s="29" t="n">
        <f aca="false">INDEX(Einstellungen!$B$27:$B$50,18)</f>
        <v>1.1</v>
      </c>
      <c r="J15427" s="29" t="n">
        <f aca="false">F15427*I15427</f>
        <v>34.2071807</v>
      </c>
    </row>
    <row r="15428" customFormat="false" ht="15" hidden="false" customHeight="false" outlineLevel="0" collapsed="false">
      <c r="A15428" s="28" t="n">
        <v>46223</v>
      </c>
      <c r="B15428" s="21" t="s">
        <v>130</v>
      </c>
      <c r="C15428" s="21" t="s">
        <v>140</v>
      </c>
      <c r="D15428" s="29" t="n">
        <v>118.412</v>
      </c>
      <c r="E15428" s="29" t="n">
        <f aca="false">D15428/10</f>
        <v>11.8412</v>
      </c>
      <c r="F15428" s="29" t="n">
        <f aca="false">(E15428+Einstellungen!$B$20)*(1+Einstellungen!$B$10)</f>
        <v>36.291668</v>
      </c>
      <c r="G15428" s="21" t="str">
        <f aca="false">IF(F15428&lt;Einstellungen!$B$5,"ja","nein")</f>
        <v>nein</v>
      </c>
      <c r="H15428" s="21" t="s">
        <v>34</v>
      </c>
      <c r="I15428" s="29" t="n">
        <f aca="false">INDEX(Einstellungen!$B$27:$B$50,19)</f>
        <v>1.35</v>
      </c>
      <c r="J15428" s="29" t="n">
        <f aca="false">F15428*I15428</f>
        <v>48.9937518</v>
      </c>
    </row>
    <row r="15429" customFormat="false" ht="15" hidden="false" customHeight="false" outlineLevel="0" collapsed="false">
      <c r="A15429" s="28" t="n">
        <v>46223</v>
      </c>
      <c r="B15429" s="21" t="s">
        <v>131</v>
      </c>
      <c r="C15429" s="21" t="s">
        <v>140</v>
      </c>
      <c r="D15429" s="29" t="n">
        <v>158.762</v>
      </c>
      <c r="E15429" s="29" t="n">
        <f aca="false">D15429/10</f>
        <v>15.8762</v>
      </c>
      <c r="F15429" s="29" t="n">
        <f aca="false">(E15429+Einstellungen!$B$20)*(1+Einstellungen!$B$10)</f>
        <v>41.093318</v>
      </c>
      <c r="G15429" s="21" t="str">
        <f aca="false">IF(F15429&lt;Einstellungen!$B$5,"ja","nein")</f>
        <v>nein</v>
      </c>
      <c r="H15429" s="21" t="s">
        <v>34</v>
      </c>
      <c r="I15429" s="29" t="n">
        <f aca="false">INDEX(Einstellungen!$B$27:$B$50,20)</f>
        <v>1.45</v>
      </c>
      <c r="J15429" s="29" t="n">
        <f aca="false">F15429*I15429</f>
        <v>59.5853111</v>
      </c>
    </row>
    <row r="15430" customFormat="false" ht="15" hidden="false" customHeight="false" outlineLevel="0" collapsed="false">
      <c r="A15430" s="28" t="n">
        <v>46223</v>
      </c>
      <c r="B15430" s="21" t="s">
        <v>132</v>
      </c>
      <c r="C15430" s="21" t="s">
        <v>140</v>
      </c>
      <c r="D15430" s="29" t="n">
        <v>178.245</v>
      </c>
      <c r="E15430" s="29" t="n">
        <f aca="false">D15430/10</f>
        <v>17.8245</v>
      </c>
      <c r="F15430" s="29" t="n">
        <f aca="false">(E15430+Einstellungen!$B$20)*(1+Einstellungen!$B$10)</f>
        <v>43.411795</v>
      </c>
      <c r="G15430" s="21" t="str">
        <f aca="false">IF(F15430&lt;Einstellungen!$B$5,"ja","nein")</f>
        <v>nein</v>
      </c>
      <c r="H15430" s="21" t="s">
        <v>34</v>
      </c>
      <c r="I15430" s="29" t="n">
        <f aca="false">INDEX(Einstellungen!$B$27:$B$50,21)</f>
        <v>1.4</v>
      </c>
      <c r="J15430" s="29" t="n">
        <f aca="false">F15430*I15430</f>
        <v>60.776513</v>
      </c>
    </row>
    <row r="15431" customFormat="false" ht="15" hidden="false" customHeight="false" outlineLevel="0" collapsed="false">
      <c r="A15431" s="28" t="n">
        <v>46223</v>
      </c>
      <c r="B15431" s="21" t="s">
        <v>133</v>
      </c>
      <c r="C15431" s="21" t="s">
        <v>140</v>
      </c>
      <c r="D15431" s="29" t="n">
        <v>179.73</v>
      </c>
      <c r="E15431" s="29" t="n">
        <f aca="false">D15431/10</f>
        <v>17.973</v>
      </c>
      <c r="F15431" s="29" t="n">
        <f aca="false">(E15431+Einstellungen!$B$20)*(1+Einstellungen!$B$10)</f>
        <v>43.58851</v>
      </c>
      <c r="G15431" s="21" t="str">
        <f aca="false">IF(F15431&lt;Einstellungen!$B$5,"ja","nein")</f>
        <v>nein</v>
      </c>
      <c r="H15431" s="21" t="s">
        <v>34</v>
      </c>
      <c r="I15431" s="29" t="n">
        <f aca="false">INDEX(Einstellungen!$B$27:$B$50,22)</f>
        <v>1.25</v>
      </c>
      <c r="J15431" s="29" t="n">
        <f aca="false">F15431*I15431</f>
        <v>54.4856375</v>
      </c>
    </row>
    <row r="15432" customFormat="false" ht="15" hidden="false" customHeight="false" outlineLevel="0" collapsed="false">
      <c r="A15432" s="28" t="n">
        <v>46223</v>
      </c>
      <c r="B15432" s="21" t="s">
        <v>134</v>
      </c>
      <c r="C15432" s="21" t="s">
        <v>140</v>
      </c>
      <c r="D15432" s="29" t="n">
        <v>174.815</v>
      </c>
      <c r="E15432" s="29" t="n">
        <f aca="false">D15432/10</f>
        <v>17.4815</v>
      </c>
      <c r="F15432" s="29" t="n">
        <f aca="false">(E15432+Einstellungen!$B$20)*(1+Einstellungen!$B$10)</f>
        <v>43.003625</v>
      </c>
      <c r="G15432" s="21" t="str">
        <f aca="false">IF(F15432&lt;Einstellungen!$B$5,"ja","nein")</f>
        <v>nein</v>
      </c>
      <c r="H15432" s="21" t="s">
        <v>34</v>
      </c>
      <c r="I15432" s="29" t="n">
        <f aca="false">INDEX(Einstellungen!$B$27:$B$50,23)</f>
        <v>1.05</v>
      </c>
      <c r="J15432" s="29" t="n">
        <f aca="false">F15432*I15432</f>
        <v>45.15380625</v>
      </c>
    </row>
    <row r="15433" customFormat="false" ht="15" hidden="false" customHeight="false" outlineLevel="0" collapsed="false">
      <c r="A15433" s="28" t="n">
        <v>46223</v>
      </c>
      <c r="B15433" s="21" t="s">
        <v>135</v>
      </c>
      <c r="C15433" s="21" t="s">
        <v>140</v>
      </c>
      <c r="D15433" s="29" t="n">
        <v>159.468</v>
      </c>
      <c r="E15433" s="29" t="n">
        <f aca="false">D15433/10</f>
        <v>15.9468</v>
      </c>
      <c r="F15433" s="29" t="n">
        <f aca="false">(E15433+Einstellungen!$B$20)*(1+Einstellungen!$B$10)</f>
        <v>41.177332</v>
      </c>
      <c r="G15433" s="21" t="str">
        <f aca="false">IF(F15433&lt;Einstellungen!$B$5,"ja","nein")</f>
        <v>nein</v>
      </c>
      <c r="H15433" s="21" t="s">
        <v>34</v>
      </c>
      <c r="I15433" s="29" t="n">
        <f aca="false">INDEX(Einstellungen!$B$27:$B$50,24)</f>
        <v>0.8</v>
      </c>
      <c r="J15433" s="29" t="n">
        <f aca="false">F15433*I15433</f>
        <v>32.9418656</v>
      </c>
    </row>
    <row r="15434" customFormat="false" ht="15" hidden="false" customHeight="false" outlineLevel="0" collapsed="false">
      <c r="A15434" s="28" t="n">
        <v>46224</v>
      </c>
      <c r="B15434" s="21" t="s">
        <v>111</v>
      </c>
      <c r="C15434" s="21" t="s">
        <v>141</v>
      </c>
      <c r="D15434" s="29" t="n">
        <v>148.778</v>
      </c>
      <c r="E15434" s="29" t="n">
        <f aca="false">D15434/10</f>
        <v>14.8778</v>
      </c>
      <c r="F15434" s="29" t="n">
        <f aca="false">(E15434+Einstellungen!$B$20)*(1+Einstellungen!$B$10)</f>
        <v>39.905222</v>
      </c>
      <c r="G15434" s="21" t="str">
        <f aca="false">IF(F15434&lt;Einstellungen!$B$5,"ja","nein")</f>
        <v>nein</v>
      </c>
      <c r="H15434" s="21" t="s">
        <v>34</v>
      </c>
      <c r="I15434" s="29" t="n">
        <f aca="false">INDEX(Einstellungen!$B$27:$B$50,1)</f>
        <v>0.6</v>
      </c>
      <c r="J15434" s="29" t="n">
        <f aca="false">F15434*I15434</f>
        <v>23.9431332</v>
      </c>
    </row>
    <row r="15435" customFormat="false" ht="15" hidden="false" customHeight="false" outlineLevel="0" collapsed="false">
      <c r="A15435" s="28" t="n">
        <v>46224</v>
      </c>
      <c r="B15435" s="21" t="s">
        <v>113</v>
      </c>
      <c r="C15435" s="21" t="s">
        <v>141</v>
      </c>
      <c r="D15435" s="29" t="n">
        <v>149.52</v>
      </c>
      <c r="E15435" s="29" t="n">
        <f aca="false">D15435/10</f>
        <v>14.952</v>
      </c>
      <c r="F15435" s="29" t="n">
        <f aca="false">(E15435+Einstellungen!$B$20)*(1+Einstellungen!$B$10)</f>
        <v>39.99352</v>
      </c>
      <c r="G15435" s="21" t="str">
        <f aca="false">IF(F15435&lt;Einstellungen!$B$5,"ja","nein")</f>
        <v>nein</v>
      </c>
      <c r="H15435" s="21" t="s">
        <v>34</v>
      </c>
      <c r="I15435" s="29" t="n">
        <f aca="false">INDEX(Einstellungen!$B$27:$B$50,2)</f>
        <v>0.5</v>
      </c>
      <c r="J15435" s="29" t="n">
        <f aca="false">F15435*I15435</f>
        <v>19.99676</v>
      </c>
    </row>
    <row r="15436" customFormat="false" ht="15" hidden="false" customHeight="false" outlineLevel="0" collapsed="false">
      <c r="A15436" s="28" t="n">
        <v>46224</v>
      </c>
      <c r="B15436" s="21" t="s">
        <v>114</v>
      </c>
      <c r="C15436" s="21" t="s">
        <v>141</v>
      </c>
      <c r="D15436" s="29" t="n">
        <v>143.39</v>
      </c>
      <c r="E15436" s="29" t="n">
        <f aca="false">D15436/10</f>
        <v>14.339</v>
      </c>
      <c r="F15436" s="29" t="n">
        <f aca="false">(E15436+Einstellungen!$B$20)*(1+Einstellungen!$B$10)</f>
        <v>39.26405</v>
      </c>
      <c r="G15436" s="21" t="str">
        <f aca="false">IF(F15436&lt;Einstellungen!$B$5,"ja","nein")</f>
        <v>nein</v>
      </c>
      <c r="H15436" s="21" t="s">
        <v>34</v>
      </c>
      <c r="I15436" s="29" t="n">
        <f aca="false">INDEX(Einstellungen!$B$27:$B$50,3)</f>
        <v>0.45</v>
      </c>
      <c r="J15436" s="29" t="n">
        <f aca="false">F15436*I15436</f>
        <v>17.6688225</v>
      </c>
    </row>
    <row r="15437" customFormat="false" ht="15" hidden="false" customHeight="false" outlineLevel="0" collapsed="false">
      <c r="A15437" s="28" t="n">
        <v>46224</v>
      </c>
      <c r="B15437" s="21" t="s">
        <v>115</v>
      </c>
      <c r="C15437" s="21" t="s">
        <v>141</v>
      </c>
      <c r="D15437" s="29" t="n">
        <v>138.868</v>
      </c>
      <c r="E15437" s="29" t="n">
        <f aca="false">D15437/10</f>
        <v>13.8868</v>
      </c>
      <c r="F15437" s="29" t="n">
        <f aca="false">(E15437+Einstellungen!$B$20)*(1+Einstellungen!$B$10)</f>
        <v>38.725932</v>
      </c>
      <c r="G15437" s="21" t="str">
        <f aca="false">IF(F15437&lt;Einstellungen!$B$5,"ja","nein")</f>
        <v>nein</v>
      </c>
      <c r="H15437" s="21" t="s">
        <v>34</v>
      </c>
      <c r="I15437" s="29" t="n">
        <f aca="false">INDEX(Einstellungen!$B$27:$B$50,4)</f>
        <v>0.45</v>
      </c>
      <c r="J15437" s="29" t="n">
        <f aca="false">F15437*I15437</f>
        <v>17.4266694</v>
      </c>
    </row>
    <row r="15438" customFormat="false" ht="15" hidden="false" customHeight="false" outlineLevel="0" collapsed="false">
      <c r="A15438" s="28" t="n">
        <v>46224</v>
      </c>
      <c r="B15438" s="21" t="s">
        <v>116</v>
      </c>
      <c r="C15438" s="21" t="s">
        <v>141</v>
      </c>
      <c r="D15438" s="29" t="n">
        <v>139.252</v>
      </c>
      <c r="E15438" s="29" t="n">
        <f aca="false">D15438/10</f>
        <v>13.9252</v>
      </c>
      <c r="F15438" s="29" t="n">
        <f aca="false">(E15438+Einstellungen!$B$20)*(1+Einstellungen!$B$10)</f>
        <v>38.771628</v>
      </c>
      <c r="G15438" s="21" t="str">
        <f aca="false">IF(F15438&lt;Einstellungen!$B$5,"ja","nein")</f>
        <v>nein</v>
      </c>
      <c r="H15438" s="21" t="s">
        <v>34</v>
      </c>
      <c r="I15438" s="29" t="n">
        <f aca="false">INDEX(Einstellungen!$B$27:$B$50,5)</f>
        <v>0.45</v>
      </c>
      <c r="J15438" s="29" t="n">
        <f aca="false">F15438*I15438</f>
        <v>17.4472326</v>
      </c>
    </row>
    <row r="15439" customFormat="false" ht="15" hidden="false" customHeight="false" outlineLevel="0" collapsed="false">
      <c r="A15439" s="28" t="n">
        <v>46224</v>
      </c>
      <c r="B15439" s="21" t="s">
        <v>117</v>
      </c>
      <c r="C15439" s="21" t="s">
        <v>141</v>
      </c>
      <c r="D15439" s="29" t="n">
        <v>144.912</v>
      </c>
      <c r="E15439" s="29" t="n">
        <f aca="false">D15439/10</f>
        <v>14.4912</v>
      </c>
      <c r="F15439" s="29" t="n">
        <f aca="false">(E15439+Einstellungen!$B$20)*(1+Einstellungen!$B$10)</f>
        <v>39.445168</v>
      </c>
      <c r="G15439" s="21" t="str">
        <f aca="false">IF(F15439&lt;Einstellungen!$B$5,"ja","nein")</f>
        <v>nein</v>
      </c>
      <c r="H15439" s="21" t="s">
        <v>34</v>
      </c>
      <c r="I15439" s="29" t="n">
        <f aca="false">INDEX(Einstellungen!$B$27:$B$50,6)</f>
        <v>0.5</v>
      </c>
      <c r="J15439" s="29" t="n">
        <f aca="false">F15439*I15439</f>
        <v>19.722584</v>
      </c>
    </row>
    <row r="15440" customFormat="false" ht="15" hidden="false" customHeight="false" outlineLevel="0" collapsed="false">
      <c r="A15440" s="28" t="n">
        <v>46224</v>
      </c>
      <c r="B15440" s="21" t="s">
        <v>118</v>
      </c>
      <c r="C15440" s="21" t="s">
        <v>141</v>
      </c>
      <c r="D15440" s="29" t="n">
        <v>157.65</v>
      </c>
      <c r="E15440" s="29" t="n">
        <f aca="false">D15440/10</f>
        <v>15.765</v>
      </c>
      <c r="F15440" s="29" t="n">
        <f aca="false">(E15440+Einstellungen!$B$20)*(1+Einstellungen!$B$10)</f>
        <v>40.96099</v>
      </c>
      <c r="G15440" s="21" t="str">
        <f aca="false">IF(F15440&lt;Einstellungen!$B$5,"ja","nein")</f>
        <v>nein</v>
      </c>
      <c r="H15440" s="21" t="s">
        <v>34</v>
      </c>
      <c r="I15440" s="29" t="n">
        <f aca="false">INDEX(Einstellungen!$B$27:$B$50,7)</f>
        <v>0.7</v>
      </c>
      <c r="J15440" s="29" t="n">
        <f aca="false">F15440*I15440</f>
        <v>28.672693</v>
      </c>
    </row>
    <row r="15441" customFormat="false" ht="15" hidden="false" customHeight="false" outlineLevel="0" collapsed="false">
      <c r="A15441" s="28" t="n">
        <v>46224</v>
      </c>
      <c r="B15441" s="21" t="s">
        <v>119</v>
      </c>
      <c r="C15441" s="21" t="s">
        <v>141</v>
      </c>
      <c r="D15441" s="29" t="n">
        <v>154.428</v>
      </c>
      <c r="E15441" s="29" t="n">
        <f aca="false">D15441/10</f>
        <v>15.4428</v>
      </c>
      <c r="F15441" s="29" t="n">
        <f aca="false">(E15441+Einstellungen!$B$20)*(1+Einstellungen!$B$10)</f>
        <v>40.577572</v>
      </c>
      <c r="G15441" s="21" t="str">
        <f aca="false">IF(F15441&lt;Einstellungen!$B$5,"ja","nein")</f>
        <v>nein</v>
      </c>
      <c r="H15441" s="21" t="s">
        <v>34</v>
      </c>
      <c r="I15441" s="29" t="n">
        <f aca="false">INDEX(Einstellungen!$B$27:$B$50,8)</f>
        <v>0.95</v>
      </c>
      <c r="J15441" s="29" t="n">
        <f aca="false">F15441*I15441</f>
        <v>38.5486934</v>
      </c>
    </row>
    <row r="15442" customFormat="false" ht="15" hidden="false" customHeight="false" outlineLevel="0" collapsed="false">
      <c r="A15442" s="28" t="n">
        <v>46224</v>
      </c>
      <c r="B15442" s="21" t="s">
        <v>120</v>
      </c>
      <c r="C15442" s="21" t="s">
        <v>141</v>
      </c>
      <c r="D15442" s="29" t="n">
        <v>145.377</v>
      </c>
      <c r="E15442" s="29" t="n">
        <f aca="false">D15442/10</f>
        <v>14.5377</v>
      </c>
      <c r="F15442" s="29" t="n">
        <f aca="false">(E15442+Einstellungen!$B$20)*(1+Einstellungen!$B$10)</f>
        <v>39.500503</v>
      </c>
      <c r="G15442" s="21" t="str">
        <f aca="false">IF(F15442&lt;Einstellungen!$B$5,"ja","nein")</f>
        <v>nein</v>
      </c>
      <c r="H15442" s="21" t="s">
        <v>34</v>
      </c>
      <c r="I15442" s="29" t="n">
        <f aca="false">INDEX(Einstellungen!$B$27:$B$50,9)</f>
        <v>1.05</v>
      </c>
      <c r="J15442" s="29" t="n">
        <f aca="false">F15442*I15442</f>
        <v>41.47552815</v>
      </c>
    </row>
    <row r="15443" customFormat="false" ht="15" hidden="false" customHeight="false" outlineLevel="0" collapsed="false">
      <c r="A15443" s="28" t="n">
        <v>46224</v>
      </c>
      <c r="B15443" s="21" t="s">
        <v>121</v>
      </c>
      <c r="C15443" s="21" t="s">
        <v>141</v>
      </c>
      <c r="D15443" s="29" t="n">
        <v>114.953</v>
      </c>
      <c r="E15443" s="29" t="n">
        <f aca="false">D15443/10</f>
        <v>11.4953</v>
      </c>
      <c r="F15443" s="29" t="n">
        <f aca="false">(E15443+Einstellungen!$B$20)*(1+Einstellungen!$B$10)</f>
        <v>35.880047</v>
      </c>
      <c r="G15443" s="21" t="str">
        <f aca="false">IF(F15443&lt;Einstellungen!$B$5,"ja","nein")</f>
        <v>nein</v>
      </c>
      <c r="H15443" s="21" t="s">
        <v>34</v>
      </c>
      <c r="I15443" s="29" t="n">
        <f aca="false">INDEX(Einstellungen!$B$27:$B$50,10)</f>
        <v>1.05</v>
      </c>
      <c r="J15443" s="29" t="n">
        <f aca="false">F15443*I15443</f>
        <v>37.67404935</v>
      </c>
    </row>
    <row r="15444" customFormat="false" ht="15" hidden="false" customHeight="false" outlineLevel="0" collapsed="false">
      <c r="A15444" s="28" t="n">
        <v>46224</v>
      </c>
      <c r="B15444" s="21" t="s">
        <v>122</v>
      </c>
      <c r="C15444" s="21" t="s">
        <v>141</v>
      </c>
      <c r="D15444" s="29" t="n">
        <v>83.69</v>
      </c>
      <c r="E15444" s="29" t="n">
        <f aca="false">D15444/10</f>
        <v>8.369</v>
      </c>
      <c r="F15444" s="29" t="n">
        <f aca="false">(E15444+Einstellungen!$B$20)*(1+Einstellungen!$B$10)</f>
        <v>32.15975</v>
      </c>
      <c r="G15444" s="21" t="str">
        <f aca="false">IF(F15444&lt;Einstellungen!$B$5,"ja","nein")</f>
        <v>nein</v>
      </c>
      <c r="H15444" s="21" t="s">
        <v>34</v>
      </c>
      <c r="I15444" s="29" t="n">
        <f aca="false">INDEX(Einstellungen!$B$27:$B$50,11)</f>
        <v>1.05</v>
      </c>
      <c r="J15444" s="29" t="n">
        <f aca="false">F15444*I15444</f>
        <v>33.7677375</v>
      </c>
    </row>
    <row r="15445" customFormat="false" ht="15" hidden="false" customHeight="false" outlineLevel="0" collapsed="false">
      <c r="A15445" s="28" t="n">
        <v>46224</v>
      </c>
      <c r="B15445" s="21" t="s">
        <v>123</v>
      </c>
      <c r="C15445" s="21" t="s">
        <v>141</v>
      </c>
      <c r="D15445" s="29" t="n">
        <v>43.638</v>
      </c>
      <c r="E15445" s="29" t="n">
        <f aca="false">D15445/10</f>
        <v>4.3638</v>
      </c>
      <c r="F15445" s="29" t="n">
        <f aca="false">(E15445+Einstellungen!$B$20)*(1+Einstellungen!$B$10)</f>
        <v>27.393562</v>
      </c>
      <c r="G15445" s="21" t="str">
        <f aca="false">IF(F15445&lt;Einstellungen!$B$5,"ja","nein")</f>
        <v>ja</v>
      </c>
      <c r="H15445" s="21" t="s">
        <v>34</v>
      </c>
      <c r="I15445" s="29" t="n">
        <f aca="false">INDEX(Einstellungen!$B$27:$B$50,12)</f>
        <v>1.1</v>
      </c>
      <c r="J15445" s="29" t="n">
        <f aca="false">F15445*I15445</f>
        <v>30.1329182</v>
      </c>
    </row>
    <row r="15446" customFormat="false" ht="15" hidden="false" customHeight="false" outlineLevel="0" collapsed="false">
      <c r="A15446" s="28" t="n">
        <v>46224</v>
      </c>
      <c r="B15446" s="21" t="s">
        <v>124</v>
      </c>
      <c r="C15446" s="21" t="s">
        <v>141</v>
      </c>
      <c r="D15446" s="29" t="n">
        <v>7.052</v>
      </c>
      <c r="E15446" s="29" t="n">
        <f aca="false">D15446/10</f>
        <v>0.7052</v>
      </c>
      <c r="F15446" s="29" t="n">
        <f aca="false">(E15446+Einstellungen!$B$20)*(1+Einstellungen!$B$10)</f>
        <v>23.039828</v>
      </c>
      <c r="G15446" s="21" t="str">
        <f aca="false">IF(F15446&lt;Einstellungen!$B$5,"ja","nein")</f>
        <v>ja</v>
      </c>
      <c r="H15446" s="21" t="s">
        <v>34</v>
      </c>
      <c r="I15446" s="29" t="n">
        <f aca="false">INDEX(Einstellungen!$B$27:$B$50,13)</f>
        <v>1.2</v>
      </c>
      <c r="J15446" s="29" t="n">
        <f aca="false">F15446*I15446</f>
        <v>27.6477936</v>
      </c>
    </row>
    <row r="15447" customFormat="false" ht="15" hidden="false" customHeight="false" outlineLevel="0" collapsed="false">
      <c r="A15447" s="28" t="n">
        <v>46224</v>
      </c>
      <c r="B15447" s="21" t="s">
        <v>125</v>
      </c>
      <c r="C15447" s="21" t="s">
        <v>141</v>
      </c>
      <c r="D15447" s="29" t="n">
        <v>1.01</v>
      </c>
      <c r="E15447" s="29" t="n">
        <f aca="false">D15447/10</f>
        <v>0.101</v>
      </c>
      <c r="F15447" s="29" t="n">
        <f aca="false">(E15447+Einstellungen!$B$20)*(1+Einstellungen!$B$10)</f>
        <v>22.32083</v>
      </c>
      <c r="G15447" s="21" t="str">
        <f aca="false">IF(F15447&lt;Einstellungen!$B$5,"ja","nein")</f>
        <v>ja</v>
      </c>
      <c r="H15447" s="21" t="s">
        <v>34</v>
      </c>
      <c r="I15447" s="29" t="n">
        <f aca="false">INDEX(Einstellungen!$B$27:$B$50,14)</f>
        <v>1.15</v>
      </c>
      <c r="J15447" s="29" t="n">
        <f aca="false">F15447*I15447</f>
        <v>25.6689545</v>
      </c>
    </row>
    <row r="15448" customFormat="false" ht="15" hidden="false" customHeight="false" outlineLevel="0" collapsed="false">
      <c r="A15448" s="28" t="n">
        <v>46224</v>
      </c>
      <c r="B15448" s="21" t="s">
        <v>126</v>
      </c>
      <c r="C15448" s="21" t="s">
        <v>141</v>
      </c>
      <c r="D15448" s="29" t="n">
        <v>1.002</v>
      </c>
      <c r="E15448" s="29" t="n">
        <f aca="false">D15448/10</f>
        <v>0.1002</v>
      </c>
      <c r="F15448" s="29" t="n">
        <f aca="false">(E15448+Einstellungen!$B$20)*(1+Einstellungen!$B$10)</f>
        <v>22.319878</v>
      </c>
      <c r="G15448" s="21" t="str">
        <f aca="false">IF(F15448&lt;Einstellungen!$B$5,"ja","nein")</f>
        <v>ja</v>
      </c>
      <c r="H15448" s="21" t="s">
        <v>34</v>
      </c>
      <c r="I15448" s="29" t="n">
        <f aca="false">INDEX(Einstellungen!$B$27:$B$50,15)</f>
        <v>1</v>
      </c>
      <c r="J15448" s="29" t="n">
        <f aca="false">F15448*I15448</f>
        <v>22.319878</v>
      </c>
    </row>
    <row r="15449" customFormat="false" ht="15" hidden="false" customHeight="false" outlineLevel="0" collapsed="false">
      <c r="A15449" s="28" t="n">
        <v>46224</v>
      </c>
      <c r="B15449" s="21" t="s">
        <v>127</v>
      </c>
      <c r="C15449" s="21" t="s">
        <v>141</v>
      </c>
      <c r="D15449" s="29" t="n">
        <v>13.67</v>
      </c>
      <c r="E15449" s="29" t="n">
        <f aca="false">D15449/10</f>
        <v>1.367</v>
      </c>
      <c r="F15449" s="29" t="n">
        <f aca="false">(E15449+Einstellungen!$B$20)*(1+Einstellungen!$B$10)</f>
        <v>23.82737</v>
      </c>
      <c r="G15449" s="21" t="str">
        <f aca="false">IF(F15449&lt;Einstellungen!$B$5,"ja","nein")</f>
        <v>ja</v>
      </c>
      <c r="H15449" s="21" t="s">
        <v>34</v>
      </c>
      <c r="I15449" s="29" t="n">
        <f aca="false">INDEX(Einstellungen!$B$27:$B$50,16)</f>
        <v>0.95</v>
      </c>
      <c r="J15449" s="29" t="n">
        <f aca="false">F15449*I15449</f>
        <v>22.6360015</v>
      </c>
    </row>
    <row r="15450" customFormat="false" ht="15" hidden="false" customHeight="false" outlineLevel="0" collapsed="false">
      <c r="A15450" s="28" t="n">
        <v>46224</v>
      </c>
      <c r="B15450" s="21" t="s">
        <v>128</v>
      </c>
      <c r="C15450" s="21" t="s">
        <v>141</v>
      </c>
      <c r="D15450" s="29" t="n">
        <v>62.233</v>
      </c>
      <c r="E15450" s="29" t="n">
        <f aca="false">D15450/10</f>
        <v>6.2233</v>
      </c>
      <c r="F15450" s="29" t="n">
        <f aca="false">(E15450+Einstellungen!$B$20)*(1+Einstellungen!$B$10)</f>
        <v>29.606367</v>
      </c>
      <c r="G15450" s="21" t="str">
        <f aca="false">IF(F15450&lt;Einstellungen!$B$5,"ja","nein")</f>
        <v>nein</v>
      </c>
      <c r="H15450" s="21" t="s">
        <v>34</v>
      </c>
      <c r="I15450" s="29" t="n">
        <f aca="false">INDEX(Einstellungen!$B$27:$B$50,17)</f>
        <v>0.95</v>
      </c>
      <c r="J15450" s="29" t="n">
        <f aca="false">F15450*I15450</f>
        <v>28.12604865</v>
      </c>
    </row>
    <row r="15451" customFormat="false" ht="15" hidden="false" customHeight="false" outlineLevel="0" collapsed="false">
      <c r="A15451" s="28" t="n">
        <v>46224</v>
      </c>
      <c r="B15451" s="21" t="s">
        <v>129</v>
      </c>
      <c r="C15451" s="21" t="s">
        <v>141</v>
      </c>
      <c r="D15451" s="29" t="n">
        <v>102.565</v>
      </c>
      <c r="E15451" s="29" t="n">
        <f aca="false">D15451/10</f>
        <v>10.2565</v>
      </c>
      <c r="F15451" s="29" t="n">
        <f aca="false">(E15451+Einstellungen!$B$20)*(1+Einstellungen!$B$10)</f>
        <v>34.405875</v>
      </c>
      <c r="G15451" s="21" t="str">
        <f aca="false">IF(F15451&lt;Einstellungen!$B$5,"ja","nein")</f>
        <v>nein</v>
      </c>
      <c r="H15451" s="21" t="s">
        <v>34</v>
      </c>
      <c r="I15451" s="29" t="n">
        <f aca="false">INDEX(Einstellungen!$B$27:$B$50,18)</f>
        <v>1.1</v>
      </c>
      <c r="J15451" s="29" t="n">
        <f aca="false">F15451*I15451</f>
        <v>37.8464625</v>
      </c>
    </row>
    <row r="15452" customFormat="false" ht="15" hidden="false" customHeight="false" outlineLevel="0" collapsed="false">
      <c r="A15452" s="28" t="n">
        <v>46224</v>
      </c>
      <c r="B15452" s="21" t="s">
        <v>130</v>
      </c>
      <c r="C15452" s="21" t="s">
        <v>141</v>
      </c>
      <c r="D15452" s="29" t="n">
        <v>135.365</v>
      </c>
      <c r="E15452" s="29" t="n">
        <f aca="false">D15452/10</f>
        <v>13.5365</v>
      </c>
      <c r="F15452" s="29" t="n">
        <f aca="false">(E15452+Einstellungen!$B$20)*(1+Einstellungen!$B$10)</f>
        <v>38.309075</v>
      </c>
      <c r="G15452" s="21" t="str">
        <f aca="false">IF(F15452&lt;Einstellungen!$B$5,"ja","nein")</f>
        <v>nein</v>
      </c>
      <c r="H15452" s="21" t="s">
        <v>34</v>
      </c>
      <c r="I15452" s="29" t="n">
        <f aca="false">INDEX(Einstellungen!$B$27:$B$50,19)</f>
        <v>1.35</v>
      </c>
      <c r="J15452" s="29" t="n">
        <f aca="false">F15452*I15452</f>
        <v>51.71725125</v>
      </c>
    </row>
    <row r="15453" customFormat="false" ht="15" hidden="false" customHeight="false" outlineLevel="0" collapsed="false">
      <c r="A15453" s="28" t="n">
        <v>46224</v>
      </c>
      <c r="B15453" s="21" t="s">
        <v>131</v>
      </c>
      <c r="C15453" s="21" t="s">
        <v>141</v>
      </c>
      <c r="D15453" s="29" t="n">
        <v>153.61</v>
      </c>
      <c r="E15453" s="29" t="n">
        <f aca="false">D15453/10</f>
        <v>15.361</v>
      </c>
      <c r="F15453" s="29" t="n">
        <f aca="false">(E15453+Einstellungen!$B$20)*(1+Einstellungen!$B$10)</f>
        <v>40.48023</v>
      </c>
      <c r="G15453" s="21" t="str">
        <f aca="false">IF(F15453&lt;Einstellungen!$B$5,"ja","nein")</f>
        <v>nein</v>
      </c>
      <c r="H15453" s="21" t="s">
        <v>34</v>
      </c>
      <c r="I15453" s="29" t="n">
        <f aca="false">INDEX(Einstellungen!$B$27:$B$50,20)</f>
        <v>1.45</v>
      </c>
      <c r="J15453" s="29" t="n">
        <f aca="false">F15453*I15453</f>
        <v>58.6963335</v>
      </c>
    </row>
    <row r="15454" customFormat="false" ht="15" hidden="false" customHeight="false" outlineLevel="0" collapsed="false">
      <c r="A15454" s="28" t="n">
        <v>46224</v>
      </c>
      <c r="B15454" s="21" t="s">
        <v>132</v>
      </c>
      <c r="C15454" s="21" t="s">
        <v>141</v>
      </c>
      <c r="D15454" s="29" t="n">
        <v>172</v>
      </c>
      <c r="E15454" s="29" t="n">
        <f aca="false">D15454/10</f>
        <v>17.2</v>
      </c>
      <c r="F15454" s="29" t="n">
        <f aca="false">(E15454+Einstellungen!$B$20)*(1+Einstellungen!$B$10)</f>
        <v>42.66864</v>
      </c>
      <c r="G15454" s="21" t="str">
        <f aca="false">IF(F15454&lt;Einstellungen!$B$5,"ja","nein")</f>
        <v>nein</v>
      </c>
      <c r="H15454" s="21" t="s">
        <v>34</v>
      </c>
      <c r="I15454" s="29" t="n">
        <f aca="false">INDEX(Einstellungen!$B$27:$B$50,21)</f>
        <v>1.4</v>
      </c>
      <c r="J15454" s="29" t="n">
        <f aca="false">F15454*I15454</f>
        <v>59.736096</v>
      </c>
    </row>
    <row r="15455" customFormat="false" ht="15" hidden="false" customHeight="false" outlineLevel="0" collapsed="false">
      <c r="A15455" s="28" t="n">
        <v>46224</v>
      </c>
      <c r="B15455" s="21" t="s">
        <v>133</v>
      </c>
      <c r="C15455" s="21" t="s">
        <v>141</v>
      </c>
      <c r="D15455" s="29" t="n">
        <v>174.562</v>
      </c>
      <c r="E15455" s="29" t="n">
        <f aca="false">D15455/10</f>
        <v>17.4562</v>
      </c>
      <c r="F15455" s="29" t="n">
        <f aca="false">(E15455+Einstellungen!$B$20)*(1+Einstellungen!$B$10)</f>
        <v>42.973518</v>
      </c>
      <c r="G15455" s="21" t="str">
        <f aca="false">IF(F15455&lt;Einstellungen!$B$5,"ja","nein")</f>
        <v>nein</v>
      </c>
      <c r="H15455" s="21" t="s">
        <v>34</v>
      </c>
      <c r="I15455" s="29" t="n">
        <f aca="false">INDEX(Einstellungen!$B$27:$B$50,22)</f>
        <v>1.25</v>
      </c>
      <c r="J15455" s="29" t="n">
        <f aca="false">F15455*I15455</f>
        <v>53.7168975</v>
      </c>
    </row>
    <row r="15456" customFormat="false" ht="15" hidden="false" customHeight="false" outlineLevel="0" collapsed="false">
      <c r="A15456" s="28" t="n">
        <v>46224</v>
      </c>
      <c r="B15456" s="21" t="s">
        <v>134</v>
      </c>
      <c r="C15456" s="21" t="s">
        <v>141</v>
      </c>
      <c r="D15456" s="29" t="n">
        <v>168.317</v>
      </c>
      <c r="E15456" s="29" t="n">
        <f aca="false">D15456/10</f>
        <v>16.8317</v>
      </c>
      <c r="F15456" s="29" t="n">
        <f aca="false">(E15456+Einstellungen!$B$20)*(1+Einstellungen!$B$10)</f>
        <v>42.230363</v>
      </c>
      <c r="G15456" s="21" t="str">
        <f aca="false">IF(F15456&lt;Einstellungen!$B$5,"ja","nein")</f>
        <v>nein</v>
      </c>
      <c r="H15456" s="21" t="s">
        <v>34</v>
      </c>
      <c r="I15456" s="29" t="n">
        <f aca="false">INDEX(Einstellungen!$B$27:$B$50,23)</f>
        <v>1.05</v>
      </c>
      <c r="J15456" s="29" t="n">
        <f aca="false">F15456*I15456</f>
        <v>44.34188115</v>
      </c>
    </row>
    <row r="15457" customFormat="false" ht="15" hidden="false" customHeight="false" outlineLevel="0" collapsed="false">
      <c r="A15457" s="28" t="n">
        <v>46224</v>
      </c>
      <c r="B15457" s="21" t="s">
        <v>135</v>
      </c>
      <c r="C15457" s="21" t="s">
        <v>141</v>
      </c>
      <c r="D15457" s="29" t="n">
        <v>155.188</v>
      </c>
      <c r="E15457" s="29" t="n">
        <f aca="false">D15457/10</f>
        <v>15.5188</v>
      </c>
      <c r="F15457" s="29" t="n">
        <f aca="false">(E15457+Einstellungen!$B$20)*(1+Einstellungen!$B$10)</f>
        <v>40.668012</v>
      </c>
      <c r="G15457" s="21" t="str">
        <f aca="false">IF(F15457&lt;Einstellungen!$B$5,"ja","nein")</f>
        <v>nein</v>
      </c>
      <c r="H15457" s="21" t="s">
        <v>34</v>
      </c>
      <c r="I15457" s="29" t="n">
        <f aca="false">INDEX(Einstellungen!$B$27:$B$50,24)</f>
        <v>0.8</v>
      </c>
      <c r="J15457" s="29" t="n">
        <f aca="false">F15457*I15457</f>
        <v>32.5344096</v>
      </c>
    </row>
    <row r="15458" customFormat="false" ht="15" hidden="false" customHeight="false" outlineLevel="0" collapsed="false">
      <c r="A15458" s="28" t="n">
        <v>46225</v>
      </c>
      <c r="B15458" s="21" t="s">
        <v>111</v>
      </c>
      <c r="C15458" s="21" t="s">
        <v>112</v>
      </c>
      <c r="D15458" s="29" t="n">
        <v>152.19</v>
      </c>
      <c r="E15458" s="29" t="n">
        <f aca="false">D15458/10</f>
        <v>15.219</v>
      </c>
      <c r="F15458" s="29" t="n">
        <f aca="false">(E15458+Einstellungen!$B$20)*(1+Einstellungen!$B$10)</f>
        <v>40.31125</v>
      </c>
      <c r="G15458" s="21" t="str">
        <f aca="false">IF(F15458&lt;Einstellungen!$B$5,"ja","nein")</f>
        <v>nein</v>
      </c>
      <c r="H15458" s="21" t="s">
        <v>34</v>
      </c>
      <c r="I15458" s="29" t="n">
        <f aca="false">INDEX(Einstellungen!$B$27:$B$50,1)</f>
        <v>0.6</v>
      </c>
      <c r="J15458" s="29" t="n">
        <f aca="false">F15458*I15458</f>
        <v>24.18675</v>
      </c>
    </row>
    <row r="15459" customFormat="false" ht="15" hidden="false" customHeight="false" outlineLevel="0" collapsed="false">
      <c r="A15459" s="28" t="n">
        <v>46225</v>
      </c>
      <c r="B15459" s="21" t="s">
        <v>113</v>
      </c>
      <c r="C15459" s="21" t="s">
        <v>112</v>
      </c>
      <c r="D15459" s="29" t="n">
        <v>148.287</v>
      </c>
      <c r="E15459" s="29" t="n">
        <f aca="false">D15459/10</f>
        <v>14.8287</v>
      </c>
      <c r="F15459" s="29" t="n">
        <f aca="false">(E15459+Einstellungen!$B$20)*(1+Einstellungen!$B$10)</f>
        <v>39.846793</v>
      </c>
      <c r="G15459" s="21" t="str">
        <f aca="false">IF(F15459&lt;Einstellungen!$B$5,"ja","nein")</f>
        <v>nein</v>
      </c>
      <c r="H15459" s="21" t="s">
        <v>34</v>
      </c>
      <c r="I15459" s="29" t="n">
        <f aca="false">INDEX(Einstellungen!$B$27:$B$50,2)</f>
        <v>0.5</v>
      </c>
      <c r="J15459" s="29" t="n">
        <f aca="false">F15459*I15459</f>
        <v>19.9233965</v>
      </c>
    </row>
    <row r="15460" customFormat="false" ht="15" hidden="false" customHeight="false" outlineLevel="0" collapsed="false">
      <c r="A15460" s="28" t="n">
        <v>46225</v>
      </c>
      <c r="B15460" s="21" t="s">
        <v>114</v>
      </c>
      <c r="C15460" s="21" t="s">
        <v>112</v>
      </c>
      <c r="D15460" s="29" t="n">
        <v>143.232</v>
      </c>
      <c r="E15460" s="29" t="n">
        <f aca="false">D15460/10</f>
        <v>14.3232</v>
      </c>
      <c r="F15460" s="29" t="n">
        <f aca="false">(E15460+Einstellungen!$B$20)*(1+Einstellungen!$B$10)</f>
        <v>39.245248</v>
      </c>
      <c r="G15460" s="21" t="str">
        <f aca="false">IF(F15460&lt;Einstellungen!$B$5,"ja","nein")</f>
        <v>nein</v>
      </c>
      <c r="H15460" s="21" t="s">
        <v>34</v>
      </c>
      <c r="I15460" s="29" t="n">
        <f aca="false">INDEX(Einstellungen!$B$27:$B$50,3)</f>
        <v>0.45</v>
      </c>
      <c r="J15460" s="29" t="n">
        <f aca="false">F15460*I15460</f>
        <v>17.6603616</v>
      </c>
    </row>
    <row r="15461" customFormat="false" ht="15" hidden="false" customHeight="false" outlineLevel="0" collapsed="false">
      <c r="A15461" s="28" t="n">
        <v>46225</v>
      </c>
      <c r="B15461" s="21" t="s">
        <v>115</v>
      </c>
      <c r="C15461" s="21" t="s">
        <v>112</v>
      </c>
      <c r="D15461" s="29" t="n">
        <v>134.913</v>
      </c>
      <c r="E15461" s="29" t="n">
        <f aca="false">D15461/10</f>
        <v>13.4913</v>
      </c>
      <c r="F15461" s="29" t="n">
        <f aca="false">(E15461+Einstellungen!$B$20)*(1+Einstellungen!$B$10)</f>
        <v>38.255287</v>
      </c>
      <c r="G15461" s="21" t="str">
        <f aca="false">IF(F15461&lt;Einstellungen!$B$5,"ja","nein")</f>
        <v>nein</v>
      </c>
      <c r="H15461" s="21" t="s">
        <v>34</v>
      </c>
      <c r="I15461" s="29" t="n">
        <f aca="false">INDEX(Einstellungen!$B$27:$B$50,4)</f>
        <v>0.45</v>
      </c>
      <c r="J15461" s="29" t="n">
        <f aca="false">F15461*I15461</f>
        <v>17.21487915</v>
      </c>
    </row>
    <row r="15462" customFormat="false" ht="15" hidden="false" customHeight="false" outlineLevel="0" collapsed="false">
      <c r="A15462" s="28" t="n">
        <v>46225</v>
      </c>
      <c r="B15462" s="21" t="s">
        <v>116</v>
      </c>
      <c r="C15462" s="21" t="s">
        <v>112</v>
      </c>
      <c r="D15462" s="29" t="n">
        <v>130.665</v>
      </c>
      <c r="E15462" s="29" t="n">
        <f aca="false">D15462/10</f>
        <v>13.0665</v>
      </c>
      <c r="F15462" s="29" t="n">
        <f aca="false">(E15462+Einstellungen!$B$20)*(1+Einstellungen!$B$10)</f>
        <v>37.749775</v>
      </c>
      <c r="G15462" s="21" t="str">
        <f aca="false">IF(F15462&lt;Einstellungen!$B$5,"ja","nein")</f>
        <v>nein</v>
      </c>
      <c r="H15462" s="21" t="s">
        <v>34</v>
      </c>
      <c r="I15462" s="29" t="n">
        <f aca="false">INDEX(Einstellungen!$B$27:$B$50,5)</f>
        <v>0.45</v>
      </c>
      <c r="J15462" s="29" t="n">
        <f aca="false">F15462*I15462</f>
        <v>16.98739875</v>
      </c>
    </row>
    <row r="15463" customFormat="false" ht="15" hidden="false" customHeight="false" outlineLevel="0" collapsed="false">
      <c r="A15463" s="28" t="n">
        <v>46225</v>
      </c>
      <c r="B15463" s="21" t="s">
        <v>117</v>
      </c>
      <c r="C15463" s="21" t="s">
        <v>112</v>
      </c>
      <c r="D15463" s="29" t="n">
        <v>135.958</v>
      </c>
      <c r="E15463" s="29" t="n">
        <f aca="false">D15463/10</f>
        <v>13.5958</v>
      </c>
      <c r="F15463" s="29" t="n">
        <f aca="false">(E15463+Einstellungen!$B$20)*(1+Einstellungen!$B$10)</f>
        <v>38.379642</v>
      </c>
      <c r="G15463" s="21" t="str">
        <f aca="false">IF(F15463&lt;Einstellungen!$B$5,"ja","nein")</f>
        <v>nein</v>
      </c>
      <c r="H15463" s="21" t="s">
        <v>34</v>
      </c>
      <c r="I15463" s="29" t="n">
        <f aca="false">INDEX(Einstellungen!$B$27:$B$50,6)</f>
        <v>0.5</v>
      </c>
      <c r="J15463" s="29" t="n">
        <f aca="false">F15463*I15463</f>
        <v>19.189821</v>
      </c>
    </row>
    <row r="15464" customFormat="false" ht="15" hidden="false" customHeight="false" outlineLevel="0" collapsed="false">
      <c r="A15464" s="28" t="n">
        <v>46225</v>
      </c>
      <c r="B15464" s="21" t="s">
        <v>118</v>
      </c>
      <c r="C15464" s="21" t="s">
        <v>112</v>
      </c>
      <c r="D15464" s="29" t="n">
        <v>149.41</v>
      </c>
      <c r="E15464" s="29" t="n">
        <f aca="false">D15464/10</f>
        <v>14.941</v>
      </c>
      <c r="F15464" s="29" t="n">
        <f aca="false">(E15464+Einstellungen!$B$20)*(1+Einstellungen!$B$10)</f>
        <v>39.98043</v>
      </c>
      <c r="G15464" s="21" t="str">
        <f aca="false">IF(F15464&lt;Einstellungen!$B$5,"ja","nein")</f>
        <v>nein</v>
      </c>
      <c r="H15464" s="21" t="s">
        <v>34</v>
      </c>
      <c r="I15464" s="29" t="n">
        <f aca="false">INDEX(Einstellungen!$B$27:$B$50,7)</f>
        <v>0.7</v>
      </c>
      <c r="J15464" s="29" t="n">
        <f aca="false">F15464*I15464</f>
        <v>27.986301</v>
      </c>
    </row>
    <row r="15465" customFormat="false" ht="15" hidden="false" customHeight="false" outlineLevel="0" collapsed="false">
      <c r="A15465" s="28" t="n">
        <v>46225</v>
      </c>
      <c r="B15465" s="21" t="s">
        <v>119</v>
      </c>
      <c r="C15465" s="21" t="s">
        <v>112</v>
      </c>
      <c r="D15465" s="29" t="n">
        <v>145.345</v>
      </c>
      <c r="E15465" s="29" t="n">
        <f aca="false">D15465/10</f>
        <v>14.5345</v>
      </c>
      <c r="F15465" s="29" t="n">
        <f aca="false">(E15465+Einstellungen!$B$20)*(1+Einstellungen!$B$10)</f>
        <v>39.496695</v>
      </c>
      <c r="G15465" s="21" t="str">
        <f aca="false">IF(F15465&lt;Einstellungen!$B$5,"ja","nein")</f>
        <v>nein</v>
      </c>
      <c r="H15465" s="21" t="s">
        <v>34</v>
      </c>
      <c r="I15465" s="29" t="n">
        <f aca="false">INDEX(Einstellungen!$B$27:$B$50,8)</f>
        <v>0.95</v>
      </c>
      <c r="J15465" s="29" t="n">
        <f aca="false">F15465*I15465</f>
        <v>37.52186025</v>
      </c>
    </row>
    <row r="15466" customFormat="false" ht="15" hidden="false" customHeight="false" outlineLevel="0" collapsed="false">
      <c r="A15466" s="28" t="n">
        <v>46225</v>
      </c>
      <c r="B15466" s="21" t="s">
        <v>120</v>
      </c>
      <c r="C15466" s="21" t="s">
        <v>112</v>
      </c>
      <c r="D15466" s="29" t="n">
        <v>131.983</v>
      </c>
      <c r="E15466" s="29" t="n">
        <f aca="false">D15466/10</f>
        <v>13.1983</v>
      </c>
      <c r="F15466" s="29" t="n">
        <f aca="false">(E15466+Einstellungen!$B$20)*(1+Einstellungen!$B$10)</f>
        <v>37.906617</v>
      </c>
      <c r="G15466" s="21" t="str">
        <f aca="false">IF(F15466&lt;Einstellungen!$B$5,"ja","nein")</f>
        <v>nein</v>
      </c>
      <c r="H15466" s="21" t="s">
        <v>34</v>
      </c>
      <c r="I15466" s="29" t="n">
        <f aca="false">INDEX(Einstellungen!$B$27:$B$50,9)</f>
        <v>1.05</v>
      </c>
      <c r="J15466" s="29" t="n">
        <f aca="false">F15466*I15466</f>
        <v>39.80194785</v>
      </c>
    </row>
    <row r="15467" customFormat="false" ht="15" hidden="false" customHeight="false" outlineLevel="0" collapsed="false">
      <c r="A15467" s="28" t="n">
        <v>46225</v>
      </c>
      <c r="B15467" s="21" t="s">
        <v>121</v>
      </c>
      <c r="C15467" s="21" t="s">
        <v>112</v>
      </c>
      <c r="D15467" s="29" t="n">
        <v>90.942</v>
      </c>
      <c r="E15467" s="29" t="n">
        <f aca="false">D15467/10</f>
        <v>9.0942</v>
      </c>
      <c r="F15467" s="29" t="n">
        <f aca="false">(E15467+Einstellungen!$B$20)*(1+Einstellungen!$B$10)</f>
        <v>33.022738</v>
      </c>
      <c r="G15467" s="21" t="str">
        <f aca="false">IF(F15467&lt;Einstellungen!$B$5,"ja","nein")</f>
        <v>nein</v>
      </c>
      <c r="H15467" s="21" t="s">
        <v>34</v>
      </c>
      <c r="I15467" s="29" t="n">
        <f aca="false">INDEX(Einstellungen!$B$27:$B$50,10)</f>
        <v>1.05</v>
      </c>
      <c r="J15467" s="29" t="n">
        <f aca="false">F15467*I15467</f>
        <v>34.6738749</v>
      </c>
    </row>
    <row r="15468" customFormat="false" ht="15" hidden="false" customHeight="false" outlineLevel="0" collapsed="false">
      <c r="A15468" s="28" t="n">
        <v>46225</v>
      </c>
      <c r="B15468" s="21" t="s">
        <v>122</v>
      </c>
      <c r="C15468" s="21" t="s">
        <v>112</v>
      </c>
      <c r="D15468" s="29" t="n">
        <v>66.153</v>
      </c>
      <c r="E15468" s="29" t="n">
        <f aca="false">D15468/10</f>
        <v>6.6153</v>
      </c>
      <c r="F15468" s="29" t="n">
        <f aca="false">(E15468+Einstellungen!$B$20)*(1+Einstellungen!$B$10)</f>
        <v>30.072847</v>
      </c>
      <c r="G15468" s="21" t="str">
        <f aca="false">IF(F15468&lt;Einstellungen!$B$5,"ja","nein")</f>
        <v>nein</v>
      </c>
      <c r="H15468" s="21" t="s">
        <v>34</v>
      </c>
      <c r="I15468" s="29" t="n">
        <f aca="false">INDEX(Einstellungen!$B$27:$B$50,11)</f>
        <v>1.05</v>
      </c>
      <c r="J15468" s="29" t="n">
        <f aca="false">F15468*I15468</f>
        <v>31.57648935</v>
      </c>
    </row>
    <row r="15469" customFormat="false" ht="15" hidden="false" customHeight="false" outlineLevel="0" collapsed="false">
      <c r="A15469" s="28" t="n">
        <v>46225</v>
      </c>
      <c r="B15469" s="21" t="s">
        <v>123</v>
      </c>
      <c r="C15469" s="21" t="s">
        <v>112</v>
      </c>
      <c r="D15469" s="29" t="n">
        <v>30.935</v>
      </c>
      <c r="E15469" s="29" t="n">
        <f aca="false">D15469/10</f>
        <v>3.0935</v>
      </c>
      <c r="F15469" s="29" t="n">
        <f aca="false">(E15469+Einstellungen!$B$20)*(1+Einstellungen!$B$10)</f>
        <v>25.881905</v>
      </c>
      <c r="G15469" s="21" t="str">
        <f aca="false">IF(F15469&lt;Einstellungen!$B$5,"ja","nein")</f>
        <v>ja</v>
      </c>
      <c r="H15469" s="21" t="s">
        <v>34</v>
      </c>
      <c r="I15469" s="29" t="n">
        <f aca="false">INDEX(Einstellungen!$B$27:$B$50,12)</f>
        <v>1.1</v>
      </c>
      <c r="J15469" s="29" t="n">
        <f aca="false">F15469*I15469</f>
        <v>28.4700955</v>
      </c>
    </row>
    <row r="15470" customFormat="false" ht="15" hidden="false" customHeight="false" outlineLevel="0" collapsed="false">
      <c r="A15470" s="28" t="n">
        <v>46225</v>
      </c>
      <c r="B15470" s="21" t="s">
        <v>124</v>
      </c>
      <c r="C15470" s="21" t="s">
        <v>112</v>
      </c>
      <c r="D15470" s="29" t="n">
        <v>10.385</v>
      </c>
      <c r="E15470" s="29" t="n">
        <f aca="false">D15470/10</f>
        <v>1.0385</v>
      </c>
      <c r="F15470" s="29" t="n">
        <f aca="false">(E15470+Einstellungen!$B$20)*(1+Einstellungen!$B$10)</f>
        <v>23.436455</v>
      </c>
      <c r="G15470" s="21" t="str">
        <f aca="false">IF(F15470&lt;Einstellungen!$B$5,"ja","nein")</f>
        <v>ja</v>
      </c>
      <c r="H15470" s="21" t="s">
        <v>34</v>
      </c>
      <c r="I15470" s="29" t="n">
        <f aca="false">INDEX(Einstellungen!$B$27:$B$50,13)</f>
        <v>1.2</v>
      </c>
      <c r="J15470" s="29" t="n">
        <f aca="false">F15470*I15470</f>
        <v>28.123746</v>
      </c>
    </row>
    <row r="15471" customFormat="false" ht="15" hidden="false" customHeight="false" outlineLevel="0" collapsed="false">
      <c r="A15471" s="28" t="n">
        <v>46225</v>
      </c>
      <c r="B15471" s="21" t="s">
        <v>125</v>
      </c>
      <c r="C15471" s="21" t="s">
        <v>112</v>
      </c>
      <c r="D15471" s="29" t="n">
        <v>1.29</v>
      </c>
      <c r="E15471" s="29" t="n">
        <f aca="false">D15471/10</f>
        <v>0.129</v>
      </c>
      <c r="F15471" s="29" t="n">
        <f aca="false">(E15471+Einstellungen!$B$20)*(1+Einstellungen!$B$10)</f>
        <v>22.35415</v>
      </c>
      <c r="G15471" s="21" t="str">
        <f aca="false">IF(F15471&lt;Einstellungen!$B$5,"ja","nein")</f>
        <v>ja</v>
      </c>
      <c r="H15471" s="21" t="s">
        <v>34</v>
      </c>
      <c r="I15471" s="29" t="n">
        <f aca="false">INDEX(Einstellungen!$B$27:$B$50,14)</f>
        <v>1.15</v>
      </c>
      <c r="J15471" s="29" t="n">
        <f aca="false">F15471*I15471</f>
        <v>25.7072725</v>
      </c>
    </row>
    <row r="15472" customFormat="false" ht="15" hidden="false" customHeight="false" outlineLevel="0" collapsed="false">
      <c r="A15472" s="28" t="n">
        <v>46225</v>
      </c>
      <c r="B15472" s="21" t="s">
        <v>126</v>
      </c>
      <c r="C15472" s="21" t="s">
        <v>112</v>
      </c>
      <c r="D15472" s="29" t="n">
        <v>0.037</v>
      </c>
      <c r="E15472" s="29" t="n">
        <f aca="false">D15472/10</f>
        <v>0.0037</v>
      </c>
      <c r="F15472" s="29" t="n">
        <f aca="false">(E15472+Einstellungen!$B$20)*(1+Einstellungen!$B$10)</f>
        <v>22.205043</v>
      </c>
      <c r="G15472" s="21" t="str">
        <f aca="false">IF(F15472&lt;Einstellungen!$B$5,"ja","nein")</f>
        <v>ja</v>
      </c>
      <c r="H15472" s="21" t="s">
        <v>34</v>
      </c>
      <c r="I15472" s="29" t="n">
        <f aca="false">INDEX(Einstellungen!$B$27:$B$50,15)</f>
        <v>1</v>
      </c>
      <c r="J15472" s="29" t="n">
        <f aca="false">F15472*I15472</f>
        <v>22.205043</v>
      </c>
    </row>
    <row r="15473" customFormat="false" ht="15" hidden="false" customHeight="false" outlineLevel="0" collapsed="false">
      <c r="A15473" s="28" t="n">
        <v>46225</v>
      </c>
      <c r="B15473" s="21" t="s">
        <v>127</v>
      </c>
      <c r="C15473" s="21" t="s">
        <v>112</v>
      </c>
      <c r="D15473" s="29" t="n">
        <v>0.497</v>
      </c>
      <c r="E15473" s="29" t="n">
        <f aca="false">D15473/10</f>
        <v>0.0497</v>
      </c>
      <c r="F15473" s="29" t="n">
        <f aca="false">(E15473+Einstellungen!$B$20)*(1+Einstellungen!$B$10)</f>
        <v>22.259783</v>
      </c>
      <c r="G15473" s="21" t="str">
        <f aca="false">IF(F15473&lt;Einstellungen!$B$5,"ja","nein")</f>
        <v>ja</v>
      </c>
      <c r="H15473" s="21" t="s">
        <v>34</v>
      </c>
      <c r="I15473" s="29" t="n">
        <f aca="false">INDEX(Einstellungen!$B$27:$B$50,16)</f>
        <v>0.95</v>
      </c>
      <c r="J15473" s="29" t="n">
        <f aca="false">F15473*I15473</f>
        <v>21.14679385</v>
      </c>
    </row>
    <row r="15474" customFormat="false" ht="15" hidden="false" customHeight="false" outlineLevel="0" collapsed="false">
      <c r="A15474" s="28" t="n">
        <v>46225</v>
      </c>
      <c r="B15474" s="21" t="s">
        <v>128</v>
      </c>
      <c r="C15474" s="21" t="s">
        <v>112</v>
      </c>
      <c r="D15474" s="29" t="n">
        <v>9.15</v>
      </c>
      <c r="E15474" s="29" t="n">
        <f aca="false">D15474/10</f>
        <v>0.915</v>
      </c>
      <c r="F15474" s="29" t="n">
        <f aca="false">(E15474+Einstellungen!$B$20)*(1+Einstellungen!$B$10)</f>
        <v>23.28949</v>
      </c>
      <c r="G15474" s="21" t="str">
        <f aca="false">IF(F15474&lt;Einstellungen!$B$5,"ja","nein")</f>
        <v>ja</v>
      </c>
      <c r="H15474" s="21" t="s">
        <v>34</v>
      </c>
      <c r="I15474" s="29" t="n">
        <f aca="false">INDEX(Einstellungen!$B$27:$B$50,17)</f>
        <v>0.95</v>
      </c>
      <c r="J15474" s="29" t="n">
        <f aca="false">F15474*I15474</f>
        <v>22.1250155</v>
      </c>
    </row>
    <row r="15475" customFormat="false" ht="15" hidden="false" customHeight="false" outlineLevel="0" collapsed="false">
      <c r="A15475" s="28" t="n">
        <v>46225</v>
      </c>
      <c r="B15475" s="21" t="s">
        <v>129</v>
      </c>
      <c r="C15475" s="21" t="s">
        <v>112</v>
      </c>
      <c r="D15475" s="29" t="n">
        <v>63.21</v>
      </c>
      <c r="E15475" s="29" t="n">
        <f aca="false">D15475/10</f>
        <v>6.321</v>
      </c>
      <c r="F15475" s="29" t="n">
        <f aca="false">(E15475+Einstellungen!$B$20)*(1+Einstellungen!$B$10)</f>
        <v>29.72263</v>
      </c>
      <c r="G15475" s="21" t="str">
        <f aca="false">IF(F15475&lt;Einstellungen!$B$5,"ja","nein")</f>
        <v>nein</v>
      </c>
      <c r="H15475" s="21" t="s">
        <v>34</v>
      </c>
      <c r="I15475" s="29" t="n">
        <f aca="false">INDEX(Einstellungen!$B$27:$B$50,18)</f>
        <v>1.1</v>
      </c>
      <c r="J15475" s="29" t="n">
        <f aca="false">F15475*I15475</f>
        <v>32.694893</v>
      </c>
    </row>
    <row r="15476" customFormat="false" ht="15" hidden="false" customHeight="false" outlineLevel="0" collapsed="false">
      <c r="A15476" s="28" t="n">
        <v>46225</v>
      </c>
      <c r="B15476" s="21" t="s">
        <v>130</v>
      </c>
      <c r="C15476" s="21" t="s">
        <v>112</v>
      </c>
      <c r="D15476" s="29" t="n">
        <v>108.1</v>
      </c>
      <c r="E15476" s="29" t="n">
        <f aca="false">D15476/10</f>
        <v>10.81</v>
      </c>
      <c r="F15476" s="29" t="n">
        <f aca="false">(E15476+Einstellungen!$B$20)*(1+Einstellungen!$B$10)</f>
        <v>35.06454</v>
      </c>
      <c r="G15476" s="21" t="str">
        <f aca="false">IF(F15476&lt;Einstellungen!$B$5,"ja","nein")</f>
        <v>nein</v>
      </c>
      <c r="H15476" s="21" t="s">
        <v>34</v>
      </c>
      <c r="I15476" s="29" t="n">
        <f aca="false">INDEX(Einstellungen!$B$27:$B$50,19)</f>
        <v>1.35</v>
      </c>
      <c r="J15476" s="29" t="n">
        <f aca="false">F15476*I15476</f>
        <v>47.337129</v>
      </c>
    </row>
    <row r="15477" customFormat="false" ht="15" hidden="false" customHeight="false" outlineLevel="0" collapsed="false">
      <c r="A15477" s="28" t="n">
        <v>46225</v>
      </c>
      <c r="B15477" s="21" t="s">
        <v>131</v>
      </c>
      <c r="C15477" s="21" t="s">
        <v>112</v>
      </c>
      <c r="D15477" s="29" t="n">
        <v>137.827</v>
      </c>
      <c r="E15477" s="29" t="n">
        <f aca="false">D15477/10</f>
        <v>13.7827</v>
      </c>
      <c r="F15477" s="29" t="n">
        <f aca="false">(E15477+Einstellungen!$B$20)*(1+Einstellungen!$B$10)</f>
        <v>38.602053</v>
      </c>
      <c r="G15477" s="21" t="str">
        <f aca="false">IF(F15477&lt;Einstellungen!$B$5,"ja","nein")</f>
        <v>nein</v>
      </c>
      <c r="H15477" s="21" t="s">
        <v>34</v>
      </c>
      <c r="I15477" s="29" t="n">
        <f aca="false">INDEX(Einstellungen!$B$27:$B$50,20)</f>
        <v>1.45</v>
      </c>
      <c r="J15477" s="29" t="n">
        <f aca="false">F15477*I15477</f>
        <v>55.97297685</v>
      </c>
    </row>
    <row r="15478" customFormat="false" ht="15" hidden="false" customHeight="false" outlineLevel="0" collapsed="false">
      <c r="A15478" s="28" t="n">
        <v>46225</v>
      </c>
      <c r="B15478" s="21" t="s">
        <v>132</v>
      </c>
      <c r="C15478" s="21" t="s">
        <v>112</v>
      </c>
      <c r="D15478" s="29" t="n">
        <v>157.01</v>
      </c>
      <c r="E15478" s="29" t="n">
        <f aca="false">D15478/10</f>
        <v>15.701</v>
      </c>
      <c r="F15478" s="29" t="n">
        <f aca="false">(E15478+Einstellungen!$B$20)*(1+Einstellungen!$B$10)</f>
        <v>40.88483</v>
      </c>
      <c r="G15478" s="21" t="str">
        <f aca="false">IF(F15478&lt;Einstellungen!$B$5,"ja","nein")</f>
        <v>nein</v>
      </c>
      <c r="H15478" s="21" t="s">
        <v>34</v>
      </c>
      <c r="I15478" s="29" t="n">
        <f aca="false">INDEX(Einstellungen!$B$27:$B$50,21)</f>
        <v>1.4</v>
      </c>
      <c r="J15478" s="29" t="n">
        <f aca="false">F15478*I15478</f>
        <v>57.238762</v>
      </c>
    </row>
    <row r="15479" customFormat="false" ht="15" hidden="false" customHeight="false" outlineLevel="0" collapsed="false">
      <c r="A15479" s="28" t="n">
        <v>46225</v>
      </c>
      <c r="B15479" s="21" t="s">
        <v>133</v>
      </c>
      <c r="C15479" s="21" t="s">
        <v>112</v>
      </c>
      <c r="D15479" s="29" t="n">
        <v>161.76</v>
      </c>
      <c r="E15479" s="29" t="n">
        <f aca="false">D15479/10</f>
        <v>16.176</v>
      </c>
      <c r="F15479" s="29" t="n">
        <f aca="false">(E15479+Einstellungen!$B$20)*(1+Einstellungen!$B$10)</f>
        <v>41.45008</v>
      </c>
      <c r="G15479" s="21" t="str">
        <f aca="false">IF(F15479&lt;Einstellungen!$B$5,"ja","nein")</f>
        <v>nein</v>
      </c>
      <c r="H15479" s="21" t="s">
        <v>34</v>
      </c>
      <c r="I15479" s="29" t="n">
        <f aca="false">INDEX(Einstellungen!$B$27:$B$50,22)</f>
        <v>1.25</v>
      </c>
      <c r="J15479" s="29" t="n">
        <f aca="false">F15479*I15479</f>
        <v>51.8126</v>
      </c>
    </row>
    <row r="15480" customFormat="false" ht="15" hidden="false" customHeight="false" outlineLevel="0" collapsed="false">
      <c r="A15480" s="28" t="n">
        <v>46225</v>
      </c>
      <c r="B15480" s="21" t="s">
        <v>134</v>
      </c>
      <c r="C15480" s="21" t="s">
        <v>112</v>
      </c>
      <c r="D15480" s="29" t="n">
        <v>157.61</v>
      </c>
      <c r="E15480" s="29" t="n">
        <f aca="false">D15480/10</f>
        <v>15.761</v>
      </c>
      <c r="F15480" s="29" t="n">
        <f aca="false">(E15480+Einstellungen!$B$20)*(1+Einstellungen!$B$10)</f>
        <v>40.95623</v>
      </c>
      <c r="G15480" s="21" t="str">
        <f aca="false">IF(F15480&lt;Einstellungen!$B$5,"ja","nein")</f>
        <v>nein</v>
      </c>
      <c r="H15480" s="21" t="s">
        <v>34</v>
      </c>
      <c r="I15480" s="29" t="n">
        <f aca="false">INDEX(Einstellungen!$B$27:$B$50,23)</f>
        <v>1.05</v>
      </c>
      <c r="J15480" s="29" t="n">
        <f aca="false">F15480*I15480</f>
        <v>43.0040415</v>
      </c>
    </row>
    <row r="15481" customFormat="false" ht="15" hidden="false" customHeight="false" outlineLevel="0" collapsed="false">
      <c r="A15481" s="28" t="n">
        <v>46225</v>
      </c>
      <c r="B15481" s="21" t="s">
        <v>135</v>
      </c>
      <c r="C15481" s="21" t="s">
        <v>112</v>
      </c>
      <c r="D15481" s="29" t="n">
        <v>143.542</v>
      </c>
      <c r="E15481" s="29" t="n">
        <f aca="false">D15481/10</f>
        <v>14.3542</v>
      </c>
      <c r="F15481" s="29" t="n">
        <f aca="false">(E15481+Einstellungen!$B$20)*(1+Einstellungen!$B$10)</f>
        <v>39.282138</v>
      </c>
      <c r="G15481" s="21" t="str">
        <f aca="false">IF(F15481&lt;Einstellungen!$B$5,"ja","nein")</f>
        <v>nein</v>
      </c>
      <c r="H15481" s="21" t="s">
        <v>34</v>
      </c>
      <c r="I15481" s="29" t="n">
        <f aca="false">INDEX(Einstellungen!$B$27:$B$50,24)</f>
        <v>0.8</v>
      </c>
      <c r="J15481" s="29" t="n">
        <f aca="false">F15481*I15481</f>
        <v>31.4257104</v>
      </c>
    </row>
    <row r="15482" customFormat="false" ht="15" hidden="false" customHeight="false" outlineLevel="0" collapsed="false">
      <c r="A15482" s="28" t="n">
        <v>46226</v>
      </c>
      <c r="B15482" s="21" t="s">
        <v>111</v>
      </c>
      <c r="C15482" s="21" t="s">
        <v>136</v>
      </c>
      <c r="D15482" s="29" t="n">
        <v>142.755</v>
      </c>
      <c r="E15482" s="29" t="n">
        <f aca="false">D15482/10</f>
        <v>14.2755</v>
      </c>
      <c r="F15482" s="29" t="n">
        <f aca="false">(E15482+Einstellungen!$B$20)*(1+Einstellungen!$B$10)</f>
        <v>39.188485</v>
      </c>
      <c r="G15482" s="21" t="str">
        <f aca="false">IF(F15482&lt;Einstellungen!$B$5,"ja","nein")</f>
        <v>nein</v>
      </c>
      <c r="H15482" s="21" t="s">
        <v>34</v>
      </c>
      <c r="I15482" s="29" t="n">
        <f aca="false">INDEX(Einstellungen!$B$27:$B$50,1)</f>
        <v>0.6</v>
      </c>
      <c r="J15482" s="29" t="n">
        <f aca="false">F15482*I15482</f>
        <v>23.513091</v>
      </c>
    </row>
    <row r="15483" customFormat="false" ht="15" hidden="false" customHeight="false" outlineLevel="0" collapsed="false">
      <c r="A15483" s="28" t="n">
        <v>46226</v>
      </c>
      <c r="B15483" s="21" t="s">
        <v>113</v>
      </c>
      <c r="C15483" s="21" t="s">
        <v>136</v>
      </c>
      <c r="D15483" s="29" t="n">
        <v>137.345</v>
      </c>
      <c r="E15483" s="29" t="n">
        <f aca="false">D15483/10</f>
        <v>13.7345</v>
      </c>
      <c r="F15483" s="29" t="n">
        <f aca="false">(E15483+Einstellungen!$B$20)*(1+Einstellungen!$B$10)</f>
        <v>38.544695</v>
      </c>
      <c r="G15483" s="21" t="str">
        <f aca="false">IF(F15483&lt;Einstellungen!$B$5,"ja","nein")</f>
        <v>nein</v>
      </c>
      <c r="H15483" s="21" t="s">
        <v>34</v>
      </c>
      <c r="I15483" s="29" t="n">
        <f aca="false">INDEX(Einstellungen!$B$27:$B$50,2)</f>
        <v>0.5</v>
      </c>
      <c r="J15483" s="29" t="n">
        <f aca="false">F15483*I15483</f>
        <v>19.2723475</v>
      </c>
    </row>
    <row r="15484" customFormat="false" ht="15" hidden="false" customHeight="false" outlineLevel="0" collapsed="false">
      <c r="A15484" s="28" t="n">
        <v>46226</v>
      </c>
      <c r="B15484" s="21" t="s">
        <v>114</v>
      </c>
      <c r="C15484" s="21" t="s">
        <v>136</v>
      </c>
      <c r="D15484" s="29" t="n">
        <v>133.66</v>
      </c>
      <c r="E15484" s="29" t="n">
        <f aca="false">D15484/10</f>
        <v>13.366</v>
      </c>
      <c r="F15484" s="29" t="n">
        <f aca="false">(E15484+Einstellungen!$B$20)*(1+Einstellungen!$B$10)</f>
        <v>38.10618</v>
      </c>
      <c r="G15484" s="21" t="str">
        <f aca="false">IF(F15484&lt;Einstellungen!$B$5,"ja","nein")</f>
        <v>nein</v>
      </c>
      <c r="H15484" s="21" t="s">
        <v>34</v>
      </c>
      <c r="I15484" s="29" t="n">
        <f aca="false">INDEX(Einstellungen!$B$27:$B$50,3)</f>
        <v>0.45</v>
      </c>
      <c r="J15484" s="29" t="n">
        <f aca="false">F15484*I15484</f>
        <v>17.147781</v>
      </c>
    </row>
    <row r="15485" customFormat="false" ht="15" hidden="false" customHeight="false" outlineLevel="0" collapsed="false">
      <c r="A15485" s="28" t="n">
        <v>46226</v>
      </c>
      <c r="B15485" s="21" t="s">
        <v>115</v>
      </c>
      <c r="C15485" s="21" t="s">
        <v>136</v>
      </c>
      <c r="D15485" s="29" t="n">
        <v>132.965</v>
      </c>
      <c r="E15485" s="29" t="n">
        <f aca="false">D15485/10</f>
        <v>13.2965</v>
      </c>
      <c r="F15485" s="29" t="n">
        <f aca="false">(E15485+Einstellungen!$B$20)*(1+Einstellungen!$B$10)</f>
        <v>38.023475</v>
      </c>
      <c r="G15485" s="21" t="str">
        <f aca="false">IF(F15485&lt;Einstellungen!$B$5,"ja","nein")</f>
        <v>nein</v>
      </c>
      <c r="H15485" s="21" t="s">
        <v>34</v>
      </c>
      <c r="I15485" s="29" t="n">
        <f aca="false">INDEX(Einstellungen!$B$27:$B$50,4)</f>
        <v>0.45</v>
      </c>
      <c r="J15485" s="29" t="n">
        <f aca="false">F15485*I15485</f>
        <v>17.11056375</v>
      </c>
    </row>
    <row r="15486" customFormat="false" ht="15" hidden="false" customHeight="false" outlineLevel="0" collapsed="false">
      <c r="A15486" s="28" t="n">
        <v>46226</v>
      </c>
      <c r="B15486" s="21" t="s">
        <v>116</v>
      </c>
      <c r="C15486" s="21" t="s">
        <v>136</v>
      </c>
      <c r="D15486" s="29" t="n">
        <v>136.24</v>
      </c>
      <c r="E15486" s="29" t="n">
        <f aca="false">D15486/10</f>
        <v>13.624</v>
      </c>
      <c r="F15486" s="29" t="n">
        <f aca="false">(E15486+Einstellungen!$B$20)*(1+Einstellungen!$B$10)</f>
        <v>38.4132</v>
      </c>
      <c r="G15486" s="21" t="str">
        <f aca="false">IF(F15486&lt;Einstellungen!$B$5,"ja","nein")</f>
        <v>nein</v>
      </c>
      <c r="H15486" s="21" t="s">
        <v>34</v>
      </c>
      <c r="I15486" s="29" t="n">
        <f aca="false">INDEX(Einstellungen!$B$27:$B$50,5)</f>
        <v>0.45</v>
      </c>
      <c r="J15486" s="29" t="n">
        <f aca="false">F15486*I15486</f>
        <v>17.28594</v>
      </c>
    </row>
    <row r="15487" customFormat="false" ht="15" hidden="false" customHeight="false" outlineLevel="0" collapsed="false">
      <c r="A15487" s="28" t="n">
        <v>46226</v>
      </c>
      <c r="B15487" s="21" t="s">
        <v>117</v>
      </c>
      <c r="C15487" s="21" t="s">
        <v>136</v>
      </c>
      <c r="D15487" s="29" t="n">
        <v>143.045</v>
      </c>
      <c r="E15487" s="29" t="n">
        <f aca="false">D15487/10</f>
        <v>14.3045</v>
      </c>
      <c r="F15487" s="29" t="n">
        <f aca="false">(E15487+Einstellungen!$B$20)*(1+Einstellungen!$B$10)</f>
        <v>39.222995</v>
      </c>
      <c r="G15487" s="21" t="str">
        <f aca="false">IF(F15487&lt;Einstellungen!$B$5,"ja","nein")</f>
        <v>nein</v>
      </c>
      <c r="H15487" s="21" t="s">
        <v>34</v>
      </c>
      <c r="I15487" s="29" t="n">
        <f aca="false">INDEX(Einstellungen!$B$27:$B$50,6)</f>
        <v>0.5</v>
      </c>
      <c r="J15487" s="29" t="n">
        <f aca="false">F15487*I15487</f>
        <v>19.6114975</v>
      </c>
    </row>
    <row r="15488" customFormat="false" ht="15" hidden="false" customHeight="false" outlineLevel="0" collapsed="false">
      <c r="A15488" s="28" t="n">
        <v>46226</v>
      </c>
      <c r="B15488" s="21" t="s">
        <v>118</v>
      </c>
      <c r="C15488" s="21" t="s">
        <v>136</v>
      </c>
      <c r="D15488" s="29" t="n">
        <v>159.18</v>
      </c>
      <c r="E15488" s="29" t="n">
        <f aca="false">D15488/10</f>
        <v>15.918</v>
      </c>
      <c r="F15488" s="29" t="n">
        <f aca="false">(E15488+Einstellungen!$B$20)*(1+Einstellungen!$B$10)</f>
        <v>41.14306</v>
      </c>
      <c r="G15488" s="21" t="str">
        <f aca="false">IF(F15488&lt;Einstellungen!$B$5,"ja","nein")</f>
        <v>nein</v>
      </c>
      <c r="H15488" s="21" t="s">
        <v>34</v>
      </c>
      <c r="I15488" s="29" t="n">
        <f aca="false">INDEX(Einstellungen!$B$27:$B$50,7)</f>
        <v>0.7</v>
      </c>
      <c r="J15488" s="29" t="n">
        <f aca="false">F15488*I15488</f>
        <v>28.800142</v>
      </c>
    </row>
    <row r="15489" customFormat="false" ht="15" hidden="false" customHeight="false" outlineLevel="0" collapsed="false">
      <c r="A15489" s="28" t="n">
        <v>46226</v>
      </c>
      <c r="B15489" s="21" t="s">
        <v>119</v>
      </c>
      <c r="C15489" s="21" t="s">
        <v>136</v>
      </c>
      <c r="D15489" s="29" t="n">
        <v>167.873</v>
      </c>
      <c r="E15489" s="29" t="n">
        <f aca="false">D15489/10</f>
        <v>16.7873</v>
      </c>
      <c r="F15489" s="29" t="n">
        <f aca="false">(E15489+Einstellungen!$B$20)*(1+Einstellungen!$B$10)</f>
        <v>42.177527</v>
      </c>
      <c r="G15489" s="21" t="str">
        <f aca="false">IF(F15489&lt;Einstellungen!$B$5,"ja","nein")</f>
        <v>nein</v>
      </c>
      <c r="H15489" s="21" t="s">
        <v>34</v>
      </c>
      <c r="I15489" s="29" t="n">
        <f aca="false">INDEX(Einstellungen!$B$27:$B$50,8)</f>
        <v>0.95</v>
      </c>
      <c r="J15489" s="29" t="n">
        <f aca="false">F15489*I15489</f>
        <v>40.06865065</v>
      </c>
    </row>
    <row r="15490" customFormat="false" ht="15" hidden="false" customHeight="false" outlineLevel="0" collapsed="false">
      <c r="A15490" s="28" t="n">
        <v>46226</v>
      </c>
      <c r="B15490" s="21" t="s">
        <v>120</v>
      </c>
      <c r="C15490" s="21" t="s">
        <v>136</v>
      </c>
      <c r="D15490" s="29" t="n">
        <v>159.952</v>
      </c>
      <c r="E15490" s="29" t="n">
        <f aca="false">D15490/10</f>
        <v>15.9952</v>
      </c>
      <c r="F15490" s="29" t="n">
        <f aca="false">(E15490+Einstellungen!$B$20)*(1+Einstellungen!$B$10)</f>
        <v>41.234928</v>
      </c>
      <c r="G15490" s="21" t="str">
        <f aca="false">IF(F15490&lt;Einstellungen!$B$5,"ja","nein")</f>
        <v>nein</v>
      </c>
      <c r="H15490" s="21" t="s">
        <v>34</v>
      </c>
      <c r="I15490" s="29" t="n">
        <f aca="false">INDEX(Einstellungen!$B$27:$B$50,9)</f>
        <v>1.05</v>
      </c>
      <c r="J15490" s="29" t="n">
        <f aca="false">F15490*I15490</f>
        <v>43.2966744</v>
      </c>
    </row>
    <row r="15491" customFormat="false" ht="15" hidden="false" customHeight="false" outlineLevel="0" collapsed="false">
      <c r="A15491" s="28" t="n">
        <v>46226</v>
      </c>
      <c r="B15491" s="21" t="s">
        <v>121</v>
      </c>
      <c r="C15491" s="21" t="s">
        <v>136</v>
      </c>
      <c r="D15491" s="29" t="n">
        <v>134.327</v>
      </c>
      <c r="E15491" s="29" t="n">
        <f aca="false">D15491/10</f>
        <v>13.4327</v>
      </c>
      <c r="F15491" s="29" t="n">
        <f aca="false">(E15491+Einstellungen!$B$20)*(1+Einstellungen!$B$10)</f>
        <v>38.185553</v>
      </c>
      <c r="G15491" s="21" t="str">
        <f aca="false">IF(F15491&lt;Einstellungen!$B$5,"ja","nein")</f>
        <v>nein</v>
      </c>
      <c r="H15491" s="21" t="s">
        <v>34</v>
      </c>
      <c r="I15491" s="29" t="n">
        <f aca="false">INDEX(Einstellungen!$B$27:$B$50,10)</f>
        <v>1.05</v>
      </c>
      <c r="J15491" s="29" t="n">
        <f aca="false">F15491*I15491</f>
        <v>40.09483065</v>
      </c>
    </row>
    <row r="15492" customFormat="false" ht="15" hidden="false" customHeight="false" outlineLevel="0" collapsed="false">
      <c r="A15492" s="28" t="n">
        <v>46226</v>
      </c>
      <c r="B15492" s="21" t="s">
        <v>122</v>
      </c>
      <c r="C15492" s="21" t="s">
        <v>136</v>
      </c>
      <c r="D15492" s="29" t="n">
        <v>101.98</v>
      </c>
      <c r="E15492" s="29" t="n">
        <f aca="false">D15492/10</f>
        <v>10.198</v>
      </c>
      <c r="F15492" s="29" t="n">
        <f aca="false">(E15492+Einstellungen!$B$20)*(1+Einstellungen!$B$10)</f>
        <v>34.33626</v>
      </c>
      <c r="G15492" s="21" t="str">
        <f aca="false">IF(F15492&lt;Einstellungen!$B$5,"ja","nein")</f>
        <v>nein</v>
      </c>
      <c r="H15492" s="21" t="s">
        <v>34</v>
      </c>
      <c r="I15492" s="29" t="n">
        <f aca="false">INDEX(Einstellungen!$B$27:$B$50,11)</f>
        <v>1.05</v>
      </c>
      <c r="J15492" s="29" t="n">
        <f aca="false">F15492*I15492</f>
        <v>36.053073</v>
      </c>
    </row>
    <row r="15493" customFormat="false" ht="15" hidden="false" customHeight="false" outlineLevel="0" collapsed="false">
      <c r="A15493" s="28" t="n">
        <v>46226</v>
      </c>
      <c r="B15493" s="21" t="s">
        <v>123</v>
      </c>
      <c r="C15493" s="21" t="s">
        <v>136</v>
      </c>
      <c r="D15493" s="29" t="n">
        <v>79.54</v>
      </c>
      <c r="E15493" s="29" t="n">
        <f aca="false">D15493/10</f>
        <v>7.954</v>
      </c>
      <c r="F15493" s="29" t="n">
        <f aca="false">(E15493+Einstellungen!$B$20)*(1+Einstellungen!$B$10)</f>
        <v>31.6659</v>
      </c>
      <c r="G15493" s="21" t="str">
        <f aca="false">IF(F15493&lt;Einstellungen!$B$5,"ja","nein")</f>
        <v>nein</v>
      </c>
      <c r="H15493" s="21" t="s">
        <v>34</v>
      </c>
      <c r="I15493" s="29" t="n">
        <f aca="false">INDEX(Einstellungen!$B$27:$B$50,12)</f>
        <v>1.1</v>
      </c>
      <c r="J15493" s="29" t="n">
        <f aca="false">F15493*I15493</f>
        <v>34.83249</v>
      </c>
    </row>
    <row r="15494" customFormat="false" ht="15" hidden="false" customHeight="false" outlineLevel="0" collapsed="false">
      <c r="A15494" s="28" t="n">
        <v>46226</v>
      </c>
      <c r="B15494" s="21" t="s">
        <v>124</v>
      </c>
      <c r="C15494" s="21" t="s">
        <v>136</v>
      </c>
      <c r="D15494" s="29" t="n">
        <v>31.093</v>
      </c>
      <c r="E15494" s="29" t="n">
        <f aca="false">D15494/10</f>
        <v>3.1093</v>
      </c>
      <c r="F15494" s="29" t="n">
        <f aca="false">(E15494+Einstellungen!$B$20)*(1+Einstellungen!$B$10)</f>
        <v>25.900707</v>
      </c>
      <c r="G15494" s="21" t="str">
        <f aca="false">IF(F15494&lt;Einstellungen!$B$5,"ja","nein")</f>
        <v>ja</v>
      </c>
      <c r="H15494" s="21" t="s">
        <v>34</v>
      </c>
      <c r="I15494" s="29" t="n">
        <f aca="false">INDEX(Einstellungen!$B$27:$B$50,13)</f>
        <v>1.2</v>
      </c>
      <c r="J15494" s="29" t="n">
        <f aca="false">F15494*I15494</f>
        <v>31.0808484</v>
      </c>
    </row>
    <row r="15495" customFormat="false" ht="15" hidden="false" customHeight="false" outlineLevel="0" collapsed="false">
      <c r="A15495" s="28" t="n">
        <v>46226</v>
      </c>
      <c r="B15495" s="21" t="s">
        <v>125</v>
      </c>
      <c r="C15495" s="21" t="s">
        <v>136</v>
      </c>
      <c r="D15495" s="29" t="n">
        <v>4.303</v>
      </c>
      <c r="E15495" s="29" t="n">
        <f aca="false">D15495/10</f>
        <v>0.4303</v>
      </c>
      <c r="F15495" s="29" t="n">
        <f aca="false">(E15495+Einstellungen!$B$20)*(1+Einstellungen!$B$10)</f>
        <v>22.712697</v>
      </c>
      <c r="G15495" s="21" t="str">
        <f aca="false">IF(F15495&lt;Einstellungen!$B$5,"ja","nein")</f>
        <v>ja</v>
      </c>
      <c r="H15495" s="21" t="s">
        <v>34</v>
      </c>
      <c r="I15495" s="29" t="n">
        <f aca="false">INDEX(Einstellungen!$B$27:$B$50,14)</f>
        <v>1.15</v>
      </c>
      <c r="J15495" s="29" t="n">
        <f aca="false">F15495*I15495</f>
        <v>26.11960155</v>
      </c>
    </row>
    <row r="15496" customFormat="false" ht="15" hidden="false" customHeight="false" outlineLevel="0" collapsed="false">
      <c r="A15496" s="28" t="n">
        <v>46226</v>
      </c>
      <c r="B15496" s="21" t="s">
        <v>126</v>
      </c>
      <c r="C15496" s="21" t="s">
        <v>136</v>
      </c>
      <c r="D15496" s="29" t="n">
        <v>0</v>
      </c>
      <c r="E15496" s="29" t="n">
        <f aca="false">D15496/10</f>
        <v>0</v>
      </c>
      <c r="F15496" s="29" t="n">
        <f aca="false">(E15496+Einstellungen!$B$20)*(1+Einstellungen!$B$10)</f>
        <v>22.20064</v>
      </c>
      <c r="G15496" s="21" t="str">
        <f aca="false">IF(F15496&lt;Einstellungen!$B$5,"ja","nein")</f>
        <v>ja</v>
      </c>
      <c r="H15496" s="21" t="s">
        <v>34</v>
      </c>
      <c r="I15496" s="29" t="n">
        <f aca="false">INDEX(Einstellungen!$B$27:$B$50,15)</f>
        <v>1</v>
      </c>
      <c r="J15496" s="29" t="n">
        <f aca="false">F15496*I15496</f>
        <v>22.20064</v>
      </c>
    </row>
    <row r="15497" customFormat="false" ht="15" hidden="false" customHeight="false" outlineLevel="0" collapsed="false">
      <c r="A15497" s="28" t="n">
        <v>46226</v>
      </c>
      <c r="B15497" s="21" t="s">
        <v>127</v>
      </c>
      <c r="C15497" s="21" t="s">
        <v>136</v>
      </c>
      <c r="D15497" s="29" t="n">
        <v>0.03</v>
      </c>
      <c r="E15497" s="29" t="n">
        <f aca="false">D15497/10</f>
        <v>0.003</v>
      </c>
      <c r="F15497" s="29" t="n">
        <f aca="false">(E15497+Einstellungen!$B$20)*(1+Einstellungen!$B$10)</f>
        <v>22.20421</v>
      </c>
      <c r="G15497" s="21" t="str">
        <f aca="false">IF(F15497&lt;Einstellungen!$B$5,"ja","nein")</f>
        <v>ja</v>
      </c>
      <c r="H15497" s="21" t="s">
        <v>34</v>
      </c>
      <c r="I15497" s="29" t="n">
        <f aca="false">INDEX(Einstellungen!$B$27:$B$50,16)</f>
        <v>0.95</v>
      </c>
      <c r="J15497" s="29" t="n">
        <f aca="false">F15497*I15497</f>
        <v>21.0939995</v>
      </c>
    </row>
    <row r="15498" customFormat="false" ht="15" hidden="false" customHeight="false" outlineLevel="0" collapsed="false">
      <c r="A15498" s="28" t="n">
        <v>46226</v>
      </c>
      <c r="B15498" s="21" t="s">
        <v>128</v>
      </c>
      <c r="C15498" s="21" t="s">
        <v>136</v>
      </c>
      <c r="D15498" s="29" t="n">
        <v>21.998</v>
      </c>
      <c r="E15498" s="29" t="n">
        <f aca="false">D15498/10</f>
        <v>2.1998</v>
      </c>
      <c r="F15498" s="29" t="n">
        <f aca="false">(E15498+Einstellungen!$B$20)*(1+Einstellungen!$B$10)</f>
        <v>24.818402</v>
      </c>
      <c r="G15498" s="21" t="str">
        <f aca="false">IF(F15498&lt;Einstellungen!$B$5,"ja","nein")</f>
        <v>ja</v>
      </c>
      <c r="H15498" s="21" t="s">
        <v>34</v>
      </c>
      <c r="I15498" s="29" t="n">
        <f aca="false">INDEX(Einstellungen!$B$27:$B$50,17)</f>
        <v>0.95</v>
      </c>
      <c r="J15498" s="29" t="n">
        <f aca="false">F15498*I15498</f>
        <v>23.5774819</v>
      </c>
    </row>
    <row r="15499" customFormat="false" ht="15" hidden="false" customHeight="false" outlineLevel="0" collapsed="false">
      <c r="A15499" s="28" t="n">
        <v>46226</v>
      </c>
      <c r="B15499" s="21" t="s">
        <v>129</v>
      </c>
      <c r="C15499" s="21" t="s">
        <v>136</v>
      </c>
      <c r="D15499" s="29" t="n">
        <v>96.705</v>
      </c>
      <c r="E15499" s="29" t="n">
        <f aca="false">D15499/10</f>
        <v>9.6705</v>
      </c>
      <c r="F15499" s="29" t="n">
        <f aca="false">(E15499+Einstellungen!$B$20)*(1+Einstellungen!$B$10)</f>
        <v>33.708535</v>
      </c>
      <c r="G15499" s="21" t="str">
        <f aca="false">IF(F15499&lt;Einstellungen!$B$5,"ja","nein")</f>
        <v>nein</v>
      </c>
      <c r="H15499" s="21" t="s">
        <v>34</v>
      </c>
      <c r="I15499" s="29" t="n">
        <f aca="false">INDEX(Einstellungen!$B$27:$B$50,18)</f>
        <v>1.1</v>
      </c>
      <c r="J15499" s="29" t="n">
        <f aca="false">F15499*I15499</f>
        <v>37.0793885</v>
      </c>
    </row>
    <row r="15500" customFormat="false" ht="15" hidden="false" customHeight="false" outlineLevel="0" collapsed="false">
      <c r="A15500" s="28" t="n">
        <v>46226</v>
      </c>
      <c r="B15500" s="21" t="s">
        <v>130</v>
      </c>
      <c r="C15500" s="21" t="s">
        <v>136</v>
      </c>
      <c r="D15500" s="29" t="n">
        <v>142.64</v>
      </c>
      <c r="E15500" s="29" t="n">
        <f aca="false">D15500/10</f>
        <v>14.264</v>
      </c>
      <c r="F15500" s="29" t="n">
        <f aca="false">(E15500+Einstellungen!$B$20)*(1+Einstellungen!$B$10)</f>
        <v>39.1748</v>
      </c>
      <c r="G15500" s="21" t="str">
        <f aca="false">IF(F15500&lt;Einstellungen!$B$5,"ja","nein")</f>
        <v>nein</v>
      </c>
      <c r="H15500" s="21" t="s">
        <v>34</v>
      </c>
      <c r="I15500" s="29" t="n">
        <f aca="false">INDEX(Einstellungen!$B$27:$B$50,19)</f>
        <v>1.35</v>
      </c>
      <c r="J15500" s="29" t="n">
        <f aca="false">F15500*I15500</f>
        <v>52.88598</v>
      </c>
    </row>
    <row r="15501" customFormat="false" ht="15" hidden="false" customHeight="false" outlineLevel="0" collapsed="false">
      <c r="A15501" s="28" t="n">
        <v>46226</v>
      </c>
      <c r="B15501" s="21" t="s">
        <v>131</v>
      </c>
      <c r="C15501" s="21" t="s">
        <v>136</v>
      </c>
      <c r="D15501" s="29" t="n">
        <v>166.1</v>
      </c>
      <c r="E15501" s="29" t="n">
        <f aca="false">D15501/10</f>
        <v>16.61</v>
      </c>
      <c r="F15501" s="29" t="n">
        <f aca="false">(E15501+Einstellungen!$B$20)*(1+Einstellungen!$B$10)</f>
        <v>41.96654</v>
      </c>
      <c r="G15501" s="21" t="str">
        <f aca="false">IF(F15501&lt;Einstellungen!$B$5,"ja","nein")</f>
        <v>nein</v>
      </c>
      <c r="H15501" s="21" t="s">
        <v>34</v>
      </c>
      <c r="I15501" s="29" t="n">
        <f aca="false">INDEX(Einstellungen!$B$27:$B$50,20)</f>
        <v>1.45</v>
      </c>
      <c r="J15501" s="29" t="n">
        <f aca="false">F15501*I15501</f>
        <v>60.851483</v>
      </c>
    </row>
    <row r="15502" customFormat="false" ht="15" hidden="false" customHeight="false" outlineLevel="0" collapsed="false">
      <c r="A15502" s="28" t="n">
        <v>46226</v>
      </c>
      <c r="B15502" s="21" t="s">
        <v>132</v>
      </c>
      <c r="C15502" s="21" t="s">
        <v>136</v>
      </c>
      <c r="D15502" s="29" t="n">
        <v>185.015</v>
      </c>
      <c r="E15502" s="29" t="n">
        <f aca="false">D15502/10</f>
        <v>18.5015</v>
      </c>
      <c r="F15502" s="29" t="n">
        <f aca="false">(E15502+Einstellungen!$B$20)*(1+Einstellungen!$B$10)</f>
        <v>44.217425</v>
      </c>
      <c r="G15502" s="21" t="str">
        <f aca="false">IF(F15502&lt;Einstellungen!$B$5,"ja","nein")</f>
        <v>nein</v>
      </c>
      <c r="H15502" s="21" t="s">
        <v>34</v>
      </c>
      <c r="I15502" s="29" t="n">
        <f aca="false">INDEX(Einstellungen!$B$27:$B$50,21)</f>
        <v>1.4</v>
      </c>
      <c r="J15502" s="29" t="n">
        <f aca="false">F15502*I15502</f>
        <v>61.904395</v>
      </c>
    </row>
    <row r="15503" customFormat="false" ht="15" hidden="false" customHeight="false" outlineLevel="0" collapsed="false">
      <c r="A15503" s="28" t="n">
        <v>46226</v>
      </c>
      <c r="B15503" s="21" t="s">
        <v>133</v>
      </c>
      <c r="C15503" s="21" t="s">
        <v>136</v>
      </c>
      <c r="D15503" s="29" t="n">
        <v>190</v>
      </c>
      <c r="E15503" s="29" t="n">
        <f aca="false">D15503/10</f>
        <v>19</v>
      </c>
      <c r="F15503" s="29" t="n">
        <f aca="false">(E15503+Einstellungen!$B$20)*(1+Einstellungen!$B$10)</f>
        <v>44.81064</v>
      </c>
      <c r="G15503" s="21" t="str">
        <f aca="false">IF(F15503&lt;Einstellungen!$B$5,"ja","nein")</f>
        <v>nein</v>
      </c>
      <c r="H15503" s="21" t="s">
        <v>34</v>
      </c>
      <c r="I15503" s="29" t="n">
        <f aca="false">INDEX(Einstellungen!$B$27:$B$50,22)</f>
        <v>1.25</v>
      </c>
      <c r="J15503" s="29" t="n">
        <f aca="false">F15503*I15503</f>
        <v>56.0133</v>
      </c>
    </row>
    <row r="15504" customFormat="false" ht="15" hidden="false" customHeight="false" outlineLevel="0" collapsed="false">
      <c r="A15504" s="28" t="n">
        <v>46226</v>
      </c>
      <c r="B15504" s="21" t="s">
        <v>134</v>
      </c>
      <c r="C15504" s="21" t="s">
        <v>136</v>
      </c>
      <c r="D15504" s="29" t="n">
        <v>186.542</v>
      </c>
      <c r="E15504" s="29" t="n">
        <f aca="false">D15504/10</f>
        <v>18.6542</v>
      </c>
      <c r="F15504" s="29" t="n">
        <f aca="false">(E15504+Einstellungen!$B$20)*(1+Einstellungen!$B$10)</f>
        <v>44.399138</v>
      </c>
      <c r="G15504" s="21" t="str">
        <f aca="false">IF(F15504&lt;Einstellungen!$B$5,"ja","nein")</f>
        <v>nein</v>
      </c>
      <c r="H15504" s="21" t="s">
        <v>34</v>
      </c>
      <c r="I15504" s="29" t="n">
        <f aca="false">INDEX(Einstellungen!$B$27:$B$50,23)</f>
        <v>1.05</v>
      </c>
      <c r="J15504" s="29" t="n">
        <f aca="false">F15504*I15504</f>
        <v>46.6190949</v>
      </c>
    </row>
    <row r="15505" customFormat="false" ht="15" hidden="false" customHeight="false" outlineLevel="0" collapsed="false">
      <c r="A15505" s="28" t="n">
        <v>46226</v>
      </c>
      <c r="B15505" s="21" t="s">
        <v>135</v>
      </c>
      <c r="C15505" s="21" t="s">
        <v>136</v>
      </c>
      <c r="D15505" s="29" t="n">
        <v>170.42</v>
      </c>
      <c r="E15505" s="29" t="n">
        <f aca="false">D15505/10</f>
        <v>17.042</v>
      </c>
      <c r="F15505" s="29" t="n">
        <f aca="false">(E15505+Einstellungen!$B$20)*(1+Einstellungen!$B$10)</f>
        <v>42.48062</v>
      </c>
      <c r="G15505" s="21" t="str">
        <f aca="false">IF(F15505&lt;Einstellungen!$B$5,"ja","nein")</f>
        <v>nein</v>
      </c>
      <c r="H15505" s="21" t="s">
        <v>34</v>
      </c>
      <c r="I15505" s="29" t="n">
        <f aca="false">INDEX(Einstellungen!$B$27:$B$50,24)</f>
        <v>0.8</v>
      </c>
      <c r="J15505" s="29" t="n">
        <f aca="false">F15505*I15505</f>
        <v>33.984496</v>
      </c>
    </row>
    <row r="15506" customFormat="false" ht="15" hidden="false" customHeight="false" outlineLevel="0" collapsed="false">
      <c r="A15506" s="28" t="n">
        <v>46227</v>
      </c>
      <c r="B15506" s="21" t="s">
        <v>111</v>
      </c>
      <c r="C15506" s="21" t="s">
        <v>137</v>
      </c>
      <c r="D15506" s="29" t="n">
        <v>161.002</v>
      </c>
      <c r="E15506" s="29" t="n">
        <f aca="false">D15506/10</f>
        <v>16.1002</v>
      </c>
      <c r="F15506" s="29" t="n">
        <f aca="false">(E15506+Einstellungen!$B$20)*(1+Einstellungen!$B$10)</f>
        <v>41.359878</v>
      </c>
      <c r="G15506" s="21" t="str">
        <f aca="false">IF(F15506&lt;Einstellungen!$B$5,"ja","nein")</f>
        <v>nein</v>
      </c>
      <c r="H15506" s="21" t="s">
        <v>34</v>
      </c>
      <c r="I15506" s="29" t="n">
        <f aca="false">INDEX(Einstellungen!$B$27:$B$50,1)</f>
        <v>0.6</v>
      </c>
      <c r="J15506" s="29" t="n">
        <f aca="false">F15506*I15506</f>
        <v>24.8159268</v>
      </c>
    </row>
    <row r="15507" customFormat="false" ht="15" hidden="false" customHeight="false" outlineLevel="0" collapsed="false">
      <c r="A15507" s="28" t="n">
        <v>46227</v>
      </c>
      <c r="B15507" s="21" t="s">
        <v>113</v>
      </c>
      <c r="C15507" s="21" t="s">
        <v>137</v>
      </c>
      <c r="D15507" s="29" t="n">
        <v>157.137</v>
      </c>
      <c r="E15507" s="29" t="n">
        <f aca="false">D15507/10</f>
        <v>15.7137</v>
      </c>
      <c r="F15507" s="29" t="n">
        <f aca="false">(E15507+Einstellungen!$B$20)*(1+Einstellungen!$B$10)</f>
        <v>40.899943</v>
      </c>
      <c r="G15507" s="21" t="str">
        <f aca="false">IF(F15507&lt;Einstellungen!$B$5,"ja","nein")</f>
        <v>nein</v>
      </c>
      <c r="H15507" s="21" t="s">
        <v>34</v>
      </c>
      <c r="I15507" s="29" t="n">
        <f aca="false">INDEX(Einstellungen!$B$27:$B$50,2)</f>
        <v>0.5</v>
      </c>
      <c r="J15507" s="29" t="n">
        <f aca="false">F15507*I15507</f>
        <v>20.4499715</v>
      </c>
    </row>
    <row r="15508" customFormat="false" ht="15" hidden="false" customHeight="false" outlineLevel="0" collapsed="false">
      <c r="A15508" s="28" t="n">
        <v>46227</v>
      </c>
      <c r="B15508" s="21" t="s">
        <v>114</v>
      </c>
      <c r="C15508" s="21" t="s">
        <v>137</v>
      </c>
      <c r="D15508" s="29" t="n">
        <v>151.812</v>
      </c>
      <c r="E15508" s="29" t="n">
        <f aca="false">D15508/10</f>
        <v>15.1812</v>
      </c>
      <c r="F15508" s="29" t="n">
        <f aca="false">(E15508+Einstellungen!$B$20)*(1+Einstellungen!$B$10)</f>
        <v>40.266268</v>
      </c>
      <c r="G15508" s="21" t="str">
        <f aca="false">IF(F15508&lt;Einstellungen!$B$5,"ja","nein")</f>
        <v>nein</v>
      </c>
      <c r="H15508" s="21" t="s">
        <v>34</v>
      </c>
      <c r="I15508" s="29" t="n">
        <f aca="false">INDEX(Einstellungen!$B$27:$B$50,3)</f>
        <v>0.45</v>
      </c>
      <c r="J15508" s="29" t="n">
        <f aca="false">F15508*I15508</f>
        <v>18.1198206</v>
      </c>
    </row>
    <row r="15509" customFormat="false" ht="15" hidden="false" customHeight="false" outlineLevel="0" collapsed="false">
      <c r="A15509" s="28" t="n">
        <v>46227</v>
      </c>
      <c r="B15509" s="21" t="s">
        <v>115</v>
      </c>
      <c r="C15509" s="21" t="s">
        <v>137</v>
      </c>
      <c r="D15509" s="29" t="n">
        <v>153.327</v>
      </c>
      <c r="E15509" s="29" t="n">
        <f aca="false">D15509/10</f>
        <v>15.3327</v>
      </c>
      <c r="F15509" s="29" t="n">
        <f aca="false">(E15509+Einstellungen!$B$20)*(1+Einstellungen!$B$10)</f>
        <v>40.446553</v>
      </c>
      <c r="G15509" s="21" t="str">
        <f aca="false">IF(F15509&lt;Einstellungen!$B$5,"ja","nein")</f>
        <v>nein</v>
      </c>
      <c r="H15509" s="21" t="s">
        <v>34</v>
      </c>
      <c r="I15509" s="29" t="n">
        <f aca="false">INDEX(Einstellungen!$B$27:$B$50,4)</f>
        <v>0.45</v>
      </c>
      <c r="J15509" s="29" t="n">
        <f aca="false">F15509*I15509</f>
        <v>18.20094885</v>
      </c>
    </row>
    <row r="15510" customFormat="false" ht="15" hidden="false" customHeight="false" outlineLevel="0" collapsed="false">
      <c r="A15510" s="28" t="n">
        <v>46227</v>
      </c>
      <c r="B15510" s="21" t="s">
        <v>116</v>
      </c>
      <c r="C15510" s="21" t="s">
        <v>137</v>
      </c>
      <c r="D15510" s="29" t="n">
        <v>155.66</v>
      </c>
      <c r="E15510" s="29" t="n">
        <f aca="false">D15510/10</f>
        <v>15.566</v>
      </c>
      <c r="F15510" s="29" t="n">
        <f aca="false">(E15510+Einstellungen!$B$20)*(1+Einstellungen!$B$10)</f>
        <v>40.72418</v>
      </c>
      <c r="G15510" s="21" t="str">
        <f aca="false">IF(F15510&lt;Einstellungen!$B$5,"ja","nein")</f>
        <v>nein</v>
      </c>
      <c r="H15510" s="21" t="s">
        <v>34</v>
      </c>
      <c r="I15510" s="29" t="n">
        <f aca="false">INDEX(Einstellungen!$B$27:$B$50,5)</f>
        <v>0.45</v>
      </c>
      <c r="J15510" s="29" t="n">
        <f aca="false">F15510*I15510</f>
        <v>18.325881</v>
      </c>
    </row>
    <row r="15511" customFormat="false" ht="15" hidden="false" customHeight="false" outlineLevel="0" collapsed="false">
      <c r="A15511" s="28" t="n">
        <v>46227</v>
      </c>
      <c r="B15511" s="21" t="s">
        <v>117</v>
      </c>
      <c r="C15511" s="21" t="s">
        <v>137</v>
      </c>
      <c r="D15511" s="29" t="n">
        <v>161.167</v>
      </c>
      <c r="E15511" s="29" t="n">
        <f aca="false">D15511/10</f>
        <v>16.1167</v>
      </c>
      <c r="F15511" s="29" t="n">
        <f aca="false">(E15511+Einstellungen!$B$20)*(1+Einstellungen!$B$10)</f>
        <v>41.379513</v>
      </c>
      <c r="G15511" s="21" t="str">
        <f aca="false">IF(F15511&lt;Einstellungen!$B$5,"ja","nein")</f>
        <v>nein</v>
      </c>
      <c r="H15511" s="21" t="s">
        <v>34</v>
      </c>
      <c r="I15511" s="29" t="n">
        <f aca="false">INDEX(Einstellungen!$B$27:$B$50,6)</f>
        <v>0.5</v>
      </c>
      <c r="J15511" s="29" t="n">
        <f aca="false">F15511*I15511</f>
        <v>20.6897565</v>
      </c>
    </row>
    <row r="15512" customFormat="false" ht="15" hidden="false" customHeight="false" outlineLevel="0" collapsed="false">
      <c r="A15512" s="28" t="n">
        <v>46227</v>
      </c>
      <c r="B15512" s="21" t="s">
        <v>118</v>
      </c>
      <c r="C15512" s="21" t="s">
        <v>137</v>
      </c>
      <c r="D15512" s="29" t="n">
        <v>172.54</v>
      </c>
      <c r="E15512" s="29" t="n">
        <f aca="false">D15512/10</f>
        <v>17.254</v>
      </c>
      <c r="F15512" s="29" t="n">
        <f aca="false">(E15512+Einstellungen!$B$20)*(1+Einstellungen!$B$10)</f>
        <v>42.7329</v>
      </c>
      <c r="G15512" s="21" t="str">
        <f aca="false">IF(F15512&lt;Einstellungen!$B$5,"ja","nein")</f>
        <v>nein</v>
      </c>
      <c r="H15512" s="21" t="s">
        <v>34</v>
      </c>
      <c r="I15512" s="29" t="n">
        <f aca="false">INDEX(Einstellungen!$B$27:$B$50,7)</f>
        <v>0.7</v>
      </c>
      <c r="J15512" s="29" t="n">
        <f aca="false">F15512*I15512</f>
        <v>29.91303</v>
      </c>
    </row>
    <row r="15513" customFormat="false" ht="15" hidden="false" customHeight="false" outlineLevel="0" collapsed="false">
      <c r="A15513" s="28" t="n">
        <v>46227</v>
      </c>
      <c r="B15513" s="21" t="s">
        <v>119</v>
      </c>
      <c r="C15513" s="21" t="s">
        <v>137</v>
      </c>
      <c r="D15513" s="29" t="n">
        <v>167.387</v>
      </c>
      <c r="E15513" s="29" t="n">
        <f aca="false">D15513/10</f>
        <v>16.7387</v>
      </c>
      <c r="F15513" s="29" t="n">
        <f aca="false">(E15513+Einstellungen!$B$20)*(1+Einstellungen!$B$10)</f>
        <v>42.119693</v>
      </c>
      <c r="G15513" s="21" t="str">
        <f aca="false">IF(F15513&lt;Einstellungen!$B$5,"ja","nein")</f>
        <v>nein</v>
      </c>
      <c r="H15513" s="21" t="s">
        <v>34</v>
      </c>
      <c r="I15513" s="29" t="n">
        <f aca="false">INDEX(Einstellungen!$B$27:$B$50,8)</f>
        <v>0.95</v>
      </c>
      <c r="J15513" s="29" t="n">
        <f aca="false">F15513*I15513</f>
        <v>40.01370835</v>
      </c>
    </row>
    <row r="15514" customFormat="false" ht="15" hidden="false" customHeight="false" outlineLevel="0" collapsed="false">
      <c r="A15514" s="28" t="n">
        <v>46227</v>
      </c>
      <c r="B15514" s="21" t="s">
        <v>120</v>
      </c>
      <c r="C15514" s="21" t="s">
        <v>137</v>
      </c>
      <c r="D15514" s="29" t="n">
        <v>159.998</v>
      </c>
      <c r="E15514" s="29" t="n">
        <f aca="false">D15514/10</f>
        <v>15.9998</v>
      </c>
      <c r="F15514" s="29" t="n">
        <f aca="false">(E15514+Einstellungen!$B$20)*(1+Einstellungen!$B$10)</f>
        <v>41.240402</v>
      </c>
      <c r="G15514" s="21" t="str">
        <f aca="false">IF(F15514&lt;Einstellungen!$B$5,"ja","nein")</f>
        <v>nein</v>
      </c>
      <c r="H15514" s="21" t="s">
        <v>34</v>
      </c>
      <c r="I15514" s="29" t="n">
        <f aca="false">INDEX(Einstellungen!$B$27:$B$50,9)</f>
        <v>1.05</v>
      </c>
      <c r="J15514" s="29" t="n">
        <f aca="false">F15514*I15514</f>
        <v>43.3024221</v>
      </c>
    </row>
    <row r="15515" customFormat="false" ht="15" hidden="false" customHeight="false" outlineLevel="0" collapsed="false">
      <c r="A15515" s="28" t="n">
        <v>46227</v>
      </c>
      <c r="B15515" s="21" t="s">
        <v>121</v>
      </c>
      <c r="C15515" s="21" t="s">
        <v>137</v>
      </c>
      <c r="D15515" s="29" t="n">
        <v>132.602</v>
      </c>
      <c r="E15515" s="29" t="n">
        <f aca="false">D15515/10</f>
        <v>13.2602</v>
      </c>
      <c r="F15515" s="29" t="n">
        <f aca="false">(E15515+Einstellungen!$B$20)*(1+Einstellungen!$B$10)</f>
        <v>37.980278</v>
      </c>
      <c r="G15515" s="21" t="str">
        <f aca="false">IF(F15515&lt;Einstellungen!$B$5,"ja","nein")</f>
        <v>nein</v>
      </c>
      <c r="H15515" s="21" t="s">
        <v>34</v>
      </c>
      <c r="I15515" s="29" t="n">
        <f aca="false">INDEX(Einstellungen!$B$27:$B$50,10)</f>
        <v>1.05</v>
      </c>
      <c r="J15515" s="29" t="n">
        <f aca="false">F15515*I15515</f>
        <v>39.8792919</v>
      </c>
    </row>
    <row r="15516" customFormat="false" ht="15" hidden="false" customHeight="false" outlineLevel="0" collapsed="false">
      <c r="A15516" s="28" t="n">
        <v>46227</v>
      </c>
      <c r="B15516" s="21" t="s">
        <v>122</v>
      </c>
      <c r="C15516" s="21" t="s">
        <v>137</v>
      </c>
      <c r="D15516" s="29" t="n">
        <v>102.315</v>
      </c>
      <c r="E15516" s="29" t="n">
        <f aca="false">D15516/10</f>
        <v>10.2315</v>
      </c>
      <c r="F15516" s="29" t="n">
        <f aca="false">(E15516+Einstellungen!$B$20)*(1+Einstellungen!$B$10)</f>
        <v>34.376125</v>
      </c>
      <c r="G15516" s="21" t="str">
        <f aca="false">IF(F15516&lt;Einstellungen!$B$5,"ja","nein")</f>
        <v>nein</v>
      </c>
      <c r="H15516" s="21" t="s">
        <v>34</v>
      </c>
      <c r="I15516" s="29" t="n">
        <f aca="false">INDEX(Einstellungen!$B$27:$B$50,11)</f>
        <v>1.05</v>
      </c>
      <c r="J15516" s="29" t="n">
        <f aca="false">F15516*I15516</f>
        <v>36.09493125</v>
      </c>
    </row>
    <row r="15517" customFormat="false" ht="15" hidden="false" customHeight="false" outlineLevel="0" collapsed="false">
      <c r="A15517" s="28" t="n">
        <v>46227</v>
      </c>
      <c r="B15517" s="21" t="s">
        <v>123</v>
      </c>
      <c r="C15517" s="21" t="s">
        <v>137</v>
      </c>
      <c r="D15517" s="29" t="n">
        <v>75.662</v>
      </c>
      <c r="E15517" s="29" t="n">
        <f aca="false">D15517/10</f>
        <v>7.5662</v>
      </c>
      <c r="F15517" s="29" t="n">
        <f aca="false">(E15517+Einstellungen!$B$20)*(1+Einstellungen!$B$10)</f>
        <v>31.204418</v>
      </c>
      <c r="G15517" s="21" t="str">
        <f aca="false">IF(F15517&lt;Einstellungen!$B$5,"ja","nein")</f>
        <v>nein</v>
      </c>
      <c r="H15517" s="21" t="s">
        <v>34</v>
      </c>
      <c r="I15517" s="29" t="n">
        <f aca="false">INDEX(Einstellungen!$B$27:$B$50,12)</f>
        <v>1.1</v>
      </c>
      <c r="J15517" s="29" t="n">
        <f aca="false">F15517*I15517</f>
        <v>34.3248598</v>
      </c>
    </row>
    <row r="15518" customFormat="false" ht="15" hidden="false" customHeight="false" outlineLevel="0" collapsed="false">
      <c r="A15518" s="28" t="n">
        <v>46227</v>
      </c>
      <c r="B15518" s="21" t="s">
        <v>124</v>
      </c>
      <c r="C15518" s="21" t="s">
        <v>137</v>
      </c>
      <c r="D15518" s="29" t="n">
        <v>44.742</v>
      </c>
      <c r="E15518" s="29" t="n">
        <f aca="false">D15518/10</f>
        <v>4.4742</v>
      </c>
      <c r="F15518" s="29" t="n">
        <f aca="false">(E15518+Einstellungen!$B$20)*(1+Einstellungen!$B$10)</f>
        <v>27.524938</v>
      </c>
      <c r="G15518" s="21" t="str">
        <f aca="false">IF(F15518&lt;Einstellungen!$B$5,"ja","nein")</f>
        <v>ja</v>
      </c>
      <c r="H15518" s="21" t="s">
        <v>34</v>
      </c>
      <c r="I15518" s="29" t="n">
        <f aca="false">INDEX(Einstellungen!$B$27:$B$50,13)</f>
        <v>1.2</v>
      </c>
      <c r="J15518" s="29" t="n">
        <f aca="false">F15518*I15518</f>
        <v>33.0299256</v>
      </c>
    </row>
    <row r="15519" customFormat="false" ht="15" hidden="false" customHeight="false" outlineLevel="0" collapsed="false">
      <c r="A15519" s="28" t="n">
        <v>46227</v>
      </c>
      <c r="B15519" s="21" t="s">
        <v>125</v>
      </c>
      <c r="C15519" s="21" t="s">
        <v>137</v>
      </c>
      <c r="D15519" s="29" t="n">
        <v>21.025</v>
      </c>
      <c r="E15519" s="29" t="n">
        <f aca="false">D15519/10</f>
        <v>2.1025</v>
      </c>
      <c r="F15519" s="29" t="n">
        <f aca="false">(E15519+Einstellungen!$B$20)*(1+Einstellungen!$B$10)</f>
        <v>24.702615</v>
      </c>
      <c r="G15519" s="21" t="str">
        <f aca="false">IF(F15519&lt;Einstellungen!$B$5,"ja","nein")</f>
        <v>ja</v>
      </c>
      <c r="H15519" s="21" t="s">
        <v>34</v>
      </c>
      <c r="I15519" s="29" t="n">
        <f aca="false">INDEX(Einstellungen!$B$27:$B$50,14)</f>
        <v>1.15</v>
      </c>
      <c r="J15519" s="29" t="n">
        <f aca="false">F15519*I15519</f>
        <v>28.40800725</v>
      </c>
    </row>
    <row r="15520" customFormat="false" ht="15" hidden="false" customHeight="false" outlineLevel="0" collapsed="false">
      <c r="A15520" s="28" t="n">
        <v>46227</v>
      </c>
      <c r="B15520" s="21" t="s">
        <v>126</v>
      </c>
      <c r="C15520" s="21" t="s">
        <v>137</v>
      </c>
      <c r="D15520" s="29" t="n">
        <v>6.485</v>
      </c>
      <c r="E15520" s="29" t="n">
        <f aca="false">D15520/10</f>
        <v>0.6485</v>
      </c>
      <c r="F15520" s="29" t="n">
        <f aca="false">(E15520+Einstellungen!$B$20)*(1+Einstellungen!$B$10)</f>
        <v>22.972355</v>
      </c>
      <c r="G15520" s="21" t="str">
        <f aca="false">IF(F15520&lt;Einstellungen!$B$5,"ja","nein")</f>
        <v>ja</v>
      </c>
      <c r="H15520" s="21" t="s">
        <v>34</v>
      </c>
      <c r="I15520" s="29" t="n">
        <f aca="false">INDEX(Einstellungen!$B$27:$B$50,15)</f>
        <v>1</v>
      </c>
      <c r="J15520" s="29" t="n">
        <f aca="false">F15520*I15520</f>
        <v>22.972355</v>
      </c>
    </row>
    <row r="15521" customFormat="false" ht="15" hidden="false" customHeight="false" outlineLevel="0" collapsed="false">
      <c r="A15521" s="28" t="n">
        <v>46227</v>
      </c>
      <c r="B15521" s="21" t="s">
        <v>127</v>
      </c>
      <c r="C15521" s="21" t="s">
        <v>137</v>
      </c>
      <c r="D15521" s="29" t="n">
        <v>14.29</v>
      </c>
      <c r="E15521" s="29" t="n">
        <f aca="false">D15521/10</f>
        <v>1.429</v>
      </c>
      <c r="F15521" s="29" t="n">
        <f aca="false">(E15521+Einstellungen!$B$20)*(1+Einstellungen!$B$10)</f>
        <v>23.90115</v>
      </c>
      <c r="G15521" s="21" t="str">
        <f aca="false">IF(F15521&lt;Einstellungen!$B$5,"ja","nein")</f>
        <v>ja</v>
      </c>
      <c r="H15521" s="21" t="s">
        <v>34</v>
      </c>
      <c r="I15521" s="29" t="n">
        <f aca="false">INDEX(Einstellungen!$B$27:$B$50,16)</f>
        <v>0.95</v>
      </c>
      <c r="J15521" s="29" t="n">
        <f aca="false">F15521*I15521</f>
        <v>22.7060925</v>
      </c>
    </row>
    <row r="15522" customFormat="false" ht="15" hidden="false" customHeight="false" outlineLevel="0" collapsed="false">
      <c r="A15522" s="28" t="n">
        <v>46227</v>
      </c>
      <c r="B15522" s="21" t="s">
        <v>128</v>
      </c>
      <c r="C15522" s="21" t="s">
        <v>137</v>
      </c>
      <c r="D15522" s="29" t="n">
        <v>68.965</v>
      </c>
      <c r="E15522" s="29" t="n">
        <f aca="false">D15522/10</f>
        <v>6.8965</v>
      </c>
      <c r="F15522" s="29" t="n">
        <f aca="false">(E15522+Einstellungen!$B$20)*(1+Einstellungen!$B$10)</f>
        <v>30.407475</v>
      </c>
      <c r="G15522" s="21" t="str">
        <f aca="false">IF(F15522&lt;Einstellungen!$B$5,"ja","nein")</f>
        <v>nein</v>
      </c>
      <c r="H15522" s="21" t="s">
        <v>34</v>
      </c>
      <c r="I15522" s="29" t="n">
        <f aca="false">INDEX(Einstellungen!$B$27:$B$50,17)</f>
        <v>0.95</v>
      </c>
      <c r="J15522" s="29" t="n">
        <f aca="false">F15522*I15522</f>
        <v>28.88710125</v>
      </c>
    </row>
    <row r="15523" customFormat="false" ht="15" hidden="false" customHeight="false" outlineLevel="0" collapsed="false">
      <c r="A15523" s="28" t="n">
        <v>46227</v>
      </c>
      <c r="B15523" s="21" t="s">
        <v>129</v>
      </c>
      <c r="C15523" s="21" t="s">
        <v>137</v>
      </c>
      <c r="D15523" s="29" t="n">
        <v>114.017</v>
      </c>
      <c r="E15523" s="29" t="n">
        <f aca="false">D15523/10</f>
        <v>11.4017</v>
      </c>
      <c r="F15523" s="29" t="n">
        <f aca="false">(E15523+Einstellungen!$B$20)*(1+Einstellungen!$B$10)</f>
        <v>35.768663</v>
      </c>
      <c r="G15523" s="21" t="str">
        <f aca="false">IF(F15523&lt;Einstellungen!$B$5,"ja","nein")</f>
        <v>nein</v>
      </c>
      <c r="H15523" s="21" t="s">
        <v>34</v>
      </c>
      <c r="I15523" s="29" t="n">
        <f aca="false">INDEX(Einstellungen!$B$27:$B$50,18)</f>
        <v>1.1</v>
      </c>
      <c r="J15523" s="29" t="n">
        <f aca="false">F15523*I15523</f>
        <v>39.3455293</v>
      </c>
    </row>
    <row r="15524" customFormat="false" ht="15" hidden="false" customHeight="false" outlineLevel="0" collapsed="false">
      <c r="A15524" s="28" t="n">
        <v>46227</v>
      </c>
      <c r="B15524" s="21" t="s">
        <v>130</v>
      </c>
      <c r="C15524" s="21" t="s">
        <v>137</v>
      </c>
      <c r="D15524" s="29" t="n">
        <v>154.665</v>
      </c>
      <c r="E15524" s="29" t="n">
        <f aca="false">D15524/10</f>
        <v>15.4665</v>
      </c>
      <c r="F15524" s="29" t="n">
        <f aca="false">(E15524+Einstellungen!$B$20)*(1+Einstellungen!$B$10)</f>
        <v>40.605775</v>
      </c>
      <c r="G15524" s="21" t="str">
        <f aca="false">IF(F15524&lt;Einstellungen!$B$5,"ja","nein")</f>
        <v>nein</v>
      </c>
      <c r="H15524" s="21" t="s">
        <v>34</v>
      </c>
      <c r="I15524" s="29" t="n">
        <f aca="false">INDEX(Einstellungen!$B$27:$B$50,19)</f>
        <v>1.35</v>
      </c>
      <c r="J15524" s="29" t="n">
        <f aca="false">F15524*I15524</f>
        <v>54.81779625</v>
      </c>
    </row>
    <row r="15525" customFormat="false" ht="15" hidden="false" customHeight="false" outlineLevel="0" collapsed="false">
      <c r="A15525" s="28" t="n">
        <v>46227</v>
      </c>
      <c r="B15525" s="21" t="s">
        <v>131</v>
      </c>
      <c r="C15525" s="21" t="s">
        <v>137</v>
      </c>
      <c r="D15525" s="29" t="n">
        <v>180.135</v>
      </c>
      <c r="E15525" s="29" t="n">
        <f aca="false">D15525/10</f>
        <v>18.0135</v>
      </c>
      <c r="F15525" s="29" t="n">
        <f aca="false">(E15525+Einstellungen!$B$20)*(1+Einstellungen!$B$10)</f>
        <v>43.636705</v>
      </c>
      <c r="G15525" s="21" t="str">
        <f aca="false">IF(F15525&lt;Einstellungen!$B$5,"ja","nein")</f>
        <v>nein</v>
      </c>
      <c r="H15525" s="21" t="s">
        <v>34</v>
      </c>
      <c r="I15525" s="29" t="n">
        <f aca="false">INDEX(Einstellungen!$B$27:$B$50,20)</f>
        <v>1.45</v>
      </c>
      <c r="J15525" s="29" t="n">
        <f aca="false">F15525*I15525</f>
        <v>63.27322225</v>
      </c>
    </row>
    <row r="15526" customFormat="false" ht="15" hidden="false" customHeight="false" outlineLevel="0" collapsed="false">
      <c r="A15526" s="28" t="n">
        <v>46227</v>
      </c>
      <c r="B15526" s="21" t="s">
        <v>132</v>
      </c>
      <c r="C15526" s="21" t="s">
        <v>137</v>
      </c>
      <c r="D15526" s="29" t="n">
        <v>200.042</v>
      </c>
      <c r="E15526" s="29" t="n">
        <f aca="false">D15526/10</f>
        <v>20.0042</v>
      </c>
      <c r="F15526" s="29" t="n">
        <f aca="false">(E15526+Einstellungen!$B$20)*(1+Einstellungen!$B$10)</f>
        <v>46.005638</v>
      </c>
      <c r="G15526" s="21" t="str">
        <f aca="false">IF(F15526&lt;Einstellungen!$B$5,"ja","nein")</f>
        <v>nein</v>
      </c>
      <c r="H15526" s="21" t="s">
        <v>34</v>
      </c>
      <c r="I15526" s="29" t="n">
        <f aca="false">INDEX(Einstellungen!$B$27:$B$50,21)</f>
        <v>1.4</v>
      </c>
      <c r="J15526" s="29" t="n">
        <f aca="false">F15526*I15526</f>
        <v>64.4078932</v>
      </c>
    </row>
    <row r="15527" customFormat="false" ht="15" hidden="false" customHeight="false" outlineLevel="0" collapsed="false">
      <c r="A15527" s="28" t="n">
        <v>46227</v>
      </c>
      <c r="B15527" s="21" t="s">
        <v>133</v>
      </c>
      <c r="C15527" s="21" t="s">
        <v>137</v>
      </c>
      <c r="D15527" s="29" t="n">
        <v>203.173</v>
      </c>
      <c r="E15527" s="29" t="n">
        <f aca="false">D15527/10</f>
        <v>20.3173</v>
      </c>
      <c r="F15527" s="29" t="n">
        <f aca="false">(E15527+Einstellungen!$B$20)*(1+Einstellungen!$B$10)</f>
        <v>46.378227</v>
      </c>
      <c r="G15527" s="21" t="str">
        <f aca="false">IF(F15527&lt;Einstellungen!$B$5,"ja","nein")</f>
        <v>nein</v>
      </c>
      <c r="H15527" s="21" t="s">
        <v>34</v>
      </c>
      <c r="I15527" s="29" t="n">
        <f aca="false">INDEX(Einstellungen!$B$27:$B$50,22)</f>
        <v>1.25</v>
      </c>
      <c r="J15527" s="29" t="n">
        <f aca="false">F15527*I15527</f>
        <v>57.97278375</v>
      </c>
    </row>
    <row r="15528" customFormat="false" ht="15" hidden="false" customHeight="false" outlineLevel="0" collapsed="false">
      <c r="A15528" s="28" t="n">
        <v>46227</v>
      </c>
      <c r="B15528" s="21" t="s">
        <v>134</v>
      </c>
      <c r="C15528" s="21" t="s">
        <v>137</v>
      </c>
      <c r="D15528" s="29" t="n">
        <v>194.517</v>
      </c>
      <c r="E15528" s="29" t="n">
        <f aca="false">D15528/10</f>
        <v>19.4517</v>
      </c>
      <c r="F15528" s="29" t="n">
        <f aca="false">(E15528+Einstellungen!$B$20)*(1+Einstellungen!$B$10)</f>
        <v>45.348163</v>
      </c>
      <c r="G15528" s="21" t="str">
        <f aca="false">IF(F15528&lt;Einstellungen!$B$5,"ja","nein")</f>
        <v>nein</v>
      </c>
      <c r="H15528" s="21" t="s">
        <v>34</v>
      </c>
      <c r="I15528" s="29" t="n">
        <f aca="false">INDEX(Einstellungen!$B$27:$B$50,23)</f>
        <v>1.05</v>
      </c>
      <c r="J15528" s="29" t="n">
        <f aca="false">F15528*I15528</f>
        <v>47.61557115</v>
      </c>
    </row>
    <row r="15529" customFormat="false" ht="15" hidden="false" customHeight="false" outlineLevel="0" collapsed="false">
      <c r="A15529" s="28" t="n">
        <v>46227</v>
      </c>
      <c r="B15529" s="21" t="s">
        <v>135</v>
      </c>
      <c r="C15529" s="21" t="s">
        <v>137</v>
      </c>
      <c r="D15529" s="29" t="n">
        <v>180.115</v>
      </c>
      <c r="E15529" s="29" t="n">
        <f aca="false">D15529/10</f>
        <v>18.0115</v>
      </c>
      <c r="F15529" s="29" t="n">
        <f aca="false">(E15529+Einstellungen!$B$20)*(1+Einstellungen!$B$10)</f>
        <v>43.634325</v>
      </c>
      <c r="G15529" s="21" t="str">
        <f aca="false">IF(F15529&lt;Einstellungen!$B$5,"ja","nein")</f>
        <v>nein</v>
      </c>
      <c r="H15529" s="21" t="s">
        <v>34</v>
      </c>
      <c r="I15529" s="29" t="n">
        <f aca="false">INDEX(Einstellungen!$B$27:$B$50,24)</f>
        <v>0.8</v>
      </c>
      <c r="J15529" s="29" t="n">
        <f aca="false">F15529*I15529</f>
        <v>34.90746</v>
      </c>
    </row>
    <row r="15530" customFormat="false" ht="15" hidden="false" customHeight="false" outlineLevel="0" collapsed="false">
      <c r="A15530" s="28" t="n">
        <v>46228</v>
      </c>
      <c r="B15530" s="21" t="s">
        <v>111</v>
      </c>
      <c r="C15530" s="21" t="s">
        <v>138</v>
      </c>
      <c r="D15530" s="29" t="n">
        <v>167.135</v>
      </c>
      <c r="E15530" s="29" t="n">
        <f aca="false">D15530/10</f>
        <v>16.7135</v>
      </c>
      <c r="F15530" s="29" t="n">
        <f aca="false">(E15530+Einstellungen!$B$20)*(1+Einstellungen!$B$10)</f>
        <v>42.089705</v>
      </c>
      <c r="G15530" s="21" t="str">
        <f aca="false">IF(F15530&lt;Einstellungen!$B$5,"ja","nein")</f>
        <v>nein</v>
      </c>
      <c r="H15530" s="21" t="s">
        <v>34</v>
      </c>
      <c r="I15530" s="29" t="n">
        <f aca="false">INDEX(Einstellungen!$B$27:$B$50,1)</f>
        <v>0.6</v>
      </c>
      <c r="J15530" s="29" t="n">
        <f aca="false">F15530*I15530</f>
        <v>25.253823</v>
      </c>
    </row>
    <row r="15531" customFormat="false" ht="15" hidden="false" customHeight="false" outlineLevel="0" collapsed="false">
      <c r="A15531" s="28" t="n">
        <v>46228</v>
      </c>
      <c r="B15531" s="21" t="s">
        <v>113</v>
      </c>
      <c r="C15531" s="21" t="s">
        <v>138</v>
      </c>
      <c r="D15531" s="29" t="n">
        <v>161.61</v>
      </c>
      <c r="E15531" s="29" t="n">
        <f aca="false">D15531/10</f>
        <v>16.161</v>
      </c>
      <c r="F15531" s="29" t="n">
        <f aca="false">(E15531+Einstellungen!$B$20)*(1+Einstellungen!$B$10)</f>
        <v>41.43223</v>
      </c>
      <c r="G15531" s="21" t="str">
        <f aca="false">IF(F15531&lt;Einstellungen!$B$5,"ja","nein")</f>
        <v>nein</v>
      </c>
      <c r="H15531" s="21" t="s">
        <v>34</v>
      </c>
      <c r="I15531" s="29" t="n">
        <f aca="false">INDEX(Einstellungen!$B$27:$B$50,2)</f>
        <v>0.5</v>
      </c>
      <c r="J15531" s="29" t="n">
        <f aca="false">F15531*I15531</f>
        <v>20.716115</v>
      </c>
    </row>
    <row r="15532" customFormat="false" ht="15" hidden="false" customHeight="false" outlineLevel="0" collapsed="false">
      <c r="A15532" s="28" t="n">
        <v>46228</v>
      </c>
      <c r="B15532" s="21" t="s">
        <v>114</v>
      </c>
      <c r="C15532" s="21" t="s">
        <v>138</v>
      </c>
      <c r="D15532" s="29" t="n">
        <v>160.428</v>
      </c>
      <c r="E15532" s="29" t="n">
        <f aca="false">D15532/10</f>
        <v>16.0428</v>
      </c>
      <c r="F15532" s="29" t="n">
        <f aca="false">(E15532+Einstellungen!$B$20)*(1+Einstellungen!$B$10)</f>
        <v>41.291572</v>
      </c>
      <c r="G15532" s="21" t="str">
        <f aca="false">IF(F15532&lt;Einstellungen!$B$5,"ja","nein")</f>
        <v>nein</v>
      </c>
      <c r="H15532" s="21" t="s">
        <v>34</v>
      </c>
      <c r="I15532" s="29" t="n">
        <f aca="false">INDEX(Einstellungen!$B$27:$B$50,3)</f>
        <v>0.45</v>
      </c>
      <c r="J15532" s="29" t="n">
        <f aca="false">F15532*I15532</f>
        <v>18.5812074</v>
      </c>
    </row>
    <row r="15533" customFormat="false" ht="15" hidden="false" customHeight="false" outlineLevel="0" collapsed="false">
      <c r="A15533" s="28" t="n">
        <v>46228</v>
      </c>
      <c r="B15533" s="21" t="s">
        <v>115</v>
      </c>
      <c r="C15533" s="21" t="s">
        <v>138</v>
      </c>
      <c r="D15533" s="29" t="n">
        <v>159.852</v>
      </c>
      <c r="E15533" s="29" t="n">
        <f aca="false">D15533/10</f>
        <v>15.9852</v>
      </c>
      <c r="F15533" s="29" t="n">
        <f aca="false">(E15533+Einstellungen!$B$20)*(1+Einstellungen!$B$10)</f>
        <v>41.223028</v>
      </c>
      <c r="G15533" s="21" t="str">
        <f aca="false">IF(F15533&lt;Einstellungen!$B$5,"ja","nein")</f>
        <v>nein</v>
      </c>
      <c r="H15533" s="21" t="s">
        <v>34</v>
      </c>
      <c r="I15533" s="29" t="n">
        <f aca="false">INDEX(Einstellungen!$B$27:$B$50,4)</f>
        <v>0.45</v>
      </c>
      <c r="J15533" s="29" t="n">
        <f aca="false">F15533*I15533</f>
        <v>18.5503626</v>
      </c>
    </row>
    <row r="15534" customFormat="false" ht="15" hidden="false" customHeight="false" outlineLevel="0" collapsed="false">
      <c r="A15534" s="28" t="n">
        <v>46228</v>
      </c>
      <c r="B15534" s="21" t="s">
        <v>116</v>
      </c>
      <c r="C15534" s="21" t="s">
        <v>138</v>
      </c>
      <c r="D15534" s="29" t="n">
        <v>152.012</v>
      </c>
      <c r="E15534" s="29" t="n">
        <f aca="false">D15534/10</f>
        <v>15.2012</v>
      </c>
      <c r="F15534" s="29" t="n">
        <f aca="false">(E15534+Einstellungen!$B$20)*(1+Einstellungen!$B$10)</f>
        <v>40.290068</v>
      </c>
      <c r="G15534" s="21" t="str">
        <f aca="false">IF(F15534&lt;Einstellungen!$B$5,"ja","nein")</f>
        <v>nein</v>
      </c>
      <c r="H15534" s="21" t="s">
        <v>34</v>
      </c>
      <c r="I15534" s="29" t="n">
        <f aca="false">INDEX(Einstellungen!$B$27:$B$50,5)</f>
        <v>0.45</v>
      </c>
      <c r="J15534" s="29" t="n">
        <f aca="false">F15534*I15534</f>
        <v>18.1305306</v>
      </c>
    </row>
    <row r="15535" customFormat="false" ht="15" hidden="false" customHeight="false" outlineLevel="0" collapsed="false">
      <c r="A15535" s="28" t="n">
        <v>46228</v>
      </c>
      <c r="B15535" s="21" t="s">
        <v>117</v>
      </c>
      <c r="C15535" s="21" t="s">
        <v>138</v>
      </c>
      <c r="D15535" s="29" t="n">
        <v>146.252</v>
      </c>
      <c r="E15535" s="29" t="n">
        <f aca="false">D15535/10</f>
        <v>14.6252</v>
      </c>
      <c r="F15535" s="29" t="n">
        <f aca="false">(E15535+Einstellungen!$B$20)*(1+Einstellungen!$B$10)</f>
        <v>39.604628</v>
      </c>
      <c r="G15535" s="21" t="str">
        <f aca="false">IF(F15535&lt;Einstellungen!$B$5,"ja","nein")</f>
        <v>nein</v>
      </c>
      <c r="H15535" s="21" t="s">
        <v>34</v>
      </c>
      <c r="I15535" s="29" t="n">
        <f aca="false">INDEX(Einstellungen!$B$27:$B$50,6)</f>
        <v>0.5</v>
      </c>
      <c r="J15535" s="29" t="n">
        <f aca="false">F15535*I15535</f>
        <v>19.802314</v>
      </c>
    </row>
    <row r="15536" customFormat="false" ht="15" hidden="false" customHeight="false" outlineLevel="0" collapsed="false">
      <c r="A15536" s="28" t="n">
        <v>46228</v>
      </c>
      <c r="B15536" s="21" t="s">
        <v>118</v>
      </c>
      <c r="C15536" s="21" t="s">
        <v>138</v>
      </c>
      <c r="D15536" s="29" t="n">
        <v>135.38</v>
      </c>
      <c r="E15536" s="29" t="n">
        <f aca="false">D15536/10</f>
        <v>13.538</v>
      </c>
      <c r="F15536" s="29" t="n">
        <f aca="false">(E15536+Einstellungen!$B$20)*(1+Einstellungen!$B$10)</f>
        <v>38.31086</v>
      </c>
      <c r="G15536" s="21" t="str">
        <f aca="false">IF(F15536&lt;Einstellungen!$B$5,"ja","nein")</f>
        <v>nein</v>
      </c>
      <c r="H15536" s="21" t="s">
        <v>34</v>
      </c>
      <c r="I15536" s="29" t="n">
        <f aca="false">INDEX(Einstellungen!$B$27:$B$50,7)</f>
        <v>0.7</v>
      </c>
      <c r="J15536" s="29" t="n">
        <f aca="false">F15536*I15536</f>
        <v>26.817602</v>
      </c>
    </row>
    <row r="15537" customFormat="false" ht="15" hidden="false" customHeight="false" outlineLevel="0" collapsed="false">
      <c r="A15537" s="28" t="n">
        <v>46228</v>
      </c>
      <c r="B15537" s="21" t="s">
        <v>119</v>
      </c>
      <c r="C15537" s="21" t="s">
        <v>138</v>
      </c>
      <c r="D15537" s="29" t="n">
        <v>115.305</v>
      </c>
      <c r="E15537" s="29" t="n">
        <f aca="false">D15537/10</f>
        <v>11.5305</v>
      </c>
      <c r="F15537" s="29" t="n">
        <f aca="false">(E15537+Einstellungen!$B$20)*(1+Einstellungen!$B$10)</f>
        <v>35.921935</v>
      </c>
      <c r="G15537" s="21" t="str">
        <f aca="false">IF(F15537&lt;Einstellungen!$B$5,"ja","nein")</f>
        <v>nein</v>
      </c>
      <c r="H15537" s="21" t="s">
        <v>34</v>
      </c>
      <c r="I15537" s="29" t="n">
        <f aca="false">INDEX(Einstellungen!$B$27:$B$50,8)</f>
        <v>0.95</v>
      </c>
      <c r="J15537" s="29" t="n">
        <f aca="false">F15537*I15537</f>
        <v>34.12583825</v>
      </c>
    </row>
    <row r="15538" customFormat="false" ht="15" hidden="false" customHeight="false" outlineLevel="0" collapsed="false">
      <c r="A15538" s="28" t="n">
        <v>46228</v>
      </c>
      <c r="B15538" s="21" t="s">
        <v>120</v>
      </c>
      <c r="C15538" s="21" t="s">
        <v>138</v>
      </c>
      <c r="D15538" s="29" t="n">
        <v>83.51</v>
      </c>
      <c r="E15538" s="29" t="n">
        <f aca="false">D15538/10</f>
        <v>8.351</v>
      </c>
      <c r="F15538" s="29" t="n">
        <f aca="false">(E15538+Einstellungen!$B$20)*(1+Einstellungen!$B$10)</f>
        <v>32.13833</v>
      </c>
      <c r="G15538" s="21" t="str">
        <f aca="false">IF(F15538&lt;Einstellungen!$B$5,"ja","nein")</f>
        <v>nein</v>
      </c>
      <c r="H15538" s="21" t="s">
        <v>34</v>
      </c>
      <c r="I15538" s="29" t="n">
        <f aca="false">INDEX(Einstellungen!$B$27:$B$50,9)</f>
        <v>1.05</v>
      </c>
      <c r="J15538" s="29" t="n">
        <f aca="false">F15538*I15538</f>
        <v>33.7452465</v>
      </c>
    </row>
    <row r="15539" customFormat="false" ht="15" hidden="false" customHeight="false" outlineLevel="0" collapsed="false">
      <c r="A15539" s="28" t="n">
        <v>46228</v>
      </c>
      <c r="B15539" s="21" t="s">
        <v>121</v>
      </c>
      <c r="C15539" s="21" t="s">
        <v>138</v>
      </c>
      <c r="D15539" s="29" t="n">
        <v>11.168</v>
      </c>
      <c r="E15539" s="29" t="n">
        <f aca="false">D15539/10</f>
        <v>1.1168</v>
      </c>
      <c r="F15539" s="29" t="n">
        <f aca="false">(E15539+Einstellungen!$B$20)*(1+Einstellungen!$B$10)</f>
        <v>23.529632</v>
      </c>
      <c r="G15539" s="21" t="str">
        <f aca="false">IF(F15539&lt;Einstellungen!$B$5,"ja","nein")</f>
        <v>ja</v>
      </c>
      <c r="H15539" s="21" t="s">
        <v>34</v>
      </c>
      <c r="I15539" s="29" t="n">
        <f aca="false">INDEX(Einstellungen!$B$27:$B$50,10)</f>
        <v>1.05</v>
      </c>
      <c r="J15539" s="29" t="n">
        <f aca="false">F15539*I15539</f>
        <v>24.7061136</v>
      </c>
    </row>
    <row r="15540" customFormat="false" ht="15" hidden="false" customHeight="false" outlineLevel="0" collapsed="false">
      <c r="A15540" s="28" t="n">
        <v>46228</v>
      </c>
      <c r="B15540" s="21" t="s">
        <v>122</v>
      </c>
      <c r="C15540" s="21" t="s">
        <v>138</v>
      </c>
      <c r="D15540" s="29" t="n">
        <v>-0.118</v>
      </c>
      <c r="E15540" s="29" t="n">
        <f aca="false">D15540/10</f>
        <v>-0.0118</v>
      </c>
      <c r="F15540" s="29" t="n">
        <f aca="false">(E15540+Einstellungen!$B$20)*(1+Einstellungen!$B$10)</f>
        <v>22.186598</v>
      </c>
      <c r="G15540" s="21" t="str">
        <f aca="false">IF(F15540&lt;Einstellungen!$B$5,"ja","nein")</f>
        <v>ja</v>
      </c>
      <c r="H15540" s="21" t="s">
        <v>34</v>
      </c>
      <c r="I15540" s="29" t="n">
        <f aca="false">INDEX(Einstellungen!$B$27:$B$50,11)</f>
        <v>1.05</v>
      </c>
      <c r="J15540" s="29" t="n">
        <f aca="false">F15540*I15540</f>
        <v>23.2959279</v>
      </c>
    </row>
    <row r="15541" customFormat="false" ht="15" hidden="false" customHeight="false" outlineLevel="0" collapsed="false">
      <c r="A15541" s="28" t="n">
        <v>46228</v>
      </c>
      <c r="B15541" s="21" t="s">
        <v>123</v>
      </c>
      <c r="C15541" s="21" t="s">
        <v>138</v>
      </c>
      <c r="D15541" s="29" t="n">
        <v>-2.607</v>
      </c>
      <c r="E15541" s="29" t="n">
        <f aca="false">D15541/10</f>
        <v>-0.2607</v>
      </c>
      <c r="F15541" s="29" t="n">
        <f aca="false">(E15541+Einstellungen!$B$20)*(1+Einstellungen!$B$10)</f>
        <v>21.890407</v>
      </c>
      <c r="G15541" s="21" t="str">
        <f aca="false">IF(F15541&lt;Einstellungen!$B$5,"ja","nein")</f>
        <v>ja</v>
      </c>
      <c r="H15541" s="21" t="s">
        <v>34</v>
      </c>
      <c r="I15541" s="29" t="n">
        <f aca="false">INDEX(Einstellungen!$B$27:$B$50,12)</f>
        <v>1.1</v>
      </c>
      <c r="J15541" s="29" t="n">
        <f aca="false">F15541*I15541</f>
        <v>24.0794477</v>
      </c>
    </row>
    <row r="15542" customFormat="false" ht="15" hidden="false" customHeight="false" outlineLevel="0" collapsed="false">
      <c r="A15542" s="28" t="n">
        <v>46228</v>
      </c>
      <c r="B15542" s="21" t="s">
        <v>124</v>
      </c>
      <c r="C15542" s="21" t="s">
        <v>138</v>
      </c>
      <c r="D15542" s="29" t="n">
        <v>-5.955</v>
      </c>
      <c r="E15542" s="29" t="n">
        <f aca="false">D15542/10</f>
        <v>-0.5955</v>
      </c>
      <c r="F15542" s="29" t="n">
        <f aca="false">(E15542+Einstellungen!$B$20)*(1+Einstellungen!$B$10)</f>
        <v>21.491995</v>
      </c>
      <c r="G15542" s="21" t="str">
        <f aca="false">IF(F15542&lt;Einstellungen!$B$5,"ja","nein")</f>
        <v>ja</v>
      </c>
      <c r="H15542" s="21" t="s">
        <v>34</v>
      </c>
      <c r="I15542" s="29" t="n">
        <f aca="false">INDEX(Einstellungen!$B$27:$B$50,13)</f>
        <v>1.2</v>
      </c>
      <c r="J15542" s="29" t="n">
        <f aca="false">F15542*I15542</f>
        <v>25.790394</v>
      </c>
    </row>
    <row r="15543" customFormat="false" ht="15" hidden="false" customHeight="false" outlineLevel="0" collapsed="false">
      <c r="A15543" s="28" t="n">
        <v>46228</v>
      </c>
      <c r="B15543" s="21" t="s">
        <v>125</v>
      </c>
      <c r="C15543" s="21" t="s">
        <v>138</v>
      </c>
      <c r="D15543" s="29" t="n">
        <v>-9.947</v>
      </c>
      <c r="E15543" s="29" t="n">
        <f aca="false">D15543/10</f>
        <v>-0.9947</v>
      </c>
      <c r="F15543" s="29" t="n">
        <f aca="false">(E15543+Einstellungen!$B$20)*(1+Einstellungen!$B$10)</f>
        <v>21.016947</v>
      </c>
      <c r="G15543" s="21" t="str">
        <f aca="false">IF(F15543&lt;Einstellungen!$B$5,"ja","nein")</f>
        <v>ja</v>
      </c>
      <c r="H15543" s="21" t="s">
        <v>34</v>
      </c>
      <c r="I15543" s="29" t="n">
        <f aca="false">INDEX(Einstellungen!$B$27:$B$50,14)</f>
        <v>1.15</v>
      </c>
      <c r="J15543" s="29" t="n">
        <f aca="false">F15543*I15543</f>
        <v>24.16948905</v>
      </c>
    </row>
    <row r="15544" customFormat="false" ht="15" hidden="false" customHeight="false" outlineLevel="0" collapsed="false">
      <c r="A15544" s="28" t="n">
        <v>46228</v>
      </c>
      <c r="B15544" s="21" t="s">
        <v>126</v>
      </c>
      <c r="C15544" s="21" t="s">
        <v>138</v>
      </c>
      <c r="D15544" s="29" t="n">
        <v>-12.28</v>
      </c>
      <c r="E15544" s="29" t="n">
        <f aca="false">D15544/10</f>
        <v>-1.228</v>
      </c>
      <c r="F15544" s="29" t="n">
        <f aca="false">(E15544+Einstellungen!$B$20)*(1+Einstellungen!$B$10)</f>
        <v>20.73932</v>
      </c>
      <c r="G15544" s="21" t="str">
        <f aca="false">IF(F15544&lt;Einstellungen!$B$5,"ja","nein")</f>
        <v>ja</v>
      </c>
      <c r="H15544" s="21" t="s">
        <v>34</v>
      </c>
      <c r="I15544" s="29" t="n">
        <f aca="false">INDEX(Einstellungen!$B$27:$B$50,15)</f>
        <v>1</v>
      </c>
      <c r="J15544" s="29" t="n">
        <f aca="false">F15544*I15544</f>
        <v>20.73932</v>
      </c>
    </row>
    <row r="15545" customFormat="false" ht="15" hidden="false" customHeight="false" outlineLevel="0" collapsed="false">
      <c r="A15545" s="28" t="n">
        <v>46228</v>
      </c>
      <c r="B15545" s="21" t="s">
        <v>127</v>
      </c>
      <c r="C15545" s="21" t="s">
        <v>138</v>
      </c>
      <c r="D15545" s="29" t="n">
        <v>-3.353</v>
      </c>
      <c r="E15545" s="29" t="n">
        <f aca="false">D15545/10</f>
        <v>-0.3353</v>
      </c>
      <c r="F15545" s="29" t="n">
        <f aca="false">(E15545+Einstellungen!$B$20)*(1+Einstellungen!$B$10)</f>
        <v>21.801633</v>
      </c>
      <c r="G15545" s="21" t="str">
        <f aca="false">IF(F15545&lt;Einstellungen!$B$5,"ja","nein")</f>
        <v>ja</v>
      </c>
      <c r="H15545" s="21" t="s">
        <v>34</v>
      </c>
      <c r="I15545" s="29" t="n">
        <f aca="false">INDEX(Einstellungen!$B$27:$B$50,16)</f>
        <v>0.95</v>
      </c>
      <c r="J15545" s="29" t="n">
        <f aca="false">F15545*I15545</f>
        <v>20.71155135</v>
      </c>
    </row>
    <row r="15546" customFormat="false" ht="15" hidden="false" customHeight="false" outlineLevel="0" collapsed="false">
      <c r="A15546" s="28" t="n">
        <v>46228</v>
      </c>
      <c r="B15546" s="21" t="s">
        <v>128</v>
      </c>
      <c r="C15546" s="21" t="s">
        <v>138</v>
      </c>
      <c r="D15546" s="29" t="n">
        <v>-0.32</v>
      </c>
      <c r="E15546" s="29" t="n">
        <f aca="false">D15546/10</f>
        <v>-0.032</v>
      </c>
      <c r="F15546" s="29" t="n">
        <f aca="false">(E15546+Einstellungen!$B$20)*(1+Einstellungen!$B$10)</f>
        <v>22.16256</v>
      </c>
      <c r="G15546" s="21" t="str">
        <f aca="false">IF(F15546&lt;Einstellungen!$B$5,"ja","nein")</f>
        <v>ja</v>
      </c>
      <c r="H15546" s="21" t="s">
        <v>34</v>
      </c>
      <c r="I15546" s="29" t="n">
        <f aca="false">INDEX(Einstellungen!$B$27:$B$50,17)</f>
        <v>0.95</v>
      </c>
      <c r="J15546" s="29" t="n">
        <f aca="false">F15546*I15546</f>
        <v>21.054432</v>
      </c>
    </row>
    <row r="15547" customFormat="false" ht="15" hidden="false" customHeight="false" outlineLevel="0" collapsed="false">
      <c r="A15547" s="28" t="n">
        <v>46228</v>
      </c>
      <c r="B15547" s="21" t="s">
        <v>129</v>
      </c>
      <c r="C15547" s="21" t="s">
        <v>138</v>
      </c>
      <c r="D15547" s="29" t="n">
        <v>11.25</v>
      </c>
      <c r="E15547" s="29" t="n">
        <f aca="false">D15547/10</f>
        <v>1.125</v>
      </c>
      <c r="F15547" s="29" t="n">
        <f aca="false">(E15547+Einstellungen!$B$20)*(1+Einstellungen!$B$10)</f>
        <v>23.53939</v>
      </c>
      <c r="G15547" s="21" t="str">
        <f aca="false">IF(F15547&lt;Einstellungen!$B$5,"ja","nein")</f>
        <v>ja</v>
      </c>
      <c r="H15547" s="21" t="s">
        <v>34</v>
      </c>
      <c r="I15547" s="29" t="n">
        <f aca="false">INDEX(Einstellungen!$B$27:$B$50,18)</f>
        <v>1.1</v>
      </c>
      <c r="J15547" s="29" t="n">
        <f aca="false">F15547*I15547</f>
        <v>25.893329</v>
      </c>
    </row>
    <row r="15548" customFormat="false" ht="15" hidden="false" customHeight="false" outlineLevel="0" collapsed="false">
      <c r="A15548" s="28" t="n">
        <v>46228</v>
      </c>
      <c r="B15548" s="21" t="s">
        <v>130</v>
      </c>
      <c r="C15548" s="21" t="s">
        <v>138</v>
      </c>
      <c r="D15548" s="29" t="n">
        <v>95.195</v>
      </c>
      <c r="E15548" s="29" t="n">
        <f aca="false">D15548/10</f>
        <v>9.5195</v>
      </c>
      <c r="F15548" s="29" t="n">
        <f aca="false">(E15548+Einstellungen!$B$20)*(1+Einstellungen!$B$10)</f>
        <v>33.528845</v>
      </c>
      <c r="G15548" s="21" t="str">
        <f aca="false">IF(F15548&lt;Einstellungen!$B$5,"ja","nein")</f>
        <v>nein</v>
      </c>
      <c r="H15548" s="21" t="s">
        <v>34</v>
      </c>
      <c r="I15548" s="29" t="n">
        <f aca="false">INDEX(Einstellungen!$B$27:$B$50,19)</f>
        <v>1.35</v>
      </c>
      <c r="J15548" s="29" t="n">
        <f aca="false">F15548*I15548</f>
        <v>45.26394075</v>
      </c>
    </row>
    <row r="15549" customFormat="false" ht="15" hidden="false" customHeight="false" outlineLevel="0" collapsed="false">
      <c r="A15549" s="28" t="n">
        <v>46228</v>
      </c>
      <c r="B15549" s="21" t="s">
        <v>131</v>
      </c>
      <c r="C15549" s="21" t="s">
        <v>138</v>
      </c>
      <c r="D15549" s="29" t="n">
        <v>157.42</v>
      </c>
      <c r="E15549" s="29" t="n">
        <f aca="false">D15549/10</f>
        <v>15.742</v>
      </c>
      <c r="F15549" s="29" t="n">
        <f aca="false">(E15549+Einstellungen!$B$20)*(1+Einstellungen!$B$10)</f>
        <v>40.93362</v>
      </c>
      <c r="G15549" s="21" t="str">
        <f aca="false">IF(F15549&lt;Einstellungen!$B$5,"ja","nein")</f>
        <v>nein</v>
      </c>
      <c r="H15549" s="21" t="s">
        <v>34</v>
      </c>
      <c r="I15549" s="29" t="n">
        <f aca="false">INDEX(Einstellungen!$B$27:$B$50,20)</f>
        <v>1.45</v>
      </c>
      <c r="J15549" s="29" t="n">
        <f aca="false">F15549*I15549</f>
        <v>59.353749</v>
      </c>
    </row>
    <row r="15550" customFormat="false" ht="15" hidden="false" customHeight="false" outlineLevel="0" collapsed="false">
      <c r="A15550" s="28" t="n">
        <v>46228</v>
      </c>
      <c r="B15550" s="21" t="s">
        <v>132</v>
      </c>
      <c r="C15550" s="21" t="s">
        <v>138</v>
      </c>
      <c r="D15550" s="29" t="n">
        <v>170.31</v>
      </c>
      <c r="E15550" s="29" t="n">
        <f aca="false">D15550/10</f>
        <v>17.031</v>
      </c>
      <c r="F15550" s="29" t="n">
        <f aca="false">(E15550+Einstellungen!$B$20)*(1+Einstellungen!$B$10)</f>
        <v>42.46753</v>
      </c>
      <c r="G15550" s="21" t="str">
        <f aca="false">IF(F15550&lt;Einstellungen!$B$5,"ja","nein")</f>
        <v>nein</v>
      </c>
      <c r="H15550" s="21" t="s">
        <v>34</v>
      </c>
      <c r="I15550" s="29" t="n">
        <f aca="false">INDEX(Einstellungen!$B$27:$B$50,21)</f>
        <v>1.4</v>
      </c>
      <c r="J15550" s="29" t="n">
        <f aca="false">F15550*I15550</f>
        <v>59.454542</v>
      </c>
    </row>
    <row r="15551" customFormat="false" ht="15" hidden="false" customHeight="false" outlineLevel="0" collapsed="false">
      <c r="A15551" s="28" t="n">
        <v>46228</v>
      </c>
      <c r="B15551" s="21" t="s">
        <v>133</v>
      </c>
      <c r="C15551" s="21" t="s">
        <v>138</v>
      </c>
      <c r="D15551" s="29" t="n">
        <v>169.075</v>
      </c>
      <c r="E15551" s="29" t="n">
        <f aca="false">D15551/10</f>
        <v>16.9075</v>
      </c>
      <c r="F15551" s="29" t="n">
        <f aca="false">(E15551+Einstellungen!$B$20)*(1+Einstellungen!$B$10)</f>
        <v>42.320565</v>
      </c>
      <c r="G15551" s="21" t="str">
        <f aca="false">IF(F15551&lt;Einstellungen!$B$5,"ja","nein")</f>
        <v>nein</v>
      </c>
      <c r="H15551" s="21" t="s">
        <v>34</v>
      </c>
      <c r="I15551" s="29" t="n">
        <f aca="false">INDEX(Einstellungen!$B$27:$B$50,22)</f>
        <v>1.25</v>
      </c>
      <c r="J15551" s="29" t="n">
        <f aca="false">F15551*I15551</f>
        <v>52.90070625</v>
      </c>
    </row>
    <row r="15552" customFormat="false" ht="15" hidden="false" customHeight="false" outlineLevel="0" collapsed="false">
      <c r="A15552" s="28" t="n">
        <v>46228</v>
      </c>
      <c r="B15552" s="21" t="s">
        <v>134</v>
      </c>
      <c r="C15552" s="21" t="s">
        <v>138</v>
      </c>
      <c r="D15552" s="29" t="n">
        <v>165.483</v>
      </c>
      <c r="E15552" s="29" t="n">
        <f aca="false">D15552/10</f>
        <v>16.5483</v>
      </c>
      <c r="F15552" s="29" t="n">
        <f aca="false">(E15552+Einstellungen!$B$20)*(1+Einstellungen!$B$10)</f>
        <v>41.893117</v>
      </c>
      <c r="G15552" s="21" t="str">
        <f aca="false">IF(F15552&lt;Einstellungen!$B$5,"ja","nein")</f>
        <v>nein</v>
      </c>
      <c r="H15552" s="21" t="s">
        <v>34</v>
      </c>
      <c r="I15552" s="29" t="n">
        <f aca="false">INDEX(Einstellungen!$B$27:$B$50,23)</f>
        <v>1.05</v>
      </c>
      <c r="J15552" s="29" t="n">
        <f aca="false">F15552*I15552</f>
        <v>43.98777285</v>
      </c>
    </row>
    <row r="15553" customFormat="false" ht="15" hidden="false" customHeight="false" outlineLevel="0" collapsed="false">
      <c r="A15553" s="28" t="n">
        <v>46228</v>
      </c>
      <c r="B15553" s="21" t="s">
        <v>135</v>
      </c>
      <c r="C15553" s="21" t="s">
        <v>138</v>
      </c>
      <c r="D15553" s="29" t="n">
        <v>160</v>
      </c>
      <c r="E15553" s="29" t="n">
        <f aca="false">D15553/10</f>
        <v>16</v>
      </c>
      <c r="F15553" s="29" t="n">
        <f aca="false">(E15553+Einstellungen!$B$20)*(1+Einstellungen!$B$10)</f>
        <v>41.24064</v>
      </c>
      <c r="G15553" s="21" t="str">
        <f aca="false">IF(F15553&lt;Einstellungen!$B$5,"ja","nein")</f>
        <v>nein</v>
      </c>
      <c r="H15553" s="21" t="s">
        <v>34</v>
      </c>
      <c r="I15553" s="29" t="n">
        <f aca="false">INDEX(Einstellungen!$B$27:$B$50,24)</f>
        <v>0.8</v>
      </c>
      <c r="J15553" s="29" t="n">
        <f aca="false">F15553*I15553</f>
        <v>32.992512</v>
      </c>
    </row>
    <row r="15554" customFormat="false" ht="15" hidden="false" customHeight="false" outlineLevel="0" collapsed="false">
      <c r="A15554" s="28" t="n">
        <v>46229</v>
      </c>
      <c r="B15554" s="21" t="s">
        <v>111</v>
      </c>
      <c r="C15554" s="21" t="s">
        <v>139</v>
      </c>
      <c r="D15554" s="29" t="n">
        <v>153.03</v>
      </c>
      <c r="E15554" s="29" t="n">
        <f aca="false">D15554/10</f>
        <v>15.303</v>
      </c>
      <c r="F15554" s="29" t="n">
        <f aca="false">(E15554+Einstellungen!$B$20)*(1+Einstellungen!$B$10)</f>
        <v>40.41121</v>
      </c>
      <c r="G15554" s="21" t="str">
        <f aca="false">IF(F15554&lt;Einstellungen!$B$5,"ja","nein")</f>
        <v>nein</v>
      </c>
      <c r="H15554" s="21" t="s">
        <v>34</v>
      </c>
      <c r="I15554" s="29" t="n">
        <f aca="false">INDEX(Einstellungen!$B$27:$B$50,1)</f>
        <v>0.6</v>
      </c>
      <c r="J15554" s="29" t="n">
        <f aca="false">F15554*I15554</f>
        <v>24.246726</v>
      </c>
    </row>
    <row r="15555" customFormat="false" ht="15" hidden="false" customHeight="false" outlineLevel="0" collapsed="false">
      <c r="A15555" s="28" t="n">
        <v>46229</v>
      </c>
      <c r="B15555" s="21" t="s">
        <v>113</v>
      </c>
      <c r="C15555" s="21" t="s">
        <v>139</v>
      </c>
      <c r="D15555" s="29" t="n">
        <v>146.455</v>
      </c>
      <c r="E15555" s="29" t="n">
        <f aca="false">D15555/10</f>
        <v>14.6455</v>
      </c>
      <c r="F15555" s="29" t="n">
        <f aca="false">(E15555+Einstellungen!$B$20)*(1+Einstellungen!$B$10)</f>
        <v>39.628785</v>
      </c>
      <c r="G15555" s="21" t="str">
        <f aca="false">IF(F15555&lt;Einstellungen!$B$5,"ja","nein")</f>
        <v>nein</v>
      </c>
      <c r="H15555" s="21" t="s">
        <v>34</v>
      </c>
      <c r="I15555" s="29" t="n">
        <f aca="false">INDEX(Einstellungen!$B$27:$B$50,2)</f>
        <v>0.5</v>
      </c>
      <c r="J15555" s="29" t="n">
        <f aca="false">F15555*I15555</f>
        <v>19.8143925</v>
      </c>
    </row>
    <row r="15556" customFormat="false" ht="15" hidden="false" customHeight="false" outlineLevel="0" collapsed="false">
      <c r="A15556" s="28" t="n">
        <v>46229</v>
      </c>
      <c r="B15556" s="21" t="s">
        <v>114</v>
      </c>
      <c r="C15556" s="21" t="s">
        <v>139</v>
      </c>
      <c r="D15556" s="29" t="n">
        <v>148.025</v>
      </c>
      <c r="E15556" s="29" t="n">
        <f aca="false">D15556/10</f>
        <v>14.8025</v>
      </c>
      <c r="F15556" s="29" t="n">
        <f aca="false">(E15556+Einstellungen!$B$20)*(1+Einstellungen!$B$10)</f>
        <v>39.815615</v>
      </c>
      <c r="G15556" s="21" t="str">
        <f aca="false">IF(F15556&lt;Einstellungen!$B$5,"ja","nein")</f>
        <v>nein</v>
      </c>
      <c r="H15556" s="21" t="s">
        <v>34</v>
      </c>
      <c r="I15556" s="29" t="n">
        <f aca="false">INDEX(Einstellungen!$B$27:$B$50,3)</f>
        <v>0.45</v>
      </c>
      <c r="J15556" s="29" t="n">
        <f aca="false">F15556*I15556</f>
        <v>17.91702675</v>
      </c>
    </row>
    <row r="15557" customFormat="false" ht="15" hidden="false" customHeight="false" outlineLevel="0" collapsed="false">
      <c r="A15557" s="28" t="n">
        <v>46229</v>
      </c>
      <c r="B15557" s="21" t="s">
        <v>115</v>
      </c>
      <c r="C15557" s="21" t="s">
        <v>139</v>
      </c>
      <c r="D15557" s="29" t="n">
        <v>153.593</v>
      </c>
      <c r="E15557" s="29" t="n">
        <f aca="false">D15557/10</f>
        <v>15.3593</v>
      </c>
      <c r="F15557" s="29" t="n">
        <f aca="false">(E15557+Einstellungen!$B$20)*(1+Einstellungen!$B$10)</f>
        <v>40.478207</v>
      </c>
      <c r="G15557" s="21" t="str">
        <f aca="false">IF(F15557&lt;Einstellungen!$B$5,"ja","nein")</f>
        <v>nein</v>
      </c>
      <c r="H15557" s="21" t="s">
        <v>34</v>
      </c>
      <c r="I15557" s="29" t="n">
        <f aca="false">INDEX(Einstellungen!$B$27:$B$50,4)</f>
        <v>0.45</v>
      </c>
      <c r="J15557" s="29" t="n">
        <f aca="false">F15557*I15557</f>
        <v>18.21519315</v>
      </c>
    </row>
    <row r="15558" customFormat="false" ht="15" hidden="false" customHeight="false" outlineLevel="0" collapsed="false">
      <c r="A15558" s="28" t="n">
        <v>46229</v>
      </c>
      <c r="B15558" s="21" t="s">
        <v>116</v>
      </c>
      <c r="C15558" s="21" t="s">
        <v>139</v>
      </c>
      <c r="D15558" s="29" t="n">
        <v>147.08</v>
      </c>
      <c r="E15558" s="29" t="n">
        <f aca="false">D15558/10</f>
        <v>14.708</v>
      </c>
      <c r="F15558" s="29" t="n">
        <f aca="false">(E15558+Einstellungen!$B$20)*(1+Einstellungen!$B$10)</f>
        <v>39.70316</v>
      </c>
      <c r="G15558" s="21" t="str">
        <f aca="false">IF(F15558&lt;Einstellungen!$B$5,"ja","nein")</f>
        <v>nein</v>
      </c>
      <c r="H15558" s="21" t="s">
        <v>34</v>
      </c>
      <c r="I15558" s="29" t="n">
        <f aca="false">INDEX(Einstellungen!$B$27:$B$50,5)</f>
        <v>0.45</v>
      </c>
      <c r="J15558" s="29" t="n">
        <f aca="false">F15558*I15558</f>
        <v>17.866422</v>
      </c>
    </row>
    <row r="15559" customFormat="false" ht="15" hidden="false" customHeight="false" outlineLevel="0" collapsed="false">
      <c r="A15559" s="28" t="n">
        <v>46229</v>
      </c>
      <c r="B15559" s="21" t="s">
        <v>117</v>
      </c>
      <c r="C15559" s="21" t="s">
        <v>139</v>
      </c>
      <c r="D15559" s="29" t="n">
        <v>137.993</v>
      </c>
      <c r="E15559" s="29" t="n">
        <f aca="false">D15559/10</f>
        <v>13.7993</v>
      </c>
      <c r="F15559" s="29" t="n">
        <f aca="false">(E15559+Einstellungen!$B$20)*(1+Einstellungen!$B$10)</f>
        <v>38.621807</v>
      </c>
      <c r="G15559" s="21" t="str">
        <f aca="false">IF(F15559&lt;Einstellungen!$B$5,"ja","nein")</f>
        <v>nein</v>
      </c>
      <c r="H15559" s="21" t="s">
        <v>34</v>
      </c>
      <c r="I15559" s="29" t="n">
        <f aca="false">INDEX(Einstellungen!$B$27:$B$50,6)</f>
        <v>0.5</v>
      </c>
      <c r="J15559" s="29" t="n">
        <f aca="false">F15559*I15559</f>
        <v>19.3109035</v>
      </c>
    </row>
    <row r="15560" customFormat="false" ht="15" hidden="false" customHeight="false" outlineLevel="0" collapsed="false">
      <c r="A15560" s="28" t="n">
        <v>46229</v>
      </c>
      <c r="B15560" s="21" t="s">
        <v>118</v>
      </c>
      <c r="C15560" s="21" t="s">
        <v>139</v>
      </c>
      <c r="D15560" s="29" t="n">
        <v>124.862</v>
      </c>
      <c r="E15560" s="29" t="n">
        <f aca="false">D15560/10</f>
        <v>12.4862</v>
      </c>
      <c r="F15560" s="29" t="n">
        <f aca="false">(E15560+Einstellungen!$B$20)*(1+Einstellungen!$B$10)</f>
        <v>37.059218</v>
      </c>
      <c r="G15560" s="21" t="str">
        <f aca="false">IF(F15560&lt;Einstellungen!$B$5,"ja","nein")</f>
        <v>nein</v>
      </c>
      <c r="H15560" s="21" t="s">
        <v>34</v>
      </c>
      <c r="I15560" s="29" t="n">
        <f aca="false">INDEX(Einstellungen!$B$27:$B$50,7)</f>
        <v>0.7</v>
      </c>
      <c r="J15560" s="29" t="n">
        <f aca="false">F15560*I15560</f>
        <v>25.9414526</v>
      </c>
    </row>
    <row r="15561" customFormat="false" ht="15" hidden="false" customHeight="false" outlineLevel="0" collapsed="false">
      <c r="A15561" s="28" t="n">
        <v>46229</v>
      </c>
      <c r="B15561" s="21" t="s">
        <v>119</v>
      </c>
      <c r="C15561" s="21" t="s">
        <v>139</v>
      </c>
      <c r="D15561" s="29" t="n">
        <v>110.177</v>
      </c>
      <c r="E15561" s="29" t="n">
        <f aca="false">D15561/10</f>
        <v>11.0177</v>
      </c>
      <c r="F15561" s="29" t="n">
        <f aca="false">(E15561+Einstellungen!$B$20)*(1+Einstellungen!$B$10)</f>
        <v>35.311703</v>
      </c>
      <c r="G15561" s="21" t="str">
        <f aca="false">IF(F15561&lt;Einstellungen!$B$5,"ja","nein")</f>
        <v>nein</v>
      </c>
      <c r="H15561" s="21" t="s">
        <v>34</v>
      </c>
      <c r="I15561" s="29" t="n">
        <f aca="false">INDEX(Einstellungen!$B$27:$B$50,8)</f>
        <v>0.95</v>
      </c>
      <c r="J15561" s="29" t="n">
        <f aca="false">F15561*I15561</f>
        <v>33.54611785</v>
      </c>
    </row>
    <row r="15562" customFormat="false" ht="15" hidden="false" customHeight="false" outlineLevel="0" collapsed="false">
      <c r="A15562" s="28" t="n">
        <v>46229</v>
      </c>
      <c r="B15562" s="21" t="s">
        <v>120</v>
      </c>
      <c r="C15562" s="21" t="s">
        <v>139</v>
      </c>
      <c r="D15562" s="29" t="n">
        <v>93.76</v>
      </c>
      <c r="E15562" s="29" t="n">
        <f aca="false">D15562/10</f>
        <v>9.376</v>
      </c>
      <c r="F15562" s="29" t="n">
        <f aca="false">(E15562+Einstellungen!$B$20)*(1+Einstellungen!$B$10)</f>
        <v>33.35808</v>
      </c>
      <c r="G15562" s="21" t="str">
        <f aca="false">IF(F15562&lt;Einstellungen!$B$5,"ja","nein")</f>
        <v>nein</v>
      </c>
      <c r="H15562" s="21" t="s">
        <v>34</v>
      </c>
      <c r="I15562" s="29" t="n">
        <f aca="false">INDEX(Einstellungen!$B$27:$B$50,9)</f>
        <v>1.05</v>
      </c>
      <c r="J15562" s="29" t="n">
        <f aca="false">F15562*I15562</f>
        <v>35.025984</v>
      </c>
    </row>
    <row r="15563" customFormat="false" ht="15" hidden="false" customHeight="false" outlineLevel="0" collapsed="false">
      <c r="A15563" s="28" t="n">
        <v>46229</v>
      </c>
      <c r="B15563" s="21" t="s">
        <v>121</v>
      </c>
      <c r="C15563" s="21" t="s">
        <v>139</v>
      </c>
      <c r="D15563" s="29" t="n">
        <v>55.182</v>
      </c>
      <c r="E15563" s="29" t="n">
        <f aca="false">D15563/10</f>
        <v>5.5182</v>
      </c>
      <c r="F15563" s="29" t="n">
        <f aca="false">(E15563+Einstellungen!$B$20)*(1+Einstellungen!$B$10)</f>
        <v>28.767298</v>
      </c>
      <c r="G15563" s="21" t="str">
        <f aca="false">IF(F15563&lt;Einstellungen!$B$5,"ja","nein")</f>
        <v>ja</v>
      </c>
      <c r="H15563" s="21" t="s">
        <v>34</v>
      </c>
      <c r="I15563" s="29" t="n">
        <f aca="false">INDEX(Einstellungen!$B$27:$B$50,10)</f>
        <v>1.05</v>
      </c>
      <c r="J15563" s="29" t="n">
        <f aca="false">F15563*I15563</f>
        <v>30.2056629</v>
      </c>
    </row>
    <row r="15564" customFormat="false" ht="15" hidden="false" customHeight="false" outlineLevel="0" collapsed="false">
      <c r="A15564" s="28" t="n">
        <v>46229</v>
      </c>
      <c r="B15564" s="21" t="s">
        <v>122</v>
      </c>
      <c r="C15564" s="21" t="s">
        <v>139</v>
      </c>
      <c r="D15564" s="29" t="n">
        <v>7.14</v>
      </c>
      <c r="E15564" s="29" t="n">
        <f aca="false">D15564/10</f>
        <v>0.714</v>
      </c>
      <c r="F15564" s="29" t="n">
        <f aca="false">(E15564+Einstellungen!$B$20)*(1+Einstellungen!$B$10)</f>
        <v>23.0503</v>
      </c>
      <c r="G15564" s="21" t="str">
        <f aca="false">IF(F15564&lt;Einstellungen!$B$5,"ja","nein")</f>
        <v>ja</v>
      </c>
      <c r="H15564" s="21" t="s">
        <v>34</v>
      </c>
      <c r="I15564" s="29" t="n">
        <f aca="false">INDEX(Einstellungen!$B$27:$B$50,11)</f>
        <v>1.05</v>
      </c>
      <c r="J15564" s="29" t="n">
        <f aca="false">F15564*I15564</f>
        <v>24.202815</v>
      </c>
    </row>
    <row r="15565" customFormat="false" ht="15" hidden="false" customHeight="false" outlineLevel="0" collapsed="false">
      <c r="A15565" s="28" t="n">
        <v>46229</v>
      </c>
      <c r="B15565" s="21" t="s">
        <v>123</v>
      </c>
      <c r="C15565" s="21" t="s">
        <v>139</v>
      </c>
      <c r="D15565" s="29" t="n">
        <v>-0.005</v>
      </c>
      <c r="E15565" s="29" t="n">
        <f aca="false">D15565/10</f>
        <v>-0.0005</v>
      </c>
      <c r="F15565" s="29" t="n">
        <f aca="false">(E15565+Einstellungen!$B$20)*(1+Einstellungen!$B$10)</f>
        <v>22.200045</v>
      </c>
      <c r="G15565" s="21" t="str">
        <f aca="false">IF(F15565&lt;Einstellungen!$B$5,"ja","nein")</f>
        <v>ja</v>
      </c>
      <c r="H15565" s="21" t="s">
        <v>34</v>
      </c>
      <c r="I15565" s="29" t="n">
        <f aca="false">INDEX(Einstellungen!$B$27:$B$50,12)</f>
        <v>1.1</v>
      </c>
      <c r="J15565" s="29" t="n">
        <f aca="false">F15565*I15565</f>
        <v>24.4200495</v>
      </c>
    </row>
    <row r="15566" customFormat="false" ht="15" hidden="false" customHeight="false" outlineLevel="0" collapsed="false">
      <c r="A15566" s="28" t="n">
        <v>46229</v>
      </c>
      <c r="B15566" s="21" t="s">
        <v>124</v>
      </c>
      <c r="C15566" s="21" t="s">
        <v>139</v>
      </c>
      <c r="D15566" s="29" t="n">
        <v>-0.075</v>
      </c>
      <c r="E15566" s="29" t="n">
        <f aca="false">D15566/10</f>
        <v>-0.0075</v>
      </c>
      <c r="F15566" s="29" t="n">
        <f aca="false">(E15566+Einstellungen!$B$20)*(1+Einstellungen!$B$10)</f>
        <v>22.191715</v>
      </c>
      <c r="G15566" s="21" t="str">
        <f aca="false">IF(F15566&lt;Einstellungen!$B$5,"ja","nein")</f>
        <v>ja</v>
      </c>
      <c r="H15566" s="21" t="s">
        <v>34</v>
      </c>
      <c r="I15566" s="29" t="n">
        <f aca="false">INDEX(Einstellungen!$B$27:$B$50,13)</f>
        <v>1.2</v>
      </c>
      <c r="J15566" s="29" t="n">
        <f aca="false">F15566*I15566</f>
        <v>26.630058</v>
      </c>
    </row>
    <row r="15567" customFormat="false" ht="15" hidden="false" customHeight="false" outlineLevel="0" collapsed="false">
      <c r="A15567" s="28" t="n">
        <v>46229</v>
      </c>
      <c r="B15567" s="21" t="s">
        <v>125</v>
      </c>
      <c r="C15567" s="21" t="s">
        <v>139</v>
      </c>
      <c r="D15567" s="29" t="n">
        <v>-0.267</v>
      </c>
      <c r="E15567" s="29" t="n">
        <f aca="false">D15567/10</f>
        <v>-0.0267</v>
      </c>
      <c r="F15567" s="29" t="n">
        <f aca="false">(E15567+Einstellungen!$B$20)*(1+Einstellungen!$B$10)</f>
        <v>22.168867</v>
      </c>
      <c r="G15567" s="21" t="str">
        <f aca="false">IF(F15567&lt;Einstellungen!$B$5,"ja","nein")</f>
        <v>ja</v>
      </c>
      <c r="H15567" s="21" t="s">
        <v>34</v>
      </c>
      <c r="I15567" s="29" t="n">
        <f aca="false">INDEX(Einstellungen!$B$27:$B$50,14)</f>
        <v>1.15</v>
      </c>
      <c r="J15567" s="29" t="n">
        <f aca="false">F15567*I15567</f>
        <v>25.49419705</v>
      </c>
    </row>
    <row r="15568" customFormat="false" ht="15" hidden="false" customHeight="false" outlineLevel="0" collapsed="false">
      <c r="A15568" s="28" t="n">
        <v>46229</v>
      </c>
      <c r="B15568" s="21" t="s">
        <v>126</v>
      </c>
      <c r="C15568" s="21" t="s">
        <v>139</v>
      </c>
      <c r="D15568" s="29" t="n">
        <v>-0.67</v>
      </c>
      <c r="E15568" s="29" t="n">
        <f aca="false">D15568/10</f>
        <v>-0.067</v>
      </c>
      <c r="F15568" s="29" t="n">
        <f aca="false">(E15568+Einstellungen!$B$20)*(1+Einstellungen!$B$10)</f>
        <v>22.12091</v>
      </c>
      <c r="G15568" s="21" t="str">
        <f aca="false">IF(F15568&lt;Einstellungen!$B$5,"ja","nein")</f>
        <v>ja</v>
      </c>
      <c r="H15568" s="21" t="s">
        <v>34</v>
      </c>
      <c r="I15568" s="29" t="n">
        <f aca="false">INDEX(Einstellungen!$B$27:$B$50,15)</f>
        <v>1</v>
      </c>
      <c r="J15568" s="29" t="n">
        <f aca="false">F15568*I15568</f>
        <v>22.12091</v>
      </c>
    </row>
    <row r="15569" customFormat="false" ht="15" hidden="false" customHeight="false" outlineLevel="0" collapsed="false">
      <c r="A15569" s="28" t="n">
        <v>46229</v>
      </c>
      <c r="B15569" s="21" t="s">
        <v>127</v>
      </c>
      <c r="C15569" s="21" t="s">
        <v>139</v>
      </c>
      <c r="D15569" s="29" t="n">
        <v>-0.86</v>
      </c>
      <c r="E15569" s="29" t="n">
        <f aca="false">D15569/10</f>
        <v>-0.086</v>
      </c>
      <c r="F15569" s="29" t="n">
        <f aca="false">(E15569+Einstellungen!$B$20)*(1+Einstellungen!$B$10)</f>
        <v>22.0983</v>
      </c>
      <c r="G15569" s="21" t="str">
        <f aca="false">IF(F15569&lt;Einstellungen!$B$5,"ja","nein")</f>
        <v>ja</v>
      </c>
      <c r="H15569" s="21" t="s">
        <v>34</v>
      </c>
      <c r="I15569" s="29" t="n">
        <f aca="false">INDEX(Einstellungen!$B$27:$B$50,16)</f>
        <v>0.95</v>
      </c>
      <c r="J15569" s="29" t="n">
        <f aca="false">F15569*I15569</f>
        <v>20.993385</v>
      </c>
    </row>
    <row r="15570" customFormat="false" ht="15" hidden="false" customHeight="false" outlineLevel="0" collapsed="false">
      <c r="A15570" s="28" t="n">
        <v>46229</v>
      </c>
      <c r="B15570" s="21" t="s">
        <v>128</v>
      </c>
      <c r="C15570" s="21" t="s">
        <v>139</v>
      </c>
      <c r="D15570" s="29" t="n">
        <v>0.862</v>
      </c>
      <c r="E15570" s="29" t="n">
        <f aca="false">D15570/10</f>
        <v>0.0862</v>
      </c>
      <c r="F15570" s="29" t="n">
        <f aca="false">(E15570+Einstellungen!$B$20)*(1+Einstellungen!$B$10)</f>
        <v>22.303218</v>
      </c>
      <c r="G15570" s="21" t="str">
        <f aca="false">IF(F15570&lt;Einstellungen!$B$5,"ja","nein")</f>
        <v>ja</v>
      </c>
      <c r="H15570" s="21" t="s">
        <v>34</v>
      </c>
      <c r="I15570" s="29" t="n">
        <f aca="false">INDEX(Einstellungen!$B$27:$B$50,17)</f>
        <v>0.95</v>
      </c>
      <c r="J15570" s="29" t="n">
        <f aca="false">F15570*I15570</f>
        <v>21.1880571</v>
      </c>
    </row>
    <row r="15571" customFormat="false" ht="15" hidden="false" customHeight="false" outlineLevel="0" collapsed="false">
      <c r="A15571" s="28" t="n">
        <v>46229</v>
      </c>
      <c r="B15571" s="21" t="s">
        <v>129</v>
      </c>
      <c r="C15571" s="21" t="s">
        <v>139</v>
      </c>
      <c r="D15571" s="29" t="n">
        <v>51.822</v>
      </c>
      <c r="E15571" s="29" t="n">
        <f aca="false">D15571/10</f>
        <v>5.1822</v>
      </c>
      <c r="F15571" s="29" t="n">
        <f aca="false">(E15571+Einstellungen!$B$20)*(1+Einstellungen!$B$10)</f>
        <v>28.367458</v>
      </c>
      <c r="G15571" s="21" t="str">
        <f aca="false">IF(F15571&lt;Einstellungen!$B$5,"ja","nein")</f>
        <v>ja</v>
      </c>
      <c r="H15571" s="21" t="s">
        <v>34</v>
      </c>
      <c r="I15571" s="29" t="n">
        <f aca="false">INDEX(Einstellungen!$B$27:$B$50,18)</f>
        <v>1.1</v>
      </c>
      <c r="J15571" s="29" t="n">
        <f aca="false">F15571*I15571</f>
        <v>31.2042038</v>
      </c>
    </row>
    <row r="15572" customFormat="false" ht="15" hidden="false" customHeight="false" outlineLevel="0" collapsed="false">
      <c r="A15572" s="28" t="n">
        <v>46229</v>
      </c>
      <c r="B15572" s="21" t="s">
        <v>130</v>
      </c>
      <c r="C15572" s="21" t="s">
        <v>139</v>
      </c>
      <c r="D15572" s="29" t="n">
        <v>109.25</v>
      </c>
      <c r="E15572" s="29" t="n">
        <f aca="false">D15572/10</f>
        <v>10.925</v>
      </c>
      <c r="F15572" s="29" t="n">
        <f aca="false">(E15572+Einstellungen!$B$20)*(1+Einstellungen!$B$10)</f>
        <v>35.20139</v>
      </c>
      <c r="G15572" s="21" t="str">
        <f aca="false">IF(F15572&lt;Einstellungen!$B$5,"ja","nein")</f>
        <v>nein</v>
      </c>
      <c r="H15572" s="21" t="s">
        <v>34</v>
      </c>
      <c r="I15572" s="29" t="n">
        <f aca="false">INDEX(Einstellungen!$B$27:$B$50,19)</f>
        <v>1.35</v>
      </c>
      <c r="J15572" s="29" t="n">
        <f aca="false">F15572*I15572</f>
        <v>47.5218765</v>
      </c>
    </row>
    <row r="15573" customFormat="false" ht="15" hidden="false" customHeight="false" outlineLevel="0" collapsed="false">
      <c r="A15573" s="28" t="n">
        <v>46229</v>
      </c>
      <c r="B15573" s="21" t="s">
        <v>131</v>
      </c>
      <c r="C15573" s="21" t="s">
        <v>139</v>
      </c>
      <c r="D15573" s="29" t="n">
        <v>139.29</v>
      </c>
      <c r="E15573" s="29" t="n">
        <f aca="false">D15573/10</f>
        <v>13.929</v>
      </c>
      <c r="F15573" s="29" t="n">
        <f aca="false">(E15573+Einstellungen!$B$20)*(1+Einstellungen!$B$10)</f>
        <v>38.77615</v>
      </c>
      <c r="G15573" s="21" t="str">
        <f aca="false">IF(F15573&lt;Einstellungen!$B$5,"ja","nein")</f>
        <v>nein</v>
      </c>
      <c r="H15573" s="21" t="s">
        <v>34</v>
      </c>
      <c r="I15573" s="29" t="n">
        <f aca="false">INDEX(Einstellungen!$B$27:$B$50,20)</f>
        <v>1.45</v>
      </c>
      <c r="J15573" s="29" t="n">
        <f aca="false">F15573*I15573</f>
        <v>56.2254175</v>
      </c>
    </row>
    <row r="15574" customFormat="false" ht="15" hidden="false" customHeight="false" outlineLevel="0" collapsed="false">
      <c r="A15574" s="28" t="n">
        <v>46229</v>
      </c>
      <c r="B15574" s="21" t="s">
        <v>132</v>
      </c>
      <c r="C15574" s="21" t="s">
        <v>139</v>
      </c>
      <c r="D15574" s="29" t="n">
        <v>151.683</v>
      </c>
      <c r="E15574" s="29" t="n">
        <f aca="false">D15574/10</f>
        <v>15.1683</v>
      </c>
      <c r="F15574" s="29" t="n">
        <f aca="false">(E15574+Einstellungen!$B$20)*(1+Einstellungen!$B$10)</f>
        <v>40.250917</v>
      </c>
      <c r="G15574" s="21" t="str">
        <f aca="false">IF(F15574&lt;Einstellungen!$B$5,"ja","nein")</f>
        <v>nein</v>
      </c>
      <c r="H15574" s="21" t="s">
        <v>34</v>
      </c>
      <c r="I15574" s="29" t="n">
        <f aca="false">INDEX(Einstellungen!$B$27:$B$50,21)</f>
        <v>1.4</v>
      </c>
      <c r="J15574" s="29" t="n">
        <f aca="false">F15574*I15574</f>
        <v>56.3512838</v>
      </c>
    </row>
    <row r="15575" customFormat="false" ht="15" hidden="false" customHeight="false" outlineLevel="0" collapsed="false">
      <c r="A15575" s="28" t="n">
        <v>46229</v>
      </c>
      <c r="B15575" s="21" t="s">
        <v>133</v>
      </c>
      <c r="C15575" s="21" t="s">
        <v>139</v>
      </c>
      <c r="D15575" s="29" t="n">
        <v>150.942</v>
      </c>
      <c r="E15575" s="29" t="n">
        <f aca="false">D15575/10</f>
        <v>15.0942</v>
      </c>
      <c r="F15575" s="29" t="n">
        <f aca="false">(E15575+Einstellungen!$B$20)*(1+Einstellungen!$B$10)</f>
        <v>40.162738</v>
      </c>
      <c r="G15575" s="21" t="str">
        <f aca="false">IF(F15575&lt;Einstellungen!$B$5,"ja","nein")</f>
        <v>nein</v>
      </c>
      <c r="H15575" s="21" t="s">
        <v>34</v>
      </c>
      <c r="I15575" s="29" t="n">
        <f aca="false">INDEX(Einstellungen!$B$27:$B$50,22)</f>
        <v>1.25</v>
      </c>
      <c r="J15575" s="29" t="n">
        <f aca="false">F15575*I15575</f>
        <v>50.2034225</v>
      </c>
    </row>
    <row r="15576" customFormat="false" ht="15" hidden="false" customHeight="false" outlineLevel="0" collapsed="false">
      <c r="A15576" s="28" t="n">
        <v>46229</v>
      </c>
      <c r="B15576" s="21" t="s">
        <v>134</v>
      </c>
      <c r="C15576" s="21" t="s">
        <v>139</v>
      </c>
      <c r="D15576" s="29" t="n">
        <v>147.998</v>
      </c>
      <c r="E15576" s="29" t="n">
        <f aca="false">D15576/10</f>
        <v>14.7998</v>
      </c>
      <c r="F15576" s="29" t="n">
        <f aca="false">(E15576+Einstellungen!$B$20)*(1+Einstellungen!$B$10)</f>
        <v>39.812402</v>
      </c>
      <c r="G15576" s="21" t="str">
        <f aca="false">IF(F15576&lt;Einstellungen!$B$5,"ja","nein")</f>
        <v>nein</v>
      </c>
      <c r="H15576" s="21" t="s">
        <v>34</v>
      </c>
      <c r="I15576" s="29" t="n">
        <f aca="false">INDEX(Einstellungen!$B$27:$B$50,23)</f>
        <v>1.05</v>
      </c>
      <c r="J15576" s="29" t="n">
        <f aca="false">F15576*I15576</f>
        <v>41.8030221</v>
      </c>
    </row>
    <row r="15577" customFormat="false" ht="15" hidden="false" customHeight="false" outlineLevel="0" collapsed="false">
      <c r="A15577" s="28" t="n">
        <v>46229</v>
      </c>
      <c r="B15577" s="21" t="s">
        <v>135</v>
      </c>
      <c r="C15577" s="21" t="s">
        <v>139</v>
      </c>
      <c r="D15577" s="29" t="n">
        <v>136.795</v>
      </c>
      <c r="E15577" s="29" t="n">
        <f aca="false">D15577/10</f>
        <v>13.6795</v>
      </c>
      <c r="F15577" s="29" t="n">
        <f aca="false">(E15577+Einstellungen!$B$20)*(1+Einstellungen!$B$10)</f>
        <v>38.479245</v>
      </c>
      <c r="G15577" s="21" t="str">
        <f aca="false">IF(F15577&lt;Einstellungen!$B$5,"ja","nein")</f>
        <v>nein</v>
      </c>
      <c r="H15577" s="21" t="s">
        <v>34</v>
      </c>
      <c r="I15577" s="29" t="n">
        <f aca="false">INDEX(Einstellungen!$B$27:$B$50,24)</f>
        <v>0.8</v>
      </c>
      <c r="J15577" s="29" t="n">
        <f aca="false">F15577*I15577</f>
        <v>30.783396</v>
      </c>
    </row>
    <row r="15578" customFormat="false" ht="15" hidden="false" customHeight="false" outlineLevel="0" collapsed="false">
      <c r="A15578" s="28" t="n">
        <v>46230</v>
      </c>
      <c r="B15578" s="21" t="s">
        <v>111</v>
      </c>
      <c r="C15578" s="21" t="s">
        <v>140</v>
      </c>
      <c r="D15578" s="29" t="n">
        <v>86.043</v>
      </c>
      <c r="E15578" s="29" t="n">
        <f aca="false">D15578/10</f>
        <v>8.6043</v>
      </c>
      <c r="F15578" s="29" t="n">
        <f aca="false">(E15578+Einstellungen!$B$20)*(1+Einstellungen!$B$10)</f>
        <v>32.439757</v>
      </c>
      <c r="G15578" s="21" t="str">
        <f aca="false">IF(F15578&lt;Einstellungen!$B$5,"ja","nein")</f>
        <v>nein</v>
      </c>
      <c r="H15578" s="21" t="s">
        <v>34</v>
      </c>
      <c r="I15578" s="29" t="n">
        <f aca="false">INDEX(Einstellungen!$B$27:$B$50,1)</f>
        <v>0.6</v>
      </c>
      <c r="J15578" s="29" t="n">
        <f aca="false">F15578*I15578</f>
        <v>19.4638542</v>
      </c>
    </row>
    <row r="15579" customFormat="false" ht="15" hidden="false" customHeight="false" outlineLevel="0" collapsed="false">
      <c r="A15579" s="28" t="n">
        <v>46230</v>
      </c>
      <c r="B15579" s="21" t="s">
        <v>113</v>
      </c>
      <c r="C15579" s="21" t="s">
        <v>140</v>
      </c>
      <c r="D15579" s="29" t="n">
        <v>70.657</v>
      </c>
      <c r="E15579" s="29" t="n">
        <f aca="false">D15579/10</f>
        <v>7.0657</v>
      </c>
      <c r="F15579" s="29" t="n">
        <f aca="false">(E15579+Einstellungen!$B$20)*(1+Einstellungen!$B$10)</f>
        <v>30.608823</v>
      </c>
      <c r="G15579" s="21" t="str">
        <f aca="false">IF(F15579&lt;Einstellungen!$B$5,"ja","nein")</f>
        <v>nein</v>
      </c>
      <c r="H15579" s="21" t="s">
        <v>34</v>
      </c>
      <c r="I15579" s="29" t="n">
        <f aca="false">INDEX(Einstellungen!$B$27:$B$50,2)</f>
        <v>0.5</v>
      </c>
      <c r="J15579" s="29" t="n">
        <f aca="false">F15579*I15579</f>
        <v>15.3044115</v>
      </c>
    </row>
    <row r="15580" customFormat="false" ht="15" hidden="false" customHeight="false" outlineLevel="0" collapsed="false">
      <c r="A15580" s="28" t="n">
        <v>46230</v>
      </c>
      <c r="B15580" s="21" t="s">
        <v>114</v>
      </c>
      <c r="C15580" s="21" t="s">
        <v>140</v>
      </c>
      <c r="D15580" s="29" t="n">
        <v>61.7</v>
      </c>
      <c r="E15580" s="29" t="n">
        <f aca="false">D15580/10</f>
        <v>6.17</v>
      </c>
      <c r="F15580" s="29" t="n">
        <f aca="false">(E15580+Einstellungen!$B$20)*(1+Einstellungen!$B$10)</f>
        <v>29.54294</v>
      </c>
      <c r="G15580" s="21" t="str">
        <f aca="false">IF(F15580&lt;Einstellungen!$B$5,"ja","nein")</f>
        <v>nein</v>
      </c>
      <c r="H15580" s="21" t="s">
        <v>34</v>
      </c>
      <c r="I15580" s="29" t="n">
        <f aca="false">INDEX(Einstellungen!$B$27:$B$50,3)</f>
        <v>0.45</v>
      </c>
      <c r="J15580" s="29" t="n">
        <f aca="false">F15580*I15580</f>
        <v>13.294323</v>
      </c>
    </row>
    <row r="15581" customFormat="false" ht="15" hidden="false" customHeight="false" outlineLevel="0" collapsed="false">
      <c r="A15581" s="28" t="n">
        <v>46230</v>
      </c>
      <c r="B15581" s="21" t="s">
        <v>115</v>
      </c>
      <c r="C15581" s="21" t="s">
        <v>140</v>
      </c>
      <c r="D15581" s="29" t="n">
        <v>62.638</v>
      </c>
      <c r="E15581" s="29" t="n">
        <f aca="false">D15581/10</f>
        <v>6.2638</v>
      </c>
      <c r="F15581" s="29" t="n">
        <f aca="false">(E15581+Einstellungen!$B$20)*(1+Einstellungen!$B$10)</f>
        <v>29.654562</v>
      </c>
      <c r="G15581" s="21" t="str">
        <f aca="false">IF(F15581&lt;Einstellungen!$B$5,"ja","nein")</f>
        <v>nein</v>
      </c>
      <c r="H15581" s="21" t="s">
        <v>34</v>
      </c>
      <c r="I15581" s="29" t="n">
        <f aca="false">INDEX(Einstellungen!$B$27:$B$50,4)</f>
        <v>0.45</v>
      </c>
      <c r="J15581" s="29" t="n">
        <f aca="false">F15581*I15581</f>
        <v>13.3445529</v>
      </c>
    </row>
    <row r="15582" customFormat="false" ht="15" hidden="false" customHeight="false" outlineLevel="0" collapsed="false">
      <c r="A15582" s="28" t="n">
        <v>46230</v>
      </c>
      <c r="B15582" s="21" t="s">
        <v>116</v>
      </c>
      <c r="C15582" s="21" t="s">
        <v>140</v>
      </c>
      <c r="D15582" s="29" t="n">
        <v>71.175</v>
      </c>
      <c r="E15582" s="29" t="n">
        <f aca="false">D15582/10</f>
        <v>7.1175</v>
      </c>
      <c r="F15582" s="29" t="n">
        <f aca="false">(E15582+Einstellungen!$B$20)*(1+Einstellungen!$B$10)</f>
        <v>30.670465</v>
      </c>
      <c r="G15582" s="21" t="str">
        <f aca="false">IF(F15582&lt;Einstellungen!$B$5,"ja","nein")</f>
        <v>nein</v>
      </c>
      <c r="H15582" s="21" t="s">
        <v>34</v>
      </c>
      <c r="I15582" s="29" t="n">
        <f aca="false">INDEX(Einstellungen!$B$27:$B$50,5)</f>
        <v>0.45</v>
      </c>
      <c r="J15582" s="29" t="n">
        <f aca="false">F15582*I15582</f>
        <v>13.80170925</v>
      </c>
    </row>
    <row r="15583" customFormat="false" ht="15" hidden="false" customHeight="false" outlineLevel="0" collapsed="false">
      <c r="A15583" s="28" t="n">
        <v>46230</v>
      </c>
      <c r="B15583" s="21" t="s">
        <v>117</v>
      </c>
      <c r="C15583" s="21" t="s">
        <v>140</v>
      </c>
      <c r="D15583" s="29" t="n">
        <v>91.02</v>
      </c>
      <c r="E15583" s="29" t="n">
        <f aca="false">D15583/10</f>
        <v>9.102</v>
      </c>
      <c r="F15583" s="29" t="n">
        <f aca="false">(E15583+Einstellungen!$B$20)*(1+Einstellungen!$B$10)</f>
        <v>33.03202</v>
      </c>
      <c r="G15583" s="21" t="str">
        <f aca="false">IF(F15583&lt;Einstellungen!$B$5,"ja","nein")</f>
        <v>nein</v>
      </c>
      <c r="H15583" s="21" t="s">
        <v>34</v>
      </c>
      <c r="I15583" s="29" t="n">
        <f aca="false">INDEX(Einstellungen!$B$27:$B$50,6)</f>
        <v>0.5</v>
      </c>
      <c r="J15583" s="29" t="n">
        <f aca="false">F15583*I15583</f>
        <v>16.51601</v>
      </c>
    </row>
    <row r="15584" customFormat="false" ht="15" hidden="false" customHeight="false" outlineLevel="0" collapsed="false">
      <c r="A15584" s="28" t="n">
        <v>46230</v>
      </c>
      <c r="B15584" s="21" t="s">
        <v>118</v>
      </c>
      <c r="C15584" s="21" t="s">
        <v>140</v>
      </c>
      <c r="D15584" s="29" t="n">
        <v>117.557</v>
      </c>
      <c r="E15584" s="29" t="n">
        <f aca="false">D15584/10</f>
        <v>11.7557</v>
      </c>
      <c r="F15584" s="29" t="n">
        <f aca="false">(E15584+Einstellungen!$B$20)*(1+Einstellungen!$B$10)</f>
        <v>36.189923</v>
      </c>
      <c r="G15584" s="21" t="str">
        <f aca="false">IF(F15584&lt;Einstellungen!$B$5,"ja","nein")</f>
        <v>nein</v>
      </c>
      <c r="H15584" s="21" t="s">
        <v>34</v>
      </c>
      <c r="I15584" s="29" t="n">
        <f aca="false">INDEX(Einstellungen!$B$27:$B$50,7)</f>
        <v>0.7</v>
      </c>
      <c r="J15584" s="29" t="n">
        <f aca="false">F15584*I15584</f>
        <v>25.3329461</v>
      </c>
    </row>
    <row r="15585" customFormat="false" ht="15" hidden="false" customHeight="false" outlineLevel="0" collapsed="false">
      <c r="A15585" s="28" t="n">
        <v>46230</v>
      </c>
      <c r="B15585" s="21" t="s">
        <v>119</v>
      </c>
      <c r="C15585" s="21" t="s">
        <v>140</v>
      </c>
      <c r="D15585" s="29" t="n">
        <v>128.975</v>
      </c>
      <c r="E15585" s="29" t="n">
        <f aca="false">D15585/10</f>
        <v>12.8975</v>
      </c>
      <c r="F15585" s="29" t="n">
        <f aca="false">(E15585+Einstellungen!$B$20)*(1+Einstellungen!$B$10)</f>
        <v>37.548665</v>
      </c>
      <c r="G15585" s="21" t="str">
        <f aca="false">IF(F15585&lt;Einstellungen!$B$5,"ja","nein")</f>
        <v>nein</v>
      </c>
      <c r="H15585" s="21" t="s">
        <v>34</v>
      </c>
      <c r="I15585" s="29" t="n">
        <f aca="false">INDEX(Einstellungen!$B$27:$B$50,8)</f>
        <v>0.95</v>
      </c>
      <c r="J15585" s="29" t="n">
        <f aca="false">F15585*I15585</f>
        <v>35.67123175</v>
      </c>
    </row>
    <row r="15586" customFormat="false" ht="15" hidden="false" customHeight="false" outlineLevel="0" collapsed="false">
      <c r="A15586" s="28" t="n">
        <v>46230</v>
      </c>
      <c r="B15586" s="21" t="s">
        <v>120</v>
      </c>
      <c r="C15586" s="21" t="s">
        <v>140</v>
      </c>
      <c r="D15586" s="29" t="n">
        <v>118.975</v>
      </c>
      <c r="E15586" s="29" t="n">
        <f aca="false">D15586/10</f>
        <v>11.8975</v>
      </c>
      <c r="F15586" s="29" t="n">
        <f aca="false">(E15586+Einstellungen!$B$20)*(1+Einstellungen!$B$10)</f>
        <v>36.358665</v>
      </c>
      <c r="G15586" s="21" t="str">
        <f aca="false">IF(F15586&lt;Einstellungen!$B$5,"ja","nein")</f>
        <v>nein</v>
      </c>
      <c r="H15586" s="21" t="s">
        <v>34</v>
      </c>
      <c r="I15586" s="29" t="n">
        <f aca="false">INDEX(Einstellungen!$B$27:$B$50,9)</f>
        <v>1.05</v>
      </c>
      <c r="J15586" s="29" t="n">
        <f aca="false">F15586*I15586</f>
        <v>38.17659825</v>
      </c>
    </row>
    <row r="15587" customFormat="false" ht="15" hidden="false" customHeight="false" outlineLevel="0" collapsed="false">
      <c r="A15587" s="28" t="n">
        <v>46230</v>
      </c>
      <c r="B15587" s="21" t="s">
        <v>121</v>
      </c>
      <c r="C15587" s="21" t="s">
        <v>140</v>
      </c>
      <c r="D15587" s="29" t="n">
        <v>74.935</v>
      </c>
      <c r="E15587" s="29" t="n">
        <f aca="false">D15587/10</f>
        <v>7.4935</v>
      </c>
      <c r="F15587" s="29" t="n">
        <f aca="false">(E15587+Einstellungen!$B$20)*(1+Einstellungen!$B$10)</f>
        <v>31.117905</v>
      </c>
      <c r="G15587" s="21" t="str">
        <f aca="false">IF(F15587&lt;Einstellungen!$B$5,"ja","nein")</f>
        <v>nein</v>
      </c>
      <c r="H15587" s="21" t="s">
        <v>34</v>
      </c>
      <c r="I15587" s="29" t="n">
        <f aca="false">INDEX(Einstellungen!$B$27:$B$50,10)</f>
        <v>1.05</v>
      </c>
      <c r="J15587" s="29" t="n">
        <f aca="false">F15587*I15587</f>
        <v>32.67380025</v>
      </c>
    </row>
    <row r="15588" customFormat="false" ht="15" hidden="false" customHeight="false" outlineLevel="0" collapsed="false">
      <c r="A15588" s="28" t="n">
        <v>46230</v>
      </c>
      <c r="B15588" s="21" t="s">
        <v>122</v>
      </c>
      <c r="C15588" s="21" t="s">
        <v>140</v>
      </c>
      <c r="D15588" s="29" t="n">
        <v>23.787</v>
      </c>
      <c r="E15588" s="29" t="n">
        <f aca="false">D15588/10</f>
        <v>2.3787</v>
      </c>
      <c r="F15588" s="29" t="n">
        <f aca="false">(E15588+Einstellungen!$B$20)*(1+Einstellungen!$B$10)</f>
        <v>25.031293</v>
      </c>
      <c r="G15588" s="21" t="str">
        <f aca="false">IF(F15588&lt;Einstellungen!$B$5,"ja","nein")</f>
        <v>ja</v>
      </c>
      <c r="H15588" s="21" t="s">
        <v>34</v>
      </c>
      <c r="I15588" s="29" t="n">
        <f aca="false">INDEX(Einstellungen!$B$27:$B$50,11)</f>
        <v>1.05</v>
      </c>
      <c r="J15588" s="29" t="n">
        <f aca="false">F15588*I15588</f>
        <v>26.28285765</v>
      </c>
    </row>
    <row r="15589" customFormat="false" ht="15" hidden="false" customHeight="false" outlineLevel="0" collapsed="false">
      <c r="A15589" s="28" t="n">
        <v>46230</v>
      </c>
      <c r="B15589" s="21" t="s">
        <v>123</v>
      </c>
      <c r="C15589" s="21" t="s">
        <v>140</v>
      </c>
      <c r="D15589" s="29" t="n">
        <v>0.98</v>
      </c>
      <c r="E15589" s="29" t="n">
        <f aca="false">D15589/10</f>
        <v>0.098</v>
      </c>
      <c r="F15589" s="29" t="n">
        <f aca="false">(E15589+Einstellungen!$B$20)*(1+Einstellungen!$B$10)</f>
        <v>22.31726</v>
      </c>
      <c r="G15589" s="21" t="str">
        <f aca="false">IF(F15589&lt;Einstellungen!$B$5,"ja","nein")</f>
        <v>ja</v>
      </c>
      <c r="H15589" s="21" t="s">
        <v>34</v>
      </c>
      <c r="I15589" s="29" t="n">
        <f aca="false">INDEX(Einstellungen!$B$27:$B$50,12)</f>
        <v>1.1</v>
      </c>
      <c r="J15589" s="29" t="n">
        <f aca="false">F15589*I15589</f>
        <v>24.548986</v>
      </c>
    </row>
    <row r="15590" customFormat="false" ht="15" hidden="false" customHeight="false" outlineLevel="0" collapsed="false">
      <c r="A15590" s="28" t="n">
        <v>46230</v>
      </c>
      <c r="B15590" s="21" t="s">
        <v>124</v>
      </c>
      <c r="C15590" s="21" t="s">
        <v>140</v>
      </c>
      <c r="D15590" s="29" t="n">
        <v>-0.01</v>
      </c>
      <c r="E15590" s="29" t="n">
        <f aca="false">D15590/10</f>
        <v>-0.001</v>
      </c>
      <c r="F15590" s="29" t="n">
        <f aca="false">(E15590+Einstellungen!$B$20)*(1+Einstellungen!$B$10)</f>
        <v>22.19945</v>
      </c>
      <c r="G15590" s="21" t="str">
        <f aca="false">IF(F15590&lt;Einstellungen!$B$5,"ja","nein")</f>
        <v>ja</v>
      </c>
      <c r="H15590" s="21" t="s">
        <v>34</v>
      </c>
      <c r="I15590" s="29" t="n">
        <f aca="false">INDEX(Einstellungen!$B$27:$B$50,13)</f>
        <v>1.2</v>
      </c>
      <c r="J15590" s="29" t="n">
        <f aca="false">F15590*I15590</f>
        <v>26.63934</v>
      </c>
    </row>
    <row r="15591" customFormat="false" ht="15" hidden="false" customHeight="false" outlineLevel="0" collapsed="false">
      <c r="A15591" s="28" t="n">
        <v>46230</v>
      </c>
      <c r="B15591" s="21" t="s">
        <v>125</v>
      </c>
      <c r="C15591" s="21" t="s">
        <v>140</v>
      </c>
      <c r="D15591" s="29" t="n">
        <v>-0.147</v>
      </c>
      <c r="E15591" s="29" t="n">
        <f aca="false">D15591/10</f>
        <v>-0.0147</v>
      </c>
      <c r="F15591" s="29" t="n">
        <f aca="false">(E15591+Einstellungen!$B$20)*(1+Einstellungen!$B$10)</f>
        <v>22.183147</v>
      </c>
      <c r="G15591" s="21" t="str">
        <f aca="false">IF(F15591&lt;Einstellungen!$B$5,"ja","nein")</f>
        <v>ja</v>
      </c>
      <c r="H15591" s="21" t="s">
        <v>34</v>
      </c>
      <c r="I15591" s="29" t="n">
        <f aca="false">INDEX(Einstellungen!$B$27:$B$50,14)</f>
        <v>1.15</v>
      </c>
      <c r="J15591" s="29" t="n">
        <f aca="false">F15591*I15591</f>
        <v>25.51061905</v>
      </c>
    </row>
    <row r="15592" customFormat="false" ht="15" hidden="false" customHeight="false" outlineLevel="0" collapsed="false">
      <c r="A15592" s="28" t="n">
        <v>46230</v>
      </c>
      <c r="B15592" s="21" t="s">
        <v>126</v>
      </c>
      <c r="C15592" s="21" t="s">
        <v>140</v>
      </c>
      <c r="D15592" s="29" t="n">
        <v>-0.705</v>
      </c>
      <c r="E15592" s="29" t="n">
        <f aca="false">D15592/10</f>
        <v>-0.0705</v>
      </c>
      <c r="F15592" s="29" t="n">
        <f aca="false">(E15592+Einstellungen!$B$20)*(1+Einstellungen!$B$10)</f>
        <v>22.116745</v>
      </c>
      <c r="G15592" s="21" t="str">
        <f aca="false">IF(F15592&lt;Einstellungen!$B$5,"ja","nein")</f>
        <v>ja</v>
      </c>
      <c r="H15592" s="21" t="s">
        <v>34</v>
      </c>
      <c r="I15592" s="29" t="n">
        <f aca="false">INDEX(Einstellungen!$B$27:$B$50,15)</f>
        <v>1</v>
      </c>
      <c r="J15592" s="29" t="n">
        <f aca="false">F15592*I15592</f>
        <v>22.116745</v>
      </c>
    </row>
    <row r="15593" customFormat="false" ht="15" hidden="false" customHeight="false" outlineLevel="0" collapsed="false">
      <c r="A15593" s="28" t="n">
        <v>46230</v>
      </c>
      <c r="B15593" s="21" t="s">
        <v>127</v>
      </c>
      <c r="C15593" s="21" t="s">
        <v>140</v>
      </c>
      <c r="D15593" s="29" t="n">
        <v>-0.08</v>
      </c>
      <c r="E15593" s="29" t="n">
        <f aca="false">D15593/10</f>
        <v>-0.008</v>
      </c>
      <c r="F15593" s="29" t="n">
        <f aca="false">(E15593+Einstellungen!$B$20)*(1+Einstellungen!$B$10)</f>
        <v>22.19112</v>
      </c>
      <c r="G15593" s="21" t="str">
        <f aca="false">IF(F15593&lt;Einstellungen!$B$5,"ja","nein")</f>
        <v>ja</v>
      </c>
      <c r="H15593" s="21" t="s">
        <v>34</v>
      </c>
      <c r="I15593" s="29" t="n">
        <f aca="false">INDEX(Einstellungen!$B$27:$B$50,16)</f>
        <v>0.95</v>
      </c>
      <c r="J15593" s="29" t="n">
        <f aca="false">F15593*I15593</f>
        <v>21.081564</v>
      </c>
    </row>
    <row r="15594" customFormat="false" ht="15" hidden="false" customHeight="false" outlineLevel="0" collapsed="false">
      <c r="A15594" s="28" t="n">
        <v>46230</v>
      </c>
      <c r="B15594" s="21" t="s">
        <v>128</v>
      </c>
      <c r="C15594" s="21" t="s">
        <v>140</v>
      </c>
      <c r="D15594" s="29" t="n">
        <v>-0.013</v>
      </c>
      <c r="E15594" s="29" t="n">
        <f aca="false">D15594/10</f>
        <v>-0.0013</v>
      </c>
      <c r="F15594" s="29" t="n">
        <f aca="false">(E15594+Einstellungen!$B$20)*(1+Einstellungen!$B$10)</f>
        <v>22.199093</v>
      </c>
      <c r="G15594" s="21" t="str">
        <f aca="false">IF(F15594&lt;Einstellungen!$B$5,"ja","nein")</f>
        <v>ja</v>
      </c>
      <c r="H15594" s="21" t="s">
        <v>34</v>
      </c>
      <c r="I15594" s="29" t="n">
        <f aca="false">INDEX(Einstellungen!$B$27:$B$50,17)</f>
        <v>0.95</v>
      </c>
      <c r="J15594" s="29" t="n">
        <f aca="false">F15594*I15594</f>
        <v>21.08913835</v>
      </c>
    </row>
    <row r="15595" customFormat="false" ht="15" hidden="false" customHeight="false" outlineLevel="0" collapsed="false">
      <c r="A15595" s="28" t="n">
        <v>46230</v>
      </c>
      <c r="B15595" s="21" t="s">
        <v>129</v>
      </c>
      <c r="C15595" s="21" t="s">
        <v>140</v>
      </c>
      <c r="D15595" s="29" t="n">
        <v>14.402</v>
      </c>
      <c r="E15595" s="29" t="n">
        <f aca="false">D15595/10</f>
        <v>1.4402</v>
      </c>
      <c r="F15595" s="29" t="n">
        <f aca="false">(E15595+Einstellungen!$B$20)*(1+Einstellungen!$B$10)</f>
        <v>23.914478</v>
      </c>
      <c r="G15595" s="21" t="str">
        <f aca="false">IF(F15595&lt;Einstellungen!$B$5,"ja","nein")</f>
        <v>ja</v>
      </c>
      <c r="H15595" s="21" t="s">
        <v>34</v>
      </c>
      <c r="I15595" s="29" t="n">
        <f aca="false">INDEX(Einstellungen!$B$27:$B$50,18)</f>
        <v>1.1</v>
      </c>
      <c r="J15595" s="29" t="n">
        <f aca="false">F15595*I15595</f>
        <v>26.3059258</v>
      </c>
    </row>
    <row r="15596" customFormat="false" ht="15" hidden="false" customHeight="false" outlineLevel="0" collapsed="false">
      <c r="A15596" s="28" t="n">
        <v>46230</v>
      </c>
      <c r="B15596" s="21" t="s">
        <v>130</v>
      </c>
      <c r="C15596" s="21" t="s">
        <v>140</v>
      </c>
      <c r="D15596" s="29" t="n">
        <v>97.29</v>
      </c>
      <c r="E15596" s="29" t="n">
        <f aca="false">D15596/10</f>
        <v>9.729</v>
      </c>
      <c r="F15596" s="29" t="n">
        <f aca="false">(E15596+Einstellungen!$B$20)*(1+Einstellungen!$B$10)</f>
        <v>33.77815</v>
      </c>
      <c r="G15596" s="21" t="str">
        <f aca="false">IF(F15596&lt;Einstellungen!$B$5,"ja","nein")</f>
        <v>nein</v>
      </c>
      <c r="H15596" s="21" t="s">
        <v>34</v>
      </c>
      <c r="I15596" s="29" t="n">
        <f aca="false">INDEX(Einstellungen!$B$27:$B$50,19)</f>
        <v>1.35</v>
      </c>
      <c r="J15596" s="29" t="n">
        <f aca="false">F15596*I15596</f>
        <v>45.6005025</v>
      </c>
    </row>
    <row r="15597" customFormat="false" ht="15" hidden="false" customHeight="false" outlineLevel="0" collapsed="false">
      <c r="A15597" s="28" t="n">
        <v>46230</v>
      </c>
      <c r="B15597" s="21" t="s">
        <v>131</v>
      </c>
      <c r="C15597" s="21" t="s">
        <v>140</v>
      </c>
      <c r="D15597" s="29" t="n">
        <v>149.13</v>
      </c>
      <c r="E15597" s="29" t="n">
        <f aca="false">D15597/10</f>
        <v>14.913</v>
      </c>
      <c r="F15597" s="29" t="n">
        <f aca="false">(E15597+Einstellungen!$B$20)*(1+Einstellungen!$B$10)</f>
        <v>39.94711</v>
      </c>
      <c r="G15597" s="21" t="str">
        <f aca="false">IF(F15597&lt;Einstellungen!$B$5,"ja","nein")</f>
        <v>nein</v>
      </c>
      <c r="H15597" s="21" t="s">
        <v>34</v>
      </c>
      <c r="I15597" s="29" t="n">
        <f aca="false">INDEX(Einstellungen!$B$27:$B$50,20)</f>
        <v>1.45</v>
      </c>
      <c r="J15597" s="29" t="n">
        <f aca="false">F15597*I15597</f>
        <v>57.9233095</v>
      </c>
    </row>
    <row r="15598" customFormat="false" ht="15" hidden="false" customHeight="false" outlineLevel="0" collapsed="false">
      <c r="A15598" s="28" t="n">
        <v>46230</v>
      </c>
      <c r="B15598" s="21" t="s">
        <v>132</v>
      </c>
      <c r="C15598" s="21" t="s">
        <v>140</v>
      </c>
      <c r="D15598" s="29" t="n">
        <v>173.722</v>
      </c>
      <c r="E15598" s="29" t="n">
        <f aca="false">D15598/10</f>
        <v>17.3722</v>
      </c>
      <c r="F15598" s="29" t="n">
        <f aca="false">(E15598+Einstellungen!$B$20)*(1+Einstellungen!$B$10)</f>
        <v>42.873558</v>
      </c>
      <c r="G15598" s="21" t="str">
        <f aca="false">IF(F15598&lt;Einstellungen!$B$5,"ja","nein")</f>
        <v>nein</v>
      </c>
      <c r="H15598" s="21" t="s">
        <v>34</v>
      </c>
      <c r="I15598" s="29" t="n">
        <f aca="false">INDEX(Einstellungen!$B$27:$B$50,21)</f>
        <v>1.4</v>
      </c>
      <c r="J15598" s="29" t="n">
        <f aca="false">F15598*I15598</f>
        <v>60.0229812</v>
      </c>
    </row>
    <row r="15599" customFormat="false" ht="15" hidden="false" customHeight="false" outlineLevel="0" collapsed="false">
      <c r="A15599" s="28" t="n">
        <v>46230</v>
      </c>
      <c r="B15599" s="21" t="s">
        <v>133</v>
      </c>
      <c r="C15599" s="21" t="s">
        <v>140</v>
      </c>
      <c r="D15599" s="29" t="n">
        <v>178.995</v>
      </c>
      <c r="E15599" s="29" t="n">
        <f aca="false">D15599/10</f>
        <v>17.8995</v>
      </c>
      <c r="F15599" s="29" t="n">
        <f aca="false">(E15599+Einstellungen!$B$20)*(1+Einstellungen!$B$10)</f>
        <v>43.501045</v>
      </c>
      <c r="G15599" s="21" t="str">
        <f aca="false">IF(F15599&lt;Einstellungen!$B$5,"ja","nein")</f>
        <v>nein</v>
      </c>
      <c r="H15599" s="21" t="s">
        <v>34</v>
      </c>
      <c r="I15599" s="29" t="n">
        <f aca="false">INDEX(Einstellungen!$B$27:$B$50,22)</f>
        <v>1.25</v>
      </c>
      <c r="J15599" s="29" t="n">
        <f aca="false">F15599*I15599</f>
        <v>54.37630625</v>
      </c>
    </row>
    <row r="15600" customFormat="false" ht="15" hidden="false" customHeight="false" outlineLevel="0" collapsed="false">
      <c r="A15600" s="28" t="n">
        <v>46230</v>
      </c>
      <c r="B15600" s="21" t="s">
        <v>134</v>
      </c>
      <c r="C15600" s="21" t="s">
        <v>140</v>
      </c>
      <c r="D15600" s="29" t="n">
        <v>171.107</v>
      </c>
      <c r="E15600" s="29" t="n">
        <f aca="false">D15600/10</f>
        <v>17.1107</v>
      </c>
      <c r="F15600" s="29" t="n">
        <f aca="false">(E15600+Einstellungen!$B$20)*(1+Einstellungen!$B$10)</f>
        <v>42.562373</v>
      </c>
      <c r="G15600" s="21" t="str">
        <f aca="false">IF(F15600&lt;Einstellungen!$B$5,"ja","nein")</f>
        <v>nein</v>
      </c>
      <c r="H15600" s="21" t="s">
        <v>34</v>
      </c>
      <c r="I15600" s="29" t="n">
        <f aca="false">INDEX(Einstellungen!$B$27:$B$50,23)</f>
        <v>1.05</v>
      </c>
      <c r="J15600" s="29" t="n">
        <f aca="false">F15600*I15600</f>
        <v>44.69049165</v>
      </c>
    </row>
    <row r="15601" customFormat="false" ht="15" hidden="false" customHeight="false" outlineLevel="0" collapsed="false">
      <c r="A15601" s="28" t="n">
        <v>46230</v>
      </c>
      <c r="B15601" s="21" t="s">
        <v>135</v>
      </c>
      <c r="C15601" s="21" t="s">
        <v>140</v>
      </c>
      <c r="D15601" s="29" t="n">
        <v>157.988</v>
      </c>
      <c r="E15601" s="29" t="n">
        <f aca="false">D15601/10</f>
        <v>15.7988</v>
      </c>
      <c r="F15601" s="29" t="n">
        <f aca="false">(E15601+Einstellungen!$B$20)*(1+Einstellungen!$B$10)</f>
        <v>41.001212</v>
      </c>
      <c r="G15601" s="21" t="str">
        <f aca="false">IF(F15601&lt;Einstellungen!$B$5,"ja","nein")</f>
        <v>nein</v>
      </c>
      <c r="H15601" s="21" t="s">
        <v>34</v>
      </c>
      <c r="I15601" s="29" t="n">
        <f aca="false">INDEX(Einstellungen!$B$27:$B$50,24)</f>
        <v>0.8</v>
      </c>
      <c r="J15601" s="29" t="n">
        <f aca="false">F15601*I15601</f>
        <v>32.8009696</v>
      </c>
    </row>
    <row r="15602" customFormat="false" ht="15" hidden="false" customHeight="false" outlineLevel="0" collapsed="false">
      <c r="A15602" s="28" t="n">
        <v>46231</v>
      </c>
      <c r="B15602" s="21" t="s">
        <v>111</v>
      </c>
      <c r="C15602" s="21" t="s">
        <v>141</v>
      </c>
      <c r="D15602" s="29" t="n">
        <v>161.002</v>
      </c>
      <c r="E15602" s="29" t="n">
        <f aca="false">D15602/10</f>
        <v>16.1002</v>
      </c>
      <c r="F15602" s="29" t="n">
        <f aca="false">(E15602+Einstellungen!$B$20)*(1+Einstellungen!$B$10)</f>
        <v>41.359878</v>
      </c>
      <c r="G15602" s="21" t="str">
        <f aca="false">IF(F15602&lt;Einstellungen!$B$5,"ja","nein")</f>
        <v>nein</v>
      </c>
      <c r="H15602" s="21" t="s">
        <v>34</v>
      </c>
      <c r="I15602" s="29" t="n">
        <f aca="false">INDEX(Einstellungen!$B$27:$B$50,1)</f>
        <v>0.6</v>
      </c>
      <c r="J15602" s="29" t="n">
        <f aca="false">F15602*I15602</f>
        <v>24.8159268</v>
      </c>
    </row>
    <row r="15603" customFormat="false" ht="15" hidden="false" customHeight="false" outlineLevel="0" collapsed="false">
      <c r="A15603" s="28" t="n">
        <v>46231</v>
      </c>
      <c r="B15603" s="21" t="s">
        <v>113</v>
      </c>
      <c r="C15603" s="21" t="s">
        <v>141</v>
      </c>
      <c r="D15603" s="29" t="n">
        <v>148.308</v>
      </c>
      <c r="E15603" s="29" t="n">
        <f aca="false">D15603/10</f>
        <v>14.8308</v>
      </c>
      <c r="F15603" s="29" t="n">
        <f aca="false">(E15603+Einstellungen!$B$20)*(1+Einstellungen!$B$10)</f>
        <v>39.849292</v>
      </c>
      <c r="G15603" s="21" t="str">
        <f aca="false">IF(F15603&lt;Einstellungen!$B$5,"ja","nein")</f>
        <v>nein</v>
      </c>
      <c r="H15603" s="21" t="s">
        <v>34</v>
      </c>
      <c r="I15603" s="29" t="n">
        <f aca="false">INDEX(Einstellungen!$B$27:$B$50,2)</f>
        <v>0.5</v>
      </c>
      <c r="J15603" s="29" t="n">
        <f aca="false">F15603*I15603</f>
        <v>19.924646</v>
      </c>
    </row>
    <row r="15604" customFormat="false" ht="15" hidden="false" customHeight="false" outlineLevel="0" collapsed="false">
      <c r="A15604" s="28" t="n">
        <v>46231</v>
      </c>
      <c r="B15604" s="21" t="s">
        <v>114</v>
      </c>
      <c r="C15604" s="21" t="s">
        <v>141</v>
      </c>
      <c r="D15604" s="29" t="n">
        <v>141.33</v>
      </c>
      <c r="E15604" s="29" t="n">
        <f aca="false">D15604/10</f>
        <v>14.133</v>
      </c>
      <c r="F15604" s="29" t="n">
        <f aca="false">(E15604+Einstellungen!$B$20)*(1+Einstellungen!$B$10)</f>
        <v>39.01891</v>
      </c>
      <c r="G15604" s="21" t="str">
        <f aca="false">IF(F15604&lt;Einstellungen!$B$5,"ja","nein")</f>
        <v>nein</v>
      </c>
      <c r="H15604" s="21" t="s">
        <v>34</v>
      </c>
      <c r="I15604" s="29" t="n">
        <f aca="false">INDEX(Einstellungen!$B$27:$B$50,3)</f>
        <v>0.45</v>
      </c>
      <c r="J15604" s="29" t="n">
        <f aca="false">F15604*I15604</f>
        <v>17.5585095</v>
      </c>
    </row>
    <row r="15605" customFormat="false" ht="15" hidden="false" customHeight="false" outlineLevel="0" collapsed="false">
      <c r="A15605" s="28" t="n">
        <v>46231</v>
      </c>
      <c r="B15605" s="21" t="s">
        <v>115</v>
      </c>
      <c r="C15605" s="21" t="s">
        <v>141</v>
      </c>
      <c r="D15605" s="29" t="n">
        <v>135.87</v>
      </c>
      <c r="E15605" s="29" t="n">
        <f aca="false">D15605/10</f>
        <v>13.587</v>
      </c>
      <c r="F15605" s="29" t="n">
        <f aca="false">(E15605+Einstellungen!$B$20)*(1+Einstellungen!$B$10)</f>
        <v>38.36917</v>
      </c>
      <c r="G15605" s="21" t="str">
        <f aca="false">IF(F15605&lt;Einstellungen!$B$5,"ja","nein")</f>
        <v>nein</v>
      </c>
      <c r="H15605" s="21" t="s">
        <v>34</v>
      </c>
      <c r="I15605" s="29" t="n">
        <f aca="false">INDEX(Einstellungen!$B$27:$B$50,4)</f>
        <v>0.45</v>
      </c>
      <c r="J15605" s="29" t="n">
        <f aca="false">F15605*I15605</f>
        <v>17.2661265</v>
      </c>
    </row>
    <row r="15606" customFormat="false" ht="15" hidden="false" customHeight="false" outlineLevel="0" collapsed="false">
      <c r="A15606" s="28" t="n">
        <v>46231</v>
      </c>
      <c r="B15606" s="21" t="s">
        <v>116</v>
      </c>
      <c r="C15606" s="21" t="s">
        <v>141</v>
      </c>
      <c r="D15606" s="29" t="n">
        <v>139.935</v>
      </c>
      <c r="E15606" s="29" t="n">
        <f aca="false">D15606/10</f>
        <v>13.9935</v>
      </c>
      <c r="F15606" s="29" t="n">
        <f aca="false">(E15606+Einstellungen!$B$20)*(1+Einstellungen!$B$10)</f>
        <v>38.852905</v>
      </c>
      <c r="G15606" s="21" t="str">
        <f aca="false">IF(F15606&lt;Einstellungen!$B$5,"ja","nein")</f>
        <v>nein</v>
      </c>
      <c r="H15606" s="21" t="s">
        <v>34</v>
      </c>
      <c r="I15606" s="29" t="n">
        <f aca="false">INDEX(Einstellungen!$B$27:$B$50,5)</f>
        <v>0.45</v>
      </c>
      <c r="J15606" s="29" t="n">
        <f aca="false">F15606*I15606</f>
        <v>17.48380725</v>
      </c>
    </row>
    <row r="15607" customFormat="false" ht="15" hidden="false" customHeight="false" outlineLevel="0" collapsed="false">
      <c r="A15607" s="28" t="n">
        <v>46231</v>
      </c>
      <c r="B15607" s="21" t="s">
        <v>117</v>
      </c>
      <c r="C15607" s="21" t="s">
        <v>141</v>
      </c>
      <c r="D15607" s="29" t="n">
        <v>149.743</v>
      </c>
      <c r="E15607" s="29" t="n">
        <f aca="false">D15607/10</f>
        <v>14.9743</v>
      </c>
      <c r="F15607" s="29" t="n">
        <f aca="false">(E15607+Einstellungen!$B$20)*(1+Einstellungen!$B$10)</f>
        <v>40.020057</v>
      </c>
      <c r="G15607" s="21" t="str">
        <f aca="false">IF(F15607&lt;Einstellungen!$B$5,"ja","nein")</f>
        <v>nein</v>
      </c>
      <c r="H15607" s="21" t="s">
        <v>34</v>
      </c>
      <c r="I15607" s="29" t="n">
        <f aca="false">INDEX(Einstellungen!$B$27:$B$50,6)</f>
        <v>0.5</v>
      </c>
      <c r="J15607" s="29" t="n">
        <f aca="false">F15607*I15607</f>
        <v>20.0100285</v>
      </c>
    </row>
    <row r="15608" customFormat="false" ht="15" hidden="false" customHeight="false" outlineLevel="0" collapsed="false">
      <c r="A15608" s="28" t="n">
        <v>46231</v>
      </c>
      <c r="B15608" s="21" t="s">
        <v>118</v>
      </c>
      <c r="C15608" s="21" t="s">
        <v>141</v>
      </c>
      <c r="D15608" s="29" t="n">
        <v>167.555</v>
      </c>
      <c r="E15608" s="29" t="n">
        <f aca="false">D15608/10</f>
        <v>16.7555</v>
      </c>
      <c r="F15608" s="29" t="n">
        <f aca="false">(E15608+Einstellungen!$B$20)*(1+Einstellungen!$B$10)</f>
        <v>42.139685</v>
      </c>
      <c r="G15608" s="21" t="str">
        <f aca="false">IF(F15608&lt;Einstellungen!$B$5,"ja","nein")</f>
        <v>nein</v>
      </c>
      <c r="H15608" s="21" t="s">
        <v>34</v>
      </c>
      <c r="I15608" s="29" t="n">
        <f aca="false">INDEX(Einstellungen!$B$27:$B$50,7)</f>
        <v>0.7</v>
      </c>
      <c r="J15608" s="29" t="n">
        <f aca="false">F15608*I15608</f>
        <v>29.4977795</v>
      </c>
    </row>
    <row r="15609" customFormat="false" ht="15" hidden="false" customHeight="false" outlineLevel="0" collapsed="false">
      <c r="A15609" s="28" t="n">
        <v>46231</v>
      </c>
      <c r="B15609" s="21" t="s">
        <v>119</v>
      </c>
      <c r="C15609" s="21" t="s">
        <v>141</v>
      </c>
      <c r="D15609" s="29" t="n">
        <v>162.275</v>
      </c>
      <c r="E15609" s="29" t="n">
        <f aca="false">D15609/10</f>
        <v>16.2275</v>
      </c>
      <c r="F15609" s="29" t="n">
        <f aca="false">(E15609+Einstellungen!$B$20)*(1+Einstellungen!$B$10)</f>
        <v>41.511365</v>
      </c>
      <c r="G15609" s="21" t="str">
        <f aca="false">IF(F15609&lt;Einstellungen!$B$5,"ja","nein")</f>
        <v>nein</v>
      </c>
      <c r="H15609" s="21" t="s">
        <v>34</v>
      </c>
      <c r="I15609" s="29" t="n">
        <f aca="false">INDEX(Einstellungen!$B$27:$B$50,8)</f>
        <v>0.95</v>
      </c>
      <c r="J15609" s="29" t="n">
        <f aca="false">F15609*I15609</f>
        <v>39.43579675</v>
      </c>
    </row>
    <row r="15610" customFormat="false" ht="15" hidden="false" customHeight="false" outlineLevel="0" collapsed="false">
      <c r="A15610" s="28" t="n">
        <v>46231</v>
      </c>
      <c r="B15610" s="21" t="s">
        <v>120</v>
      </c>
      <c r="C15610" s="21" t="s">
        <v>141</v>
      </c>
      <c r="D15610" s="29" t="n">
        <v>144.16</v>
      </c>
      <c r="E15610" s="29" t="n">
        <f aca="false">D15610/10</f>
        <v>14.416</v>
      </c>
      <c r="F15610" s="29" t="n">
        <f aca="false">(E15610+Einstellungen!$B$20)*(1+Einstellungen!$B$10)</f>
        <v>39.35568</v>
      </c>
      <c r="G15610" s="21" t="str">
        <f aca="false">IF(F15610&lt;Einstellungen!$B$5,"ja","nein")</f>
        <v>nein</v>
      </c>
      <c r="H15610" s="21" t="s">
        <v>34</v>
      </c>
      <c r="I15610" s="29" t="n">
        <f aca="false">INDEX(Einstellungen!$B$27:$B$50,9)</f>
        <v>1.05</v>
      </c>
      <c r="J15610" s="29" t="n">
        <f aca="false">F15610*I15610</f>
        <v>41.323464</v>
      </c>
    </row>
    <row r="15611" customFormat="false" ht="15" hidden="false" customHeight="false" outlineLevel="0" collapsed="false">
      <c r="A15611" s="28" t="n">
        <v>46231</v>
      </c>
      <c r="B15611" s="21" t="s">
        <v>121</v>
      </c>
      <c r="C15611" s="21" t="s">
        <v>141</v>
      </c>
      <c r="D15611" s="29" t="n">
        <v>109.023</v>
      </c>
      <c r="E15611" s="29" t="n">
        <f aca="false">D15611/10</f>
        <v>10.9023</v>
      </c>
      <c r="F15611" s="29" t="n">
        <f aca="false">(E15611+Einstellungen!$B$20)*(1+Einstellungen!$B$10)</f>
        <v>35.174377</v>
      </c>
      <c r="G15611" s="21" t="str">
        <f aca="false">IF(F15611&lt;Einstellungen!$B$5,"ja","nein")</f>
        <v>nein</v>
      </c>
      <c r="H15611" s="21" t="s">
        <v>34</v>
      </c>
      <c r="I15611" s="29" t="n">
        <f aca="false">INDEX(Einstellungen!$B$27:$B$50,10)</f>
        <v>1.05</v>
      </c>
      <c r="J15611" s="29" t="n">
        <f aca="false">F15611*I15611</f>
        <v>36.93309585</v>
      </c>
    </row>
    <row r="15612" customFormat="false" ht="15" hidden="false" customHeight="false" outlineLevel="0" collapsed="false">
      <c r="A15612" s="28" t="n">
        <v>46231</v>
      </c>
      <c r="B15612" s="21" t="s">
        <v>122</v>
      </c>
      <c r="C15612" s="21" t="s">
        <v>141</v>
      </c>
      <c r="D15612" s="29" t="n">
        <v>36.767</v>
      </c>
      <c r="E15612" s="29" t="n">
        <f aca="false">D15612/10</f>
        <v>3.6767</v>
      </c>
      <c r="F15612" s="29" t="n">
        <f aca="false">(E15612+Einstellungen!$B$20)*(1+Einstellungen!$B$10)</f>
        <v>26.575913</v>
      </c>
      <c r="G15612" s="21" t="str">
        <f aca="false">IF(F15612&lt;Einstellungen!$B$5,"ja","nein")</f>
        <v>ja</v>
      </c>
      <c r="H15612" s="21" t="s">
        <v>34</v>
      </c>
      <c r="I15612" s="29" t="n">
        <f aca="false">INDEX(Einstellungen!$B$27:$B$50,11)</f>
        <v>1.05</v>
      </c>
      <c r="J15612" s="29" t="n">
        <f aca="false">F15612*I15612</f>
        <v>27.90470865</v>
      </c>
    </row>
    <row r="15613" customFormat="false" ht="15" hidden="false" customHeight="false" outlineLevel="0" collapsed="false">
      <c r="A15613" s="28" t="n">
        <v>46231</v>
      </c>
      <c r="B15613" s="21" t="s">
        <v>123</v>
      </c>
      <c r="C15613" s="21" t="s">
        <v>141</v>
      </c>
      <c r="D15613" s="29" t="n">
        <v>3.43</v>
      </c>
      <c r="E15613" s="29" t="n">
        <f aca="false">D15613/10</f>
        <v>0.343</v>
      </c>
      <c r="F15613" s="29" t="n">
        <f aca="false">(E15613+Einstellungen!$B$20)*(1+Einstellungen!$B$10)</f>
        <v>22.60881</v>
      </c>
      <c r="G15613" s="21" t="str">
        <f aca="false">IF(F15613&lt;Einstellungen!$B$5,"ja","nein")</f>
        <v>ja</v>
      </c>
      <c r="H15613" s="21" t="s">
        <v>34</v>
      </c>
      <c r="I15613" s="29" t="n">
        <f aca="false">INDEX(Einstellungen!$B$27:$B$50,12)</f>
        <v>1.1</v>
      </c>
      <c r="J15613" s="29" t="n">
        <f aca="false">F15613*I15613</f>
        <v>24.869691</v>
      </c>
    </row>
    <row r="15614" customFormat="false" ht="15" hidden="false" customHeight="false" outlineLevel="0" collapsed="false">
      <c r="A15614" s="28" t="n">
        <v>46231</v>
      </c>
      <c r="B15614" s="21" t="s">
        <v>124</v>
      </c>
      <c r="C15614" s="21" t="s">
        <v>141</v>
      </c>
      <c r="D15614" s="29" t="n">
        <v>-0.013</v>
      </c>
      <c r="E15614" s="29" t="n">
        <f aca="false">D15614/10</f>
        <v>-0.0013</v>
      </c>
      <c r="F15614" s="29" t="n">
        <f aca="false">(E15614+Einstellungen!$B$20)*(1+Einstellungen!$B$10)</f>
        <v>22.199093</v>
      </c>
      <c r="G15614" s="21" t="str">
        <f aca="false">IF(F15614&lt;Einstellungen!$B$5,"ja","nein")</f>
        <v>ja</v>
      </c>
      <c r="H15614" s="21" t="s">
        <v>34</v>
      </c>
      <c r="I15614" s="29" t="n">
        <f aca="false">INDEX(Einstellungen!$B$27:$B$50,13)</f>
        <v>1.2</v>
      </c>
      <c r="J15614" s="29" t="n">
        <f aca="false">F15614*I15614</f>
        <v>26.6389116</v>
      </c>
    </row>
    <row r="15615" customFormat="false" ht="15" hidden="false" customHeight="false" outlineLevel="0" collapsed="false">
      <c r="A15615" s="28" t="n">
        <v>46231</v>
      </c>
      <c r="B15615" s="21" t="s">
        <v>125</v>
      </c>
      <c r="C15615" s="21" t="s">
        <v>141</v>
      </c>
      <c r="D15615" s="29" t="n">
        <v>-0.088</v>
      </c>
      <c r="E15615" s="29" t="n">
        <f aca="false">D15615/10</f>
        <v>-0.0088</v>
      </c>
      <c r="F15615" s="29" t="n">
        <f aca="false">(E15615+Einstellungen!$B$20)*(1+Einstellungen!$B$10)</f>
        <v>22.190168</v>
      </c>
      <c r="G15615" s="21" t="str">
        <f aca="false">IF(F15615&lt;Einstellungen!$B$5,"ja","nein")</f>
        <v>ja</v>
      </c>
      <c r="H15615" s="21" t="s">
        <v>34</v>
      </c>
      <c r="I15615" s="29" t="n">
        <f aca="false">INDEX(Einstellungen!$B$27:$B$50,14)</f>
        <v>1.15</v>
      </c>
      <c r="J15615" s="29" t="n">
        <f aca="false">F15615*I15615</f>
        <v>25.5186932</v>
      </c>
    </row>
    <row r="15616" customFormat="false" ht="15" hidden="false" customHeight="false" outlineLevel="0" collapsed="false">
      <c r="A15616" s="28" t="n">
        <v>46231</v>
      </c>
      <c r="B15616" s="21" t="s">
        <v>126</v>
      </c>
      <c r="C15616" s="21" t="s">
        <v>141</v>
      </c>
      <c r="D15616" s="29" t="n">
        <v>-0.03</v>
      </c>
      <c r="E15616" s="29" t="n">
        <f aca="false">D15616/10</f>
        <v>-0.003</v>
      </c>
      <c r="F15616" s="29" t="n">
        <f aca="false">(E15616+Einstellungen!$B$20)*(1+Einstellungen!$B$10)</f>
        <v>22.19707</v>
      </c>
      <c r="G15616" s="21" t="str">
        <f aca="false">IF(F15616&lt;Einstellungen!$B$5,"ja","nein")</f>
        <v>ja</v>
      </c>
      <c r="H15616" s="21" t="s">
        <v>34</v>
      </c>
      <c r="I15616" s="29" t="n">
        <f aca="false">INDEX(Einstellungen!$B$27:$B$50,15)</f>
        <v>1</v>
      </c>
      <c r="J15616" s="29" t="n">
        <f aca="false">F15616*I15616</f>
        <v>22.19707</v>
      </c>
    </row>
    <row r="15617" customFormat="false" ht="15" hidden="false" customHeight="false" outlineLevel="0" collapsed="false">
      <c r="A15617" s="28" t="n">
        <v>46231</v>
      </c>
      <c r="B15617" s="21" t="s">
        <v>127</v>
      </c>
      <c r="C15617" s="21" t="s">
        <v>141</v>
      </c>
      <c r="D15617" s="29" t="n">
        <v>3.402</v>
      </c>
      <c r="E15617" s="29" t="n">
        <f aca="false">D15617/10</f>
        <v>0.3402</v>
      </c>
      <c r="F15617" s="29" t="n">
        <f aca="false">(E15617+Einstellungen!$B$20)*(1+Einstellungen!$B$10)</f>
        <v>22.605478</v>
      </c>
      <c r="G15617" s="21" t="str">
        <f aca="false">IF(F15617&lt;Einstellungen!$B$5,"ja","nein")</f>
        <v>ja</v>
      </c>
      <c r="H15617" s="21" t="s">
        <v>34</v>
      </c>
      <c r="I15617" s="29" t="n">
        <f aca="false">INDEX(Einstellungen!$B$27:$B$50,16)</f>
        <v>0.95</v>
      </c>
      <c r="J15617" s="29" t="n">
        <f aca="false">F15617*I15617</f>
        <v>21.4752041</v>
      </c>
    </row>
    <row r="15618" customFormat="false" ht="15" hidden="false" customHeight="false" outlineLevel="0" collapsed="false">
      <c r="A15618" s="28" t="n">
        <v>46231</v>
      </c>
      <c r="B15618" s="21" t="s">
        <v>128</v>
      </c>
      <c r="C15618" s="21" t="s">
        <v>141</v>
      </c>
      <c r="D15618" s="29" t="n">
        <v>44.74</v>
      </c>
      <c r="E15618" s="29" t="n">
        <f aca="false">D15618/10</f>
        <v>4.474</v>
      </c>
      <c r="F15618" s="29" t="n">
        <f aca="false">(E15618+Einstellungen!$B$20)*(1+Einstellungen!$B$10)</f>
        <v>27.5247</v>
      </c>
      <c r="G15618" s="21" t="str">
        <f aca="false">IF(F15618&lt;Einstellungen!$B$5,"ja","nein")</f>
        <v>ja</v>
      </c>
      <c r="H15618" s="21" t="s">
        <v>34</v>
      </c>
      <c r="I15618" s="29" t="n">
        <f aca="false">INDEX(Einstellungen!$B$27:$B$50,17)</f>
        <v>0.95</v>
      </c>
      <c r="J15618" s="29" t="n">
        <f aca="false">F15618*I15618</f>
        <v>26.148465</v>
      </c>
    </row>
    <row r="15619" customFormat="false" ht="15" hidden="false" customHeight="false" outlineLevel="0" collapsed="false">
      <c r="A15619" s="28" t="n">
        <v>46231</v>
      </c>
      <c r="B15619" s="21" t="s">
        <v>129</v>
      </c>
      <c r="C15619" s="21" t="s">
        <v>141</v>
      </c>
      <c r="D15619" s="29" t="n">
        <v>107.627</v>
      </c>
      <c r="E15619" s="29" t="n">
        <f aca="false">D15619/10</f>
        <v>10.7627</v>
      </c>
      <c r="F15619" s="29" t="n">
        <f aca="false">(E15619+Einstellungen!$B$20)*(1+Einstellungen!$B$10)</f>
        <v>35.008253</v>
      </c>
      <c r="G15619" s="21" t="str">
        <f aca="false">IF(F15619&lt;Einstellungen!$B$5,"ja","nein")</f>
        <v>nein</v>
      </c>
      <c r="H15619" s="21" t="s">
        <v>34</v>
      </c>
      <c r="I15619" s="29" t="n">
        <f aca="false">INDEX(Einstellungen!$B$27:$B$50,18)</f>
        <v>1.1</v>
      </c>
      <c r="J15619" s="29" t="n">
        <f aca="false">F15619*I15619</f>
        <v>38.5090783</v>
      </c>
    </row>
    <row r="15620" customFormat="false" ht="15" hidden="false" customHeight="false" outlineLevel="0" collapsed="false">
      <c r="A15620" s="28" t="n">
        <v>46231</v>
      </c>
      <c r="B15620" s="21" t="s">
        <v>130</v>
      </c>
      <c r="C15620" s="21" t="s">
        <v>141</v>
      </c>
      <c r="D15620" s="29" t="n">
        <v>156.972</v>
      </c>
      <c r="E15620" s="29" t="n">
        <f aca="false">D15620/10</f>
        <v>15.6972</v>
      </c>
      <c r="F15620" s="29" t="n">
        <f aca="false">(E15620+Einstellungen!$B$20)*(1+Einstellungen!$B$10)</f>
        <v>40.880308</v>
      </c>
      <c r="G15620" s="21" t="str">
        <f aca="false">IF(F15620&lt;Einstellungen!$B$5,"ja","nein")</f>
        <v>nein</v>
      </c>
      <c r="H15620" s="21" t="s">
        <v>34</v>
      </c>
      <c r="I15620" s="29" t="n">
        <f aca="false">INDEX(Einstellungen!$B$27:$B$50,19)</f>
        <v>1.35</v>
      </c>
      <c r="J15620" s="29" t="n">
        <f aca="false">F15620*I15620</f>
        <v>55.1884158</v>
      </c>
    </row>
    <row r="15621" customFormat="false" ht="15" hidden="false" customHeight="false" outlineLevel="0" collapsed="false">
      <c r="A15621" s="28" t="n">
        <v>46231</v>
      </c>
      <c r="B15621" s="21" t="s">
        <v>131</v>
      </c>
      <c r="C15621" s="21" t="s">
        <v>141</v>
      </c>
      <c r="D15621" s="29" t="n">
        <v>198.858</v>
      </c>
      <c r="E15621" s="29" t="n">
        <f aca="false">D15621/10</f>
        <v>19.8858</v>
      </c>
      <c r="F15621" s="29" t="n">
        <f aca="false">(E15621+Einstellungen!$B$20)*(1+Einstellungen!$B$10)</f>
        <v>45.864742</v>
      </c>
      <c r="G15621" s="21" t="str">
        <f aca="false">IF(F15621&lt;Einstellungen!$B$5,"ja","nein")</f>
        <v>nein</v>
      </c>
      <c r="H15621" s="21" t="s">
        <v>34</v>
      </c>
      <c r="I15621" s="29" t="n">
        <f aca="false">INDEX(Einstellungen!$B$27:$B$50,20)</f>
        <v>1.45</v>
      </c>
      <c r="J15621" s="29" t="n">
        <f aca="false">F15621*I15621</f>
        <v>66.5038759</v>
      </c>
    </row>
    <row r="15622" customFormat="false" ht="15" hidden="false" customHeight="false" outlineLevel="0" collapsed="false">
      <c r="A15622" s="28" t="n">
        <v>46231</v>
      </c>
      <c r="B15622" s="21" t="s">
        <v>132</v>
      </c>
      <c r="C15622" s="21" t="s">
        <v>141</v>
      </c>
      <c r="D15622" s="29" t="n">
        <v>216.755</v>
      </c>
      <c r="E15622" s="29" t="n">
        <f aca="false">D15622/10</f>
        <v>21.6755</v>
      </c>
      <c r="F15622" s="29" t="n">
        <f aca="false">(E15622+Einstellungen!$B$20)*(1+Einstellungen!$B$10)</f>
        <v>47.994485</v>
      </c>
      <c r="G15622" s="21" t="str">
        <f aca="false">IF(F15622&lt;Einstellungen!$B$5,"ja","nein")</f>
        <v>nein</v>
      </c>
      <c r="H15622" s="21" t="s">
        <v>34</v>
      </c>
      <c r="I15622" s="29" t="n">
        <f aca="false">INDEX(Einstellungen!$B$27:$B$50,21)</f>
        <v>1.4</v>
      </c>
      <c r="J15622" s="29" t="n">
        <f aca="false">F15622*I15622</f>
        <v>67.192279</v>
      </c>
    </row>
    <row r="15623" customFormat="false" ht="15" hidden="false" customHeight="false" outlineLevel="0" collapsed="false">
      <c r="A15623" s="28" t="n">
        <v>46231</v>
      </c>
      <c r="B15623" s="21" t="s">
        <v>133</v>
      </c>
      <c r="C15623" s="21" t="s">
        <v>141</v>
      </c>
      <c r="D15623" s="29" t="n">
        <v>209.928</v>
      </c>
      <c r="E15623" s="29" t="n">
        <f aca="false">D15623/10</f>
        <v>20.9928</v>
      </c>
      <c r="F15623" s="29" t="n">
        <f aca="false">(E15623+Einstellungen!$B$20)*(1+Einstellungen!$B$10)</f>
        <v>47.182072</v>
      </c>
      <c r="G15623" s="21" t="str">
        <f aca="false">IF(F15623&lt;Einstellungen!$B$5,"ja","nein")</f>
        <v>nein</v>
      </c>
      <c r="H15623" s="21" t="s">
        <v>34</v>
      </c>
      <c r="I15623" s="29" t="n">
        <f aca="false">INDEX(Einstellungen!$B$27:$B$50,22)</f>
        <v>1.25</v>
      </c>
      <c r="J15623" s="29" t="n">
        <f aca="false">F15623*I15623</f>
        <v>58.97759</v>
      </c>
    </row>
    <row r="15624" customFormat="false" ht="15" hidden="false" customHeight="false" outlineLevel="0" collapsed="false">
      <c r="A15624" s="28" t="n">
        <v>46231</v>
      </c>
      <c r="B15624" s="21" t="s">
        <v>134</v>
      </c>
      <c r="C15624" s="21" t="s">
        <v>141</v>
      </c>
      <c r="D15624" s="29" t="n">
        <v>193.958</v>
      </c>
      <c r="E15624" s="29" t="n">
        <f aca="false">D15624/10</f>
        <v>19.3958</v>
      </c>
      <c r="F15624" s="29" t="n">
        <f aca="false">(E15624+Einstellungen!$B$20)*(1+Einstellungen!$B$10)</f>
        <v>45.281642</v>
      </c>
      <c r="G15624" s="21" t="str">
        <f aca="false">IF(F15624&lt;Einstellungen!$B$5,"ja","nein")</f>
        <v>nein</v>
      </c>
      <c r="H15624" s="21" t="s">
        <v>34</v>
      </c>
      <c r="I15624" s="29" t="n">
        <f aca="false">INDEX(Einstellungen!$B$27:$B$50,23)</f>
        <v>1.05</v>
      </c>
      <c r="J15624" s="29" t="n">
        <f aca="false">F15624*I15624</f>
        <v>47.5457241</v>
      </c>
    </row>
    <row r="15625" customFormat="false" ht="15" hidden="false" customHeight="false" outlineLevel="0" collapsed="false">
      <c r="A15625" s="28" t="n">
        <v>46231</v>
      </c>
      <c r="B15625" s="21" t="s">
        <v>135</v>
      </c>
      <c r="C15625" s="21" t="s">
        <v>141</v>
      </c>
      <c r="D15625" s="29" t="n">
        <v>172.262</v>
      </c>
      <c r="E15625" s="29" t="n">
        <f aca="false">D15625/10</f>
        <v>17.2262</v>
      </c>
      <c r="F15625" s="29" t="n">
        <f aca="false">(E15625+Einstellungen!$B$20)*(1+Einstellungen!$B$10)</f>
        <v>42.699818</v>
      </c>
      <c r="G15625" s="21" t="str">
        <f aca="false">IF(F15625&lt;Einstellungen!$B$5,"ja","nein")</f>
        <v>nein</v>
      </c>
      <c r="H15625" s="21" t="s">
        <v>34</v>
      </c>
      <c r="I15625" s="29" t="n">
        <f aca="false">INDEX(Einstellungen!$B$27:$B$50,24)</f>
        <v>0.8</v>
      </c>
      <c r="J15625" s="29" t="n">
        <f aca="false">F15625*I15625</f>
        <v>34.1598544</v>
      </c>
    </row>
    <row r="15626" customFormat="false" ht="15" hidden="false" customHeight="false" outlineLevel="0" collapsed="false">
      <c r="A15626" s="28" t="n">
        <v>46232</v>
      </c>
      <c r="B15626" s="21" t="s">
        <v>111</v>
      </c>
      <c r="C15626" s="21" t="s">
        <v>112</v>
      </c>
      <c r="D15626" s="29" t="n">
        <v>156.757</v>
      </c>
      <c r="E15626" s="29" t="n">
        <f aca="false">D15626/10</f>
        <v>15.6757</v>
      </c>
      <c r="F15626" s="29" t="n">
        <f aca="false">(E15626+Einstellungen!$B$20)*(1+Einstellungen!$B$10)</f>
        <v>40.854723</v>
      </c>
      <c r="G15626" s="21" t="str">
        <f aca="false">IF(F15626&lt;Einstellungen!$B$5,"ja","nein")</f>
        <v>nein</v>
      </c>
      <c r="H15626" s="21" t="s">
        <v>34</v>
      </c>
      <c r="I15626" s="29" t="n">
        <f aca="false">INDEX(Einstellungen!$B$27:$B$50,1)</f>
        <v>0.6</v>
      </c>
      <c r="J15626" s="29" t="n">
        <f aca="false">F15626*I15626</f>
        <v>24.5128338</v>
      </c>
    </row>
    <row r="15627" customFormat="false" ht="15" hidden="false" customHeight="false" outlineLevel="0" collapsed="false">
      <c r="A15627" s="28" t="n">
        <v>46232</v>
      </c>
      <c r="B15627" s="21" t="s">
        <v>113</v>
      </c>
      <c r="C15627" s="21" t="s">
        <v>112</v>
      </c>
      <c r="D15627" s="29" t="n">
        <v>148.45</v>
      </c>
      <c r="E15627" s="29" t="n">
        <f aca="false">D15627/10</f>
        <v>14.845</v>
      </c>
      <c r="F15627" s="29" t="n">
        <f aca="false">(E15627+Einstellungen!$B$20)*(1+Einstellungen!$B$10)</f>
        <v>39.86619</v>
      </c>
      <c r="G15627" s="21" t="str">
        <f aca="false">IF(F15627&lt;Einstellungen!$B$5,"ja","nein")</f>
        <v>nein</v>
      </c>
      <c r="H15627" s="21" t="s">
        <v>34</v>
      </c>
      <c r="I15627" s="29" t="n">
        <f aca="false">INDEX(Einstellungen!$B$27:$B$50,2)</f>
        <v>0.5</v>
      </c>
      <c r="J15627" s="29" t="n">
        <f aca="false">F15627*I15627</f>
        <v>19.933095</v>
      </c>
    </row>
    <row r="15628" customFormat="false" ht="15" hidden="false" customHeight="false" outlineLevel="0" collapsed="false">
      <c r="A15628" s="28" t="n">
        <v>46232</v>
      </c>
      <c r="B15628" s="21" t="s">
        <v>114</v>
      </c>
      <c r="C15628" s="21" t="s">
        <v>112</v>
      </c>
      <c r="D15628" s="29" t="n">
        <v>137.208</v>
      </c>
      <c r="E15628" s="29" t="n">
        <f aca="false">D15628/10</f>
        <v>13.7208</v>
      </c>
      <c r="F15628" s="29" t="n">
        <f aca="false">(E15628+Einstellungen!$B$20)*(1+Einstellungen!$B$10)</f>
        <v>38.528392</v>
      </c>
      <c r="G15628" s="21" t="str">
        <f aca="false">IF(F15628&lt;Einstellungen!$B$5,"ja","nein")</f>
        <v>nein</v>
      </c>
      <c r="H15628" s="21" t="s">
        <v>34</v>
      </c>
      <c r="I15628" s="29" t="n">
        <f aca="false">INDEX(Einstellungen!$B$27:$B$50,3)</f>
        <v>0.45</v>
      </c>
      <c r="J15628" s="29" t="n">
        <f aca="false">F15628*I15628</f>
        <v>17.3377764</v>
      </c>
    </row>
    <row r="15629" customFormat="false" ht="15" hidden="false" customHeight="false" outlineLevel="0" collapsed="false">
      <c r="A15629" s="28" t="n">
        <v>46232</v>
      </c>
      <c r="B15629" s="21" t="s">
        <v>115</v>
      </c>
      <c r="C15629" s="21" t="s">
        <v>112</v>
      </c>
      <c r="D15629" s="29" t="n">
        <v>135.002</v>
      </c>
      <c r="E15629" s="29" t="n">
        <f aca="false">D15629/10</f>
        <v>13.5002</v>
      </c>
      <c r="F15629" s="29" t="n">
        <f aca="false">(E15629+Einstellungen!$B$20)*(1+Einstellungen!$B$10)</f>
        <v>38.265878</v>
      </c>
      <c r="G15629" s="21" t="str">
        <f aca="false">IF(F15629&lt;Einstellungen!$B$5,"ja","nein")</f>
        <v>nein</v>
      </c>
      <c r="H15629" s="21" t="s">
        <v>34</v>
      </c>
      <c r="I15629" s="29" t="n">
        <f aca="false">INDEX(Einstellungen!$B$27:$B$50,4)</f>
        <v>0.45</v>
      </c>
      <c r="J15629" s="29" t="n">
        <f aca="false">F15629*I15629</f>
        <v>17.2196451</v>
      </c>
    </row>
    <row r="15630" customFormat="false" ht="15" hidden="false" customHeight="false" outlineLevel="0" collapsed="false">
      <c r="A15630" s="28" t="n">
        <v>46232</v>
      </c>
      <c r="B15630" s="21" t="s">
        <v>116</v>
      </c>
      <c r="C15630" s="21" t="s">
        <v>112</v>
      </c>
      <c r="D15630" s="29" t="n">
        <v>140.327</v>
      </c>
      <c r="E15630" s="29" t="n">
        <f aca="false">D15630/10</f>
        <v>14.0327</v>
      </c>
      <c r="F15630" s="29" t="n">
        <f aca="false">(E15630+Einstellungen!$B$20)*(1+Einstellungen!$B$10)</f>
        <v>38.899553</v>
      </c>
      <c r="G15630" s="21" t="str">
        <f aca="false">IF(F15630&lt;Einstellungen!$B$5,"ja","nein")</f>
        <v>nein</v>
      </c>
      <c r="H15630" s="21" t="s">
        <v>34</v>
      </c>
      <c r="I15630" s="29" t="n">
        <f aca="false">INDEX(Einstellungen!$B$27:$B$50,5)</f>
        <v>0.45</v>
      </c>
      <c r="J15630" s="29" t="n">
        <f aca="false">F15630*I15630</f>
        <v>17.50479885</v>
      </c>
    </row>
    <row r="15631" customFormat="false" ht="15" hidden="false" customHeight="false" outlineLevel="0" collapsed="false">
      <c r="A15631" s="28" t="n">
        <v>46232</v>
      </c>
      <c r="B15631" s="21" t="s">
        <v>117</v>
      </c>
      <c r="C15631" s="21" t="s">
        <v>112</v>
      </c>
      <c r="D15631" s="29" t="n">
        <v>148.51</v>
      </c>
      <c r="E15631" s="29" t="n">
        <f aca="false">D15631/10</f>
        <v>14.851</v>
      </c>
      <c r="F15631" s="29" t="n">
        <f aca="false">(E15631+Einstellungen!$B$20)*(1+Einstellungen!$B$10)</f>
        <v>39.87333</v>
      </c>
      <c r="G15631" s="21" t="str">
        <f aca="false">IF(F15631&lt;Einstellungen!$B$5,"ja","nein")</f>
        <v>nein</v>
      </c>
      <c r="H15631" s="21" t="s">
        <v>34</v>
      </c>
      <c r="I15631" s="29" t="n">
        <f aca="false">INDEX(Einstellungen!$B$27:$B$50,6)</f>
        <v>0.5</v>
      </c>
      <c r="J15631" s="29" t="n">
        <f aca="false">F15631*I15631</f>
        <v>19.936665</v>
      </c>
    </row>
    <row r="15632" customFormat="false" ht="15" hidden="false" customHeight="false" outlineLevel="0" collapsed="false">
      <c r="A15632" s="28" t="n">
        <v>46232</v>
      </c>
      <c r="B15632" s="21" t="s">
        <v>118</v>
      </c>
      <c r="C15632" s="21" t="s">
        <v>112</v>
      </c>
      <c r="D15632" s="29" t="n">
        <v>168.572</v>
      </c>
      <c r="E15632" s="29" t="n">
        <f aca="false">D15632/10</f>
        <v>16.8572</v>
      </c>
      <c r="F15632" s="29" t="n">
        <f aca="false">(E15632+Einstellungen!$B$20)*(1+Einstellungen!$B$10)</f>
        <v>42.260708</v>
      </c>
      <c r="G15632" s="21" t="str">
        <f aca="false">IF(F15632&lt;Einstellungen!$B$5,"ja","nein")</f>
        <v>nein</v>
      </c>
      <c r="H15632" s="21" t="s">
        <v>34</v>
      </c>
      <c r="I15632" s="29" t="n">
        <f aca="false">INDEX(Einstellungen!$B$27:$B$50,7)</f>
        <v>0.7</v>
      </c>
      <c r="J15632" s="29" t="n">
        <f aca="false">F15632*I15632</f>
        <v>29.5824956</v>
      </c>
    </row>
    <row r="15633" customFormat="false" ht="15" hidden="false" customHeight="false" outlineLevel="0" collapsed="false">
      <c r="A15633" s="28" t="n">
        <v>46232</v>
      </c>
      <c r="B15633" s="21" t="s">
        <v>119</v>
      </c>
      <c r="C15633" s="21" t="s">
        <v>112</v>
      </c>
      <c r="D15633" s="29" t="n">
        <v>161.095</v>
      </c>
      <c r="E15633" s="29" t="n">
        <f aca="false">D15633/10</f>
        <v>16.1095</v>
      </c>
      <c r="F15633" s="29" t="n">
        <f aca="false">(E15633+Einstellungen!$B$20)*(1+Einstellungen!$B$10)</f>
        <v>41.370945</v>
      </c>
      <c r="G15633" s="21" t="str">
        <f aca="false">IF(F15633&lt;Einstellungen!$B$5,"ja","nein")</f>
        <v>nein</v>
      </c>
      <c r="H15633" s="21" t="s">
        <v>34</v>
      </c>
      <c r="I15633" s="29" t="n">
        <f aca="false">INDEX(Einstellungen!$B$27:$B$50,8)</f>
        <v>0.95</v>
      </c>
      <c r="J15633" s="29" t="n">
        <f aca="false">F15633*I15633</f>
        <v>39.30239775</v>
      </c>
    </row>
    <row r="15634" customFormat="false" ht="15" hidden="false" customHeight="false" outlineLevel="0" collapsed="false">
      <c r="A15634" s="28" t="n">
        <v>46232</v>
      </c>
      <c r="B15634" s="21" t="s">
        <v>120</v>
      </c>
      <c r="C15634" s="21" t="s">
        <v>112</v>
      </c>
      <c r="D15634" s="29" t="n">
        <v>146.173</v>
      </c>
      <c r="E15634" s="29" t="n">
        <f aca="false">D15634/10</f>
        <v>14.6173</v>
      </c>
      <c r="F15634" s="29" t="n">
        <f aca="false">(E15634+Einstellungen!$B$20)*(1+Einstellungen!$B$10)</f>
        <v>39.595227</v>
      </c>
      <c r="G15634" s="21" t="str">
        <f aca="false">IF(F15634&lt;Einstellungen!$B$5,"ja","nein")</f>
        <v>nein</v>
      </c>
      <c r="H15634" s="21" t="s">
        <v>34</v>
      </c>
      <c r="I15634" s="29" t="n">
        <f aca="false">INDEX(Einstellungen!$B$27:$B$50,9)</f>
        <v>1.05</v>
      </c>
      <c r="J15634" s="29" t="n">
        <f aca="false">F15634*I15634</f>
        <v>41.57498835</v>
      </c>
    </row>
    <row r="15635" customFormat="false" ht="15" hidden="false" customHeight="false" outlineLevel="0" collapsed="false">
      <c r="A15635" s="28" t="n">
        <v>46232</v>
      </c>
      <c r="B15635" s="21" t="s">
        <v>121</v>
      </c>
      <c r="C15635" s="21" t="s">
        <v>112</v>
      </c>
      <c r="D15635" s="29" t="n">
        <v>122.11</v>
      </c>
      <c r="E15635" s="29" t="n">
        <f aca="false">D15635/10</f>
        <v>12.211</v>
      </c>
      <c r="F15635" s="29" t="n">
        <f aca="false">(E15635+Einstellungen!$B$20)*(1+Einstellungen!$B$10)</f>
        <v>36.73173</v>
      </c>
      <c r="G15635" s="21" t="str">
        <f aca="false">IF(F15635&lt;Einstellungen!$B$5,"ja","nein")</f>
        <v>nein</v>
      </c>
      <c r="H15635" s="21" t="s">
        <v>34</v>
      </c>
      <c r="I15635" s="29" t="n">
        <f aca="false">INDEX(Einstellungen!$B$27:$B$50,10)</f>
        <v>1.05</v>
      </c>
      <c r="J15635" s="29" t="n">
        <f aca="false">F15635*I15635</f>
        <v>38.5683165</v>
      </c>
    </row>
    <row r="15636" customFormat="false" ht="15" hidden="false" customHeight="false" outlineLevel="0" collapsed="false">
      <c r="A15636" s="28" t="n">
        <v>46232</v>
      </c>
      <c r="B15636" s="21" t="s">
        <v>122</v>
      </c>
      <c r="C15636" s="21" t="s">
        <v>112</v>
      </c>
      <c r="D15636" s="29" t="n">
        <v>85.287</v>
      </c>
      <c r="E15636" s="29" t="n">
        <f aca="false">D15636/10</f>
        <v>8.5287</v>
      </c>
      <c r="F15636" s="29" t="n">
        <f aca="false">(E15636+Einstellungen!$B$20)*(1+Einstellungen!$B$10)</f>
        <v>32.349793</v>
      </c>
      <c r="G15636" s="21" t="str">
        <f aca="false">IF(F15636&lt;Einstellungen!$B$5,"ja","nein")</f>
        <v>nein</v>
      </c>
      <c r="H15636" s="21" t="s">
        <v>34</v>
      </c>
      <c r="I15636" s="29" t="n">
        <f aca="false">INDEX(Einstellungen!$B$27:$B$50,11)</f>
        <v>1.05</v>
      </c>
      <c r="J15636" s="29" t="n">
        <f aca="false">F15636*I15636</f>
        <v>33.96728265</v>
      </c>
    </row>
    <row r="15637" customFormat="false" ht="15" hidden="false" customHeight="false" outlineLevel="0" collapsed="false">
      <c r="A15637" s="28" t="n">
        <v>46232</v>
      </c>
      <c r="B15637" s="21" t="s">
        <v>123</v>
      </c>
      <c r="C15637" s="21" t="s">
        <v>112</v>
      </c>
      <c r="D15637" s="29" t="n">
        <v>29.035</v>
      </c>
      <c r="E15637" s="29" t="n">
        <f aca="false">D15637/10</f>
        <v>2.9035</v>
      </c>
      <c r="F15637" s="29" t="n">
        <f aca="false">(E15637+Einstellungen!$B$20)*(1+Einstellungen!$B$10)</f>
        <v>25.655805</v>
      </c>
      <c r="G15637" s="21" t="str">
        <f aca="false">IF(F15637&lt;Einstellungen!$B$5,"ja","nein")</f>
        <v>ja</v>
      </c>
      <c r="H15637" s="21" t="s">
        <v>34</v>
      </c>
      <c r="I15637" s="29" t="n">
        <f aca="false">INDEX(Einstellungen!$B$27:$B$50,12)</f>
        <v>1.1</v>
      </c>
      <c r="J15637" s="29" t="n">
        <f aca="false">F15637*I15637</f>
        <v>28.2213855</v>
      </c>
    </row>
    <row r="15638" customFormat="false" ht="15" hidden="false" customHeight="false" outlineLevel="0" collapsed="false">
      <c r="A15638" s="28" t="n">
        <v>46232</v>
      </c>
      <c r="B15638" s="21" t="s">
        <v>124</v>
      </c>
      <c r="C15638" s="21" t="s">
        <v>112</v>
      </c>
      <c r="D15638" s="29" t="n">
        <v>1.237</v>
      </c>
      <c r="E15638" s="29" t="n">
        <f aca="false">D15638/10</f>
        <v>0.1237</v>
      </c>
      <c r="F15638" s="29" t="n">
        <f aca="false">(E15638+Einstellungen!$B$20)*(1+Einstellungen!$B$10)</f>
        <v>22.347843</v>
      </c>
      <c r="G15638" s="21" t="str">
        <f aca="false">IF(F15638&lt;Einstellungen!$B$5,"ja","nein")</f>
        <v>ja</v>
      </c>
      <c r="H15638" s="21" t="s">
        <v>34</v>
      </c>
      <c r="I15638" s="29" t="n">
        <f aca="false">INDEX(Einstellungen!$B$27:$B$50,13)</f>
        <v>1.2</v>
      </c>
      <c r="J15638" s="29" t="n">
        <f aca="false">F15638*I15638</f>
        <v>26.8174116</v>
      </c>
    </row>
    <row r="15639" customFormat="false" ht="15" hidden="false" customHeight="false" outlineLevel="0" collapsed="false">
      <c r="A15639" s="28" t="n">
        <v>46232</v>
      </c>
      <c r="B15639" s="21" t="s">
        <v>125</v>
      </c>
      <c r="C15639" s="21" t="s">
        <v>112</v>
      </c>
      <c r="D15639" s="29" t="n">
        <v>-0.043</v>
      </c>
      <c r="E15639" s="29" t="n">
        <f aca="false">D15639/10</f>
        <v>-0.0043</v>
      </c>
      <c r="F15639" s="29" t="n">
        <f aca="false">(E15639+Einstellungen!$B$20)*(1+Einstellungen!$B$10)</f>
        <v>22.195523</v>
      </c>
      <c r="G15639" s="21" t="str">
        <f aca="false">IF(F15639&lt;Einstellungen!$B$5,"ja","nein")</f>
        <v>ja</v>
      </c>
      <c r="H15639" s="21" t="s">
        <v>34</v>
      </c>
      <c r="I15639" s="29" t="n">
        <f aca="false">INDEX(Einstellungen!$B$27:$B$50,14)</f>
        <v>1.15</v>
      </c>
      <c r="J15639" s="29" t="n">
        <f aca="false">F15639*I15639</f>
        <v>25.52485145</v>
      </c>
    </row>
    <row r="15640" customFormat="false" ht="15" hidden="false" customHeight="false" outlineLevel="0" collapsed="false">
      <c r="A15640" s="28" t="n">
        <v>46232</v>
      </c>
      <c r="B15640" s="21" t="s">
        <v>126</v>
      </c>
      <c r="C15640" s="21" t="s">
        <v>112</v>
      </c>
      <c r="D15640" s="29" t="n">
        <v>-0.022</v>
      </c>
      <c r="E15640" s="29" t="n">
        <f aca="false">D15640/10</f>
        <v>-0.0022</v>
      </c>
      <c r="F15640" s="29" t="n">
        <f aca="false">(E15640+Einstellungen!$B$20)*(1+Einstellungen!$B$10)</f>
        <v>22.198022</v>
      </c>
      <c r="G15640" s="21" t="str">
        <f aca="false">IF(F15640&lt;Einstellungen!$B$5,"ja","nein")</f>
        <v>ja</v>
      </c>
      <c r="H15640" s="21" t="s">
        <v>34</v>
      </c>
      <c r="I15640" s="29" t="n">
        <f aca="false">INDEX(Einstellungen!$B$27:$B$50,15)</f>
        <v>1</v>
      </c>
      <c r="J15640" s="29" t="n">
        <f aca="false">F15640*I15640</f>
        <v>22.198022</v>
      </c>
    </row>
    <row r="15641" customFormat="false" ht="15" hidden="false" customHeight="false" outlineLevel="0" collapsed="false">
      <c r="A15641" s="28" t="n">
        <v>46232</v>
      </c>
      <c r="B15641" s="21" t="s">
        <v>127</v>
      </c>
      <c r="C15641" s="21" t="s">
        <v>112</v>
      </c>
      <c r="D15641" s="29" t="n">
        <v>7.375</v>
      </c>
      <c r="E15641" s="29" t="n">
        <f aca="false">D15641/10</f>
        <v>0.7375</v>
      </c>
      <c r="F15641" s="29" t="n">
        <f aca="false">(E15641+Einstellungen!$B$20)*(1+Einstellungen!$B$10)</f>
        <v>23.078265</v>
      </c>
      <c r="G15641" s="21" t="str">
        <f aca="false">IF(F15641&lt;Einstellungen!$B$5,"ja","nein")</f>
        <v>ja</v>
      </c>
      <c r="H15641" s="21" t="s">
        <v>34</v>
      </c>
      <c r="I15641" s="29" t="n">
        <f aca="false">INDEX(Einstellungen!$B$27:$B$50,16)</f>
        <v>0.95</v>
      </c>
      <c r="J15641" s="29" t="n">
        <f aca="false">F15641*I15641</f>
        <v>21.92435175</v>
      </c>
    </row>
    <row r="15642" customFormat="false" ht="15" hidden="false" customHeight="false" outlineLevel="0" collapsed="false">
      <c r="A15642" s="28" t="n">
        <v>46232</v>
      </c>
      <c r="B15642" s="21" t="s">
        <v>128</v>
      </c>
      <c r="C15642" s="21" t="s">
        <v>112</v>
      </c>
      <c r="D15642" s="29" t="n">
        <v>76.35</v>
      </c>
      <c r="E15642" s="29" t="n">
        <f aca="false">D15642/10</f>
        <v>7.635</v>
      </c>
      <c r="F15642" s="29" t="n">
        <f aca="false">(E15642+Einstellungen!$B$20)*(1+Einstellungen!$B$10)</f>
        <v>31.28629</v>
      </c>
      <c r="G15642" s="21" t="str">
        <f aca="false">IF(F15642&lt;Einstellungen!$B$5,"ja","nein")</f>
        <v>nein</v>
      </c>
      <c r="H15642" s="21" t="s">
        <v>34</v>
      </c>
      <c r="I15642" s="29" t="n">
        <f aca="false">INDEX(Einstellungen!$B$27:$B$50,17)</f>
        <v>0.95</v>
      </c>
      <c r="J15642" s="29" t="n">
        <f aca="false">F15642*I15642</f>
        <v>29.7219755</v>
      </c>
    </row>
    <row r="15643" customFormat="false" ht="15" hidden="false" customHeight="false" outlineLevel="0" collapsed="false">
      <c r="A15643" s="28" t="n">
        <v>46232</v>
      </c>
      <c r="B15643" s="21" t="s">
        <v>129</v>
      </c>
      <c r="C15643" s="21" t="s">
        <v>112</v>
      </c>
      <c r="D15643" s="29" t="n">
        <v>125.343</v>
      </c>
      <c r="E15643" s="29" t="n">
        <f aca="false">D15643/10</f>
        <v>12.5343</v>
      </c>
      <c r="F15643" s="29" t="n">
        <f aca="false">(E15643+Einstellungen!$B$20)*(1+Einstellungen!$B$10)</f>
        <v>37.116457</v>
      </c>
      <c r="G15643" s="21" t="str">
        <f aca="false">IF(F15643&lt;Einstellungen!$B$5,"ja","nein")</f>
        <v>nein</v>
      </c>
      <c r="H15643" s="21" t="s">
        <v>34</v>
      </c>
      <c r="I15643" s="29" t="n">
        <f aca="false">INDEX(Einstellungen!$B$27:$B$50,18)</f>
        <v>1.1</v>
      </c>
      <c r="J15643" s="29" t="n">
        <f aca="false">F15643*I15643</f>
        <v>40.8281027</v>
      </c>
    </row>
    <row r="15644" customFormat="false" ht="15" hidden="false" customHeight="false" outlineLevel="0" collapsed="false">
      <c r="A15644" s="28" t="n">
        <v>46232</v>
      </c>
      <c r="B15644" s="21" t="s">
        <v>130</v>
      </c>
      <c r="C15644" s="21" t="s">
        <v>112</v>
      </c>
      <c r="D15644" s="29" t="n">
        <v>162.315</v>
      </c>
      <c r="E15644" s="29" t="n">
        <f aca="false">D15644/10</f>
        <v>16.2315</v>
      </c>
      <c r="F15644" s="29" t="n">
        <f aca="false">(E15644+Einstellungen!$B$20)*(1+Einstellungen!$B$10)</f>
        <v>41.516125</v>
      </c>
      <c r="G15644" s="21" t="str">
        <f aca="false">IF(F15644&lt;Einstellungen!$B$5,"ja","nein")</f>
        <v>nein</v>
      </c>
      <c r="H15644" s="21" t="s">
        <v>34</v>
      </c>
      <c r="I15644" s="29" t="n">
        <f aca="false">INDEX(Einstellungen!$B$27:$B$50,19)</f>
        <v>1.35</v>
      </c>
      <c r="J15644" s="29" t="n">
        <f aca="false">F15644*I15644</f>
        <v>56.04676875</v>
      </c>
    </row>
    <row r="15645" customFormat="false" ht="15" hidden="false" customHeight="false" outlineLevel="0" collapsed="false">
      <c r="A15645" s="28" t="n">
        <v>46232</v>
      </c>
      <c r="B15645" s="21" t="s">
        <v>131</v>
      </c>
      <c r="C15645" s="21" t="s">
        <v>112</v>
      </c>
      <c r="D15645" s="29" t="n">
        <v>244.395</v>
      </c>
      <c r="E15645" s="29" t="n">
        <f aca="false">D15645/10</f>
        <v>24.4395</v>
      </c>
      <c r="F15645" s="29" t="n">
        <f aca="false">(E15645+Einstellungen!$B$20)*(1+Einstellungen!$B$10)</f>
        <v>51.283645</v>
      </c>
      <c r="G15645" s="21" t="str">
        <f aca="false">IF(F15645&lt;Einstellungen!$B$5,"ja","nein")</f>
        <v>nein</v>
      </c>
      <c r="H15645" s="21" t="s">
        <v>34</v>
      </c>
      <c r="I15645" s="29" t="n">
        <f aca="false">INDEX(Einstellungen!$B$27:$B$50,20)</f>
        <v>1.45</v>
      </c>
      <c r="J15645" s="29" t="n">
        <f aca="false">F15645*I15645</f>
        <v>74.36128525</v>
      </c>
    </row>
    <row r="15646" customFormat="false" ht="15" hidden="false" customHeight="false" outlineLevel="0" collapsed="false">
      <c r="A15646" s="28" t="n">
        <v>46232</v>
      </c>
      <c r="B15646" s="21" t="s">
        <v>132</v>
      </c>
      <c r="C15646" s="21" t="s">
        <v>112</v>
      </c>
      <c r="D15646" s="29" t="n">
        <v>263.648</v>
      </c>
      <c r="E15646" s="29" t="n">
        <f aca="false">D15646/10</f>
        <v>26.3648</v>
      </c>
      <c r="F15646" s="29" t="n">
        <f aca="false">(E15646+Einstellungen!$B$20)*(1+Einstellungen!$B$10)</f>
        <v>53.574752</v>
      </c>
      <c r="G15646" s="21" t="str">
        <f aca="false">IF(F15646&lt;Einstellungen!$B$5,"ja","nein")</f>
        <v>nein</v>
      </c>
      <c r="H15646" s="21" t="s">
        <v>34</v>
      </c>
      <c r="I15646" s="29" t="n">
        <f aca="false">INDEX(Einstellungen!$B$27:$B$50,21)</f>
        <v>1.4</v>
      </c>
      <c r="J15646" s="29" t="n">
        <f aca="false">F15646*I15646</f>
        <v>75.0046528</v>
      </c>
    </row>
    <row r="15647" customFormat="false" ht="15" hidden="false" customHeight="false" outlineLevel="0" collapsed="false">
      <c r="A15647" s="28" t="n">
        <v>46232</v>
      </c>
      <c r="B15647" s="21" t="s">
        <v>133</v>
      </c>
      <c r="C15647" s="21" t="s">
        <v>112</v>
      </c>
      <c r="D15647" s="29" t="n">
        <v>224.705</v>
      </c>
      <c r="E15647" s="29" t="n">
        <f aca="false">D15647/10</f>
        <v>22.4705</v>
      </c>
      <c r="F15647" s="29" t="n">
        <f aca="false">(E15647+Einstellungen!$B$20)*(1+Einstellungen!$B$10)</f>
        <v>48.940535</v>
      </c>
      <c r="G15647" s="21" t="str">
        <f aca="false">IF(F15647&lt;Einstellungen!$B$5,"ja","nein")</f>
        <v>nein</v>
      </c>
      <c r="H15647" s="21" t="s">
        <v>34</v>
      </c>
      <c r="I15647" s="29" t="n">
        <f aca="false">INDEX(Einstellungen!$B$27:$B$50,22)</f>
        <v>1.25</v>
      </c>
      <c r="J15647" s="29" t="n">
        <f aca="false">F15647*I15647</f>
        <v>61.17566875</v>
      </c>
    </row>
    <row r="15648" customFormat="false" ht="15" hidden="false" customHeight="false" outlineLevel="0" collapsed="false">
      <c r="A15648" s="28" t="n">
        <v>46232</v>
      </c>
      <c r="B15648" s="21" t="s">
        <v>134</v>
      </c>
      <c r="C15648" s="21" t="s">
        <v>112</v>
      </c>
      <c r="D15648" s="29" t="n">
        <v>192.925</v>
      </c>
      <c r="E15648" s="29" t="n">
        <f aca="false">D15648/10</f>
        <v>19.2925</v>
      </c>
      <c r="F15648" s="29" t="n">
        <f aca="false">(E15648+Einstellungen!$B$20)*(1+Einstellungen!$B$10)</f>
        <v>45.158715</v>
      </c>
      <c r="G15648" s="21" t="str">
        <f aca="false">IF(F15648&lt;Einstellungen!$B$5,"ja","nein")</f>
        <v>nein</v>
      </c>
      <c r="H15648" s="21" t="s">
        <v>34</v>
      </c>
      <c r="I15648" s="29" t="n">
        <f aca="false">INDEX(Einstellungen!$B$27:$B$50,23)</f>
        <v>1.05</v>
      </c>
      <c r="J15648" s="29" t="n">
        <f aca="false">F15648*I15648</f>
        <v>47.41665075</v>
      </c>
    </row>
    <row r="15649" customFormat="false" ht="15" hidden="false" customHeight="false" outlineLevel="0" collapsed="false">
      <c r="A15649" s="28" t="n">
        <v>46232</v>
      </c>
      <c r="B15649" s="21" t="s">
        <v>135</v>
      </c>
      <c r="C15649" s="21" t="s">
        <v>112</v>
      </c>
      <c r="D15649" s="29" t="n">
        <v>167.312</v>
      </c>
      <c r="E15649" s="29" t="n">
        <f aca="false">D15649/10</f>
        <v>16.7312</v>
      </c>
      <c r="F15649" s="29" t="n">
        <f aca="false">(E15649+Einstellungen!$B$20)*(1+Einstellungen!$B$10)</f>
        <v>42.110768</v>
      </c>
      <c r="G15649" s="21" t="str">
        <f aca="false">IF(F15649&lt;Einstellungen!$B$5,"ja","nein")</f>
        <v>nein</v>
      </c>
      <c r="H15649" s="21" t="s">
        <v>34</v>
      </c>
      <c r="I15649" s="29" t="n">
        <f aca="false">INDEX(Einstellungen!$B$27:$B$50,24)</f>
        <v>0.8</v>
      </c>
      <c r="J15649" s="29" t="n">
        <f aca="false">F15649*I15649</f>
        <v>33.6886144</v>
      </c>
    </row>
    <row r="15650" customFormat="false" ht="15" hidden="false" customHeight="false" outlineLevel="0" collapsed="false">
      <c r="A15650" s="28" t="n">
        <v>46233</v>
      </c>
      <c r="B15650" s="21" t="s">
        <v>111</v>
      </c>
      <c r="C15650" s="21" t="s">
        <v>136</v>
      </c>
      <c r="D15650" s="29" t="n">
        <v>149.755</v>
      </c>
      <c r="E15650" s="29" t="n">
        <f aca="false">D15650/10</f>
        <v>14.9755</v>
      </c>
      <c r="F15650" s="29" t="n">
        <f aca="false">(E15650+Einstellungen!$B$20)*(1+Einstellungen!$B$10)</f>
        <v>40.021485</v>
      </c>
      <c r="G15650" s="21" t="str">
        <f aca="false">IF(F15650&lt;Einstellungen!$B$5,"ja","nein")</f>
        <v>nein</v>
      </c>
      <c r="H15650" s="21" t="s">
        <v>34</v>
      </c>
      <c r="I15650" s="29" t="n">
        <f aca="false">INDEX(Einstellungen!$B$27:$B$50,1)</f>
        <v>0.6</v>
      </c>
      <c r="J15650" s="29" t="n">
        <f aca="false">F15650*I15650</f>
        <v>24.012891</v>
      </c>
    </row>
    <row r="15651" customFormat="false" ht="15" hidden="false" customHeight="false" outlineLevel="0" collapsed="false">
      <c r="A15651" s="28" t="n">
        <v>46233</v>
      </c>
      <c r="B15651" s="21" t="s">
        <v>113</v>
      </c>
      <c r="C15651" s="21" t="s">
        <v>136</v>
      </c>
      <c r="D15651" s="29" t="n">
        <v>142.385</v>
      </c>
      <c r="E15651" s="29" t="n">
        <f aca="false">D15651/10</f>
        <v>14.2385</v>
      </c>
      <c r="F15651" s="29" t="n">
        <f aca="false">(E15651+Einstellungen!$B$20)*(1+Einstellungen!$B$10)</f>
        <v>39.144455</v>
      </c>
      <c r="G15651" s="21" t="str">
        <f aca="false">IF(F15651&lt;Einstellungen!$B$5,"ja","nein")</f>
        <v>nein</v>
      </c>
      <c r="H15651" s="21" t="s">
        <v>34</v>
      </c>
      <c r="I15651" s="29" t="n">
        <f aca="false">INDEX(Einstellungen!$B$27:$B$50,2)</f>
        <v>0.5</v>
      </c>
      <c r="J15651" s="29" t="n">
        <f aca="false">F15651*I15651</f>
        <v>19.5722275</v>
      </c>
    </row>
    <row r="15652" customFormat="false" ht="15" hidden="false" customHeight="false" outlineLevel="0" collapsed="false">
      <c r="A15652" s="28" t="n">
        <v>46233</v>
      </c>
      <c r="B15652" s="21" t="s">
        <v>114</v>
      </c>
      <c r="C15652" s="21" t="s">
        <v>136</v>
      </c>
      <c r="D15652" s="29" t="n">
        <v>139.998</v>
      </c>
      <c r="E15652" s="29" t="n">
        <f aca="false">D15652/10</f>
        <v>13.9998</v>
      </c>
      <c r="F15652" s="29" t="n">
        <f aca="false">(E15652+Einstellungen!$B$20)*(1+Einstellungen!$B$10)</f>
        <v>38.860402</v>
      </c>
      <c r="G15652" s="21" t="str">
        <f aca="false">IF(F15652&lt;Einstellungen!$B$5,"ja","nein")</f>
        <v>nein</v>
      </c>
      <c r="H15652" s="21" t="s">
        <v>34</v>
      </c>
      <c r="I15652" s="29" t="n">
        <f aca="false">INDEX(Einstellungen!$B$27:$B$50,3)</f>
        <v>0.45</v>
      </c>
      <c r="J15652" s="29" t="n">
        <f aca="false">F15652*I15652</f>
        <v>17.4871809</v>
      </c>
    </row>
    <row r="15653" customFormat="false" ht="15" hidden="false" customHeight="false" outlineLevel="0" collapsed="false">
      <c r="A15653" s="28" t="n">
        <v>46233</v>
      </c>
      <c r="B15653" s="21" t="s">
        <v>115</v>
      </c>
      <c r="C15653" s="21" t="s">
        <v>136</v>
      </c>
      <c r="D15653" s="29" t="n">
        <v>135.53</v>
      </c>
      <c r="E15653" s="29" t="n">
        <f aca="false">D15653/10</f>
        <v>13.553</v>
      </c>
      <c r="F15653" s="29" t="n">
        <f aca="false">(E15653+Einstellungen!$B$20)*(1+Einstellungen!$B$10)</f>
        <v>38.32871</v>
      </c>
      <c r="G15653" s="21" t="str">
        <f aca="false">IF(F15653&lt;Einstellungen!$B$5,"ja","nein")</f>
        <v>nein</v>
      </c>
      <c r="H15653" s="21" t="s">
        <v>34</v>
      </c>
      <c r="I15653" s="29" t="n">
        <f aca="false">INDEX(Einstellungen!$B$27:$B$50,4)</f>
        <v>0.45</v>
      </c>
      <c r="J15653" s="29" t="n">
        <f aca="false">F15653*I15653</f>
        <v>17.2479195</v>
      </c>
    </row>
    <row r="15654" customFormat="false" ht="15" hidden="false" customHeight="false" outlineLevel="0" collapsed="false">
      <c r="A15654" s="28" t="n">
        <v>46233</v>
      </c>
      <c r="B15654" s="21" t="s">
        <v>116</v>
      </c>
      <c r="C15654" s="21" t="s">
        <v>136</v>
      </c>
      <c r="D15654" s="29" t="n">
        <v>132.722</v>
      </c>
      <c r="E15654" s="29" t="n">
        <f aca="false">D15654/10</f>
        <v>13.2722</v>
      </c>
      <c r="F15654" s="29" t="n">
        <f aca="false">(E15654+Einstellungen!$B$20)*(1+Einstellungen!$B$10)</f>
        <v>37.994558</v>
      </c>
      <c r="G15654" s="21" t="str">
        <f aca="false">IF(F15654&lt;Einstellungen!$B$5,"ja","nein")</f>
        <v>nein</v>
      </c>
      <c r="H15654" s="21" t="s">
        <v>34</v>
      </c>
      <c r="I15654" s="29" t="n">
        <f aca="false">INDEX(Einstellungen!$B$27:$B$50,5)</f>
        <v>0.45</v>
      </c>
      <c r="J15654" s="29" t="n">
        <f aca="false">F15654*I15654</f>
        <v>17.0975511</v>
      </c>
    </row>
    <row r="15655" customFormat="false" ht="15" hidden="false" customHeight="false" outlineLevel="0" collapsed="false">
      <c r="A15655" s="28" t="n">
        <v>46233</v>
      </c>
      <c r="B15655" s="21" t="s">
        <v>117</v>
      </c>
      <c r="C15655" s="21" t="s">
        <v>136</v>
      </c>
      <c r="D15655" s="29" t="n">
        <v>137.607</v>
      </c>
      <c r="E15655" s="29" t="n">
        <f aca="false">D15655/10</f>
        <v>13.7607</v>
      </c>
      <c r="F15655" s="29" t="n">
        <f aca="false">(E15655+Einstellungen!$B$20)*(1+Einstellungen!$B$10)</f>
        <v>38.575873</v>
      </c>
      <c r="G15655" s="21" t="str">
        <f aca="false">IF(F15655&lt;Einstellungen!$B$5,"ja","nein")</f>
        <v>nein</v>
      </c>
      <c r="H15655" s="21" t="s">
        <v>34</v>
      </c>
      <c r="I15655" s="29" t="n">
        <f aca="false">INDEX(Einstellungen!$B$27:$B$50,6)</f>
        <v>0.5</v>
      </c>
      <c r="J15655" s="29" t="n">
        <f aca="false">F15655*I15655</f>
        <v>19.2879365</v>
      </c>
    </row>
    <row r="15656" customFormat="false" ht="15" hidden="false" customHeight="false" outlineLevel="0" collapsed="false">
      <c r="A15656" s="28" t="n">
        <v>46233</v>
      </c>
      <c r="B15656" s="21" t="s">
        <v>118</v>
      </c>
      <c r="C15656" s="21" t="s">
        <v>136</v>
      </c>
      <c r="D15656" s="29" t="n">
        <v>148.46</v>
      </c>
      <c r="E15656" s="29" t="n">
        <f aca="false">D15656/10</f>
        <v>14.846</v>
      </c>
      <c r="F15656" s="29" t="n">
        <f aca="false">(E15656+Einstellungen!$B$20)*(1+Einstellungen!$B$10)</f>
        <v>39.86738</v>
      </c>
      <c r="G15656" s="21" t="str">
        <f aca="false">IF(F15656&lt;Einstellungen!$B$5,"ja","nein")</f>
        <v>nein</v>
      </c>
      <c r="H15656" s="21" t="s">
        <v>34</v>
      </c>
      <c r="I15656" s="29" t="n">
        <f aca="false">INDEX(Einstellungen!$B$27:$B$50,7)</f>
        <v>0.7</v>
      </c>
      <c r="J15656" s="29" t="n">
        <f aca="false">F15656*I15656</f>
        <v>27.907166</v>
      </c>
    </row>
    <row r="15657" customFormat="false" ht="15" hidden="false" customHeight="false" outlineLevel="0" collapsed="false">
      <c r="A15657" s="28" t="n">
        <v>46233</v>
      </c>
      <c r="B15657" s="21" t="s">
        <v>119</v>
      </c>
      <c r="C15657" s="21" t="s">
        <v>136</v>
      </c>
      <c r="D15657" s="29" t="n">
        <v>147.745</v>
      </c>
      <c r="E15657" s="29" t="n">
        <f aca="false">D15657/10</f>
        <v>14.7745</v>
      </c>
      <c r="F15657" s="29" t="n">
        <f aca="false">(E15657+Einstellungen!$B$20)*(1+Einstellungen!$B$10)</f>
        <v>39.782295</v>
      </c>
      <c r="G15657" s="21" t="str">
        <f aca="false">IF(F15657&lt;Einstellungen!$B$5,"ja","nein")</f>
        <v>nein</v>
      </c>
      <c r="H15657" s="21" t="s">
        <v>34</v>
      </c>
      <c r="I15657" s="29" t="n">
        <f aca="false">INDEX(Einstellungen!$B$27:$B$50,8)</f>
        <v>0.95</v>
      </c>
      <c r="J15657" s="29" t="n">
        <f aca="false">F15657*I15657</f>
        <v>37.79318025</v>
      </c>
    </row>
    <row r="15658" customFormat="false" ht="15" hidden="false" customHeight="false" outlineLevel="0" collapsed="false">
      <c r="A15658" s="28" t="n">
        <v>46233</v>
      </c>
      <c r="B15658" s="21" t="s">
        <v>120</v>
      </c>
      <c r="C15658" s="21" t="s">
        <v>136</v>
      </c>
      <c r="D15658" s="29" t="n">
        <v>139.045</v>
      </c>
      <c r="E15658" s="29" t="n">
        <f aca="false">D15658/10</f>
        <v>13.9045</v>
      </c>
      <c r="F15658" s="29" t="n">
        <f aca="false">(E15658+Einstellungen!$B$20)*(1+Einstellungen!$B$10)</f>
        <v>38.746995</v>
      </c>
      <c r="G15658" s="21" t="str">
        <f aca="false">IF(F15658&lt;Einstellungen!$B$5,"ja","nein")</f>
        <v>nein</v>
      </c>
      <c r="H15658" s="21" t="s">
        <v>34</v>
      </c>
      <c r="I15658" s="29" t="n">
        <f aca="false">INDEX(Einstellungen!$B$27:$B$50,9)</f>
        <v>1.05</v>
      </c>
      <c r="J15658" s="29" t="n">
        <f aca="false">F15658*I15658</f>
        <v>40.68434475</v>
      </c>
    </row>
    <row r="15659" customFormat="false" ht="15" hidden="false" customHeight="false" outlineLevel="0" collapsed="false">
      <c r="A15659" s="28" t="n">
        <v>46233</v>
      </c>
      <c r="B15659" s="21" t="s">
        <v>121</v>
      </c>
      <c r="C15659" s="21" t="s">
        <v>136</v>
      </c>
      <c r="D15659" s="29" t="n">
        <v>118.115</v>
      </c>
      <c r="E15659" s="29" t="n">
        <f aca="false">D15659/10</f>
        <v>11.8115</v>
      </c>
      <c r="F15659" s="29" t="n">
        <f aca="false">(E15659+Einstellungen!$B$20)*(1+Einstellungen!$B$10)</f>
        <v>36.256325</v>
      </c>
      <c r="G15659" s="21" t="str">
        <f aca="false">IF(F15659&lt;Einstellungen!$B$5,"ja","nein")</f>
        <v>nein</v>
      </c>
      <c r="H15659" s="21" t="s">
        <v>34</v>
      </c>
      <c r="I15659" s="29" t="n">
        <f aca="false">INDEX(Einstellungen!$B$27:$B$50,10)</f>
        <v>1.05</v>
      </c>
      <c r="J15659" s="29" t="n">
        <f aca="false">F15659*I15659</f>
        <v>38.06914125</v>
      </c>
    </row>
    <row r="15660" customFormat="false" ht="15" hidden="false" customHeight="false" outlineLevel="0" collapsed="false">
      <c r="A15660" s="28" t="n">
        <v>46233</v>
      </c>
      <c r="B15660" s="21" t="s">
        <v>122</v>
      </c>
      <c r="C15660" s="21" t="s">
        <v>136</v>
      </c>
      <c r="D15660" s="29" t="n">
        <v>85</v>
      </c>
      <c r="E15660" s="29" t="n">
        <f aca="false">D15660/10</f>
        <v>8.5</v>
      </c>
      <c r="F15660" s="29" t="n">
        <f aca="false">(E15660+Einstellungen!$B$20)*(1+Einstellungen!$B$10)</f>
        <v>32.31564</v>
      </c>
      <c r="G15660" s="21" t="str">
        <f aca="false">IF(F15660&lt;Einstellungen!$B$5,"ja","nein")</f>
        <v>nein</v>
      </c>
      <c r="H15660" s="21" t="s">
        <v>34</v>
      </c>
      <c r="I15660" s="29" t="n">
        <f aca="false">INDEX(Einstellungen!$B$27:$B$50,11)</f>
        <v>1.05</v>
      </c>
      <c r="J15660" s="29" t="n">
        <f aca="false">F15660*I15660</f>
        <v>33.931422</v>
      </c>
    </row>
    <row r="15661" customFormat="false" ht="15" hidden="false" customHeight="false" outlineLevel="0" collapsed="false">
      <c r="A15661" s="28" t="n">
        <v>46233</v>
      </c>
      <c r="B15661" s="21" t="s">
        <v>123</v>
      </c>
      <c r="C15661" s="21" t="s">
        <v>136</v>
      </c>
      <c r="D15661" s="29" t="n">
        <v>34.6</v>
      </c>
      <c r="E15661" s="29" t="n">
        <f aca="false">D15661/10</f>
        <v>3.46</v>
      </c>
      <c r="F15661" s="29" t="n">
        <f aca="false">(E15661+Einstellungen!$B$20)*(1+Einstellungen!$B$10)</f>
        <v>26.31804</v>
      </c>
      <c r="G15661" s="21" t="str">
        <f aca="false">IF(F15661&lt;Einstellungen!$B$5,"ja","nein")</f>
        <v>ja</v>
      </c>
      <c r="H15661" s="21" t="s">
        <v>34</v>
      </c>
      <c r="I15661" s="29" t="n">
        <f aca="false">INDEX(Einstellungen!$B$27:$B$50,12)</f>
        <v>1.1</v>
      </c>
      <c r="J15661" s="29" t="n">
        <f aca="false">F15661*I15661</f>
        <v>28.949844</v>
      </c>
    </row>
    <row r="15662" customFormat="false" ht="15" hidden="false" customHeight="false" outlineLevel="0" collapsed="false">
      <c r="A15662" s="28" t="n">
        <v>46233</v>
      </c>
      <c r="B15662" s="21" t="s">
        <v>124</v>
      </c>
      <c r="C15662" s="21" t="s">
        <v>136</v>
      </c>
      <c r="D15662" s="29" t="n">
        <v>6.353</v>
      </c>
      <c r="E15662" s="29" t="n">
        <f aca="false">D15662/10</f>
        <v>0.6353</v>
      </c>
      <c r="F15662" s="29" t="n">
        <f aca="false">(E15662+Einstellungen!$B$20)*(1+Einstellungen!$B$10)</f>
        <v>22.956647</v>
      </c>
      <c r="G15662" s="21" t="str">
        <f aca="false">IF(F15662&lt;Einstellungen!$B$5,"ja","nein")</f>
        <v>ja</v>
      </c>
      <c r="H15662" s="21" t="s">
        <v>34</v>
      </c>
      <c r="I15662" s="29" t="n">
        <f aca="false">INDEX(Einstellungen!$B$27:$B$50,13)</f>
        <v>1.2</v>
      </c>
      <c r="J15662" s="29" t="n">
        <f aca="false">F15662*I15662</f>
        <v>27.5479764</v>
      </c>
    </row>
    <row r="15663" customFormat="false" ht="15" hidden="false" customHeight="false" outlineLevel="0" collapsed="false">
      <c r="A15663" s="28" t="n">
        <v>46233</v>
      </c>
      <c r="B15663" s="21" t="s">
        <v>125</v>
      </c>
      <c r="C15663" s="21" t="s">
        <v>136</v>
      </c>
      <c r="D15663" s="29" t="n">
        <v>2.67</v>
      </c>
      <c r="E15663" s="29" t="n">
        <f aca="false">D15663/10</f>
        <v>0.267</v>
      </c>
      <c r="F15663" s="29" t="n">
        <f aca="false">(E15663+Einstellungen!$B$20)*(1+Einstellungen!$B$10)</f>
        <v>22.51837</v>
      </c>
      <c r="G15663" s="21" t="str">
        <f aca="false">IF(F15663&lt;Einstellungen!$B$5,"ja","nein")</f>
        <v>ja</v>
      </c>
      <c r="H15663" s="21" t="s">
        <v>34</v>
      </c>
      <c r="I15663" s="29" t="n">
        <f aca="false">INDEX(Einstellungen!$B$27:$B$50,14)</f>
        <v>1.15</v>
      </c>
      <c r="J15663" s="29" t="n">
        <f aca="false">F15663*I15663</f>
        <v>25.8961255</v>
      </c>
    </row>
    <row r="15664" customFormat="false" ht="15" hidden="false" customHeight="false" outlineLevel="0" collapsed="false">
      <c r="A15664" s="28" t="n">
        <v>46233</v>
      </c>
      <c r="B15664" s="21" t="s">
        <v>126</v>
      </c>
      <c r="C15664" s="21" t="s">
        <v>136</v>
      </c>
      <c r="D15664" s="29" t="n">
        <v>14.922</v>
      </c>
      <c r="E15664" s="29" t="n">
        <f aca="false">D15664/10</f>
        <v>1.4922</v>
      </c>
      <c r="F15664" s="29" t="n">
        <f aca="false">(E15664+Einstellungen!$B$20)*(1+Einstellungen!$B$10)</f>
        <v>23.976358</v>
      </c>
      <c r="G15664" s="21" t="str">
        <f aca="false">IF(F15664&lt;Einstellungen!$B$5,"ja","nein")</f>
        <v>ja</v>
      </c>
      <c r="H15664" s="21" t="s">
        <v>34</v>
      </c>
      <c r="I15664" s="29" t="n">
        <f aca="false">INDEX(Einstellungen!$B$27:$B$50,15)</f>
        <v>1</v>
      </c>
      <c r="J15664" s="29" t="n">
        <f aca="false">F15664*I15664</f>
        <v>23.976358</v>
      </c>
    </row>
    <row r="15665" customFormat="false" ht="15" hidden="false" customHeight="false" outlineLevel="0" collapsed="false">
      <c r="A15665" s="28" t="n">
        <v>46233</v>
      </c>
      <c r="B15665" s="21" t="s">
        <v>127</v>
      </c>
      <c r="C15665" s="21" t="s">
        <v>136</v>
      </c>
      <c r="D15665" s="29" t="n">
        <v>62.432</v>
      </c>
      <c r="E15665" s="29" t="n">
        <f aca="false">D15665/10</f>
        <v>6.2432</v>
      </c>
      <c r="F15665" s="29" t="n">
        <f aca="false">(E15665+Einstellungen!$B$20)*(1+Einstellungen!$B$10)</f>
        <v>29.630048</v>
      </c>
      <c r="G15665" s="21" t="str">
        <f aca="false">IF(F15665&lt;Einstellungen!$B$5,"ja","nein")</f>
        <v>nein</v>
      </c>
      <c r="H15665" s="21" t="s">
        <v>34</v>
      </c>
      <c r="I15665" s="29" t="n">
        <f aca="false">INDEX(Einstellungen!$B$27:$B$50,16)</f>
        <v>0.95</v>
      </c>
      <c r="J15665" s="29" t="n">
        <f aca="false">F15665*I15665</f>
        <v>28.1485456</v>
      </c>
    </row>
    <row r="15666" customFormat="false" ht="15" hidden="false" customHeight="false" outlineLevel="0" collapsed="false">
      <c r="A15666" s="28" t="n">
        <v>46233</v>
      </c>
      <c r="B15666" s="21" t="s">
        <v>128</v>
      </c>
      <c r="C15666" s="21" t="s">
        <v>136</v>
      </c>
      <c r="D15666" s="29" t="n">
        <v>98.153</v>
      </c>
      <c r="E15666" s="29" t="n">
        <f aca="false">D15666/10</f>
        <v>9.8153</v>
      </c>
      <c r="F15666" s="29" t="n">
        <f aca="false">(E15666+Einstellungen!$B$20)*(1+Einstellungen!$B$10)</f>
        <v>33.880847</v>
      </c>
      <c r="G15666" s="21" t="str">
        <f aca="false">IF(F15666&lt;Einstellungen!$B$5,"ja","nein")</f>
        <v>nein</v>
      </c>
      <c r="H15666" s="21" t="s">
        <v>34</v>
      </c>
      <c r="I15666" s="29" t="n">
        <f aca="false">INDEX(Einstellungen!$B$27:$B$50,17)</f>
        <v>0.95</v>
      </c>
      <c r="J15666" s="29" t="n">
        <f aca="false">F15666*I15666</f>
        <v>32.18680465</v>
      </c>
    </row>
    <row r="15667" customFormat="false" ht="15" hidden="false" customHeight="false" outlineLevel="0" collapsed="false">
      <c r="A15667" s="28" t="n">
        <v>46233</v>
      </c>
      <c r="B15667" s="21" t="s">
        <v>129</v>
      </c>
      <c r="C15667" s="21" t="s">
        <v>136</v>
      </c>
      <c r="D15667" s="29" t="n">
        <v>126.802</v>
      </c>
      <c r="E15667" s="29" t="n">
        <f aca="false">D15667/10</f>
        <v>12.6802</v>
      </c>
      <c r="F15667" s="29" t="n">
        <f aca="false">(E15667+Einstellungen!$B$20)*(1+Einstellungen!$B$10)</f>
        <v>37.290078</v>
      </c>
      <c r="G15667" s="21" t="str">
        <f aca="false">IF(F15667&lt;Einstellungen!$B$5,"ja","nein")</f>
        <v>nein</v>
      </c>
      <c r="H15667" s="21" t="s">
        <v>34</v>
      </c>
      <c r="I15667" s="29" t="n">
        <f aca="false">INDEX(Einstellungen!$B$27:$B$50,18)</f>
        <v>1.1</v>
      </c>
      <c r="J15667" s="29" t="n">
        <f aca="false">F15667*I15667</f>
        <v>41.0190858</v>
      </c>
    </row>
    <row r="15668" customFormat="false" ht="15" hidden="false" customHeight="false" outlineLevel="0" collapsed="false">
      <c r="A15668" s="28" t="n">
        <v>46233</v>
      </c>
      <c r="B15668" s="21" t="s">
        <v>130</v>
      </c>
      <c r="C15668" s="21" t="s">
        <v>136</v>
      </c>
      <c r="D15668" s="29" t="n">
        <v>149.278</v>
      </c>
      <c r="E15668" s="29" t="n">
        <f aca="false">D15668/10</f>
        <v>14.9278</v>
      </c>
      <c r="F15668" s="29" t="n">
        <f aca="false">(E15668+Einstellungen!$B$20)*(1+Einstellungen!$B$10)</f>
        <v>39.964722</v>
      </c>
      <c r="G15668" s="21" t="str">
        <f aca="false">IF(F15668&lt;Einstellungen!$B$5,"ja","nein")</f>
        <v>nein</v>
      </c>
      <c r="H15668" s="21" t="s">
        <v>34</v>
      </c>
      <c r="I15668" s="29" t="n">
        <f aca="false">INDEX(Einstellungen!$B$27:$B$50,19)</f>
        <v>1.35</v>
      </c>
      <c r="J15668" s="29" t="n">
        <f aca="false">F15668*I15668</f>
        <v>53.9523747</v>
      </c>
    </row>
    <row r="15669" customFormat="false" ht="15" hidden="false" customHeight="false" outlineLevel="0" collapsed="false">
      <c r="A15669" s="28" t="n">
        <v>46233</v>
      </c>
      <c r="B15669" s="21" t="s">
        <v>131</v>
      </c>
      <c r="C15669" s="21" t="s">
        <v>136</v>
      </c>
      <c r="D15669" s="29" t="n">
        <v>173.77</v>
      </c>
      <c r="E15669" s="29" t="n">
        <f aca="false">D15669/10</f>
        <v>17.377</v>
      </c>
      <c r="F15669" s="29" t="n">
        <f aca="false">(E15669+Einstellungen!$B$20)*(1+Einstellungen!$B$10)</f>
        <v>42.87927</v>
      </c>
      <c r="G15669" s="21" t="str">
        <f aca="false">IF(F15669&lt;Einstellungen!$B$5,"ja","nein")</f>
        <v>nein</v>
      </c>
      <c r="H15669" s="21" t="s">
        <v>34</v>
      </c>
      <c r="I15669" s="29" t="n">
        <f aca="false">INDEX(Einstellungen!$B$27:$B$50,20)</f>
        <v>1.45</v>
      </c>
      <c r="J15669" s="29" t="n">
        <f aca="false">F15669*I15669</f>
        <v>62.1749415</v>
      </c>
    </row>
    <row r="15670" customFormat="false" ht="15" hidden="false" customHeight="false" outlineLevel="0" collapsed="false">
      <c r="A15670" s="28" t="n">
        <v>46233</v>
      </c>
      <c r="B15670" s="21" t="s">
        <v>132</v>
      </c>
      <c r="C15670" s="21" t="s">
        <v>136</v>
      </c>
      <c r="D15670" s="29" t="n">
        <v>198.31</v>
      </c>
      <c r="E15670" s="29" t="n">
        <f aca="false">D15670/10</f>
        <v>19.831</v>
      </c>
      <c r="F15670" s="29" t="n">
        <f aca="false">(E15670+Einstellungen!$B$20)*(1+Einstellungen!$B$10)</f>
        <v>45.79953</v>
      </c>
      <c r="G15670" s="21" t="str">
        <f aca="false">IF(F15670&lt;Einstellungen!$B$5,"ja","nein")</f>
        <v>nein</v>
      </c>
      <c r="H15670" s="21" t="s">
        <v>34</v>
      </c>
      <c r="I15670" s="29" t="n">
        <f aca="false">INDEX(Einstellungen!$B$27:$B$50,21)</f>
        <v>1.4</v>
      </c>
      <c r="J15670" s="29" t="n">
        <f aca="false">F15670*I15670</f>
        <v>64.119342</v>
      </c>
    </row>
    <row r="15671" customFormat="false" ht="15" hidden="false" customHeight="false" outlineLevel="0" collapsed="false">
      <c r="A15671" s="28" t="n">
        <v>46233</v>
      </c>
      <c r="B15671" s="21" t="s">
        <v>133</v>
      </c>
      <c r="C15671" s="21" t="s">
        <v>136</v>
      </c>
      <c r="D15671" s="29" t="n">
        <v>207.03</v>
      </c>
      <c r="E15671" s="29" t="n">
        <f aca="false">D15671/10</f>
        <v>20.703</v>
      </c>
      <c r="F15671" s="29" t="n">
        <f aca="false">(E15671+Einstellungen!$B$20)*(1+Einstellungen!$B$10)</f>
        <v>46.83721</v>
      </c>
      <c r="G15671" s="21" t="str">
        <f aca="false">IF(F15671&lt;Einstellungen!$B$5,"ja","nein")</f>
        <v>nein</v>
      </c>
      <c r="H15671" s="21" t="s">
        <v>34</v>
      </c>
      <c r="I15671" s="29" t="n">
        <f aca="false">INDEX(Einstellungen!$B$27:$B$50,22)</f>
        <v>1.25</v>
      </c>
      <c r="J15671" s="29" t="n">
        <f aca="false">F15671*I15671</f>
        <v>58.5465125</v>
      </c>
    </row>
    <row r="15672" customFormat="false" ht="15" hidden="false" customHeight="false" outlineLevel="0" collapsed="false">
      <c r="A15672" s="28" t="n">
        <v>46233</v>
      </c>
      <c r="B15672" s="21" t="s">
        <v>134</v>
      </c>
      <c r="C15672" s="21" t="s">
        <v>136</v>
      </c>
      <c r="D15672" s="29" t="n">
        <v>190.298</v>
      </c>
      <c r="E15672" s="29" t="n">
        <f aca="false">D15672/10</f>
        <v>19.0298</v>
      </c>
      <c r="F15672" s="29" t="n">
        <f aca="false">(E15672+Einstellungen!$B$20)*(1+Einstellungen!$B$10)</f>
        <v>44.846102</v>
      </c>
      <c r="G15672" s="21" t="str">
        <f aca="false">IF(F15672&lt;Einstellungen!$B$5,"ja","nein")</f>
        <v>nein</v>
      </c>
      <c r="H15672" s="21" t="s">
        <v>34</v>
      </c>
      <c r="I15672" s="29" t="n">
        <f aca="false">INDEX(Einstellungen!$B$27:$B$50,23)</f>
        <v>1.05</v>
      </c>
      <c r="J15672" s="29" t="n">
        <f aca="false">F15672*I15672</f>
        <v>47.0884071</v>
      </c>
    </row>
    <row r="15673" customFormat="false" ht="15" hidden="false" customHeight="false" outlineLevel="0" collapsed="false">
      <c r="A15673" s="28" t="n">
        <v>46233</v>
      </c>
      <c r="B15673" s="21" t="s">
        <v>135</v>
      </c>
      <c r="C15673" s="21" t="s">
        <v>136</v>
      </c>
      <c r="D15673" s="29" t="n">
        <v>170.83</v>
      </c>
      <c r="E15673" s="29" t="n">
        <f aca="false">D15673/10</f>
        <v>17.083</v>
      </c>
      <c r="F15673" s="29" t="n">
        <f aca="false">(E15673+Einstellungen!$B$20)*(1+Einstellungen!$B$10)</f>
        <v>42.52941</v>
      </c>
      <c r="G15673" s="21" t="str">
        <f aca="false">IF(F15673&lt;Einstellungen!$B$5,"ja","nein")</f>
        <v>nein</v>
      </c>
      <c r="H15673" s="21" t="s">
        <v>34</v>
      </c>
      <c r="I15673" s="29" t="n">
        <f aca="false">INDEX(Einstellungen!$B$27:$B$50,24)</f>
        <v>0.8</v>
      </c>
      <c r="J15673" s="29" t="n">
        <f aca="false">F15673*I15673</f>
        <v>34.023528</v>
      </c>
    </row>
    <row r="15674" customFormat="false" ht="15" hidden="false" customHeight="false" outlineLevel="0" collapsed="false">
      <c r="A15674" s="28" t="n">
        <v>46234</v>
      </c>
      <c r="B15674" s="21" t="s">
        <v>111</v>
      </c>
      <c r="C15674" s="21" t="s">
        <v>137</v>
      </c>
      <c r="D15674" s="29" t="n">
        <v>168.21</v>
      </c>
      <c r="E15674" s="29" t="n">
        <f aca="false">D15674/10</f>
        <v>16.821</v>
      </c>
      <c r="F15674" s="29" t="n">
        <f aca="false">(E15674+Einstellungen!$B$20)*(1+Einstellungen!$B$10)</f>
        <v>42.21763</v>
      </c>
      <c r="G15674" s="21" t="str">
        <f aca="false">IF(F15674&lt;Einstellungen!$B$5,"ja","nein")</f>
        <v>nein</v>
      </c>
      <c r="H15674" s="21" t="s">
        <v>34</v>
      </c>
      <c r="I15674" s="29" t="n">
        <f aca="false">INDEX(Einstellungen!$B$27:$B$50,1)</f>
        <v>0.6</v>
      </c>
      <c r="J15674" s="29" t="n">
        <f aca="false">F15674*I15674</f>
        <v>25.330578</v>
      </c>
    </row>
    <row r="15675" customFormat="false" ht="15" hidden="false" customHeight="false" outlineLevel="0" collapsed="false">
      <c r="A15675" s="28" t="n">
        <v>46234</v>
      </c>
      <c r="B15675" s="21" t="s">
        <v>113</v>
      </c>
      <c r="C15675" s="21" t="s">
        <v>137</v>
      </c>
      <c r="D15675" s="29" t="n">
        <v>162.952</v>
      </c>
      <c r="E15675" s="29" t="n">
        <f aca="false">D15675/10</f>
        <v>16.2952</v>
      </c>
      <c r="F15675" s="29" t="n">
        <f aca="false">(E15675+Einstellungen!$B$20)*(1+Einstellungen!$B$10)</f>
        <v>41.591928</v>
      </c>
      <c r="G15675" s="21" t="str">
        <f aca="false">IF(F15675&lt;Einstellungen!$B$5,"ja","nein")</f>
        <v>nein</v>
      </c>
      <c r="H15675" s="21" t="s">
        <v>34</v>
      </c>
      <c r="I15675" s="29" t="n">
        <f aca="false">INDEX(Einstellungen!$B$27:$B$50,2)</f>
        <v>0.5</v>
      </c>
      <c r="J15675" s="29" t="n">
        <f aca="false">F15675*I15675</f>
        <v>20.795964</v>
      </c>
    </row>
    <row r="15676" customFormat="false" ht="15" hidden="false" customHeight="false" outlineLevel="0" collapsed="false">
      <c r="A15676" s="28" t="n">
        <v>46234</v>
      </c>
      <c r="B15676" s="21" t="s">
        <v>114</v>
      </c>
      <c r="C15676" s="21" t="s">
        <v>137</v>
      </c>
      <c r="D15676" s="29" t="n">
        <v>155.16</v>
      </c>
      <c r="E15676" s="29" t="n">
        <f aca="false">D15676/10</f>
        <v>15.516</v>
      </c>
      <c r="F15676" s="29" t="n">
        <f aca="false">(E15676+Einstellungen!$B$20)*(1+Einstellungen!$B$10)</f>
        <v>40.66468</v>
      </c>
      <c r="G15676" s="21" t="str">
        <f aca="false">IF(F15676&lt;Einstellungen!$B$5,"ja","nein")</f>
        <v>nein</v>
      </c>
      <c r="H15676" s="21" t="s">
        <v>34</v>
      </c>
      <c r="I15676" s="29" t="n">
        <f aca="false">INDEX(Einstellungen!$B$27:$B$50,3)</f>
        <v>0.45</v>
      </c>
      <c r="J15676" s="29" t="n">
        <f aca="false">F15676*I15676</f>
        <v>18.299106</v>
      </c>
    </row>
    <row r="15677" customFormat="false" ht="15" hidden="false" customHeight="false" outlineLevel="0" collapsed="false">
      <c r="A15677" s="28" t="n">
        <v>46234</v>
      </c>
      <c r="B15677" s="21" t="s">
        <v>115</v>
      </c>
      <c r="C15677" s="21" t="s">
        <v>137</v>
      </c>
      <c r="D15677" s="29" t="n">
        <v>154.173</v>
      </c>
      <c r="E15677" s="29" t="n">
        <f aca="false">D15677/10</f>
        <v>15.4173</v>
      </c>
      <c r="F15677" s="29" t="n">
        <f aca="false">(E15677+Einstellungen!$B$20)*(1+Einstellungen!$B$10)</f>
        <v>40.547227</v>
      </c>
      <c r="G15677" s="21" t="str">
        <f aca="false">IF(F15677&lt;Einstellungen!$B$5,"ja","nein")</f>
        <v>nein</v>
      </c>
      <c r="H15677" s="21" t="s">
        <v>34</v>
      </c>
      <c r="I15677" s="29" t="n">
        <f aca="false">INDEX(Einstellungen!$B$27:$B$50,4)</f>
        <v>0.45</v>
      </c>
      <c r="J15677" s="29" t="n">
        <f aca="false">F15677*I15677</f>
        <v>18.24625215</v>
      </c>
    </row>
    <row r="15678" customFormat="false" ht="15" hidden="false" customHeight="false" outlineLevel="0" collapsed="false">
      <c r="A15678" s="28" t="n">
        <v>46234</v>
      </c>
      <c r="B15678" s="21" t="s">
        <v>116</v>
      </c>
      <c r="C15678" s="21" t="s">
        <v>137</v>
      </c>
      <c r="D15678" s="29" t="n">
        <v>157.34</v>
      </c>
      <c r="E15678" s="29" t="n">
        <f aca="false">D15678/10</f>
        <v>15.734</v>
      </c>
      <c r="F15678" s="29" t="n">
        <f aca="false">(E15678+Einstellungen!$B$20)*(1+Einstellungen!$B$10)</f>
        <v>40.9241</v>
      </c>
      <c r="G15678" s="21" t="str">
        <f aca="false">IF(F15678&lt;Einstellungen!$B$5,"ja","nein")</f>
        <v>nein</v>
      </c>
      <c r="H15678" s="21" t="s">
        <v>34</v>
      </c>
      <c r="I15678" s="29" t="n">
        <f aca="false">INDEX(Einstellungen!$B$27:$B$50,5)</f>
        <v>0.45</v>
      </c>
      <c r="J15678" s="29" t="n">
        <f aca="false">F15678*I15678</f>
        <v>18.415845</v>
      </c>
    </row>
    <row r="15679" customFormat="false" ht="15" hidden="false" customHeight="false" outlineLevel="0" collapsed="false">
      <c r="A15679" s="28" t="n">
        <v>46234</v>
      </c>
      <c r="B15679" s="21" t="s">
        <v>117</v>
      </c>
      <c r="C15679" s="21" t="s">
        <v>137</v>
      </c>
      <c r="D15679" s="29" t="n">
        <v>165.512</v>
      </c>
      <c r="E15679" s="29" t="n">
        <f aca="false">D15679/10</f>
        <v>16.5512</v>
      </c>
      <c r="F15679" s="29" t="n">
        <f aca="false">(E15679+Einstellungen!$B$20)*(1+Einstellungen!$B$10)</f>
        <v>41.896568</v>
      </c>
      <c r="G15679" s="21" t="str">
        <f aca="false">IF(F15679&lt;Einstellungen!$B$5,"ja","nein")</f>
        <v>nein</v>
      </c>
      <c r="H15679" s="21" t="s">
        <v>34</v>
      </c>
      <c r="I15679" s="29" t="n">
        <f aca="false">INDEX(Einstellungen!$B$27:$B$50,6)</f>
        <v>0.5</v>
      </c>
      <c r="J15679" s="29" t="n">
        <f aca="false">F15679*I15679</f>
        <v>20.948284</v>
      </c>
    </row>
    <row r="15680" customFormat="false" ht="15" hidden="false" customHeight="false" outlineLevel="0" collapsed="false">
      <c r="A15680" s="28" t="n">
        <v>46234</v>
      </c>
      <c r="B15680" s="21" t="s">
        <v>118</v>
      </c>
      <c r="C15680" s="21" t="s">
        <v>137</v>
      </c>
      <c r="D15680" s="29" t="n">
        <v>179.087</v>
      </c>
      <c r="E15680" s="29" t="n">
        <f aca="false">D15680/10</f>
        <v>17.9087</v>
      </c>
      <c r="F15680" s="29" t="n">
        <f aca="false">(E15680+Einstellungen!$B$20)*(1+Einstellungen!$B$10)</f>
        <v>43.511993</v>
      </c>
      <c r="G15680" s="21" t="str">
        <f aca="false">IF(F15680&lt;Einstellungen!$B$5,"ja","nein")</f>
        <v>nein</v>
      </c>
      <c r="H15680" s="21" t="s">
        <v>34</v>
      </c>
      <c r="I15680" s="29" t="n">
        <f aca="false">INDEX(Einstellungen!$B$27:$B$50,7)</f>
        <v>0.7</v>
      </c>
      <c r="J15680" s="29" t="n">
        <f aca="false">F15680*I15680</f>
        <v>30.4583951</v>
      </c>
    </row>
    <row r="15681" customFormat="false" ht="15" hidden="false" customHeight="false" outlineLevel="0" collapsed="false">
      <c r="A15681" s="28" t="n">
        <v>46234</v>
      </c>
      <c r="B15681" s="21" t="s">
        <v>119</v>
      </c>
      <c r="C15681" s="21" t="s">
        <v>137</v>
      </c>
      <c r="D15681" s="29" t="n">
        <v>172.528</v>
      </c>
      <c r="E15681" s="29" t="n">
        <f aca="false">D15681/10</f>
        <v>17.2528</v>
      </c>
      <c r="F15681" s="29" t="n">
        <f aca="false">(E15681+Einstellungen!$B$20)*(1+Einstellungen!$B$10)</f>
        <v>42.731472</v>
      </c>
      <c r="G15681" s="21" t="str">
        <f aca="false">IF(F15681&lt;Einstellungen!$B$5,"ja","nein")</f>
        <v>nein</v>
      </c>
      <c r="H15681" s="21" t="s">
        <v>34</v>
      </c>
      <c r="I15681" s="29" t="n">
        <f aca="false">INDEX(Einstellungen!$B$27:$B$50,8)</f>
        <v>0.95</v>
      </c>
      <c r="J15681" s="29" t="n">
        <f aca="false">F15681*I15681</f>
        <v>40.5948984</v>
      </c>
    </row>
    <row r="15682" customFormat="false" ht="15" hidden="false" customHeight="false" outlineLevel="0" collapsed="false">
      <c r="A15682" s="28" t="n">
        <v>46234</v>
      </c>
      <c r="B15682" s="21" t="s">
        <v>120</v>
      </c>
      <c r="C15682" s="21" t="s">
        <v>137</v>
      </c>
      <c r="D15682" s="29" t="n">
        <v>159.077</v>
      </c>
      <c r="E15682" s="29" t="n">
        <f aca="false">D15682/10</f>
        <v>15.9077</v>
      </c>
      <c r="F15682" s="29" t="n">
        <f aca="false">(E15682+Einstellungen!$B$20)*(1+Einstellungen!$B$10)</f>
        <v>41.130803</v>
      </c>
      <c r="G15682" s="21" t="str">
        <f aca="false">IF(F15682&lt;Einstellungen!$B$5,"ja","nein")</f>
        <v>nein</v>
      </c>
      <c r="H15682" s="21" t="s">
        <v>34</v>
      </c>
      <c r="I15682" s="29" t="n">
        <f aca="false">INDEX(Einstellungen!$B$27:$B$50,9)</f>
        <v>1.05</v>
      </c>
      <c r="J15682" s="29" t="n">
        <f aca="false">F15682*I15682</f>
        <v>43.18734315</v>
      </c>
    </row>
    <row r="15683" customFormat="false" ht="15" hidden="false" customHeight="false" outlineLevel="0" collapsed="false">
      <c r="A15683" s="28" t="n">
        <v>46234</v>
      </c>
      <c r="B15683" s="21" t="s">
        <v>121</v>
      </c>
      <c r="C15683" s="21" t="s">
        <v>137</v>
      </c>
      <c r="D15683" s="29" t="n">
        <v>139.387</v>
      </c>
      <c r="E15683" s="29" t="n">
        <f aca="false">D15683/10</f>
        <v>13.9387</v>
      </c>
      <c r="F15683" s="29" t="n">
        <f aca="false">(E15683+Einstellungen!$B$20)*(1+Einstellungen!$B$10)</f>
        <v>38.787693</v>
      </c>
      <c r="G15683" s="21" t="str">
        <f aca="false">IF(F15683&lt;Einstellungen!$B$5,"ja","nein")</f>
        <v>nein</v>
      </c>
      <c r="H15683" s="21" t="s">
        <v>34</v>
      </c>
      <c r="I15683" s="29" t="n">
        <f aca="false">INDEX(Einstellungen!$B$27:$B$50,10)</f>
        <v>1.05</v>
      </c>
      <c r="J15683" s="29" t="n">
        <f aca="false">F15683*I15683</f>
        <v>40.72707765</v>
      </c>
    </row>
    <row r="15684" customFormat="false" ht="15" hidden="false" customHeight="false" outlineLevel="0" collapsed="false">
      <c r="A15684" s="28" t="n">
        <v>46234</v>
      </c>
      <c r="B15684" s="21" t="s">
        <v>122</v>
      </c>
      <c r="C15684" s="21" t="s">
        <v>137</v>
      </c>
      <c r="D15684" s="29" t="n">
        <v>119.605</v>
      </c>
      <c r="E15684" s="29" t="n">
        <f aca="false">D15684/10</f>
        <v>11.9605</v>
      </c>
      <c r="F15684" s="29" t="n">
        <f aca="false">(E15684+Einstellungen!$B$20)*(1+Einstellungen!$B$10)</f>
        <v>36.433635</v>
      </c>
      <c r="G15684" s="21" t="str">
        <f aca="false">IF(F15684&lt;Einstellungen!$B$5,"ja","nein")</f>
        <v>nein</v>
      </c>
      <c r="H15684" s="21" t="s">
        <v>34</v>
      </c>
      <c r="I15684" s="29" t="n">
        <f aca="false">INDEX(Einstellungen!$B$27:$B$50,11)</f>
        <v>1.05</v>
      </c>
      <c r="J15684" s="29" t="n">
        <f aca="false">F15684*I15684</f>
        <v>38.25531675</v>
      </c>
    </row>
    <row r="15685" customFormat="false" ht="15" hidden="false" customHeight="false" outlineLevel="0" collapsed="false">
      <c r="A15685" s="28" t="n">
        <v>46234</v>
      </c>
      <c r="B15685" s="21" t="s">
        <v>123</v>
      </c>
      <c r="C15685" s="21" t="s">
        <v>137</v>
      </c>
      <c r="D15685" s="29" t="n">
        <v>101.17</v>
      </c>
      <c r="E15685" s="29" t="n">
        <f aca="false">D15685/10</f>
        <v>10.117</v>
      </c>
      <c r="F15685" s="29" t="n">
        <f aca="false">(E15685+Einstellungen!$B$20)*(1+Einstellungen!$B$10)</f>
        <v>34.23987</v>
      </c>
      <c r="G15685" s="21" t="str">
        <f aca="false">IF(F15685&lt;Einstellungen!$B$5,"ja","nein")</f>
        <v>nein</v>
      </c>
      <c r="H15685" s="21" t="s">
        <v>34</v>
      </c>
      <c r="I15685" s="29" t="n">
        <f aca="false">INDEX(Einstellungen!$B$27:$B$50,12)</f>
        <v>1.1</v>
      </c>
      <c r="J15685" s="29" t="n">
        <f aca="false">F15685*I15685</f>
        <v>37.663857</v>
      </c>
    </row>
    <row r="15686" customFormat="false" ht="15" hidden="false" customHeight="false" outlineLevel="0" collapsed="false">
      <c r="A15686" s="28" t="n">
        <v>46234</v>
      </c>
      <c r="B15686" s="21" t="s">
        <v>124</v>
      </c>
      <c r="C15686" s="21" t="s">
        <v>137</v>
      </c>
      <c r="D15686" s="29" t="n">
        <v>94.117</v>
      </c>
      <c r="E15686" s="29" t="n">
        <f aca="false">D15686/10</f>
        <v>9.4117</v>
      </c>
      <c r="F15686" s="29" t="n">
        <f aca="false">(E15686+Einstellungen!$B$20)*(1+Einstellungen!$B$10)</f>
        <v>33.400563</v>
      </c>
      <c r="G15686" s="21" t="str">
        <f aca="false">IF(F15686&lt;Einstellungen!$B$5,"ja","nein")</f>
        <v>nein</v>
      </c>
      <c r="H15686" s="21" t="s">
        <v>34</v>
      </c>
      <c r="I15686" s="29" t="n">
        <f aca="false">INDEX(Einstellungen!$B$27:$B$50,13)</f>
        <v>1.2</v>
      </c>
      <c r="J15686" s="29" t="n">
        <f aca="false">F15686*I15686</f>
        <v>40.0806756</v>
      </c>
    </row>
    <row r="15687" customFormat="false" ht="15" hidden="false" customHeight="false" outlineLevel="0" collapsed="false">
      <c r="A15687" s="28" t="n">
        <v>46234</v>
      </c>
      <c r="B15687" s="21" t="s">
        <v>125</v>
      </c>
      <c r="C15687" s="21" t="s">
        <v>137</v>
      </c>
      <c r="D15687" s="29" t="n">
        <v>83.267</v>
      </c>
      <c r="E15687" s="29" t="n">
        <f aca="false">D15687/10</f>
        <v>8.3267</v>
      </c>
      <c r="F15687" s="29" t="n">
        <f aca="false">(E15687+Einstellungen!$B$20)*(1+Einstellungen!$B$10)</f>
        <v>32.109413</v>
      </c>
      <c r="G15687" s="21" t="str">
        <f aca="false">IF(F15687&lt;Einstellungen!$B$5,"ja","nein")</f>
        <v>nein</v>
      </c>
      <c r="H15687" s="21" t="s">
        <v>34</v>
      </c>
      <c r="I15687" s="29" t="n">
        <f aca="false">INDEX(Einstellungen!$B$27:$B$50,14)</f>
        <v>1.15</v>
      </c>
      <c r="J15687" s="29" t="n">
        <f aca="false">F15687*I15687</f>
        <v>36.92582495</v>
      </c>
    </row>
    <row r="15688" customFormat="false" ht="15" hidden="false" customHeight="false" outlineLevel="0" collapsed="false">
      <c r="A15688" s="28" t="n">
        <v>46234</v>
      </c>
      <c r="B15688" s="21" t="s">
        <v>126</v>
      </c>
      <c r="C15688" s="21" t="s">
        <v>137</v>
      </c>
      <c r="D15688" s="29" t="n">
        <v>86.285</v>
      </c>
      <c r="E15688" s="29" t="n">
        <f aca="false">D15688/10</f>
        <v>8.6285</v>
      </c>
      <c r="F15688" s="29" t="n">
        <f aca="false">(E15688+Einstellungen!$B$20)*(1+Einstellungen!$B$10)</f>
        <v>32.468555</v>
      </c>
      <c r="G15688" s="21" t="str">
        <f aca="false">IF(F15688&lt;Einstellungen!$B$5,"ja","nein")</f>
        <v>nein</v>
      </c>
      <c r="H15688" s="21" t="s">
        <v>34</v>
      </c>
      <c r="I15688" s="29" t="n">
        <f aca="false">INDEX(Einstellungen!$B$27:$B$50,15)</f>
        <v>1</v>
      </c>
      <c r="J15688" s="29" t="n">
        <f aca="false">F15688*I15688</f>
        <v>32.468555</v>
      </c>
    </row>
    <row r="15689" customFormat="false" ht="15" hidden="false" customHeight="false" outlineLevel="0" collapsed="false">
      <c r="A15689" s="28" t="n">
        <v>46234</v>
      </c>
      <c r="B15689" s="21" t="s">
        <v>127</v>
      </c>
      <c r="C15689" s="21" t="s">
        <v>137</v>
      </c>
      <c r="D15689" s="29" t="n">
        <v>103.135</v>
      </c>
      <c r="E15689" s="29" t="n">
        <f aca="false">D15689/10</f>
        <v>10.3135</v>
      </c>
      <c r="F15689" s="29" t="n">
        <f aca="false">(E15689+Einstellungen!$B$20)*(1+Einstellungen!$B$10)</f>
        <v>34.473705</v>
      </c>
      <c r="G15689" s="21" t="str">
        <f aca="false">IF(F15689&lt;Einstellungen!$B$5,"ja","nein")</f>
        <v>nein</v>
      </c>
      <c r="H15689" s="21" t="s">
        <v>34</v>
      </c>
      <c r="I15689" s="29" t="n">
        <f aca="false">INDEX(Einstellungen!$B$27:$B$50,16)</f>
        <v>0.95</v>
      </c>
      <c r="J15689" s="29" t="n">
        <f aca="false">F15689*I15689</f>
        <v>32.75001975</v>
      </c>
    </row>
    <row r="15690" customFormat="false" ht="15" hidden="false" customHeight="false" outlineLevel="0" collapsed="false">
      <c r="A15690" s="28" t="n">
        <v>46234</v>
      </c>
      <c r="B15690" s="21" t="s">
        <v>128</v>
      </c>
      <c r="C15690" s="21" t="s">
        <v>137</v>
      </c>
      <c r="D15690" s="29" t="n">
        <v>120.865</v>
      </c>
      <c r="E15690" s="29" t="n">
        <f aca="false">D15690/10</f>
        <v>12.0865</v>
      </c>
      <c r="F15690" s="29" t="n">
        <f aca="false">(E15690+Einstellungen!$B$20)*(1+Einstellungen!$B$10)</f>
        <v>36.583575</v>
      </c>
      <c r="G15690" s="21" t="str">
        <f aca="false">IF(F15690&lt;Einstellungen!$B$5,"ja","nein")</f>
        <v>nein</v>
      </c>
      <c r="H15690" s="21" t="s">
        <v>34</v>
      </c>
      <c r="I15690" s="29" t="n">
        <f aca="false">INDEX(Einstellungen!$B$27:$B$50,17)</f>
        <v>0.95</v>
      </c>
      <c r="J15690" s="29" t="n">
        <f aca="false">F15690*I15690</f>
        <v>34.75439625</v>
      </c>
    </row>
    <row r="15691" customFormat="false" ht="15" hidden="false" customHeight="false" outlineLevel="0" collapsed="false">
      <c r="A15691" s="28" t="n">
        <v>46234</v>
      </c>
      <c r="B15691" s="21" t="s">
        <v>129</v>
      </c>
      <c r="C15691" s="21" t="s">
        <v>137</v>
      </c>
      <c r="D15691" s="29" t="n">
        <v>147.493</v>
      </c>
      <c r="E15691" s="29" t="n">
        <f aca="false">D15691/10</f>
        <v>14.7493</v>
      </c>
      <c r="F15691" s="29" t="n">
        <f aca="false">(E15691+Einstellungen!$B$20)*(1+Einstellungen!$B$10)</f>
        <v>39.752307</v>
      </c>
      <c r="G15691" s="21" t="str">
        <f aca="false">IF(F15691&lt;Einstellungen!$B$5,"ja","nein")</f>
        <v>nein</v>
      </c>
      <c r="H15691" s="21" t="s">
        <v>34</v>
      </c>
      <c r="I15691" s="29" t="n">
        <f aca="false">INDEX(Einstellungen!$B$27:$B$50,18)</f>
        <v>1.1</v>
      </c>
      <c r="J15691" s="29" t="n">
        <f aca="false">F15691*I15691</f>
        <v>43.7275377</v>
      </c>
    </row>
    <row r="15692" customFormat="false" ht="15" hidden="false" customHeight="false" outlineLevel="0" collapsed="false">
      <c r="A15692" s="28" t="n">
        <v>46234</v>
      </c>
      <c r="B15692" s="21" t="s">
        <v>130</v>
      </c>
      <c r="C15692" s="21" t="s">
        <v>137</v>
      </c>
      <c r="D15692" s="29" t="n">
        <v>162.308</v>
      </c>
      <c r="E15692" s="29" t="n">
        <f aca="false">D15692/10</f>
        <v>16.2308</v>
      </c>
      <c r="F15692" s="29" t="n">
        <f aca="false">(E15692+Einstellungen!$B$20)*(1+Einstellungen!$B$10)</f>
        <v>41.515292</v>
      </c>
      <c r="G15692" s="21" t="str">
        <f aca="false">IF(F15692&lt;Einstellungen!$B$5,"ja","nein")</f>
        <v>nein</v>
      </c>
      <c r="H15692" s="21" t="s">
        <v>34</v>
      </c>
      <c r="I15692" s="29" t="n">
        <f aca="false">INDEX(Einstellungen!$B$27:$B$50,19)</f>
        <v>1.35</v>
      </c>
      <c r="J15692" s="29" t="n">
        <f aca="false">F15692*I15692</f>
        <v>56.0456442</v>
      </c>
    </row>
    <row r="15693" customFormat="false" ht="15" hidden="false" customHeight="false" outlineLevel="0" collapsed="false">
      <c r="A15693" s="28" t="n">
        <v>46234</v>
      </c>
      <c r="B15693" s="21" t="s">
        <v>131</v>
      </c>
      <c r="C15693" s="21" t="s">
        <v>137</v>
      </c>
      <c r="D15693" s="29" t="n">
        <v>184.885</v>
      </c>
      <c r="E15693" s="29" t="n">
        <f aca="false">D15693/10</f>
        <v>18.4885</v>
      </c>
      <c r="F15693" s="29" t="n">
        <f aca="false">(E15693+Einstellungen!$B$20)*(1+Einstellungen!$B$10)</f>
        <v>44.201955</v>
      </c>
      <c r="G15693" s="21" t="str">
        <f aca="false">IF(F15693&lt;Einstellungen!$B$5,"ja","nein")</f>
        <v>nein</v>
      </c>
      <c r="H15693" s="21" t="s">
        <v>34</v>
      </c>
      <c r="I15693" s="29" t="n">
        <f aca="false">INDEX(Einstellungen!$B$27:$B$50,20)</f>
        <v>1.45</v>
      </c>
      <c r="J15693" s="29" t="n">
        <f aca="false">F15693*I15693</f>
        <v>64.09283475</v>
      </c>
    </row>
    <row r="15694" customFormat="false" ht="15" hidden="false" customHeight="false" outlineLevel="0" collapsed="false">
      <c r="A15694" s="28" t="n">
        <v>46234</v>
      </c>
      <c r="B15694" s="21" t="s">
        <v>132</v>
      </c>
      <c r="C15694" s="21" t="s">
        <v>137</v>
      </c>
      <c r="D15694" s="29" t="n">
        <v>192.74</v>
      </c>
      <c r="E15694" s="29" t="n">
        <f aca="false">D15694/10</f>
        <v>19.274</v>
      </c>
      <c r="F15694" s="29" t="n">
        <f aca="false">(E15694+Einstellungen!$B$20)*(1+Einstellungen!$B$10)</f>
        <v>45.1367</v>
      </c>
      <c r="G15694" s="21" t="str">
        <f aca="false">IF(F15694&lt;Einstellungen!$B$5,"ja","nein")</f>
        <v>nein</v>
      </c>
      <c r="H15694" s="21" t="s">
        <v>34</v>
      </c>
      <c r="I15694" s="29" t="n">
        <f aca="false">INDEX(Einstellungen!$B$27:$B$50,21)</f>
        <v>1.4</v>
      </c>
      <c r="J15694" s="29" t="n">
        <f aca="false">F15694*I15694</f>
        <v>63.19138</v>
      </c>
    </row>
    <row r="15695" customFormat="false" ht="15" hidden="false" customHeight="false" outlineLevel="0" collapsed="false">
      <c r="A15695" s="28" t="n">
        <v>46234</v>
      </c>
      <c r="B15695" s="21" t="s">
        <v>133</v>
      </c>
      <c r="C15695" s="21" t="s">
        <v>137</v>
      </c>
      <c r="D15695" s="29" t="n">
        <v>195.64</v>
      </c>
      <c r="E15695" s="29" t="n">
        <f aca="false">D15695/10</f>
        <v>19.564</v>
      </c>
      <c r="F15695" s="29" t="n">
        <f aca="false">(E15695+Einstellungen!$B$20)*(1+Einstellungen!$B$10)</f>
        <v>45.4818</v>
      </c>
      <c r="G15695" s="21" t="str">
        <f aca="false">IF(F15695&lt;Einstellungen!$B$5,"ja","nein")</f>
        <v>nein</v>
      </c>
      <c r="H15695" s="21" t="s">
        <v>34</v>
      </c>
      <c r="I15695" s="29" t="n">
        <f aca="false">INDEX(Einstellungen!$B$27:$B$50,22)</f>
        <v>1.25</v>
      </c>
      <c r="J15695" s="29" t="n">
        <f aca="false">F15695*I15695</f>
        <v>56.85225</v>
      </c>
    </row>
    <row r="15696" customFormat="false" ht="15" hidden="false" customHeight="false" outlineLevel="0" collapsed="false">
      <c r="A15696" s="28" t="n">
        <v>46234</v>
      </c>
      <c r="B15696" s="21" t="s">
        <v>134</v>
      </c>
      <c r="C15696" s="21" t="s">
        <v>137</v>
      </c>
      <c r="D15696" s="29" t="n">
        <v>191.13</v>
      </c>
      <c r="E15696" s="29" t="n">
        <f aca="false">D15696/10</f>
        <v>19.113</v>
      </c>
      <c r="F15696" s="29" t="n">
        <f aca="false">(E15696+Einstellungen!$B$20)*(1+Einstellungen!$B$10)</f>
        <v>44.94511</v>
      </c>
      <c r="G15696" s="21" t="str">
        <f aca="false">IF(F15696&lt;Einstellungen!$B$5,"ja","nein")</f>
        <v>nein</v>
      </c>
      <c r="H15696" s="21" t="s">
        <v>34</v>
      </c>
      <c r="I15696" s="29" t="n">
        <f aca="false">INDEX(Einstellungen!$B$27:$B$50,23)</f>
        <v>1.05</v>
      </c>
      <c r="J15696" s="29" t="n">
        <f aca="false">F15696*I15696</f>
        <v>47.1923655</v>
      </c>
    </row>
    <row r="15697" customFormat="false" ht="15" hidden="false" customHeight="false" outlineLevel="0" collapsed="false">
      <c r="A15697" s="28" t="n">
        <v>46234</v>
      </c>
      <c r="B15697" s="21" t="s">
        <v>135</v>
      </c>
      <c r="C15697" s="21" t="s">
        <v>137</v>
      </c>
      <c r="D15697" s="29" t="n">
        <v>170.148</v>
      </c>
      <c r="E15697" s="29" t="n">
        <f aca="false">D15697/10</f>
        <v>17.0148</v>
      </c>
      <c r="F15697" s="29" t="n">
        <f aca="false">(E15697+Einstellungen!$B$20)*(1+Einstellungen!$B$10)</f>
        <v>42.448252</v>
      </c>
      <c r="G15697" s="21" t="str">
        <f aca="false">IF(F15697&lt;Einstellungen!$B$5,"ja","nein")</f>
        <v>nein</v>
      </c>
      <c r="H15697" s="21" t="s">
        <v>34</v>
      </c>
      <c r="I15697" s="29" t="n">
        <f aca="false">INDEX(Einstellungen!$B$27:$B$50,24)</f>
        <v>0.8</v>
      </c>
      <c r="J15697" s="29" t="n">
        <f aca="false">F15697*I15697</f>
        <v>33.9586016</v>
      </c>
    </row>
    <row r="15698" customFormat="false" ht="15" hidden="false" customHeight="false" outlineLevel="0" collapsed="false">
      <c r="A15698" s="28" t="n">
        <v>46235</v>
      </c>
      <c r="B15698" s="21" t="s">
        <v>111</v>
      </c>
      <c r="C15698" s="21" t="s">
        <v>138</v>
      </c>
      <c r="D15698" s="29" t="n">
        <v>169.438</v>
      </c>
      <c r="E15698" s="29" t="n">
        <f aca="false">D15698/10</f>
        <v>16.9438</v>
      </c>
      <c r="F15698" s="29" t="n">
        <f aca="false">(E15698+Einstellungen!$B$20)*(1+Einstellungen!$B$10)</f>
        <v>42.363762</v>
      </c>
      <c r="G15698" s="21" t="str">
        <f aca="false">IF(F15698&lt;Einstellungen!$B$5,"ja","nein")</f>
        <v>nein</v>
      </c>
      <c r="H15698" s="21" t="s">
        <v>35</v>
      </c>
      <c r="I15698" s="29" t="n">
        <f aca="false">INDEX(Einstellungen!$B$27:$B$50,1)</f>
        <v>0.6</v>
      </c>
      <c r="J15698" s="29" t="n">
        <f aca="false">F15698*I15698</f>
        <v>25.4182572</v>
      </c>
    </row>
    <row r="15699" customFormat="false" ht="15" hidden="false" customHeight="false" outlineLevel="0" collapsed="false">
      <c r="A15699" s="28" t="n">
        <v>46235</v>
      </c>
      <c r="B15699" s="21" t="s">
        <v>113</v>
      </c>
      <c r="C15699" s="21" t="s">
        <v>138</v>
      </c>
      <c r="D15699" s="29" t="n">
        <v>162.657</v>
      </c>
      <c r="E15699" s="29" t="n">
        <f aca="false">D15699/10</f>
        <v>16.2657</v>
      </c>
      <c r="F15699" s="29" t="n">
        <f aca="false">(E15699+Einstellungen!$B$20)*(1+Einstellungen!$B$10)</f>
        <v>41.556823</v>
      </c>
      <c r="G15699" s="21" t="str">
        <f aca="false">IF(F15699&lt;Einstellungen!$B$5,"ja","nein")</f>
        <v>nein</v>
      </c>
      <c r="H15699" s="21" t="s">
        <v>35</v>
      </c>
      <c r="I15699" s="29" t="n">
        <f aca="false">INDEX(Einstellungen!$B$27:$B$50,2)</f>
        <v>0.5</v>
      </c>
      <c r="J15699" s="29" t="n">
        <f aca="false">F15699*I15699</f>
        <v>20.7784115</v>
      </c>
    </row>
    <row r="15700" customFormat="false" ht="15" hidden="false" customHeight="false" outlineLevel="0" collapsed="false">
      <c r="A15700" s="28" t="n">
        <v>46235</v>
      </c>
      <c r="B15700" s="21" t="s">
        <v>114</v>
      </c>
      <c r="C15700" s="21" t="s">
        <v>138</v>
      </c>
      <c r="D15700" s="29" t="n">
        <v>156.995</v>
      </c>
      <c r="E15700" s="29" t="n">
        <f aca="false">D15700/10</f>
        <v>15.6995</v>
      </c>
      <c r="F15700" s="29" t="n">
        <f aca="false">(E15700+Einstellungen!$B$20)*(1+Einstellungen!$B$10)</f>
        <v>40.883045</v>
      </c>
      <c r="G15700" s="21" t="str">
        <f aca="false">IF(F15700&lt;Einstellungen!$B$5,"ja","nein")</f>
        <v>nein</v>
      </c>
      <c r="H15700" s="21" t="s">
        <v>35</v>
      </c>
      <c r="I15700" s="29" t="n">
        <f aca="false">INDEX(Einstellungen!$B$27:$B$50,3)</f>
        <v>0.45</v>
      </c>
      <c r="J15700" s="29" t="n">
        <f aca="false">F15700*I15700</f>
        <v>18.39737025</v>
      </c>
    </row>
    <row r="15701" customFormat="false" ht="15" hidden="false" customHeight="false" outlineLevel="0" collapsed="false">
      <c r="A15701" s="28" t="n">
        <v>46235</v>
      </c>
      <c r="B15701" s="21" t="s">
        <v>115</v>
      </c>
      <c r="C15701" s="21" t="s">
        <v>138</v>
      </c>
      <c r="D15701" s="29" t="n">
        <v>154.608</v>
      </c>
      <c r="E15701" s="29" t="n">
        <f aca="false">D15701/10</f>
        <v>15.4608</v>
      </c>
      <c r="F15701" s="29" t="n">
        <f aca="false">(E15701+Einstellungen!$B$20)*(1+Einstellungen!$B$10)</f>
        <v>40.598992</v>
      </c>
      <c r="G15701" s="21" t="str">
        <f aca="false">IF(F15701&lt;Einstellungen!$B$5,"ja","nein")</f>
        <v>nein</v>
      </c>
      <c r="H15701" s="21" t="s">
        <v>35</v>
      </c>
      <c r="I15701" s="29" t="n">
        <f aca="false">INDEX(Einstellungen!$B$27:$B$50,4)</f>
        <v>0.45</v>
      </c>
      <c r="J15701" s="29" t="n">
        <f aca="false">F15701*I15701</f>
        <v>18.2695464</v>
      </c>
    </row>
    <row r="15702" customFormat="false" ht="15" hidden="false" customHeight="false" outlineLevel="0" collapsed="false">
      <c r="A15702" s="28" t="n">
        <v>46235</v>
      </c>
      <c r="B15702" s="21" t="s">
        <v>116</v>
      </c>
      <c r="C15702" s="21" t="s">
        <v>138</v>
      </c>
      <c r="D15702" s="29" t="n">
        <v>154.523</v>
      </c>
      <c r="E15702" s="29" t="n">
        <f aca="false">D15702/10</f>
        <v>15.4523</v>
      </c>
      <c r="F15702" s="29" t="n">
        <f aca="false">(E15702+Einstellungen!$B$20)*(1+Einstellungen!$B$10)</f>
        <v>40.588877</v>
      </c>
      <c r="G15702" s="21" t="str">
        <f aca="false">IF(F15702&lt;Einstellungen!$B$5,"ja","nein")</f>
        <v>nein</v>
      </c>
      <c r="H15702" s="21" t="s">
        <v>35</v>
      </c>
      <c r="I15702" s="29" t="n">
        <f aca="false">INDEX(Einstellungen!$B$27:$B$50,5)</f>
        <v>0.45</v>
      </c>
      <c r="J15702" s="29" t="n">
        <f aca="false">F15702*I15702</f>
        <v>18.26499465</v>
      </c>
    </row>
    <row r="15703" customFormat="false" ht="15" hidden="false" customHeight="false" outlineLevel="0" collapsed="false">
      <c r="A15703" s="28" t="n">
        <v>46235</v>
      </c>
      <c r="B15703" s="21" t="s">
        <v>117</v>
      </c>
      <c r="C15703" s="21" t="s">
        <v>138</v>
      </c>
      <c r="D15703" s="29" t="n">
        <v>155.517</v>
      </c>
      <c r="E15703" s="29" t="n">
        <f aca="false">D15703/10</f>
        <v>15.5517</v>
      </c>
      <c r="F15703" s="29" t="n">
        <f aca="false">(E15703+Einstellungen!$B$20)*(1+Einstellungen!$B$10)</f>
        <v>40.707163</v>
      </c>
      <c r="G15703" s="21" t="str">
        <f aca="false">IF(F15703&lt;Einstellungen!$B$5,"ja","nein")</f>
        <v>nein</v>
      </c>
      <c r="H15703" s="21" t="s">
        <v>35</v>
      </c>
      <c r="I15703" s="29" t="n">
        <f aca="false">INDEX(Einstellungen!$B$27:$B$50,6)</f>
        <v>0.5</v>
      </c>
      <c r="J15703" s="29" t="n">
        <f aca="false">F15703*I15703</f>
        <v>20.3535815</v>
      </c>
    </row>
    <row r="15704" customFormat="false" ht="15" hidden="false" customHeight="false" outlineLevel="0" collapsed="false">
      <c r="A15704" s="28" t="n">
        <v>46235</v>
      </c>
      <c r="B15704" s="21" t="s">
        <v>118</v>
      </c>
      <c r="C15704" s="21" t="s">
        <v>138</v>
      </c>
      <c r="D15704" s="29" t="n">
        <v>154.79</v>
      </c>
      <c r="E15704" s="29" t="n">
        <f aca="false">D15704/10</f>
        <v>15.479</v>
      </c>
      <c r="F15704" s="29" t="n">
        <f aca="false">(E15704+Einstellungen!$B$20)*(1+Einstellungen!$B$10)</f>
        <v>40.62065</v>
      </c>
      <c r="G15704" s="21" t="str">
        <f aca="false">IF(F15704&lt;Einstellungen!$B$5,"ja","nein")</f>
        <v>nein</v>
      </c>
      <c r="H15704" s="21" t="s">
        <v>35</v>
      </c>
      <c r="I15704" s="29" t="n">
        <f aca="false">INDEX(Einstellungen!$B$27:$B$50,7)</f>
        <v>0.7</v>
      </c>
      <c r="J15704" s="29" t="n">
        <f aca="false">F15704*I15704</f>
        <v>28.434455</v>
      </c>
    </row>
    <row r="15705" customFormat="false" ht="15" hidden="false" customHeight="false" outlineLevel="0" collapsed="false">
      <c r="A15705" s="28" t="n">
        <v>46235</v>
      </c>
      <c r="B15705" s="21" t="s">
        <v>119</v>
      </c>
      <c r="C15705" s="21" t="s">
        <v>138</v>
      </c>
      <c r="D15705" s="29" t="n">
        <v>146.423</v>
      </c>
      <c r="E15705" s="29" t="n">
        <f aca="false">D15705/10</f>
        <v>14.6423</v>
      </c>
      <c r="F15705" s="29" t="n">
        <f aca="false">(E15705+Einstellungen!$B$20)*(1+Einstellungen!$B$10)</f>
        <v>39.624977</v>
      </c>
      <c r="G15705" s="21" t="str">
        <f aca="false">IF(F15705&lt;Einstellungen!$B$5,"ja","nein")</f>
        <v>nein</v>
      </c>
      <c r="H15705" s="21" t="s">
        <v>35</v>
      </c>
      <c r="I15705" s="29" t="n">
        <f aca="false">INDEX(Einstellungen!$B$27:$B$50,8)</f>
        <v>0.95</v>
      </c>
      <c r="J15705" s="29" t="n">
        <f aca="false">F15705*I15705</f>
        <v>37.64372815</v>
      </c>
    </row>
    <row r="15706" customFormat="false" ht="15" hidden="false" customHeight="false" outlineLevel="0" collapsed="false">
      <c r="A15706" s="28" t="n">
        <v>46235</v>
      </c>
      <c r="B15706" s="21" t="s">
        <v>120</v>
      </c>
      <c r="C15706" s="21" t="s">
        <v>138</v>
      </c>
      <c r="D15706" s="29" t="n">
        <v>140.407</v>
      </c>
      <c r="E15706" s="29" t="n">
        <f aca="false">D15706/10</f>
        <v>14.0407</v>
      </c>
      <c r="F15706" s="29" t="n">
        <f aca="false">(E15706+Einstellungen!$B$20)*(1+Einstellungen!$B$10)</f>
        <v>38.909073</v>
      </c>
      <c r="G15706" s="21" t="str">
        <f aca="false">IF(F15706&lt;Einstellungen!$B$5,"ja","nein")</f>
        <v>nein</v>
      </c>
      <c r="H15706" s="21" t="s">
        <v>35</v>
      </c>
      <c r="I15706" s="29" t="n">
        <f aca="false">INDEX(Einstellungen!$B$27:$B$50,9)</f>
        <v>1.05</v>
      </c>
      <c r="J15706" s="29" t="n">
        <f aca="false">F15706*I15706</f>
        <v>40.85452665</v>
      </c>
    </row>
    <row r="15707" customFormat="false" ht="15" hidden="false" customHeight="false" outlineLevel="0" collapsed="false">
      <c r="A15707" s="28" t="n">
        <v>46235</v>
      </c>
      <c r="B15707" s="21" t="s">
        <v>121</v>
      </c>
      <c r="C15707" s="21" t="s">
        <v>138</v>
      </c>
      <c r="D15707" s="29" t="n">
        <v>123.273</v>
      </c>
      <c r="E15707" s="29" t="n">
        <f aca="false">D15707/10</f>
        <v>12.3273</v>
      </c>
      <c r="F15707" s="29" t="n">
        <f aca="false">(E15707+Einstellungen!$B$20)*(1+Einstellungen!$B$10)</f>
        <v>36.870127</v>
      </c>
      <c r="G15707" s="21" t="str">
        <f aca="false">IF(F15707&lt;Einstellungen!$B$5,"ja","nein")</f>
        <v>nein</v>
      </c>
      <c r="H15707" s="21" t="s">
        <v>35</v>
      </c>
      <c r="I15707" s="29" t="n">
        <f aca="false">INDEX(Einstellungen!$B$27:$B$50,10)</f>
        <v>1.05</v>
      </c>
      <c r="J15707" s="29" t="n">
        <f aca="false">F15707*I15707</f>
        <v>38.71363335</v>
      </c>
    </row>
    <row r="15708" customFormat="false" ht="15" hidden="false" customHeight="false" outlineLevel="0" collapsed="false">
      <c r="A15708" s="28" t="n">
        <v>46235</v>
      </c>
      <c r="B15708" s="21" t="s">
        <v>122</v>
      </c>
      <c r="C15708" s="21" t="s">
        <v>138</v>
      </c>
      <c r="D15708" s="29" t="n">
        <v>100.922</v>
      </c>
      <c r="E15708" s="29" t="n">
        <f aca="false">D15708/10</f>
        <v>10.0922</v>
      </c>
      <c r="F15708" s="29" t="n">
        <f aca="false">(E15708+Einstellungen!$B$20)*(1+Einstellungen!$B$10)</f>
        <v>34.210358</v>
      </c>
      <c r="G15708" s="21" t="str">
        <f aca="false">IF(F15708&lt;Einstellungen!$B$5,"ja","nein")</f>
        <v>nein</v>
      </c>
      <c r="H15708" s="21" t="s">
        <v>35</v>
      </c>
      <c r="I15708" s="29" t="n">
        <f aca="false">INDEX(Einstellungen!$B$27:$B$50,11)</f>
        <v>1.05</v>
      </c>
      <c r="J15708" s="29" t="n">
        <f aca="false">F15708*I15708</f>
        <v>35.9208759</v>
      </c>
    </row>
    <row r="15709" customFormat="false" ht="15" hidden="false" customHeight="false" outlineLevel="0" collapsed="false">
      <c r="A15709" s="28" t="n">
        <v>46235</v>
      </c>
      <c r="B15709" s="21" t="s">
        <v>123</v>
      </c>
      <c r="C15709" s="21" t="s">
        <v>138</v>
      </c>
      <c r="D15709" s="29" t="n">
        <v>57.153</v>
      </c>
      <c r="E15709" s="29" t="n">
        <f aca="false">D15709/10</f>
        <v>5.7153</v>
      </c>
      <c r="F15709" s="29" t="n">
        <f aca="false">(E15709+Einstellungen!$B$20)*(1+Einstellungen!$B$10)</f>
        <v>29.001847</v>
      </c>
      <c r="G15709" s="21" t="str">
        <f aca="false">IF(F15709&lt;Einstellungen!$B$5,"ja","nein")</f>
        <v>nein</v>
      </c>
      <c r="H15709" s="21" t="s">
        <v>35</v>
      </c>
      <c r="I15709" s="29" t="n">
        <f aca="false">INDEX(Einstellungen!$B$27:$B$50,12)</f>
        <v>1.1</v>
      </c>
      <c r="J15709" s="29" t="n">
        <f aca="false">F15709*I15709</f>
        <v>31.9020317</v>
      </c>
    </row>
    <row r="15710" customFormat="false" ht="15" hidden="false" customHeight="false" outlineLevel="0" collapsed="false">
      <c r="A15710" s="28" t="n">
        <v>46235</v>
      </c>
      <c r="B15710" s="21" t="s">
        <v>124</v>
      </c>
      <c r="C15710" s="21" t="s">
        <v>138</v>
      </c>
      <c r="D15710" s="29" t="n">
        <v>16.715</v>
      </c>
      <c r="E15710" s="29" t="n">
        <f aca="false">D15710/10</f>
        <v>1.6715</v>
      </c>
      <c r="F15710" s="29" t="n">
        <f aca="false">(E15710+Einstellungen!$B$20)*(1+Einstellungen!$B$10)</f>
        <v>24.189725</v>
      </c>
      <c r="G15710" s="21" t="str">
        <f aca="false">IF(F15710&lt;Einstellungen!$B$5,"ja","nein")</f>
        <v>ja</v>
      </c>
      <c r="H15710" s="21" t="s">
        <v>35</v>
      </c>
      <c r="I15710" s="29" t="n">
        <f aca="false">INDEX(Einstellungen!$B$27:$B$50,13)</f>
        <v>1.2</v>
      </c>
      <c r="J15710" s="29" t="n">
        <f aca="false">F15710*I15710</f>
        <v>29.02767</v>
      </c>
    </row>
    <row r="15711" customFormat="false" ht="15" hidden="false" customHeight="false" outlineLevel="0" collapsed="false">
      <c r="A15711" s="28" t="n">
        <v>46235</v>
      </c>
      <c r="B15711" s="21" t="s">
        <v>125</v>
      </c>
      <c r="C15711" s="21" t="s">
        <v>138</v>
      </c>
      <c r="D15711" s="29" t="n">
        <v>0.407</v>
      </c>
      <c r="E15711" s="29" t="n">
        <f aca="false">D15711/10</f>
        <v>0.0407</v>
      </c>
      <c r="F15711" s="29" t="n">
        <f aca="false">(E15711+Einstellungen!$B$20)*(1+Einstellungen!$B$10)</f>
        <v>22.249073</v>
      </c>
      <c r="G15711" s="21" t="str">
        <f aca="false">IF(F15711&lt;Einstellungen!$B$5,"ja","nein")</f>
        <v>ja</v>
      </c>
      <c r="H15711" s="21" t="s">
        <v>35</v>
      </c>
      <c r="I15711" s="29" t="n">
        <f aca="false">INDEX(Einstellungen!$B$27:$B$50,14)</f>
        <v>1.15</v>
      </c>
      <c r="J15711" s="29" t="n">
        <f aca="false">F15711*I15711</f>
        <v>25.58643395</v>
      </c>
    </row>
    <row r="15712" customFormat="false" ht="15" hidden="false" customHeight="false" outlineLevel="0" collapsed="false">
      <c r="A15712" s="28" t="n">
        <v>46235</v>
      </c>
      <c r="B15712" s="21" t="s">
        <v>126</v>
      </c>
      <c r="C15712" s="21" t="s">
        <v>138</v>
      </c>
      <c r="D15712" s="29" t="n">
        <v>0</v>
      </c>
      <c r="E15712" s="29" t="n">
        <f aca="false">D15712/10</f>
        <v>0</v>
      </c>
      <c r="F15712" s="29" t="n">
        <f aca="false">(E15712+Einstellungen!$B$20)*(1+Einstellungen!$B$10)</f>
        <v>22.20064</v>
      </c>
      <c r="G15712" s="21" t="str">
        <f aca="false">IF(F15712&lt;Einstellungen!$B$5,"ja","nein")</f>
        <v>ja</v>
      </c>
      <c r="H15712" s="21" t="s">
        <v>35</v>
      </c>
      <c r="I15712" s="29" t="n">
        <f aca="false">INDEX(Einstellungen!$B$27:$B$50,15)</f>
        <v>1</v>
      </c>
      <c r="J15712" s="29" t="n">
        <f aca="false">F15712*I15712</f>
        <v>22.20064</v>
      </c>
    </row>
    <row r="15713" customFormat="false" ht="15" hidden="false" customHeight="false" outlineLevel="0" collapsed="false">
      <c r="A15713" s="28" t="n">
        <v>46235</v>
      </c>
      <c r="B15713" s="21" t="s">
        <v>127</v>
      </c>
      <c r="C15713" s="21" t="s">
        <v>138</v>
      </c>
      <c r="D15713" s="29" t="n">
        <v>3.077</v>
      </c>
      <c r="E15713" s="29" t="n">
        <f aca="false">D15713/10</f>
        <v>0.3077</v>
      </c>
      <c r="F15713" s="29" t="n">
        <f aca="false">(E15713+Einstellungen!$B$20)*(1+Einstellungen!$B$10)</f>
        <v>22.566803</v>
      </c>
      <c r="G15713" s="21" t="str">
        <f aca="false">IF(F15713&lt;Einstellungen!$B$5,"ja","nein")</f>
        <v>ja</v>
      </c>
      <c r="H15713" s="21" t="s">
        <v>35</v>
      </c>
      <c r="I15713" s="29" t="n">
        <f aca="false">INDEX(Einstellungen!$B$27:$B$50,16)</f>
        <v>0.95</v>
      </c>
      <c r="J15713" s="29" t="n">
        <f aca="false">F15713*I15713</f>
        <v>21.43846285</v>
      </c>
    </row>
    <row r="15714" customFormat="false" ht="15" hidden="false" customHeight="false" outlineLevel="0" collapsed="false">
      <c r="A15714" s="28" t="n">
        <v>46235</v>
      </c>
      <c r="B15714" s="21" t="s">
        <v>128</v>
      </c>
      <c r="C15714" s="21" t="s">
        <v>138</v>
      </c>
      <c r="D15714" s="29" t="n">
        <v>45.517</v>
      </c>
      <c r="E15714" s="29" t="n">
        <f aca="false">D15714/10</f>
        <v>4.5517</v>
      </c>
      <c r="F15714" s="29" t="n">
        <f aca="false">(E15714+Einstellungen!$B$20)*(1+Einstellungen!$B$10)</f>
        <v>27.617163</v>
      </c>
      <c r="G15714" s="21" t="str">
        <f aca="false">IF(F15714&lt;Einstellungen!$B$5,"ja","nein")</f>
        <v>ja</v>
      </c>
      <c r="H15714" s="21" t="s">
        <v>35</v>
      </c>
      <c r="I15714" s="29" t="n">
        <f aca="false">INDEX(Einstellungen!$B$27:$B$50,17)</f>
        <v>0.95</v>
      </c>
      <c r="J15714" s="29" t="n">
        <f aca="false">F15714*I15714</f>
        <v>26.23630485</v>
      </c>
    </row>
    <row r="15715" customFormat="false" ht="15" hidden="false" customHeight="false" outlineLevel="0" collapsed="false">
      <c r="A15715" s="28" t="n">
        <v>46235</v>
      </c>
      <c r="B15715" s="21" t="s">
        <v>129</v>
      </c>
      <c r="C15715" s="21" t="s">
        <v>138</v>
      </c>
      <c r="D15715" s="29" t="n">
        <v>107.565</v>
      </c>
      <c r="E15715" s="29" t="n">
        <f aca="false">D15715/10</f>
        <v>10.7565</v>
      </c>
      <c r="F15715" s="29" t="n">
        <f aca="false">(E15715+Einstellungen!$B$20)*(1+Einstellungen!$B$10)</f>
        <v>35.000875</v>
      </c>
      <c r="G15715" s="21" t="str">
        <f aca="false">IF(F15715&lt;Einstellungen!$B$5,"ja","nein")</f>
        <v>nein</v>
      </c>
      <c r="H15715" s="21" t="s">
        <v>35</v>
      </c>
      <c r="I15715" s="29" t="n">
        <f aca="false">INDEX(Einstellungen!$B$27:$B$50,18)</f>
        <v>1.1</v>
      </c>
      <c r="J15715" s="29" t="n">
        <f aca="false">F15715*I15715</f>
        <v>38.5009625</v>
      </c>
    </row>
    <row r="15716" customFormat="false" ht="15" hidden="false" customHeight="false" outlineLevel="0" collapsed="false">
      <c r="A15716" s="28" t="n">
        <v>46235</v>
      </c>
      <c r="B15716" s="21" t="s">
        <v>130</v>
      </c>
      <c r="C15716" s="21" t="s">
        <v>138</v>
      </c>
      <c r="D15716" s="29" t="n">
        <v>145.135</v>
      </c>
      <c r="E15716" s="29" t="n">
        <f aca="false">D15716/10</f>
        <v>14.5135</v>
      </c>
      <c r="F15716" s="29" t="n">
        <f aca="false">(E15716+Einstellungen!$B$20)*(1+Einstellungen!$B$10)</f>
        <v>39.471705</v>
      </c>
      <c r="G15716" s="21" t="str">
        <f aca="false">IF(F15716&lt;Einstellungen!$B$5,"ja","nein")</f>
        <v>nein</v>
      </c>
      <c r="H15716" s="21" t="s">
        <v>35</v>
      </c>
      <c r="I15716" s="29" t="n">
        <f aca="false">INDEX(Einstellungen!$B$27:$B$50,19)</f>
        <v>1.35</v>
      </c>
      <c r="J15716" s="29" t="n">
        <f aca="false">F15716*I15716</f>
        <v>53.28680175</v>
      </c>
    </row>
    <row r="15717" customFormat="false" ht="15" hidden="false" customHeight="false" outlineLevel="0" collapsed="false">
      <c r="A15717" s="28" t="n">
        <v>46235</v>
      </c>
      <c r="B15717" s="21" t="s">
        <v>131</v>
      </c>
      <c r="C15717" s="21" t="s">
        <v>138</v>
      </c>
      <c r="D15717" s="29" t="n">
        <v>168.535</v>
      </c>
      <c r="E15717" s="29" t="n">
        <f aca="false">D15717/10</f>
        <v>16.8535</v>
      </c>
      <c r="F15717" s="29" t="n">
        <f aca="false">(E15717+Einstellungen!$B$20)*(1+Einstellungen!$B$10)</f>
        <v>42.256305</v>
      </c>
      <c r="G15717" s="21" t="str">
        <f aca="false">IF(F15717&lt;Einstellungen!$B$5,"ja","nein")</f>
        <v>nein</v>
      </c>
      <c r="H15717" s="21" t="s">
        <v>35</v>
      </c>
      <c r="I15717" s="29" t="n">
        <f aca="false">INDEX(Einstellungen!$B$27:$B$50,20)</f>
        <v>1.45</v>
      </c>
      <c r="J15717" s="29" t="n">
        <f aca="false">F15717*I15717</f>
        <v>61.27164225</v>
      </c>
    </row>
    <row r="15718" customFormat="false" ht="15" hidden="false" customHeight="false" outlineLevel="0" collapsed="false">
      <c r="A15718" s="28" t="n">
        <v>46235</v>
      </c>
      <c r="B15718" s="21" t="s">
        <v>132</v>
      </c>
      <c r="C15718" s="21" t="s">
        <v>138</v>
      </c>
      <c r="D15718" s="29" t="n">
        <v>180.963</v>
      </c>
      <c r="E15718" s="29" t="n">
        <f aca="false">D15718/10</f>
        <v>18.0963</v>
      </c>
      <c r="F15718" s="29" t="n">
        <f aca="false">(E15718+Einstellungen!$B$20)*(1+Einstellungen!$B$10)</f>
        <v>43.735237</v>
      </c>
      <c r="G15718" s="21" t="str">
        <f aca="false">IF(F15718&lt;Einstellungen!$B$5,"ja","nein")</f>
        <v>nein</v>
      </c>
      <c r="H15718" s="21" t="s">
        <v>35</v>
      </c>
      <c r="I15718" s="29" t="n">
        <f aca="false">INDEX(Einstellungen!$B$27:$B$50,21)</f>
        <v>1.4</v>
      </c>
      <c r="J15718" s="29" t="n">
        <f aca="false">F15718*I15718</f>
        <v>61.2293318</v>
      </c>
    </row>
    <row r="15719" customFormat="false" ht="15" hidden="false" customHeight="false" outlineLevel="0" collapsed="false">
      <c r="A15719" s="28" t="n">
        <v>46235</v>
      </c>
      <c r="B15719" s="21" t="s">
        <v>133</v>
      </c>
      <c r="C15719" s="21" t="s">
        <v>138</v>
      </c>
      <c r="D15719" s="29" t="n">
        <v>180.678</v>
      </c>
      <c r="E15719" s="29" t="n">
        <f aca="false">D15719/10</f>
        <v>18.0678</v>
      </c>
      <c r="F15719" s="29" t="n">
        <f aca="false">(E15719+Einstellungen!$B$20)*(1+Einstellungen!$B$10)</f>
        <v>43.701322</v>
      </c>
      <c r="G15719" s="21" t="str">
        <f aca="false">IF(F15719&lt;Einstellungen!$B$5,"ja","nein")</f>
        <v>nein</v>
      </c>
      <c r="H15719" s="21" t="s">
        <v>35</v>
      </c>
      <c r="I15719" s="29" t="n">
        <f aca="false">INDEX(Einstellungen!$B$27:$B$50,22)</f>
        <v>1.25</v>
      </c>
      <c r="J15719" s="29" t="n">
        <f aca="false">F15719*I15719</f>
        <v>54.6266525</v>
      </c>
    </row>
    <row r="15720" customFormat="false" ht="15" hidden="false" customHeight="false" outlineLevel="0" collapsed="false">
      <c r="A15720" s="28" t="n">
        <v>46235</v>
      </c>
      <c r="B15720" s="21" t="s">
        <v>134</v>
      </c>
      <c r="C15720" s="21" t="s">
        <v>138</v>
      </c>
      <c r="D15720" s="29" t="n">
        <v>178.547</v>
      </c>
      <c r="E15720" s="29" t="n">
        <f aca="false">D15720/10</f>
        <v>17.8547</v>
      </c>
      <c r="F15720" s="29" t="n">
        <f aca="false">(E15720+Einstellungen!$B$20)*(1+Einstellungen!$B$10)</f>
        <v>43.447733</v>
      </c>
      <c r="G15720" s="21" t="str">
        <f aca="false">IF(F15720&lt;Einstellungen!$B$5,"ja","nein")</f>
        <v>nein</v>
      </c>
      <c r="H15720" s="21" t="s">
        <v>35</v>
      </c>
      <c r="I15720" s="29" t="n">
        <f aca="false">INDEX(Einstellungen!$B$27:$B$50,23)</f>
        <v>1.05</v>
      </c>
      <c r="J15720" s="29" t="n">
        <f aca="false">F15720*I15720</f>
        <v>45.62011965</v>
      </c>
    </row>
    <row r="15721" customFormat="false" ht="15" hidden="false" customHeight="false" outlineLevel="0" collapsed="false">
      <c r="A15721" s="28" t="n">
        <v>46235</v>
      </c>
      <c r="B15721" s="21" t="s">
        <v>135</v>
      </c>
      <c r="C15721" s="21" t="s">
        <v>138</v>
      </c>
      <c r="D15721" s="29" t="n">
        <v>170</v>
      </c>
      <c r="E15721" s="29" t="n">
        <f aca="false">D15721/10</f>
        <v>17</v>
      </c>
      <c r="F15721" s="29" t="n">
        <f aca="false">(E15721+Einstellungen!$B$20)*(1+Einstellungen!$B$10)</f>
        <v>42.43064</v>
      </c>
      <c r="G15721" s="21" t="str">
        <f aca="false">IF(F15721&lt;Einstellungen!$B$5,"ja","nein")</f>
        <v>nein</v>
      </c>
      <c r="H15721" s="21" t="s">
        <v>35</v>
      </c>
      <c r="I15721" s="29" t="n">
        <f aca="false">INDEX(Einstellungen!$B$27:$B$50,24)</f>
        <v>0.8</v>
      </c>
      <c r="J15721" s="29" t="n">
        <f aca="false">F15721*I15721</f>
        <v>33.944512</v>
      </c>
    </row>
    <row r="15722" customFormat="false" ht="15" hidden="false" customHeight="false" outlineLevel="0" collapsed="false">
      <c r="A15722" s="28" t="n">
        <v>46236</v>
      </c>
      <c r="B15722" s="21" t="s">
        <v>111</v>
      </c>
      <c r="C15722" s="21" t="s">
        <v>139</v>
      </c>
      <c r="D15722" s="29" t="n">
        <v>169.625</v>
      </c>
      <c r="E15722" s="29" t="n">
        <f aca="false">D15722/10</f>
        <v>16.9625</v>
      </c>
      <c r="F15722" s="29" t="n">
        <f aca="false">(E15722+Einstellungen!$B$20)*(1+Einstellungen!$B$10)</f>
        <v>42.386015</v>
      </c>
      <c r="G15722" s="21" t="str">
        <f aca="false">IF(F15722&lt;Einstellungen!$B$5,"ja","nein")</f>
        <v>nein</v>
      </c>
      <c r="H15722" s="21" t="s">
        <v>35</v>
      </c>
      <c r="I15722" s="29" t="n">
        <f aca="false">INDEX(Einstellungen!$B$27:$B$50,1)</f>
        <v>0.6</v>
      </c>
      <c r="J15722" s="29" t="n">
        <f aca="false">F15722*I15722</f>
        <v>25.431609</v>
      </c>
    </row>
    <row r="15723" customFormat="false" ht="15" hidden="false" customHeight="false" outlineLevel="0" collapsed="false">
      <c r="A15723" s="28" t="n">
        <v>46236</v>
      </c>
      <c r="B15723" s="21" t="s">
        <v>113</v>
      </c>
      <c r="C15723" s="21" t="s">
        <v>139</v>
      </c>
      <c r="D15723" s="29" t="n">
        <v>159.915</v>
      </c>
      <c r="E15723" s="29" t="n">
        <f aca="false">D15723/10</f>
        <v>15.9915</v>
      </c>
      <c r="F15723" s="29" t="n">
        <f aca="false">(E15723+Einstellungen!$B$20)*(1+Einstellungen!$B$10)</f>
        <v>41.230525</v>
      </c>
      <c r="G15723" s="21" t="str">
        <f aca="false">IF(F15723&lt;Einstellungen!$B$5,"ja","nein")</f>
        <v>nein</v>
      </c>
      <c r="H15723" s="21" t="s">
        <v>35</v>
      </c>
      <c r="I15723" s="29" t="n">
        <f aca="false">INDEX(Einstellungen!$B$27:$B$50,2)</f>
        <v>0.5</v>
      </c>
      <c r="J15723" s="29" t="n">
        <f aca="false">F15723*I15723</f>
        <v>20.6152625</v>
      </c>
    </row>
    <row r="15724" customFormat="false" ht="15" hidden="false" customHeight="false" outlineLevel="0" collapsed="false">
      <c r="A15724" s="28" t="n">
        <v>46236</v>
      </c>
      <c r="B15724" s="21" t="s">
        <v>114</v>
      </c>
      <c r="C15724" s="21" t="s">
        <v>139</v>
      </c>
      <c r="D15724" s="29" t="n">
        <v>156.838</v>
      </c>
      <c r="E15724" s="29" t="n">
        <f aca="false">D15724/10</f>
        <v>15.6838</v>
      </c>
      <c r="F15724" s="29" t="n">
        <f aca="false">(E15724+Einstellungen!$B$20)*(1+Einstellungen!$B$10)</f>
        <v>40.864362</v>
      </c>
      <c r="G15724" s="21" t="str">
        <f aca="false">IF(F15724&lt;Einstellungen!$B$5,"ja","nein")</f>
        <v>nein</v>
      </c>
      <c r="H15724" s="21" t="s">
        <v>35</v>
      </c>
      <c r="I15724" s="29" t="n">
        <f aca="false">INDEX(Einstellungen!$B$27:$B$50,3)</f>
        <v>0.45</v>
      </c>
      <c r="J15724" s="29" t="n">
        <f aca="false">F15724*I15724</f>
        <v>18.3889629</v>
      </c>
    </row>
    <row r="15725" customFormat="false" ht="15" hidden="false" customHeight="false" outlineLevel="0" collapsed="false">
      <c r="A15725" s="28" t="n">
        <v>46236</v>
      </c>
      <c r="B15725" s="21" t="s">
        <v>115</v>
      </c>
      <c r="C15725" s="21" t="s">
        <v>139</v>
      </c>
      <c r="D15725" s="29" t="n">
        <v>154.442</v>
      </c>
      <c r="E15725" s="29" t="n">
        <f aca="false">D15725/10</f>
        <v>15.4442</v>
      </c>
      <c r="F15725" s="29" t="n">
        <f aca="false">(E15725+Einstellungen!$B$20)*(1+Einstellungen!$B$10)</f>
        <v>40.579238</v>
      </c>
      <c r="G15725" s="21" t="str">
        <f aca="false">IF(F15725&lt;Einstellungen!$B$5,"ja","nein")</f>
        <v>nein</v>
      </c>
      <c r="H15725" s="21" t="s">
        <v>35</v>
      </c>
      <c r="I15725" s="29" t="n">
        <f aca="false">INDEX(Einstellungen!$B$27:$B$50,4)</f>
        <v>0.45</v>
      </c>
      <c r="J15725" s="29" t="n">
        <f aca="false">F15725*I15725</f>
        <v>18.2606571</v>
      </c>
    </row>
    <row r="15726" customFormat="false" ht="15" hidden="false" customHeight="false" outlineLevel="0" collapsed="false">
      <c r="A15726" s="28" t="n">
        <v>46236</v>
      </c>
      <c r="B15726" s="21" t="s">
        <v>116</v>
      </c>
      <c r="C15726" s="21" t="s">
        <v>139</v>
      </c>
      <c r="D15726" s="29" t="n">
        <v>153.593</v>
      </c>
      <c r="E15726" s="29" t="n">
        <f aca="false">D15726/10</f>
        <v>15.3593</v>
      </c>
      <c r="F15726" s="29" t="n">
        <f aca="false">(E15726+Einstellungen!$B$20)*(1+Einstellungen!$B$10)</f>
        <v>40.478207</v>
      </c>
      <c r="G15726" s="21" t="str">
        <f aca="false">IF(F15726&lt;Einstellungen!$B$5,"ja","nein")</f>
        <v>nein</v>
      </c>
      <c r="H15726" s="21" t="s">
        <v>35</v>
      </c>
      <c r="I15726" s="29" t="n">
        <f aca="false">INDEX(Einstellungen!$B$27:$B$50,5)</f>
        <v>0.45</v>
      </c>
      <c r="J15726" s="29" t="n">
        <f aca="false">F15726*I15726</f>
        <v>18.21519315</v>
      </c>
    </row>
    <row r="15727" customFormat="false" ht="15" hidden="false" customHeight="false" outlineLevel="0" collapsed="false">
      <c r="A15727" s="28" t="n">
        <v>46236</v>
      </c>
      <c r="B15727" s="21" t="s">
        <v>117</v>
      </c>
      <c r="C15727" s="21" t="s">
        <v>139</v>
      </c>
      <c r="D15727" s="29" t="n">
        <v>159.327</v>
      </c>
      <c r="E15727" s="29" t="n">
        <f aca="false">D15727/10</f>
        <v>15.9327</v>
      </c>
      <c r="F15727" s="29" t="n">
        <f aca="false">(E15727+Einstellungen!$B$20)*(1+Einstellungen!$B$10)</f>
        <v>41.160553</v>
      </c>
      <c r="G15727" s="21" t="str">
        <f aca="false">IF(F15727&lt;Einstellungen!$B$5,"ja","nein")</f>
        <v>nein</v>
      </c>
      <c r="H15727" s="21" t="s">
        <v>35</v>
      </c>
      <c r="I15727" s="29" t="n">
        <f aca="false">INDEX(Einstellungen!$B$27:$B$50,6)</f>
        <v>0.5</v>
      </c>
      <c r="J15727" s="29" t="n">
        <f aca="false">F15727*I15727</f>
        <v>20.5802765</v>
      </c>
    </row>
    <row r="15728" customFormat="false" ht="15" hidden="false" customHeight="false" outlineLevel="0" collapsed="false">
      <c r="A15728" s="28" t="n">
        <v>46236</v>
      </c>
      <c r="B15728" s="21" t="s">
        <v>118</v>
      </c>
      <c r="C15728" s="21" t="s">
        <v>139</v>
      </c>
      <c r="D15728" s="29" t="n">
        <v>151.397</v>
      </c>
      <c r="E15728" s="29" t="n">
        <f aca="false">D15728/10</f>
        <v>15.1397</v>
      </c>
      <c r="F15728" s="29" t="n">
        <f aca="false">(E15728+Einstellungen!$B$20)*(1+Einstellungen!$B$10)</f>
        <v>40.216883</v>
      </c>
      <c r="G15728" s="21" t="str">
        <f aca="false">IF(F15728&lt;Einstellungen!$B$5,"ja","nein")</f>
        <v>nein</v>
      </c>
      <c r="H15728" s="21" t="s">
        <v>35</v>
      </c>
      <c r="I15728" s="29" t="n">
        <f aca="false">INDEX(Einstellungen!$B$27:$B$50,7)</f>
        <v>0.7</v>
      </c>
      <c r="J15728" s="29" t="n">
        <f aca="false">F15728*I15728</f>
        <v>28.1518181</v>
      </c>
    </row>
    <row r="15729" customFormat="false" ht="15" hidden="false" customHeight="false" outlineLevel="0" collapsed="false">
      <c r="A15729" s="28" t="n">
        <v>46236</v>
      </c>
      <c r="B15729" s="21" t="s">
        <v>119</v>
      </c>
      <c r="C15729" s="21" t="s">
        <v>139</v>
      </c>
      <c r="D15729" s="29" t="n">
        <v>138.7</v>
      </c>
      <c r="E15729" s="29" t="n">
        <f aca="false">D15729/10</f>
        <v>13.87</v>
      </c>
      <c r="F15729" s="29" t="n">
        <f aca="false">(E15729+Einstellungen!$B$20)*(1+Einstellungen!$B$10)</f>
        <v>38.70594</v>
      </c>
      <c r="G15729" s="21" t="str">
        <f aca="false">IF(F15729&lt;Einstellungen!$B$5,"ja","nein")</f>
        <v>nein</v>
      </c>
      <c r="H15729" s="21" t="s">
        <v>35</v>
      </c>
      <c r="I15729" s="29" t="n">
        <f aca="false">INDEX(Einstellungen!$B$27:$B$50,8)</f>
        <v>0.95</v>
      </c>
      <c r="J15729" s="29" t="n">
        <f aca="false">F15729*I15729</f>
        <v>36.770643</v>
      </c>
    </row>
    <row r="15730" customFormat="false" ht="15" hidden="false" customHeight="false" outlineLevel="0" collapsed="false">
      <c r="A15730" s="28" t="n">
        <v>46236</v>
      </c>
      <c r="B15730" s="21" t="s">
        <v>120</v>
      </c>
      <c r="C15730" s="21" t="s">
        <v>139</v>
      </c>
      <c r="D15730" s="29" t="n">
        <v>122.18</v>
      </c>
      <c r="E15730" s="29" t="n">
        <f aca="false">D15730/10</f>
        <v>12.218</v>
      </c>
      <c r="F15730" s="29" t="n">
        <f aca="false">(E15730+Einstellungen!$B$20)*(1+Einstellungen!$B$10)</f>
        <v>36.74006</v>
      </c>
      <c r="G15730" s="21" t="str">
        <f aca="false">IF(F15730&lt;Einstellungen!$B$5,"ja","nein")</f>
        <v>nein</v>
      </c>
      <c r="H15730" s="21" t="s">
        <v>35</v>
      </c>
      <c r="I15730" s="29" t="n">
        <f aca="false">INDEX(Einstellungen!$B$27:$B$50,9)</f>
        <v>1.05</v>
      </c>
      <c r="J15730" s="29" t="n">
        <f aca="false">F15730*I15730</f>
        <v>38.577063</v>
      </c>
    </row>
    <row r="15731" customFormat="false" ht="15" hidden="false" customHeight="false" outlineLevel="0" collapsed="false">
      <c r="A15731" s="28" t="n">
        <v>46236</v>
      </c>
      <c r="B15731" s="21" t="s">
        <v>121</v>
      </c>
      <c r="C15731" s="21" t="s">
        <v>139</v>
      </c>
      <c r="D15731" s="29" t="n">
        <v>62.685</v>
      </c>
      <c r="E15731" s="29" t="n">
        <f aca="false">D15731/10</f>
        <v>6.2685</v>
      </c>
      <c r="F15731" s="29" t="n">
        <f aca="false">(E15731+Einstellungen!$B$20)*(1+Einstellungen!$B$10)</f>
        <v>29.660155</v>
      </c>
      <c r="G15731" s="21" t="str">
        <f aca="false">IF(F15731&lt;Einstellungen!$B$5,"ja","nein")</f>
        <v>nein</v>
      </c>
      <c r="H15731" s="21" t="s">
        <v>35</v>
      </c>
      <c r="I15731" s="29" t="n">
        <f aca="false">INDEX(Einstellungen!$B$27:$B$50,10)</f>
        <v>1.05</v>
      </c>
      <c r="J15731" s="29" t="n">
        <f aca="false">F15731*I15731</f>
        <v>31.14316275</v>
      </c>
    </row>
    <row r="15732" customFormat="false" ht="15" hidden="false" customHeight="false" outlineLevel="0" collapsed="false">
      <c r="A15732" s="28" t="n">
        <v>46236</v>
      </c>
      <c r="B15732" s="21" t="s">
        <v>122</v>
      </c>
      <c r="C15732" s="21" t="s">
        <v>139</v>
      </c>
      <c r="D15732" s="29" t="n">
        <v>3.155</v>
      </c>
      <c r="E15732" s="29" t="n">
        <f aca="false">D15732/10</f>
        <v>0.3155</v>
      </c>
      <c r="F15732" s="29" t="n">
        <f aca="false">(E15732+Einstellungen!$B$20)*(1+Einstellungen!$B$10)</f>
        <v>22.576085</v>
      </c>
      <c r="G15732" s="21" t="str">
        <f aca="false">IF(F15732&lt;Einstellungen!$B$5,"ja","nein")</f>
        <v>ja</v>
      </c>
      <c r="H15732" s="21" t="s">
        <v>35</v>
      </c>
      <c r="I15732" s="29" t="n">
        <f aca="false">INDEX(Einstellungen!$B$27:$B$50,11)</f>
        <v>1.05</v>
      </c>
      <c r="J15732" s="29" t="n">
        <f aca="false">F15732*I15732</f>
        <v>23.70488925</v>
      </c>
    </row>
    <row r="15733" customFormat="false" ht="15" hidden="false" customHeight="false" outlineLevel="0" collapsed="false">
      <c r="A15733" s="28" t="n">
        <v>46236</v>
      </c>
      <c r="B15733" s="21" t="s">
        <v>123</v>
      </c>
      <c r="C15733" s="21" t="s">
        <v>139</v>
      </c>
      <c r="D15733" s="29" t="n">
        <v>-0.26</v>
      </c>
      <c r="E15733" s="29" t="n">
        <f aca="false">D15733/10</f>
        <v>-0.026</v>
      </c>
      <c r="F15733" s="29" t="n">
        <f aca="false">(E15733+Einstellungen!$B$20)*(1+Einstellungen!$B$10)</f>
        <v>22.1697</v>
      </c>
      <c r="G15733" s="21" t="str">
        <f aca="false">IF(F15733&lt;Einstellungen!$B$5,"ja","nein")</f>
        <v>ja</v>
      </c>
      <c r="H15733" s="21" t="s">
        <v>35</v>
      </c>
      <c r="I15733" s="29" t="n">
        <f aca="false">INDEX(Einstellungen!$B$27:$B$50,12)</f>
        <v>1.1</v>
      </c>
      <c r="J15733" s="29" t="n">
        <f aca="false">F15733*I15733</f>
        <v>24.38667</v>
      </c>
    </row>
    <row r="15734" customFormat="false" ht="15" hidden="false" customHeight="false" outlineLevel="0" collapsed="false">
      <c r="A15734" s="28" t="n">
        <v>46236</v>
      </c>
      <c r="B15734" s="21" t="s">
        <v>124</v>
      </c>
      <c r="C15734" s="21" t="s">
        <v>139</v>
      </c>
      <c r="D15734" s="29" t="n">
        <v>-1.275</v>
      </c>
      <c r="E15734" s="29" t="n">
        <f aca="false">D15734/10</f>
        <v>-0.1275</v>
      </c>
      <c r="F15734" s="29" t="n">
        <f aca="false">(E15734+Einstellungen!$B$20)*(1+Einstellungen!$B$10)</f>
        <v>22.048915</v>
      </c>
      <c r="G15734" s="21" t="str">
        <f aca="false">IF(F15734&lt;Einstellungen!$B$5,"ja","nein")</f>
        <v>ja</v>
      </c>
      <c r="H15734" s="21" t="s">
        <v>35</v>
      </c>
      <c r="I15734" s="29" t="n">
        <f aca="false">INDEX(Einstellungen!$B$27:$B$50,13)</f>
        <v>1.2</v>
      </c>
      <c r="J15734" s="29" t="n">
        <f aca="false">F15734*I15734</f>
        <v>26.458698</v>
      </c>
    </row>
    <row r="15735" customFormat="false" ht="15" hidden="false" customHeight="false" outlineLevel="0" collapsed="false">
      <c r="A15735" s="28" t="n">
        <v>46236</v>
      </c>
      <c r="B15735" s="21" t="s">
        <v>125</v>
      </c>
      <c r="C15735" s="21" t="s">
        <v>139</v>
      </c>
      <c r="D15735" s="29" t="n">
        <v>-3.73</v>
      </c>
      <c r="E15735" s="29" t="n">
        <f aca="false">D15735/10</f>
        <v>-0.373</v>
      </c>
      <c r="F15735" s="29" t="n">
        <f aca="false">(E15735+Einstellungen!$B$20)*(1+Einstellungen!$B$10)</f>
        <v>21.75677</v>
      </c>
      <c r="G15735" s="21" t="str">
        <f aca="false">IF(F15735&lt;Einstellungen!$B$5,"ja","nein")</f>
        <v>ja</v>
      </c>
      <c r="H15735" s="21" t="s">
        <v>35</v>
      </c>
      <c r="I15735" s="29" t="n">
        <f aca="false">INDEX(Einstellungen!$B$27:$B$50,14)</f>
        <v>1.15</v>
      </c>
      <c r="J15735" s="29" t="n">
        <f aca="false">F15735*I15735</f>
        <v>25.0202855</v>
      </c>
    </row>
    <row r="15736" customFormat="false" ht="15" hidden="false" customHeight="false" outlineLevel="0" collapsed="false">
      <c r="A15736" s="28" t="n">
        <v>46236</v>
      </c>
      <c r="B15736" s="21" t="s">
        <v>126</v>
      </c>
      <c r="C15736" s="21" t="s">
        <v>139</v>
      </c>
      <c r="D15736" s="29" t="n">
        <v>-1.785</v>
      </c>
      <c r="E15736" s="29" t="n">
        <f aca="false">D15736/10</f>
        <v>-0.1785</v>
      </c>
      <c r="F15736" s="29" t="n">
        <f aca="false">(E15736+Einstellungen!$B$20)*(1+Einstellungen!$B$10)</f>
        <v>21.988225</v>
      </c>
      <c r="G15736" s="21" t="str">
        <f aca="false">IF(F15736&lt;Einstellungen!$B$5,"ja","nein")</f>
        <v>ja</v>
      </c>
      <c r="H15736" s="21" t="s">
        <v>35</v>
      </c>
      <c r="I15736" s="29" t="n">
        <f aca="false">INDEX(Einstellungen!$B$27:$B$50,15)</f>
        <v>1</v>
      </c>
      <c r="J15736" s="29" t="n">
        <f aca="false">F15736*I15736</f>
        <v>21.988225</v>
      </c>
    </row>
    <row r="15737" customFormat="false" ht="15" hidden="false" customHeight="false" outlineLevel="0" collapsed="false">
      <c r="A15737" s="28" t="n">
        <v>46236</v>
      </c>
      <c r="B15737" s="21" t="s">
        <v>127</v>
      </c>
      <c r="C15737" s="21" t="s">
        <v>139</v>
      </c>
      <c r="D15737" s="29" t="n">
        <v>-1.177</v>
      </c>
      <c r="E15737" s="29" t="n">
        <f aca="false">D15737/10</f>
        <v>-0.1177</v>
      </c>
      <c r="F15737" s="29" t="n">
        <f aca="false">(E15737+Einstellungen!$B$20)*(1+Einstellungen!$B$10)</f>
        <v>22.060577</v>
      </c>
      <c r="G15737" s="21" t="str">
        <f aca="false">IF(F15737&lt;Einstellungen!$B$5,"ja","nein")</f>
        <v>ja</v>
      </c>
      <c r="H15737" s="21" t="s">
        <v>35</v>
      </c>
      <c r="I15737" s="29" t="n">
        <f aca="false">INDEX(Einstellungen!$B$27:$B$50,16)</f>
        <v>0.95</v>
      </c>
      <c r="J15737" s="29" t="n">
        <f aca="false">F15737*I15737</f>
        <v>20.95754815</v>
      </c>
    </row>
    <row r="15738" customFormat="false" ht="15" hidden="false" customHeight="false" outlineLevel="0" collapsed="false">
      <c r="A15738" s="28" t="n">
        <v>46236</v>
      </c>
      <c r="B15738" s="21" t="s">
        <v>128</v>
      </c>
      <c r="C15738" s="21" t="s">
        <v>139</v>
      </c>
      <c r="D15738" s="29" t="n">
        <v>2.915</v>
      </c>
      <c r="E15738" s="29" t="n">
        <f aca="false">D15738/10</f>
        <v>0.2915</v>
      </c>
      <c r="F15738" s="29" t="n">
        <f aca="false">(E15738+Einstellungen!$B$20)*(1+Einstellungen!$B$10)</f>
        <v>22.547525</v>
      </c>
      <c r="G15738" s="21" t="str">
        <f aca="false">IF(F15738&lt;Einstellungen!$B$5,"ja","nein")</f>
        <v>ja</v>
      </c>
      <c r="H15738" s="21" t="s">
        <v>35</v>
      </c>
      <c r="I15738" s="29" t="n">
        <f aca="false">INDEX(Einstellungen!$B$27:$B$50,17)</f>
        <v>0.95</v>
      </c>
      <c r="J15738" s="29" t="n">
        <f aca="false">F15738*I15738</f>
        <v>21.42014875</v>
      </c>
    </row>
    <row r="15739" customFormat="false" ht="15" hidden="false" customHeight="false" outlineLevel="0" collapsed="false">
      <c r="A15739" s="28" t="n">
        <v>46236</v>
      </c>
      <c r="B15739" s="21" t="s">
        <v>129</v>
      </c>
      <c r="C15739" s="21" t="s">
        <v>139</v>
      </c>
      <c r="D15739" s="29" t="n">
        <v>95.412</v>
      </c>
      <c r="E15739" s="29" t="n">
        <f aca="false">D15739/10</f>
        <v>9.5412</v>
      </c>
      <c r="F15739" s="29" t="n">
        <f aca="false">(E15739+Einstellungen!$B$20)*(1+Einstellungen!$B$10)</f>
        <v>33.554668</v>
      </c>
      <c r="G15739" s="21" t="str">
        <f aca="false">IF(F15739&lt;Einstellungen!$B$5,"ja","nein")</f>
        <v>nein</v>
      </c>
      <c r="H15739" s="21" t="s">
        <v>35</v>
      </c>
      <c r="I15739" s="29" t="n">
        <f aca="false">INDEX(Einstellungen!$B$27:$B$50,18)</f>
        <v>1.1</v>
      </c>
      <c r="J15739" s="29" t="n">
        <f aca="false">F15739*I15739</f>
        <v>36.9101348</v>
      </c>
    </row>
    <row r="15740" customFormat="false" ht="15" hidden="false" customHeight="false" outlineLevel="0" collapsed="false">
      <c r="A15740" s="28" t="n">
        <v>46236</v>
      </c>
      <c r="B15740" s="21" t="s">
        <v>130</v>
      </c>
      <c r="C15740" s="21" t="s">
        <v>139</v>
      </c>
      <c r="D15740" s="29" t="n">
        <v>148.157</v>
      </c>
      <c r="E15740" s="29" t="n">
        <f aca="false">D15740/10</f>
        <v>14.8157</v>
      </c>
      <c r="F15740" s="29" t="n">
        <f aca="false">(E15740+Einstellungen!$B$20)*(1+Einstellungen!$B$10)</f>
        <v>39.831323</v>
      </c>
      <c r="G15740" s="21" t="str">
        <f aca="false">IF(F15740&lt;Einstellungen!$B$5,"ja","nein")</f>
        <v>nein</v>
      </c>
      <c r="H15740" s="21" t="s">
        <v>35</v>
      </c>
      <c r="I15740" s="29" t="n">
        <f aca="false">INDEX(Einstellungen!$B$27:$B$50,19)</f>
        <v>1.35</v>
      </c>
      <c r="J15740" s="29" t="n">
        <f aca="false">F15740*I15740</f>
        <v>53.77228605</v>
      </c>
    </row>
    <row r="15741" customFormat="false" ht="15" hidden="false" customHeight="false" outlineLevel="0" collapsed="false">
      <c r="A15741" s="28" t="n">
        <v>46236</v>
      </c>
      <c r="B15741" s="21" t="s">
        <v>131</v>
      </c>
      <c r="C15741" s="21" t="s">
        <v>139</v>
      </c>
      <c r="D15741" s="29" t="n">
        <v>176.893</v>
      </c>
      <c r="E15741" s="29" t="n">
        <f aca="false">D15741/10</f>
        <v>17.6893</v>
      </c>
      <c r="F15741" s="29" t="n">
        <f aca="false">(E15741+Einstellungen!$B$20)*(1+Einstellungen!$B$10)</f>
        <v>43.250907</v>
      </c>
      <c r="G15741" s="21" t="str">
        <f aca="false">IF(F15741&lt;Einstellungen!$B$5,"ja","nein")</f>
        <v>nein</v>
      </c>
      <c r="H15741" s="21" t="s">
        <v>35</v>
      </c>
      <c r="I15741" s="29" t="n">
        <f aca="false">INDEX(Einstellungen!$B$27:$B$50,20)</f>
        <v>1.45</v>
      </c>
      <c r="J15741" s="29" t="n">
        <f aca="false">F15741*I15741</f>
        <v>62.71381515</v>
      </c>
    </row>
    <row r="15742" customFormat="false" ht="15" hidden="false" customHeight="false" outlineLevel="0" collapsed="false">
      <c r="A15742" s="28" t="n">
        <v>46236</v>
      </c>
      <c r="B15742" s="21" t="s">
        <v>132</v>
      </c>
      <c r="C15742" s="21" t="s">
        <v>139</v>
      </c>
      <c r="D15742" s="29" t="n">
        <v>185.688</v>
      </c>
      <c r="E15742" s="29" t="n">
        <f aca="false">D15742/10</f>
        <v>18.5688</v>
      </c>
      <c r="F15742" s="29" t="n">
        <f aca="false">(E15742+Einstellungen!$B$20)*(1+Einstellungen!$B$10)</f>
        <v>44.297512</v>
      </c>
      <c r="G15742" s="21" t="str">
        <f aca="false">IF(F15742&lt;Einstellungen!$B$5,"ja","nein")</f>
        <v>nein</v>
      </c>
      <c r="H15742" s="21" t="s">
        <v>35</v>
      </c>
      <c r="I15742" s="29" t="n">
        <f aca="false">INDEX(Einstellungen!$B$27:$B$50,21)</f>
        <v>1.4</v>
      </c>
      <c r="J15742" s="29" t="n">
        <f aca="false">F15742*I15742</f>
        <v>62.0165168</v>
      </c>
    </row>
    <row r="15743" customFormat="false" ht="15" hidden="false" customHeight="false" outlineLevel="0" collapsed="false">
      <c r="A15743" s="28" t="n">
        <v>46236</v>
      </c>
      <c r="B15743" s="21" t="s">
        <v>133</v>
      </c>
      <c r="C15743" s="21" t="s">
        <v>139</v>
      </c>
      <c r="D15743" s="29" t="n">
        <v>177.69</v>
      </c>
      <c r="E15743" s="29" t="n">
        <f aca="false">D15743/10</f>
        <v>17.769</v>
      </c>
      <c r="F15743" s="29" t="n">
        <f aca="false">(E15743+Einstellungen!$B$20)*(1+Einstellungen!$B$10)</f>
        <v>43.34575</v>
      </c>
      <c r="G15743" s="21" t="str">
        <f aca="false">IF(F15743&lt;Einstellungen!$B$5,"ja","nein")</f>
        <v>nein</v>
      </c>
      <c r="H15743" s="21" t="s">
        <v>35</v>
      </c>
      <c r="I15743" s="29" t="n">
        <f aca="false">INDEX(Einstellungen!$B$27:$B$50,22)</f>
        <v>1.25</v>
      </c>
      <c r="J15743" s="29" t="n">
        <f aca="false">F15743*I15743</f>
        <v>54.1821875</v>
      </c>
    </row>
    <row r="15744" customFormat="false" ht="15" hidden="false" customHeight="false" outlineLevel="0" collapsed="false">
      <c r="A15744" s="28" t="n">
        <v>46236</v>
      </c>
      <c r="B15744" s="21" t="s">
        <v>134</v>
      </c>
      <c r="C15744" s="21" t="s">
        <v>139</v>
      </c>
      <c r="D15744" s="29" t="n">
        <v>167.728</v>
      </c>
      <c r="E15744" s="29" t="n">
        <f aca="false">D15744/10</f>
        <v>16.7728</v>
      </c>
      <c r="F15744" s="29" t="n">
        <f aca="false">(E15744+Einstellungen!$B$20)*(1+Einstellungen!$B$10)</f>
        <v>42.160272</v>
      </c>
      <c r="G15744" s="21" t="str">
        <f aca="false">IF(F15744&lt;Einstellungen!$B$5,"ja","nein")</f>
        <v>nein</v>
      </c>
      <c r="H15744" s="21" t="s">
        <v>35</v>
      </c>
      <c r="I15744" s="29" t="n">
        <f aca="false">INDEX(Einstellungen!$B$27:$B$50,23)</f>
        <v>1.05</v>
      </c>
      <c r="J15744" s="29" t="n">
        <f aca="false">F15744*I15744</f>
        <v>44.2682856</v>
      </c>
    </row>
    <row r="15745" customFormat="false" ht="15" hidden="false" customHeight="false" outlineLevel="0" collapsed="false">
      <c r="A15745" s="28" t="n">
        <v>46236</v>
      </c>
      <c r="B15745" s="21" t="s">
        <v>135</v>
      </c>
      <c r="C15745" s="21" t="s">
        <v>139</v>
      </c>
      <c r="D15745" s="29" t="n">
        <v>152.833</v>
      </c>
      <c r="E15745" s="29" t="n">
        <f aca="false">D15745/10</f>
        <v>15.2833</v>
      </c>
      <c r="F15745" s="29" t="n">
        <f aca="false">(E15745+Einstellungen!$B$20)*(1+Einstellungen!$B$10)</f>
        <v>40.387767</v>
      </c>
      <c r="G15745" s="21" t="str">
        <f aca="false">IF(F15745&lt;Einstellungen!$B$5,"ja","nein")</f>
        <v>nein</v>
      </c>
      <c r="H15745" s="21" t="s">
        <v>35</v>
      </c>
      <c r="I15745" s="29" t="n">
        <f aca="false">INDEX(Einstellungen!$B$27:$B$50,24)</f>
        <v>0.8</v>
      </c>
      <c r="J15745" s="29" t="n">
        <f aca="false">F15745*I15745</f>
        <v>32.3102136</v>
      </c>
    </row>
    <row r="15746" customFormat="false" ht="15" hidden="false" customHeight="false" outlineLevel="0" collapsed="false">
      <c r="A15746" s="28" t="n">
        <v>46237</v>
      </c>
      <c r="B15746" s="21" t="s">
        <v>111</v>
      </c>
      <c r="C15746" s="21" t="s">
        <v>140</v>
      </c>
      <c r="D15746" s="29" t="n">
        <v>139.792</v>
      </c>
      <c r="E15746" s="29" t="n">
        <f aca="false">D15746/10</f>
        <v>13.9792</v>
      </c>
      <c r="F15746" s="29" t="n">
        <f aca="false">(E15746+Einstellungen!$B$20)*(1+Einstellungen!$B$10)</f>
        <v>38.835888</v>
      </c>
      <c r="G15746" s="21" t="str">
        <f aca="false">IF(F15746&lt;Einstellungen!$B$5,"ja","nein")</f>
        <v>nein</v>
      </c>
      <c r="H15746" s="21" t="s">
        <v>35</v>
      </c>
      <c r="I15746" s="29" t="n">
        <f aca="false">INDEX(Einstellungen!$B$27:$B$50,1)</f>
        <v>0.6</v>
      </c>
      <c r="J15746" s="29" t="n">
        <f aca="false">F15746*I15746</f>
        <v>23.3015328</v>
      </c>
    </row>
    <row r="15747" customFormat="false" ht="15" hidden="false" customHeight="false" outlineLevel="0" collapsed="false">
      <c r="A15747" s="28" t="n">
        <v>46237</v>
      </c>
      <c r="B15747" s="21" t="s">
        <v>113</v>
      </c>
      <c r="C15747" s="21" t="s">
        <v>140</v>
      </c>
      <c r="D15747" s="29" t="n">
        <v>135.11</v>
      </c>
      <c r="E15747" s="29" t="n">
        <f aca="false">D15747/10</f>
        <v>13.511</v>
      </c>
      <c r="F15747" s="29" t="n">
        <f aca="false">(E15747+Einstellungen!$B$20)*(1+Einstellungen!$B$10)</f>
        <v>38.27873</v>
      </c>
      <c r="G15747" s="21" t="str">
        <f aca="false">IF(F15747&lt;Einstellungen!$B$5,"ja","nein")</f>
        <v>nein</v>
      </c>
      <c r="H15747" s="21" t="s">
        <v>35</v>
      </c>
      <c r="I15747" s="29" t="n">
        <f aca="false">INDEX(Einstellungen!$B$27:$B$50,2)</f>
        <v>0.5</v>
      </c>
      <c r="J15747" s="29" t="n">
        <f aca="false">F15747*I15747</f>
        <v>19.139365</v>
      </c>
    </row>
    <row r="15748" customFormat="false" ht="15" hidden="false" customHeight="false" outlineLevel="0" collapsed="false">
      <c r="A15748" s="28" t="n">
        <v>46237</v>
      </c>
      <c r="B15748" s="21" t="s">
        <v>114</v>
      </c>
      <c r="C15748" s="21" t="s">
        <v>140</v>
      </c>
      <c r="D15748" s="29" t="n">
        <v>131.94</v>
      </c>
      <c r="E15748" s="29" t="n">
        <f aca="false">D15748/10</f>
        <v>13.194</v>
      </c>
      <c r="F15748" s="29" t="n">
        <f aca="false">(E15748+Einstellungen!$B$20)*(1+Einstellungen!$B$10)</f>
        <v>37.9015</v>
      </c>
      <c r="G15748" s="21" t="str">
        <f aca="false">IF(F15748&lt;Einstellungen!$B$5,"ja","nein")</f>
        <v>nein</v>
      </c>
      <c r="H15748" s="21" t="s">
        <v>35</v>
      </c>
      <c r="I15748" s="29" t="n">
        <f aca="false">INDEX(Einstellungen!$B$27:$B$50,3)</f>
        <v>0.45</v>
      </c>
      <c r="J15748" s="29" t="n">
        <f aca="false">F15748*I15748</f>
        <v>17.055675</v>
      </c>
    </row>
    <row r="15749" customFormat="false" ht="15" hidden="false" customHeight="false" outlineLevel="0" collapsed="false">
      <c r="A15749" s="28" t="n">
        <v>46237</v>
      </c>
      <c r="B15749" s="21" t="s">
        <v>115</v>
      </c>
      <c r="C15749" s="21" t="s">
        <v>140</v>
      </c>
      <c r="D15749" s="29" t="n">
        <v>129.787</v>
      </c>
      <c r="E15749" s="29" t="n">
        <f aca="false">D15749/10</f>
        <v>12.9787</v>
      </c>
      <c r="F15749" s="29" t="n">
        <f aca="false">(E15749+Einstellungen!$B$20)*(1+Einstellungen!$B$10)</f>
        <v>37.645293</v>
      </c>
      <c r="G15749" s="21" t="str">
        <f aca="false">IF(F15749&lt;Einstellungen!$B$5,"ja","nein")</f>
        <v>nein</v>
      </c>
      <c r="H15749" s="21" t="s">
        <v>35</v>
      </c>
      <c r="I15749" s="29" t="n">
        <f aca="false">INDEX(Einstellungen!$B$27:$B$50,4)</f>
        <v>0.45</v>
      </c>
      <c r="J15749" s="29" t="n">
        <f aca="false">F15749*I15749</f>
        <v>16.94038185</v>
      </c>
    </row>
    <row r="15750" customFormat="false" ht="15" hidden="false" customHeight="false" outlineLevel="0" collapsed="false">
      <c r="A15750" s="28" t="n">
        <v>46237</v>
      </c>
      <c r="B15750" s="21" t="s">
        <v>116</v>
      </c>
      <c r="C15750" s="21" t="s">
        <v>140</v>
      </c>
      <c r="D15750" s="29" t="n">
        <v>132.738</v>
      </c>
      <c r="E15750" s="29" t="n">
        <f aca="false">D15750/10</f>
        <v>13.2738</v>
      </c>
      <c r="F15750" s="29" t="n">
        <f aca="false">(E15750+Einstellungen!$B$20)*(1+Einstellungen!$B$10)</f>
        <v>37.996462</v>
      </c>
      <c r="G15750" s="21" t="str">
        <f aca="false">IF(F15750&lt;Einstellungen!$B$5,"ja","nein")</f>
        <v>nein</v>
      </c>
      <c r="H15750" s="21" t="s">
        <v>35</v>
      </c>
      <c r="I15750" s="29" t="n">
        <f aca="false">INDEX(Einstellungen!$B$27:$B$50,5)</f>
        <v>0.45</v>
      </c>
      <c r="J15750" s="29" t="n">
        <f aca="false">F15750*I15750</f>
        <v>17.0984079</v>
      </c>
    </row>
    <row r="15751" customFormat="false" ht="15" hidden="false" customHeight="false" outlineLevel="0" collapsed="false">
      <c r="A15751" s="28" t="n">
        <v>46237</v>
      </c>
      <c r="B15751" s="21" t="s">
        <v>117</v>
      </c>
      <c r="C15751" s="21" t="s">
        <v>140</v>
      </c>
      <c r="D15751" s="29" t="n">
        <v>144.3</v>
      </c>
      <c r="E15751" s="29" t="n">
        <f aca="false">D15751/10</f>
        <v>14.43</v>
      </c>
      <c r="F15751" s="29" t="n">
        <f aca="false">(E15751+Einstellungen!$B$20)*(1+Einstellungen!$B$10)</f>
        <v>39.37234</v>
      </c>
      <c r="G15751" s="21" t="str">
        <f aca="false">IF(F15751&lt;Einstellungen!$B$5,"ja","nein")</f>
        <v>nein</v>
      </c>
      <c r="H15751" s="21" t="s">
        <v>35</v>
      </c>
      <c r="I15751" s="29" t="n">
        <f aca="false">INDEX(Einstellungen!$B$27:$B$50,6)</f>
        <v>0.5</v>
      </c>
      <c r="J15751" s="29" t="n">
        <f aca="false">F15751*I15751</f>
        <v>19.68617</v>
      </c>
    </row>
    <row r="15752" customFormat="false" ht="15" hidden="false" customHeight="false" outlineLevel="0" collapsed="false">
      <c r="A15752" s="28" t="n">
        <v>46237</v>
      </c>
      <c r="B15752" s="21" t="s">
        <v>118</v>
      </c>
      <c r="C15752" s="21" t="s">
        <v>140</v>
      </c>
      <c r="D15752" s="29" t="n">
        <v>169.225</v>
      </c>
      <c r="E15752" s="29" t="n">
        <f aca="false">D15752/10</f>
        <v>16.9225</v>
      </c>
      <c r="F15752" s="29" t="n">
        <f aca="false">(E15752+Einstellungen!$B$20)*(1+Einstellungen!$B$10)</f>
        <v>42.338415</v>
      </c>
      <c r="G15752" s="21" t="str">
        <f aca="false">IF(F15752&lt;Einstellungen!$B$5,"ja","nein")</f>
        <v>nein</v>
      </c>
      <c r="H15752" s="21" t="s">
        <v>35</v>
      </c>
      <c r="I15752" s="29" t="n">
        <f aca="false">INDEX(Einstellungen!$B$27:$B$50,7)</f>
        <v>0.7</v>
      </c>
      <c r="J15752" s="29" t="n">
        <f aca="false">F15752*I15752</f>
        <v>29.6368905</v>
      </c>
    </row>
    <row r="15753" customFormat="false" ht="15" hidden="false" customHeight="false" outlineLevel="0" collapsed="false">
      <c r="A15753" s="28" t="n">
        <v>46237</v>
      </c>
      <c r="B15753" s="21" t="s">
        <v>119</v>
      </c>
      <c r="C15753" s="21" t="s">
        <v>140</v>
      </c>
      <c r="D15753" s="29" t="n">
        <v>164.49</v>
      </c>
      <c r="E15753" s="29" t="n">
        <f aca="false">D15753/10</f>
        <v>16.449</v>
      </c>
      <c r="F15753" s="29" t="n">
        <f aca="false">(E15753+Einstellungen!$B$20)*(1+Einstellungen!$B$10)</f>
        <v>41.77495</v>
      </c>
      <c r="G15753" s="21" t="str">
        <f aca="false">IF(F15753&lt;Einstellungen!$B$5,"ja","nein")</f>
        <v>nein</v>
      </c>
      <c r="H15753" s="21" t="s">
        <v>35</v>
      </c>
      <c r="I15753" s="29" t="n">
        <f aca="false">INDEX(Einstellungen!$B$27:$B$50,8)</f>
        <v>0.95</v>
      </c>
      <c r="J15753" s="29" t="n">
        <f aca="false">F15753*I15753</f>
        <v>39.6862025</v>
      </c>
    </row>
    <row r="15754" customFormat="false" ht="15" hidden="false" customHeight="false" outlineLevel="0" collapsed="false">
      <c r="A15754" s="28" t="n">
        <v>46237</v>
      </c>
      <c r="B15754" s="21" t="s">
        <v>120</v>
      </c>
      <c r="C15754" s="21" t="s">
        <v>140</v>
      </c>
      <c r="D15754" s="29" t="n">
        <v>150</v>
      </c>
      <c r="E15754" s="29" t="n">
        <f aca="false">D15754/10</f>
        <v>15</v>
      </c>
      <c r="F15754" s="29" t="n">
        <f aca="false">(E15754+Einstellungen!$B$20)*(1+Einstellungen!$B$10)</f>
        <v>40.05064</v>
      </c>
      <c r="G15754" s="21" t="str">
        <f aca="false">IF(F15754&lt;Einstellungen!$B$5,"ja","nein")</f>
        <v>nein</v>
      </c>
      <c r="H15754" s="21" t="s">
        <v>35</v>
      </c>
      <c r="I15754" s="29" t="n">
        <f aca="false">INDEX(Einstellungen!$B$27:$B$50,9)</f>
        <v>1.05</v>
      </c>
      <c r="J15754" s="29" t="n">
        <f aca="false">F15754*I15754</f>
        <v>42.053172</v>
      </c>
    </row>
    <row r="15755" customFormat="false" ht="15" hidden="false" customHeight="false" outlineLevel="0" collapsed="false">
      <c r="A15755" s="28" t="n">
        <v>46237</v>
      </c>
      <c r="B15755" s="21" t="s">
        <v>121</v>
      </c>
      <c r="C15755" s="21" t="s">
        <v>140</v>
      </c>
      <c r="D15755" s="29" t="n">
        <v>135.123</v>
      </c>
      <c r="E15755" s="29" t="n">
        <f aca="false">D15755/10</f>
        <v>13.5123</v>
      </c>
      <c r="F15755" s="29" t="n">
        <f aca="false">(E15755+Einstellungen!$B$20)*(1+Einstellungen!$B$10)</f>
        <v>38.280277</v>
      </c>
      <c r="G15755" s="21" t="str">
        <f aca="false">IF(F15755&lt;Einstellungen!$B$5,"ja","nein")</f>
        <v>nein</v>
      </c>
      <c r="H15755" s="21" t="s">
        <v>35</v>
      </c>
      <c r="I15755" s="29" t="n">
        <f aca="false">INDEX(Einstellungen!$B$27:$B$50,10)</f>
        <v>1.05</v>
      </c>
      <c r="J15755" s="29" t="n">
        <f aca="false">F15755*I15755</f>
        <v>40.19429085</v>
      </c>
    </row>
    <row r="15756" customFormat="false" ht="15" hidden="false" customHeight="false" outlineLevel="0" collapsed="false">
      <c r="A15756" s="28" t="n">
        <v>46237</v>
      </c>
      <c r="B15756" s="21" t="s">
        <v>122</v>
      </c>
      <c r="C15756" s="21" t="s">
        <v>140</v>
      </c>
      <c r="D15756" s="29" t="n">
        <v>110.785</v>
      </c>
      <c r="E15756" s="29" t="n">
        <f aca="false">D15756/10</f>
        <v>11.0785</v>
      </c>
      <c r="F15756" s="29" t="n">
        <f aca="false">(E15756+Einstellungen!$B$20)*(1+Einstellungen!$B$10)</f>
        <v>35.384055</v>
      </c>
      <c r="G15756" s="21" t="str">
        <f aca="false">IF(F15756&lt;Einstellungen!$B$5,"ja","nein")</f>
        <v>nein</v>
      </c>
      <c r="H15756" s="21" t="s">
        <v>35</v>
      </c>
      <c r="I15756" s="29" t="n">
        <f aca="false">INDEX(Einstellungen!$B$27:$B$50,11)</f>
        <v>1.05</v>
      </c>
      <c r="J15756" s="29" t="n">
        <f aca="false">F15756*I15756</f>
        <v>37.15325775</v>
      </c>
    </row>
    <row r="15757" customFormat="false" ht="15" hidden="false" customHeight="false" outlineLevel="0" collapsed="false">
      <c r="A15757" s="28" t="n">
        <v>46237</v>
      </c>
      <c r="B15757" s="21" t="s">
        <v>123</v>
      </c>
      <c r="C15757" s="21" t="s">
        <v>140</v>
      </c>
      <c r="D15757" s="29" t="n">
        <v>69.677</v>
      </c>
      <c r="E15757" s="29" t="n">
        <f aca="false">D15757/10</f>
        <v>6.9677</v>
      </c>
      <c r="F15757" s="29" t="n">
        <f aca="false">(E15757+Einstellungen!$B$20)*(1+Einstellungen!$B$10)</f>
        <v>30.492203</v>
      </c>
      <c r="G15757" s="21" t="str">
        <f aca="false">IF(F15757&lt;Einstellungen!$B$5,"ja","nein")</f>
        <v>nein</v>
      </c>
      <c r="H15757" s="21" t="s">
        <v>35</v>
      </c>
      <c r="I15757" s="29" t="n">
        <f aca="false">INDEX(Einstellungen!$B$27:$B$50,12)</f>
        <v>1.1</v>
      </c>
      <c r="J15757" s="29" t="n">
        <f aca="false">F15757*I15757</f>
        <v>33.5414233</v>
      </c>
    </row>
    <row r="15758" customFormat="false" ht="15" hidden="false" customHeight="false" outlineLevel="0" collapsed="false">
      <c r="A15758" s="28" t="n">
        <v>46237</v>
      </c>
      <c r="B15758" s="21" t="s">
        <v>124</v>
      </c>
      <c r="C15758" s="21" t="s">
        <v>140</v>
      </c>
      <c r="D15758" s="29" t="n">
        <v>26.03</v>
      </c>
      <c r="E15758" s="29" t="n">
        <f aca="false">D15758/10</f>
        <v>2.603</v>
      </c>
      <c r="F15758" s="29" t="n">
        <f aca="false">(E15758+Einstellungen!$B$20)*(1+Einstellungen!$B$10)</f>
        <v>25.29821</v>
      </c>
      <c r="G15758" s="21" t="str">
        <f aca="false">IF(F15758&lt;Einstellungen!$B$5,"ja","nein")</f>
        <v>ja</v>
      </c>
      <c r="H15758" s="21" t="s">
        <v>35</v>
      </c>
      <c r="I15758" s="29" t="n">
        <f aca="false">INDEX(Einstellungen!$B$27:$B$50,13)</f>
        <v>1.2</v>
      </c>
      <c r="J15758" s="29" t="n">
        <f aca="false">F15758*I15758</f>
        <v>30.357852</v>
      </c>
    </row>
    <row r="15759" customFormat="false" ht="15" hidden="false" customHeight="false" outlineLevel="0" collapsed="false">
      <c r="A15759" s="28" t="n">
        <v>46237</v>
      </c>
      <c r="B15759" s="21" t="s">
        <v>125</v>
      </c>
      <c r="C15759" s="21" t="s">
        <v>140</v>
      </c>
      <c r="D15759" s="29" t="n">
        <v>16.387</v>
      </c>
      <c r="E15759" s="29" t="n">
        <f aca="false">D15759/10</f>
        <v>1.6387</v>
      </c>
      <c r="F15759" s="29" t="n">
        <f aca="false">(E15759+Einstellungen!$B$20)*(1+Einstellungen!$B$10)</f>
        <v>24.150693</v>
      </c>
      <c r="G15759" s="21" t="str">
        <f aca="false">IF(F15759&lt;Einstellungen!$B$5,"ja","nein")</f>
        <v>ja</v>
      </c>
      <c r="H15759" s="21" t="s">
        <v>35</v>
      </c>
      <c r="I15759" s="29" t="n">
        <f aca="false">INDEX(Einstellungen!$B$27:$B$50,14)</f>
        <v>1.15</v>
      </c>
      <c r="J15759" s="29" t="n">
        <f aca="false">F15759*I15759</f>
        <v>27.77329695</v>
      </c>
    </row>
    <row r="15760" customFormat="false" ht="15" hidden="false" customHeight="false" outlineLevel="0" collapsed="false">
      <c r="A15760" s="28" t="n">
        <v>46237</v>
      </c>
      <c r="B15760" s="21" t="s">
        <v>126</v>
      </c>
      <c r="C15760" s="21" t="s">
        <v>140</v>
      </c>
      <c r="D15760" s="29" t="n">
        <v>22.555</v>
      </c>
      <c r="E15760" s="29" t="n">
        <f aca="false">D15760/10</f>
        <v>2.2555</v>
      </c>
      <c r="F15760" s="29" t="n">
        <f aca="false">(E15760+Einstellungen!$B$20)*(1+Einstellungen!$B$10)</f>
        <v>24.884685</v>
      </c>
      <c r="G15760" s="21" t="str">
        <f aca="false">IF(F15760&lt;Einstellungen!$B$5,"ja","nein")</f>
        <v>ja</v>
      </c>
      <c r="H15760" s="21" t="s">
        <v>35</v>
      </c>
      <c r="I15760" s="29" t="n">
        <f aca="false">INDEX(Einstellungen!$B$27:$B$50,15)</f>
        <v>1</v>
      </c>
      <c r="J15760" s="29" t="n">
        <f aca="false">F15760*I15760</f>
        <v>24.884685</v>
      </c>
    </row>
    <row r="15761" customFormat="false" ht="15" hidden="false" customHeight="false" outlineLevel="0" collapsed="false">
      <c r="A15761" s="28" t="n">
        <v>46237</v>
      </c>
      <c r="B15761" s="21" t="s">
        <v>127</v>
      </c>
      <c r="C15761" s="21" t="s">
        <v>140</v>
      </c>
      <c r="D15761" s="29" t="n">
        <v>60.812</v>
      </c>
      <c r="E15761" s="29" t="n">
        <f aca="false">D15761/10</f>
        <v>6.0812</v>
      </c>
      <c r="F15761" s="29" t="n">
        <f aca="false">(E15761+Einstellungen!$B$20)*(1+Einstellungen!$B$10)</f>
        <v>29.437268</v>
      </c>
      <c r="G15761" s="21" t="str">
        <f aca="false">IF(F15761&lt;Einstellungen!$B$5,"ja","nein")</f>
        <v>nein</v>
      </c>
      <c r="H15761" s="21" t="s">
        <v>35</v>
      </c>
      <c r="I15761" s="29" t="n">
        <f aca="false">INDEX(Einstellungen!$B$27:$B$50,16)</f>
        <v>0.95</v>
      </c>
      <c r="J15761" s="29" t="n">
        <f aca="false">F15761*I15761</f>
        <v>27.9654046</v>
      </c>
    </row>
    <row r="15762" customFormat="false" ht="15" hidden="false" customHeight="false" outlineLevel="0" collapsed="false">
      <c r="A15762" s="28" t="n">
        <v>46237</v>
      </c>
      <c r="B15762" s="21" t="s">
        <v>128</v>
      </c>
      <c r="C15762" s="21" t="s">
        <v>140</v>
      </c>
      <c r="D15762" s="29" t="n">
        <v>102.808</v>
      </c>
      <c r="E15762" s="29" t="n">
        <f aca="false">D15762/10</f>
        <v>10.2808</v>
      </c>
      <c r="F15762" s="29" t="n">
        <f aca="false">(E15762+Einstellungen!$B$20)*(1+Einstellungen!$B$10)</f>
        <v>34.434792</v>
      </c>
      <c r="G15762" s="21" t="str">
        <f aca="false">IF(F15762&lt;Einstellungen!$B$5,"ja","nein")</f>
        <v>nein</v>
      </c>
      <c r="H15762" s="21" t="s">
        <v>35</v>
      </c>
      <c r="I15762" s="29" t="n">
        <f aca="false">INDEX(Einstellungen!$B$27:$B$50,17)</f>
        <v>0.95</v>
      </c>
      <c r="J15762" s="29" t="n">
        <f aca="false">F15762*I15762</f>
        <v>32.7130524</v>
      </c>
    </row>
    <row r="15763" customFormat="false" ht="15" hidden="false" customHeight="false" outlineLevel="0" collapsed="false">
      <c r="A15763" s="28" t="n">
        <v>46237</v>
      </c>
      <c r="B15763" s="21" t="s">
        <v>129</v>
      </c>
      <c r="C15763" s="21" t="s">
        <v>140</v>
      </c>
      <c r="D15763" s="29" t="n">
        <v>139.8</v>
      </c>
      <c r="E15763" s="29" t="n">
        <f aca="false">D15763/10</f>
        <v>13.98</v>
      </c>
      <c r="F15763" s="29" t="n">
        <f aca="false">(E15763+Einstellungen!$B$20)*(1+Einstellungen!$B$10)</f>
        <v>38.83684</v>
      </c>
      <c r="G15763" s="21" t="str">
        <f aca="false">IF(F15763&lt;Einstellungen!$B$5,"ja","nein")</f>
        <v>nein</v>
      </c>
      <c r="H15763" s="21" t="s">
        <v>35</v>
      </c>
      <c r="I15763" s="29" t="n">
        <f aca="false">INDEX(Einstellungen!$B$27:$B$50,18)</f>
        <v>1.1</v>
      </c>
      <c r="J15763" s="29" t="n">
        <f aca="false">F15763*I15763</f>
        <v>42.720524</v>
      </c>
    </row>
    <row r="15764" customFormat="false" ht="15" hidden="false" customHeight="false" outlineLevel="0" collapsed="false">
      <c r="A15764" s="28" t="n">
        <v>46237</v>
      </c>
      <c r="B15764" s="21" t="s">
        <v>130</v>
      </c>
      <c r="C15764" s="21" t="s">
        <v>140</v>
      </c>
      <c r="D15764" s="29" t="n">
        <v>169.028</v>
      </c>
      <c r="E15764" s="29" t="n">
        <f aca="false">D15764/10</f>
        <v>16.9028</v>
      </c>
      <c r="F15764" s="29" t="n">
        <f aca="false">(E15764+Einstellungen!$B$20)*(1+Einstellungen!$B$10)</f>
        <v>42.314972</v>
      </c>
      <c r="G15764" s="21" t="str">
        <f aca="false">IF(F15764&lt;Einstellungen!$B$5,"ja","nein")</f>
        <v>nein</v>
      </c>
      <c r="H15764" s="21" t="s">
        <v>35</v>
      </c>
      <c r="I15764" s="29" t="n">
        <f aca="false">INDEX(Einstellungen!$B$27:$B$50,19)</f>
        <v>1.35</v>
      </c>
      <c r="J15764" s="29" t="n">
        <f aca="false">F15764*I15764</f>
        <v>57.1252122</v>
      </c>
    </row>
    <row r="15765" customFormat="false" ht="15" hidden="false" customHeight="false" outlineLevel="0" collapsed="false">
      <c r="A15765" s="28" t="n">
        <v>46237</v>
      </c>
      <c r="B15765" s="21" t="s">
        <v>131</v>
      </c>
      <c r="C15765" s="21" t="s">
        <v>140</v>
      </c>
      <c r="D15765" s="29" t="n">
        <v>205.768</v>
      </c>
      <c r="E15765" s="29" t="n">
        <f aca="false">D15765/10</f>
        <v>20.5768</v>
      </c>
      <c r="F15765" s="29" t="n">
        <f aca="false">(E15765+Einstellungen!$B$20)*(1+Einstellungen!$B$10)</f>
        <v>46.687032</v>
      </c>
      <c r="G15765" s="21" t="str">
        <f aca="false">IF(F15765&lt;Einstellungen!$B$5,"ja","nein")</f>
        <v>nein</v>
      </c>
      <c r="H15765" s="21" t="s">
        <v>35</v>
      </c>
      <c r="I15765" s="29" t="n">
        <f aca="false">INDEX(Einstellungen!$B$27:$B$50,20)</f>
        <v>1.45</v>
      </c>
      <c r="J15765" s="29" t="n">
        <f aca="false">F15765*I15765</f>
        <v>67.6961964</v>
      </c>
    </row>
    <row r="15766" customFormat="false" ht="15" hidden="false" customHeight="false" outlineLevel="0" collapsed="false">
      <c r="A15766" s="28" t="n">
        <v>46237</v>
      </c>
      <c r="B15766" s="21" t="s">
        <v>132</v>
      </c>
      <c r="C15766" s="21" t="s">
        <v>140</v>
      </c>
      <c r="D15766" s="29" t="n">
        <v>200.675</v>
      </c>
      <c r="E15766" s="29" t="n">
        <f aca="false">D15766/10</f>
        <v>20.0675</v>
      </c>
      <c r="F15766" s="29" t="n">
        <f aca="false">(E15766+Einstellungen!$B$20)*(1+Einstellungen!$B$10)</f>
        <v>46.080965</v>
      </c>
      <c r="G15766" s="21" t="str">
        <f aca="false">IF(F15766&lt;Einstellungen!$B$5,"ja","nein")</f>
        <v>nein</v>
      </c>
      <c r="H15766" s="21" t="s">
        <v>35</v>
      </c>
      <c r="I15766" s="29" t="n">
        <f aca="false">INDEX(Einstellungen!$B$27:$B$50,21)</f>
        <v>1.4</v>
      </c>
      <c r="J15766" s="29" t="n">
        <f aca="false">F15766*I15766</f>
        <v>64.513351</v>
      </c>
    </row>
    <row r="15767" customFormat="false" ht="15" hidden="false" customHeight="false" outlineLevel="0" collapsed="false">
      <c r="A15767" s="28" t="n">
        <v>46237</v>
      </c>
      <c r="B15767" s="21" t="s">
        <v>133</v>
      </c>
      <c r="C15767" s="21" t="s">
        <v>140</v>
      </c>
      <c r="D15767" s="29" t="n">
        <v>185.808</v>
      </c>
      <c r="E15767" s="29" t="n">
        <f aca="false">D15767/10</f>
        <v>18.5808</v>
      </c>
      <c r="F15767" s="29" t="n">
        <f aca="false">(E15767+Einstellungen!$B$20)*(1+Einstellungen!$B$10)</f>
        <v>44.311792</v>
      </c>
      <c r="G15767" s="21" t="str">
        <f aca="false">IF(F15767&lt;Einstellungen!$B$5,"ja","nein")</f>
        <v>nein</v>
      </c>
      <c r="H15767" s="21" t="s">
        <v>35</v>
      </c>
      <c r="I15767" s="29" t="n">
        <f aca="false">INDEX(Einstellungen!$B$27:$B$50,22)</f>
        <v>1.25</v>
      </c>
      <c r="J15767" s="29" t="n">
        <f aca="false">F15767*I15767</f>
        <v>55.38974</v>
      </c>
    </row>
    <row r="15768" customFormat="false" ht="15" hidden="false" customHeight="false" outlineLevel="0" collapsed="false">
      <c r="A15768" s="28" t="n">
        <v>46237</v>
      </c>
      <c r="B15768" s="21" t="s">
        <v>134</v>
      </c>
      <c r="C15768" s="21" t="s">
        <v>140</v>
      </c>
      <c r="D15768" s="29" t="n">
        <v>174.43</v>
      </c>
      <c r="E15768" s="29" t="n">
        <f aca="false">D15768/10</f>
        <v>17.443</v>
      </c>
      <c r="F15768" s="29" t="n">
        <f aca="false">(E15768+Einstellungen!$B$20)*(1+Einstellungen!$B$10)</f>
        <v>42.95781</v>
      </c>
      <c r="G15768" s="21" t="str">
        <f aca="false">IF(F15768&lt;Einstellungen!$B$5,"ja","nein")</f>
        <v>nein</v>
      </c>
      <c r="H15768" s="21" t="s">
        <v>35</v>
      </c>
      <c r="I15768" s="29" t="n">
        <f aca="false">INDEX(Einstellungen!$B$27:$B$50,23)</f>
        <v>1.05</v>
      </c>
      <c r="J15768" s="29" t="n">
        <f aca="false">F15768*I15768</f>
        <v>45.1057005</v>
      </c>
    </row>
    <row r="15769" customFormat="false" ht="15" hidden="false" customHeight="false" outlineLevel="0" collapsed="false">
      <c r="A15769" s="28" t="n">
        <v>46237</v>
      </c>
      <c r="B15769" s="21" t="s">
        <v>135</v>
      </c>
      <c r="C15769" s="21" t="s">
        <v>140</v>
      </c>
      <c r="D15769" s="29" t="n">
        <v>157.137</v>
      </c>
      <c r="E15769" s="29" t="n">
        <f aca="false">D15769/10</f>
        <v>15.7137</v>
      </c>
      <c r="F15769" s="29" t="n">
        <f aca="false">(E15769+Einstellungen!$B$20)*(1+Einstellungen!$B$10)</f>
        <v>40.899943</v>
      </c>
      <c r="G15769" s="21" t="str">
        <f aca="false">IF(F15769&lt;Einstellungen!$B$5,"ja","nein")</f>
        <v>nein</v>
      </c>
      <c r="H15769" s="21" t="s">
        <v>35</v>
      </c>
      <c r="I15769" s="29" t="n">
        <f aca="false">INDEX(Einstellungen!$B$27:$B$50,24)</f>
        <v>0.8</v>
      </c>
      <c r="J15769" s="29" t="n">
        <f aca="false">F15769*I15769</f>
        <v>32.7199544</v>
      </c>
    </row>
    <row r="15770" customFormat="false" ht="15" hidden="false" customHeight="false" outlineLevel="0" collapsed="false">
      <c r="A15770" s="28" t="n">
        <v>46238</v>
      </c>
      <c r="B15770" s="21" t="s">
        <v>111</v>
      </c>
      <c r="C15770" s="21" t="s">
        <v>141</v>
      </c>
      <c r="D15770" s="29" t="n">
        <v>154</v>
      </c>
      <c r="E15770" s="29" t="n">
        <f aca="false">D15770/10</f>
        <v>15.4</v>
      </c>
      <c r="F15770" s="29" t="n">
        <f aca="false">(E15770+Einstellungen!$B$20)*(1+Einstellungen!$B$10)</f>
        <v>40.52664</v>
      </c>
      <c r="G15770" s="21" t="str">
        <f aca="false">IF(F15770&lt;Einstellungen!$B$5,"ja","nein")</f>
        <v>nein</v>
      </c>
      <c r="H15770" s="21" t="s">
        <v>35</v>
      </c>
      <c r="I15770" s="29" t="n">
        <f aca="false">INDEX(Einstellungen!$B$27:$B$50,1)</f>
        <v>0.6</v>
      </c>
      <c r="J15770" s="29" t="n">
        <f aca="false">F15770*I15770</f>
        <v>24.315984</v>
      </c>
    </row>
    <row r="15771" customFormat="false" ht="15" hidden="false" customHeight="false" outlineLevel="0" collapsed="false">
      <c r="A15771" s="28" t="n">
        <v>46238</v>
      </c>
      <c r="B15771" s="21" t="s">
        <v>113</v>
      </c>
      <c r="C15771" s="21" t="s">
        <v>141</v>
      </c>
      <c r="D15771" s="29" t="n">
        <v>144.718</v>
      </c>
      <c r="E15771" s="29" t="n">
        <f aca="false">D15771/10</f>
        <v>14.4718</v>
      </c>
      <c r="F15771" s="29" t="n">
        <f aca="false">(E15771+Einstellungen!$B$20)*(1+Einstellungen!$B$10)</f>
        <v>39.422082</v>
      </c>
      <c r="G15771" s="21" t="str">
        <f aca="false">IF(F15771&lt;Einstellungen!$B$5,"ja","nein")</f>
        <v>nein</v>
      </c>
      <c r="H15771" s="21" t="s">
        <v>35</v>
      </c>
      <c r="I15771" s="29" t="n">
        <f aca="false">INDEX(Einstellungen!$B$27:$B$50,2)</f>
        <v>0.5</v>
      </c>
      <c r="J15771" s="29" t="n">
        <f aca="false">F15771*I15771</f>
        <v>19.711041</v>
      </c>
    </row>
    <row r="15772" customFormat="false" ht="15" hidden="false" customHeight="false" outlineLevel="0" collapsed="false">
      <c r="A15772" s="28" t="n">
        <v>46238</v>
      </c>
      <c r="B15772" s="21" t="s">
        <v>114</v>
      </c>
      <c r="C15772" s="21" t="s">
        <v>141</v>
      </c>
      <c r="D15772" s="29" t="n">
        <v>138.995</v>
      </c>
      <c r="E15772" s="29" t="n">
        <f aca="false">D15772/10</f>
        <v>13.8995</v>
      </c>
      <c r="F15772" s="29" t="n">
        <f aca="false">(E15772+Einstellungen!$B$20)*(1+Einstellungen!$B$10)</f>
        <v>38.741045</v>
      </c>
      <c r="G15772" s="21" t="str">
        <f aca="false">IF(F15772&lt;Einstellungen!$B$5,"ja","nein")</f>
        <v>nein</v>
      </c>
      <c r="H15772" s="21" t="s">
        <v>35</v>
      </c>
      <c r="I15772" s="29" t="n">
        <f aca="false">INDEX(Einstellungen!$B$27:$B$50,3)</f>
        <v>0.45</v>
      </c>
      <c r="J15772" s="29" t="n">
        <f aca="false">F15772*I15772</f>
        <v>17.43347025</v>
      </c>
    </row>
    <row r="15773" customFormat="false" ht="15" hidden="false" customHeight="false" outlineLevel="0" collapsed="false">
      <c r="A15773" s="28" t="n">
        <v>46238</v>
      </c>
      <c r="B15773" s="21" t="s">
        <v>115</v>
      </c>
      <c r="C15773" s="21" t="s">
        <v>141</v>
      </c>
      <c r="D15773" s="29" t="n">
        <v>137.105</v>
      </c>
      <c r="E15773" s="29" t="n">
        <f aca="false">D15773/10</f>
        <v>13.7105</v>
      </c>
      <c r="F15773" s="29" t="n">
        <f aca="false">(E15773+Einstellungen!$B$20)*(1+Einstellungen!$B$10)</f>
        <v>38.516135</v>
      </c>
      <c r="G15773" s="21" t="str">
        <f aca="false">IF(F15773&lt;Einstellungen!$B$5,"ja","nein")</f>
        <v>nein</v>
      </c>
      <c r="H15773" s="21" t="s">
        <v>35</v>
      </c>
      <c r="I15773" s="29" t="n">
        <f aca="false">INDEX(Einstellungen!$B$27:$B$50,4)</f>
        <v>0.45</v>
      </c>
      <c r="J15773" s="29" t="n">
        <f aca="false">F15773*I15773</f>
        <v>17.33226075</v>
      </c>
    </row>
    <row r="15774" customFormat="false" ht="15" hidden="false" customHeight="false" outlineLevel="0" collapsed="false">
      <c r="A15774" s="28" t="n">
        <v>46238</v>
      </c>
      <c r="B15774" s="21" t="s">
        <v>116</v>
      </c>
      <c r="C15774" s="21" t="s">
        <v>141</v>
      </c>
      <c r="D15774" s="29" t="n">
        <v>143.165</v>
      </c>
      <c r="E15774" s="29" t="n">
        <f aca="false">D15774/10</f>
        <v>14.3165</v>
      </c>
      <c r="F15774" s="29" t="n">
        <f aca="false">(E15774+Einstellungen!$B$20)*(1+Einstellungen!$B$10)</f>
        <v>39.237275</v>
      </c>
      <c r="G15774" s="21" t="str">
        <f aca="false">IF(F15774&lt;Einstellungen!$B$5,"ja","nein")</f>
        <v>nein</v>
      </c>
      <c r="H15774" s="21" t="s">
        <v>35</v>
      </c>
      <c r="I15774" s="29" t="n">
        <f aca="false">INDEX(Einstellungen!$B$27:$B$50,5)</f>
        <v>0.45</v>
      </c>
      <c r="J15774" s="29" t="n">
        <f aca="false">F15774*I15774</f>
        <v>17.65677375</v>
      </c>
    </row>
    <row r="15775" customFormat="false" ht="15" hidden="false" customHeight="false" outlineLevel="0" collapsed="false">
      <c r="A15775" s="28" t="n">
        <v>46238</v>
      </c>
      <c r="B15775" s="21" t="s">
        <v>117</v>
      </c>
      <c r="C15775" s="21" t="s">
        <v>141</v>
      </c>
      <c r="D15775" s="29" t="n">
        <v>156.952</v>
      </c>
      <c r="E15775" s="29" t="n">
        <f aca="false">D15775/10</f>
        <v>15.6952</v>
      </c>
      <c r="F15775" s="29" t="n">
        <f aca="false">(E15775+Einstellungen!$B$20)*(1+Einstellungen!$B$10)</f>
        <v>40.877928</v>
      </c>
      <c r="G15775" s="21" t="str">
        <f aca="false">IF(F15775&lt;Einstellungen!$B$5,"ja","nein")</f>
        <v>nein</v>
      </c>
      <c r="H15775" s="21" t="s">
        <v>35</v>
      </c>
      <c r="I15775" s="29" t="n">
        <f aca="false">INDEX(Einstellungen!$B$27:$B$50,6)</f>
        <v>0.5</v>
      </c>
      <c r="J15775" s="29" t="n">
        <f aca="false">F15775*I15775</f>
        <v>20.438964</v>
      </c>
    </row>
    <row r="15776" customFormat="false" ht="15" hidden="false" customHeight="false" outlineLevel="0" collapsed="false">
      <c r="A15776" s="28" t="n">
        <v>46238</v>
      </c>
      <c r="B15776" s="21" t="s">
        <v>118</v>
      </c>
      <c r="C15776" s="21" t="s">
        <v>141</v>
      </c>
      <c r="D15776" s="29" t="n">
        <v>170.933</v>
      </c>
      <c r="E15776" s="29" t="n">
        <f aca="false">D15776/10</f>
        <v>17.0933</v>
      </c>
      <c r="F15776" s="29" t="n">
        <f aca="false">(E15776+Einstellungen!$B$20)*(1+Einstellungen!$B$10)</f>
        <v>42.541667</v>
      </c>
      <c r="G15776" s="21" t="str">
        <f aca="false">IF(F15776&lt;Einstellungen!$B$5,"ja","nein")</f>
        <v>nein</v>
      </c>
      <c r="H15776" s="21" t="s">
        <v>35</v>
      </c>
      <c r="I15776" s="29" t="n">
        <f aca="false">INDEX(Einstellungen!$B$27:$B$50,7)</f>
        <v>0.7</v>
      </c>
      <c r="J15776" s="29" t="n">
        <f aca="false">F15776*I15776</f>
        <v>29.7791669</v>
      </c>
    </row>
    <row r="15777" customFormat="false" ht="15" hidden="false" customHeight="false" outlineLevel="0" collapsed="false">
      <c r="A15777" s="28" t="n">
        <v>46238</v>
      </c>
      <c r="B15777" s="21" t="s">
        <v>119</v>
      </c>
      <c r="C15777" s="21" t="s">
        <v>141</v>
      </c>
      <c r="D15777" s="29" t="n">
        <v>169.282</v>
      </c>
      <c r="E15777" s="29" t="n">
        <f aca="false">D15777/10</f>
        <v>16.9282</v>
      </c>
      <c r="F15777" s="29" t="n">
        <f aca="false">(E15777+Einstellungen!$B$20)*(1+Einstellungen!$B$10)</f>
        <v>42.345198</v>
      </c>
      <c r="G15777" s="21" t="str">
        <f aca="false">IF(F15777&lt;Einstellungen!$B$5,"ja","nein")</f>
        <v>nein</v>
      </c>
      <c r="H15777" s="21" t="s">
        <v>35</v>
      </c>
      <c r="I15777" s="29" t="n">
        <f aca="false">INDEX(Einstellungen!$B$27:$B$50,8)</f>
        <v>0.95</v>
      </c>
      <c r="J15777" s="29" t="n">
        <f aca="false">F15777*I15777</f>
        <v>40.2279381</v>
      </c>
    </row>
    <row r="15778" customFormat="false" ht="15" hidden="false" customHeight="false" outlineLevel="0" collapsed="false">
      <c r="A15778" s="28" t="n">
        <v>46238</v>
      </c>
      <c r="B15778" s="21" t="s">
        <v>120</v>
      </c>
      <c r="C15778" s="21" t="s">
        <v>141</v>
      </c>
      <c r="D15778" s="29" t="n">
        <v>161.49</v>
      </c>
      <c r="E15778" s="29" t="n">
        <f aca="false">D15778/10</f>
        <v>16.149</v>
      </c>
      <c r="F15778" s="29" t="n">
        <f aca="false">(E15778+Einstellungen!$B$20)*(1+Einstellungen!$B$10)</f>
        <v>41.41795</v>
      </c>
      <c r="G15778" s="21" t="str">
        <f aca="false">IF(F15778&lt;Einstellungen!$B$5,"ja","nein")</f>
        <v>nein</v>
      </c>
      <c r="H15778" s="21" t="s">
        <v>35</v>
      </c>
      <c r="I15778" s="29" t="n">
        <f aca="false">INDEX(Einstellungen!$B$27:$B$50,9)</f>
        <v>1.05</v>
      </c>
      <c r="J15778" s="29" t="n">
        <f aca="false">F15778*I15778</f>
        <v>43.4888475</v>
      </c>
    </row>
    <row r="15779" customFormat="false" ht="15" hidden="false" customHeight="false" outlineLevel="0" collapsed="false">
      <c r="A15779" s="28" t="n">
        <v>46238</v>
      </c>
      <c r="B15779" s="21" t="s">
        <v>121</v>
      </c>
      <c r="C15779" s="21" t="s">
        <v>141</v>
      </c>
      <c r="D15779" s="29" t="n">
        <v>146.537</v>
      </c>
      <c r="E15779" s="29" t="n">
        <f aca="false">D15779/10</f>
        <v>14.6537</v>
      </c>
      <c r="F15779" s="29" t="n">
        <f aca="false">(E15779+Einstellungen!$B$20)*(1+Einstellungen!$B$10)</f>
        <v>39.638543</v>
      </c>
      <c r="G15779" s="21" t="str">
        <f aca="false">IF(F15779&lt;Einstellungen!$B$5,"ja","nein")</f>
        <v>nein</v>
      </c>
      <c r="H15779" s="21" t="s">
        <v>35</v>
      </c>
      <c r="I15779" s="29" t="n">
        <f aca="false">INDEX(Einstellungen!$B$27:$B$50,10)</f>
        <v>1.05</v>
      </c>
      <c r="J15779" s="29" t="n">
        <f aca="false">F15779*I15779</f>
        <v>41.62047015</v>
      </c>
    </row>
    <row r="15780" customFormat="false" ht="15" hidden="false" customHeight="false" outlineLevel="0" collapsed="false">
      <c r="A15780" s="28" t="n">
        <v>46238</v>
      </c>
      <c r="B15780" s="21" t="s">
        <v>122</v>
      </c>
      <c r="C15780" s="21" t="s">
        <v>141</v>
      </c>
      <c r="D15780" s="29" t="n">
        <v>124.51</v>
      </c>
      <c r="E15780" s="29" t="n">
        <f aca="false">D15780/10</f>
        <v>12.451</v>
      </c>
      <c r="F15780" s="29" t="n">
        <f aca="false">(E15780+Einstellungen!$B$20)*(1+Einstellungen!$B$10)</f>
        <v>37.01733</v>
      </c>
      <c r="G15780" s="21" t="str">
        <f aca="false">IF(F15780&lt;Einstellungen!$B$5,"ja","nein")</f>
        <v>nein</v>
      </c>
      <c r="H15780" s="21" t="s">
        <v>35</v>
      </c>
      <c r="I15780" s="29" t="n">
        <f aca="false">INDEX(Einstellungen!$B$27:$B$50,11)</f>
        <v>1.05</v>
      </c>
      <c r="J15780" s="29" t="n">
        <f aca="false">F15780*I15780</f>
        <v>38.8681965</v>
      </c>
    </row>
    <row r="15781" customFormat="false" ht="15" hidden="false" customHeight="false" outlineLevel="0" collapsed="false">
      <c r="A15781" s="28" t="n">
        <v>46238</v>
      </c>
      <c r="B15781" s="21" t="s">
        <v>123</v>
      </c>
      <c r="C15781" s="21" t="s">
        <v>141</v>
      </c>
      <c r="D15781" s="29" t="n">
        <v>103.737</v>
      </c>
      <c r="E15781" s="29" t="n">
        <f aca="false">D15781/10</f>
        <v>10.3737</v>
      </c>
      <c r="F15781" s="29" t="n">
        <f aca="false">(E15781+Einstellungen!$B$20)*(1+Einstellungen!$B$10)</f>
        <v>34.545343</v>
      </c>
      <c r="G15781" s="21" t="str">
        <f aca="false">IF(F15781&lt;Einstellungen!$B$5,"ja","nein")</f>
        <v>nein</v>
      </c>
      <c r="H15781" s="21" t="s">
        <v>35</v>
      </c>
      <c r="I15781" s="29" t="n">
        <f aca="false">INDEX(Einstellungen!$B$27:$B$50,12)</f>
        <v>1.1</v>
      </c>
      <c r="J15781" s="29" t="n">
        <f aca="false">F15781*I15781</f>
        <v>37.9998773</v>
      </c>
    </row>
    <row r="15782" customFormat="false" ht="15" hidden="false" customHeight="false" outlineLevel="0" collapsed="false">
      <c r="A15782" s="28" t="n">
        <v>46238</v>
      </c>
      <c r="B15782" s="21" t="s">
        <v>124</v>
      </c>
      <c r="C15782" s="21" t="s">
        <v>141</v>
      </c>
      <c r="D15782" s="29" t="n">
        <v>87.312</v>
      </c>
      <c r="E15782" s="29" t="n">
        <f aca="false">D15782/10</f>
        <v>8.7312</v>
      </c>
      <c r="F15782" s="29" t="n">
        <f aca="false">(E15782+Einstellungen!$B$20)*(1+Einstellungen!$B$10)</f>
        <v>32.590768</v>
      </c>
      <c r="G15782" s="21" t="str">
        <f aca="false">IF(F15782&lt;Einstellungen!$B$5,"ja","nein")</f>
        <v>nein</v>
      </c>
      <c r="H15782" s="21" t="s">
        <v>35</v>
      </c>
      <c r="I15782" s="29" t="n">
        <f aca="false">INDEX(Einstellungen!$B$27:$B$50,13)</f>
        <v>1.2</v>
      </c>
      <c r="J15782" s="29" t="n">
        <f aca="false">F15782*I15782</f>
        <v>39.1089216</v>
      </c>
    </row>
    <row r="15783" customFormat="false" ht="15" hidden="false" customHeight="false" outlineLevel="0" collapsed="false">
      <c r="A15783" s="28" t="n">
        <v>46238</v>
      </c>
      <c r="B15783" s="21" t="s">
        <v>125</v>
      </c>
      <c r="C15783" s="21" t="s">
        <v>141</v>
      </c>
      <c r="D15783" s="29" t="n">
        <v>76.465</v>
      </c>
      <c r="E15783" s="29" t="n">
        <f aca="false">D15783/10</f>
        <v>7.6465</v>
      </c>
      <c r="F15783" s="29" t="n">
        <f aca="false">(E15783+Einstellungen!$B$20)*(1+Einstellungen!$B$10)</f>
        <v>31.299975</v>
      </c>
      <c r="G15783" s="21" t="str">
        <f aca="false">IF(F15783&lt;Einstellungen!$B$5,"ja","nein")</f>
        <v>nein</v>
      </c>
      <c r="H15783" s="21" t="s">
        <v>35</v>
      </c>
      <c r="I15783" s="29" t="n">
        <f aca="false">INDEX(Einstellungen!$B$27:$B$50,14)</f>
        <v>1.15</v>
      </c>
      <c r="J15783" s="29" t="n">
        <f aca="false">F15783*I15783</f>
        <v>35.99497125</v>
      </c>
    </row>
    <row r="15784" customFormat="false" ht="15" hidden="false" customHeight="false" outlineLevel="0" collapsed="false">
      <c r="A15784" s="28" t="n">
        <v>46238</v>
      </c>
      <c r="B15784" s="21" t="s">
        <v>126</v>
      </c>
      <c r="C15784" s="21" t="s">
        <v>141</v>
      </c>
      <c r="D15784" s="29" t="n">
        <v>84.062</v>
      </c>
      <c r="E15784" s="29" t="n">
        <f aca="false">D15784/10</f>
        <v>8.4062</v>
      </c>
      <c r="F15784" s="29" t="n">
        <f aca="false">(E15784+Einstellungen!$B$20)*(1+Einstellungen!$B$10)</f>
        <v>32.204018</v>
      </c>
      <c r="G15784" s="21" t="str">
        <f aca="false">IF(F15784&lt;Einstellungen!$B$5,"ja","nein")</f>
        <v>nein</v>
      </c>
      <c r="H15784" s="21" t="s">
        <v>35</v>
      </c>
      <c r="I15784" s="29" t="n">
        <f aca="false">INDEX(Einstellungen!$B$27:$B$50,15)</f>
        <v>1</v>
      </c>
      <c r="J15784" s="29" t="n">
        <f aca="false">F15784*I15784</f>
        <v>32.204018</v>
      </c>
    </row>
    <row r="15785" customFormat="false" ht="15" hidden="false" customHeight="false" outlineLevel="0" collapsed="false">
      <c r="A15785" s="28" t="n">
        <v>46238</v>
      </c>
      <c r="B15785" s="21" t="s">
        <v>127</v>
      </c>
      <c r="C15785" s="21" t="s">
        <v>141</v>
      </c>
      <c r="D15785" s="29" t="n">
        <v>109.457</v>
      </c>
      <c r="E15785" s="29" t="n">
        <f aca="false">D15785/10</f>
        <v>10.9457</v>
      </c>
      <c r="F15785" s="29" t="n">
        <f aca="false">(E15785+Einstellungen!$B$20)*(1+Einstellungen!$B$10)</f>
        <v>35.226023</v>
      </c>
      <c r="G15785" s="21" t="str">
        <f aca="false">IF(F15785&lt;Einstellungen!$B$5,"ja","nein")</f>
        <v>nein</v>
      </c>
      <c r="H15785" s="21" t="s">
        <v>35</v>
      </c>
      <c r="I15785" s="29" t="n">
        <f aca="false">INDEX(Einstellungen!$B$27:$B$50,16)</f>
        <v>0.95</v>
      </c>
      <c r="J15785" s="29" t="n">
        <f aca="false">F15785*I15785</f>
        <v>33.46472185</v>
      </c>
    </row>
    <row r="15786" customFormat="false" ht="15" hidden="false" customHeight="false" outlineLevel="0" collapsed="false">
      <c r="A15786" s="28" t="n">
        <v>46238</v>
      </c>
      <c r="B15786" s="21" t="s">
        <v>128</v>
      </c>
      <c r="C15786" s="21" t="s">
        <v>141</v>
      </c>
      <c r="D15786" s="29" t="n">
        <v>127.438</v>
      </c>
      <c r="E15786" s="29" t="n">
        <f aca="false">D15786/10</f>
        <v>12.7438</v>
      </c>
      <c r="F15786" s="29" t="n">
        <f aca="false">(E15786+Einstellungen!$B$20)*(1+Einstellungen!$B$10)</f>
        <v>37.365762</v>
      </c>
      <c r="G15786" s="21" t="str">
        <f aca="false">IF(F15786&lt;Einstellungen!$B$5,"ja","nein")</f>
        <v>nein</v>
      </c>
      <c r="H15786" s="21" t="s">
        <v>35</v>
      </c>
      <c r="I15786" s="29" t="n">
        <f aca="false">INDEX(Einstellungen!$B$27:$B$50,17)</f>
        <v>0.95</v>
      </c>
      <c r="J15786" s="29" t="n">
        <f aca="false">F15786*I15786</f>
        <v>35.4974739</v>
      </c>
    </row>
    <row r="15787" customFormat="false" ht="15" hidden="false" customHeight="false" outlineLevel="0" collapsed="false">
      <c r="A15787" s="28" t="n">
        <v>46238</v>
      </c>
      <c r="B15787" s="21" t="s">
        <v>129</v>
      </c>
      <c r="C15787" s="21" t="s">
        <v>141</v>
      </c>
      <c r="D15787" s="29" t="n">
        <v>154.963</v>
      </c>
      <c r="E15787" s="29" t="n">
        <f aca="false">D15787/10</f>
        <v>15.4963</v>
      </c>
      <c r="F15787" s="29" t="n">
        <f aca="false">(E15787+Einstellungen!$B$20)*(1+Einstellungen!$B$10)</f>
        <v>40.641237</v>
      </c>
      <c r="G15787" s="21" t="str">
        <f aca="false">IF(F15787&lt;Einstellungen!$B$5,"ja","nein")</f>
        <v>nein</v>
      </c>
      <c r="H15787" s="21" t="s">
        <v>35</v>
      </c>
      <c r="I15787" s="29" t="n">
        <f aca="false">INDEX(Einstellungen!$B$27:$B$50,18)</f>
        <v>1.1</v>
      </c>
      <c r="J15787" s="29" t="n">
        <f aca="false">F15787*I15787</f>
        <v>44.7053607</v>
      </c>
    </row>
    <row r="15788" customFormat="false" ht="15" hidden="false" customHeight="false" outlineLevel="0" collapsed="false">
      <c r="A15788" s="28" t="n">
        <v>46238</v>
      </c>
      <c r="B15788" s="21" t="s">
        <v>130</v>
      </c>
      <c r="C15788" s="21" t="s">
        <v>141</v>
      </c>
      <c r="D15788" s="29" t="n">
        <v>175.548</v>
      </c>
      <c r="E15788" s="29" t="n">
        <f aca="false">D15788/10</f>
        <v>17.5548</v>
      </c>
      <c r="F15788" s="29" t="n">
        <f aca="false">(E15788+Einstellungen!$B$20)*(1+Einstellungen!$B$10)</f>
        <v>43.090852</v>
      </c>
      <c r="G15788" s="21" t="str">
        <f aca="false">IF(F15788&lt;Einstellungen!$B$5,"ja","nein")</f>
        <v>nein</v>
      </c>
      <c r="H15788" s="21" t="s">
        <v>35</v>
      </c>
      <c r="I15788" s="29" t="n">
        <f aca="false">INDEX(Einstellungen!$B$27:$B$50,19)</f>
        <v>1.35</v>
      </c>
      <c r="J15788" s="29" t="n">
        <f aca="false">F15788*I15788</f>
        <v>58.1726502</v>
      </c>
    </row>
    <row r="15789" customFormat="false" ht="15" hidden="false" customHeight="false" outlineLevel="0" collapsed="false">
      <c r="A15789" s="28" t="n">
        <v>46238</v>
      </c>
      <c r="B15789" s="21" t="s">
        <v>131</v>
      </c>
      <c r="C15789" s="21" t="s">
        <v>141</v>
      </c>
      <c r="D15789" s="29" t="n">
        <v>228</v>
      </c>
      <c r="E15789" s="29" t="n">
        <f aca="false">D15789/10</f>
        <v>22.8</v>
      </c>
      <c r="F15789" s="29" t="n">
        <f aca="false">(E15789+Einstellungen!$B$20)*(1+Einstellungen!$B$10)</f>
        <v>49.33264</v>
      </c>
      <c r="G15789" s="21" t="str">
        <f aca="false">IF(F15789&lt;Einstellungen!$B$5,"ja","nein")</f>
        <v>nein</v>
      </c>
      <c r="H15789" s="21" t="s">
        <v>35</v>
      </c>
      <c r="I15789" s="29" t="n">
        <f aca="false">INDEX(Einstellungen!$B$27:$B$50,20)</f>
        <v>1.45</v>
      </c>
      <c r="J15789" s="29" t="n">
        <f aca="false">F15789*I15789</f>
        <v>71.532328</v>
      </c>
    </row>
    <row r="15790" customFormat="false" ht="15" hidden="false" customHeight="false" outlineLevel="0" collapsed="false">
      <c r="A15790" s="28" t="n">
        <v>46238</v>
      </c>
      <c r="B15790" s="21" t="s">
        <v>132</v>
      </c>
      <c r="C15790" s="21" t="s">
        <v>141</v>
      </c>
      <c r="D15790" s="29" t="n">
        <v>240.005</v>
      </c>
      <c r="E15790" s="29" t="n">
        <f aca="false">D15790/10</f>
        <v>24.0005</v>
      </c>
      <c r="F15790" s="29" t="n">
        <f aca="false">(E15790+Einstellungen!$B$20)*(1+Einstellungen!$B$10)</f>
        <v>50.761235</v>
      </c>
      <c r="G15790" s="21" t="str">
        <f aca="false">IF(F15790&lt;Einstellungen!$B$5,"ja","nein")</f>
        <v>nein</v>
      </c>
      <c r="H15790" s="21" t="s">
        <v>35</v>
      </c>
      <c r="I15790" s="29" t="n">
        <f aca="false">INDEX(Einstellungen!$B$27:$B$50,21)</f>
        <v>1.4</v>
      </c>
      <c r="J15790" s="29" t="n">
        <f aca="false">F15790*I15790</f>
        <v>71.065729</v>
      </c>
    </row>
    <row r="15791" customFormat="false" ht="15" hidden="false" customHeight="false" outlineLevel="0" collapsed="false">
      <c r="A15791" s="28" t="n">
        <v>46238</v>
      </c>
      <c r="B15791" s="21" t="s">
        <v>133</v>
      </c>
      <c r="C15791" s="21" t="s">
        <v>141</v>
      </c>
      <c r="D15791" s="29" t="n">
        <v>212.045</v>
      </c>
      <c r="E15791" s="29" t="n">
        <f aca="false">D15791/10</f>
        <v>21.2045</v>
      </c>
      <c r="F15791" s="29" t="n">
        <f aca="false">(E15791+Einstellungen!$B$20)*(1+Einstellungen!$B$10)</f>
        <v>47.433995</v>
      </c>
      <c r="G15791" s="21" t="str">
        <f aca="false">IF(F15791&lt;Einstellungen!$B$5,"ja","nein")</f>
        <v>nein</v>
      </c>
      <c r="H15791" s="21" t="s">
        <v>35</v>
      </c>
      <c r="I15791" s="29" t="n">
        <f aca="false">INDEX(Einstellungen!$B$27:$B$50,22)</f>
        <v>1.25</v>
      </c>
      <c r="J15791" s="29" t="n">
        <f aca="false">F15791*I15791</f>
        <v>59.29249375</v>
      </c>
    </row>
    <row r="15792" customFormat="false" ht="15" hidden="false" customHeight="false" outlineLevel="0" collapsed="false">
      <c r="A15792" s="28" t="n">
        <v>46238</v>
      </c>
      <c r="B15792" s="21" t="s">
        <v>134</v>
      </c>
      <c r="C15792" s="21" t="s">
        <v>141</v>
      </c>
      <c r="D15792" s="29" t="n">
        <v>185.127</v>
      </c>
      <c r="E15792" s="29" t="n">
        <f aca="false">D15792/10</f>
        <v>18.5127</v>
      </c>
      <c r="F15792" s="29" t="n">
        <f aca="false">(E15792+Einstellungen!$B$20)*(1+Einstellungen!$B$10)</f>
        <v>44.230753</v>
      </c>
      <c r="G15792" s="21" t="str">
        <f aca="false">IF(F15792&lt;Einstellungen!$B$5,"ja","nein")</f>
        <v>nein</v>
      </c>
      <c r="H15792" s="21" t="s">
        <v>35</v>
      </c>
      <c r="I15792" s="29" t="n">
        <f aca="false">INDEX(Einstellungen!$B$27:$B$50,23)</f>
        <v>1.05</v>
      </c>
      <c r="J15792" s="29" t="n">
        <f aca="false">F15792*I15792</f>
        <v>46.44229065</v>
      </c>
    </row>
    <row r="15793" customFormat="false" ht="15" hidden="false" customHeight="false" outlineLevel="0" collapsed="false">
      <c r="A15793" s="28" t="n">
        <v>46238</v>
      </c>
      <c r="B15793" s="21" t="s">
        <v>135</v>
      </c>
      <c r="C15793" s="21" t="s">
        <v>141</v>
      </c>
      <c r="D15793" s="29" t="n">
        <v>163.065</v>
      </c>
      <c r="E15793" s="29" t="n">
        <f aca="false">D15793/10</f>
        <v>16.3065</v>
      </c>
      <c r="F15793" s="29" t="n">
        <f aca="false">(E15793+Einstellungen!$B$20)*(1+Einstellungen!$B$10)</f>
        <v>41.605375</v>
      </c>
      <c r="G15793" s="21" t="str">
        <f aca="false">IF(F15793&lt;Einstellungen!$B$5,"ja","nein")</f>
        <v>nein</v>
      </c>
      <c r="H15793" s="21" t="s">
        <v>35</v>
      </c>
      <c r="I15793" s="29" t="n">
        <f aca="false">INDEX(Einstellungen!$B$27:$B$50,24)</f>
        <v>0.8</v>
      </c>
      <c r="J15793" s="29" t="n">
        <f aca="false">F15793*I15793</f>
        <v>33.2843</v>
      </c>
    </row>
    <row r="15794" customFormat="false" ht="15" hidden="false" customHeight="false" outlineLevel="0" collapsed="false">
      <c r="A15794" s="28" t="n">
        <v>46239</v>
      </c>
      <c r="B15794" s="21" t="s">
        <v>111</v>
      </c>
      <c r="C15794" s="21" t="s">
        <v>112</v>
      </c>
      <c r="D15794" s="29" t="n">
        <v>155.192</v>
      </c>
      <c r="E15794" s="29" t="n">
        <f aca="false">D15794/10</f>
        <v>15.5192</v>
      </c>
      <c r="F15794" s="29" t="n">
        <f aca="false">(E15794+Einstellungen!$B$20)*(1+Einstellungen!$B$10)</f>
        <v>40.668488</v>
      </c>
      <c r="G15794" s="21" t="str">
        <f aca="false">IF(F15794&lt;Einstellungen!$B$5,"ja","nein")</f>
        <v>nein</v>
      </c>
      <c r="H15794" s="21" t="s">
        <v>35</v>
      </c>
      <c r="I15794" s="29" t="n">
        <f aca="false">INDEX(Einstellungen!$B$27:$B$50,1)</f>
        <v>0.6</v>
      </c>
      <c r="J15794" s="29" t="n">
        <f aca="false">F15794*I15794</f>
        <v>24.4010928</v>
      </c>
    </row>
    <row r="15795" customFormat="false" ht="15" hidden="false" customHeight="false" outlineLevel="0" collapsed="false">
      <c r="A15795" s="28" t="n">
        <v>46239</v>
      </c>
      <c r="B15795" s="21" t="s">
        <v>113</v>
      </c>
      <c r="C15795" s="21" t="s">
        <v>112</v>
      </c>
      <c r="D15795" s="29" t="n">
        <v>149.347</v>
      </c>
      <c r="E15795" s="29" t="n">
        <f aca="false">D15795/10</f>
        <v>14.9347</v>
      </c>
      <c r="F15795" s="29" t="n">
        <f aca="false">(E15795+Einstellungen!$B$20)*(1+Einstellungen!$B$10)</f>
        <v>39.972933</v>
      </c>
      <c r="G15795" s="21" t="str">
        <f aca="false">IF(F15795&lt;Einstellungen!$B$5,"ja","nein")</f>
        <v>nein</v>
      </c>
      <c r="H15795" s="21" t="s">
        <v>35</v>
      </c>
      <c r="I15795" s="29" t="n">
        <f aca="false">INDEX(Einstellungen!$B$27:$B$50,2)</f>
        <v>0.5</v>
      </c>
      <c r="J15795" s="29" t="n">
        <f aca="false">F15795*I15795</f>
        <v>19.9864665</v>
      </c>
    </row>
    <row r="15796" customFormat="false" ht="15" hidden="false" customHeight="false" outlineLevel="0" collapsed="false">
      <c r="A15796" s="28" t="n">
        <v>46239</v>
      </c>
      <c r="B15796" s="21" t="s">
        <v>114</v>
      </c>
      <c r="C15796" s="21" t="s">
        <v>112</v>
      </c>
      <c r="D15796" s="29" t="n">
        <v>148.05</v>
      </c>
      <c r="E15796" s="29" t="n">
        <f aca="false">D15796/10</f>
        <v>14.805</v>
      </c>
      <c r="F15796" s="29" t="n">
        <f aca="false">(E15796+Einstellungen!$B$20)*(1+Einstellungen!$B$10)</f>
        <v>39.81859</v>
      </c>
      <c r="G15796" s="21" t="str">
        <f aca="false">IF(F15796&lt;Einstellungen!$B$5,"ja","nein")</f>
        <v>nein</v>
      </c>
      <c r="H15796" s="21" t="s">
        <v>35</v>
      </c>
      <c r="I15796" s="29" t="n">
        <f aca="false">INDEX(Einstellungen!$B$27:$B$50,3)</f>
        <v>0.45</v>
      </c>
      <c r="J15796" s="29" t="n">
        <f aca="false">F15796*I15796</f>
        <v>17.9183655</v>
      </c>
    </row>
    <row r="15797" customFormat="false" ht="15" hidden="false" customHeight="false" outlineLevel="0" collapsed="false">
      <c r="A15797" s="28" t="n">
        <v>46239</v>
      </c>
      <c r="B15797" s="21" t="s">
        <v>115</v>
      </c>
      <c r="C15797" s="21" t="s">
        <v>112</v>
      </c>
      <c r="D15797" s="29" t="n">
        <v>144.255</v>
      </c>
      <c r="E15797" s="29" t="n">
        <f aca="false">D15797/10</f>
        <v>14.4255</v>
      </c>
      <c r="F15797" s="29" t="n">
        <f aca="false">(E15797+Einstellungen!$B$20)*(1+Einstellungen!$B$10)</f>
        <v>39.366985</v>
      </c>
      <c r="G15797" s="21" t="str">
        <f aca="false">IF(F15797&lt;Einstellungen!$B$5,"ja","nein")</f>
        <v>nein</v>
      </c>
      <c r="H15797" s="21" t="s">
        <v>35</v>
      </c>
      <c r="I15797" s="29" t="n">
        <f aca="false">INDEX(Einstellungen!$B$27:$B$50,4)</f>
        <v>0.45</v>
      </c>
      <c r="J15797" s="29" t="n">
        <f aca="false">F15797*I15797</f>
        <v>17.71514325</v>
      </c>
    </row>
    <row r="15798" customFormat="false" ht="15" hidden="false" customHeight="false" outlineLevel="0" collapsed="false">
      <c r="A15798" s="28" t="n">
        <v>46239</v>
      </c>
      <c r="B15798" s="21" t="s">
        <v>116</v>
      </c>
      <c r="C15798" s="21" t="s">
        <v>112</v>
      </c>
      <c r="D15798" s="29" t="n">
        <v>139.345</v>
      </c>
      <c r="E15798" s="29" t="n">
        <f aca="false">D15798/10</f>
        <v>13.9345</v>
      </c>
      <c r="F15798" s="29" t="n">
        <f aca="false">(E15798+Einstellungen!$B$20)*(1+Einstellungen!$B$10)</f>
        <v>38.782695</v>
      </c>
      <c r="G15798" s="21" t="str">
        <f aca="false">IF(F15798&lt;Einstellungen!$B$5,"ja","nein")</f>
        <v>nein</v>
      </c>
      <c r="H15798" s="21" t="s">
        <v>35</v>
      </c>
      <c r="I15798" s="29" t="n">
        <f aca="false">INDEX(Einstellungen!$B$27:$B$50,5)</f>
        <v>0.45</v>
      </c>
      <c r="J15798" s="29" t="n">
        <f aca="false">F15798*I15798</f>
        <v>17.45221275</v>
      </c>
    </row>
    <row r="15799" customFormat="false" ht="15" hidden="false" customHeight="false" outlineLevel="0" collapsed="false">
      <c r="A15799" s="28" t="n">
        <v>46239</v>
      </c>
      <c r="B15799" s="21" t="s">
        <v>117</v>
      </c>
      <c r="C15799" s="21" t="s">
        <v>112</v>
      </c>
      <c r="D15799" s="29" t="n">
        <v>144.252</v>
      </c>
      <c r="E15799" s="29" t="n">
        <f aca="false">D15799/10</f>
        <v>14.4252</v>
      </c>
      <c r="F15799" s="29" t="n">
        <f aca="false">(E15799+Einstellungen!$B$20)*(1+Einstellungen!$B$10)</f>
        <v>39.366628</v>
      </c>
      <c r="G15799" s="21" t="str">
        <f aca="false">IF(F15799&lt;Einstellungen!$B$5,"ja","nein")</f>
        <v>nein</v>
      </c>
      <c r="H15799" s="21" t="s">
        <v>35</v>
      </c>
      <c r="I15799" s="29" t="n">
        <f aca="false">INDEX(Einstellungen!$B$27:$B$50,6)</f>
        <v>0.5</v>
      </c>
      <c r="J15799" s="29" t="n">
        <f aca="false">F15799*I15799</f>
        <v>19.683314</v>
      </c>
    </row>
    <row r="15800" customFormat="false" ht="15" hidden="false" customHeight="false" outlineLevel="0" collapsed="false">
      <c r="A15800" s="28" t="n">
        <v>46239</v>
      </c>
      <c r="B15800" s="21" t="s">
        <v>118</v>
      </c>
      <c r="C15800" s="21" t="s">
        <v>112</v>
      </c>
      <c r="D15800" s="29" t="n">
        <v>157.18</v>
      </c>
      <c r="E15800" s="29" t="n">
        <f aca="false">D15800/10</f>
        <v>15.718</v>
      </c>
      <c r="F15800" s="29" t="n">
        <f aca="false">(E15800+Einstellungen!$B$20)*(1+Einstellungen!$B$10)</f>
        <v>40.90506</v>
      </c>
      <c r="G15800" s="21" t="str">
        <f aca="false">IF(F15800&lt;Einstellungen!$B$5,"ja","nein")</f>
        <v>nein</v>
      </c>
      <c r="H15800" s="21" t="s">
        <v>35</v>
      </c>
      <c r="I15800" s="29" t="n">
        <f aca="false">INDEX(Einstellungen!$B$27:$B$50,7)</f>
        <v>0.7</v>
      </c>
      <c r="J15800" s="29" t="n">
        <f aca="false">F15800*I15800</f>
        <v>28.633542</v>
      </c>
    </row>
    <row r="15801" customFormat="false" ht="15" hidden="false" customHeight="false" outlineLevel="0" collapsed="false">
      <c r="A15801" s="28" t="n">
        <v>46239</v>
      </c>
      <c r="B15801" s="21" t="s">
        <v>119</v>
      </c>
      <c r="C15801" s="21" t="s">
        <v>112</v>
      </c>
      <c r="D15801" s="29" t="n">
        <v>154.685</v>
      </c>
      <c r="E15801" s="29" t="n">
        <f aca="false">D15801/10</f>
        <v>15.4685</v>
      </c>
      <c r="F15801" s="29" t="n">
        <f aca="false">(E15801+Einstellungen!$B$20)*(1+Einstellungen!$B$10)</f>
        <v>40.608155</v>
      </c>
      <c r="G15801" s="21" t="str">
        <f aca="false">IF(F15801&lt;Einstellungen!$B$5,"ja","nein")</f>
        <v>nein</v>
      </c>
      <c r="H15801" s="21" t="s">
        <v>35</v>
      </c>
      <c r="I15801" s="29" t="n">
        <f aca="false">INDEX(Einstellungen!$B$27:$B$50,8)</f>
        <v>0.95</v>
      </c>
      <c r="J15801" s="29" t="n">
        <f aca="false">F15801*I15801</f>
        <v>38.57774725</v>
      </c>
    </row>
    <row r="15802" customFormat="false" ht="15" hidden="false" customHeight="false" outlineLevel="0" collapsed="false">
      <c r="A15802" s="28" t="n">
        <v>46239</v>
      </c>
      <c r="B15802" s="21" t="s">
        <v>120</v>
      </c>
      <c r="C15802" s="21" t="s">
        <v>112</v>
      </c>
      <c r="D15802" s="29" t="n">
        <v>139.798</v>
      </c>
      <c r="E15802" s="29" t="n">
        <f aca="false">D15802/10</f>
        <v>13.9798</v>
      </c>
      <c r="F15802" s="29" t="n">
        <f aca="false">(E15802+Einstellungen!$B$20)*(1+Einstellungen!$B$10)</f>
        <v>38.836602</v>
      </c>
      <c r="G15802" s="21" t="str">
        <f aca="false">IF(F15802&lt;Einstellungen!$B$5,"ja","nein")</f>
        <v>nein</v>
      </c>
      <c r="H15802" s="21" t="s">
        <v>35</v>
      </c>
      <c r="I15802" s="29" t="n">
        <f aca="false">INDEX(Einstellungen!$B$27:$B$50,9)</f>
        <v>1.05</v>
      </c>
      <c r="J15802" s="29" t="n">
        <f aca="false">F15802*I15802</f>
        <v>40.7784321</v>
      </c>
    </row>
    <row r="15803" customFormat="false" ht="15" hidden="false" customHeight="false" outlineLevel="0" collapsed="false">
      <c r="A15803" s="28" t="n">
        <v>46239</v>
      </c>
      <c r="B15803" s="21" t="s">
        <v>121</v>
      </c>
      <c r="C15803" s="21" t="s">
        <v>112</v>
      </c>
      <c r="D15803" s="29" t="n">
        <v>112.037</v>
      </c>
      <c r="E15803" s="29" t="n">
        <f aca="false">D15803/10</f>
        <v>11.2037</v>
      </c>
      <c r="F15803" s="29" t="n">
        <f aca="false">(E15803+Einstellungen!$B$20)*(1+Einstellungen!$B$10)</f>
        <v>35.533043</v>
      </c>
      <c r="G15803" s="21" t="str">
        <f aca="false">IF(F15803&lt;Einstellungen!$B$5,"ja","nein")</f>
        <v>nein</v>
      </c>
      <c r="H15803" s="21" t="s">
        <v>35</v>
      </c>
      <c r="I15803" s="29" t="n">
        <f aca="false">INDEX(Einstellungen!$B$27:$B$50,10)</f>
        <v>1.05</v>
      </c>
      <c r="J15803" s="29" t="n">
        <f aca="false">F15803*I15803</f>
        <v>37.30969515</v>
      </c>
    </row>
    <row r="15804" customFormat="false" ht="15" hidden="false" customHeight="false" outlineLevel="0" collapsed="false">
      <c r="A15804" s="28" t="n">
        <v>46239</v>
      </c>
      <c r="B15804" s="21" t="s">
        <v>122</v>
      </c>
      <c r="C15804" s="21" t="s">
        <v>112</v>
      </c>
      <c r="D15804" s="29" t="n">
        <v>64.45</v>
      </c>
      <c r="E15804" s="29" t="n">
        <f aca="false">D15804/10</f>
        <v>6.445</v>
      </c>
      <c r="F15804" s="29" t="n">
        <f aca="false">(E15804+Einstellungen!$B$20)*(1+Einstellungen!$B$10)</f>
        <v>29.87019</v>
      </c>
      <c r="G15804" s="21" t="str">
        <f aca="false">IF(F15804&lt;Einstellungen!$B$5,"ja","nein")</f>
        <v>nein</v>
      </c>
      <c r="H15804" s="21" t="s">
        <v>35</v>
      </c>
      <c r="I15804" s="29" t="n">
        <f aca="false">INDEX(Einstellungen!$B$27:$B$50,11)</f>
        <v>1.05</v>
      </c>
      <c r="J15804" s="29" t="n">
        <f aca="false">F15804*I15804</f>
        <v>31.3636995</v>
      </c>
    </row>
    <row r="15805" customFormat="false" ht="15" hidden="false" customHeight="false" outlineLevel="0" collapsed="false">
      <c r="A15805" s="28" t="n">
        <v>46239</v>
      </c>
      <c r="B15805" s="21" t="s">
        <v>123</v>
      </c>
      <c r="C15805" s="21" t="s">
        <v>112</v>
      </c>
      <c r="D15805" s="29" t="n">
        <v>8.332</v>
      </c>
      <c r="E15805" s="29" t="n">
        <f aca="false">D15805/10</f>
        <v>0.8332</v>
      </c>
      <c r="F15805" s="29" t="n">
        <f aca="false">(E15805+Einstellungen!$B$20)*(1+Einstellungen!$B$10)</f>
        <v>23.192148</v>
      </c>
      <c r="G15805" s="21" t="str">
        <f aca="false">IF(F15805&lt;Einstellungen!$B$5,"ja","nein")</f>
        <v>ja</v>
      </c>
      <c r="H15805" s="21" t="s">
        <v>35</v>
      </c>
      <c r="I15805" s="29" t="n">
        <f aca="false">INDEX(Einstellungen!$B$27:$B$50,12)</f>
        <v>1.1</v>
      </c>
      <c r="J15805" s="29" t="n">
        <f aca="false">F15805*I15805</f>
        <v>25.5113628</v>
      </c>
    </row>
    <row r="15806" customFormat="false" ht="15" hidden="false" customHeight="false" outlineLevel="0" collapsed="false">
      <c r="A15806" s="28" t="n">
        <v>46239</v>
      </c>
      <c r="B15806" s="21" t="s">
        <v>124</v>
      </c>
      <c r="C15806" s="21" t="s">
        <v>112</v>
      </c>
      <c r="D15806" s="29" t="n">
        <v>-0.037</v>
      </c>
      <c r="E15806" s="29" t="n">
        <f aca="false">D15806/10</f>
        <v>-0.0037</v>
      </c>
      <c r="F15806" s="29" t="n">
        <f aca="false">(E15806+Einstellungen!$B$20)*(1+Einstellungen!$B$10)</f>
        <v>22.196237</v>
      </c>
      <c r="G15806" s="21" t="str">
        <f aca="false">IF(F15806&lt;Einstellungen!$B$5,"ja","nein")</f>
        <v>ja</v>
      </c>
      <c r="H15806" s="21" t="s">
        <v>35</v>
      </c>
      <c r="I15806" s="29" t="n">
        <f aca="false">INDEX(Einstellungen!$B$27:$B$50,13)</f>
        <v>1.2</v>
      </c>
      <c r="J15806" s="29" t="n">
        <f aca="false">F15806*I15806</f>
        <v>26.6354844</v>
      </c>
    </row>
    <row r="15807" customFormat="false" ht="15" hidden="false" customHeight="false" outlineLevel="0" collapsed="false">
      <c r="A15807" s="28" t="n">
        <v>46239</v>
      </c>
      <c r="B15807" s="21" t="s">
        <v>125</v>
      </c>
      <c r="C15807" s="21" t="s">
        <v>112</v>
      </c>
      <c r="D15807" s="29" t="n">
        <v>-0.542</v>
      </c>
      <c r="E15807" s="29" t="n">
        <f aca="false">D15807/10</f>
        <v>-0.0542</v>
      </c>
      <c r="F15807" s="29" t="n">
        <f aca="false">(E15807+Einstellungen!$B$20)*(1+Einstellungen!$B$10)</f>
        <v>22.136142</v>
      </c>
      <c r="G15807" s="21" t="str">
        <f aca="false">IF(F15807&lt;Einstellungen!$B$5,"ja","nein")</f>
        <v>ja</v>
      </c>
      <c r="H15807" s="21" t="s">
        <v>35</v>
      </c>
      <c r="I15807" s="29" t="n">
        <f aca="false">INDEX(Einstellungen!$B$27:$B$50,14)</f>
        <v>1.15</v>
      </c>
      <c r="J15807" s="29" t="n">
        <f aca="false">F15807*I15807</f>
        <v>25.4565633</v>
      </c>
    </row>
    <row r="15808" customFormat="false" ht="15" hidden="false" customHeight="false" outlineLevel="0" collapsed="false">
      <c r="A15808" s="28" t="n">
        <v>46239</v>
      </c>
      <c r="B15808" s="21" t="s">
        <v>126</v>
      </c>
      <c r="C15808" s="21" t="s">
        <v>112</v>
      </c>
      <c r="D15808" s="29" t="n">
        <v>-0.14</v>
      </c>
      <c r="E15808" s="29" t="n">
        <f aca="false">D15808/10</f>
        <v>-0.014</v>
      </c>
      <c r="F15808" s="29" t="n">
        <f aca="false">(E15808+Einstellungen!$B$20)*(1+Einstellungen!$B$10)</f>
        <v>22.18398</v>
      </c>
      <c r="G15808" s="21" t="str">
        <f aca="false">IF(F15808&lt;Einstellungen!$B$5,"ja","nein")</f>
        <v>ja</v>
      </c>
      <c r="H15808" s="21" t="s">
        <v>35</v>
      </c>
      <c r="I15808" s="29" t="n">
        <f aca="false">INDEX(Einstellungen!$B$27:$B$50,15)</f>
        <v>1</v>
      </c>
      <c r="J15808" s="29" t="n">
        <f aca="false">F15808*I15808</f>
        <v>22.18398</v>
      </c>
    </row>
    <row r="15809" customFormat="false" ht="15" hidden="false" customHeight="false" outlineLevel="0" collapsed="false">
      <c r="A15809" s="28" t="n">
        <v>46239</v>
      </c>
      <c r="B15809" s="21" t="s">
        <v>127</v>
      </c>
      <c r="C15809" s="21" t="s">
        <v>112</v>
      </c>
      <c r="D15809" s="29" t="n">
        <v>-0.017</v>
      </c>
      <c r="E15809" s="29" t="n">
        <f aca="false">D15809/10</f>
        <v>-0.0017</v>
      </c>
      <c r="F15809" s="29" t="n">
        <f aca="false">(E15809+Einstellungen!$B$20)*(1+Einstellungen!$B$10)</f>
        <v>22.198617</v>
      </c>
      <c r="G15809" s="21" t="str">
        <f aca="false">IF(F15809&lt;Einstellungen!$B$5,"ja","nein")</f>
        <v>ja</v>
      </c>
      <c r="H15809" s="21" t="s">
        <v>35</v>
      </c>
      <c r="I15809" s="29" t="n">
        <f aca="false">INDEX(Einstellungen!$B$27:$B$50,16)</f>
        <v>0.95</v>
      </c>
      <c r="J15809" s="29" t="n">
        <f aca="false">F15809*I15809</f>
        <v>21.08868615</v>
      </c>
    </row>
    <row r="15810" customFormat="false" ht="15" hidden="false" customHeight="false" outlineLevel="0" collapsed="false">
      <c r="A15810" s="28" t="n">
        <v>46239</v>
      </c>
      <c r="B15810" s="21" t="s">
        <v>128</v>
      </c>
      <c r="C15810" s="21" t="s">
        <v>112</v>
      </c>
      <c r="D15810" s="29" t="n">
        <v>6.827</v>
      </c>
      <c r="E15810" s="29" t="n">
        <f aca="false">D15810/10</f>
        <v>0.6827</v>
      </c>
      <c r="F15810" s="29" t="n">
        <f aca="false">(E15810+Einstellungen!$B$20)*(1+Einstellungen!$B$10)</f>
        <v>23.013053</v>
      </c>
      <c r="G15810" s="21" t="str">
        <f aca="false">IF(F15810&lt;Einstellungen!$B$5,"ja","nein")</f>
        <v>ja</v>
      </c>
      <c r="H15810" s="21" t="s">
        <v>35</v>
      </c>
      <c r="I15810" s="29" t="n">
        <f aca="false">INDEX(Einstellungen!$B$27:$B$50,17)</f>
        <v>0.95</v>
      </c>
      <c r="J15810" s="29" t="n">
        <f aca="false">F15810*I15810</f>
        <v>21.86240035</v>
      </c>
    </row>
    <row r="15811" customFormat="false" ht="15" hidden="false" customHeight="false" outlineLevel="0" collapsed="false">
      <c r="A15811" s="28" t="n">
        <v>46239</v>
      </c>
      <c r="B15811" s="21" t="s">
        <v>129</v>
      </c>
      <c r="C15811" s="21" t="s">
        <v>112</v>
      </c>
      <c r="D15811" s="29" t="n">
        <v>72.335</v>
      </c>
      <c r="E15811" s="29" t="n">
        <f aca="false">D15811/10</f>
        <v>7.2335</v>
      </c>
      <c r="F15811" s="29" t="n">
        <f aca="false">(E15811+Einstellungen!$B$20)*(1+Einstellungen!$B$10)</f>
        <v>30.808505</v>
      </c>
      <c r="G15811" s="21" t="str">
        <f aca="false">IF(F15811&lt;Einstellungen!$B$5,"ja","nein")</f>
        <v>nein</v>
      </c>
      <c r="H15811" s="21" t="s">
        <v>35</v>
      </c>
      <c r="I15811" s="29" t="n">
        <f aca="false">INDEX(Einstellungen!$B$27:$B$50,18)</f>
        <v>1.1</v>
      </c>
      <c r="J15811" s="29" t="n">
        <f aca="false">F15811*I15811</f>
        <v>33.8893555</v>
      </c>
    </row>
    <row r="15812" customFormat="false" ht="15" hidden="false" customHeight="false" outlineLevel="0" collapsed="false">
      <c r="A15812" s="28" t="n">
        <v>46239</v>
      </c>
      <c r="B15812" s="21" t="s">
        <v>130</v>
      </c>
      <c r="C15812" s="21" t="s">
        <v>112</v>
      </c>
      <c r="D15812" s="29" t="n">
        <v>135.08</v>
      </c>
      <c r="E15812" s="29" t="n">
        <f aca="false">D15812/10</f>
        <v>13.508</v>
      </c>
      <c r="F15812" s="29" t="n">
        <f aca="false">(E15812+Einstellungen!$B$20)*(1+Einstellungen!$B$10)</f>
        <v>38.27516</v>
      </c>
      <c r="G15812" s="21" t="str">
        <f aca="false">IF(F15812&lt;Einstellungen!$B$5,"ja","nein")</f>
        <v>nein</v>
      </c>
      <c r="H15812" s="21" t="s">
        <v>35</v>
      </c>
      <c r="I15812" s="29" t="n">
        <f aca="false">INDEX(Einstellungen!$B$27:$B$50,19)</f>
        <v>1.35</v>
      </c>
      <c r="J15812" s="29" t="n">
        <f aca="false">F15812*I15812</f>
        <v>51.671466</v>
      </c>
    </row>
    <row r="15813" customFormat="false" ht="15" hidden="false" customHeight="false" outlineLevel="0" collapsed="false">
      <c r="A15813" s="28" t="n">
        <v>46239</v>
      </c>
      <c r="B15813" s="21" t="s">
        <v>131</v>
      </c>
      <c r="C15813" s="21" t="s">
        <v>112</v>
      </c>
      <c r="D15813" s="29" t="n">
        <v>173.898</v>
      </c>
      <c r="E15813" s="29" t="n">
        <f aca="false">D15813/10</f>
        <v>17.3898</v>
      </c>
      <c r="F15813" s="29" t="n">
        <f aca="false">(E15813+Einstellungen!$B$20)*(1+Einstellungen!$B$10)</f>
        <v>42.894502</v>
      </c>
      <c r="G15813" s="21" t="str">
        <f aca="false">IF(F15813&lt;Einstellungen!$B$5,"ja","nein")</f>
        <v>nein</v>
      </c>
      <c r="H15813" s="21" t="s">
        <v>35</v>
      </c>
      <c r="I15813" s="29" t="n">
        <f aca="false">INDEX(Einstellungen!$B$27:$B$50,20)</f>
        <v>1.45</v>
      </c>
      <c r="J15813" s="29" t="n">
        <f aca="false">F15813*I15813</f>
        <v>62.1970279</v>
      </c>
    </row>
    <row r="15814" customFormat="false" ht="15" hidden="false" customHeight="false" outlineLevel="0" collapsed="false">
      <c r="A15814" s="28" t="n">
        <v>46239</v>
      </c>
      <c r="B15814" s="21" t="s">
        <v>132</v>
      </c>
      <c r="C15814" s="21" t="s">
        <v>112</v>
      </c>
      <c r="D15814" s="29" t="n">
        <v>187.463</v>
      </c>
      <c r="E15814" s="29" t="n">
        <f aca="false">D15814/10</f>
        <v>18.7463</v>
      </c>
      <c r="F15814" s="29" t="n">
        <f aca="false">(E15814+Einstellungen!$B$20)*(1+Einstellungen!$B$10)</f>
        <v>44.508737</v>
      </c>
      <c r="G15814" s="21" t="str">
        <f aca="false">IF(F15814&lt;Einstellungen!$B$5,"ja","nein")</f>
        <v>nein</v>
      </c>
      <c r="H15814" s="21" t="s">
        <v>35</v>
      </c>
      <c r="I15814" s="29" t="n">
        <f aca="false">INDEX(Einstellungen!$B$27:$B$50,21)</f>
        <v>1.4</v>
      </c>
      <c r="J15814" s="29" t="n">
        <f aca="false">F15814*I15814</f>
        <v>62.3122318</v>
      </c>
    </row>
    <row r="15815" customFormat="false" ht="15" hidden="false" customHeight="false" outlineLevel="0" collapsed="false">
      <c r="A15815" s="28" t="n">
        <v>46239</v>
      </c>
      <c r="B15815" s="21" t="s">
        <v>133</v>
      </c>
      <c r="C15815" s="21" t="s">
        <v>112</v>
      </c>
      <c r="D15815" s="29" t="n">
        <v>203.738</v>
      </c>
      <c r="E15815" s="29" t="n">
        <f aca="false">D15815/10</f>
        <v>20.3738</v>
      </c>
      <c r="F15815" s="29" t="n">
        <f aca="false">(E15815+Einstellungen!$B$20)*(1+Einstellungen!$B$10)</f>
        <v>46.445462</v>
      </c>
      <c r="G15815" s="21" t="str">
        <f aca="false">IF(F15815&lt;Einstellungen!$B$5,"ja","nein")</f>
        <v>nein</v>
      </c>
      <c r="H15815" s="21" t="s">
        <v>35</v>
      </c>
      <c r="I15815" s="29" t="n">
        <f aca="false">INDEX(Einstellungen!$B$27:$B$50,22)</f>
        <v>1.25</v>
      </c>
      <c r="J15815" s="29" t="n">
        <f aca="false">F15815*I15815</f>
        <v>58.0568275</v>
      </c>
    </row>
    <row r="15816" customFormat="false" ht="15" hidden="false" customHeight="false" outlineLevel="0" collapsed="false">
      <c r="A15816" s="28" t="n">
        <v>46239</v>
      </c>
      <c r="B15816" s="21" t="s">
        <v>134</v>
      </c>
      <c r="C15816" s="21" t="s">
        <v>112</v>
      </c>
      <c r="D15816" s="29" t="n">
        <v>190.812</v>
      </c>
      <c r="E15816" s="29" t="n">
        <f aca="false">D15816/10</f>
        <v>19.0812</v>
      </c>
      <c r="F15816" s="29" t="n">
        <f aca="false">(E15816+Einstellungen!$B$20)*(1+Einstellungen!$B$10)</f>
        <v>44.907268</v>
      </c>
      <c r="G15816" s="21" t="str">
        <f aca="false">IF(F15816&lt;Einstellungen!$B$5,"ja","nein")</f>
        <v>nein</v>
      </c>
      <c r="H15816" s="21" t="s">
        <v>35</v>
      </c>
      <c r="I15816" s="29" t="n">
        <f aca="false">INDEX(Einstellungen!$B$27:$B$50,23)</f>
        <v>1.05</v>
      </c>
      <c r="J15816" s="29" t="n">
        <f aca="false">F15816*I15816</f>
        <v>47.1526314</v>
      </c>
    </row>
    <row r="15817" customFormat="false" ht="15" hidden="false" customHeight="false" outlineLevel="0" collapsed="false">
      <c r="A15817" s="28" t="n">
        <v>46239</v>
      </c>
      <c r="B15817" s="21" t="s">
        <v>135</v>
      </c>
      <c r="C15817" s="21" t="s">
        <v>112</v>
      </c>
      <c r="D15817" s="29" t="n">
        <v>166.105</v>
      </c>
      <c r="E15817" s="29" t="n">
        <f aca="false">D15817/10</f>
        <v>16.6105</v>
      </c>
      <c r="F15817" s="29" t="n">
        <f aca="false">(E15817+Einstellungen!$B$20)*(1+Einstellungen!$B$10)</f>
        <v>41.967135</v>
      </c>
      <c r="G15817" s="21" t="str">
        <f aca="false">IF(F15817&lt;Einstellungen!$B$5,"ja","nein")</f>
        <v>nein</v>
      </c>
      <c r="H15817" s="21" t="s">
        <v>35</v>
      </c>
      <c r="I15817" s="29" t="n">
        <f aca="false">INDEX(Einstellungen!$B$27:$B$50,24)</f>
        <v>0.8</v>
      </c>
      <c r="J15817" s="29" t="n">
        <f aca="false">F15817*I15817</f>
        <v>33.573708</v>
      </c>
    </row>
    <row r="15818" customFormat="false" ht="15" hidden="false" customHeight="false" outlineLevel="0" collapsed="false">
      <c r="A15818" s="28" t="n">
        <v>46240</v>
      </c>
      <c r="B15818" s="21" t="s">
        <v>111</v>
      </c>
      <c r="C15818" s="21" t="s">
        <v>136</v>
      </c>
      <c r="D15818" s="29" t="n">
        <v>162.512</v>
      </c>
      <c r="E15818" s="29" t="n">
        <f aca="false">D15818/10</f>
        <v>16.2512</v>
      </c>
      <c r="F15818" s="29" t="n">
        <f aca="false">(E15818+Einstellungen!$B$20)*(1+Einstellungen!$B$10)</f>
        <v>41.539568</v>
      </c>
      <c r="G15818" s="21" t="str">
        <f aca="false">IF(F15818&lt;Einstellungen!$B$5,"ja","nein")</f>
        <v>nein</v>
      </c>
      <c r="H15818" s="21" t="s">
        <v>35</v>
      </c>
      <c r="I15818" s="29" t="n">
        <f aca="false">INDEX(Einstellungen!$B$27:$B$50,1)</f>
        <v>0.6</v>
      </c>
      <c r="J15818" s="29" t="n">
        <f aca="false">F15818*I15818</f>
        <v>24.9237408</v>
      </c>
    </row>
    <row r="15819" customFormat="false" ht="15" hidden="false" customHeight="false" outlineLevel="0" collapsed="false">
      <c r="A15819" s="28" t="n">
        <v>46240</v>
      </c>
      <c r="B15819" s="21" t="s">
        <v>113</v>
      </c>
      <c r="C15819" s="21" t="s">
        <v>136</v>
      </c>
      <c r="D15819" s="29" t="n">
        <v>155.202</v>
      </c>
      <c r="E15819" s="29" t="n">
        <f aca="false">D15819/10</f>
        <v>15.5202</v>
      </c>
      <c r="F15819" s="29" t="n">
        <f aca="false">(E15819+Einstellungen!$B$20)*(1+Einstellungen!$B$10)</f>
        <v>40.669678</v>
      </c>
      <c r="G15819" s="21" t="str">
        <f aca="false">IF(F15819&lt;Einstellungen!$B$5,"ja","nein")</f>
        <v>nein</v>
      </c>
      <c r="H15819" s="21" t="s">
        <v>35</v>
      </c>
      <c r="I15819" s="29" t="n">
        <f aca="false">INDEX(Einstellungen!$B$27:$B$50,2)</f>
        <v>0.5</v>
      </c>
      <c r="J15819" s="29" t="n">
        <f aca="false">F15819*I15819</f>
        <v>20.334839</v>
      </c>
    </row>
    <row r="15820" customFormat="false" ht="15" hidden="false" customHeight="false" outlineLevel="0" collapsed="false">
      <c r="A15820" s="28" t="n">
        <v>46240</v>
      </c>
      <c r="B15820" s="21" t="s">
        <v>114</v>
      </c>
      <c r="C15820" s="21" t="s">
        <v>136</v>
      </c>
      <c r="D15820" s="29" t="n">
        <v>146.697</v>
      </c>
      <c r="E15820" s="29" t="n">
        <f aca="false">D15820/10</f>
        <v>14.6697</v>
      </c>
      <c r="F15820" s="29" t="n">
        <f aca="false">(E15820+Einstellungen!$B$20)*(1+Einstellungen!$B$10)</f>
        <v>39.657583</v>
      </c>
      <c r="G15820" s="21" t="str">
        <f aca="false">IF(F15820&lt;Einstellungen!$B$5,"ja","nein")</f>
        <v>nein</v>
      </c>
      <c r="H15820" s="21" t="s">
        <v>35</v>
      </c>
      <c r="I15820" s="29" t="n">
        <f aca="false">INDEX(Einstellungen!$B$27:$B$50,3)</f>
        <v>0.45</v>
      </c>
      <c r="J15820" s="29" t="n">
        <f aca="false">F15820*I15820</f>
        <v>17.84591235</v>
      </c>
    </row>
    <row r="15821" customFormat="false" ht="15" hidden="false" customHeight="false" outlineLevel="0" collapsed="false">
      <c r="A15821" s="28" t="n">
        <v>46240</v>
      </c>
      <c r="B15821" s="21" t="s">
        <v>115</v>
      </c>
      <c r="C15821" s="21" t="s">
        <v>136</v>
      </c>
      <c r="D15821" s="29" t="n">
        <v>137.83</v>
      </c>
      <c r="E15821" s="29" t="n">
        <f aca="false">D15821/10</f>
        <v>13.783</v>
      </c>
      <c r="F15821" s="29" t="n">
        <f aca="false">(E15821+Einstellungen!$B$20)*(1+Einstellungen!$B$10)</f>
        <v>38.60241</v>
      </c>
      <c r="G15821" s="21" t="str">
        <f aca="false">IF(F15821&lt;Einstellungen!$B$5,"ja","nein")</f>
        <v>nein</v>
      </c>
      <c r="H15821" s="21" t="s">
        <v>35</v>
      </c>
      <c r="I15821" s="29" t="n">
        <f aca="false">INDEX(Einstellungen!$B$27:$B$50,4)</f>
        <v>0.45</v>
      </c>
      <c r="J15821" s="29" t="n">
        <f aca="false">F15821*I15821</f>
        <v>17.3710845</v>
      </c>
    </row>
    <row r="15822" customFormat="false" ht="15" hidden="false" customHeight="false" outlineLevel="0" collapsed="false">
      <c r="A15822" s="28" t="n">
        <v>46240</v>
      </c>
      <c r="B15822" s="21" t="s">
        <v>116</v>
      </c>
      <c r="C15822" s="21" t="s">
        <v>136</v>
      </c>
      <c r="D15822" s="29" t="n">
        <v>134.06</v>
      </c>
      <c r="E15822" s="29" t="n">
        <f aca="false">D15822/10</f>
        <v>13.406</v>
      </c>
      <c r="F15822" s="29" t="n">
        <f aca="false">(E15822+Einstellungen!$B$20)*(1+Einstellungen!$B$10)</f>
        <v>38.15378</v>
      </c>
      <c r="G15822" s="21" t="str">
        <f aca="false">IF(F15822&lt;Einstellungen!$B$5,"ja","nein")</f>
        <v>nein</v>
      </c>
      <c r="H15822" s="21" t="s">
        <v>35</v>
      </c>
      <c r="I15822" s="29" t="n">
        <f aca="false">INDEX(Einstellungen!$B$27:$B$50,5)</f>
        <v>0.45</v>
      </c>
      <c r="J15822" s="29" t="n">
        <f aca="false">F15822*I15822</f>
        <v>17.169201</v>
      </c>
    </row>
    <row r="15823" customFormat="false" ht="15" hidden="false" customHeight="false" outlineLevel="0" collapsed="false">
      <c r="A15823" s="28" t="n">
        <v>46240</v>
      </c>
      <c r="B15823" s="21" t="s">
        <v>117</v>
      </c>
      <c r="C15823" s="21" t="s">
        <v>136</v>
      </c>
      <c r="D15823" s="29" t="n">
        <v>135.752</v>
      </c>
      <c r="E15823" s="29" t="n">
        <f aca="false">D15823/10</f>
        <v>13.5752</v>
      </c>
      <c r="F15823" s="29" t="n">
        <f aca="false">(E15823+Einstellungen!$B$20)*(1+Einstellungen!$B$10)</f>
        <v>38.355128</v>
      </c>
      <c r="G15823" s="21" t="str">
        <f aca="false">IF(F15823&lt;Einstellungen!$B$5,"ja","nein")</f>
        <v>nein</v>
      </c>
      <c r="H15823" s="21" t="s">
        <v>35</v>
      </c>
      <c r="I15823" s="29" t="n">
        <f aca="false">INDEX(Einstellungen!$B$27:$B$50,6)</f>
        <v>0.5</v>
      </c>
      <c r="J15823" s="29" t="n">
        <f aca="false">F15823*I15823</f>
        <v>19.177564</v>
      </c>
    </row>
    <row r="15824" customFormat="false" ht="15" hidden="false" customHeight="false" outlineLevel="0" collapsed="false">
      <c r="A15824" s="28" t="n">
        <v>46240</v>
      </c>
      <c r="B15824" s="21" t="s">
        <v>118</v>
      </c>
      <c r="C15824" s="21" t="s">
        <v>136</v>
      </c>
      <c r="D15824" s="29" t="n">
        <v>156.048</v>
      </c>
      <c r="E15824" s="29" t="n">
        <f aca="false">D15824/10</f>
        <v>15.6048</v>
      </c>
      <c r="F15824" s="29" t="n">
        <f aca="false">(E15824+Einstellungen!$B$20)*(1+Einstellungen!$B$10)</f>
        <v>40.770352</v>
      </c>
      <c r="G15824" s="21" t="str">
        <f aca="false">IF(F15824&lt;Einstellungen!$B$5,"ja","nein")</f>
        <v>nein</v>
      </c>
      <c r="H15824" s="21" t="s">
        <v>35</v>
      </c>
      <c r="I15824" s="29" t="n">
        <f aca="false">INDEX(Einstellungen!$B$27:$B$50,7)</f>
        <v>0.7</v>
      </c>
      <c r="J15824" s="29" t="n">
        <f aca="false">F15824*I15824</f>
        <v>28.5392464</v>
      </c>
    </row>
    <row r="15825" customFormat="false" ht="15" hidden="false" customHeight="false" outlineLevel="0" collapsed="false">
      <c r="A15825" s="28" t="n">
        <v>46240</v>
      </c>
      <c r="B15825" s="21" t="s">
        <v>119</v>
      </c>
      <c r="C15825" s="21" t="s">
        <v>136</v>
      </c>
      <c r="D15825" s="29" t="n">
        <v>149.33</v>
      </c>
      <c r="E15825" s="29" t="n">
        <f aca="false">D15825/10</f>
        <v>14.933</v>
      </c>
      <c r="F15825" s="29" t="n">
        <f aca="false">(E15825+Einstellungen!$B$20)*(1+Einstellungen!$B$10)</f>
        <v>39.97091</v>
      </c>
      <c r="G15825" s="21" t="str">
        <f aca="false">IF(F15825&lt;Einstellungen!$B$5,"ja","nein")</f>
        <v>nein</v>
      </c>
      <c r="H15825" s="21" t="s">
        <v>35</v>
      </c>
      <c r="I15825" s="29" t="n">
        <f aca="false">INDEX(Einstellungen!$B$27:$B$50,8)</f>
        <v>0.95</v>
      </c>
      <c r="J15825" s="29" t="n">
        <f aca="false">F15825*I15825</f>
        <v>37.9723645</v>
      </c>
    </row>
    <row r="15826" customFormat="false" ht="15" hidden="false" customHeight="false" outlineLevel="0" collapsed="false">
      <c r="A15826" s="28" t="n">
        <v>46240</v>
      </c>
      <c r="B15826" s="21" t="s">
        <v>120</v>
      </c>
      <c r="C15826" s="21" t="s">
        <v>136</v>
      </c>
      <c r="D15826" s="29" t="n">
        <v>139.222</v>
      </c>
      <c r="E15826" s="29" t="n">
        <f aca="false">D15826/10</f>
        <v>13.9222</v>
      </c>
      <c r="F15826" s="29" t="n">
        <f aca="false">(E15826+Einstellungen!$B$20)*(1+Einstellungen!$B$10)</f>
        <v>38.768058</v>
      </c>
      <c r="G15826" s="21" t="str">
        <f aca="false">IF(F15826&lt;Einstellungen!$B$5,"ja","nein")</f>
        <v>nein</v>
      </c>
      <c r="H15826" s="21" t="s">
        <v>35</v>
      </c>
      <c r="I15826" s="29" t="n">
        <f aca="false">INDEX(Einstellungen!$B$27:$B$50,9)</f>
        <v>1.05</v>
      </c>
      <c r="J15826" s="29" t="n">
        <f aca="false">F15826*I15826</f>
        <v>40.7064609</v>
      </c>
    </row>
    <row r="15827" customFormat="false" ht="15" hidden="false" customHeight="false" outlineLevel="0" collapsed="false">
      <c r="A15827" s="28" t="n">
        <v>46240</v>
      </c>
      <c r="B15827" s="21" t="s">
        <v>121</v>
      </c>
      <c r="C15827" s="21" t="s">
        <v>136</v>
      </c>
      <c r="D15827" s="29" t="n">
        <v>95.57</v>
      </c>
      <c r="E15827" s="29" t="n">
        <f aca="false">D15827/10</f>
        <v>9.557</v>
      </c>
      <c r="F15827" s="29" t="n">
        <f aca="false">(E15827+Einstellungen!$B$20)*(1+Einstellungen!$B$10)</f>
        <v>33.57347</v>
      </c>
      <c r="G15827" s="21" t="str">
        <f aca="false">IF(F15827&lt;Einstellungen!$B$5,"ja","nein")</f>
        <v>nein</v>
      </c>
      <c r="H15827" s="21" t="s">
        <v>35</v>
      </c>
      <c r="I15827" s="29" t="n">
        <f aca="false">INDEX(Einstellungen!$B$27:$B$50,10)</f>
        <v>1.05</v>
      </c>
      <c r="J15827" s="29" t="n">
        <f aca="false">F15827*I15827</f>
        <v>35.2521435</v>
      </c>
    </row>
    <row r="15828" customFormat="false" ht="15" hidden="false" customHeight="false" outlineLevel="0" collapsed="false">
      <c r="A15828" s="28" t="n">
        <v>46240</v>
      </c>
      <c r="B15828" s="21" t="s">
        <v>122</v>
      </c>
      <c r="C15828" s="21" t="s">
        <v>136</v>
      </c>
      <c r="D15828" s="29" t="n">
        <v>25.085</v>
      </c>
      <c r="E15828" s="29" t="n">
        <f aca="false">D15828/10</f>
        <v>2.5085</v>
      </c>
      <c r="F15828" s="29" t="n">
        <f aca="false">(E15828+Einstellungen!$B$20)*(1+Einstellungen!$B$10)</f>
        <v>25.185755</v>
      </c>
      <c r="G15828" s="21" t="str">
        <f aca="false">IF(F15828&lt;Einstellungen!$B$5,"ja","nein")</f>
        <v>ja</v>
      </c>
      <c r="H15828" s="21" t="s">
        <v>35</v>
      </c>
      <c r="I15828" s="29" t="n">
        <f aca="false">INDEX(Einstellungen!$B$27:$B$50,11)</f>
        <v>1.05</v>
      </c>
      <c r="J15828" s="29" t="n">
        <f aca="false">F15828*I15828</f>
        <v>26.44504275</v>
      </c>
    </row>
    <row r="15829" customFormat="false" ht="15" hidden="false" customHeight="false" outlineLevel="0" collapsed="false">
      <c r="A15829" s="28" t="n">
        <v>46240</v>
      </c>
      <c r="B15829" s="21" t="s">
        <v>123</v>
      </c>
      <c r="C15829" s="21" t="s">
        <v>136</v>
      </c>
      <c r="D15829" s="29" t="n">
        <v>0.145</v>
      </c>
      <c r="E15829" s="29" t="n">
        <f aca="false">D15829/10</f>
        <v>0.0145</v>
      </c>
      <c r="F15829" s="29" t="n">
        <f aca="false">(E15829+Einstellungen!$B$20)*(1+Einstellungen!$B$10)</f>
        <v>22.217895</v>
      </c>
      <c r="G15829" s="21" t="str">
        <f aca="false">IF(F15829&lt;Einstellungen!$B$5,"ja","nein")</f>
        <v>ja</v>
      </c>
      <c r="H15829" s="21" t="s">
        <v>35</v>
      </c>
      <c r="I15829" s="29" t="n">
        <f aca="false">INDEX(Einstellungen!$B$27:$B$50,12)</f>
        <v>1.1</v>
      </c>
      <c r="J15829" s="29" t="n">
        <f aca="false">F15829*I15829</f>
        <v>24.4396845</v>
      </c>
    </row>
    <row r="15830" customFormat="false" ht="15" hidden="false" customHeight="false" outlineLevel="0" collapsed="false">
      <c r="A15830" s="28" t="n">
        <v>46240</v>
      </c>
      <c r="B15830" s="21" t="s">
        <v>124</v>
      </c>
      <c r="C15830" s="21" t="s">
        <v>136</v>
      </c>
      <c r="D15830" s="29" t="n">
        <v>-0.085</v>
      </c>
      <c r="E15830" s="29" t="n">
        <f aca="false">D15830/10</f>
        <v>-0.0085</v>
      </c>
      <c r="F15830" s="29" t="n">
        <f aca="false">(E15830+Einstellungen!$B$20)*(1+Einstellungen!$B$10)</f>
        <v>22.190525</v>
      </c>
      <c r="G15830" s="21" t="str">
        <f aca="false">IF(F15830&lt;Einstellungen!$B$5,"ja","nein")</f>
        <v>ja</v>
      </c>
      <c r="H15830" s="21" t="s">
        <v>35</v>
      </c>
      <c r="I15830" s="29" t="n">
        <f aca="false">INDEX(Einstellungen!$B$27:$B$50,13)</f>
        <v>1.2</v>
      </c>
      <c r="J15830" s="29" t="n">
        <f aca="false">F15830*I15830</f>
        <v>26.62863</v>
      </c>
    </row>
    <row r="15831" customFormat="false" ht="15" hidden="false" customHeight="false" outlineLevel="0" collapsed="false">
      <c r="A15831" s="28" t="n">
        <v>46240</v>
      </c>
      <c r="B15831" s="21" t="s">
        <v>125</v>
      </c>
      <c r="C15831" s="21" t="s">
        <v>136</v>
      </c>
      <c r="D15831" s="29" t="n">
        <v>-1.357</v>
      </c>
      <c r="E15831" s="29" t="n">
        <f aca="false">D15831/10</f>
        <v>-0.1357</v>
      </c>
      <c r="F15831" s="29" t="n">
        <f aca="false">(E15831+Einstellungen!$B$20)*(1+Einstellungen!$B$10)</f>
        <v>22.039157</v>
      </c>
      <c r="G15831" s="21" t="str">
        <f aca="false">IF(F15831&lt;Einstellungen!$B$5,"ja","nein")</f>
        <v>ja</v>
      </c>
      <c r="H15831" s="21" t="s">
        <v>35</v>
      </c>
      <c r="I15831" s="29" t="n">
        <f aca="false">INDEX(Einstellungen!$B$27:$B$50,14)</f>
        <v>1.15</v>
      </c>
      <c r="J15831" s="29" t="n">
        <f aca="false">F15831*I15831</f>
        <v>25.34503055</v>
      </c>
    </row>
    <row r="15832" customFormat="false" ht="15" hidden="false" customHeight="false" outlineLevel="0" collapsed="false">
      <c r="A15832" s="28" t="n">
        <v>46240</v>
      </c>
      <c r="B15832" s="21" t="s">
        <v>126</v>
      </c>
      <c r="C15832" s="21" t="s">
        <v>136</v>
      </c>
      <c r="D15832" s="29" t="n">
        <v>-1.29</v>
      </c>
      <c r="E15832" s="29" t="n">
        <f aca="false">D15832/10</f>
        <v>-0.129</v>
      </c>
      <c r="F15832" s="29" t="n">
        <f aca="false">(E15832+Einstellungen!$B$20)*(1+Einstellungen!$B$10)</f>
        <v>22.04713</v>
      </c>
      <c r="G15832" s="21" t="str">
        <f aca="false">IF(F15832&lt;Einstellungen!$B$5,"ja","nein")</f>
        <v>ja</v>
      </c>
      <c r="H15832" s="21" t="s">
        <v>35</v>
      </c>
      <c r="I15832" s="29" t="n">
        <f aca="false">INDEX(Einstellungen!$B$27:$B$50,15)</f>
        <v>1</v>
      </c>
      <c r="J15832" s="29" t="n">
        <f aca="false">F15832*I15832</f>
        <v>22.04713</v>
      </c>
    </row>
    <row r="15833" customFormat="false" ht="15" hidden="false" customHeight="false" outlineLevel="0" collapsed="false">
      <c r="A15833" s="28" t="n">
        <v>46240</v>
      </c>
      <c r="B15833" s="21" t="s">
        <v>127</v>
      </c>
      <c r="C15833" s="21" t="s">
        <v>136</v>
      </c>
      <c r="D15833" s="29" t="n">
        <v>-0.335</v>
      </c>
      <c r="E15833" s="29" t="n">
        <f aca="false">D15833/10</f>
        <v>-0.0335</v>
      </c>
      <c r="F15833" s="29" t="n">
        <f aca="false">(E15833+Einstellungen!$B$20)*(1+Einstellungen!$B$10)</f>
        <v>22.160775</v>
      </c>
      <c r="G15833" s="21" t="str">
        <f aca="false">IF(F15833&lt;Einstellungen!$B$5,"ja","nein")</f>
        <v>ja</v>
      </c>
      <c r="H15833" s="21" t="s">
        <v>35</v>
      </c>
      <c r="I15833" s="29" t="n">
        <f aca="false">INDEX(Einstellungen!$B$27:$B$50,16)</f>
        <v>0.95</v>
      </c>
      <c r="J15833" s="29" t="n">
        <f aca="false">F15833*I15833</f>
        <v>21.05273625</v>
      </c>
    </row>
    <row r="15834" customFormat="false" ht="15" hidden="false" customHeight="false" outlineLevel="0" collapsed="false">
      <c r="A15834" s="28" t="n">
        <v>46240</v>
      </c>
      <c r="B15834" s="21" t="s">
        <v>128</v>
      </c>
      <c r="C15834" s="21" t="s">
        <v>136</v>
      </c>
      <c r="D15834" s="29" t="n">
        <v>0.007</v>
      </c>
      <c r="E15834" s="29" t="n">
        <f aca="false">D15834/10</f>
        <v>0.0007</v>
      </c>
      <c r="F15834" s="29" t="n">
        <f aca="false">(E15834+Einstellungen!$B$20)*(1+Einstellungen!$B$10)</f>
        <v>22.201473</v>
      </c>
      <c r="G15834" s="21" t="str">
        <f aca="false">IF(F15834&lt;Einstellungen!$B$5,"ja","nein")</f>
        <v>ja</v>
      </c>
      <c r="H15834" s="21" t="s">
        <v>35</v>
      </c>
      <c r="I15834" s="29" t="n">
        <f aca="false">INDEX(Einstellungen!$B$27:$B$50,17)</f>
        <v>0.95</v>
      </c>
      <c r="J15834" s="29" t="n">
        <f aca="false">F15834*I15834</f>
        <v>21.09139935</v>
      </c>
    </row>
    <row r="15835" customFormat="false" ht="15" hidden="false" customHeight="false" outlineLevel="0" collapsed="false">
      <c r="A15835" s="28" t="n">
        <v>46240</v>
      </c>
      <c r="B15835" s="21" t="s">
        <v>129</v>
      </c>
      <c r="C15835" s="21" t="s">
        <v>136</v>
      </c>
      <c r="D15835" s="29" t="n">
        <v>38.425</v>
      </c>
      <c r="E15835" s="29" t="n">
        <f aca="false">D15835/10</f>
        <v>3.8425</v>
      </c>
      <c r="F15835" s="29" t="n">
        <f aca="false">(E15835+Einstellungen!$B$20)*(1+Einstellungen!$B$10)</f>
        <v>26.773215</v>
      </c>
      <c r="G15835" s="21" t="str">
        <f aca="false">IF(F15835&lt;Einstellungen!$B$5,"ja","nein")</f>
        <v>ja</v>
      </c>
      <c r="H15835" s="21" t="s">
        <v>35</v>
      </c>
      <c r="I15835" s="29" t="n">
        <f aca="false">INDEX(Einstellungen!$B$27:$B$50,18)</f>
        <v>1.1</v>
      </c>
      <c r="J15835" s="29" t="n">
        <f aca="false">F15835*I15835</f>
        <v>29.4505365</v>
      </c>
    </row>
    <row r="15836" customFormat="false" ht="15" hidden="false" customHeight="false" outlineLevel="0" collapsed="false">
      <c r="A15836" s="28" t="n">
        <v>46240</v>
      </c>
      <c r="B15836" s="21" t="s">
        <v>130</v>
      </c>
      <c r="C15836" s="21" t="s">
        <v>136</v>
      </c>
      <c r="D15836" s="29" t="n">
        <v>114.48</v>
      </c>
      <c r="E15836" s="29" t="n">
        <f aca="false">D15836/10</f>
        <v>11.448</v>
      </c>
      <c r="F15836" s="29" t="n">
        <f aca="false">(E15836+Einstellungen!$B$20)*(1+Einstellungen!$B$10)</f>
        <v>35.82376</v>
      </c>
      <c r="G15836" s="21" t="str">
        <f aca="false">IF(F15836&lt;Einstellungen!$B$5,"ja","nein")</f>
        <v>nein</v>
      </c>
      <c r="H15836" s="21" t="s">
        <v>35</v>
      </c>
      <c r="I15836" s="29" t="n">
        <f aca="false">INDEX(Einstellungen!$B$27:$B$50,19)</f>
        <v>1.35</v>
      </c>
      <c r="J15836" s="29" t="n">
        <f aca="false">F15836*I15836</f>
        <v>48.362076</v>
      </c>
    </row>
    <row r="15837" customFormat="false" ht="15" hidden="false" customHeight="false" outlineLevel="0" collapsed="false">
      <c r="A15837" s="28" t="n">
        <v>46240</v>
      </c>
      <c r="B15837" s="21" t="s">
        <v>131</v>
      </c>
      <c r="C15837" s="21" t="s">
        <v>136</v>
      </c>
      <c r="D15837" s="29" t="n">
        <v>143.178</v>
      </c>
      <c r="E15837" s="29" t="n">
        <f aca="false">D15837/10</f>
        <v>14.3178</v>
      </c>
      <c r="F15837" s="29" t="n">
        <f aca="false">(E15837+Einstellungen!$B$20)*(1+Einstellungen!$B$10)</f>
        <v>39.238822</v>
      </c>
      <c r="G15837" s="21" t="str">
        <f aca="false">IF(F15837&lt;Einstellungen!$B$5,"ja","nein")</f>
        <v>nein</v>
      </c>
      <c r="H15837" s="21" t="s">
        <v>35</v>
      </c>
      <c r="I15837" s="29" t="n">
        <f aca="false">INDEX(Einstellungen!$B$27:$B$50,20)</f>
        <v>1.45</v>
      </c>
      <c r="J15837" s="29" t="n">
        <f aca="false">F15837*I15837</f>
        <v>56.8962919</v>
      </c>
    </row>
    <row r="15838" customFormat="false" ht="15" hidden="false" customHeight="false" outlineLevel="0" collapsed="false">
      <c r="A15838" s="28" t="n">
        <v>46240</v>
      </c>
      <c r="B15838" s="21" t="s">
        <v>132</v>
      </c>
      <c r="C15838" s="21" t="s">
        <v>136</v>
      </c>
      <c r="D15838" s="29" t="n">
        <v>162.692</v>
      </c>
      <c r="E15838" s="29" t="n">
        <f aca="false">D15838/10</f>
        <v>16.2692</v>
      </c>
      <c r="F15838" s="29" t="n">
        <f aca="false">(E15838+Einstellungen!$B$20)*(1+Einstellungen!$B$10)</f>
        <v>41.560988</v>
      </c>
      <c r="G15838" s="21" t="str">
        <f aca="false">IF(F15838&lt;Einstellungen!$B$5,"ja","nein")</f>
        <v>nein</v>
      </c>
      <c r="H15838" s="21" t="s">
        <v>35</v>
      </c>
      <c r="I15838" s="29" t="n">
        <f aca="false">INDEX(Einstellungen!$B$27:$B$50,21)</f>
        <v>1.4</v>
      </c>
      <c r="J15838" s="29" t="n">
        <f aca="false">F15838*I15838</f>
        <v>58.1853832</v>
      </c>
    </row>
    <row r="15839" customFormat="false" ht="15" hidden="false" customHeight="false" outlineLevel="0" collapsed="false">
      <c r="A15839" s="28" t="n">
        <v>46240</v>
      </c>
      <c r="B15839" s="21" t="s">
        <v>133</v>
      </c>
      <c r="C15839" s="21" t="s">
        <v>136</v>
      </c>
      <c r="D15839" s="29" t="n">
        <v>167.14</v>
      </c>
      <c r="E15839" s="29" t="n">
        <f aca="false">D15839/10</f>
        <v>16.714</v>
      </c>
      <c r="F15839" s="29" t="n">
        <f aca="false">(E15839+Einstellungen!$B$20)*(1+Einstellungen!$B$10)</f>
        <v>42.0903</v>
      </c>
      <c r="G15839" s="21" t="str">
        <f aca="false">IF(F15839&lt;Einstellungen!$B$5,"ja","nein")</f>
        <v>nein</v>
      </c>
      <c r="H15839" s="21" t="s">
        <v>35</v>
      </c>
      <c r="I15839" s="29" t="n">
        <f aca="false">INDEX(Einstellungen!$B$27:$B$50,22)</f>
        <v>1.25</v>
      </c>
      <c r="J15839" s="29" t="n">
        <f aca="false">F15839*I15839</f>
        <v>52.612875</v>
      </c>
    </row>
    <row r="15840" customFormat="false" ht="15" hidden="false" customHeight="false" outlineLevel="0" collapsed="false">
      <c r="A15840" s="28" t="n">
        <v>46240</v>
      </c>
      <c r="B15840" s="21" t="s">
        <v>134</v>
      </c>
      <c r="C15840" s="21" t="s">
        <v>136</v>
      </c>
      <c r="D15840" s="29" t="n">
        <v>169.455</v>
      </c>
      <c r="E15840" s="29" t="n">
        <f aca="false">D15840/10</f>
        <v>16.9455</v>
      </c>
      <c r="F15840" s="29" t="n">
        <f aca="false">(E15840+Einstellungen!$B$20)*(1+Einstellungen!$B$10)</f>
        <v>42.365785</v>
      </c>
      <c r="G15840" s="21" t="str">
        <f aca="false">IF(F15840&lt;Einstellungen!$B$5,"ja","nein")</f>
        <v>nein</v>
      </c>
      <c r="H15840" s="21" t="s">
        <v>35</v>
      </c>
      <c r="I15840" s="29" t="n">
        <f aca="false">INDEX(Einstellungen!$B$27:$B$50,23)</f>
        <v>1.05</v>
      </c>
      <c r="J15840" s="29" t="n">
        <f aca="false">F15840*I15840</f>
        <v>44.48407425</v>
      </c>
    </row>
    <row r="15841" customFormat="false" ht="15" hidden="false" customHeight="false" outlineLevel="0" collapsed="false">
      <c r="A15841" s="28" t="n">
        <v>46240</v>
      </c>
      <c r="B15841" s="21" t="s">
        <v>135</v>
      </c>
      <c r="C15841" s="21" t="s">
        <v>136</v>
      </c>
      <c r="D15841" s="29" t="n">
        <v>158.447</v>
      </c>
      <c r="E15841" s="29" t="n">
        <f aca="false">D15841/10</f>
        <v>15.8447</v>
      </c>
      <c r="F15841" s="29" t="n">
        <f aca="false">(E15841+Einstellungen!$B$20)*(1+Einstellungen!$B$10)</f>
        <v>41.055833</v>
      </c>
      <c r="G15841" s="21" t="str">
        <f aca="false">IF(F15841&lt;Einstellungen!$B$5,"ja","nein")</f>
        <v>nein</v>
      </c>
      <c r="H15841" s="21" t="s">
        <v>35</v>
      </c>
      <c r="I15841" s="29" t="n">
        <f aca="false">INDEX(Einstellungen!$B$27:$B$50,24)</f>
        <v>0.8</v>
      </c>
      <c r="J15841" s="29" t="n">
        <f aca="false">F15841*I15841</f>
        <v>32.8446664</v>
      </c>
    </row>
    <row r="15842" customFormat="false" ht="15" hidden="false" customHeight="false" outlineLevel="0" collapsed="false">
      <c r="A15842" s="28" t="n">
        <v>46241</v>
      </c>
      <c r="B15842" s="21" t="s">
        <v>111</v>
      </c>
      <c r="C15842" s="21" t="s">
        <v>137</v>
      </c>
      <c r="D15842" s="29" t="n">
        <v>145.072</v>
      </c>
      <c r="E15842" s="29" t="n">
        <f aca="false">D15842/10</f>
        <v>14.5072</v>
      </c>
      <c r="F15842" s="29" t="n">
        <f aca="false">(E15842+Einstellungen!$B$20)*(1+Einstellungen!$B$10)</f>
        <v>39.464208</v>
      </c>
      <c r="G15842" s="21" t="str">
        <f aca="false">IF(F15842&lt;Einstellungen!$B$5,"ja","nein")</f>
        <v>nein</v>
      </c>
      <c r="H15842" s="21" t="s">
        <v>35</v>
      </c>
      <c r="I15842" s="29" t="n">
        <f aca="false">INDEX(Einstellungen!$B$27:$B$50,1)</f>
        <v>0.6</v>
      </c>
      <c r="J15842" s="29" t="n">
        <f aca="false">F15842*I15842</f>
        <v>23.6785248</v>
      </c>
    </row>
    <row r="15843" customFormat="false" ht="15" hidden="false" customHeight="false" outlineLevel="0" collapsed="false">
      <c r="A15843" s="28" t="n">
        <v>46241</v>
      </c>
      <c r="B15843" s="21" t="s">
        <v>113</v>
      </c>
      <c r="C15843" s="21" t="s">
        <v>137</v>
      </c>
      <c r="D15843" s="29" t="n">
        <v>138.655</v>
      </c>
      <c r="E15843" s="29" t="n">
        <f aca="false">D15843/10</f>
        <v>13.8655</v>
      </c>
      <c r="F15843" s="29" t="n">
        <f aca="false">(E15843+Einstellungen!$B$20)*(1+Einstellungen!$B$10)</f>
        <v>38.700585</v>
      </c>
      <c r="G15843" s="21" t="str">
        <f aca="false">IF(F15843&lt;Einstellungen!$B$5,"ja","nein")</f>
        <v>nein</v>
      </c>
      <c r="H15843" s="21" t="s">
        <v>35</v>
      </c>
      <c r="I15843" s="29" t="n">
        <f aca="false">INDEX(Einstellungen!$B$27:$B$50,2)</f>
        <v>0.5</v>
      </c>
      <c r="J15843" s="29" t="n">
        <f aca="false">F15843*I15843</f>
        <v>19.3502925</v>
      </c>
    </row>
    <row r="15844" customFormat="false" ht="15" hidden="false" customHeight="false" outlineLevel="0" collapsed="false">
      <c r="A15844" s="28" t="n">
        <v>46241</v>
      </c>
      <c r="B15844" s="21" t="s">
        <v>114</v>
      </c>
      <c r="C15844" s="21" t="s">
        <v>137</v>
      </c>
      <c r="D15844" s="29" t="n">
        <v>131.12</v>
      </c>
      <c r="E15844" s="29" t="n">
        <f aca="false">D15844/10</f>
        <v>13.112</v>
      </c>
      <c r="F15844" s="29" t="n">
        <f aca="false">(E15844+Einstellungen!$B$20)*(1+Einstellungen!$B$10)</f>
        <v>37.80392</v>
      </c>
      <c r="G15844" s="21" t="str">
        <f aca="false">IF(F15844&lt;Einstellungen!$B$5,"ja","nein")</f>
        <v>nein</v>
      </c>
      <c r="H15844" s="21" t="s">
        <v>35</v>
      </c>
      <c r="I15844" s="29" t="n">
        <f aca="false">INDEX(Einstellungen!$B$27:$B$50,3)</f>
        <v>0.45</v>
      </c>
      <c r="J15844" s="29" t="n">
        <f aca="false">F15844*I15844</f>
        <v>17.011764</v>
      </c>
    </row>
    <row r="15845" customFormat="false" ht="15" hidden="false" customHeight="false" outlineLevel="0" collapsed="false">
      <c r="A15845" s="28" t="n">
        <v>46241</v>
      </c>
      <c r="B15845" s="21" t="s">
        <v>115</v>
      </c>
      <c r="C15845" s="21" t="s">
        <v>137</v>
      </c>
      <c r="D15845" s="29" t="n">
        <v>129.067</v>
      </c>
      <c r="E15845" s="29" t="n">
        <f aca="false">D15845/10</f>
        <v>12.9067</v>
      </c>
      <c r="F15845" s="29" t="n">
        <f aca="false">(E15845+Einstellungen!$B$20)*(1+Einstellungen!$B$10)</f>
        <v>37.559613</v>
      </c>
      <c r="G15845" s="21" t="str">
        <f aca="false">IF(F15845&lt;Einstellungen!$B$5,"ja","nein")</f>
        <v>nein</v>
      </c>
      <c r="H15845" s="21" t="s">
        <v>35</v>
      </c>
      <c r="I15845" s="29" t="n">
        <f aca="false">INDEX(Einstellungen!$B$27:$B$50,4)</f>
        <v>0.45</v>
      </c>
      <c r="J15845" s="29" t="n">
        <f aca="false">F15845*I15845</f>
        <v>16.90182585</v>
      </c>
    </row>
    <row r="15846" customFormat="false" ht="15" hidden="false" customHeight="false" outlineLevel="0" collapsed="false">
      <c r="A15846" s="28" t="n">
        <v>46241</v>
      </c>
      <c r="B15846" s="21" t="s">
        <v>116</v>
      </c>
      <c r="C15846" s="21" t="s">
        <v>137</v>
      </c>
      <c r="D15846" s="29" t="n">
        <v>131.575</v>
      </c>
      <c r="E15846" s="29" t="n">
        <f aca="false">D15846/10</f>
        <v>13.1575</v>
      </c>
      <c r="F15846" s="29" t="n">
        <f aca="false">(E15846+Einstellungen!$B$20)*(1+Einstellungen!$B$10)</f>
        <v>37.858065</v>
      </c>
      <c r="G15846" s="21" t="str">
        <f aca="false">IF(F15846&lt;Einstellungen!$B$5,"ja","nein")</f>
        <v>nein</v>
      </c>
      <c r="H15846" s="21" t="s">
        <v>35</v>
      </c>
      <c r="I15846" s="29" t="n">
        <f aca="false">INDEX(Einstellungen!$B$27:$B$50,5)</f>
        <v>0.45</v>
      </c>
      <c r="J15846" s="29" t="n">
        <f aca="false">F15846*I15846</f>
        <v>17.03612925</v>
      </c>
    </row>
    <row r="15847" customFormat="false" ht="15" hidden="false" customHeight="false" outlineLevel="0" collapsed="false">
      <c r="A15847" s="28" t="n">
        <v>46241</v>
      </c>
      <c r="B15847" s="21" t="s">
        <v>117</v>
      </c>
      <c r="C15847" s="21" t="s">
        <v>137</v>
      </c>
      <c r="D15847" s="29" t="n">
        <v>141.332</v>
      </c>
      <c r="E15847" s="29" t="n">
        <f aca="false">D15847/10</f>
        <v>14.1332</v>
      </c>
      <c r="F15847" s="29" t="n">
        <f aca="false">(E15847+Einstellungen!$B$20)*(1+Einstellungen!$B$10)</f>
        <v>39.019148</v>
      </c>
      <c r="G15847" s="21" t="str">
        <f aca="false">IF(F15847&lt;Einstellungen!$B$5,"ja","nein")</f>
        <v>nein</v>
      </c>
      <c r="H15847" s="21" t="s">
        <v>35</v>
      </c>
      <c r="I15847" s="29" t="n">
        <f aca="false">INDEX(Einstellungen!$B$27:$B$50,6)</f>
        <v>0.5</v>
      </c>
      <c r="J15847" s="29" t="n">
        <f aca="false">F15847*I15847</f>
        <v>19.509574</v>
      </c>
    </row>
    <row r="15848" customFormat="false" ht="15" hidden="false" customHeight="false" outlineLevel="0" collapsed="false">
      <c r="A15848" s="28" t="n">
        <v>46241</v>
      </c>
      <c r="B15848" s="21" t="s">
        <v>118</v>
      </c>
      <c r="C15848" s="21" t="s">
        <v>137</v>
      </c>
      <c r="D15848" s="29" t="n">
        <v>156.168</v>
      </c>
      <c r="E15848" s="29" t="n">
        <f aca="false">D15848/10</f>
        <v>15.6168</v>
      </c>
      <c r="F15848" s="29" t="n">
        <f aca="false">(E15848+Einstellungen!$B$20)*(1+Einstellungen!$B$10)</f>
        <v>40.784632</v>
      </c>
      <c r="G15848" s="21" t="str">
        <f aca="false">IF(F15848&lt;Einstellungen!$B$5,"ja","nein")</f>
        <v>nein</v>
      </c>
      <c r="H15848" s="21" t="s">
        <v>35</v>
      </c>
      <c r="I15848" s="29" t="n">
        <f aca="false">INDEX(Einstellungen!$B$27:$B$50,7)</f>
        <v>0.7</v>
      </c>
      <c r="J15848" s="29" t="n">
        <f aca="false">F15848*I15848</f>
        <v>28.5492424</v>
      </c>
    </row>
    <row r="15849" customFormat="false" ht="15" hidden="false" customHeight="false" outlineLevel="0" collapsed="false">
      <c r="A15849" s="28" t="n">
        <v>46241</v>
      </c>
      <c r="B15849" s="21" t="s">
        <v>119</v>
      </c>
      <c r="C15849" s="21" t="s">
        <v>137</v>
      </c>
      <c r="D15849" s="29" t="n">
        <v>154.972</v>
      </c>
      <c r="E15849" s="29" t="n">
        <f aca="false">D15849/10</f>
        <v>15.4972</v>
      </c>
      <c r="F15849" s="29" t="n">
        <f aca="false">(E15849+Einstellungen!$B$20)*(1+Einstellungen!$B$10)</f>
        <v>40.642308</v>
      </c>
      <c r="G15849" s="21" t="str">
        <f aca="false">IF(F15849&lt;Einstellungen!$B$5,"ja","nein")</f>
        <v>nein</v>
      </c>
      <c r="H15849" s="21" t="s">
        <v>35</v>
      </c>
      <c r="I15849" s="29" t="n">
        <f aca="false">INDEX(Einstellungen!$B$27:$B$50,8)</f>
        <v>0.95</v>
      </c>
      <c r="J15849" s="29" t="n">
        <f aca="false">F15849*I15849</f>
        <v>38.6101926</v>
      </c>
    </row>
    <row r="15850" customFormat="false" ht="15" hidden="false" customHeight="false" outlineLevel="0" collapsed="false">
      <c r="A15850" s="28" t="n">
        <v>46241</v>
      </c>
      <c r="B15850" s="21" t="s">
        <v>120</v>
      </c>
      <c r="C15850" s="21" t="s">
        <v>137</v>
      </c>
      <c r="D15850" s="29" t="n">
        <v>145.578</v>
      </c>
      <c r="E15850" s="29" t="n">
        <f aca="false">D15850/10</f>
        <v>14.5578</v>
      </c>
      <c r="F15850" s="29" t="n">
        <f aca="false">(E15850+Einstellungen!$B$20)*(1+Einstellungen!$B$10)</f>
        <v>39.524422</v>
      </c>
      <c r="G15850" s="21" t="str">
        <f aca="false">IF(F15850&lt;Einstellungen!$B$5,"ja","nein")</f>
        <v>nein</v>
      </c>
      <c r="H15850" s="21" t="s">
        <v>35</v>
      </c>
      <c r="I15850" s="29" t="n">
        <f aca="false">INDEX(Einstellungen!$B$27:$B$50,9)</f>
        <v>1.05</v>
      </c>
      <c r="J15850" s="29" t="n">
        <f aca="false">F15850*I15850</f>
        <v>41.5006431</v>
      </c>
    </row>
    <row r="15851" customFormat="false" ht="15" hidden="false" customHeight="false" outlineLevel="0" collapsed="false">
      <c r="A15851" s="28" t="n">
        <v>46241</v>
      </c>
      <c r="B15851" s="21" t="s">
        <v>121</v>
      </c>
      <c r="C15851" s="21" t="s">
        <v>137</v>
      </c>
      <c r="D15851" s="29" t="n">
        <v>126.118</v>
      </c>
      <c r="E15851" s="29" t="n">
        <f aca="false">D15851/10</f>
        <v>12.6118</v>
      </c>
      <c r="F15851" s="29" t="n">
        <f aca="false">(E15851+Einstellungen!$B$20)*(1+Einstellungen!$B$10)</f>
        <v>37.208682</v>
      </c>
      <c r="G15851" s="21" t="str">
        <f aca="false">IF(F15851&lt;Einstellungen!$B$5,"ja","nein")</f>
        <v>nein</v>
      </c>
      <c r="H15851" s="21" t="s">
        <v>35</v>
      </c>
      <c r="I15851" s="29" t="n">
        <f aca="false">INDEX(Einstellungen!$B$27:$B$50,10)</f>
        <v>1.05</v>
      </c>
      <c r="J15851" s="29" t="n">
        <f aca="false">F15851*I15851</f>
        <v>39.0691161</v>
      </c>
    </row>
    <row r="15852" customFormat="false" ht="15" hidden="false" customHeight="false" outlineLevel="0" collapsed="false">
      <c r="A15852" s="28" t="n">
        <v>46241</v>
      </c>
      <c r="B15852" s="21" t="s">
        <v>122</v>
      </c>
      <c r="C15852" s="21" t="s">
        <v>137</v>
      </c>
      <c r="D15852" s="29" t="n">
        <v>102.162</v>
      </c>
      <c r="E15852" s="29" t="n">
        <f aca="false">D15852/10</f>
        <v>10.2162</v>
      </c>
      <c r="F15852" s="29" t="n">
        <f aca="false">(E15852+Einstellungen!$B$20)*(1+Einstellungen!$B$10)</f>
        <v>34.357918</v>
      </c>
      <c r="G15852" s="21" t="str">
        <f aca="false">IF(F15852&lt;Einstellungen!$B$5,"ja","nein")</f>
        <v>nein</v>
      </c>
      <c r="H15852" s="21" t="s">
        <v>35</v>
      </c>
      <c r="I15852" s="29" t="n">
        <f aca="false">INDEX(Einstellungen!$B$27:$B$50,11)</f>
        <v>1.05</v>
      </c>
      <c r="J15852" s="29" t="n">
        <f aca="false">F15852*I15852</f>
        <v>36.0758139</v>
      </c>
    </row>
    <row r="15853" customFormat="false" ht="15" hidden="false" customHeight="false" outlineLevel="0" collapsed="false">
      <c r="A15853" s="28" t="n">
        <v>46241</v>
      </c>
      <c r="B15853" s="21" t="s">
        <v>123</v>
      </c>
      <c r="C15853" s="21" t="s">
        <v>137</v>
      </c>
      <c r="D15853" s="29" t="n">
        <v>66.513</v>
      </c>
      <c r="E15853" s="29" t="n">
        <f aca="false">D15853/10</f>
        <v>6.6513</v>
      </c>
      <c r="F15853" s="29" t="n">
        <f aca="false">(E15853+Einstellungen!$B$20)*(1+Einstellungen!$B$10)</f>
        <v>30.115687</v>
      </c>
      <c r="G15853" s="21" t="str">
        <f aca="false">IF(F15853&lt;Einstellungen!$B$5,"ja","nein")</f>
        <v>nein</v>
      </c>
      <c r="H15853" s="21" t="s">
        <v>35</v>
      </c>
      <c r="I15853" s="29" t="n">
        <f aca="false">INDEX(Einstellungen!$B$27:$B$50,12)</f>
        <v>1.1</v>
      </c>
      <c r="J15853" s="29" t="n">
        <f aca="false">F15853*I15853</f>
        <v>33.1272557</v>
      </c>
    </row>
    <row r="15854" customFormat="false" ht="15" hidden="false" customHeight="false" outlineLevel="0" collapsed="false">
      <c r="A15854" s="28" t="n">
        <v>46241</v>
      </c>
      <c r="B15854" s="21" t="s">
        <v>124</v>
      </c>
      <c r="C15854" s="21" t="s">
        <v>137</v>
      </c>
      <c r="D15854" s="29" t="n">
        <v>28.15</v>
      </c>
      <c r="E15854" s="29" t="n">
        <f aca="false">D15854/10</f>
        <v>2.815</v>
      </c>
      <c r="F15854" s="29" t="n">
        <f aca="false">(E15854+Einstellungen!$B$20)*(1+Einstellungen!$B$10)</f>
        <v>25.55049</v>
      </c>
      <c r="G15854" s="21" t="str">
        <f aca="false">IF(F15854&lt;Einstellungen!$B$5,"ja","nein")</f>
        <v>ja</v>
      </c>
      <c r="H15854" s="21" t="s">
        <v>35</v>
      </c>
      <c r="I15854" s="29" t="n">
        <f aca="false">INDEX(Einstellungen!$B$27:$B$50,13)</f>
        <v>1.2</v>
      </c>
      <c r="J15854" s="29" t="n">
        <f aca="false">F15854*I15854</f>
        <v>30.660588</v>
      </c>
    </row>
    <row r="15855" customFormat="false" ht="15" hidden="false" customHeight="false" outlineLevel="0" collapsed="false">
      <c r="A15855" s="28" t="n">
        <v>46241</v>
      </c>
      <c r="B15855" s="21" t="s">
        <v>125</v>
      </c>
      <c r="C15855" s="21" t="s">
        <v>137</v>
      </c>
      <c r="D15855" s="29" t="n">
        <v>13.018</v>
      </c>
      <c r="E15855" s="29" t="n">
        <f aca="false">D15855/10</f>
        <v>1.3018</v>
      </c>
      <c r="F15855" s="29" t="n">
        <f aca="false">(E15855+Einstellungen!$B$20)*(1+Einstellungen!$B$10)</f>
        <v>23.749782</v>
      </c>
      <c r="G15855" s="21" t="str">
        <f aca="false">IF(F15855&lt;Einstellungen!$B$5,"ja","nein")</f>
        <v>ja</v>
      </c>
      <c r="H15855" s="21" t="s">
        <v>35</v>
      </c>
      <c r="I15855" s="29" t="n">
        <f aca="false">INDEX(Einstellungen!$B$27:$B$50,14)</f>
        <v>1.15</v>
      </c>
      <c r="J15855" s="29" t="n">
        <f aca="false">F15855*I15855</f>
        <v>27.3122493</v>
      </c>
    </row>
    <row r="15856" customFormat="false" ht="15" hidden="false" customHeight="false" outlineLevel="0" collapsed="false">
      <c r="A15856" s="28" t="n">
        <v>46241</v>
      </c>
      <c r="B15856" s="21" t="s">
        <v>126</v>
      </c>
      <c r="C15856" s="21" t="s">
        <v>137</v>
      </c>
      <c r="D15856" s="29" t="n">
        <v>18.727</v>
      </c>
      <c r="E15856" s="29" t="n">
        <f aca="false">D15856/10</f>
        <v>1.8727</v>
      </c>
      <c r="F15856" s="29" t="n">
        <f aca="false">(E15856+Einstellungen!$B$20)*(1+Einstellungen!$B$10)</f>
        <v>24.429153</v>
      </c>
      <c r="G15856" s="21" t="str">
        <f aca="false">IF(F15856&lt;Einstellungen!$B$5,"ja","nein")</f>
        <v>ja</v>
      </c>
      <c r="H15856" s="21" t="s">
        <v>35</v>
      </c>
      <c r="I15856" s="29" t="n">
        <f aca="false">INDEX(Einstellungen!$B$27:$B$50,15)</f>
        <v>1</v>
      </c>
      <c r="J15856" s="29" t="n">
        <f aca="false">F15856*I15856</f>
        <v>24.429153</v>
      </c>
    </row>
    <row r="15857" customFormat="false" ht="15" hidden="false" customHeight="false" outlineLevel="0" collapsed="false">
      <c r="A15857" s="28" t="n">
        <v>46241</v>
      </c>
      <c r="B15857" s="21" t="s">
        <v>127</v>
      </c>
      <c r="C15857" s="21" t="s">
        <v>137</v>
      </c>
      <c r="D15857" s="29" t="n">
        <v>44.34</v>
      </c>
      <c r="E15857" s="29" t="n">
        <f aca="false">D15857/10</f>
        <v>4.434</v>
      </c>
      <c r="F15857" s="29" t="n">
        <f aca="false">(E15857+Einstellungen!$B$20)*(1+Einstellungen!$B$10)</f>
        <v>27.4771</v>
      </c>
      <c r="G15857" s="21" t="str">
        <f aca="false">IF(F15857&lt;Einstellungen!$B$5,"ja","nein")</f>
        <v>ja</v>
      </c>
      <c r="H15857" s="21" t="s">
        <v>35</v>
      </c>
      <c r="I15857" s="29" t="n">
        <f aca="false">INDEX(Einstellungen!$B$27:$B$50,16)</f>
        <v>0.95</v>
      </c>
      <c r="J15857" s="29" t="n">
        <f aca="false">F15857*I15857</f>
        <v>26.103245</v>
      </c>
    </row>
    <row r="15858" customFormat="false" ht="15" hidden="false" customHeight="false" outlineLevel="0" collapsed="false">
      <c r="A15858" s="28" t="n">
        <v>46241</v>
      </c>
      <c r="B15858" s="21" t="s">
        <v>128</v>
      </c>
      <c r="C15858" s="21" t="s">
        <v>137</v>
      </c>
      <c r="D15858" s="29" t="n">
        <v>87.34</v>
      </c>
      <c r="E15858" s="29" t="n">
        <f aca="false">D15858/10</f>
        <v>8.734</v>
      </c>
      <c r="F15858" s="29" t="n">
        <f aca="false">(E15858+Einstellungen!$B$20)*(1+Einstellungen!$B$10)</f>
        <v>32.5941</v>
      </c>
      <c r="G15858" s="21" t="str">
        <f aca="false">IF(F15858&lt;Einstellungen!$B$5,"ja","nein")</f>
        <v>nein</v>
      </c>
      <c r="H15858" s="21" t="s">
        <v>35</v>
      </c>
      <c r="I15858" s="29" t="n">
        <f aca="false">INDEX(Einstellungen!$B$27:$B$50,17)</f>
        <v>0.95</v>
      </c>
      <c r="J15858" s="29" t="n">
        <f aca="false">F15858*I15858</f>
        <v>30.964395</v>
      </c>
    </row>
    <row r="15859" customFormat="false" ht="15" hidden="false" customHeight="false" outlineLevel="0" collapsed="false">
      <c r="A15859" s="28" t="n">
        <v>46241</v>
      </c>
      <c r="B15859" s="21" t="s">
        <v>129</v>
      </c>
      <c r="C15859" s="21" t="s">
        <v>137</v>
      </c>
      <c r="D15859" s="29" t="n">
        <v>118.668</v>
      </c>
      <c r="E15859" s="29" t="n">
        <f aca="false">D15859/10</f>
        <v>11.8668</v>
      </c>
      <c r="F15859" s="29" t="n">
        <f aca="false">(E15859+Einstellungen!$B$20)*(1+Einstellungen!$B$10)</f>
        <v>36.322132</v>
      </c>
      <c r="G15859" s="21" t="str">
        <f aca="false">IF(F15859&lt;Einstellungen!$B$5,"ja","nein")</f>
        <v>nein</v>
      </c>
      <c r="H15859" s="21" t="s">
        <v>35</v>
      </c>
      <c r="I15859" s="29" t="n">
        <f aca="false">INDEX(Einstellungen!$B$27:$B$50,18)</f>
        <v>1.1</v>
      </c>
      <c r="J15859" s="29" t="n">
        <f aca="false">F15859*I15859</f>
        <v>39.9543452</v>
      </c>
    </row>
    <row r="15860" customFormat="false" ht="15" hidden="false" customHeight="false" outlineLevel="0" collapsed="false">
      <c r="A15860" s="28" t="n">
        <v>46241</v>
      </c>
      <c r="B15860" s="21" t="s">
        <v>130</v>
      </c>
      <c r="C15860" s="21" t="s">
        <v>137</v>
      </c>
      <c r="D15860" s="29" t="n">
        <v>144.71</v>
      </c>
      <c r="E15860" s="29" t="n">
        <f aca="false">D15860/10</f>
        <v>14.471</v>
      </c>
      <c r="F15860" s="29" t="n">
        <f aca="false">(E15860+Einstellungen!$B$20)*(1+Einstellungen!$B$10)</f>
        <v>39.42113</v>
      </c>
      <c r="G15860" s="21" t="str">
        <f aca="false">IF(F15860&lt;Einstellungen!$B$5,"ja","nein")</f>
        <v>nein</v>
      </c>
      <c r="H15860" s="21" t="s">
        <v>35</v>
      </c>
      <c r="I15860" s="29" t="n">
        <f aca="false">INDEX(Einstellungen!$B$27:$B$50,19)</f>
        <v>1.35</v>
      </c>
      <c r="J15860" s="29" t="n">
        <f aca="false">F15860*I15860</f>
        <v>53.2185255</v>
      </c>
    </row>
    <row r="15861" customFormat="false" ht="15" hidden="false" customHeight="false" outlineLevel="0" collapsed="false">
      <c r="A15861" s="28" t="n">
        <v>46241</v>
      </c>
      <c r="B15861" s="21" t="s">
        <v>131</v>
      </c>
      <c r="C15861" s="21" t="s">
        <v>137</v>
      </c>
      <c r="D15861" s="29" t="n">
        <v>172.602</v>
      </c>
      <c r="E15861" s="29" t="n">
        <f aca="false">D15861/10</f>
        <v>17.2602</v>
      </c>
      <c r="F15861" s="29" t="n">
        <f aca="false">(E15861+Einstellungen!$B$20)*(1+Einstellungen!$B$10)</f>
        <v>42.740278</v>
      </c>
      <c r="G15861" s="21" t="str">
        <f aca="false">IF(F15861&lt;Einstellungen!$B$5,"ja","nein")</f>
        <v>nein</v>
      </c>
      <c r="H15861" s="21" t="s">
        <v>35</v>
      </c>
      <c r="I15861" s="29" t="n">
        <f aca="false">INDEX(Einstellungen!$B$27:$B$50,20)</f>
        <v>1.45</v>
      </c>
      <c r="J15861" s="29" t="n">
        <f aca="false">F15861*I15861</f>
        <v>61.9734031</v>
      </c>
    </row>
    <row r="15862" customFormat="false" ht="15" hidden="false" customHeight="false" outlineLevel="0" collapsed="false">
      <c r="A15862" s="28" t="n">
        <v>46241</v>
      </c>
      <c r="B15862" s="21" t="s">
        <v>132</v>
      </c>
      <c r="C15862" s="21" t="s">
        <v>137</v>
      </c>
      <c r="D15862" s="29" t="n">
        <v>195.123</v>
      </c>
      <c r="E15862" s="29" t="n">
        <f aca="false">D15862/10</f>
        <v>19.5123</v>
      </c>
      <c r="F15862" s="29" t="n">
        <f aca="false">(E15862+Einstellungen!$B$20)*(1+Einstellungen!$B$10)</f>
        <v>45.420277</v>
      </c>
      <c r="G15862" s="21" t="str">
        <f aca="false">IF(F15862&lt;Einstellungen!$B$5,"ja","nein")</f>
        <v>nein</v>
      </c>
      <c r="H15862" s="21" t="s">
        <v>35</v>
      </c>
      <c r="I15862" s="29" t="n">
        <f aca="false">INDEX(Einstellungen!$B$27:$B$50,21)</f>
        <v>1.4</v>
      </c>
      <c r="J15862" s="29" t="n">
        <f aca="false">F15862*I15862</f>
        <v>63.5883878</v>
      </c>
    </row>
    <row r="15863" customFormat="false" ht="15" hidden="false" customHeight="false" outlineLevel="0" collapsed="false">
      <c r="A15863" s="28" t="n">
        <v>46241</v>
      </c>
      <c r="B15863" s="21" t="s">
        <v>133</v>
      </c>
      <c r="C15863" s="21" t="s">
        <v>137</v>
      </c>
      <c r="D15863" s="29" t="n">
        <v>194.65</v>
      </c>
      <c r="E15863" s="29" t="n">
        <f aca="false">D15863/10</f>
        <v>19.465</v>
      </c>
      <c r="F15863" s="29" t="n">
        <f aca="false">(E15863+Einstellungen!$B$20)*(1+Einstellungen!$B$10)</f>
        <v>45.36399</v>
      </c>
      <c r="G15863" s="21" t="str">
        <f aca="false">IF(F15863&lt;Einstellungen!$B$5,"ja","nein")</f>
        <v>nein</v>
      </c>
      <c r="H15863" s="21" t="s">
        <v>35</v>
      </c>
      <c r="I15863" s="29" t="n">
        <f aca="false">INDEX(Einstellungen!$B$27:$B$50,22)</f>
        <v>1.25</v>
      </c>
      <c r="J15863" s="29" t="n">
        <f aca="false">F15863*I15863</f>
        <v>56.7049875</v>
      </c>
    </row>
    <row r="15864" customFormat="false" ht="15" hidden="false" customHeight="false" outlineLevel="0" collapsed="false">
      <c r="A15864" s="28" t="n">
        <v>46241</v>
      </c>
      <c r="B15864" s="21" t="s">
        <v>134</v>
      </c>
      <c r="C15864" s="21" t="s">
        <v>137</v>
      </c>
      <c r="D15864" s="29" t="n">
        <v>178.088</v>
      </c>
      <c r="E15864" s="29" t="n">
        <f aca="false">D15864/10</f>
        <v>17.8088</v>
      </c>
      <c r="F15864" s="29" t="n">
        <f aca="false">(E15864+Einstellungen!$B$20)*(1+Einstellungen!$B$10)</f>
        <v>43.393112</v>
      </c>
      <c r="G15864" s="21" t="str">
        <f aca="false">IF(F15864&lt;Einstellungen!$B$5,"ja","nein")</f>
        <v>nein</v>
      </c>
      <c r="H15864" s="21" t="s">
        <v>35</v>
      </c>
      <c r="I15864" s="29" t="n">
        <f aca="false">INDEX(Einstellungen!$B$27:$B$50,23)</f>
        <v>1.05</v>
      </c>
      <c r="J15864" s="29" t="n">
        <f aca="false">F15864*I15864</f>
        <v>45.5627676</v>
      </c>
    </row>
    <row r="15865" customFormat="false" ht="15" hidden="false" customHeight="false" outlineLevel="0" collapsed="false">
      <c r="A15865" s="28" t="n">
        <v>46241</v>
      </c>
      <c r="B15865" s="21" t="s">
        <v>135</v>
      </c>
      <c r="C15865" s="21" t="s">
        <v>137</v>
      </c>
      <c r="D15865" s="29" t="n">
        <v>166.095</v>
      </c>
      <c r="E15865" s="29" t="n">
        <f aca="false">D15865/10</f>
        <v>16.6095</v>
      </c>
      <c r="F15865" s="29" t="n">
        <f aca="false">(E15865+Einstellungen!$B$20)*(1+Einstellungen!$B$10)</f>
        <v>41.965945</v>
      </c>
      <c r="G15865" s="21" t="str">
        <f aca="false">IF(F15865&lt;Einstellungen!$B$5,"ja","nein")</f>
        <v>nein</v>
      </c>
      <c r="H15865" s="21" t="s">
        <v>35</v>
      </c>
      <c r="I15865" s="29" t="n">
        <f aca="false">INDEX(Einstellungen!$B$27:$B$50,24)</f>
        <v>0.8</v>
      </c>
      <c r="J15865" s="29" t="n">
        <f aca="false">F15865*I15865</f>
        <v>33.572756</v>
      </c>
    </row>
    <row r="15866" customFormat="false" ht="15" hidden="false" customHeight="false" outlineLevel="0" collapsed="false">
      <c r="A15866" s="28" t="n">
        <v>46242</v>
      </c>
      <c r="B15866" s="21" t="s">
        <v>111</v>
      </c>
      <c r="C15866" s="21" t="s">
        <v>138</v>
      </c>
      <c r="D15866" s="29" t="n">
        <v>155.74</v>
      </c>
      <c r="E15866" s="29" t="n">
        <f aca="false">D15866/10</f>
        <v>15.574</v>
      </c>
      <c r="F15866" s="29" t="n">
        <f aca="false">(E15866+Einstellungen!$B$20)*(1+Einstellungen!$B$10)</f>
        <v>40.7337</v>
      </c>
      <c r="G15866" s="21" t="str">
        <f aca="false">IF(F15866&lt;Einstellungen!$B$5,"ja","nein")</f>
        <v>nein</v>
      </c>
      <c r="H15866" s="21" t="s">
        <v>35</v>
      </c>
      <c r="I15866" s="29" t="n">
        <f aca="false">INDEX(Einstellungen!$B$27:$B$50,1)</f>
        <v>0.6</v>
      </c>
      <c r="J15866" s="29" t="n">
        <f aca="false">F15866*I15866</f>
        <v>24.44022</v>
      </c>
    </row>
    <row r="15867" customFormat="false" ht="15" hidden="false" customHeight="false" outlineLevel="0" collapsed="false">
      <c r="A15867" s="28" t="n">
        <v>46242</v>
      </c>
      <c r="B15867" s="21" t="s">
        <v>113</v>
      </c>
      <c r="C15867" s="21" t="s">
        <v>138</v>
      </c>
      <c r="D15867" s="29" t="n">
        <v>149</v>
      </c>
      <c r="E15867" s="29" t="n">
        <f aca="false">D15867/10</f>
        <v>14.9</v>
      </c>
      <c r="F15867" s="29" t="n">
        <f aca="false">(E15867+Einstellungen!$B$20)*(1+Einstellungen!$B$10)</f>
        <v>39.93164</v>
      </c>
      <c r="G15867" s="21" t="str">
        <f aca="false">IF(F15867&lt;Einstellungen!$B$5,"ja","nein")</f>
        <v>nein</v>
      </c>
      <c r="H15867" s="21" t="s">
        <v>35</v>
      </c>
      <c r="I15867" s="29" t="n">
        <f aca="false">INDEX(Einstellungen!$B$27:$B$50,2)</f>
        <v>0.5</v>
      </c>
      <c r="J15867" s="29" t="n">
        <f aca="false">F15867*I15867</f>
        <v>19.96582</v>
      </c>
    </row>
    <row r="15868" customFormat="false" ht="15" hidden="false" customHeight="false" outlineLevel="0" collapsed="false">
      <c r="A15868" s="28" t="n">
        <v>46242</v>
      </c>
      <c r="B15868" s="21" t="s">
        <v>114</v>
      </c>
      <c r="C15868" s="21" t="s">
        <v>138</v>
      </c>
      <c r="D15868" s="29" t="n">
        <v>145.238</v>
      </c>
      <c r="E15868" s="29" t="n">
        <f aca="false">D15868/10</f>
        <v>14.5238</v>
      </c>
      <c r="F15868" s="29" t="n">
        <f aca="false">(E15868+Einstellungen!$B$20)*(1+Einstellungen!$B$10)</f>
        <v>39.483962</v>
      </c>
      <c r="G15868" s="21" t="str">
        <f aca="false">IF(F15868&lt;Einstellungen!$B$5,"ja","nein")</f>
        <v>nein</v>
      </c>
      <c r="H15868" s="21" t="s">
        <v>35</v>
      </c>
      <c r="I15868" s="29" t="n">
        <f aca="false">INDEX(Einstellungen!$B$27:$B$50,3)</f>
        <v>0.45</v>
      </c>
      <c r="J15868" s="29" t="n">
        <f aca="false">F15868*I15868</f>
        <v>17.7677829</v>
      </c>
    </row>
    <row r="15869" customFormat="false" ht="15" hidden="false" customHeight="false" outlineLevel="0" collapsed="false">
      <c r="A15869" s="28" t="n">
        <v>46242</v>
      </c>
      <c r="B15869" s="21" t="s">
        <v>115</v>
      </c>
      <c r="C15869" s="21" t="s">
        <v>138</v>
      </c>
      <c r="D15869" s="29" t="n">
        <v>145.92</v>
      </c>
      <c r="E15869" s="29" t="n">
        <f aca="false">D15869/10</f>
        <v>14.592</v>
      </c>
      <c r="F15869" s="29" t="n">
        <f aca="false">(E15869+Einstellungen!$B$20)*(1+Einstellungen!$B$10)</f>
        <v>39.56512</v>
      </c>
      <c r="G15869" s="21" t="str">
        <f aca="false">IF(F15869&lt;Einstellungen!$B$5,"ja","nein")</f>
        <v>nein</v>
      </c>
      <c r="H15869" s="21" t="s">
        <v>35</v>
      </c>
      <c r="I15869" s="29" t="n">
        <f aca="false">INDEX(Einstellungen!$B$27:$B$50,4)</f>
        <v>0.45</v>
      </c>
      <c r="J15869" s="29" t="n">
        <f aca="false">F15869*I15869</f>
        <v>17.804304</v>
      </c>
    </row>
    <row r="15870" customFormat="false" ht="15" hidden="false" customHeight="false" outlineLevel="0" collapsed="false">
      <c r="A15870" s="28" t="n">
        <v>46242</v>
      </c>
      <c r="B15870" s="21" t="s">
        <v>116</v>
      </c>
      <c r="C15870" s="21" t="s">
        <v>138</v>
      </c>
      <c r="D15870" s="29" t="n">
        <v>143.865</v>
      </c>
      <c r="E15870" s="29" t="n">
        <f aca="false">D15870/10</f>
        <v>14.3865</v>
      </c>
      <c r="F15870" s="29" t="n">
        <f aca="false">(E15870+Einstellungen!$B$20)*(1+Einstellungen!$B$10)</f>
        <v>39.320575</v>
      </c>
      <c r="G15870" s="21" t="str">
        <f aca="false">IF(F15870&lt;Einstellungen!$B$5,"ja","nein")</f>
        <v>nein</v>
      </c>
      <c r="H15870" s="21" t="s">
        <v>35</v>
      </c>
      <c r="I15870" s="29" t="n">
        <f aca="false">INDEX(Einstellungen!$B$27:$B$50,5)</f>
        <v>0.45</v>
      </c>
      <c r="J15870" s="29" t="n">
        <f aca="false">F15870*I15870</f>
        <v>17.69425875</v>
      </c>
    </row>
    <row r="15871" customFormat="false" ht="15" hidden="false" customHeight="false" outlineLevel="0" collapsed="false">
      <c r="A15871" s="28" t="n">
        <v>46242</v>
      </c>
      <c r="B15871" s="21" t="s">
        <v>117</v>
      </c>
      <c r="C15871" s="21" t="s">
        <v>138</v>
      </c>
      <c r="D15871" s="29" t="n">
        <v>145.695</v>
      </c>
      <c r="E15871" s="29" t="n">
        <f aca="false">D15871/10</f>
        <v>14.5695</v>
      </c>
      <c r="F15871" s="29" t="n">
        <f aca="false">(E15871+Einstellungen!$B$20)*(1+Einstellungen!$B$10)</f>
        <v>39.538345</v>
      </c>
      <c r="G15871" s="21" t="str">
        <f aca="false">IF(F15871&lt;Einstellungen!$B$5,"ja","nein")</f>
        <v>nein</v>
      </c>
      <c r="H15871" s="21" t="s">
        <v>35</v>
      </c>
      <c r="I15871" s="29" t="n">
        <f aca="false">INDEX(Einstellungen!$B$27:$B$50,6)</f>
        <v>0.5</v>
      </c>
      <c r="J15871" s="29" t="n">
        <f aca="false">F15871*I15871</f>
        <v>19.7691725</v>
      </c>
    </row>
    <row r="15872" customFormat="false" ht="15" hidden="false" customHeight="false" outlineLevel="0" collapsed="false">
      <c r="A15872" s="28" t="n">
        <v>46242</v>
      </c>
      <c r="B15872" s="21" t="s">
        <v>118</v>
      </c>
      <c r="C15872" s="21" t="s">
        <v>138</v>
      </c>
      <c r="D15872" s="29" t="n">
        <v>146.262</v>
      </c>
      <c r="E15872" s="29" t="n">
        <f aca="false">D15872/10</f>
        <v>14.6262</v>
      </c>
      <c r="F15872" s="29" t="n">
        <f aca="false">(E15872+Einstellungen!$B$20)*(1+Einstellungen!$B$10)</f>
        <v>39.605818</v>
      </c>
      <c r="G15872" s="21" t="str">
        <f aca="false">IF(F15872&lt;Einstellungen!$B$5,"ja","nein")</f>
        <v>nein</v>
      </c>
      <c r="H15872" s="21" t="s">
        <v>35</v>
      </c>
      <c r="I15872" s="29" t="n">
        <f aca="false">INDEX(Einstellungen!$B$27:$B$50,7)</f>
        <v>0.7</v>
      </c>
      <c r="J15872" s="29" t="n">
        <f aca="false">F15872*I15872</f>
        <v>27.7240726</v>
      </c>
    </row>
    <row r="15873" customFormat="false" ht="15" hidden="false" customHeight="false" outlineLevel="0" collapsed="false">
      <c r="A15873" s="28" t="n">
        <v>46242</v>
      </c>
      <c r="B15873" s="21" t="s">
        <v>119</v>
      </c>
      <c r="C15873" s="21" t="s">
        <v>138</v>
      </c>
      <c r="D15873" s="29" t="n">
        <v>137.697</v>
      </c>
      <c r="E15873" s="29" t="n">
        <f aca="false">D15873/10</f>
        <v>13.7697</v>
      </c>
      <c r="F15873" s="29" t="n">
        <f aca="false">(E15873+Einstellungen!$B$20)*(1+Einstellungen!$B$10)</f>
        <v>38.586583</v>
      </c>
      <c r="G15873" s="21" t="str">
        <f aca="false">IF(F15873&lt;Einstellungen!$B$5,"ja","nein")</f>
        <v>nein</v>
      </c>
      <c r="H15873" s="21" t="s">
        <v>35</v>
      </c>
      <c r="I15873" s="29" t="n">
        <f aca="false">INDEX(Einstellungen!$B$27:$B$50,8)</f>
        <v>0.95</v>
      </c>
      <c r="J15873" s="29" t="n">
        <f aca="false">F15873*I15873</f>
        <v>36.65725385</v>
      </c>
    </row>
    <row r="15874" customFormat="false" ht="15" hidden="false" customHeight="false" outlineLevel="0" collapsed="false">
      <c r="A15874" s="28" t="n">
        <v>46242</v>
      </c>
      <c r="B15874" s="21" t="s">
        <v>120</v>
      </c>
      <c r="C15874" s="21" t="s">
        <v>138</v>
      </c>
      <c r="D15874" s="29" t="n">
        <v>115.032</v>
      </c>
      <c r="E15874" s="29" t="n">
        <f aca="false">D15874/10</f>
        <v>11.5032</v>
      </c>
      <c r="F15874" s="29" t="n">
        <f aca="false">(E15874+Einstellungen!$B$20)*(1+Einstellungen!$B$10)</f>
        <v>35.889448</v>
      </c>
      <c r="G15874" s="21" t="str">
        <f aca="false">IF(F15874&lt;Einstellungen!$B$5,"ja","nein")</f>
        <v>nein</v>
      </c>
      <c r="H15874" s="21" t="s">
        <v>35</v>
      </c>
      <c r="I15874" s="29" t="n">
        <f aca="false">INDEX(Einstellungen!$B$27:$B$50,9)</f>
        <v>1.05</v>
      </c>
      <c r="J15874" s="29" t="n">
        <f aca="false">F15874*I15874</f>
        <v>37.6839204</v>
      </c>
    </row>
    <row r="15875" customFormat="false" ht="15" hidden="false" customHeight="false" outlineLevel="0" collapsed="false">
      <c r="A15875" s="28" t="n">
        <v>46242</v>
      </c>
      <c r="B15875" s="21" t="s">
        <v>121</v>
      </c>
      <c r="C15875" s="21" t="s">
        <v>138</v>
      </c>
      <c r="D15875" s="29" t="n">
        <v>62.545</v>
      </c>
      <c r="E15875" s="29" t="n">
        <f aca="false">D15875/10</f>
        <v>6.2545</v>
      </c>
      <c r="F15875" s="29" t="n">
        <f aca="false">(E15875+Einstellungen!$B$20)*(1+Einstellungen!$B$10)</f>
        <v>29.643495</v>
      </c>
      <c r="G15875" s="21" t="str">
        <f aca="false">IF(F15875&lt;Einstellungen!$B$5,"ja","nein")</f>
        <v>nein</v>
      </c>
      <c r="H15875" s="21" t="s">
        <v>35</v>
      </c>
      <c r="I15875" s="29" t="n">
        <f aca="false">INDEX(Einstellungen!$B$27:$B$50,10)</f>
        <v>1.05</v>
      </c>
      <c r="J15875" s="29" t="n">
        <f aca="false">F15875*I15875</f>
        <v>31.12566975</v>
      </c>
    </row>
    <row r="15876" customFormat="false" ht="15" hidden="false" customHeight="false" outlineLevel="0" collapsed="false">
      <c r="A15876" s="28" t="n">
        <v>46242</v>
      </c>
      <c r="B15876" s="21" t="s">
        <v>122</v>
      </c>
      <c r="C15876" s="21" t="s">
        <v>138</v>
      </c>
      <c r="D15876" s="29" t="n">
        <v>3.86</v>
      </c>
      <c r="E15876" s="29" t="n">
        <f aca="false">D15876/10</f>
        <v>0.386</v>
      </c>
      <c r="F15876" s="29" t="n">
        <f aca="false">(E15876+Einstellungen!$B$20)*(1+Einstellungen!$B$10)</f>
        <v>22.65998</v>
      </c>
      <c r="G15876" s="21" t="str">
        <f aca="false">IF(F15876&lt;Einstellungen!$B$5,"ja","nein")</f>
        <v>ja</v>
      </c>
      <c r="H15876" s="21" t="s">
        <v>35</v>
      </c>
      <c r="I15876" s="29" t="n">
        <f aca="false">INDEX(Einstellungen!$B$27:$B$50,11)</f>
        <v>1.05</v>
      </c>
      <c r="J15876" s="29" t="n">
        <f aca="false">F15876*I15876</f>
        <v>23.792979</v>
      </c>
    </row>
    <row r="15877" customFormat="false" ht="15" hidden="false" customHeight="false" outlineLevel="0" collapsed="false">
      <c r="A15877" s="28" t="n">
        <v>46242</v>
      </c>
      <c r="B15877" s="21" t="s">
        <v>123</v>
      </c>
      <c r="C15877" s="21" t="s">
        <v>138</v>
      </c>
      <c r="D15877" s="29" t="n">
        <v>-1.517</v>
      </c>
      <c r="E15877" s="29" t="n">
        <f aca="false">D15877/10</f>
        <v>-0.1517</v>
      </c>
      <c r="F15877" s="29" t="n">
        <f aca="false">(E15877+Einstellungen!$B$20)*(1+Einstellungen!$B$10)</f>
        <v>22.020117</v>
      </c>
      <c r="G15877" s="21" t="str">
        <f aca="false">IF(F15877&lt;Einstellungen!$B$5,"ja","nein")</f>
        <v>ja</v>
      </c>
      <c r="H15877" s="21" t="s">
        <v>35</v>
      </c>
      <c r="I15877" s="29" t="n">
        <f aca="false">INDEX(Einstellungen!$B$27:$B$50,12)</f>
        <v>1.1</v>
      </c>
      <c r="J15877" s="29" t="n">
        <f aca="false">F15877*I15877</f>
        <v>24.2221287</v>
      </c>
    </row>
    <row r="15878" customFormat="false" ht="15" hidden="false" customHeight="false" outlineLevel="0" collapsed="false">
      <c r="A15878" s="28" t="n">
        <v>46242</v>
      </c>
      <c r="B15878" s="21" t="s">
        <v>124</v>
      </c>
      <c r="C15878" s="21" t="s">
        <v>138</v>
      </c>
      <c r="D15878" s="29" t="n">
        <v>-5.987</v>
      </c>
      <c r="E15878" s="29" t="n">
        <f aca="false">D15878/10</f>
        <v>-0.5987</v>
      </c>
      <c r="F15878" s="29" t="n">
        <f aca="false">(E15878+Einstellungen!$B$20)*(1+Einstellungen!$B$10)</f>
        <v>21.488187</v>
      </c>
      <c r="G15878" s="21" t="str">
        <f aca="false">IF(F15878&lt;Einstellungen!$B$5,"ja","nein")</f>
        <v>ja</v>
      </c>
      <c r="H15878" s="21" t="s">
        <v>35</v>
      </c>
      <c r="I15878" s="29" t="n">
        <f aca="false">INDEX(Einstellungen!$B$27:$B$50,13)</f>
        <v>1.2</v>
      </c>
      <c r="J15878" s="29" t="n">
        <f aca="false">F15878*I15878</f>
        <v>25.7858244</v>
      </c>
    </row>
    <row r="15879" customFormat="false" ht="15" hidden="false" customHeight="false" outlineLevel="0" collapsed="false">
      <c r="A15879" s="28" t="n">
        <v>46242</v>
      </c>
      <c r="B15879" s="21" t="s">
        <v>125</v>
      </c>
      <c r="C15879" s="21" t="s">
        <v>138</v>
      </c>
      <c r="D15879" s="29" t="n">
        <v>-10.997</v>
      </c>
      <c r="E15879" s="29" t="n">
        <f aca="false">D15879/10</f>
        <v>-1.0997</v>
      </c>
      <c r="F15879" s="29" t="n">
        <f aca="false">(E15879+Einstellungen!$B$20)*(1+Einstellungen!$B$10)</f>
        <v>20.891997</v>
      </c>
      <c r="G15879" s="21" t="str">
        <f aca="false">IF(F15879&lt;Einstellungen!$B$5,"ja","nein")</f>
        <v>ja</v>
      </c>
      <c r="H15879" s="21" t="s">
        <v>35</v>
      </c>
      <c r="I15879" s="29" t="n">
        <f aca="false">INDEX(Einstellungen!$B$27:$B$50,14)</f>
        <v>1.15</v>
      </c>
      <c r="J15879" s="29" t="n">
        <f aca="false">F15879*I15879</f>
        <v>24.02579655</v>
      </c>
    </row>
    <row r="15880" customFormat="false" ht="15" hidden="false" customHeight="false" outlineLevel="0" collapsed="false">
      <c r="A15880" s="28" t="n">
        <v>46242</v>
      </c>
      <c r="B15880" s="21" t="s">
        <v>126</v>
      </c>
      <c r="C15880" s="21" t="s">
        <v>138</v>
      </c>
      <c r="D15880" s="29" t="n">
        <v>-12.152</v>
      </c>
      <c r="E15880" s="29" t="n">
        <f aca="false">D15880/10</f>
        <v>-1.2152</v>
      </c>
      <c r="F15880" s="29" t="n">
        <f aca="false">(E15880+Einstellungen!$B$20)*(1+Einstellungen!$B$10)</f>
        <v>20.754552</v>
      </c>
      <c r="G15880" s="21" t="str">
        <f aca="false">IF(F15880&lt;Einstellungen!$B$5,"ja","nein")</f>
        <v>ja</v>
      </c>
      <c r="H15880" s="21" t="s">
        <v>35</v>
      </c>
      <c r="I15880" s="29" t="n">
        <f aca="false">INDEX(Einstellungen!$B$27:$B$50,15)</f>
        <v>1</v>
      </c>
      <c r="J15880" s="29" t="n">
        <f aca="false">F15880*I15880</f>
        <v>20.754552</v>
      </c>
    </row>
    <row r="15881" customFormat="false" ht="15" hidden="false" customHeight="false" outlineLevel="0" collapsed="false">
      <c r="A15881" s="28" t="n">
        <v>46242</v>
      </c>
      <c r="B15881" s="21" t="s">
        <v>127</v>
      </c>
      <c r="C15881" s="21" t="s">
        <v>138</v>
      </c>
      <c r="D15881" s="29" t="n">
        <v>-7.013</v>
      </c>
      <c r="E15881" s="29" t="n">
        <f aca="false">D15881/10</f>
        <v>-0.7013</v>
      </c>
      <c r="F15881" s="29" t="n">
        <f aca="false">(E15881+Einstellungen!$B$20)*(1+Einstellungen!$B$10)</f>
        <v>21.366093</v>
      </c>
      <c r="G15881" s="21" t="str">
        <f aca="false">IF(F15881&lt;Einstellungen!$B$5,"ja","nein")</f>
        <v>ja</v>
      </c>
      <c r="H15881" s="21" t="s">
        <v>35</v>
      </c>
      <c r="I15881" s="29" t="n">
        <f aca="false">INDEX(Einstellungen!$B$27:$B$50,16)</f>
        <v>0.95</v>
      </c>
      <c r="J15881" s="29" t="n">
        <f aca="false">F15881*I15881</f>
        <v>20.29778835</v>
      </c>
    </row>
    <row r="15882" customFormat="false" ht="15" hidden="false" customHeight="false" outlineLevel="0" collapsed="false">
      <c r="A15882" s="28" t="n">
        <v>46242</v>
      </c>
      <c r="B15882" s="21" t="s">
        <v>128</v>
      </c>
      <c r="C15882" s="21" t="s">
        <v>138</v>
      </c>
      <c r="D15882" s="29" t="n">
        <v>-0.562</v>
      </c>
      <c r="E15882" s="29" t="n">
        <f aca="false">D15882/10</f>
        <v>-0.0562</v>
      </c>
      <c r="F15882" s="29" t="n">
        <f aca="false">(E15882+Einstellungen!$B$20)*(1+Einstellungen!$B$10)</f>
        <v>22.133762</v>
      </c>
      <c r="G15882" s="21" t="str">
        <f aca="false">IF(F15882&lt;Einstellungen!$B$5,"ja","nein")</f>
        <v>ja</v>
      </c>
      <c r="H15882" s="21" t="s">
        <v>35</v>
      </c>
      <c r="I15882" s="29" t="n">
        <f aca="false">INDEX(Einstellungen!$B$27:$B$50,17)</f>
        <v>0.95</v>
      </c>
      <c r="J15882" s="29" t="n">
        <f aca="false">F15882*I15882</f>
        <v>21.0270739</v>
      </c>
    </row>
    <row r="15883" customFormat="false" ht="15" hidden="false" customHeight="false" outlineLevel="0" collapsed="false">
      <c r="A15883" s="28" t="n">
        <v>46242</v>
      </c>
      <c r="B15883" s="21" t="s">
        <v>129</v>
      </c>
      <c r="C15883" s="21" t="s">
        <v>138</v>
      </c>
      <c r="D15883" s="29" t="n">
        <v>68.165</v>
      </c>
      <c r="E15883" s="29" t="n">
        <f aca="false">D15883/10</f>
        <v>6.8165</v>
      </c>
      <c r="F15883" s="29" t="n">
        <f aca="false">(E15883+Einstellungen!$B$20)*(1+Einstellungen!$B$10)</f>
        <v>30.312275</v>
      </c>
      <c r="G15883" s="21" t="str">
        <f aca="false">IF(F15883&lt;Einstellungen!$B$5,"ja","nein")</f>
        <v>nein</v>
      </c>
      <c r="H15883" s="21" t="s">
        <v>35</v>
      </c>
      <c r="I15883" s="29" t="n">
        <f aca="false">INDEX(Einstellungen!$B$27:$B$50,18)</f>
        <v>1.1</v>
      </c>
      <c r="J15883" s="29" t="n">
        <f aca="false">F15883*I15883</f>
        <v>33.3435025</v>
      </c>
    </row>
    <row r="15884" customFormat="false" ht="15" hidden="false" customHeight="false" outlineLevel="0" collapsed="false">
      <c r="A15884" s="28" t="n">
        <v>46242</v>
      </c>
      <c r="B15884" s="21" t="s">
        <v>130</v>
      </c>
      <c r="C15884" s="21" t="s">
        <v>138</v>
      </c>
      <c r="D15884" s="29" t="n">
        <v>140</v>
      </c>
      <c r="E15884" s="29" t="n">
        <f aca="false">D15884/10</f>
        <v>14</v>
      </c>
      <c r="F15884" s="29" t="n">
        <f aca="false">(E15884+Einstellungen!$B$20)*(1+Einstellungen!$B$10)</f>
        <v>38.86064</v>
      </c>
      <c r="G15884" s="21" t="str">
        <f aca="false">IF(F15884&lt;Einstellungen!$B$5,"ja","nein")</f>
        <v>nein</v>
      </c>
      <c r="H15884" s="21" t="s">
        <v>35</v>
      </c>
      <c r="I15884" s="29" t="n">
        <f aca="false">INDEX(Einstellungen!$B$27:$B$50,19)</f>
        <v>1.35</v>
      </c>
      <c r="J15884" s="29" t="n">
        <f aca="false">F15884*I15884</f>
        <v>52.461864</v>
      </c>
    </row>
    <row r="15885" customFormat="false" ht="15" hidden="false" customHeight="false" outlineLevel="0" collapsed="false">
      <c r="A15885" s="28" t="n">
        <v>46242</v>
      </c>
      <c r="B15885" s="21" t="s">
        <v>131</v>
      </c>
      <c r="C15885" s="21" t="s">
        <v>138</v>
      </c>
      <c r="D15885" s="29" t="n">
        <v>167.865</v>
      </c>
      <c r="E15885" s="29" t="n">
        <f aca="false">D15885/10</f>
        <v>16.7865</v>
      </c>
      <c r="F15885" s="29" t="n">
        <f aca="false">(E15885+Einstellungen!$B$20)*(1+Einstellungen!$B$10)</f>
        <v>42.176575</v>
      </c>
      <c r="G15885" s="21" t="str">
        <f aca="false">IF(F15885&lt;Einstellungen!$B$5,"ja","nein")</f>
        <v>nein</v>
      </c>
      <c r="H15885" s="21" t="s">
        <v>35</v>
      </c>
      <c r="I15885" s="29" t="n">
        <f aca="false">INDEX(Einstellungen!$B$27:$B$50,20)</f>
        <v>1.45</v>
      </c>
      <c r="J15885" s="29" t="n">
        <f aca="false">F15885*I15885</f>
        <v>61.15603375</v>
      </c>
    </row>
    <row r="15886" customFormat="false" ht="15" hidden="false" customHeight="false" outlineLevel="0" collapsed="false">
      <c r="A15886" s="28" t="n">
        <v>46242</v>
      </c>
      <c r="B15886" s="21" t="s">
        <v>132</v>
      </c>
      <c r="C15886" s="21" t="s">
        <v>138</v>
      </c>
      <c r="D15886" s="29" t="n">
        <v>184.657</v>
      </c>
      <c r="E15886" s="29" t="n">
        <f aca="false">D15886/10</f>
        <v>18.4657</v>
      </c>
      <c r="F15886" s="29" t="n">
        <f aca="false">(E15886+Einstellungen!$B$20)*(1+Einstellungen!$B$10)</f>
        <v>44.174823</v>
      </c>
      <c r="G15886" s="21" t="str">
        <f aca="false">IF(F15886&lt;Einstellungen!$B$5,"ja","nein")</f>
        <v>nein</v>
      </c>
      <c r="H15886" s="21" t="s">
        <v>35</v>
      </c>
      <c r="I15886" s="29" t="n">
        <f aca="false">INDEX(Einstellungen!$B$27:$B$50,21)</f>
        <v>1.4</v>
      </c>
      <c r="J15886" s="29" t="n">
        <f aca="false">F15886*I15886</f>
        <v>61.8447522</v>
      </c>
    </row>
    <row r="15887" customFormat="false" ht="15" hidden="false" customHeight="false" outlineLevel="0" collapsed="false">
      <c r="A15887" s="28" t="n">
        <v>46242</v>
      </c>
      <c r="B15887" s="21" t="s">
        <v>133</v>
      </c>
      <c r="C15887" s="21" t="s">
        <v>138</v>
      </c>
      <c r="D15887" s="29" t="n">
        <v>179.498</v>
      </c>
      <c r="E15887" s="29" t="n">
        <f aca="false">D15887/10</f>
        <v>17.9498</v>
      </c>
      <c r="F15887" s="29" t="n">
        <f aca="false">(E15887+Einstellungen!$B$20)*(1+Einstellungen!$B$10)</f>
        <v>43.560902</v>
      </c>
      <c r="G15887" s="21" t="str">
        <f aca="false">IF(F15887&lt;Einstellungen!$B$5,"ja","nein")</f>
        <v>nein</v>
      </c>
      <c r="H15887" s="21" t="s">
        <v>35</v>
      </c>
      <c r="I15887" s="29" t="n">
        <f aca="false">INDEX(Einstellungen!$B$27:$B$50,22)</f>
        <v>1.25</v>
      </c>
      <c r="J15887" s="29" t="n">
        <f aca="false">F15887*I15887</f>
        <v>54.4511275</v>
      </c>
    </row>
    <row r="15888" customFormat="false" ht="15" hidden="false" customHeight="false" outlineLevel="0" collapsed="false">
      <c r="A15888" s="28" t="n">
        <v>46242</v>
      </c>
      <c r="B15888" s="21" t="s">
        <v>134</v>
      </c>
      <c r="C15888" s="21" t="s">
        <v>138</v>
      </c>
      <c r="D15888" s="29" t="n">
        <v>170.85</v>
      </c>
      <c r="E15888" s="29" t="n">
        <f aca="false">D15888/10</f>
        <v>17.085</v>
      </c>
      <c r="F15888" s="29" t="n">
        <f aca="false">(E15888+Einstellungen!$B$20)*(1+Einstellungen!$B$10)</f>
        <v>42.53179</v>
      </c>
      <c r="G15888" s="21" t="str">
        <f aca="false">IF(F15888&lt;Einstellungen!$B$5,"ja","nein")</f>
        <v>nein</v>
      </c>
      <c r="H15888" s="21" t="s">
        <v>35</v>
      </c>
      <c r="I15888" s="29" t="n">
        <f aca="false">INDEX(Einstellungen!$B$27:$B$50,23)</f>
        <v>1.05</v>
      </c>
      <c r="J15888" s="29" t="n">
        <f aca="false">F15888*I15888</f>
        <v>44.6583795</v>
      </c>
    </row>
    <row r="15889" customFormat="false" ht="15" hidden="false" customHeight="false" outlineLevel="0" collapsed="false">
      <c r="A15889" s="28" t="n">
        <v>46242</v>
      </c>
      <c r="B15889" s="21" t="s">
        <v>135</v>
      </c>
      <c r="C15889" s="21" t="s">
        <v>138</v>
      </c>
      <c r="D15889" s="29" t="n">
        <v>154.42</v>
      </c>
      <c r="E15889" s="29" t="n">
        <f aca="false">D15889/10</f>
        <v>15.442</v>
      </c>
      <c r="F15889" s="29" t="n">
        <f aca="false">(E15889+Einstellungen!$B$20)*(1+Einstellungen!$B$10)</f>
        <v>40.57662</v>
      </c>
      <c r="G15889" s="21" t="str">
        <f aca="false">IF(F15889&lt;Einstellungen!$B$5,"ja","nein")</f>
        <v>nein</v>
      </c>
      <c r="H15889" s="21" t="s">
        <v>35</v>
      </c>
      <c r="I15889" s="29" t="n">
        <f aca="false">INDEX(Einstellungen!$B$27:$B$50,24)</f>
        <v>0.8</v>
      </c>
      <c r="J15889" s="29" t="n">
        <f aca="false">F15889*I15889</f>
        <v>32.461296</v>
      </c>
    </row>
    <row r="15890" customFormat="false" ht="15" hidden="false" customHeight="false" outlineLevel="0" collapsed="false">
      <c r="A15890" s="28" t="n">
        <v>46243</v>
      </c>
      <c r="B15890" s="21" t="s">
        <v>111</v>
      </c>
      <c r="C15890" s="21" t="s">
        <v>139</v>
      </c>
      <c r="D15890" s="29" t="n">
        <v>145.275</v>
      </c>
      <c r="E15890" s="29" t="n">
        <f aca="false">D15890/10</f>
        <v>14.5275</v>
      </c>
      <c r="F15890" s="29" t="n">
        <f aca="false">(E15890+Einstellungen!$B$20)*(1+Einstellungen!$B$10)</f>
        <v>39.488365</v>
      </c>
      <c r="G15890" s="21" t="str">
        <f aca="false">IF(F15890&lt;Einstellungen!$B$5,"ja","nein")</f>
        <v>nein</v>
      </c>
      <c r="H15890" s="21" t="s">
        <v>35</v>
      </c>
      <c r="I15890" s="29" t="n">
        <f aca="false">INDEX(Einstellungen!$B$27:$B$50,1)</f>
        <v>0.6</v>
      </c>
      <c r="J15890" s="29" t="n">
        <f aca="false">F15890*I15890</f>
        <v>23.693019</v>
      </c>
    </row>
    <row r="15891" customFormat="false" ht="15" hidden="false" customHeight="false" outlineLevel="0" collapsed="false">
      <c r="A15891" s="28" t="n">
        <v>46243</v>
      </c>
      <c r="B15891" s="21" t="s">
        <v>113</v>
      </c>
      <c r="C15891" s="21" t="s">
        <v>139</v>
      </c>
      <c r="D15891" s="29" t="n">
        <v>139.345</v>
      </c>
      <c r="E15891" s="29" t="n">
        <f aca="false">D15891/10</f>
        <v>13.9345</v>
      </c>
      <c r="F15891" s="29" t="n">
        <f aca="false">(E15891+Einstellungen!$B$20)*(1+Einstellungen!$B$10)</f>
        <v>38.782695</v>
      </c>
      <c r="G15891" s="21" t="str">
        <f aca="false">IF(F15891&lt;Einstellungen!$B$5,"ja","nein")</f>
        <v>nein</v>
      </c>
      <c r="H15891" s="21" t="s">
        <v>35</v>
      </c>
      <c r="I15891" s="29" t="n">
        <f aca="false">INDEX(Einstellungen!$B$27:$B$50,2)</f>
        <v>0.5</v>
      </c>
      <c r="J15891" s="29" t="n">
        <f aca="false">F15891*I15891</f>
        <v>19.3913475</v>
      </c>
    </row>
    <row r="15892" customFormat="false" ht="15" hidden="false" customHeight="false" outlineLevel="0" collapsed="false">
      <c r="A15892" s="28" t="n">
        <v>46243</v>
      </c>
      <c r="B15892" s="21" t="s">
        <v>114</v>
      </c>
      <c r="C15892" s="21" t="s">
        <v>139</v>
      </c>
      <c r="D15892" s="29" t="n">
        <v>136.442</v>
      </c>
      <c r="E15892" s="29" t="n">
        <f aca="false">D15892/10</f>
        <v>13.6442</v>
      </c>
      <c r="F15892" s="29" t="n">
        <f aca="false">(E15892+Einstellungen!$B$20)*(1+Einstellungen!$B$10)</f>
        <v>38.437238</v>
      </c>
      <c r="G15892" s="21" t="str">
        <f aca="false">IF(F15892&lt;Einstellungen!$B$5,"ja","nein")</f>
        <v>nein</v>
      </c>
      <c r="H15892" s="21" t="s">
        <v>35</v>
      </c>
      <c r="I15892" s="29" t="n">
        <f aca="false">INDEX(Einstellungen!$B$27:$B$50,3)</f>
        <v>0.45</v>
      </c>
      <c r="J15892" s="29" t="n">
        <f aca="false">F15892*I15892</f>
        <v>17.2967571</v>
      </c>
    </row>
    <row r="15893" customFormat="false" ht="15" hidden="false" customHeight="false" outlineLevel="0" collapsed="false">
      <c r="A15893" s="28" t="n">
        <v>46243</v>
      </c>
      <c r="B15893" s="21" t="s">
        <v>115</v>
      </c>
      <c r="C15893" s="21" t="s">
        <v>139</v>
      </c>
      <c r="D15893" s="29" t="n">
        <v>133.95</v>
      </c>
      <c r="E15893" s="29" t="n">
        <f aca="false">D15893/10</f>
        <v>13.395</v>
      </c>
      <c r="F15893" s="29" t="n">
        <f aca="false">(E15893+Einstellungen!$B$20)*(1+Einstellungen!$B$10)</f>
        <v>38.14069</v>
      </c>
      <c r="G15893" s="21" t="str">
        <f aca="false">IF(F15893&lt;Einstellungen!$B$5,"ja","nein")</f>
        <v>nein</v>
      </c>
      <c r="H15893" s="21" t="s">
        <v>35</v>
      </c>
      <c r="I15893" s="29" t="n">
        <f aca="false">INDEX(Einstellungen!$B$27:$B$50,4)</f>
        <v>0.45</v>
      </c>
      <c r="J15893" s="29" t="n">
        <f aca="false">F15893*I15893</f>
        <v>17.1633105</v>
      </c>
    </row>
    <row r="15894" customFormat="false" ht="15" hidden="false" customHeight="false" outlineLevel="0" collapsed="false">
      <c r="A15894" s="28" t="n">
        <v>46243</v>
      </c>
      <c r="B15894" s="21" t="s">
        <v>116</v>
      </c>
      <c r="C15894" s="21" t="s">
        <v>139</v>
      </c>
      <c r="D15894" s="29" t="n">
        <v>134.028</v>
      </c>
      <c r="E15894" s="29" t="n">
        <f aca="false">D15894/10</f>
        <v>13.4028</v>
      </c>
      <c r="F15894" s="29" t="n">
        <f aca="false">(E15894+Einstellungen!$B$20)*(1+Einstellungen!$B$10)</f>
        <v>38.149972</v>
      </c>
      <c r="G15894" s="21" t="str">
        <f aca="false">IF(F15894&lt;Einstellungen!$B$5,"ja","nein")</f>
        <v>nein</v>
      </c>
      <c r="H15894" s="21" t="s">
        <v>35</v>
      </c>
      <c r="I15894" s="29" t="n">
        <f aca="false">INDEX(Einstellungen!$B$27:$B$50,5)</f>
        <v>0.45</v>
      </c>
      <c r="J15894" s="29" t="n">
        <f aca="false">F15894*I15894</f>
        <v>17.1674874</v>
      </c>
    </row>
    <row r="15895" customFormat="false" ht="15" hidden="false" customHeight="false" outlineLevel="0" collapsed="false">
      <c r="A15895" s="28" t="n">
        <v>46243</v>
      </c>
      <c r="B15895" s="21" t="s">
        <v>117</v>
      </c>
      <c r="C15895" s="21" t="s">
        <v>139</v>
      </c>
      <c r="D15895" s="29" t="n">
        <v>135</v>
      </c>
      <c r="E15895" s="29" t="n">
        <f aca="false">D15895/10</f>
        <v>13.5</v>
      </c>
      <c r="F15895" s="29" t="n">
        <f aca="false">(E15895+Einstellungen!$B$20)*(1+Einstellungen!$B$10)</f>
        <v>38.26564</v>
      </c>
      <c r="G15895" s="21" t="str">
        <f aca="false">IF(F15895&lt;Einstellungen!$B$5,"ja","nein")</f>
        <v>nein</v>
      </c>
      <c r="H15895" s="21" t="s">
        <v>35</v>
      </c>
      <c r="I15895" s="29" t="n">
        <f aca="false">INDEX(Einstellungen!$B$27:$B$50,6)</f>
        <v>0.5</v>
      </c>
      <c r="J15895" s="29" t="n">
        <f aca="false">F15895*I15895</f>
        <v>19.13282</v>
      </c>
    </row>
    <row r="15896" customFormat="false" ht="15" hidden="false" customHeight="false" outlineLevel="0" collapsed="false">
      <c r="A15896" s="28" t="n">
        <v>46243</v>
      </c>
      <c r="B15896" s="21" t="s">
        <v>118</v>
      </c>
      <c r="C15896" s="21" t="s">
        <v>139</v>
      </c>
      <c r="D15896" s="29" t="n">
        <v>131.798</v>
      </c>
      <c r="E15896" s="29" t="n">
        <f aca="false">D15896/10</f>
        <v>13.1798</v>
      </c>
      <c r="F15896" s="29" t="n">
        <f aca="false">(E15896+Einstellungen!$B$20)*(1+Einstellungen!$B$10)</f>
        <v>37.884602</v>
      </c>
      <c r="G15896" s="21" t="str">
        <f aca="false">IF(F15896&lt;Einstellungen!$B$5,"ja","nein")</f>
        <v>nein</v>
      </c>
      <c r="H15896" s="21" t="s">
        <v>35</v>
      </c>
      <c r="I15896" s="29" t="n">
        <f aca="false">INDEX(Einstellungen!$B$27:$B$50,7)</f>
        <v>0.7</v>
      </c>
      <c r="J15896" s="29" t="n">
        <f aca="false">F15896*I15896</f>
        <v>26.5192214</v>
      </c>
    </row>
    <row r="15897" customFormat="false" ht="15" hidden="false" customHeight="false" outlineLevel="0" collapsed="false">
      <c r="A15897" s="28" t="n">
        <v>46243</v>
      </c>
      <c r="B15897" s="21" t="s">
        <v>119</v>
      </c>
      <c r="C15897" s="21" t="s">
        <v>139</v>
      </c>
      <c r="D15897" s="29" t="n">
        <v>118.188</v>
      </c>
      <c r="E15897" s="29" t="n">
        <f aca="false">D15897/10</f>
        <v>11.8188</v>
      </c>
      <c r="F15897" s="29" t="n">
        <f aca="false">(E15897+Einstellungen!$B$20)*(1+Einstellungen!$B$10)</f>
        <v>36.265012</v>
      </c>
      <c r="G15897" s="21" t="str">
        <f aca="false">IF(F15897&lt;Einstellungen!$B$5,"ja","nein")</f>
        <v>nein</v>
      </c>
      <c r="H15897" s="21" t="s">
        <v>35</v>
      </c>
      <c r="I15897" s="29" t="n">
        <f aca="false">INDEX(Einstellungen!$B$27:$B$50,8)</f>
        <v>0.95</v>
      </c>
      <c r="J15897" s="29" t="n">
        <f aca="false">F15897*I15897</f>
        <v>34.4517614</v>
      </c>
    </row>
    <row r="15898" customFormat="false" ht="15" hidden="false" customHeight="false" outlineLevel="0" collapsed="false">
      <c r="A15898" s="28" t="n">
        <v>46243</v>
      </c>
      <c r="B15898" s="21" t="s">
        <v>120</v>
      </c>
      <c r="C15898" s="21" t="s">
        <v>139</v>
      </c>
      <c r="D15898" s="29" t="n">
        <v>91.627</v>
      </c>
      <c r="E15898" s="29" t="n">
        <f aca="false">D15898/10</f>
        <v>9.1627</v>
      </c>
      <c r="F15898" s="29" t="n">
        <f aca="false">(E15898+Einstellungen!$B$20)*(1+Einstellungen!$B$10)</f>
        <v>33.104253</v>
      </c>
      <c r="G15898" s="21" t="str">
        <f aca="false">IF(F15898&lt;Einstellungen!$B$5,"ja","nein")</f>
        <v>nein</v>
      </c>
      <c r="H15898" s="21" t="s">
        <v>35</v>
      </c>
      <c r="I15898" s="29" t="n">
        <f aca="false">INDEX(Einstellungen!$B$27:$B$50,9)</f>
        <v>1.05</v>
      </c>
      <c r="J15898" s="29" t="n">
        <f aca="false">F15898*I15898</f>
        <v>34.75946565</v>
      </c>
    </row>
    <row r="15899" customFormat="false" ht="15" hidden="false" customHeight="false" outlineLevel="0" collapsed="false">
      <c r="A15899" s="28" t="n">
        <v>46243</v>
      </c>
      <c r="B15899" s="21" t="s">
        <v>121</v>
      </c>
      <c r="C15899" s="21" t="s">
        <v>139</v>
      </c>
      <c r="D15899" s="29" t="n">
        <v>27.49</v>
      </c>
      <c r="E15899" s="29" t="n">
        <f aca="false">D15899/10</f>
        <v>2.749</v>
      </c>
      <c r="F15899" s="29" t="n">
        <f aca="false">(E15899+Einstellungen!$B$20)*(1+Einstellungen!$B$10)</f>
        <v>25.47195</v>
      </c>
      <c r="G15899" s="21" t="str">
        <f aca="false">IF(F15899&lt;Einstellungen!$B$5,"ja","nein")</f>
        <v>ja</v>
      </c>
      <c r="H15899" s="21" t="s">
        <v>35</v>
      </c>
      <c r="I15899" s="29" t="n">
        <f aca="false">INDEX(Einstellungen!$B$27:$B$50,10)</f>
        <v>1.05</v>
      </c>
      <c r="J15899" s="29" t="n">
        <f aca="false">F15899*I15899</f>
        <v>26.7455475</v>
      </c>
    </row>
    <row r="15900" customFormat="false" ht="15" hidden="false" customHeight="false" outlineLevel="0" collapsed="false">
      <c r="A15900" s="28" t="n">
        <v>46243</v>
      </c>
      <c r="B15900" s="21" t="s">
        <v>122</v>
      </c>
      <c r="C15900" s="21" t="s">
        <v>139</v>
      </c>
      <c r="D15900" s="29" t="n">
        <v>0.303</v>
      </c>
      <c r="E15900" s="29" t="n">
        <f aca="false">D15900/10</f>
        <v>0.0303</v>
      </c>
      <c r="F15900" s="29" t="n">
        <f aca="false">(E15900+Einstellungen!$B$20)*(1+Einstellungen!$B$10)</f>
        <v>22.236697</v>
      </c>
      <c r="G15900" s="21" t="str">
        <f aca="false">IF(F15900&lt;Einstellungen!$B$5,"ja","nein")</f>
        <v>ja</v>
      </c>
      <c r="H15900" s="21" t="s">
        <v>35</v>
      </c>
      <c r="I15900" s="29" t="n">
        <f aca="false">INDEX(Einstellungen!$B$27:$B$50,11)</f>
        <v>1.05</v>
      </c>
      <c r="J15900" s="29" t="n">
        <f aca="false">F15900*I15900</f>
        <v>23.34853185</v>
      </c>
    </row>
    <row r="15901" customFormat="false" ht="15" hidden="false" customHeight="false" outlineLevel="0" collapsed="false">
      <c r="A15901" s="28" t="n">
        <v>46243</v>
      </c>
      <c r="B15901" s="21" t="s">
        <v>123</v>
      </c>
      <c r="C15901" s="21" t="s">
        <v>139</v>
      </c>
      <c r="D15901" s="29" t="n">
        <v>-0.048</v>
      </c>
      <c r="E15901" s="29" t="n">
        <f aca="false">D15901/10</f>
        <v>-0.0048</v>
      </c>
      <c r="F15901" s="29" t="n">
        <f aca="false">(E15901+Einstellungen!$B$20)*(1+Einstellungen!$B$10)</f>
        <v>22.194928</v>
      </c>
      <c r="G15901" s="21" t="str">
        <f aca="false">IF(F15901&lt;Einstellungen!$B$5,"ja","nein")</f>
        <v>ja</v>
      </c>
      <c r="H15901" s="21" t="s">
        <v>35</v>
      </c>
      <c r="I15901" s="29" t="n">
        <f aca="false">INDEX(Einstellungen!$B$27:$B$50,12)</f>
        <v>1.1</v>
      </c>
      <c r="J15901" s="29" t="n">
        <f aca="false">F15901*I15901</f>
        <v>24.4144208</v>
      </c>
    </row>
    <row r="15902" customFormat="false" ht="15" hidden="false" customHeight="false" outlineLevel="0" collapsed="false">
      <c r="A15902" s="28" t="n">
        <v>46243</v>
      </c>
      <c r="B15902" s="21" t="s">
        <v>124</v>
      </c>
      <c r="C15902" s="21" t="s">
        <v>139</v>
      </c>
      <c r="D15902" s="29" t="n">
        <v>-2.65</v>
      </c>
      <c r="E15902" s="29" t="n">
        <f aca="false">D15902/10</f>
        <v>-0.265</v>
      </c>
      <c r="F15902" s="29" t="n">
        <f aca="false">(E15902+Einstellungen!$B$20)*(1+Einstellungen!$B$10)</f>
        <v>21.88529</v>
      </c>
      <c r="G15902" s="21" t="str">
        <f aca="false">IF(F15902&lt;Einstellungen!$B$5,"ja","nein")</f>
        <v>ja</v>
      </c>
      <c r="H15902" s="21" t="s">
        <v>35</v>
      </c>
      <c r="I15902" s="29" t="n">
        <f aca="false">INDEX(Einstellungen!$B$27:$B$50,13)</f>
        <v>1.2</v>
      </c>
      <c r="J15902" s="29" t="n">
        <f aca="false">F15902*I15902</f>
        <v>26.262348</v>
      </c>
    </row>
    <row r="15903" customFormat="false" ht="15" hidden="false" customHeight="false" outlineLevel="0" collapsed="false">
      <c r="A15903" s="28" t="n">
        <v>46243</v>
      </c>
      <c r="B15903" s="21" t="s">
        <v>125</v>
      </c>
      <c r="C15903" s="21" t="s">
        <v>139</v>
      </c>
      <c r="D15903" s="29" t="n">
        <v>-5.08</v>
      </c>
      <c r="E15903" s="29" t="n">
        <f aca="false">D15903/10</f>
        <v>-0.508</v>
      </c>
      <c r="F15903" s="29" t="n">
        <f aca="false">(E15903+Einstellungen!$B$20)*(1+Einstellungen!$B$10)</f>
        <v>21.59612</v>
      </c>
      <c r="G15903" s="21" t="str">
        <f aca="false">IF(F15903&lt;Einstellungen!$B$5,"ja","nein")</f>
        <v>ja</v>
      </c>
      <c r="H15903" s="21" t="s">
        <v>35</v>
      </c>
      <c r="I15903" s="29" t="n">
        <f aca="false">INDEX(Einstellungen!$B$27:$B$50,14)</f>
        <v>1.15</v>
      </c>
      <c r="J15903" s="29" t="n">
        <f aca="false">F15903*I15903</f>
        <v>24.835538</v>
      </c>
    </row>
    <row r="15904" customFormat="false" ht="15" hidden="false" customHeight="false" outlineLevel="0" collapsed="false">
      <c r="A15904" s="28" t="n">
        <v>46243</v>
      </c>
      <c r="B15904" s="21" t="s">
        <v>126</v>
      </c>
      <c r="C15904" s="21" t="s">
        <v>139</v>
      </c>
      <c r="D15904" s="29" t="n">
        <v>-2.062</v>
      </c>
      <c r="E15904" s="29" t="n">
        <f aca="false">D15904/10</f>
        <v>-0.2062</v>
      </c>
      <c r="F15904" s="29" t="n">
        <f aca="false">(E15904+Einstellungen!$B$20)*(1+Einstellungen!$B$10)</f>
        <v>21.955262</v>
      </c>
      <c r="G15904" s="21" t="str">
        <f aca="false">IF(F15904&lt;Einstellungen!$B$5,"ja","nein")</f>
        <v>ja</v>
      </c>
      <c r="H15904" s="21" t="s">
        <v>35</v>
      </c>
      <c r="I15904" s="29" t="n">
        <f aca="false">INDEX(Einstellungen!$B$27:$B$50,15)</f>
        <v>1</v>
      </c>
      <c r="J15904" s="29" t="n">
        <f aca="false">F15904*I15904</f>
        <v>21.955262</v>
      </c>
    </row>
    <row r="15905" customFormat="false" ht="15" hidden="false" customHeight="false" outlineLevel="0" collapsed="false">
      <c r="A15905" s="28" t="n">
        <v>46243</v>
      </c>
      <c r="B15905" s="21" t="s">
        <v>127</v>
      </c>
      <c r="C15905" s="21" t="s">
        <v>139</v>
      </c>
      <c r="D15905" s="29" t="n">
        <v>-0.033</v>
      </c>
      <c r="E15905" s="29" t="n">
        <f aca="false">D15905/10</f>
        <v>-0.0033</v>
      </c>
      <c r="F15905" s="29" t="n">
        <f aca="false">(E15905+Einstellungen!$B$20)*(1+Einstellungen!$B$10)</f>
        <v>22.196713</v>
      </c>
      <c r="G15905" s="21" t="str">
        <f aca="false">IF(F15905&lt;Einstellungen!$B$5,"ja","nein")</f>
        <v>ja</v>
      </c>
      <c r="H15905" s="21" t="s">
        <v>35</v>
      </c>
      <c r="I15905" s="29" t="n">
        <f aca="false">INDEX(Einstellungen!$B$27:$B$50,16)</f>
        <v>0.95</v>
      </c>
      <c r="J15905" s="29" t="n">
        <f aca="false">F15905*I15905</f>
        <v>21.08687735</v>
      </c>
    </row>
    <row r="15906" customFormat="false" ht="15" hidden="false" customHeight="false" outlineLevel="0" collapsed="false">
      <c r="A15906" s="28" t="n">
        <v>46243</v>
      </c>
      <c r="B15906" s="21" t="s">
        <v>128</v>
      </c>
      <c r="C15906" s="21" t="s">
        <v>139</v>
      </c>
      <c r="D15906" s="29" t="n">
        <v>3.78</v>
      </c>
      <c r="E15906" s="29" t="n">
        <f aca="false">D15906/10</f>
        <v>0.378</v>
      </c>
      <c r="F15906" s="29" t="n">
        <f aca="false">(E15906+Einstellungen!$B$20)*(1+Einstellungen!$B$10)</f>
        <v>22.65046</v>
      </c>
      <c r="G15906" s="21" t="str">
        <f aca="false">IF(F15906&lt;Einstellungen!$B$5,"ja","nein")</f>
        <v>ja</v>
      </c>
      <c r="H15906" s="21" t="s">
        <v>35</v>
      </c>
      <c r="I15906" s="29" t="n">
        <f aca="false">INDEX(Einstellungen!$B$27:$B$50,17)</f>
        <v>0.95</v>
      </c>
      <c r="J15906" s="29" t="n">
        <f aca="false">F15906*I15906</f>
        <v>21.517937</v>
      </c>
    </row>
    <row r="15907" customFormat="false" ht="15" hidden="false" customHeight="false" outlineLevel="0" collapsed="false">
      <c r="A15907" s="28" t="n">
        <v>46243</v>
      </c>
      <c r="B15907" s="21" t="s">
        <v>129</v>
      </c>
      <c r="C15907" s="21" t="s">
        <v>139</v>
      </c>
      <c r="D15907" s="29" t="n">
        <v>82.45</v>
      </c>
      <c r="E15907" s="29" t="n">
        <f aca="false">D15907/10</f>
        <v>8.245</v>
      </c>
      <c r="F15907" s="29" t="n">
        <f aca="false">(E15907+Einstellungen!$B$20)*(1+Einstellungen!$B$10)</f>
        <v>32.01219</v>
      </c>
      <c r="G15907" s="21" t="str">
        <f aca="false">IF(F15907&lt;Einstellungen!$B$5,"ja","nein")</f>
        <v>nein</v>
      </c>
      <c r="H15907" s="21" t="s">
        <v>35</v>
      </c>
      <c r="I15907" s="29" t="n">
        <f aca="false">INDEX(Einstellungen!$B$27:$B$50,18)</f>
        <v>1.1</v>
      </c>
      <c r="J15907" s="29" t="n">
        <f aca="false">F15907*I15907</f>
        <v>35.213409</v>
      </c>
    </row>
    <row r="15908" customFormat="false" ht="15" hidden="false" customHeight="false" outlineLevel="0" collapsed="false">
      <c r="A15908" s="28" t="n">
        <v>46243</v>
      </c>
      <c r="B15908" s="21" t="s">
        <v>130</v>
      </c>
      <c r="C15908" s="21" t="s">
        <v>139</v>
      </c>
      <c r="D15908" s="29" t="n">
        <v>151.188</v>
      </c>
      <c r="E15908" s="29" t="n">
        <f aca="false">D15908/10</f>
        <v>15.1188</v>
      </c>
      <c r="F15908" s="29" t="n">
        <f aca="false">(E15908+Einstellungen!$B$20)*(1+Einstellungen!$B$10)</f>
        <v>40.192012</v>
      </c>
      <c r="G15908" s="21" t="str">
        <f aca="false">IF(F15908&lt;Einstellungen!$B$5,"ja","nein")</f>
        <v>nein</v>
      </c>
      <c r="H15908" s="21" t="s">
        <v>35</v>
      </c>
      <c r="I15908" s="29" t="n">
        <f aca="false">INDEX(Einstellungen!$B$27:$B$50,19)</f>
        <v>1.35</v>
      </c>
      <c r="J15908" s="29" t="n">
        <f aca="false">F15908*I15908</f>
        <v>54.2592162</v>
      </c>
    </row>
    <row r="15909" customFormat="false" ht="15" hidden="false" customHeight="false" outlineLevel="0" collapsed="false">
      <c r="A15909" s="28" t="n">
        <v>46243</v>
      </c>
      <c r="B15909" s="21" t="s">
        <v>131</v>
      </c>
      <c r="C15909" s="21" t="s">
        <v>139</v>
      </c>
      <c r="D15909" s="29" t="n">
        <v>169.028</v>
      </c>
      <c r="E15909" s="29" t="n">
        <f aca="false">D15909/10</f>
        <v>16.9028</v>
      </c>
      <c r="F15909" s="29" t="n">
        <f aca="false">(E15909+Einstellungen!$B$20)*(1+Einstellungen!$B$10)</f>
        <v>42.314972</v>
      </c>
      <c r="G15909" s="21" t="str">
        <f aca="false">IF(F15909&lt;Einstellungen!$B$5,"ja","nein")</f>
        <v>nein</v>
      </c>
      <c r="H15909" s="21" t="s">
        <v>35</v>
      </c>
      <c r="I15909" s="29" t="n">
        <f aca="false">INDEX(Einstellungen!$B$27:$B$50,20)</f>
        <v>1.45</v>
      </c>
      <c r="J15909" s="29" t="n">
        <f aca="false">F15909*I15909</f>
        <v>61.3567094</v>
      </c>
    </row>
    <row r="15910" customFormat="false" ht="15" hidden="false" customHeight="false" outlineLevel="0" collapsed="false">
      <c r="A15910" s="28" t="n">
        <v>46243</v>
      </c>
      <c r="B15910" s="21" t="s">
        <v>132</v>
      </c>
      <c r="C15910" s="21" t="s">
        <v>139</v>
      </c>
      <c r="D15910" s="29" t="n">
        <v>176.09</v>
      </c>
      <c r="E15910" s="29" t="n">
        <f aca="false">D15910/10</f>
        <v>17.609</v>
      </c>
      <c r="F15910" s="29" t="n">
        <f aca="false">(E15910+Einstellungen!$B$20)*(1+Einstellungen!$B$10)</f>
        <v>43.15535</v>
      </c>
      <c r="G15910" s="21" t="str">
        <f aca="false">IF(F15910&lt;Einstellungen!$B$5,"ja","nein")</f>
        <v>nein</v>
      </c>
      <c r="H15910" s="21" t="s">
        <v>35</v>
      </c>
      <c r="I15910" s="29" t="n">
        <f aca="false">INDEX(Einstellungen!$B$27:$B$50,21)</f>
        <v>1.4</v>
      </c>
      <c r="J15910" s="29" t="n">
        <f aca="false">F15910*I15910</f>
        <v>60.41749</v>
      </c>
    </row>
    <row r="15911" customFormat="false" ht="15" hidden="false" customHeight="false" outlineLevel="0" collapsed="false">
      <c r="A15911" s="28" t="n">
        <v>46243</v>
      </c>
      <c r="B15911" s="21" t="s">
        <v>133</v>
      </c>
      <c r="C15911" s="21" t="s">
        <v>139</v>
      </c>
      <c r="D15911" s="29" t="n">
        <v>174.132</v>
      </c>
      <c r="E15911" s="29" t="n">
        <f aca="false">D15911/10</f>
        <v>17.4132</v>
      </c>
      <c r="F15911" s="29" t="n">
        <f aca="false">(E15911+Einstellungen!$B$20)*(1+Einstellungen!$B$10)</f>
        <v>42.922348</v>
      </c>
      <c r="G15911" s="21" t="str">
        <f aca="false">IF(F15911&lt;Einstellungen!$B$5,"ja","nein")</f>
        <v>nein</v>
      </c>
      <c r="H15911" s="21" t="s">
        <v>35</v>
      </c>
      <c r="I15911" s="29" t="n">
        <f aca="false">INDEX(Einstellungen!$B$27:$B$50,22)</f>
        <v>1.25</v>
      </c>
      <c r="J15911" s="29" t="n">
        <f aca="false">F15911*I15911</f>
        <v>53.652935</v>
      </c>
    </row>
    <row r="15912" customFormat="false" ht="15" hidden="false" customHeight="false" outlineLevel="0" collapsed="false">
      <c r="A15912" s="28" t="n">
        <v>46243</v>
      </c>
      <c r="B15912" s="21" t="s">
        <v>134</v>
      </c>
      <c r="C15912" s="21" t="s">
        <v>139</v>
      </c>
      <c r="D15912" s="29" t="n">
        <v>170</v>
      </c>
      <c r="E15912" s="29" t="n">
        <f aca="false">D15912/10</f>
        <v>17</v>
      </c>
      <c r="F15912" s="29" t="n">
        <f aca="false">(E15912+Einstellungen!$B$20)*(1+Einstellungen!$B$10)</f>
        <v>42.43064</v>
      </c>
      <c r="G15912" s="21" t="str">
        <f aca="false">IF(F15912&lt;Einstellungen!$B$5,"ja","nein")</f>
        <v>nein</v>
      </c>
      <c r="H15912" s="21" t="s">
        <v>35</v>
      </c>
      <c r="I15912" s="29" t="n">
        <f aca="false">INDEX(Einstellungen!$B$27:$B$50,23)</f>
        <v>1.05</v>
      </c>
      <c r="J15912" s="29" t="n">
        <f aca="false">F15912*I15912</f>
        <v>44.552172</v>
      </c>
    </row>
    <row r="15913" customFormat="false" ht="15" hidden="false" customHeight="false" outlineLevel="0" collapsed="false">
      <c r="A15913" s="28" t="n">
        <v>46243</v>
      </c>
      <c r="B15913" s="21" t="s">
        <v>135</v>
      </c>
      <c r="C15913" s="21" t="s">
        <v>139</v>
      </c>
      <c r="D15913" s="29" t="n">
        <v>157.15</v>
      </c>
      <c r="E15913" s="29" t="n">
        <f aca="false">D15913/10</f>
        <v>15.715</v>
      </c>
      <c r="F15913" s="29" t="n">
        <f aca="false">(E15913+Einstellungen!$B$20)*(1+Einstellungen!$B$10)</f>
        <v>40.90149</v>
      </c>
      <c r="G15913" s="21" t="str">
        <f aca="false">IF(F15913&lt;Einstellungen!$B$5,"ja","nein")</f>
        <v>nein</v>
      </c>
      <c r="H15913" s="21" t="s">
        <v>35</v>
      </c>
      <c r="I15913" s="29" t="n">
        <f aca="false">INDEX(Einstellungen!$B$27:$B$50,24)</f>
        <v>0.8</v>
      </c>
      <c r="J15913" s="29" t="n">
        <f aca="false">F15913*I15913</f>
        <v>32.721192</v>
      </c>
    </row>
    <row r="15914" customFormat="false" ht="15" hidden="false" customHeight="false" outlineLevel="0" collapsed="false">
      <c r="A15914" s="28" t="n">
        <v>46244</v>
      </c>
      <c r="B15914" s="21" t="s">
        <v>111</v>
      </c>
      <c r="C15914" s="21" t="s">
        <v>140</v>
      </c>
      <c r="D15914" s="29" t="n">
        <v>146.472</v>
      </c>
      <c r="E15914" s="29" t="n">
        <f aca="false">D15914/10</f>
        <v>14.6472</v>
      </c>
      <c r="F15914" s="29" t="n">
        <f aca="false">(E15914+Einstellungen!$B$20)*(1+Einstellungen!$B$10)</f>
        <v>39.630808</v>
      </c>
      <c r="G15914" s="21" t="str">
        <f aca="false">IF(F15914&lt;Einstellungen!$B$5,"ja","nein")</f>
        <v>nein</v>
      </c>
      <c r="H15914" s="21" t="s">
        <v>35</v>
      </c>
      <c r="I15914" s="29" t="n">
        <f aca="false">INDEX(Einstellungen!$B$27:$B$50,1)</f>
        <v>0.6</v>
      </c>
      <c r="J15914" s="29" t="n">
        <f aca="false">F15914*I15914</f>
        <v>23.7784848</v>
      </c>
    </row>
    <row r="15915" customFormat="false" ht="15" hidden="false" customHeight="false" outlineLevel="0" collapsed="false">
      <c r="A15915" s="28" t="n">
        <v>46244</v>
      </c>
      <c r="B15915" s="21" t="s">
        <v>113</v>
      </c>
      <c r="C15915" s="21" t="s">
        <v>140</v>
      </c>
      <c r="D15915" s="29" t="n">
        <v>138.015</v>
      </c>
      <c r="E15915" s="29" t="n">
        <f aca="false">D15915/10</f>
        <v>13.8015</v>
      </c>
      <c r="F15915" s="29" t="n">
        <f aca="false">(E15915+Einstellungen!$B$20)*(1+Einstellungen!$B$10)</f>
        <v>38.624425</v>
      </c>
      <c r="G15915" s="21" t="str">
        <f aca="false">IF(F15915&lt;Einstellungen!$B$5,"ja","nein")</f>
        <v>nein</v>
      </c>
      <c r="H15915" s="21" t="s">
        <v>35</v>
      </c>
      <c r="I15915" s="29" t="n">
        <f aca="false">INDEX(Einstellungen!$B$27:$B$50,2)</f>
        <v>0.5</v>
      </c>
      <c r="J15915" s="29" t="n">
        <f aca="false">F15915*I15915</f>
        <v>19.3122125</v>
      </c>
    </row>
    <row r="15916" customFormat="false" ht="15" hidden="false" customHeight="false" outlineLevel="0" collapsed="false">
      <c r="A15916" s="28" t="n">
        <v>46244</v>
      </c>
      <c r="B15916" s="21" t="s">
        <v>114</v>
      </c>
      <c r="C15916" s="21" t="s">
        <v>140</v>
      </c>
      <c r="D15916" s="29" t="n">
        <v>131.495</v>
      </c>
      <c r="E15916" s="29" t="n">
        <f aca="false">D15916/10</f>
        <v>13.1495</v>
      </c>
      <c r="F15916" s="29" t="n">
        <f aca="false">(E15916+Einstellungen!$B$20)*(1+Einstellungen!$B$10)</f>
        <v>37.848545</v>
      </c>
      <c r="G15916" s="21" t="str">
        <f aca="false">IF(F15916&lt;Einstellungen!$B$5,"ja","nein")</f>
        <v>nein</v>
      </c>
      <c r="H15916" s="21" t="s">
        <v>35</v>
      </c>
      <c r="I15916" s="29" t="n">
        <f aca="false">INDEX(Einstellungen!$B$27:$B$50,3)</f>
        <v>0.45</v>
      </c>
      <c r="J15916" s="29" t="n">
        <f aca="false">F15916*I15916</f>
        <v>17.03184525</v>
      </c>
    </row>
    <row r="15917" customFormat="false" ht="15" hidden="false" customHeight="false" outlineLevel="0" collapsed="false">
      <c r="A15917" s="28" t="n">
        <v>46244</v>
      </c>
      <c r="B15917" s="21" t="s">
        <v>115</v>
      </c>
      <c r="C15917" s="21" t="s">
        <v>140</v>
      </c>
      <c r="D15917" s="29" t="n">
        <v>126.925</v>
      </c>
      <c r="E15917" s="29" t="n">
        <f aca="false">D15917/10</f>
        <v>12.6925</v>
      </c>
      <c r="F15917" s="29" t="n">
        <f aca="false">(E15917+Einstellungen!$B$20)*(1+Einstellungen!$B$10)</f>
        <v>37.304715</v>
      </c>
      <c r="G15917" s="21" t="str">
        <f aca="false">IF(F15917&lt;Einstellungen!$B$5,"ja","nein")</f>
        <v>nein</v>
      </c>
      <c r="H15917" s="21" t="s">
        <v>35</v>
      </c>
      <c r="I15917" s="29" t="n">
        <f aca="false">INDEX(Einstellungen!$B$27:$B$50,4)</f>
        <v>0.45</v>
      </c>
      <c r="J15917" s="29" t="n">
        <f aca="false">F15917*I15917</f>
        <v>16.78712175</v>
      </c>
    </row>
    <row r="15918" customFormat="false" ht="15" hidden="false" customHeight="false" outlineLevel="0" collapsed="false">
      <c r="A15918" s="28" t="n">
        <v>46244</v>
      </c>
      <c r="B15918" s="21" t="s">
        <v>116</v>
      </c>
      <c r="C15918" s="21" t="s">
        <v>140</v>
      </c>
      <c r="D15918" s="29" t="n">
        <v>127.475</v>
      </c>
      <c r="E15918" s="29" t="n">
        <f aca="false">D15918/10</f>
        <v>12.7475</v>
      </c>
      <c r="F15918" s="29" t="n">
        <f aca="false">(E15918+Einstellungen!$B$20)*(1+Einstellungen!$B$10)</f>
        <v>37.370165</v>
      </c>
      <c r="G15918" s="21" t="str">
        <f aca="false">IF(F15918&lt;Einstellungen!$B$5,"ja","nein")</f>
        <v>nein</v>
      </c>
      <c r="H15918" s="21" t="s">
        <v>35</v>
      </c>
      <c r="I15918" s="29" t="n">
        <f aca="false">INDEX(Einstellungen!$B$27:$B$50,5)</f>
        <v>0.45</v>
      </c>
      <c r="J15918" s="29" t="n">
        <f aca="false">F15918*I15918</f>
        <v>16.81657425</v>
      </c>
    </row>
    <row r="15919" customFormat="false" ht="15" hidden="false" customHeight="false" outlineLevel="0" collapsed="false">
      <c r="A15919" s="28" t="n">
        <v>46244</v>
      </c>
      <c r="B15919" s="21" t="s">
        <v>117</v>
      </c>
      <c r="C15919" s="21" t="s">
        <v>140</v>
      </c>
      <c r="D15919" s="29" t="n">
        <v>143.075</v>
      </c>
      <c r="E15919" s="29" t="n">
        <f aca="false">D15919/10</f>
        <v>14.3075</v>
      </c>
      <c r="F15919" s="29" t="n">
        <f aca="false">(E15919+Einstellungen!$B$20)*(1+Einstellungen!$B$10)</f>
        <v>39.226565</v>
      </c>
      <c r="G15919" s="21" t="str">
        <f aca="false">IF(F15919&lt;Einstellungen!$B$5,"ja","nein")</f>
        <v>nein</v>
      </c>
      <c r="H15919" s="21" t="s">
        <v>35</v>
      </c>
      <c r="I15919" s="29" t="n">
        <f aca="false">INDEX(Einstellungen!$B$27:$B$50,6)</f>
        <v>0.5</v>
      </c>
      <c r="J15919" s="29" t="n">
        <f aca="false">F15919*I15919</f>
        <v>19.6132825</v>
      </c>
    </row>
    <row r="15920" customFormat="false" ht="15" hidden="false" customHeight="false" outlineLevel="0" collapsed="false">
      <c r="A15920" s="28" t="n">
        <v>46244</v>
      </c>
      <c r="B15920" s="21" t="s">
        <v>118</v>
      </c>
      <c r="C15920" s="21" t="s">
        <v>140</v>
      </c>
      <c r="D15920" s="29" t="n">
        <v>163.243</v>
      </c>
      <c r="E15920" s="29" t="n">
        <f aca="false">D15920/10</f>
        <v>16.3243</v>
      </c>
      <c r="F15920" s="29" t="n">
        <f aca="false">(E15920+Einstellungen!$B$20)*(1+Einstellungen!$B$10)</f>
        <v>41.626557</v>
      </c>
      <c r="G15920" s="21" t="str">
        <f aca="false">IF(F15920&lt;Einstellungen!$B$5,"ja","nein")</f>
        <v>nein</v>
      </c>
      <c r="H15920" s="21" t="s">
        <v>35</v>
      </c>
      <c r="I15920" s="29" t="n">
        <f aca="false">INDEX(Einstellungen!$B$27:$B$50,7)</f>
        <v>0.7</v>
      </c>
      <c r="J15920" s="29" t="n">
        <f aca="false">F15920*I15920</f>
        <v>29.1385899</v>
      </c>
    </row>
    <row r="15921" customFormat="false" ht="15" hidden="false" customHeight="false" outlineLevel="0" collapsed="false">
      <c r="A15921" s="28" t="n">
        <v>46244</v>
      </c>
      <c r="B15921" s="21" t="s">
        <v>119</v>
      </c>
      <c r="C15921" s="21" t="s">
        <v>140</v>
      </c>
      <c r="D15921" s="29" t="n">
        <v>164.707</v>
      </c>
      <c r="E15921" s="29" t="n">
        <f aca="false">D15921/10</f>
        <v>16.4707</v>
      </c>
      <c r="F15921" s="29" t="n">
        <f aca="false">(E15921+Einstellungen!$B$20)*(1+Einstellungen!$B$10)</f>
        <v>41.800773</v>
      </c>
      <c r="G15921" s="21" t="str">
        <f aca="false">IF(F15921&lt;Einstellungen!$B$5,"ja","nein")</f>
        <v>nein</v>
      </c>
      <c r="H15921" s="21" t="s">
        <v>35</v>
      </c>
      <c r="I15921" s="29" t="n">
        <f aca="false">INDEX(Einstellungen!$B$27:$B$50,8)</f>
        <v>0.95</v>
      </c>
      <c r="J15921" s="29" t="n">
        <f aca="false">F15921*I15921</f>
        <v>39.71073435</v>
      </c>
    </row>
    <row r="15922" customFormat="false" ht="15" hidden="false" customHeight="false" outlineLevel="0" collapsed="false">
      <c r="A15922" s="28" t="n">
        <v>46244</v>
      </c>
      <c r="B15922" s="21" t="s">
        <v>120</v>
      </c>
      <c r="C15922" s="21" t="s">
        <v>140</v>
      </c>
      <c r="D15922" s="29" t="n">
        <v>160.885</v>
      </c>
      <c r="E15922" s="29" t="n">
        <f aca="false">D15922/10</f>
        <v>16.0885</v>
      </c>
      <c r="F15922" s="29" t="n">
        <f aca="false">(E15922+Einstellungen!$B$20)*(1+Einstellungen!$B$10)</f>
        <v>41.345955</v>
      </c>
      <c r="G15922" s="21" t="str">
        <f aca="false">IF(F15922&lt;Einstellungen!$B$5,"ja","nein")</f>
        <v>nein</v>
      </c>
      <c r="H15922" s="21" t="s">
        <v>35</v>
      </c>
      <c r="I15922" s="29" t="n">
        <f aca="false">INDEX(Einstellungen!$B$27:$B$50,9)</f>
        <v>1.05</v>
      </c>
      <c r="J15922" s="29" t="n">
        <f aca="false">F15922*I15922</f>
        <v>43.41325275</v>
      </c>
    </row>
    <row r="15923" customFormat="false" ht="15" hidden="false" customHeight="false" outlineLevel="0" collapsed="false">
      <c r="A15923" s="28" t="n">
        <v>46244</v>
      </c>
      <c r="B15923" s="21" t="s">
        <v>121</v>
      </c>
      <c r="C15923" s="21" t="s">
        <v>140</v>
      </c>
      <c r="D15923" s="29" t="n">
        <v>138.882</v>
      </c>
      <c r="E15923" s="29" t="n">
        <f aca="false">D15923/10</f>
        <v>13.8882</v>
      </c>
      <c r="F15923" s="29" t="n">
        <f aca="false">(E15923+Einstellungen!$B$20)*(1+Einstellungen!$B$10)</f>
        <v>38.727598</v>
      </c>
      <c r="G15923" s="21" t="str">
        <f aca="false">IF(F15923&lt;Einstellungen!$B$5,"ja","nein")</f>
        <v>nein</v>
      </c>
      <c r="H15923" s="21" t="s">
        <v>35</v>
      </c>
      <c r="I15923" s="29" t="n">
        <f aca="false">INDEX(Einstellungen!$B$27:$B$50,10)</f>
        <v>1.05</v>
      </c>
      <c r="J15923" s="29" t="n">
        <f aca="false">F15923*I15923</f>
        <v>40.6639779</v>
      </c>
    </row>
    <row r="15924" customFormat="false" ht="15" hidden="false" customHeight="false" outlineLevel="0" collapsed="false">
      <c r="A15924" s="28" t="n">
        <v>46244</v>
      </c>
      <c r="B15924" s="21" t="s">
        <v>122</v>
      </c>
      <c r="C15924" s="21" t="s">
        <v>140</v>
      </c>
      <c r="D15924" s="29" t="n">
        <v>111.608</v>
      </c>
      <c r="E15924" s="29" t="n">
        <f aca="false">D15924/10</f>
        <v>11.1608</v>
      </c>
      <c r="F15924" s="29" t="n">
        <f aca="false">(E15924+Einstellungen!$B$20)*(1+Einstellungen!$B$10)</f>
        <v>35.481992</v>
      </c>
      <c r="G15924" s="21" t="str">
        <f aca="false">IF(F15924&lt;Einstellungen!$B$5,"ja","nein")</f>
        <v>nein</v>
      </c>
      <c r="H15924" s="21" t="s">
        <v>35</v>
      </c>
      <c r="I15924" s="29" t="n">
        <f aca="false">INDEX(Einstellungen!$B$27:$B$50,11)</f>
        <v>1.05</v>
      </c>
      <c r="J15924" s="29" t="n">
        <f aca="false">F15924*I15924</f>
        <v>37.2560916</v>
      </c>
    </row>
    <row r="15925" customFormat="false" ht="15" hidden="false" customHeight="false" outlineLevel="0" collapsed="false">
      <c r="A15925" s="28" t="n">
        <v>46244</v>
      </c>
      <c r="B15925" s="21" t="s">
        <v>123</v>
      </c>
      <c r="C15925" s="21" t="s">
        <v>140</v>
      </c>
      <c r="D15925" s="29" t="n">
        <v>79.138</v>
      </c>
      <c r="E15925" s="29" t="n">
        <f aca="false">D15925/10</f>
        <v>7.9138</v>
      </c>
      <c r="F15925" s="29" t="n">
        <f aca="false">(E15925+Einstellungen!$B$20)*(1+Einstellungen!$B$10)</f>
        <v>31.618062</v>
      </c>
      <c r="G15925" s="21" t="str">
        <f aca="false">IF(F15925&lt;Einstellungen!$B$5,"ja","nein")</f>
        <v>nein</v>
      </c>
      <c r="H15925" s="21" t="s">
        <v>35</v>
      </c>
      <c r="I15925" s="29" t="n">
        <f aca="false">INDEX(Einstellungen!$B$27:$B$50,12)</f>
        <v>1.1</v>
      </c>
      <c r="J15925" s="29" t="n">
        <f aca="false">F15925*I15925</f>
        <v>34.7798682</v>
      </c>
    </row>
    <row r="15926" customFormat="false" ht="15" hidden="false" customHeight="false" outlineLevel="0" collapsed="false">
      <c r="A15926" s="28" t="n">
        <v>46244</v>
      </c>
      <c r="B15926" s="21" t="s">
        <v>124</v>
      </c>
      <c r="C15926" s="21" t="s">
        <v>140</v>
      </c>
      <c r="D15926" s="29" t="n">
        <v>36.785</v>
      </c>
      <c r="E15926" s="29" t="n">
        <f aca="false">D15926/10</f>
        <v>3.6785</v>
      </c>
      <c r="F15926" s="29" t="n">
        <f aca="false">(E15926+Einstellungen!$B$20)*(1+Einstellungen!$B$10)</f>
        <v>26.578055</v>
      </c>
      <c r="G15926" s="21" t="str">
        <f aca="false">IF(F15926&lt;Einstellungen!$B$5,"ja","nein")</f>
        <v>ja</v>
      </c>
      <c r="H15926" s="21" t="s">
        <v>35</v>
      </c>
      <c r="I15926" s="29" t="n">
        <f aca="false">INDEX(Einstellungen!$B$27:$B$50,13)</f>
        <v>1.2</v>
      </c>
      <c r="J15926" s="29" t="n">
        <f aca="false">F15926*I15926</f>
        <v>31.893666</v>
      </c>
    </row>
    <row r="15927" customFormat="false" ht="15" hidden="false" customHeight="false" outlineLevel="0" collapsed="false">
      <c r="A15927" s="28" t="n">
        <v>46244</v>
      </c>
      <c r="B15927" s="21" t="s">
        <v>125</v>
      </c>
      <c r="C15927" s="21" t="s">
        <v>140</v>
      </c>
      <c r="D15927" s="29" t="n">
        <v>9.143</v>
      </c>
      <c r="E15927" s="29" t="n">
        <f aca="false">D15927/10</f>
        <v>0.9143</v>
      </c>
      <c r="F15927" s="29" t="n">
        <f aca="false">(E15927+Einstellungen!$B$20)*(1+Einstellungen!$B$10)</f>
        <v>23.288657</v>
      </c>
      <c r="G15927" s="21" t="str">
        <f aca="false">IF(F15927&lt;Einstellungen!$B$5,"ja","nein")</f>
        <v>ja</v>
      </c>
      <c r="H15927" s="21" t="s">
        <v>35</v>
      </c>
      <c r="I15927" s="29" t="n">
        <f aca="false">INDEX(Einstellungen!$B$27:$B$50,14)</f>
        <v>1.15</v>
      </c>
      <c r="J15927" s="29" t="n">
        <f aca="false">F15927*I15927</f>
        <v>26.78195555</v>
      </c>
    </row>
    <row r="15928" customFormat="false" ht="15" hidden="false" customHeight="false" outlineLevel="0" collapsed="false">
      <c r="A15928" s="28" t="n">
        <v>46244</v>
      </c>
      <c r="B15928" s="21" t="s">
        <v>126</v>
      </c>
      <c r="C15928" s="21" t="s">
        <v>140</v>
      </c>
      <c r="D15928" s="29" t="n">
        <v>4.338</v>
      </c>
      <c r="E15928" s="29" t="n">
        <f aca="false">D15928/10</f>
        <v>0.4338</v>
      </c>
      <c r="F15928" s="29" t="n">
        <f aca="false">(E15928+Einstellungen!$B$20)*(1+Einstellungen!$B$10)</f>
        <v>22.716862</v>
      </c>
      <c r="G15928" s="21" t="str">
        <f aca="false">IF(F15928&lt;Einstellungen!$B$5,"ja","nein")</f>
        <v>ja</v>
      </c>
      <c r="H15928" s="21" t="s">
        <v>35</v>
      </c>
      <c r="I15928" s="29" t="n">
        <f aca="false">INDEX(Einstellungen!$B$27:$B$50,15)</f>
        <v>1</v>
      </c>
      <c r="J15928" s="29" t="n">
        <f aca="false">F15928*I15928</f>
        <v>22.716862</v>
      </c>
    </row>
    <row r="15929" customFormat="false" ht="15" hidden="false" customHeight="false" outlineLevel="0" collapsed="false">
      <c r="A15929" s="28" t="n">
        <v>46244</v>
      </c>
      <c r="B15929" s="21" t="s">
        <v>127</v>
      </c>
      <c r="C15929" s="21" t="s">
        <v>140</v>
      </c>
      <c r="D15929" s="29" t="n">
        <v>10</v>
      </c>
      <c r="E15929" s="29" t="n">
        <f aca="false">D15929/10</f>
        <v>1</v>
      </c>
      <c r="F15929" s="29" t="n">
        <f aca="false">(E15929+Einstellungen!$B$20)*(1+Einstellungen!$B$10)</f>
        <v>23.39064</v>
      </c>
      <c r="G15929" s="21" t="str">
        <f aca="false">IF(F15929&lt;Einstellungen!$B$5,"ja","nein")</f>
        <v>ja</v>
      </c>
      <c r="H15929" s="21" t="s">
        <v>35</v>
      </c>
      <c r="I15929" s="29" t="n">
        <f aca="false">INDEX(Einstellungen!$B$27:$B$50,16)</f>
        <v>0.95</v>
      </c>
      <c r="J15929" s="29" t="n">
        <f aca="false">F15929*I15929</f>
        <v>22.221108</v>
      </c>
    </row>
    <row r="15930" customFormat="false" ht="15" hidden="false" customHeight="false" outlineLevel="0" collapsed="false">
      <c r="A15930" s="28" t="n">
        <v>46244</v>
      </c>
      <c r="B15930" s="21" t="s">
        <v>128</v>
      </c>
      <c r="C15930" s="21" t="s">
        <v>140</v>
      </c>
      <c r="D15930" s="29" t="n">
        <v>48.947</v>
      </c>
      <c r="E15930" s="29" t="n">
        <f aca="false">D15930/10</f>
        <v>4.8947</v>
      </c>
      <c r="F15930" s="29" t="n">
        <f aca="false">(E15930+Einstellungen!$B$20)*(1+Einstellungen!$B$10)</f>
        <v>28.025333</v>
      </c>
      <c r="G15930" s="21" t="str">
        <f aca="false">IF(F15930&lt;Einstellungen!$B$5,"ja","nein")</f>
        <v>ja</v>
      </c>
      <c r="H15930" s="21" t="s">
        <v>35</v>
      </c>
      <c r="I15930" s="29" t="n">
        <f aca="false">INDEX(Einstellungen!$B$27:$B$50,17)</f>
        <v>0.95</v>
      </c>
      <c r="J15930" s="29" t="n">
        <f aca="false">F15930*I15930</f>
        <v>26.62406635</v>
      </c>
    </row>
    <row r="15931" customFormat="false" ht="15" hidden="false" customHeight="false" outlineLevel="0" collapsed="false">
      <c r="A15931" s="28" t="n">
        <v>46244</v>
      </c>
      <c r="B15931" s="21" t="s">
        <v>129</v>
      </c>
      <c r="C15931" s="21" t="s">
        <v>140</v>
      </c>
      <c r="D15931" s="29" t="n">
        <v>106.157</v>
      </c>
      <c r="E15931" s="29" t="n">
        <f aca="false">D15931/10</f>
        <v>10.6157</v>
      </c>
      <c r="F15931" s="29" t="n">
        <f aca="false">(E15931+Einstellungen!$B$20)*(1+Einstellungen!$B$10)</f>
        <v>34.833323</v>
      </c>
      <c r="G15931" s="21" t="str">
        <f aca="false">IF(F15931&lt;Einstellungen!$B$5,"ja","nein")</f>
        <v>nein</v>
      </c>
      <c r="H15931" s="21" t="s">
        <v>35</v>
      </c>
      <c r="I15931" s="29" t="n">
        <f aca="false">INDEX(Einstellungen!$B$27:$B$50,18)</f>
        <v>1.1</v>
      </c>
      <c r="J15931" s="29" t="n">
        <f aca="false">F15931*I15931</f>
        <v>38.3166553</v>
      </c>
    </row>
    <row r="15932" customFormat="false" ht="15" hidden="false" customHeight="false" outlineLevel="0" collapsed="false">
      <c r="A15932" s="28" t="n">
        <v>46244</v>
      </c>
      <c r="B15932" s="21" t="s">
        <v>130</v>
      </c>
      <c r="C15932" s="21" t="s">
        <v>140</v>
      </c>
      <c r="D15932" s="29" t="n">
        <v>137.7</v>
      </c>
      <c r="E15932" s="29" t="n">
        <f aca="false">D15932/10</f>
        <v>13.77</v>
      </c>
      <c r="F15932" s="29" t="n">
        <f aca="false">(E15932+Einstellungen!$B$20)*(1+Einstellungen!$B$10)</f>
        <v>38.58694</v>
      </c>
      <c r="G15932" s="21" t="str">
        <f aca="false">IF(F15932&lt;Einstellungen!$B$5,"ja","nein")</f>
        <v>nein</v>
      </c>
      <c r="H15932" s="21" t="s">
        <v>35</v>
      </c>
      <c r="I15932" s="29" t="n">
        <f aca="false">INDEX(Einstellungen!$B$27:$B$50,19)</f>
        <v>1.35</v>
      </c>
      <c r="J15932" s="29" t="n">
        <f aca="false">F15932*I15932</f>
        <v>52.092369</v>
      </c>
    </row>
    <row r="15933" customFormat="false" ht="15" hidden="false" customHeight="false" outlineLevel="0" collapsed="false">
      <c r="A15933" s="28" t="n">
        <v>46244</v>
      </c>
      <c r="B15933" s="21" t="s">
        <v>131</v>
      </c>
      <c r="C15933" s="21" t="s">
        <v>140</v>
      </c>
      <c r="D15933" s="29" t="n">
        <v>165.707</v>
      </c>
      <c r="E15933" s="29" t="n">
        <f aca="false">D15933/10</f>
        <v>16.5707</v>
      </c>
      <c r="F15933" s="29" t="n">
        <f aca="false">(E15933+Einstellungen!$B$20)*(1+Einstellungen!$B$10)</f>
        <v>41.919773</v>
      </c>
      <c r="G15933" s="21" t="str">
        <f aca="false">IF(F15933&lt;Einstellungen!$B$5,"ja","nein")</f>
        <v>nein</v>
      </c>
      <c r="H15933" s="21" t="s">
        <v>35</v>
      </c>
      <c r="I15933" s="29" t="n">
        <f aca="false">INDEX(Einstellungen!$B$27:$B$50,20)</f>
        <v>1.45</v>
      </c>
      <c r="J15933" s="29" t="n">
        <f aca="false">F15933*I15933</f>
        <v>60.78367085</v>
      </c>
    </row>
    <row r="15934" customFormat="false" ht="15" hidden="false" customHeight="false" outlineLevel="0" collapsed="false">
      <c r="A15934" s="28" t="n">
        <v>46244</v>
      </c>
      <c r="B15934" s="21" t="s">
        <v>132</v>
      </c>
      <c r="C15934" s="21" t="s">
        <v>140</v>
      </c>
      <c r="D15934" s="29" t="n">
        <v>176.952</v>
      </c>
      <c r="E15934" s="29" t="n">
        <f aca="false">D15934/10</f>
        <v>17.6952</v>
      </c>
      <c r="F15934" s="29" t="n">
        <f aca="false">(E15934+Einstellungen!$B$20)*(1+Einstellungen!$B$10)</f>
        <v>43.257928</v>
      </c>
      <c r="G15934" s="21" t="str">
        <f aca="false">IF(F15934&lt;Einstellungen!$B$5,"ja","nein")</f>
        <v>nein</v>
      </c>
      <c r="H15934" s="21" t="s">
        <v>35</v>
      </c>
      <c r="I15934" s="29" t="n">
        <f aca="false">INDEX(Einstellungen!$B$27:$B$50,21)</f>
        <v>1.4</v>
      </c>
      <c r="J15934" s="29" t="n">
        <f aca="false">F15934*I15934</f>
        <v>60.5610992</v>
      </c>
    </row>
    <row r="15935" customFormat="false" ht="15" hidden="false" customHeight="false" outlineLevel="0" collapsed="false">
      <c r="A15935" s="28" t="n">
        <v>46244</v>
      </c>
      <c r="B15935" s="21" t="s">
        <v>133</v>
      </c>
      <c r="C15935" s="21" t="s">
        <v>140</v>
      </c>
      <c r="D15935" s="29" t="n">
        <v>181.532</v>
      </c>
      <c r="E15935" s="29" t="n">
        <f aca="false">D15935/10</f>
        <v>18.1532</v>
      </c>
      <c r="F15935" s="29" t="n">
        <f aca="false">(E15935+Einstellungen!$B$20)*(1+Einstellungen!$B$10)</f>
        <v>43.802948</v>
      </c>
      <c r="G15935" s="21" t="str">
        <f aca="false">IF(F15935&lt;Einstellungen!$B$5,"ja","nein")</f>
        <v>nein</v>
      </c>
      <c r="H15935" s="21" t="s">
        <v>35</v>
      </c>
      <c r="I15935" s="29" t="n">
        <f aca="false">INDEX(Einstellungen!$B$27:$B$50,22)</f>
        <v>1.25</v>
      </c>
      <c r="J15935" s="29" t="n">
        <f aca="false">F15935*I15935</f>
        <v>54.753685</v>
      </c>
    </row>
    <row r="15936" customFormat="false" ht="15" hidden="false" customHeight="false" outlineLevel="0" collapsed="false">
      <c r="A15936" s="28" t="n">
        <v>46244</v>
      </c>
      <c r="B15936" s="21" t="s">
        <v>134</v>
      </c>
      <c r="C15936" s="21" t="s">
        <v>140</v>
      </c>
      <c r="D15936" s="29" t="n">
        <v>169.185</v>
      </c>
      <c r="E15936" s="29" t="n">
        <f aca="false">D15936/10</f>
        <v>16.9185</v>
      </c>
      <c r="F15936" s="29" t="n">
        <f aca="false">(E15936+Einstellungen!$B$20)*(1+Einstellungen!$B$10)</f>
        <v>42.333655</v>
      </c>
      <c r="G15936" s="21" t="str">
        <f aca="false">IF(F15936&lt;Einstellungen!$B$5,"ja","nein")</f>
        <v>nein</v>
      </c>
      <c r="H15936" s="21" t="s">
        <v>35</v>
      </c>
      <c r="I15936" s="29" t="n">
        <f aca="false">INDEX(Einstellungen!$B$27:$B$50,23)</f>
        <v>1.05</v>
      </c>
      <c r="J15936" s="29" t="n">
        <f aca="false">F15936*I15936</f>
        <v>44.45033775</v>
      </c>
    </row>
    <row r="15937" customFormat="false" ht="15" hidden="false" customHeight="false" outlineLevel="0" collapsed="false">
      <c r="A15937" s="28" t="n">
        <v>46244</v>
      </c>
      <c r="B15937" s="21" t="s">
        <v>135</v>
      </c>
      <c r="C15937" s="21" t="s">
        <v>140</v>
      </c>
      <c r="D15937" s="29" t="n">
        <v>151.44</v>
      </c>
      <c r="E15937" s="29" t="n">
        <f aca="false">D15937/10</f>
        <v>15.144</v>
      </c>
      <c r="F15937" s="29" t="n">
        <f aca="false">(E15937+Einstellungen!$B$20)*(1+Einstellungen!$B$10)</f>
        <v>40.222</v>
      </c>
      <c r="G15937" s="21" t="str">
        <f aca="false">IF(F15937&lt;Einstellungen!$B$5,"ja","nein")</f>
        <v>nein</v>
      </c>
      <c r="H15937" s="21" t="s">
        <v>35</v>
      </c>
      <c r="I15937" s="29" t="n">
        <f aca="false">INDEX(Einstellungen!$B$27:$B$50,24)</f>
        <v>0.8</v>
      </c>
      <c r="J15937" s="29" t="n">
        <f aca="false">F15937*I15937</f>
        <v>32.1776</v>
      </c>
    </row>
    <row r="15938" customFormat="false" ht="15" hidden="false" customHeight="false" outlineLevel="0" collapsed="false">
      <c r="A15938" s="28" t="n">
        <v>46245</v>
      </c>
      <c r="B15938" s="21" t="s">
        <v>111</v>
      </c>
      <c r="C15938" s="21" t="s">
        <v>141</v>
      </c>
      <c r="D15938" s="29" t="n">
        <v>139.197</v>
      </c>
      <c r="E15938" s="29" t="n">
        <f aca="false">D15938/10</f>
        <v>13.9197</v>
      </c>
      <c r="F15938" s="29" t="n">
        <f aca="false">(E15938+Einstellungen!$B$20)*(1+Einstellungen!$B$10)</f>
        <v>38.765083</v>
      </c>
      <c r="G15938" s="21" t="str">
        <f aca="false">IF(F15938&lt;Einstellungen!$B$5,"ja","nein")</f>
        <v>nein</v>
      </c>
      <c r="H15938" s="21" t="s">
        <v>35</v>
      </c>
      <c r="I15938" s="29" t="n">
        <f aca="false">INDEX(Einstellungen!$B$27:$B$50,1)</f>
        <v>0.6</v>
      </c>
      <c r="J15938" s="29" t="n">
        <f aca="false">F15938*I15938</f>
        <v>23.2590498</v>
      </c>
    </row>
    <row r="15939" customFormat="false" ht="15" hidden="false" customHeight="false" outlineLevel="0" collapsed="false">
      <c r="A15939" s="28" t="n">
        <v>46245</v>
      </c>
      <c r="B15939" s="21" t="s">
        <v>113</v>
      </c>
      <c r="C15939" s="21" t="s">
        <v>141</v>
      </c>
      <c r="D15939" s="29" t="n">
        <v>140.988</v>
      </c>
      <c r="E15939" s="29" t="n">
        <f aca="false">D15939/10</f>
        <v>14.0988</v>
      </c>
      <c r="F15939" s="29" t="n">
        <f aca="false">(E15939+Einstellungen!$B$20)*(1+Einstellungen!$B$10)</f>
        <v>38.978212</v>
      </c>
      <c r="G15939" s="21" t="str">
        <f aca="false">IF(F15939&lt;Einstellungen!$B$5,"ja","nein")</f>
        <v>nein</v>
      </c>
      <c r="H15939" s="21" t="s">
        <v>35</v>
      </c>
      <c r="I15939" s="29" t="n">
        <f aca="false">INDEX(Einstellungen!$B$27:$B$50,2)</f>
        <v>0.5</v>
      </c>
      <c r="J15939" s="29" t="n">
        <f aca="false">F15939*I15939</f>
        <v>19.489106</v>
      </c>
    </row>
    <row r="15940" customFormat="false" ht="15" hidden="false" customHeight="false" outlineLevel="0" collapsed="false">
      <c r="A15940" s="28" t="n">
        <v>46245</v>
      </c>
      <c r="B15940" s="21" t="s">
        <v>114</v>
      </c>
      <c r="C15940" s="21" t="s">
        <v>141</v>
      </c>
      <c r="D15940" s="29" t="n">
        <v>136.197</v>
      </c>
      <c r="E15940" s="29" t="n">
        <f aca="false">D15940/10</f>
        <v>13.6197</v>
      </c>
      <c r="F15940" s="29" t="n">
        <f aca="false">(E15940+Einstellungen!$B$20)*(1+Einstellungen!$B$10)</f>
        <v>38.408083</v>
      </c>
      <c r="G15940" s="21" t="str">
        <f aca="false">IF(F15940&lt;Einstellungen!$B$5,"ja","nein")</f>
        <v>nein</v>
      </c>
      <c r="H15940" s="21" t="s">
        <v>35</v>
      </c>
      <c r="I15940" s="29" t="n">
        <f aca="false">INDEX(Einstellungen!$B$27:$B$50,3)</f>
        <v>0.45</v>
      </c>
      <c r="J15940" s="29" t="n">
        <f aca="false">F15940*I15940</f>
        <v>17.28363735</v>
      </c>
    </row>
    <row r="15941" customFormat="false" ht="15" hidden="false" customHeight="false" outlineLevel="0" collapsed="false">
      <c r="A15941" s="28" t="n">
        <v>46245</v>
      </c>
      <c r="B15941" s="21" t="s">
        <v>115</v>
      </c>
      <c r="C15941" s="21" t="s">
        <v>141</v>
      </c>
      <c r="D15941" s="29" t="n">
        <v>128.732</v>
      </c>
      <c r="E15941" s="29" t="n">
        <f aca="false">D15941/10</f>
        <v>12.8732</v>
      </c>
      <c r="F15941" s="29" t="n">
        <f aca="false">(E15941+Einstellungen!$B$20)*(1+Einstellungen!$B$10)</f>
        <v>37.519748</v>
      </c>
      <c r="G15941" s="21" t="str">
        <f aca="false">IF(F15941&lt;Einstellungen!$B$5,"ja","nein")</f>
        <v>nein</v>
      </c>
      <c r="H15941" s="21" t="s">
        <v>35</v>
      </c>
      <c r="I15941" s="29" t="n">
        <f aca="false">INDEX(Einstellungen!$B$27:$B$50,4)</f>
        <v>0.45</v>
      </c>
      <c r="J15941" s="29" t="n">
        <f aca="false">F15941*I15941</f>
        <v>16.8838866</v>
      </c>
    </row>
    <row r="15942" customFormat="false" ht="15" hidden="false" customHeight="false" outlineLevel="0" collapsed="false">
      <c r="A15942" s="28" t="n">
        <v>46245</v>
      </c>
      <c r="B15942" s="21" t="s">
        <v>116</v>
      </c>
      <c r="C15942" s="21" t="s">
        <v>141</v>
      </c>
      <c r="D15942" s="29" t="n">
        <v>129.923</v>
      </c>
      <c r="E15942" s="29" t="n">
        <f aca="false">D15942/10</f>
        <v>12.9923</v>
      </c>
      <c r="F15942" s="29" t="n">
        <f aca="false">(E15942+Einstellungen!$B$20)*(1+Einstellungen!$B$10)</f>
        <v>37.661477</v>
      </c>
      <c r="G15942" s="21" t="str">
        <f aca="false">IF(F15942&lt;Einstellungen!$B$5,"ja","nein")</f>
        <v>nein</v>
      </c>
      <c r="H15942" s="21" t="s">
        <v>35</v>
      </c>
      <c r="I15942" s="29" t="n">
        <f aca="false">INDEX(Einstellungen!$B$27:$B$50,5)</f>
        <v>0.45</v>
      </c>
      <c r="J15942" s="29" t="n">
        <f aca="false">F15942*I15942</f>
        <v>16.94766465</v>
      </c>
    </row>
    <row r="15943" customFormat="false" ht="15" hidden="false" customHeight="false" outlineLevel="0" collapsed="false">
      <c r="A15943" s="28" t="n">
        <v>46245</v>
      </c>
      <c r="B15943" s="21" t="s">
        <v>117</v>
      </c>
      <c r="C15943" s="21" t="s">
        <v>141</v>
      </c>
      <c r="D15943" s="29" t="n">
        <v>140.04</v>
      </c>
      <c r="E15943" s="29" t="n">
        <f aca="false">D15943/10</f>
        <v>14.004</v>
      </c>
      <c r="F15943" s="29" t="n">
        <f aca="false">(E15943+Einstellungen!$B$20)*(1+Einstellungen!$B$10)</f>
        <v>38.8654</v>
      </c>
      <c r="G15943" s="21" t="str">
        <f aca="false">IF(F15943&lt;Einstellungen!$B$5,"ja","nein")</f>
        <v>nein</v>
      </c>
      <c r="H15943" s="21" t="s">
        <v>35</v>
      </c>
      <c r="I15943" s="29" t="n">
        <f aca="false">INDEX(Einstellungen!$B$27:$B$50,6)</f>
        <v>0.5</v>
      </c>
      <c r="J15943" s="29" t="n">
        <f aca="false">F15943*I15943</f>
        <v>19.4327</v>
      </c>
    </row>
    <row r="15944" customFormat="false" ht="15" hidden="false" customHeight="false" outlineLevel="0" collapsed="false">
      <c r="A15944" s="28" t="n">
        <v>46245</v>
      </c>
      <c r="B15944" s="21" t="s">
        <v>118</v>
      </c>
      <c r="C15944" s="21" t="s">
        <v>141</v>
      </c>
      <c r="D15944" s="29" t="n">
        <v>156.792</v>
      </c>
      <c r="E15944" s="29" t="n">
        <f aca="false">D15944/10</f>
        <v>15.6792</v>
      </c>
      <c r="F15944" s="29" t="n">
        <f aca="false">(E15944+Einstellungen!$B$20)*(1+Einstellungen!$B$10)</f>
        <v>40.858888</v>
      </c>
      <c r="G15944" s="21" t="str">
        <f aca="false">IF(F15944&lt;Einstellungen!$B$5,"ja","nein")</f>
        <v>nein</v>
      </c>
      <c r="H15944" s="21" t="s">
        <v>35</v>
      </c>
      <c r="I15944" s="29" t="n">
        <f aca="false">INDEX(Einstellungen!$B$27:$B$50,7)</f>
        <v>0.7</v>
      </c>
      <c r="J15944" s="29" t="n">
        <f aca="false">F15944*I15944</f>
        <v>28.6012216</v>
      </c>
    </row>
    <row r="15945" customFormat="false" ht="15" hidden="false" customHeight="false" outlineLevel="0" collapsed="false">
      <c r="A15945" s="28" t="n">
        <v>46245</v>
      </c>
      <c r="B15945" s="21" t="s">
        <v>119</v>
      </c>
      <c r="C15945" s="21" t="s">
        <v>141</v>
      </c>
      <c r="D15945" s="29" t="n">
        <v>157.86</v>
      </c>
      <c r="E15945" s="29" t="n">
        <f aca="false">D15945/10</f>
        <v>15.786</v>
      </c>
      <c r="F15945" s="29" t="n">
        <f aca="false">(E15945+Einstellungen!$B$20)*(1+Einstellungen!$B$10)</f>
        <v>40.98598</v>
      </c>
      <c r="G15945" s="21" t="str">
        <f aca="false">IF(F15945&lt;Einstellungen!$B$5,"ja","nein")</f>
        <v>nein</v>
      </c>
      <c r="H15945" s="21" t="s">
        <v>35</v>
      </c>
      <c r="I15945" s="29" t="n">
        <f aca="false">INDEX(Einstellungen!$B$27:$B$50,8)</f>
        <v>0.95</v>
      </c>
      <c r="J15945" s="29" t="n">
        <f aca="false">F15945*I15945</f>
        <v>38.936681</v>
      </c>
    </row>
    <row r="15946" customFormat="false" ht="15" hidden="false" customHeight="false" outlineLevel="0" collapsed="false">
      <c r="A15946" s="28" t="n">
        <v>46245</v>
      </c>
      <c r="B15946" s="21" t="s">
        <v>120</v>
      </c>
      <c r="C15946" s="21" t="s">
        <v>141</v>
      </c>
      <c r="D15946" s="29" t="n">
        <v>143.787</v>
      </c>
      <c r="E15946" s="29" t="n">
        <f aca="false">D15946/10</f>
        <v>14.3787</v>
      </c>
      <c r="F15946" s="29" t="n">
        <f aca="false">(E15946+Einstellungen!$B$20)*(1+Einstellungen!$B$10)</f>
        <v>39.311293</v>
      </c>
      <c r="G15946" s="21" t="str">
        <f aca="false">IF(F15946&lt;Einstellungen!$B$5,"ja","nein")</f>
        <v>nein</v>
      </c>
      <c r="H15946" s="21" t="s">
        <v>35</v>
      </c>
      <c r="I15946" s="29" t="n">
        <f aca="false">INDEX(Einstellungen!$B$27:$B$50,9)</f>
        <v>1.05</v>
      </c>
      <c r="J15946" s="29" t="n">
        <f aca="false">F15946*I15946</f>
        <v>41.27685765</v>
      </c>
    </row>
    <row r="15947" customFormat="false" ht="15" hidden="false" customHeight="false" outlineLevel="0" collapsed="false">
      <c r="A15947" s="28" t="n">
        <v>46245</v>
      </c>
      <c r="B15947" s="21" t="s">
        <v>121</v>
      </c>
      <c r="C15947" s="21" t="s">
        <v>141</v>
      </c>
      <c r="D15947" s="29" t="n">
        <v>110.825</v>
      </c>
      <c r="E15947" s="29" t="n">
        <f aca="false">D15947/10</f>
        <v>11.0825</v>
      </c>
      <c r="F15947" s="29" t="n">
        <f aca="false">(E15947+Einstellungen!$B$20)*(1+Einstellungen!$B$10)</f>
        <v>35.388815</v>
      </c>
      <c r="G15947" s="21" t="str">
        <f aca="false">IF(F15947&lt;Einstellungen!$B$5,"ja","nein")</f>
        <v>nein</v>
      </c>
      <c r="H15947" s="21" t="s">
        <v>35</v>
      </c>
      <c r="I15947" s="29" t="n">
        <f aca="false">INDEX(Einstellungen!$B$27:$B$50,10)</f>
        <v>1.05</v>
      </c>
      <c r="J15947" s="29" t="n">
        <f aca="false">F15947*I15947</f>
        <v>37.15825575</v>
      </c>
    </row>
    <row r="15948" customFormat="false" ht="15" hidden="false" customHeight="false" outlineLevel="0" collapsed="false">
      <c r="A15948" s="28" t="n">
        <v>46245</v>
      </c>
      <c r="B15948" s="21" t="s">
        <v>122</v>
      </c>
      <c r="C15948" s="21" t="s">
        <v>141</v>
      </c>
      <c r="D15948" s="29" t="n">
        <v>57.847</v>
      </c>
      <c r="E15948" s="29" t="n">
        <f aca="false">D15948/10</f>
        <v>5.7847</v>
      </c>
      <c r="F15948" s="29" t="n">
        <f aca="false">(E15948+Einstellungen!$B$20)*(1+Einstellungen!$B$10)</f>
        <v>29.084433</v>
      </c>
      <c r="G15948" s="21" t="str">
        <f aca="false">IF(F15948&lt;Einstellungen!$B$5,"ja","nein")</f>
        <v>nein</v>
      </c>
      <c r="H15948" s="21" t="s">
        <v>35</v>
      </c>
      <c r="I15948" s="29" t="n">
        <f aca="false">INDEX(Einstellungen!$B$27:$B$50,11)</f>
        <v>1.05</v>
      </c>
      <c r="J15948" s="29" t="n">
        <f aca="false">F15948*I15948</f>
        <v>30.53865465</v>
      </c>
    </row>
    <row r="15949" customFormat="false" ht="15" hidden="false" customHeight="false" outlineLevel="0" collapsed="false">
      <c r="A15949" s="28" t="n">
        <v>46245</v>
      </c>
      <c r="B15949" s="21" t="s">
        <v>123</v>
      </c>
      <c r="C15949" s="21" t="s">
        <v>141</v>
      </c>
      <c r="D15949" s="29" t="n">
        <v>9.533</v>
      </c>
      <c r="E15949" s="29" t="n">
        <f aca="false">D15949/10</f>
        <v>0.9533</v>
      </c>
      <c r="F15949" s="29" t="n">
        <f aca="false">(E15949+Einstellungen!$B$20)*(1+Einstellungen!$B$10)</f>
        <v>23.335067</v>
      </c>
      <c r="G15949" s="21" t="str">
        <f aca="false">IF(F15949&lt;Einstellungen!$B$5,"ja","nein")</f>
        <v>ja</v>
      </c>
      <c r="H15949" s="21" t="s">
        <v>35</v>
      </c>
      <c r="I15949" s="29" t="n">
        <f aca="false">INDEX(Einstellungen!$B$27:$B$50,12)</f>
        <v>1.1</v>
      </c>
      <c r="J15949" s="29" t="n">
        <f aca="false">F15949*I15949</f>
        <v>25.6685737</v>
      </c>
    </row>
    <row r="15950" customFormat="false" ht="15" hidden="false" customHeight="false" outlineLevel="0" collapsed="false">
      <c r="A15950" s="28" t="n">
        <v>46245</v>
      </c>
      <c r="B15950" s="21" t="s">
        <v>124</v>
      </c>
      <c r="C15950" s="21" t="s">
        <v>141</v>
      </c>
      <c r="D15950" s="29" t="n">
        <v>0.018</v>
      </c>
      <c r="E15950" s="29" t="n">
        <f aca="false">D15950/10</f>
        <v>0.0018</v>
      </c>
      <c r="F15950" s="29" t="n">
        <f aca="false">(E15950+Einstellungen!$B$20)*(1+Einstellungen!$B$10)</f>
        <v>22.202782</v>
      </c>
      <c r="G15950" s="21" t="str">
        <f aca="false">IF(F15950&lt;Einstellungen!$B$5,"ja","nein")</f>
        <v>ja</v>
      </c>
      <c r="H15950" s="21" t="s">
        <v>35</v>
      </c>
      <c r="I15950" s="29" t="n">
        <f aca="false">INDEX(Einstellungen!$B$27:$B$50,13)</f>
        <v>1.2</v>
      </c>
      <c r="J15950" s="29" t="n">
        <f aca="false">F15950*I15950</f>
        <v>26.6433384</v>
      </c>
    </row>
    <row r="15951" customFormat="false" ht="15" hidden="false" customHeight="false" outlineLevel="0" collapsed="false">
      <c r="A15951" s="28" t="n">
        <v>46245</v>
      </c>
      <c r="B15951" s="21" t="s">
        <v>125</v>
      </c>
      <c r="C15951" s="21" t="s">
        <v>141</v>
      </c>
      <c r="D15951" s="29" t="n">
        <v>-0.103</v>
      </c>
      <c r="E15951" s="29" t="n">
        <f aca="false">D15951/10</f>
        <v>-0.0103</v>
      </c>
      <c r="F15951" s="29" t="n">
        <f aca="false">(E15951+Einstellungen!$B$20)*(1+Einstellungen!$B$10)</f>
        <v>22.188383</v>
      </c>
      <c r="G15951" s="21" t="str">
        <f aca="false">IF(F15951&lt;Einstellungen!$B$5,"ja","nein")</f>
        <v>ja</v>
      </c>
      <c r="H15951" s="21" t="s">
        <v>35</v>
      </c>
      <c r="I15951" s="29" t="n">
        <f aca="false">INDEX(Einstellungen!$B$27:$B$50,14)</f>
        <v>1.15</v>
      </c>
      <c r="J15951" s="29" t="n">
        <f aca="false">F15951*I15951</f>
        <v>25.51664045</v>
      </c>
    </row>
    <row r="15952" customFormat="false" ht="15" hidden="false" customHeight="false" outlineLevel="0" collapsed="false">
      <c r="A15952" s="28" t="n">
        <v>46245</v>
      </c>
      <c r="B15952" s="21" t="s">
        <v>126</v>
      </c>
      <c r="C15952" s="21" t="s">
        <v>141</v>
      </c>
      <c r="D15952" s="29" t="n">
        <v>-0.09</v>
      </c>
      <c r="E15952" s="29" t="n">
        <f aca="false">D15952/10</f>
        <v>-0.009</v>
      </c>
      <c r="F15952" s="29" t="n">
        <f aca="false">(E15952+Einstellungen!$B$20)*(1+Einstellungen!$B$10)</f>
        <v>22.18993</v>
      </c>
      <c r="G15952" s="21" t="str">
        <f aca="false">IF(F15952&lt;Einstellungen!$B$5,"ja","nein")</f>
        <v>ja</v>
      </c>
      <c r="H15952" s="21" t="s">
        <v>35</v>
      </c>
      <c r="I15952" s="29" t="n">
        <f aca="false">INDEX(Einstellungen!$B$27:$B$50,15)</f>
        <v>1</v>
      </c>
      <c r="J15952" s="29" t="n">
        <f aca="false">F15952*I15952</f>
        <v>22.18993</v>
      </c>
    </row>
    <row r="15953" customFormat="false" ht="15" hidden="false" customHeight="false" outlineLevel="0" collapsed="false">
      <c r="A15953" s="28" t="n">
        <v>46245</v>
      </c>
      <c r="B15953" s="21" t="s">
        <v>127</v>
      </c>
      <c r="C15953" s="21" t="s">
        <v>141</v>
      </c>
      <c r="D15953" s="29" t="n">
        <v>3.138</v>
      </c>
      <c r="E15953" s="29" t="n">
        <f aca="false">D15953/10</f>
        <v>0.3138</v>
      </c>
      <c r="F15953" s="29" t="n">
        <f aca="false">(E15953+Einstellungen!$B$20)*(1+Einstellungen!$B$10)</f>
        <v>22.574062</v>
      </c>
      <c r="G15953" s="21" t="str">
        <f aca="false">IF(F15953&lt;Einstellungen!$B$5,"ja","nein")</f>
        <v>ja</v>
      </c>
      <c r="H15953" s="21" t="s">
        <v>35</v>
      </c>
      <c r="I15953" s="29" t="n">
        <f aca="false">INDEX(Einstellungen!$B$27:$B$50,16)</f>
        <v>0.95</v>
      </c>
      <c r="J15953" s="29" t="n">
        <f aca="false">F15953*I15953</f>
        <v>21.4453589</v>
      </c>
    </row>
    <row r="15954" customFormat="false" ht="15" hidden="false" customHeight="false" outlineLevel="0" collapsed="false">
      <c r="A15954" s="28" t="n">
        <v>46245</v>
      </c>
      <c r="B15954" s="21" t="s">
        <v>128</v>
      </c>
      <c r="C15954" s="21" t="s">
        <v>141</v>
      </c>
      <c r="D15954" s="29" t="n">
        <v>44.483</v>
      </c>
      <c r="E15954" s="29" t="n">
        <f aca="false">D15954/10</f>
        <v>4.4483</v>
      </c>
      <c r="F15954" s="29" t="n">
        <f aca="false">(E15954+Einstellungen!$B$20)*(1+Einstellungen!$B$10)</f>
        <v>27.494117</v>
      </c>
      <c r="G15954" s="21" t="str">
        <f aca="false">IF(F15954&lt;Einstellungen!$B$5,"ja","nein")</f>
        <v>ja</v>
      </c>
      <c r="H15954" s="21" t="s">
        <v>35</v>
      </c>
      <c r="I15954" s="29" t="n">
        <f aca="false">INDEX(Einstellungen!$B$27:$B$50,17)</f>
        <v>0.95</v>
      </c>
      <c r="J15954" s="29" t="n">
        <f aca="false">F15954*I15954</f>
        <v>26.11941115</v>
      </c>
    </row>
    <row r="15955" customFormat="false" ht="15" hidden="false" customHeight="false" outlineLevel="0" collapsed="false">
      <c r="A15955" s="28" t="n">
        <v>46245</v>
      </c>
      <c r="B15955" s="21" t="s">
        <v>129</v>
      </c>
      <c r="C15955" s="21" t="s">
        <v>141</v>
      </c>
      <c r="D15955" s="29" t="n">
        <v>109.875</v>
      </c>
      <c r="E15955" s="29" t="n">
        <f aca="false">D15955/10</f>
        <v>10.9875</v>
      </c>
      <c r="F15955" s="29" t="n">
        <f aca="false">(E15955+Einstellungen!$B$20)*(1+Einstellungen!$B$10)</f>
        <v>35.275765</v>
      </c>
      <c r="G15955" s="21" t="str">
        <f aca="false">IF(F15955&lt;Einstellungen!$B$5,"ja","nein")</f>
        <v>nein</v>
      </c>
      <c r="H15955" s="21" t="s">
        <v>35</v>
      </c>
      <c r="I15955" s="29" t="n">
        <f aca="false">INDEX(Einstellungen!$B$27:$B$50,18)</f>
        <v>1.1</v>
      </c>
      <c r="J15955" s="29" t="n">
        <f aca="false">F15955*I15955</f>
        <v>38.8033415</v>
      </c>
    </row>
    <row r="15956" customFormat="false" ht="15" hidden="false" customHeight="false" outlineLevel="0" collapsed="false">
      <c r="A15956" s="28" t="n">
        <v>46245</v>
      </c>
      <c r="B15956" s="21" t="s">
        <v>130</v>
      </c>
      <c r="C15956" s="21" t="s">
        <v>141</v>
      </c>
      <c r="D15956" s="29" t="n">
        <v>146.498</v>
      </c>
      <c r="E15956" s="29" t="n">
        <f aca="false">D15956/10</f>
        <v>14.6498</v>
      </c>
      <c r="F15956" s="29" t="n">
        <f aca="false">(E15956+Einstellungen!$B$20)*(1+Einstellungen!$B$10)</f>
        <v>39.633902</v>
      </c>
      <c r="G15956" s="21" t="str">
        <f aca="false">IF(F15956&lt;Einstellungen!$B$5,"ja","nein")</f>
        <v>nein</v>
      </c>
      <c r="H15956" s="21" t="s">
        <v>35</v>
      </c>
      <c r="I15956" s="29" t="n">
        <f aca="false">INDEX(Einstellungen!$B$27:$B$50,19)</f>
        <v>1.35</v>
      </c>
      <c r="J15956" s="29" t="n">
        <f aca="false">F15956*I15956</f>
        <v>53.5057677</v>
      </c>
    </row>
    <row r="15957" customFormat="false" ht="15" hidden="false" customHeight="false" outlineLevel="0" collapsed="false">
      <c r="A15957" s="28" t="n">
        <v>46245</v>
      </c>
      <c r="B15957" s="21" t="s">
        <v>131</v>
      </c>
      <c r="C15957" s="21" t="s">
        <v>141</v>
      </c>
      <c r="D15957" s="29" t="n">
        <v>178.29</v>
      </c>
      <c r="E15957" s="29" t="n">
        <f aca="false">D15957/10</f>
        <v>17.829</v>
      </c>
      <c r="F15957" s="29" t="n">
        <f aca="false">(E15957+Einstellungen!$B$20)*(1+Einstellungen!$B$10)</f>
        <v>43.41715</v>
      </c>
      <c r="G15957" s="21" t="str">
        <f aca="false">IF(F15957&lt;Einstellungen!$B$5,"ja","nein")</f>
        <v>nein</v>
      </c>
      <c r="H15957" s="21" t="s">
        <v>35</v>
      </c>
      <c r="I15957" s="29" t="n">
        <f aca="false">INDEX(Einstellungen!$B$27:$B$50,20)</f>
        <v>1.45</v>
      </c>
      <c r="J15957" s="29" t="n">
        <f aca="false">F15957*I15957</f>
        <v>62.9548675</v>
      </c>
    </row>
    <row r="15958" customFormat="false" ht="15" hidden="false" customHeight="false" outlineLevel="0" collapsed="false">
      <c r="A15958" s="28" t="n">
        <v>46245</v>
      </c>
      <c r="B15958" s="21" t="s">
        <v>132</v>
      </c>
      <c r="C15958" s="21" t="s">
        <v>141</v>
      </c>
      <c r="D15958" s="29" t="n">
        <v>198.977</v>
      </c>
      <c r="E15958" s="29" t="n">
        <f aca="false">D15958/10</f>
        <v>19.8977</v>
      </c>
      <c r="F15958" s="29" t="n">
        <f aca="false">(E15958+Einstellungen!$B$20)*(1+Einstellungen!$B$10)</f>
        <v>45.878903</v>
      </c>
      <c r="G15958" s="21" t="str">
        <f aca="false">IF(F15958&lt;Einstellungen!$B$5,"ja","nein")</f>
        <v>nein</v>
      </c>
      <c r="H15958" s="21" t="s">
        <v>35</v>
      </c>
      <c r="I15958" s="29" t="n">
        <f aca="false">INDEX(Einstellungen!$B$27:$B$50,21)</f>
        <v>1.4</v>
      </c>
      <c r="J15958" s="29" t="n">
        <f aca="false">F15958*I15958</f>
        <v>64.2304642</v>
      </c>
    </row>
    <row r="15959" customFormat="false" ht="15" hidden="false" customHeight="false" outlineLevel="0" collapsed="false">
      <c r="A15959" s="28" t="n">
        <v>46245</v>
      </c>
      <c r="B15959" s="21" t="s">
        <v>133</v>
      </c>
      <c r="C15959" s="21" t="s">
        <v>141</v>
      </c>
      <c r="D15959" s="29" t="n">
        <v>189.34</v>
      </c>
      <c r="E15959" s="29" t="n">
        <f aca="false">D15959/10</f>
        <v>18.934</v>
      </c>
      <c r="F15959" s="29" t="n">
        <f aca="false">(E15959+Einstellungen!$B$20)*(1+Einstellungen!$B$10)</f>
        <v>44.7321</v>
      </c>
      <c r="G15959" s="21" t="str">
        <f aca="false">IF(F15959&lt;Einstellungen!$B$5,"ja","nein")</f>
        <v>nein</v>
      </c>
      <c r="H15959" s="21" t="s">
        <v>35</v>
      </c>
      <c r="I15959" s="29" t="n">
        <f aca="false">INDEX(Einstellungen!$B$27:$B$50,22)</f>
        <v>1.25</v>
      </c>
      <c r="J15959" s="29" t="n">
        <f aca="false">F15959*I15959</f>
        <v>55.915125</v>
      </c>
    </row>
    <row r="15960" customFormat="false" ht="15" hidden="false" customHeight="false" outlineLevel="0" collapsed="false">
      <c r="A15960" s="28" t="n">
        <v>46245</v>
      </c>
      <c r="B15960" s="21" t="s">
        <v>134</v>
      </c>
      <c r="C15960" s="21" t="s">
        <v>141</v>
      </c>
      <c r="D15960" s="29" t="n">
        <v>172.92</v>
      </c>
      <c r="E15960" s="29" t="n">
        <f aca="false">D15960/10</f>
        <v>17.292</v>
      </c>
      <c r="F15960" s="29" t="n">
        <f aca="false">(E15960+Einstellungen!$B$20)*(1+Einstellungen!$B$10)</f>
        <v>42.77812</v>
      </c>
      <c r="G15960" s="21" t="str">
        <f aca="false">IF(F15960&lt;Einstellungen!$B$5,"ja","nein")</f>
        <v>nein</v>
      </c>
      <c r="H15960" s="21" t="s">
        <v>35</v>
      </c>
      <c r="I15960" s="29" t="n">
        <f aca="false">INDEX(Einstellungen!$B$27:$B$50,23)</f>
        <v>1.05</v>
      </c>
      <c r="J15960" s="29" t="n">
        <f aca="false">F15960*I15960</f>
        <v>44.917026</v>
      </c>
    </row>
    <row r="15961" customFormat="false" ht="15" hidden="false" customHeight="false" outlineLevel="0" collapsed="false">
      <c r="A15961" s="28" t="n">
        <v>46245</v>
      </c>
      <c r="B15961" s="21" t="s">
        <v>135</v>
      </c>
      <c r="C15961" s="21" t="s">
        <v>141</v>
      </c>
      <c r="D15961" s="29" t="n">
        <v>154.1</v>
      </c>
      <c r="E15961" s="29" t="n">
        <f aca="false">D15961/10</f>
        <v>15.41</v>
      </c>
      <c r="F15961" s="29" t="n">
        <f aca="false">(E15961+Einstellungen!$B$20)*(1+Einstellungen!$B$10)</f>
        <v>40.53854</v>
      </c>
      <c r="G15961" s="21" t="str">
        <f aca="false">IF(F15961&lt;Einstellungen!$B$5,"ja","nein")</f>
        <v>nein</v>
      </c>
      <c r="H15961" s="21" t="s">
        <v>35</v>
      </c>
      <c r="I15961" s="29" t="n">
        <f aca="false">INDEX(Einstellungen!$B$27:$B$50,24)</f>
        <v>0.8</v>
      </c>
      <c r="J15961" s="29" t="n">
        <f aca="false">F15961*I15961</f>
        <v>32.430832</v>
      </c>
    </row>
    <row r="15962" customFormat="false" ht="15" hidden="false" customHeight="false" outlineLevel="0" collapsed="false">
      <c r="A15962" s="28" t="n">
        <v>46246</v>
      </c>
      <c r="B15962" s="21" t="s">
        <v>111</v>
      </c>
      <c r="C15962" s="21" t="s">
        <v>112</v>
      </c>
      <c r="D15962" s="29" t="n">
        <v>155.282</v>
      </c>
      <c r="E15962" s="29" t="n">
        <f aca="false">D15962/10</f>
        <v>15.5282</v>
      </c>
      <c r="F15962" s="29" t="n">
        <f aca="false">(E15962+Einstellungen!$B$20)*(1+Einstellungen!$B$10)</f>
        <v>40.679198</v>
      </c>
      <c r="G15962" s="21" t="str">
        <f aca="false">IF(F15962&lt;Einstellungen!$B$5,"ja","nein")</f>
        <v>nein</v>
      </c>
      <c r="H15962" s="21" t="s">
        <v>35</v>
      </c>
      <c r="I15962" s="29" t="n">
        <f aca="false">INDEX(Einstellungen!$B$27:$B$50,1)</f>
        <v>0.6</v>
      </c>
      <c r="J15962" s="29" t="n">
        <f aca="false">F15962*I15962</f>
        <v>24.4075188</v>
      </c>
    </row>
    <row r="15963" customFormat="false" ht="15" hidden="false" customHeight="false" outlineLevel="0" collapsed="false">
      <c r="A15963" s="28" t="n">
        <v>46246</v>
      </c>
      <c r="B15963" s="21" t="s">
        <v>113</v>
      </c>
      <c r="C15963" s="21" t="s">
        <v>112</v>
      </c>
      <c r="D15963" s="29" t="n">
        <v>149.505</v>
      </c>
      <c r="E15963" s="29" t="n">
        <f aca="false">D15963/10</f>
        <v>14.9505</v>
      </c>
      <c r="F15963" s="29" t="n">
        <f aca="false">(E15963+Einstellungen!$B$20)*(1+Einstellungen!$B$10)</f>
        <v>39.991735</v>
      </c>
      <c r="G15963" s="21" t="str">
        <f aca="false">IF(F15963&lt;Einstellungen!$B$5,"ja","nein")</f>
        <v>nein</v>
      </c>
      <c r="H15963" s="21" t="s">
        <v>35</v>
      </c>
      <c r="I15963" s="29" t="n">
        <f aca="false">INDEX(Einstellungen!$B$27:$B$50,2)</f>
        <v>0.5</v>
      </c>
      <c r="J15963" s="29" t="n">
        <f aca="false">F15963*I15963</f>
        <v>19.9958675</v>
      </c>
    </row>
    <row r="15964" customFormat="false" ht="15" hidden="false" customHeight="false" outlineLevel="0" collapsed="false">
      <c r="A15964" s="28" t="n">
        <v>46246</v>
      </c>
      <c r="B15964" s="21" t="s">
        <v>114</v>
      </c>
      <c r="C15964" s="21" t="s">
        <v>112</v>
      </c>
      <c r="D15964" s="29" t="n">
        <v>143.3</v>
      </c>
      <c r="E15964" s="29" t="n">
        <f aca="false">D15964/10</f>
        <v>14.33</v>
      </c>
      <c r="F15964" s="29" t="n">
        <f aca="false">(E15964+Einstellungen!$B$20)*(1+Einstellungen!$B$10)</f>
        <v>39.25334</v>
      </c>
      <c r="G15964" s="21" t="str">
        <f aca="false">IF(F15964&lt;Einstellungen!$B$5,"ja","nein")</f>
        <v>nein</v>
      </c>
      <c r="H15964" s="21" t="s">
        <v>35</v>
      </c>
      <c r="I15964" s="29" t="n">
        <f aca="false">INDEX(Einstellungen!$B$27:$B$50,3)</f>
        <v>0.45</v>
      </c>
      <c r="J15964" s="29" t="n">
        <f aca="false">F15964*I15964</f>
        <v>17.664003</v>
      </c>
    </row>
    <row r="15965" customFormat="false" ht="15" hidden="false" customHeight="false" outlineLevel="0" collapsed="false">
      <c r="A15965" s="28" t="n">
        <v>46246</v>
      </c>
      <c r="B15965" s="21" t="s">
        <v>115</v>
      </c>
      <c r="C15965" s="21" t="s">
        <v>112</v>
      </c>
      <c r="D15965" s="29" t="n">
        <v>139.752</v>
      </c>
      <c r="E15965" s="29" t="n">
        <f aca="false">D15965/10</f>
        <v>13.9752</v>
      </c>
      <c r="F15965" s="29" t="n">
        <f aca="false">(E15965+Einstellungen!$B$20)*(1+Einstellungen!$B$10)</f>
        <v>38.831128</v>
      </c>
      <c r="G15965" s="21" t="str">
        <f aca="false">IF(F15965&lt;Einstellungen!$B$5,"ja","nein")</f>
        <v>nein</v>
      </c>
      <c r="H15965" s="21" t="s">
        <v>35</v>
      </c>
      <c r="I15965" s="29" t="n">
        <f aca="false">INDEX(Einstellungen!$B$27:$B$50,4)</f>
        <v>0.45</v>
      </c>
      <c r="J15965" s="29" t="n">
        <f aca="false">F15965*I15965</f>
        <v>17.4740076</v>
      </c>
    </row>
    <row r="15966" customFormat="false" ht="15" hidden="false" customHeight="false" outlineLevel="0" collapsed="false">
      <c r="A15966" s="28" t="n">
        <v>46246</v>
      </c>
      <c r="B15966" s="21" t="s">
        <v>116</v>
      </c>
      <c r="C15966" s="21" t="s">
        <v>112</v>
      </c>
      <c r="D15966" s="29" t="n">
        <v>139.9</v>
      </c>
      <c r="E15966" s="29" t="n">
        <f aca="false">D15966/10</f>
        <v>13.99</v>
      </c>
      <c r="F15966" s="29" t="n">
        <f aca="false">(E15966+Einstellungen!$B$20)*(1+Einstellungen!$B$10)</f>
        <v>38.84874</v>
      </c>
      <c r="G15966" s="21" t="str">
        <f aca="false">IF(F15966&lt;Einstellungen!$B$5,"ja","nein")</f>
        <v>nein</v>
      </c>
      <c r="H15966" s="21" t="s">
        <v>35</v>
      </c>
      <c r="I15966" s="29" t="n">
        <f aca="false">INDEX(Einstellungen!$B$27:$B$50,5)</f>
        <v>0.45</v>
      </c>
      <c r="J15966" s="29" t="n">
        <f aca="false">F15966*I15966</f>
        <v>17.481933</v>
      </c>
    </row>
    <row r="15967" customFormat="false" ht="15" hidden="false" customHeight="false" outlineLevel="0" collapsed="false">
      <c r="A15967" s="28" t="n">
        <v>46246</v>
      </c>
      <c r="B15967" s="21" t="s">
        <v>117</v>
      </c>
      <c r="C15967" s="21" t="s">
        <v>112</v>
      </c>
      <c r="D15967" s="29" t="n">
        <v>153.5</v>
      </c>
      <c r="E15967" s="29" t="n">
        <f aca="false">D15967/10</f>
        <v>15.35</v>
      </c>
      <c r="F15967" s="29" t="n">
        <f aca="false">(E15967+Einstellungen!$B$20)*(1+Einstellungen!$B$10)</f>
        <v>40.46714</v>
      </c>
      <c r="G15967" s="21" t="str">
        <f aca="false">IF(F15967&lt;Einstellungen!$B$5,"ja","nein")</f>
        <v>nein</v>
      </c>
      <c r="H15967" s="21" t="s">
        <v>35</v>
      </c>
      <c r="I15967" s="29" t="n">
        <f aca="false">INDEX(Einstellungen!$B$27:$B$50,6)</f>
        <v>0.5</v>
      </c>
      <c r="J15967" s="29" t="n">
        <f aca="false">F15967*I15967</f>
        <v>20.23357</v>
      </c>
    </row>
    <row r="15968" customFormat="false" ht="15" hidden="false" customHeight="false" outlineLevel="0" collapsed="false">
      <c r="A15968" s="28" t="n">
        <v>46246</v>
      </c>
      <c r="B15968" s="21" t="s">
        <v>118</v>
      </c>
      <c r="C15968" s="21" t="s">
        <v>112</v>
      </c>
      <c r="D15968" s="29" t="n">
        <v>172.575</v>
      </c>
      <c r="E15968" s="29" t="n">
        <f aca="false">D15968/10</f>
        <v>17.2575</v>
      </c>
      <c r="F15968" s="29" t="n">
        <f aca="false">(E15968+Einstellungen!$B$20)*(1+Einstellungen!$B$10)</f>
        <v>42.737065</v>
      </c>
      <c r="G15968" s="21" t="str">
        <f aca="false">IF(F15968&lt;Einstellungen!$B$5,"ja","nein")</f>
        <v>nein</v>
      </c>
      <c r="H15968" s="21" t="s">
        <v>35</v>
      </c>
      <c r="I15968" s="29" t="n">
        <f aca="false">INDEX(Einstellungen!$B$27:$B$50,7)</f>
        <v>0.7</v>
      </c>
      <c r="J15968" s="29" t="n">
        <f aca="false">F15968*I15968</f>
        <v>29.9159455</v>
      </c>
    </row>
    <row r="15969" customFormat="false" ht="15" hidden="false" customHeight="false" outlineLevel="0" collapsed="false">
      <c r="A15969" s="28" t="n">
        <v>46246</v>
      </c>
      <c r="B15969" s="21" t="s">
        <v>119</v>
      </c>
      <c r="C15969" s="21" t="s">
        <v>112</v>
      </c>
      <c r="D15969" s="29" t="n">
        <v>167.542</v>
      </c>
      <c r="E15969" s="29" t="n">
        <f aca="false">D15969/10</f>
        <v>16.7542</v>
      </c>
      <c r="F15969" s="29" t="n">
        <f aca="false">(E15969+Einstellungen!$B$20)*(1+Einstellungen!$B$10)</f>
        <v>42.138138</v>
      </c>
      <c r="G15969" s="21" t="str">
        <f aca="false">IF(F15969&lt;Einstellungen!$B$5,"ja","nein")</f>
        <v>nein</v>
      </c>
      <c r="H15969" s="21" t="s">
        <v>35</v>
      </c>
      <c r="I15969" s="29" t="n">
        <f aca="false">INDEX(Einstellungen!$B$27:$B$50,8)</f>
        <v>0.95</v>
      </c>
      <c r="J15969" s="29" t="n">
        <f aca="false">F15969*I15969</f>
        <v>40.0312311</v>
      </c>
    </row>
    <row r="15970" customFormat="false" ht="15" hidden="false" customHeight="false" outlineLevel="0" collapsed="false">
      <c r="A15970" s="28" t="n">
        <v>46246</v>
      </c>
      <c r="B15970" s="21" t="s">
        <v>120</v>
      </c>
      <c r="C15970" s="21" t="s">
        <v>112</v>
      </c>
      <c r="D15970" s="29" t="n">
        <v>155.213</v>
      </c>
      <c r="E15970" s="29" t="n">
        <f aca="false">D15970/10</f>
        <v>15.5213</v>
      </c>
      <c r="F15970" s="29" t="n">
        <f aca="false">(E15970+Einstellungen!$B$20)*(1+Einstellungen!$B$10)</f>
        <v>40.670987</v>
      </c>
      <c r="G15970" s="21" t="str">
        <f aca="false">IF(F15970&lt;Einstellungen!$B$5,"ja","nein")</f>
        <v>nein</v>
      </c>
      <c r="H15970" s="21" t="s">
        <v>35</v>
      </c>
      <c r="I15970" s="29" t="n">
        <f aca="false">INDEX(Einstellungen!$B$27:$B$50,9)</f>
        <v>1.05</v>
      </c>
      <c r="J15970" s="29" t="n">
        <f aca="false">F15970*I15970</f>
        <v>42.70453635</v>
      </c>
    </row>
    <row r="15971" customFormat="false" ht="15" hidden="false" customHeight="false" outlineLevel="0" collapsed="false">
      <c r="A15971" s="28" t="n">
        <v>46246</v>
      </c>
      <c r="B15971" s="21" t="s">
        <v>121</v>
      </c>
      <c r="C15971" s="21" t="s">
        <v>112</v>
      </c>
      <c r="D15971" s="29" t="n">
        <v>128.727</v>
      </c>
      <c r="E15971" s="29" t="n">
        <f aca="false">D15971/10</f>
        <v>12.8727</v>
      </c>
      <c r="F15971" s="29" t="n">
        <f aca="false">(E15971+Einstellungen!$B$20)*(1+Einstellungen!$B$10)</f>
        <v>37.519153</v>
      </c>
      <c r="G15971" s="21" t="str">
        <f aca="false">IF(F15971&lt;Einstellungen!$B$5,"ja","nein")</f>
        <v>nein</v>
      </c>
      <c r="H15971" s="21" t="s">
        <v>35</v>
      </c>
      <c r="I15971" s="29" t="n">
        <f aca="false">INDEX(Einstellungen!$B$27:$B$50,10)</f>
        <v>1.05</v>
      </c>
      <c r="J15971" s="29" t="n">
        <f aca="false">F15971*I15971</f>
        <v>39.39511065</v>
      </c>
    </row>
    <row r="15972" customFormat="false" ht="15" hidden="false" customHeight="false" outlineLevel="0" collapsed="false">
      <c r="A15972" s="28" t="n">
        <v>46246</v>
      </c>
      <c r="B15972" s="21" t="s">
        <v>122</v>
      </c>
      <c r="C15972" s="21" t="s">
        <v>112</v>
      </c>
      <c r="D15972" s="29" t="n">
        <v>87.585</v>
      </c>
      <c r="E15972" s="29" t="n">
        <f aca="false">D15972/10</f>
        <v>8.7585</v>
      </c>
      <c r="F15972" s="29" t="n">
        <f aca="false">(E15972+Einstellungen!$B$20)*(1+Einstellungen!$B$10)</f>
        <v>32.623255</v>
      </c>
      <c r="G15972" s="21" t="str">
        <f aca="false">IF(F15972&lt;Einstellungen!$B$5,"ja","nein")</f>
        <v>nein</v>
      </c>
      <c r="H15972" s="21" t="s">
        <v>35</v>
      </c>
      <c r="I15972" s="29" t="n">
        <f aca="false">INDEX(Einstellungen!$B$27:$B$50,11)</f>
        <v>1.05</v>
      </c>
      <c r="J15972" s="29" t="n">
        <f aca="false">F15972*I15972</f>
        <v>34.25441775</v>
      </c>
    </row>
    <row r="15973" customFormat="false" ht="15" hidden="false" customHeight="false" outlineLevel="0" collapsed="false">
      <c r="A15973" s="28" t="n">
        <v>46246</v>
      </c>
      <c r="B15973" s="21" t="s">
        <v>123</v>
      </c>
      <c r="C15973" s="21" t="s">
        <v>112</v>
      </c>
      <c r="D15973" s="29" t="n">
        <v>40.343</v>
      </c>
      <c r="E15973" s="29" t="n">
        <f aca="false">D15973/10</f>
        <v>4.0343</v>
      </c>
      <c r="F15973" s="29" t="n">
        <f aca="false">(E15973+Einstellungen!$B$20)*(1+Einstellungen!$B$10)</f>
        <v>27.001457</v>
      </c>
      <c r="G15973" s="21" t="str">
        <f aca="false">IF(F15973&lt;Einstellungen!$B$5,"ja","nein")</f>
        <v>ja</v>
      </c>
      <c r="H15973" s="21" t="s">
        <v>35</v>
      </c>
      <c r="I15973" s="29" t="n">
        <f aca="false">INDEX(Einstellungen!$B$27:$B$50,12)</f>
        <v>1.1</v>
      </c>
      <c r="J15973" s="29" t="n">
        <f aca="false">F15973*I15973</f>
        <v>29.7016027</v>
      </c>
    </row>
    <row r="15974" customFormat="false" ht="15" hidden="false" customHeight="false" outlineLevel="0" collapsed="false">
      <c r="A15974" s="28" t="n">
        <v>46246</v>
      </c>
      <c r="B15974" s="21" t="s">
        <v>124</v>
      </c>
      <c r="C15974" s="21" t="s">
        <v>112</v>
      </c>
      <c r="D15974" s="29" t="n">
        <v>14.75</v>
      </c>
      <c r="E15974" s="29" t="n">
        <f aca="false">D15974/10</f>
        <v>1.475</v>
      </c>
      <c r="F15974" s="29" t="n">
        <f aca="false">(E15974+Einstellungen!$B$20)*(1+Einstellungen!$B$10)</f>
        <v>23.95589</v>
      </c>
      <c r="G15974" s="21" t="str">
        <f aca="false">IF(F15974&lt;Einstellungen!$B$5,"ja","nein")</f>
        <v>ja</v>
      </c>
      <c r="H15974" s="21" t="s">
        <v>35</v>
      </c>
      <c r="I15974" s="29" t="n">
        <f aca="false">INDEX(Einstellungen!$B$27:$B$50,13)</f>
        <v>1.2</v>
      </c>
      <c r="J15974" s="29" t="n">
        <f aca="false">F15974*I15974</f>
        <v>28.747068</v>
      </c>
    </row>
    <row r="15975" customFormat="false" ht="15" hidden="false" customHeight="false" outlineLevel="0" collapsed="false">
      <c r="A15975" s="28" t="n">
        <v>46246</v>
      </c>
      <c r="B15975" s="21" t="s">
        <v>125</v>
      </c>
      <c r="C15975" s="21" t="s">
        <v>112</v>
      </c>
      <c r="D15975" s="29" t="n">
        <v>3.55</v>
      </c>
      <c r="E15975" s="29" t="n">
        <f aca="false">D15975/10</f>
        <v>0.355</v>
      </c>
      <c r="F15975" s="29" t="n">
        <f aca="false">(E15975+Einstellungen!$B$20)*(1+Einstellungen!$B$10)</f>
        <v>22.62309</v>
      </c>
      <c r="G15975" s="21" t="str">
        <f aca="false">IF(F15975&lt;Einstellungen!$B$5,"ja","nein")</f>
        <v>ja</v>
      </c>
      <c r="H15975" s="21" t="s">
        <v>35</v>
      </c>
      <c r="I15975" s="29" t="n">
        <f aca="false">INDEX(Einstellungen!$B$27:$B$50,14)</f>
        <v>1.15</v>
      </c>
      <c r="J15975" s="29" t="n">
        <f aca="false">F15975*I15975</f>
        <v>26.0165535</v>
      </c>
    </row>
    <row r="15976" customFormat="false" ht="15" hidden="false" customHeight="false" outlineLevel="0" collapsed="false">
      <c r="A15976" s="28" t="n">
        <v>46246</v>
      </c>
      <c r="B15976" s="21" t="s">
        <v>126</v>
      </c>
      <c r="C15976" s="21" t="s">
        <v>112</v>
      </c>
      <c r="D15976" s="29" t="n">
        <v>14.97</v>
      </c>
      <c r="E15976" s="29" t="n">
        <f aca="false">D15976/10</f>
        <v>1.497</v>
      </c>
      <c r="F15976" s="29" t="n">
        <f aca="false">(E15976+Einstellungen!$B$20)*(1+Einstellungen!$B$10)</f>
        <v>23.98207</v>
      </c>
      <c r="G15976" s="21" t="str">
        <f aca="false">IF(F15976&lt;Einstellungen!$B$5,"ja","nein")</f>
        <v>ja</v>
      </c>
      <c r="H15976" s="21" t="s">
        <v>35</v>
      </c>
      <c r="I15976" s="29" t="n">
        <f aca="false">INDEX(Einstellungen!$B$27:$B$50,15)</f>
        <v>1</v>
      </c>
      <c r="J15976" s="29" t="n">
        <f aca="false">F15976*I15976</f>
        <v>23.98207</v>
      </c>
    </row>
    <row r="15977" customFormat="false" ht="15" hidden="false" customHeight="false" outlineLevel="0" collapsed="false">
      <c r="A15977" s="28" t="n">
        <v>46246</v>
      </c>
      <c r="B15977" s="21" t="s">
        <v>127</v>
      </c>
      <c r="C15977" s="21" t="s">
        <v>112</v>
      </c>
      <c r="D15977" s="29" t="n">
        <v>40.737</v>
      </c>
      <c r="E15977" s="29" t="n">
        <f aca="false">D15977/10</f>
        <v>4.0737</v>
      </c>
      <c r="F15977" s="29" t="n">
        <f aca="false">(E15977+Einstellungen!$B$20)*(1+Einstellungen!$B$10)</f>
        <v>27.048343</v>
      </c>
      <c r="G15977" s="21" t="str">
        <f aca="false">IF(F15977&lt;Einstellungen!$B$5,"ja","nein")</f>
        <v>ja</v>
      </c>
      <c r="H15977" s="21" t="s">
        <v>35</v>
      </c>
      <c r="I15977" s="29" t="n">
        <f aca="false">INDEX(Einstellungen!$B$27:$B$50,16)</f>
        <v>0.95</v>
      </c>
      <c r="J15977" s="29" t="n">
        <f aca="false">F15977*I15977</f>
        <v>25.69592585</v>
      </c>
    </row>
    <row r="15978" customFormat="false" ht="15" hidden="false" customHeight="false" outlineLevel="0" collapsed="false">
      <c r="A15978" s="28" t="n">
        <v>46246</v>
      </c>
      <c r="B15978" s="21" t="s">
        <v>128</v>
      </c>
      <c r="C15978" s="21" t="s">
        <v>112</v>
      </c>
      <c r="D15978" s="29" t="n">
        <v>97.708</v>
      </c>
      <c r="E15978" s="29" t="n">
        <f aca="false">D15978/10</f>
        <v>9.7708</v>
      </c>
      <c r="F15978" s="29" t="n">
        <f aca="false">(E15978+Einstellungen!$B$20)*(1+Einstellungen!$B$10)</f>
        <v>33.827892</v>
      </c>
      <c r="G15978" s="21" t="str">
        <f aca="false">IF(F15978&lt;Einstellungen!$B$5,"ja","nein")</f>
        <v>nein</v>
      </c>
      <c r="H15978" s="21" t="s">
        <v>35</v>
      </c>
      <c r="I15978" s="29" t="n">
        <f aca="false">INDEX(Einstellungen!$B$27:$B$50,17)</f>
        <v>0.95</v>
      </c>
      <c r="J15978" s="29" t="n">
        <f aca="false">F15978*I15978</f>
        <v>32.1364974</v>
      </c>
    </row>
    <row r="15979" customFormat="false" ht="15" hidden="false" customHeight="false" outlineLevel="0" collapsed="false">
      <c r="A15979" s="28" t="n">
        <v>46246</v>
      </c>
      <c r="B15979" s="21" t="s">
        <v>129</v>
      </c>
      <c r="C15979" s="21" t="s">
        <v>112</v>
      </c>
      <c r="D15979" s="29" t="n">
        <v>140.588</v>
      </c>
      <c r="E15979" s="29" t="n">
        <f aca="false">D15979/10</f>
        <v>14.0588</v>
      </c>
      <c r="F15979" s="29" t="n">
        <f aca="false">(E15979+Einstellungen!$B$20)*(1+Einstellungen!$B$10)</f>
        <v>38.930612</v>
      </c>
      <c r="G15979" s="21" t="str">
        <f aca="false">IF(F15979&lt;Einstellungen!$B$5,"ja","nein")</f>
        <v>nein</v>
      </c>
      <c r="H15979" s="21" t="s">
        <v>35</v>
      </c>
      <c r="I15979" s="29" t="n">
        <f aca="false">INDEX(Einstellungen!$B$27:$B$50,18)</f>
        <v>1.1</v>
      </c>
      <c r="J15979" s="29" t="n">
        <f aca="false">F15979*I15979</f>
        <v>42.8236732</v>
      </c>
    </row>
    <row r="15980" customFormat="false" ht="15" hidden="false" customHeight="false" outlineLevel="0" collapsed="false">
      <c r="A15980" s="28" t="n">
        <v>46246</v>
      </c>
      <c r="B15980" s="21" t="s">
        <v>130</v>
      </c>
      <c r="C15980" s="21" t="s">
        <v>112</v>
      </c>
      <c r="D15980" s="29" t="n">
        <v>183.523</v>
      </c>
      <c r="E15980" s="29" t="n">
        <f aca="false">D15980/10</f>
        <v>18.3523</v>
      </c>
      <c r="F15980" s="29" t="n">
        <f aca="false">(E15980+Einstellungen!$B$20)*(1+Einstellungen!$B$10)</f>
        <v>44.039877</v>
      </c>
      <c r="G15980" s="21" t="str">
        <f aca="false">IF(F15980&lt;Einstellungen!$B$5,"ja","nein")</f>
        <v>nein</v>
      </c>
      <c r="H15980" s="21" t="s">
        <v>35</v>
      </c>
      <c r="I15980" s="29" t="n">
        <f aca="false">INDEX(Einstellungen!$B$27:$B$50,19)</f>
        <v>1.35</v>
      </c>
      <c r="J15980" s="29" t="n">
        <f aca="false">F15980*I15980</f>
        <v>59.45383395</v>
      </c>
    </row>
    <row r="15981" customFormat="false" ht="15" hidden="false" customHeight="false" outlineLevel="0" collapsed="false">
      <c r="A15981" s="28" t="n">
        <v>46246</v>
      </c>
      <c r="B15981" s="21" t="s">
        <v>131</v>
      </c>
      <c r="C15981" s="21" t="s">
        <v>112</v>
      </c>
      <c r="D15981" s="29" t="n">
        <v>300</v>
      </c>
      <c r="E15981" s="29" t="n">
        <f aca="false">D15981/10</f>
        <v>30</v>
      </c>
      <c r="F15981" s="29" t="n">
        <f aca="false">(E15981+Einstellungen!$B$20)*(1+Einstellungen!$B$10)</f>
        <v>57.90064</v>
      </c>
      <c r="G15981" s="21" t="str">
        <f aca="false">IF(F15981&lt;Einstellungen!$B$5,"ja","nein")</f>
        <v>nein</v>
      </c>
      <c r="H15981" s="21" t="s">
        <v>35</v>
      </c>
      <c r="I15981" s="29" t="n">
        <f aca="false">INDEX(Einstellungen!$B$27:$B$50,20)</f>
        <v>1.45</v>
      </c>
      <c r="J15981" s="29" t="n">
        <f aca="false">F15981*I15981</f>
        <v>83.955928</v>
      </c>
    </row>
    <row r="15982" customFormat="false" ht="15" hidden="false" customHeight="false" outlineLevel="0" collapsed="false">
      <c r="A15982" s="28" t="n">
        <v>46246</v>
      </c>
      <c r="B15982" s="21" t="s">
        <v>132</v>
      </c>
      <c r="C15982" s="21" t="s">
        <v>112</v>
      </c>
      <c r="D15982" s="29" t="n">
        <v>300.207</v>
      </c>
      <c r="E15982" s="29" t="n">
        <f aca="false">D15982/10</f>
        <v>30.0207</v>
      </c>
      <c r="F15982" s="29" t="n">
        <f aca="false">(E15982+Einstellungen!$B$20)*(1+Einstellungen!$B$10)</f>
        <v>57.925273</v>
      </c>
      <c r="G15982" s="21" t="str">
        <f aca="false">IF(F15982&lt;Einstellungen!$B$5,"ja","nein")</f>
        <v>nein</v>
      </c>
      <c r="H15982" s="21" t="s">
        <v>35</v>
      </c>
      <c r="I15982" s="29" t="n">
        <f aca="false">INDEX(Einstellungen!$B$27:$B$50,21)</f>
        <v>1.4</v>
      </c>
      <c r="J15982" s="29" t="n">
        <f aca="false">F15982*I15982</f>
        <v>81.0953822</v>
      </c>
    </row>
    <row r="15983" customFormat="false" ht="15" hidden="false" customHeight="false" outlineLevel="0" collapsed="false">
      <c r="A15983" s="28" t="n">
        <v>46246</v>
      </c>
      <c r="B15983" s="21" t="s">
        <v>133</v>
      </c>
      <c r="C15983" s="21" t="s">
        <v>112</v>
      </c>
      <c r="D15983" s="29" t="n">
        <v>229.62</v>
      </c>
      <c r="E15983" s="29" t="n">
        <f aca="false">D15983/10</f>
        <v>22.962</v>
      </c>
      <c r="F15983" s="29" t="n">
        <f aca="false">(E15983+Einstellungen!$B$20)*(1+Einstellungen!$B$10)</f>
        <v>49.52542</v>
      </c>
      <c r="G15983" s="21" t="str">
        <f aca="false">IF(F15983&lt;Einstellungen!$B$5,"ja","nein")</f>
        <v>nein</v>
      </c>
      <c r="H15983" s="21" t="s">
        <v>35</v>
      </c>
      <c r="I15983" s="29" t="n">
        <f aca="false">INDEX(Einstellungen!$B$27:$B$50,22)</f>
        <v>1.25</v>
      </c>
      <c r="J15983" s="29" t="n">
        <f aca="false">F15983*I15983</f>
        <v>61.906775</v>
      </c>
    </row>
    <row r="15984" customFormat="false" ht="15" hidden="false" customHeight="false" outlineLevel="0" collapsed="false">
      <c r="A15984" s="28" t="n">
        <v>46246</v>
      </c>
      <c r="B15984" s="21" t="s">
        <v>134</v>
      </c>
      <c r="C15984" s="21" t="s">
        <v>112</v>
      </c>
      <c r="D15984" s="29" t="n">
        <v>190.662</v>
      </c>
      <c r="E15984" s="29" t="n">
        <f aca="false">D15984/10</f>
        <v>19.0662</v>
      </c>
      <c r="F15984" s="29" t="n">
        <f aca="false">(E15984+Einstellungen!$B$20)*(1+Einstellungen!$B$10)</f>
        <v>44.889418</v>
      </c>
      <c r="G15984" s="21" t="str">
        <f aca="false">IF(F15984&lt;Einstellungen!$B$5,"ja","nein")</f>
        <v>nein</v>
      </c>
      <c r="H15984" s="21" t="s">
        <v>35</v>
      </c>
      <c r="I15984" s="29" t="n">
        <f aca="false">INDEX(Einstellungen!$B$27:$B$50,23)</f>
        <v>1.05</v>
      </c>
      <c r="J15984" s="29" t="n">
        <f aca="false">F15984*I15984</f>
        <v>47.1338889</v>
      </c>
    </row>
    <row r="15985" customFormat="false" ht="15" hidden="false" customHeight="false" outlineLevel="0" collapsed="false">
      <c r="A15985" s="28" t="n">
        <v>46246</v>
      </c>
      <c r="B15985" s="21" t="s">
        <v>135</v>
      </c>
      <c r="C15985" s="21" t="s">
        <v>112</v>
      </c>
      <c r="D15985" s="29" t="n">
        <v>172.1</v>
      </c>
      <c r="E15985" s="29" t="n">
        <f aca="false">D15985/10</f>
        <v>17.21</v>
      </c>
      <c r="F15985" s="29" t="n">
        <f aca="false">(E15985+Einstellungen!$B$20)*(1+Einstellungen!$B$10)</f>
        <v>42.68054</v>
      </c>
      <c r="G15985" s="21" t="str">
        <f aca="false">IF(F15985&lt;Einstellungen!$B$5,"ja","nein")</f>
        <v>nein</v>
      </c>
      <c r="H15985" s="21" t="s">
        <v>35</v>
      </c>
      <c r="I15985" s="29" t="n">
        <f aca="false">INDEX(Einstellungen!$B$27:$B$50,24)</f>
        <v>0.8</v>
      </c>
      <c r="J15985" s="29" t="n">
        <f aca="false">F15985*I15985</f>
        <v>34.144432</v>
      </c>
    </row>
    <row r="15986" customFormat="false" ht="15" hidden="false" customHeight="false" outlineLevel="0" collapsed="false">
      <c r="A15986" s="28" t="n">
        <v>46247</v>
      </c>
      <c r="B15986" s="21" t="s">
        <v>111</v>
      </c>
      <c r="C15986" s="21" t="s">
        <v>136</v>
      </c>
      <c r="D15986" s="29" t="n">
        <v>154.102</v>
      </c>
      <c r="E15986" s="29" t="n">
        <f aca="false">D15986/10</f>
        <v>15.4102</v>
      </c>
      <c r="F15986" s="29" t="n">
        <f aca="false">(E15986+Einstellungen!$B$20)*(1+Einstellungen!$B$10)</f>
        <v>40.538778</v>
      </c>
      <c r="G15986" s="21" t="str">
        <f aca="false">IF(F15986&lt;Einstellungen!$B$5,"ja","nein")</f>
        <v>nein</v>
      </c>
      <c r="H15986" s="21" t="s">
        <v>35</v>
      </c>
      <c r="I15986" s="29" t="n">
        <f aca="false">INDEX(Einstellungen!$B$27:$B$50,1)</f>
        <v>0.6</v>
      </c>
      <c r="J15986" s="29" t="n">
        <f aca="false">F15986*I15986</f>
        <v>24.3232668</v>
      </c>
    </row>
    <row r="15987" customFormat="false" ht="15" hidden="false" customHeight="false" outlineLevel="0" collapsed="false">
      <c r="A15987" s="28" t="n">
        <v>46247</v>
      </c>
      <c r="B15987" s="21" t="s">
        <v>113</v>
      </c>
      <c r="C15987" s="21" t="s">
        <v>136</v>
      </c>
      <c r="D15987" s="29" t="n">
        <v>147.593</v>
      </c>
      <c r="E15987" s="29" t="n">
        <f aca="false">D15987/10</f>
        <v>14.7593</v>
      </c>
      <c r="F15987" s="29" t="n">
        <f aca="false">(E15987+Einstellungen!$B$20)*(1+Einstellungen!$B$10)</f>
        <v>39.764207</v>
      </c>
      <c r="G15987" s="21" t="str">
        <f aca="false">IF(F15987&lt;Einstellungen!$B$5,"ja","nein")</f>
        <v>nein</v>
      </c>
      <c r="H15987" s="21" t="s">
        <v>35</v>
      </c>
      <c r="I15987" s="29" t="n">
        <f aca="false">INDEX(Einstellungen!$B$27:$B$50,2)</f>
        <v>0.5</v>
      </c>
      <c r="J15987" s="29" t="n">
        <f aca="false">F15987*I15987</f>
        <v>19.8821035</v>
      </c>
    </row>
    <row r="15988" customFormat="false" ht="15" hidden="false" customHeight="false" outlineLevel="0" collapsed="false">
      <c r="A15988" s="28" t="n">
        <v>46247</v>
      </c>
      <c r="B15988" s="21" t="s">
        <v>114</v>
      </c>
      <c r="C15988" s="21" t="s">
        <v>136</v>
      </c>
      <c r="D15988" s="29" t="n">
        <v>143.423</v>
      </c>
      <c r="E15988" s="29" t="n">
        <f aca="false">D15988/10</f>
        <v>14.3423</v>
      </c>
      <c r="F15988" s="29" t="n">
        <f aca="false">(E15988+Einstellungen!$B$20)*(1+Einstellungen!$B$10)</f>
        <v>39.267977</v>
      </c>
      <c r="G15988" s="21" t="str">
        <f aca="false">IF(F15988&lt;Einstellungen!$B$5,"ja","nein")</f>
        <v>nein</v>
      </c>
      <c r="H15988" s="21" t="s">
        <v>35</v>
      </c>
      <c r="I15988" s="29" t="n">
        <f aca="false">INDEX(Einstellungen!$B$27:$B$50,3)</f>
        <v>0.45</v>
      </c>
      <c r="J15988" s="29" t="n">
        <f aca="false">F15988*I15988</f>
        <v>17.67058965</v>
      </c>
    </row>
    <row r="15989" customFormat="false" ht="15" hidden="false" customHeight="false" outlineLevel="0" collapsed="false">
      <c r="A15989" s="28" t="n">
        <v>46247</v>
      </c>
      <c r="B15989" s="21" t="s">
        <v>115</v>
      </c>
      <c r="C15989" s="21" t="s">
        <v>136</v>
      </c>
      <c r="D15989" s="29" t="n">
        <v>142.722</v>
      </c>
      <c r="E15989" s="29" t="n">
        <f aca="false">D15989/10</f>
        <v>14.2722</v>
      </c>
      <c r="F15989" s="29" t="n">
        <f aca="false">(E15989+Einstellungen!$B$20)*(1+Einstellungen!$B$10)</f>
        <v>39.184558</v>
      </c>
      <c r="G15989" s="21" t="str">
        <f aca="false">IF(F15989&lt;Einstellungen!$B$5,"ja","nein")</f>
        <v>nein</v>
      </c>
      <c r="H15989" s="21" t="s">
        <v>35</v>
      </c>
      <c r="I15989" s="29" t="n">
        <f aca="false">INDEX(Einstellungen!$B$27:$B$50,4)</f>
        <v>0.45</v>
      </c>
      <c r="J15989" s="29" t="n">
        <f aca="false">F15989*I15989</f>
        <v>17.6330511</v>
      </c>
    </row>
    <row r="15990" customFormat="false" ht="15" hidden="false" customHeight="false" outlineLevel="0" collapsed="false">
      <c r="A15990" s="28" t="n">
        <v>46247</v>
      </c>
      <c r="B15990" s="21" t="s">
        <v>116</v>
      </c>
      <c r="C15990" s="21" t="s">
        <v>136</v>
      </c>
      <c r="D15990" s="29" t="n">
        <v>144.92</v>
      </c>
      <c r="E15990" s="29" t="n">
        <f aca="false">D15990/10</f>
        <v>14.492</v>
      </c>
      <c r="F15990" s="29" t="n">
        <f aca="false">(E15990+Einstellungen!$B$20)*(1+Einstellungen!$B$10)</f>
        <v>39.44612</v>
      </c>
      <c r="G15990" s="21" t="str">
        <f aca="false">IF(F15990&lt;Einstellungen!$B$5,"ja","nein")</f>
        <v>nein</v>
      </c>
      <c r="H15990" s="21" t="s">
        <v>35</v>
      </c>
      <c r="I15990" s="29" t="n">
        <f aca="false">INDEX(Einstellungen!$B$27:$B$50,5)</f>
        <v>0.45</v>
      </c>
      <c r="J15990" s="29" t="n">
        <f aca="false">F15990*I15990</f>
        <v>17.750754</v>
      </c>
    </row>
    <row r="15991" customFormat="false" ht="15" hidden="false" customHeight="false" outlineLevel="0" collapsed="false">
      <c r="A15991" s="28" t="n">
        <v>46247</v>
      </c>
      <c r="B15991" s="21" t="s">
        <v>117</v>
      </c>
      <c r="C15991" s="21" t="s">
        <v>136</v>
      </c>
      <c r="D15991" s="29" t="n">
        <v>157.398</v>
      </c>
      <c r="E15991" s="29" t="n">
        <f aca="false">D15991/10</f>
        <v>15.7398</v>
      </c>
      <c r="F15991" s="29" t="n">
        <f aca="false">(E15991+Einstellungen!$B$20)*(1+Einstellungen!$B$10)</f>
        <v>40.931002</v>
      </c>
      <c r="G15991" s="21" t="str">
        <f aca="false">IF(F15991&lt;Einstellungen!$B$5,"ja","nein")</f>
        <v>nein</v>
      </c>
      <c r="H15991" s="21" t="s">
        <v>35</v>
      </c>
      <c r="I15991" s="29" t="n">
        <f aca="false">INDEX(Einstellungen!$B$27:$B$50,6)</f>
        <v>0.5</v>
      </c>
      <c r="J15991" s="29" t="n">
        <f aca="false">F15991*I15991</f>
        <v>20.465501</v>
      </c>
    </row>
    <row r="15992" customFormat="false" ht="15" hidden="false" customHeight="false" outlineLevel="0" collapsed="false">
      <c r="A15992" s="28" t="n">
        <v>46247</v>
      </c>
      <c r="B15992" s="21" t="s">
        <v>118</v>
      </c>
      <c r="C15992" s="21" t="s">
        <v>136</v>
      </c>
      <c r="D15992" s="29" t="n">
        <v>174.233</v>
      </c>
      <c r="E15992" s="29" t="n">
        <f aca="false">D15992/10</f>
        <v>17.4233</v>
      </c>
      <c r="F15992" s="29" t="n">
        <f aca="false">(E15992+Einstellungen!$B$20)*(1+Einstellungen!$B$10)</f>
        <v>42.934367</v>
      </c>
      <c r="G15992" s="21" t="str">
        <f aca="false">IF(F15992&lt;Einstellungen!$B$5,"ja","nein")</f>
        <v>nein</v>
      </c>
      <c r="H15992" s="21" t="s">
        <v>35</v>
      </c>
      <c r="I15992" s="29" t="n">
        <f aca="false">INDEX(Einstellungen!$B$27:$B$50,7)</f>
        <v>0.7</v>
      </c>
      <c r="J15992" s="29" t="n">
        <f aca="false">F15992*I15992</f>
        <v>30.0540569</v>
      </c>
    </row>
    <row r="15993" customFormat="false" ht="15" hidden="false" customHeight="false" outlineLevel="0" collapsed="false">
      <c r="A15993" s="28" t="n">
        <v>46247</v>
      </c>
      <c r="B15993" s="21" t="s">
        <v>119</v>
      </c>
      <c r="C15993" s="21" t="s">
        <v>136</v>
      </c>
      <c r="D15993" s="29" t="n">
        <v>171.097</v>
      </c>
      <c r="E15993" s="29" t="n">
        <f aca="false">D15993/10</f>
        <v>17.1097</v>
      </c>
      <c r="F15993" s="29" t="n">
        <f aca="false">(E15993+Einstellungen!$B$20)*(1+Einstellungen!$B$10)</f>
        <v>42.561183</v>
      </c>
      <c r="G15993" s="21" t="str">
        <f aca="false">IF(F15993&lt;Einstellungen!$B$5,"ja","nein")</f>
        <v>nein</v>
      </c>
      <c r="H15993" s="21" t="s">
        <v>35</v>
      </c>
      <c r="I15993" s="29" t="n">
        <f aca="false">INDEX(Einstellungen!$B$27:$B$50,8)</f>
        <v>0.95</v>
      </c>
      <c r="J15993" s="29" t="n">
        <f aca="false">F15993*I15993</f>
        <v>40.43312385</v>
      </c>
    </row>
    <row r="15994" customFormat="false" ht="15" hidden="false" customHeight="false" outlineLevel="0" collapsed="false">
      <c r="A15994" s="28" t="n">
        <v>46247</v>
      </c>
      <c r="B15994" s="21" t="s">
        <v>120</v>
      </c>
      <c r="C15994" s="21" t="s">
        <v>136</v>
      </c>
      <c r="D15994" s="29" t="n">
        <v>156.8</v>
      </c>
      <c r="E15994" s="29" t="n">
        <f aca="false">D15994/10</f>
        <v>15.68</v>
      </c>
      <c r="F15994" s="29" t="n">
        <f aca="false">(E15994+Einstellungen!$B$20)*(1+Einstellungen!$B$10)</f>
        <v>40.85984</v>
      </c>
      <c r="G15994" s="21" t="str">
        <f aca="false">IF(F15994&lt;Einstellungen!$B$5,"ja","nein")</f>
        <v>nein</v>
      </c>
      <c r="H15994" s="21" t="s">
        <v>35</v>
      </c>
      <c r="I15994" s="29" t="n">
        <f aca="false">INDEX(Einstellungen!$B$27:$B$50,9)</f>
        <v>1.05</v>
      </c>
      <c r="J15994" s="29" t="n">
        <f aca="false">F15994*I15994</f>
        <v>42.902832</v>
      </c>
    </row>
    <row r="15995" customFormat="false" ht="15" hidden="false" customHeight="false" outlineLevel="0" collapsed="false">
      <c r="A15995" s="28" t="n">
        <v>46247</v>
      </c>
      <c r="B15995" s="21" t="s">
        <v>121</v>
      </c>
      <c r="C15995" s="21" t="s">
        <v>136</v>
      </c>
      <c r="D15995" s="29" t="n">
        <v>135.65</v>
      </c>
      <c r="E15995" s="29" t="n">
        <f aca="false">D15995/10</f>
        <v>13.565</v>
      </c>
      <c r="F15995" s="29" t="n">
        <f aca="false">(E15995+Einstellungen!$B$20)*(1+Einstellungen!$B$10)</f>
        <v>38.34299</v>
      </c>
      <c r="G15995" s="21" t="str">
        <f aca="false">IF(F15995&lt;Einstellungen!$B$5,"ja","nein")</f>
        <v>nein</v>
      </c>
      <c r="H15995" s="21" t="s">
        <v>35</v>
      </c>
      <c r="I15995" s="29" t="n">
        <f aca="false">INDEX(Einstellungen!$B$27:$B$50,10)</f>
        <v>1.05</v>
      </c>
      <c r="J15995" s="29" t="n">
        <f aca="false">F15995*I15995</f>
        <v>40.2601395</v>
      </c>
    </row>
    <row r="15996" customFormat="false" ht="15" hidden="false" customHeight="false" outlineLevel="0" collapsed="false">
      <c r="A15996" s="28" t="n">
        <v>46247</v>
      </c>
      <c r="B15996" s="21" t="s">
        <v>122</v>
      </c>
      <c r="C15996" s="21" t="s">
        <v>136</v>
      </c>
      <c r="D15996" s="29" t="n">
        <v>109.595</v>
      </c>
      <c r="E15996" s="29" t="n">
        <f aca="false">D15996/10</f>
        <v>10.9595</v>
      </c>
      <c r="F15996" s="29" t="n">
        <f aca="false">(E15996+Einstellungen!$B$20)*(1+Einstellungen!$B$10)</f>
        <v>35.242445</v>
      </c>
      <c r="G15996" s="21" t="str">
        <f aca="false">IF(F15996&lt;Einstellungen!$B$5,"ja","nein")</f>
        <v>nein</v>
      </c>
      <c r="H15996" s="21" t="s">
        <v>35</v>
      </c>
      <c r="I15996" s="29" t="n">
        <f aca="false">INDEX(Einstellungen!$B$27:$B$50,11)</f>
        <v>1.05</v>
      </c>
      <c r="J15996" s="29" t="n">
        <f aca="false">F15996*I15996</f>
        <v>37.00456725</v>
      </c>
    </row>
    <row r="15997" customFormat="false" ht="15" hidden="false" customHeight="false" outlineLevel="0" collapsed="false">
      <c r="A15997" s="28" t="n">
        <v>46247</v>
      </c>
      <c r="B15997" s="21" t="s">
        <v>123</v>
      </c>
      <c r="C15997" s="21" t="s">
        <v>136</v>
      </c>
      <c r="D15997" s="29" t="n">
        <v>51.727</v>
      </c>
      <c r="E15997" s="29" t="n">
        <f aca="false">D15997/10</f>
        <v>5.1727</v>
      </c>
      <c r="F15997" s="29" t="n">
        <f aca="false">(E15997+Einstellungen!$B$20)*(1+Einstellungen!$B$10)</f>
        <v>28.356153</v>
      </c>
      <c r="G15997" s="21" t="str">
        <f aca="false">IF(F15997&lt;Einstellungen!$B$5,"ja","nein")</f>
        <v>ja</v>
      </c>
      <c r="H15997" s="21" t="s">
        <v>35</v>
      </c>
      <c r="I15997" s="29" t="n">
        <f aca="false">INDEX(Einstellungen!$B$27:$B$50,12)</f>
        <v>1.1</v>
      </c>
      <c r="J15997" s="29" t="n">
        <f aca="false">F15997*I15997</f>
        <v>31.1917683</v>
      </c>
    </row>
    <row r="15998" customFormat="false" ht="15" hidden="false" customHeight="false" outlineLevel="0" collapsed="false">
      <c r="A15998" s="28" t="n">
        <v>46247</v>
      </c>
      <c r="B15998" s="21" t="s">
        <v>124</v>
      </c>
      <c r="C15998" s="21" t="s">
        <v>136</v>
      </c>
      <c r="D15998" s="29" t="n">
        <v>2.805</v>
      </c>
      <c r="E15998" s="29" t="n">
        <f aca="false">D15998/10</f>
        <v>0.2805</v>
      </c>
      <c r="F15998" s="29" t="n">
        <f aca="false">(E15998+Einstellungen!$B$20)*(1+Einstellungen!$B$10)</f>
        <v>22.534435</v>
      </c>
      <c r="G15998" s="21" t="str">
        <f aca="false">IF(F15998&lt;Einstellungen!$B$5,"ja","nein")</f>
        <v>ja</v>
      </c>
      <c r="H15998" s="21" t="s">
        <v>35</v>
      </c>
      <c r="I15998" s="29" t="n">
        <f aca="false">INDEX(Einstellungen!$B$27:$B$50,13)</f>
        <v>1.2</v>
      </c>
      <c r="J15998" s="29" t="n">
        <f aca="false">F15998*I15998</f>
        <v>27.041322</v>
      </c>
    </row>
    <row r="15999" customFormat="false" ht="15" hidden="false" customHeight="false" outlineLevel="0" collapsed="false">
      <c r="A15999" s="28" t="n">
        <v>46247</v>
      </c>
      <c r="B15999" s="21" t="s">
        <v>125</v>
      </c>
      <c r="C15999" s="21" t="s">
        <v>136</v>
      </c>
      <c r="D15999" s="29" t="n">
        <v>0</v>
      </c>
      <c r="E15999" s="29" t="n">
        <f aca="false">D15999/10</f>
        <v>0</v>
      </c>
      <c r="F15999" s="29" t="n">
        <f aca="false">(E15999+Einstellungen!$B$20)*(1+Einstellungen!$B$10)</f>
        <v>22.20064</v>
      </c>
      <c r="G15999" s="21" t="str">
        <f aca="false">IF(F15999&lt;Einstellungen!$B$5,"ja","nein")</f>
        <v>ja</v>
      </c>
      <c r="H15999" s="21" t="s">
        <v>35</v>
      </c>
      <c r="I15999" s="29" t="n">
        <f aca="false">INDEX(Einstellungen!$B$27:$B$50,14)</f>
        <v>1.15</v>
      </c>
      <c r="J15999" s="29" t="n">
        <f aca="false">F15999*I15999</f>
        <v>25.530736</v>
      </c>
    </row>
    <row r="16000" customFormat="false" ht="15" hidden="false" customHeight="false" outlineLevel="0" collapsed="false">
      <c r="A16000" s="28" t="n">
        <v>46247</v>
      </c>
      <c r="B16000" s="21" t="s">
        <v>126</v>
      </c>
      <c r="C16000" s="21" t="s">
        <v>136</v>
      </c>
      <c r="D16000" s="29" t="n">
        <v>2.52</v>
      </c>
      <c r="E16000" s="29" t="n">
        <f aca="false">D16000/10</f>
        <v>0.252</v>
      </c>
      <c r="F16000" s="29" t="n">
        <f aca="false">(E16000+Einstellungen!$B$20)*(1+Einstellungen!$B$10)</f>
        <v>22.50052</v>
      </c>
      <c r="G16000" s="21" t="str">
        <f aca="false">IF(F16000&lt;Einstellungen!$B$5,"ja","nein")</f>
        <v>ja</v>
      </c>
      <c r="H16000" s="21" t="s">
        <v>35</v>
      </c>
      <c r="I16000" s="29" t="n">
        <f aca="false">INDEX(Einstellungen!$B$27:$B$50,15)</f>
        <v>1</v>
      </c>
      <c r="J16000" s="29" t="n">
        <f aca="false">F16000*I16000</f>
        <v>22.50052</v>
      </c>
    </row>
    <row r="16001" customFormat="false" ht="15" hidden="false" customHeight="false" outlineLevel="0" collapsed="false">
      <c r="A16001" s="28" t="n">
        <v>46247</v>
      </c>
      <c r="B16001" s="21" t="s">
        <v>127</v>
      </c>
      <c r="C16001" s="21" t="s">
        <v>136</v>
      </c>
      <c r="D16001" s="29" t="n">
        <v>44.44</v>
      </c>
      <c r="E16001" s="29" t="n">
        <f aca="false">D16001/10</f>
        <v>4.444</v>
      </c>
      <c r="F16001" s="29" t="n">
        <f aca="false">(E16001+Einstellungen!$B$20)*(1+Einstellungen!$B$10)</f>
        <v>27.489</v>
      </c>
      <c r="G16001" s="21" t="str">
        <f aca="false">IF(F16001&lt;Einstellungen!$B$5,"ja","nein")</f>
        <v>ja</v>
      </c>
      <c r="H16001" s="21" t="s">
        <v>35</v>
      </c>
      <c r="I16001" s="29" t="n">
        <f aca="false">INDEX(Einstellungen!$B$27:$B$50,16)</f>
        <v>0.95</v>
      </c>
      <c r="J16001" s="29" t="n">
        <f aca="false">F16001*I16001</f>
        <v>26.11455</v>
      </c>
    </row>
    <row r="16002" customFormat="false" ht="15" hidden="false" customHeight="false" outlineLevel="0" collapsed="false">
      <c r="A16002" s="28" t="n">
        <v>46247</v>
      </c>
      <c r="B16002" s="21" t="s">
        <v>128</v>
      </c>
      <c r="C16002" s="21" t="s">
        <v>136</v>
      </c>
      <c r="D16002" s="29" t="n">
        <v>111.478</v>
      </c>
      <c r="E16002" s="29" t="n">
        <f aca="false">D16002/10</f>
        <v>11.1478</v>
      </c>
      <c r="F16002" s="29" t="n">
        <f aca="false">(E16002+Einstellungen!$B$20)*(1+Einstellungen!$B$10)</f>
        <v>35.466522</v>
      </c>
      <c r="G16002" s="21" t="str">
        <f aca="false">IF(F16002&lt;Einstellungen!$B$5,"ja","nein")</f>
        <v>nein</v>
      </c>
      <c r="H16002" s="21" t="s">
        <v>35</v>
      </c>
      <c r="I16002" s="29" t="n">
        <f aca="false">INDEX(Einstellungen!$B$27:$B$50,17)</f>
        <v>0.95</v>
      </c>
      <c r="J16002" s="29" t="n">
        <f aca="false">F16002*I16002</f>
        <v>33.6931959</v>
      </c>
    </row>
    <row r="16003" customFormat="false" ht="15" hidden="false" customHeight="false" outlineLevel="0" collapsed="false">
      <c r="A16003" s="28" t="n">
        <v>46247</v>
      </c>
      <c r="B16003" s="21" t="s">
        <v>129</v>
      </c>
      <c r="C16003" s="21" t="s">
        <v>136</v>
      </c>
      <c r="D16003" s="29" t="n">
        <v>150.007</v>
      </c>
      <c r="E16003" s="29" t="n">
        <f aca="false">D16003/10</f>
        <v>15.0007</v>
      </c>
      <c r="F16003" s="29" t="n">
        <f aca="false">(E16003+Einstellungen!$B$20)*(1+Einstellungen!$B$10)</f>
        <v>40.051473</v>
      </c>
      <c r="G16003" s="21" t="str">
        <f aca="false">IF(F16003&lt;Einstellungen!$B$5,"ja","nein")</f>
        <v>nein</v>
      </c>
      <c r="H16003" s="21" t="s">
        <v>35</v>
      </c>
      <c r="I16003" s="29" t="n">
        <f aca="false">INDEX(Einstellungen!$B$27:$B$50,18)</f>
        <v>1.1</v>
      </c>
      <c r="J16003" s="29" t="n">
        <f aca="false">F16003*I16003</f>
        <v>44.0566203</v>
      </c>
    </row>
    <row r="16004" customFormat="false" ht="15" hidden="false" customHeight="false" outlineLevel="0" collapsed="false">
      <c r="A16004" s="28" t="n">
        <v>46247</v>
      </c>
      <c r="B16004" s="21" t="s">
        <v>130</v>
      </c>
      <c r="C16004" s="21" t="s">
        <v>136</v>
      </c>
      <c r="D16004" s="29" t="n">
        <v>203.998</v>
      </c>
      <c r="E16004" s="29" t="n">
        <f aca="false">D16004/10</f>
        <v>20.3998</v>
      </c>
      <c r="F16004" s="29" t="n">
        <f aca="false">(E16004+Einstellungen!$B$20)*(1+Einstellungen!$B$10)</f>
        <v>46.476402</v>
      </c>
      <c r="G16004" s="21" t="str">
        <f aca="false">IF(F16004&lt;Einstellungen!$B$5,"ja","nein")</f>
        <v>nein</v>
      </c>
      <c r="H16004" s="21" t="s">
        <v>35</v>
      </c>
      <c r="I16004" s="29" t="n">
        <f aca="false">INDEX(Einstellungen!$B$27:$B$50,19)</f>
        <v>1.35</v>
      </c>
      <c r="J16004" s="29" t="n">
        <f aca="false">F16004*I16004</f>
        <v>62.7431427</v>
      </c>
    </row>
    <row r="16005" customFormat="false" ht="15" hidden="false" customHeight="false" outlineLevel="0" collapsed="false">
      <c r="A16005" s="28" t="n">
        <v>46247</v>
      </c>
      <c r="B16005" s="21" t="s">
        <v>131</v>
      </c>
      <c r="C16005" s="21" t="s">
        <v>136</v>
      </c>
      <c r="D16005" s="29" t="n">
        <v>326.6</v>
      </c>
      <c r="E16005" s="29" t="n">
        <f aca="false">D16005/10</f>
        <v>32.66</v>
      </c>
      <c r="F16005" s="29" t="n">
        <f aca="false">(E16005+Einstellungen!$B$20)*(1+Einstellungen!$B$10)</f>
        <v>61.06604</v>
      </c>
      <c r="G16005" s="21" t="str">
        <f aca="false">IF(F16005&lt;Einstellungen!$B$5,"ja","nein")</f>
        <v>nein</v>
      </c>
      <c r="H16005" s="21" t="s">
        <v>35</v>
      </c>
      <c r="I16005" s="29" t="n">
        <f aca="false">INDEX(Einstellungen!$B$27:$B$50,20)</f>
        <v>1.45</v>
      </c>
      <c r="J16005" s="29" t="n">
        <f aca="false">F16005*I16005</f>
        <v>88.545758</v>
      </c>
    </row>
    <row r="16006" customFormat="false" ht="15" hidden="false" customHeight="false" outlineLevel="0" collapsed="false">
      <c r="A16006" s="28" t="n">
        <v>46247</v>
      </c>
      <c r="B16006" s="21" t="s">
        <v>132</v>
      </c>
      <c r="C16006" s="21" t="s">
        <v>136</v>
      </c>
      <c r="D16006" s="29" t="n">
        <v>338.863</v>
      </c>
      <c r="E16006" s="29" t="n">
        <f aca="false">D16006/10</f>
        <v>33.8863</v>
      </c>
      <c r="F16006" s="29" t="n">
        <f aca="false">(E16006+Einstellungen!$B$20)*(1+Einstellungen!$B$10)</f>
        <v>62.525337</v>
      </c>
      <c r="G16006" s="21" t="str">
        <f aca="false">IF(F16006&lt;Einstellungen!$B$5,"ja","nein")</f>
        <v>nein</v>
      </c>
      <c r="H16006" s="21" t="s">
        <v>35</v>
      </c>
      <c r="I16006" s="29" t="n">
        <f aca="false">INDEX(Einstellungen!$B$27:$B$50,21)</f>
        <v>1.4</v>
      </c>
      <c r="J16006" s="29" t="n">
        <f aca="false">F16006*I16006</f>
        <v>87.5354718</v>
      </c>
    </row>
    <row r="16007" customFormat="false" ht="15" hidden="false" customHeight="false" outlineLevel="0" collapsed="false">
      <c r="A16007" s="28" t="n">
        <v>46247</v>
      </c>
      <c r="B16007" s="21" t="s">
        <v>133</v>
      </c>
      <c r="C16007" s="21" t="s">
        <v>136</v>
      </c>
      <c r="D16007" s="29" t="n">
        <v>270.01</v>
      </c>
      <c r="E16007" s="29" t="n">
        <f aca="false">D16007/10</f>
        <v>27.001</v>
      </c>
      <c r="F16007" s="29" t="n">
        <f aca="false">(E16007+Einstellungen!$B$20)*(1+Einstellungen!$B$10)</f>
        <v>54.33183</v>
      </c>
      <c r="G16007" s="21" t="str">
        <f aca="false">IF(F16007&lt;Einstellungen!$B$5,"ja","nein")</f>
        <v>nein</v>
      </c>
      <c r="H16007" s="21" t="s">
        <v>35</v>
      </c>
      <c r="I16007" s="29" t="n">
        <f aca="false">INDEX(Einstellungen!$B$27:$B$50,22)</f>
        <v>1.25</v>
      </c>
      <c r="J16007" s="29" t="n">
        <f aca="false">F16007*I16007</f>
        <v>67.9147875</v>
      </c>
    </row>
    <row r="16008" customFormat="false" ht="15" hidden="false" customHeight="false" outlineLevel="0" collapsed="false">
      <c r="A16008" s="28" t="n">
        <v>46247</v>
      </c>
      <c r="B16008" s="21" t="s">
        <v>134</v>
      </c>
      <c r="C16008" s="21" t="s">
        <v>136</v>
      </c>
      <c r="D16008" s="29" t="n">
        <v>213.482</v>
      </c>
      <c r="E16008" s="29" t="n">
        <f aca="false">D16008/10</f>
        <v>21.3482</v>
      </c>
      <c r="F16008" s="29" t="n">
        <f aca="false">(E16008+Einstellungen!$B$20)*(1+Einstellungen!$B$10)</f>
        <v>47.604998</v>
      </c>
      <c r="G16008" s="21" t="str">
        <f aca="false">IF(F16008&lt;Einstellungen!$B$5,"ja","nein")</f>
        <v>nein</v>
      </c>
      <c r="H16008" s="21" t="s">
        <v>35</v>
      </c>
      <c r="I16008" s="29" t="n">
        <f aca="false">INDEX(Einstellungen!$B$27:$B$50,23)</f>
        <v>1.05</v>
      </c>
      <c r="J16008" s="29" t="n">
        <f aca="false">F16008*I16008</f>
        <v>49.9852479</v>
      </c>
    </row>
    <row r="16009" customFormat="false" ht="15" hidden="false" customHeight="false" outlineLevel="0" collapsed="false">
      <c r="A16009" s="28" t="n">
        <v>46247</v>
      </c>
      <c r="B16009" s="21" t="s">
        <v>135</v>
      </c>
      <c r="C16009" s="21" t="s">
        <v>136</v>
      </c>
      <c r="D16009" s="29" t="n">
        <v>176.173</v>
      </c>
      <c r="E16009" s="29" t="n">
        <f aca="false">D16009/10</f>
        <v>17.6173</v>
      </c>
      <c r="F16009" s="29" t="n">
        <f aca="false">(E16009+Einstellungen!$B$20)*(1+Einstellungen!$B$10)</f>
        <v>43.165227</v>
      </c>
      <c r="G16009" s="21" t="str">
        <f aca="false">IF(F16009&lt;Einstellungen!$B$5,"ja","nein")</f>
        <v>nein</v>
      </c>
      <c r="H16009" s="21" t="s">
        <v>35</v>
      </c>
      <c r="I16009" s="29" t="n">
        <f aca="false">INDEX(Einstellungen!$B$27:$B$50,24)</f>
        <v>0.8</v>
      </c>
      <c r="J16009" s="29" t="n">
        <f aca="false">F16009*I16009</f>
        <v>34.5321816</v>
      </c>
    </row>
    <row r="16010" customFormat="false" ht="15" hidden="false" customHeight="false" outlineLevel="0" collapsed="false">
      <c r="A16010" s="28" t="n">
        <v>46248</v>
      </c>
      <c r="B16010" s="21" t="s">
        <v>111</v>
      </c>
      <c r="C16010" s="21" t="s">
        <v>137</v>
      </c>
      <c r="D16010" s="29" t="n">
        <v>158.868</v>
      </c>
      <c r="E16010" s="29" t="n">
        <f aca="false">D16010/10</f>
        <v>15.8868</v>
      </c>
      <c r="F16010" s="29" t="n">
        <f aca="false">(E16010+Einstellungen!$B$20)*(1+Einstellungen!$B$10)</f>
        <v>41.105932</v>
      </c>
      <c r="G16010" s="21" t="str">
        <f aca="false">IF(F16010&lt;Einstellungen!$B$5,"ja","nein")</f>
        <v>nein</v>
      </c>
      <c r="H16010" s="21" t="s">
        <v>35</v>
      </c>
      <c r="I16010" s="29" t="n">
        <f aca="false">INDEX(Einstellungen!$B$27:$B$50,1)</f>
        <v>0.6</v>
      </c>
      <c r="J16010" s="29" t="n">
        <f aca="false">F16010*I16010</f>
        <v>24.6635592</v>
      </c>
    </row>
    <row r="16011" customFormat="false" ht="15" hidden="false" customHeight="false" outlineLevel="0" collapsed="false">
      <c r="A16011" s="28" t="n">
        <v>46248</v>
      </c>
      <c r="B16011" s="21" t="s">
        <v>113</v>
      </c>
      <c r="C16011" s="21" t="s">
        <v>137</v>
      </c>
      <c r="D16011" s="29" t="n">
        <v>151.86</v>
      </c>
      <c r="E16011" s="29" t="n">
        <f aca="false">D16011/10</f>
        <v>15.186</v>
      </c>
      <c r="F16011" s="29" t="n">
        <f aca="false">(E16011+Einstellungen!$B$20)*(1+Einstellungen!$B$10)</f>
        <v>40.27198</v>
      </c>
      <c r="G16011" s="21" t="str">
        <f aca="false">IF(F16011&lt;Einstellungen!$B$5,"ja","nein")</f>
        <v>nein</v>
      </c>
      <c r="H16011" s="21" t="s">
        <v>35</v>
      </c>
      <c r="I16011" s="29" t="n">
        <f aca="false">INDEX(Einstellungen!$B$27:$B$50,2)</f>
        <v>0.5</v>
      </c>
      <c r="J16011" s="29" t="n">
        <f aca="false">F16011*I16011</f>
        <v>20.13599</v>
      </c>
    </row>
    <row r="16012" customFormat="false" ht="15" hidden="false" customHeight="false" outlineLevel="0" collapsed="false">
      <c r="A16012" s="28" t="n">
        <v>46248</v>
      </c>
      <c r="B16012" s="21" t="s">
        <v>114</v>
      </c>
      <c r="C16012" s="21" t="s">
        <v>137</v>
      </c>
      <c r="D16012" s="29" t="n">
        <v>145.73</v>
      </c>
      <c r="E16012" s="29" t="n">
        <f aca="false">D16012/10</f>
        <v>14.573</v>
      </c>
      <c r="F16012" s="29" t="n">
        <f aca="false">(E16012+Einstellungen!$B$20)*(1+Einstellungen!$B$10)</f>
        <v>39.54251</v>
      </c>
      <c r="G16012" s="21" t="str">
        <f aca="false">IF(F16012&lt;Einstellungen!$B$5,"ja","nein")</f>
        <v>nein</v>
      </c>
      <c r="H16012" s="21" t="s">
        <v>35</v>
      </c>
      <c r="I16012" s="29" t="n">
        <f aca="false">INDEX(Einstellungen!$B$27:$B$50,3)</f>
        <v>0.45</v>
      </c>
      <c r="J16012" s="29" t="n">
        <f aca="false">F16012*I16012</f>
        <v>17.7941295</v>
      </c>
    </row>
    <row r="16013" customFormat="false" ht="15" hidden="false" customHeight="false" outlineLevel="0" collapsed="false">
      <c r="A16013" s="28" t="n">
        <v>46248</v>
      </c>
      <c r="B16013" s="21" t="s">
        <v>115</v>
      </c>
      <c r="C16013" s="21" t="s">
        <v>137</v>
      </c>
      <c r="D16013" s="29" t="n">
        <v>142.05</v>
      </c>
      <c r="E16013" s="29" t="n">
        <f aca="false">D16013/10</f>
        <v>14.205</v>
      </c>
      <c r="F16013" s="29" t="n">
        <f aca="false">(E16013+Einstellungen!$B$20)*(1+Einstellungen!$B$10)</f>
        <v>39.10459</v>
      </c>
      <c r="G16013" s="21" t="str">
        <f aca="false">IF(F16013&lt;Einstellungen!$B$5,"ja","nein")</f>
        <v>nein</v>
      </c>
      <c r="H16013" s="21" t="s">
        <v>35</v>
      </c>
      <c r="I16013" s="29" t="n">
        <f aca="false">INDEX(Einstellungen!$B$27:$B$50,4)</f>
        <v>0.45</v>
      </c>
      <c r="J16013" s="29" t="n">
        <f aca="false">F16013*I16013</f>
        <v>17.5970655</v>
      </c>
    </row>
    <row r="16014" customFormat="false" ht="15" hidden="false" customHeight="false" outlineLevel="0" collapsed="false">
      <c r="A16014" s="28" t="n">
        <v>46248</v>
      </c>
      <c r="B16014" s="21" t="s">
        <v>116</v>
      </c>
      <c r="C16014" s="21" t="s">
        <v>137</v>
      </c>
      <c r="D16014" s="29" t="n">
        <v>143.907</v>
      </c>
      <c r="E16014" s="29" t="n">
        <f aca="false">D16014/10</f>
        <v>14.3907</v>
      </c>
      <c r="F16014" s="29" t="n">
        <f aca="false">(E16014+Einstellungen!$B$20)*(1+Einstellungen!$B$10)</f>
        <v>39.325573</v>
      </c>
      <c r="G16014" s="21" t="str">
        <f aca="false">IF(F16014&lt;Einstellungen!$B$5,"ja","nein")</f>
        <v>nein</v>
      </c>
      <c r="H16014" s="21" t="s">
        <v>35</v>
      </c>
      <c r="I16014" s="29" t="n">
        <f aca="false">INDEX(Einstellungen!$B$27:$B$50,5)</f>
        <v>0.45</v>
      </c>
      <c r="J16014" s="29" t="n">
        <f aca="false">F16014*I16014</f>
        <v>17.69650785</v>
      </c>
    </row>
    <row r="16015" customFormat="false" ht="15" hidden="false" customHeight="false" outlineLevel="0" collapsed="false">
      <c r="A16015" s="28" t="n">
        <v>46248</v>
      </c>
      <c r="B16015" s="21" t="s">
        <v>117</v>
      </c>
      <c r="C16015" s="21" t="s">
        <v>137</v>
      </c>
      <c r="D16015" s="29" t="n">
        <v>154.697</v>
      </c>
      <c r="E16015" s="29" t="n">
        <f aca="false">D16015/10</f>
        <v>15.4697</v>
      </c>
      <c r="F16015" s="29" t="n">
        <f aca="false">(E16015+Einstellungen!$B$20)*(1+Einstellungen!$B$10)</f>
        <v>40.609583</v>
      </c>
      <c r="G16015" s="21" t="str">
        <f aca="false">IF(F16015&lt;Einstellungen!$B$5,"ja","nein")</f>
        <v>nein</v>
      </c>
      <c r="H16015" s="21" t="s">
        <v>35</v>
      </c>
      <c r="I16015" s="29" t="n">
        <f aca="false">INDEX(Einstellungen!$B$27:$B$50,6)</f>
        <v>0.5</v>
      </c>
      <c r="J16015" s="29" t="n">
        <f aca="false">F16015*I16015</f>
        <v>20.3047915</v>
      </c>
    </row>
    <row r="16016" customFormat="false" ht="15" hidden="false" customHeight="false" outlineLevel="0" collapsed="false">
      <c r="A16016" s="28" t="n">
        <v>46248</v>
      </c>
      <c r="B16016" s="21" t="s">
        <v>118</v>
      </c>
      <c r="C16016" s="21" t="s">
        <v>137</v>
      </c>
      <c r="D16016" s="29" t="n">
        <v>171.96</v>
      </c>
      <c r="E16016" s="29" t="n">
        <f aca="false">D16016/10</f>
        <v>17.196</v>
      </c>
      <c r="F16016" s="29" t="n">
        <f aca="false">(E16016+Einstellungen!$B$20)*(1+Einstellungen!$B$10)</f>
        <v>42.66388</v>
      </c>
      <c r="G16016" s="21" t="str">
        <f aca="false">IF(F16016&lt;Einstellungen!$B$5,"ja","nein")</f>
        <v>nein</v>
      </c>
      <c r="H16016" s="21" t="s">
        <v>35</v>
      </c>
      <c r="I16016" s="29" t="n">
        <f aca="false">INDEX(Einstellungen!$B$27:$B$50,7)</f>
        <v>0.7</v>
      </c>
      <c r="J16016" s="29" t="n">
        <f aca="false">F16016*I16016</f>
        <v>29.864716</v>
      </c>
    </row>
    <row r="16017" customFormat="false" ht="15" hidden="false" customHeight="false" outlineLevel="0" collapsed="false">
      <c r="A16017" s="28" t="n">
        <v>46248</v>
      </c>
      <c r="B16017" s="21" t="s">
        <v>119</v>
      </c>
      <c r="C16017" s="21" t="s">
        <v>137</v>
      </c>
      <c r="D16017" s="29" t="n">
        <v>170.083</v>
      </c>
      <c r="E16017" s="29" t="n">
        <f aca="false">D16017/10</f>
        <v>17.0083</v>
      </c>
      <c r="F16017" s="29" t="n">
        <f aca="false">(E16017+Einstellungen!$B$20)*(1+Einstellungen!$B$10)</f>
        <v>42.440517</v>
      </c>
      <c r="G16017" s="21" t="str">
        <f aca="false">IF(F16017&lt;Einstellungen!$B$5,"ja","nein")</f>
        <v>nein</v>
      </c>
      <c r="H16017" s="21" t="s">
        <v>35</v>
      </c>
      <c r="I16017" s="29" t="n">
        <f aca="false">INDEX(Einstellungen!$B$27:$B$50,8)</f>
        <v>0.95</v>
      </c>
      <c r="J16017" s="29" t="n">
        <f aca="false">F16017*I16017</f>
        <v>40.31849115</v>
      </c>
    </row>
    <row r="16018" customFormat="false" ht="15" hidden="false" customHeight="false" outlineLevel="0" collapsed="false">
      <c r="A16018" s="28" t="n">
        <v>46248</v>
      </c>
      <c r="B16018" s="21" t="s">
        <v>120</v>
      </c>
      <c r="C16018" s="21" t="s">
        <v>137</v>
      </c>
      <c r="D16018" s="29" t="n">
        <v>151.835</v>
      </c>
      <c r="E16018" s="29" t="n">
        <f aca="false">D16018/10</f>
        <v>15.1835</v>
      </c>
      <c r="F16018" s="29" t="n">
        <f aca="false">(E16018+Einstellungen!$B$20)*(1+Einstellungen!$B$10)</f>
        <v>40.269005</v>
      </c>
      <c r="G16018" s="21" t="str">
        <f aca="false">IF(F16018&lt;Einstellungen!$B$5,"ja","nein")</f>
        <v>nein</v>
      </c>
      <c r="H16018" s="21" t="s">
        <v>35</v>
      </c>
      <c r="I16018" s="29" t="n">
        <f aca="false">INDEX(Einstellungen!$B$27:$B$50,9)</f>
        <v>1.05</v>
      </c>
      <c r="J16018" s="29" t="n">
        <f aca="false">F16018*I16018</f>
        <v>42.28245525</v>
      </c>
    </row>
    <row r="16019" customFormat="false" ht="15" hidden="false" customHeight="false" outlineLevel="0" collapsed="false">
      <c r="A16019" s="28" t="n">
        <v>46248</v>
      </c>
      <c r="B16019" s="21" t="s">
        <v>121</v>
      </c>
      <c r="C16019" s="21" t="s">
        <v>137</v>
      </c>
      <c r="D16019" s="29" t="n">
        <v>135.2</v>
      </c>
      <c r="E16019" s="29" t="n">
        <f aca="false">D16019/10</f>
        <v>13.52</v>
      </c>
      <c r="F16019" s="29" t="n">
        <f aca="false">(E16019+Einstellungen!$B$20)*(1+Einstellungen!$B$10)</f>
        <v>38.28944</v>
      </c>
      <c r="G16019" s="21" t="str">
        <f aca="false">IF(F16019&lt;Einstellungen!$B$5,"ja","nein")</f>
        <v>nein</v>
      </c>
      <c r="H16019" s="21" t="s">
        <v>35</v>
      </c>
      <c r="I16019" s="29" t="n">
        <f aca="false">INDEX(Einstellungen!$B$27:$B$50,10)</f>
        <v>1.05</v>
      </c>
      <c r="J16019" s="29" t="n">
        <f aca="false">F16019*I16019</f>
        <v>40.203912</v>
      </c>
    </row>
    <row r="16020" customFormat="false" ht="15" hidden="false" customHeight="false" outlineLevel="0" collapsed="false">
      <c r="A16020" s="28" t="n">
        <v>46248</v>
      </c>
      <c r="B16020" s="21" t="s">
        <v>122</v>
      </c>
      <c r="C16020" s="21" t="s">
        <v>137</v>
      </c>
      <c r="D16020" s="29" t="n">
        <v>104.463</v>
      </c>
      <c r="E16020" s="29" t="n">
        <f aca="false">D16020/10</f>
        <v>10.4463</v>
      </c>
      <c r="F16020" s="29" t="n">
        <f aca="false">(E16020+Einstellungen!$B$20)*(1+Einstellungen!$B$10)</f>
        <v>34.631737</v>
      </c>
      <c r="G16020" s="21" t="str">
        <f aca="false">IF(F16020&lt;Einstellungen!$B$5,"ja","nein")</f>
        <v>nein</v>
      </c>
      <c r="H16020" s="21" t="s">
        <v>35</v>
      </c>
      <c r="I16020" s="29" t="n">
        <f aca="false">INDEX(Einstellungen!$B$27:$B$50,11)</f>
        <v>1.05</v>
      </c>
      <c r="J16020" s="29" t="n">
        <f aca="false">F16020*I16020</f>
        <v>36.36332385</v>
      </c>
    </row>
    <row r="16021" customFormat="false" ht="15" hidden="false" customHeight="false" outlineLevel="0" collapsed="false">
      <c r="A16021" s="28" t="n">
        <v>46248</v>
      </c>
      <c r="B16021" s="21" t="s">
        <v>123</v>
      </c>
      <c r="C16021" s="21" t="s">
        <v>137</v>
      </c>
      <c r="D16021" s="29" t="n">
        <v>63.615</v>
      </c>
      <c r="E16021" s="29" t="n">
        <f aca="false">D16021/10</f>
        <v>6.3615</v>
      </c>
      <c r="F16021" s="29" t="n">
        <f aca="false">(E16021+Einstellungen!$B$20)*(1+Einstellungen!$B$10)</f>
        <v>29.770825</v>
      </c>
      <c r="G16021" s="21" t="str">
        <f aca="false">IF(F16021&lt;Einstellungen!$B$5,"ja","nein")</f>
        <v>nein</v>
      </c>
      <c r="H16021" s="21" t="s">
        <v>35</v>
      </c>
      <c r="I16021" s="29" t="n">
        <f aca="false">INDEX(Einstellungen!$B$27:$B$50,12)</f>
        <v>1.1</v>
      </c>
      <c r="J16021" s="29" t="n">
        <f aca="false">F16021*I16021</f>
        <v>32.7479075</v>
      </c>
    </row>
    <row r="16022" customFormat="false" ht="15" hidden="false" customHeight="false" outlineLevel="0" collapsed="false">
      <c r="A16022" s="28" t="n">
        <v>46248</v>
      </c>
      <c r="B16022" s="21" t="s">
        <v>124</v>
      </c>
      <c r="C16022" s="21" t="s">
        <v>137</v>
      </c>
      <c r="D16022" s="29" t="n">
        <v>25</v>
      </c>
      <c r="E16022" s="29" t="n">
        <f aca="false">D16022/10</f>
        <v>2.5</v>
      </c>
      <c r="F16022" s="29" t="n">
        <f aca="false">(E16022+Einstellungen!$B$20)*(1+Einstellungen!$B$10)</f>
        <v>25.17564</v>
      </c>
      <c r="G16022" s="21" t="str">
        <f aca="false">IF(F16022&lt;Einstellungen!$B$5,"ja","nein")</f>
        <v>ja</v>
      </c>
      <c r="H16022" s="21" t="s">
        <v>35</v>
      </c>
      <c r="I16022" s="29" t="n">
        <f aca="false">INDEX(Einstellungen!$B$27:$B$50,13)</f>
        <v>1.2</v>
      </c>
      <c r="J16022" s="29" t="n">
        <f aca="false">F16022*I16022</f>
        <v>30.210768</v>
      </c>
    </row>
    <row r="16023" customFormat="false" ht="15" hidden="false" customHeight="false" outlineLevel="0" collapsed="false">
      <c r="A16023" s="28" t="n">
        <v>46248</v>
      </c>
      <c r="B16023" s="21" t="s">
        <v>125</v>
      </c>
      <c r="C16023" s="21" t="s">
        <v>137</v>
      </c>
      <c r="D16023" s="29" t="n">
        <v>8.002</v>
      </c>
      <c r="E16023" s="29" t="n">
        <f aca="false">D16023/10</f>
        <v>0.8002</v>
      </c>
      <c r="F16023" s="29" t="n">
        <f aca="false">(E16023+Einstellungen!$B$20)*(1+Einstellungen!$B$10)</f>
        <v>23.152878</v>
      </c>
      <c r="G16023" s="21" t="str">
        <f aca="false">IF(F16023&lt;Einstellungen!$B$5,"ja","nein")</f>
        <v>ja</v>
      </c>
      <c r="H16023" s="21" t="s">
        <v>35</v>
      </c>
      <c r="I16023" s="29" t="n">
        <f aca="false">INDEX(Einstellungen!$B$27:$B$50,14)</f>
        <v>1.15</v>
      </c>
      <c r="J16023" s="29" t="n">
        <f aca="false">F16023*I16023</f>
        <v>26.6258097</v>
      </c>
    </row>
    <row r="16024" customFormat="false" ht="15" hidden="false" customHeight="false" outlineLevel="0" collapsed="false">
      <c r="A16024" s="28" t="n">
        <v>46248</v>
      </c>
      <c r="B16024" s="21" t="s">
        <v>126</v>
      </c>
      <c r="C16024" s="21" t="s">
        <v>137</v>
      </c>
      <c r="D16024" s="29" t="n">
        <v>17.305</v>
      </c>
      <c r="E16024" s="29" t="n">
        <f aca="false">D16024/10</f>
        <v>1.7305</v>
      </c>
      <c r="F16024" s="29" t="n">
        <f aca="false">(E16024+Einstellungen!$B$20)*(1+Einstellungen!$B$10)</f>
        <v>24.259935</v>
      </c>
      <c r="G16024" s="21" t="str">
        <f aca="false">IF(F16024&lt;Einstellungen!$B$5,"ja","nein")</f>
        <v>ja</v>
      </c>
      <c r="H16024" s="21" t="s">
        <v>35</v>
      </c>
      <c r="I16024" s="29" t="n">
        <f aca="false">INDEX(Einstellungen!$B$27:$B$50,15)</f>
        <v>1</v>
      </c>
      <c r="J16024" s="29" t="n">
        <f aca="false">F16024*I16024</f>
        <v>24.259935</v>
      </c>
    </row>
    <row r="16025" customFormat="false" ht="15" hidden="false" customHeight="false" outlineLevel="0" collapsed="false">
      <c r="A16025" s="28" t="n">
        <v>46248</v>
      </c>
      <c r="B16025" s="21" t="s">
        <v>127</v>
      </c>
      <c r="C16025" s="21" t="s">
        <v>137</v>
      </c>
      <c r="D16025" s="29" t="n">
        <v>65.79</v>
      </c>
      <c r="E16025" s="29" t="n">
        <f aca="false">D16025/10</f>
        <v>6.579</v>
      </c>
      <c r="F16025" s="29" t="n">
        <f aca="false">(E16025+Einstellungen!$B$20)*(1+Einstellungen!$B$10)</f>
        <v>30.02965</v>
      </c>
      <c r="G16025" s="21" t="str">
        <f aca="false">IF(F16025&lt;Einstellungen!$B$5,"ja","nein")</f>
        <v>nein</v>
      </c>
      <c r="H16025" s="21" t="s">
        <v>35</v>
      </c>
      <c r="I16025" s="29" t="n">
        <f aca="false">INDEX(Einstellungen!$B$27:$B$50,16)</f>
        <v>0.95</v>
      </c>
      <c r="J16025" s="29" t="n">
        <f aca="false">F16025*I16025</f>
        <v>28.5281675</v>
      </c>
    </row>
    <row r="16026" customFormat="false" ht="15" hidden="false" customHeight="false" outlineLevel="0" collapsed="false">
      <c r="A16026" s="28" t="n">
        <v>46248</v>
      </c>
      <c r="B16026" s="21" t="s">
        <v>128</v>
      </c>
      <c r="C16026" s="21" t="s">
        <v>137</v>
      </c>
      <c r="D16026" s="29" t="n">
        <v>116.32</v>
      </c>
      <c r="E16026" s="29" t="n">
        <f aca="false">D16026/10</f>
        <v>11.632</v>
      </c>
      <c r="F16026" s="29" t="n">
        <f aca="false">(E16026+Einstellungen!$B$20)*(1+Einstellungen!$B$10)</f>
        <v>36.04272</v>
      </c>
      <c r="G16026" s="21" t="str">
        <f aca="false">IF(F16026&lt;Einstellungen!$B$5,"ja","nein")</f>
        <v>nein</v>
      </c>
      <c r="H16026" s="21" t="s">
        <v>35</v>
      </c>
      <c r="I16026" s="29" t="n">
        <f aca="false">INDEX(Einstellungen!$B$27:$B$50,17)</f>
        <v>0.95</v>
      </c>
      <c r="J16026" s="29" t="n">
        <f aca="false">F16026*I16026</f>
        <v>34.240584</v>
      </c>
    </row>
    <row r="16027" customFormat="false" ht="15" hidden="false" customHeight="false" outlineLevel="0" collapsed="false">
      <c r="A16027" s="28" t="n">
        <v>46248</v>
      </c>
      <c r="B16027" s="21" t="s">
        <v>129</v>
      </c>
      <c r="C16027" s="21" t="s">
        <v>137</v>
      </c>
      <c r="D16027" s="29" t="n">
        <v>143.655</v>
      </c>
      <c r="E16027" s="29" t="n">
        <f aca="false">D16027/10</f>
        <v>14.3655</v>
      </c>
      <c r="F16027" s="29" t="n">
        <f aca="false">(E16027+Einstellungen!$B$20)*(1+Einstellungen!$B$10)</f>
        <v>39.295585</v>
      </c>
      <c r="G16027" s="21" t="str">
        <f aca="false">IF(F16027&lt;Einstellungen!$B$5,"ja","nein")</f>
        <v>nein</v>
      </c>
      <c r="H16027" s="21" t="s">
        <v>35</v>
      </c>
      <c r="I16027" s="29" t="n">
        <f aca="false">INDEX(Einstellungen!$B$27:$B$50,18)</f>
        <v>1.1</v>
      </c>
      <c r="J16027" s="29" t="n">
        <f aca="false">F16027*I16027</f>
        <v>43.2251435</v>
      </c>
    </row>
    <row r="16028" customFormat="false" ht="15" hidden="false" customHeight="false" outlineLevel="0" collapsed="false">
      <c r="A16028" s="28" t="n">
        <v>46248</v>
      </c>
      <c r="B16028" s="21" t="s">
        <v>130</v>
      </c>
      <c r="C16028" s="21" t="s">
        <v>137</v>
      </c>
      <c r="D16028" s="29" t="n">
        <v>179.99</v>
      </c>
      <c r="E16028" s="29" t="n">
        <f aca="false">D16028/10</f>
        <v>17.999</v>
      </c>
      <c r="F16028" s="29" t="n">
        <f aca="false">(E16028+Einstellungen!$B$20)*(1+Einstellungen!$B$10)</f>
        <v>43.61945</v>
      </c>
      <c r="G16028" s="21" t="str">
        <f aca="false">IF(F16028&lt;Einstellungen!$B$5,"ja","nein")</f>
        <v>nein</v>
      </c>
      <c r="H16028" s="21" t="s">
        <v>35</v>
      </c>
      <c r="I16028" s="29" t="n">
        <f aca="false">INDEX(Einstellungen!$B$27:$B$50,19)</f>
        <v>1.35</v>
      </c>
      <c r="J16028" s="29" t="n">
        <f aca="false">F16028*I16028</f>
        <v>58.8862575</v>
      </c>
    </row>
    <row r="16029" customFormat="false" ht="15" hidden="false" customHeight="false" outlineLevel="0" collapsed="false">
      <c r="A16029" s="28" t="n">
        <v>46248</v>
      </c>
      <c r="B16029" s="21" t="s">
        <v>131</v>
      </c>
      <c r="C16029" s="21" t="s">
        <v>137</v>
      </c>
      <c r="D16029" s="29" t="n">
        <v>246.81</v>
      </c>
      <c r="E16029" s="29" t="n">
        <f aca="false">D16029/10</f>
        <v>24.681</v>
      </c>
      <c r="F16029" s="29" t="n">
        <f aca="false">(E16029+Einstellungen!$B$20)*(1+Einstellungen!$B$10)</f>
        <v>51.57103</v>
      </c>
      <c r="G16029" s="21" t="str">
        <f aca="false">IF(F16029&lt;Einstellungen!$B$5,"ja","nein")</f>
        <v>nein</v>
      </c>
      <c r="H16029" s="21" t="s">
        <v>35</v>
      </c>
      <c r="I16029" s="29" t="n">
        <f aca="false">INDEX(Einstellungen!$B$27:$B$50,20)</f>
        <v>1.45</v>
      </c>
      <c r="J16029" s="29" t="n">
        <f aca="false">F16029*I16029</f>
        <v>74.7779935</v>
      </c>
    </row>
    <row r="16030" customFormat="false" ht="15" hidden="false" customHeight="false" outlineLevel="0" collapsed="false">
      <c r="A16030" s="28" t="n">
        <v>46248</v>
      </c>
      <c r="B16030" s="21" t="s">
        <v>132</v>
      </c>
      <c r="C16030" s="21" t="s">
        <v>137</v>
      </c>
      <c r="D16030" s="29" t="n">
        <v>263.725</v>
      </c>
      <c r="E16030" s="29" t="n">
        <f aca="false">D16030/10</f>
        <v>26.3725</v>
      </c>
      <c r="F16030" s="29" t="n">
        <f aca="false">(E16030+Einstellungen!$B$20)*(1+Einstellungen!$B$10)</f>
        <v>53.583915</v>
      </c>
      <c r="G16030" s="21" t="str">
        <f aca="false">IF(F16030&lt;Einstellungen!$B$5,"ja","nein")</f>
        <v>nein</v>
      </c>
      <c r="H16030" s="21" t="s">
        <v>35</v>
      </c>
      <c r="I16030" s="29" t="n">
        <f aca="false">INDEX(Einstellungen!$B$27:$B$50,21)</f>
        <v>1.4</v>
      </c>
      <c r="J16030" s="29" t="n">
        <f aca="false">F16030*I16030</f>
        <v>75.017481</v>
      </c>
    </row>
    <row r="16031" customFormat="false" ht="15" hidden="false" customHeight="false" outlineLevel="0" collapsed="false">
      <c r="A16031" s="28" t="n">
        <v>46248</v>
      </c>
      <c r="B16031" s="21" t="s">
        <v>133</v>
      </c>
      <c r="C16031" s="21" t="s">
        <v>137</v>
      </c>
      <c r="D16031" s="29" t="n">
        <v>231.57</v>
      </c>
      <c r="E16031" s="29" t="n">
        <f aca="false">D16031/10</f>
        <v>23.157</v>
      </c>
      <c r="F16031" s="29" t="n">
        <f aca="false">(E16031+Einstellungen!$B$20)*(1+Einstellungen!$B$10)</f>
        <v>49.75747</v>
      </c>
      <c r="G16031" s="21" t="str">
        <f aca="false">IF(F16031&lt;Einstellungen!$B$5,"ja","nein")</f>
        <v>nein</v>
      </c>
      <c r="H16031" s="21" t="s">
        <v>35</v>
      </c>
      <c r="I16031" s="29" t="n">
        <f aca="false">INDEX(Einstellungen!$B$27:$B$50,22)</f>
        <v>1.25</v>
      </c>
      <c r="J16031" s="29" t="n">
        <f aca="false">F16031*I16031</f>
        <v>62.1968375</v>
      </c>
    </row>
    <row r="16032" customFormat="false" ht="15" hidden="false" customHeight="false" outlineLevel="0" collapsed="false">
      <c r="A16032" s="28" t="n">
        <v>46248</v>
      </c>
      <c r="B16032" s="21" t="s">
        <v>134</v>
      </c>
      <c r="C16032" s="21" t="s">
        <v>137</v>
      </c>
      <c r="D16032" s="29" t="n">
        <v>198</v>
      </c>
      <c r="E16032" s="29" t="n">
        <f aca="false">D16032/10</f>
        <v>19.8</v>
      </c>
      <c r="F16032" s="29" t="n">
        <f aca="false">(E16032+Einstellungen!$B$20)*(1+Einstellungen!$B$10)</f>
        <v>45.76264</v>
      </c>
      <c r="G16032" s="21" t="str">
        <f aca="false">IF(F16032&lt;Einstellungen!$B$5,"ja","nein")</f>
        <v>nein</v>
      </c>
      <c r="H16032" s="21" t="s">
        <v>35</v>
      </c>
      <c r="I16032" s="29" t="n">
        <f aca="false">INDEX(Einstellungen!$B$27:$B$50,23)</f>
        <v>1.05</v>
      </c>
      <c r="J16032" s="29" t="n">
        <f aca="false">F16032*I16032</f>
        <v>48.050772</v>
      </c>
    </row>
    <row r="16033" customFormat="false" ht="15" hidden="false" customHeight="false" outlineLevel="0" collapsed="false">
      <c r="A16033" s="28" t="n">
        <v>46248</v>
      </c>
      <c r="B16033" s="21" t="s">
        <v>135</v>
      </c>
      <c r="C16033" s="21" t="s">
        <v>137</v>
      </c>
      <c r="D16033" s="29" t="n">
        <v>177.518</v>
      </c>
      <c r="E16033" s="29" t="n">
        <f aca="false">D16033/10</f>
        <v>17.7518</v>
      </c>
      <c r="F16033" s="29" t="n">
        <f aca="false">(E16033+Einstellungen!$B$20)*(1+Einstellungen!$B$10)</f>
        <v>43.325282</v>
      </c>
      <c r="G16033" s="21" t="str">
        <f aca="false">IF(F16033&lt;Einstellungen!$B$5,"ja","nein")</f>
        <v>nein</v>
      </c>
      <c r="H16033" s="21" t="s">
        <v>35</v>
      </c>
      <c r="I16033" s="29" t="n">
        <f aca="false">INDEX(Einstellungen!$B$27:$B$50,24)</f>
        <v>0.8</v>
      </c>
      <c r="J16033" s="29" t="n">
        <f aca="false">F16033*I16033</f>
        <v>34.6602256</v>
      </c>
    </row>
    <row r="16034" customFormat="false" ht="15" hidden="false" customHeight="false" outlineLevel="0" collapsed="false">
      <c r="A16034" s="28" t="n">
        <v>46249</v>
      </c>
      <c r="B16034" s="21" t="s">
        <v>111</v>
      </c>
      <c r="C16034" s="21" t="s">
        <v>138</v>
      </c>
      <c r="D16034" s="29" t="n">
        <v>169.447</v>
      </c>
      <c r="E16034" s="29" t="n">
        <f aca="false">D16034/10</f>
        <v>16.9447</v>
      </c>
      <c r="F16034" s="29" t="n">
        <f aca="false">(E16034+Einstellungen!$B$20)*(1+Einstellungen!$B$10)</f>
        <v>42.364833</v>
      </c>
      <c r="G16034" s="21" t="str">
        <f aca="false">IF(F16034&lt;Einstellungen!$B$5,"ja","nein")</f>
        <v>nein</v>
      </c>
      <c r="H16034" s="21" t="s">
        <v>35</v>
      </c>
      <c r="I16034" s="29" t="n">
        <f aca="false">INDEX(Einstellungen!$B$27:$B$50,1)</f>
        <v>0.6</v>
      </c>
      <c r="J16034" s="29" t="n">
        <f aca="false">F16034*I16034</f>
        <v>25.4188998</v>
      </c>
    </row>
    <row r="16035" customFormat="false" ht="15" hidden="false" customHeight="false" outlineLevel="0" collapsed="false">
      <c r="A16035" s="28" t="n">
        <v>46249</v>
      </c>
      <c r="B16035" s="21" t="s">
        <v>113</v>
      </c>
      <c r="C16035" s="21" t="s">
        <v>138</v>
      </c>
      <c r="D16035" s="29" t="n">
        <v>162.398</v>
      </c>
      <c r="E16035" s="29" t="n">
        <f aca="false">D16035/10</f>
        <v>16.2398</v>
      </c>
      <c r="F16035" s="29" t="n">
        <f aca="false">(E16035+Einstellungen!$B$20)*(1+Einstellungen!$B$10)</f>
        <v>41.526002</v>
      </c>
      <c r="G16035" s="21" t="str">
        <f aca="false">IF(F16035&lt;Einstellungen!$B$5,"ja","nein")</f>
        <v>nein</v>
      </c>
      <c r="H16035" s="21" t="s">
        <v>35</v>
      </c>
      <c r="I16035" s="29" t="n">
        <f aca="false">INDEX(Einstellungen!$B$27:$B$50,2)</f>
        <v>0.5</v>
      </c>
      <c r="J16035" s="29" t="n">
        <f aca="false">F16035*I16035</f>
        <v>20.763001</v>
      </c>
    </row>
    <row r="16036" customFormat="false" ht="15" hidden="false" customHeight="false" outlineLevel="0" collapsed="false">
      <c r="A16036" s="28" t="n">
        <v>46249</v>
      </c>
      <c r="B16036" s="21" t="s">
        <v>114</v>
      </c>
      <c r="C16036" s="21" t="s">
        <v>138</v>
      </c>
      <c r="D16036" s="29" t="n">
        <v>156.903</v>
      </c>
      <c r="E16036" s="29" t="n">
        <f aca="false">D16036/10</f>
        <v>15.6903</v>
      </c>
      <c r="F16036" s="29" t="n">
        <f aca="false">(E16036+Einstellungen!$B$20)*(1+Einstellungen!$B$10)</f>
        <v>40.872097</v>
      </c>
      <c r="G16036" s="21" t="str">
        <f aca="false">IF(F16036&lt;Einstellungen!$B$5,"ja","nein")</f>
        <v>nein</v>
      </c>
      <c r="H16036" s="21" t="s">
        <v>35</v>
      </c>
      <c r="I16036" s="29" t="n">
        <f aca="false">INDEX(Einstellungen!$B$27:$B$50,3)</f>
        <v>0.45</v>
      </c>
      <c r="J16036" s="29" t="n">
        <f aca="false">F16036*I16036</f>
        <v>18.39244365</v>
      </c>
    </row>
    <row r="16037" customFormat="false" ht="15" hidden="false" customHeight="false" outlineLevel="0" collapsed="false">
      <c r="A16037" s="28" t="n">
        <v>46249</v>
      </c>
      <c r="B16037" s="21" t="s">
        <v>115</v>
      </c>
      <c r="C16037" s="21" t="s">
        <v>138</v>
      </c>
      <c r="D16037" s="29" t="n">
        <v>156.938</v>
      </c>
      <c r="E16037" s="29" t="n">
        <f aca="false">D16037/10</f>
        <v>15.6938</v>
      </c>
      <c r="F16037" s="29" t="n">
        <f aca="false">(E16037+Einstellungen!$B$20)*(1+Einstellungen!$B$10)</f>
        <v>40.876262</v>
      </c>
      <c r="G16037" s="21" t="str">
        <f aca="false">IF(F16037&lt;Einstellungen!$B$5,"ja","nein")</f>
        <v>nein</v>
      </c>
      <c r="H16037" s="21" t="s">
        <v>35</v>
      </c>
      <c r="I16037" s="29" t="n">
        <f aca="false">INDEX(Einstellungen!$B$27:$B$50,4)</f>
        <v>0.45</v>
      </c>
      <c r="J16037" s="29" t="n">
        <f aca="false">F16037*I16037</f>
        <v>18.3943179</v>
      </c>
    </row>
    <row r="16038" customFormat="false" ht="15" hidden="false" customHeight="false" outlineLevel="0" collapsed="false">
      <c r="A16038" s="28" t="n">
        <v>46249</v>
      </c>
      <c r="B16038" s="21" t="s">
        <v>116</v>
      </c>
      <c r="C16038" s="21" t="s">
        <v>138</v>
      </c>
      <c r="D16038" s="29" t="n">
        <v>154.515</v>
      </c>
      <c r="E16038" s="29" t="n">
        <f aca="false">D16038/10</f>
        <v>15.4515</v>
      </c>
      <c r="F16038" s="29" t="n">
        <f aca="false">(E16038+Einstellungen!$B$20)*(1+Einstellungen!$B$10)</f>
        <v>40.587925</v>
      </c>
      <c r="G16038" s="21" t="str">
        <f aca="false">IF(F16038&lt;Einstellungen!$B$5,"ja","nein")</f>
        <v>nein</v>
      </c>
      <c r="H16038" s="21" t="s">
        <v>35</v>
      </c>
      <c r="I16038" s="29" t="n">
        <f aca="false">INDEX(Einstellungen!$B$27:$B$50,5)</f>
        <v>0.45</v>
      </c>
      <c r="J16038" s="29" t="n">
        <f aca="false">F16038*I16038</f>
        <v>18.26456625</v>
      </c>
    </row>
    <row r="16039" customFormat="false" ht="15" hidden="false" customHeight="false" outlineLevel="0" collapsed="false">
      <c r="A16039" s="28" t="n">
        <v>46249</v>
      </c>
      <c r="B16039" s="21" t="s">
        <v>117</v>
      </c>
      <c r="C16039" s="21" t="s">
        <v>138</v>
      </c>
      <c r="D16039" s="29" t="n">
        <v>153.843</v>
      </c>
      <c r="E16039" s="29" t="n">
        <f aca="false">D16039/10</f>
        <v>15.3843</v>
      </c>
      <c r="F16039" s="29" t="n">
        <f aca="false">(E16039+Einstellungen!$B$20)*(1+Einstellungen!$B$10)</f>
        <v>40.507957</v>
      </c>
      <c r="G16039" s="21" t="str">
        <f aca="false">IF(F16039&lt;Einstellungen!$B$5,"ja","nein")</f>
        <v>nein</v>
      </c>
      <c r="H16039" s="21" t="s">
        <v>35</v>
      </c>
      <c r="I16039" s="29" t="n">
        <f aca="false">INDEX(Einstellungen!$B$27:$B$50,6)</f>
        <v>0.5</v>
      </c>
      <c r="J16039" s="29" t="n">
        <f aca="false">F16039*I16039</f>
        <v>20.2539785</v>
      </c>
    </row>
    <row r="16040" customFormat="false" ht="15" hidden="false" customHeight="false" outlineLevel="0" collapsed="false">
      <c r="A16040" s="28" t="n">
        <v>46249</v>
      </c>
      <c r="B16040" s="21" t="s">
        <v>118</v>
      </c>
      <c r="C16040" s="21" t="s">
        <v>138</v>
      </c>
      <c r="D16040" s="29" t="n">
        <v>156.982</v>
      </c>
      <c r="E16040" s="29" t="n">
        <f aca="false">D16040/10</f>
        <v>15.6982</v>
      </c>
      <c r="F16040" s="29" t="n">
        <f aca="false">(E16040+Einstellungen!$B$20)*(1+Einstellungen!$B$10)</f>
        <v>40.881498</v>
      </c>
      <c r="G16040" s="21" t="str">
        <f aca="false">IF(F16040&lt;Einstellungen!$B$5,"ja","nein")</f>
        <v>nein</v>
      </c>
      <c r="H16040" s="21" t="s">
        <v>35</v>
      </c>
      <c r="I16040" s="29" t="n">
        <f aca="false">INDEX(Einstellungen!$B$27:$B$50,7)</f>
        <v>0.7</v>
      </c>
      <c r="J16040" s="29" t="n">
        <f aca="false">F16040*I16040</f>
        <v>28.6170486</v>
      </c>
    </row>
    <row r="16041" customFormat="false" ht="15" hidden="false" customHeight="false" outlineLevel="0" collapsed="false">
      <c r="A16041" s="28" t="n">
        <v>46249</v>
      </c>
      <c r="B16041" s="21" t="s">
        <v>119</v>
      </c>
      <c r="C16041" s="21" t="s">
        <v>138</v>
      </c>
      <c r="D16041" s="29" t="n">
        <v>151.935</v>
      </c>
      <c r="E16041" s="29" t="n">
        <f aca="false">D16041/10</f>
        <v>15.1935</v>
      </c>
      <c r="F16041" s="29" t="n">
        <f aca="false">(E16041+Einstellungen!$B$20)*(1+Einstellungen!$B$10)</f>
        <v>40.280905</v>
      </c>
      <c r="G16041" s="21" t="str">
        <f aca="false">IF(F16041&lt;Einstellungen!$B$5,"ja","nein")</f>
        <v>nein</v>
      </c>
      <c r="H16041" s="21" t="s">
        <v>35</v>
      </c>
      <c r="I16041" s="29" t="n">
        <f aca="false">INDEX(Einstellungen!$B$27:$B$50,8)</f>
        <v>0.95</v>
      </c>
      <c r="J16041" s="29" t="n">
        <f aca="false">F16041*I16041</f>
        <v>38.26685975</v>
      </c>
    </row>
    <row r="16042" customFormat="false" ht="15" hidden="false" customHeight="false" outlineLevel="0" collapsed="false">
      <c r="A16042" s="28" t="n">
        <v>46249</v>
      </c>
      <c r="B16042" s="21" t="s">
        <v>120</v>
      </c>
      <c r="C16042" s="21" t="s">
        <v>138</v>
      </c>
      <c r="D16042" s="29" t="n">
        <v>137.282</v>
      </c>
      <c r="E16042" s="29" t="n">
        <f aca="false">D16042/10</f>
        <v>13.7282</v>
      </c>
      <c r="F16042" s="29" t="n">
        <f aca="false">(E16042+Einstellungen!$B$20)*(1+Einstellungen!$B$10)</f>
        <v>38.537198</v>
      </c>
      <c r="G16042" s="21" t="str">
        <f aca="false">IF(F16042&lt;Einstellungen!$B$5,"ja","nein")</f>
        <v>nein</v>
      </c>
      <c r="H16042" s="21" t="s">
        <v>35</v>
      </c>
      <c r="I16042" s="29" t="n">
        <f aca="false">INDEX(Einstellungen!$B$27:$B$50,9)</f>
        <v>1.05</v>
      </c>
      <c r="J16042" s="29" t="n">
        <f aca="false">F16042*I16042</f>
        <v>40.4640579</v>
      </c>
    </row>
    <row r="16043" customFormat="false" ht="15" hidden="false" customHeight="false" outlineLevel="0" collapsed="false">
      <c r="A16043" s="28" t="n">
        <v>46249</v>
      </c>
      <c r="B16043" s="21" t="s">
        <v>121</v>
      </c>
      <c r="C16043" s="21" t="s">
        <v>138</v>
      </c>
      <c r="D16043" s="29" t="n">
        <v>109.675</v>
      </c>
      <c r="E16043" s="29" t="n">
        <f aca="false">D16043/10</f>
        <v>10.9675</v>
      </c>
      <c r="F16043" s="29" t="n">
        <f aca="false">(E16043+Einstellungen!$B$20)*(1+Einstellungen!$B$10)</f>
        <v>35.251965</v>
      </c>
      <c r="G16043" s="21" t="str">
        <f aca="false">IF(F16043&lt;Einstellungen!$B$5,"ja","nein")</f>
        <v>nein</v>
      </c>
      <c r="H16043" s="21" t="s">
        <v>35</v>
      </c>
      <c r="I16043" s="29" t="n">
        <f aca="false">INDEX(Einstellungen!$B$27:$B$50,10)</f>
        <v>1.05</v>
      </c>
      <c r="J16043" s="29" t="n">
        <f aca="false">F16043*I16043</f>
        <v>37.01456325</v>
      </c>
    </row>
    <row r="16044" customFormat="false" ht="15" hidden="false" customHeight="false" outlineLevel="0" collapsed="false">
      <c r="A16044" s="28" t="n">
        <v>46249</v>
      </c>
      <c r="B16044" s="21" t="s">
        <v>122</v>
      </c>
      <c r="C16044" s="21" t="s">
        <v>138</v>
      </c>
      <c r="D16044" s="29" t="n">
        <v>60.995</v>
      </c>
      <c r="E16044" s="29" t="n">
        <f aca="false">D16044/10</f>
        <v>6.0995</v>
      </c>
      <c r="F16044" s="29" t="n">
        <f aca="false">(E16044+Einstellungen!$B$20)*(1+Einstellungen!$B$10)</f>
        <v>29.459045</v>
      </c>
      <c r="G16044" s="21" t="str">
        <f aca="false">IF(F16044&lt;Einstellungen!$B$5,"ja","nein")</f>
        <v>nein</v>
      </c>
      <c r="H16044" s="21" t="s">
        <v>35</v>
      </c>
      <c r="I16044" s="29" t="n">
        <f aca="false">INDEX(Einstellungen!$B$27:$B$50,11)</f>
        <v>1.05</v>
      </c>
      <c r="J16044" s="29" t="n">
        <f aca="false">F16044*I16044</f>
        <v>30.93199725</v>
      </c>
    </row>
    <row r="16045" customFormat="false" ht="15" hidden="false" customHeight="false" outlineLevel="0" collapsed="false">
      <c r="A16045" s="28" t="n">
        <v>46249</v>
      </c>
      <c r="B16045" s="21" t="s">
        <v>123</v>
      </c>
      <c r="C16045" s="21" t="s">
        <v>138</v>
      </c>
      <c r="D16045" s="29" t="n">
        <v>21.215</v>
      </c>
      <c r="E16045" s="29" t="n">
        <f aca="false">D16045/10</f>
        <v>2.1215</v>
      </c>
      <c r="F16045" s="29" t="n">
        <f aca="false">(E16045+Einstellungen!$B$20)*(1+Einstellungen!$B$10)</f>
        <v>24.725225</v>
      </c>
      <c r="G16045" s="21" t="str">
        <f aca="false">IF(F16045&lt;Einstellungen!$B$5,"ja","nein")</f>
        <v>ja</v>
      </c>
      <c r="H16045" s="21" t="s">
        <v>35</v>
      </c>
      <c r="I16045" s="29" t="n">
        <f aca="false">INDEX(Einstellungen!$B$27:$B$50,12)</f>
        <v>1.1</v>
      </c>
      <c r="J16045" s="29" t="n">
        <f aca="false">F16045*I16045</f>
        <v>27.1977475</v>
      </c>
    </row>
    <row r="16046" customFormat="false" ht="15" hidden="false" customHeight="false" outlineLevel="0" collapsed="false">
      <c r="A16046" s="28" t="n">
        <v>46249</v>
      </c>
      <c r="B16046" s="21" t="s">
        <v>124</v>
      </c>
      <c r="C16046" s="21" t="s">
        <v>138</v>
      </c>
      <c r="D16046" s="29" t="n">
        <v>4.367</v>
      </c>
      <c r="E16046" s="29" t="n">
        <f aca="false">D16046/10</f>
        <v>0.4367</v>
      </c>
      <c r="F16046" s="29" t="n">
        <f aca="false">(E16046+Einstellungen!$B$20)*(1+Einstellungen!$B$10)</f>
        <v>22.720313</v>
      </c>
      <c r="G16046" s="21" t="str">
        <f aca="false">IF(F16046&lt;Einstellungen!$B$5,"ja","nein")</f>
        <v>ja</v>
      </c>
      <c r="H16046" s="21" t="s">
        <v>35</v>
      </c>
      <c r="I16046" s="29" t="n">
        <f aca="false">INDEX(Einstellungen!$B$27:$B$50,13)</f>
        <v>1.2</v>
      </c>
      <c r="J16046" s="29" t="n">
        <f aca="false">F16046*I16046</f>
        <v>27.2643756</v>
      </c>
    </row>
    <row r="16047" customFormat="false" ht="15" hidden="false" customHeight="false" outlineLevel="0" collapsed="false">
      <c r="A16047" s="28" t="n">
        <v>46249</v>
      </c>
      <c r="B16047" s="21" t="s">
        <v>125</v>
      </c>
      <c r="C16047" s="21" t="s">
        <v>138</v>
      </c>
      <c r="D16047" s="29" t="n">
        <v>1.008</v>
      </c>
      <c r="E16047" s="29" t="n">
        <f aca="false">D16047/10</f>
        <v>0.1008</v>
      </c>
      <c r="F16047" s="29" t="n">
        <f aca="false">(E16047+Einstellungen!$B$20)*(1+Einstellungen!$B$10)</f>
        <v>22.320592</v>
      </c>
      <c r="G16047" s="21" t="str">
        <f aca="false">IF(F16047&lt;Einstellungen!$B$5,"ja","nein")</f>
        <v>ja</v>
      </c>
      <c r="H16047" s="21" t="s">
        <v>35</v>
      </c>
      <c r="I16047" s="29" t="n">
        <f aca="false">INDEX(Einstellungen!$B$27:$B$50,14)</f>
        <v>1.15</v>
      </c>
      <c r="J16047" s="29" t="n">
        <f aca="false">F16047*I16047</f>
        <v>25.6686808</v>
      </c>
    </row>
    <row r="16048" customFormat="false" ht="15" hidden="false" customHeight="false" outlineLevel="0" collapsed="false">
      <c r="A16048" s="28" t="n">
        <v>46249</v>
      </c>
      <c r="B16048" s="21" t="s">
        <v>126</v>
      </c>
      <c r="C16048" s="21" t="s">
        <v>138</v>
      </c>
      <c r="D16048" s="29" t="n">
        <v>4.32</v>
      </c>
      <c r="E16048" s="29" t="n">
        <f aca="false">D16048/10</f>
        <v>0.432</v>
      </c>
      <c r="F16048" s="29" t="n">
        <f aca="false">(E16048+Einstellungen!$B$20)*(1+Einstellungen!$B$10)</f>
        <v>22.71472</v>
      </c>
      <c r="G16048" s="21" t="str">
        <f aca="false">IF(F16048&lt;Einstellungen!$B$5,"ja","nein")</f>
        <v>ja</v>
      </c>
      <c r="H16048" s="21" t="s">
        <v>35</v>
      </c>
      <c r="I16048" s="29" t="n">
        <f aca="false">INDEX(Einstellungen!$B$27:$B$50,15)</f>
        <v>1</v>
      </c>
      <c r="J16048" s="29" t="n">
        <f aca="false">F16048*I16048</f>
        <v>22.71472</v>
      </c>
    </row>
    <row r="16049" customFormat="false" ht="15" hidden="false" customHeight="false" outlineLevel="0" collapsed="false">
      <c r="A16049" s="28" t="n">
        <v>46249</v>
      </c>
      <c r="B16049" s="21" t="s">
        <v>127</v>
      </c>
      <c r="C16049" s="21" t="s">
        <v>138</v>
      </c>
      <c r="D16049" s="29" t="n">
        <v>15.098</v>
      </c>
      <c r="E16049" s="29" t="n">
        <f aca="false">D16049/10</f>
        <v>1.5098</v>
      </c>
      <c r="F16049" s="29" t="n">
        <f aca="false">(E16049+Einstellungen!$B$20)*(1+Einstellungen!$B$10)</f>
        <v>23.997302</v>
      </c>
      <c r="G16049" s="21" t="str">
        <f aca="false">IF(F16049&lt;Einstellungen!$B$5,"ja","nein")</f>
        <v>ja</v>
      </c>
      <c r="H16049" s="21" t="s">
        <v>35</v>
      </c>
      <c r="I16049" s="29" t="n">
        <f aca="false">INDEX(Einstellungen!$B$27:$B$50,16)</f>
        <v>0.95</v>
      </c>
      <c r="J16049" s="29" t="n">
        <f aca="false">F16049*I16049</f>
        <v>22.7974369</v>
      </c>
    </row>
    <row r="16050" customFormat="false" ht="15" hidden="false" customHeight="false" outlineLevel="0" collapsed="false">
      <c r="A16050" s="28" t="n">
        <v>46249</v>
      </c>
      <c r="B16050" s="21" t="s">
        <v>128</v>
      </c>
      <c r="C16050" s="21" t="s">
        <v>138</v>
      </c>
      <c r="D16050" s="29" t="n">
        <v>68.588</v>
      </c>
      <c r="E16050" s="29" t="n">
        <f aca="false">D16050/10</f>
        <v>6.8588</v>
      </c>
      <c r="F16050" s="29" t="n">
        <f aca="false">(E16050+Einstellungen!$B$20)*(1+Einstellungen!$B$10)</f>
        <v>30.362612</v>
      </c>
      <c r="G16050" s="21" t="str">
        <f aca="false">IF(F16050&lt;Einstellungen!$B$5,"ja","nein")</f>
        <v>nein</v>
      </c>
      <c r="H16050" s="21" t="s">
        <v>35</v>
      </c>
      <c r="I16050" s="29" t="n">
        <f aca="false">INDEX(Einstellungen!$B$27:$B$50,17)</f>
        <v>0.95</v>
      </c>
      <c r="J16050" s="29" t="n">
        <f aca="false">F16050*I16050</f>
        <v>28.8444814</v>
      </c>
    </row>
    <row r="16051" customFormat="false" ht="15" hidden="false" customHeight="false" outlineLevel="0" collapsed="false">
      <c r="A16051" s="28" t="n">
        <v>46249</v>
      </c>
      <c r="B16051" s="21" t="s">
        <v>129</v>
      </c>
      <c r="C16051" s="21" t="s">
        <v>138</v>
      </c>
      <c r="D16051" s="29" t="n">
        <v>130.463</v>
      </c>
      <c r="E16051" s="29" t="n">
        <f aca="false">D16051/10</f>
        <v>13.0463</v>
      </c>
      <c r="F16051" s="29" t="n">
        <f aca="false">(E16051+Einstellungen!$B$20)*(1+Einstellungen!$B$10)</f>
        <v>37.725737</v>
      </c>
      <c r="G16051" s="21" t="str">
        <f aca="false">IF(F16051&lt;Einstellungen!$B$5,"ja","nein")</f>
        <v>nein</v>
      </c>
      <c r="H16051" s="21" t="s">
        <v>35</v>
      </c>
      <c r="I16051" s="29" t="n">
        <f aca="false">INDEX(Einstellungen!$B$27:$B$50,18)</f>
        <v>1.1</v>
      </c>
      <c r="J16051" s="29" t="n">
        <f aca="false">F16051*I16051</f>
        <v>41.4983107</v>
      </c>
    </row>
    <row r="16052" customFormat="false" ht="15" hidden="false" customHeight="false" outlineLevel="0" collapsed="false">
      <c r="A16052" s="28" t="n">
        <v>46249</v>
      </c>
      <c r="B16052" s="21" t="s">
        <v>130</v>
      </c>
      <c r="C16052" s="21" t="s">
        <v>138</v>
      </c>
      <c r="D16052" s="29" t="n">
        <v>164.512</v>
      </c>
      <c r="E16052" s="29" t="n">
        <f aca="false">D16052/10</f>
        <v>16.4512</v>
      </c>
      <c r="F16052" s="29" t="n">
        <f aca="false">(E16052+Einstellungen!$B$20)*(1+Einstellungen!$B$10)</f>
        <v>41.777568</v>
      </c>
      <c r="G16052" s="21" t="str">
        <f aca="false">IF(F16052&lt;Einstellungen!$B$5,"ja","nein")</f>
        <v>nein</v>
      </c>
      <c r="H16052" s="21" t="s">
        <v>35</v>
      </c>
      <c r="I16052" s="29" t="n">
        <f aca="false">INDEX(Einstellungen!$B$27:$B$50,19)</f>
        <v>1.35</v>
      </c>
      <c r="J16052" s="29" t="n">
        <f aca="false">F16052*I16052</f>
        <v>56.3997168</v>
      </c>
    </row>
    <row r="16053" customFormat="false" ht="15" hidden="false" customHeight="false" outlineLevel="0" collapsed="false">
      <c r="A16053" s="28" t="n">
        <v>46249</v>
      </c>
      <c r="B16053" s="21" t="s">
        <v>131</v>
      </c>
      <c r="C16053" s="21" t="s">
        <v>138</v>
      </c>
      <c r="D16053" s="29" t="n">
        <v>179.965</v>
      </c>
      <c r="E16053" s="29" t="n">
        <f aca="false">D16053/10</f>
        <v>17.9965</v>
      </c>
      <c r="F16053" s="29" t="n">
        <f aca="false">(E16053+Einstellungen!$B$20)*(1+Einstellungen!$B$10)</f>
        <v>43.616475</v>
      </c>
      <c r="G16053" s="21" t="str">
        <f aca="false">IF(F16053&lt;Einstellungen!$B$5,"ja","nein")</f>
        <v>nein</v>
      </c>
      <c r="H16053" s="21" t="s">
        <v>35</v>
      </c>
      <c r="I16053" s="29" t="n">
        <f aca="false">INDEX(Einstellungen!$B$27:$B$50,20)</f>
        <v>1.45</v>
      </c>
      <c r="J16053" s="29" t="n">
        <f aca="false">F16053*I16053</f>
        <v>63.24388875</v>
      </c>
    </row>
    <row r="16054" customFormat="false" ht="15" hidden="false" customHeight="false" outlineLevel="0" collapsed="false">
      <c r="A16054" s="28" t="n">
        <v>46249</v>
      </c>
      <c r="B16054" s="21" t="s">
        <v>132</v>
      </c>
      <c r="C16054" s="21" t="s">
        <v>138</v>
      </c>
      <c r="D16054" s="29" t="n">
        <v>184.99</v>
      </c>
      <c r="E16054" s="29" t="n">
        <f aca="false">D16054/10</f>
        <v>18.499</v>
      </c>
      <c r="F16054" s="29" t="n">
        <f aca="false">(E16054+Einstellungen!$B$20)*(1+Einstellungen!$B$10)</f>
        <v>44.21445</v>
      </c>
      <c r="G16054" s="21" t="str">
        <f aca="false">IF(F16054&lt;Einstellungen!$B$5,"ja","nein")</f>
        <v>nein</v>
      </c>
      <c r="H16054" s="21" t="s">
        <v>35</v>
      </c>
      <c r="I16054" s="29" t="n">
        <f aca="false">INDEX(Einstellungen!$B$27:$B$50,21)</f>
        <v>1.4</v>
      </c>
      <c r="J16054" s="29" t="n">
        <f aca="false">F16054*I16054</f>
        <v>61.90023</v>
      </c>
    </row>
    <row r="16055" customFormat="false" ht="15" hidden="false" customHeight="false" outlineLevel="0" collapsed="false">
      <c r="A16055" s="28" t="n">
        <v>46249</v>
      </c>
      <c r="B16055" s="21" t="s">
        <v>133</v>
      </c>
      <c r="C16055" s="21" t="s">
        <v>138</v>
      </c>
      <c r="D16055" s="29" t="n">
        <v>183.343</v>
      </c>
      <c r="E16055" s="29" t="n">
        <f aca="false">D16055/10</f>
        <v>18.3343</v>
      </c>
      <c r="F16055" s="29" t="n">
        <f aca="false">(E16055+Einstellungen!$B$20)*(1+Einstellungen!$B$10)</f>
        <v>44.018457</v>
      </c>
      <c r="G16055" s="21" t="str">
        <f aca="false">IF(F16055&lt;Einstellungen!$B$5,"ja","nein")</f>
        <v>nein</v>
      </c>
      <c r="H16055" s="21" t="s">
        <v>35</v>
      </c>
      <c r="I16055" s="29" t="n">
        <f aca="false">INDEX(Einstellungen!$B$27:$B$50,22)</f>
        <v>1.25</v>
      </c>
      <c r="J16055" s="29" t="n">
        <f aca="false">F16055*I16055</f>
        <v>55.02307125</v>
      </c>
    </row>
    <row r="16056" customFormat="false" ht="15" hidden="false" customHeight="false" outlineLevel="0" collapsed="false">
      <c r="A16056" s="28" t="n">
        <v>46249</v>
      </c>
      <c r="B16056" s="21" t="s">
        <v>134</v>
      </c>
      <c r="C16056" s="21" t="s">
        <v>138</v>
      </c>
      <c r="D16056" s="29" t="n">
        <v>179.593</v>
      </c>
      <c r="E16056" s="29" t="n">
        <f aca="false">D16056/10</f>
        <v>17.9593</v>
      </c>
      <c r="F16056" s="29" t="n">
        <f aca="false">(E16056+Einstellungen!$B$20)*(1+Einstellungen!$B$10)</f>
        <v>43.572207</v>
      </c>
      <c r="G16056" s="21" t="str">
        <f aca="false">IF(F16056&lt;Einstellungen!$B$5,"ja","nein")</f>
        <v>nein</v>
      </c>
      <c r="H16056" s="21" t="s">
        <v>35</v>
      </c>
      <c r="I16056" s="29" t="n">
        <f aca="false">INDEX(Einstellungen!$B$27:$B$50,23)</f>
        <v>1.05</v>
      </c>
      <c r="J16056" s="29" t="n">
        <f aca="false">F16056*I16056</f>
        <v>45.75081735</v>
      </c>
    </row>
    <row r="16057" customFormat="false" ht="15" hidden="false" customHeight="false" outlineLevel="0" collapsed="false">
      <c r="A16057" s="28" t="n">
        <v>46249</v>
      </c>
      <c r="B16057" s="21" t="s">
        <v>135</v>
      </c>
      <c r="C16057" s="21" t="s">
        <v>138</v>
      </c>
      <c r="D16057" s="29" t="n">
        <v>173.99</v>
      </c>
      <c r="E16057" s="29" t="n">
        <f aca="false">D16057/10</f>
        <v>17.399</v>
      </c>
      <c r="F16057" s="29" t="n">
        <f aca="false">(E16057+Einstellungen!$B$20)*(1+Einstellungen!$B$10)</f>
        <v>42.90545</v>
      </c>
      <c r="G16057" s="21" t="str">
        <f aca="false">IF(F16057&lt;Einstellungen!$B$5,"ja","nein")</f>
        <v>nein</v>
      </c>
      <c r="H16057" s="21" t="s">
        <v>35</v>
      </c>
      <c r="I16057" s="29" t="n">
        <f aca="false">INDEX(Einstellungen!$B$27:$B$50,24)</f>
        <v>0.8</v>
      </c>
      <c r="J16057" s="29" t="n">
        <f aca="false">F16057*I16057</f>
        <v>34.32436</v>
      </c>
    </row>
    <row r="16058" customFormat="false" ht="15" hidden="false" customHeight="false" outlineLevel="0" collapsed="false">
      <c r="A16058" s="28" t="n">
        <v>46250</v>
      </c>
      <c r="B16058" s="21" t="s">
        <v>111</v>
      </c>
      <c r="C16058" s="21" t="s">
        <v>139</v>
      </c>
      <c r="D16058" s="29" t="n">
        <v>174.312</v>
      </c>
      <c r="E16058" s="29" t="n">
        <f aca="false">D16058/10</f>
        <v>17.4312</v>
      </c>
      <c r="F16058" s="29" t="n">
        <f aca="false">(E16058+Einstellungen!$B$20)*(1+Einstellungen!$B$10)</f>
        <v>42.943768</v>
      </c>
      <c r="G16058" s="21" t="str">
        <f aca="false">IF(F16058&lt;Einstellungen!$B$5,"ja","nein")</f>
        <v>nein</v>
      </c>
      <c r="H16058" s="21" t="s">
        <v>35</v>
      </c>
      <c r="I16058" s="29" t="n">
        <f aca="false">INDEX(Einstellungen!$B$27:$B$50,1)</f>
        <v>0.6</v>
      </c>
      <c r="J16058" s="29" t="n">
        <f aca="false">F16058*I16058</f>
        <v>25.7662608</v>
      </c>
    </row>
    <row r="16059" customFormat="false" ht="15" hidden="false" customHeight="false" outlineLevel="0" collapsed="false">
      <c r="A16059" s="28" t="n">
        <v>46250</v>
      </c>
      <c r="B16059" s="21" t="s">
        <v>113</v>
      </c>
      <c r="C16059" s="21" t="s">
        <v>139</v>
      </c>
      <c r="D16059" s="29" t="n">
        <v>168.587</v>
      </c>
      <c r="E16059" s="29" t="n">
        <f aca="false">D16059/10</f>
        <v>16.8587</v>
      </c>
      <c r="F16059" s="29" t="n">
        <f aca="false">(E16059+Einstellungen!$B$20)*(1+Einstellungen!$B$10)</f>
        <v>42.262493</v>
      </c>
      <c r="G16059" s="21" t="str">
        <f aca="false">IF(F16059&lt;Einstellungen!$B$5,"ja","nein")</f>
        <v>nein</v>
      </c>
      <c r="H16059" s="21" t="s">
        <v>35</v>
      </c>
      <c r="I16059" s="29" t="n">
        <f aca="false">INDEX(Einstellungen!$B$27:$B$50,2)</f>
        <v>0.5</v>
      </c>
      <c r="J16059" s="29" t="n">
        <f aca="false">F16059*I16059</f>
        <v>21.1312465</v>
      </c>
    </row>
    <row r="16060" customFormat="false" ht="15" hidden="false" customHeight="false" outlineLevel="0" collapsed="false">
      <c r="A16060" s="28" t="n">
        <v>46250</v>
      </c>
      <c r="B16060" s="21" t="s">
        <v>114</v>
      </c>
      <c r="C16060" s="21" t="s">
        <v>139</v>
      </c>
      <c r="D16060" s="29" t="n">
        <v>165.33</v>
      </c>
      <c r="E16060" s="29" t="n">
        <f aca="false">D16060/10</f>
        <v>16.533</v>
      </c>
      <c r="F16060" s="29" t="n">
        <f aca="false">(E16060+Einstellungen!$B$20)*(1+Einstellungen!$B$10)</f>
        <v>41.87491</v>
      </c>
      <c r="G16060" s="21" t="str">
        <f aca="false">IF(F16060&lt;Einstellungen!$B$5,"ja","nein")</f>
        <v>nein</v>
      </c>
      <c r="H16060" s="21" t="s">
        <v>35</v>
      </c>
      <c r="I16060" s="29" t="n">
        <f aca="false">INDEX(Einstellungen!$B$27:$B$50,3)</f>
        <v>0.45</v>
      </c>
      <c r="J16060" s="29" t="n">
        <f aca="false">F16060*I16060</f>
        <v>18.8437095</v>
      </c>
    </row>
    <row r="16061" customFormat="false" ht="15" hidden="false" customHeight="false" outlineLevel="0" collapsed="false">
      <c r="A16061" s="28" t="n">
        <v>46250</v>
      </c>
      <c r="B16061" s="21" t="s">
        <v>115</v>
      </c>
      <c r="C16061" s="21" t="s">
        <v>139</v>
      </c>
      <c r="D16061" s="29" t="n">
        <v>157.535</v>
      </c>
      <c r="E16061" s="29" t="n">
        <f aca="false">D16061/10</f>
        <v>15.7535</v>
      </c>
      <c r="F16061" s="29" t="n">
        <f aca="false">(E16061+Einstellungen!$B$20)*(1+Einstellungen!$B$10)</f>
        <v>40.947305</v>
      </c>
      <c r="G16061" s="21" t="str">
        <f aca="false">IF(F16061&lt;Einstellungen!$B$5,"ja","nein")</f>
        <v>nein</v>
      </c>
      <c r="H16061" s="21" t="s">
        <v>35</v>
      </c>
      <c r="I16061" s="29" t="n">
        <f aca="false">INDEX(Einstellungen!$B$27:$B$50,4)</f>
        <v>0.45</v>
      </c>
      <c r="J16061" s="29" t="n">
        <f aca="false">F16061*I16061</f>
        <v>18.42628725</v>
      </c>
    </row>
    <row r="16062" customFormat="false" ht="15" hidden="false" customHeight="false" outlineLevel="0" collapsed="false">
      <c r="A16062" s="28" t="n">
        <v>46250</v>
      </c>
      <c r="B16062" s="21" t="s">
        <v>116</v>
      </c>
      <c r="C16062" s="21" t="s">
        <v>139</v>
      </c>
      <c r="D16062" s="29" t="n">
        <v>156.9</v>
      </c>
      <c r="E16062" s="29" t="n">
        <f aca="false">D16062/10</f>
        <v>15.69</v>
      </c>
      <c r="F16062" s="29" t="n">
        <f aca="false">(E16062+Einstellungen!$B$20)*(1+Einstellungen!$B$10)</f>
        <v>40.87174</v>
      </c>
      <c r="G16062" s="21" t="str">
        <f aca="false">IF(F16062&lt;Einstellungen!$B$5,"ja","nein")</f>
        <v>nein</v>
      </c>
      <c r="H16062" s="21" t="s">
        <v>35</v>
      </c>
      <c r="I16062" s="29" t="n">
        <f aca="false">INDEX(Einstellungen!$B$27:$B$50,5)</f>
        <v>0.45</v>
      </c>
      <c r="J16062" s="29" t="n">
        <f aca="false">F16062*I16062</f>
        <v>18.392283</v>
      </c>
    </row>
    <row r="16063" customFormat="false" ht="15" hidden="false" customHeight="false" outlineLevel="0" collapsed="false">
      <c r="A16063" s="28" t="n">
        <v>46250</v>
      </c>
      <c r="B16063" s="21" t="s">
        <v>117</v>
      </c>
      <c r="C16063" s="21" t="s">
        <v>139</v>
      </c>
      <c r="D16063" s="29" t="n">
        <v>156.945</v>
      </c>
      <c r="E16063" s="29" t="n">
        <f aca="false">D16063/10</f>
        <v>15.6945</v>
      </c>
      <c r="F16063" s="29" t="n">
        <f aca="false">(E16063+Einstellungen!$B$20)*(1+Einstellungen!$B$10)</f>
        <v>40.877095</v>
      </c>
      <c r="G16063" s="21" t="str">
        <f aca="false">IF(F16063&lt;Einstellungen!$B$5,"ja","nein")</f>
        <v>nein</v>
      </c>
      <c r="H16063" s="21" t="s">
        <v>35</v>
      </c>
      <c r="I16063" s="29" t="n">
        <f aca="false">INDEX(Einstellungen!$B$27:$B$50,6)</f>
        <v>0.5</v>
      </c>
      <c r="J16063" s="29" t="n">
        <f aca="false">F16063*I16063</f>
        <v>20.4385475</v>
      </c>
    </row>
    <row r="16064" customFormat="false" ht="15" hidden="false" customHeight="false" outlineLevel="0" collapsed="false">
      <c r="A16064" s="28" t="n">
        <v>46250</v>
      </c>
      <c r="B16064" s="21" t="s">
        <v>118</v>
      </c>
      <c r="C16064" s="21" t="s">
        <v>139</v>
      </c>
      <c r="D16064" s="29" t="n">
        <v>156.6</v>
      </c>
      <c r="E16064" s="29" t="n">
        <f aca="false">D16064/10</f>
        <v>15.66</v>
      </c>
      <c r="F16064" s="29" t="n">
        <f aca="false">(E16064+Einstellungen!$B$20)*(1+Einstellungen!$B$10)</f>
        <v>40.83604</v>
      </c>
      <c r="G16064" s="21" t="str">
        <f aca="false">IF(F16064&lt;Einstellungen!$B$5,"ja","nein")</f>
        <v>nein</v>
      </c>
      <c r="H16064" s="21" t="s">
        <v>35</v>
      </c>
      <c r="I16064" s="29" t="n">
        <f aca="false">INDEX(Einstellungen!$B$27:$B$50,7)</f>
        <v>0.7</v>
      </c>
      <c r="J16064" s="29" t="n">
        <f aca="false">F16064*I16064</f>
        <v>28.585228</v>
      </c>
    </row>
    <row r="16065" customFormat="false" ht="15" hidden="false" customHeight="false" outlineLevel="0" collapsed="false">
      <c r="A16065" s="28" t="n">
        <v>46250</v>
      </c>
      <c r="B16065" s="21" t="s">
        <v>119</v>
      </c>
      <c r="C16065" s="21" t="s">
        <v>139</v>
      </c>
      <c r="D16065" s="29" t="n">
        <v>150.37</v>
      </c>
      <c r="E16065" s="29" t="n">
        <f aca="false">D16065/10</f>
        <v>15.037</v>
      </c>
      <c r="F16065" s="29" t="n">
        <f aca="false">(E16065+Einstellungen!$B$20)*(1+Einstellungen!$B$10)</f>
        <v>40.09467</v>
      </c>
      <c r="G16065" s="21" t="str">
        <f aca="false">IF(F16065&lt;Einstellungen!$B$5,"ja","nein")</f>
        <v>nein</v>
      </c>
      <c r="H16065" s="21" t="s">
        <v>35</v>
      </c>
      <c r="I16065" s="29" t="n">
        <f aca="false">INDEX(Einstellungen!$B$27:$B$50,8)</f>
        <v>0.95</v>
      </c>
      <c r="J16065" s="29" t="n">
        <f aca="false">F16065*I16065</f>
        <v>38.0899365</v>
      </c>
    </row>
    <row r="16066" customFormat="false" ht="15" hidden="false" customHeight="false" outlineLevel="0" collapsed="false">
      <c r="A16066" s="28" t="n">
        <v>46250</v>
      </c>
      <c r="B16066" s="21" t="s">
        <v>120</v>
      </c>
      <c r="C16066" s="21" t="s">
        <v>139</v>
      </c>
      <c r="D16066" s="29" t="n">
        <v>145.832</v>
      </c>
      <c r="E16066" s="29" t="n">
        <f aca="false">D16066/10</f>
        <v>14.5832</v>
      </c>
      <c r="F16066" s="29" t="n">
        <f aca="false">(E16066+Einstellungen!$B$20)*(1+Einstellungen!$B$10)</f>
        <v>39.554648</v>
      </c>
      <c r="G16066" s="21" t="str">
        <f aca="false">IF(F16066&lt;Einstellungen!$B$5,"ja","nein")</f>
        <v>nein</v>
      </c>
      <c r="H16066" s="21" t="s">
        <v>35</v>
      </c>
      <c r="I16066" s="29" t="n">
        <f aca="false">INDEX(Einstellungen!$B$27:$B$50,9)</f>
        <v>1.05</v>
      </c>
      <c r="J16066" s="29" t="n">
        <f aca="false">F16066*I16066</f>
        <v>41.5323804</v>
      </c>
    </row>
    <row r="16067" customFormat="false" ht="15" hidden="false" customHeight="false" outlineLevel="0" collapsed="false">
      <c r="A16067" s="28" t="n">
        <v>46250</v>
      </c>
      <c r="B16067" s="21" t="s">
        <v>121</v>
      </c>
      <c r="C16067" s="21" t="s">
        <v>139</v>
      </c>
      <c r="D16067" s="29" t="n">
        <v>124.365</v>
      </c>
      <c r="E16067" s="29" t="n">
        <f aca="false">D16067/10</f>
        <v>12.4365</v>
      </c>
      <c r="F16067" s="29" t="n">
        <f aca="false">(E16067+Einstellungen!$B$20)*(1+Einstellungen!$B$10)</f>
        <v>37.000075</v>
      </c>
      <c r="G16067" s="21" t="str">
        <f aca="false">IF(F16067&lt;Einstellungen!$B$5,"ja","nein")</f>
        <v>nein</v>
      </c>
      <c r="H16067" s="21" t="s">
        <v>35</v>
      </c>
      <c r="I16067" s="29" t="n">
        <f aca="false">INDEX(Einstellungen!$B$27:$B$50,10)</f>
        <v>1.05</v>
      </c>
      <c r="J16067" s="29" t="n">
        <f aca="false">F16067*I16067</f>
        <v>38.85007875</v>
      </c>
    </row>
    <row r="16068" customFormat="false" ht="15" hidden="false" customHeight="false" outlineLevel="0" collapsed="false">
      <c r="A16068" s="28" t="n">
        <v>46250</v>
      </c>
      <c r="B16068" s="21" t="s">
        <v>122</v>
      </c>
      <c r="C16068" s="21" t="s">
        <v>139</v>
      </c>
      <c r="D16068" s="29" t="n">
        <v>96.9</v>
      </c>
      <c r="E16068" s="29" t="n">
        <f aca="false">D16068/10</f>
        <v>9.69</v>
      </c>
      <c r="F16068" s="29" t="n">
        <f aca="false">(E16068+Einstellungen!$B$20)*(1+Einstellungen!$B$10)</f>
        <v>33.73174</v>
      </c>
      <c r="G16068" s="21" t="str">
        <f aca="false">IF(F16068&lt;Einstellungen!$B$5,"ja","nein")</f>
        <v>nein</v>
      </c>
      <c r="H16068" s="21" t="s">
        <v>35</v>
      </c>
      <c r="I16068" s="29" t="n">
        <f aca="false">INDEX(Einstellungen!$B$27:$B$50,11)</f>
        <v>1.05</v>
      </c>
      <c r="J16068" s="29" t="n">
        <f aca="false">F16068*I16068</f>
        <v>35.418327</v>
      </c>
    </row>
    <row r="16069" customFormat="false" ht="15" hidden="false" customHeight="false" outlineLevel="0" collapsed="false">
      <c r="A16069" s="28" t="n">
        <v>46250</v>
      </c>
      <c r="B16069" s="21" t="s">
        <v>123</v>
      </c>
      <c r="C16069" s="21" t="s">
        <v>139</v>
      </c>
      <c r="D16069" s="29" t="n">
        <v>61.23</v>
      </c>
      <c r="E16069" s="29" t="n">
        <f aca="false">D16069/10</f>
        <v>6.123</v>
      </c>
      <c r="F16069" s="29" t="n">
        <f aca="false">(E16069+Einstellungen!$B$20)*(1+Einstellungen!$B$10)</f>
        <v>29.48701</v>
      </c>
      <c r="G16069" s="21" t="str">
        <f aca="false">IF(F16069&lt;Einstellungen!$B$5,"ja","nein")</f>
        <v>nein</v>
      </c>
      <c r="H16069" s="21" t="s">
        <v>35</v>
      </c>
      <c r="I16069" s="29" t="n">
        <f aca="false">INDEX(Einstellungen!$B$27:$B$50,12)</f>
        <v>1.1</v>
      </c>
      <c r="J16069" s="29" t="n">
        <f aca="false">F16069*I16069</f>
        <v>32.435711</v>
      </c>
    </row>
    <row r="16070" customFormat="false" ht="15" hidden="false" customHeight="false" outlineLevel="0" collapsed="false">
      <c r="A16070" s="28" t="n">
        <v>46250</v>
      </c>
      <c r="B16070" s="21" t="s">
        <v>124</v>
      </c>
      <c r="C16070" s="21" t="s">
        <v>139</v>
      </c>
      <c r="D16070" s="29" t="n">
        <v>43.53</v>
      </c>
      <c r="E16070" s="29" t="n">
        <f aca="false">D16070/10</f>
        <v>4.353</v>
      </c>
      <c r="F16070" s="29" t="n">
        <f aca="false">(E16070+Einstellungen!$B$20)*(1+Einstellungen!$B$10)</f>
        <v>27.38071</v>
      </c>
      <c r="G16070" s="21" t="str">
        <f aca="false">IF(F16070&lt;Einstellungen!$B$5,"ja","nein")</f>
        <v>ja</v>
      </c>
      <c r="H16070" s="21" t="s">
        <v>35</v>
      </c>
      <c r="I16070" s="29" t="n">
        <f aca="false">INDEX(Einstellungen!$B$27:$B$50,13)</f>
        <v>1.2</v>
      </c>
      <c r="J16070" s="29" t="n">
        <f aca="false">F16070*I16070</f>
        <v>32.856852</v>
      </c>
    </row>
    <row r="16071" customFormat="false" ht="15" hidden="false" customHeight="false" outlineLevel="0" collapsed="false">
      <c r="A16071" s="28" t="n">
        <v>46250</v>
      </c>
      <c r="B16071" s="21" t="s">
        <v>125</v>
      </c>
      <c r="C16071" s="21" t="s">
        <v>139</v>
      </c>
      <c r="D16071" s="29" t="n">
        <v>27.337</v>
      </c>
      <c r="E16071" s="29" t="n">
        <f aca="false">D16071/10</f>
        <v>2.7337</v>
      </c>
      <c r="F16071" s="29" t="n">
        <f aca="false">(E16071+Einstellungen!$B$20)*(1+Einstellungen!$B$10)</f>
        <v>25.453743</v>
      </c>
      <c r="G16071" s="21" t="str">
        <f aca="false">IF(F16071&lt;Einstellungen!$B$5,"ja","nein")</f>
        <v>ja</v>
      </c>
      <c r="H16071" s="21" t="s">
        <v>35</v>
      </c>
      <c r="I16071" s="29" t="n">
        <f aca="false">INDEX(Einstellungen!$B$27:$B$50,14)</f>
        <v>1.15</v>
      </c>
      <c r="J16071" s="29" t="n">
        <f aca="false">F16071*I16071</f>
        <v>29.27180445</v>
      </c>
    </row>
    <row r="16072" customFormat="false" ht="15" hidden="false" customHeight="false" outlineLevel="0" collapsed="false">
      <c r="A16072" s="28" t="n">
        <v>46250</v>
      </c>
      <c r="B16072" s="21" t="s">
        <v>126</v>
      </c>
      <c r="C16072" s="21" t="s">
        <v>139</v>
      </c>
      <c r="D16072" s="29" t="n">
        <v>36.557</v>
      </c>
      <c r="E16072" s="29" t="n">
        <f aca="false">D16072/10</f>
        <v>3.6557</v>
      </c>
      <c r="F16072" s="29" t="n">
        <f aca="false">(E16072+Einstellungen!$B$20)*(1+Einstellungen!$B$10)</f>
        <v>26.550923</v>
      </c>
      <c r="G16072" s="21" t="str">
        <f aca="false">IF(F16072&lt;Einstellungen!$B$5,"ja","nein")</f>
        <v>ja</v>
      </c>
      <c r="H16072" s="21" t="s">
        <v>35</v>
      </c>
      <c r="I16072" s="29" t="n">
        <f aca="false">INDEX(Einstellungen!$B$27:$B$50,15)</f>
        <v>1</v>
      </c>
      <c r="J16072" s="29" t="n">
        <f aca="false">F16072*I16072</f>
        <v>26.550923</v>
      </c>
    </row>
    <row r="16073" customFormat="false" ht="15" hidden="false" customHeight="false" outlineLevel="0" collapsed="false">
      <c r="A16073" s="28" t="n">
        <v>46250</v>
      </c>
      <c r="B16073" s="21" t="s">
        <v>127</v>
      </c>
      <c r="C16073" s="21" t="s">
        <v>139</v>
      </c>
      <c r="D16073" s="29" t="n">
        <v>67.703</v>
      </c>
      <c r="E16073" s="29" t="n">
        <f aca="false">D16073/10</f>
        <v>6.7703</v>
      </c>
      <c r="F16073" s="29" t="n">
        <f aca="false">(E16073+Einstellungen!$B$20)*(1+Einstellungen!$B$10)</f>
        <v>30.257297</v>
      </c>
      <c r="G16073" s="21" t="str">
        <f aca="false">IF(F16073&lt;Einstellungen!$B$5,"ja","nein")</f>
        <v>nein</v>
      </c>
      <c r="H16073" s="21" t="s">
        <v>35</v>
      </c>
      <c r="I16073" s="29" t="n">
        <f aca="false">INDEX(Einstellungen!$B$27:$B$50,16)</f>
        <v>0.95</v>
      </c>
      <c r="J16073" s="29" t="n">
        <f aca="false">F16073*I16073</f>
        <v>28.74443215</v>
      </c>
    </row>
    <row r="16074" customFormat="false" ht="15" hidden="false" customHeight="false" outlineLevel="0" collapsed="false">
      <c r="A16074" s="28" t="n">
        <v>46250</v>
      </c>
      <c r="B16074" s="21" t="s">
        <v>128</v>
      </c>
      <c r="C16074" s="21" t="s">
        <v>139</v>
      </c>
      <c r="D16074" s="29" t="n">
        <v>116.135</v>
      </c>
      <c r="E16074" s="29" t="n">
        <f aca="false">D16074/10</f>
        <v>11.6135</v>
      </c>
      <c r="F16074" s="29" t="n">
        <f aca="false">(E16074+Einstellungen!$B$20)*(1+Einstellungen!$B$10)</f>
        <v>36.020705</v>
      </c>
      <c r="G16074" s="21" t="str">
        <f aca="false">IF(F16074&lt;Einstellungen!$B$5,"ja","nein")</f>
        <v>nein</v>
      </c>
      <c r="H16074" s="21" t="s">
        <v>35</v>
      </c>
      <c r="I16074" s="29" t="n">
        <f aca="false">INDEX(Einstellungen!$B$27:$B$50,17)</f>
        <v>0.95</v>
      </c>
      <c r="J16074" s="29" t="n">
        <f aca="false">F16074*I16074</f>
        <v>34.21966975</v>
      </c>
    </row>
    <row r="16075" customFormat="false" ht="15" hidden="false" customHeight="false" outlineLevel="0" collapsed="false">
      <c r="A16075" s="28" t="n">
        <v>46250</v>
      </c>
      <c r="B16075" s="21" t="s">
        <v>129</v>
      </c>
      <c r="C16075" s="21" t="s">
        <v>139</v>
      </c>
      <c r="D16075" s="29" t="n">
        <v>145.325</v>
      </c>
      <c r="E16075" s="29" t="n">
        <f aca="false">D16075/10</f>
        <v>14.5325</v>
      </c>
      <c r="F16075" s="29" t="n">
        <f aca="false">(E16075+Einstellungen!$B$20)*(1+Einstellungen!$B$10)</f>
        <v>39.494315</v>
      </c>
      <c r="G16075" s="21" t="str">
        <f aca="false">IF(F16075&lt;Einstellungen!$B$5,"ja","nein")</f>
        <v>nein</v>
      </c>
      <c r="H16075" s="21" t="s">
        <v>35</v>
      </c>
      <c r="I16075" s="29" t="n">
        <f aca="false">INDEX(Einstellungen!$B$27:$B$50,18)</f>
        <v>1.1</v>
      </c>
      <c r="J16075" s="29" t="n">
        <f aca="false">F16075*I16075</f>
        <v>43.4437465</v>
      </c>
    </row>
    <row r="16076" customFormat="false" ht="15" hidden="false" customHeight="false" outlineLevel="0" collapsed="false">
      <c r="A16076" s="28" t="n">
        <v>46250</v>
      </c>
      <c r="B16076" s="21" t="s">
        <v>130</v>
      </c>
      <c r="C16076" s="21" t="s">
        <v>139</v>
      </c>
      <c r="D16076" s="29" t="n">
        <v>169.438</v>
      </c>
      <c r="E16076" s="29" t="n">
        <f aca="false">D16076/10</f>
        <v>16.9438</v>
      </c>
      <c r="F16076" s="29" t="n">
        <f aca="false">(E16076+Einstellungen!$B$20)*(1+Einstellungen!$B$10)</f>
        <v>42.363762</v>
      </c>
      <c r="G16076" s="21" t="str">
        <f aca="false">IF(F16076&lt;Einstellungen!$B$5,"ja","nein")</f>
        <v>nein</v>
      </c>
      <c r="H16076" s="21" t="s">
        <v>35</v>
      </c>
      <c r="I16076" s="29" t="n">
        <f aca="false">INDEX(Einstellungen!$B$27:$B$50,19)</f>
        <v>1.35</v>
      </c>
      <c r="J16076" s="29" t="n">
        <f aca="false">F16076*I16076</f>
        <v>57.1910787</v>
      </c>
    </row>
    <row r="16077" customFormat="false" ht="15" hidden="false" customHeight="false" outlineLevel="0" collapsed="false">
      <c r="A16077" s="28" t="n">
        <v>46250</v>
      </c>
      <c r="B16077" s="21" t="s">
        <v>131</v>
      </c>
      <c r="C16077" s="21" t="s">
        <v>139</v>
      </c>
      <c r="D16077" s="29" t="n">
        <v>187.97</v>
      </c>
      <c r="E16077" s="29" t="n">
        <f aca="false">D16077/10</f>
        <v>18.797</v>
      </c>
      <c r="F16077" s="29" t="n">
        <f aca="false">(E16077+Einstellungen!$B$20)*(1+Einstellungen!$B$10)</f>
        <v>44.56907</v>
      </c>
      <c r="G16077" s="21" t="str">
        <f aca="false">IF(F16077&lt;Einstellungen!$B$5,"ja","nein")</f>
        <v>nein</v>
      </c>
      <c r="H16077" s="21" t="s">
        <v>35</v>
      </c>
      <c r="I16077" s="29" t="n">
        <f aca="false">INDEX(Einstellungen!$B$27:$B$50,20)</f>
        <v>1.45</v>
      </c>
      <c r="J16077" s="29" t="n">
        <f aca="false">F16077*I16077</f>
        <v>64.6251515</v>
      </c>
    </row>
    <row r="16078" customFormat="false" ht="15" hidden="false" customHeight="false" outlineLevel="0" collapsed="false">
      <c r="A16078" s="28" t="n">
        <v>46250</v>
      </c>
      <c r="B16078" s="21" t="s">
        <v>132</v>
      </c>
      <c r="C16078" s="21" t="s">
        <v>139</v>
      </c>
      <c r="D16078" s="29" t="n">
        <v>200.018</v>
      </c>
      <c r="E16078" s="29" t="n">
        <f aca="false">D16078/10</f>
        <v>20.0018</v>
      </c>
      <c r="F16078" s="29" t="n">
        <f aca="false">(E16078+Einstellungen!$B$20)*(1+Einstellungen!$B$10)</f>
        <v>46.002782</v>
      </c>
      <c r="G16078" s="21" t="str">
        <f aca="false">IF(F16078&lt;Einstellungen!$B$5,"ja","nein")</f>
        <v>nein</v>
      </c>
      <c r="H16078" s="21" t="s">
        <v>35</v>
      </c>
      <c r="I16078" s="29" t="n">
        <f aca="false">INDEX(Einstellungen!$B$27:$B$50,21)</f>
        <v>1.4</v>
      </c>
      <c r="J16078" s="29" t="n">
        <f aca="false">F16078*I16078</f>
        <v>64.4038948</v>
      </c>
    </row>
    <row r="16079" customFormat="false" ht="15" hidden="false" customHeight="false" outlineLevel="0" collapsed="false">
      <c r="A16079" s="28" t="n">
        <v>46250</v>
      </c>
      <c r="B16079" s="21" t="s">
        <v>133</v>
      </c>
      <c r="C16079" s="21" t="s">
        <v>139</v>
      </c>
      <c r="D16079" s="29" t="n">
        <v>205.675</v>
      </c>
      <c r="E16079" s="29" t="n">
        <f aca="false">D16079/10</f>
        <v>20.5675</v>
      </c>
      <c r="F16079" s="29" t="n">
        <f aca="false">(E16079+Einstellungen!$B$20)*(1+Einstellungen!$B$10)</f>
        <v>46.675965</v>
      </c>
      <c r="G16079" s="21" t="str">
        <f aca="false">IF(F16079&lt;Einstellungen!$B$5,"ja","nein")</f>
        <v>nein</v>
      </c>
      <c r="H16079" s="21" t="s">
        <v>35</v>
      </c>
      <c r="I16079" s="29" t="n">
        <f aca="false">INDEX(Einstellungen!$B$27:$B$50,22)</f>
        <v>1.25</v>
      </c>
      <c r="J16079" s="29" t="n">
        <f aca="false">F16079*I16079</f>
        <v>58.34495625</v>
      </c>
    </row>
    <row r="16080" customFormat="false" ht="15" hidden="false" customHeight="false" outlineLevel="0" collapsed="false">
      <c r="A16080" s="28" t="n">
        <v>46250</v>
      </c>
      <c r="B16080" s="21" t="s">
        <v>134</v>
      </c>
      <c r="C16080" s="21" t="s">
        <v>139</v>
      </c>
      <c r="D16080" s="29" t="n">
        <v>206.535</v>
      </c>
      <c r="E16080" s="29" t="n">
        <f aca="false">D16080/10</f>
        <v>20.6535</v>
      </c>
      <c r="F16080" s="29" t="n">
        <f aca="false">(E16080+Einstellungen!$B$20)*(1+Einstellungen!$B$10)</f>
        <v>46.778305</v>
      </c>
      <c r="G16080" s="21" t="str">
        <f aca="false">IF(F16080&lt;Einstellungen!$B$5,"ja","nein")</f>
        <v>nein</v>
      </c>
      <c r="H16080" s="21" t="s">
        <v>35</v>
      </c>
      <c r="I16080" s="29" t="n">
        <f aca="false">INDEX(Einstellungen!$B$27:$B$50,23)</f>
        <v>1.05</v>
      </c>
      <c r="J16080" s="29" t="n">
        <f aca="false">F16080*I16080</f>
        <v>49.11722025</v>
      </c>
    </row>
    <row r="16081" customFormat="false" ht="15" hidden="false" customHeight="false" outlineLevel="0" collapsed="false">
      <c r="A16081" s="28" t="n">
        <v>46250</v>
      </c>
      <c r="B16081" s="21" t="s">
        <v>135</v>
      </c>
      <c r="C16081" s="21" t="s">
        <v>139</v>
      </c>
      <c r="D16081" s="29" t="n">
        <v>192.648</v>
      </c>
      <c r="E16081" s="29" t="n">
        <f aca="false">D16081/10</f>
        <v>19.2648</v>
      </c>
      <c r="F16081" s="29" t="n">
        <f aca="false">(E16081+Einstellungen!$B$20)*(1+Einstellungen!$B$10)</f>
        <v>45.125752</v>
      </c>
      <c r="G16081" s="21" t="str">
        <f aca="false">IF(F16081&lt;Einstellungen!$B$5,"ja","nein")</f>
        <v>nein</v>
      </c>
      <c r="H16081" s="21" t="s">
        <v>35</v>
      </c>
      <c r="I16081" s="29" t="n">
        <f aca="false">INDEX(Einstellungen!$B$27:$B$50,24)</f>
        <v>0.8</v>
      </c>
      <c r="J16081" s="29" t="n">
        <f aca="false">F16081*I16081</f>
        <v>36.1006016</v>
      </c>
    </row>
    <row r="16082" customFormat="false" ht="15" hidden="false" customHeight="false" outlineLevel="0" collapsed="false">
      <c r="A16082" s="28" t="n">
        <v>46251</v>
      </c>
      <c r="B16082" s="21" t="s">
        <v>111</v>
      </c>
      <c r="C16082" s="21" t="s">
        <v>140</v>
      </c>
      <c r="D16082" s="29" t="n">
        <v>192.127</v>
      </c>
      <c r="E16082" s="29" t="n">
        <f aca="false">D16082/10</f>
        <v>19.2127</v>
      </c>
      <c r="F16082" s="29" t="n">
        <f aca="false">(E16082+Einstellungen!$B$20)*(1+Einstellungen!$B$10)</f>
        <v>45.063753</v>
      </c>
      <c r="G16082" s="21" t="str">
        <f aca="false">IF(F16082&lt;Einstellungen!$B$5,"ja","nein")</f>
        <v>nein</v>
      </c>
      <c r="H16082" s="21" t="s">
        <v>35</v>
      </c>
      <c r="I16082" s="29" t="n">
        <f aca="false">INDEX(Einstellungen!$B$27:$B$50,1)</f>
        <v>0.6</v>
      </c>
      <c r="J16082" s="29" t="n">
        <f aca="false">F16082*I16082</f>
        <v>27.0382518</v>
      </c>
    </row>
    <row r="16083" customFormat="false" ht="15" hidden="false" customHeight="false" outlineLevel="0" collapsed="false">
      <c r="A16083" s="28" t="n">
        <v>46251</v>
      </c>
      <c r="B16083" s="21" t="s">
        <v>113</v>
      </c>
      <c r="C16083" s="21" t="s">
        <v>140</v>
      </c>
      <c r="D16083" s="29" t="n">
        <v>178.81</v>
      </c>
      <c r="E16083" s="29" t="n">
        <f aca="false">D16083/10</f>
        <v>17.881</v>
      </c>
      <c r="F16083" s="29" t="n">
        <f aca="false">(E16083+Einstellungen!$B$20)*(1+Einstellungen!$B$10)</f>
        <v>43.47903</v>
      </c>
      <c r="G16083" s="21" t="str">
        <f aca="false">IF(F16083&lt;Einstellungen!$B$5,"ja","nein")</f>
        <v>nein</v>
      </c>
      <c r="H16083" s="21" t="s">
        <v>35</v>
      </c>
      <c r="I16083" s="29" t="n">
        <f aca="false">INDEX(Einstellungen!$B$27:$B$50,2)</f>
        <v>0.5</v>
      </c>
      <c r="J16083" s="29" t="n">
        <f aca="false">F16083*I16083</f>
        <v>21.739515</v>
      </c>
    </row>
    <row r="16084" customFormat="false" ht="15" hidden="false" customHeight="false" outlineLevel="0" collapsed="false">
      <c r="A16084" s="28" t="n">
        <v>46251</v>
      </c>
      <c r="B16084" s="21" t="s">
        <v>114</v>
      </c>
      <c r="C16084" s="21" t="s">
        <v>140</v>
      </c>
      <c r="D16084" s="29" t="n">
        <v>163.9</v>
      </c>
      <c r="E16084" s="29" t="n">
        <f aca="false">D16084/10</f>
        <v>16.39</v>
      </c>
      <c r="F16084" s="29" t="n">
        <f aca="false">(E16084+Einstellungen!$B$20)*(1+Einstellungen!$B$10)</f>
        <v>41.70474</v>
      </c>
      <c r="G16084" s="21" t="str">
        <f aca="false">IF(F16084&lt;Einstellungen!$B$5,"ja","nein")</f>
        <v>nein</v>
      </c>
      <c r="H16084" s="21" t="s">
        <v>35</v>
      </c>
      <c r="I16084" s="29" t="n">
        <f aca="false">INDEX(Einstellungen!$B$27:$B$50,3)</f>
        <v>0.45</v>
      </c>
      <c r="J16084" s="29" t="n">
        <f aca="false">F16084*I16084</f>
        <v>18.767133</v>
      </c>
    </row>
    <row r="16085" customFormat="false" ht="15" hidden="false" customHeight="false" outlineLevel="0" collapsed="false">
      <c r="A16085" s="28" t="n">
        <v>46251</v>
      </c>
      <c r="B16085" s="21" t="s">
        <v>115</v>
      </c>
      <c r="C16085" s="21" t="s">
        <v>140</v>
      </c>
      <c r="D16085" s="29" t="n">
        <v>160.28</v>
      </c>
      <c r="E16085" s="29" t="n">
        <f aca="false">D16085/10</f>
        <v>16.028</v>
      </c>
      <c r="F16085" s="29" t="n">
        <f aca="false">(E16085+Einstellungen!$B$20)*(1+Einstellungen!$B$10)</f>
        <v>41.27396</v>
      </c>
      <c r="G16085" s="21" t="str">
        <f aca="false">IF(F16085&lt;Einstellungen!$B$5,"ja","nein")</f>
        <v>nein</v>
      </c>
      <c r="H16085" s="21" t="s">
        <v>35</v>
      </c>
      <c r="I16085" s="29" t="n">
        <f aca="false">INDEX(Einstellungen!$B$27:$B$50,4)</f>
        <v>0.45</v>
      </c>
      <c r="J16085" s="29" t="n">
        <f aca="false">F16085*I16085</f>
        <v>18.573282</v>
      </c>
    </row>
    <row r="16086" customFormat="false" ht="15" hidden="false" customHeight="false" outlineLevel="0" collapsed="false">
      <c r="A16086" s="28" t="n">
        <v>46251</v>
      </c>
      <c r="B16086" s="21" t="s">
        <v>116</v>
      </c>
      <c r="C16086" s="21" t="s">
        <v>140</v>
      </c>
      <c r="D16086" s="29" t="n">
        <v>159.07</v>
      </c>
      <c r="E16086" s="29" t="n">
        <f aca="false">D16086/10</f>
        <v>15.907</v>
      </c>
      <c r="F16086" s="29" t="n">
        <f aca="false">(E16086+Einstellungen!$B$20)*(1+Einstellungen!$B$10)</f>
        <v>41.12997</v>
      </c>
      <c r="G16086" s="21" t="str">
        <f aca="false">IF(F16086&lt;Einstellungen!$B$5,"ja","nein")</f>
        <v>nein</v>
      </c>
      <c r="H16086" s="21" t="s">
        <v>35</v>
      </c>
      <c r="I16086" s="29" t="n">
        <f aca="false">INDEX(Einstellungen!$B$27:$B$50,5)</f>
        <v>0.45</v>
      </c>
      <c r="J16086" s="29" t="n">
        <f aca="false">F16086*I16086</f>
        <v>18.5084865</v>
      </c>
    </row>
    <row r="16087" customFormat="false" ht="15" hidden="false" customHeight="false" outlineLevel="0" collapsed="false">
      <c r="A16087" s="28" t="n">
        <v>46251</v>
      </c>
      <c r="B16087" s="21" t="s">
        <v>117</v>
      </c>
      <c r="C16087" s="21" t="s">
        <v>140</v>
      </c>
      <c r="D16087" s="29" t="n">
        <v>174.968</v>
      </c>
      <c r="E16087" s="29" t="n">
        <f aca="false">D16087/10</f>
        <v>17.4968</v>
      </c>
      <c r="F16087" s="29" t="n">
        <f aca="false">(E16087+Einstellungen!$B$20)*(1+Einstellungen!$B$10)</f>
        <v>43.021832</v>
      </c>
      <c r="G16087" s="21" t="str">
        <f aca="false">IF(F16087&lt;Einstellungen!$B$5,"ja","nein")</f>
        <v>nein</v>
      </c>
      <c r="H16087" s="21" t="s">
        <v>35</v>
      </c>
      <c r="I16087" s="29" t="n">
        <f aca="false">INDEX(Einstellungen!$B$27:$B$50,6)</f>
        <v>0.5</v>
      </c>
      <c r="J16087" s="29" t="n">
        <f aca="false">F16087*I16087</f>
        <v>21.510916</v>
      </c>
    </row>
    <row r="16088" customFormat="false" ht="15" hidden="false" customHeight="false" outlineLevel="0" collapsed="false">
      <c r="A16088" s="28" t="n">
        <v>46251</v>
      </c>
      <c r="B16088" s="21" t="s">
        <v>118</v>
      </c>
      <c r="C16088" s="21" t="s">
        <v>140</v>
      </c>
      <c r="D16088" s="29" t="n">
        <v>197.4</v>
      </c>
      <c r="E16088" s="29" t="n">
        <f aca="false">D16088/10</f>
        <v>19.74</v>
      </c>
      <c r="F16088" s="29" t="n">
        <f aca="false">(E16088+Einstellungen!$B$20)*(1+Einstellungen!$B$10)</f>
        <v>45.69124</v>
      </c>
      <c r="G16088" s="21" t="str">
        <f aca="false">IF(F16088&lt;Einstellungen!$B$5,"ja","nein")</f>
        <v>nein</v>
      </c>
      <c r="H16088" s="21" t="s">
        <v>35</v>
      </c>
      <c r="I16088" s="29" t="n">
        <f aca="false">INDEX(Einstellungen!$B$27:$B$50,7)</f>
        <v>0.7</v>
      </c>
      <c r="J16088" s="29" t="n">
        <f aca="false">F16088*I16088</f>
        <v>31.983868</v>
      </c>
    </row>
    <row r="16089" customFormat="false" ht="15" hidden="false" customHeight="false" outlineLevel="0" collapsed="false">
      <c r="A16089" s="28" t="n">
        <v>46251</v>
      </c>
      <c r="B16089" s="21" t="s">
        <v>119</v>
      </c>
      <c r="C16089" s="21" t="s">
        <v>140</v>
      </c>
      <c r="D16089" s="29" t="n">
        <v>205.15</v>
      </c>
      <c r="E16089" s="29" t="n">
        <f aca="false">D16089/10</f>
        <v>20.515</v>
      </c>
      <c r="F16089" s="29" t="n">
        <f aca="false">(E16089+Einstellungen!$B$20)*(1+Einstellungen!$B$10)</f>
        <v>46.61349</v>
      </c>
      <c r="G16089" s="21" t="str">
        <f aca="false">IF(F16089&lt;Einstellungen!$B$5,"ja","nein")</f>
        <v>nein</v>
      </c>
      <c r="H16089" s="21" t="s">
        <v>35</v>
      </c>
      <c r="I16089" s="29" t="n">
        <f aca="false">INDEX(Einstellungen!$B$27:$B$50,8)</f>
        <v>0.95</v>
      </c>
      <c r="J16089" s="29" t="n">
        <f aca="false">F16089*I16089</f>
        <v>44.2828155</v>
      </c>
    </row>
    <row r="16090" customFormat="false" ht="15" hidden="false" customHeight="false" outlineLevel="0" collapsed="false">
      <c r="A16090" s="28" t="n">
        <v>46251</v>
      </c>
      <c r="B16090" s="21" t="s">
        <v>120</v>
      </c>
      <c r="C16090" s="21" t="s">
        <v>140</v>
      </c>
      <c r="D16090" s="29" t="n">
        <v>208.613</v>
      </c>
      <c r="E16090" s="29" t="n">
        <f aca="false">D16090/10</f>
        <v>20.8613</v>
      </c>
      <c r="F16090" s="29" t="n">
        <f aca="false">(E16090+Einstellungen!$B$20)*(1+Einstellungen!$B$10)</f>
        <v>47.025587</v>
      </c>
      <c r="G16090" s="21" t="str">
        <f aca="false">IF(F16090&lt;Einstellungen!$B$5,"ja","nein")</f>
        <v>nein</v>
      </c>
      <c r="H16090" s="21" t="s">
        <v>35</v>
      </c>
      <c r="I16090" s="29" t="n">
        <f aca="false">INDEX(Einstellungen!$B$27:$B$50,9)</f>
        <v>1.05</v>
      </c>
      <c r="J16090" s="29" t="n">
        <f aca="false">F16090*I16090</f>
        <v>49.37686635</v>
      </c>
    </row>
    <row r="16091" customFormat="false" ht="15" hidden="false" customHeight="false" outlineLevel="0" collapsed="false">
      <c r="A16091" s="28" t="n">
        <v>46251</v>
      </c>
      <c r="B16091" s="21" t="s">
        <v>121</v>
      </c>
      <c r="C16091" s="21" t="s">
        <v>140</v>
      </c>
      <c r="D16091" s="29" t="n">
        <v>198.79</v>
      </c>
      <c r="E16091" s="29" t="n">
        <f aca="false">D16091/10</f>
        <v>19.879</v>
      </c>
      <c r="F16091" s="29" t="n">
        <f aca="false">(E16091+Einstellungen!$B$20)*(1+Einstellungen!$B$10)</f>
        <v>45.85665</v>
      </c>
      <c r="G16091" s="21" t="str">
        <f aca="false">IF(F16091&lt;Einstellungen!$B$5,"ja","nein")</f>
        <v>nein</v>
      </c>
      <c r="H16091" s="21" t="s">
        <v>35</v>
      </c>
      <c r="I16091" s="29" t="n">
        <f aca="false">INDEX(Einstellungen!$B$27:$B$50,10)</f>
        <v>1.05</v>
      </c>
      <c r="J16091" s="29" t="n">
        <f aca="false">F16091*I16091</f>
        <v>48.1494825</v>
      </c>
    </row>
    <row r="16092" customFormat="false" ht="15" hidden="false" customHeight="false" outlineLevel="0" collapsed="false">
      <c r="A16092" s="28" t="n">
        <v>46251</v>
      </c>
      <c r="B16092" s="21" t="s">
        <v>122</v>
      </c>
      <c r="C16092" s="21" t="s">
        <v>140</v>
      </c>
      <c r="D16092" s="29" t="n">
        <v>175.488</v>
      </c>
      <c r="E16092" s="29" t="n">
        <f aca="false">D16092/10</f>
        <v>17.5488</v>
      </c>
      <c r="F16092" s="29" t="n">
        <f aca="false">(E16092+Einstellungen!$B$20)*(1+Einstellungen!$B$10)</f>
        <v>43.083712</v>
      </c>
      <c r="G16092" s="21" t="str">
        <f aca="false">IF(F16092&lt;Einstellungen!$B$5,"ja","nein")</f>
        <v>nein</v>
      </c>
      <c r="H16092" s="21" t="s">
        <v>35</v>
      </c>
      <c r="I16092" s="29" t="n">
        <f aca="false">INDEX(Einstellungen!$B$27:$B$50,11)</f>
        <v>1.05</v>
      </c>
      <c r="J16092" s="29" t="n">
        <f aca="false">F16092*I16092</f>
        <v>45.2378976</v>
      </c>
    </row>
    <row r="16093" customFormat="false" ht="15" hidden="false" customHeight="false" outlineLevel="0" collapsed="false">
      <c r="A16093" s="28" t="n">
        <v>46251</v>
      </c>
      <c r="B16093" s="21" t="s">
        <v>123</v>
      </c>
      <c r="C16093" s="21" t="s">
        <v>140</v>
      </c>
      <c r="D16093" s="29" t="n">
        <v>166.972</v>
      </c>
      <c r="E16093" s="29" t="n">
        <f aca="false">D16093/10</f>
        <v>16.6972</v>
      </c>
      <c r="F16093" s="29" t="n">
        <f aca="false">(E16093+Einstellungen!$B$20)*(1+Einstellungen!$B$10)</f>
        <v>42.070308</v>
      </c>
      <c r="G16093" s="21" t="str">
        <f aca="false">IF(F16093&lt;Einstellungen!$B$5,"ja","nein")</f>
        <v>nein</v>
      </c>
      <c r="H16093" s="21" t="s">
        <v>35</v>
      </c>
      <c r="I16093" s="29" t="n">
        <f aca="false">INDEX(Einstellungen!$B$27:$B$50,12)</f>
        <v>1.1</v>
      </c>
      <c r="J16093" s="29" t="n">
        <f aca="false">F16093*I16093</f>
        <v>46.2773388</v>
      </c>
    </row>
    <row r="16094" customFormat="false" ht="15" hidden="false" customHeight="false" outlineLevel="0" collapsed="false">
      <c r="A16094" s="28" t="n">
        <v>46251</v>
      </c>
      <c r="B16094" s="21" t="s">
        <v>124</v>
      </c>
      <c r="C16094" s="21" t="s">
        <v>140</v>
      </c>
      <c r="D16094" s="29" t="n">
        <v>154.285</v>
      </c>
      <c r="E16094" s="29" t="n">
        <f aca="false">D16094/10</f>
        <v>15.4285</v>
      </c>
      <c r="F16094" s="29" t="n">
        <f aca="false">(E16094+Einstellungen!$B$20)*(1+Einstellungen!$B$10)</f>
        <v>40.560555</v>
      </c>
      <c r="G16094" s="21" t="str">
        <f aca="false">IF(F16094&lt;Einstellungen!$B$5,"ja","nein")</f>
        <v>nein</v>
      </c>
      <c r="H16094" s="21" t="s">
        <v>35</v>
      </c>
      <c r="I16094" s="29" t="n">
        <f aca="false">INDEX(Einstellungen!$B$27:$B$50,13)</f>
        <v>1.2</v>
      </c>
      <c r="J16094" s="29" t="n">
        <f aca="false">F16094*I16094</f>
        <v>48.672666</v>
      </c>
    </row>
    <row r="16095" customFormat="false" ht="15" hidden="false" customHeight="false" outlineLevel="0" collapsed="false">
      <c r="A16095" s="28" t="n">
        <v>46251</v>
      </c>
      <c r="B16095" s="21" t="s">
        <v>125</v>
      </c>
      <c r="C16095" s="21" t="s">
        <v>140</v>
      </c>
      <c r="D16095" s="29" t="n">
        <v>150.192</v>
      </c>
      <c r="E16095" s="29" t="n">
        <f aca="false">D16095/10</f>
        <v>15.0192</v>
      </c>
      <c r="F16095" s="29" t="n">
        <f aca="false">(E16095+Einstellungen!$B$20)*(1+Einstellungen!$B$10)</f>
        <v>40.073488</v>
      </c>
      <c r="G16095" s="21" t="str">
        <f aca="false">IF(F16095&lt;Einstellungen!$B$5,"ja","nein")</f>
        <v>nein</v>
      </c>
      <c r="H16095" s="21" t="s">
        <v>35</v>
      </c>
      <c r="I16095" s="29" t="n">
        <f aca="false">INDEX(Einstellungen!$B$27:$B$50,14)</f>
        <v>1.15</v>
      </c>
      <c r="J16095" s="29" t="n">
        <f aca="false">F16095*I16095</f>
        <v>46.0845112</v>
      </c>
    </row>
    <row r="16096" customFormat="false" ht="15" hidden="false" customHeight="false" outlineLevel="0" collapsed="false">
      <c r="A16096" s="28" t="n">
        <v>46251</v>
      </c>
      <c r="B16096" s="21" t="s">
        <v>126</v>
      </c>
      <c r="C16096" s="21" t="s">
        <v>140</v>
      </c>
      <c r="D16096" s="29" t="n">
        <v>141.297</v>
      </c>
      <c r="E16096" s="29" t="n">
        <f aca="false">D16096/10</f>
        <v>14.1297</v>
      </c>
      <c r="F16096" s="29" t="n">
        <f aca="false">(E16096+Einstellungen!$B$20)*(1+Einstellungen!$B$10)</f>
        <v>39.014983</v>
      </c>
      <c r="G16096" s="21" t="str">
        <f aca="false">IF(F16096&lt;Einstellungen!$B$5,"ja","nein")</f>
        <v>nein</v>
      </c>
      <c r="H16096" s="21" t="s">
        <v>35</v>
      </c>
      <c r="I16096" s="29" t="n">
        <f aca="false">INDEX(Einstellungen!$B$27:$B$50,15)</f>
        <v>1</v>
      </c>
      <c r="J16096" s="29" t="n">
        <f aca="false">F16096*I16096</f>
        <v>39.014983</v>
      </c>
    </row>
    <row r="16097" customFormat="false" ht="15" hidden="false" customHeight="false" outlineLevel="0" collapsed="false">
      <c r="A16097" s="28" t="n">
        <v>46251</v>
      </c>
      <c r="B16097" s="21" t="s">
        <v>127</v>
      </c>
      <c r="C16097" s="21" t="s">
        <v>140</v>
      </c>
      <c r="D16097" s="29" t="n">
        <v>139.885</v>
      </c>
      <c r="E16097" s="29" t="n">
        <f aca="false">D16097/10</f>
        <v>13.9885</v>
      </c>
      <c r="F16097" s="29" t="n">
        <f aca="false">(E16097+Einstellungen!$B$20)*(1+Einstellungen!$B$10)</f>
        <v>38.846955</v>
      </c>
      <c r="G16097" s="21" t="str">
        <f aca="false">IF(F16097&lt;Einstellungen!$B$5,"ja","nein")</f>
        <v>nein</v>
      </c>
      <c r="H16097" s="21" t="s">
        <v>35</v>
      </c>
      <c r="I16097" s="29" t="n">
        <f aca="false">INDEX(Einstellungen!$B$27:$B$50,16)</f>
        <v>0.95</v>
      </c>
      <c r="J16097" s="29" t="n">
        <f aca="false">F16097*I16097</f>
        <v>36.90460725</v>
      </c>
    </row>
    <row r="16098" customFormat="false" ht="15" hidden="false" customHeight="false" outlineLevel="0" collapsed="false">
      <c r="A16098" s="28" t="n">
        <v>46251</v>
      </c>
      <c r="B16098" s="21" t="s">
        <v>128</v>
      </c>
      <c r="C16098" s="21" t="s">
        <v>140</v>
      </c>
      <c r="D16098" s="29" t="n">
        <v>140.085</v>
      </c>
      <c r="E16098" s="29" t="n">
        <f aca="false">D16098/10</f>
        <v>14.0085</v>
      </c>
      <c r="F16098" s="29" t="n">
        <f aca="false">(E16098+Einstellungen!$B$20)*(1+Einstellungen!$B$10)</f>
        <v>38.870755</v>
      </c>
      <c r="G16098" s="21" t="str">
        <f aca="false">IF(F16098&lt;Einstellungen!$B$5,"ja","nein")</f>
        <v>nein</v>
      </c>
      <c r="H16098" s="21" t="s">
        <v>35</v>
      </c>
      <c r="I16098" s="29" t="n">
        <f aca="false">INDEX(Einstellungen!$B$27:$B$50,17)</f>
        <v>0.95</v>
      </c>
      <c r="J16098" s="29" t="n">
        <f aca="false">F16098*I16098</f>
        <v>36.92721725</v>
      </c>
    </row>
    <row r="16099" customFormat="false" ht="15" hidden="false" customHeight="false" outlineLevel="0" collapsed="false">
      <c r="A16099" s="28" t="n">
        <v>46251</v>
      </c>
      <c r="B16099" s="21" t="s">
        <v>129</v>
      </c>
      <c r="C16099" s="21" t="s">
        <v>140</v>
      </c>
      <c r="D16099" s="29" t="n">
        <v>152.023</v>
      </c>
      <c r="E16099" s="29" t="n">
        <f aca="false">D16099/10</f>
        <v>15.2023</v>
      </c>
      <c r="F16099" s="29" t="n">
        <f aca="false">(E16099+Einstellungen!$B$20)*(1+Einstellungen!$B$10)</f>
        <v>40.291377</v>
      </c>
      <c r="G16099" s="21" t="str">
        <f aca="false">IF(F16099&lt;Einstellungen!$B$5,"ja","nein")</f>
        <v>nein</v>
      </c>
      <c r="H16099" s="21" t="s">
        <v>35</v>
      </c>
      <c r="I16099" s="29" t="n">
        <f aca="false">INDEX(Einstellungen!$B$27:$B$50,18)</f>
        <v>1.1</v>
      </c>
      <c r="J16099" s="29" t="n">
        <f aca="false">F16099*I16099</f>
        <v>44.3205147</v>
      </c>
    </row>
    <row r="16100" customFormat="false" ht="15" hidden="false" customHeight="false" outlineLevel="0" collapsed="false">
      <c r="A16100" s="28" t="n">
        <v>46251</v>
      </c>
      <c r="B16100" s="21" t="s">
        <v>130</v>
      </c>
      <c r="C16100" s="21" t="s">
        <v>140</v>
      </c>
      <c r="D16100" s="29" t="n">
        <v>177.1</v>
      </c>
      <c r="E16100" s="29" t="n">
        <f aca="false">D16100/10</f>
        <v>17.71</v>
      </c>
      <c r="F16100" s="29" t="n">
        <f aca="false">(E16100+Einstellungen!$B$20)*(1+Einstellungen!$B$10)</f>
        <v>43.27554</v>
      </c>
      <c r="G16100" s="21" t="str">
        <f aca="false">IF(F16100&lt;Einstellungen!$B$5,"ja","nein")</f>
        <v>nein</v>
      </c>
      <c r="H16100" s="21" t="s">
        <v>35</v>
      </c>
      <c r="I16100" s="29" t="n">
        <f aca="false">INDEX(Einstellungen!$B$27:$B$50,19)</f>
        <v>1.35</v>
      </c>
      <c r="J16100" s="29" t="n">
        <f aca="false">F16100*I16100</f>
        <v>58.421979</v>
      </c>
    </row>
    <row r="16101" customFormat="false" ht="15" hidden="false" customHeight="false" outlineLevel="0" collapsed="false">
      <c r="A16101" s="28" t="n">
        <v>46251</v>
      </c>
      <c r="B16101" s="21" t="s">
        <v>131</v>
      </c>
      <c r="C16101" s="21" t="s">
        <v>140</v>
      </c>
      <c r="D16101" s="29" t="n">
        <v>204.102</v>
      </c>
      <c r="E16101" s="29" t="n">
        <f aca="false">D16101/10</f>
        <v>20.4102</v>
      </c>
      <c r="F16101" s="29" t="n">
        <f aca="false">(E16101+Einstellungen!$B$20)*(1+Einstellungen!$B$10)</f>
        <v>46.488778</v>
      </c>
      <c r="G16101" s="21" t="str">
        <f aca="false">IF(F16101&lt;Einstellungen!$B$5,"ja","nein")</f>
        <v>nein</v>
      </c>
      <c r="H16101" s="21" t="s">
        <v>35</v>
      </c>
      <c r="I16101" s="29" t="n">
        <f aca="false">INDEX(Einstellungen!$B$27:$B$50,20)</f>
        <v>1.45</v>
      </c>
      <c r="J16101" s="29" t="n">
        <f aca="false">F16101*I16101</f>
        <v>67.4087281</v>
      </c>
    </row>
    <row r="16102" customFormat="false" ht="15" hidden="false" customHeight="false" outlineLevel="0" collapsed="false">
      <c r="A16102" s="28" t="n">
        <v>46251</v>
      </c>
      <c r="B16102" s="21" t="s">
        <v>132</v>
      </c>
      <c r="C16102" s="21" t="s">
        <v>140</v>
      </c>
      <c r="D16102" s="29" t="n">
        <v>213.4</v>
      </c>
      <c r="E16102" s="29" t="n">
        <f aca="false">D16102/10</f>
        <v>21.34</v>
      </c>
      <c r="F16102" s="29" t="n">
        <f aca="false">(E16102+Einstellungen!$B$20)*(1+Einstellungen!$B$10)</f>
        <v>47.59524</v>
      </c>
      <c r="G16102" s="21" t="str">
        <f aca="false">IF(F16102&lt;Einstellungen!$B$5,"ja","nein")</f>
        <v>nein</v>
      </c>
      <c r="H16102" s="21" t="s">
        <v>35</v>
      </c>
      <c r="I16102" s="29" t="n">
        <f aca="false">INDEX(Einstellungen!$B$27:$B$50,21)</f>
        <v>1.4</v>
      </c>
      <c r="J16102" s="29" t="n">
        <f aca="false">F16102*I16102</f>
        <v>66.633336</v>
      </c>
    </row>
    <row r="16103" customFormat="false" ht="15" hidden="false" customHeight="false" outlineLevel="0" collapsed="false">
      <c r="A16103" s="28" t="n">
        <v>46251</v>
      </c>
      <c r="B16103" s="21" t="s">
        <v>133</v>
      </c>
      <c r="C16103" s="21" t="s">
        <v>140</v>
      </c>
      <c r="D16103" s="29" t="n">
        <v>210.002</v>
      </c>
      <c r="E16103" s="29" t="n">
        <f aca="false">D16103/10</f>
        <v>21.0002</v>
      </c>
      <c r="F16103" s="29" t="n">
        <f aca="false">(E16103+Einstellungen!$B$20)*(1+Einstellungen!$B$10)</f>
        <v>47.190878</v>
      </c>
      <c r="G16103" s="21" t="str">
        <f aca="false">IF(F16103&lt;Einstellungen!$B$5,"ja","nein")</f>
        <v>nein</v>
      </c>
      <c r="H16103" s="21" t="s">
        <v>35</v>
      </c>
      <c r="I16103" s="29" t="n">
        <f aca="false">INDEX(Einstellungen!$B$27:$B$50,22)</f>
        <v>1.25</v>
      </c>
      <c r="J16103" s="29" t="n">
        <f aca="false">F16103*I16103</f>
        <v>58.9885975</v>
      </c>
    </row>
    <row r="16104" customFormat="false" ht="15" hidden="false" customHeight="false" outlineLevel="0" collapsed="false">
      <c r="A16104" s="28" t="n">
        <v>46251</v>
      </c>
      <c r="B16104" s="21" t="s">
        <v>134</v>
      </c>
      <c r="C16104" s="21" t="s">
        <v>140</v>
      </c>
      <c r="D16104" s="29" t="n">
        <v>197.705</v>
      </c>
      <c r="E16104" s="29" t="n">
        <f aca="false">D16104/10</f>
        <v>19.7705</v>
      </c>
      <c r="F16104" s="29" t="n">
        <f aca="false">(E16104+Einstellungen!$B$20)*(1+Einstellungen!$B$10)</f>
        <v>45.727535</v>
      </c>
      <c r="G16104" s="21" t="str">
        <f aca="false">IF(F16104&lt;Einstellungen!$B$5,"ja","nein")</f>
        <v>nein</v>
      </c>
      <c r="H16104" s="21" t="s">
        <v>35</v>
      </c>
      <c r="I16104" s="29" t="n">
        <f aca="false">INDEX(Einstellungen!$B$27:$B$50,23)</f>
        <v>1.05</v>
      </c>
      <c r="J16104" s="29" t="n">
        <f aca="false">F16104*I16104</f>
        <v>48.01391175</v>
      </c>
    </row>
    <row r="16105" customFormat="false" ht="15" hidden="false" customHeight="false" outlineLevel="0" collapsed="false">
      <c r="A16105" s="28" t="n">
        <v>46251</v>
      </c>
      <c r="B16105" s="21" t="s">
        <v>135</v>
      </c>
      <c r="C16105" s="21" t="s">
        <v>140</v>
      </c>
      <c r="D16105" s="29" t="n">
        <v>179.92</v>
      </c>
      <c r="E16105" s="29" t="n">
        <f aca="false">D16105/10</f>
        <v>17.992</v>
      </c>
      <c r="F16105" s="29" t="n">
        <f aca="false">(E16105+Einstellungen!$B$20)*(1+Einstellungen!$B$10)</f>
        <v>43.61112</v>
      </c>
      <c r="G16105" s="21" t="str">
        <f aca="false">IF(F16105&lt;Einstellungen!$B$5,"ja","nein")</f>
        <v>nein</v>
      </c>
      <c r="H16105" s="21" t="s">
        <v>35</v>
      </c>
      <c r="I16105" s="29" t="n">
        <f aca="false">INDEX(Einstellungen!$B$27:$B$50,24)</f>
        <v>0.8</v>
      </c>
      <c r="J16105" s="29" t="n">
        <f aca="false">F16105*I16105</f>
        <v>34.888896</v>
      </c>
    </row>
    <row r="16106" customFormat="false" ht="15" hidden="false" customHeight="false" outlineLevel="0" collapsed="false">
      <c r="A16106" s="28" t="n">
        <v>46252</v>
      </c>
      <c r="B16106" s="21" t="s">
        <v>111</v>
      </c>
      <c r="C16106" s="21" t="s">
        <v>141</v>
      </c>
      <c r="D16106" s="29" t="n">
        <v>173.567</v>
      </c>
      <c r="E16106" s="29" t="n">
        <f aca="false">D16106/10</f>
        <v>17.3567</v>
      </c>
      <c r="F16106" s="29" t="n">
        <f aca="false">(E16106+Einstellungen!$B$20)*(1+Einstellungen!$B$10)</f>
        <v>42.855113</v>
      </c>
      <c r="G16106" s="21" t="str">
        <f aca="false">IF(F16106&lt;Einstellungen!$B$5,"ja","nein")</f>
        <v>nein</v>
      </c>
      <c r="H16106" s="21" t="s">
        <v>35</v>
      </c>
      <c r="I16106" s="29" t="n">
        <f aca="false">INDEX(Einstellungen!$B$27:$B$50,1)</f>
        <v>0.6</v>
      </c>
      <c r="J16106" s="29" t="n">
        <f aca="false">F16106*I16106</f>
        <v>25.7130678</v>
      </c>
    </row>
    <row r="16107" customFormat="false" ht="15" hidden="false" customHeight="false" outlineLevel="0" collapsed="false">
      <c r="A16107" s="28" t="n">
        <v>46252</v>
      </c>
      <c r="B16107" s="21" t="s">
        <v>113</v>
      </c>
      <c r="C16107" s="21" t="s">
        <v>141</v>
      </c>
      <c r="D16107" s="29" t="n">
        <v>159.787</v>
      </c>
      <c r="E16107" s="29" t="n">
        <f aca="false">D16107/10</f>
        <v>15.9787</v>
      </c>
      <c r="F16107" s="29" t="n">
        <f aca="false">(E16107+Einstellungen!$B$20)*(1+Einstellungen!$B$10)</f>
        <v>41.215293</v>
      </c>
      <c r="G16107" s="21" t="str">
        <f aca="false">IF(F16107&lt;Einstellungen!$B$5,"ja","nein")</f>
        <v>nein</v>
      </c>
      <c r="H16107" s="21" t="s">
        <v>35</v>
      </c>
      <c r="I16107" s="29" t="n">
        <f aca="false">INDEX(Einstellungen!$B$27:$B$50,2)</f>
        <v>0.5</v>
      </c>
      <c r="J16107" s="29" t="n">
        <f aca="false">F16107*I16107</f>
        <v>20.6076465</v>
      </c>
    </row>
    <row r="16108" customFormat="false" ht="15" hidden="false" customHeight="false" outlineLevel="0" collapsed="false">
      <c r="A16108" s="28" t="n">
        <v>46252</v>
      </c>
      <c r="B16108" s="21" t="s">
        <v>114</v>
      </c>
      <c r="C16108" s="21" t="s">
        <v>141</v>
      </c>
      <c r="D16108" s="29" t="n">
        <v>150.805</v>
      </c>
      <c r="E16108" s="29" t="n">
        <f aca="false">D16108/10</f>
        <v>15.0805</v>
      </c>
      <c r="F16108" s="29" t="n">
        <f aca="false">(E16108+Einstellungen!$B$20)*(1+Einstellungen!$B$10)</f>
        <v>40.146435</v>
      </c>
      <c r="G16108" s="21" t="str">
        <f aca="false">IF(F16108&lt;Einstellungen!$B$5,"ja","nein")</f>
        <v>nein</v>
      </c>
      <c r="H16108" s="21" t="s">
        <v>35</v>
      </c>
      <c r="I16108" s="29" t="n">
        <f aca="false">INDEX(Einstellungen!$B$27:$B$50,3)</f>
        <v>0.45</v>
      </c>
      <c r="J16108" s="29" t="n">
        <f aca="false">F16108*I16108</f>
        <v>18.06589575</v>
      </c>
    </row>
    <row r="16109" customFormat="false" ht="15" hidden="false" customHeight="false" outlineLevel="0" collapsed="false">
      <c r="A16109" s="28" t="n">
        <v>46252</v>
      </c>
      <c r="B16109" s="21" t="s">
        <v>115</v>
      </c>
      <c r="C16109" s="21" t="s">
        <v>141</v>
      </c>
      <c r="D16109" s="29" t="n">
        <v>148.392</v>
      </c>
      <c r="E16109" s="29" t="n">
        <f aca="false">D16109/10</f>
        <v>14.8392</v>
      </c>
      <c r="F16109" s="29" t="n">
        <f aca="false">(E16109+Einstellungen!$B$20)*(1+Einstellungen!$B$10)</f>
        <v>39.859288</v>
      </c>
      <c r="G16109" s="21" t="str">
        <f aca="false">IF(F16109&lt;Einstellungen!$B$5,"ja","nein")</f>
        <v>nein</v>
      </c>
      <c r="H16109" s="21" t="s">
        <v>35</v>
      </c>
      <c r="I16109" s="29" t="n">
        <f aca="false">INDEX(Einstellungen!$B$27:$B$50,4)</f>
        <v>0.45</v>
      </c>
      <c r="J16109" s="29" t="n">
        <f aca="false">F16109*I16109</f>
        <v>17.9366796</v>
      </c>
    </row>
    <row r="16110" customFormat="false" ht="15" hidden="false" customHeight="false" outlineLevel="0" collapsed="false">
      <c r="A16110" s="28" t="n">
        <v>46252</v>
      </c>
      <c r="B16110" s="21" t="s">
        <v>116</v>
      </c>
      <c r="C16110" s="21" t="s">
        <v>141</v>
      </c>
      <c r="D16110" s="29" t="n">
        <v>149.22</v>
      </c>
      <c r="E16110" s="29" t="n">
        <f aca="false">D16110/10</f>
        <v>14.922</v>
      </c>
      <c r="F16110" s="29" t="n">
        <f aca="false">(E16110+Einstellungen!$B$20)*(1+Einstellungen!$B$10)</f>
        <v>39.95782</v>
      </c>
      <c r="G16110" s="21" t="str">
        <f aca="false">IF(F16110&lt;Einstellungen!$B$5,"ja","nein")</f>
        <v>nein</v>
      </c>
      <c r="H16110" s="21" t="s">
        <v>35</v>
      </c>
      <c r="I16110" s="29" t="n">
        <f aca="false">INDEX(Einstellungen!$B$27:$B$50,5)</f>
        <v>0.45</v>
      </c>
      <c r="J16110" s="29" t="n">
        <f aca="false">F16110*I16110</f>
        <v>17.981019</v>
      </c>
    </row>
    <row r="16111" customFormat="false" ht="15" hidden="false" customHeight="false" outlineLevel="0" collapsed="false">
      <c r="A16111" s="28" t="n">
        <v>46252</v>
      </c>
      <c r="B16111" s="21" t="s">
        <v>117</v>
      </c>
      <c r="C16111" s="21" t="s">
        <v>141</v>
      </c>
      <c r="D16111" s="29" t="n">
        <v>159.03</v>
      </c>
      <c r="E16111" s="29" t="n">
        <f aca="false">D16111/10</f>
        <v>15.903</v>
      </c>
      <c r="F16111" s="29" t="n">
        <f aca="false">(E16111+Einstellungen!$B$20)*(1+Einstellungen!$B$10)</f>
        <v>41.12521</v>
      </c>
      <c r="G16111" s="21" t="str">
        <f aca="false">IF(F16111&lt;Einstellungen!$B$5,"ja","nein")</f>
        <v>nein</v>
      </c>
      <c r="H16111" s="21" t="s">
        <v>35</v>
      </c>
      <c r="I16111" s="29" t="n">
        <f aca="false">INDEX(Einstellungen!$B$27:$B$50,6)</f>
        <v>0.5</v>
      </c>
      <c r="J16111" s="29" t="n">
        <f aca="false">F16111*I16111</f>
        <v>20.562605</v>
      </c>
    </row>
    <row r="16112" customFormat="false" ht="15" hidden="false" customHeight="false" outlineLevel="0" collapsed="false">
      <c r="A16112" s="28" t="n">
        <v>46252</v>
      </c>
      <c r="B16112" s="21" t="s">
        <v>118</v>
      </c>
      <c r="C16112" s="21" t="s">
        <v>141</v>
      </c>
      <c r="D16112" s="29" t="n">
        <v>187.78</v>
      </c>
      <c r="E16112" s="29" t="n">
        <f aca="false">D16112/10</f>
        <v>18.778</v>
      </c>
      <c r="F16112" s="29" t="n">
        <f aca="false">(E16112+Einstellungen!$B$20)*(1+Einstellungen!$B$10)</f>
        <v>44.54646</v>
      </c>
      <c r="G16112" s="21" t="str">
        <f aca="false">IF(F16112&lt;Einstellungen!$B$5,"ja","nein")</f>
        <v>nein</v>
      </c>
      <c r="H16112" s="21" t="s">
        <v>35</v>
      </c>
      <c r="I16112" s="29" t="n">
        <f aca="false">INDEX(Einstellungen!$B$27:$B$50,7)</f>
        <v>0.7</v>
      </c>
      <c r="J16112" s="29" t="n">
        <f aca="false">F16112*I16112</f>
        <v>31.182522</v>
      </c>
    </row>
    <row r="16113" customFormat="false" ht="15" hidden="false" customHeight="false" outlineLevel="0" collapsed="false">
      <c r="A16113" s="28" t="n">
        <v>46252</v>
      </c>
      <c r="B16113" s="21" t="s">
        <v>119</v>
      </c>
      <c r="C16113" s="21" t="s">
        <v>141</v>
      </c>
      <c r="D16113" s="29" t="n">
        <v>192.572</v>
      </c>
      <c r="E16113" s="29" t="n">
        <f aca="false">D16113/10</f>
        <v>19.2572</v>
      </c>
      <c r="F16113" s="29" t="n">
        <f aca="false">(E16113+Einstellungen!$B$20)*(1+Einstellungen!$B$10)</f>
        <v>45.116708</v>
      </c>
      <c r="G16113" s="21" t="str">
        <f aca="false">IF(F16113&lt;Einstellungen!$B$5,"ja","nein")</f>
        <v>nein</v>
      </c>
      <c r="H16113" s="21" t="s">
        <v>35</v>
      </c>
      <c r="I16113" s="29" t="n">
        <f aca="false">INDEX(Einstellungen!$B$27:$B$50,8)</f>
        <v>0.95</v>
      </c>
      <c r="J16113" s="29" t="n">
        <f aca="false">F16113*I16113</f>
        <v>42.8608726</v>
      </c>
    </row>
    <row r="16114" customFormat="false" ht="15" hidden="false" customHeight="false" outlineLevel="0" collapsed="false">
      <c r="A16114" s="28" t="n">
        <v>46252</v>
      </c>
      <c r="B16114" s="21" t="s">
        <v>120</v>
      </c>
      <c r="C16114" s="21" t="s">
        <v>141</v>
      </c>
      <c r="D16114" s="29" t="n">
        <v>185.22</v>
      </c>
      <c r="E16114" s="29" t="n">
        <f aca="false">D16114/10</f>
        <v>18.522</v>
      </c>
      <c r="F16114" s="29" t="n">
        <f aca="false">(E16114+Einstellungen!$B$20)*(1+Einstellungen!$B$10)</f>
        <v>44.24182</v>
      </c>
      <c r="G16114" s="21" t="str">
        <f aca="false">IF(F16114&lt;Einstellungen!$B$5,"ja","nein")</f>
        <v>nein</v>
      </c>
      <c r="H16114" s="21" t="s">
        <v>35</v>
      </c>
      <c r="I16114" s="29" t="n">
        <f aca="false">INDEX(Einstellungen!$B$27:$B$50,9)</f>
        <v>1.05</v>
      </c>
      <c r="J16114" s="29" t="n">
        <f aca="false">F16114*I16114</f>
        <v>46.453911</v>
      </c>
    </row>
    <row r="16115" customFormat="false" ht="15" hidden="false" customHeight="false" outlineLevel="0" collapsed="false">
      <c r="A16115" s="28" t="n">
        <v>46252</v>
      </c>
      <c r="B16115" s="21" t="s">
        <v>121</v>
      </c>
      <c r="C16115" s="21" t="s">
        <v>141</v>
      </c>
      <c r="D16115" s="29" t="n">
        <v>161.43</v>
      </c>
      <c r="E16115" s="29" t="n">
        <f aca="false">D16115/10</f>
        <v>16.143</v>
      </c>
      <c r="F16115" s="29" t="n">
        <f aca="false">(E16115+Einstellungen!$B$20)*(1+Einstellungen!$B$10)</f>
        <v>41.41081</v>
      </c>
      <c r="G16115" s="21" t="str">
        <f aca="false">IF(F16115&lt;Einstellungen!$B$5,"ja","nein")</f>
        <v>nein</v>
      </c>
      <c r="H16115" s="21" t="s">
        <v>35</v>
      </c>
      <c r="I16115" s="29" t="n">
        <f aca="false">INDEX(Einstellungen!$B$27:$B$50,10)</f>
        <v>1.05</v>
      </c>
      <c r="J16115" s="29" t="n">
        <f aca="false">F16115*I16115</f>
        <v>43.4813505</v>
      </c>
    </row>
    <row r="16116" customFormat="false" ht="15" hidden="false" customHeight="false" outlineLevel="0" collapsed="false">
      <c r="A16116" s="28" t="n">
        <v>46252</v>
      </c>
      <c r="B16116" s="21" t="s">
        <v>122</v>
      </c>
      <c r="C16116" s="21" t="s">
        <v>141</v>
      </c>
      <c r="D16116" s="29" t="n">
        <v>152.382</v>
      </c>
      <c r="E16116" s="29" t="n">
        <f aca="false">D16116/10</f>
        <v>15.2382</v>
      </c>
      <c r="F16116" s="29" t="n">
        <f aca="false">(E16116+Einstellungen!$B$20)*(1+Einstellungen!$B$10)</f>
        <v>40.334098</v>
      </c>
      <c r="G16116" s="21" t="str">
        <f aca="false">IF(F16116&lt;Einstellungen!$B$5,"ja","nein")</f>
        <v>nein</v>
      </c>
      <c r="H16116" s="21" t="s">
        <v>35</v>
      </c>
      <c r="I16116" s="29" t="n">
        <f aca="false">INDEX(Einstellungen!$B$27:$B$50,11)</f>
        <v>1.05</v>
      </c>
      <c r="J16116" s="29" t="n">
        <f aca="false">F16116*I16116</f>
        <v>42.3508029</v>
      </c>
    </row>
    <row r="16117" customFormat="false" ht="15" hidden="false" customHeight="false" outlineLevel="0" collapsed="false">
      <c r="A16117" s="28" t="n">
        <v>46252</v>
      </c>
      <c r="B16117" s="21" t="s">
        <v>123</v>
      </c>
      <c r="C16117" s="21" t="s">
        <v>141</v>
      </c>
      <c r="D16117" s="29" t="n">
        <v>145.642</v>
      </c>
      <c r="E16117" s="29" t="n">
        <f aca="false">D16117/10</f>
        <v>14.5642</v>
      </c>
      <c r="F16117" s="29" t="n">
        <f aca="false">(E16117+Einstellungen!$B$20)*(1+Einstellungen!$B$10)</f>
        <v>39.532038</v>
      </c>
      <c r="G16117" s="21" t="str">
        <f aca="false">IF(F16117&lt;Einstellungen!$B$5,"ja","nein")</f>
        <v>nein</v>
      </c>
      <c r="H16117" s="21" t="s">
        <v>35</v>
      </c>
      <c r="I16117" s="29" t="n">
        <f aca="false">INDEX(Einstellungen!$B$27:$B$50,12)</f>
        <v>1.1</v>
      </c>
      <c r="J16117" s="29" t="n">
        <f aca="false">F16117*I16117</f>
        <v>43.4852418</v>
      </c>
    </row>
    <row r="16118" customFormat="false" ht="15" hidden="false" customHeight="false" outlineLevel="0" collapsed="false">
      <c r="A16118" s="28" t="n">
        <v>46252</v>
      </c>
      <c r="B16118" s="21" t="s">
        <v>124</v>
      </c>
      <c r="C16118" s="21" t="s">
        <v>141</v>
      </c>
      <c r="D16118" s="29" t="n">
        <v>136.575</v>
      </c>
      <c r="E16118" s="29" t="n">
        <f aca="false">D16118/10</f>
        <v>13.6575</v>
      </c>
      <c r="F16118" s="29" t="n">
        <f aca="false">(E16118+Einstellungen!$B$20)*(1+Einstellungen!$B$10)</f>
        <v>38.453065</v>
      </c>
      <c r="G16118" s="21" t="str">
        <f aca="false">IF(F16118&lt;Einstellungen!$B$5,"ja","nein")</f>
        <v>nein</v>
      </c>
      <c r="H16118" s="21" t="s">
        <v>35</v>
      </c>
      <c r="I16118" s="29" t="n">
        <f aca="false">INDEX(Einstellungen!$B$27:$B$50,13)</f>
        <v>1.2</v>
      </c>
      <c r="J16118" s="29" t="n">
        <f aca="false">F16118*I16118</f>
        <v>46.143678</v>
      </c>
    </row>
    <row r="16119" customFormat="false" ht="15" hidden="false" customHeight="false" outlineLevel="0" collapsed="false">
      <c r="A16119" s="28" t="n">
        <v>46252</v>
      </c>
      <c r="B16119" s="21" t="s">
        <v>125</v>
      </c>
      <c r="C16119" s="21" t="s">
        <v>141</v>
      </c>
      <c r="D16119" s="29" t="n">
        <v>131.852</v>
      </c>
      <c r="E16119" s="29" t="n">
        <f aca="false">D16119/10</f>
        <v>13.1852</v>
      </c>
      <c r="F16119" s="29" t="n">
        <f aca="false">(E16119+Einstellungen!$B$20)*(1+Einstellungen!$B$10)</f>
        <v>37.891028</v>
      </c>
      <c r="G16119" s="21" t="str">
        <f aca="false">IF(F16119&lt;Einstellungen!$B$5,"ja","nein")</f>
        <v>nein</v>
      </c>
      <c r="H16119" s="21" t="s">
        <v>35</v>
      </c>
      <c r="I16119" s="29" t="n">
        <f aca="false">INDEX(Einstellungen!$B$27:$B$50,14)</f>
        <v>1.15</v>
      </c>
      <c r="J16119" s="29" t="n">
        <f aca="false">F16119*I16119</f>
        <v>43.5746822</v>
      </c>
    </row>
    <row r="16120" customFormat="false" ht="15" hidden="false" customHeight="false" outlineLevel="0" collapsed="false">
      <c r="A16120" s="28" t="n">
        <v>46252</v>
      </c>
      <c r="B16120" s="21" t="s">
        <v>126</v>
      </c>
      <c r="C16120" s="21" t="s">
        <v>141</v>
      </c>
      <c r="D16120" s="29" t="n">
        <v>130.537</v>
      </c>
      <c r="E16120" s="29" t="n">
        <f aca="false">D16120/10</f>
        <v>13.0537</v>
      </c>
      <c r="F16120" s="29" t="n">
        <f aca="false">(E16120+Einstellungen!$B$20)*(1+Einstellungen!$B$10)</f>
        <v>37.734543</v>
      </c>
      <c r="G16120" s="21" t="str">
        <f aca="false">IF(F16120&lt;Einstellungen!$B$5,"ja","nein")</f>
        <v>nein</v>
      </c>
      <c r="H16120" s="21" t="s">
        <v>35</v>
      </c>
      <c r="I16120" s="29" t="n">
        <f aca="false">INDEX(Einstellungen!$B$27:$B$50,15)</f>
        <v>1</v>
      </c>
      <c r="J16120" s="29" t="n">
        <f aca="false">F16120*I16120</f>
        <v>37.734543</v>
      </c>
    </row>
    <row r="16121" customFormat="false" ht="15" hidden="false" customHeight="false" outlineLevel="0" collapsed="false">
      <c r="A16121" s="28" t="n">
        <v>46252</v>
      </c>
      <c r="B16121" s="21" t="s">
        <v>127</v>
      </c>
      <c r="C16121" s="21" t="s">
        <v>141</v>
      </c>
      <c r="D16121" s="29" t="n">
        <v>132.442</v>
      </c>
      <c r="E16121" s="29" t="n">
        <f aca="false">D16121/10</f>
        <v>13.2442</v>
      </c>
      <c r="F16121" s="29" t="n">
        <f aca="false">(E16121+Einstellungen!$B$20)*(1+Einstellungen!$B$10)</f>
        <v>37.961238</v>
      </c>
      <c r="G16121" s="21" t="str">
        <f aca="false">IF(F16121&lt;Einstellungen!$B$5,"ja","nein")</f>
        <v>nein</v>
      </c>
      <c r="H16121" s="21" t="s">
        <v>35</v>
      </c>
      <c r="I16121" s="29" t="n">
        <f aca="false">INDEX(Einstellungen!$B$27:$B$50,16)</f>
        <v>0.95</v>
      </c>
      <c r="J16121" s="29" t="n">
        <f aca="false">F16121*I16121</f>
        <v>36.0631761</v>
      </c>
    </row>
    <row r="16122" customFormat="false" ht="15" hidden="false" customHeight="false" outlineLevel="0" collapsed="false">
      <c r="A16122" s="28" t="n">
        <v>46252</v>
      </c>
      <c r="B16122" s="21" t="s">
        <v>128</v>
      </c>
      <c r="C16122" s="21" t="s">
        <v>141</v>
      </c>
      <c r="D16122" s="29" t="n">
        <v>138.947</v>
      </c>
      <c r="E16122" s="29" t="n">
        <f aca="false">D16122/10</f>
        <v>13.8947</v>
      </c>
      <c r="F16122" s="29" t="n">
        <f aca="false">(E16122+Einstellungen!$B$20)*(1+Einstellungen!$B$10)</f>
        <v>38.735333</v>
      </c>
      <c r="G16122" s="21" t="str">
        <f aca="false">IF(F16122&lt;Einstellungen!$B$5,"ja","nein")</f>
        <v>nein</v>
      </c>
      <c r="H16122" s="21" t="s">
        <v>35</v>
      </c>
      <c r="I16122" s="29" t="n">
        <f aca="false">INDEX(Einstellungen!$B$27:$B$50,17)</f>
        <v>0.95</v>
      </c>
      <c r="J16122" s="29" t="n">
        <f aca="false">F16122*I16122</f>
        <v>36.79856635</v>
      </c>
    </row>
    <row r="16123" customFormat="false" ht="15" hidden="false" customHeight="false" outlineLevel="0" collapsed="false">
      <c r="A16123" s="28" t="n">
        <v>46252</v>
      </c>
      <c r="B16123" s="21" t="s">
        <v>129</v>
      </c>
      <c r="C16123" s="21" t="s">
        <v>141</v>
      </c>
      <c r="D16123" s="29" t="n">
        <v>154.153</v>
      </c>
      <c r="E16123" s="29" t="n">
        <f aca="false">D16123/10</f>
        <v>15.4153</v>
      </c>
      <c r="F16123" s="29" t="n">
        <f aca="false">(E16123+Einstellungen!$B$20)*(1+Einstellungen!$B$10)</f>
        <v>40.544847</v>
      </c>
      <c r="G16123" s="21" t="str">
        <f aca="false">IF(F16123&lt;Einstellungen!$B$5,"ja","nein")</f>
        <v>nein</v>
      </c>
      <c r="H16123" s="21" t="s">
        <v>35</v>
      </c>
      <c r="I16123" s="29" t="n">
        <f aca="false">INDEX(Einstellungen!$B$27:$B$50,18)</f>
        <v>1.1</v>
      </c>
      <c r="J16123" s="29" t="n">
        <f aca="false">F16123*I16123</f>
        <v>44.5993317</v>
      </c>
    </row>
    <row r="16124" customFormat="false" ht="15" hidden="false" customHeight="false" outlineLevel="0" collapsed="false">
      <c r="A16124" s="28" t="n">
        <v>46252</v>
      </c>
      <c r="B16124" s="21" t="s">
        <v>130</v>
      </c>
      <c r="C16124" s="21" t="s">
        <v>141</v>
      </c>
      <c r="D16124" s="29" t="n">
        <v>178.555</v>
      </c>
      <c r="E16124" s="29" t="n">
        <f aca="false">D16124/10</f>
        <v>17.8555</v>
      </c>
      <c r="F16124" s="29" t="n">
        <f aca="false">(E16124+Einstellungen!$B$20)*(1+Einstellungen!$B$10)</f>
        <v>43.448685</v>
      </c>
      <c r="G16124" s="21" t="str">
        <f aca="false">IF(F16124&lt;Einstellungen!$B$5,"ja","nein")</f>
        <v>nein</v>
      </c>
      <c r="H16124" s="21" t="s">
        <v>35</v>
      </c>
      <c r="I16124" s="29" t="n">
        <f aca="false">INDEX(Einstellungen!$B$27:$B$50,19)</f>
        <v>1.35</v>
      </c>
      <c r="J16124" s="29" t="n">
        <f aca="false">F16124*I16124</f>
        <v>58.65572475</v>
      </c>
    </row>
    <row r="16125" customFormat="false" ht="15" hidden="false" customHeight="false" outlineLevel="0" collapsed="false">
      <c r="A16125" s="28" t="n">
        <v>46252</v>
      </c>
      <c r="B16125" s="21" t="s">
        <v>131</v>
      </c>
      <c r="C16125" s="21" t="s">
        <v>141</v>
      </c>
      <c r="D16125" s="29" t="n">
        <v>197.683</v>
      </c>
      <c r="E16125" s="29" t="n">
        <f aca="false">D16125/10</f>
        <v>19.7683</v>
      </c>
      <c r="F16125" s="29" t="n">
        <f aca="false">(E16125+Einstellungen!$B$20)*(1+Einstellungen!$B$10)</f>
        <v>45.724917</v>
      </c>
      <c r="G16125" s="21" t="str">
        <f aca="false">IF(F16125&lt;Einstellungen!$B$5,"ja","nein")</f>
        <v>nein</v>
      </c>
      <c r="H16125" s="21" t="s">
        <v>35</v>
      </c>
      <c r="I16125" s="29" t="n">
        <f aca="false">INDEX(Einstellungen!$B$27:$B$50,20)</f>
        <v>1.45</v>
      </c>
      <c r="J16125" s="29" t="n">
        <f aca="false">F16125*I16125</f>
        <v>66.30112965</v>
      </c>
    </row>
    <row r="16126" customFormat="false" ht="15" hidden="false" customHeight="false" outlineLevel="0" collapsed="false">
      <c r="A16126" s="28" t="n">
        <v>46252</v>
      </c>
      <c r="B16126" s="21" t="s">
        <v>132</v>
      </c>
      <c r="C16126" s="21" t="s">
        <v>141</v>
      </c>
      <c r="D16126" s="29" t="n">
        <v>200.395</v>
      </c>
      <c r="E16126" s="29" t="n">
        <f aca="false">D16126/10</f>
        <v>20.0395</v>
      </c>
      <c r="F16126" s="29" t="n">
        <f aca="false">(E16126+Einstellungen!$B$20)*(1+Einstellungen!$B$10)</f>
        <v>46.047645</v>
      </c>
      <c r="G16126" s="21" t="str">
        <f aca="false">IF(F16126&lt;Einstellungen!$B$5,"ja","nein")</f>
        <v>nein</v>
      </c>
      <c r="H16126" s="21" t="s">
        <v>35</v>
      </c>
      <c r="I16126" s="29" t="n">
        <f aca="false">INDEX(Einstellungen!$B$27:$B$50,21)</f>
        <v>1.4</v>
      </c>
      <c r="J16126" s="29" t="n">
        <f aca="false">F16126*I16126</f>
        <v>64.466703</v>
      </c>
    </row>
    <row r="16127" customFormat="false" ht="15" hidden="false" customHeight="false" outlineLevel="0" collapsed="false">
      <c r="A16127" s="28" t="n">
        <v>46252</v>
      </c>
      <c r="B16127" s="21" t="s">
        <v>133</v>
      </c>
      <c r="C16127" s="21" t="s">
        <v>141</v>
      </c>
      <c r="D16127" s="29" t="n">
        <v>198.795</v>
      </c>
      <c r="E16127" s="29" t="n">
        <f aca="false">D16127/10</f>
        <v>19.8795</v>
      </c>
      <c r="F16127" s="29" t="n">
        <f aca="false">(E16127+Einstellungen!$B$20)*(1+Einstellungen!$B$10)</f>
        <v>45.857245</v>
      </c>
      <c r="G16127" s="21" t="str">
        <f aca="false">IF(F16127&lt;Einstellungen!$B$5,"ja","nein")</f>
        <v>nein</v>
      </c>
      <c r="H16127" s="21" t="s">
        <v>35</v>
      </c>
      <c r="I16127" s="29" t="n">
        <f aca="false">INDEX(Einstellungen!$B$27:$B$50,22)</f>
        <v>1.25</v>
      </c>
      <c r="J16127" s="29" t="n">
        <f aca="false">F16127*I16127</f>
        <v>57.32155625</v>
      </c>
    </row>
    <row r="16128" customFormat="false" ht="15" hidden="false" customHeight="false" outlineLevel="0" collapsed="false">
      <c r="A16128" s="28" t="n">
        <v>46252</v>
      </c>
      <c r="B16128" s="21" t="s">
        <v>134</v>
      </c>
      <c r="C16128" s="21" t="s">
        <v>141</v>
      </c>
      <c r="D16128" s="29" t="n">
        <v>191.385</v>
      </c>
      <c r="E16128" s="29" t="n">
        <f aca="false">D16128/10</f>
        <v>19.1385</v>
      </c>
      <c r="F16128" s="29" t="n">
        <f aca="false">(E16128+Einstellungen!$B$20)*(1+Einstellungen!$B$10)</f>
        <v>44.975455</v>
      </c>
      <c r="G16128" s="21" t="str">
        <f aca="false">IF(F16128&lt;Einstellungen!$B$5,"ja","nein")</f>
        <v>nein</v>
      </c>
      <c r="H16128" s="21" t="s">
        <v>35</v>
      </c>
      <c r="I16128" s="29" t="n">
        <f aca="false">INDEX(Einstellungen!$B$27:$B$50,23)</f>
        <v>1.05</v>
      </c>
      <c r="J16128" s="29" t="n">
        <f aca="false">F16128*I16128</f>
        <v>47.22422775</v>
      </c>
    </row>
    <row r="16129" customFormat="false" ht="15" hidden="false" customHeight="false" outlineLevel="0" collapsed="false">
      <c r="A16129" s="28" t="n">
        <v>46252</v>
      </c>
      <c r="B16129" s="21" t="s">
        <v>135</v>
      </c>
      <c r="C16129" s="21" t="s">
        <v>141</v>
      </c>
      <c r="D16129" s="29" t="n">
        <v>177.143</v>
      </c>
      <c r="E16129" s="29" t="n">
        <f aca="false">D16129/10</f>
        <v>17.7143</v>
      </c>
      <c r="F16129" s="29" t="n">
        <f aca="false">(E16129+Einstellungen!$B$20)*(1+Einstellungen!$B$10)</f>
        <v>43.280657</v>
      </c>
      <c r="G16129" s="21" t="str">
        <f aca="false">IF(F16129&lt;Einstellungen!$B$5,"ja","nein")</f>
        <v>nein</v>
      </c>
      <c r="H16129" s="21" t="s">
        <v>35</v>
      </c>
      <c r="I16129" s="29" t="n">
        <f aca="false">INDEX(Einstellungen!$B$27:$B$50,24)</f>
        <v>0.8</v>
      </c>
      <c r="J16129" s="29" t="n">
        <f aca="false">F16129*I16129</f>
        <v>34.6245256</v>
      </c>
    </row>
    <row r="16130" customFormat="false" ht="15" hidden="false" customHeight="false" outlineLevel="0" collapsed="false">
      <c r="A16130" s="28" t="n">
        <v>46253</v>
      </c>
      <c r="B16130" s="21" t="s">
        <v>111</v>
      </c>
      <c r="C16130" s="21" t="s">
        <v>112</v>
      </c>
      <c r="D16130" s="29" t="n">
        <v>176.6</v>
      </c>
      <c r="E16130" s="29" t="n">
        <f aca="false">D16130/10</f>
        <v>17.66</v>
      </c>
      <c r="F16130" s="29" t="n">
        <f aca="false">(E16130+Einstellungen!$B$20)*(1+Einstellungen!$B$10)</f>
        <v>43.21604</v>
      </c>
      <c r="G16130" s="21" t="str">
        <f aca="false">IF(F16130&lt;Einstellungen!$B$5,"ja","nein")</f>
        <v>nein</v>
      </c>
      <c r="H16130" s="21" t="s">
        <v>35</v>
      </c>
      <c r="I16130" s="29" t="n">
        <f aca="false">INDEX(Einstellungen!$B$27:$B$50,1)</f>
        <v>0.6</v>
      </c>
      <c r="J16130" s="29" t="n">
        <f aca="false">F16130*I16130</f>
        <v>25.929624</v>
      </c>
    </row>
    <row r="16131" customFormat="false" ht="15" hidden="false" customHeight="false" outlineLevel="0" collapsed="false">
      <c r="A16131" s="28" t="n">
        <v>46253</v>
      </c>
      <c r="B16131" s="21" t="s">
        <v>113</v>
      </c>
      <c r="C16131" s="21" t="s">
        <v>112</v>
      </c>
      <c r="D16131" s="29" t="n">
        <v>157.6</v>
      </c>
      <c r="E16131" s="29" t="n">
        <f aca="false">D16131/10</f>
        <v>15.76</v>
      </c>
      <c r="F16131" s="29" t="n">
        <f aca="false">(E16131+Einstellungen!$B$20)*(1+Einstellungen!$B$10)</f>
        <v>40.95504</v>
      </c>
      <c r="G16131" s="21" t="str">
        <f aca="false">IF(F16131&lt;Einstellungen!$B$5,"ja","nein")</f>
        <v>nein</v>
      </c>
      <c r="H16131" s="21" t="s">
        <v>35</v>
      </c>
      <c r="I16131" s="29" t="n">
        <f aca="false">INDEX(Einstellungen!$B$27:$B$50,2)</f>
        <v>0.5</v>
      </c>
      <c r="J16131" s="29" t="n">
        <f aca="false">F16131*I16131</f>
        <v>20.47752</v>
      </c>
    </row>
    <row r="16132" customFormat="false" ht="15" hidden="false" customHeight="false" outlineLevel="0" collapsed="false">
      <c r="A16132" s="28" t="n">
        <v>46253</v>
      </c>
      <c r="B16132" s="21" t="s">
        <v>114</v>
      </c>
      <c r="C16132" s="21" t="s">
        <v>112</v>
      </c>
      <c r="D16132" s="29" t="n">
        <v>151.412</v>
      </c>
      <c r="E16132" s="29" t="n">
        <f aca="false">D16132/10</f>
        <v>15.1412</v>
      </c>
      <c r="F16132" s="29" t="n">
        <f aca="false">(E16132+Einstellungen!$B$20)*(1+Einstellungen!$B$10)</f>
        <v>40.218668</v>
      </c>
      <c r="G16132" s="21" t="str">
        <f aca="false">IF(F16132&lt;Einstellungen!$B$5,"ja","nein")</f>
        <v>nein</v>
      </c>
      <c r="H16132" s="21" t="s">
        <v>35</v>
      </c>
      <c r="I16132" s="29" t="n">
        <f aca="false">INDEX(Einstellungen!$B$27:$B$50,3)</f>
        <v>0.45</v>
      </c>
      <c r="J16132" s="29" t="n">
        <f aca="false">F16132*I16132</f>
        <v>18.0984006</v>
      </c>
    </row>
    <row r="16133" customFormat="false" ht="15" hidden="false" customHeight="false" outlineLevel="0" collapsed="false">
      <c r="A16133" s="28" t="n">
        <v>46253</v>
      </c>
      <c r="B16133" s="21" t="s">
        <v>115</v>
      </c>
      <c r="C16133" s="21" t="s">
        <v>112</v>
      </c>
      <c r="D16133" s="29" t="n">
        <v>147.3</v>
      </c>
      <c r="E16133" s="29" t="n">
        <f aca="false">D16133/10</f>
        <v>14.73</v>
      </c>
      <c r="F16133" s="29" t="n">
        <f aca="false">(E16133+Einstellungen!$B$20)*(1+Einstellungen!$B$10)</f>
        <v>39.72934</v>
      </c>
      <c r="G16133" s="21" t="str">
        <f aca="false">IF(F16133&lt;Einstellungen!$B$5,"ja","nein")</f>
        <v>nein</v>
      </c>
      <c r="H16133" s="21" t="s">
        <v>35</v>
      </c>
      <c r="I16133" s="29" t="n">
        <f aca="false">INDEX(Einstellungen!$B$27:$B$50,4)</f>
        <v>0.45</v>
      </c>
      <c r="J16133" s="29" t="n">
        <f aca="false">F16133*I16133</f>
        <v>17.878203</v>
      </c>
    </row>
    <row r="16134" customFormat="false" ht="15" hidden="false" customHeight="false" outlineLevel="0" collapsed="false">
      <c r="A16134" s="28" t="n">
        <v>46253</v>
      </c>
      <c r="B16134" s="21" t="s">
        <v>116</v>
      </c>
      <c r="C16134" s="21" t="s">
        <v>112</v>
      </c>
      <c r="D16134" s="29" t="n">
        <v>148.995</v>
      </c>
      <c r="E16134" s="29" t="n">
        <f aca="false">D16134/10</f>
        <v>14.8995</v>
      </c>
      <c r="F16134" s="29" t="n">
        <f aca="false">(E16134+Einstellungen!$B$20)*(1+Einstellungen!$B$10)</f>
        <v>39.931045</v>
      </c>
      <c r="G16134" s="21" t="str">
        <f aca="false">IF(F16134&lt;Einstellungen!$B$5,"ja","nein")</f>
        <v>nein</v>
      </c>
      <c r="H16134" s="21" t="s">
        <v>35</v>
      </c>
      <c r="I16134" s="29" t="n">
        <f aca="false">INDEX(Einstellungen!$B$27:$B$50,5)</f>
        <v>0.45</v>
      </c>
      <c r="J16134" s="29" t="n">
        <f aca="false">F16134*I16134</f>
        <v>17.96897025</v>
      </c>
    </row>
    <row r="16135" customFormat="false" ht="15" hidden="false" customHeight="false" outlineLevel="0" collapsed="false">
      <c r="A16135" s="28" t="n">
        <v>46253</v>
      </c>
      <c r="B16135" s="21" t="s">
        <v>117</v>
      </c>
      <c r="C16135" s="21" t="s">
        <v>112</v>
      </c>
      <c r="D16135" s="29" t="n">
        <v>161.665</v>
      </c>
      <c r="E16135" s="29" t="n">
        <f aca="false">D16135/10</f>
        <v>16.1665</v>
      </c>
      <c r="F16135" s="29" t="n">
        <f aca="false">(E16135+Einstellungen!$B$20)*(1+Einstellungen!$B$10)</f>
        <v>41.438775</v>
      </c>
      <c r="G16135" s="21" t="str">
        <f aca="false">IF(F16135&lt;Einstellungen!$B$5,"ja","nein")</f>
        <v>nein</v>
      </c>
      <c r="H16135" s="21" t="s">
        <v>35</v>
      </c>
      <c r="I16135" s="29" t="n">
        <f aca="false">INDEX(Einstellungen!$B$27:$B$50,6)</f>
        <v>0.5</v>
      </c>
      <c r="J16135" s="29" t="n">
        <f aca="false">F16135*I16135</f>
        <v>20.7193875</v>
      </c>
    </row>
    <row r="16136" customFormat="false" ht="15" hidden="false" customHeight="false" outlineLevel="0" collapsed="false">
      <c r="A16136" s="28" t="n">
        <v>46253</v>
      </c>
      <c r="B16136" s="21" t="s">
        <v>118</v>
      </c>
      <c r="C16136" s="21" t="s">
        <v>112</v>
      </c>
      <c r="D16136" s="29" t="n">
        <v>184.738</v>
      </c>
      <c r="E16136" s="29" t="n">
        <f aca="false">D16136/10</f>
        <v>18.4738</v>
      </c>
      <c r="F16136" s="29" t="n">
        <f aca="false">(E16136+Einstellungen!$B$20)*(1+Einstellungen!$B$10)</f>
        <v>44.184462</v>
      </c>
      <c r="G16136" s="21" t="str">
        <f aca="false">IF(F16136&lt;Einstellungen!$B$5,"ja","nein")</f>
        <v>nein</v>
      </c>
      <c r="H16136" s="21" t="s">
        <v>35</v>
      </c>
      <c r="I16136" s="29" t="n">
        <f aca="false">INDEX(Einstellungen!$B$27:$B$50,7)</f>
        <v>0.7</v>
      </c>
      <c r="J16136" s="29" t="n">
        <f aca="false">F16136*I16136</f>
        <v>30.9291234</v>
      </c>
    </row>
    <row r="16137" customFormat="false" ht="15" hidden="false" customHeight="false" outlineLevel="0" collapsed="false">
      <c r="A16137" s="28" t="n">
        <v>46253</v>
      </c>
      <c r="B16137" s="21" t="s">
        <v>119</v>
      </c>
      <c r="C16137" s="21" t="s">
        <v>112</v>
      </c>
      <c r="D16137" s="29" t="n">
        <v>192.63</v>
      </c>
      <c r="E16137" s="29" t="n">
        <f aca="false">D16137/10</f>
        <v>19.263</v>
      </c>
      <c r="F16137" s="29" t="n">
        <f aca="false">(E16137+Einstellungen!$B$20)*(1+Einstellungen!$B$10)</f>
        <v>45.12361</v>
      </c>
      <c r="G16137" s="21" t="str">
        <f aca="false">IF(F16137&lt;Einstellungen!$B$5,"ja","nein")</f>
        <v>nein</v>
      </c>
      <c r="H16137" s="21" t="s">
        <v>35</v>
      </c>
      <c r="I16137" s="29" t="n">
        <f aca="false">INDEX(Einstellungen!$B$27:$B$50,8)</f>
        <v>0.95</v>
      </c>
      <c r="J16137" s="29" t="n">
        <f aca="false">F16137*I16137</f>
        <v>42.8674295</v>
      </c>
    </row>
    <row r="16138" customFormat="false" ht="15" hidden="false" customHeight="false" outlineLevel="0" collapsed="false">
      <c r="A16138" s="28" t="n">
        <v>46253</v>
      </c>
      <c r="B16138" s="21" t="s">
        <v>120</v>
      </c>
      <c r="C16138" s="21" t="s">
        <v>112</v>
      </c>
      <c r="D16138" s="29" t="n">
        <v>190.865</v>
      </c>
      <c r="E16138" s="29" t="n">
        <f aca="false">D16138/10</f>
        <v>19.0865</v>
      </c>
      <c r="F16138" s="29" t="n">
        <f aca="false">(E16138+Einstellungen!$B$20)*(1+Einstellungen!$B$10)</f>
        <v>44.913575</v>
      </c>
      <c r="G16138" s="21" t="str">
        <f aca="false">IF(F16138&lt;Einstellungen!$B$5,"ja","nein")</f>
        <v>nein</v>
      </c>
      <c r="H16138" s="21" t="s">
        <v>35</v>
      </c>
      <c r="I16138" s="29" t="n">
        <f aca="false">INDEX(Einstellungen!$B$27:$B$50,9)</f>
        <v>1.05</v>
      </c>
      <c r="J16138" s="29" t="n">
        <f aca="false">F16138*I16138</f>
        <v>47.15925375</v>
      </c>
    </row>
    <row r="16139" customFormat="false" ht="15" hidden="false" customHeight="false" outlineLevel="0" collapsed="false">
      <c r="A16139" s="28" t="n">
        <v>46253</v>
      </c>
      <c r="B16139" s="21" t="s">
        <v>121</v>
      </c>
      <c r="C16139" s="21" t="s">
        <v>112</v>
      </c>
      <c r="D16139" s="29" t="n">
        <v>169.675</v>
      </c>
      <c r="E16139" s="29" t="n">
        <f aca="false">D16139/10</f>
        <v>16.9675</v>
      </c>
      <c r="F16139" s="29" t="n">
        <f aca="false">(E16139+Einstellungen!$B$20)*(1+Einstellungen!$B$10)</f>
        <v>42.391965</v>
      </c>
      <c r="G16139" s="21" t="str">
        <f aca="false">IF(F16139&lt;Einstellungen!$B$5,"ja","nein")</f>
        <v>nein</v>
      </c>
      <c r="H16139" s="21" t="s">
        <v>35</v>
      </c>
      <c r="I16139" s="29" t="n">
        <f aca="false">INDEX(Einstellungen!$B$27:$B$50,10)</f>
        <v>1.05</v>
      </c>
      <c r="J16139" s="29" t="n">
        <f aca="false">F16139*I16139</f>
        <v>44.51156325</v>
      </c>
    </row>
    <row r="16140" customFormat="false" ht="15" hidden="false" customHeight="false" outlineLevel="0" collapsed="false">
      <c r="A16140" s="28" t="n">
        <v>46253</v>
      </c>
      <c r="B16140" s="21" t="s">
        <v>122</v>
      </c>
      <c r="C16140" s="21" t="s">
        <v>112</v>
      </c>
      <c r="D16140" s="29" t="n">
        <v>152.668</v>
      </c>
      <c r="E16140" s="29" t="n">
        <f aca="false">D16140/10</f>
        <v>15.2668</v>
      </c>
      <c r="F16140" s="29" t="n">
        <f aca="false">(E16140+Einstellungen!$B$20)*(1+Einstellungen!$B$10)</f>
        <v>40.368132</v>
      </c>
      <c r="G16140" s="21" t="str">
        <f aca="false">IF(F16140&lt;Einstellungen!$B$5,"ja","nein")</f>
        <v>nein</v>
      </c>
      <c r="H16140" s="21" t="s">
        <v>35</v>
      </c>
      <c r="I16140" s="29" t="n">
        <f aca="false">INDEX(Einstellungen!$B$27:$B$50,11)</f>
        <v>1.05</v>
      </c>
      <c r="J16140" s="29" t="n">
        <f aca="false">F16140*I16140</f>
        <v>42.3865386</v>
      </c>
    </row>
    <row r="16141" customFormat="false" ht="15" hidden="false" customHeight="false" outlineLevel="0" collapsed="false">
      <c r="A16141" s="28" t="n">
        <v>46253</v>
      </c>
      <c r="B16141" s="21" t="s">
        <v>123</v>
      </c>
      <c r="C16141" s="21" t="s">
        <v>112</v>
      </c>
      <c r="D16141" s="29" t="n">
        <v>142.96</v>
      </c>
      <c r="E16141" s="29" t="n">
        <f aca="false">D16141/10</f>
        <v>14.296</v>
      </c>
      <c r="F16141" s="29" t="n">
        <f aca="false">(E16141+Einstellungen!$B$20)*(1+Einstellungen!$B$10)</f>
        <v>39.21288</v>
      </c>
      <c r="G16141" s="21" t="str">
        <f aca="false">IF(F16141&lt;Einstellungen!$B$5,"ja","nein")</f>
        <v>nein</v>
      </c>
      <c r="H16141" s="21" t="s">
        <v>35</v>
      </c>
      <c r="I16141" s="29" t="n">
        <f aca="false">INDEX(Einstellungen!$B$27:$B$50,12)</f>
        <v>1.1</v>
      </c>
      <c r="J16141" s="29" t="n">
        <f aca="false">F16141*I16141</f>
        <v>43.134168</v>
      </c>
    </row>
    <row r="16142" customFormat="false" ht="15" hidden="false" customHeight="false" outlineLevel="0" collapsed="false">
      <c r="A16142" s="28" t="n">
        <v>46253</v>
      </c>
      <c r="B16142" s="21" t="s">
        <v>124</v>
      </c>
      <c r="C16142" s="21" t="s">
        <v>112</v>
      </c>
      <c r="D16142" s="29" t="n">
        <v>136.082</v>
      </c>
      <c r="E16142" s="29" t="n">
        <f aca="false">D16142/10</f>
        <v>13.6082</v>
      </c>
      <c r="F16142" s="29" t="n">
        <f aca="false">(E16142+Einstellungen!$B$20)*(1+Einstellungen!$B$10)</f>
        <v>38.394398</v>
      </c>
      <c r="G16142" s="21" t="str">
        <f aca="false">IF(F16142&lt;Einstellungen!$B$5,"ja","nein")</f>
        <v>nein</v>
      </c>
      <c r="H16142" s="21" t="s">
        <v>35</v>
      </c>
      <c r="I16142" s="29" t="n">
        <f aca="false">INDEX(Einstellungen!$B$27:$B$50,13)</f>
        <v>1.2</v>
      </c>
      <c r="J16142" s="29" t="n">
        <f aca="false">F16142*I16142</f>
        <v>46.0732776</v>
      </c>
    </row>
    <row r="16143" customFormat="false" ht="15" hidden="false" customHeight="false" outlineLevel="0" collapsed="false">
      <c r="A16143" s="28" t="n">
        <v>46253</v>
      </c>
      <c r="B16143" s="21" t="s">
        <v>125</v>
      </c>
      <c r="C16143" s="21" t="s">
        <v>112</v>
      </c>
      <c r="D16143" s="29" t="n">
        <v>128.205</v>
      </c>
      <c r="E16143" s="29" t="n">
        <f aca="false">D16143/10</f>
        <v>12.8205</v>
      </c>
      <c r="F16143" s="29" t="n">
        <f aca="false">(E16143+Einstellungen!$B$20)*(1+Einstellungen!$B$10)</f>
        <v>37.457035</v>
      </c>
      <c r="G16143" s="21" t="str">
        <f aca="false">IF(F16143&lt;Einstellungen!$B$5,"ja","nein")</f>
        <v>nein</v>
      </c>
      <c r="H16143" s="21" t="s">
        <v>35</v>
      </c>
      <c r="I16143" s="29" t="n">
        <f aca="false">INDEX(Einstellungen!$B$27:$B$50,14)</f>
        <v>1.15</v>
      </c>
      <c r="J16143" s="29" t="n">
        <f aca="false">F16143*I16143</f>
        <v>43.07559025</v>
      </c>
    </row>
    <row r="16144" customFormat="false" ht="15" hidden="false" customHeight="false" outlineLevel="0" collapsed="false">
      <c r="A16144" s="28" t="n">
        <v>46253</v>
      </c>
      <c r="B16144" s="21" t="s">
        <v>126</v>
      </c>
      <c r="C16144" s="21" t="s">
        <v>112</v>
      </c>
      <c r="D16144" s="29" t="n">
        <v>127.773</v>
      </c>
      <c r="E16144" s="29" t="n">
        <f aca="false">D16144/10</f>
        <v>12.7773</v>
      </c>
      <c r="F16144" s="29" t="n">
        <f aca="false">(E16144+Einstellungen!$B$20)*(1+Einstellungen!$B$10)</f>
        <v>37.405627</v>
      </c>
      <c r="G16144" s="21" t="str">
        <f aca="false">IF(F16144&lt;Einstellungen!$B$5,"ja","nein")</f>
        <v>nein</v>
      </c>
      <c r="H16144" s="21" t="s">
        <v>35</v>
      </c>
      <c r="I16144" s="29" t="n">
        <f aca="false">INDEX(Einstellungen!$B$27:$B$50,15)</f>
        <v>1</v>
      </c>
      <c r="J16144" s="29" t="n">
        <f aca="false">F16144*I16144</f>
        <v>37.405627</v>
      </c>
    </row>
    <row r="16145" customFormat="false" ht="15" hidden="false" customHeight="false" outlineLevel="0" collapsed="false">
      <c r="A16145" s="28" t="n">
        <v>46253</v>
      </c>
      <c r="B16145" s="21" t="s">
        <v>127</v>
      </c>
      <c r="C16145" s="21" t="s">
        <v>112</v>
      </c>
      <c r="D16145" s="29" t="n">
        <v>131.007</v>
      </c>
      <c r="E16145" s="29" t="n">
        <f aca="false">D16145/10</f>
        <v>13.1007</v>
      </c>
      <c r="F16145" s="29" t="n">
        <f aca="false">(E16145+Einstellungen!$B$20)*(1+Einstellungen!$B$10)</f>
        <v>37.790473</v>
      </c>
      <c r="G16145" s="21" t="str">
        <f aca="false">IF(F16145&lt;Einstellungen!$B$5,"ja","nein")</f>
        <v>nein</v>
      </c>
      <c r="H16145" s="21" t="s">
        <v>35</v>
      </c>
      <c r="I16145" s="29" t="n">
        <f aca="false">INDEX(Einstellungen!$B$27:$B$50,16)</f>
        <v>0.95</v>
      </c>
      <c r="J16145" s="29" t="n">
        <f aca="false">F16145*I16145</f>
        <v>35.90094935</v>
      </c>
    </row>
    <row r="16146" customFormat="false" ht="15" hidden="false" customHeight="false" outlineLevel="0" collapsed="false">
      <c r="A16146" s="28" t="n">
        <v>46253</v>
      </c>
      <c r="B16146" s="21" t="s">
        <v>128</v>
      </c>
      <c r="C16146" s="21" t="s">
        <v>112</v>
      </c>
      <c r="D16146" s="29" t="n">
        <v>138.317</v>
      </c>
      <c r="E16146" s="29" t="n">
        <f aca="false">D16146/10</f>
        <v>13.8317</v>
      </c>
      <c r="F16146" s="29" t="n">
        <f aca="false">(E16146+Einstellungen!$B$20)*(1+Einstellungen!$B$10)</f>
        <v>38.660363</v>
      </c>
      <c r="G16146" s="21" t="str">
        <f aca="false">IF(F16146&lt;Einstellungen!$B$5,"ja","nein")</f>
        <v>nein</v>
      </c>
      <c r="H16146" s="21" t="s">
        <v>35</v>
      </c>
      <c r="I16146" s="29" t="n">
        <f aca="false">INDEX(Einstellungen!$B$27:$B$50,17)</f>
        <v>0.95</v>
      </c>
      <c r="J16146" s="29" t="n">
        <f aca="false">F16146*I16146</f>
        <v>36.72734485</v>
      </c>
    </row>
    <row r="16147" customFormat="false" ht="15" hidden="false" customHeight="false" outlineLevel="0" collapsed="false">
      <c r="A16147" s="28" t="n">
        <v>46253</v>
      </c>
      <c r="B16147" s="21" t="s">
        <v>129</v>
      </c>
      <c r="C16147" s="21" t="s">
        <v>112</v>
      </c>
      <c r="D16147" s="29" t="n">
        <v>153.643</v>
      </c>
      <c r="E16147" s="29" t="n">
        <f aca="false">D16147/10</f>
        <v>15.3643</v>
      </c>
      <c r="F16147" s="29" t="n">
        <f aca="false">(E16147+Einstellungen!$B$20)*(1+Einstellungen!$B$10)</f>
        <v>40.484157</v>
      </c>
      <c r="G16147" s="21" t="str">
        <f aca="false">IF(F16147&lt;Einstellungen!$B$5,"ja","nein")</f>
        <v>nein</v>
      </c>
      <c r="H16147" s="21" t="s">
        <v>35</v>
      </c>
      <c r="I16147" s="29" t="n">
        <f aca="false">INDEX(Einstellungen!$B$27:$B$50,18)</f>
        <v>1.1</v>
      </c>
      <c r="J16147" s="29" t="n">
        <f aca="false">F16147*I16147</f>
        <v>44.5325727</v>
      </c>
    </row>
    <row r="16148" customFormat="false" ht="15" hidden="false" customHeight="false" outlineLevel="0" collapsed="false">
      <c r="A16148" s="28" t="n">
        <v>46253</v>
      </c>
      <c r="B16148" s="21" t="s">
        <v>130</v>
      </c>
      <c r="C16148" s="21" t="s">
        <v>112</v>
      </c>
      <c r="D16148" s="29" t="n">
        <v>183.735</v>
      </c>
      <c r="E16148" s="29" t="n">
        <f aca="false">D16148/10</f>
        <v>18.3735</v>
      </c>
      <c r="F16148" s="29" t="n">
        <f aca="false">(E16148+Einstellungen!$B$20)*(1+Einstellungen!$B$10)</f>
        <v>44.065105</v>
      </c>
      <c r="G16148" s="21" t="str">
        <f aca="false">IF(F16148&lt;Einstellungen!$B$5,"ja","nein")</f>
        <v>nein</v>
      </c>
      <c r="H16148" s="21" t="s">
        <v>35</v>
      </c>
      <c r="I16148" s="29" t="n">
        <f aca="false">INDEX(Einstellungen!$B$27:$B$50,19)</f>
        <v>1.35</v>
      </c>
      <c r="J16148" s="29" t="n">
        <f aca="false">F16148*I16148</f>
        <v>59.48789175</v>
      </c>
    </row>
    <row r="16149" customFormat="false" ht="15" hidden="false" customHeight="false" outlineLevel="0" collapsed="false">
      <c r="A16149" s="28" t="n">
        <v>46253</v>
      </c>
      <c r="B16149" s="21" t="s">
        <v>131</v>
      </c>
      <c r="C16149" s="21" t="s">
        <v>112</v>
      </c>
      <c r="D16149" s="29" t="n">
        <v>207.553</v>
      </c>
      <c r="E16149" s="29" t="n">
        <f aca="false">D16149/10</f>
        <v>20.7553</v>
      </c>
      <c r="F16149" s="29" t="n">
        <f aca="false">(E16149+Einstellungen!$B$20)*(1+Einstellungen!$B$10)</f>
        <v>46.899447</v>
      </c>
      <c r="G16149" s="21" t="str">
        <f aca="false">IF(F16149&lt;Einstellungen!$B$5,"ja","nein")</f>
        <v>nein</v>
      </c>
      <c r="H16149" s="21" t="s">
        <v>35</v>
      </c>
      <c r="I16149" s="29" t="n">
        <f aca="false">INDEX(Einstellungen!$B$27:$B$50,20)</f>
        <v>1.45</v>
      </c>
      <c r="J16149" s="29" t="n">
        <f aca="false">F16149*I16149</f>
        <v>68.00419815</v>
      </c>
    </row>
    <row r="16150" customFormat="false" ht="15" hidden="false" customHeight="false" outlineLevel="0" collapsed="false">
      <c r="A16150" s="28" t="n">
        <v>46253</v>
      </c>
      <c r="B16150" s="21" t="s">
        <v>132</v>
      </c>
      <c r="C16150" s="21" t="s">
        <v>112</v>
      </c>
      <c r="D16150" s="29" t="n">
        <v>209.445</v>
      </c>
      <c r="E16150" s="29" t="n">
        <f aca="false">D16150/10</f>
        <v>20.9445</v>
      </c>
      <c r="F16150" s="29" t="n">
        <f aca="false">(E16150+Einstellungen!$B$20)*(1+Einstellungen!$B$10)</f>
        <v>47.124595</v>
      </c>
      <c r="G16150" s="21" t="str">
        <f aca="false">IF(F16150&lt;Einstellungen!$B$5,"ja","nein")</f>
        <v>nein</v>
      </c>
      <c r="H16150" s="21" t="s">
        <v>35</v>
      </c>
      <c r="I16150" s="29" t="n">
        <f aca="false">INDEX(Einstellungen!$B$27:$B$50,21)</f>
        <v>1.4</v>
      </c>
      <c r="J16150" s="29" t="n">
        <f aca="false">F16150*I16150</f>
        <v>65.974433</v>
      </c>
    </row>
    <row r="16151" customFormat="false" ht="15" hidden="false" customHeight="false" outlineLevel="0" collapsed="false">
      <c r="A16151" s="28" t="n">
        <v>46253</v>
      </c>
      <c r="B16151" s="21" t="s">
        <v>133</v>
      </c>
      <c r="C16151" s="21" t="s">
        <v>112</v>
      </c>
      <c r="D16151" s="29" t="n">
        <v>206.123</v>
      </c>
      <c r="E16151" s="29" t="n">
        <f aca="false">D16151/10</f>
        <v>20.6123</v>
      </c>
      <c r="F16151" s="29" t="n">
        <f aca="false">(E16151+Einstellungen!$B$20)*(1+Einstellungen!$B$10)</f>
        <v>46.729277</v>
      </c>
      <c r="G16151" s="21" t="str">
        <f aca="false">IF(F16151&lt;Einstellungen!$B$5,"ja","nein")</f>
        <v>nein</v>
      </c>
      <c r="H16151" s="21" t="s">
        <v>35</v>
      </c>
      <c r="I16151" s="29" t="n">
        <f aca="false">INDEX(Einstellungen!$B$27:$B$50,22)</f>
        <v>1.25</v>
      </c>
      <c r="J16151" s="29" t="n">
        <f aca="false">F16151*I16151</f>
        <v>58.41159625</v>
      </c>
    </row>
    <row r="16152" customFormat="false" ht="15" hidden="false" customHeight="false" outlineLevel="0" collapsed="false">
      <c r="A16152" s="28" t="n">
        <v>46253</v>
      </c>
      <c r="B16152" s="21" t="s">
        <v>134</v>
      </c>
      <c r="C16152" s="21" t="s">
        <v>112</v>
      </c>
      <c r="D16152" s="29" t="n">
        <v>199.097</v>
      </c>
      <c r="E16152" s="29" t="n">
        <f aca="false">D16152/10</f>
        <v>19.9097</v>
      </c>
      <c r="F16152" s="29" t="n">
        <f aca="false">(E16152+Einstellungen!$B$20)*(1+Einstellungen!$B$10)</f>
        <v>45.893183</v>
      </c>
      <c r="G16152" s="21" t="str">
        <f aca="false">IF(F16152&lt;Einstellungen!$B$5,"ja","nein")</f>
        <v>nein</v>
      </c>
      <c r="H16152" s="21" t="s">
        <v>35</v>
      </c>
      <c r="I16152" s="29" t="n">
        <f aca="false">INDEX(Einstellungen!$B$27:$B$50,23)</f>
        <v>1.05</v>
      </c>
      <c r="J16152" s="29" t="n">
        <f aca="false">F16152*I16152</f>
        <v>48.18784215</v>
      </c>
    </row>
    <row r="16153" customFormat="false" ht="15" hidden="false" customHeight="false" outlineLevel="0" collapsed="false">
      <c r="A16153" s="28" t="n">
        <v>46253</v>
      </c>
      <c r="B16153" s="21" t="s">
        <v>135</v>
      </c>
      <c r="C16153" s="21" t="s">
        <v>112</v>
      </c>
      <c r="D16153" s="29" t="n">
        <v>186.548</v>
      </c>
      <c r="E16153" s="29" t="n">
        <f aca="false">D16153/10</f>
        <v>18.6548</v>
      </c>
      <c r="F16153" s="29" t="n">
        <f aca="false">(E16153+Einstellungen!$B$20)*(1+Einstellungen!$B$10)</f>
        <v>44.399852</v>
      </c>
      <c r="G16153" s="21" t="str">
        <f aca="false">IF(F16153&lt;Einstellungen!$B$5,"ja","nein")</f>
        <v>nein</v>
      </c>
      <c r="H16153" s="21" t="s">
        <v>35</v>
      </c>
      <c r="I16153" s="29" t="n">
        <f aca="false">INDEX(Einstellungen!$B$27:$B$50,24)</f>
        <v>0.8</v>
      </c>
      <c r="J16153" s="29" t="n">
        <f aca="false">F16153*I16153</f>
        <v>35.5198816</v>
      </c>
    </row>
    <row r="16154" customFormat="false" ht="15" hidden="false" customHeight="false" outlineLevel="0" collapsed="false">
      <c r="A16154" s="28" t="n">
        <v>46254</v>
      </c>
      <c r="B16154" s="21" t="s">
        <v>111</v>
      </c>
      <c r="C16154" s="21" t="s">
        <v>136</v>
      </c>
      <c r="D16154" s="29" t="n">
        <v>172.713</v>
      </c>
      <c r="E16154" s="29" t="n">
        <f aca="false">D16154/10</f>
        <v>17.2713</v>
      </c>
      <c r="F16154" s="29" t="n">
        <f aca="false">(E16154+Einstellungen!$B$20)*(1+Einstellungen!$B$10)</f>
        <v>42.753487</v>
      </c>
      <c r="G16154" s="21" t="str">
        <f aca="false">IF(F16154&lt;Einstellungen!$B$5,"ja","nein")</f>
        <v>nein</v>
      </c>
      <c r="H16154" s="21" t="s">
        <v>35</v>
      </c>
      <c r="I16154" s="29" t="n">
        <f aca="false">INDEX(Einstellungen!$B$27:$B$50,1)</f>
        <v>0.6</v>
      </c>
      <c r="J16154" s="29" t="n">
        <f aca="false">F16154*I16154</f>
        <v>25.6520922</v>
      </c>
    </row>
    <row r="16155" customFormat="false" ht="15" hidden="false" customHeight="false" outlineLevel="0" collapsed="false">
      <c r="A16155" s="28" t="n">
        <v>46254</v>
      </c>
      <c r="B16155" s="21" t="s">
        <v>113</v>
      </c>
      <c r="C16155" s="21" t="s">
        <v>136</v>
      </c>
      <c r="D16155" s="29" t="n">
        <v>162.35</v>
      </c>
      <c r="E16155" s="29" t="n">
        <f aca="false">D16155/10</f>
        <v>16.235</v>
      </c>
      <c r="F16155" s="29" t="n">
        <f aca="false">(E16155+Einstellungen!$B$20)*(1+Einstellungen!$B$10)</f>
        <v>41.52029</v>
      </c>
      <c r="G16155" s="21" t="str">
        <f aca="false">IF(F16155&lt;Einstellungen!$B$5,"ja","nein")</f>
        <v>nein</v>
      </c>
      <c r="H16155" s="21" t="s">
        <v>35</v>
      </c>
      <c r="I16155" s="29" t="n">
        <f aca="false">INDEX(Einstellungen!$B$27:$B$50,2)</f>
        <v>0.5</v>
      </c>
      <c r="J16155" s="29" t="n">
        <f aca="false">F16155*I16155</f>
        <v>20.760145</v>
      </c>
    </row>
    <row r="16156" customFormat="false" ht="15" hidden="false" customHeight="false" outlineLevel="0" collapsed="false">
      <c r="A16156" s="28" t="n">
        <v>46254</v>
      </c>
      <c r="B16156" s="21" t="s">
        <v>114</v>
      </c>
      <c r="C16156" s="21" t="s">
        <v>136</v>
      </c>
      <c r="D16156" s="29" t="n">
        <v>153.733</v>
      </c>
      <c r="E16156" s="29" t="n">
        <f aca="false">D16156/10</f>
        <v>15.3733</v>
      </c>
      <c r="F16156" s="29" t="n">
        <f aca="false">(E16156+Einstellungen!$B$20)*(1+Einstellungen!$B$10)</f>
        <v>40.494867</v>
      </c>
      <c r="G16156" s="21" t="str">
        <f aca="false">IF(F16156&lt;Einstellungen!$B$5,"ja","nein")</f>
        <v>nein</v>
      </c>
      <c r="H16156" s="21" t="s">
        <v>35</v>
      </c>
      <c r="I16156" s="29" t="n">
        <f aca="false">INDEX(Einstellungen!$B$27:$B$50,3)</f>
        <v>0.45</v>
      </c>
      <c r="J16156" s="29" t="n">
        <f aca="false">F16156*I16156</f>
        <v>18.22269015</v>
      </c>
    </row>
    <row r="16157" customFormat="false" ht="15" hidden="false" customHeight="false" outlineLevel="0" collapsed="false">
      <c r="A16157" s="28" t="n">
        <v>46254</v>
      </c>
      <c r="B16157" s="21" t="s">
        <v>115</v>
      </c>
      <c r="C16157" s="21" t="s">
        <v>136</v>
      </c>
      <c r="D16157" s="29" t="n">
        <v>147.99</v>
      </c>
      <c r="E16157" s="29" t="n">
        <f aca="false">D16157/10</f>
        <v>14.799</v>
      </c>
      <c r="F16157" s="29" t="n">
        <f aca="false">(E16157+Einstellungen!$B$20)*(1+Einstellungen!$B$10)</f>
        <v>39.81145</v>
      </c>
      <c r="G16157" s="21" t="str">
        <f aca="false">IF(F16157&lt;Einstellungen!$B$5,"ja","nein")</f>
        <v>nein</v>
      </c>
      <c r="H16157" s="21" t="s">
        <v>35</v>
      </c>
      <c r="I16157" s="29" t="n">
        <f aca="false">INDEX(Einstellungen!$B$27:$B$50,4)</f>
        <v>0.45</v>
      </c>
      <c r="J16157" s="29" t="n">
        <f aca="false">F16157*I16157</f>
        <v>17.9151525</v>
      </c>
    </row>
    <row r="16158" customFormat="false" ht="15" hidden="false" customHeight="false" outlineLevel="0" collapsed="false">
      <c r="A16158" s="28" t="n">
        <v>46254</v>
      </c>
      <c r="B16158" s="21" t="s">
        <v>116</v>
      </c>
      <c r="C16158" s="21" t="s">
        <v>136</v>
      </c>
      <c r="D16158" s="29" t="n">
        <v>148.493</v>
      </c>
      <c r="E16158" s="29" t="n">
        <f aca="false">D16158/10</f>
        <v>14.8493</v>
      </c>
      <c r="F16158" s="29" t="n">
        <f aca="false">(E16158+Einstellungen!$B$20)*(1+Einstellungen!$B$10)</f>
        <v>39.871307</v>
      </c>
      <c r="G16158" s="21" t="str">
        <f aca="false">IF(F16158&lt;Einstellungen!$B$5,"ja","nein")</f>
        <v>nein</v>
      </c>
      <c r="H16158" s="21" t="s">
        <v>35</v>
      </c>
      <c r="I16158" s="29" t="n">
        <f aca="false">INDEX(Einstellungen!$B$27:$B$50,5)</f>
        <v>0.45</v>
      </c>
      <c r="J16158" s="29" t="n">
        <f aca="false">F16158*I16158</f>
        <v>17.94208815</v>
      </c>
    </row>
    <row r="16159" customFormat="false" ht="15" hidden="false" customHeight="false" outlineLevel="0" collapsed="false">
      <c r="A16159" s="28" t="n">
        <v>46254</v>
      </c>
      <c r="B16159" s="21" t="s">
        <v>117</v>
      </c>
      <c r="C16159" s="21" t="s">
        <v>136</v>
      </c>
      <c r="D16159" s="29" t="n">
        <v>159.55</v>
      </c>
      <c r="E16159" s="29" t="n">
        <f aca="false">D16159/10</f>
        <v>15.955</v>
      </c>
      <c r="F16159" s="29" t="n">
        <f aca="false">(E16159+Einstellungen!$B$20)*(1+Einstellungen!$B$10)</f>
        <v>41.18709</v>
      </c>
      <c r="G16159" s="21" t="str">
        <f aca="false">IF(F16159&lt;Einstellungen!$B$5,"ja","nein")</f>
        <v>nein</v>
      </c>
      <c r="H16159" s="21" t="s">
        <v>35</v>
      </c>
      <c r="I16159" s="29" t="n">
        <f aca="false">INDEX(Einstellungen!$B$27:$B$50,6)</f>
        <v>0.5</v>
      </c>
      <c r="J16159" s="29" t="n">
        <f aca="false">F16159*I16159</f>
        <v>20.593545</v>
      </c>
    </row>
    <row r="16160" customFormat="false" ht="15" hidden="false" customHeight="false" outlineLevel="0" collapsed="false">
      <c r="A16160" s="28" t="n">
        <v>46254</v>
      </c>
      <c r="B16160" s="21" t="s">
        <v>118</v>
      </c>
      <c r="C16160" s="21" t="s">
        <v>136</v>
      </c>
      <c r="D16160" s="29" t="n">
        <v>182.8</v>
      </c>
      <c r="E16160" s="29" t="n">
        <f aca="false">D16160/10</f>
        <v>18.28</v>
      </c>
      <c r="F16160" s="29" t="n">
        <f aca="false">(E16160+Einstellungen!$B$20)*(1+Einstellungen!$B$10)</f>
        <v>43.95384</v>
      </c>
      <c r="G16160" s="21" t="str">
        <f aca="false">IF(F16160&lt;Einstellungen!$B$5,"ja","nein")</f>
        <v>nein</v>
      </c>
      <c r="H16160" s="21" t="s">
        <v>35</v>
      </c>
      <c r="I16160" s="29" t="n">
        <f aca="false">INDEX(Einstellungen!$B$27:$B$50,7)</f>
        <v>0.7</v>
      </c>
      <c r="J16160" s="29" t="n">
        <f aca="false">F16160*I16160</f>
        <v>30.767688</v>
      </c>
    </row>
    <row r="16161" customFormat="false" ht="15" hidden="false" customHeight="false" outlineLevel="0" collapsed="false">
      <c r="A16161" s="28" t="n">
        <v>46254</v>
      </c>
      <c r="B16161" s="21" t="s">
        <v>119</v>
      </c>
      <c r="C16161" s="21" t="s">
        <v>136</v>
      </c>
      <c r="D16161" s="29" t="n">
        <v>186.433</v>
      </c>
      <c r="E16161" s="29" t="n">
        <f aca="false">D16161/10</f>
        <v>18.6433</v>
      </c>
      <c r="F16161" s="29" t="n">
        <f aca="false">(E16161+Einstellungen!$B$20)*(1+Einstellungen!$B$10)</f>
        <v>44.386167</v>
      </c>
      <c r="G16161" s="21" t="str">
        <f aca="false">IF(F16161&lt;Einstellungen!$B$5,"ja","nein")</f>
        <v>nein</v>
      </c>
      <c r="H16161" s="21" t="s">
        <v>35</v>
      </c>
      <c r="I16161" s="29" t="n">
        <f aca="false">INDEX(Einstellungen!$B$27:$B$50,8)</f>
        <v>0.95</v>
      </c>
      <c r="J16161" s="29" t="n">
        <f aca="false">F16161*I16161</f>
        <v>42.16685865</v>
      </c>
    </row>
    <row r="16162" customFormat="false" ht="15" hidden="false" customHeight="false" outlineLevel="0" collapsed="false">
      <c r="A16162" s="28" t="n">
        <v>46254</v>
      </c>
      <c r="B16162" s="21" t="s">
        <v>120</v>
      </c>
      <c r="C16162" s="21" t="s">
        <v>136</v>
      </c>
      <c r="D16162" s="29" t="n">
        <v>171.748</v>
      </c>
      <c r="E16162" s="29" t="n">
        <f aca="false">D16162/10</f>
        <v>17.1748</v>
      </c>
      <c r="F16162" s="29" t="n">
        <f aca="false">(E16162+Einstellungen!$B$20)*(1+Einstellungen!$B$10)</f>
        <v>42.638652</v>
      </c>
      <c r="G16162" s="21" t="str">
        <f aca="false">IF(F16162&lt;Einstellungen!$B$5,"ja","nein")</f>
        <v>nein</v>
      </c>
      <c r="H16162" s="21" t="s">
        <v>35</v>
      </c>
      <c r="I16162" s="29" t="n">
        <f aca="false">INDEX(Einstellungen!$B$27:$B$50,9)</f>
        <v>1.05</v>
      </c>
      <c r="J16162" s="29" t="n">
        <f aca="false">F16162*I16162</f>
        <v>44.7705846</v>
      </c>
    </row>
    <row r="16163" customFormat="false" ht="15" hidden="false" customHeight="false" outlineLevel="0" collapsed="false">
      <c r="A16163" s="28" t="n">
        <v>46254</v>
      </c>
      <c r="B16163" s="21" t="s">
        <v>121</v>
      </c>
      <c r="C16163" s="21" t="s">
        <v>136</v>
      </c>
      <c r="D16163" s="29" t="n">
        <v>154.505</v>
      </c>
      <c r="E16163" s="29" t="n">
        <f aca="false">D16163/10</f>
        <v>15.4505</v>
      </c>
      <c r="F16163" s="29" t="n">
        <f aca="false">(E16163+Einstellungen!$B$20)*(1+Einstellungen!$B$10)</f>
        <v>40.586735</v>
      </c>
      <c r="G16163" s="21" t="str">
        <f aca="false">IF(F16163&lt;Einstellungen!$B$5,"ja","nein")</f>
        <v>nein</v>
      </c>
      <c r="H16163" s="21" t="s">
        <v>35</v>
      </c>
      <c r="I16163" s="29" t="n">
        <f aca="false">INDEX(Einstellungen!$B$27:$B$50,10)</f>
        <v>1.05</v>
      </c>
      <c r="J16163" s="29" t="n">
        <f aca="false">F16163*I16163</f>
        <v>42.61607175</v>
      </c>
    </row>
    <row r="16164" customFormat="false" ht="15" hidden="false" customHeight="false" outlineLevel="0" collapsed="false">
      <c r="A16164" s="28" t="n">
        <v>46254</v>
      </c>
      <c r="B16164" s="21" t="s">
        <v>122</v>
      </c>
      <c r="C16164" s="21" t="s">
        <v>136</v>
      </c>
      <c r="D16164" s="29" t="n">
        <v>135.74</v>
      </c>
      <c r="E16164" s="29" t="n">
        <f aca="false">D16164/10</f>
        <v>13.574</v>
      </c>
      <c r="F16164" s="29" t="n">
        <f aca="false">(E16164+Einstellungen!$B$20)*(1+Einstellungen!$B$10)</f>
        <v>38.3537</v>
      </c>
      <c r="G16164" s="21" t="str">
        <f aca="false">IF(F16164&lt;Einstellungen!$B$5,"ja","nein")</f>
        <v>nein</v>
      </c>
      <c r="H16164" s="21" t="s">
        <v>35</v>
      </c>
      <c r="I16164" s="29" t="n">
        <f aca="false">INDEX(Einstellungen!$B$27:$B$50,11)</f>
        <v>1.05</v>
      </c>
      <c r="J16164" s="29" t="n">
        <f aca="false">F16164*I16164</f>
        <v>40.271385</v>
      </c>
    </row>
    <row r="16165" customFormat="false" ht="15" hidden="false" customHeight="false" outlineLevel="0" collapsed="false">
      <c r="A16165" s="28" t="n">
        <v>46254</v>
      </c>
      <c r="B16165" s="21" t="s">
        <v>123</v>
      </c>
      <c r="C16165" s="21" t="s">
        <v>136</v>
      </c>
      <c r="D16165" s="29" t="n">
        <v>109.455</v>
      </c>
      <c r="E16165" s="29" t="n">
        <f aca="false">D16165/10</f>
        <v>10.9455</v>
      </c>
      <c r="F16165" s="29" t="n">
        <f aca="false">(E16165+Einstellungen!$B$20)*(1+Einstellungen!$B$10)</f>
        <v>35.225785</v>
      </c>
      <c r="G16165" s="21" t="str">
        <f aca="false">IF(F16165&lt;Einstellungen!$B$5,"ja","nein")</f>
        <v>nein</v>
      </c>
      <c r="H16165" s="21" t="s">
        <v>35</v>
      </c>
      <c r="I16165" s="29" t="n">
        <f aca="false">INDEX(Einstellungen!$B$27:$B$50,12)</f>
        <v>1.1</v>
      </c>
      <c r="J16165" s="29" t="n">
        <f aca="false">F16165*I16165</f>
        <v>38.7483635</v>
      </c>
    </row>
    <row r="16166" customFormat="false" ht="15" hidden="false" customHeight="false" outlineLevel="0" collapsed="false">
      <c r="A16166" s="28" t="n">
        <v>46254</v>
      </c>
      <c r="B16166" s="21" t="s">
        <v>124</v>
      </c>
      <c r="C16166" s="21" t="s">
        <v>136</v>
      </c>
      <c r="D16166" s="29" t="n">
        <v>83.63</v>
      </c>
      <c r="E16166" s="29" t="n">
        <f aca="false">D16166/10</f>
        <v>8.363</v>
      </c>
      <c r="F16166" s="29" t="n">
        <f aca="false">(E16166+Einstellungen!$B$20)*(1+Einstellungen!$B$10)</f>
        <v>32.15261</v>
      </c>
      <c r="G16166" s="21" t="str">
        <f aca="false">IF(F16166&lt;Einstellungen!$B$5,"ja","nein")</f>
        <v>nein</v>
      </c>
      <c r="H16166" s="21" t="s">
        <v>35</v>
      </c>
      <c r="I16166" s="29" t="n">
        <f aca="false">INDEX(Einstellungen!$B$27:$B$50,13)</f>
        <v>1.2</v>
      </c>
      <c r="J16166" s="29" t="n">
        <f aca="false">F16166*I16166</f>
        <v>38.583132</v>
      </c>
    </row>
    <row r="16167" customFormat="false" ht="15" hidden="false" customHeight="false" outlineLevel="0" collapsed="false">
      <c r="A16167" s="28" t="n">
        <v>46254</v>
      </c>
      <c r="B16167" s="21" t="s">
        <v>125</v>
      </c>
      <c r="C16167" s="21" t="s">
        <v>136</v>
      </c>
      <c r="D16167" s="29" t="n">
        <v>63.707</v>
      </c>
      <c r="E16167" s="29" t="n">
        <f aca="false">D16167/10</f>
        <v>6.3707</v>
      </c>
      <c r="F16167" s="29" t="n">
        <f aca="false">(E16167+Einstellungen!$B$20)*(1+Einstellungen!$B$10)</f>
        <v>29.781773</v>
      </c>
      <c r="G16167" s="21" t="str">
        <f aca="false">IF(F16167&lt;Einstellungen!$B$5,"ja","nein")</f>
        <v>nein</v>
      </c>
      <c r="H16167" s="21" t="s">
        <v>35</v>
      </c>
      <c r="I16167" s="29" t="n">
        <f aca="false">INDEX(Einstellungen!$B$27:$B$50,14)</f>
        <v>1.15</v>
      </c>
      <c r="J16167" s="29" t="n">
        <f aca="false">F16167*I16167</f>
        <v>34.24903895</v>
      </c>
    </row>
    <row r="16168" customFormat="false" ht="15" hidden="false" customHeight="false" outlineLevel="0" collapsed="false">
      <c r="A16168" s="28" t="n">
        <v>46254</v>
      </c>
      <c r="B16168" s="21" t="s">
        <v>126</v>
      </c>
      <c r="C16168" s="21" t="s">
        <v>136</v>
      </c>
      <c r="D16168" s="29" t="n">
        <v>69.44</v>
      </c>
      <c r="E16168" s="29" t="n">
        <f aca="false">D16168/10</f>
        <v>6.944</v>
      </c>
      <c r="F16168" s="29" t="n">
        <f aca="false">(E16168+Einstellungen!$B$20)*(1+Einstellungen!$B$10)</f>
        <v>30.464</v>
      </c>
      <c r="G16168" s="21" t="str">
        <f aca="false">IF(F16168&lt;Einstellungen!$B$5,"ja","nein")</f>
        <v>nein</v>
      </c>
      <c r="H16168" s="21" t="s">
        <v>35</v>
      </c>
      <c r="I16168" s="29" t="n">
        <f aca="false">INDEX(Einstellungen!$B$27:$B$50,15)</f>
        <v>1</v>
      </c>
      <c r="J16168" s="29" t="n">
        <f aca="false">F16168*I16168</f>
        <v>30.464</v>
      </c>
    </row>
    <row r="16169" customFormat="false" ht="15" hidden="false" customHeight="false" outlineLevel="0" collapsed="false">
      <c r="A16169" s="28" t="n">
        <v>46254</v>
      </c>
      <c r="B16169" s="21" t="s">
        <v>127</v>
      </c>
      <c r="C16169" s="21" t="s">
        <v>136</v>
      </c>
      <c r="D16169" s="29" t="n">
        <v>91.207</v>
      </c>
      <c r="E16169" s="29" t="n">
        <f aca="false">D16169/10</f>
        <v>9.1207</v>
      </c>
      <c r="F16169" s="29" t="n">
        <f aca="false">(E16169+Einstellungen!$B$20)*(1+Einstellungen!$B$10)</f>
        <v>33.054273</v>
      </c>
      <c r="G16169" s="21" t="str">
        <f aca="false">IF(F16169&lt;Einstellungen!$B$5,"ja","nein")</f>
        <v>nein</v>
      </c>
      <c r="H16169" s="21" t="s">
        <v>35</v>
      </c>
      <c r="I16169" s="29" t="n">
        <f aca="false">INDEX(Einstellungen!$B$27:$B$50,16)</f>
        <v>0.95</v>
      </c>
      <c r="J16169" s="29" t="n">
        <f aca="false">F16169*I16169</f>
        <v>31.40155935</v>
      </c>
    </row>
    <row r="16170" customFormat="false" ht="15" hidden="false" customHeight="false" outlineLevel="0" collapsed="false">
      <c r="A16170" s="28" t="n">
        <v>46254</v>
      </c>
      <c r="B16170" s="21" t="s">
        <v>128</v>
      </c>
      <c r="C16170" s="21" t="s">
        <v>136</v>
      </c>
      <c r="D16170" s="29" t="n">
        <v>106.005</v>
      </c>
      <c r="E16170" s="29" t="n">
        <f aca="false">D16170/10</f>
        <v>10.6005</v>
      </c>
      <c r="F16170" s="29" t="n">
        <f aca="false">(E16170+Einstellungen!$B$20)*(1+Einstellungen!$B$10)</f>
        <v>34.815235</v>
      </c>
      <c r="G16170" s="21" t="str">
        <f aca="false">IF(F16170&lt;Einstellungen!$B$5,"ja","nein")</f>
        <v>nein</v>
      </c>
      <c r="H16170" s="21" t="s">
        <v>35</v>
      </c>
      <c r="I16170" s="29" t="n">
        <f aca="false">INDEX(Einstellungen!$B$27:$B$50,17)</f>
        <v>0.95</v>
      </c>
      <c r="J16170" s="29" t="n">
        <f aca="false">F16170*I16170</f>
        <v>33.07447325</v>
      </c>
    </row>
    <row r="16171" customFormat="false" ht="15" hidden="false" customHeight="false" outlineLevel="0" collapsed="false">
      <c r="A16171" s="28" t="n">
        <v>46254</v>
      </c>
      <c r="B16171" s="21" t="s">
        <v>129</v>
      </c>
      <c r="C16171" s="21" t="s">
        <v>136</v>
      </c>
      <c r="D16171" s="29" t="n">
        <v>144.2</v>
      </c>
      <c r="E16171" s="29" t="n">
        <f aca="false">D16171/10</f>
        <v>14.42</v>
      </c>
      <c r="F16171" s="29" t="n">
        <f aca="false">(E16171+Einstellungen!$B$20)*(1+Einstellungen!$B$10)</f>
        <v>39.36044</v>
      </c>
      <c r="G16171" s="21" t="str">
        <f aca="false">IF(F16171&lt;Einstellungen!$B$5,"ja","nein")</f>
        <v>nein</v>
      </c>
      <c r="H16171" s="21" t="s">
        <v>35</v>
      </c>
      <c r="I16171" s="29" t="n">
        <f aca="false">INDEX(Einstellungen!$B$27:$B$50,18)</f>
        <v>1.1</v>
      </c>
      <c r="J16171" s="29" t="n">
        <f aca="false">F16171*I16171</f>
        <v>43.296484</v>
      </c>
    </row>
    <row r="16172" customFormat="false" ht="15" hidden="false" customHeight="false" outlineLevel="0" collapsed="false">
      <c r="A16172" s="28" t="n">
        <v>46254</v>
      </c>
      <c r="B16172" s="21" t="s">
        <v>130</v>
      </c>
      <c r="C16172" s="21" t="s">
        <v>136</v>
      </c>
      <c r="D16172" s="29" t="n">
        <v>164.245</v>
      </c>
      <c r="E16172" s="29" t="n">
        <f aca="false">D16172/10</f>
        <v>16.4245</v>
      </c>
      <c r="F16172" s="29" t="n">
        <f aca="false">(E16172+Einstellungen!$B$20)*(1+Einstellungen!$B$10)</f>
        <v>41.745795</v>
      </c>
      <c r="G16172" s="21" t="str">
        <f aca="false">IF(F16172&lt;Einstellungen!$B$5,"ja","nein")</f>
        <v>nein</v>
      </c>
      <c r="H16172" s="21" t="s">
        <v>35</v>
      </c>
      <c r="I16172" s="29" t="n">
        <f aca="false">INDEX(Einstellungen!$B$27:$B$50,19)</f>
        <v>1.35</v>
      </c>
      <c r="J16172" s="29" t="n">
        <f aca="false">F16172*I16172</f>
        <v>56.35682325</v>
      </c>
    </row>
    <row r="16173" customFormat="false" ht="15" hidden="false" customHeight="false" outlineLevel="0" collapsed="false">
      <c r="A16173" s="28" t="n">
        <v>46254</v>
      </c>
      <c r="B16173" s="21" t="s">
        <v>131</v>
      </c>
      <c r="C16173" s="21" t="s">
        <v>136</v>
      </c>
      <c r="D16173" s="29" t="n">
        <v>192.222</v>
      </c>
      <c r="E16173" s="29" t="n">
        <f aca="false">D16173/10</f>
        <v>19.2222</v>
      </c>
      <c r="F16173" s="29" t="n">
        <f aca="false">(E16173+Einstellungen!$B$20)*(1+Einstellungen!$B$10)</f>
        <v>45.075058</v>
      </c>
      <c r="G16173" s="21" t="str">
        <f aca="false">IF(F16173&lt;Einstellungen!$B$5,"ja","nein")</f>
        <v>nein</v>
      </c>
      <c r="H16173" s="21" t="s">
        <v>35</v>
      </c>
      <c r="I16173" s="29" t="n">
        <f aca="false">INDEX(Einstellungen!$B$27:$B$50,20)</f>
        <v>1.45</v>
      </c>
      <c r="J16173" s="29" t="n">
        <f aca="false">F16173*I16173</f>
        <v>65.3588341</v>
      </c>
    </row>
    <row r="16174" customFormat="false" ht="15" hidden="false" customHeight="false" outlineLevel="0" collapsed="false">
      <c r="A16174" s="28" t="n">
        <v>46254</v>
      </c>
      <c r="B16174" s="21" t="s">
        <v>132</v>
      </c>
      <c r="C16174" s="21" t="s">
        <v>136</v>
      </c>
      <c r="D16174" s="29" t="n">
        <v>200.6</v>
      </c>
      <c r="E16174" s="29" t="n">
        <f aca="false">D16174/10</f>
        <v>20.06</v>
      </c>
      <c r="F16174" s="29" t="n">
        <f aca="false">(E16174+Einstellungen!$B$20)*(1+Einstellungen!$B$10)</f>
        <v>46.07204</v>
      </c>
      <c r="G16174" s="21" t="str">
        <f aca="false">IF(F16174&lt;Einstellungen!$B$5,"ja","nein")</f>
        <v>nein</v>
      </c>
      <c r="H16174" s="21" t="s">
        <v>35</v>
      </c>
      <c r="I16174" s="29" t="n">
        <f aca="false">INDEX(Einstellungen!$B$27:$B$50,21)</f>
        <v>1.4</v>
      </c>
      <c r="J16174" s="29" t="n">
        <f aca="false">F16174*I16174</f>
        <v>64.500856</v>
      </c>
    </row>
    <row r="16175" customFormat="false" ht="15" hidden="false" customHeight="false" outlineLevel="0" collapsed="false">
      <c r="A16175" s="28" t="n">
        <v>46254</v>
      </c>
      <c r="B16175" s="21" t="s">
        <v>133</v>
      </c>
      <c r="C16175" s="21" t="s">
        <v>136</v>
      </c>
      <c r="D16175" s="29" t="n">
        <v>195.618</v>
      </c>
      <c r="E16175" s="29" t="n">
        <f aca="false">D16175/10</f>
        <v>19.5618</v>
      </c>
      <c r="F16175" s="29" t="n">
        <f aca="false">(E16175+Einstellungen!$B$20)*(1+Einstellungen!$B$10)</f>
        <v>45.479182</v>
      </c>
      <c r="G16175" s="21" t="str">
        <f aca="false">IF(F16175&lt;Einstellungen!$B$5,"ja","nein")</f>
        <v>nein</v>
      </c>
      <c r="H16175" s="21" t="s">
        <v>35</v>
      </c>
      <c r="I16175" s="29" t="n">
        <f aca="false">INDEX(Einstellungen!$B$27:$B$50,22)</f>
        <v>1.25</v>
      </c>
      <c r="J16175" s="29" t="n">
        <f aca="false">F16175*I16175</f>
        <v>56.8489775</v>
      </c>
    </row>
    <row r="16176" customFormat="false" ht="15" hidden="false" customHeight="false" outlineLevel="0" collapsed="false">
      <c r="A16176" s="28" t="n">
        <v>46254</v>
      </c>
      <c r="B16176" s="21" t="s">
        <v>134</v>
      </c>
      <c r="C16176" s="21" t="s">
        <v>136</v>
      </c>
      <c r="D16176" s="29" t="n">
        <v>187.928</v>
      </c>
      <c r="E16176" s="29" t="n">
        <f aca="false">D16176/10</f>
        <v>18.7928</v>
      </c>
      <c r="F16176" s="29" t="n">
        <f aca="false">(E16176+Einstellungen!$B$20)*(1+Einstellungen!$B$10)</f>
        <v>44.564072</v>
      </c>
      <c r="G16176" s="21" t="str">
        <f aca="false">IF(F16176&lt;Einstellungen!$B$5,"ja","nein")</f>
        <v>nein</v>
      </c>
      <c r="H16176" s="21" t="s">
        <v>35</v>
      </c>
      <c r="I16176" s="29" t="n">
        <f aca="false">INDEX(Einstellungen!$B$27:$B$50,23)</f>
        <v>1.05</v>
      </c>
      <c r="J16176" s="29" t="n">
        <f aca="false">F16176*I16176</f>
        <v>46.7922756</v>
      </c>
    </row>
    <row r="16177" customFormat="false" ht="15" hidden="false" customHeight="false" outlineLevel="0" collapsed="false">
      <c r="A16177" s="28" t="n">
        <v>46254</v>
      </c>
      <c r="B16177" s="21" t="s">
        <v>135</v>
      </c>
      <c r="C16177" s="21" t="s">
        <v>136</v>
      </c>
      <c r="D16177" s="29" t="n">
        <v>173.015</v>
      </c>
      <c r="E16177" s="29" t="n">
        <f aca="false">D16177/10</f>
        <v>17.3015</v>
      </c>
      <c r="F16177" s="29" t="n">
        <f aca="false">(E16177+Einstellungen!$B$20)*(1+Einstellungen!$B$10)</f>
        <v>42.789425</v>
      </c>
      <c r="G16177" s="21" t="str">
        <f aca="false">IF(F16177&lt;Einstellungen!$B$5,"ja","nein")</f>
        <v>nein</v>
      </c>
      <c r="H16177" s="21" t="s">
        <v>35</v>
      </c>
      <c r="I16177" s="29" t="n">
        <f aca="false">INDEX(Einstellungen!$B$27:$B$50,24)</f>
        <v>0.8</v>
      </c>
      <c r="J16177" s="29" t="n">
        <f aca="false">F16177*I16177</f>
        <v>34.23154</v>
      </c>
    </row>
    <row r="16178" customFormat="false" ht="15" hidden="false" customHeight="false" outlineLevel="0" collapsed="false">
      <c r="A16178" s="28" t="n">
        <v>46255</v>
      </c>
      <c r="B16178" s="21" t="s">
        <v>111</v>
      </c>
      <c r="C16178" s="21" t="s">
        <v>137</v>
      </c>
      <c r="D16178" s="29" t="n">
        <v>170.35</v>
      </c>
      <c r="E16178" s="29" t="n">
        <f aca="false">D16178/10</f>
        <v>17.035</v>
      </c>
      <c r="F16178" s="29" t="n">
        <f aca="false">(E16178+Einstellungen!$B$20)*(1+Einstellungen!$B$10)</f>
        <v>42.47229</v>
      </c>
      <c r="G16178" s="21" t="str">
        <f aca="false">IF(F16178&lt;Einstellungen!$B$5,"ja","nein")</f>
        <v>nein</v>
      </c>
      <c r="H16178" s="21" t="s">
        <v>35</v>
      </c>
      <c r="I16178" s="29" t="n">
        <f aca="false">INDEX(Einstellungen!$B$27:$B$50,1)</f>
        <v>0.6</v>
      </c>
      <c r="J16178" s="29" t="n">
        <f aca="false">F16178*I16178</f>
        <v>25.483374</v>
      </c>
    </row>
    <row r="16179" customFormat="false" ht="15" hidden="false" customHeight="false" outlineLevel="0" collapsed="false">
      <c r="A16179" s="28" t="n">
        <v>46255</v>
      </c>
      <c r="B16179" s="21" t="s">
        <v>113</v>
      </c>
      <c r="C16179" s="21" t="s">
        <v>137</v>
      </c>
      <c r="D16179" s="29" t="n">
        <v>160.49</v>
      </c>
      <c r="E16179" s="29" t="n">
        <f aca="false">D16179/10</f>
        <v>16.049</v>
      </c>
      <c r="F16179" s="29" t="n">
        <f aca="false">(E16179+Einstellungen!$B$20)*(1+Einstellungen!$B$10)</f>
        <v>41.29895</v>
      </c>
      <c r="G16179" s="21" t="str">
        <f aca="false">IF(F16179&lt;Einstellungen!$B$5,"ja","nein")</f>
        <v>nein</v>
      </c>
      <c r="H16179" s="21" t="s">
        <v>35</v>
      </c>
      <c r="I16179" s="29" t="n">
        <f aca="false">INDEX(Einstellungen!$B$27:$B$50,2)</f>
        <v>0.5</v>
      </c>
      <c r="J16179" s="29" t="n">
        <f aca="false">F16179*I16179</f>
        <v>20.649475</v>
      </c>
    </row>
    <row r="16180" customFormat="false" ht="15" hidden="false" customHeight="false" outlineLevel="0" collapsed="false">
      <c r="A16180" s="28" t="n">
        <v>46255</v>
      </c>
      <c r="B16180" s="21" t="s">
        <v>114</v>
      </c>
      <c r="C16180" s="21" t="s">
        <v>137</v>
      </c>
      <c r="D16180" s="29" t="n">
        <v>152.488</v>
      </c>
      <c r="E16180" s="29" t="n">
        <f aca="false">D16180/10</f>
        <v>15.2488</v>
      </c>
      <c r="F16180" s="29" t="n">
        <f aca="false">(E16180+Einstellungen!$B$20)*(1+Einstellungen!$B$10)</f>
        <v>40.346712</v>
      </c>
      <c r="G16180" s="21" t="str">
        <f aca="false">IF(F16180&lt;Einstellungen!$B$5,"ja","nein")</f>
        <v>nein</v>
      </c>
      <c r="H16180" s="21" t="s">
        <v>35</v>
      </c>
      <c r="I16180" s="29" t="n">
        <f aca="false">INDEX(Einstellungen!$B$27:$B$50,3)</f>
        <v>0.45</v>
      </c>
      <c r="J16180" s="29" t="n">
        <f aca="false">F16180*I16180</f>
        <v>18.1560204</v>
      </c>
    </row>
    <row r="16181" customFormat="false" ht="15" hidden="false" customHeight="false" outlineLevel="0" collapsed="false">
      <c r="A16181" s="28" t="n">
        <v>46255</v>
      </c>
      <c r="B16181" s="21" t="s">
        <v>115</v>
      </c>
      <c r="C16181" s="21" t="s">
        <v>137</v>
      </c>
      <c r="D16181" s="29" t="n">
        <v>151.475</v>
      </c>
      <c r="E16181" s="29" t="n">
        <f aca="false">D16181/10</f>
        <v>15.1475</v>
      </c>
      <c r="F16181" s="29" t="n">
        <f aca="false">(E16181+Einstellungen!$B$20)*(1+Einstellungen!$B$10)</f>
        <v>40.226165</v>
      </c>
      <c r="G16181" s="21" t="str">
        <f aca="false">IF(F16181&lt;Einstellungen!$B$5,"ja","nein")</f>
        <v>nein</v>
      </c>
      <c r="H16181" s="21" t="s">
        <v>35</v>
      </c>
      <c r="I16181" s="29" t="n">
        <f aca="false">INDEX(Einstellungen!$B$27:$B$50,4)</f>
        <v>0.45</v>
      </c>
      <c r="J16181" s="29" t="n">
        <f aca="false">F16181*I16181</f>
        <v>18.10177425</v>
      </c>
    </row>
    <row r="16182" customFormat="false" ht="15" hidden="false" customHeight="false" outlineLevel="0" collapsed="false">
      <c r="A16182" s="28" t="n">
        <v>46255</v>
      </c>
      <c r="B16182" s="21" t="s">
        <v>116</v>
      </c>
      <c r="C16182" s="21" t="s">
        <v>137</v>
      </c>
      <c r="D16182" s="29" t="n">
        <v>153.21</v>
      </c>
      <c r="E16182" s="29" t="n">
        <f aca="false">D16182/10</f>
        <v>15.321</v>
      </c>
      <c r="F16182" s="29" t="n">
        <f aca="false">(E16182+Einstellungen!$B$20)*(1+Einstellungen!$B$10)</f>
        <v>40.43263</v>
      </c>
      <c r="G16182" s="21" t="str">
        <f aca="false">IF(F16182&lt;Einstellungen!$B$5,"ja","nein")</f>
        <v>nein</v>
      </c>
      <c r="H16182" s="21" t="s">
        <v>35</v>
      </c>
      <c r="I16182" s="29" t="n">
        <f aca="false">INDEX(Einstellungen!$B$27:$B$50,5)</f>
        <v>0.45</v>
      </c>
      <c r="J16182" s="29" t="n">
        <f aca="false">F16182*I16182</f>
        <v>18.1946835</v>
      </c>
    </row>
    <row r="16183" customFormat="false" ht="15" hidden="false" customHeight="false" outlineLevel="0" collapsed="false">
      <c r="A16183" s="28" t="n">
        <v>46255</v>
      </c>
      <c r="B16183" s="21" t="s">
        <v>117</v>
      </c>
      <c r="C16183" s="21" t="s">
        <v>137</v>
      </c>
      <c r="D16183" s="29" t="n">
        <v>165.875</v>
      </c>
      <c r="E16183" s="29" t="n">
        <f aca="false">D16183/10</f>
        <v>16.5875</v>
      </c>
      <c r="F16183" s="29" t="n">
        <f aca="false">(E16183+Einstellungen!$B$20)*(1+Einstellungen!$B$10)</f>
        <v>41.939765</v>
      </c>
      <c r="G16183" s="21" t="str">
        <f aca="false">IF(F16183&lt;Einstellungen!$B$5,"ja","nein")</f>
        <v>nein</v>
      </c>
      <c r="H16183" s="21" t="s">
        <v>35</v>
      </c>
      <c r="I16183" s="29" t="n">
        <f aca="false">INDEX(Einstellungen!$B$27:$B$50,6)</f>
        <v>0.5</v>
      </c>
      <c r="J16183" s="29" t="n">
        <f aca="false">F16183*I16183</f>
        <v>20.9698825</v>
      </c>
    </row>
    <row r="16184" customFormat="false" ht="15" hidden="false" customHeight="false" outlineLevel="0" collapsed="false">
      <c r="A16184" s="28" t="n">
        <v>46255</v>
      </c>
      <c r="B16184" s="21" t="s">
        <v>118</v>
      </c>
      <c r="C16184" s="21" t="s">
        <v>137</v>
      </c>
      <c r="D16184" s="29" t="n">
        <v>189.21</v>
      </c>
      <c r="E16184" s="29" t="n">
        <f aca="false">D16184/10</f>
        <v>18.921</v>
      </c>
      <c r="F16184" s="29" t="n">
        <f aca="false">(E16184+Einstellungen!$B$20)*(1+Einstellungen!$B$10)</f>
        <v>44.71663</v>
      </c>
      <c r="G16184" s="21" t="str">
        <f aca="false">IF(F16184&lt;Einstellungen!$B$5,"ja","nein")</f>
        <v>nein</v>
      </c>
      <c r="H16184" s="21" t="s">
        <v>35</v>
      </c>
      <c r="I16184" s="29" t="n">
        <f aca="false">INDEX(Einstellungen!$B$27:$B$50,7)</f>
        <v>0.7</v>
      </c>
      <c r="J16184" s="29" t="n">
        <f aca="false">F16184*I16184</f>
        <v>31.301641</v>
      </c>
    </row>
    <row r="16185" customFormat="false" ht="15" hidden="false" customHeight="false" outlineLevel="0" collapsed="false">
      <c r="A16185" s="28" t="n">
        <v>46255</v>
      </c>
      <c r="B16185" s="21" t="s">
        <v>119</v>
      </c>
      <c r="C16185" s="21" t="s">
        <v>137</v>
      </c>
      <c r="D16185" s="29" t="n">
        <v>193.89</v>
      </c>
      <c r="E16185" s="29" t="n">
        <f aca="false">D16185/10</f>
        <v>19.389</v>
      </c>
      <c r="F16185" s="29" t="n">
        <f aca="false">(E16185+Einstellungen!$B$20)*(1+Einstellungen!$B$10)</f>
        <v>45.27355</v>
      </c>
      <c r="G16185" s="21" t="str">
        <f aca="false">IF(F16185&lt;Einstellungen!$B$5,"ja","nein")</f>
        <v>nein</v>
      </c>
      <c r="H16185" s="21" t="s">
        <v>35</v>
      </c>
      <c r="I16185" s="29" t="n">
        <f aca="false">INDEX(Einstellungen!$B$27:$B$50,8)</f>
        <v>0.95</v>
      </c>
      <c r="J16185" s="29" t="n">
        <f aca="false">F16185*I16185</f>
        <v>43.0098725</v>
      </c>
    </row>
    <row r="16186" customFormat="false" ht="15" hidden="false" customHeight="false" outlineLevel="0" collapsed="false">
      <c r="A16186" s="28" t="n">
        <v>46255</v>
      </c>
      <c r="B16186" s="21" t="s">
        <v>120</v>
      </c>
      <c r="C16186" s="21" t="s">
        <v>137</v>
      </c>
      <c r="D16186" s="29" t="n">
        <v>192.585</v>
      </c>
      <c r="E16186" s="29" t="n">
        <f aca="false">D16186/10</f>
        <v>19.2585</v>
      </c>
      <c r="F16186" s="29" t="n">
        <f aca="false">(E16186+Einstellungen!$B$20)*(1+Einstellungen!$B$10)</f>
        <v>45.118255</v>
      </c>
      <c r="G16186" s="21" t="str">
        <f aca="false">IF(F16186&lt;Einstellungen!$B$5,"ja","nein")</f>
        <v>nein</v>
      </c>
      <c r="H16186" s="21" t="s">
        <v>35</v>
      </c>
      <c r="I16186" s="29" t="n">
        <f aca="false">INDEX(Einstellungen!$B$27:$B$50,9)</f>
        <v>1.05</v>
      </c>
      <c r="J16186" s="29" t="n">
        <f aca="false">F16186*I16186</f>
        <v>47.37416775</v>
      </c>
    </row>
    <row r="16187" customFormat="false" ht="15" hidden="false" customHeight="false" outlineLevel="0" collapsed="false">
      <c r="A16187" s="28" t="n">
        <v>46255</v>
      </c>
      <c r="B16187" s="21" t="s">
        <v>121</v>
      </c>
      <c r="C16187" s="21" t="s">
        <v>137</v>
      </c>
      <c r="D16187" s="29" t="n">
        <v>167.83</v>
      </c>
      <c r="E16187" s="29" t="n">
        <f aca="false">D16187/10</f>
        <v>16.783</v>
      </c>
      <c r="F16187" s="29" t="n">
        <f aca="false">(E16187+Einstellungen!$B$20)*(1+Einstellungen!$B$10)</f>
        <v>42.17241</v>
      </c>
      <c r="G16187" s="21" t="str">
        <f aca="false">IF(F16187&lt;Einstellungen!$B$5,"ja","nein")</f>
        <v>nein</v>
      </c>
      <c r="H16187" s="21" t="s">
        <v>35</v>
      </c>
      <c r="I16187" s="29" t="n">
        <f aca="false">INDEX(Einstellungen!$B$27:$B$50,10)</f>
        <v>1.05</v>
      </c>
      <c r="J16187" s="29" t="n">
        <f aca="false">F16187*I16187</f>
        <v>44.2810305</v>
      </c>
    </row>
    <row r="16188" customFormat="false" ht="15" hidden="false" customHeight="false" outlineLevel="0" collapsed="false">
      <c r="A16188" s="28" t="n">
        <v>46255</v>
      </c>
      <c r="B16188" s="21" t="s">
        <v>122</v>
      </c>
      <c r="C16188" s="21" t="s">
        <v>137</v>
      </c>
      <c r="D16188" s="29" t="n">
        <v>149</v>
      </c>
      <c r="E16188" s="29" t="n">
        <f aca="false">D16188/10</f>
        <v>14.9</v>
      </c>
      <c r="F16188" s="29" t="n">
        <f aca="false">(E16188+Einstellungen!$B$20)*(1+Einstellungen!$B$10)</f>
        <v>39.93164</v>
      </c>
      <c r="G16188" s="21" t="str">
        <f aca="false">IF(F16188&lt;Einstellungen!$B$5,"ja","nein")</f>
        <v>nein</v>
      </c>
      <c r="H16188" s="21" t="s">
        <v>35</v>
      </c>
      <c r="I16188" s="29" t="n">
        <f aca="false">INDEX(Einstellungen!$B$27:$B$50,11)</f>
        <v>1.05</v>
      </c>
      <c r="J16188" s="29" t="n">
        <f aca="false">F16188*I16188</f>
        <v>41.928222</v>
      </c>
    </row>
    <row r="16189" customFormat="false" ht="15" hidden="false" customHeight="false" outlineLevel="0" collapsed="false">
      <c r="A16189" s="28" t="n">
        <v>46255</v>
      </c>
      <c r="B16189" s="21" t="s">
        <v>123</v>
      </c>
      <c r="C16189" s="21" t="s">
        <v>137</v>
      </c>
      <c r="D16189" s="29" t="n">
        <v>138.882</v>
      </c>
      <c r="E16189" s="29" t="n">
        <f aca="false">D16189/10</f>
        <v>13.8882</v>
      </c>
      <c r="F16189" s="29" t="n">
        <f aca="false">(E16189+Einstellungen!$B$20)*(1+Einstellungen!$B$10)</f>
        <v>38.727598</v>
      </c>
      <c r="G16189" s="21" t="str">
        <f aca="false">IF(F16189&lt;Einstellungen!$B$5,"ja","nein")</f>
        <v>nein</v>
      </c>
      <c r="H16189" s="21" t="s">
        <v>35</v>
      </c>
      <c r="I16189" s="29" t="n">
        <f aca="false">INDEX(Einstellungen!$B$27:$B$50,12)</f>
        <v>1.1</v>
      </c>
      <c r="J16189" s="29" t="n">
        <f aca="false">F16189*I16189</f>
        <v>42.6003578</v>
      </c>
    </row>
    <row r="16190" customFormat="false" ht="15" hidden="false" customHeight="false" outlineLevel="0" collapsed="false">
      <c r="A16190" s="28" t="n">
        <v>46255</v>
      </c>
      <c r="B16190" s="21" t="s">
        <v>124</v>
      </c>
      <c r="C16190" s="21" t="s">
        <v>137</v>
      </c>
      <c r="D16190" s="29" t="n">
        <v>135.21</v>
      </c>
      <c r="E16190" s="29" t="n">
        <f aca="false">D16190/10</f>
        <v>13.521</v>
      </c>
      <c r="F16190" s="29" t="n">
        <f aca="false">(E16190+Einstellungen!$B$20)*(1+Einstellungen!$B$10)</f>
        <v>38.29063</v>
      </c>
      <c r="G16190" s="21" t="str">
        <f aca="false">IF(F16190&lt;Einstellungen!$B$5,"ja","nein")</f>
        <v>nein</v>
      </c>
      <c r="H16190" s="21" t="s">
        <v>35</v>
      </c>
      <c r="I16190" s="29" t="n">
        <f aca="false">INDEX(Einstellungen!$B$27:$B$50,13)</f>
        <v>1.2</v>
      </c>
      <c r="J16190" s="29" t="n">
        <f aca="false">F16190*I16190</f>
        <v>45.948756</v>
      </c>
    </row>
    <row r="16191" customFormat="false" ht="15" hidden="false" customHeight="false" outlineLevel="0" collapsed="false">
      <c r="A16191" s="28" t="n">
        <v>46255</v>
      </c>
      <c r="B16191" s="21" t="s">
        <v>125</v>
      </c>
      <c r="C16191" s="21" t="s">
        <v>137</v>
      </c>
      <c r="D16191" s="29" t="n">
        <v>140.495</v>
      </c>
      <c r="E16191" s="29" t="n">
        <f aca="false">D16191/10</f>
        <v>14.0495</v>
      </c>
      <c r="F16191" s="29" t="n">
        <f aca="false">(E16191+Einstellungen!$B$20)*(1+Einstellungen!$B$10)</f>
        <v>38.919545</v>
      </c>
      <c r="G16191" s="21" t="str">
        <f aca="false">IF(F16191&lt;Einstellungen!$B$5,"ja","nein")</f>
        <v>nein</v>
      </c>
      <c r="H16191" s="21" t="s">
        <v>35</v>
      </c>
      <c r="I16191" s="29" t="n">
        <f aca="false">INDEX(Einstellungen!$B$27:$B$50,14)</f>
        <v>1.15</v>
      </c>
      <c r="J16191" s="29" t="n">
        <f aca="false">F16191*I16191</f>
        <v>44.75747675</v>
      </c>
    </row>
    <row r="16192" customFormat="false" ht="15" hidden="false" customHeight="false" outlineLevel="0" collapsed="false">
      <c r="A16192" s="28" t="n">
        <v>46255</v>
      </c>
      <c r="B16192" s="21" t="s">
        <v>126</v>
      </c>
      <c r="C16192" s="21" t="s">
        <v>137</v>
      </c>
      <c r="D16192" s="29" t="n">
        <v>141.173</v>
      </c>
      <c r="E16192" s="29" t="n">
        <f aca="false">D16192/10</f>
        <v>14.1173</v>
      </c>
      <c r="F16192" s="29" t="n">
        <f aca="false">(E16192+Einstellungen!$B$20)*(1+Einstellungen!$B$10)</f>
        <v>39.000227</v>
      </c>
      <c r="G16192" s="21" t="str">
        <f aca="false">IF(F16192&lt;Einstellungen!$B$5,"ja","nein")</f>
        <v>nein</v>
      </c>
      <c r="H16192" s="21" t="s">
        <v>35</v>
      </c>
      <c r="I16192" s="29" t="n">
        <f aca="false">INDEX(Einstellungen!$B$27:$B$50,15)</f>
        <v>1</v>
      </c>
      <c r="J16192" s="29" t="n">
        <f aca="false">F16192*I16192</f>
        <v>39.000227</v>
      </c>
    </row>
    <row r="16193" customFormat="false" ht="15" hidden="false" customHeight="false" outlineLevel="0" collapsed="false">
      <c r="A16193" s="28" t="n">
        <v>46255</v>
      </c>
      <c r="B16193" s="21" t="s">
        <v>127</v>
      </c>
      <c r="C16193" s="21" t="s">
        <v>137</v>
      </c>
      <c r="D16193" s="29" t="n">
        <v>149.748</v>
      </c>
      <c r="E16193" s="29" t="n">
        <f aca="false">D16193/10</f>
        <v>14.9748</v>
      </c>
      <c r="F16193" s="29" t="n">
        <f aca="false">(E16193+Einstellungen!$B$20)*(1+Einstellungen!$B$10)</f>
        <v>40.020652</v>
      </c>
      <c r="G16193" s="21" t="str">
        <f aca="false">IF(F16193&lt;Einstellungen!$B$5,"ja","nein")</f>
        <v>nein</v>
      </c>
      <c r="H16193" s="21" t="s">
        <v>35</v>
      </c>
      <c r="I16193" s="29" t="n">
        <f aca="false">INDEX(Einstellungen!$B$27:$B$50,16)</f>
        <v>0.95</v>
      </c>
      <c r="J16193" s="29" t="n">
        <f aca="false">F16193*I16193</f>
        <v>38.0196194</v>
      </c>
    </row>
    <row r="16194" customFormat="false" ht="15" hidden="false" customHeight="false" outlineLevel="0" collapsed="false">
      <c r="A16194" s="28" t="n">
        <v>46255</v>
      </c>
      <c r="B16194" s="21" t="s">
        <v>128</v>
      </c>
      <c r="C16194" s="21" t="s">
        <v>137</v>
      </c>
      <c r="D16194" s="29" t="n">
        <v>166.49</v>
      </c>
      <c r="E16194" s="29" t="n">
        <f aca="false">D16194/10</f>
        <v>16.649</v>
      </c>
      <c r="F16194" s="29" t="n">
        <f aca="false">(E16194+Einstellungen!$B$20)*(1+Einstellungen!$B$10)</f>
        <v>42.01295</v>
      </c>
      <c r="G16194" s="21" t="str">
        <f aca="false">IF(F16194&lt;Einstellungen!$B$5,"ja","nein")</f>
        <v>nein</v>
      </c>
      <c r="H16194" s="21" t="s">
        <v>35</v>
      </c>
      <c r="I16194" s="29" t="n">
        <f aca="false">INDEX(Einstellungen!$B$27:$B$50,17)</f>
        <v>0.95</v>
      </c>
      <c r="J16194" s="29" t="n">
        <f aca="false">F16194*I16194</f>
        <v>39.9123025</v>
      </c>
    </row>
    <row r="16195" customFormat="false" ht="15" hidden="false" customHeight="false" outlineLevel="0" collapsed="false">
      <c r="A16195" s="28" t="n">
        <v>46255</v>
      </c>
      <c r="B16195" s="21" t="s">
        <v>129</v>
      </c>
      <c r="C16195" s="21" t="s">
        <v>137</v>
      </c>
      <c r="D16195" s="29" t="n">
        <v>186.207</v>
      </c>
      <c r="E16195" s="29" t="n">
        <f aca="false">D16195/10</f>
        <v>18.6207</v>
      </c>
      <c r="F16195" s="29" t="n">
        <f aca="false">(E16195+Einstellungen!$B$20)*(1+Einstellungen!$B$10)</f>
        <v>44.359273</v>
      </c>
      <c r="G16195" s="21" t="str">
        <f aca="false">IF(F16195&lt;Einstellungen!$B$5,"ja","nein")</f>
        <v>nein</v>
      </c>
      <c r="H16195" s="21" t="s">
        <v>35</v>
      </c>
      <c r="I16195" s="29" t="n">
        <f aca="false">INDEX(Einstellungen!$B$27:$B$50,18)</f>
        <v>1.1</v>
      </c>
      <c r="J16195" s="29" t="n">
        <f aca="false">F16195*I16195</f>
        <v>48.7952003</v>
      </c>
    </row>
    <row r="16196" customFormat="false" ht="15" hidden="false" customHeight="false" outlineLevel="0" collapsed="false">
      <c r="A16196" s="28" t="n">
        <v>46255</v>
      </c>
      <c r="B16196" s="21" t="s">
        <v>130</v>
      </c>
      <c r="C16196" s="21" t="s">
        <v>137</v>
      </c>
      <c r="D16196" s="29" t="n">
        <v>196.99</v>
      </c>
      <c r="E16196" s="29" t="n">
        <f aca="false">D16196/10</f>
        <v>19.699</v>
      </c>
      <c r="F16196" s="29" t="n">
        <f aca="false">(E16196+Einstellungen!$B$20)*(1+Einstellungen!$B$10)</f>
        <v>45.64245</v>
      </c>
      <c r="G16196" s="21" t="str">
        <f aca="false">IF(F16196&lt;Einstellungen!$B$5,"ja","nein")</f>
        <v>nein</v>
      </c>
      <c r="H16196" s="21" t="s">
        <v>35</v>
      </c>
      <c r="I16196" s="29" t="n">
        <f aca="false">INDEX(Einstellungen!$B$27:$B$50,19)</f>
        <v>1.35</v>
      </c>
      <c r="J16196" s="29" t="n">
        <f aca="false">F16196*I16196</f>
        <v>61.6173075</v>
      </c>
    </row>
    <row r="16197" customFormat="false" ht="15" hidden="false" customHeight="false" outlineLevel="0" collapsed="false">
      <c r="A16197" s="28" t="n">
        <v>46255</v>
      </c>
      <c r="B16197" s="21" t="s">
        <v>131</v>
      </c>
      <c r="C16197" s="21" t="s">
        <v>137</v>
      </c>
      <c r="D16197" s="29" t="n">
        <v>204.415</v>
      </c>
      <c r="E16197" s="29" t="n">
        <f aca="false">D16197/10</f>
        <v>20.4415</v>
      </c>
      <c r="F16197" s="29" t="n">
        <f aca="false">(E16197+Einstellungen!$B$20)*(1+Einstellungen!$B$10)</f>
        <v>46.526025</v>
      </c>
      <c r="G16197" s="21" t="str">
        <f aca="false">IF(F16197&lt;Einstellungen!$B$5,"ja","nein")</f>
        <v>nein</v>
      </c>
      <c r="H16197" s="21" t="s">
        <v>35</v>
      </c>
      <c r="I16197" s="29" t="n">
        <f aca="false">INDEX(Einstellungen!$B$27:$B$50,20)</f>
        <v>1.45</v>
      </c>
      <c r="J16197" s="29" t="n">
        <f aca="false">F16197*I16197</f>
        <v>67.46273625</v>
      </c>
    </row>
    <row r="16198" customFormat="false" ht="15" hidden="false" customHeight="false" outlineLevel="0" collapsed="false">
      <c r="A16198" s="28" t="n">
        <v>46255</v>
      </c>
      <c r="B16198" s="21" t="s">
        <v>132</v>
      </c>
      <c r="C16198" s="21" t="s">
        <v>137</v>
      </c>
      <c r="D16198" s="29" t="n">
        <v>203.905</v>
      </c>
      <c r="E16198" s="29" t="n">
        <f aca="false">D16198/10</f>
        <v>20.3905</v>
      </c>
      <c r="F16198" s="29" t="n">
        <f aca="false">(E16198+Einstellungen!$B$20)*(1+Einstellungen!$B$10)</f>
        <v>46.465335</v>
      </c>
      <c r="G16198" s="21" t="str">
        <f aca="false">IF(F16198&lt;Einstellungen!$B$5,"ja","nein")</f>
        <v>nein</v>
      </c>
      <c r="H16198" s="21" t="s">
        <v>35</v>
      </c>
      <c r="I16198" s="29" t="n">
        <f aca="false">INDEX(Einstellungen!$B$27:$B$50,21)</f>
        <v>1.4</v>
      </c>
      <c r="J16198" s="29" t="n">
        <f aca="false">F16198*I16198</f>
        <v>65.051469</v>
      </c>
    </row>
    <row r="16199" customFormat="false" ht="15" hidden="false" customHeight="false" outlineLevel="0" collapsed="false">
      <c r="A16199" s="28" t="n">
        <v>46255</v>
      </c>
      <c r="B16199" s="21" t="s">
        <v>133</v>
      </c>
      <c r="C16199" s="21" t="s">
        <v>137</v>
      </c>
      <c r="D16199" s="29" t="n">
        <v>198.715</v>
      </c>
      <c r="E16199" s="29" t="n">
        <f aca="false">D16199/10</f>
        <v>19.8715</v>
      </c>
      <c r="F16199" s="29" t="n">
        <f aca="false">(E16199+Einstellungen!$B$20)*(1+Einstellungen!$B$10)</f>
        <v>45.847725</v>
      </c>
      <c r="G16199" s="21" t="str">
        <f aca="false">IF(F16199&lt;Einstellungen!$B$5,"ja","nein")</f>
        <v>nein</v>
      </c>
      <c r="H16199" s="21" t="s">
        <v>35</v>
      </c>
      <c r="I16199" s="29" t="n">
        <f aca="false">INDEX(Einstellungen!$B$27:$B$50,22)</f>
        <v>1.25</v>
      </c>
      <c r="J16199" s="29" t="n">
        <f aca="false">F16199*I16199</f>
        <v>57.30965625</v>
      </c>
    </row>
    <row r="16200" customFormat="false" ht="15" hidden="false" customHeight="false" outlineLevel="0" collapsed="false">
      <c r="A16200" s="28" t="n">
        <v>46255</v>
      </c>
      <c r="B16200" s="21" t="s">
        <v>134</v>
      </c>
      <c r="C16200" s="21" t="s">
        <v>137</v>
      </c>
      <c r="D16200" s="29" t="n">
        <v>187.358</v>
      </c>
      <c r="E16200" s="29" t="n">
        <f aca="false">D16200/10</f>
        <v>18.7358</v>
      </c>
      <c r="F16200" s="29" t="n">
        <f aca="false">(E16200+Einstellungen!$B$20)*(1+Einstellungen!$B$10)</f>
        <v>44.496242</v>
      </c>
      <c r="G16200" s="21" t="str">
        <f aca="false">IF(F16200&lt;Einstellungen!$B$5,"ja","nein")</f>
        <v>nein</v>
      </c>
      <c r="H16200" s="21" t="s">
        <v>35</v>
      </c>
      <c r="I16200" s="29" t="n">
        <f aca="false">INDEX(Einstellungen!$B$27:$B$50,23)</f>
        <v>1.05</v>
      </c>
      <c r="J16200" s="29" t="n">
        <f aca="false">F16200*I16200</f>
        <v>46.7210541</v>
      </c>
    </row>
    <row r="16201" customFormat="false" ht="15" hidden="false" customHeight="false" outlineLevel="0" collapsed="false">
      <c r="A16201" s="28" t="n">
        <v>46255</v>
      </c>
      <c r="B16201" s="21" t="s">
        <v>135</v>
      </c>
      <c r="C16201" s="21" t="s">
        <v>137</v>
      </c>
      <c r="D16201" s="29" t="n">
        <v>173.5</v>
      </c>
      <c r="E16201" s="29" t="n">
        <f aca="false">D16201/10</f>
        <v>17.35</v>
      </c>
      <c r="F16201" s="29" t="n">
        <f aca="false">(E16201+Einstellungen!$B$20)*(1+Einstellungen!$B$10)</f>
        <v>42.84714</v>
      </c>
      <c r="G16201" s="21" t="str">
        <f aca="false">IF(F16201&lt;Einstellungen!$B$5,"ja","nein")</f>
        <v>nein</v>
      </c>
      <c r="H16201" s="21" t="s">
        <v>35</v>
      </c>
      <c r="I16201" s="29" t="n">
        <f aca="false">INDEX(Einstellungen!$B$27:$B$50,24)</f>
        <v>0.8</v>
      </c>
      <c r="J16201" s="29" t="n">
        <f aca="false">F16201*I16201</f>
        <v>34.277712</v>
      </c>
    </row>
    <row r="16202" customFormat="false" ht="15" hidden="false" customHeight="false" outlineLevel="0" collapsed="false">
      <c r="A16202" s="28" t="n">
        <v>46256</v>
      </c>
      <c r="B16202" s="21" t="s">
        <v>111</v>
      </c>
      <c r="C16202" s="21" t="s">
        <v>138</v>
      </c>
      <c r="D16202" s="29" t="n">
        <v>168.007</v>
      </c>
      <c r="E16202" s="29" t="n">
        <f aca="false">D16202/10</f>
        <v>16.8007</v>
      </c>
      <c r="F16202" s="29" t="n">
        <f aca="false">(E16202+Einstellungen!$B$20)*(1+Einstellungen!$B$10)</f>
        <v>42.193473</v>
      </c>
      <c r="G16202" s="21" t="str">
        <f aca="false">IF(F16202&lt;Einstellungen!$B$5,"ja","nein")</f>
        <v>nein</v>
      </c>
      <c r="H16202" s="21" t="s">
        <v>35</v>
      </c>
      <c r="I16202" s="29" t="n">
        <f aca="false">INDEX(Einstellungen!$B$27:$B$50,1)</f>
        <v>0.6</v>
      </c>
      <c r="J16202" s="29" t="n">
        <f aca="false">F16202*I16202</f>
        <v>25.3160838</v>
      </c>
    </row>
    <row r="16203" customFormat="false" ht="15" hidden="false" customHeight="false" outlineLevel="0" collapsed="false">
      <c r="A16203" s="28" t="n">
        <v>46256</v>
      </c>
      <c r="B16203" s="21" t="s">
        <v>113</v>
      </c>
      <c r="C16203" s="21" t="s">
        <v>138</v>
      </c>
      <c r="D16203" s="29" t="n">
        <v>161.535</v>
      </c>
      <c r="E16203" s="29" t="n">
        <f aca="false">D16203/10</f>
        <v>16.1535</v>
      </c>
      <c r="F16203" s="29" t="n">
        <f aca="false">(E16203+Einstellungen!$B$20)*(1+Einstellungen!$B$10)</f>
        <v>41.423305</v>
      </c>
      <c r="G16203" s="21" t="str">
        <f aca="false">IF(F16203&lt;Einstellungen!$B$5,"ja","nein")</f>
        <v>nein</v>
      </c>
      <c r="H16203" s="21" t="s">
        <v>35</v>
      </c>
      <c r="I16203" s="29" t="n">
        <f aca="false">INDEX(Einstellungen!$B$27:$B$50,2)</f>
        <v>0.5</v>
      </c>
      <c r="J16203" s="29" t="n">
        <f aca="false">F16203*I16203</f>
        <v>20.7116525</v>
      </c>
    </row>
    <row r="16204" customFormat="false" ht="15" hidden="false" customHeight="false" outlineLevel="0" collapsed="false">
      <c r="A16204" s="28" t="n">
        <v>46256</v>
      </c>
      <c r="B16204" s="21" t="s">
        <v>114</v>
      </c>
      <c r="C16204" s="21" t="s">
        <v>138</v>
      </c>
      <c r="D16204" s="29" t="n">
        <v>158.713</v>
      </c>
      <c r="E16204" s="29" t="n">
        <f aca="false">D16204/10</f>
        <v>15.8713</v>
      </c>
      <c r="F16204" s="29" t="n">
        <f aca="false">(E16204+Einstellungen!$B$20)*(1+Einstellungen!$B$10)</f>
        <v>41.087487</v>
      </c>
      <c r="G16204" s="21" t="str">
        <f aca="false">IF(F16204&lt;Einstellungen!$B$5,"ja","nein")</f>
        <v>nein</v>
      </c>
      <c r="H16204" s="21" t="s">
        <v>35</v>
      </c>
      <c r="I16204" s="29" t="n">
        <f aca="false">INDEX(Einstellungen!$B$27:$B$50,3)</f>
        <v>0.45</v>
      </c>
      <c r="J16204" s="29" t="n">
        <f aca="false">F16204*I16204</f>
        <v>18.48936915</v>
      </c>
    </row>
    <row r="16205" customFormat="false" ht="15" hidden="false" customHeight="false" outlineLevel="0" collapsed="false">
      <c r="A16205" s="28" t="n">
        <v>46256</v>
      </c>
      <c r="B16205" s="21" t="s">
        <v>115</v>
      </c>
      <c r="C16205" s="21" t="s">
        <v>138</v>
      </c>
      <c r="D16205" s="29" t="n">
        <v>154.39</v>
      </c>
      <c r="E16205" s="29" t="n">
        <f aca="false">D16205/10</f>
        <v>15.439</v>
      </c>
      <c r="F16205" s="29" t="n">
        <f aca="false">(E16205+Einstellungen!$B$20)*(1+Einstellungen!$B$10)</f>
        <v>40.57305</v>
      </c>
      <c r="G16205" s="21" t="str">
        <f aca="false">IF(F16205&lt;Einstellungen!$B$5,"ja","nein")</f>
        <v>nein</v>
      </c>
      <c r="H16205" s="21" t="s">
        <v>35</v>
      </c>
      <c r="I16205" s="29" t="n">
        <f aca="false">INDEX(Einstellungen!$B$27:$B$50,4)</f>
        <v>0.45</v>
      </c>
      <c r="J16205" s="29" t="n">
        <f aca="false">F16205*I16205</f>
        <v>18.2578725</v>
      </c>
    </row>
    <row r="16206" customFormat="false" ht="15" hidden="false" customHeight="false" outlineLevel="0" collapsed="false">
      <c r="A16206" s="28" t="n">
        <v>46256</v>
      </c>
      <c r="B16206" s="21" t="s">
        <v>116</v>
      </c>
      <c r="C16206" s="21" t="s">
        <v>138</v>
      </c>
      <c r="D16206" s="29" t="n">
        <v>148.5</v>
      </c>
      <c r="E16206" s="29" t="n">
        <f aca="false">D16206/10</f>
        <v>14.85</v>
      </c>
      <c r="F16206" s="29" t="n">
        <f aca="false">(E16206+Einstellungen!$B$20)*(1+Einstellungen!$B$10)</f>
        <v>39.87214</v>
      </c>
      <c r="G16206" s="21" t="str">
        <f aca="false">IF(F16206&lt;Einstellungen!$B$5,"ja","nein")</f>
        <v>nein</v>
      </c>
      <c r="H16206" s="21" t="s">
        <v>35</v>
      </c>
      <c r="I16206" s="29" t="n">
        <f aca="false">INDEX(Einstellungen!$B$27:$B$50,5)</f>
        <v>0.45</v>
      </c>
      <c r="J16206" s="29" t="n">
        <f aca="false">F16206*I16206</f>
        <v>17.942463</v>
      </c>
    </row>
    <row r="16207" customFormat="false" ht="15" hidden="false" customHeight="false" outlineLevel="0" collapsed="false">
      <c r="A16207" s="28" t="n">
        <v>46256</v>
      </c>
      <c r="B16207" s="21" t="s">
        <v>117</v>
      </c>
      <c r="C16207" s="21" t="s">
        <v>138</v>
      </c>
      <c r="D16207" s="29" t="n">
        <v>145.507</v>
      </c>
      <c r="E16207" s="29" t="n">
        <f aca="false">D16207/10</f>
        <v>14.5507</v>
      </c>
      <c r="F16207" s="29" t="n">
        <f aca="false">(E16207+Einstellungen!$B$20)*(1+Einstellungen!$B$10)</f>
        <v>39.515973</v>
      </c>
      <c r="G16207" s="21" t="str">
        <f aca="false">IF(F16207&lt;Einstellungen!$B$5,"ja","nein")</f>
        <v>nein</v>
      </c>
      <c r="H16207" s="21" t="s">
        <v>35</v>
      </c>
      <c r="I16207" s="29" t="n">
        <f aca="false">INDEX(Einstellungen!$B$27:$B$50,6)</f>
        <v>0.5</v>
      </c>
      <c r="J16207" s="29" t="n">
        <f aca="false">F16207*I16207</f>
        <v>19.7579865</v>
      </c>
    </row>
    <row r="16208" customFormat="false" ht="15" hidden="false" customHeight="false" outlineLevel="0" collapsed="false">
      <c r="A16208" s="28" t="n">
        <v>46256</v>
      </c>
      <c r="B16208" s="21" t="s">
        <v>118</v>
      </c>
      <c r="C16208" s="21" t="s">
        <v>138</v>
      </c>
      <c r="D16208" s="29" t="n">
        <v>153.89</v>
      </c>
      <c r="E16208" s="29" t="n">
        <f aca="false">D16208/10</f>
        <v>15.389</v>
      </c>
      <c r="F16208" s="29" t="n">
        <f aca="false">(E16208+Einstellungen!$B$20)*(1+Einstellungen!$B$10)</f>
        <v>40.51355</v>
      </c>
      <c r="G16208" s="21" t="str">
        <f aca="false">IF(F16208&lt;Einstellungen!$B$5,"ja","nein")</f>
        <v>nein</v>
      </c>
      <c r="H16208" s="21" t="s">
        <v>35</v>
      </c>
      <c r="I16208" s="29" t="n">
        <f aca="false">INDEX(Einstellungen!$B$27:$B$50,7)</f>
        <v>0.7</v>
      </c>
      <c r="J16208" s="29" t="n">
        <f aca="false">F16208*I16208</f>
        <v>28.359485</v>
      </c>
    </row>
    <row r="16209" customFormat="false" ht="15" hidden="false" customHeight="false" outlineLevel="0" collapsed="false">
      <c r="A16209" s="28" t="n">
        <v>46256</v>
      </c>
      <c r="B16209" s="21" t="s">
        <v>119</v>
      </c>
      <c r="C16209" s="21" t="s">
        <v>138</v>
      </c>
      <c r="D16209" s="29" t="n">
        <v>144.005</v>
      </c>
      <c r="E16209" s="29" t="n">
        <f aca="false">D16209/10</f>
        <v>14.4005</v>
      </c>
      <c r="F16209" s="29" t="n">
        <f aca="false">(E16209+Einstellungen!$B$20)*(1+Einstellungen!$B$10)</f>
        <v>39.337235</v>
      </c>
      <c r="G16209" s="21" t="str">
        <f aca="false">IF(F16209&lt;Einstellungen!$B$5,"ja","nein")</f>
        <v>nein</v>
      </c>
      <c r="H16209" s="21" t="s">
        <v>35</v>
      </c>
      <c r="I16209" s="29" t="n">
        <f aca="false">INDEX(Einstellungen!$B$27:$B$50,8)</f>
        <v>0.95</v>
      </c>
      <c r="J16209" s="29" t="n">
        <f aca="false">F16209*I16209</f>
        <v>37.37037325</v>
      </c>
    </row>
    <row r="16210" customFormat="false" ht="15" hidden="false" customHeight="false" outlineLevel="0" collapsed="false">
      <c r="A16210" s="28" t="n">
        <v>46256</v>
      </c>
      <c r="B16210" s="21" t="s">
        <v>120</v>
      </c>
      <c r="C16210" s="21" t="s">
        <v>138</v>
      </c>
      <c r="D16210" s="29" t="n">
        <v>128.13</v>
      </c>
      <c r="E16210" s="29" t="n">
        <f aca="false">D16210/10</f>
        <v>12.813</v>
      </c>
      <c r="F16210" s="29" t="n">
        <f aca="false">(E16210+Einstellungen!$B$20)*(1+Einstellungen!$B$10)</f>
        <v>37.44811</v>
      </c>
      <c r="G16210" s="21" t="str">
        <f aca="false">IF(F16210&lt;Einstellungen!$B$5,"ja","nein")</f>
        <v>nein</v>
      </c>
      <c r="H16210" s="21" t="s">
        <v>35</v>
      </c>
      <c r="I16210" s="29" t="n">
        <f aca="false">INDEX(Einstellungen!$B$27:$B$50,9)</f>
        <v>1.05</v>
      </c>
      <c r="J16210" s="29" t="n">
        <f aca="false">F16210*I16210</f>
        <v>39.3205155</v>
      </c>
    </row>
    <row r="16211" customFormat="false" ht="15" hidden="false" customHeight="false" outlineLevel="0" collapsed="false">
      <c r="A16211" s="28" t="n">
        <v>46256</v>
      </c>
      <c r="B16211" s="21" t="s">
        <v>121</v>
      </c>
      <c r="C16211" s="21" t="s">
        <v>138</v>
      </c>
      <c r="D16211" s="29" t="n">
        <v>90.267</v>
      </c>
      <c r="E16211" s="29" t="n">
        <f aca="false">D16211/10</f>
        <v>9.0267</v>
      </c>
      <c r="F16211" s="29" t="n">
        <f aca="false">(E16211+Einstellungen!$B$20)*(1+Einstellungen!$B$10)</f>
        <v>32.942413</v>
      </c>
      <c r="G16211" s="21" t="str">
        <f aca="false">IF(F16211&lt;Einstellungen!$B$5,"ja","nein")</f>
        <v>nein</v>
      </c>
      <c r="H16211" s="21" t="s">
        <v>35</v>
      </c>
      <c r="I16211" s="29" t="n">
        <f aca="false">INDEX(Einstellungen!$B$27:$B$50,10)</f>
        <v>1.05</v>
      </c>
      <c r="J16211" s="29" t="n">
        <f aca="false">F16211*I16211</f>
        <v>34.58953365</v>
      </c>
    </row>
    <row r="16212" customFormat="false" ht="15" hidden="false" customHeight="false" outlineLevel="0" collapsed="false">
      <c r="A16212" s="28" t="n">
        <v>46256</v>
      </c>
      <c r="B16212" s="21" t="s">
        <v>122</v>
      </c>
      <c r="C16212" s="21" t="s">
        <v>138</v>
      </c>
      <c r="D16212" s="29" t="n">
        <v>50.295</v>
      </c>
      <c r="E16212" s="29" t="n">
        <f aca="false">D16212/10</f>
        <v>5.0295</v>
      </c>
      <c r="F16212" s="29" t="n">
        <f aca="false">(E16212+Einstellungen!$B$20)*(1+Einstellungen!$B$10)</f>
        <v>28.185745</v>
      </c>
      <c r="G16212" s="21" t="str">
        <f aca="false">IF(F16212&lt;Einstellungen!$B$5,"ja","nein")</f>
        <v>ja</v>
      </c>
      <c r="H16212" s="21" t="s">
        <v>35</v>
      </c>
      <c r="I16212" s="29" t="n">
        <f aca="false">INDEX(Einstellungen!$B$27:$B$50,11)</f>
        <v>1.05</v>
      </c>
      <c r="J16212" s="29" t="n">
        <f aca="false">F16212*I16212</f>
        <v>29.59503225</v>
      </c>
    </row>
    <row r="16213" customFormat="false" ht="15" hidden="false" customHeight="false" outlineLevel="0" collapsed="false">
      <c r="A16213" s="28" t="n">
        <v>46256</v>
      </c>
      <c r="B16213" s="21" t="s">
        <v>123</v>
      </c>
      <c r="C16213" s="21" t="s">
        <v>138</v>
      </c>
      <c r="D16213" s="29" t="n">
        <v>19.812</v>
      </c>
      <c r="E16213" s="29" t="n">
        <f aca="false">D16213/10</f>
        <v>1.9812</v>
      </c>
      <c r="F16213" s="29" t="n">
        <f aca="false">(E16213+Einstellungen!$B$20)*(1+Einstellungen!$B$10)</f>
        <v>24.558268</v>
      </c>
      <c r="G16213" s="21" t="str">
        <f aca="false">IF(F16213&lt;Einstellungen!$B$5,"ja","nein")</f>
        <v>ja</v>
      </c>
      <c r="H16213" s="21" t="s">
        <v>35</v>
      </c>
      <c r="I16213" s="29" t="n">
        <f aca="false">INDEX(Einstellungen!$B$27:$B$50,12)</f>
        <v>1.1</v>
      </c>
      <c r="J16213" s="29" t="n">
        <f aca="false">F16213*I16213</f>
        <v>27.0140948</v>
      </c>
    </row>
    <row r="16214" customFormat="false" ht="15" hidden="false" customHeight="false" outlineLevel="0" collapsed="false">
      <c r="A16214" s="28" t="n">
        <v>46256</v>
      </c>
      <c r="B16214" s="21" t="s">
        <v>124</v>
      </c>
      <c r="C16214" s="21" t="s">
        <v>138</v>
      </c>
      <c r="D16214" s="29" t="n">
        <v>0.997</v>
      </c>
      <c r="E16214" s="29" t="n">
        <f aca="false">D16214/10</f>
        <v>0.0997</v>
      </c>
      <c r="F16214" s="29" t="n">
        <f aca="false">(E16214+Einstellungen!$B$20)*(1+Einstellungen!$B$10)</f>
        <v>22.319283</v>
      </c>
      <c r="G16214" s="21" t="str">
        <f aca="false">IF(F16214&lt;Einstellungen!$B$5,"ja","nein")</f>
        <v>ja</v>
      </c>
      <c r="H16214" s="21" t="s">
        <v>35</v>
      </c>
      <c r="I16214" s="29" t="n">
        <f aca="false">INDEX(Einstellungen!$B$27:$B$50,13)</f>
        <v>1.2</v>
      </c>
      <c r="J16214" s="29" t="n">
        <f aca="false">F16214*I16214</f>
        <v>26.7831396</v>
      </c>
    </row>
    <row r="16215" customFormat="false" ht="15" hidden="false" customHeight="false" outlineLevel="0" collapsed="false">
      <c r="A16215" s="28" t="n">
        <v>46256</v>
      </c>
      <c r="B16215" s="21" t="s">
        <v>125</v>
      </c>
      <c r="C16215" s="21" t="s">
        <v>138</v>
      </c>
      <c r="D16215" s="29" t="n">
        <v>-0.005</v>
      </c>
      <c r="E16215" s="29" t="n">
        <f aca="false">D16215/10</f>
        <v>-0.0005</v>
      </c>
      <c r="F16215" s="29" t="n">
        <f aca="false">(E16215+Einstellungen!$B$20)*(1+Einstellungen!$B$10)</f>
        <v>22.200045</v>
      </c>
      <c r="G16215" s="21" t="str">
        <f aca="false">IF(F16215&lt;Einstellungen!$B$5,"ja","nein")</f>
        <v>ja</v>
      </c>
      <c r="H16215" s="21" t="s">
        <v>35</v>
      </c>
      <c r="I16215" s="29" t="n">
        <f aca="false">INDEX(Einstellungen!$B$27:$B$50,14)</f>
        <v>1.15</v>
      </c>
      <c r="J16215" s="29" t="n">
        <f aca="false">F16215*I16215</f>
        <v>25.53005175</v>
      </c>
    </row>
    <row r="16216" customFormat="false" ht="15" hidden="false" customHeight="false" outlineLevel="0" collapsed="false">
      <c r="A16216" s="28" t="n">
        <v>46256</v>
      </c>
      <c r="B16216" s="21" t="s">
        <v>126</v>
      </c>
      <c r="C16216" s="21" t="s">
        <v>138</v>
      </c>
      <c r="D16216" s="29" t="n">
        <v>-0.01</v>
      </c>
      <c r="E16216" s="29" t="n">
        <f aca="false">D16216/10</f>
        <v>-0.001</v>
      </c>
      <c r="F16216" s="29" t="n">
        <f aca="false">(E16216+Einstellungen!$B$20)*(1+Einstellungen!$B$10)</f>
        <v>22.19945</v>
      </c>
      <c r="G16216" s="21" t="str">
        <f aca="false">IF(F16216&lt;Einstellungen!$B$5,"ja","nein")</f>
        <v>ja</v>
      </c>
      <c r="H16216" s="21" t="s">
        <v>35</v>
      </c>
      <c r="I16216" s="29" t="n">
        <f aca="false">INDEX(Einstellungen!$B$27:$B$50,15)</f>
        <v>1</v>
      </c>
      <c r="J16216" s="29" t="n">
        <f aca="false">F16216*I16216</f>
        <v>22.19945</v>
      </c>
    </row>
    <row r="16217" customFormat="false" ht="15" hidden="false" customHeight="false" outlineLevel="0" collapsed="false">
      <c r="A16217" s="28" t="n">
        <v>46256</v>
      </c>
      <c r="B16217" s="21" t="s">
        <v>127</v>
      </c>
      <c r="C16217" s="21" t="s">
        <v>138</v>
      </c>
      <c r="D16217" s="29" t="n">
        <v>-0.098</v>
      </c>
      <c r="E16217" s="29" t="n">
        <f aca="false">D16217/10</f>
        <v>-0.0098</v>
      </c>
      <c r="F16217" s="29" t="n">
        <f aca="false">(E16217+Einstellungen!$B$20)*(1+Einstellungen!$B$10)</f>
        <v>22.188978</v>
      </c>
      <c r="G16217" s="21" t="str">
        <f aca="false">IF(F16217&lt;Einstellungen!$B$5,"ja","nein")</f>
        <v>ja</v>
      </c>
      <c r="H16217" s="21" t="s">
        <v>35</v>
      </c>
      <c r="I16217" s="29" t="n">
        <f aca="false">INDEX(Einstellungen!$B$27:$B$50,16)</f>
        <v>0.95</v>
      </c>
      <c r="J16217" s="29" t="n">
        <f aca="false">F16217*I16217</f>
        <v>21.0795291</v>
      </c>
    </row>
    <row r="16218" customFormat="false" ht="15" hidden="false" customHeight="false" outlineLevel="0" collapsed="false">
      <c r="A16218" s="28" t="n">
        <v>46256</v>
      </c>
      <c r="B16218" s="21" t="s">
        <v>128</v>
      </c>
      <c r="C16218" s="21" t="s">
        <v>138</v>
      </c>
      <c r="D16218" s="29" t="n">
        <v>-0.003</v>
      </c>
      <c r="E16218" s="29" t="n">
        <f aca="false">D16218/10</f>
        <v>-0.0003</v>
      </c>
      <c r="F16218" s="29" t="n">
        <f aca="false">(E16218+Einstellungen!$B$20)*(1+Einstellungen!$B$10)</f>
        <v>22.200283</v>
      </c>
      <c r="G16218" s="21" t="str">
        <f aca="false">IF(F16218&lt;Einstellungen!$B$5,"ja","nein")</f>
        <v>ja</v>
      </c>
      <c r="H16218" s="21" t="s">
        <v>35</v>
      </c>
      <c r="I16218" s="29" t="n">
        <f aca="false">INDEX(Einstellungen!$B$27:$B$50,17)</f>
        <v>0.95</v>
      </c>
      <c r="J16218" s="29" t="n">
        <f aca="false">F16218*I16218</f>
        <v>21.09026885</v>
      </c>
    </row>
    <row r="16219" customFormat="false" ht="15" hidden="false" customHeight="false" outlineLevel="0" collapsed="false">
      <c r="A16219" s="28" t="n">
        <v>46256</v>
      </c>
      <c r="B16219" s="21" t="s">
        <v>129</v>
      </c>
      <c r="C16219" s="21" t="s">
        <v>138</v>
      </c>
      <c r="D16219" s="29" t="n">
        <v>28.39</v>
      </c>
      <c r="E16219" s="29" t="n">
        <f aca="false">D16219/10</f>
        <v>2.839</v>
      </c>
      <c r="F16219" s="29" t="n">
        <f aca="false">(E16219+Einstellungen!$B$20)*(1+Einstellungen!$B$10)</f>
        <v>25.57905</v>
      </c>
      <c r="G16219" s="21" t="str">
        <f aca="false">IF(F16219&lt;Einstellungen!$B$5,"ja","nein")</f>
        <v>ja</v>
      </c>
      <c r="H16219" s="21" t="s">
        <v>35</v>
      </c>
      <c r="I16219" s="29" t="n">
        <f aca="false">INDEX(Einstellungen!$B$27:$B$50,18)</f>
        <v>1.1</v>
      </c>
      <c r="J16219" s="29" t="n">
        <f aca="false">F16219*I16219</f>
        <v>28.136955</v>
      </c>
    </row>
    <row r="16220" customFormat="false" ht="15" hidden="false" customHeight="false" outlineLevel="0" collapsed="false">
      <c r="A16220" s="28" t="n">
        <v>46256</v>
      </c>
      <c r="B16220" s="21" t="s">
        <v>130</v>
      </c>
      <c r="C16220" s="21" t="s">
        <v>138</v>
      </c>
      <c r="D16220" s="29" t="n">
        <v>105.073</v>
      </c>
      <c r="E16220" s="29" t="n">
        <f aca="false">D16220/10</f>
        <v>10.5073</v>
      </c>
      <c r="F16220" s="29" t="n">
        <f aca="false">(E16220+Einstellungen!$B$20)*(1+Einstellungen!$B$10)</f>
        <v>34.704327</v>
      </c>
      <c r="G16220" s="21" t="str">
        <f aca="false">IF(F16220&lt;Einstellungen!$B$5,"ja","nein")</f>
        <v>nein</v>
      </c>
      <c r="H16220" s="21" t="s">
        <v>35</v>
      </c>
      <c r="I16220" s="29" t="n">
        <f aca="false">INDEX(Einstellungen!$B$27:$B$50,19)</f>
        <v>1.35</v>
      </c>
      <c r="J16220" s="29" t="n">
        <f aca="false">F16220*I16220</f>
        <v>46.85084145</v>
      </c>
    </row>
    <row r="16221" customFormat="false" ht="15" hidden="false" customHeight="false" outlineLevel="0" collapsed="false">
      <c r="A16221" s="28" t="n">
        <v>46256</v>
      </c>
      <c r="B16221" s="21" t="s">
        <v>131</v>
      </c>
      <c r="C16221" s="21" t="s">
        <v>138</v>
      </c>
      <c r="D16221" s="29" t="n">
        <v>149.15</v>
      </c>
      <c r="E16221" s="29" t="n">
        <f aca="false">D16221/10</f>
        <v>14.915</v>
      </c>
      <c r="F16221" s="29" t="n">
        <f aca="false">(E16221+Einstellungen!$B$20)*(1+Einstellungen!$B$10)</f>
        <v>39.94949</v>
      </c>
      <c r="G16221" s="21" t="str">
        <f aca="false">IF(F16221&lt;Einstellungen!$B$5,"ja","nein")</f>
        <v>nein</v>
      </c>
      <c r="H16221" s="21" t="s">
        <v>35</v>
      </c>
      <c r="I16221" s="29" t="n">
        <f aca="false">INDEX(Einstellungen!$B$27:$B$50,20)</f>
        <v>1.45</v>
      </c>
      <c r="J16221" s="29" t="n">
        <f aca="false">F16221*I16221</f>
        <v>57.9267605</v>
      </c>
    </row>
    <row r="16222" customFormat="false" ht="15" hidden="false" customHeight="false" outlineLevel="0" collapsed="false">
      <c r="A16222" s="28" t="n">
        <v>46256</v>
      </c>
      <c r="B16222" s="21" t="s">
        <v>132</v>
      </c>
      <c r="C16222" s="21" t="s">
        <v>138</v>
      </c>
      <c r="D16222" s="29" t="n">
        <v>164.162</v>
      </c>
      <c r="E16222" s="29" t="n">
        <f aca="false">D16222/10</f>
        <v>16.4162</v>
      </c>
      <c r="F16222" s="29" t="n">
        <f aca="false">(E16222+Einstellungen!$B$20)*(1+Einstellungen!$B$10)</f>
        <v>41.735918</v>
      </c>
      <c r="G16222" s="21" t="str">
        <f aca="false">IF(F16222&lt;Einstellungen!$B$5,"ja","nein")</f>
        <v>nein</v>
      </c>
      <c r="H16222" s="21" t="s">
        <v>35</v>
      </c>
      <c r="I16222" s="29" t="n">
        <f aca="false">INDEX(Einstellungen!$B$27:$B$50,21)</f>
        <v>1.4</v>
      </c>
      <c r="J16222" s="29" t="n">
        <f aca="false">F16222*I16222</f>
        <v>58.4302852</v>
      </c>
    </row>
    <row r="16223" customFormat="false" ht="15" hidden="false" customHeight="false" outlineLevel="0" collapsed="false">
      <c r="A16223" s="28" t="n">
        <v>46256</v>
      </c>
      <c r="B16223" s="21" t="s">
        <v>133</v>
      </c>
      <c r="C16223" s="21" t="s">
        <v>138</v>
      </c>
      <c r="D16223" s="29" t="n">
        <v>168.202</v>
      </c>
      <c r="E16223" s="29" t="n">
        <f aca="false">D16223/10</f>
        <v>16.8202</v>
      </c>
      <c r="F16223" s="29" t="n">
        <f aca="false">(E16223+Einstellungen!$B$20)*(1+Einstellungen!$B$10)</f>
        <v>42.216678</v>
      </c>
      <c r="G16223" s="21" t="str">
        <f aca="false">IF(F16223&lt;Einstellungen!$B$5,"ja","nein")</f>
        <v>nein</v>
      </c>
      <c r="H16223" s="21" t="s">
        <v>35</v>
      </c>
      <c r="I16223" s="29" t="n">
        <f aca="false">INDEX(Einstellungen!$B$27:$B$50,22)</f>
        <v>1.25</v>
      </c>
      <c r="J16223" s="29" t="n">
        <f aca="false">F16223*I16223</f>
        <v>52.7708475</v>
      </c>
    </row>
    <row r="16224" customFormat="false" ht="15" hidden="false" customHeight="false" outlineLevel="0" collapsed="false">
      <c r="A16224" s="28" t="n">
        <v>46256</v>
      </c>
      <c r="B16224" s="21" t="s">
        <v>134</v>
      </c>
      <c r="C16224" s="21" t="s">
        <v>138</v>
      </c>
      <c r="D16224" s="29" t="n">
        <v>155.707</v>
      </c>
      <c r="E16224" s="29" t="n">
        <f aca="false">D16224/10</f>
        <v>15.5707</v>
      </c>
      <c r="F16224" s="29" t="n">
        <f aca="false">(E16224+Einstellungen!$B$20)*(1+Einstellungen!$B$10)</f>
        <v>40.729773</v>
      </c>
      <c r="G16224" s="21" t="str">
        <f aca="false">IF(F16224&lt;Einstellungen!$B$5,"ja","nein")</f>
        <v>nein</v>
      </c>
      <c r="H16224" s="21" t="s">
        <v>35</v>
      </c>
      <c r="I16224" s="29" t="n">
        <f aca="false">INDEX(Einstellungen!$B$27:$B$50,23)</f>
        <v>1.05</v>
      </c>
      <c r="J16224" s="29" t="n">
        <f aca="false">F16224*I16224</f>
        <v>42.76626165</v>
      </c>
    </row>
    <row r="16225" customFormat="false" ht="15" hidden="false" customHeight="false" outlineLevel="0" collapsed="false">
      <c r="A16225" s="28" t="n">
        <v>46256</v>
      </c>
      <c r="B16225" s="21" t="s">
        <v>135</v>
      </c>
      <c r="C16225" s="21" t="s">
        <v>138</v>
      </c>
      <c r="D16225" s="29" t="n">
        <v>141.12</v>
      </c>
      <c r="E16225" s="29" t="n">
        <f aca="false">D16225/10</f>
        <v>14.112</v>
      </c>
      <c r="F16225" s="29" t="n">
        <f aca="false">(E16225+Einstellungen!$B$20)*(1+Einstellungen!$B$10)</f>
        <v>38.99392</v>
      </c>
      <c r="G16225" s="21" t="str">
        <f aca="false">IF(F16225&lt;Einstellungen!$B$5,"ja","nein")</f>
        <v>nein</v>
      </c>
      <c r="H16225" s="21" t="s">
        <v>35</v>
      </c>
      <c r="I16225" s="29" t="n">
        <f aca="false">INDEX(Einstellungen!$B$27:$B$50,24)</f>
        <v>0.8</v>
      </c>
      <c r="J16225" s="29" t="n">
        <f aca="false">F16225*I16225</f>
        <v>31.195136</v>
      </c>
    </row>
    <row r="16226" customFormat="false" ht="15" hidden="false" customHeight="false" outlineLevel="0" collapsed="false">
      <c r="A16226" s="28" t="n">
        <v>46257</v>
      </c>
      <c r="B16226" s="21" t="s">
        <v>111</v>
      </c>
      <c r="C16226" s="21" t="s">
        <v>139</v>
      </c>
      <c r="D16226" s="29" t="n">
        <v>132.673</v>
      </c>
      <c r="E16226" s="29" t="n">
        <f aca="false">D16226/10</f>
        <v>13.2673</v>
      </c>
      <c r="F16226" s="29" t="n">
        <f aca="false">(E16226+Einstellungen!$B$20)*(1+Einstellungen!$B$10)</f>
        <v>37.988727</v>
      </c>
      <c r="G16226" s="21" t="str">
        <f aca="false">IF(F16226&lt;Einstellungen!$B$5,"ja","nein")</f>
        <v>nein</v>
      </c>
      <c r="H16226" s="21" t="s">
        <v>35</v>
      </c>
      <c r="I16226" s="29" t="n">
        <f aca="false">INDEX(Einstellungen!$B$27:$B$50,1)</f>
        <v>0.6</v>
      </c>
      <c r="J16226" s="29" t="n">
        <f aca="false">F16226*I16226</f>
        <v>22.7932362</v>
      </c>
    </row>
    <row r="16227" customFormat="false" ht="15" hidden="false" customHeight="false" outlineLevel="0" collapsed="false">
      <c r="A16227" s="28" t="n">
        <v>46257</v>
      </c>
      <c r="B16227" s="21" t="s">
        <v>113</v>
      </c>
      <c r="C16227" s="21" t="s">
        <v>139</v>
      </c>
      <c r="D16227" s="29" t="n">
        <v>125.82</v>
      </c>
      <c r="E16227" s="29" t="n">
        <f aca="false">D16227/10</f>
        <v>12.582</v>
      </c>
      <c r="F16227" s="29" t="n">
        <f aca="false">(E16227+Einstellungen!$B$20)*(1+Einstellungen!$B$10)</f>
        <v>37.17322</v>
      </c>
      <c r="G16227" s="21" t="str">
        <f aca="false">IF(F16227&lt;Einstellungen!$B$5,"ja","nein")</f>
        <v>nein</v>
      </c>
      <c r="H16227" s="21" t="s">
        <v>35</v>
      </c>
      <c r="I16227" s="29" t="n">
        <f aca="false">INDEX(Einstellungen!$B$27:$B$50,2)</f>
        <v>0.5</v>
      </c>
      <c r="J16227" s="29" t="n">
        <f aca="false">F16227*I16227</f>
        <v>18.58661</v>
      </c>
    </row>
    <row r="16228" customFormat="false" ht="15" hidden="false" customHeight="false" outlineLevel="0" collapsed="false">
      <c r="A16228" s="28" t="n">
        <v>46257</v>
      </c>
      <c r="B16228" s="21" t="s">
        <v>114</v>
      </c>
      <c r="C16228" s="21" t="s">
        <v>139</v>
      </c>
      <c r="D16228" s="29" t="n">
        <v>119.365</v>
      </c>
      <c r="E16228" s="29" t="n">
        <f aca="false">D16228/10</f>
        <v>11.9365</v>
      </c>
      <c r="F16228" s="29" t="n">
        <f aca="false">(E16228+Einstellungen!$B$20)*(1+Einstellungen!$B$10)</f>
        <v>36.405075</v>
      </c>
      <c r="G16228" s="21" t="str">
        <f aca="false">IF(F16228&lt;Einstellungen!$B$5,"ja","nein")</f>
        <v>nein</v>
      </c>
      <c r="H16228" s="21" t="s">
        <v>35</v>
      </c>
      <c r="I16228" s="29" t="n">
        <f aca="false">INDEX(Einstellungen!$B$27:$B$50,3)</f>
        <v>0.45</v>
      </c>
      <c r="J16228" s="29" t="n">
        <f aca="false">F16228*I16228</f>
        <v>16.38228375</v>
      </c>
    </row>
    <row r="16229" customFormat="false" ht="15" hidden="false" customHeight="false" outlineLevel="0" collapsed="false">
      <c r="A16229" s="28" t="n">
        <v>46257</v>
      </c>
      <c r="B16229" s="21" t="s">
        <v>115</v>
      </c>
      <c r="C16229" s="21" t="s">
        <v>139</v>
      </c>
      <c r="D16229" s="29" t="n">
        <v>116.21</v>
      </c>
      <c r="E16229" s="29" t="n">
        <f aca="false">D16229/10</f>
        <v>11.621</v>
      </c>
      <c r="F16229" s="29" t="n">
        <f aca="false">(E16229+Einstellungen!$B$20)*(1+Einstellungen!$B$10)</f>
        <v>36.02963</v>
      </c>
      <c r="G16229" s="21" t="str">
        <f aca="false">IF(F16229&lt;Einstellungen!$B$5,"ja","nein")</f>
        <v>nein</v>
      </c>
      <c r="H16229" s="21" t="s">
        <v>35</v>
      </c>
      <c r="I16229" s="29" t="n">
        <f aca="false">INDEX(Einstellungen!$B$27:$B$50,4)</f>
        <v>0.45</v>
      </c>
      <c r="J16229" s="29" t="n">
        <f aca="false">F16229*I16229</f>
        <v>16.2133335</v>
      </c>
    </row>
    <row r="16230" customFormat="false" ht="15" hidden="false" customHeight="false" outlineLevel="0" collapsed="false">
      <c r="A16230" s="28" t="n">
        <v>46257</v>
      </c>
      <c r="B16230" s="21" t="s">
        <v>116</v>
      </c>
      <c r="C16230" s="21" t="s">
        <v>139</v>
      </c>
      <c r="D16230" s="29" t="n">
        <v>114.743</v>
      </c>
      <c r="E16230" s="29" t="n">
        <f aca="false">D16230/10</f>
        <v>11.4743</v>
      </c>
      <c r="F16230" s="29" t="n">
        <f aca="false">(E16230+Einstellungen!$B$20)*(1+Einstellungen!$B$10)</f>
        <v>35.855057</v>
      </c>
      <c r="G16230" s="21" t="str">
        <f aca="false">IF(F16230&lt;Einstellungen!$B$5,"ja","nein")</f>
        <v>nein</v>
      </c>
      <c r="H16230" s="21" t="s">
        <v>35</v>
      </c>
      <c r="I16230" s="29" t="n">
        <f aca="false">INDEX(Einstellungen!$B$27:$B$50,5)</f>
        <v>0.45</v>
      </c>
      <c r="J16230" s="29" t="n">
        <f aca="false">F16230*I16230</f>
        <v>16.13477565</v>
      </c>
    </row>
    <row r="16231" customFormat="false" ht="15" hidden="false" customHeight="false" outlineLevel="0" collapsed="false">
      <c r="A16231" s="28" t="n">
        <v>46257</v>
      </c>
      <c r="B16231" s="21" t="s">
        <v>117</v>
      </c>
      <c r="C16231" s="21" t="s">
        <v>139</v>
      </c>
      <c r="D16231" s="29" t="n">
        <v>116.735</v>
      </c>
      <c r="E16231" s="29" t="n">
        <f aca="false">D16231/10</f>
        <v>11.6735</v>
      </c>
      <c r="F16231" s="29" t="n">
        <f aca="false">(E16231+Einstellungen!$B$20)*(1+Einstellungen!$B$10)</f>
        <v>36.092105</v>
      </c>
      <c r="G16231" s="21" t="str">
        <f aca="false">IF(F16231&lt;Einstellungen!$B$5,"ja","nein")</f>
        <v>nein</v>
      </c>
      <c r="H16231" s="21" t="s">
        <v>35</v>
      </c>
      <c r="I16231" s="29" t="n">
        <f aca="false">INDEX(Einstellungen!$B$27:$B$50,6)</f>
        <v>0.5</v>
      </c>
      <c r="J16231" s="29" t="n">
        <f aca="false">F16231*I16231</f>
        <v>18.0460525</v>
      </c>
    </row>
    <row r="16232" customFormat="false" ht="15" hidden="false" customHeight="false" outlineLevel="0" collapsed="false">
      <c r="A16232" s="28" t="n">
        <v>46257</v>
      </c>
      <c r="B16232" s="21" t="s">
        <v>118</v>
      </c>
      <c r="C16232" s="21" t="s">
        <v>139</v>
      </c>
      <c r="D16232" s="29" t="n">
        <v>116.707</v>
      </c>
      <c r="E16232" s="29" t="n">
        <f aca="false">D16232/10</f>
        <v>11.6707</v>
      </c>
      <c r="F16232" s="29" t="n">
        <f aca="false">(E16232+Einstellungen!$B$20)*(1+Einstellungen!$B$10)</f>
        <v>36.088773</v>
      </c>
      <c r="G16232" s="21" t="str">
        <f aca="false">IF(F16232&lt;Einstellungen!$B$5,"ja","nein")</f>
        <v>nein</v>
      </c>
      <c r="H16232" s="21" t="s">
        <v>35</v>
      </c>
      <c r="I16232" s="29" t="n">
        <f aca="false">INDEX(Einstellungen!$B$27:$B$50,7)</f>
        <v>0.7</v>
      </c>
      <c r="J16232" s="29" t="n">
        <f aca="false">F16232*I16232</f>
        <v>25.2621411</v>
      </c>
    </row>
    <row r="16233" customFormat="false" ht="15" hidden="false" customHeight="false" outlineLevel="0" collapsed="false">
      <c r="A16233" s="28" t="n">
        <v>46257</v>
      </c>
      <c r="B16233" s="21" t="s">
        <v>119</v>
      </c>
      <c r="C16233" s="21" t="s">
        <v>139</v>
      </c>
      <c r="D16233" s="29" t="n">
        <v>102.093</v>
      </c>
      <c r="E16233" s="29" t="n">
        <f aca="false">D16233/10</f>
        <v>10.2093</v>
      </c>
      <c r="F16233" s="29" t="n">
        <f aca="false">(E16233+Einstellungen!$B$20)*(1+Einstellungen!$B$10)</f>
        <v>34.349707</v>
      </c>
      <c r="G16233" s="21" t="str">
        <f aca="false">IF(F16233&lt;Einstellungen!$B$5,"ja","nein")</f>
        <v>nein</v>
      </c>
      <c r="H16233" s="21" t="s">
        <v>35</v>
      </c>
      <c r="I16233" s="29" t="n">
        <f aca="false">INDEX(Einstellungen!$B$27:$B$50,8)</f>
        <v>0.95</v>
      </c>
      <c r="J16233" s="29" t="n">
        <f aca="false">F16233*I16233</f>
        <v>32.63222165</v>
      </c>
    </row>
    <row r="16234" customFormat="false" ht="15" hidden="false" customHeight="false" outlineLevel="0" collapsed="false">
      <c r="A16234" s="28" t="n">
        <v>46257</v>
      </c>
      <c r="B16234" s="21" t="s">
        <v>120</v>
      </c>
      <c r="C16234" s="21" t="s">
        <v>139</v>
      </c>
      <c r="D16234" s="29" t="n">
        <v>49.83</v>
      </c>
      <c r="E16234" s="29" t="n">
        <f aca="false">D16234/10</f>
        <v>4.983</v>
      </c>
      <c r="F16234" s="29" t="n">
        <f aca="false">(E16234+Einstellungen!$B$20)*(1+Einstellungen!$B$10)</f>
        <v>28.13041</v>
      </c>
      <c r="G16234" s="21" t="str">
        <f aca="false">IF(F16234&lt;Einstellungen!$B$5,"ja","nein")</f>
        <v>ja</v>
      </c>
      <c r="H16234" s="21" t="s">
        <v>35</v>
      </c>
      <c r="I16234" s="29" t="n">
        <f aca="false">INDEX(Einstellungen!$B$27:$B$50,9)</f>
        <v>1.05</v>
      </c>
      <c r="J16234" s="29" t="n">
        <f aca="false">F16234*I16234</f>
        <v>29.5369305</v>
      </c>
    </row>
    <row r="16235" customFormat="false" ht="15" hidden="false" customHeight="false" outlineLevel="0" collapsed="false">
      <c r="A16235" s="28" t="n">
        <v>46257</v>
      </c>
      <c r="B16235" s="21" t="s">
        <v>121</v>
      </c>
      <c r="C16235" s="21" t="s">
        <v>139</v>
      </c>
      <c r="D16235" s="29" t="n">
        <v>1.005</v>
      </c>
      <c r="E16235" s="29" t="n">
        <f aca="false">D16235/10</f>
        <v>0.1005</v>
      </c>
      <c r="F16235" s="29" t="n">
        <f aca="false">(E16235+Einstellungen!$B$20)*(1+Einstellungen!$B$10)</f>
        <v>22.320235</v>
      </c>
      <c r="G16235" s="21" t="str">
        <f aca="false">IF(F16235&lt;Einstellungen!$B$5,"ja","nein")</f>
        <v>ja</v>
      </c>
      <c r="H16235" s="21" t="s">
        <v>35</v>
      </c>
      <c r="I16235" s="29" t="n">
        <f aca="false">INDEX(Einstellungen!$B$27:$B$50,10)</f>
        <v>1.05</v>
      </c>
      <c r="J16235" s="29" t="n">
        <f aca="false">F16235*I16235</f>
        <v>23.43624675</v>
      </c>
    </row>
    <row r="16236" customFormat="false" ht="15" hidden="false" customHeight="false" outlineLevel="0" collapsed="false">
      <c r="A16236" s="28" t="n">
        <v>46257</v>
      </c>
      <c r="B16236" s="21" t="s">
        <v>122</v>
      </c>
      <c r="C16236" s="21" t="s">
        <v>139</v>
      </c>
      <c r="D16236" s="29" t="n">
        <v>-0.57</v>
      </c>
      <c r="E16236" s="29" t="n">
        <f aca="false">D16236/10</f>
        <v>-0.057</v>
      </c>
      <c r="F16236" s="29" t="n">
        <f aca="false">(E16236+Einstellungen!$B$20)*(1+Einstellungen!$B$10)</f>
        <v>22.13281</v>
      </c>
      <c r="G16236" s="21" t="str">
        <f aca="false">IF(F16236&lt;Einstellungen!$B$5,"ja","nein")</f>
        <v>ja</v>
      </c>
      <c r="H16236" s="21" t="s">
        <v>35</v>
      </c>
      <c r="I16236" s="29" t="n">
        <f aca="false">INDEX(Einstellungen!$B$27:$B$50,11)</f>
        <v>1.05</v>
      </c>
      <c r="J16236" s="29" t="n">
        <f aca="false">F16236*I16236</f>
        <v>23.2394505</v>
      </c>
    </row>
    <row r="16237" customFormat="false" ht="15" hidden="false" customHeight="false" outlineLevel="0" collapsed="false">
      <c r="A16237" s="28" t="n">
        <v>46257</v>
      </c>
      <c r="B16237" s="21" t="s">
        <v>123</v>
      </c>
      <c r="C16237" s="21" t="s">
        <v>139</v>
      </c>
      <c r="D16237" s="29" t="n">
        <v>-1.83</v>
      </c>
      <c r="E16237" s="29" t="n">
        <f aca="false">D16237/10</f>
        <v>-0.183</v>
      </c>
      <c r="F16237" s="29" t="n">
        <f aca="false">(E16237+Einstellungen!$B$20)*(1+Einstellungen!$B$10)</f>
        <v>21.98287</v>
      </c>
      <c r="G16237" s="21" t="str">
        <f aca="false">IF(F16237&lt;Einstellungen!$B$5,"ja","nein")</f>
        <v>ja</v>
      </c>
      <c r="H16237" s="21" t="s">
        <v>35</v>
      </c>
      <c r="I16237" s="29" t="n">
        <f aca="false">INDEX(Einstellungen!$B$27:$B$50,12)</f>
        <v>1.1</v>
      </c>
      <c r="J16237" s="29" t="n">
        <f aca="false">F16237*I16237</f>
        <v>24.181157</v>
      </c>
    </row>
    <row r="16238" customFormat="false" ht="15" hidden="false" customHeight="false" outlineLevel="0" collapsed="false">
      <c r="A16238" s="28" t="n">
        <v>46257</v>
      </c>
      <c r="B16238" s="21" t="s">
        <v>124</v>
      </c>
      <c r="C16238" s="21" t="s">
        <v>139</v>
      </c>
      <c r="D16238" s="29" t="n">
        <v>-3.035</v>
      </c>
      <c r="E16238" s="29" t="n">
        <f aca="false">D16238/10</f>
        <v>-0.3035</v>
      </c>
      <c r="F16238" s="29" t="n">
        <f aca="false">(E16238+Einstellungen!$B$20)*(1+Einstellungen!$B$10)</f>
        <v>21.839475</v>
      </c>
      <c r="G16238" s="21" t="str">
        <f aca="false">IF(F16238&lt;Einstellungen!$B$5,"ja","nein")</f>
        <v>ja</v>
      </c>
      <c r="H16238" s="21" t="s">
        <v>35</v>
      </c>
      <c r="I16238" s="29" t="n">
        <f aca="false">INDEX(Einstellungen!$B$27:$B$50,13)</f>
        <v>1.2</v>
      </c>
      <c r="J16238" s="29" t="n">
        <f aca="false">F16238*I16238</f>
        <v>26.20737</v>
      </c>
    </row>
    <row r="16239" customFormat="false" ht="15" hidden="false" customHeight="false" outlineLevel="0" collapsed="false">
      <c r="A16239" s="28" t="n">
        <v>46257</v>
      </c>
      <c r="B16239" s="21" t="s">
        <v>125</v>
      </c>
      <c r="C16239" s="21" t="s">
        <v>139</v>
      </c>
      <c r="D16239" s="29" t="n">
        <v>-4.998</v>
      </c>
      <c r="E16239" s="29" t="n">
        <f aca="false">D16239/10</f>
        <v>-0.4998</v>
      </c>
      <c r="F16239" s="29" t="n">
        <f aca="false">(E16239+Einstellungen!$B$20)*(1+Einstellungen!$B$10)</f>
        <v>21.605878</v>
      </c>
      <c r="G16239" s="21" t="str">
        <f aca="false">IF(F16239&lt;Einstellungen!$B$5,"ja","nein")</f>
        <v>ja</v>
      </c>
      <c r="H16239" s="21" t="s">
        <v>35</v>
      </c>
      <c r="I16239" s="29" t="n">
        <f aca="false">INDEX(Einstellungen!$B$27:$B$50,14)</f>
        <v>1.15</v>
      </c>
      <c r="J16239" s="29" t="n">
        <f aca="false">F16239*I16239</f>
        <v>24.8467597</v>
      </c>
    </row>
    <row r="16240" customFormat="false" ht="15" hidden="false" customHeight="false" outlineLevel="0" collapsed="false">
      <c r="A16240" s="28" t="n">
        <v>46257</v>
      </c>
      <c r="B16240" s="21" t="s">
        <v>126</v>
      </c>
      <c r="C16240" s="21" t="s">
        <v>139</v>
      </c>
      <c r="D16240" s="29" t="n">
        <v>-4.232</v>
      </c>
      <c r="E16240" s="29" t="n">
        <f aca="false">D16240/10</f>
        <v>-0.4232</v>
      </c>
      <c r="F16240" s="29" t="n">
        <f aca="false">(E16240+Einstellungen!$B$20)*(1+Einstellungen!$B$10)</f>
        <v>21.697032</v>
      </c>
      <c r="G16240" s="21" t="str">
        <f aca="false">IF(F16240&lt;Einstellungen!$B$5,"ja","nein")</f>
        <v>ja</v>
      </c>
      <c r="H16240" s="21" t="s">
        <v>35</v>
      </c>
      <c r="I16240" s="29" t="n">
        <f aca="false">INDEX(Einstellungen!$B$27:$B$50,15)</f>
        <v>1</v>
      </c>
      <c r="J16240" s="29" t="n">
        <f aca="false">F16240*I16240</f>
        <v>21.697032</v>
      </c>
    </row>
    <row r="16241" customFormat="false" ht="15" hidden="false" customHeight="false" outlineLevel="0" collapsed="false">
      <c r="A16241" s="28" t="n">
        <v>46257</v>
      </c>
      <c r="B16241" s="21" t="s">
        <v>127</v>
      </c>
      <c r="C16241" s="21" t="s">
        <v>139</v>
      </c>
      <c r="D16241" s="29" t="n">
        <v>-1.478</v>
      </c>
      <c r="E16241" s="29" t="n">
        <f aca="false">D16241/10</f>
        <v>-0.1478</v>
      </c>
      <c r="F16241" s="29" t="n">
        <f aca="false">(E16241+Einstellungen!$B$20)*(1+Einstellungen!$B$10)</f>
        <v>22.024758</v>
      </c>
      <c r="G16241" s="21" t="str">
        <f aca="false">IF(F16241&lt;Einstellungen!$B$5,"ja","nein")</f>
        <v>ja</v>
      </c>
      <c r="H16241" s="21" t="s">
        <v>35</v>
      </c>
      <c r="I16241" s="29" t="n">
        <f aca="false">INDEX(Einstellungen!$B$27:$B$50,16)</f>
        <v>0.95</v>
      </c>
      <c r="J16241" s="29" t="n">
        <f aca="false">F16241*I16241</f>
        <v>20.9235201</v>
      </c>
    </row>
    <row r="16242" customFormat="false" ht="15" hidden="false" customHeight="false" outlineLevel="0" collapsed="false">
      <c r="A16242" s="28" t="n">
        <v>46257</v>
      </c>
      <c r="B16242" s="21" t="s">
        <v>128</v>
      </c>
      <c r="C16242" s="21" t="s">
        <v>139</v>
      </c>
      <c r="D16242" s="29" t="n">
        <v>-0.532</v>
      </c>
      <c r="E16242" s="29" t="n">
        <f aca="false">D16242/10</f>
        <v>-0.0532</v>
      </c>
      <c r="F16242" s="29" t="n">
        <f aca="false">(E16242+Einstellungen!$B$20)*(1+Einstellungen!$B$10)</f>
        <v>22.137332</v>
      </c>
      <c r="G16242" s="21" t="str">
        <f aca="false">IF(F16242&lt;Einstellungen!$B$5,"ja","nein")</f>
        <v>ja</v>
      </c>
      <c r="H16242" s="21" t="s">
        <v>35</v>
      </c>
      <c r="I16242" s="29" t="n">
        <f aca="false">INDEX(Einstellungen!$B$27:$B$50,17)</f>
        <v>0.95</v>
      </c>
      <c r="J16242" s="29" t="n">
        <f aca="false">F16242*I16242</f>
        <v>21.0304654</v>
      </c>
    </row>
    <row r="16243" customFormat="false" ht="15" hidden="false" customHeight="false" outlineLevel="0" collapsed="false">
      <c r="A16243" s="28" t="n">
        <v>46257</v>
      </c>
      <c r="B16243" s="21" t="s">
        <v>129</v>
      </c>
      <c r="C16243" s="21" t="s">
        <v>139</v>
      </c>
      <c r="D16243" s="29" t="n">
        <v>48.375</v>
      </c>
      <c r="E16243" s="29" t="n">
        <f aca="false">D16243/10</f>
        <v>4.8375</v>
      </c>
      <c r="F16243" s="29" t="n">
        <f aca="false">(E16243+Einstellungen!$B$20)*(1+Einstellungen!$B$10)</f>
        <v>27.957265</v>
      </c>
      <c r="G16243" s="21" t="str">
        <f aca="false">IF(F16243&lt;Einstellungen!$B$5,"ja","nein")</f>
        <v>ja</v>
      </c>
      <c r="H16243" s="21" t="s">
        <v>35</v>
      </c>
      <c r="I16243" s="29" t="n">
        <f aca="false">INDEX(Einstellungen!$B$27:$B$50,18)</f>
        <v>1.1</v>
      </c>
      <c r="J16243" s="29" t="n">
        <f aca="false">F16243*I16243</f>
        <v>30.7529915</v>
      </c>
    </row>
    <row r="16244" customFormat="false" ht="15" hidden="false" customHeight="false" outlineLevel="0" collapsed="false">
      <c r="A16244" s="28" t="n">
        <v>46257</v>
      </c>
      <c r="B16244" s="21" t="s">
        <v>130</v>
      </c>
      <c r="C16244" s="21" t="s">
        <v>139</v>
      </c>
      <c r="D16244" s="29" t="n">
        <v>144.423</v>
      </c>
      <c r="E16244" s="29" t="n">
        <f aca="false">D16244/10</f>
        <v>14.4423</v>
      </c>
      <c r="F16244" s="29" t="n">
        <f aca="false">(E16244+Einstellungen!$B$20)*(1+Einstellungen!$B$10)</f>
        <v>39.386977</v>
      </c>
      <c r="G16244" s="21" t="str">
        <f aca="false">IF(F16244&lt;Einstellungen!$B$5,"ja","nein")</f>
        <v>nein</v>
      </c>
      <c r="H16244" s="21" t="s">
        <v>35</v>
      </c>
      <c r="I16244" s="29" t="n">
        <f aca="false">INDEX(Einstellungen!$B$27:$B$50,19)</f>
        <v>1.35</v>
      </c>
      <c r="J16244" s="29" t="n">
        <f aca="false">F16244*I16244</f>
        <v>53.17241895</v>
      </c>
    </row>
    <row r="16245" customFormat="false" ht="15" hidden="false" customHeight="false" outlineLevel="0" collapsed="false">
      <c r="A16245" s="28" t="n">
        <v>46257</v>
      </c>
      <c r="B16245" s="21" t="s">
        <v>131</v>
      </c>
      <c r="C16245" s="21" t="s">
        <v>139</v>
      </c>
      <c r="D16245" s="29" t="n">
        <v>180.2</v>
      </c>
      <c r="E16245" s="29" t="n">
        <f aca="false">D16245/10</f>
        <v>18.02</v>
      </c>
      <c r="F16245" s="29" t="n">
        <f aca="false">(E16245+Einstellungen!$B$20)*(1+Einstellungen!$B$10)</f>
        <v>43.64444</v>
      </c>
      <c r="G16245" s="21" t="str">
        <f aca="false">IF(F16245&lt;Einstellungen!$B$5,"ja","nein")</f>
        <v>nein</v>
      </c>
      <c r="H16245" s="21" t="s">
        <v>35</v>
      </c>
      <c r="I16245" s="29" t="n">
        <f aca="false">INDEX(Einstellungen!$B$27:$B$50,20)</f>
        <v>1.45</v>
      </c>
      <c r="J16245" s="29" t="n">
        <f aca="false">F16245*I16245</f>
        <v>63.284438</v>
      </c>
    </row>
    <row r="16246" customFormat="false" ht="15" hidden="false" customHeight="false" outlineLevel="0" collapsed="false">
      <c r="A16246" s="28" t="n">
        <v>46257</v>
      </c>
      <c r="B16246" s="21" t="s">
        <v>132</v>
      </c>
      <c r="C16246" s="21" t="s">
        <v>139</v>
      </c>
      <c r="D16246" s="29" t="n">
        <v>185.89</v>
      </c>
      <c r="E16246" s="29" t="n">
        <f aca="false">D16246/10</f>
        <v>18.589</v>
      </c>
      <c r="F16246" s="29" t="n">
        <f aca="false">(E16246+Einstellungen!$B$20)*(1+Einstellungen!$B$10)</f>
        <v>44.32155</v>
      </c>
      <c r="G16246" s="21" t="str">
        <f aca="false">IF(F16246&lt;Einstellungen!$B$5,"ja","nein")</f>
        <v>nein</v>
      </c>
      <c r="H16246" s="21" t="s">
        <v>35</v>
      </c>
      <c r="I16246" s="29" t="n">
        <f aca="false">INDEX(Einstellungen!$B$27:$B$50,21)</f>
        <v>1.4</v>
      </c>
      <c r="J16246" s="29" t="n">
        <f aca="false">F16246*I16246</f>
        <v>62.05017</v>
      </c>
    </row>
    <row r="16247" customFormat="false" ht="15" hidden="false" customHeight="false" outlineLevel="0" collapsed="false">
      <c r="A16247" s="28" t="n">
        <v>46257</v>
      </c>
      <c r="B16247" s="21" t="s">
        <v>133</v>
      </c>
      <c r="C16247" s="21" t="s">
        <v>139</v>
      </c>
      <c r="D16247" s="29" t="n">
        <v>178.05</v>
      </c>
      <c r="E16247" s="29" t="n">
        <f aca="false">D16247/10</f>
        <v>17.805</v>
      </c>
      <c r="F16247" s="29" t="n">
        <f aca="false">(E16247+Einstellungen!$B$20)*(1+Einstellungen!$B$10)</f>
        <v>43.38859</v>
      </c>
      <c r="G16247" s="21" t="str">
        <f aca="false">IF(F16247&lt;Einstellungen!$B$5,"ja","nein")</f>
        <v>nein</v>
      </c>
      <c r="H16247" s="21" t="s">
        <v>35</v>
      </c>
      <c r="I16247" s="29" t="n">
        <f aca="false">INDEX(Einstellungen!$B$27:$B$50,22)</f>
        <v>1.25</v>
      </c>
      <c r="J16247" s="29" t="n">
        <f aca="false">F16247*I16247</f>
        <v>54.2357375</v>
      </c>
    </row>
    <row r="16248" customFormat="false" ht="15" hidden="false" customHeight="false" outlineLevel="0" collapsed="false">
      <c r="A16248" s="28" t="n">
        <v>46257</v>
      </c>
      <c r="B16248" s="21" t="s">
        <v>134</v>
      </c>
      <c r="C16248" s="21" t="s">
        <v>139</v>
      </c>
      <c r="D16248" s="29" t="n">
        <v>172.678</v>
      </c>
      <c r="E16248" s="29" t="n">
        <f aca="false">D16248/10</f>
        <v>17.2678</v>
      </c>
      <c r="F16248" s="29" t="n">
        <f aca="false">(E16248+Einstellungen!$B$20)*(1+Einstellungen!$B$10)</f>
        <v>42.749322</v>
      </c>
      <c r="G16248" s="21" t="str">
        <f aca="false">IF(F16248&lt;Einstellungen!$B$5,"ja","nein")</f>
        <v>nein</v>
      </c>
      <c r="H16248" s="21" t="s">
        <v>35</v>
      </c>
      <c r="I16248" s="29" t="n">
        <f aca="false">INDEX(Einstellungen!$B$27:$B$50,23)</f>
        <v>1.05</v>
      </c>
      <c r="J16248" s="29" t="n">
        <f aca="false">F16248*I16248</f>
        <v>44.8867881</v>
      </c>
    </row>
    <row r="16249" customFormat="false" ht="15" hidden="false" customHeight="false" outlineLevel="0" collapsed="false">
      <c r="A16249" s="28" t="n">
        <v>46257</v>
      </c>
      <c r="B16249" s="21" t="s">
        <v>135</v>
      </c>
      <c r="C16249" s="21" t="s">
        <v>139</v>
      </c>
      <c r="D16249" s="29" t="n">
        <v>165.45</v>
      </c>
      <c r="E16249" s="29" t="n">
        <f aca="false">D16249/10</f>
        <v>16.545</v>
      </c>
      <c r="F16249" s="29" t="n">
        <f aca="false">(E16249+Einstellungen!$B$20)*(1+Einstellungen!$B$10)</f>
        <v>41.88919</v>
      </c>
      <c r="G16249" s="21" t="str">
        <f aca="false">IF(F16249&lt;Einstellungen!$B$5,"ja","nein")</f>
        <v>nein</v>
      </c>
      <c r="H16249" s="21" t="s">
        <v>35</v>
      </c>
      <c r="I16249" s="29" t="n">
        <f aca="false">INDEX(Einstellungen!$B$27:$B$50,24)</f>
        <v>0.8</v>
      </c>
      <c r="J16249" s="29" t="n">
        <f aca="false">F16249*I16249</f>
        <v>33.511352</v>
      </c>
    </row>
    <row r="16250" customFormat="false" ht="15" hidden="false" customHeight="false" outlineLevel="0" collapsed="false">
      <c r="A16250" s="28" t="n">
        <v>46258</v>
      </c>
      <c r="B16250" s="21" t="s">
        <v>111</v>
      </c>
      <c r="C16250" s="21" t="s">
        <v>140</v>
      </c>
      <c r="D16250" s="29" t="n">
        <v>160.93</v>
      </c>
      <c r="E16250" s="29" t="n">
        <f aca="false">D16250/10</f>
        <v>16.093</v>
      </c>
      <c r="F16250" s="29" t="n">
        <f aca="false">(E16250+Einstellungen!$B$20)*(1+Einstellungen!$B$10)</f>
        <v>41.35131</v>
      </c>
      <c r="G16250" s="21" t="str">
        <f aca="false">IF(F16250&lt;Einstellungen!$B$5,"ja","nein")</f>
        <v>nein</v>
      </c>
      <c r="H16250" s="21" t="s">
        <v>35</v>
      </c>
      <c r="I16250" s="29" t="n">
        <f aca="false">INDEX(Einstellungen!$B$27:$B$50,1)</f>
        <v>0.6</v>
      </c>
      <c r="J16250" s="29" t="n">
        <f aca="false">F16250*I16250</f>
        <v>24.810786</v>
      </c>
    </row>
    <row r="16251" customFormat="false" ht="15" hidden="false" customHeight="false" outlineLevel="0" collapsed="false">
      <c r="A16251" s="28" t="n">
        <v>46258</v>
      </c>
      <c r="B16251" s="21" t="s">
        <v>113</v>
      </c>
      <c r="C16251" s="21" t="s">
        <v>140</v>
      </c>
      <c r="D16251" s="29" t="n">
        <v>152.623</v>
      </c>
      <c r="E16251" s="29" t="n">
        <f aca="false">D16251/10</f>
        <v>15.2623</v>
      </c>
      <c r="F16251" s="29" t="n">
        <f aca="false">(E16251+Einstellungen!$B$20)*(1+Einstellungen!$B$10)</f>
        <v>40.362777</v>
      </c>
      <c r="G16251" s="21" t="str">
        <f aca="false">IF(F16251&lt;Einstellungen!$B$5,"ja","nein")</f>
        <v>nein</v>
      </c>
      <c r="H16251" s="21" t="s">
        <v>35</v>
      </c>
      <c r="I16251" s="29" t="n">
        <f aca="false">INDEX(Einstellungen!$B$27:$B$50,2)</f>
        <v>0.5</v>
      </c>
      <c r="J16251" s="29" t="n">
        <f aca="false">F16251*I16251</f>
        <v>20.1813885</v>
      </c>
    </row>
    <row r="16252" customFormat="false" ht="15" hidden="false" customHeight="false" outlineLevel="0" collapsed="false">
      <c r="A16252" s="28" t="n">
        <v>46258</v>
      </c>
      <c r="B16252" s="21" t="s">
        <v>114</v>
      </c>
      <c r="C16252" s="21" t="s">
        <v>140</v>
      </c>
      <c r="D16252" s="29" t="n">
        <v>147.882</v>
      </c>
      <c r="E16252" s="29" t="n">
        <f aca="false">D16252/10</f>
        <v>14.7882</v>
      </c>
      <c r="F16252" s="29" t="n">
        <f aca="false">(E16252+Einstellungen!$B$20)*(1+Einstellungen!$B$10)</f>
        <v>39.798598</v>
      </c>
      <c r="G16252" s="21" t="str">
        <f aca="false">IF(F16252&lt;Einstellungen!$B$5,"ja","nein")</f>
        <v>nein</v>
      </c>
      <c r="H16252" s="21" t="s">
        <v>35</v>
      </c>
      <c r="I16252" s="29" t="n">
        <f aca="false">INDEX(Einstellungen!$B$27:$B$50,3)</f>
        <v>0.45</v>
      </c>
      <c r="J16252" s="29" t="n">
        <f aca="false">F16252*I16252</f>
        <v>17.9093691</v>
      </c>
    </row>
    <row r="16253" customFormat="false" ht="15" hidden="false" customHeight="false" outlineLevel="0" collapsed="false">
      <c r="A16253" s="28" t="n">
        <v>46258</v>
      </c>
      <c r="B16253" s="21" t="s">
        <v>115</v>
      </c>
      <c r="C16253" s="21" t="s">
        <v>140</v>
      </c>
      <c r="D16253" s="29" t="n">
        <v>148.735</v>
      </c>
      <c r="E16253" s="29" t="n">
        <f aca="false">D16253/10</f>
        <v>14.8735</v>
      </c>
      <c r="F16253" s="29" t="n">
        <f aca="false">(E16253+Einstellungen!$B$20)*(1+Einstellungen!$B$10)</f>
        <v>39.900105</v>
      </c>
      <c r="G16253" s="21" t="str">
        <f aca="false">IF(F16253&lt;Einstellungen!$B$5,"ja","nein")</f>
        <v>nein</v>
      </c>
      <c r="H16253" s="21" t="s">
        <v>35</v>
      </c>
      <c r="I16253" s="29" t="n">
        <f aca="false">INDEX(Einstellungen!$B$27:$B$50,4)</f>
        <v>0.45</v>
      </c>
      <c r="J16253" s="29" t="n">
        <f aca="false">F16253*I16253</f>
        <v>17.95504725</v>
      </c>
    </row>
    <row r="16254" customFormat="false" ht="15" hidden="false" customHeight="false" outlineLevel="0" collapsed="false">
      <c r="A16254" s="28" t="n">
        <v>46258</v>
      </c>
      <c r="B16254" s="21" t="s">
        <v>116</v>
      </c>
      <c r="C16254" s="21" t="s">
        <v>140</v>
      </c>
      <c r="D16254" s="29" t="n">
        <v>151.298</v>
      </c>
      <c r="E16254" s="29" t="n">
        <f aca="false">D16254/10</f>
        <v>15.1298</v>
      </c>
      <c r="F16254" s="29" t="n">
        <f aca="false">(E16254+Einstellungen!$B$20)*(1+Einstellungen!$B$10)</f>
        <v>40.205102</v>
      </c>
      <c r="G16254" s="21" t="str">
        <f aca="false">IF(F16254&lt;Einstellungen!$B$5,"ja","nein")</f>
        <v>nein</v>
      </c>
      <c r="H16254" s="21" t="s">
        <v>35</v>
      </c>
      <c r="I16254" s="29" t="n">
        <f aca="false">INDEX(Einstellungen!$B$27:$B$50,5)</f>
        <v>0.45</v>
      </c>
      <c r="J16254" s="29" t="n">
        <f aca="false">F16254*I16254</f>
        <v>18.0922959</v>
      </c>
    </row>
    <row r="16255" customFormat="false" ht="15" hidden="false" customHeight="false" outlineLevel="0" collapsed="false">
      <c r="A16255" s="28" t="n">
        <v>46258</v>
      </c>
      <c r="B16255" s="21" t="s">
        <v>117</v>
      </c>
      <c r="C16255" s="21" t="s">
        <v>140</v>
      </c>
      <c r="D16255" s="29" t="n">
        <v>172.67</v>
      </c>
      <c r="E16255" s="29" t="n">
        <f aca="false">D16255/10</f>
        <v>17.267</v>
      </c>
      <c r="F16255" s="29" t="n">
        <f aca="false">(E16255+Einstellungen!$B$20)*(1+Einstellungen!$B$10)</f>
        <v>42.74837</v>
      </c>
      <c r="G16255" s="21" t="str">
        <f aca="false">IF(F16255&lt;Einstellungen!$B$5,"ja","nein")</f>
        <v>nein</v>
      </c>
      <c r="H16255" s="21" t="s">
        <v>35</v>
      </c>
      <c r="I16255" s="29" t="n">
        <f aca="false">INDEX(Einstellungen!$B$27:$B$50,6)</f>
        <v>0.5</v>
      </c>
      <c r="J16255" s="29" t="n">
        <f aca="false">F16255*I16255</f>
        <v>21.374185</v>
      </c>
    </row>
    <row r="16256" customFormat="false" ht="15" hidden="false" customHeight="false" outlineLevel="0" collapsed="false">
      <c r="A16256" s="28" t="n">
        <v>46258</v>
      </c>
      <c r="B16256" s="21" t="s">
        <v>118</v>
      </c>
      <c r="C16256" s="21" t="s">
        <v>140</v>
      </c>
      <c r="D16256" s="29" t="n">
        <v>205.67</v>
      </c>
      <c r="E16256" s="29" t="n">
        <f aca="false">D16256/10</f>
        <v>20.567</v>
      </c>
      <c r="F16256" s="29" t="n">
        <f aca="false">(E16256+Einstellungen!$B$20)*(1+Einstellungen!$B$10)</f>
        <v>46.67537</v>
      </c>
      <c r="G16256" s="21" t="str">
        <f aca="false">IF(F16256&lt;Einstellungen!$B$5,"ja","nein")</f>
        <v>nein</v>
      </c>
      <c r="H16256" s="21" t="s">
        <v>35</v>
      </c>
      <c r="I16256" s="29" t="n">
        <f aca="false">INDEX(Einstellungen!$B$27:$B$50,7)</f>
        <v>0.7</v>
      </c>
      <c r="J16256" s="29" t="n">
        <f aca="false">F16256*I16256</f>
        <v>32.672759</v>
      </c>
    </row>
    <row r="16257" customFormat="false" ht="15" hidden="false" customHeight="false" outlineLevel="0" collapsed="false">
      <c r="A16257" s="28" t="n">
        <v>46258</v>
      </c>
      <c r="B16257" s="21" t="s">
        <v>119</v>
      </c>
      <c r="C16257" s="21" t="s">
        <v>140</v>
      </c>
      <c r="D16257" s="29" t="n">
        <v>206.4</v>
      </c>
      <c r="E16257" s="29" t="n">
        <f aca="false">D16257/10</f>
        <v>20.64</v>
      </c>
      <c r="F16257" s="29" t="n">
        <f aca="false">(E16257+Einstellungen!$B$20)*(1+Einstellungen!$B$10)</f>
        <v>46.76224</v>
      </c>
      <c r="G16257" s="21" t="str">
        <f aca="false">IF(F16257&lt;Einstellungen!$B$5,"ja","nein")</f>
        <v>nein</v>
      </c>
      <c r="H16257" s="21" t="s">
        <v>35</v>
      </c>
      <c r="I16257" s="29" t="n">
        <f aca="false">INDEX(Einstellungen!$B$27:$B$50,8)</f>
        <v>0.95</v>
      </c>
      <c r="J16257" s="29" t="n">
        <f aca="false">F16257*I16257</f>
        <v>44.424128</v>
      </c>
    </row>
    <row r="16258" customFormat="false" ht="15" hidden="false" customHeight="false" outlineLevel="0" collapsed="false">
      <c r="A16258" s="28" t="n">
        <v>46258</v>
      </c>
      <c r="B16258" s="21" t="s">
        <v>120</v>
      </c>
      <c r="C16258" s="21" t="s">
        <v>140</v>
      </c>
      <c r="D16258" s="29" t="n">
        <v>176.78</v>
      </c>
      <c r="E16258" s="29" t="n">
        <f aca="false">D16258/10</f>
        <v>17.678</v>
      </c>
      <c r="F16258" s="29" t="n">
        <f aca="false">(E16258+Einstellungen!$B$20)*(1+Einstellungen!$B$10)</f>
        <v>43.23746</v>
      </c>
      <c r="G16258" s="21" t="str">
        <f aca="false">IF(F16258&lt;Einstellungen!$B$5,"ja","nein")</f>
        <v>nein</v>
      </c>
      <c r="H16258" s="21" t="s">
        <v>35</v>
      </c>
      <c r="I16258" s="29" t="n">
        <f aca="false">INDEX(Einstellungen!$B$27:$B$50,9)</f>
        <v>1.05</v>
      </c>
      <c r="J16258" s="29" t="n">
        <f aca="false">F16258*I16258</f>
        <v>45.399333</v>
      </c>
    </row>
    <row r="16259" customFormat="false" ht="15" hidden="false" customHeight="false" outlineLevel="0" collapsed="false">
      <c r="A16259" s="28" t="n">
        <v>46258</v>
      </c>
      <c r="B16259" s="21" t="s">
        <v>121</v>
      </c>
      <c r="C16259" s="21" t="s">
        <v>140</v>
      </c>
      <c r="D16259" s="29" t="n">
        <v>141.345</v>
      </c>
      <c r="E16259" s="29" t="n">
        <f aca="false">D16259/10</f>
        <v>14.1345</v>
      </c>
      <c r="F16259" s="29" t="n">
        <f aca="false">(E16259+Einstellungen!$B$20)*(1+Einstellungen!$B$10)</f>
        <v>39.020695</v>
      </c>
      <c r="G16259" s="21" t="str">
        <f aca="false">IF(F16259&lt;Einstellungen!$B$5,"ja","nein")</f>
        <v>nein</v>
      </c>
      <c r="H16259" s="21" t="s">
        <v>35</v>
      </c>
      <c r="I16259" s="29" t="n">
        <f aca="false">INDEX(Einstellungen!$B$27:$B$50,10)</f>
        <v>1.05</v>
      </c>
      <c r="J16259" s="29" t="n">
        <f aca="false">F16259*I16259</f>
        <v>40.97172975</v>
      </c>
    </row>
    <row r="16260" customFormat="false" ht="15" hidden="false" customHeight="false" outlineLevel="0" collapsed="false">
      <c r="A16260" s="28" t="n">
        <v>46258</v>
      </c>
      <c r="B16260" s="21" t="s">
        <v>122</v>
      </c>
      <c r="C16260" s="21" t="s">
        <v>140</v>
      </c>
      <c r="D16260" s="29" t="n">
        <v>112.572</v>
      </c>
      <c r="E16260" s="29" t="n">
        <f aca="false">D16260/10</f>
        <v>11.2572</v>
      </c>
      <c r="F16260" s="29" t="n">
        <f aca="false">(E16260+Einstellungen!$B$20)*(1+Einstellungen!$B$10)</f>
        <v>35.596708</v>
      </c>
      <c r="G16260" s="21" t="str">
        <f aca="false">IF(F16260&lt;Einstellungen!$B$5,"ja","nein")</f>
        <v>nein</v>
      </c>
      <c r="H16260" s="21" t="s">
        <v>35</v>
      </c>
      <c r="I16260" s="29" t="n">
        <f aca="false">INDEX(Einstellungen!$B$27:$B$50,11)</f>
        <v>1.05</v>
      </c>
      <c r="J16260" s="29" t="n">
        <f aca="false">F16260*I16260</f>
        <v>37.3765434</v>
      </c>
    </row>
    <row r="16261" customFormat="false" ht="15" hidden="false" customHeight="false" outlineLevel="0" collapsed="false">
      <c r="A16261" s="28" t="n">
        <v>46258</v>
      </c>
      <c r="B16261" s="21" t="s">
        <v>123</v>
      </c>
      <c r="C16261" s="21" t="s">
        <v>140</v>
      </c>
      <c r="D16261" s="29" t="n">
        <v>80.26</v>
      </c>
      <c r="E16261" s="29" t="n">
        <f aca="false">D16261/10</f>
        <v>8.026</v>
      </c>
      <c r="F16261" s="29" t="n">
        <f aca="false">(E16261+Einstellungen!$B$20)*(1+Einstellungen!$B$10)</f>
        <v>31.75158</v>
      </c>
      <c r="G16261" s="21" t="str">
        <f aca="false">IF(F16261&lt;Einstellungen!$B$5,"ja","nein")</f>
        <v>nein</v>
      </c>
      <c r="H16261" s="21" t="s">
        <v>35</v>
      </c>
      <c r="I16261" s="29" t="n">
        <f aca="false">INDEX(Einstellungen!$B$27:$B$50,12)</f>
        <v>1.1</v>
      </c>
      <c r="J16261" s="29" t="n">
        <f aca="false">F16261*I16261</f>
        <v>34.926738</v>
      </c>
    </row>
    <row r="16262" customFormat="false" ht="15" hidden="false" customHeight="false" outlineLevel="0" collapsed="false">
      <c r="A16262" s="28" t="n">
        <v>46258</v>
      </c>
      <c r="B16262" s="21" t="s">
        <v>124</v>
      </c>
      <c r="C16262" s="21" t="s">
        <v>140</v>
      </c>
      <c r="D16262" s="29" t="n">
        <v>55.633</v>
      </c>
      <c r="E16262" s="29" t="n">
        <f aca="false">D16262/10</f>
        <v>5.5633</v>
      </c>
      <c r="F16262" s="29" t="n">
        <f aca="false">(E16262+Einstellungen!$B$20)*(1+Einstellungen!$B$10)</f>
        <v>28.820967</v>
      </c>
      <c r="G16262" s="21" t="str">
        <f aca="false">IF(F16262&lt;Einstellungen!$B$5,"ja","nein")</f>
        <v>ja</v>
      </c>
      <c r="H16262" s="21" t="s">
        <v>35</v>
      </c>
      <c r="I16262" s="29" t="n">
        <f aca="false">INDEX(Einstellungen!$B$27:$B$50,13)</f>
        <v>1.2</v>
      </c>
      <c r="J16262" s="29" t="n">
        <f aca="false">F16262*I16262</f>
        <v>34.5851604</v>
      </c>
    </row>
    <row r="16263" customFormat="false" ht="15" hidden="false" customHeight="false" outlineLevel="0" collapsed="false">
      <c r="A16263" s="28" t="n">
        <v>46258</v>
      </c>
      <c r="B16263" s="21" t="s">
        <v>125</v>
      </c>
      <c r="C16263" s="21" t="s">
        <v>140</v>
      </c>
      <c r="D16263" s="29" t="n">
        <v>34.145</v>
      </c>
      <c r="E16263" s="29" t="n">
        <f aca="false">D16263/10</f>
        <v>3.4145</v>
      </c>
      <c r="F16263" s="29" t="n">
        <f aca="false">(E16263+Einstellungen!$B$20)*(1+Einstellungen!$B$10)</f>
        <v>26.263895</v>
      </c>
      <c r="G16263" s="21" t="str">
        <f aca="false">IF(F16263&lt;Einstellungen!$B$5,"ja","nein")</f>
        <v>ja</v>
      </c>
      <c r="H16263" s="21" t="s">
        <v>35</v>
      </c>
      <c r="I16263" s="29" t="n">
        <f aca="false">INDEX(Einstellungen!$B$27:$B$50,14)</f>
        <v>1.15</v>
      </c>
      <c r="J16263" s="29" t="n">
        <f aca="false">F16263*I16263</f>
        <v>30.20347925</v>
      </c>
    </row>
    <row r="16264" customFormat="false" ht="15" hidden="false" customHeight="false" outlineLevel="0" collapsed="false">
      <c r="A16264" s="28" t="n">
        <v>46258</v>
      </c>
      <c r="B16264" s="21" t="s">
        <v>126</v>
      </c>
      <c r="C16264" s="21" t="s">
        <v>140</v>
      </c>
      <c r="D16264" s="29" t="n">
        <v>35.657</v>
      </c>
      <c r="E16264" s="29" t="n">
        <f aca="false">D16264/10</f>
        <v>3.5657</v>
      </c>
      <c r="F16264" s="29" t="n">
        <f aca="false">(E16264+Einstellungen!$B$20)*(1+Einstellungen!$B$10)</f>
        <v>26.443823</v>
      </c>
      <c r="G16264" s="21" t="str">
        <f aca="false">IF(F16264&lt;Einstellungen!$B$5,"ja","nein")</f>
        <v>ja</v>
      </c>
      <c r="H16264" s="21" t="s">
        <v>35</v>
      </c>
      <c r="I16264" s="29" t="n">
        <f aca="false">INDEX(Einstellungen!$B$27:$B$50,15)</f>
        <v>1</v>
      </c>
      <c r="J16264" s="29" t="n">
        <f aca="false">F16264*I16264</f>
        <v>26.443823</v>
      </c>
    </row>
    <row r="16265" customFormat="false" ht="15" hidden="false" customHeight="false" outlineLevel="0" collapsed="false">
      <c r="A16265" s="28" t="n">
        <v>46258</v>
      </c>
      <c r="B16265" s="21" t="s">
        <v>127</v>
      </c>
      <c r="C16265" s="21" t="s">
        <v>140</v>
      </c>
      <c r="D16265" s="29" t="n">
        <v>72.498</v>
      </c>
      <c r="E16265" s="29" t="n">
        <f aca="false">D16265/10</f>
        <v>7.2498</v>
      </c>
      <c r="F16265" s="29" t="n">
        <f aca="false">(E16265+Einstellungen!$B$20)*(1+Einstellungen!$B$10)</f>
        <v>30.827902</v>
      </c>
      <c r="G16265" s="21" t="str">
        <f aca="false">IF(F16265&lt;Einstellungen!$B$5,"ja","nein")</f>
        <v>nein</v>
      </c>
      <c r="H16265" s="21" t="s">
        <v>35</v>
      </c>
      <c r="I16265" s="29" t="n">
        <f aca="false">INDEX(Einstellungen!$B$27:$B$50,16)</f>
        <v>0.95</v>
      </c>
      <c r="J16265" s="29" t="n">
        <f aca="false">F16265*I16265</f>
        <v>29.2865069</v>
      </c>
    </row>
    <row r="16266" customFormat="false" ht="15" hidden="false" customHeight="false" outlineLevel="0" collapsed="false">
      <c r="A16266" s="28" t="n">
        <v>46258</v>
      </c>
      <c r="B16266" s="21" t="s">
        <v>128</v>
      </c>
      <c r="C16266" s="21" t="s">
        <v>140</v>
      </c>
      <c r="D16266" s="29" t="n">
        <v>102.088</v>
      </c>
      <c r="E16266" s="29" t="n">
        <f aca="false">D16266/10</f>
        <v>10.2088</v>
      </c>
      <c r="F16266" s="29" t="n">
        <f aca="false">(E16266+Einstellungen!$B$20)*(1+Einstellungen!$B$10)</f>
        <v>34.349112</v>
      </c>
      <c r="G16266" s="21" t="str">
        <f aca="false">IF(F16266&lt;Einstellungen!$B$5,"ja","nein")</f>
        <v>nein</v>
      </c>
      <c r="H16266" s="21" t="s">
        <v>35</v>
      </c>
      <c r="I16266" s="29" t="n">
        <f aca="false">INDEX(Einstellungen!$B$27:$B$50,17)</f>
        <v>0.95</v>
      </c>
      <c r="J16266" s="29" t="n">
        <f aca="false">F16266*I16266</f>
        <v>32.6316564</v>
      </c>
    </row>
    <row r="16267" customFormat="false" ht="15" hidden="false" customHeight="false" outlineLevel="0" collapsed="false">
      <c r="A16267" s="28" t="n">
        <v>46258</v>
      </c>
      <c r="B16267" s="21" t="s">
        <v>129</v>
      </c>
      <c r="C16267" s="21" t="s">
        <v>140</v>
      </c>
      <c r="D16267" s="29" t="n">
        <v>143.46</v>
      </c>
      <c r="E16267" s="29" t="n">
        <f aca="false">D16267/10</f>
        <v>14.346</v>
      </c>
      <c r="F16267" s="29" t="n">
        <f aca="false">(E16267+Einstellungen!$B$20)*(1+Einstellungen!$B$10)</f>
        <v>39.27238</v>
      </c>
      <c r="G16267" s="21" t="str">
        <f aca="false">IF(F16267&lt;Einstellungen!$B$5,"ja","nein")</f>
        <v>nein</v>
      </c>
      <c r="H16267" s="21" t="s">
        <v>35</v>
      </c>
      <c r="I16267" s="29" t="n">
        <f aca="false">INDEX(Einstellungen!$B$27:$B$50,18)</f>
        <v>1.1</v>
      </c>
      <c r="J16267" s="29" t="n">
        <f aca="false">F16267*I16267</f>
        <v>43.199618</v>
      </c>
    </row>
    <row r="16268" customFormat="false" ht="15" hidden="false" customHeight="false" outlineLevel="0" collapsed="false">
      <c r="A16268" s="28" t="n">
        <v>46258</v>
      </c>
      <c r="B16268" s="21" t="s">
        <v>130</v>
      </c>
      <c r="C16268" s="21" t="s">
        <v>140</v>
      </c>
      <c r="D16268" s="29" t="n">
        <v>182.335</v>
      </c>
      <c r="E16268" s="29" t="n">
        <f aca="false">D16268/10</f>
        <v>18.2335</v>
      </c>
      <c r="F16268" s="29" t="n">
        <f aca="false">(E16268+Einstellungen!$B$20)*(1+Einstellungen!$B$10)</f>
        <v>43.898505</v>
      </c>
      <c r="G16268" s="21" t="str">
        <f aca="false">IF(F16268&lt;Einstellungen!$B$5,"ja","nein")</f>
        <v>nein</v>
      </c>
      <c r="H16268" s="21" t="s">
        <v>35</v>
      </c>
      <c r="I16268" s="29" t="n">
        <f aca="false">INDEX(Einstellungen!$B$27:$B$50,19)</f>
        <v>1.35</v>
      </c>
      <c r="J16268" s="29" t="n">
        <f aca="false">F16268*I16268</f>
        <v>59.26298175</v>
      </c>
    </row>
    <row r="16269" customFormat="false" ht="15" hidden="false" customHeight="false" outlineLevel="0" collapsed="false">
      <c r="A16269" s="28" t="n">
        <v>46258</v>
      </c>
      <c r="B16269" s="21" t="s">
        <v>131</v>
      </c>
      <c r="C16269" s="21" t="s">
        <v>140</v>
      </c>
      <c r="D16269" s="29" t="n">
        <v>219.37</v>
      </c>
      <c r="E16269" s="29" t="n">
        <f aca="false">D16269/10</f>
        <v>21.937</v>
      </c>
      <c r="F16269" s="29" t="n">
        <f aca="false">(E16269+Einstellungen!$B$20)*(1+Einstellungen!$B$10)</f>
        <v>48.30567</v>
      </c>
      <c r="G16269" s="21" t="str">
        <f aca="false">IF(F16269&lt;Einstellungen!$B$5,"ja","nein")</f>
        <v>nein</v>
      </c>
      <c r="H16269" s="21" t="s">
        <v>35</v>
      </c>
      <c r="I16269" s="29" t="n">
        <f aca="false">INDEX(Einstellungen!$B$27:$B$50,20)</f>
        <v>1.45</v>
      </c>
      <c r="J16269" s="29" t="n">
        <f aca="false">F16269*I16269</f>
        <v>70.0432215</v>
      </c>
    </row>
    <row r="16270" customFormat="false" ht="15" hidden="false" customHeight="false" outlineLevel="0" collapsed="false">
      <c r="A16270" s="28" t="n">
        <v>46258</v>
      </c>
      <c r="B16270" s="21" t="s">
        <v>132</v>
      </c>
      <c r="C16270" s="21" t="s">
        <v>140</v>
      </c>
      <c r="D16270" s="29" t="n">
        <v>219.528</v>
      </c>
      <c r="E16270" s="29" t="n">
        <f aca="false">D16270/10</f>
        <v>21.9528</v>
      </c>
      <c r="F16270" s="29" t="n">
        <f aca="false">(E16270+Einstellungen!$B$20)*(1+Einstellungen!$B$10)</f>
        <v>48.324472</v>
      </c>
      <c r="G16270" s="21" t="str">
        <f aca="false">IF(F16270&lt;Einstellungen!$B$5,"ja","nein")</f>
        <v>nein</v>
      </c>
      <c r="H16270" s="21" t="s">
        <v>35</v>
      </c>
      <c r="I16270" s="29" t="n">
        <f aca="false">INDEX(Einstellungen!$B$27:$B$50,21)</f>
        <v>1.4</v>
      </c>
      <c r="J16270" s="29" t="n">
        <f aca="false">F16270*I16270</f>
        <v>67.6542608</v>
      </c>
    </row>
    <row r="16271" customFormat="false" ht="15" hidden="false" customHeight="false" outlineLevel="0" collapsed="false">
      <c r="A16271" s="28" t="n">
        <v>46258</v>
      </c>
      <c r="B16271" s="21" t="s">
        <v>133</v>
      </c>
      <c r="C16271" s="21" t="s">
        <v>140</v>
      </c>
      <c r="D16271" s="29" t="n">
        <v>188.028</v>
      </c>
      <c r="E16271" s="29" t="n">
        <f aca="false">D16271/10</f>
        <v>18.8028</v>
      </c>
      <c r="F16271" s="29" t="n">
        <f aca="false">(E16271+Einstellungen!$B$20)*(1+Einstellungen!$B$10)</f>
        <v>44.575972</v>
      </c>
      <c r="G16271" s="21" t="str">
        <f aca="false">IF(F16271&lt;Einstellungen!$B$5,"ja","nein")</f>
        <v>nein</v>
      </c>
      <c r="H16271" s="21" t="s">
        <v>35</v>
      </c>
      <c r="I16271" s="29" t="n">
        <f aca="false">INDEX(Einstellungen!$B$27:$B$50,22)</f>
        <v>1.25</v>
      </c>
      <c r="J16271" s="29" t="n">
        <f aca="false">F16271*I16271</f>
        <v>55.719965</v>
      </c>
    </row>
    <row r="16272" customFormat="false" ht="15" hidden="false" customHeight="false" outlineLevel="0" collapsed="false">
      <c r="A16272" s="28" t="n">
        <v>46258</v>
      </c>
      <c r="B16272" s="21" t="s">
        <v>134</v>
      </c>
      <c r="C16272" s="21" t="s">
        <v>140</v>
      </c>
      <c r="D16272" s="29" t="n">
        <v>171.775</v>
      </c>
      <c r="E16272" s="29" t="n">
        <f aca="false">D16272/10</f>
        <v>17.1775</v>
      </c>
      <c r="F16272" s="29" t="n">
        <f aca="false">(E16272+Einstellungen!$B$20)*(1+Einstellungen!$B$10)</f>
        <v>42.641865</v>
      </c>
      <c r="G16272" s="21" t="str">
        <f aca="false">IF(F16272&lt;Einstellungen!$B$5,"ja","nein")</f>
        <v>nein</v>
      </c>
      <c r="H16272" s="21" t="s">
        <v>35</v>
      </c>
      <c r="I16272" s="29" t="n">
        <f aca="false">INDEX(Einstellungen!$B$27:$B$50,23)</f>
        <v>1.05</v>
      </c>
      <c r="J16272" s="29" t="n">
        <f aca="false">F16272*I16272</f>
        <v>44.77395825</v>
      </c>
    </row>
    <row r="16273" customFormat="false" ht="15" hidden="false" customHeight="false" outlineLevel="0" collapsed="false">
      <c r="A16273" s="28" t="n">
        <v>46258</v>
      </c>
      <c r="B16273" s="21" t="s">
        <v>135</v>
      </c>
      <c r="C16273" s="21" t="s">
        <v>140</v>
      </c>
      <c r="D16273" s="29" t="n">
        <v>154.725</v>
      </c>
      <c r="E16273" s="29" t="n">
        <f aca="false">D16273/10</f>
        <v>15.4725</v>
      </c>
      <c r="F16273" s="29" t="n">
        <f aca="false">(E16273+Einstellungen!$B$20)*(1+Einstellungen!$B$10)</f>
        <v>40.612915</v>
      </c>
      <c r="G16273" s="21" t="str">
        <f aca="false">IF(F16273&lt;Einstellungen!$B$5,"ja","nein")</f>
        <v>nein</v>
      </c>
      <c r="H16273" s="21" t="s">
        <v>35</v>
      </c>
      <c r="I16273" s="29" t="n">
        <f aca="false">INDEX(Einstellungen!$B$27:$B$50,24)</f>
        <v>0.8</v>
      </c>
      <c r="J16273" s="29" t="n">
        <f aca="false">F16273*I16273</f>
        <v>32.490332</v>
      </c>
    </row>
    <row r="16274" customFormat="false" ht="15" hidden="false" customHeight="false" outlineLevel="0" collapsed="false">
      <c r="A16274" s="28" t="n">
        <v>46259</v>
      </c>
      <c r="B16274" s="21" t="s">
        <v>111</v>
      </c>
      <c r="C16274" s="21" t="s">
        <v>141</v>
      </c>
      <c r="D16274" s="29" t="n">
        <v>152.34</v>
      </c>
      <c r="E16274" s="29" t="n">
        <f aca="false">D16274/10</f>
        <v>15.234</v>
      </c>
      <c r="F16274" s="29" t="n">
        <f aca="false">(E16274+Einstellungen!$B$20)*(1+Einstellungen!$B$10)</f>
        <v>40.3291</v>
      </c>
      <c r="G16274" s="21" t="str">
        <f aca="false">IF(F16274&lt;Einstellungen!$B$5,"ja","nein")</f>
        <v>nein</v>
      </c>
      <c r="H16274" s="21" t="s">
        <v>35</v>
      </c>
      <c r="I16274" s="29" t="n">
        <f aca="false">INDEX(Einstellungen!$B$27:$B$50,1)</f>
        <v>0.6</v>
      </c>
      <c r="J16274" s="29" t="n">
        <f aca="false">F16274*I16274</f>
        <v>24.19746</v>
      </c>
    </row>
    <row r="16275" customFormat="false" ht="15" hidden="false" customHeight="false" outlineLevel="0" collapsed="false">
      <c r="A16275" s="28" t="n">
        <v>46259</v>
      </c>
      <c r="B16275" s="21" t="s">
        <v>113</v>
      </c>
      <c r="C16275" s="21" t="s">
        <v>141</v>
      </c>
      <c r="D16275" s="29" t="n">
        <v>146.825</v>
      </c>
      <c r="E16275" s="29" t="n">
        <f aca="false">D16275/10</f>
        <v>14.6825</v>
      </c>
      <c r="F16275" s="29" t="n">
        <f aca="false">(E16275+Einstellungen!$B$20)*(1+Einstellungen!$B$10)</f>
        <v>39.672815</v>
      </c>
      <c r="G16275" s="21" t="str">
        <f aca="false">IF(F16275&lt;Einstellungen!$B$5,"ja","nein")</f>
        <v>nein</v>
      </c>
      <c r="H16275" s="21" t="s">
        <v>35</v>
      </c>
      <c r="I16275" s="29" t="n">
        <f aca="false">INDEX(Einstellungen!$B$27:$B$50,2)</f>
        <v>0.5</v>
      </c>
      <c r="J16275" s="29" t="n">
        <f aca="false">F16275*I16275</f>
        <v>19.8364075</v>
      </c>
    </row>
    <row r="16276" customFormat="false" ht="15" hidden="false" customHeight="false" outlineLevel="0" collapsed="false">
      <c r="A16276" s="28" t="n">
        <v>46259</v>
      </c>
      <c r="B16276" s="21" t="s">
        <v>114</v>
      </c>
      <c r="C16276" s="21" t="s">
        <v>141</v>
      </c>
      <c r="D16276" s="29" t="n">
        <v>142.415</v>
      </c>
      <c r="E16276" s="29" t="n">
        <f aca="false">D16276/10</f>
        <v>14.2415</v>
      </c>
      <c r="F16276" s="29" t="n">
        <f aca="false">(E16276+Einstellungen!$B$20)*(1+Einstellungen!$B$10)</f>
        <v>39.148025</v>
      </c>
      <c r="G16276" s="21" t="str">
        <f aca="false">IF(F16276&lt;Einstellungen!$B$5,"ja","nein")</f>
        <v>nein</v>
      </c>
      <c r="H16276" s="21" t="s">
        <v>35</v>
      </c>
      <c r="I16276" s="29" t="n">
        <f aca="false">INDEX(Einstellungen!$B$27:$B$50,3)</f>
        <v>0.45</v>
      </c>
      <c r="J16276" s="29" t="n">
        <f aca="false">F16276*I16276</f>
        <v>17.61661125</v>
      </c>
    </row>
    <row r="16277" customFormat="false" ht="15" hidden="false" customHeight="false" outlineLevel="0" collapsed="false">
      <c r="A16277" s="28" t="n">
        <v>46259</v>
      </c>
      <c r="B16277" s="21" t="s">
        <v>115</v>
      </c>
      <c r="C16277" s="21" t="s">
        <v>141</v>
      </c>
      <c r="D16277" s="29" t="n">
        <v>140.005</v>
      </c>
      <c r="E16277" s="29" t="n">
        <f aca="false">D16277/10</f>
        <v>14.0005</v>
      </c>
      <c r="F16277" s="29" t="n">
        <f aca="false">(E16277+Einstellungen!$B$20)*(1+Einstellungen!$B$10)</f>
        <v>38.861235</v>
      </c>
      <c r="G16277" s="21" t="str">
        <f aca="false">IF(F16277&lt;Einstellungen!$B$5,"ja","nein")</f>
        <v>nein</v>
      </c>
      <c r="H16277" s="21" t="s">
        <v>35</v>
      </c>
      <c r="I16277" s="29" t="n">
        <f aca="false">INDEX(Einstellungen!$B$27:$B$50,4)</f>
        <v>0.45</v>
      </c>
      <c r="J16277" s="29" t="n">
        <f aca="false">F16277*I16277</f>
        <v>17.48755575</v>
      </c>
    </row>
    <row r="16278" customFormat="false" ht="15" hidden="false" customHeight="false" outlineLevel="0" collapsed="false">
      <c r="A16278" s="28" t="n">
        <v>46259</v>
      </c>
      <c r="B16278" s="21" t="s">
        <v>116</v>
      </c>
      <c r="C16278" s="21" t="s">
        <v>141</v>
      </c>
      <c r="D16278" s="29" t="n">
        <v>141.62</v>
      </c>
      <c r="E16278" s="29" t="n">
        <f aca="false">D16278/10</f>
        <v>14.162</v>
      </c>
      <c r="F16278" s="29" t="n">
        <f aca="false">(E16278+Einstellungen!$B$20)*(1+Einstellungen!$B$10)</f>
        <v>39.05342</v>
      </c>
      <c r="G16278" s="21" t="str">
        <f aca="false">IF(F16278&lt;Einstellungen!$B$5,"ja","nein")</f>
        <v>nein</v>
      </c>
      <c r="H16278" s="21" t="s">
        <v>35</v>
      </c>
      <c r="I16278" s="29" t="n">
        <f aca="false">INDEX(Einstellungen!$B$27:$B$50,5)</f>
        <v>0.45</v>
      </c>
      <c r="J16278" s="29" t="n">
        <f aca="false">F16278*I16278</f>
        <v>17.574039</v>
      </c>
    </row>
    <row r="16279" customFormat="false" ht="15" hidden="false" customHeight="false" outlineLevel="0" collapsed="false">
      <c r="A16279" s="28" t="n">
        <v>46259</v>
      </c>
      <c r="B16279" s="21" t="s">
        <v>117</v>
      </c>
      <c r="C16279" s="21" t="s">
        <v>141</v>
      </c>
      <c r="D16279" s="29" t="n">
        <v>149.58</v>
      </c>
      <c r="E16279" s="29" t="n">
        <f aca="false">D16279/10</f>
        <v>14.958</v>
      </c>
      <c r="F16279" s="29" t="n">
        <f aca="false">(E16279+Einstellungen!$B$20)*(1+Einstellungen!$B$10)</f>
        <v>40.00066</v>
      </c>
      <c r="G16279" s="21" t="str">
        <f aca="false">IF(F16279&lt;Einstellungen!$B$5,"ja","nein")</f>
        <v>nein</v>
      </c>
      <c r="H16279" s="21" t="s">
        <v>35</v>
      </c>
      <c r="I16279" s="29" t="n">
        <f aca="false">INDEX(Einstellungen!$B$27:$B$50,6)</f>
        <v>0.5</v>
      </c>
      <c r="J16279" s="29" t="n">
        <f aca="false">F16279*I16279</f>
        <v>20.00033</v>
      </c>
    </row>
    <row r="16280" customFormat="false" ht="15" hidden="false" customHeight="false" outlineLevel="0" collapsed="false">
      <c r="A16280" s="28" t="n">
        <v>46259</v>
      </c>
      <c r="B16280" s="21" t="s">
        <v>118</v>
      </c>
      <c r="C16280" s="21" t="s">
        <v>141</v>
      </c>
      <c r="D16280" s="29" t="n">
        <v>171.415</v>
      </c>
      <c r="E16280" s="29" t="n">
        <f aca="false">D16280/10</f>
        <v>17.1415</v>
      </c>
      <c r="F16280" s="29" t="n">
        <f aca="false">(E16280+Einstellungen!$B$20)*(1+Einstellungen!$B$10)</f>
        <v>42.599025</v>
      </c>
      <c r="G16280" s="21" t="str">
        <f aca="false">IF(F16280&lt;Einstellungen!$B$5,"ja","nein")</f>
        <v>nein</v>
      </c>
      <c r="H16280" s="21" t="s">
        <v>35</v>
      </c>
      <c r="I16280" s="29" t="n">
        <f aca="false">INDEX(Einstellungen!$B$27:$B$50,7)</f>
        <v>0.7</v>
      </c>
      <c r="J16280" s="29" t="n">
        <f aca="false">F16280*I16280</f>
        <v>29.8193175</v>
      </c>
    </row>
    <row r="16281" customFormat="false" ht="15" hidden="false" customHeight="false" outlineLevel="0" collapsed="false">
      <c r="A16281" s="28" t="n">
        <v>46259</v>
      </c>
      <c r="B16281" s="21" t="s">
        <v>119</v>
      </c>
      <c r="C16281" s="21" t="s">
        <v>141</v>
      </c>
      <c r="D16281" s="29" t="n">
        <v>180.66</v>
      </c>
      <c r="E16281" s="29" t="n">
        <f aca="false">D16281/10</f>
        <v>18.066</v>
      </c>
      <c r="F16281" s="29" t="n">
        <f aca="false">(E16281+Einstellungen!$B$20)*(1+Einstellungen!$B$10)</f>
        <v>43.69918</v>
      </c>
      <c r="G16281" s="21" t="str">
        <f aca="false">IF(F16281&lt;Einstellungen!$B$5,"ja","nein")</f>
        <v>nein</v>
      </c>
      <c r="H16281" s="21" t="s">
        <v>35</v>
      </c>
      <c r="I16281" s="29" t="n">
        <f aca="false">INDEX(Einstellungen!$B$27:$B$50,8)</f>
        <v>0.95</v>
      </c>
      <c r="J16281" s="29" t="n">
        <f aca="false">F16281*I16281</f>
        <v>41.514221</v>
      </c>
    </row>
    <row r="16282" customFormat="false" ht="15" hidden="false" customHeight="false" outlineLevel="0" collapsed="false">
      <c r="A16282" s="28" t="n">
        <v>46259</v>
      </c>
      <c r="B16282" s="21" t="s">
        <v>120</v>
      </c>
      <c r="C16282" s="21" t="s">
        <v>141</v>
      </c>
      <c r="D16282" s="29" t="n">
        <v>171.405</v>
      </c>
      <c r="E16282" s="29" t="n">
        <f aca="false">D16282/10</f>
        <v>17.1405</v>
      </c>
      <c r="F16282" s="29" t="n">
        <f aca="false">(E16282+Einstellungen!$B$20)*(1+Einstellungen!$B$10)</f>
        <v>42.597835</v>
      </c>
      <c r="G16282" s="21" t="str">
        <f aca="false">IF(F16282&lt;Einstellungen!$B$5,"ja","nein")</f>
        <v>nein</v>
      </c>
      <c r="H16282" s="21" t="s">
        <v>35</v>
      </c>
      <c r="I16282" s="29" t="n">
        <f aca="false">INDEX(Einstellungen!$B$27:$B$50,9)</f>
        <v>1.05</v>
      </c>
      <c r="J16282" s="29" t="n">
        <f aca="false">F16282*I16282</f>
        <v>44.72772675</v>
      </c>
    </row>
    <row r="16283" customFormat="false" ht="15" hidden="false" customHeight="false" outlineLevel="0" collapsed="false">
      <c r="A16283" s="28" t="n">
        <v>46259</v>
      </c>
      <c r="B16283" s="21" t="s">
        <v>121</v>
      </c>
      <c r="C16283" s="21" t="s">
        <v>141</v>
      </c>
      <c r="D16283" s="29" t="n">
        <v>145.438</v>
      </c>
      <c r="E16283" s="29" t="n">
        <f aca="false">D16283/10</f>
        <v>14.5438</v>
      </c>
      <c r="F16283" s="29" t="n">
        <f aca="false">(E16283+Einstellungen!$B$20)*(1+Einstellungen!$B$10)</f>
        <v>39.507762</v>
      </c>
      <c r="G16283" s="21" t="str">
        <f aca="false">IF(F16283&lt;Einstellungen!$B$5,"ja","nein")</f>
        <v>nein</v>
      </c>
      <c r="H16283" s="21" t="s">
        <v>35</v>
      </c>
      <c r="I16283" s="29" t="n">
        <f aca="false">INDEX(Einstellungen!$B$27:$B$50,10)</f>
        <v>1.05</v>
      </c>
      <c r="J16283" s="29" t="n">
        <f aca="false">F16283*I16283</f>
        <v>41.4831501</v>
      </c>
    </row>
    <row r="16284" customFormat="false" ht="15" hidden="false" customHeight="false" outlineLevel="0" collapsed="false">
      <c r="A16284" s="28" t="n">
        <v>46259</v>
      </c>
      <c r="B16284" s="21" t="s">
        <v>122</v>
      </c>
      <c r="C16284" s="21" t="s">
        <v>141</v>
      </c>
      <c r="D16284" s="29" t="n">
        <v>117.46</v>
      </c>
      <c r="E16284" s="29" t="n">
        <f aca="false">D16284/10</f>
        <v>11.746</v>
      </c>
      <c r="F16284" s="29" t="n">
        <f aca="false">(E16284+Einstellungen!$B$20)*(1+Einstellungen!$B$10)</f>
        <v>36.17838</v>
      </c>
      <c r="G16284" s="21" t="str">
        <f aca="false">IF(F16284&lt;Einstellungen!$B$5,"ja","nein")</f>
        <v>nein</v>
      </c>
      <c r="H16284" s="21" t="s">
        <v>35</v>
      </c>
      <c r="I16284" s="29" t="n">
        <f aca="false">INDEX(Einstellungen!$B$27:$B$50,11)</f>
        <v>1.05</v>
      </c>
      <c r="J16284" s="29" t="n">
        <f aca="false">F16284*I16284</f>
        <v>37.987299</v>
      </c>
    </row>
    <row r="16285" customFormat="false" ht="15" hidden="false" customHeight="false" outlineLevel="0" collapsed="false">
      <c r="A16285" s="28" t="n">
        <v>46259</v>
      </c>
      <c r="B16285" s="21" t="s">
        <v>123</v>
      </c>
      <c r="C16285" s="21" t="s">
        <v>141</v>
      </c>
      <c r="D16285" s="29" t="n">
        <v>83.145</v>
      </c>
      <c r="E16285" s="29" t="n">
        <f aca="false">D16285/10</f>
        <v>8.3145</v>
      </c>
      <c r="F16285" s="29" t="n">
        <f aca="false">(E16285+Einstellungen!$B$20)*(1+Einstellungen!$B$10)</f>
        <v>32.094895</v>
      </c>
      <c r="G16285" s="21" t="str">
        <f aca="false">IF(F16285&lt;Einstellungen!$B$5,"ja","nein")</f>
        <v>nein</v>
      </c>
      <c r="H16285" s="21" t="s">
        <v>35</v>
      </c>
      <c r="I16285" s="29" t="n">
        <f aca="false">INDEX(Einstellungen!$B$27:$B$50,12)</f>
        <v>1.1</v>
      </c>
      <c r="J16285" s="29" t="n">
        <f aca="false">F16285*I16285</f>
        <v>35.3043845</v>
      </c>
    </row>
    <row r="16286" customFormat="false" ht="15" hidden="false" customHeight="false" outlineLevel="0" collapsed="false">
      <c r="A16286" s="28" t="n">
        <v>46259</v>
      </c>
      <c r="B16286" s="21" t="s">
        <v>124</v>
      </c>
      <c r="C16286" s="21" t="s">
        <v>141</v>
      </c>
      <c r="D16286" s="29" t="n">
        <v>67.157</v>
      </c>
      <c r="E16286" s="29" t="n">
        <f aca="false">D16286/10</f>
        <v>6.7157</v>
      </c>
      <c r="F16286" s="29" t="n">
        <f aca="false">(E16286+Einstellungen!$B$20)*(1+Einstellungen!$B$10)</f>
        <v>30.192323</v>
      </c>
      <c r="G16286" s="21" t="str">
        <f aca="false">IF(F16286&lt;Einstellungen!$B$5,"ja","nein")</f>
        <v>nein</v>
      </c>
      <c r="H16286" s="21" t="s">
        <v>35</v>
      </c>
      <c r="I16286" s="29" t="n">
        <f aca="false">INDEX(Einstellungen!$B$27:$B$50,13)</f>
        <v>1.2</v>
      </c>
      <c r="J16286" s="29" t="n">
        <f aca="false">F16286*I16286</f>
        <v>36.2307876</v>
      </c>
    </row>
    <row r="16287" customFormat="false" ht="15" hidden="false" customHeight="false" outlineLevel="0" collapsed="false">
      <c r="A16287" s="28" t="n">
        <v>46259</v>
      </c>
      <c r="B16287" s="21" t="s">
        <v>125</v>
      </c>
      <c r="C16287" s="21" t="s">
        <v>141</v>
      </c>
      <c r="D16287" s="29" t="n">
        <v>62.207</v>
      </c>
      <c r="E16287" s="29" t="n">
        <f aca="false">D16287/10</f>
        <v>6.2207</v>
      </c>
      <c r="F16287" s="29" t="n">
        <f aca="false">(E16287+Einstellungen!$B$20)*(1+Einstellungen!$B$10)</f>
        <v>29.603273</v>
      </c>
      <c r="G16287" s="21" t="str">
        <f aca="false">IF(F16287&lt;Einstellungen!$B$5,"ja","nein")</f>
        <v>nein</v>
      </c>
      <c r="H16287" s="21" t="s">
        <v>35</v>
      </c>
      <c r="I16287" s="29" t="n">
        <f aca="false">INDEX(Einstellungen!$B$27:$B$50,14)</f>
        <v>1.15</v>
      </c>
      <c r="J16287" s="29" t="n">
        <f aca="false">F16287*I16287</f>
        <v>34.04376395</v>
      </c>
    </row>
    <row r="16288" customFormat="false" ht="15" hidden="false" customHeight="false" outlineLevel="0" collapsed="false">
      <c r="A16288" s="28" t="n">
        <v>46259</v>
      </c>
      <c r="B16288" s="21" t="s">
        <v>126</v>
      </c>
      <c r="C16288" s="21" t="s">
        <v>141</v>
      </c>
      <c r="D16288" s="29" t="n">
        <v>68.463</v>
      </c>
      <c r="E16288" s="29" t="n">
        <f aca="false">D16288/10</f>
        <v>6.8463</v>
      </c>
      <c r="F16288" s="29" t="n">
        <f aca="false">(E16288+Einstellungen!$B$20)*(1+Einstellungen!$B$10)</f>
        <v>30.347737</v>
      </c>
      <c r="G16288" s="21" t="str">
        <f aca="false">IF(F16288&lt;Einstellungen!$B$5,"ja","nein")</f>
        <v>nein</v>
      </c>
      <c r="H16288" s="21" t="s">
        <v>35</v>
      </c>
      <c r="I16288" s="29" t="n">
        <f aca="false">INDEX(Einstellungen!$B$27:$B$50,15)</f>
        <v>1</v>
      </c>
      <c r="J16288" s="29" t="n">
        <f aca="false">F16288*I16288</f>
        <v>30.347737</v>
      </c>
    </row>
    <row r="16289" customFormat="false" ht="15" hidden="false" customHeight="false" outlineLevel="0" collapsed="false">
      <c r="A16289" s="28" t="n">
        <v>46259</v>
      </c>
      <c r="B16289" s="21" t="s">
        <v>127</v>
      </c>
      <c r="C16289" s="21" t="s">
        <v>141</v>
      </c>
      <c r="D16289" s="29" t="n">
        <v>84.998</v>
      </c>
      <c r="E16289" s="29" t="n">
        <f aca="false">D16289/10</f>
        <v>8.4998</v>
      </c>
      <c r="F16289" s="29" t="n">
        <f aca="false">(E16289+Einstellungen!$B$20)*(1+Einstellungen!$B$10)</f>
        <v>32.315402</v>
      </c>
      <c r="G16289" s="21" t="str">
        <f aca="false">IF(F16289&lt;Einstellungen!$B$5,"ja","nein")</f>
        <v>nein</v>
      </c>
      <c r="H16289" s="21" t="s">
        <v>35</v>
      </c>
      <c r="I16289" s="29" t="n">
        <f aca="false">INDEX(Einstellungen!$B$27:$B$50,16)</f>
        <v>0.95</v>
      </c>
      <c r="J16289" s="29" t="n">
        <f aca="false">F16289*I16289</f>
        <v>30.6996319</v>
      </c>
    </row>
    <row r="16290" customFormat="false" ht="15" hidden="false" customHeight="false" outlineLevel="0" collapsed="false">
      <c r="A16290" s="28" t="n">
        <v>46259</v>
      </c>
      <c r="B16290" s="21" t="s">
        <v>128</v>
      </c>
      <c r="C16290" s="21" t="s">
        <v>141</v>
      </c>
      <c r="D16290" s="29" t="n">
        <v>114.403</v>
      </c>
      <c r="E16290" s="29" t="n">
        <f aca="false">D16290/10</f>
        <v>11.4403</v>
      </c>
      <c r="F16290" s="29" t="n">
        <f aca="false">(E16290+Einstellungen!$B$20)*(1+Einstellungen!$B$10)</f>
        <v>35.814597</v>
      </c>
      <c r="G16290" s="21" t="str">
        <f aca="false">IF(F16290&lt;Einstellungen!$B$5,"ja","nein")</f>
        <v>nein</v>
      </c>
      <c r="H16290" s="21" t="s">
        <v>35</v>
      </c>
      <c r="I16290" s="29" t="n">
        <f aca="false">INDEX(Einstellungen!$B$27:$B$50,17)</f>
        <v>0.95</v>
      </c>
      <c r="J16290" s="29" t="n">
        <f aca="false">F16290*I16290</f>
        <v>34.02386715</v>
      </c>
    </row>
    <row r="16291" customFormat="false" ht="15" hidden="false" customHeight="false" outlineLevel="0" collapsed="false">
      <c r="A16291" s="28" t="n">
        <v>46259</v>
      </c>
      <c r="B16291" s="21" t="s">
        <v>129</v>
      </c>
      <c r="C16291" s="21" t="s">
        <v>141</v>
      </c>
      <c r="D16291" s="29" t="n">
        <v>147.053</v>
      </c>
      <c r="E16291" s="29" t="n">
        <f aca="false">D16291/10</f>
        <v>14.7053</v>
      </c>
      <c r="F16291" s="29" t="n">
        <f aca="false">(E16291+Einstellungen!$B$20)*(1+Einstellungen!$B$10)</f>
        <v>39.699947</v>
      </c>
      <c r="G16291" s="21" t="str">
        <f aca="false">IF(F16291&lt;Einstellungen!$B$5,"ja","nein")</f>
        <v>nein</v>
      </c>
      <c r="H16291" s="21" t="s">
        <v>35</v>
      </c>
      <c r="I16291" s="29" t="n">
        <f aca="false">INDEX(Einstellungen!$B$27:$B$50,18)</f>
        <v>1.1</v>
      </c>
      <c r="J16291" s="29" t="n">
        <f aca="false">F16291*I16291</f>
        <v>43.6699417</v>
      </c>
    </row>
    <row r="16292" customFormat="false" ht="15" hidden="false" customHeight="false" outlineLevel="0" collapsed="false">
      <c r="A16292" s="28" t="n">
        <v>46259</v>
      </c>
      <c r="B16292" s="21" t="s">
        <v>130</v>
      </c>
      <c r="C16292" s="21" t="s">
        <v>141</v>
      </c>
      <c r="D16292" s="29" t="n">
        <v>178.782</v>
      </c>
      <c r="E16292" s="29" t="n">
        <f aca="false">D16292/10</f>
        <v>17.8782</v>
      </c>
      <c r="F16292" s="29" t="n">
        <f aca="false">(E16292+Einstellungen!$B$20)*(1+Einstellungen!$B$10)</f>
        <v>43.475698</v>
      </c>
      <c r="G16292" s="21" t="str">
        <f aca="false">IF(F16292&lt;Einstellungen!$B$5,"ja","nein")</f>
        <v>nein</v>
      </c>
      <c r="H16292" s="21" t="s">
        <v>35</v>
      </c>
      <c r="I16292" s="29" t="n">
        <f aca="false">INDEX(Einstellungen!$B$27:$B$50,19)</f>
        <v>1.35</v>
      </c>
      <c r="J16292" s="29" t="n">
        <f aca="false">F16292*I16292</f>
        <v>58.6921923</v>
      </c>
    </row>
    <row r="16293" customFormat="false" ht="15" hidden="false" customHeight="false" outlineLevel="0" collapsed="false">
      <c r="A16293" s="28" t="n">
        <v>46259</v>
      </c>
      <c r="B16293" s="21" t="s">
        <v>131</v>
      </c>
      <c r="C16293" s="21" t="s">
        <v>141</v>
      </c>
      <c r="D16293" s="29" t="n">
        <v>209.308</v>
      </c>
      <c r="E16293" s="29" t="n">
        <f aca="false">D16293/10</f>
        <v>20.9308</v>
      </c>
      <c r="F16293" s="29" t="n">
        <f aca="false">(E16293+Einstellungen!$B$20)*(1+Einstellungen!$B$10)</f>
        <v>47.108292</v>
      </c>
      <c r="G16293" s="21" t="str">
        <f aca="false">IF(F16293&lt;Einstellungen!$B$5,"ja","nein")</f>
        <v>nein</v>
      </c>
      <c r="H16293" s="21" t="s">
        <v>35</v>
      </c>
      <c r="I16293" s="29" t="n">
        <f aca="false">INDEX(Einstellungen!$B$27:$B$50,20)</f>
        <v>1.45</v>
      </c>
      <c r="J16293" s="29" t="n">
        <f aca="false">F16293*I16293</f>
        <v>68.3070234</v>
      </c>
    </row>
    <row r="16294" customFormat="false" ht="15" hidden="false" customHeight="false" outlineLevel="0" collapsed="false">
      <c r="A16294" s="28" t="n">
        <v>46259</v>
      </c>
      <c r="B16294" s="21" t="s">
        <v>132</v>
      </c>
      <c r="C16294" s="21" t="s">
        <v>141</v>
      </c>
      <c r="D16294" s="29" t="n">
        <v>205.142</v>
      </c>
      <c r="E16294" s="29" t="n">
        <f aca="false">D16294/10</f>
        <v>20.5142</v>
      </c>
      <c r="F16294" s="29" t="n">
        <f aca="false">(E16294+Einstellungen!$B$20)*(1+Einstellungen!$B$10)</f>
        <v>46.612538</v>
      </c>
      <c r="G16294" s="21" t="str">
        <f aca="false">IF(F16294&lt;Einstellungen!$B$5,"ja","nein")</f>
        <v>nein</v>
      </c>
      <c r="H16294" s="21" t="s">
        <v>35</v>
      </c>
      <c r="I16294" s="29" t="n">
        <f aca="false">INDEX(Einstellungen!$B$27:$B$50,21)</f>
        <v>1.4</v>
      </c>
      <c r="J16294" s="29" t="n">
        <f aca="false">F16294*I16294</f>
        <v>65.2575532</v>
      </c>
    </row>
    <row r="16295" customFormat="false" ht="15" hidden="false" customHeight="false" outlineLevel="0" collapsed="false">
      <c r="A16295" s="28" t="n">
        <v>46259</v>
      </c>
      <c r="B16295" s="21" t="s">
        <v>133</v>
      </c>
      <c r="C16295" s="21" t="s">
        <v>141</v>
      </c>
      <c r="D16295" s="29" t="n">
        <v>182.493</v>
      </c>
      <c r="E16295" s="29" t="n">
        <f aca="false">D16295/10</f>
        <v>18.2493</v>
      </c>
      <c r="F16295" s="29" t="n">
        <f aca="false">(E16295+Einstellungen!$B$20)*(1+Einstellungen!$B$10)</f>
        <v>43.917307</v>
      </c>
      <c r="G16295" s="21" t="str">
        <f aca="false">IF(F16295&lt;Einstellungen!$B$5,"ja","nein")</f>
        <v>nein</v>
      </c>
      <c r="H16295" s="21" t="s">
        <v>35</v>
      </c>
      <c r="I16295" s="29" t="n">
        <f aca="false">INDEX(Einstellungen!$B$27:$B$50,22)</f>
        <v>1.25</v>
      </c>
      <c r="J16295" s="29" t="n">
        <f aca="false">F16295*I16295</f>
        <v>54.89663375</v>
      </c>
    </row>
    <row r="16296" customFormat="false" ht="15" hidden="false" customHeight="false" outlineLevel="0" collapsed="false">
      <c r="A16296" s="28" t="n">
        <v>46259</v>
      </c>
      <c r="B16296" s="21" t="s">
        <v>134</v>
      </c>
      <c r="C16296" s="21" t="s">
        <v>141</v>
      </c>
      <c r="D16296" s="29" t="n">
        <v>172.267</v>
      </c>
      <c r="E16296" s="29" t="n">
        <f aca="false">D16296/10</f>
        <v>17.2267</v>
      </c>
      <c r="F16296" s="29" t="n">
        <f aca="false">(E16296+Einstellungen!$B$20)*(1+Einstellungen!$B$10)</f>
        <v>42.700413</v>
      </c>
      <c r="G16296" s="21" t="str">
        <f aca="false">IF(F16296&lt;Einstellungen!$B$5,"ja","nein")</f>
        <v>nein</v>
      </c>
      <c r="H16296" s="21" t="s">
        <v>35</v>
      </c>
      <c r="I16296" s="29" t="n">
        <f aca="false">INDEX(Einstellungen!$B$27:$B$50,23)</f>
        <v>1.05</v>
      </c>
      <c r="J16296" s="29" t="n">
        <f aca="false">F16296*I16296</f>
        <v>44.83543365</v>
      </c>
    </row>
    <row r="16297" customFormat="false" ht="15" hidden="false" customHeight="false" outlineLevel="0" collapsed="false">
      <c r="A16297" s="28" t="n">
        <v>46259</v>
      </c>
      <c r="B16297" s="21" t="s">
        <v>135</v>
      </c>
      <c r="C16297" s="21" t="s">
        <v>141</v>
      </c>
      <c r="D16297" s="29" t="n">
        <v>159.66</v>
      </c>
      <c r="E16297" s="29" t="n">
        <f aca="false">D16297/10</f>
        <v>15.966</v>
      </c>
      <c r="F16297" s="29" t="n">
        <f aca="false">(E16297+Einstellungen!$B$20)*(1+Einstellungen!$B$10)</f>
        <v>41.20018</v>
      </c>
      <c r="G16297" s="21" t="str">
        <f aca="false">IF(F16297&lt;Einstellungen!$B$5,"ja","nein")</f>
        <v>nein</v>
      </c>
      <c r="H16297" s="21" t="s">
        <v>35</v>
      </c>
      <c r="I16297" s="29" t="n">
        <f aca="false">INDEX(Einstellungen!$B$27:$B$50,24)</f>
        <v>0.8</v>
      </c>
      <c r="J16297" s="29" t="n">
        <f aca="false">F16297*I16297</f>
        <v>32.960144</v>
      </c>
    </row>
    <row r="16298" customFormat="false" ht="15" hidden="false" customHeight="false" outlineLevel="0" collapsed="false">
      <c r="A16298" s="28" t="n">
        <v>46260</v>
      </c>
      <c r="B16298" s="21" t="s">
        <v>111</v>
      </c>
      <c r="C16298" s="21" t="s">
        <v>112</v>
      </c>
      <c r="D16298" s="29" t="n">
        <v>164.028</v>
      </c>
      <c r="E16298" s="29" t="n">
        <f aca="false">D16298/10</f>
        <v>16.4028</v>
      </c>
      <c r="F16298" s="29" t="n">
        <f aca="false">(E16298+Einstellungen!$B$20)*(1+Einstellungen!$B$10)</f>
        <v>41.719972</v>
      </c>
      <c r="G16298" s="21" t="str">
        <f aca="false">IF(F16298&lt;Einstellungen!$B$5,"ja","nein")</f>
        <v>nein</v>
      </c>
      <c r="H16298" s="21" t="s">
        <v>35</v>
      </c>
      <c r="I16298" s="29" t="n">
        <f aca="false">INDEX(Einstellungen!$B$27:$B$50,1)</f>
        <v>0.6</v>
      </c>
      <c r="J16298" s="29" t="n">
        <f aca="false">F16298*I16298</f>
        <v>25.0319832</v>
      </c>
    </row>
    <row r="16299" customFormat="false" ht="15" hidden="false" customHeight="false" outlineLevel="0" collapsed="false">
      <c r="A16299" s="28" t="n">
        <v>46260</v>
      </c>
      <c r="B16299" s="21" t="s">
        <v>113</v>
      </c>
      <c r="C16299" s="21" t="s">
        <v>112</v>
      </c>
      <c r="D16299" s="29" t="n">
        <v>157.058</v>
      </c>
      <c r="E16299" s="29" t="n">
        <f aca="false">D16299/10</f>
        <v>15.7058</v>
      </c>
      <c r="F16299" s="29" t="n">
        <f aca="false">(E16299+Einstellungen!$B$20)*(1+Einstellungen!$B$10)</f>
        <v>40.890542</v>
      </c>
      <c r="G16299" s="21" t="str">
        <f aca="false">IF(F16299&lt;Einstellungen!$B$5,"ja","nein")</f>
        <v>nein</v>
      </c>
      <c r="H16299" s="21" t="s">
        <v>35</v>
      </c>
      <c r="I16299" s="29" t="n">
        <f aca="false">INDEX(Einstellungen!$B$27:$B$50,2)</f>
        <v>0.5</v>
      </c>
      <c r="J16299" s="29" t="n">
        <f aca="false">F16299*I16299</f>
        <v>20.445271</v>
      </c>
    </row>
    <row r="16300" customFormat="false" ht="15" hidden="false" customHeight="false" outlineLevel="0" collapsed="false">
      <c r="A16300" s="28" t="n">
        <v>46260</v>
      </c>
      <c r="B16300" s="21" t="s">
        <v>114</v>
      </c>
      <c r="C16300" s="21" t="s">
        <v>112</v>
      </c>
      <c r="D16300" s="29" t="n">
        <v>151.642</v>
      </c>
      <c r="E16300" s="29" t="n">
        <f aca="false">D16300/10</f>
        <v>15.1642</v>
      </c>
      <c r="F16300" s="29" t="n">
        <f aca="false">(E16300+Einstellungen!$B$20)*(1+Einstellungen!$B$10)</f>
        <v>40.246038</v>
      </c>
      <c r="G16300" s="21" t="str">
        <f aca="false">IF(F16300&lt;Einstellungen!$B$5,"ja","nein")</f>
        <v>nein</v>
      </c>
      <c r="H16300" s="21" t="s">
        <v>35</v>
      </c>
      <c r="I16300" s="29" t="n">
        <f aca="false">INDEX(Einstellungen!$B$27:$B$50,3)</f>
        <v>0.45</v>
      </c>
      <c r="J16300" s="29" t="n">
        <f aca="false">F16300*I16300</f>
        <v>18.1107171</v>
      </c>
    </row>
    <row r="16301" customFormat="false" ht="15" hidden="false" customHeight="false" outlineLevel="0" collapsed="false">
      <c r="A16301" s="28" t="n">
        <v>46260</v>
      </c>
      <c r="B16301" s="21" t="s">
        <v>115</v>
      </c>
      <c r="C16301" s="21" t="s">
        <v>112</v>
      </c>
      <c r="D16301" s="29" t="n">
        <v>149.6</v>
      </c>
      <c r="E16301" s="29" t="n">
        <f aca="false">D16301/10</f>
        <v>14.96</v>
      </c>
      <c r="F16301" s="29" t="n">
        <f aca="false">(E16301+Einstellungen!$B$20)*(1+Einstellungen!$B$10)</f>
        <v>40.00304</v>
      </c>
      <c r="G16301" s="21" t="str">
        <f aca="false">IF(F16301&lt;Einstellungen!$B$5,"ja","nein")</f>
        <v>nein</v>
      </c>
      <c r="H16301" s="21" t="s">
        <v>35</v>
      </c>
      <c r="I16301" s="29" t="n">
        <f aca="false">INDEX(Einstellungen!$B$27:$B$50,4)</f>
        <v>0.45</v>
      </c>
      <c r="J16301" s="29" t="n">
        <f aca="false">F16301*I16301</f>
        <v>18.001368</v>
      </c>
    </row>
    <row r="16302" customFormat="false" ht="15" hidden="false" customHeight="false" outlineLevel="0" collapsed="false">
      <c r="A16302" s="28" t="n">
        <v>46260</v>
      </c>
      <c r="B16302" s="21" t="s">
        <v>116</v>
      </c>
      <c r="C16302" s="21" t="s">
        <v>112</v>
      </c>
      <c r="D16302" s="29" t="n">
        <v>151.757</v>
      </c>
      <c r="E16302" s="29" t="n">
        <f aca="false">D16302/10</f>
        <v>15.1757</v>
      </c>
      <c r="F16302" s="29" t="n">
        <f aca="false">(E16302+Einstellungen!$B$20)*(1+Einstellungen!$B$10)</f>
        <v>40.259723</v>
      </c>
      <c r="G16302" s="21" t="str">
        <f aca="false">IF(F16302&lt;Einstellungen!$B$5,"ja","nein")</f>
        <v>nein</v>
      </c>
      <c r="H16302" s="21" t="s">
        <v>35</v>
      </c>
      <c r="I16302" s="29" t="n">
        <f aca="false">INDEX(Einstellungen!$B$27:$B$50,5)</f>
        <v>0.45</v>
      </c>
      <c r="J16302" s="29" t="n">
        <f aca="false">F16302*I16302</f>
        <v>18.11687535</v>
      </c>
    </row>
    <row r="16303" customFormat="false" ht="15" hidden="false" customHeight="false" outlineLevel="0" collapsed="false">
      <c r="A16303" s="28" t="n">
        <v>46260</v>
      </c>
      <c r="B16303" s="21" t="s">
        <v>117</v>
      </c>
      <c r="C16303" s="21" t="s">
        <v>112</v>
      </c>
      <c r="D16303" s="29" t="n">
        <v>160.465</v>
      </c>
      <c r="E16303" s="29" t="n">
        <f aca="false">D16303/10</f>
        <v>16.0465</v>
      </c>
      <c r="F16303" s="29" t="n">
        <f aca="false">(E16303+Einstellungen!$B$20)*(1+Einstellungen!$B$10)</f>
        <v>41.295975</v>
      </c>
      <c r="G16303" s="21" t="str">
        <f aca="false">IF(F16303&lt;Einstellungen!$B$5,"ja","nein")</f>
        <v>nein</v>
      </c>
      <c r="H16303" s="21" t="s">
        <v>35</v>
      </c>
      <c r="I16303" s="29" t="n">
        <f aca="false">INDEX(Einstellungen!$B$27:$B$50,6)</f>
        <v>0.5</v>
      </c>
      <c r="J16303" s="29" t="n">
        <f aca="false">F16303*I16303</f>
        <v>20.6479875</v>
      </c>
    </row>
    <row r="16304" customFormat="false" ht="15" hidden="false" customHeight="false" outlineLevel="0" collapsed="false">
      <c r="A16304" s="28" t="n">
        <v>46260</v>
      </c>
      <c r="B16304" s="21" t="s">
        <v>118</v>
      </c>
      <c r="C16304" s="21" t="s">
        <v>112</v>
      </c>
      <c r="D16304" s="29" t="n">
        <v>185.13</v>
      </c>
      <c r="E16304" s="29" t="n">
        <f aca="false">D16304/10</f>
        <v>18.513</v>
      </c>
      <c r="F16304" s="29" t="n">
        <f aca="false">(E16304+Einstellungen!$B$20)*(1+Einstellungen!$B$10)</f>
        <v>44.23111</v>
      </c>
      <c r="G16304" s="21" t="str">
        <f aca="false">IF(F16304&lt;Einstellungen!$B$5,"ja","nein")</f>
        <v>nein</v>
      </c>
      <c r="H16304" s="21" t="s">
        <v>35</v>
      </c>
      <c r="I16304" s="29" t="n">
        <f aca="false">INDEX(Einstellungen!$B$27:$B$50,7)</f>
        <v>0.7</v>
      </c>
      <c r="J16304" s="29" t="n">
        <f aca="false">F16304*I16304</f>
        <v>30.961777</v>
      </c>
    </row>
    <row r="16305" customFormat="false" ht="15" hidden="false" customHeight="false" outlineLevel="0" collapsed="false">
      <c r="A16305" s="28" t="n">
        <v>46260</v>
      </c>
      <c r="B16305" s="21" t="s">
        <v>119</v>
      </c>
      <c r="C16305" s="21" t="s">
        <v>112</v>
      </c>
      <c r="D16305" s="29" t="n">
        <v>195.537</v>
      </c>
      <c r="E16305" s="29" t="n">
        <f aca="false">D16305/10</f>
        <v>19.5537</v>
      </c>
      <c r="F16305" s="29" t="n">
        <f aca="false">(E16305+Einstellungen!$B$20)*(1+Einstellungen!$B$10)</f>
        <v>45.469543</v>
      </c>
      <c r="G16305" s="21" t="str">
        <f aca="false">IF(F16305&lt;Einstellungen!$B$5,"ja","nein")</f>
        <v>nein</v>
      </c>
      <c r="H16305" s="21" t="s">
        <v>35</v>
      </c>
      <c r="I16305" s="29" t="n">
        <f aca="false">INDEX(Einstellungen!$B$27:$B$50,8)</f>
        <v>0.95</v>
      </c>
      <c r="J16305" s="29" t="n">
        <f aca="false">F16305*I16305</f>
        <v>43.19606585</v>
      </c>
    </row>
    <row r="16306" customFormat="false" ht="15" hidden="false" customHeight="false" outlineLevel="0" collapsed="false">
      <c r="A16306" s="28" t="n">
        <v>46260</v>
      </c>
      <c r="B16306" s="21" t="s">
        <v>120</v>
      </c>
      <c r="C16306" s="21" t="s">
        <v>112</v>
      </c>
      <c r="D16306" s="29" t="n">
        <v>193.52</v>
      </c>
      <c r="E16306" s="29" t="n">
        <f aca="false">D16306/10</f>
        <v>19.352</v>
      </c>
      <c r="F16306" s="29" t="n">
        <f aca="false">(E16306+Einstellungen!$B$20)*(1+Einstellungen!$B$10)</f>
        <v>45.22952</v>
      </c>
      <c r="G16306" s="21" t="str">
        <f aca="false">IF(F16306&lt;Einstellungen!$B$5,"ja","nein")</f>
        <v>nein</v>
      </c>
      <c r="H16306" s="21" t="s">
        <v>35</v>
      </c>
      <c r="I16306" s="29" t="n">
        <f aca="false">INDEX(Einstellungen!$B$27:$B$50,9)</f>
        <v>1.05</v>
      </c>
      <c r="J16306" s="29" t="n">
        <f aca="false">F16306*I16306</f>
        <v>47.490996</v>
      </c>
    </row>
    <row r="16307" customFormat="false" ht="15" hidden="false" customHeight="false" outlineLevel="0" collapsed="false">
      <c r="A16307" s="28" t="n">
        <v>46260</v>
      </c>
      <c r="B16307" s="21" t="s">
        <v>121</v>
      </c>
      <c r="C16307" s="21" t="s">
        <v>112</v>
      </c>
      <c r="D16307" s="29" t="n">
        <v>166.623</v>
      </c>
      <c r="E16307" s="29" t="n">
        <f aca="false">D16307/10</f>
        <v>16.6623</v>
      </c>
      <c r="F16307" s="29" t="n">
        <f aca="false">(E16307+Einstellungen!$B$20)*(1+Einstellungen!$B$10)</f>
        <v>42.028777</v>
      </c>
      <c r="G16307" s="21" t="str">
        <f aca="false">IF(F16307&lt;Einstellungen!$B$5,"ja","nein")</f>
        <v>nein</v>
      </c>
      <c r="H16307" s="21" t="s">
        <v>35</v>
      </c>
      <c r="I16307" s="29" t="n">
        <f aca="false">INDEX(Einstellungen!$B$27:$B$50,10)</f>
        <v>1.05</v>
      </c>
      <c r="J16307" s="29" t="n">
        <f aca="false">F16307*I16307</f>
        <v>44.13021585</v>
      </c>
    </row>
    <row r="16308" customFormat="false" ht="15" hidden="false" customHeight="false" outlineLevel="0" collapsed="false">
      <c r="A16308" s="28" t="n">
        <v>46260</v>
      </c>
      <c r="B16308" s="21" t="s">
        <v>122</v>
      </c>
      <c r="C16308" s="21" t="s">
        <v>112</v>
      </c>
      <c r="D16308" s="29" t="n">
        <v>137.48</v>
      </c>
      <c r="E16308" s="29" t="n">
        <f aca="false">D16308/10</f>
        <v>13.748</v>
      </c>
      <c r="F16308" s="29" t="n">
        <f aca="false">(E16308+Einstellungen!$B$20)*(1+Einstellungen!$B$10)</f>
        <v>38.56076</v>
      </c>
      <c r="G16308" s="21" t="str">
        <f aca="false">IF(F16308&lt;Einstellungen!$B$5,"ja","nein")</f>
        <v>nein</v>
      </c>
      <c r="H16308" s="21" t="s">
        <v>35</v>
      </c>
      <c r="I16308" s="29" t="n">
        <f aca="false">INDEX(Einstellungen!$B$27:$B$50,11)</f>
        <v>1.05</v>
      </c>
      <c r="J16308" s="29" t="n">
        <f aca="false">F16308*I16308</f>
        <v>40.488798</v>
      </c>
    </row>
    <row r="16309" customFormat="false" ht="15" hidden="false" customHeight="false" outlineLevel="0" collapsed="false">
      <c r="A16309" s="28" t="n">
        <v>46260</v>
      </c>
      <c r="B16309" s="21" t="s">
        <v>123</v>
      </c>
      <c r="C16309" s="21" t="s">
        <v>112</v>
      </c>
      <c r="D16309" s="29" t="n">
        <v>120.66</v>
      </c>
      <c r="E16309" s="29" t="n">
        <f aca="false">D16309/10</f>
        <v>12.066</v>
      </c>
      <c r="F16309" s="29" t="n">
        <f aca="false">(E16309+Einstellungen!$B$20)*(1+Einstellungen!$B$10)</f>
        <v>36.55918</v>
      </c>
      <c r="G16309" s="21" t="str">
        <f aca="false">IF(F16309&lt;Einstellungen!$B$5,"ja","nein")</f>
        <v>nein</v>
      </c>
      <c r="H16309" s="21" t="s">
        <v>35</v>
      </c>
      <c r="I16309" s="29" t="n">
        <f aca="false">INDEX(Einstellungen!$B$27:$B$50,12)</f>
        <v>1.1</v>
      </c>
      <c r="J16309" s="29" t="n">
        <f aca="false">F16309*I16309</f>
        <v>40.215098</v>
      </c>
    </row>
    <row r="16310" customFormat="false" ht="15" hidden="false" customHeight="false" outlineLevel="0" collapsed="false">
      <c r="A16310" s="28" t="n">
        <v>46260</v>
      </c>
      <c r="B16310" s="21" t="s">
        <v>124</v>
      </c>
      <c r="C16310" s="21" t="s">
        <v>112</v>
      </c>
      <c r="D16310" s="29" t="n">
        <v>98.605</v>
      </c>
      <c r="E16310" s="29" t="n">
        <f aca="false">D16310/10</f>
        <v>9.8605</v>
      </c>
      <c r="F16310" s="29" t="n">
        <f aca="false">(E16310+Einstellungen!$B$20)*(1+Einstellungen!$B$10)</f>
        <v>33.934635</v>
      </c>
      <c r="G16310" s="21" t="str">
        <f aca="false">IF(F16310&lt;Einstellungen!$B$5,"ja","nein")</f>
        <v>nein</v>
      </c>
      <c r="H16310" s="21" t="s">
        <v>35</v>
      </c>
      <c r="I16310" s="29" t="n">
        <f aca="false">INDEX(Einstellungen!$B$27:$B$50,13)</f>
        <v>1.2</v>
      </c>
      <c r="J16310" s="29" t="n">
        <f aca="false">F16310*I16310</f>
        <v>40.721562</v>
      </c>
    </row>
    <row r="16311" customFormat="false" ht="15" hidden="false" customHeight="false" outlineLevel="0" collapsed="false">
      <c r="A16311" s="28" t="n">
        <v>46260</v>
      </c>
      <c r="B16311" s="21" t="s">
        <v>125</v>
      </c>
      <c r="C16311" s="21" t="s">
        <v>112</v>
      </c>
      <c r="D16311" s="29" t="n">
        <v>89.54</v>
      </c>
      <c r="E16311" s="29" t="n">
        <f aca="false">D16311/10</f>
        <v>8.954</v>
      </c>
      <c r="F16311" s="29" t="n">
        <f aca="false">(E16311+Einstellungen!$B$20)*(1+Einstellungen!$B$10)</f>
        <v>32.8559</v>
      </c>
      <c r="G16311" s="21" t="str">
        <f aca="false">IF(F16311&lt;Einstellungen!$B$5,"ja","nein")</f>
        <v>nein</v>
      </c>
      <c r="H16311" s="21" t="s">
        <v>35</v>
      </c>
      <c r="I16311" s="29" t="n">
        <f aca="false">INDEX(Einstellungen!$B$27:$B$50,14)</f>
        <v>1.15</v>
      </c>
      <c r="J16311" s="29" t="n">
        <f aca="false">F16311*I16311</f>
        <v>37.784285</v>
      </c>
    </row>
    <row r="16312" customFormat="false" ht="15" hidden="false" customHeight="false" outlineLevel="0" collapsed="false">
      <c r="A16312" s="28" t="n">
        <v>46260</v>
      </c>
      <c r="B16312" s="21" t="s">
        <v>126</v>
      </c>
      <c r="C16312" s="21" t="s">
        <v>112</v>
      </c>
      <c r="D16312" s="29" t="n">
        <v>91.97</v>
      </c>
      <c r="E16312" s="29" t="n">
        <f aca="false">D16312/10</f>
        <v>9.197</v>
      </c>
      <c r="F16312" s="29" t="n">
        <f aca="false">(E16312+Einstellungen!$B$20)*(1+Einstellungen!$B$10)</f>
        <v>33.14507</v>
      </c>
      <c r="G16312" s="21" t="str">
        <f aca="false">IF(F16312&lt;Einstellungen!$B$5,"ja","nein")</f>
        <v>nein</v>
      </c>
      <c r="H16312" s="21" t="s">
        <v>35</v>
      </c>
      <c r="I16312" s="29" t="n">
        <f aca="false">INDEX(Einstellungen!$B$27:$B$50,15)</f>
        <v>1</v>
      </c>
      <c r="J16312" s="29" t="n">
        <f aca="false">F16312*I16312</f>
        <v>33.14507</v>
      </c>
    </row>
    <row r="16313" customFormat="false" ht="15" hidden="false" customHeight="false" outlineLevel="0" collapsed="false">
      <c r="A16313" s="28" t="n">
        <v>46260</v>
      </c>
      <c r="B16313" s="21" t="s">
        <v>127</v>
      </c>
      <c r="C16313" s="21" t="s">
        <v>112</v>
      </c>
      <c r="D16313" s="29" t="n">
        <v>102.552</v>
      </c>
      <c r="E16313" s="29" t="n">
        <f aca="false">D16313/10</f>
        <v>10.2552</v>
      </c>
      <c r="F16313" s="29" t="n">
        <f aca="false">(E16313+Einstellungen!$B$20)*(1+Einstellungen!$B$10)</f>
        <v>34.404328</v>
      </c>
      <c r="G16313" s="21" t="str">
        <f aca="false">IF(F16313&lt;Einstellungen!$B$5,"ja","nein")</f>
        <v>nein</v>
      </c>
      <c r="H16313" s="21" t="s">
        <v>35</v>
      </c>
      <c r="I16313" s="29" t="n">
        <f aca="false">INDEX(Einstellungen!$B$27:$B$50,16)</f>
        <v>0.95</v>
      </c>
      <c r="J16313" s="29" t="n">
        <f aca="false">F16313*I16313</f>
        <v>32.6841116</v>
      </c>
    </row>
    <row r="16314" customFormat="false" ht="15" hidden="false" customHeight="false" outlineLevel="0" collapsed="false">
      <c r="A16314" s="28" t="n">
        <v>46260</v>
      </c>
      <c r="B16314" s="21" t="s">
        <v>128</v>
      </c>
      <c r="C16314" s="21" t="s">
        <v>112</v>
      </c>
      <c r="D16314" s="29" t="n">
        <v>122.507</v>
      </c>
      <c r="E16314" s="29" t="n">
        <f aca="false">D16314/10</f>
        <v>12.2507</v>
      </c>
      <c r="F16314" s="29" t="n">
        <f aca="false">(E16314+Einstellungen!$B$20)*(1+Einstellungen!$B$10)</f>
        <v>36.778973</v>
      </c>
      <c r="G16314" s="21" t="str">
        <f aca="false">IF(F16314&lt;Einstellungen!$B$5,"ja","nein")</f>
        <v>nein</v>
      </c>
      <c r="H16314" s="21" t="s">
        <v>35</v>
      </c>
      <c r="I16314" s="29" t="n">
        <f aca="false">INDEX(Einstellungen!$B$27:$B$50,17)</f>
        <v>0.95</v>
      </c>
      <c r="J16314" s="29" t="n">
        <f aca="false">F16314*I16314</f>
        <v>34.94002435</v>
      </c>
    </row>
    <row r="16315" customFormat="false" ht="15" hidden="false" customHeight="false" outlineLevel="0" collapsed="false">
      <c r="A16315" s="28" t="n">
        <v>46260</v>
      </c>
      <c r="B16315" s="21" t="s">
        <v>129</v>
      </c>
      <c r="C16315" s="21" t="s">
        <v>112</v>
      </c>
      <c r="D16315" s="29" t="n">
        <v>156.97</v>
      </c>
      <c r="E16315" s="29" t="n">
        <f aca="false">D16315/10</f>
        <v>15.697</v>
      </c>
      <c r="F16315" s="29" t="n">
        <f aca="false">(E16315+Einstellungen!$B$20)*(1+Einstellungen!$B$10)</f>
        <v>40.88007</v>
      </c>
      <c r="G16315" s="21" t="str">
        <f aca="false">IF(F16315&lt;Einstellungen!$B$5,"ja","nein")</f>
        <v>nein</v>
      </c>
      <c r="H16315" s="21" t="s">
        <v>35</v>
      </c>
      <c r="I16315" s="29" t="n">
        <f aca="false">INDEX(Einstellungen!$B$27:$B$50,18)</f>
        <v>1.1</v>
      </c>
      <c r="J16315" s="29" t="n">
        <f aca="false">F16315*I16315</f>
        <v>44.968077</v>
      </c>
    </row>
    <row r="16316" customFormat="false" ht="15" hidden="false" customHeight="false" outlineLevel="0" collapsed="false">
      <c r="A16316" s="28" t="n">
        <v>46260</v>
      </c>
      <c r="B16316" s="21" t="s">
        <v>130</v>
      </c>
      <c r="C16316" s="21" t="s">
        <v>112</v>
      </c>
      <c r="D16316" s="29" t="n">
        <v>185.625</v>
      </c>
      <c r="E16316" s="29" t="n">
        <f aca="false">D16316/10</f>
        <v>18.5625</v>
      </c>
      <c r="F16316" s="29" t="n">
        <f aca="false">(E16316+Einstellungen!$B$20)*(1+Einstellungen!$B$10)</f>
        <v>44.290015</v>
      </c>
      <c r="G16316" s="21" t="str">
        <f aca="false">IF(F16316&lt;Einstellungen!$B$5,"ja","nein")</f>
        <v>nein</v>
      </c>
      <c r="H16316" s="21" t="s">
        <v>35</v>
      </c>
      <c r="I16316" s="29" t="n">
        <f aca="false">INDEX(Einstellungen!$B$27:$B$50,19)</f>
        <v>1.35</v>
      </c>
      <c r="J16316" s="29" t="n">
        <f aca="false">F16316*I16316</f>
        <v>59.79152025</v>
      </c>
    </row>
    <row r="16317" customFormat="false" ht="15" hidden="false" customHeight="false" outlineLevel="0" collapsed="false">
      <c r="A16317" s="28" t="n">
        <v>46260</v>
      </c>
      <c r="B16317" s="21" t="s">
        <v>131</v>
      </c>
      <c r="C16317" s="21" t="s">
        <v>112</v>
      </c>
      <c r="D16317" s="29" t="n">
        <v>211.245</v>
      </c>
      <c r="E16317" s="29" t="n">
        <f aca="false">D16317/10</f>
        <v>21.1245</v>
      </c>
      <c r="F16317" s="29" t="n">
        <f aca="false">(E16317+Einstellungen!$B$20)*(1+Einstellungen!$B$10)</f>
        <v>47.338795</v>
      </c>
      <c r="G16317" s="21" t="str">
        <f aca="false">IF(F16317&lt;Einstellungen!$B$5,"ja","nein")</f>
        <v>nein</v>
      </c>
      <c r="H16317" s="21" t="s">
        <v>35</v>
      </c>
      <c r="I16317" s="29" t="n">
        <f aca="false">INDEX(Einstellungen!$B$27:$B$50,20)</f>
        <v>1.45</v>
      </c>
      <c r="J16317" s="29" t="n">
        <f aca="false">F16317*I16317</f>
        <v>68.64125275</v>
      </c>
    </row>
    <row r="16318" customFormat="false" ht="15" hidden="false" customHeight="false" outlineLevel="0" collapsed="false">
      <c r="A16318" s="28" t="n">
        <v>46260</v>
      </c>
      <c r="B16318" s="21" t="s">
        <v>132</v>
      </c>
      <c r="C16318" s="21" t="s">
        <v>112</v>
      </c>
      <c r="D16318" s="29" t="n">
        <v>201.778</v>
      </c>
      <c r="E16318" s="29" t="n">
        <f aca="false">D16318/10</f>
        <v>20.1778</v>
      </c>
      <c r="F16318" s="29" t="n">
        <f aca="false">(E16318+Einstellungen!$B$20)*(1+Einstellungen!$B$10)</f>
        <v>46.212222</v>
      </c>
      <c r="G16318" s="21" t="str">
        <f aca="false">IF(F16318&lt;Einstellungen!$B$5,"ja","nein")</f>
        <v>nein</v>
      </c>
      <c r="H16318" s="21" t="s">
        <v>35</v>
      </c>
      <c r="I16318" s="29" t="n">
        <f aca="false">INDEX(Einstellungen!$B$27:$B$50,21)</f>
        <v>1.4</v>
      </c>
      <c r="J16318" s="29" t="n">
        <f aca="false">F16318*I16318</f>
        <v>64.6971108</v>
      </c>
    </row>
    <row r="16319" customFormat="false" ht="15" hidden="false" customHeight="false" outlineLevel="0" collapsed="false">
      <c r="A16319" s="28" t="n">
        <v>46260</v>
      </c>
      <c r="B16319" s="21" t="s">
        <v>133</v>
      </c>
      <c r="C16319" s="21" t="s">
        <v>112</v>
      </c>
      <c r="D16319" s="29" t="n">
        <v>178.692</v>
      </c>
      <c r="E16319" s="29" t="n">
        <f aca="false">D16319/10</f>
        <v>17.8692</v>
      </c>
      <c r="F16319" s="29" t="n">
        <f aca="false">(E16319+Einstellungen!$B$20)*(1+Einstellungen!$B$10)</f>
        <v>43.464988</v>
      </c>
      <c r="G16319" s="21" t="str">
        <f aca="false">IF(F16319&lt;Einstellungen!$B$5,"ja","nein")</f>
        <v>nein</v>
      </c>
      <c r="H16319" s="21" t="s">
        <v>35</v>
      </c>
      <c r="I16319" s="29" t="n">
        <f aca="false">INDEX(Einstellungen!$B$27:$B$50,22)</f>
        <v>1.25</v>
      </c>
      <c r="J16319" s="29" t="n">
        <f aca="false">F16319*I16319</f>
        <v>54.331235</v>
      </c>
    </row>
    <row r="16320" customFormat="false" ht="15" hidden="false" customHeight="false" outlineLevel="0" collapsed="false">
      <c r="A16320" s="28" t="n">
        <v>46260</v>
      </c>
      <c r="B16320" s="21" t="s">
        <v>134</v>
      </c>
      <c r="C16320" s="21" t="s">
        <v>112</v>
      </c>
      <c r="D16320" s="29" t="n">
        <v>163.587</v>
      </c>
      <c r="E16320" s="29" t="n">
        <f aca="false">D16320/10</f>
        <v>16.3587</v>
      </c>
      <c r="F16320" s="29" t="n">
        <f aca="false">(E16320+Einstellungen!$B$20)*(1+Einstellungen!$B$10)</f>
        <v>41.667493</v>
      </c>
      <c r="G16320" s="21" t="str">
        <f aca="false">IF(F16320&lt;Einstellungen!$B$5,"ja","nein")</f>
        <v>nein</v>
      </c>
      <c r="H16320" s="21" t="s">
        <v>35</v>
      </c>
      <c r="I16320" s="29" t="n">
        <f aca="false">INDEX(Einstellungen!$B$27:$B$50,23)</f>
        <v>1.05</v>
      </c>
      <c r="J16320" s="29" t="n">
        <f aca="false">F16320*I16320</f>
        <v>43.75086765</v>
      </c>
    </row>
    <row r="16321" customFormat="false" ht="15" hidden="false" customHeight="false" outlineLevel="0" collapsed="false">
      <c r="A16321" s="28" t="n">
        <v>46260</v>
      </c>
      <c r="B16321" s="21" t="s">
        <v>135</v>
      </c>
      <c r="C16321" s="21" t="s">
        <v>112</v>
      </c>
      <c r="D16321" s="29" t="n">
        <v>151.113</v>
      </c>
      <c r="E16321" s="29" t="n">
        <f aca="false">D16321/10</f>
        <v>15.1113</v>
      </c>
      <c r="F16321" s="29" t="n">
        <f aca="false">(E16321+Einstellungen!$B$20)*(1+Einstellungen!$B$10)</f>
        <v>40.183087</v>
      </c>
      <c r="G16321" s="21" t="str">
        <f aca="false">IF(F16321&lt;Einstellungen!$B$5,"ja","nein")</f>
        <v>nein</v>
      </c>
      <c r="H16321" s="21" t="s">
        <v>35</v>
      </c>
      <c r="I16321" s="29" t="n">
        <f aca="false">INDEX(Einstellungen!$B$27:$B$50,24)</f>
        <v>0.8</v>
      </c>
      <c r="J16321" s="29" t="n">
        <f aca="false">F16321*I16321</f>
        <v>32.1464696</v>
      </c>
    </row>
    <row r="16322" customFormat="false" ht="15" hidden="false" customHeight="false" outlineLevel="0" collapsed="false">
      <c r="A16322" s="28" t="n">
        <v>46261</v>
      </c>
      <c r="B16322" s="21" t="s">
        <v>111</v>
      </c>
      <c r="C16322" s="21" t="s">
        <v>136</v>
      </c>
      <c r="D16322" s="29" t="n">
        <v>148.555</v>
      </c>
      <c r="E16322" s="29" t="n">
        <f aca="false">D16322/10</f>
        <v>14.8555</v>
      </c>
      <c r="F16322" s="29" t="n">
        <f aca="false">(E16322+Einstellungen!$B$20)*(1+Einstellungen!$B$10)</f>
        <v>39.878685</v>
      </c>
      <c r="G16322" s="21" t="str">
        <f aca="false">IF(F16322&lt;Einstellungen!$B$5,"ja","nein")</f>
        <v>nein</v>
      </c>
      <c r="H16322" s="21" t="s">
        <v>35</v>
      </c>
      <c r="I16322" s="29" t="n">
        <f aca="false">INDEX(Einstellungen!$B$27:$B$50,1)</f>
        <v>0.6</v>
      </c>
      <c r="J16322" s="29" t="n">
        <f aca="false">F16322*I16322</f>
        <v>23.927211</v>
      </c>
    </row>
    <row r="16323" customFormat="false" ht="15" hidden="false" customHeight="false" outlineLevel="0" collapsed="false">
      <c r="A16323" s="28" t="n">
        <v>46261</v>
      </c>
      <c r="B16323" s="21" t="s">
        <v>113</v>
      </c>
      <c r="C16323" s="21" t="s">
        <v>136</v>
      </c>
      <c r="D16323" s="29" t="n">
        <v>142.175</v>
      </c>
      <c r="E16323" s="29" t="n">
        <f aca="false">D16323/10</f>
        <v>14.2175</v>
      </c>
      <c r="F16323" s="29" t="n">
        <f aca="false">(E16323+Einstellungen!$B$20)*(1+Einstellungen!$B$10)</f>
        <v>39.119465</v>
      </c>
      <c r="G16323" s="21" t="str">
        <f aca="false">IF(F16323&lt;Einstellungen!$B$5,"ja","nein")</f>
        <v>nein</v>
      </c>
      <c r="H16323" s="21" t="s">
        <v>35</v>
      </c>
      <c r="I16323" s="29" t="n">
        <f aca="false">INDEX(Einstellungen!$B$27:$B$50,2)</f>
        <v>0.5</v>
      </c>
      <c r="J16323" s="29" t="n">
        <f aca="false">F16323*I16323</f>
        <v>19.5597325</v>
      </c>
    </row>
    <row r="16324" customFormat="false" ht="15" hidden="false" customHeight="false" outlineLevel="0" collapsed="false">
      <c r="A16324" s="28" t="n">
        <v>46261</v>
      </c>
      <c r="B16324" s="21" t="s">
        <v>114</v>
      </c>
      <c r="C16324" s="21" t="s">
        <v>136</v>
      </c>
      <c r="D16324" s="29" t="n">
        <v>135.17</v>
      </c>
      <c r="E16324" s="29" t="n">
        <f aca="false">D16324/10</f>
        <v>13.517</v>
      </c>
      <c r="F16324" s="29" t="n">
        <f aca="false">(E16324+Einstellungen!$B$20)*(1+Einstellungen!$B$10)</f>
        <v>38.28587</v>
      </c>
      <c r="G16324" s="21" t="str">
        <f aca="false">IF(F16324&lt;Einstellungen!$B$5,"ja","nein")</f>
        <v>nein</v>
      </c>
      <c r="H16324" s="21" t="s">
        <v>35</v>
      </c>
      <c r="I16324" s="29" t="n">
        <f aca="false">INDEX(Einstellungen!$B$27:$B$50,3)</f>
        <v>0.45</v>
      </c>
      <c r="J16324" s="29" t="n">
        <f aca="false">F16324*I16324</f>
        <v>17.2286415</v>
      </c>
    </row>
    <row r="16325" customFormat="false" ht="15" hidden="false" customHeight="false" outlineLevel="0" collapsed="false">
      <c r="A16325" s="28" t="n">
        <v>46261</v>
      </c>
      <c r="B16325" s="21" t="s">
        <v>115</v>
      </c>
      <c r="C16325" s="21" t="s">
        <v>136</v>
      </c>
      <c r="D16325" s="29" t="n">
        <v>134.423</v>
      </c>
      <c r="E16325" s="29" t="n">
        <f aca="false">D16325/10</f>
        <v>13.4423</v>
      </c>
      <c r="F16325" s="29" t="n">
        <f aca="false">(E16325+Einstellungen!$B$20)*(1+Einstellungen!$B$10)</f>
        <v>38.196977</v>
      </c>
      <c r="G16325" s="21" t="str">
        <f aca="false">IF(F16325&lt;Einstellungen!$B$5,"ja","nein")</f>
        <v>nein</v>
      </c>
      <c r="H16325" s="21" t="s">
        <v>35</v>
      </c>
      <c r="I16325" s="29" t="n">
        <f aca="false">INDEX(Einstellungen!$B$27:$B$50,4)</f>
        <v>0.45</v>
      </c>
      <c r="J16325" s="29" t="n">
        <f aca="false">F16325*I16325</f>
        <v>17.18863965</v>
      </c>
    </row>
    <row r="16326" customFormat="false" ht="15" hidden="false" customHeight="false" outlineLevel="0" collapsed="false">
      <c r="A16326" s="28" t="n">
        <v>46261</v>
      </c>
      <c r="B16326" s="21" t="s">
        <v>116</v>
      </c>
      <c r="C16326" s="21" t="s">
        <v>136</v>
      </c>
      <c r="D16326" s="29" t="n">
        <v>136.19</v>
      </c>
      <c r="E16326" s="29" t="n">
        <f aca="false">D16326/10</f>
        <v>13.619</v>
      </c>
      <c r="F16326" s="29" t="n">
        <f aca="false">(E16326+Einstellungen!$B$20)*(1+Einstellungen!$B$10)</f>
        <v>38.40725</v>
      </c>
      <c r="G16326" s="21" t="str">
        <f aca="false">IF(F16326&lt;Einstellungen!$B$5,"ja","nein")</f>
        <v>nein</v>
      </c>
      <c r="H16326" s="21" t="s">
        <v>35</v>
      </c>
      <c r="I16326" s="29" t="n">
        <f aca="false">INDEX(Einstellungen!$B$27:$B$50,5)</f>
        <v>0.45</v>
      </c>
      <c r="J16326" s="29" t="n">
        <f aca="false">F16326*I16326</f>
        <v>17.2832625</v>
      </c>
    </row>
    <row r="16327" customFormat="false" ht="15" hidden="false" customHeight="false" outlineLevel="0" collapsed="false">
      <c r="A16327" s="28" t="n">
        <v>46261</v>
      </c>
      <c r="B16327" s="21" t="s">
        <v>117</v>
      </c>
      <c r="C16327" s="21" t="s">
        <v>136</v>
      </c>
      <c r="D16327" s="29" t="n">
        <v>146.56</v>
      </c>
      <c r="E16327" s="29" t="n">
        <f aca="false">D16327/10</f>
        <v>14.656</v>
      </c>
      <c r="F16327" s="29" t="n">
        <f aca="false">(E16327+Einstellungen!$B$20)*(1+Einstellungen!$B$10)</f>
        <v>39.64128</v>
      </c>
      <c r="G16327" s="21" t="str">
        <f aca="false">IF(F16327&lt;Einstellungen!$B$5,"ja","nein")</f>
        <v>nein</v>
      </c>
      <c r="H16327" s="21" t="s">
        <v>35</v>
      </c>
      <c r="I16327" s="29" t="n">
        <f aca="false">INDEX(Einstellungen!$B$27:$B$50,6)</f>
        <v>0.5</v>
      </c>
      <c r="J16327" s="29" t="n">
        <f aca="false">F16327*I16327</f>
        <v>19.82064</v>
      </c>
    </row>
    <row r="16328" customFormat="false" ht="15" hidden="false" customHeight="false" outlineLevel="0" collapsed="false">
      <c r="A16328" s="28" t="n">
        <v>46261</v>
      </c>
      <c r="B16328" s="21" t="s">
        <v>118</v>
      </c>
      <c r="C16328" s="21" t="s">
        <v>136</v>
      </c>
      <c r="D16328" s="29" t="n">
        <v>167.582</v>
      </c>
      <c r="E16328" s="29" t="n">
        <f aca="false">D16328/10</f>
        <v>16.7582</v>
      </c>
      <c r="F16328" s="29" t="n">
        <f aca="false">(E16328+Einstellungen!$B$20)*(1+Einstellungen!$B$10)</f>
        <v>42.142898</v>
      </c>
      <c r="G16328" s="21" t="str">
        <f aca="false">IF(F16328&lt;Einstellungen!$B$5,"ja","nein")</f>
        <v>nein</v>
      </c>
      <c r="H16328" s="21" t="s">
        <v>35</v>
      </c>
      <c r="I16328" s="29" t="n">
        <f aca="false">INDEX(Einstellungen!$B$27:$B$50,7)</f>
        <v>0.7</v>
      </c>
      <c r="J16328" s="29" t="n">
        <f aca="false">F16328*I16328</f>
        <v>29.5000286</v>
      </c>
    </row>
    <row r="16329" customFormat="false" ht="15" hidden="false" customHeight="false" outlineLevel="0" collapsed="false">
      <c r="A16329" s="28" t="n">
        <v>46261</v>
      </c>
      <c r="B16329" s="21" t="s">
        <v>119</v>
      </c>
      <c r="C16329" s="21" t="s">
        <v>136</v>
      </c>
      <c r="D16329" s="29" t="n">
        <v>174.145</v>
      </c>
      <c r="E16329" s="29" t="n">
        <f aca="false">D16329/10</f>
        <v>17.4145</v>
      </c>
      <c r="F16329" s="29" t="n">
        <f aca="false">(E16329+Einstellungen!$B$20)*(1+Einstellungen!$B$10)</f>
        <v>42.923895</v>
      </c>
      <c r="G16329" s="21" t="str">
        <f aca="false">IF(F16329&lt;Einstellungen!$B$5,"ja","nein")</f>
        <v>nein</v>
      </c>
      <c r="H16329" s="21" t="s">
        <v>35</v>
      </c>
      <c r="I16329" s="29" t="n">
        <f aca="false">INDEX(Einstellungen!$B$27:$B$50,8)</f>
        <v>0.95</v>
      </c>
      <c r="J16329" s="29" t="n">
        <f aca="false">F16329*I16329</f>
        <v>40.77770025</v>
      </c>
    </row>
    <row r="16330" customFormat="false" ht="15" hidden="false" customHeight="false" outlineLevel="0" collapsed="false">
      <c r="A16330" s="28" t="n">
        <v>46261</v>
      </c>
      <c r="B16330" s="21" t="s">
        <v>120</v>
      </c>
      <c r="C16330" s="21" t="s">
        <v>136</v>
      </c>
      <c r="D16330" s="29" t="n">
        <v>160.387</v>
      </c>
      <c r="E16330" s="29" t="n">
        <f aca="false">D16330/10</f>
        <v>16.0387</v>
      </c>
      <c r="F16330" s="29" t="n">
        <f aca="false">(E16330+Einstellungen!$B$20)*(1+Einstellungen!$B$10)</f>
        <v>41.286693</v>
      </c>
      <c r="G16330" s="21" t="str">
        <f aca="false">IF(F16330&lt;Einstellungen!$B$5,"ja","nein")</f>
        <v>nein</v>
      </c>
      <c r="H16330" s="21" t="s">
        <v>35</v>
      </c>
      <c r="I16330" s="29" t="n">
        <f aca="false">INDEX(Einstellungen!$B$27:$B$50,9)</f>
        <v>1.05</v>
      </c>
      <c r="J16330" s="29" t="n">
        <f aca="false">F16330*I16330</f>
        <v>43.35102765</v>
      </c>
    </row>
    <row r="16331" customFormat="false" ht="15" hidden="false" customHeight="false" outlineLevel="0" collapsed="false">
      <c r="A16331" s="28" t="n">
        <v>46261</v>
      </c>
      <c r="B16331" s="21" t="s">
        <v>121</v>
      </c>
      <c r="C16331" s="21" t="s">
        <v>136</v>
      </c>
      <c r="D16331" s="29" t="n">
        <v>124.653</v>
      </c>
      <c r="E16331" s="29" t="n">
        <f aca="false">D16331/10</f>
        <v>12.4653</v>
      </c>
      <c r="F16331" s="29" t="n">
        <f aca="false">(E16331+Einstellungen!$B$20)*(1+Einstellungen!$B$10)</f>
        <v>37.034347</v>
      </c>
      <c r="G16331" s="21" t="str">
        <f aca="false">IF(F16331&lt;Einstellungen!$B$5,"ja","nein")</f>
        <v>nein</v>
      </c>
      <c r="H16331" s="21" t="s">
        <v>35</v>
      </c>
      <c r="I16331" s="29" t="n">
        <f aca="false">INDEX(Einstellungen!$B$27:$B$50,10)</f>
        <v>1.05</v>
      </c>
      <c r="J16331" s="29" t="n">
        <f aca="false">F16331*I16331</f>
        <v>38.88606435</v>
      </c>
    </row>
    <row r="16332" customFormat="false" ht="15" hidden="false" customHeight="false" outlineLevel="0" collapsed="false">
      <c r="A16332" s="28" t="n">
        <v>46261</v>
      </c>
      <c r="B16332" s="21" t="s">
        <v>122</v>
      </c>
      <c r="C16332" s="21" t="s">
        <v>136</v>
      </c>
      <c r="D16332" s="29" t="n">
        <v>104.102</v>
      </c>
      <c r="E16332" s="29" t="n">
        <f aca="false">D16332/10</f>
        <v>10.4102</v>
      </c>
      <c r="F16332" s="29" t="n">
        <f aca="false">(E16332+Einstellungen!$B$20)*(1+Einstellungen!$B$10)</f>
        <v>34.588778</v>
      </c>
      <c r="G16332" s="21" t="str">
        <f aca="false">IF(F16332&lt;Einstellungen!$B$5,"ja","nein")</f>
        <v>nein</v>
      </c>
      <c r="H16332" s="21" t="s">
        <v>35</v>
      </c>
      <c r="I16332" s="29" t="n">
        <f aca="false">INDEX(Einstellungen!$B$27:$B$50,11)</f>
        <v>1.05</v>
      </c>
      <c r="J16332" s="29" t="n">
        <f aca="false">F16332*I16332</f>
        <v>36.3182169</v>
      </c>
    </row>
    <row r="16333" customFormat="false" ht="15" hidden="false" customHeight="false" outlineLevel="0" collapsed="false">
      <c r="A16333" s="28" t="n">
        <v>46261</v>
      </c>
      <c r="B16333" s="21" t="s">
        <v>123</v>
      </c>
      <c r="C16333" s="21" t="s">
        <v>136</v>
      </c>
      <c r="D16333" s="29" t="n">
        <v>57.578</v>
      </c>
      <c r="E16333" s="29" t="n">
        <f aca="false">D16333/10</f>
        <v>5.7578</v>
      </c>
      <c r="F16333" s="29" t="n">
        <f aca="false">(E16333+Einstellungen!$B$20)*(1+Einstellungen!$B$10)</f>
        <v>29.052422</v>
      </c>
      <c r="G16333" s="21" t="str">
        <f aca="false">IF(F16333&lt;Einstellungen!$B$5,"ja","nein")</f>
        <v>nein</v>
      </c>
      <c r="H16333" s="21" t="s">
        <v>35</v>
      </c>
      <c r="I16333" s="29" t="n">
        <f aca="false">INDEX(Einstellungen!$B$27:$B$50,12)</f>
        <v>1.1</v>
      </c>
      <c r="J16333" s="29" t="n">
        <f aca="false">F16333*I16333</f>
        <v>31.9576642</v>
      </c>
    </row>
    <row r="16334" customFormat="false" ht="15" hidden="false" customHeight="false" outlineLevel="0" collapsed="false">
      <c r="A16334" s="28" t="n">
        <v>46261</v>
      </c>
      <c r="B16334" s="21" t="s">
        <v>124</v>
      </c>
      <c r="C16334" s="21" t="s">
        <v>136</v>
      </c>
      <c r="D16334" s="29" t="n">
        <v>21.683</v>
      </c>
      <c r="E16334" s="29" t="n">
        <f aca="false">D16334/10</f>
        <v>2.1683</v>
      </c>
      <c r="F16334" s="29" t="n">
        <f aca="false">(E16334+Einstellungen!$B$20)*(1+Einstellungen!$B$10)</f>
        <v>24.780917</v>
      </c>
      <c r="G16334" s="21" t="str">
        <f aca="false">IF(F16334&lt;Einstellungen!$B$5,"ja","nein")</f>
        <v>ja</v>
      </c>
      <c r="H16334" s="21" t="s">
        <v>35</v>
      </c>
      <c r="I16334" s="29" t="n">
        <f aca="false">INDEX(Einstellungen!$B$27:$B$50,13)</f>
        <v>1.2</v>
      </c>
      <c r="J16334" s="29" t="n">
        <f aca="false">F16334*I16334</f>
        <v>29.7371004</v>
      </c>
    </row>
    <row r="16335" customFormat="false" ht="15" hidden="false" customHeight="false" outlineLevel="0" collapsed="false">
      <c r="A16335" s="28" t="n">
        <v>46261</v>
      </c>
      <c r="B16335" s="21" t="s">
        <v>125</v>
      </c>
      <c r="C16335" s="21" t="s">
        <v>136</v>
      </c>
      <c r="D16335" s="29" t="n">
        <v>6.572</v>
      </c>
      <c r="E16335" s="29" t="n">
        <f aca="false">D16335/10</f>
        <v>0.6572</v>
      </c>
      <c r="F16335" s="29" t="n">
        <f aca="false">(E16335+Einstellungen!$B$20)*(1+Einstellungen!$B$10)</f>
        <v>22.982708</v>
      </c>
      <c r="G16335" s="21" t="str">
        <f aca="false">IF(F16335&lt;Einstellungen!$B$5,"ja","nein")</f>
        <v>ja</v>
      </c>
      <c r="H16335" s="21" t="s">
        <v>35</v>
      </c>
      <c r="I16335" s="29" t="n">
        <f aca="false">INDEX(Einstellungen!$B$27:$B$50,14)</f>
        <v>1.15</v>
      </c>
      <c r="J16335" s="29" t="n">
        <f aca="false">F16335*I16335</f>
        <v>26.4301142</v>
      </c>
    </row>
    <row r="16336" customFormat="false" ht="15" hidden="false" customHeight="false" outlineLevel="0" collapsed="false">
      <c r="A16336" s="28" t="n">
        <v>46261</v>
      </c>
      <c r="B16336" s="21" t="s">
        <v>126</v>
      </c>
      <c r="C16336" s="21" t="s">
        <v>136</v>
      </c>
      <c r="D16336" s="29" t="n">
        <v>14.193</v>
      </c>
      <c r="E16336" s="29" t="n">
        <f aca="false">D16336/10</f>
        <v>1.4193</v>
      </c>
      <c r="F16336" s="29" t="n">
        <f aca="false">(E16336+Einstellungen!$B$20)*(1+Einstellungen!$B$10)</f>
        <v>23.889607</v>
      </c>
      <c r="G16336" s="21" t="str">
        <f aca="false">IF(F16336&lt;Einstellungen!$B$5,"ja","nein")</f>
        <v>ja</v>
      </c>
      <c r="H16336" s="21" t="s">
        <v>35</v>
      </c>
      <c r="I16336" s="29" t="n">
        <f aca="false">INDEX(Einstellungen!$B$27:$B$50,15)</f>
        <v>1</v>
      </c>
      <c r="J16336" s="29" t="n">
        <f aca="false">F16336*I16336</f>
        <v>23.889607</v>
      </c>
    </row>
    <row r="16337" customFormat="false" ht="15" hidden="false" customHeight="false" outlineLevel="0" collapsed="false">
      <c r="A16337" s="28" t="n">
        <v>46261</v>
      </c>
      <c r="B16337" s="21" t="s">
        <v>127</v>
      </c>
      <c r="C16337" s="21" t="s">
        <v>136</v>
      </c>
      <c r="D16337" s="29" t="n">
        <v>45.383</v>
      </c>
      <c r="E16337" s="29" t="n">
        <f aca="false">D16337/10</f>
        <v>4.5383</v>
      </c>
      <c r="F16337" s="29" t="n">
        <f aca="false">(E16337+Einstellungen!$B$20)*(1+Einstellungen!$B$10)</f>
        <v>27.601217</v>
      </c>
      <c r="G16337" s="21" t="str">
        <f aca="false">IF(F16337&lt;Einstellungen!$B$5,"ja","nein")</f>
        <v>ja</v>
      </c>
      <c r="H16337" s="21" t="s">
        <v>35</v>
      </c>
      <c r="I16337" s="29" t="n">
        <f aca="false">INDEX(Einstellungen!$B$27:$B$50,16)</f>
        <v>0.95</v>
      </c>
      <c r="J16337" s="29" t="n">
        <f aca="false">F16337*I16337</f>
        <v>26.22115615</v>
      </c>
    </row>
    <row r="16338" customFormat="false" ht="15" hidden="false" customHeight="false" outlineLevel="0" collapsed="false">
      <c r="A16338" s="28" t="n">
        <v>46261</v>
      </c>
      <c r="B16338" s="21" t="s">
        <v>128</v>
      </c>
      <c r="C16338" s="21" t="s">
        <v>136</v>
      </c>
      <c r="D16338" s="29" t="n">
        <v>96.15</v>
      </c>
      <c r="E16338" s="29" t="n">
        <f aca="false">D16338/10</f>
        <v>9.615</v>
      </c>
      <c r="F16338" s="29" t="n">
        <f aca="false">(E16338+Einstellungen!$B$20)*(1+Einstellungen!$B$10)</f>
        <v>33.64249</v>
      </c>
      <c r="G16338" s="21" t="str">
        <f aca="false">IF(F16338&lt;Einstellungen!$B$5,"ja","nein")</f>
        <v>nein</v>
      </c>
      <c r="H16338" s="21" t="s">
        <v>35</v>
      </c>
      <c r="I16338" s="29" t="n">
        <f aca="false">INDEX(Einstellungen!$B$27:$B$50,17)</f>
        <v>0.95</v>
      </c>
      <c r="J16338" s="29" t="n">
        <f aca="false">F16338*I16338</f>
        <v>31.9603655</v>
      </c>
    </row>
    <row r="16339" customFormat="false" ht="15" hidden="false" customHeight="false" outlineLevel="0" collapsed="false">
      <c r="A16339" s="28" t="n">
        <v>46261</v>
      </c>
      <c r="B16339" s="21" t="s">
        <v>129</v>
      </c>
      <c r="C16339" s="21" t="s">
        <v>136</v>
      </c>
      <c r="D16339" s="29" t="n">
        <v>141.7</v>
      </c>
      <c r="E16339" s="29" t="n">
        <f aca="false">D16339/10</f>
        <v>14.17</v>
      </c>
      <c r="F16339" s="29" t="n">
        <f aca="false">(E16339+Einstellungen!$B$20)*(1+Einstellungen!$B$10)</f>
        <v>39.06294</v>
      </c>
      <c r="G16339" s="21" t="str">
        <f aca="false">IF(F16339&lt;Einstellungen!$B$5,"ja","nein")</f>
        <v>nein</v>
      </c>
      <c r="H16339" s="21" t="s">
        <v>35</v>
      </c>
      <c r="I16339" s="29" t="n">
        <f aca="false">INDEX(Einstellungen!$B$27:$B$50,18)</f>
        <v>1.1</v>
      </c>
      <c r="J16339" s="29" t="n">
        <f aca="false">F16339*I16339</f>
        <v>42.969234</v>
      </c>
    </row>
    <row r="16340" customFormat="false" ht="15" hidden="false" customHeight="false" outlineLevel="0" collapsed="false">
      <c r="A16340" s="28" t="n">
        <v>46261</v>
      </c>
      <c r="B16340" s="21" t="s">
        <v>130</v>
      </c>
      <c r="C16340" s="21" t="s">
        <v>136</v>
      </c>
      <c r="D16340" s="29" t="n">
        <v>173.812</v>
      </c>
      <c r="E16340" s="29" t="n">
        <f aca="false">D16340/10</f>
        <v>17.3812</v>
      </c>
      <c r="F16340" s="29" t="n">
        <f aca="false">(E16340+Einstellungen!$B$20)*(1+Einstellungen!$B$10)</f>
        <v>42.884268</v>
      </c>
      <c r="G16340" s="21" t="str">
        <f aca="false">IF(F16340&lt;Einstellungen!$B$5,"ja","nein")</f>
        <v>nein</v>
      </c>
      <c r="H16340" s="21" t="s">
        <v>35</v>
      </c>
      <c r="I16340" s="29" t="n">
        <f aca="false">INDEX(Einstellungen!$B$27:$B$50,19)</f>
        <v>1.35</v>
      </c>
      <c r="J16340" s="29" t="n">
        <f aca="false">F16340*I16340</f>
        <v>57.8937618</v>
      </c>
    </row>
    <row r="16341" customFormat="false" ht="15" hidden="false" customHeight="false" outlineLevel="0" collapsed="false">
      <c r="A16341" s="28" t="n">
        <v>46261</v>
      </c>
      <c r="B16341" s="21" t="s">
        <v>131</v>
      </c>
      <c r="C16341" s="21" t="s">
        <v>136</v>
      </c>
      <c r="D16341" s="29" t="n">
        <v>199.262</v>
      </c>
      <c r="E16341" s="29" t="n">
        <f aca="false">D16341/10</f>
        <v>19.9262</v>
      </c>
      <c r="F16341" s="29" t="n">
        <f aca="false">(E16341+Einstellungen!$B$20)*(1+Einstellungen!$B$10)</f>
        <v>45.912818</v>
      </c>
      <c r="G16341" s="21" t="str">
        <f aca="false">IF(F16341&lt;Einstellungen!$B$5,"ja","nein")</f>
        <v>nein</v>
      </c>
      <c r="H16341" s="21" t="s">
        <v>35</v>
      </c>
      <c r="I16341" s="29" t="n">
        <f aca="false">INDEX(Einstellungen!$B$27:$B$50,20)</f>
        <v>1.45</v>
      </c>
      <c r="J16341" s="29" t="n">
        <f aca="false">F16341*I16341</f>
        <v>66.5735861</v>
      </c>
    </row>
    <row r="16342" customFormat="false" ht="15" hidden="false" customHeight="false" outlineLevel="0" collapsed="false">
      <c r="A16342" s="28" t="n">
        <v>46261</v>
      </c>
      <c r="B16342" s="21" t="s">
        <v>132</v>
      </c>
      <c r="C16342" s="21" t="s">
        <v>136</v>
      </c>
      <c r="D16342" s="29" t="n">
        <v>191.488</v>
      </c>
      <c r="E16342" s="29" t="n">
        <f aca="false">D16342/10</f>
        <v>19.1488</v>
      </c>
      <c r="F16342" s="29" t="n">
        <f aca="false">(E16342+Einstellungen!$B$20)*(1+Einstellungen!$B$10)</f>
        <v>44.987712</v>
      </c>
      <c r="G16342" s="21" t="str">
        <f aca="false">IF(F16342&lt;Einstellungen!$B$5,"ja","nein")</f>
        <v>nein</v>
      </c>
      <c r="H16342" s="21" t="s">
        <v>35</v>
      </c>
      <c r="I16342" s="29" t="n">
        <f aca="false">INDEX(Einstellungen!$B$27:$B$50,21)</f>
        <v>1.4</v>
      </c>
      <c r="J16342" s="29" t="n">
        <f aca="false">F16342*I16342</f>
        <v>62.9827968</v>
      </c>
    </row>
    <row r="16343" customFormat="false" ht="15" hidden="false" customHeight="false" outlineLevel="0" collapsed="false">
      <c r="A16343" s="28" t="n">
        <v>46261</v>
      </c>
      <c r="B16343" s="21" t="s">
        <v>133</v>
      </c>
      <c r="C16343" s="21" t="s">
        <v>136</v>
      </c>
      <c r="D16343" s="29" t="n">
        <v>175.92</v>
      </c>
      <c r="E16343" s="29" t="n">
        <f aca="false">D16343/10</f>
        <v>17.592</v>
      </c>
      <c r="F16343" s="29" t="n">
        <f aca="false">(E16343+Einstellungen!$B$20)*(1+Einstellungen!$B$10)</f>
        <v>43.13512</v>
      </c>
      <c r="G16343" s="21" t="str">
        <f aca="false">IF(F16343&lt;Einstellungen!$B$5,"ja","nein")</f>
        <v>nein</v>
      </c>
      <c r="H16343" s="21" t="s">
        <v>35</v>
      </c>
      <c r="I16343" s="29" t="n">
        <f aca="false">INDEX(Einstellungen!$B$27:$B$50,22)</f>
        <v>1.25</v>
      </c>
      <c r="J16343" s="29" t="n">
        <f aca="false">F16343*I16343</f>
        <v>53.9189</v>
      </c>
    </row>
    <row r="16344" customFormat="false" ht="15" hidden="false" customHeight="false" outlineLevel="0" collapsed="false">
      <c r="A16344" s="28" t="n">
        <v>46261</v>
      </c>
      <c r="B16344" s="21" t="s">
        <v>134</v>
      </c>
      <c r="C16344" s="21" t="s">
        <v>136</v>
      </c>
      <c r="D16344" s="29" t="n">
        <v>164.92</v>
      </c>
      <c r="E16344" s="29" t="n">
        <f aca="false">D16344/10</f>
        <v>16.492</v>
      </c>
      <c r="F16344" s="29" t="n">
        <f aca="false">(E16344+Einstellungen!$B$20)*(1+Einstellungen!$B$10)</f>
        <v>41.82612</v>
      </c>
      <c r="G16344" s="21" t="str">
        <f aca="false">IF(F16344&lt;Einstellungen!$B$5,"ja","nein")</f>
        <v>nein</v>
      </c>
      <c r="H16344" s="21" t="s">
        <v>35</v>
      </c>
      <c r="I16344" s="29" t="n">
        <f aca="false">INDEX(Einstellungen!$B$27:$B$50,23)</f>
        <v>1.05</v>
      </c>
      <c r="J16344" s="29" t="n">
        <f aca="false">F16344*I16344</f>
        <v>43.917426</v>
      </c>
    </row>
    <row r="16345" customFormat="false" ht="15" hidden="false" customHeight="false" outlineLevel="0" collapsed="false">
      <c r="A16345" s="28" t="n">
        <v>46261</v>
      </c>
      <c r="B16345" s="21" t="s">
        <v>135</v>
      </c>
      <c r="C16345" s="21" t="s">
        <v>136</v>
      </c>
      <c r="D16345" s="29" t="n">
        <v>150.39</v>
      </c>
      <c r="E16345" s="29" t="n">
        <f aca="false">D16345/10</f>
        <v>15.039</v>
      </c>
      <c r="F16345" s="29" t="n">
        <f aca="false">(E16345+Einstellungen!$B$20)*(1+Einstellungen!$B$10)</f>
        <v>40.09705</v>
      </c>
      <c r="G16345" s="21" t="str">
        <f aca="false">IF(F16345&lt;Einstellungen!$B$5,"ja","nein")</f>
        <v>nein</v>
      </c>
      <c r="H16345" s="21" t="s">
        <v>35</v>
      </c>
      <c r="I16345" s="29" t="n">
        <f aca="false">INDEX(Einstellungen!$B$27:$B$50,24)</f>
        <v>0.8</v>
      </c>
      <c r="J16345" s="29" t="n">
        <f aca="false">F16345*I16345</f>
        <v>32.07764</v>
      </c>
    </row>
    <row r="16346" customFormat="false" ht="15" hidden="false" customHeight="false" outlineLevel="0" collapsed="false">
      <c r="A16346" s="28" t="n">
        <v>46262</v>
      </c>
      <c r="B16346" s="21" t="s">
        <v>111</v>
      </c>
      <c r="C16346" s="21" t="s">
        <v>137</v>
      </c>
      <c r="D16346" s="29" t="n">
        <v>139.522</v>
      </c>
      <c r="E16346" s="29" t="n">
        <f aca="false">D16346/10</f>
        <v>13.9522</v>
      </c>
      <c r="F16346" s="29" t="n">
        <f aca="false">(E16346+Einstellungen!$B$20)*(1+Einstellungen!$B$10)</f>
        <v>38.803758</v>
      </c>
      <c r="G16346" s="21" t="str">
        <f aca="false">IF(F16346&lt;Einstellungen!$B$5,"ja","nein")</f>
        <v>nein</v>
      </c>
      <c r="H16346" s="21" t="s">
        <v>35</v>
      </c>
      <c r="I16346" s="29" t="n">
        <f aca="false">INDEX(Einstellungen!$B$27:$B$50,1)</f>
        <v>0.6</v>
      </c>
      <c r="J16346" s="29" t="n">
        <f aca="false">F16346*I16346</f>
        <v>23.2822548</v>
      </c>
    </row>
    <row r="16347" customFormat="false" ht="15" hidden="false" customHeight="false" outlineLevel="0" collapsed="false">
      <c r="A16347" s="28" t="n">
        <v>46262</v>
      </c>
      <c r="B16347" s="21" t="s">
        <v>113</v>
      </c>
      <c r="C16347" s="21" t="s">
        <v>137</v>
      </c>
      <c r="D16347" s="29" t="n">
        <v>139.287</v>
      </c>
      <c r="E16347" s="29" t="n">
        <f aca="false">D16347/10</f>
        <v>13.9287</v>
      </c>
      <c r="F16347" s="29" t="n">
        <f aca="false">(E16347+Einstellungen!$B$20)*(1+Einstellungen!$B$10)</f>
        <v>38.775793</v>
      </c>
      <c r="G16347" s="21" t="str">
        <f aca="false">IF(F16347&lt;Einstellungen!$B$5,"ja","nein")</f>
        <v>nein</v>
      </c>
      <c r="H16347" s="21" t="s">
        <v>35</v>
      </c>
      <c r="I16347" s="29" t="n">
        <f aca="false">INDEX(Einstellungen!$B$27:$B$50,2)</f>
        <v>0.5</v>
      </c>
      <c r="J16347" s="29" t="n">
        <f aca="false">F16347*I16347</f>
        <v>19.3878965</v>
      </c>
    </row>
    <row r="16348" customFormat="false" ht="15" hidden="false" customHeight="false" outlineLevel="0" collapsed="false">
      <c r="A16348" s="28" t="n">
        <v>46262</v>
      </c>
      <c r="B16348" s="21" t="s">
        <v>114</v>
      </c>
      <c r="C16348" s="21" t="s">
        <v>137</v>
      </c>
      <c r="D16348" s="29" t="n">
        <v>138.243</v>
      </c>
      <c r="E16348" s="29" t="n">
        <f aca="false">D16348/10</f>
        <v>13.8243</v>
      </c>
      <c r="F16348" s="29" t="n">
        <f aca="false">(E16348+Einstellungen!$B$20)*(1+Einstellungen!$B$10)</f>
        <v>38.651557</v>
      </c>
      <c r="G16348" s="21" t="str">
        <f aca="false">IF(F16348&lt;Einstellungen!$B$5,"ja","nein")</f>
        <v>nein</v>
      </c>
      <c r="H16348" s="21" t="s">
        <v>35</v>
      </c>
      <c r="I16348" s="29" t="n">
        <f aca="false">INDEX(Einstellungen!$B$27:$B$50,3)</f>
        <v>0.45</v>
      </c>
      <c r="J16348" s="29" t="n">
        <f aca="false">F16348*I16348</f>
        <v>17.39320065</v>
      </c>
    </row>
    <row r="16349" customFormat="false" ht="15" hidden="false" customHeight="false" outlineLevel="0" collapsed="false">
      <c r="A16349" s="28" t="n">
        <v>46262</v>
      </c>
      <c r="B16349" s="21" t="s">
        <v>115</v>
      </c>
      <c r="C16349" s="21" t="s">
        <v>137</v>
      </c>
      <c r="D16349" s="29" t="n">
        <v>138.8</v>
      </c>
      <c r="E16349" s="29" t="n">
        <f aca="false">D16349/10</f>
        <v>13.88</v>
      </c>
      <c r="F16349" s="29" t="n">
        <f aca="false">(E16349+Einstellungen!$B$20)*(1+Einstellungen!$B$10)</f>
        <v>38.71784</v>
      </c>
      <c r="G16349" s="21" t="str">
        <f aca="false">IF(F16349&lt;Einstellungen!$B$5,"ja","nein")</f>
        <v>nein</v>
      </c>
      <c r="H16349" s="21" t="s">
        <v>35</v>
      </c>
      <c r="I16349" s="29" t="n">
        <f aca="false">INDEX(Einstellungen!$B$27:$B$50,4)</f>
        <v>0.45</v>
      </c>
      <c r="J16349" s="29" t="n">
        <f aca="false">F16349*I16349</f>
        <v>17.423028</v>
      </c>
    </row>
    <row r="16350" customFormat="false" ht="15" hidden="false" customHeight="false" outlineLevel="0" collapsed="false">
      <c r="A16350" s="28" t="n">
        <v>46262</v>
      </c>
      <c r="B16350" s="21" t="s">
        <v>116</v>
      </c>
      <c r="C16350" s="21" t="s">
        <v>137</v>
      </c>
      <c r="D16350" s="29" t="n">
        <v>139.09</v>
      </c>
      <c r="E16350" s="29" t="n">
        <f aca="false">D16350/10</f>
        <v>13.909</v>
      </c>
      <c r="F16350" s="29" t="n">
        <f aca="false">(E16350+Einstellungen!$B$20)*(1+Einstellungen!$B$10)</f>
        <v>38.75235</v>
      </c>
      <c r="G16350" s="21" t="str">
        <f aca="false">IF(F16350&lt;Einstellungen!$B$5,"ja","nein")</f>
        <v>nein</v>
      </c>
      <c r="H16350" s="21" t="s">
        <v>35</v>
      </c>
      <c r="I16350" s="29" t="n">
        <f aca="false">INDEX(Einstellungen!$B$27:$B$50,5)</f>
        <v>0.45</v>
      </c>
      <c r="J16350" s="29" t="n">
        <f aca="false">F16350*I16350</f>
        <v>17.4385575</v>
      </c>
    </row>
    <row r="16351" customFormat="false" ht="15" hidden="false" customHeight="false" outlineLevel="0" collapsed="false">
      <c r="A16351" s="28" t="n">
        <v>46262</v>
      </c>
      <c r="B16351" s="21" t="s">
        <v>117</v>
      </c>
      <c r="C16351" s="21" t="s">
        <v>137</v>
      </c>
      <c r="D16351" s="29" t="n">
        <v>146.767</v>
      </c>
      <c r="E16351" s="29" t="n">
        <f aca="false">D16351/10</f>
        <v>14.6767</v>
      </c>
      <c r="F16351" s="29" t="n">
        <f aca="false">(E16351+Einstellungen!$B$20)*(1+Einstellungen!$B$10)</f>
        <v>39.665913</v>
      </c>
      <c r="G16351" s="21" t="str">
        <f aca="false">IF(F16351&lt;Einstellungen!$B$5,"ja","nein")</f>
        <v>nein</v>
      </c>
      <c r="H16351" s="21" t="s">
        <v>35</v>
      </c>
      <c r="I16351" s="29" t="n">
        <f aca="false">INDEX(Einstellungen!$B$27:$B$50,6)</f>
        <v>0.5</v>
      </c>
      <c r="J16351" s="29" t="n">
        <f aca="false">F16351*I16351</f>
        <v>19.8329565</v>
      </c>
    </row>
    <row r="16352" customFormat="false" ht="15" hidden="false" customHeight="false" outlineLevel="0" collapsed="false">
      <c r="A16352" s="28" t="n">
        <v>46262</v>
      </c>
      <c r="B16352" s="21" t="s">
        <v>118</v>
      </c>
      <c r="C16352" s="21" t="s">
        <v>137</v>
      </c>
      <c r="D16352" s="29" t="n">
        <v>171.007</v>
      </c>
      <c r="E16352" s="29" t="n">
        <f aca="false">D16352/10</f>
        <v>17.1007</v>
      </c>
      <c r="F16352" s="29" t="n">
        <f aca="false">(E16352+Einstellungen!$B$20)*(1+Einstellungen!$B$10)</f>
        <v>42.550473</v>
      </c>
      <c r="G16352" s="21" t="str">
        <f aca="false">IF(F16352&lt;Einstellungen!$B$5,"ja","nein")</f>
        <v>nein</v>
      </c>
      <c r="H16352" s="21" t="s">
        <v>35</v>
      </c>
      <c r="I16352" s="29" t="n">
        <f aca="false">INDEX(Einstellungen!$B$27:$B$50,7)</f>
        <v>0.7</v>
      </c>
      <c r="J16352" s="29" t="n">
        <f aca="false">F16352*I16352</f>
        <v>29.7853311</v>
      </c>
    </row>
    <row r="16353" customFormat="false" ht="15" hidden="false" customHeight="false" outlineLevel="0" collapsed="false">
      <c r="A16353" s="28" t="n">
        <v>46262</v>
      </c>
      <c r="B16353" s="21" t="s">
        <v>119</v>
      </c>
      <c r="C16353" s="21" t="s">
        <v>137</v>
      </c>
      <c r="D16353" s="29" t="n">
        <v>177.98</v>
      </c>
      <c r="E16353" s="29" t="n">
        <f aca="false">D16353/10</f>
        <v>17.798</v>
      </c>
      <c r="F16353" s="29" t="n">
        <f aca="false">(E16353+Einstellungen!$B$20)*(1+Einstellungen!$B$10)</f>
        <v>43.38026</v>
      </c>
      <c r="G16353" s="21" t="str">
        <f aca="false">IF(F16353&lt;Einstellungen!$B$5,"ja","nein")</f>
        <v>nein</v>
      </c>
      <c r="H16353" s="21" t="s">
        <v>35</v>
      </c>
      <c r="I16353" s="29" t="n">
        <f aca="false">INDEX(Einstellungen!$B$27:$B$50,8)</f>
        <v>0.95</v>
      </c>
      <c r="J16353" s="29" t="n">
        <f aca="false">F16353*I16353</f>
        <v>41.211247</v>
      </c>
    </row>
    <row r="16354" customFormat="false" ht="15" hidden="false" customHeight="false" outlineLevel="0" collapsed="false">
      <c r="A16354" s="28" t="n">
        <v>46262</v>
      </c>
      <c r="B16354" s="21" t="s">
        <v>120</v>
      </c>
      <c r="C16354" s="21" t="s">
        <v>137</v>
      </c>
      <c r="D16354" s="29" t="n">
        <v>169.47</v>
      </c>
      <c r="E16354" s="29" t="n">
        <f aca="false">D16354/10</f>
        <v>16.947</v>
      </c>
      <c r="F16354" s="29" t="n">
        <f aca="false">(E16354+Einstellungen!$B$20)*(1+Einstellungen!$B$10)</f>
        <v>42.36757</v>
      </c>
      <c r="G16354" s="21" t="str">
        <f aca="false">IF(F16354&lt;Einstellungen!$B$5,"ja","nein")</f>
        <v>nein</v>
      </c>
      <c r="H16354" s="21" t="s">
        <v>35</v>
      </c>
      <c r="I16354" s="29" t="n">
        <f aca="false">INDEX(Einstellungen!$B$27:$B$50,9)</f>
        <v>1.05</v>
      </c>
      <c r="J16354" s="29" t="n">
        <f aca="false">F16354*I16354</f>
        <v>44.4859485</v>
      </c>
    </row>
    <row r="16355" customFormat="false" ht="15" hidden="false" customHeight="false" outlineLevel="0" collapsed="false">
      <c r="A16355" s="28" t="n">
        <v>46262</v>
      </c>
      <c r="B16355" s="21" t="s">
        <v>121</v>
      </c>
      <c r="C16355" s="21" t="s">
        <v>137</v>
      </c>
      <c r="D16355" s="29" t="n">
        <v>155.153</v>
      </c>
      <c r="E16355" s="29" t="n">
        <f aca="false">D16355/10</f>
        <v>15.5153</v>
      </c>
      <c r="F16355" s="29" t="n">
        <f aca="false">(E16355+Einstellungen!$B$20)*(1+Einstellungen!$B$10)</f>
        <v>40.663847</v>
      </c>
      <c r="G16355" s="21" t="str">
        <f aca="false">IF(F16355&lt;Einstellungen!$B$5,"ja","nein")</f>
        <v>nein</v>
      </c>
      <c r="H16355" s="21" t="s">
        <v>35</v>
      </c>
      <c r="I16355" s="29" t="n">
        <f aca="false">INDEX(Einstellungen!$B$27:$B$50,10)</f>
        <v>1.05</v>
      </c>
      <c r="J16355" s="29" t="n">
        <f aca="false">F16355*I16355</f>
        <v>42.69703935</v>
      </c>
    </row>
    <row r="16356" customFormat="false" ht="15" hidden="false" customHeight="false" outlineLevel="0" collapsed="false">
      <c r="A16356" s="28" t="n">
        <v>46262</v>
      </c>
      <c r="B16356" s="21" t="s">
        <v>122</v>
      </c>
      <c r="C16356" s="21" t="s">
        <v>137</v>
      </c>
      <c r="D16356" s="29" t="n">
        <v>137.64</v>
      </c>
      <c r="E16356" s="29" t="n">
        <f aca="false">D16356/10</f>
        <v>13.764</v>
      </c>
      <c r="F16356" s="29" t="n">
        <f aca="false">(E16356+Einstellungen!$B$20)*(1+Einstellungen!$B$10)</f>
        <v>38.5798</v>
      </c>
      <c r="G16356" s="21" t="str">
        <f aca="false">IF(F16356&lt;Einstellungen!$B$5,"ja","nein")</f>
        <v>nein</v>
      </c>
      <c r="H16356" s="21" t="s">
        <v>35</v>
      </c>
      <c r="I16356" s="29" t="n">
        <f aca="false">INDEX(Einstellungen!$B$27:$B$50,11)</f>
        <v>1.05</v>
      </c>
      <c r="J16356" s="29" t="n">
        <f aca="false">F16356*I16356</f>
        <v>40.50879</v>
      </c>
    </row>
    <row r="16357" customFormat="false" ht="15" hidden="false" customHeight="false" outlineLevel="0" collapsed="false">
      <c r="A16357" s="28" t="n">
        <v>46262</v>
      </c>
      <c r="B16357" s="21" t="s">
        <v>123</v>
      </c>
      <c r="C16357" s="21" t="s">
        <v>137</v>
      </c>
      <c r="D16357" s="29" t="n">
        <v>121.583</v>
      </c>
      <c r="E16357" s="29" t="n">
        <f aca="false">D16357/10</f>
        <v>12.1583</v>
      </c>
      <c r="F16357" s="29" t="n">
        <f aca="false">(E16357+Einstellungen!$B$20)*(1+Einstellungen!$B$10)</f>
        <v>36.669017</v>
      </c>
      <c r="G16357" s="21" t="str">
        <f aca="false">IF(F16357&lt;Einstellungen!$B$5,"ja","nein")</f>
        <v>nein</v>
      </c>
      <c r="H16357" s="21" t="s">
        <v>35</v>
      </c>
      <c r="I16357" s="29" t="n">
        <f aca="false">INDEX(Einstellungen!$B$27:$B$50,12)</f>
        <v>1.1</v>
      </c>
      <c r="J16357" s="29" t="n">
        <f aca="false">F16357*I16357</f>
        <v>40.3359187</v>
      </c>
    </row>
    <row r="16358" customFormat="false" ht="15" hidden="false" customHeight="false" outlineLevel="0" collapsed="false">
      <c r="A16358" s="28" t="n">
        <v>46262</v>
      </c>
      <c r="B16358" s="21" t="s">
        <v>124</v>
      </c>
      <c r="C16358" s="21" t="s">
        <v>137</v>
      </c>
      <c r="D16358" s="29" t="n">
        <v>110.89</v>
      </c>
      <c r="E16358" s="29" t="n">
        <f aca="false">D16358/10</f>
        <v>11.089</v>
      </c>
      <c r="F16358" s="29" t="n">
        <f aca="false">(E16358+Einstellungen!$B$20)*(1+Einstellungen!$B$10)</f>
        <v>35.39655</v>
      </c>
      <c r="G16358" s="21" t="str">
        <f aca="false">IF(F16358&lt;Einstellungen!$B$5,"ja","nein")</f>
        <v>nein</v>
      </c>
      <c r="H16358" s="21" t="s">
        <v>35</v>
      </c>
      <c r="I16358" s="29" t="n">
        <f aca="false">INDEX(Einstellungen!$B$27:$B$50,13)</f>
        <v>1.2</v>
      </c>
      <c r="J16358" s="29" t="n">
        <f aca="false">F16358*I16358</f>
        <v>42.47586</v>
      </c>
    </row>
    <row r="16359" customFormat="false" ht="15" hidden="false" customHeight="false" outlineLevel="0" collapsed="false">
      <c r="A16359" s="28" t="n">
        <v>46262</v>
      </c>
      <c r="B16359" s="21" t="s">
        <v>125</v>
      </c>
      <c r="C16359" s="21" t="s">
        <v>137</v>
      </c>
      <c r="D16359" s="29" t="n">
        <v>96.237</v>
      </c>
      <c r="E16359" s="29" t="n">
        <f aca="false">D16359/10</f>
        <v>9.6237</v>
      </c>
      <c r="F16359" s="29" t="n">
        <f aca="false">(E16359+Einstellungen!$B$20)*(1+Einstellungen!$B$10)</f>
        <v>33.652843</v>
      </c>
      <c r="G16359" s="21" t="str">
        <f aca="false">IF(F16359&lt;Einstellungen!$B$5,"ja","nein")</f>
        <v>nein</v>
      </c>
      <c r="H16359" s="21" t="s">
        <v>35</v>
      </c>
      <c r="I16359" s="29" t="n">
        <f aca="false">INDEX(Einstellungen!$B$27:$B$50,14)</f>
        <v>1.15</v>
      </c>
      <c r="J16359" s="29" t="n">
        <f aca="false">F16359*I16359</f>
        <v>38.70076945</v>
      </c>
    </row>
    <row r="16360" customFormat="false" ht="15" hidden="false" customHeight="false" outlineLevel="0" collapsed="false">
      <c r="A16360" s="28" t="n">
        <v>46262</v>
      </c>
      <c r="B16360" s="21" t="s">
        <v>126</v>
      </c>
      <c r="C16360" s="21" t="s">
        <v>137</v>
      </c>
      <c r="D16360" s="29" t="n">
        <v>104</v>
      </c>
      <c r="E16360" s="29" t="n">
        <f aca="false">D16360/10</f>
        <v>10.4</v>
      </c>
      <c r="F16360" s="29" t="n">
        <f aca="false">(E16360+Einstellungen!$B$20)*(1+Einstellungen!$B$10)</f>
        <v>34.57664</v>
      </c>
      <c r="G16360" s="21" t="str">
        <f aca="false">IF(F16360&lt;Einstellungen!$B$5,"ja","nein")</f>
        <v>nein</v>
      </c>
      <c r="H16360" s="21" t="s">
        <v>35</v>
      </c>
      <c r="I16360" s="29" t="n">
        <f aca="false">INDEX(Einstellungen!$B$27:$B$50,15)</f>
        <v>1</v>
      </c>
      <c r="J16360" s="29" t="n">
        <f aca="false">F16360*I16360</f>
        <v>34.57664</v>
      </c>
    </row>
    <row r="16361" customFormat="false" ht="15" hidden="false" customHeight="false" outlineLevel="0" collapsed="false">
      <c r="A16361" s="28" t="n">
        <v>46262</v>
      </c>
      <c r="B16361" s="21" t="s">
        <v>127</v>
      </c>
      <c r="C16361" s="21" t="s">
        <v>137</v>
      </c>
      <c r="D16361" s="29" t="n">
        <v>114.37</v>
      </c>
      <c r="E16361" s="29" t="n">
        <f aca="false">D16361/10</f>
        <v>11.437</v>
      </c>
      <c r="F16361" s="29" t="n">
        <f aca="false">(E16361+Einstellungen!$B$20)*(1+Einstellungen!$B$10)</f>
        <v>35.81067</v>
      </c>
      <c r="G16361" s="21" t="str">
        <f aca="false">IF(F16361&lt;Einstellungen!$B$5,"ja","nein")</f>
        <v>nein</v>
      </c>
      <c r="H16361" s="21" t="s">
        <v>35</v>
      </c>
      <c r="I16361" s="29" t="n">
        <f aca="false">INDEX(Einstellungen!$B$27:$B$50,16)</f>
        <v>0.95</v>
      </c>
      <c r="J16361" s="29" t="n">
        <f aca="false">F16361*I16361</f>
        <v>34.0201365</v>
      </c>
    </row>
    <row r="16362" customFormat="false" ht="15" hidden="false" customHeight="false" outlineLevel="0" collapsed="false">
      <c r="A16362" s="28" t="n">
        <v>46262</v>
      </c>
      <c r="B16362" s="21" t="s">
        <v>128</v>
      </c>
      <c r="C16362" s="21" t="s">
        <v>137</v>
      </c>
      <c r="D16362" s="29" t="n">
        <v>119.56</v>
      </c>
      <c r="E16362" s="29" t="n">
        <f aca="false">D16362/10</f>
        <v>11.956</v>
      </c>
      <c r="F16362" s="29" t="n">
        <f aca="false">(E16362+Einstellungen!$B$20)*(1+Einstellungen!$B$10)</f>
        <v>36.42828</v>
      </c>
      <c r="G16362" s="21" t="str">
        <f aca="false">IF(F16362&lt;Einstellungen!$B$5,"ja","nein")</f>
        <v>nein</v>
      </c>
      <c r="H16362" s="21" t="s">
        <v>35</v>
      </c>
      <c r="I16362" s="29" t="n">
        <f aca="false">INDEX(Einstellungen!$B$27:$B$50,17)</f>
        <v>0.95</v>
      </c>
      <c r="J16362" s="29" t="n">
        <f aca="false">F16362*I16362</f>
        <v>34.606866</v>
      </c>
    </row>
    <row r="16363" customFormat="false" ht="15" hidden="false" customHeight="false" outlineLevel="0" collapsed="false">
      <c r="A16363" s="28" t="n">
        <v>46262</v>
      </c>
      <c r="B16363" s="21" t="s">
        <v>129</v>
      </c>
      <c r="C16363" s="21" t="s">
        <v>137</v>
      </c>
      <c r="D16363" s="29" t="n">
        <v>143.202</v>
      </c>
      <c r="E16363" s="29" t="n">
        <f aca="false">D16363/10</f>
        <v>14.3202</v>
      </c>
      <c r="F16363" s="29" t="n">
        <f aca="false">(E16363+Einstellungen!$B$20)*(1+Einstellungen!$B$10)</f>
        <v>39.241678</v>
      </c>
      <c r="G16363" s="21" t="str">
        <f aca="false">IF(F16363&lt;Einstellungen!$B$5,"ja","nein")</f>
        <v>nein</v>
      </c>
      <c r="H16363" s="21" t="s">
        <v>35</v>
      </c>
      <c r="I16363" s="29" t="n">
        <f aca="false">INDEX(Einstellungen!$B$27:$B$50,18)</f>
        <v>1.1</v>
      </c>
      <c r="J16363" s="29" t="n">
        <f aca="false">F16363*I16363</f>
        <v>43.1658458</v>
      </c>
    </row>
    <row r="16364" customFormat="false" ht="15" hidden="false" customHeight="false" outlineLevel="0" collapsed="false">
      <c r="A16364" s="28" t="n">
        <v>46262</v>
      </c>
      <c r="B16364" s="21" t="s">
        <v>130</v>
      </c>
      <c r="C16364" s="21" t="s">
        <v>137</v>
      </c>
      <c r="D16364" s="29" t="n">
        <v>160.48</v>
      </c>
      <c r="E16364" s="29" t="n">
        <f aca="false">D16364/10</f>
        <v>16.048</v>
      </c>
      <c r="F16364" s="29" t="n">
        <f aca="false">(E16364+Einstellungen!$B$20)*(1+Einstellungen!$B$10)</f>
        <v>41.29776</v>
      </c>
      <c r="G16364" s="21" t="str">
        <f aca="false">IF(F16364&lt;Einstellungen!$B$5,"ja","nein")</f>
        <v>nein</v>
      </c>
      <c r="H16364" s="21" t="s">
        <v>35</v>
      </c>
      <c r="I16364" s="29" t="n">
        <f aca="false">INDEX(Einstellungen!$B$27:$B$50,19)</f>
        <v>1.35</v>
      </c>
      <c r="J16364" s="29" t="n">
        <f aca="false">F16364*I16364</f>
        <v>55.751976</v>
      </c>
    </row>
    <row r="16365" customFormat="false" ht="15" hidden="false" customHeight="false" outlineLevel="0" collapsed="false">
      <c r="A16365" s="28" t="n">
        <v>46262</v>
      </c>
      <c r="B16365" s="21" t="s">
        <v>131</v>
      </c>
      <c r="C16365" s="21" t="s">
        <v>137</v>
      </c>
      <c r="D16365" s="29" t="n">
        <v>172.54</v>
      </c>
      <c r="E16365" s="29" t="n">
        <f aca="false">D16365/10</f>
        <v>17.254</v>
      </c>
      <c r="F16365" s="29" t="n">
        <f aca="false">(E16365+Einstellungen!$B$20)*(1+Einstellungen!$B$10)</f>
        <v>42.7329</v>
      </c>
      <c r="G16365" s="21" t="str">
        <f aca="false">IF(F16365&lt;Einstellungen!$B$5,"ja","nein")</f>
        <v>nein</v>
      </c>
      <c r="H16365" s="21" t="s">
        <v>35</v>
      </c>
      <c r="I16365" s="29" t="n">
        <f aca="false">INDEX(Einstellungen!$B$27:$B$50,20)</f>
        <v>1.45</v>
      </c>
      <c r="J16365" s="29" t="n">
        <f aca="false">F16365*I16365</f>
        <v>61.962705</v>
      </c>
    </row>
    <row r="16366" customFormat="false" ht="15" hidden="false" customHeight="false" outlineLevel="0" collapsed="false">
      <c r="A16366" s="28" t="n">
        <v>46262</v>
      </c>
      <c r="B16366" s="21" t="s">
        <v>132</v>
      </c>
      <c r="C16366" s="21" t="s">
        <v>137</v>
      </c>
      <c r="D16366" s="29" t="n">
        <v>176.77</v>
      </c>
      <c r="E16366" s="29" t="n">
        <f aca="false">D16366/10</f>
        <v>17.677</v>
      </c>
      <c r="F16366" s="29" t="n">
        <f aca="false">(E16366+Einstellungen!$B$20)*(1+Einstellungen!$B$10)</f>
        <v>43.23627</v>
      </c>
      <c r="G16366" s="21" t="str">
        <f aca="false">IF(F16366&lt;Einstellungen!$B$5,"ja","nein")</f>
        <v>nein</v>
      </c>
      <c r="H16366" s="21" t="s">
        <v>35</v>
      </c>
      <c r="I16366" s="29" t="n">
        <f aca="false">INDEX(Einstellungen!$B$27:$B$50,21)</f>
        <v>1.4</v>
      </c>
      <c r="J16366" s="29" t="n">
        <f aca="false">F16366*I16366</f>
        <v>60.530778</v>
      </c>
    </row>
    <row r="16367" customFormat="false" ht="15" hidden="false" customHeight="false" outlineLevel="0" collapsed="false">
      <c r="A16367" s="28" t="n">
        <v>46262</v>
      </c>
      <c r="B16367" s="21" t="s">
        <v>133</v>
      </c>
      <c r="C16367" s="21" t="s">
        <v>137</v>
      </c>
      <c r="D16367" s="29" t="n">
        <v>166.11</v>
      </c>
      <c r="E16367" s="29" t="n">
        <f aca="false">D16367/10</f>
        <v>16.611</v>
      </c>
      <c r="F16367" s="29" t="n">
        <f aca="false">(E16367+Einstellungen!$B$20)*(1+Einstellungen!$B$10)</f>
        <v>41.96773</v>
      </c>
      <c r="G16367" s="21" t="str">
        <f aca="false">IF(F16367&lt;Einstellungen!$B$5,"ja","nein")</f>
        <v>nein</v>
      </c>
      <c r="H16367" s="21" t="s">
        <v>35</v>
      </c>
      <c r="I16367" s="29" t="n">
        <f aca="false">INDEX(Einstellungen!$B$27:$B$50,22)</f>
        <v>1.25</v>
      </c>
      <c r="J16367" s="29" t="n">
        <f aca="false">F16367*I16367</f>
        <v>52.4596625</v>
      </c>
    </row>
    <row r="16368" customFormat="false" ht="15" hidden="false" customHeight="false" outlineLevel="0" collapsed="false">
      <c r="A16368" s="28" t="n">
        <v>46262</v>
      </c>
      <c r="B16368" s="21" t="s">
        <v>134</v>
      </c>
      <c r="C16368" s="21" t="s">
        <v>137</v>
      </c>
      <c r="D16368" s="29" t="n">
        <v>161.445</v>
      </c>
      <c r="E16368" s="29" t="n">
        <f aca="false">D16368/10</f>
        <v>16.1445</v>
      </c>
      <c r="F16368" s="29" t="n">
        <f aca="false">(E16368+Einstellungen!$B$20)*(1+Einstellungen!$B$10)</f>
        <v>41.412595</v>
      </c>
      <c r="G16368" s="21" t="str">
        <f aca="false">IF(F16368&lt;Einstellungen!$B$5,"ja","nein")</f>
        <v>nein</v>
      </c>
      <c r="H16368" s="21" t="s">
        <v>35</v>
      </c>
      <c r="I16368" s="29" t="n">
        <f aca="false">INDEX(Einstellungen!$B$27:$B$50,23)</f>
        <v>1.05</v>
      </c>
      <c r="J16368" s="29" t="n">
        <f aca="false">F16368*I16368</f>
        <v>43.48322475</v>
      </c>
    </row>
    <row r="16369" customFormat="false" ht="15" hidden="false" customHeight="false" outlineLevel="0" collapsed="false">
      <c r="A16369" s="28" t="n">
        <v>46262</v>
      </c>
      <c r="B16369" s="21" t="s">
        <v>135</v>
      </c>
      <c r="C16369" s="21" t="s">
        <v>137</v>
      </c>
      <c r="D16369" s="29" t="n">
        <v>145.132</v>
      </c>
      <c r="E16369" s="29" t="n">
        <f aca="false">D16369/10</f>
        <v>14.5132</v>
      </c>
      <c r="F16369" s="29" t="n">
        <f aca="false">(E16369+Einstellungen!$B$20)*(1+Einstellungen!$B$10)</f>
        <v>39.471348</v>
      </c>
      <c r="G16369" s="21" t="str">
        <f aca="false">IF(F16369&lt;Einstellungen!$B$5,"ja","nein")</f>
        <v>nein</v>
      </c>
      <c r="H16369" s="21" t="s">
        <v>35</v>
      </c>
      <c r="I16369" s="29" t="n">
        <f aca="false">INDEX(Einstellungen!$B$27:$B$50,24)</f>
        <v>0.8</v>
      </c>
      <c r="J16369" s="29" t="n">
        <f aca="false">F16369*I16369</f>
        <v>31.5770784</v>
      </c>
    </row>
    <row r="16370" customFormat="false" ht="15" hidden="false" customHeight="false" outlineLevel="0" collapsed="false">
      <c r="A16370" s="28" t="n">
        <v>46263</v>
      </c>
      <c r="B16370" s="21" t="s">
        <v>111</v>
      </c>
      <c r="C16370" s="21" t="s">
        <v>138</v>
      </c>
      <c r="D16370" s="29" t="n">
        <v>130.518</v>
      </c>
      <c r="E16370" s="29" t="n">
        <f aca="false">D16370/10</f>
        <v>13.0518</v>
      </c>
      <c r="F16370" s="29" t="n">
        <f aca="false">(E16370+Einstellungen!$B$20)*(1+Einstellungen!$B$10)</f>
        <v>37.732282</v>
      </c>
      <c r="G16370" s="21" t="str">
        <f aca="false">IF(F16370&lt;Einstellungen!$B$5,"ja","nein")</f>
        <v>nein</v>
      </c>
      <c r="H16370" s="21" t="s">
        <v>35</v>
      </c>
      <c r="I16370" s="29" t="n">
        <f aca="false">INDEX(Einstellungen!$B$27:$B$50,1)</f>
        <v>0.6</v>
      </c>
      <c r="J16370" s="29" t="n">
        <f aca="false">F16370*I16370</f>
        <v>22.6393692</v>
      </c>
    </row>
    <row r="16371" customFormat="false" ht="15" hidden="false" customHeight="false" outlineLevel="0" collapsed="false">
      <c r="A16371" s="28" t="n">
        <v>46263</v>
      </c>
      <c r="B16371" s="21" t="s">
        <v>113</v>
      </c>
      <c r="C16371" s="21" t="s">
        <v>138</v>
      </c>
      <c r="D16371" s="29" t="n">
        <v>112.355</v>
      </c>
      <c r="E16371" s="29" t="n">
        <f aca="false">D16371/10</f>
        <v>11.2355</v>
      </c>
      <c r="F16371" s="29" t="n">
        <f aca="false">(E16371+Einstellungen!$B$20)*(1+Einstellungen!$B$10)</f>
        <v>35.570885</v>
      </c>
      <c r="G16371" s="21" t="str">
        <f aca="false">IF(F16371&lt;Einstellungen!$B$5,"ja","nein")</f>
        <v>nein</v>
      </c>
      <c r="H16371" s="21" t="s">
        <v>35</v>
      </c>
      <c r="I16371" s="29" t="n">
        <f aca="false">INDEX(Einstellungen!$B$27:$B$50,2)</f>
        <v>0.5</v>
      </c>
      <c r="J16371" s="29" t="n">
        <f aca="false">F16371*I16371</f>
        <v>17.7854425</v>
      </c>
    </row>
    <row r="16372" customFormat="false" ht="15" hidden="false" customHeight="false" outlineLevel="0" collapsed="false">
      <c r="A16372" s="28" t="n">
        <v>46263</v>
      </c>
      <c r="B16372" s="21" t="s">
        <v>114</v>
      </c>
      <c r="C16372" s="21" t="s">
        <v>138</v>
      </c>
      <c r="D16372" s="29" t="n">
        <v>100.297</v>
      </c>
      <c r="E16372" s="29" t="n">
        <f aca="false">D16372/10</f>
        <v>10.0297</v>
      </c>
      <c r="F16372" s="29" t="n">
        <f aca="false">(E16372+Einstellungen!$B$20)*(1+Einstellungen!$B$10)</f>
        <v>34.135983</v>
      </c>
      <c r="G16372" s="21" t="str">
        <f aca="false">IF(F16372&lt;Einstellungen!$B$5,"ja","nein")</f>
        <v>nein</v>
      </c>
      <c r="H16372" s="21" t="s">
        <v>35</v>
      </c>
      <c r="I16372" s="29" t="n">
        <f aca="false">INDEX(Einstellungen!$B$27:$B$50,3)</f>
        <v>0.45</v>
      </c>
      <c r="J16372" s="29" t="n">
        <f aca="false">F16372*I16372</f>
        <v>15.36119235</v>
      </c>
    </row>
    <row r="16373" customFormat="false" ht="15" hidden="false" customHeight="false" outlineLevel="0" collapsed="false">
      <c r="A16373" s="28" t="n">
        <v>46263</v>
      </c>
      <c r="B16373" s="21" t="s">
        <v>115</v>
      </c>
      <c r="C16373" s="21" t="s">
        <v>138</v>
      </c>
      <c r="D16373" s="29" t="n">
        <v>93.25</v>
      </c>
      <c r="E16373" s="29" t="n">
        <f aca="false">D16373/10</f>
        <v>9.325</v>
      </c>
      <c r="F16373" s="29" t="n">
        <f aca="false">(E16373+Einstellungen!$B$20)*(1+Einstellungen!$B$10)</f>
        <v>33.29739</v>
      </c>
      <c r="G16373" s="21" t="str">
        <f aca="false">IF(F16373&lt;Einstellungen!$B$5,"ja","nein")</f>
        <v>nein</v>
      </c>
      <c r="H16373" s="21" t="s">
        <v>35</v>
      </c>
      <c r="I16373" s="29" t="n">
        <f aca="false">INDEX(Einstellungen!$B$27:$B$50,4)</f>
        <v>0.45</v>
      </c>
      <c r="J16373" s="29" t="n">
        <f aca="false">F16373*I16373</f>
        <v>14.9838255</v>
      </c>
    </row>
    <row r="16374" customFormat="false" ht="15" hidden="false" customHeight="false" outlineLevel="0" collapsed="false">
      <c r="A16374" s="28" t="n">
        <v>46263</v>
      </c>
      <c r="B16374" s="21" t="s">
        <v>116</v>
      </c>
      <c r="C16374" s="21" t="s">
        <v>138</v>
      </c>
      <c r="D16374" s="29" t="n">
        <v>93.005</v>
      </c>
      <c r="E16374" s="29" t="n">
        <f aca="false">D16374/10</f>
        <v>9.3005</v>
      </c>
      <c r="F16374" s="29" t="n">
        <f aca="false">(E16374+Einstellungen!$B$20)*(1+Einstellungen!$B$10)</f>
        <v>33.268235</v>
      </c>
      <c r="G16374" s="21" t="str">
        <f aca="false">IF(F16374&lt;Einstellungen!$B$5,"ja","nein")</f>
        <v>nein</v>
      </c>
      <c r="H16374" s="21" t="s">
        <v>35</v>
      </c>
      <c r="I16374" s="29" t="n">
        <f aca="false">INDEX(Einstellungen!$B$27:$B$50,5)</f>
        <v>0.45</v>
      </c>
      <c r="J16374" s="29" t="n">
        <f aca="false">F16374*I16374</f>
        <v>14.97070575</v>
      </c>
    </row>
    <row r="16375" customFormat="false" ht="15" hidden="false" customHeight="false" outlineLevel="0" collapsed="false">
      <c r="A16375" s="28" t="n">
        <v>46263</v>
      </c>
      <c r="B16375" s="21" t="s">
        <v>117</v>
      </c>
      <c r="C16375" s="21" t="s">
        <v>138</v>
      </c>
      <c r="D16375" s="29" t="n">
        <v>96.58</v>
      </c>
      <c r="E16375" s="29" t="n">
        <f aca="false">D16375/10</f>
        <v>9.658</v>
      </c>
      <c r="F16375" s="29" t="n">
        <f aca="false">(E16375+Einstellungen!$B$20)*(1+Einstellungen!$B$10)</f>
        <v>33.69366</v>
      </c>
      <c r="G16375" s="21" t="str">
        <f aca="false">IF(F16375&lt;Einstellungen!$B$5,"ja","nein")</f>
        <v>nein</v>
      </c>
      <c r="H16375" s="21" t="s">
        <v>35</v>
      </c>
      <c r="I16375" s="29" t="n">
        <f aca="false">INDEX(Einstellungen!$B$27:$B$50,6)</f>
        <v>0.5</v>
      </c>
      <c r="J16375" s="29" t="n">
        <f aca="false">F16375*I16375</f>
        <v>16.84683</v>
      </c>
    </row>
    <row r="16376" customFormat="false" ht="15" hidden="false" customHeight="false" outlineLevel="0" collapsed="false">
      <c r="A16376" s="28" t="n">
        <v>46263</v>
      </c>
      <c r="B16376" s="21" t="s">
        <v>118</v>
      </c>
      <c r="C16376" s="21" t="s">
        <v>138</v>
      </c>
      <c r="D16376" s="29" t="n">
        <v>97.135</v>
      </c>
      <c r="E16376" s="29" t="n">
        <f aca="false">D16376/10</f>
        <v>9.7135</v>
      </c>
      <c r="F16376" s="29" t="n">
        <f aca="false">(E16376+Einstellungen!$B$20)*(1+Einstellungen!$B$10)</f>
        <v>33.759705</v>
      </c>
      <c r="G16376" s="21" t="str">
        <f aca="false">IF(F16376&lt;Einstellungen!$B$5,"ja","nein")</f>
        <v>nein</v>
      </c>
      <c r="H16376" s="21" t="s">
        <v>35</v>
      </c>
      <c r="I16376" s="29" t="n">
        <f aca="false">INDEX(Einstellungen!$B$27:$B$50,7)</f>
        <v>0.7</v>
      </c>
      <c r="J16376" s="29" t="n">
        <f aca="false">F16376*I16376</f>
        <v>23.6317935</v>
      </c>
    </row>
    <row r="16377" customFormat="false" ht="15" hidden="false" customHeight="false" outlineLevel="0" collapsed="false">
      <c r="A16377" s="28" t="n">
        <v>46263</v>
      </c>
      <c r="B16377" s="21" t="s">
        <v>119</v>
      </c>
      <c r="C16377" s="21" t="s">
        <v>138</v>
      </c>
      <c r="D16377" s="29" t="n">
        <v>101.24</v>
      </c>
      <c r="E16377" s="29" t="n">
        <f aca="false">D16377/10</f>
        <v>10.124</v>
      </c>
      <c r="F16377" s="29" t="n">
        <f aca="false">(E16377+Einstellungen!$B$20)*(1+Einstellungen!$B$10)</f>
        <v>34.2482</v>
      </c>
      <c r="G16377" s="21" t="str">
        <f aca="false">IF(F16377&lt;Einstellungen!$B$5,"ja","nein")</f>
        <v>nein</v>
      </c>
      <c r="H16377" s="21" t="s">
        <v>35</v>
      </c>
      <c r="I16377" s="29" t="n">
        <f aca="false">INDEX(Einstellungen!$B$27:$B$50,8)</f>
        <v>0.95</v>
      </c>
      <c r="J16377" s="29" t="n">
        <f aca="false">F16377*I16377</f>
        <v>32.53579</v>
      </c>
    </row>
    <row r="16378" customFormat="false" ht="15" hidden="false" customHeight="false" outlineLevel="0" collapsed="false">
      <c r="A16378" s="28" t="n">
        <v>46263</v>
      </c>
      <c r="B16378" s="21" t="s">
        <v>120</v>
      </c>
      <c r="C16378" s="21" t="s">
        <v>138</v>
      </c>
      <c r="D16378" s="29" t="n">
        <v>60.42</v>
      </c>
      <c r="E16378" s="29" t="n">
        <f aca="false">D16378/10</f>
        <v>6.042</v>
      </c>
      <c r="F16378" s="29" t="n">
        <f aca="false">(E16378+Einstellungen!$B$20)*(1+Einstellungen!$B$10)</f>
        <v>29.39062</v>
      </c>
      <c r="G16378" s="21" t="str">
        <f aca="false">IF(F16378&lt;Einstellungen!$B$5,"ja","nein")</f>
        <v>nein</v>
      </c>
      <c r="H16378" s="21" t="s">
        <v>35</v>
      </c>
      <c r="I16378" s="29" t="n">
        <f aca="false">INDEX(Einstellungen!$B$27:$B$50,9)</f>
        <v>1.05</v>
      </c>
      <c r="J16378" s="29" t="n">
        <f aca="false">F16378*I16378</f>
        <v>30.860151</v>
      </c>
    </row>
    <row r="16379" customFormat="false" ht="15" hidden="false" customHeight="false" outlineLevel="0" collapsed="false">
      <c r="A16379" s="28" t="n">
        <v>46263</v>
      </c>
      <c r="B16379" s="21" t="s">
        <v>121</v>
      </c>
      <c r="C16379" s="21" t="s">
        <v>138</v>
      </c>
      <c r="D16379" s="29" t="n">
        <v>4.575</v>
      </c>
      <c r="E16379" s="29" t="n">
        <f aca="false">D16379/10</f>
        <v>0.4575</v>
      </c>
      <c r="F16379" s="29" t="n">
        <f aca="false">(E16379+Einstellungen!$B$20)*(1+Einstellungen!$B$10)</f>
        <v>22.745065</v>
      </c>
      <c r="G16379" s="21" t="str">
        <f aca="false">IF(F16379&lt;Einstellungen!$B$5,"ja","nein")</f>
        <v>ja</v>
      </c>
      <c r="H16379" s="21" t="s">
        <v>35</v>
      </c>
      <c r="I16379" s="29" t="n">
        <f aca="false">INDEX(Einstellungen!$B$27:$B$50,10)</f>
        <v>1.05</v>
      </c>
      <c r="J16379" s="29" t="n">
        <f aca="false">F16379*I16379</f>
        <v>23.88231825</v>
      </c>
    </row>
    <row r="16380" customFormat="false" ht="15" hidden="false" customHeight="false" outlineLevel="0" collapsed="false">
      <c r="A16380" s="28" t="n">
        <v>46263</v>
      </c>
      <c r="B16380" s="21" t="s">
        <v>122</v>
      </c>
      <c r="C16380" s="21" t="s">
        <v>138</v>
      </c>
      <c r="D16380" s="29" t="n">
        <v>-0.343</v>
      </c>
      <c r="E16380" s="29" t="n">
        <f aca="false">D16380/10</f>
        <v>-0.0343</v>
      </c>
      <c r="F16380" s="29" t="n">
        <f aca="false">(E16380+Einstellungen!$B$20)*(1+Einstellungen!$B$10)</f>
        <v>22.159823</v>
      </c>
      <c r="G16380" s="21" t="str">
        <f aca="false">IF(F16380&lt;Einstellungen!$B$5,"ja","nein")</f>
        <v>ja</v>
      </c>
      <c r="H16380" s="21" t="s">
        <v>35</v>
      </c>
      <c r="I16380" s="29" t="n">
        <f aca="false">INDEX(Einstellungen!$B$27:$B$50,11)</f>
        <v>1.05</v>
      </c>
      <c r="J16380" s="29" t="n">
        <f aca="false">F16380*I16380</f>
        <v>23.26781415</v>
      </c>
    </row>
    <row r="16381" customFormat="false" ht="15" hidden="false" customHeight="false" outlineLevel="0" collapsed="false">
      <c r="A16381" s="28" t="n">
        <v>46263</v>
      </c>
      <c r="B16381" s="21" t="s">
        <v>123</v>
      </c>
      <c r="C16381" s="21" t="s">
        <v>138</v>
      </c>
      <c r="D16381" s="29" t="n">
        <v>-1.355</v>
      </c>
      <c r="E16381" s="29" t="n">
        <f aca="false">D16381/10</f>
        <v>-0.1355</v>
      </c>
      <c r="F16381" s="29" t="n">
        <f aca="false">(E16381+Einstellungen!$B$20)*(1+Einstellungen!$B$10)</f>
        <v>22.039395</v>
      </c>
      <c r="G16381" s="21" t="str">
        <f aca="false">IF(F16381&lt;Einstellungen!$B$5,"ja","nein")</f>
        <v>ja</v>
      </c>
      <c r="H16381" s="21" t="s">
        <v>35</v>
      </c>
      <c r="I16381" s="29" t="n">
        <f aca="false">INDEX(Einstellungen!$B$27:$B$50,12)</f>
        <v>1.1</v>
      </c>
      <c r="J16381" s="29" t="n">
        <f aca="false">F16381*I16381</f>
        <v>24.2433345</v>
      </c>
    </row>
    <row r="16382" customFormat="false" ht="15" hidden="false" customHeight="false" outlineLevel="0" collapsed="false">
      <c r="A16382" s="28" t="n">
        <v>46263</v>
      </c>
      <c r="B16382" s="21" t="s">
        <v>124</v>
      </c>
      <c r="C16382" s="21" t="s">
        <v>138</v>
      </c>
      <c r="D16382" s="29" t="n">
        <v>-1.812</v>
      </c>
      <c r="E16382" s="29" t="n">
        <f aca="false">D16382/10</f>
        <v>-0.1812</v>
      </c>
      <c r="F16382" s="29" t="n">
        <f aca="false">(E16382+Einstellungen!$B$20)*(1+Einstellungen!$B$10)</f>
        <v>21.985012</v>
      </c>
      <c r="G16382" s="21" t="str">
        <f aca="false">IF(F16382&lt;Einstellungen!$B$5,"ja","nein")</f>
        <v>ja</v>
      </c>
      <c r="H16382" s="21" t="s">
        <v>35</v>
      </c>
      <c r="I16382" s="29" t="n">
        <f aca="false">INDEX(Einstellungen!$B$27:$B$50,13)</f>
        <v>1.2</v>
      </c>
      <c r="J16382" s="29" t="n">
        <f aca="false">F16382*I16382</f>
        <v>26.3820144</v>
      </c>
    </row>
    <row r="16383" customFormat="false" ht="15" hidden="false" customHeight="false" outlineLevel="0" collapsed="false">
      <c r="A16383" s="28" t="n">
        <v>46263</v>
      </c>
      <c r="B16383" s="21" t="s">
        <v>125</v>
      </c>
      <c r="C16383" s="21" t="s">
        <v>138</v>
      </c>
      <c r="D16383" s="29" t="n">
        <v>-1.762</v>
      </c>
      <c r="E16383" s="29" t="n">
        <f aca="false">D16383/10</f>
        <v>-0.1762</v>
      </c>
      <c r="F16383" s="29" t="n">
        <f aca="false">(E16383+Einstellungen!$B$20)*(1+Einstellungen!$B$10)</f>
        <v>21.990962</v>
      </c>
      <c r="G16383" s="21" t="str">
        <f aca="false">IF(F16383&lt;Einstellungen!$B$5,"ja","nein")</f>
        <v>ja</v>
      </c>
      <c r="H16383" s="21" t="s">
        <v>35</v>
      </c>
      <c r="I16383" s="29" t="n">
        <f aca="false">INDEX(Einstellungen!$B$27:$B$50,14)</f>
        <v>1.15</v>
      </c>
      <c r="J16383" s="29" t="n">
        <f aca="false">F16383*I16383</f>
        <v>25.2896063</v>
      </c>
    </row>
    <row r="16384" customFormat="false" ht="15" hidden="false" customHeight="false" outlineLevel="0" collapsed="false">
      <c r="A16384" s="28" t="n">
        <v>46263</v>
      </c>
      <c r="B16384" s="21" t="s">
        <v>126</v>
      </c>
      <c r="C16384" s="21" t="s">
        <v>138</v>
      </c>
      <c r="D16384" s="29" t="n">
        <v>-1.175</v>
      </c>
      <c r="E16384" s="29" t="n">
        <f aca="false">D16384/10</f>
        <v>-0.1175</v>
      </c>
      <c r="F16384" s="29" t="n">
        <f aca="false">(E16384+Einstellungen!$B$20)*(1+Einstellungen!$B$10)</f>
        <v>22.060815</v>
      </c>
      <c r="G16384" s="21" t="str">
        <f aca="false">IF(F16384&lt;Einstellungen!$B$5,"ja","nein")</f>
        <v>ja</v>
      </c>
      <c r="H16384" s="21" t="s">
        <v>35</v>
      </c>
      <c r="I16384" s="29" t="n">
        <f aca="false">INDEX(Einstellungen!$B$27:$B$50,15)</f>
        <v>1</v>
      </c>
      <c r="J16384" s="29" t="n">
        <f aca="false">F16384*I16384</f>
        <v>22.060815</v>
      </c>
    </row>
    <row r="16385" customFormat="false" ht="15" hidden="false" customHeight="false" outlineLevel="0" collapsed="false">
      <c r="A16385" s="28" t="n">
        <v>46263</v>
      </c>
      <c r="B16385" s="21" t="s">
        <v>127</v>
      </c>
      <c r="C16385" s="21" t="s">
        <v>138</v>
      </c>
      <c r="D16385" s="29" t="n">
        <v>-0.022</v>
      </c>
      <c r="E16385" s="29" t="n">
        <f aca="false">D16385/10</f>
        <v>-0.0022</v>
      </c>
      <c r="F16385" s="29" t="n">
        <f aca="false">(E16385+Einstellungen!$B$20)*(1+Einstellungen!$B$10)</f>
        <v>22.198022</v>
      </c>
      <c r="G16385" s="21" t="str">
        <f aca="false">IF(F16385&lt;Einstellungen!$B$5,"ja","nein")</f>
        <v>ja</v>
      </c>
      <c r="H16385" s="21" t="s">
        <v>35</v>
      </c>
      <c r="I16385" s="29" t="n">
        <f aca="false">INDEX(Einstellungen!$B$27:$B$50,16)</f>
        <v>0.95</v>
      </c>
      <c r="J16385" s="29" t="n">
        <f aca="false">F16385*I16385</f>
        <v>21.0881209</v>
      </c>
    </row>
    <row r="16386" customFormat="false" ht="15" hidden="false" customHeight="false" outlineLevel="0" collapsed="false">
      <c r="A16386" s="28" t="n">
        <v>46263</v>
      </c>
      <c r="B16386" s="21" t="s">
        <v>128</v>
      </c>
      <c r="C16386" s="21" t="s">
        <v>138</v>
      </c>
      <c r="D16386" s="29" t="n">
        <v>24.58</v>
      </c>
      <c r="E16386" s="29" t="n">
        <f aca="false">D16386/10</f>
        <v>2.458</v>
      </c>
      <c r="F16386" s="29" t="n">
        <f aca="false">(E16386+Einstellungen!$B$20)*(1+Einstellungen!$B$10)</f>
        <v>25.12566</v>
      </c>
      <c r="G16386" s="21" t="str">
        <f aca="false">IF(F16386&lt;Einstellungen!$B$5,"ja","nein")</f>
        <v>ja</v>
      </c>
      <c r="H16386" s="21" t="s">
        <v>35</v>
      </c>
      <c r="I16386" s="29" t="n">
        <f aca="false">INDEX(Einstellungen!$B$27:$B$50,17)</f>
        <v>0.95</v>
      </c>
      <c r="J16386" s="29" t="n">
        <f aca="false">F16386*I16386</f>
        <v>23.869377</v>
      </c>
    </row>
    <row r="16387" customFormat="false" ht="15" hidden="false" customHeight="false" outlineLevel="0" collapsed="false">
      <c r="A16387" s="28" t="n">
        <v>46263</v>
      </c>
      <c r="B16387" s="21" t="s">
        <v>129</v>
      </c>
      <c r="C16387" s="21" t="s">
        <v>138</v>
      </c>
      <c r="D16387" s="29" t="n">
        <v>112.993</v>
      </c>
      <c r="E16387" s="29" t="n">
        <f aca="false">D16387/10</f>
        <v>11.2993</v>
      </c>
      <c r="F16387" s="29" t="n">
        <f aca="false">(E16387+Einstellungen!$B$20)*(1+Einstellungen!$B$10)</f>
        <v>35.646807</v>
      </c>
      <c r="G16387" s="21" t="str">
        <f aca="false">IF(F16387&lt;Einstellungen!$B$5,"ja","nein")</f>
        <v>nein</v>
      </c>
      <c r="H16387" s="21" t="s">
        <v>35</v>
      </c>
      <c r="I16387" s="29" t="n">
        <f aca="false">INDEX(Einstellungen!$B$27:$B$50,18)</f>
        <v>1.1</v>
      </c>
      <c r="J16387" s="29" t="n">
        <f aca="false">F16387*I16387</f>
        <v>39.2114877</v>
      </c>
    </row>
    <row r="16388" customFormat="false" ht="15" hidden="false" customHeight="false" outlineLevel="0" collapsed="false">
      <c r="A16388" s="28" t="n">
        <v>46263</v>
      </c>
      <c r="B16388" s="21" t="s">
        <v>130</v>
      </c>
      <c r="C16388" s="21" t="s">
        <v>138</v>
      </c>
      <c r="D16388" s="29" t="n">
        <v>171.502</v>
      </c>
      <c r="E16388" s="29" t="n">
        <f aca="false">D16388/10</f>
        <v>17.1502</v>
      </c>
      <c r="F16388" s="29" t="n">
        <f aca="false">(E16388+Einstellungen!$B$20)*(1+Einstellungen!$B$10)</f>
        <v>42.609378</v>
      </c>
      <c r="G16388" s="21" t="str">
        <f aca="false">IF(F16388&lt;Einstellungen!$B$5,"ja","nein")</f>
        <v>nein</v>
      </c>
      <c r="H16388" s="21" t="s">
        <v>35</v>
      </c>
      <c r="I16388" s="29" t="n">
        <f aca="false">INDEX(Einstellungen!$B$27:$B$50,19)</f>
        <v>1.35</v>
      </c>
      <c r="J16388" s="29" t="n">
        <f aca="false">F16388*I16388</f>
        <v>57.5226603</v>
      </c>
    </row>
    <row r="16389" customFormat="false" ht="15" hidden="false" customHeight="false" outlineLevel="0" collapsed="false">
      <c r="A16389" s="28" t="n">
        <v>46263</v>
      </c>
      <c r="B16389" s="21" t="s">
        <v>131</v>
      </c>
      <c r="C16389" s="21" t="s">
        <v>138</v>
      </c>
      <c r="D16389" s="29" t="n">
        <v>198.965</v>
      </c>
      <c r="E16389" s="29" t="n">
        <f aca="false">D16389/10</f>
        <v>19.8965</v>
      </c>
      <c r="F16389" s="29" t="n">
        <f aca="false">(E16389+Einstellungen!$B$20)*(1+Einstellungen!$B$10)</f>
        <v>45.877475</v>
      </c>
      <c r="G16389" s="21" t="str">
        <f aca="false">IF(F16389&lt;Einstellungen!$B$5,"ja","nein")</f>
        <v>nein</v>
      </c>
      <c r="H16389" s="21" t="s">
        <v>35</v>
      </c>
      <c r="I16389" s="29" t="n">
        <f aca="false">INDEX(Einstellungen!$B$27:$B$50,20)</f>
        <v>1.45</v>
      </c>
      <c r="J16389" s="29" t="n">
        <f aca="false">F16389*I16389</f>
        <v>66.52233875</v>
      </c>
    </row>
    <row r="16390" customFormat="false" ht="15" hidden="false" customHeight="false" outlineLevel="0" collapsed="false">
      <c r="A16390" s="28" t="n">
        <v>46263</v>
      </c>
      <c r="B16390" s="21" t="s">
        <v>132</v>
      </c>
      <c r="C16390" s="21" t="s">
        <v>138</v>
      </c>
      <c r="D16390" s="29" t="n">
        <v>194.78</v>
      </c>
      <c r="E16390" s="29" t="n">
        <f aca="false">D16390/10</f>
        <v>19.478</v>
      </c>
      <c r="F16390" s="29" t="n">
        <f aca="false">(E16390+Einstellungen!$B$20)*(1+Einstellungen!$B$10)</f>
        <v>45.37946</v>
      </c>
      <c r="G16390" s="21" t="str">
        <f aca="false">IF(F16390&lt;Einstellungen!$B$5,"ja","nein")</f>
        <v>nein</v>
      </c>
      <c r="H16390" s="21" t="s">
        <v>35</v>
      </c>
      <c r="I16390" s="29" t="n">
        <f aca="false">INDEX(Einstellungen!$B$27:$B$50,21)</f>
        <v>1.4</v>
      </c>
      <c r="J16390" s="29" t="n">
        <f aca="false">F16390*I16390</f>
        <v>63.531244</v>
      </c>
    </row>
    <row r="16391" customFormat="false" ht="15" hidden="false" customHeight="false" outlineLevel="0" collapsed="false">
      <c r="A16391" s="28" t="n">
        <v>46263</v>
      </c>
      <c r="B16391" s="21" t="s">
        <v>133</v>
      </c>
      <c r="C16391" s="21" t="s">
        <v>138</v>
      </c>
      <c r="D16391" s="29" t="n">
        <v>177.518</v>
      </c>
      <c r="E16391" s="29" t="n">
        <f aca="false">D16391/10</f>
        <v>17.7518</v>
      </c>
      <c r="F16391" s="29" t="n">
        <f aca="false">(E16391+Einstellungen!$B$20)*(1+Einstellungen!$B$10)</f>
        <v>43.325282</v>
      </c>
      <c r="G16391" s="21" t="str">
        <f aca="false">IF(F16391&lt;Einstellungen!$B$5,"ja","nein")</f>
        <v>nein</v>
      </c>
      <c r="H16391" s="21" t="s">
        <v>35</v>
      </c>
      <c r="I16391" s="29" t="n">
        <f aca="false">INDEX(Einstellungen!$B$27:$B$50,22)</f>
        <v>1.25</v>
      </c>
      <c r="J16391" s="29" t="n">
        <f aca="false">F16391*I16391</f>
        <v>54.1566025</v>
      </c>
    </row>
    <row r="16392" customFormat="false" ht="15" hidden="false" customHeight="false" outlineLevel="0" collapsed="false">
      <c r="A16392" s="28" t="n">
        <v>46263</v>
      </c>
      <c r="B16392" s="21" t="s">
        <v>134</v>
      </c>
      <c r="C16392" s="21" t="s">
        <v>138</v>
      </c>
      <c r="D16392" s="29" t="n">
        <v>163.493</v>
      </c>
      <c r="E16392" s="29" t="n">
        <f aca="false">D16392/10</f>
        <v>16.3493</v>
      </c>
      <c r="F16392" s="29" t="n">
        <f aca="false">(E16392+Einstellungen!$B$20)*(1+Einstellungen!$B$10)</f>
        <v>41.656307</v>
      </c>
      <c r="G16392" s="21" t="str">
        <f aca="false">IF(F16392&lt;Einstellungen!$B$5,"ja","nein")</f>
        <v>nein</v>
      </c>
      <c r="H16392" s="21" t="s">
        <v>35</v>
      </c>
      <c r="I16392" s="29" t="n">
        <f aca="false">INDEX(Einstellungen!$B$27:$B$50,23)</f>
        <v>1.05</v>
      </c>
      <c r="J16392" s="29" t="n">
        <f aca="false">F16392*I16392</f>
        <v>43.73912235</v>
      </c>
    </row>
    <row r="16393" customFormat="false" ht="15" hidden="false" customHeight="false" outlineLevel="0" collapsed="false">
      <c r="A16393" s="28" t="n">
        <v>46263</v>
      </c>
      <c r="B16393" s="21" t="s">
        <v>135</v>
      </c>
      <c r="C16393" s="21" t="s">
        <v>138</v>
      </c>
      <c r="D16393" s="29" t="n">
        <v>145.615</v>
      </c>
      <c r="E16393" s="29" t="n">
        <f aca="false">D16393/10</f>
        <v>14.5615</v>
      </c>
      <c r="F16393" s="29" t="n">
        <f aca="false">(E16393+Einstellungen!$B$20)*(1+Einstellungen!$B$10)</f>
        <v>39.528825</v>
      </c>
      <c r="G16393" s="21" t="str">
        <f aca="false">IF(F16393&lt;Einstellungen!$B$5,"ja","nein")</f>
        <v>nein</v>
      </c>
      <c r="H16393" s="21" t="s">
        <v>35</v>
      </c>
      <c r="I16393" s="29" t="n">
        <f aca="false">INDEX(Einstellungen!$B$27:$B$50,24)</f>
        <v>0.8</v>
      </c>
      <c r="J16393" s="29" t="n">
        <f aca="false">F16393*I16393</f>
        <v>31.62306</v>
      </c>
    </row>
    <row r="16394" customFormat="false" ht="15" hidden="false" customHeight="false" outlineLevel="0" collapsed="false">
      <c r="A16394" s="28" t="n">
        <v>46264</v>
      </c>
      <c r="B16394" s="21" t="s">
        <v>111</v>
      </c>
      <c r="C16394" s="21" t="s">
        <v>139</v>
      </c>
      <c r="D16394" s="29" t="n">
        <v>117.43</v>
      </c>
      <c r="E16394" s="29" t="n">
        <f aca="false">D16394/10</f>
        <v>11.743</v>
      </c>
      <c r="F16394" s="29" t="n">
        <f aca="false">(E16394+Einstellungen!$B$20)*(1+Einstellungen!$B$10)</f>
        <v>36.17481</v>
      </c>
      <c r="G16394" s="21" t="str">
        <f aca="false">IF(F16394&lt;Einstellungen!$B$5,"ja","nein")</f>
        <v>nein</v>
      </c>
      <c r="H16394" s="21" t="s">
        <v>35</v>
      </c>
      <c r="I16394" s="29" t="n">
        <f aca="false">INDEX(Einstellungen!$B$27:$B$50,1)</f>
        <v>0.6</v>
      </c>
      <c r="J16394" s="29" t="n">
        <f aca="false">F16394*I16394</f>
        <v>21.704886</v>
      </c>
    </row>
    <row r="16395" customFormat="false" ht="15" hidden="false" customHeight="false" outlineLevel="0" collapsed="false">
      <c r="A16395" s="28" t="n">
        <v>46264</v>
      </c>
      <c r="B16395" s="21" t="s">
        <v>113</v>
      </c>
      <c r="C16395" s="21" t="s">
        <v>139</v>
      </c>
      <c r="D16395" s="29" t="n">
        <v>102.588</v>
      </c>
      <c r="E16395" s="29" t="n">
        <f aca="false">D16395/10</f>
        <v>10.2588</v>
      </c>
      <c r="F16395" s="29" t="n">
        <f aca="false">(E16395+Einstellungen!$B$20)*(1+Einstellungen!$B$10)</f>
        <v>34.408612</v>
      </c>
      <c r="G16395" s="21" t="str">
        <f aca="false">IF(F16395&lt;Einstellungen!$B$5,"ja","nein")</f>
        <v>nein</v>
      </c>
      <c r="H16395" s="21" t="s">
        <v>35</v>
      </c>
      <c r="I16395" s="29" t="n">
        <f aca="false">INDEX(Einstellungen!$B$27:$B$50,2)</f>
        <v>0.5</v>
      </c>
      <c r="J16395" s="29" t="n">
        <f aca="false">F16395*I16395</f>
        <v>17.204306</v>
      </c>
    </row>
    <row r="16396" customFormat="false" ht="15" hidden="false" customHeight="false" outlineLevel="0" collapsed="false">
      <c r="A16396" s="28" t="n">
        <v>46264</v>
      </c>
      <c r="B16396" s="21" t="s">
        <v>114</v>
      </c>
      <c r="C16396" s="21" t="s">
        <v>139</v>
      </c>
      <c r="D16396" s="29" t="n">
        <v>86.035</v>
      </c>
      <c r="E16396" s="29" t="n">
        <f aca="false">D16396/10</f>
        <v>8.6035</v>
      </c>
      <c r="F16396" s="29" t="n">
        <f aca="false">(E16396+Einstellungen!$B$20)*(1+Einstellungen!$B$10)</f>
        <v>32.438805</v>
      </c>
      <c r="G16396" s="21" t="str">
        <f aca="false">IF(F16396&lt;Einstellungen!$B$5,"ja","nein")</f>
        <v>nein</v>
      </c>
      <c r="H16396" s="21" t="s">
        <v>35</v>
      </c>
      <c r="I16396" s="29" t="n">
        <f aca="false">INDEX(Einstellungen!$B$27:$B$50,3)</f>
        <v>0.45</v>
      </c>
      <c r="J16396" s="29" t="n">
        <f aca="false">F16396*I16396</f>
        <v>14.59746225</v>
      </c>
    </row>
    <row r="16397" customFormat="false" ht="15" hidden="false" customHeight="false" outlineLevel="0" collapsed="false">
      <c r="A16397" s="28" t="n">
        <v>46264</v>
      </c>
      <c r="B16397" s="21" t="s">
        <v>115</v>
      </c>
      <c r="C16397" s="21" t="s">
        <v>139</v>
      </c>
      <c r="D16397" s="29" t="n">
        <v>77.938</v>
      </c>
      <c r="E16397" s="29" t="n">
        <f aca="false">D16397/10</f>
        <v>7.7938</v>
      </c>
      <c r="F16397" s="29" t="n">
        <f aca="false">(E16397+Einstellungen!$B$20)*(1+Einstellungen!$B$10)</f>
        <v>31.475262</v>
      </c>
      <c r="G16397" s="21" t="str">
        <f aca="false">IF(F16397&lt;Einstellungen!$B$5,"ja","nein")</f>
        <v>nein</v>
      </c>
      <c r="H16397" s="21" t="s">
        <v>35</v>
      </c>
      <c r="I16397" s="29" t="n">
        <f aca="false">INDEX(Einstellungen!$B$27:$B$50,4)</f>
        <v>0.45</v>
      </c>
      <c r="J16397" s="29" t="n">
        <f aca="false">F16397*I16397</f>
        <v>14.1638679</v>
      </c>
    </row>
    <row r="16398" customFormat="false" ht="15" hidden="false" customHeight="false" outlineLevel="0" collapsed="false">
      <c r="A16398" s="28" t="n">
        <v>46264</v>
      </c>
      <c r="B16398" s="21" t="s">
        <v>116</v>
      </c>
      <c r="C16398" s="21" t="s">
        <v>139</v>
      </c>
      <c r="D16398" s="29" t="n">
        <v>69.377</v>
      </c>
      <c r="E16398" s="29" t="n">
        <f aca="false">D16398/10</f>
        <v>6.9377</v>
      </c>
      <c r="F16398" s="29" t="n">
        <f aca="false">(E16398+Einstellungen!$B$20)*(1+Einstellungen!$B$10)</f>
        <v>30.456503</v>
      </c>
      <c r="G16398" s="21" t="str">
        <f aca="false">IF(F16398&lt;Einstellungen!$B$5,"ja","nein")</f>
        <v>nein</v>
      </c>
      <c r="H16398" s="21" t="s">
        <v>35</v>
      </c>
      <c r="I16398" s="29" t="n">
        <f aca="false">INDEX(Einstellungen!$B$27:$B$50,5)</f>
        <v>0.45</v>
      </c>
      <c r="J16398" s="29" t="n">
        <f aca="false">F16398*I16398</f>
        <v>13.70542635</v>
      </c>
    </row>
    <row r="16399" customFormat="false" ht="15" hidden="false" customHeight="false" outlineLevel="0" collapsed="false">
      <c r="A16399" s="28" t="n">
        <v>46264</v>
      </c>
      <c r="B16399" s="21" t="s">
        <v>117</v>
      </c>
      <c r="C16399" s="21" t="s">
        <v>139</v>
      </c>
      <c r="D16399" s="29" t="n">
        <v>72.963</v>
      </c>
      <c r="E16399" s="29" t="n">
        <f aca="false">D16399/10</f>
        <v>7.2963</v>
      </c>
      <c r="F16399" s="29" t="n">
        <f aca="false">(E16399+Einstellungen!$B$20)*(1+Einstellungen!$B$10)</f>
        <v>30.883237</v>
      </c>
      <c r="G16399" s="21" t="str">
        <f aca="false">IF(F16399&lt;Einstellungen!$B$5,"ja","nein")</f>
        <v>nein</v>
      </c>
      <c r="H16399" s="21" t="s">
        <v>35</v>
      </c>
      <c r="I16399" s="29" t="n">
        <f aca="false">INDEX(Einstellungen!$B$27:$B$50,6)</f>
        <v>0.5</v>
      </c>
      <c r="J16399" s="29" t="n">
        <f aca="false">F16399*I16399</f>
        <v>15.4416185</v>
      </c>
    </row>
    <row r="16400" customFormat="false" ht="15" hidden="false" customHeight="false" outlineLevel="0" collapsed="false">
      <c r="A16400" s="28" t="n">
        <v>46264</v>
      </c>
      <c r="B16400" s="21" t="s">
        <v>118</v>
      </c>
      <c r="C16400" s="21" t="s">
        <v>139</v>
      </c>
      <c r="D16400" s="29" t="n">
        <v>70.895</v>
      </c>
      <c r="E16400" s="29" t="n">
        <f aca="false">D16400/10</f>
        <v>7.0895</v>
      </c>
      <c r="F16400" s="29" t="n">
        <f aca="false">(E16400+Einstellungen!$B$20)*(1+Einstellungen!$B$10)</f>
        <v>30.637145</v>
      </c>
      <c r="G16400" s="21" t="str">
        <f aca="false">IF(F16400&lt;Einstellungen!$B$5,"ja","nein")</f>
        <v>nein</v>
      </c>
      <c r="H16400" s="21" t="s">
        <v>35</v>
      </c>
      <c r="I16400" s="29" t="n">
        <f aca="false">INDEX(Einstellungen!$B$27:$B$50,7)</f>
        <v>0.7</v>
      </c>
      <c r="J16400" s="29" t="n">
        <f aca="false">F16400*I16400</f>
        <v>21.4460015</v>
      </c>
    </row>
    <row r="16401" customFormat="false" ht="15" hidden="false" customHeight="false" outlineLevel="0" collapsed="false">
      <c r="A16401" s="28" t="n">
        <v>46264</v>
      </c>
      <c r="B16401" s="21" t="s">
        <v>119</v>
      </c>
      <c r="C16401" s="21" t="s">
        <v>139</v>
      </c>
      <c r="D16401" s="29" t="n">
        <v>59.045</v>
      </c>
      <c r="E16401" s="29" t="n">
        <f aca="false">D16401/10</f>
        <v>5.9045</v>
      </c>
      <c r="F16401" s="29" t="n">
        <f aca="false">(E16401+Einstellungen!$B$20)*(1+Einstellungen!$B$10)</f>
        <v>29.226995</v>
      </c>
      <c r="G16401" s="21" t="str">
        <f aca="false">IF(F16401&lt;Einstellungen!$B$5,"ja","nein")</f>
        <v>nein</v>
      </c>
      <c r="H16401" s="21" t="s">
        <v>35</v>
      </c>
      <c r="I16401" s="29" t="n">
        <f aca="false">INDEX(Einstellungen!$B$27:$B$50,8)</f>
        <v>0.95</v>
      </c>
      <c r="J16401" s="29" t="n">
        <f aca="false">F16401*I16401</f>
        <v>27.76564525</v>
      </c>
    </row>
    <row r="16402" customFormat="false" ht="15" hidden="false" customHeight="false" outlineLevel="0" collapsed="false">
      <c r="A16402" s="28" t="n">
        <v>46264</v>
      </c>
      <c r="B16402" s="21" t="s">
        <v>120</v>
      </c>
      <c r="C16402" s="21" t="s">
        <v>139</v>
      </c>
      <c r="D16402" s="29" t="n">
        <v>15.985</v>
      </c>
      <c r="E16402" s="29" t="n">
        <f aca="false">D16402/10</f>
        <v>1.5985</v>
      </c>
      <c r="F16402" s="29" t="n">
        <f aca="false">(E16402+Einstellungen!$B$20)*(1+Einstellungen!$B$10)</f>
        <v>24.102855</v>
      </c>
      <c r="G16402" s="21" t="str">
        <f aca="false">IF(F16402&lt;Einstellungen!$B$5,"ja","nein")</f>
        <v>ja</v>
      </c>
      <c r="H16402" s="21" t="s">
        <v>35</v>
      </c>
      <c r="I16402" s="29" t="n">
        <f aca="false">INDEX(Einstellungen!$B$27:$B$50,9)</f>
        <v>1.05</v>
      </c>
      <c r="J16402" s="29" t="n">
        <f aca="false">F16402*I16402</f>
        <v>25.30799775</v>
      </c>
    </row>
    <row r="16403" customFormat="false" ht="15" hidden="false" customHeight="false" outlineLevel="0" collapsed="false">
      <c r="A16403" s="28" t="n">
        <v>46264</v>
      </c>
      <c r="B16403" s="21" t="s">
        <v>121</v>
      </c>
      <c r="C16403" s="21" t="s">
        <v>139</v>
      </c>
      <c r="D16403" s="29" t="n">
        <v>-0.012</v>
      </c>
      <c r="E16403" s="29" t="n">
        <f aca="false">D16403/10</f>
        <v>-0.0012</v>
      </c>
      <c r="F16403" s="29" t="n">
        <f aca="false">(E16403+Einstellungen!$B$20)*(1+Einstellungen!$B$10)</f>
        <v>22.199212</v>
      </c>
      <c r="G16403" s="21" t="str">
        <f aca="false">IF(F16403&lt;Einstellungen!$B$5,"ja","nein")</f>
        <v>ja</v>
      </c>
      <c r="H16403" s="21" t="s">
        <v>35</v>
      </c>
      <c r="I16403" s="29" t="n">
        <f aca="false">INDEX(Einstellungen!$B$27:$B$50,10)</f>
        <v>1.05</v>
      </c>
      <c r="J16403" s="29" t="n">
        <f aca="false">F16403*I16403</f>
        <v>23.3091726</v>
      </c>
    </row>
    <row r="16404" customFormat="false" ht="15" hidden="false" customHeight="false" outlineLevel="0" collapsed="false">
      <c r="A16404" s="28" t="n">
        <v>46264</v>
      </c>
      <c r="B16404" s="21" t="s">
        <v>122</v>
      </c>
      <c r="C16404" s="21" t="s">
        <v>139</v>
      </c>
      <c r="D16404" s="29" t="n">
        <v>-0.102</v>
      </c>
      <c r="E16404" s="29" t="n">
        <f aca="false">D16404/10</f>
        <v>-0.0102</v>
      </c>
      <c r="F16404" s="29" t="n">
        <f aca="false">(E16404+Einstellungen!$B$20)*(1+Einstellungen!$B$10)</f>
        <v>22.188502</v>
      </c>
      <c r="G16404" s="21" t="str">
        <f aca="false">IF(F16404&lt;Einstellungen!$B$5,"ja","nein")</f>
        <v>ja</v>
      </c>
      <c r="H16404" s="21" t="s">
        <v>35</v>
      </c>
      <c r="I16404" s="29" t="n">
        <f aca="false">INDEX(Einstellungen!$B$27:$B$50,11)</f>
        <v>1.05</v>
      </c>
      <c r="J16404" s="29" t="n">
        <f aca="false">F16404*I16404</f>
        <v>23.2979271</v>
      </c>
    </row>
    <row r="16405" customFormat="false" ht="15" hidden="false" customHeight="false" outlineLevel="0" collapsed="false">
      <c r="A16405" s="28" t="n">
        <v>46264</v>
      </c>
      <c r="B16405" s="21" t="s">
        <v>123</v>
      </c>
      <c r="C16405" s="21" t="s">
        <v>139</v>
      </c>
      <c r="D16405" s="29" t="n">
        <v>-0.152</v>
      </c>
      <c r="E16405" s="29" t="n">
        <f aca="false">D16405/10</f>
        <v>-0.0152</v>
      </c>
      <c r="F16405" s="29" t="n">
        <f aca="false">(E16405+Einstellungen!$B$20)*(1+Einstellungen!$B$10)</f>
        <v>22.182552</v>
      </c>
      <c r="G16405" s="21" t="str">
        <f aca="false">IF(F16405&lt;Einstellungen!$B$5,"ja","nein")</f>
        <v>ja</v>
      </c>
      <c r="H16405" s="21" t="s">
        <v>35</v>
      </c>
      <c r="I16405" s="29" t="n">
        <f aca="false">INDEX(Einstellungen!$B$27:$B$50,12)</f>
        <v>1.1</v>
      </c>
      <c r="J16405" s="29" t="n">
        <f aca="false">F16405*I16405</f>
        <v>24.4008072</v>
      </c>
    </row>
    <row r="16406" customFormat="false" ht="15" hidden="false" customHeight="false" outlineLevel="0" collapsed="false">
      <c r="A16406" s="28" t="n">
        <v>46264</v>
      </c>
      <c r="B16406" s="21" t="s">
        <v>124</v>
      </c>
      <c r="C16406" s="21" t="s">
        <v>139</v>
      </c>
      <c r="D16406" s="29" t="n">
        <v>-1.02</v>
      </c>
      <c r="E16406" s="29" t="n">
        <f aca="false">D16406/10</f>
        <v>-0.102</v>
      </c>
      <c r="F16406" s="29" t="n">
        <f aca="false">(E16406+Einstellungen!$B$20)*(1+Einstellungen!$B$10)</f>
        <v>22.07926</v>
      </c>
      <c r="G16406" s="21" t="str">
        <f aca="false">IF(F16406&lt;Einstellungen!$B$5,"ja","nein")</f>
        <v>ja</v>
      </c>
      <c r="H16406" s="21" t="s">
        <v>35</v>
      </c>
      <c r="I16406" s="29" t="n">
        <f aca="false">INDEX(Einstellungen!$B$27:$B$50,13)</f>
        <v>1.2</v>
      </c>
      <c r="J16406" s="29" t="n">
        <f aca="false">F16406*I16406</f>
        <v>26.495112</v>
      </c>
    </row>
    <row r="16407" customFormat="false" ht="15" hidden="false" customHeight="false" outlineLevel="0" collapsed="false">
      <c r="A16407" s="28" t="n">
        <v>46264</v>
      </c>
      <c r="B16407" s="21" t="s">
        <v>125</v>
      </c>
      <c r="C16407" s="21" t="s">
        <v>139</v>
      </c>
      <c r="D16407" s="29" t="n">
        <v>-1.052</v>
      </c>
      <c r="E16407" s="29" t="n">
        <f aca="false">D16407/10</f>
        <v>-0.1052</v>
      </c>
      <c r="F16407" s="29" t="n">
        <f aca="false">(E16407+Einstellungen!$B$20)*(1+Einstellungen!$B$10)</f>
        <v>22.075452</v>
      </c>
      <c r="G16407" s="21" t="str">
        <f aca="false">IF(F16407&lt;Einstellungen!$B$5,"ja","nein")</f>
        <v>ja</v>
      </c>
      <c r="H16407" s="21" t="s">
        <v>35</v>
      </c>
      <c r="I16407" s="29" t="n">
        <f aca="false">INDEX(Einstellungen!$B$27:$B$50,14)</f>
        <v>1.15</v>
      </c>
      <c r="J16407" s="29" t="n">
        <f aca="false">F16407*I16407</f>
        <v>25.3867698</v>
      </c>
    </row>
    <row r="16408" customFormat="false" ht="15" hidden="false" customHeight="false" outlineLevel="0" collapsed="false">
      <c r="A16408" s="28" t="n">
        <v>46264</v>
      </c>
      <c r="B16408" s="21" t="s">
        <v>126</v>
      </c>
      <c r="C16408" s="21" t="s">
        <v>139</v>
      </c>
      <c r="D16408" s="29" t="n">
        <v>-1.055</v>
      </c>
      <c r="E16408" s="29" t="n">
        <f aca="false">D16408/10</f>
        <v>-0.1055</v>
      </c>
      <c r="F16408" s="29" t="n">
        <f aca="false">(E16408+Einstellungen!$B$20)*(1+Einstellungen!$B$10)</f>
        <v>22.075095</v>
      </c>
      <c r="G16408" s="21" t="str">
        <f aca="false">IF(F16408&lt;Einstellungen!$B$5,"ja","nein")</f>
        <v>ja</v>
      </c>
      <c r="H16408" s="21" t="s">
        <v>35</v>
      </c>
      <c r="I16408" s="29" t="n">
        <f aca="false">INDEX(Einstellungen!$B$27:$B$50,15)</f>
        <v>1</v>
      </c>
      <c r="J16408" s="29" t="n">
        <f aca="false">F16408*I16408</f>
        <v>22.075095</v>
      </c>
    </row>
    <row r="16409" customFormat="false" ht="15" hidden="false" customHeight="false" outlineLevel="0" collapsed="false">
      <c r="A16409" s="28" t="n">
        <v>46264</v>
      </c>
      <c r="B16409" s="21" t="s">
        <v>127</v>
      </c>
      <c r="C16409" s="21" t="s">
        <v>139</v>
      </c>
      <c r="D16409" s="29" t="n">
        <v>-0.122</v>
      </c>
      <c r="E16409" s="29" t="n">
        <f aca="false">D16409/10</f>
        <v>-0.0122</v>
      </c>
      <c r="F16409" s="29" t="n">
        <f aca="false">(E16409+Einstellungen!$B$20)*(1+Einstellungen!$B$10)</f>
        <v>22.186122</v>
      </c>
      <c r="G16409" s="21" t="str">
        <f aca="false">IF(F16409&lt;Einstellungen!$B$5,"ja","nein")</f>
        <v>ja</v>
      </c>
      <c r="H16409" s="21" t="s">
        <v>35</v>
      </c>
      <c r="I16409" s="29" t="n">
        <f aca="false">INDEX(Einstellungen!$B$27:$B$50,16)</f>
        <v>0.95</v>
      </c>
      <c r="J16409" s="29" t="n">
        <f aca="false">F16409*I16409</f>
        <v>21.0768159</v>
      </c>
    </row>
    <row r="16410" customFormat="false" ht="15" hidden="false" customHeight="false" outlineLevel="0" collapsed="false">
      <c r="A16410" s="28" t="n">
        <v>46264</v>
      </c>
      <c r="B16410" s="21" t="s">
        <v>128</v>
      </c>
      <c r="C16410" s="21" t="s">
        <v>139</v>
      </c>
      <c r="D16410" s="29" t="n">
        <v>-0.01</v>
      </c>
      <c r="E16410" s="29" t="n">
        <f aca="false">D16410/10</f>
        <v>-0.001</v>
      </c>
      <c r="F16410" s="29" t="n">
        <f aca="false">(E16410+Einstellungen!$B$20)*(1+Einstellungen!$B$10)</f>
        <v>22.19945</v>
      </c>
      <c r="G16410" s="21" t="str">
        <f aca="false">IF(F16410&lt;Einstellungen!$B$5,"ja","nein")</f>
        <v>ja</v>
      </c>
      <c r="H16410" s="21" t="s">
        <v>35</v>
      </c>
      <c r="I16410" s="29" t="n">
        <f aca="false">INDEX(Einstellungen!$B$27:$B$50,17)</f>
        <v>0.95</v>
      </c>
      <c r="J16410" s="29" t="n">
        <f aca="false">F16410*I16410</f>
        <v>21.0894775</v>
      </c>
    </row>
    <row r="16411" customFormat="false" ht="15" hidden="false" customHeight="false" outlineLevel="0" collapsed="false">
      <c r="A16411" s="28" t="n">
        <v>46264</v>
      </c>
      <c r="B16411" s="21" t="s">
        <v>129</v>
      </c>
      <c r="C16411" s="21" t="s">
        <v>139</v>
      </c>
      <c r="D16411" s="29" t="n">
        <v>62.447</v>
      </c>
      <c r="E16411" s="29" t="n">
        <f aca="false">D16411/10</f>
        <v>6.2447</v>
      </c>
      <c r="F16411" s="29" t="n">
        <f aca="false">(E16411+Einstellungen!$B$20)*(1+Einstellungen!$B$10)</f>
        <v>29.631833</v>
      </c>
      <c r="G16411" s="21" t="str">
        <f aca="false">IF(F16411&lt;Einstellungen!$B$5,"ja","nein")</f>
        <v>nein</v>
      </c>
      <c r="H16411" s="21" t="s">
        <v>35</v>
      </c>
      <c r="I16411" s="29" t="n">
        <f aca="false">INDEX(Einstellungen!$B$27:$B$50,18)</f>
        <v>1.1</v>
      </c>
      <c r="J16411" s="29" t="n">
        <f aca="false">F16411*I16411</f>
        <v>32.5950163</v>
      </c>
    </row>
    <row r="16412" customFormat="false" ht="15" hidden="false" customHeight="false" outlineLevel="0" collapsed="false">
      <c r="A16412" s="28" t="n">
        <v>46264</v>
      </c>
      <c r="B16412" s="21" t="s">
        <v>130</v>
      </c>
      <c r="C16412" s="21" t="s">
        <v>139</v>
      </c>
      <c r="D16412" s="29" t="n">
        <v>163.392</v>
      </c>
      <c r="E16412" s="29" t="n">
        <f aca="false">D16412/10</f>
        <v>16.3392</v>
      </c>
      <c r="F16412" s="29" t="n">
        <f aca="false">(E16412+Einstellungen!$B$20)*(1+Einstellungen!$B$10)</f>
        <v>41.644288</v>
      </c>
      <c r="G16412" s="21" t="str">
        <f aca="false">IF(F16412&lt;Einstellungen!$B$5,"ja","nein")</f>
        <v>nein</v>
      </c>
      <c r="H16412" s="21" t="s">
        <v>35</v>
      </c>
      <c r="I16412" s="29" t="n">
        <f aca="false">INDEX(Einstellungen!$B$27:$B$50,19)</f>
        <v>1.35</v>
      </c>
      <c r="J16412" s="29" t="n">
        <f aca="false">F16412*I16412</f>
        <v>56.2197888</v>
      </c>
    </row>
    <row r="16413" customFormat="false" ht="15" hidden="false" customHeight="false" outlineLevel="0" collapsed="false">
      <c r="A16413" s="28" t="n">
        <v>46264</v>
      </c>
      <c r="B16413" s="21" t="s">
        <v>131</v>
      </c>
      <c r="C16413" s="21" t="s">
        <v>139</v>
      </c>
      <c r="D16413" s="29" t="n">
        <v>184.165</v>
      </c>
      <c r="E16413" s="29" t="n">
        <f aca="false">D16413/10</f>
        <v>18.4165</v>
      </c>
      <c r="F16413" s="29" t="n">
        <f aca="false">(E16413+Einstellungen!$B$20)*(1+Einstellungen!$B$10)</f>
        <v>44.116275</v>
      </c>
      <c r="G16413" s="21" t="str">
        <f aca="false">IF(F16413&lt;Einstellungen!$B$5,"ja","nein")</f>
        <v>nein</v>
      </c>
      <c r="H16413" s="21" t="s">
        <v>35</v>
      </c>
      <c r="I16413" s="29" t="n">
        <f aca="false">INDEX(Einstellungen!$B$27:$B$50,20)</f>
        <v>1.45</v>
      </c>
      <c r="J16413" s="29" t="n">
        <f aca="false">F16413*I16413</f>
        <v>63.96859875</v>
      </c>
    </row>
    <row r="16414" customFormat="false" ht="15" hidden="false" customHeight="false" outlineLevel="0" collapsed="false">
      <c r="A16414" s="28" t="n">
        <v>46264</v>
      </c>
      <c r="B16414" s="21" t="s">
        <v>132</v>
      </c>
      <c r="C16414" s="21" t="s">
        <v>139</v>
      </c>
      <c r="D16414" s="29" t="n">
        <v>193.195</v>
      </c>
      <c r="E16414" s="29" t="n">
        <f aca="false">D16414/10</f>
        <v>19.3195</v>
      </c>
      <c r="F16414" s="29" t="n">
        <f aca="false">(E16414+Einstellungen!$B$20)*(1+Einstellungen!$B$10)</f>
        <v>45.190845</v>
      </c>
      <c r="G16414" s="21" t="str">
        <f aca="false">IF(F16414&lt;Einstellungen!$B$5,"ja","nein")</f>
        <v>nein</v>
      </c>
      <c r="H16414" s="21" t="s">
        <v>35</v>
      </c>
      <c r="I16414" s="29" t="n">
        <f aca="false">INDEX(Einstellungen!$B$27:$B$50,21)</f>
        <v>1.4</v>
      </c>
      <c r="J16414" s="29" t="n">
        <f aca="false">F16414*I16414</f>
        <v>63.267183</v>
      </c>
    </row>
    <row r="16415" customFormat="false" ht="15" hidden="false" customHeight="false" outlineLevel="0" collapsed="false">
      <c r="A16415" s="28" t="n">
        <v>46264</v>
      </c>
      <c r="B16415" s="21" t="s">
        <v>133</v>
      </c>
      <c r="C16415" s="21" t="s">
        <v>139</v>
      </c>
      <c r="D16415" s="29" t="n">
        <v>192.923</v>
      </c>
      <c r="E16415" s="29" t="n">
        <f aca="false">D16415/10</f>
        <v>19.2923</v>
      </c>
      <c r="F16415" s="29" t="n">
        <f aca="false">(E16415+Einstellungen!$B$20)*(1+Einstellungen!$B$10)</f>
        <v>45.158477</v>
      </c>
      <c r="G16415" s="21" t="str">
        <f aca="false">IF(F16415&lt;Einstellungen!$B$5,"ja","nein")</f>
        <v>nein</v>
      </c>
      <c r="H16415" s="21" t="s">
        <v>35</v>
      </c>
      <c r="I16415" s="29" t="n">
        <f aca="false">INDEX(Einstellungen!$B$27:$B$50,22)</f>
        <v>1.25</v>
      </c>
      <c r="J16415" s="29" t="n">
        <f aca="false">F16415*I16415</f>
        <v>56.44809625</v>
      </c>
    </row>
    <row r="16416" customFormat="false" ht="15" hidden="false" customHeight="false" outlineLevel="0" collapsed="false">
      <c r="A16416" s="28" t="n">
        <v>46264</v>
      </c>
      <c r="B16416" s="21" t="s">
        <v>134</v>
      </c>
      <c r="C16416" s="21" t="s">
        <v>139</v>
      </c>
      <c r="D16416" s="29" t="n">
        <v>181.438</v>
      </c>
      <c r="E16416" s="29" t="n">
        <f aca="false">D16416/10</f>
        <v>18.1438</v>
      </c>
      <c r="F16416" s="29" t="n">
        <f aca="false">(E16416+Einstellungen!$B$20)*(1+Einstellungen!$B$10)</f>
        <v>43.791762</v>
      </c>
      <c r="G16416" s="21" t="str">
        <f aca="false">IF(F16416&lt;Einstellungen!$B$5,"ja","nein")</f>
        <v>nein</v>
      </c>
      <c r="H16416" s="21" t="s">
        <v>35</v>
      </c>
      <c r="I16416" s="29" t="n">
        <f aca="false">INDEX(Einstellungen!$B$27:$B$50,23)</f>
        <v>1.05</v>
      </c>
      <c r="J16416" s="29" t="n">
        <f aca="false">F16416*I16416</f>
        <v>45.9813501</v>
      </c>
    </row>
    <row r="16417" customFormat="false" ht="15" hidden="false" customHeight="false" outlineLevel="0" collapsed="false">
      <c r="A16417" s="28" t="n">
        <v>46264</v>
      </c>
      <c r="B16417" s="21" t="s">
        <v>135</v>
      </c>
      <c r="C16417" s="21" t="s">
        <v>139</v>
      </c>
      <c r="D16417" s="29" t="n">
        <v>168.787</v>
      </c>
      <c r="E16417" s="29" t="n">
        <f aca="false">D16417/10</f>
        <v>16.8787</v>
      </c>
      <c r="F16417" s="29" t="n">
        <f aca="false">(E16417+Einstellungen!$B$20)*(1+Einstellungen!$B$10)</f>
        <v>42.286293</v>
      </c>
      <c r="G16417" s="21" t="str">
        <f aca="false">IF(F16417&lt;Einstellungen!$B$5,"ja","nein")</f>
        <v>nein</v>
      </c>
      <c r="H16417" s="21" t="s">
        <v>35</v>
      </c>
      <c r="I16417" s="29" t="n">
        <f aca="false">INDEX(Einstellungen!$B$27:$B$50,24)</f>
        <v>0.8</v>
      </c>
      <c r="J16417" s="29" t="n">
        <f aca="false">F16417*I16417</f>
        <v>33.8290344</v>
      </c>
    </row>
    <row r="16418" customFormat="false" ht="15" hidden="false" customHeight="false" outlineLevel="0" collapsed="false">
      <c r="A16418" s="28" t="n">
        <v>46265</v>
      </c>
      <c r="B16418" s="21" t="s">
        <v>111</v>
      </c>
      <c r="C16418" s="21" t="s">
        <v>140</v>
      </c>
      <c r="D16418" s="29" t="n">
        <v>174.977</v>
      </c>
      <c r="E16418" s="29" t="n">
        <f aca="false">D16418/10</f>
        <v>17.4977</v>
      </c>
      <c r="F16418" s="29" t="n">
        <f aca="false">(E16418+Einstellungen!$B$20)*(1+Einstellungen!$B$10)</f>
        <v>43.022903</v>
      </c>
      <c r="G16418" s="21" t="str">
        <f aca="false">IF(F16418&lt;Einstellungen!$B$5,"ja","nein")</f>
        <v>nein</v>
      </c>
      <c r="H16418" s="21" t="s">
        <v>35</v>
      </c>
      <c r="I16418" s="29" t="n">
        <f aca="false">INDEX(Einstellungen!$B$27:$B$50,1)</f>
        <v>0.6</v>
      </c>
      <c r="J16418" s="29" t="n">
        <f aca="false">F16418*I16418</f>
        <v>25.8137418</v>
      </c>
    </row>
    <row r="16419" customFormat="false" ht="15" hidden="false" customHeight="false" outlineLevel="0" collapsed="false">
      <c r="A16419" s="28" t="n">
        <v>46265</v>
      </c>
      <c r="B16419" s="21" t="s">
        <v>113</v>
      </c>
      <c r="C16419" s="21" t="s">
        <v>140</v>
      </c>
      <c r="D16419" s="29" t="n">
        <v>163.113</v>
      </c>
      <c r="E16419" s="29" t="n">
        <f aca="false">D16419/10</f>
        <v>16.3113</v>
      </c>
      <c r="F16419" s="29" t="n">
        <f aca="false">(E16419+Einstellungen!$B$20)*(1+Einstellungen!$B$10)</f>
        <v>41.611087</v>
      </c>
      <c r="G16419" s="21" t="str">
        <f aca="false">IF(F16419&lt;Einstellungen!$B$5,"ja","nein")</f>
        <v>nein</v>
      </c>
      <c r="H16419" s="21" t="s">
        <v>35</v>
      </c>
      <c r="I16419" s="29" t="n">
        <f aca="false">INDEX(Einstellungen!$B$27:$B$50,2)</f>
        <v>0.5</v>
      </c>
      <c r="J16419" s="29" t="n">
        <f aca="false">F16419*I16419</f>
        <v>20.8055435</v>
      </c>
    </row>
    <row r="16420" customFormat="false" ht="15" hidden="false" customHeight="false" outlineLevel="0" collapsed="false">
      <c r="A16420" s="28" t="n">
        <v>46265</v>
      </c>
      <c r="B16420" s="21" t="s">
        <v>114</v>
      </c>
      <c r="C16420" s="21" t="s">
        <v>140</v>
      </c>
      <c r="D16420" s="29" t="n">
        <v>153.24</v>
      </c>
      <c r="E16420" s="29" t="n">
        <f aca="false">D16420/10</f>
        <v>15.324</v>
      </c>
      <c r="F16420" s="29" t="n">
        <f aca="false">(E16420+Einstellungen!$B$20)*(1+Einstellungen!$B$10)</f>
        <v>40.4362</v>
      </c>
      <c r="G16420" s="21" t="str">
        <f aca="false">IF(F16420&lt;Einstellungen!$B$5,"ja","nein")</f>
        <v>nein</v>
      </c>
      <c r="H16420" s="21" t="s">
        <v>35</v>
      </c>
      <c r="I16420" s="29" t="n">
        <f aca="false">INDEX(Einstellungen!$B$27:$B$50,3)</f>
        <v>0.45</v>
      </c>
      <c r="J16420" s="29" t="n">
        <f aca="false">F16420*I16420</f>
        <v>18.19629</v>
      </c>
    </row>
    <row r="16421" customFormat="false" ht="15" hidden="false" customHeight="false" outlineLevel="0" collapsed="false">
      <c r="A16421" s="28" t="n">
        <v>46265</v>
      </c>
      <c r="B16421" s="21" t="s">
        <v>115</v>
      </c>
      <c r="C16421" s="21" t="s">
        <v>140</v>
      </c>
      <c r="D16421" s="29" t="n">
        <v>147.798</v>
      </c>
      <c r="E16421" s="29" t="n">
        <f aca="false">D16421/10</f>
        <v>14.7798</v>
      </c>
      <c r="F16421" s="29" t="n">
        <f aca="false">(E16421+Einstellungen!$B$20)*(1+Einstellungen!$B$10)</f>
        <v>39.788602</v>
      </c>
      <c r="G16421" s="21" t="str">
        <f aca="false">IF(F16421&lt;Einstellungen!$B$5,"ja","nein")</f>
        <v>nein</v>
      </c>
      <c r="H16421" s="21" t="s">
        <v>35</v>
      </c>
      <c r="I16421" s="29" t="n">
        <f aca="false">INDEX(Einstellungen!$B$27:$B$50,4)</f>
        <v>0.45</v>
      </c>
      <c r="J16421" s="29" t="n">
        <f aca="false">F16421*I16421</f>
        <v>17.9048709</v>
      </c>
    </row>
    <row r="16422" customFormat="false" ht="15" hidden="false" customHeight="false" outlineLevel="0" collapsed="false">
      <c r="A16422" s="28" t="n">
        <v>46265</v>
      </c>
      <c r="B16422" s="21" t="s">
        <v>116</v>
      </c>
      <c r="C16422" s="21" t="s">
        <v>140</v>
      </c>
      <c r="D16422" s="29" t="n">
        <v>142.41</v>
      </c>
      <c r="E16422" s="29" t="n">
        <f aca="false">D16422/10</f>
        <v>14.241</v>
      </c>
      <c r="F16422" s="29" t="n">
        <f aca="false">(E16422+Einstellungen!$B$20)*(1+Einstellungen!$B$10)</f>
        <v>39.14743</v>
      </c>
      <c r="G16422" s="21" t="str">
        <f aca="false">IF(F16422&lt;Einstellungen!$B$5,"ja","nein")</f>
        <v>nein</v>
      </c>
      <c r="H16422" s="21" t="s">
        <v>35</v>
      </c>
      <c r="I16422" s="29" t="n">
        <f aca="false">INDEX(Einstellungen!$B$27:$B$50,5)</f>
        <v>0.45</v>
      </c>
      <c r="J16422" s="29" t="n">
        <f aca="false">F16422*I16422</f>
        <v>17.6163435</v>
      </c>
    </row>
    <row r="16423" customFormat="false" ht="15" hidden="false" customHeight="false" outlineLevel="0" collapsed="false">
      <c r="A16423" s="28" t="n">
        <v>46265</v>
      </c>
      <c r="B16423" s="21" t="s">
        <v>117</v>
      </c>
      <c r="C16423" s="21" t="s">
        <v>140</v>
      </c>
      <c r="D16423" s="29" t="n">
        <v>144.208</v>
      </c>
      <c r="E16423" s="29" t="n">
        <f aca="false">D16423/10</f>
        <v>14.4208</v>
      </c>
      <c r="F16423" s="29" t="n">
        <f aca="false">(E16423+Einstellungen!$B$20)*(1+Einstellungen!$B$10)</f>
        <v>39.361392</v>
      </c>
      <c r="G16423" s="21" t="str">
        <f aca="false">IF(F16423&lt;Einstellungen!$B$5,"ja","nein")</f>
        <v>nein</v>
      </c>
      <c r="H16423" s="21" t="s">
        <v>35</v>
      </c>
      <c r="I16423" s="29" t="n">
        <f aca="false">INDEX(Einstellungen!$B$27:$B$50,6)</f>
        <v>0.5</v>
      </c>
      <c r="J16423" s="29" t="n">
        <f aca="false">F16423*I16423</f>
        <v>19.680696</v>
      </c>
    </row>
    <row r="16424" customFormat="false" ht="15" hidden="false" customHeight="false" outlineLevel="0" collapsed="false">
      <c r="A16424" s="28" t="n">
        <v>46265</v>
      </c>
      <c r="B16424" s="21" t="s">
        <v>118</v>
      </c>
      <c r="C16424" s="21" t="s">
        <v>140</v>
      </c>
      <c r="D16424" s="29" t="n">
        <v>155.25</v>
      </c>
      <c r="E16424" s="29" t="n">
        <f aca="false">D16424/10</f>
        <v>15.525</v>
      </c>
      <c r="F16424" s="29" t="n">
        <f aca="false">(E16424+Einstellungen!$B$20)*(1+Einstellungen!$B$10)</f>
        <v>40.67539</v>
      </c>
      <c r="G16424" s="21" t="str">
        <f aca="false">IF(F16424&lt;Einstellungen!$B$5,"ja","nein")</f>
        <v>nein</v>
      </c>
      <c r="H16424" s="21" t="s">
        <v>35</v>
      </c>
      <c r="I16424" s="29" t="n">
        <f aca="false">INDEX(Einstellungen!$B$27:$B$50,7)</f>
        <v>0.7</v>
      </c>
      <c r="J16424" s="29" t="n">
        <f aca="false">F16424*I16424</f>
        <v>28.472773</v>
      </c>
    </row>
    <row r="16425" customFormat="false" ht="15" hidden="false" customHeight="false" outlineLevel="0" collapsed="false">
      <c r="A16425" s="28" t="n">
        <v>46265</v>
      </c>
      <c r="B16425" s="21" t="s">
        <v>119</v>
      </c>
      <c r="C16425" s="21" t="s">
        <v>140</v>
      </c>
      <c r="D16425" s="29" t="n">
        <v>164.963</v>
      </c>
      <c r="E16425" s="29" t="n">
        <f aca="false">D16425/10</f>
        <v>16.4963</v>
      </c>
      <c r="F16425" s="29" t="n">
        <f aca="false">(E16425+Einstellungen!$B$20)*(1+Einstellungen!$B$10)</f>
        <v>41.831237</v>
      </c>
      <c r="G16425" s="21" t="str">
        <f aca="false">IF(F16425&lt;Einstellungen!$B$5,"ja","nein")</f>
        <v>nein</v>
      </c>
      <c r="H16425" s="21" t="s">
        <v>35</v>
      </c>
      <c r="I16425" s="29" t="n">
        <f aca="false">INDEX(Einstellungen!$B$27:$B$50,8)</f>
        <v>0.95</v>
      </c>
      <c r="J16425" s="29" t="n">
        <f aca="false">F16425*I16425</f>
        <v>39.73967515</v>
      </c>
    </row>
    <row r="16426" customFormat="false" ht="15" hidden="false" customHeight="false" outlineLevel="0" collapsed="false">
      <c r="A16426" s="28" t="n">
        <v>46265</v>
      </c>
      <c r="B16426" s="21" t="s">
        <v>120</v>
      </c>
      <c r="C16426" s="21" t="s">
        <v>140</v>
      </c>
      <c r="D16426" s="29" t="n">
        <v>162.375</v>
      </c>
      <c r="E16426" s="29" t="n">
        <f aca="false">D16426/10</f>
        <v>16.2375</v>
      </c>
      <c r="F16426" s="29" t="n">
        <f aca="false">(E16426+Einstellungen!$B$20)*(1+Einstellungen!$B$10)</f>
        <v>41.523265</v>
      </c>
      <c r="G16426" s="21" t="str">
        <f aca="false">IF(F16426&lt;Einstellungen!$B$5,"ja","nein")</f>
        <v>nein</v>
      </c>
      <c r="H16426" s="21" t="s">
        <v>35</v>
      </c>
      <c r="I16426" s="29" t="n">
        <f aca="false">INDEX(Einstellungen!$B$27:$B$50,9)</f>
        <v>1.05</v>
      </c>
      <c r="J16426" s="29" t="n">
        <f aca="false">F16426*I16426</f>
        <v>43.59942825</v>
      </c>
    </row>
    <row r="16427" customFormat="false" ht="15" hidden="false" customHeight="false" outlineLevel="0" collapsed="false">
      <c r="A16427" s="28" t="n">
        <v>46265</v>
      </c>
      <c r="B16427" s="21" t="s">
        <v>121</v>
      </c>
      <c r="C16427" s="21" t="s">
        <v>140</v>
      </c>
      <c r="D16427" s="29" t="n">
        <v>126.532</v>
      </c>
      <c r="E16427" s="29" t="n">
        <f aca="false">D16427/10</f>
        <v>12.6532</v>
      </c>
      <c r="F16427" s="29" t="n">
        <f aca="false">(E16427+Einstellungen!$B$20)*(1+Einstellungen!$B$10)</f>
        <v>37.257948</v>
      </c>
      <c r="G16427" s="21" t="str">
        <f aca="false">IF(F16427&lt;Einstellungen!$B$5,"ja","nein")</f>
        <v>nein</v>
      </c>
      <c r="H16427" s="21" t="s">
        <v>35</v>
      </c>
      <c r="I16427" s="29" t="n">
        <f aca="false">INDEX(Einstellungen!$B$27:$B$50,10)</f>
        <v>1.05</v>
      </c>
      <c r="J16427" s="29" t="n">
        <f aca="false">F16427*I16427</f>
        <v>39.1208454</v>
      </c>
    </row>
    <row r="16428" customFormat="false" ht="15" hidden="false" customHeight="false" outlineLevel="0" collapsed="false">
      <c r="A16428" s="28" t="n">
        <v>46265</v>
      </c>
      <c r="B16428" s="21" t="s">
        <v>122</v>
      </c>
      <c r="C16428" s="21" t="s">
        <v>140</v>
      </c>
      <c r="D16428" s="29" t="n">
        <v>38.35</v>
      </c>
      <c r="E16428" s="29" t="n">
        <f aca="false">D16428/10</f>
        <v>3.835</v>
      </c>
      <c r="F16428" s="29" t="n">
        <f aca="false">(E16428+Einstellungen!$B$20)*(1+Einstellungen!$B$10)</f>
        <v>26.76429</v>
      </c>
      <c r="G16428" s="21" t="str">
        <f aca="false">IF(F16428&lt;Einstellungen!$B$5,"ja","nein")</f>
        <v>ja</v>
      </c>
      <c r="H16428" s="21" t="s">
        <v>35</v>
      </c>
      <c r="I16428" s="29" t="n">
        <f aca="false">INDEX(Einstellungen!$B$27:$B$50,11)</f>
        <v>1.05</v>
      </c>
      <c r="J16428" s="29" t="n">
        <f aca="false">F16428*I16428</f>
        <v>28.1025045</v>
      </c>
    </row>
    <row r="16429" customFormat="false" ht="15" hidden="false" customHeight="false" outlineLevel="0" collapsed="false">
      <c r="A16429" s="28" t="n">
        <v>46265</v>
      </c>
      <c r="B16429" s="21" t="s">
        <v>123</v>
      </c>
      <c r="C16429" s="21" t="s">
        <v>140</v>
      </c>
      <c r="D16429" s="29" t="n">
        <v>0.02</v>
      </c>
      <c r="E16429" s="29" t="n">
        <f aca="false">D16429/10</f>
        <v>0.002</v>
      </c>
      <c r="F16429" s="29" t="n">
        <f aca="false">(E16429+Einstellungen!$B$20)*(1+Einstellungen!$B$10)</f>
        <v>22.20302</v>
      </c>
      <c r="G16429" s="21" t="str">
        <f aca="false">IF(F16429&lt;Einstellungen!$B$5,"ja","nein")</f>
        <v>ja</v>
      </c>
      <c r="H16429" s="21" t="s">
        <v>35</v>
      </c>
      <c r="I16429" s="29" t="n">
        <f aca="false">INDEX(Einstellungen!$B$27:$B$50,12)</f>
        <v>1.1</v>
      </c>
      <c r="J16429" s="29" t="n">
        <f aca="false">F16429*I16429</f>
        <v>24.423322</v>
      </c>
    </row>
    <row r="16430" customFormat="false" ht="15" hidden="false" customHeight="false" outlineLevel="0" collapsed="false">
      <c r="A16430" s="28" t="n">
        <v>46265</v>
      </c>
      <c r="B16430" s="21" t="s">
        <v>124</v>
      </c>
      <c r="C16430" s="21" t="s">
        <v>140</v>
      </c>
      <c r="D16430" s="29" t="n">
        <v>-0.058</v>
      </c>
      <c r="E16430" s="29" t="n">
        <f aca="false">D16430/10</f>
        <v>-0.0058</v>
      </c>
      <c r="F16430" s="29" t="n">
        <f aca="false">(E16430+Einstellungen!$B$20)*(1+Einstellungen!$B$10)</f>
        <v>22.193738</v>
      </c>
      <c r="G16430" s="21" t="str">
        <f aca="false">IF(F16430&lt;Einstellungen!$B$5,"ja","nein")</f>
        <v>ja</v>
      </c>
      <c r="H16430" s="21" t="s">
        <v>35</v>
      </c>
      <c r="I16430" s="29" t="n">
        <f aca="false">INDEX(Einstellungen!$B$27:$B$50,13)</f>
        <v>1.2</v>
      </c>
      <c r="J16430" s="29" t="n">
        <f aca="false">F16430*I16430</f>
        <v>26.6324856</v>
      </c>
    </row>
    <row r="16431" customFormat="false" ht="15" hidden="false" customHeight="false" outlineLevel="0" collapsed="false">
      <c r="A16431" s="28" t="n">
        <v>46265</v>
      </c>
      <c r="B16431" s="21" t="s">
        <v>125</v>
      </c>
      <c r="C16431" s="21" t="s">
        <v>140</v>
      </c>
      <c r="D16431" s="29" t="n">
        <v>-0.945</v>
      </c>
      <c r="E16431" s="29" t="n">
        <f aca="false">D16431/10</f>
        <v>-0.0945</v>
      </c>
      <c r="F16431" s="29" t="n">
        <f aca="false">(E16431+Einstellungen!$B$20)*(1+Einstellungen!$B$10)</f>
        <v>22.088185</v>
      </c>
      <c r="G16431" s="21" t="str">
        <f aca="false">IF(F16431&lt;Einstellungen!$B$5,"ja","nein")</f>
        <v>ja</v>
      </c>
      <c r="H16431" s="21" t="s">
        <v>35</v>
      </c>
      <c r="I16431" s="29" t="n">
        <f aca="false">INDEX(Einstellungen!$B$27:$B$50,14)</f>
        <v>1.15</v>
      </c>
      <c r="J16431" s="29" t="n">
        <f aca="false">F16431*I16431</f>
        <v>25.40141275</v>
      </c>
    </row>
    <row r="16432" customFormat="false" ht="15" hidden="false" customHeight="false" outlineLevel="0" collapsed="false">
      <c r="A16432" s="28" t="n">
        <v>46265</v>
      </c>
      <c r="B16432" s="21" t="s">
        <v>126</v>
      </c>
      <c r="C16432" s="21" t="s">
        <v>140</v>
      </c>
      <c r="D16432" s="29" t="n">
        <v>-1.028</v>
      </c>
      <c r="E16432" s="29" t="n">
        <f aca="false">D16432/10</f>
        <v>-0.1028</v>
      </c>
      <c r="F16432" s="29" t="n">
        <f aca="false">(E16432+Einstellungen!$B$20)*(1+Einstellungen!$B$10)</f>
        <v>22.078308</v>
      </c>
      <c r="G16432" s="21" t="str">
        <f aca="false">IF(F16432&lt;Einstellungen!$B$5,"ja","nein")</f>
        <v>ja</v>
      </c>
      <c r="H16432" s="21" t="s">
        <v>35</v>
      </c>
      <c r="I16432" s="29" t="n">
        <f aca="false">INDEX(Einstellungen!$B$27:$B$50,15)</f>
        <v>1</v>
      </c>
      <c r="J16432" s="29" t="n">
        <f aca="false">F16432*I16432</f>
        <v>22.078308</v>
      </c>
    </row>
    <row r="16433" customFormat="false" ht="15" hidden="false" customHeight="false" outlineLevel="0" collapsed="false">
      <c r="A16433" s="28" t="n">
        <v>46265</v>
      </c>
      <c r="B16433" s="21" t="s">
        <v>127</v>
      </c>
      <c r="C16433" s="21" t="s">
        <v>140</v>
      </c>
      <c r="D16433" s="29" t="n">
        <v>-0.083</v>
      </c>
      <c r="E16433" s="29" t="n">
        <f aca="false">D16433/10</f>
        <v>-0.0083</v>
      </c>
      <c r="F16433" s="29" t="n">
        <f aca="false">(E16433+Einstellungen!$B$20)*(1+Einstellungen!$B$10)</f>
        <v>22.190763</v>
      </c>
      <c r="G16433" s="21" t="str">
        <f aca="false">IF(F16433&lt;Einstellungen!$B$5,"ja","nein")</f>
        <v>ja</v>
      </c>
      <c r="H16433" s="21" t="s">
        <v>35</v>
      </c>
      <c r="I16433" s="29" t="n">
        <f aca="false">INDEX(Einstellungen!$B$27:$B$50,16)</f>
        <v>0.95</v>
      </c>
      <c r="J16433" s="29" t="n">
        <f aca="false">F16433*I16433</f>
        <v>21.08122485</v>
      </c>
    </row>
    <row r="16434" customFormat="false" ht="15" hidden="false" customHeight="false" outlineLevel="0" collapsed="false">
      <c r="A16434" s="28" t="n">
        <v>46265</v>
      </c>
      <c r="B16434" s="21" t="s">
        <v>128</v>
      </c>
      <c r="C16434" s="21" t="s">
        <v>140</v>
      </c>
      <c r="D16434" s="29" t="n">
        <v>1</v>
      </c>
      <c r="E16434" s="29" t="n">
        <f aca="false">D16434/10</f>
        <v>0.1</v>
      </c>
      <c r="F16434" s="29" t="n">
        <f aca="false">(E16434+Einstellungen!$B$20)*(1+Einstellungen!$B$10)</f>
        <v>22.31964</v>
      </c>
      <c r="G16434" s="21" t="str">
        <f aca="false">IF(F16434&lt;Einstellungen!$B$5,"ja","nein")</f>
        <v>ja</v>
      </c>
      <c r="H16434" s="21" t="s">
        <v>35</v>
      </c>
      <c r="I16434" s="29" t="n">
        <f aca="false">INDEX(Einstellungen!$B$27:$B$50,17)</f>
        <v>0.95</v>
      </c>
      <c r="J16434" s="29" t="n">
        <f aca="false">F16434*I16434</f>
        <v>21.203658</v>
      </c>
    </row>
    <row r="16435" customFormat="false" ht="15" hidden="false" customHeight="false" outlineLevel="0" collapsed="false">
      <c r="A16435" s="28" t="n">
        <v>46265</v>
      </c>
      <c r="B16435" s="21" t="s">
        <v>129</v>
      </c>
      <c r="C16435" s="21" t="s">
        <v>140</v>
      </c>
      <c r="D16435" s="29" t="n">
        <v>73.02</v>
      </c>
      <c r="E16435" s="29" t="n">
        <f aca="false">D16435/10</f>
        <v>7.302</v>
      </c>
      <c r="F16435" s="29" t="n">
        <f aca="false">(E16435+Einstellungen!$B$20)*(1+Einstellungen!$B$10)</f>
        <v>30.89002</v>
      </c>
      <c r="G16435" s="21" t="str">
        <f aca="false">IF(F16435&lt;Einstellungen!$B$5,"ja","nein")</f>
        <v>nein</v>
      </c>
      <c r="H16435" s="21" t="s">
        <v>35</v>
      </c>
      <c r="I16435" s="29" t="n">
        <f aca="false">INDEX(Einstellungen!$B$27:$B$50,18)</f>
        <v>1.1</v>
      </c>
      <c r="J16435" s="29" t="n">
        <f aca="false">F16435*I16435</f>
        <v>33.979022</v>
      </c>
    </row>
    <row r="16436" customFormat="false" ht="15" hidden="false" customHeight="false" outlineLevel="0" collapsed="false">
      <c r="A16436" s="28" t="n">
        <v>46265</v>
      </c>
      <c r="B16436" s="21" t="s">
        <v>130</v>
      </c>
      <c r="C16436" s="21" t="s">
        <v>140</v>
      </c>
      <c r="D16436" s="29" t="n">
        <v>157.928</v>
      </c>
      <c r="E16436" s="29" t="n">
        <f aca="false">D16436/10</f>
        <v>15.7928</v>
      </c>
      <c r="F16436" s="29" t="n">
        <f aca="false">(E16436+Einstellungen!$B$20)*(1+Einstellungen!$B$10)</f>
        <v>40.994072</v>
      </c>
      <c r="G16436" s="21" t="str">
        <f aca="false">IF(F16436&lt;Einstellungen!$B$5,"ja","nein")</f>
        <v>nein</v>
      </c>
      <c r="H16436" s="21" t="s">
        <v>35</v>
      </c>
      <c r="I16436" s="29" t="n">
        <f aca="false">INDEX(Einstellungen!$B$27:$B$50,19)</f>
        <v>1.35</v>
      </c>
      <c r="J16436" s="29" t="n">
        <f aca="false">F16436*I16436</f>
        <v>55.3419972</v>
      </c>
    </row>
    <row r="16437" customFormat="false" ht="15" hidden="false" customHeight="false" outlineLevel="0" collapsed="false">
      <c r="A16437" s="28" t="n">
        <v>46265</v>
      </c>
      <c r="B16437" s="21" t="s">
        <v>131</v>
      </c>
      <c r="C16437" s="21" t="s">
        <v>140</v>
      </c>
      <c r="D16437" s="29" t="n">
        <v>183.11</v>
      </c>
      <c r="E16437" s="29" t="n">
        <f aca="false">D16437/10</f>
        <v>18.311</v>
      </c>
      <c r="F16437" s="29" t="n">
        <f aca="false">(E16437+Einstellungen!$B$20)*(1+Einstellungen!$B$10)</f>
        <v>43.99073</v>
      </c>
      <c r="G16437" s="21" t="str">
        <f aca="false">IF(F16437&lt;Einstellungen!$B$5,"ja","nein")</f>
        <v>nein</v>
      </c>
      <c r="H16437" s="21" t="s">
        <v>35</v>
      </c>
      <c r="I16437" s="29" t="n">
        <f aca="false">INDEX(Einstellungen!$B$27:$B$50,20)</f>
        <v>1.45</v>
      </c>
      <c r="J16437" s="29" t="n">
        <f aca="false">F16437*I16437</f>
        <v>63.7865585</v>
      </c>
    </row>
    <row r="16438" customFormat="false" ht="15" hidden="false" customHeight="false" outlineLevel="0" collapsed="false">
      <c r="A16438" s="28" t="n">
        <v>46265</v>
      </c>
      <c r="B16438" s="21" t="s">
        <v>132</v>
      </c>
      <c r="C16438" s="21" t="s">
        <v>140</v>
      </c>
      <c r="D16438" s="29" t="n">
        <v>189.15</v>
      </c>
      <c r="E16438" s="29" t="n">
        <f aca="false">D16438/10</f>
        <v>18.915</v>
      </c>
      <c r="F16438" s="29" t="n">
        <f aca="false">(E16438+Einstellungen!$B$20)*(1+Einstellungen!$B$10)</f>
        <v>44.70949</v>
      </c>
      <c r="G16438" s="21" t="str">
        <f aca="false">IF(F16438&lt;Einstellungen!$B$5,"ja","nein")</f>
        <v>nein</v>
      </c>
      <c r="H16438" s="21" t="s">
        <v>35</v>
      </c>
      <c r="I16438" s="29" t="n">
        <f aca="false">INDEX(Einstellungen!$B$27:$B$50,21)</f>
        <v>1.4</v>
      </c>
      <c r="J16438" s="29" t="n">
        <f aca="false">F16438*I16438</f>
        <v>62.593286</v>
      </c>
    </row>
    <row r="16439" customFormat="false" ht="15" hidden="false" customHeight="false" outlineLevel="0" collapsed="false">
      <c r="A16439" s="28" t="n">
        <v>46265</v>
      </c>
      <c r="B16439" s="21" t="s">
        <v>133</v>
      </c>
      <c r="C16439" s="21" t="s">
        <v>140</v>
      </c>
      <c r="D16439" s="29" t="n">
        <v>182.288</v>
      </c>
      <c r="E16439" s="29" t="n">
        <f aca="false">D16439/10</f>
        <v>18.2288</v>
      </c>
      <c r="F16439" s="29" t="n">
        <f aca="false">(E16439+Einstellungen!$B$20)*(1+Einstellungen!$B$10)</f>
        <v>43.892912</v>
      </c>
      <c r="G16439" s="21" t="str">
        <f aca="false">IF(F16439&lt;Einstellungen!$B$5,"ja","nein")</f>
        <v>nein</v>
      </c>
      <c r="H16439" s="21" t="s">
        <v>35</v>
      </c>
      <c r="I16439" s="29" t="n">
        <f aca="false">INDEX(Einstellungen!$B$27:$B$50,22)</f>
        <v>1.25</v>
      </c>
      <c r="J16439" s="29" t="n">
        <f aca="false">F16439*I16439</f>
        <v>54.86614</v>
      </c>
    </row>
    <row r="16440" customFormat="false" ht="15" hidden="false" customHeight="false" outlineLevel="0" collapsed="false">
      <c r="A16440" s="28" t="n">
        <v>46265</v>
      </c>
      <c r="B16440" s="21" t="s">
        <v>134</v>
      </c>
      <c r="C16440" s="21" t="s">
        <v>140</v>
      </c>
      <c r="D16440" s="29" t="n">
        <v>171.55</v>
      </c>
      <c r="E16440" s="29" t="n">
        <f aca="false">D16440/10</f>
        <v>17.155</v>
      </c>
      <c r="F16440" s="29" t="n">
        <f aca="false">(E16440+Einstellungen!$B$20)*(1+Einstellungen!$B$10)</f>
        <v>42.61509</v>
      </c>
      <c r="G16440" s="21" t="str">
        <f aca="false">IF(F16440&lt;Einstellungen!$B$5,"ja","nein")</f>
        <v>nein</v>
      </c>
      <c r="H16440" s="21" t="s">
        <v>35</v>
      </c>
      <c r="I16440" s="29" t="n">
        <f aca="false">INDEX(Einstellungen!$B$27:$B$50,23)</f>
        <v>1.05</v>
      </c>
      <c r="J16440" s="29" t="n">
        <f aca="false">F16440*I16440</f>
        <v>44.7458445</v>
      </c>
    </row>
    <row r="16441" customFormat="false" ht="15" hidden="false" customHeight="false" outlineLevel="0" collapsed="false">
      <c r="A16441" s="28" t="n">
        <v>46265</v>
      </c>
      <c r="B16441" s="21" t="s">
        <v>135</v>
      </c>
      <c r="C16441" s="21" t="s">
        <v>140</v>
      </c>
      <c r="D16441" s="29" t="n">
        <v>155.282</v>
      </c>
      <c r="E16441" s="29" t="n">
        <f aca="false">D16441/10</f>
        <v>15.5282</v>
      </c>
      <c r="F16441" s="29" t="n">
        <f aca="false">(E16441+Einstellungen!$B$20)*(1+Einstellungen!$B$10)</f>
        <v>40.679198</v>
      </c>
      <c r="G16441" s="21" t="str">
        <f aca="false">IF(F16441&lt;Einstellungen!$B$5,"ja","nein")</f>
        <v>nein</v>
      </c>
      <c r="H16441" s="21" t="s">
        <v>35</v>
      </c>
      <c r="I16441" s="29" t="n">
        <f aca="false">INDEX(Einstellungen!$B$27:$B$50,24)</f>
        <v>0.8</v>
      </c>
      <c r="J16441" s="29" t="n">
        <f aca="false">F16441*I16441</f>
        <v>32.5433584</v>
      </c>
    </row>
    <row r="16442" customFormat="false" ht="15" hidden="false" customHeight="false" outlineLevel="0" collapsed="false">
      <c r="A16442" s="28" t="n">
        <v>46266</v>
      </c>
      <c r="B16442" s="21" t="s">
        <v>111</v>
      </c>
      <c r="C16442" s="21" t="s">
        <v>141</v>
      </c>
      <c r="D16442" s="29" t="n">
        <v>154.588</v>
      </c>
      <c r="E16442" s="29" t="n">
        <f aca="false">D16442/10</f>
        <v>15.4588</v>
      </c>
      <c r="F16442" s="29" t="n">
        <f aca="false">(E16442+Einstellungen!$B$20)*(1+Einstellungen!$B$10)</f>
        <v>40.596612</v>
      </c>
      <c r="G16442" s="21" t="str">
        <f aca="false">IF(F16442&lt;Einstellungen!$B$5,"ja","nein")</f>
        <v>nein</v>
      </c>
      <c r="H16442" s="21" t="s">
        <v>36</v>
      </c>
      <c r="I16442" s="29" t="n">
        <f aca="false">INDEX(Einstellungen!$B$27:$B$50,1)</f>
        <v>0.6</v>
      </c>
      <c r="J16442" s="29" t="n">
        <f aca="false">F16442*I16442</f>
        <v>24.3579672</v>
      </c>
    </row>
    <row r="16443" customFormat="false" ht="15" hidden="false" customHeight="false" outlineLevel="0" collapsed="false">
      <c r="A16443" s="28" t="n">
        <v>46266</v>
      </c>
      <c r="B16443" s="21" t="s">
        <v>113</v>
      </c>
      <c r="C16443" s="21" t="s">
        <v>141</v>
      </c>
      <c r="D16443" s="29" t="n">
        <v>146.608</v>
      </c>
      <c r="E16443" s="29" t="n">
        <f aca="false">D16443/10</f>
        <v>14.6608</v>
      </c>
      <c r="F16443" s="29" t="n">
        <f aca="false">(E16443+Einstellungen!$B$20)*(1+Einstellungen!$B$10)</f>
        <v>39.646992</v>
      </c>
      <c r="G16443" s="21" t="str">
        <f aca="false">IF(F16443&lt;Einstellungen!$B$5,"ja","nein")</f>
        <v>nein</v>
      </c>
      <c r="H16443" s="21" t="s">
        <v>36</v>
      </c>
      <c r="I16443" s="29" t="n">
        <f aca="false">INDEX(Einstellungen!$B$27:$B$50,2)</f>
        <v>0.5</v>
      </c>
      <c r="J16443" s="29" t="n">
        <f aca="false">F16443*I16443</f>
        <v>19.823496</v>
      </c>
    </row>
    <row r="16444" customFormat="false" ht="15" hidden="false" customHeight="false" outlineLevel="0" collapsed="false">
      <c r="A16444" s="28" t="n">
        <v>46266</v>
      </c>
      <c r="B16444" s="21" t="s">
        <v>114</v>
      </c>
      <c r="C16444" s="21" t="s">
        <v>141</v>
      </c>
      <c r="D16444" s="29" t="n">
        <v>141.37</v>
      </c>
      <c r="E16444" s="29" t="n">
        <f aca="false">D16444/10</f>
        <v>14.137</v>
      </c>
      <c r="F16444" s="29" t="n">
        <f aca="false">(E16444+Einstellungen!$B$20)*(1+Einstellungen!$B$10)</f>
        <v>39.02367</v>
      </c>
      <c r="G16444" s="21" t="str">
        <f aca="false">IF(F16444&lt;Einstellungen!$B$5,"ja","nein")</f>
        <v>nein</v>
      </c>
      <c r="H16444" s="21" t="s">
        <v>36</v>
      </c>
      <c r="I16444" s="29" t="n">
        <f aca="false">INDEX(Einstellungen!$B$27:$B$50,3)</f>
        <v>0.45</v>
      </c>
      <c r="J16444" s="29" t="n">
        <f aca="false">F16444*I16444</f>
        <v>17.5606515</v>
      </c>
    </row>
    <row r="16445" customFormat="false" ht="15" hidden="false" customHeight="false" outlineLevel="0" collapsed="false">
      <c r="A16445" s="28" t="n">
        <v>46266</v>
      </c>
      <c r="B16445" s="21" t="s">
        <v>115</v>
      </c>
      <c r="C16445" s="21" t="s">
        <v>141</v>
      </c>
      <c r="D16445" s="29" t="n">
        <v>142.303</v>
      </c>
      <c r="E16445" s="29" t="n">
        <f aca="false">D16445/10</f>
        <v>14.2303</v>
      </c>
      <c r="F16445" s="29" t="n">
        <f aca="false">(E16445+Einstellungen!$B$20)*(1+Einstellungen!$B$10)</f>
        <v>39.134697</v>
      </c>
      <c r="G16445" s="21" t="str">
        <f aca="false">IF(F16445&lt;Einstellungen!$B$5,"ja","nein")</f>
        <v>nein</v>
      </c>
      <c r="H16445" s="21" t="s">
        <v>36</v>
      </c>
      <c r="I16445" s="29" t="n">
        <f aca="false">INDEX(Einstellungen!$B$27:$B$50,4)</f>
        <v>0.45</v>
      </c>
      <c r="J16445" s="29" t="n">
        <f aca="false">F16445*I16445</f>
        <v>17.61061365</v>
      </c>
    </row>
    <row r="16446" customFormat="false" ht="15" hidden="false" customHeight="false" outlineLevel="0" collapsed="false">
      <c r="A16446" s="28" t="n">
        <v>46266</v>
      </c>
      <c r="B16446" s="21" t="s">
        <v>116</v>
      </c>
      <c r="C16446" s="21" t="s">
        <v>141</v>
      </c>
      <c r="D16446" s="29" t="n">
        <v>145.9</v>
      </c>
      <c r="E16446" s="29" t="n">
        <f aca="false">D16446/10</f>
        <v>14.59</v>
      </c>
      <c r="F16446" s="29" t="n">
        <f aca="false">(E16446+Einstellungen!$B$20)*(1+Einstellungen!$B$10)</f>
        <v>39.56274</v>
      </c>
      <c r="G16446" s="21" t="str">
        <f aca="false">IF(F16446&lt;Einstellungen!$B$5,"ja","nein")</f>
        <v>nein</v>
      </c>
      <c r="H16446" s="21" t="s">
        <v>36</v>
      </c>
      <c r="I16446" s="29" t="n">
        <f aca="false">INDEX(Einstellungen!$B$27:$B$50,5)</f>
        <v>0.45</v>
      </c>
      <c r="J16446" s="29" t="n">
        <f aca="false">F16446*I16446</f>
        <v>17.803233</v>
      </c>
    </row>
    <row r="16447" customFormat="false" ht="15" hidden="false" customHeight="false" outlineLevel="0" collapsed="false">
      <c r="A16447" s="28" t="n">
        <v>46266</v>
      </c>
      <c r="B16447" s="21" t="s">
        <v>117</v>
      </c>
      <c r="C16447" s="21" t="s">
        <v>141</v>
      </c>
      <c r="D16447" s="29" t="n">
        <v>156.678</v>
      </c>
      <c r="E16447" s="29" t="n">
        <f aca="false">D16447/10</f>
        <v>15.6678</v>
      </c>
      <c r="F16447" s="29" t="n">
        <f aca="false">(E16447+Einstellungen!$B$20)*(1+Einstellungen!$B$10)</f>
        <v>40.845322</v>
      </c>
      <c r="G16447" s="21" t="str">
        <f aca="false">IF(F16447&lt;Einstellungen!$B$5,"ja","nein")</f>
        <v>nein</v>
      </c>
      <c r="H16447" s="21" t="s">
        <v>36</v>
      </c>
      <c r="I16447" s="29" t="n">
        <f aca="false">INDEX(Einstellungen!$B$27:$B$50,6)</f>
        <v>0.5</v>
      </c>
      <c r="J16447" s="29" t="n">
        <f aca="false">F16447*I16447</f>
        <v>20.422661</v>
      </c>
    </row>
    <row r="16448" customFormat="false" ht="15" hidden="false" customHeight="false" outlineLevel="0" collapsed="false">
      <c r="A16448" s="28" t="n">
        <v>46266</v>
      </c>
      <c r="B16448" s="21" t="s">
        <v>118</v>
      </c>
      <c r="C16448" s="21" t="s">
        <v>141</v>
      </c>
      <c r="D16448" s="29" t="n">
        <v>188.458</v>
      </c>
      <c r="E16448" s="29" t="n">
        <f aca="false">D16448/10</f>
        <v>18.8458</v>
      </c>
      <c r="F16448" s="29" t="n">
        <f aca="false">(E16448+Einstellungen!$B$20)*(1+Einstellungen!$B$10)</f>
        <v>44.627142</v>
      </c>
      <c r="G16448" s="21" t="str">
        <f aca="false">IF(F16448&lt;Einstellungen!$B$5,"ja","nein")</f>
        <v>nein</v>
      </c>
      <c r="H16448" s="21" t="s">
        <v>36</v>
      </c>
      <c r="I16448" s="29" t="n">
        <f aca="false">INDEX(Einstellungen!$B$27:$B$50,7)</f>
        <v>0.7</v>
      </c>
      <c r="J16448" s="29" t="n">
        <f aca="false">F16448*I16448</f>
        <v>31.2389994</v>
      </c>
    </row>
    <row r="16449" customFormat="false" ht="15" hidden="false" customHeight="false" outlineLevel="0" collapsed="false">
      <c r="A16449" s="28" t="n">
        <v>46266</v>
      </c>
      <c r="B16449" s="21" t="s">
        <v>119</v>
      </c>
      <c r="C16449" s="21" t="s">
        <v>141</v>
      </c>
      <c r="D16449" s="29" t="n">
        <v>205.15</v>
      </c>
      <c r="E16449" s="29" t="n">
        <f aca="false">D16449/10</f>
        <v>20.515</v>
      </c>
      <c r="F16449" s="29" t="n">
        <f aca="false">(E16449+Einstellungen!$B$20)*(1+Einstellungen!$B$10)</f>
        <v>46.61349</v>
      </c>
      <c r="G16449" s="21" t="str">
        <f aca="false">IF(F16449&lt;Einstellungen!$B$5,"ja","nein")</f>
        <v>nein</v>
      </c>
      <c r="H16449" s="21" t="s">
        <v>36</v>
      </c>
      <c r="I16449" s="29" t="n">
        <f aca="false">INDEX(Einstellungen!$B$27:$B$50,8)</f>
        <v>0.95</v>
      </c>
      <c r="J16449" s="29" t="n">
        <f aca="false">F16449*I16449</f>
        <v>44.2828155</v>
      </c>
    </row>
    <row r="16450" customFormat="false" ht="15" hidden="false" customHeight="false" outlineLevel="0" collapsed="false">
      <c r="A16450" s="28" t="n">
        <v>46266</v>
      </c>
      <c r="B16450" s="21" t="s">
        <v>120</v>
      </c>
      <c r="C16450" s="21" t="s">
        <v>141</v>
      </c>
      <c r="D16450" s="29" t="n">
        <v>192.745</v>
      </c>
      <c r="E16450" s="29" t="n">
        <f aca="false">D16450/10</f>
        <v>19.2745</v>
      </c>
      <c r="F16450" s="29" t="n">
        <f aca="false">(E16450+Einstellungen!$B$20)*(1+Einstellungen!$B$10)</f>
        <v>45.137295</v>
      </c>
      <c r="G16450" s="21" t="str">
        <f aca="false">IF(F16450&lt;Einstellungen!$B$5,"ja","nein")</f>
        <v>nein</v>
      </c>
      <c r="H16450" s="21" t="s">
        <v>36</v>
      </c>
      <c r="I16450" s="29" t="n">
        <f aca="false">INDEX(Einstellungen!$B$27:$B$50,9)</f>
        <v>1.05</v>
      </c>
      <c r="J16450" s="29" t="n">
        <f aca="false">F16450*I16450</f>
        <v>47.39415975</v>
      </c>
    </row>
    <row r="16451" customFormat="false" ht="15" hidden="false" customHeight="false" outlineLevel="0" collapsed="false">
      <c r="A16451" s="28" t="n">
        <v>46266</v>
      </c>
      <c r="B16451" s="21" t="s">
        <v>121</v>
      </c>
      <c r="C16451" s="21" t="s">
        <v>141</v>
      </c>
      <c r="D16451" s="29" t="n">
        <v>149.458</v>
      </c>
      <c r="E16451" s="29" t="n">
        <f aca="false">D16451/10</f>
        <v>14.9458</v>
      </c>
      <c r="F16451" s="29" t="n">
        <f aca="false">(E16451+Einstellungen!$B$20)*(1+Einstellungen!$B$10)</f>
        <v>39.986142</v>
      </c>
      <c r="G16451" s="21" t="str">
        <f aca="false">IF(F16451&lt;Einstellungen!$B$5,"ja","nein")</f>
        <v>nein</v>
      </c>
      <c r="H16451" s="21" t="s">
        <v>36</v>
      </c>
      <c r="I16451" s="29" t="n">
        <f aca="false">INDEX(Einstellungen!$B$27:$B$50,10)</f>
        <v>1.05</v>
      </c>
      <c r="J16451" s="29" t="n">
        <f aca="false">F16451*I16451</f>
        <v>41.9854491</v>
      </c>
    </row>
    <row r="16452" customFormat="false" ht="15" hidden="false" customHeight="false" outlineLevel="0" collapsed="false">
      <c r="A16452" s="28" t="n">
        <v>46266</v>
      </c>
      <c r="B16452" s="21" t="s">
        <v>122</v>
      </c>
      <c r="C16452" s="21" t="s">
        <v>141</v>
      </c>
      <c r="D16452" s="29" t="n">
        <v>119.763</v>
      </c>
      <c r="E16452" s="29" t="n">
        <f aca="false">D16452/10</f>
        <v>11.9763</v>
      </c>
      <c r="F16452" s="29" t="n">
        <f aca="false">(E16452+Einstellungen!$B$20)*(1+Einstellungen!$B$10)</f>
        <v>36.452437</v>
      </c>
      <c r="G16452" s="21" t="str">
        <f aca="false">IF(F16452&lt;Einstellungen!$B$5,"ja","nein")</f>
        <v>nein</v>
      </c>
      <c r="H16452" s="21" t="s">
        <v>36</v>
      </c>
      <c r="I16452" s="29" t="n">
        <f aca="false">INDEX(Einstellungen!$B$27:$B$50,11)</f>
        <v>1.05</v>
      </c>
      <c r="J16452" s="29" t="n">
        <f aca="false">F16452*I16452</f>
        <v>38.27505885</v>
      </c>
    </row>
    <row r="16453" customFormat="false" ht="15" hidden="false" customHeight="false" outlineLevel="0" collapsed="false">
      <c r="A16453" s="28" t="n">
        <v>46266</v>
      </c>
      <c r="B16453" s="21" t="s">
        <v>123</v>
      </c>
      <c r="C16453" s="21" t="s">
        <v>141</v>
      </c>
      <c r="D16453" s="29" t="n">
        <v>89.998</v>
      </c>
      <c r="E16453" s="29" t="n">
        <f aca="false">D16453/10</f>
        <v>8.9998</v>
      </c>
      <c r="F16453" s="29" t="n">
        <f aca="false">(E16453+Einstellungen!$B$20)*(1+Einstellungen!$B$10)</f>
        <v>32.910402</v>
      </c>
      <c r="G16453" s="21" t="str">
        <f aca="false">IF(F16453&lt;Einstellungen!$B$5,"ja","nein")</f>
        <v>nein</v>
      </c>
      <c r="H16453" s="21" t="s">
        <v>36</v>
      </c>
      <c r="I16453" s="29" t="n">
        <f aca="false">INDEX(Einstellungen!$B$27:$B$50,12)</f>
        <v>1.1</v>
      </c>
      <c r="J16453" s="29" t="n">
        <f aca="false">F16453*I16453</f>
        <v>36.2014422</v>
      </c>
    </row>
    <row r="16454" customFormat="false" ht="15" hidden="false" customHeight="false" outlineLevel="0" collapsed="false">
      <c r="A16454" s="28" t="n">
        <v>46266</v>
      </c>
      <c r="B16454" s="21" t="s">
        <v>124</v>
      </c>
      <c r="C16454" s="21" t="s">
        <v>141</v>
      </c>
      <c r="D16454" s="29" t="n">
        <v>50.903</v>
      </c>
      <c r="E16454" s="29" t="n">
        <f aca="false">D16454/10</f>
        <v>5.0903</v>
      </c>
      <c r="F16454" s="29" t="n">
        <f aca="false">(E16454+Einstellungen!$B$20)*(1+Einstellungen!$B$10)</f>
        <v>28.258097</v>
      </c>
      <c r="G16454" s="21" t="str">
        <f aca="false">IF(F16454&lt;Einstellungen!$B$5,"ja","nein")</f>
        <v>ja</v>
      </c>
      <c r="H16454" s="21" t="s">
        <v>36</v>
      </c>
      <c r="I16454" s="29" t="n">
        <f aca="false">INDEX(Einstellungen!$B$27:$B$50,13)</f>
        <v>1.2</v>
      </c>
      <c r="J16454" s="29" t="n">
        <f aca="false">F16454*I16454</f>
        <v>33.9097164</v>
      </c>
    </row>
    <row r="16455" customFormat="false" ht="15" hidden="false" customHeight="false" outlineLevel="0" collapsed="false">
      <c r="A16455" s="28" t="n">
        <v>46266</v>
      </c>
      <c r="B16455" s="21" t="s">
        <v>125</v>
      </c>
      <c r="C16455" s="21" t="s">
        <v>141</v>
      </c>
      <c r="D16455" s="29" t="n">
        <v>29.123</v>
      </c>
      <c r="E16455" s="29" t="n">
        <f aca="false">D16455/10</f>
        <v>2.9123</v>
      </c>
      <c r="F16455" s="29" t="n">
        <f aca="false">(E16455+Einstellungen!$B$20)*(1+Einstellungen!$B$10)</f>
        <v>25.666277</v>
      </c>
      <c r="G16455" s="21" t="str">
        <f aca="false">IF(F16455&lt;Einstellungen!$B$5,"ja","nein")</f>
        <v>ja</v>
      </c>
      <c r="H16455" s="21" t="s">
        <v>36</v>
      </c>
      <c r="I16455" s="29" t="n">
        <f aca="false">INDEX(Einstellungen!$B$27:$B$50,14)</f>
        <v>1.15</v>
      </c>
      <c r="J16455" s="29" t="n">
        <f aca="false">F16455*I16455</f>
        <v>29.51621855</v>
      </c>
    </row>
    <row r="16456" customFormat="false" ht="15" hidden="false" customHeight="false" outlineLevel="0" collapsed="false">
      <c r="A16456" s="28" t="n">
        <v>46266</v>
      </c>
      <c r="B16456" s="21" t="s">
        <v>126</v>
      </c>
      <c r="C16456" s="21" t="s">
        <v>141</v>
      </c>
      <c r="D16456" s="29" t="n">
        <v>33.098</v>
      </c>
      <c r="E16456" s="29" t="n">
        <f aca="false">D16456/10</f>
        <v>3.3098</v>
      </c>
      <c r="F16456" s="29" t="n">
        <f aca="false">(E16456+Einstellungen!$B$20)*(1+Einstellungen!$B$10)</f>
        <v>26.139302</v>
      </c>
      <c r="G16456" s="21" t="str">
        <f aca="false">IF(F16456&lt;Einstellungen!$B$5,"ja","nein")</f>
        <v>ja</v>
      </c>
      <c r="H16456" s="21" t="s">
        <v>36</v>
      </c>
      <c r="I16456" s="29" t="n">
        <f aca="false">INDEX(Einstellungen!$B$27:$B$50,15)</f>
        <v>1</v>
      </c>
      <c r="J16456" s="29" t="n">
        <f aca="false">F16456*I16456</f>
        <v>26.139302</v>
      </c>
    </row>
    <row r="16457" customFormat="false" ht="15" hidden="false" customHeight="false" outlineLevel="0" collapsed="false">
      <c r="A16457" s="28" t="n">
        <v>46266</v>
      </c>
      <c r="B16457" s="21" t="s">
        <v>127</v>
      </c>
      <c r="C16457" s="21" t="s">
        <v>141</v>
      </c>
      <c r="D16457" s="29" t="n">
        <v>51.185</v>
      </c>
      <c r="E16457" s="29" t="n">
        <f aca="false">D16457/10</f>
        <v>5.1185</v>
      </c>
      <c r="F16457" s="29" t="n">
        <f aca="false">(E16457+Einstellungen!$B$20)*(1+Einstellungen!$B$10)</f>
        <v>28.291655</v>
      </c>
      <c r="G16457" s="21" t="str">
        <f aca="false">IF(F16457&lt;Einstellungen!$B$5,"ja","nein")</f>
        <v>ja</v>
      </c>
      <c r="H16457" s="21" t="s">
        <v>36</v>
      </c>
      <c r="I16457" s="29" t="n">
        <f aca="false">INDEX(Einstellungen!$B$27:$B$50,16)</f>
        <v>0.95</v>
      </c>
      <c r="J16457" s="29" t="n">
        <f aca="false">F16457*I16457</f>
        <v>26.87707225</v>
      </c>
    </row>
    <row r="16458" customFormat="false" ht="15" hidden="false" customHeight="false" outlineLevel="0" collapsed="false">
      <c r="A16458" s="28" t="n">
        <v>46266</v>
      </c>
      <c r="B16458" s="21" t="s">
        <v>128</v>
      </c>
      <c r="C16458" s="21" t="s">
        <v>141</v>
      </c>
      <c r="D16458" s="29" t="n">
        <v>94.067</v>
      </c>
      <c r="E16458" s="29" t="n">
        <f aca="false">D16458/10</f>
        <v>9.4067</v>
      </c>
      <c r="F16458" s="29" t="n">
        <f aca="false">(E16458+Einstellungen!$B$20)*(1+Einstellungen!$B$10)</f>
        <v>33.394613</v>
      </c>
      <c r="G16458" s="21" t="str">
        <f aca="false">IF(F16458&lt;Einstellungen!$B$5,"ja","nein")</f>
        <v>nein</v>
      </c>
      <c r="H16458" s="21" t="s">
        <v>36</v>
      </c>
      <c r="I16458" s="29" t="n">
        <f aca="false">INDEX(Einstellungen!$B$27:$B$50,17)</f>
        <v>0.95</v>
      </c>
      <c r="J16458" s="29" t="n">
        <f aca="false">F16458*I16458</f>
        <v>31.72488235</v>
      </c>
    </row>
    <row r="16459" customFormat="false" ht="15" hidden="false" customHeight="false" outlineLevel="0" collapsed="false">
      <c r="A16459" s="28" t="n">
        <v>46266</v>
      </c>
      <c r="B16459" s="21" t="s">
        <v>129</v>
      </c>
      <c r="C16459" s="21" t="s">
        <v>141</v>
      </c>
      <c r="D16459" s="29" t="n">
        <v>140.007</v>
      </c>
      <c r="E16459" s="29" t="n">
        <f aca="false">D16459/10</f>
        <v>14.0007</v>
      </c>
      <c r="F16459" s="29" t="n">
        <f aca="false">(E16459+Einstellungen!$B$20)*(1+Einstellungen!$B$10)</f>
        <v>38.861473</v>
      </c>
      <c r="G16459" s="21" t="str">
        <f aca="false">IF(F16459&lt;Einstellungen!$B$5,"ja","nein")</f>
        <v>nein</v>
      </c>
      <c r="H16459" s="21" t="s">
        <v>36</v>
      </c>
      <c r="I16459" s="29" t="n">
        <f aca="false">INDEX(Einstellungen!$B$27:$B$50,18)</f>
        <v>1.1</v>
      </c>
      <c r="J16459" s="29" t="n">
        <f aca="false">F16459*I16459</f>
        <v>42.7476203</v>
      </c>
    </row>
    <row r="16460" customFormat="false" ht="15" hidden="false" customHeight="false" outlineLevel="0" collapsed="false">
      <c r="A16460" s="28" t="n">
        <v>46266</v>
      </c>
      <c r="B16460" s="21" t="s">
        <v>130</v>
      </c>
      <c r="C16460" s="21" t="s">
        <v>141</v>
      </c>
      <c r="D16460" s="29" t="n">
        <v>177.257</v>
      </c>
      <c r="E16460" s="29" t="n">
        <f aca="false">D16460/10</f>
        <v>17.7257</v>
      </c>
      <c r="F16460" s="29" t="n">
        <f aca="false">(E16460+Einstellungen!$B$20)*(1+Einstellungen!$B$10)</f>
        <v>43.294223</v>
      </c>
      <c r="G16460" s="21" t="str">
        <f aca="false">IF(F16460&lt;Einstellungen!$B$5,"ja","nein")</f>
        <v>nein</v>
      </c>
      <c r="H16460" s="21" t="s">
        <v>36</v>
      </c>
      <c r="I16460" s="29" t="n">
        <f aca="false">INDEX(Einstellungen!$B$27:$B$50,19)</f>
        <v>1.35</v>
      </c>
      <c r="J16460" s="29" t="n">
        <f aca="false">F16460*I16460</f>
        <v>58.44720105</v>
      </c>
    </row>
    <row r="16461" customFormat="false" ht="15" hidden="false" customHeight="false" outlineLevel="0" collapsed="false">
      <c r="A16461" s="28" t="n">
        <v>46266</v>
      </c>
      <c r="B16461" s="21" t="s">
        <v>131</v>
      </c>
      <c r="C16461" s="21" t="s">
        <v>141</v>
      </c>
      <c r="D16461" s="29" t="n">
        <v>214.235</v>
      </c>
      <c r="E16461" s="29" t="n">
        <f aca="false">D16461/10</f>
        <v>21.4235</v>
      </c>
      <c r="F16461" s="29" t="n">
        <f aca="false">(E16461+Einstellungen!$B$20)*(1+Einstellungen!$B$10)</f>
        <v>47.694605</v>
      </c>
      <c r="G16461" s="21" t="str">
        <f aca="false">IF(F16461&lt;Einstellungen!$B$5,"ja","nein")</f>
        <v>nein</v>
      </c>
      <c r="H16461" s="21" t="s">
        <v>36</v>
      </c>
      <c r="I16461" s="29" t="n">
        <f aca="false">INDEX(Einstellungen!$B$27:$B$50,20)</f>
        <v>1.45</v>
      </c>
      <c r="J16461" s="29" t="n">
        <f aca="false">F16461*I16461</f>
        <v>69.15717725</v>
      </c>
    </row>
    <row r="16462" customFormat="false" ht="15" hidden="false" customHeight="false" outlineLevel="0" collapsed="false">
      <c r="A16462" s="28" t="n">
        <v>46266</v>
      </c>
      <c r="B16462" s="21" t="s">
        <v>132</v>
      </c>
      <c r="C16462" s="21" t="s">
        <v>141</v>
      </c>
      <c r="D16462" s="29" t="n">
        <v>231.6</v>
      </c>
      <c r="E16462" s="29" t="n">
        <f aca="false">D16462/10</f>
        <v>23.16</v>
      </c>
      <c r="F16462" s="29" t="n">
        <f aca="false">(E16462+Einstellungen!$B$20)*(1+Einstellungen!$B$10)</f>
        <v>49.76104</v>
      </c>
      <c r="G16462" s="21" t="str">
        <f aca="false">IF(F16462&lt;Einstellungen!$B$5,"ja","nein")</f>
        <v>nein</v>
      </c>
      <c r="H16462" s="21" t="s">
        <v>36</v>
      </c>
      <c r="I16462" s="29" t="n">
        <f aca="false">INDEX(Einstellungen!$B$27:$B$50,21)</f>
        <v>1.4</v>
      </c>
      <c r="J16462" s="29" t="n">
        <f aca="false">F16462*I16462</f>
        <v>69.665456</v>
      </c>
    </row>
    <row r="16463" customFormat="false" ht="15" hidden="false" customHeight="false" outlineLevel="0" collapsed="false">
      <c r="A16463" s="28" t="n">
        <v>46266</v>
      </c>
      <c r="B16463" s="21" t="s">
        <v>133</v>
      </c>
      <c r="C16463" s="21" t="s">
        <v>141</v>
      </c>
      <c r="D16463" s="29" t="n">
        <v>217.91</v>
      </c>
      <c r="E16463" s="29" t="n">
        <f aca="false">D16463/10</f>
        <v>21.791</v>
      </c>
      <c r="F16463" s="29" t="n">
        <f aca="false">(E16463+Einstellungen!$B$20)*(1+Einstellungen!$B$10)</f>
        <v>48.13193</v>
      </c>
      <c r="G16463" s="21" t="str">
        <f aca="false">IF(F16463&lt;Einstellungen!$B$5,"ja","nein")</f>
        <v>nein</v>
      </c>
      <c r="H16463" s="21" t="s">
        <v>36</v>
      </c>
      <c r="I16463" s="29" t="n">
        <f aca="false">INDEX(Einstellungen!$B$27:$B$50,22)</f>
        <v>1.25</v>
      </c>
      <c r="J16463" s="29" t="n">
        <f aca="false">F16463*I16463</f>
        <v>60.1649125</v>
      </c>
    </row>
    <row r="16464" customFormat="false" ht="15" hidden="false" customHeight="false" outlineLevel="0" collapsed="false">
      <c r="A16464" s="28" t="n">
        <v>46266</v>
      </c>
      <c r="B16464" s="21" t="s">
        <v>134</v>
      </c>
      <c r="C16464" s="21" t="s">
        <v>141</v>
      </c>
      <c r="D16464" s="29" t="n">
        <v>199.47</v>
      </c>
      <c r="E16464" s="29" t="n">
        <f aca="false">D16464/10</f>
        <v>19.947</v>
      </c>
      <c r="F16464" s="29" t="n">
        <f aca="false">(E16464+Einstellungen!$B$20)*(1+Einstellungen!$B$10)</f>
        <v>45.93757</v>
      </c>
      <c r="G16464" s="21" t="str">
        <f aca="false">IF(F16464&lt;Einstellungen!$B$5,"ja","nein")</f>
        <v>nein</v>
      </c>
      <c r="H16464" s="21" t="s">
        <v>36</v>
      </c>
      <c r="I16464" s="29" t="n">
        <f aca="false">INDEX(Einstellungen!$B$27:$B$50,23)</f>
        <v>1.05</v>
      </c>
      <c r="J16464" s="29" t="n">
        <f aca="false">F16464*I16464</f>
        <v>48.2344485</v>
      </c>
    </row>
    <row r="16465" customFormat="false" ht="15" hidden="false" customHeight="false" outlineLevel="0" collapsed="false">
      <c r="A16465" s="28" t="n">
        <v>46266</v>
      </c>
      <c r="B16465" s="21" t="s">
        <v>135</v>
      </c>
      <c r="C16465" s="21" t="s">
        <v>141</v>
      </c>
      <c r="D16465" s="29" t="n">
        <v>179.343</v>
      </c>
      <c r="E16465" s="29" t="n">
        <f aca="false">D16465/10</f>
        <v>17.9343</v>
      </c>
      <c r="F16465" s="29" t="n">
        <f aca="false">(E16465+Einstellungen!$B$20)*(1+Einstellungen!$B$10)</f>
        <v>43.542457</v>
      </c>
      <c r="G16465" s="21" t="str">
        <f aca="false">IF(F16465&lt;Einstellungen!$B$5,"ja","nein")</f>
        <v>nein</v>
      </c>
      <c r="H16465" s="21" t="s">
        <v>36</v>
      </c>
      <c r="I16465" s="29" t="n">
        <f aca="false">INDEX(Einstellungen!$B$27:$B$50,24)</f>
        <v>0.8</v>
      </c>
      <c r="J16465" s="29" t="n">
        <f aca="false">F16465*I16465</f>
        <v>34.8339656</v>
      </c>
    </row>
    <row r="16466" customFormat="false" ht="15" hidden="false" customHeight="false" outlineLevel="0" collapsed="false">
      <c r="A16466" s="28" t="n">
        <v>46267</v>
      </c>
      <c r="B16466" s="21" t="s">
        <v>111</v>
      </c>
      <c r="C16466" s="21" t="s">
        <v>112</v>
      </c>
      <c r="D16466" s="29" t="n">
        <v>170.715</v>
      </c>
      <c r="E16466" s="29" t="n">
        <f aca="false">D16466/10</f>
        <v>17.0715</v>
      </c>
      <c r="F16466" s="29" t="n">
        <f aca="false">(E16466+Einstellungen!$B$20)*(1+Einstellungen!$B$10)</f>
        <v>42.515725</v>
      </c>
      <c r="G16466" s="21" t="str">
        <f aca="false">IF(F16466&lt;Einstellungen!$B$5,"ja","nein")</f>
        <v>nein</v>
      </c>
      <c r="H16466" s="21" t="s">
        <v>36</v>
      </c>
      <c r="I16466" s="29" t="n">
        <f aca="false">INDEX(Einstellungen!$B$27:$B$50,1)</f>
        <v>0.6</v>
      </c>
      <c r="J16466" s="29" t="n">
        <f aca="false">F16466*I16466</f>
        <v>25.509435</v>
      </c>
    </row>
    <row r="16467" customFormat="false" ht="15" hidden="false" customHeight="false" outlineLevel="0" collapsed="false">
      <c r="A16467" s="28" t="n">
        <v>46267</v>
      </c>
      <c r="B16467" s="21" t="s">
        <v>113</v>
      </c>
      <c r="C16467" s="21" t="s">
        <v>112</v>
      </c>
      <c r="D16467" s="29" t="n">
        <v>162.17</v>
      </c>
      <c r="E16467" s="29" t="n">
        <f aca="false">D16467/10</f>
        <v>16.217</v>
      </c>
      <c r="F16467" s="29" t="n">
        <f aca="false">(E16467+Einstellungen!$B$20)*(1+Einstellungen!$B$10)</f>
        <v>41.49887</v>
      </c>
      <c r="G16467" s="21" t="str">
        <f aca="false">IF(F16467&lt;Einstellungen!$B$5,"ja","nein")</f>
        <v>nein</v>
      </c>
      <c r="H16467" s="21" t="s">
        <v>36</v>
      </c>
      <c r="I16467" s="29" t="n">
        <f aca="false">INDEX(Einstellungen!$B$27:$B$50,2)</f>
        <v>0.5</v>
      </c>
      <c r="J16467" s="29" t="n">
        <f aca="false">F16467*I16467</f>
        <v>20.749435</v>
      </c>
    </row>
    <row r="16468" customFormat="false" ht="15" hidden="false" customHeight="false" outlineLevel="0" collapsed="false">
      <c r="A16468" s="28" t="n">
        <v>46267</v>
      </c>
      <c r="B16468" s="21" t="s">
        <v>114</v>
      </c>
      <c r="C16468" s="21" t="s">
        <v>112</v>
      </c>
      <c r="D16468" s="29" t="n">
        <v>153.025</v>
      </c>
      <c r="E16468" s="29" t="n">
        <f aca="false">D16468/10</f>
        <v>15.3025</v>
      </c>
      <c r="F16468" s="29" t="n">
        <f aca="false">(E16468+Einstellungen!$B$20)*(1+Einstellungen!$B$10)</f>
        <v>40.410615</v>
      </c>
      <c r="G16468" s="21" t="str">
        <f aca="false">IF(F16468&lt;Einstellungen!$B$5,"ja","nein")</f>
        <v>nein</v>
      </c>
      <c r="H16468" s="21" t="s">
        <v>36</v>
      </c>
      <c r="I16468" s="29" t="n">
        <f aca="false">INDEX(Einstellungen!$B$27:$B$50,3)</f>
        <v>0.45</v>
      </c>
      <c r="J16468" s="29" t="n">
        <f aca="false">F16468*I16468</f>
        <v>18.18477675</v>
      </c>
    </row>
    <row r="16469" customFormat="false" ht="15" hidden="false" customHeight="false" outlineLevel="0" collapsed="false">
      <c r="A16469" s="28" t="n">
        <v>46267</v>
      </c>
      <c r="B16469" s="21" t="s">
        <v>115</v>
      </c>
      <c r="C16469" s="21" t="s">
        <v>112</v>
      </c>
      <c r="D16469" s="29" t="n">
        <v>148.605</v>
      </c>
      <c r="E16469" s="29" t="n">
        <f aca="false">D16469/10</f>
        <v>14.8605</v>
      </c>
      <c r="F16469" s="29" t="n">
        <f aca="false">(E16469+Einstellungen!$B$20)*(1+Einstellungen!$B$10)</f>
        <v>39.884635</v>
      </c>
      <c r="G16469" s="21" t="str">
        <f aca="false">IF(F16469&lt;Einstellungen!$B$5,"ja","nein")</f>
        <v>nein</v>
      </c>
      <c r="H16469" s="21" t="s">
        <v>36</v>
      </c>
      <c r="I16469" s="29" t="n">
        <f aca="false">INDEX(Einstellungen!$B$27:$B$50,4)</f>
        <v>0.45</v>
      </c>
      <c r="J16469" s="29" t="n">
        <f aca="false">F16469*I16469</f>
        <v>17.94808575</v>
      </c>
    </row>
    <row r="16470" customFormat="false" ht="15" hidden="false" customHeight="false" outlineLevel="0" collapsed="false">
      <c r="A16470" s="28" t="n">
        <v>46267</v>
      </c>
      <c r="B16470" s="21" t="s">
        <v>116</v>
      </c>
      <c r="C16470" s="21" t="s">
        <v>112</v>
      </c>
      <c r="D16470" s="29" t="n">
        <v>149.23</v>
      </c>
      <c r="E16470" s="29" t="n">
        <f aca="false">D16470/10</f>
        <v>14.923</v>
      </c>
      <c r="F16470" s="29" t="n">
        <f aca="false">(E16470+Einstellungen!$B$20)*(1+Einstellungen!$B$10)</f>
        <v>39.95901</v>
      </c>
      <c r="G16470" s="21" t="str">
        <f aca="false">IF(F16470&lt;Einstellungen!$B$5,"ja","nein")</f>
        <v>nein</v>
      </c>
      <c r="H16470" s="21" t="s">
        <v>36</v>
      </c>
      <c r="I16470" s="29" t="n">
        <f aca="false">INDEX(Einstellungen!$B$27:$B$50,5)</f>
        <v>0.45</v>
      </c>
      <c r="J16470" s="29" t="n">
        <f aca="false">F16470*I16470</f>
        <v>17.9815545</v>
      </c>
    </row>
    <row r="16471" customFormat="false" ht="15" hidden="false" customHeight="false" outlineLevel="0" collapsed="false">
      <c r="A16471" s="28" t="n">
        <v>46267</v>
      </c>
      <c r="B16471" s="21" t="s">
        <v>117</v>
      </c>
      <c r="C16471" s="21" t="s">
        <v>112</v>
      </c>
      <c r="D16471" s="29" t="n">
        <v>165.567</v>
      </c>
      <c r="E16471" s="29" t="n">
        <f aca="false">D16471/10</f>
        <v>16.5567</v>
      </c>
      <c r="F16471" s="29" t="n">
        <f aca="false">(E16471+Einstellungen!$B$20)*(1+Einstellungen!$B$10)</f>
        <v>41.903113</v>
      </c>
      <c r="G16471" s="21" t="str">
        <f aca="false">IF(F16471&lt;Einstellungen!$B$5,"ja","nein")</f>
        <v>nein</v>
      </c>
      <c r="H16471" s="21" t="s">
        <v>36</v>
      </c>
      <c r="I16471" s="29" t="n">
        <f aca="false">INDEX(Einstellungen!$B$27:$B$50,6)</f>
        <v>0.5</v>
      </c>
      <c r="J16471" s="29" t="n">
        <f aca="false">F16471*I16471</f>
        <v>20.9515565</v>
      </c>
    </row>
    <row r="16472" customFormat="false" ht="15" hidden="false" customHeight="false" outlineLevel="0" collapsed="false">
      <c r="A16472" s="28" t="n">
        <v>46267</v>
      </c>
      <c r="B16472" s="21" t="s">
        <v>118</v>
      </c>
      <c r="C16472" s="21" t="s">
        <v>112</v>
      </c>
      <c r="D16472" s="29" t="n">
        <v>194.485</v>
      </c>
      <c r="E16472" s="29" t="n">
        <f aca="false">D16472/10</f>
        <v>19.4485</v>
      </c>
      <c r="F16472" s="29" t="n">
        <f aca="false">(E16472+Einstellungen!$B$20)*(1+Einstellungen!$B$10)</f>
        <v>45.344355</v>
      </c>
      <c r="G16472" s="21" t="str">
        <f aca="false">IF(F16472&lt;Einstellungen!$B$5,"ja","nein")</f>
        <v>nein</v>
      </c>
      <c r="H16472" s="21" t="s">
        <v>36</v>
      </c>
      <c r="I16472" s="29" t="n">
        <f aca="false">INDEX(Einstellungen!$B$27:$B$50,7)</f>
        <v>0.7</v>
      </c>
      <c r="J16472" s="29" t="n">
        <f aca="false">F16472*I16472</f>
        <v>31.7410485</v>
      </c>
    </row>
    <row r="16473" customFormat="false" ht="15" hidden="false" customHeight="false" outlineLevel="0" collapsed="false">
      <c r="A16473" s="28" t="n">
        <v>46267</v>
      </c>
      <c r="B16473" s="21" t="s">
        <v>119</v>
      </c>
      <c r="C16473" s="21" t="s">
        <v>112</v>
      </c>
      <c r="D16473" s="29" t="n">
        <v>206.137</v>
      </c>
      <c r="E16473" s="29" t="n">
        <f aca="false">D16473/10</f>
        <v>20.6137</v>
      </c>
      <c r="F16473" s="29" t="n">
        <f aca="false">(E16473+Einstellungen!$B$20)*(1+Einstellungen!$B$10)</f>
        <v>46.730943</v>
      </c>
      <c r="G16473" s="21" t="str">
        <f aca="false">IF(F16473&lt;Einstellungen!$B$5,"ja","nein")</f>
        <v>nein</v>
      </c>
      <c r="H16473" s="21" t="s">
        <v>36</v>
      </c>
      <c r="I16473" s="29" t="n">
        <f aca="false">INDEX(Einstellungen!$B$27:$B$50,8)</f>
        <v>0.95</v>
      </c>
      <c r="J16473" s="29" t="n">
        <f aca="false">F16473*I16473</f>
        <v>44.39439585</v>
      </c>
    </row>
    <row r="16474" customFormat="false" ht="15" hidden="false" customHeight="false" outlineLevel="0" collapsed="false">
      <c r="A16474" s="28" t="n">
        <v>46267</v>
      </c>
      <c r="B16474" s="21" t="s">
        <v>120</v>
      </c>
      <c r="C16474" s="21" t="s">
        <v>112</v>
      </c>
      <c r="D16474" s="29" t="n">
        <v>198.01</v>
      </c>
      <c r="E16474" s="29" t="n">
        <f aca="false">D16474/10</f>
        <v>19.801</v>
      </c>
      <c r="F16474" s="29" t="n">
        <f aca="false">(E16474+Einstellungen!$B$20)*(1+Einstellungen!$B$10)</f>
        <v>45.76383</v>
      </c>
      <c r="G16474" s="21" t="str">
        <f aca="false">IF(F16474&lt;Einstellungen!$B$5,"ja","nein")</f>
        <v>nein</v>
      </c>
      <c r="H16474" s="21" t="s">
        <v>36</v>
      </c>
      <c r="I16474" s="29" t="n">
        <f aca="false">INDEX(Einstellungen!$B$27:$B$50,9)</f>
        <v>1.05</v>
      </c>
      <c r="J16474" s="29" t="n">
        <f aca="false">F16474*I16474</f>
        <v>48.0520215</v>
      </c>
    </row>
    <row r="16475" customFormat="false" ht="15" hidden="false" customHeight="false" outlineLevel="0" collapsed="false">
      <c r="A16475" s="28" t="n">
        <v>46267</v>
      </c>
      <c r="B16475" s="21" t="s">
        <v>121</v>
      </c>
      <c r="C16475" s="21" t="s">
        <v>112</v>
      </c>
      <c r="D16475" s="29" t="n">
        <v>169.095</v>
      </c>
      <c r="E16475" s="29" t="n">
        <f aca="false">D16475/10</f>
        <v>16.9095</v>
      </c>
      <c r="F16475" s="29" t="n">
        <f aca="false">(E16475+Einstellungen!$B$20)*(1+Einstellungen!$B$10)</f>
        <v>42.322945</v>
      </c>
      <c r="G16475" s="21" t="str">
        <f aca="false">IF(F16475&lt;Einstellungen!$B$5,"ja","nein")</f>
        <v>nein</v>
      </c>
      <c r="H16475" s="21" t="s">
        <v>36</v>
      </c>
      <c r="I16475" s="29" t="n">
        <f aca="false">INDEX(Einstellungen!$B$27:$B$50,10)</f>
        <v>1.05</v>
      </c>
      <c r="J16475" s="29" t="n">
        <f aca="false">F16475*I16475</f>
        <v>44.43909225</v>
      </c>
    </row>
    <row r="16476" customFormat="false" ht="15" hidden="false" customHeight="false" outlineLevel="0" collapsed="false">
      <c r="A16476" s="28" t="n">
        <v>46267</v>
      </c>
      <c r="B16476" s="21" t="s">
        <v>122</v>
      </c>
      <c r="C16476" s="21" t="s">
        <v>112</v>
      </c>
      <c r="D16476" s="29" t="n">
        <v>136.125</v>
      </c>
      <c r="E16476" s="29" t="n">
        <f aca="false">D16476/10</f>
        <v>13.6125</v>
      </c>
      <c r="F16476" s="29" t="n">
        <f aca="false">(E16476+Einstellungen!$B$20)*(1+Einstellungen!$B$10)</f>
        <v>38.399515</v>
      </c>
      <c r="G16476" s="21" t="str">
        <f aca="false">IF(F16476&lt;Einstellungen!$B$5,"ja","nein")</f>
        <v>nein</v>
      </c>
      <c r="H16476" s="21" t="s">
        <v>36</v>
      </c>
      <c r="I16476" s="29" t="n">
        <f aca="false">INDEX(Einstellungen!$B$27:$B$50,11)</f>
        <v>1.05</v>
      </c>
      <c r="J16476" s="29" t="n">
        <f aca="false">F16476*I16476</f>
        <v>40.31949075</v>
      </c>
    </row>
    <row r="16477" customFormat="false" ht="15" hidden="false" customHeight="false" outlineLevel="0" collapsed="false">
      <c r="A16477" s="28" t="n">
        <v>46267</v>
      </c>
      <c r="B16477" s="21" t="s">
        <v>123</v>
      </c>
      <c r="C16477" s="21" t="s">
        <v>112</v>
      </c>
      <c r="D16477" s="29" t="n">
        <v>115.052</v>
      </c>
      <c r="E16477" s="29" t="n">
        <f aca="false">D16477/10</f>
        <v>11.5052</v>
      </c>
      <c r="F16477" s="29" t="n">
        <f aca="false">(E16477+Einstellungen!$B$20)*(1+Einstellungen!$B$10)</f>
        <v>35.891828</v>
      </c>
      <c r="G16477" s="21" t="str">
        <f aca="false">IF(F16477&lt;Einstellungen!$B$5,"ja","nein")</f>
        <v>nein</v>
      </c>
      <c r="H16477" s="21" t="s">
        <v>36</v>
      </c>
      <c r="I16477" s="29" t="n">
        <f aca="false">INDEX(Einstellungen!$B$27:$B$50,12)</f>
        <v>1.1</v>
      </c>
      <c r="J16477" s="29" t="n">
        <f aca="false">F16477*I16477</f>
        <v>39.4810108</v>
      </c>
    </row>
    <row r="16478" customFormat="false" ht="15" hidden="false" customHeight="false" outlineLevel="0" collapsed="false">
      <c r="A16478" s="28" t="n">
        <v>46267</v>
      </c>
      <c r="B16478" s="21" t="s">
        <v>124</v>
      </c>
      <c r="C16478" s="21" t="s">
        <v>112</v>
      </c>
      <c r="D16478" s="29" t="n">
        <v>104.328</v>
      </c>
      <c r="E16478" s="29" t="n">
        <f aca="false">D16478/10</f>
        <v>10.4328</v>
      </c>
      <c r="F16478" s="29" t="n">
        <f aca="false">(E16478+Einstellungen!$B$20)*(1+Einstellungen!$B$10)</f>
        <v>34.615672</v>
      </c>
      <c r="G16478" s="21" t="str">
        <f aca="false">IF(F16478&lt;Einstellungen!$B$5,"ja","nein")</f>
        <v>nein</v>
      </c>
      <c r="H16478" s="21" t="s">
        <v>36</v>
      </c>
      <c r="I16478" s="29" t="n">
        <f aca="false">INDEX(Einstellungen!$B$27:$B$50,13)</f>
        <v>1.2</v>
      </c>
      <c r="J16478" s="29" t="n">
        <f aca="false">F16478*I16478</f>
        <v>41.5388064</v>
      </c>
    </row>
    <row r="16479" customFormat="false" ht="15" hidden="false" customHeight="false" outlineLevel="0" collapsed="false">
      <c r="A16479" s="28" t="n">
        <v>46267</v>
      </c>
      <c r="B16479" s="21" t="s">
        <v>125</v>
      </c>
      <c r="C16479" s="21" t="s">
        <v>112</v>
      </c>
      <c r="D16479" s="29" t="n">
        <v>91.667</v>
      </c>
      <c r="E16479" s="29" t="n">
        <f aca="false">D16479/10</f>
        <v>9.1667</v>
      </c>
      <c r="F16479" s="29" t="n">
        <f aca="false">(E16479+Einstellungen!$B$20)*(1+Einstellungen!$B$10)</f>
        <v>33.109013</v>
      </c>
      <c r="G16479" s="21" t="str">
        <f aca="false">IF(F16479&lt;Einstellungen!$B$5,"ja","nein")</f>
        <v>nein</v>
      </c>
      <c r="H16479" s="21" t="s">
        <v>36</v>
      </c>
      <c r="I16479" s="29" t="n">
        <f aca="false">INDEX(Einstellungen!$B$27:$B$50,14)</f>
        <v>1.15</v>
      </c>
      <c r="J16479" s="29" t="n">
        <f aca="false">F16479*I16479</f>
        <v>38.07536495</v>
      </c>
    </row>
    <row r="16480" customFormat="false" ht="15" hidden="false" customHeight="false" outlineLevel="0" collapsed="false">
      <c r="A16480" s="28" t="n">
        <v>46267</v>
      </c>
      <c r="B16480" s="21" t="s">
        <v>126</v>
      </c>
      <c r="C16480" s="21" t="s">
        <v>112</v>
      </c>
      <c r="D16480" s="29" t="n">
        <v>99.112</v>
      </c>
      <c r="E16480" s="29" t="n">
        <f aca="false">D16480/10</f>
        <v>9.9112</v>
      </c>
      <c r="F16480" s="29" t="n">
        <f aca="false">(E16480+Einstellungen!$B$20)*(1+Einstellungen!$B$10)</f>
        <v>33.994968</v>
      </c>
      <c r="G16480" s="21" t="str">
        <f aca="false">IF(F16480&lt;Einstellungen!$B$5,"ja","nein")</f>
        <v>nein</v>
      </c>
      <c r="H16480" s="21" t="s">
        <v>36</v>
      </c>
      <c r="I16480" s="29" t="n">
        <f aca="false">INDEX(Einstellungen!$B$27:$B$50,15)</f>
        <v>1</v>
      </c>
      <c r="J16480" s="29" t="n">
        <f aca="false">F16480*I16480</f>
        <v>33.994968</v>
      </c>
    </row>
    <row r="16481" customFormat="false" ht="15" hidden="false" customHeight="false" outlineLevel="0" collapsed="false">
      <c r="A16481" s="28" t="n">
        <v>46267</v>
      </c>
      <c r="B16481" s="21" t="s">
        <v>127</v>
      </c>
      <c r="C16481" s="21" t="s">
        <v>112</v>
      </c>
      <c r="D16481" s="29" t="n">
        <v>110.395</v>
      </c>
      <c r="E16481" s="29" t="n">
        <f aca="false">D16481/10</f>
        <v>11.0395</v>
      </c>
      <c r="F16481" s="29" t="n">
        <f aca="false">(E16481+Einstellungen!$B$20)*(1+Einstellungen!$B$10)</f>
        <v>35.337645</v>
      </c>
      <c r="G16481" s="21" t="str">
        <f aca="false">IF(F16481&lt;Einstellungen!$B$5,"ja","nein")</f>
        <v>nein</v>
      </c>
      <c r="H16481" s="21" t="s">
        <v>36</v>
      </c>
      <c r="I16481" s="29" t="n">
        <f aca="false">INDEX(Einstellungen!$B$27:$B$50,16)</f>
        <v>0.95</v>
      </c>
      <c r="J16481" s="29" t="n">
        <f aca="false">F16481*I16481</f>
        <v>33.57076275</v>
      </c>
    </row>
    <row r="16482" customFormat="false" ht="15" hidden="false" customHeight="false" outlineLevel="0" collapsed="false">
      <c r="A16482" s="28" t="n">
        <v>46267</v>
      </c>
      <c r="B16482" s="21" t="s">
        <v>128</v>
      </c>
      <c r="C16482" s="21" t="s">
        <v>112</v>
      </c>
      <c r="D16482" s="29" t="n">
        <v>134.438</v>
      </c>
      <c r="E16482" s="29" t="n">
        <f aca="false">D16482/10</f>
        <v>13.4438</v>
      </c>
      <c r="F16482" s="29" t="n">
        <f aca="false">(E16482+Einstellungen!$B$20)*(1+Einstellungen!$B$10)</f>
        <v>38.198762</v>
      </c>
      <c r="G16482" s="21" t="str">
        <f aca="false">IF(F16482&lt;Einstellungen!$B$5,"ja","nein")</f>
        <v>nein</v>
      </c>
      <c r="H16482" s="21" t="s">
        <v>36</v>
      </c>
      <c r="I16482" s="29" t="n">
        <f aca="false">INDEX(Einstellungen!$B$27:$B$50,17)</f>
        <v>0.95</v>
      </c>
      <c r="J16482" s="29" t="n">
        <f aca="false">F16482*I16482</f>
        <v>36.2888239</v>
      </c>
    </row>
    <row r="16483" customFormat="false" ht="15" hidden="false" customHeight="false" outlineLevel="0" collapsed="false">
      <c r="A16483" s="28" t="n">
        <v>46267</v>
      </c>
      <c r="B16483" s="21" t="s">
        <v>129</v>
      </c>
      <c r="C16483" s="21" t="s">
        <v>112</v>
      </c>
      <c r="D16483" s="29" t="n">
        <v>168.438</v>
      </c>
      <c r="E16483" s="29" t="n">
        <f aca="false">D16483/10</f>
        <v>16.8438</v>
      </c>
      <c r="F16483" s="29" t="n">
        <f aca="false">(E16483+Einstellungen!$B$20)*(1+Einstellungen!$B$10)</f>
        <v>42.244762</v>
      </c>
      <c r="G16483" s="21" t="str">
        <f aca="false">IF(F16483&lt;Einstellungen!$B$5,"ja","nein")</f>
        <v>nein</v>
      </c>
      <c r="H16483" s="21" t="s">
        <v>36</v>
      </c>
      <c r="I16483" s="29" t="n">
        <f aca="false">INDEX(Einstellungen!$B$27:$B$50,18)</f>
        <v>1.1</v>
      </c>
      <c r="J16483" s="29" t="n">
        <f aca="false">F16483*I16483</f>
        <v>46.4692382</v>
      </c>
    </row>
    <row r="16484" customFormat="false" ht="15" hidden="false" customHeight="false" outlineLevel="0" collapsed="false">
      <c r="A16484" s="28" t="n">
        <v>46267</v>
      </c>
      <c r="B16484" s="21" t="s">
        <v>130</v>
      </c>
      <c r="C16484" s="21" t="s">
        <v>112</v>
      </c>
      <c r="D16484" s="29" t="n">
        <v>196.94</v>
      </c>
      <c r="E16484" s="29" t="n">
        <f aca="false">D16484/10</f>
        <v>19.694</v>
      </c>
      <c r="F16484" s="29" t="n">
        <f aca="false">(E16484+Einstellungen!$B$20)*(1+Einstellungen!$B$10)</f>
        <v>45.6365</v>
      </c>
      <c r="G16484" s="21" t="str">
        <f aca="false">IF(F16484&lt;Einstellungen!$B$5,"ja","nein")</f>
        <v>nein</v>
      </c>
      <c r="H16484" s="21" t="s">
        <v>36</v>
      </c>
      <c r="I16484" s="29" t="n">
        <f aca="false">INDEX(Einstellungen!$B$27:$B$50,19)</f>
        <v>1.35</v>
      </c>
      <c r="J16484" s="29" t="n">
        <f aca="false">F16484*I16484</f>
        <v>61.609275</v>
      </c>
    </row>
    <row r="16485" customFormat="false" ht="15" hidden="false" customHeight="false" outlineLevel="0" collapsed="false">
      <c r="A16485" s="28" t="n">
        <v>46267</v>
      </c>
      <c r="B16485" s="21" t="s">
        <v>131</v>
      </c>
      <c r="C16485" s="21" t="s">
        <v>112</v>
      </c>
      <c r="D16485" s="29" t="n">
        <v>238.852</v>
      </c>
      <c r="E16485" s="29" t="n">
        <f aca="false">D16485/10</f>
        <v>23.8852</v>
      </c>
      <c r="F16485" s="29" t="n">
        <f aca="false">(E16485+Einstellungen!$B$20)*(1+Einstellungen!$B$10)</f>
        <v>50.624028</v>
      </c>
      <c r="G16485" s="21" t="str">
        <f aca="false">IF(F16485&lt;Einstellungen!$B$5,"ja","nein")</f>
        <v>nein</v>
      </c>
      <c r="H16485" s="21" t="s">
        <v>36</v>
      </c>
      <c r="I16485" s="29" t="n">
        <f aca="false">INDEX(Einstellungen!$B$27:$B$50,20)</f>
        <v>1.45</v>
      </c>
      <c r="J16485" s="29" t="n">
        <f aca="false">F16485*I16485</f>
        <v>73.4048406</v>
      </c>
    </row>
    <row r="16486" customFormat="false" ht="15" hidden="false" customHeight="false" outlineLevel="0" collapsed="false">
      <c r="A16486" s="28" t="n">
        <v>46267</v>
      </c>
      <c r="B16486" s="21" t="s">
        <v>132</v>
      </c>
      <c r="C16486" s="21" t="s">
        <v>112</v>
      </c>
      <c r="D16486" s="29" t="n">
        <v>243.197</v>
      </c>
      <c r="E16486" s="29" t="n">
        <f aca="false">D16486/10</f>
        <v>24.3197</v>
      </c>
      <c r="F16486" s="29" t="n">
        <f aca="false">(E16486+Einstellungen!$B$20)*(1+Einstellungen!$B$10)</f>
        <v>51.141083</v>
      </c>
      <c r="G16486" s="21" t="str">
        <f aca="false">IF(F16486&lt;Einstellungen!$B$5,"ja","nein")</f>
        <v>nein</v>
      </c>
      <c r="H16486" s="21" t="s">
        <v>36</v>
      </c>
      <c r="I16486" s="29" t="n">
        <f aca="false">INDEX(Einstellungen!$B$27:$B$50,21)</f>
        <v>1.4</v>
      </c>
      <c r="J16486" s="29" t="n">
        <f aca="false">F16486*I16486</f>
        <v>71.5975162</v>
      </c>
    </row>
    <row r="16487" customFormat="false" ht="15" hidden="false" customHeight="false" outlineLevel="0" collapsed="false">
      <c r="A16487" s="28" t="n">
        <v>46267</v>
      </c>
      <c r="B16487" s="21" t="s">
        <v>133</v>
      </c>
      <c r="C16487" s="21" t="s">
        <v>112</v>
      </c>
      <c r="D16487" s="29" t="n">
        <v>213.87</v>
      </c>
      <c r="E16487" s="29" t="n">
        <f aca="false">D16487/10</f>
        <v>21.387</v>
      </c>
      <c r="F16487" s="29" t="n">
        <f aca="false">(E16487+Einstellungen!$B$20)*(1+Einstellungen!$B$10)</f>
        <v>47.65117</v>
      </c>
      <c r="G16487" s="21" t="str">
        <f aca="false">IF(F16487&lt;Einstellungen!$B$5,"ja","nein")</f>
        <v>nein</v>
      </c>
      <c r="H16487" s="21" t="s">
        <v>36</v>
      </c>
      <c r="I16487" s="29" t="n">
        <f aca="false">INDEX(Einstellungen!$B$27:$B$50,22)</f>
        <v>1.25</v>
      </c>
      <c r="J16487" s="29" t="n">
        <f aca="false">F16487*I16487</f>
        <v>59.5639625</v>
      </c>
    </row>
    <row r="16488" customFormat="false" ht="15" hidden="false" customHeight="false" outlineLevel="0" collapsed="false">
      <c r="A16488" s="28" t="n">
        <v>46267</v>
      </c>
      <c r="B16488" s="21" t="s">
        <v>134</v>
      </c>
      <c r="C16488" s="21" t="s">
        <v>112</v>
      </c>
      <c r="D16488" s="29" t="n">
        <v>194.94</v>
      </c>
      <c r="E16488" s="29" t="n">
        <f aca="false">D16488/10</f>
        <v>19.494</v>
      </c>
      <c r="F16488" s="29" t="n">
        <f aca="false">(E16488+Einstellungen!$B$20)*(1+Einstellungen!$B$10)</f>
        <v>45.3985</v>
      </c>
      <c r="G16488" s="21" t="str">
        <f aca="false">IF(F16488&lt;Einstellungen!$B$5,"ja","nein")</f>
        <v>nein</v>
      </c>
      <c r="H16488" s="21" t="s">
        <v>36</v>
      </c>
      <c r="I16488" s="29" t="n">
        <f aca="false">INDEX(Einstellungen!$B$27:$B$50,23)</f>
        <v>1.05</v>
      </c>
      <c r="J16488" s="29" t="n">
        <f aca="false">F16488*I16488</f>
        <v>47.668425</v>
      </c>
    </row>
    <row r="16489" customFormat="false" ht="15" hidden="false" customHeight="false" outlineLevel="0" collapsed="false">
      <c r="A16489" s="28" t="n">
        <v>46267</v>
      </c>
      <c r="B16489" s="21" t="s">
        <v>135</v>
      </c>
      <c r="C16489" s="21" t="s">
        <v>112</v>
      </c>
      <c r="D16489" s="29" t="n">
        <v>165.213</v>
      </c>
      <c r="E16489" s="29" t="n">
        <f aca="false">D16489/10</f>
        <v>16.5213</v>
      </c>
      <c r="F16489" s="29" t="n">
        <f aca="false">(E16489+Einstellungen!$B$20)*(1+Einstellungen!$B$10)</f>
        <v>41.860987</v>
      </c>
      <c r="G16489" s="21" t="str">
        <f aca="false">IF(F16489&lt;Einstellungen!$B$5,"ja","nein")</f>
        <v>nein</v>
      </c>
      <c r="H16489" s="21" t="s">
        <v>36</v>
      </c>
      <c r="I16489" s="29" t="n">
        <f aca="false">INDEX(Einstellungen!$B$27:$B$50,24)</f>
        <v>0.8</v>
      </c>
      <c r="J16489" s="29" t="n">
        <f aca="false">F16489*I16489</f>
        <v>33.4887896</v>
      </c>
    </row>
    <row r="16490" customFormat="false" ht="15" hidden="false" customHeight="false" outlineLevel="0" collapsed="false">
      <c r="A16490" s="28" t="n">
        <v>46268</v>
      </c>
      <c r="B16490" s="21" t="s">
        <v>111</v>
      </c>
      <c r="C16490" s="21" t="s">
        <v>136</v>
      </c>
      <c r="D16490" s="29" t="n">
        <v>178.635</v>
      </c>
      <c r="E16490" s="29" t="n">
        <f aca="false">D16490/10</f>
        <v>17.8635</v>
      </c>
      <c r="F16490" s="29" t="n">
        <f aca="false">(E16490+Einstellungen!$B$20)*(1+Einstellungen!$B$10)</f>
        <v>43.458205</v>
      </c>
      <c r="G16490" s="21" t="str">
        <f aca="false">IF(F16490&lt;Einstellungen!$B$5,"ja","nein")</f>
        <v>nein</v>
      </c>
      <c r="H16490" s="21" t="s">
        <v>36</v>
      </c>
      <c r="I16490" s="29" t="n">
        <f aca="false">INDEX(Einstellungen!$B$27:$B$50,1)</f>
        <v>0.6</v>
      </c>
      <c r="J16490" s="29" t="n">
        <f aca="false">F16490*I16490</f>
        <v>26.074923</v>
      </c>
    </row>
    <row r="16491" customFormat="false" ht="15" hidden="false" customHeight="false" outlineLevel="0" collapsed="false">
      <c r="A16491" s="28" t="n">
        <v>46268</v>
      </c>
      <c r="B16491" s="21" t="s">
        <v>113</v>
      </c>
      <c r="C16491" s="21" t="s">
        <v>136</v>
      </c>
      <c r="D16491" s="29" t="n">
        <v>170.373</v>
      </c>
      <c r="E16491" s="29" t="n">
        <f aca="false">D16491/10</f>
        <v>17.0373</v>
      </c>
      <c r="F16491" s="29" t="n">
        <f aca="false">(E16491+Einstellungen!$B$20)*(1+Einstellungen!$B$10)</f>
        <v>42.475027</v>
      </c>
      <c r="G16491" s="21" t="str">
        <f aca="false">IF(F16491&lt;Einstellungen!$B$5,"ja","nein")</f>
        <v>nein</v>
      </c>
      <c r="H16491" s="21" t="s">
        <v>36</v>
      </c>
      <c r="I16491" s="29" t="n">
        <f aca="false">INDEX(Einstellungen!$B$27:$B$50,2)</f>
        <v>0.5</v>
      </c>
      <c r="J16491" s="29" t="n">
        <f aca="false">F16491*I16491</f>
        <v>21.2375135</v>
      </c>
    </row>
    <row r="16492" customFormat="false" ht="15" hidden="false" customHeight="false" outlineLevel="0" collapsed="false">
      <c r="A16492" s="28" t="n">
        <v>46268</v>
      </c>
      <c r="B16492" s="21" t="s">
        <v>114</v>
      </c>
      <c r="C16492" s="21" t="s">
        <v>136</v>
      </c>
      <c r="D16492" s="29" t="n">
        <v>155.525</v>
      </c>
      <c r="E16492" s="29" t="n">
        <f aca="false">D16492/10</f>
        <v>15.5525</v>
      </c>
      <c r="F16492" s="29" t="n">
        <f aca="false">(E16492+Einstellungen!$B$20)*(1+Einstellungen!$B$10)</f>
        <v>40.708115</v>
      </c>
      <c r="G16492" s="21" t="str">
        <f aca="false">IF(F16492&lt;Einstellungen!$B$5,"ja","nein")</f>
        <v>nein</v>
      </c>
      <c r="H16492" s="21" t="s">
        <v>36</v>
      </c>
      <c r="I16492" s="29" t="n">
        <f aca="false">INDEX(Einstellungen!$B$27:$B$50,3)</f>
        <v>0.45</v>
      </c>
      <c r="J16492" s="29" t="n">
        <f aca="false">F16492*I16492</f>
        <v>18.31865175</v>
      </c>
    </row>
    <row r="16493" customFormat="false" ht="15" hidden="false" customHeight="false" outlineLevel="0" collapsed="false">
      <c r="A16493" s="28" t="n">
        <v>46268</v>
      </c>
      <c r="B16493" s="21" t="s">
        <v>115</v>
      </c>
      <c r="C16493" s="21" t="s">
        <v>136</v>
      </c>
      <c r="D16493" s="29" t="n">
        <v>146.002</v>
      </c>
      <c r="E16493" s="29" t="n">
        <f aca="false">D16493/10</f>
        <v>14.6002</v>
      </c>
      <c r="F16493" s="29" t="n">
        <f aca="false">(E16493+Einstellungen!$B$20)*(1+Einstellungen!$B$10)</f>
        <v>39.574878</v>
      </c>
      <c r="G16493" s="21" t="str">
        <f aca="false">IF(F16493&lt;Einstellungen!$B$5,"ja","nein")</f>
        <v>nein</v>
      </c>
      <c r="H16493" s="21" t="s">
        <v>36</v>
      </c>
      <c r="I16493" s="29" t="n">
        <f aca="false">INDEX(Einstellungen!$B$27:$B$50,4)</f>
        <v>0.45</v>
      </c>
      <c r="J16493" s="29" t="n">
        <f aca="false">F16493*I16493</f>
        <v>17.8086951</v>
      </c>
    </row>
    <row r="16494" customFormat="false" ht="15" hidden="false" customHeight="false" outlineLevel="0" collapsed="false">
      <c r="A16494" s="28" t="n">
        <v>46268</v>
      </c>
      <c r="B16494" s="21" t="s">
        <v>116</v>
      </c>
      <c r="C16494" s="21" t="s">
        <v>136</v>
      </c>
      <c r="D16494" s="29" t="n">
        <v>143.145</v>
      </c>
      <c r="E16494" s="29" t="n">
        <f aca="false">D16494/10</f>
        <v>14.3145</v>
      </c>
      <c r="F16494" s="29" t="n">
        <f aca="false">(E16494+Einstellungen!$B$20)*(1+Einstellungen!$B$10)</f>
        <v>39.234895</v>
      </c>
      <c r="G16494" s="21" t="str">
        <f aca="false">IF(F16494&lt;Einstellungen!$B$5,"ja","nein")</f>
        <v>nein</v>
      </c>
      <c r="H16494" s="21" t="s">
        <v>36</v>
      </c>
      <c r="I16494" s="29" t="n">
        <f aca="false">INDEX(Einstellungen!$B$27:$B$50,5)</f>
        <v>0.45</v>
      </c>
      <c r="J16494" s="29" t="n">
        <f aca="false">F16494*I16494</f>
        <v>17.65570275</v>
      </c>
    </row>
    <row r="16495" customFormat="false" ht="15" hidden="false" customHeight="false" outlineLevel="0" collapsed="false">
      <c r="A16495" s="28" t="n">
        <v>46268</v>
      </c>
      <c r="B16495" s="21" t="s">
        <v>117</v>
      </c>
      <c r="C16495" s="21" t="s">
        <v>136</v>
      </c>
      <c r="D16495" s="29" t="n">
        <v>147.178</v>
      </c>
      <c r="E16495" s="29" t="n">
        <f aca="false">D16495/10</f>
        <v>14.7178</v>
      </c>
      <c r="F16495" s="29" t="n">
        <f aca="false">(E16495+Einstellungen!$B$20)*(1+Einstellungen!$B$10)</f>
        <v>39.714822</v>
      </c>
      <c r="G16495" s="21" t="str">
        <f aca="false">IF(F16495&lt;Einstellungen!$B$5,"ja","nein")</f>
        <v>nein</v>
      </c>
      <c r="H16495" s="21" t="s">
        <v>36</v>
      </c>
      <c r="I16495" s="29" t="n">
        <f aca="false">INDEX(Einstellungen!$B$27:$B$50,6)</f>
        <v>0.5</v>
      </c>
      <c r="J16495" s="29" t="n">
        <f aca="false">F16495*I16495</f>
        <v>19.857411</v>
      </c>
    </row>
    <row r="16496" customFormat="false" ht="15" hidden="false" customHeight="false" outlineLevel="0" collapsed="false">
      <c r="A16496" s="28" t="n">
        <v>46268</v>
      </c>
      <c r="B16496" s="21" t="s">
        <v>118</v>
      </c>
      <c r="C16496" s="21" t="s">
        <v>136</v>
      </c>
      <c r="D16496" s="29" t="n">
        <v>174.44</v>
      </c>
      <c r="E16496" s="29" t="n">
        <f aca="false">D16496/10</f>
        <v>17.444</v>
      </c>
      <c r="F16496" s="29" t="n">
        <f aca="false">(E16496+Einstellungen!$B$20)*(1+Einstellungen!$B$10)</f>
        <v>42.959</v>
      </c>
      <c r="G16496" s="21" t="str">
        <f aca="false">IF(F16496&lt;Einstellungen!$B$5,"ja","nein")</f>
        <v>nein</v>
      </c>
      <c r="H16496" s="21" t="s">
        <v>36</v>
      </c>
      <c r="I16496" s="29" t="n">
        <f aca="false">INDEX(Einstellungen!$B$27:$B$50,7)</f>
        <v>0.7</v>
      </c>
      <c r="J16496" s="29" t="n">
        <f aca="false">F16496*I16496</f>
        <v>30.0713</v>
      </c>
    </row>
    <row r="16497" customFormat="false" ht="15" hidden="false" customHeight="false" outlineLevel="0" collapsed="false">
      <c r="A16497" s="28" t="n">
        <v>46268</v>
      </c>
      <c r="B16497" s="21" t="s">
        <v>119</v>
      </c>
      <c r="C16497" s="21" t="s">
        <v>136</v>
      </c>
      <c r="D16497" s="29" t="n">
        <v>189.2</v>
      </c>
      <c r="E16497" s="29" t="n">
        <f aca="false">D16497/10</f>
        <v>18.92</v>
      </c>
      <c r="F16497" s="29" t="n">
        <f aca="false">(E16497+Einstellungen!$B$20)*(1+Einstellungen!$B$10)</f>
        <v>44.71544</v>
      </c>
      <c r="G16497" s="21" t="str">
        <f aca="false">IF(F16497&lt;Einstellungen!$B$5,"ja","nein")</f>
        <v>nein</v>
      </c>
      <c r="H16497" s="21" t="s">
        <v>36</v>
      </c>
      <c r="I16497" s="29" t="n">
        <f aca="false">INDEX(Einstellungen!$B$27:$B$50,8)</f>
        <v>0.95</v>
      </c>
      <c r="J16497" s="29" t="n">
        <f aca="false">F16497*I16497</f>
        <v>42.479668</v>
      </c>
    </row>
    <row r="16498" customFormat="false" ht="15" hidden="false" customHeight="false" outlineLevel="0" collapsed="false">
      <c r="A16498" s="28" t="n">
        <v>46268</v>
      </c>
      <c r="B16498" s="21" t="s">
        <v>120</v>
      </c>
      <c r="C16498" s="21" t="s">
        <v>136</v>
      </c>
      <c r="D16498" s="29" t="n">
        <v>180.048</v>
      </c>
      <c r="E16498" s="29" t="n">
        <f aca="false">D16498/10</f>
        <v>18.0048</v>
      </c>
      <c r="F16498" s="29" t="n">
        <f aca="false">(E16498+Einstellungen!$B$20)*(1+Einstellungen!$B$10)</f>
        <v>43.626352</v>
      </c>
      <c r="G16498" s="21" t="str">
        <f aca="false">IF(F16498&lt;Einstellungen!$B$5,"ja","nein")</f>
        <v>nein</v>
      </c>
      <c r="H16498" s="21" t="s">
        <v>36</v>
      </c>
      <c r="I16498" s="29" t="n">
        <f aca="false">INDEX(Einstellungen!$B$27:$B$50,9)</f>
        <v>1.05</v>
      </c>
      <c r="J16498" s="29" t="n">
        <f aca="false">F16498*I16498</f>
        <v>45.8076696</v>
      </c>
    </row>
    <row r="16499" customFormat="false" ht="15" hidden="false" customHeight="false" outlineLevel="0" collapsed="false">
      <c r="A16499" s="28" t="n">
        <v>46268</v>
      </c>
      <c r="B16499" s="21" t="s">
        <v>121</v>
      </c>
      <c r="C16499" s="21" t="s">
        <v>136</v>
      </c>
      <c r="D16499" s="29" t="n">
        <v>149.583</v>
      </c>
      <c r="E16499" s="29" t="n">
        <f aca="false">D16499/10</f>
        <v>14.9583</v>
      </c>
      <c r="F16499" s="29" t="n">
        <f aca="false">(E16499+Einstellungen!$B$20)*(1+Einstellungen!$B$10)</f>
        <v>40.001017</v>
      </c>
      <c r="G16499" s="21" t="str">
        <f aca="false">IF(F16499&lt;Einstellungen!$B$5,"ja","nein")</f>
        <v>nein</v>
      </c>
      <c r="H16499" s="21" t="s">
        <v>36</v>
      </c>
      <c r="I16499" s="29" t="n">
        <f aca="false">INDEX(Einstellungen!$B$27:$B$50,10)</f>
        <v>1.05</v>
      </c>
      <c r="J16499" s="29" t="n">
        <f aca="false">F16499*I16499</f>
        <v>42.00106785</v>
      </c>
    </row>
    <row r="16500" customFormat="false" ht="15" hidden="false" customHeight="false" outlineLevel="0" collapsed="false">
      <c r="A16500" s="28" t="n">
        <v>46268</v>
      </c>
      <c r="B16500" s="21" t="s">
        <v>122</v>
      </c>
      <c r="C16500" s="21" t="s">
        <v>136</v>
      </c>
      <c r="D16500" s="29" t="n">
        <v>117.663</v>
      </c>
      <c r="E16500" s="29" t="n">
        <f aca="false">D16500/10</f>
        <v>11.7663</v>
      </c>
      <c r="F16500" s="29" t="n">
        <f aca="false">(E16500+Einstellungen!$B$20)*(1+Einstellungen!$B$10)</f>
        <v>36.202537</v>
      </c>
      <c r="G16500" s="21" t="str">
        <f aca="false">IF(F16500&lt;Einstellungen!$B$5,"ja","nein")</f>
        <v>nein</v>
      </c>
      <c r="H16500" s="21" t="s">
        <v>36</v>
      </c>
      <c r="I16500" s="29" t="n">
        <f aca="false">INDEX(Einstellungen!$B$27:$B$50,11)</f>
        <v>1.05</v>
      </c>
      <c r="J16500" s="29" t="n">
        <f aca="false">F16500*I16500</f>
        <v>38.01266385</v>
      </c>
    </row>
    <row r="16501" customFormat="false" ht="15" hidden="false" customHeight="false" outlineLevel="0" collapsed="false">
      <c r="A16501" s="28" t="n">
        <v>46268</v>
      </c>
      <c r="B16501" s="21" t="s">
        <v>123</v>
      </c>
      <c r="C16501" s="21" t="s">
        <v>136</v>
      </c>
      <c r="D16501" s="29" t="n">
        <v>85.65</v>
      </c>
      <c r="E16501" s="29" t="n">
        <f aca="false">D16501/10</f>
        <v>8.565</v>
      </c>
      <c r="F16501" s="29" t="n">
        <f aca="false">(E16501+Einstellungen!$B$20)*(1+Einstellungen!$B$10)</f>
        <v>32.39299</v>
      </c>
      <c r="G16501" s="21" t="str">
        <f aca="false">IF(F16501&lt;Einstellungen!$B$5,"ja","nein")</f>
        <v>nein</v>
      </c>
      <c r="H16501" s="21" t="s">
        <v>36</v>
      </c>
      <c r="I16501" s="29" t="n">
        <f aca="false">INDEX(Einstellungen!$B$27:$B$50,12)</f>
        <v>1.1</v>
      </c>
      <c r="J16501" s="29" t="n">
        <f aca="false">F16501*I16501</f>
        <v>35.632289</v>
      </c>
    </row>
    <row r="16502" customFormat="false" ht="15" hidden="false" customHeight="false" outlineLevel="0" collapsed="false">
      <c r="A16502" s="28" t="n">
        <v>46268</v>
      </c>
      <c r="B16502" s="21" t="s">
        <v>124</v>
      </c>
      <c r="C16502" s="21" t="s">
        <v>136</v>
      </c>
      <c r="D16502" s="29" t="n">
        <v>50.273</v>
      </c>
      <c r="E16502" s="29" t="n">
        <f aca="false">D16502/10</f>
        <v>5.0273</v>
      </c>
      <c r="F16502" s="29" t="n">
        <f aca="false">(E16502+Einstellungen!$B$20)*(1+Einstellungen!$B$10)</f>
        <v>28.183127</v>
      </c>
      <c r="G16502" s="21" t="str">
        <f aca="false">IF(F16502&lt;Einstellungen!$B$5,"ja","nein")</f>
        <v>ja</v>
      </c>
      <c r="H16502" s="21" t="s">
        <v>36</v>
      </c>
      <c r="I16502" s="29" t="n">
        <f aca="false">INDEX(Einstellungen!$B$27:$B$50,13)</f>
        <v>1.2</v>
      </c>
      <c r="J16502" s="29" t="n">
        <f aca="false">F16502*I16502</f>
        <v>33.8197524</v>
      </c>
    </row>
    <row r="16503" customFormat="false" ht="15" hidden="false" customHeight="false" outlineLevel="0" collapsed="false">
      <c r="A16503" s="28" t="n">
        <v>46268</v>
      </c>
      <c r="B16503" s="21" t="s">
        <v>125</v>
      </c>
      <c r="C16503" s="21" t="s">
        <v>136</v>
      </c>
      <c r="D16503" s="29" t="n">
        <v>25</v>
      </c>
      <c r="E16503" s="29" t="n">
        <f aca="false">D16503/10</f>
        <v>2.5</v>
      </c>
      <c r="F16503" s="29" t="n">
        <f aca="false">(E16503+Einstellungen!$B$20)*(1+Einstellungen!$B$10)</f>
        <v>25.17564</v>
      </c>
      <c r="G16503" s="21" t="str">
        <f aca="false">IF(F16503&lt;Einstellungen!$B$5,"ja","nein")</f>
        <v>ja</v>
      </c>
      <c r="H16503" s="21" t="s">
        <v>36</v>
      </c>
      <c r="I16503" s="29" t="n">
        <f aca="false">INDEX(Einstellungen!$B$27:$B$50,14)</f>
        <v>1.15</v>
      </c>
      <c r="J16503" s="29" t="n">
        <f aca="false">F16503*I16503</f>
        <v>28.951986</v>
      </c>
    </row>
    <row r="16504" customFormat="false" ht="15" hidden="false" customHeight="false" outlineLevel="0" collapsed="false">
      <c r="A16504" s="28" t="n">
        <v>46268</v>
      </c>
      <c r="B16504" s="21" t="s">
        <v>126</v>
      </c>
      <c r="C16504" s="21" t="s">
        <v>136</v>
      </c>
      <c r="D16504" s="29" t="n">
        <v>20.89</v>
      </c>
      <c r="E16504" s="29" t="n">
        <f aca="false">D16504/10</f>
        <v>2.089</v>
      </c>
      <c r="F16504" s="29" t="n">
        <f aca="false">(E16504+Einstellungen!$B$20)*(1+Einstellungen!$B$10)</f>
        <v>24.68655</v>
      </c>
      <c r="G16504" s="21" t="str">
        <f aca="false">IF(F16504&lt;Einstellungen!$B$5,"ja","nein")</f>
        <v>ja</v>
      </c>
      <c r="H16504" s="21" t="s">
        <v>36</v>
      </c>
      <c r="I16504" s="29" t="n">
        <f aca="false">INDEX(Einstellungen!$B$27:$B$50,15)</f>
        <v>1</v>
      </c>
      <c r="J16504" s="29" t="n">
        <f aca="false">F16504*I16504</f>
        <v>24.68655</v>
      </c>
    </row>
    <row r="16505" customFormat="false" ht="15" hidden="false" customHeight="false" outlineLevel="0" collapsed="false">
      <c r="A16505" s="28" t="n">
        <v>46268</v>
      </c>
      <c r="B16505" s="21" t="s">
        <v>127</v>
      </c>
      <c r="C16505" s="21" t="s">
        <v>136</v>
      </c>
      <c r="D16505" s="29" t="n">
        <v>24.37</v>
      </c>
      <c r="E16505" s="29" t="n">
        <f aca="false">D16505/10</f>
        <v>2.437</v>
      </c>
      <c r="F16505" s="29" t="n">
        <f aca="false">(E16505+Einstellungen!$B$20)*(1+Einstellungen!$B$10)</f>
        <v>25.10067</v>
      </c>
      <c r="G16505" s="21" t="str">
        <f aca="false">IF(F16505&lt;Einstellungen!$B$5,"ja","nein")</f>
        <v>ja</v>
      </c>
      <c r="H16505" s="21" t="s">
        <v>36</v>
      </c>
      <c r="I16505" s="29" t="n">
        <f aca="false">INDEX(Einstellungen!$B$27:$B$50,16)</f>
        <v>0.95</v>
      </c>
      <c r="J16505" s="29" t="n">
        <f aca="false">F16505*I16505</f>
        <v>23.8456365</v>
      </c>
    </row>
    <row r="16506" customFormat="false" ht="15" hidden="false" customHeight="false" outlineLevel="0" collapsed="false">
      <c r="A16506" s="28" t="n">
        <v>46268</v>
      </c>
      <c r="B16506" s="21" t="s">
        <v>128</v>
      </c>
      <c r="C16506" s="21" t="s">
        <v>136</v>
      </c>
      <c r="D16506" s="29" t="n">
        <v>61.388</v>
      </c>
      <c r="E16506" s="29" t="n">
        <f aca="false">D16506/10</f>
        <v>6.1388</v>
      </c>
      <c r="F16506" s="29" t="n">
        <f aca="false">(E16506+Einstellungen!$B$20)*(1+Einstellungen!$B$10)</f>
        <v>29.505812</v>
      </c>
      <c r="G16506" s="21" t="str">
        <f aca="false">IF(F16506&lt;Einstellungen!$B$5,"ja","nein")</f>
        <v>nein</v>
      </c>
      <c r="H16506" s="21" t="s">
        <v>36</v>
      </c>
      <c r="I16506" s="29" t="n">
        <f aca="false">INDEX(Einstellungen!$B$27:$B$50,17)</f>
        <v>0.95</v>
      </c>
      <c r="J16506" s="29" t="n">
        <f aca="false">F16506*I16506</f>
        <v>28.0305214</v>
      </c>
    </row>
    <row r="16507" customFormat="false" ht="15" hidden="false" customHeight="false" outlineLevel="0" collapsed="false">
      <c r="A16507" s="28" t="n">
        <v>46268</v>
      </c>
      <c r="B16507" s="21" t="s">
        <v>129</v>
      </c>
      <c r="C16507" s="21" t="s">
        <v>136</v>
      </c>
      <c r="D16507" s="29" t="n">
        <v>117.25</v>
      </c>
      <c r="E16507" s="29" t="n">
        <f aca="false">D16507/10</f>
        <v>11.725</v>
      </c>
      <c r="F16507" s="29" t="n">
        <f aca="false">(E16507+Einstellungen!$B$20)*(1+Einstellungen!$B$10)</f>
        <v>36.15339</v>
      </c>
      <c r="G16507" s="21" t="str">
        <f aca="false">IF(F16507&lt;Einstellungen!$B$5,"ja","nein")</f>
        <v>nein</v>
      </c>
      <c r="H16507" s="21" t="s">
        <v>36</v>
      </c>
      <c r="I16507" s="29" t="n">
        <f aca="false">INDEX(Einstellungen!$B$27:$B$50,18)</f>
        <v>1.1</v>
      </c>
      <c r="J16507" s="29" t="n">
        <f aca="false">F16507*I16507</f>
        <v>39.768729</v>
      </c>
    </row>
    <row r="16508" customFormat="false" ht="15" hidden="false" customHeight="false" outlineLevel="0" collapsed="false">
      <c r="A16508" s="28" t="n">
        <v>46268</v>
      </c>
      <c r="B16508" s="21" t="s">
        <v>130</v>
      </c>
      <c r="C16508" s="21" t="s">
        <v>136</v>
      </c>
      <c r="D16508" s="29" t="n">
        <v>155.148</v>
      </c>
      <c r="E16508" s="29" t="n">
        <f aca="false">D16508/10</f>
        <v>15.5148</v>
      </c>
      <c r="F16508" s="29" t="n">
        <f aca="false">(E16508+Einstellungen!$B$20)*(1+Einstellungen!$B$10)</f>
        <v>40.663252</v>
      </c>
      <c r="G16508" s="21" t="str">
        <f aca="false">IF(F16508&lt;Einstellungen!$B$5,"ja","nein")</f>
        <v>nein</v>
      </c>
      <c r="H16508" s="21" t="s">
        <v>36</v>
      </c>
      <c r="I16508" s="29" t="n">
        <f aca="false">INDEX(Einstellungen!$B$27:$B$50,19)</f>
        <v>1.35</v>
      </c>
      <c r="J16508" s="29" t="n">
        <f aca="false">F16508*I16508</f>
        <v>54.8953902</v>
      </c>
    </row>
    <row r="16509" customFormat="false" ht="15" hidden="false" customHeight="false" outlineLevel="0" collapsed="false">
      <c r="A16509" s="28" t="n">
        <v>46268</v>
      </c>
      <c r="B16509" s="21" t="s">
        <v>131</v>
      </c>
      <c r="C16509" s="21" t="s">
        <v>136</v>
      </c>
      <c r="D16509" s="29" t="n">
        <v>181.077</v>
      </c>
      <c r="E16509" s="29" t="n">
        <f aca="false">D16509/10</f>
        <v>18.1077</v>
      </c>
      <c r="F16509" s="29" t="n">
        <f aca="false">(E16509+Einstellungen!$B$20)*(1+Einstellungen!$B$10)</f>
        <v>43.748803</v>
      </c>
      <c r="G16509" s="21" t="str">
        <f aca="false">IF(F16509&lt;Einstellungen!$B$5,"ja","nein")</f>
        <v>nein</v>
      </c>
      <c r="H16509" s="21" t="s">
        <v>36</v>
      </c>
      <c r="I16509" s="29" t="n">
        <f aca="false">INDEX(Einstellungen!$B$27:$B$50,20)</f>
        <v>1.45</v>
      </c>
      <c r="J16509" s="29" t="n">
        <f aca="false">F16509*I16509</f>
        <v>63.43576435</v>
      </c>
    </row>
    <row r="16510" customFormat="false" ht="15" hidden="false" customHeight="false" outlineLevel="0" collapsed="false">
      <c r="A16510" s="28" t="n">
        <v>46268</v>
      </c>
      <c r="B16510" s="21" t="s">
        <v>132</v>
      </c>
      <c r="C16510" s="21" t="s">
        <v>136</v>
      </c>
      <c r="D16510" s="29" t="n">
        <v>204.398</v>
      </c>
      <c r="E16510" s="29" t="n">
        <f aca="false">D16510/10</f>
        <v>20.4398</v>
      </c>
      <c r="F16510" s="29" t="n">
        <f aca="false">(E16510+Einstellungen!$B$20)*(1+Einstellungen!$B$10)</f>
        <v>46.524002</v>
      </c>
      <c r="G16510" s="21" t="str">
        <f aca="false">IF(F16510&lt;Einstellungen!$B$5,"ja","nein")</f>
        <v>nein</v>
      </c>
      <c r="H16510" s="21" t="s">
        <v>36</v>
      </c>
      <c r="I16510" s="29" t="n">
        <f aca="false">INDEX(Einstellungen!$B$27:$B$50,21)</f>
        <v>1.4</v>
      </c>
      <c r="J16510" s="29" t="n">
        <f aca="false">F16510*I16510</f>
        <v>65.1336028</v>
      </c>
    </row>
    <row r="16511" customFormat="false" ht="15" hidden="false" customHeight="false" outlineLevel="0" collapsed="false">
      <c r="A16511" s="28" t="n">
        <v>46268</v>
      </c>
      <c r="B16511" s="21" t="s">
        <v>133</v>
      </c>
      <c r="C16511" s="21" t="s">
        <v>136</v>
      </c>
      <c r="D16511" s="29" t="n">
        <v>192.553</v>
      </c>
      <c r="E16511" s="29" t="n">
        <f aca="false">D16511/10</f>
        <v>19.2553</v>
      </c>
      <c r="F16511" s="29" t="n">
        <f aca="false">(E16511+Einstellungen!$B$20)*(1+Einstellungen!$B$10)</f>
        <v>45.114447</v>
      </c>
      <c r="G16511" s="21" t="str">
        <f aca="false">IF(F16511&lt;Einstellungen!$B$5,"ja","nein")</f>
        <v>nein</v>
      </c>
      <c r="H16511" s="21" t="s">
        <v>36</v>
      </c>
      <c r="I16511" s="29" t="n">
        <f aca="false">INDEX(Einstellungen!$B$27:$B$50,22)</f>
        <v>1.25</v>
      </c>
      <c r="J16511" s="29" t="n">
        <f aca="false">F16511*I16511</f>
        <v>56.39305875</v>
      </c>
    </row>
    <row r="16512" customFormat="false" ht="15" hidden="false" customHeight="false" outlineLevel="0" collapsed="false">
      <c r="A16512" s="28" t="n">
        <v>46268</v>
      </c>
      <c r="B16512" s="21" t="s">
        <v>134</v>
      </c>
      <c r="C16512" s="21" t="s">
        <v>136</v>
      </c>
      <c r="D16512" s="29" t="n">
        <v>174.885</v>
      </c>
      <c r="E16512" s="29" t="n">
        <f aca="false">D16512/10</f>
        <v>17.4885</v>
      </c>
      <c r="F16512" s="29" t="n">
        <f aca="false">(E16512+Einstellungen!$B$20)*(1+Einstellungen!$B$10)</f>
        <v>43.011955</v>
      </c>
      <c r="G16512" s="21" t="str">
        <f aca="false">IF(F16512&lt;Einstellungen!$B$5,"ja","nein")</f>
        <v>nein</v>
      </c>
      <c r="H16512" s="21" t="s">
        <v>36</v>
      </c>
      <c r="I16512" s="29" t="n">
        <f aca="false">INDEX(Einstellungen!$B$27:$B$50,23)</f>
        <v>1.05</v>
      </c>
      <c r="J16512" s="29" t="n">
        <f aca="false">F16512*I16512</f>
        <v>45.16255275</v>
      </c>
    </row>
    <row r="16513" customFormat="false" ht="15" hidden="false" customHeight="false" outlineLevel="0" collapsed="false">
      <c r="A16513" s="28" t="n">
        <v>46268</v>
      </c>
      <c r="B16513" s="21" t="s">
        <v>135</v>
      </c>
      <c r="C16513" s="21" t="s">
        <v>136</v>
      </c>
      <c r="D16513" s="29" t="n">
        <v>162.207</v>
      </c>
      <c r="E16513" s="29" t="n">
        <f aca="false">D16513/10</f>
        <v>16.2207</v>
      </c>
      <c r="F16513" s="29" t="n">
        <f aca="false">(E16513+Einstellungen!$B$20)*(1+Einstellungen!$B$10)</f>
        <v>41.503273</v>
      </c>
      <c r="G16513" s="21" t="str">
        <f aca="false">IF(F16513&lt;Einstellungen!$B$5,"ja","nein")</f>
        <v>nein</v>
      </c>
      <c r="H16513" s="21" t="s">
        <v>36</v>
      </c>
      <c r="I16513" s="29" t="n">
        <f aca="false">INDEX(Einstellungen!$B$27:$B$50,24)</f>
        <v>0.8</v>
      </c>
      <c r="J16513" s="29" t="n">
        <f aca="false">F16513*I16513</f>
        <v>33.2026184</v>
      </c>
    </row>
    <row r="16514" customFormat="false" ht="15" hidden="false" customHeight="false" outlineLevel="0" collapsed="false">
      <c r="A16514" s="28" t="n">
        <v>46269</v>
      </c>
      <c r="B16514" s="21" t="s">
        <v>111</v>
      </c>
      <c r="C16514" s="21" t="s">
        <v>137</v>
      </c>
      <c r="D16514" s="29" t="n">
        <v>135.74</v>
      </c>
      <c r="E16514" s="29" t="n">
        <f aca="false">D16514/10</f>
        <v>13.574</v>
      </c>
      <c r="F16514" s="29" t="n">
        <f aca="false">(E16514+Einstellungen!$B$20)*(1+Einstellungen!$B$10)</f>
        <v>38.3537</v>
      </c>
      <c r="G16514" s="21" t="str">
        <f aca="false">IF(F16514&lt;Einstellungen!$B$5,"ja","nein")</f>
        <v>nein</v>
      </c>
      <c r="H16514" s="21" t="s">
        <v>36</v>
      </c>
      <c r="I16514" s="29" t="n">
        <f aca="false">INDEX(Einstellungen!$B$27:$B$50,1)</f>
        <v>0.6</v>
      </c>
      <c r="J16514" s="29" t="n">
        <f aca="false">F16514*I16514</f>
        <v>23.01222</v>
      </c>
    </row>
    <row r="16515" customFormat="false" ht="15" hidden="false" customHeight="false" outlineLevel="0" collapsed="false">
      <c r="A16515" s="28" t="n">
        <v>46269</v>
      </c>
      <c r="B16515" s="21" t="s">
        <v>113</v>
      </c>
      <c r="C16515" s="21" t="s">
        <v>137</v>
      </c>
      <c r="D16515" s="29" t="n">
        <v>124.833</v>
      </c>
      <c r="E16515" s="29" t="n">
        <f aca="false">D16515/10</f>
        <v>12.4833</v>
      </c>
      <c r="F16515" s="29" t="n">
        <f aca="false">(E16515+Einstellungen!$B$20)*(1+Einstellungen!$B$10)</f>
        <v>37.055767</v>
      </c>
      <c r="G16515" s="21" t="str">
        <f aca="false">IF(F16515&lt;Einstellungen!$B$5,"ja","nein")</f>
        <v>nein</v>
      </c>
      <c r="H16515" s="21" t="s">
        <v>36</v>
      </c>
      <c r="I16515" s="29" t="n">
        <f aca="false">INDEX(Einstellungen!$B$27:$B$50,2)</f>
        <v>0.5</v>
      </c>
      <c r="J16515" s="29" t="n">
        <f aca="false">F16515*I16515</f>
        <v>18.5278835</v>
      </c>
    </row>
    <row r="16516" customFormat="false" ht="15" hidden="false" customHeight="false" outlineLevel="0" collapsed="false">
      <c r="A16516" s="28" t="n">
        <v>46269</v>
      </c>
      <c r="B16516" s="21" t="s">
        <v>114</v>
      </c>
      <c r="C16516" s="21" t="s">
        <v>137</v>
      </c>
      <c r="D16516" s="29" t="n">
        <v>117.627</v>
      </c>
      <c r="E16516" s="29" t="n">
        <f aca="false">D16516/10</f>
        <v>11.7627</v>
      </c>
      <c r="F16516" s="29" t="n">
        <f aca="false">(E16516+Einstellungen!$B$20)*(1+Einstellungen!$B$10)</f>
        <v>36.198253</v>
      </c>
      <c r="G16516" s="21" t="str">
        <f aca="false">IF(F16516&lt;Einstellungen!$B$5,"ja","nein")</f>
        <v>nein</v>
      </c>
      <c r="H16516" s="21" t="s">
        <v>36</v>
      </c>
      <c r="I16516" s="29" t="n">
        <f aca="false">INDEX(Einstellungen!$B$27:$B$50,3)</f>
        <v>0.45</v>
      </c>
      <c r="J16516" s="29" t="n">
        <f aca="false">F16516*I16516</f>
        <v>16.28921385</v>
      </c>
    </row>
    <row r="16517" customFormat="false" ht="15" hidden="false" customHeight="false" outlineLevel="0" collapsed="false">
      <c r="A16517" s="28" t="n">
        <v>46269</v>
      </c>
      <c r="B16517" s="21" t="s">
        <v>115</v>
      </c>
      <c r="C16517" s="21" t="s">
        <v>137</v>
      </c>
      <c r="D16517" s="29" t="n">
        <v>117.972</v>
      </c>
      <c r="E16517" s="29" t="n">
        <f aca="false">D16517/10</f>
        <v>11.7972</v>
      </c>
      <c r="F16517" s="29" t="n">
        <f aca="false">(E16517+Einstellungen!$B$20)*(1+Einstellungen!$B$10)</f>
        <v>36.239308</v>
      </c>
      <c r="G16517" s="21" t="str">
        <f aca="false">IF(F16517&lt;Einstellungen!$B$5,"ja","nein")</f>
        <v>nein</v>
      </c>
      <c r="H16517" s="21" t="s">
        <v>36</v>
      </c>
      <c r="I16517" s="29" t="n">
        <f aca="false">INDEX(Einstellungen!$B$27:$B$50,4)</f>
        <v>0.45</v>
      </c>
      <c r="J16517" s="29" t="n">
        <f aca="false">F16517*I16517</f>
        <v>16.3076886</v>
      </c>
    </row>
    <row r="16518" customFormat="false" ht="15" hidden="false" customHeight="false" outlineLevel="0" collapsed="false">
      <c r="A16518" s="28" t="n">
        <v>46269</v>
      </c>
      <c r="B16518" s="21" t="s">
        <v>116</v>
      </c>
      <c r="C16518" s="21" t="s">
        <v>137</v>
      </c>
      <c r="D16518" s="29" t="n">
        <v>115.523</v>
      </c>
      <c r="E16518" s="29" t="n">
        <f aca="false">D16518/10</f>
        <v>11.5523</v>
      </c>
      <c r="F16518" s="29" t="n">
        <f aca="false">(E16518+Einstellungen!$B$20)*(1+Einstellungen!$B$10)</f>
        <v>35.947877</v>
      </c>
      <c r="G16518" s="21" t="str">
        <f aca="false">IF(F16518&lt;Einstellungen!$B$5,"ja","nein")</f>
        <v>nein</v>
      </c>
      <c r="H16518" s="21" t="s">
        <v>36</v>
      </c>
      <c r="I16518" s="29" t="n">
        <f aca="false">INDEX(Einstellungen!$B$27:$B$50,5)</f>
        <v>0.45</v>
      </c>
      <c r="J16518" s="29" t="n">
        <f aca="false">F16518*I16518</f>
        <v>16.17654465</v>
      </c>
    </row>
    <row r="16519" customFormat="false" ht="15" hidden="false" customHeight="false" outlineLevel="0" collapsed="false">
      <c r="A16519" s="28" t="n">
        <v>46269</v>
      </c>
      <c r="B16519" s="21" t="s">
        <v>117</v>
      </c>
      <c r="C16519" s="21" t="s">
        <v>137</v>
      </c>
      <c r="D16519" s="29" t="n">
        <v>123.183</v>
      </c>
      <c r="E16519" s="29" t="n">
        <f aca="false">D16519/10</f>
        <v>12.3183</v>
      </c>
      <c r="F16519" s="29" t="n">
        <f aca="false">(E16519+Einstellungen!$B$20)*(1+Einstellungen!$B$10)</f>
        <v>36.859417</v>
      </c>
      <c r="G16519" s="21" t="str">
        <f aca="false">IF(F16519&lt;Einstellungen!$B$5,"ja","nein")</f>
        <v>nein</v>
      </c>
      <c r="H16519" s="21" t="s">
        <v>36</v>
      </c>
      <c r="I16519" s="29" t="n">
        <f aca="false">INDEX(Einstellungen!$B$27:$B$50,6)</f>
        <v>0.5</v>
      </c>
      <c r="J16519" s="29" t="n">
        <f aca="false">F16519*I16519</f>
        <v>18.4297085</v>
      </c>
    </row>
    <row r="16520" customFormat="false" ht="15" hidden="false" customHeight="false" outlineLevel="0" collapsed="false">
      <c r="A16520" s="28" t="n">
        <v>46269</v>
      </c>
      <c r="B16520" s="21" t="s">
        <v>118</v>
      </c>
      <c r="C16520" s="21" t="s">
        <v>137</v>
      </c>
      <c r="D16520" s="29" t="n">
        <v>152.58</v>
      </c>
      <c r="E16520" s="29" t="n">
        <f aca="false">D16520/10</f>
        <v>15.258</v>
      </c>
      <c r="F16520" s="29" t="n">
        <f aca="false">(E16520+Einstellungen!$B$20)*(1+Einstellungen!$B$10)</f>
        <v>40.35766</v>
      </c>
      <c r="G16520" s="21" t="str">
        <f aca="false">IF(F16520&lt;Einstellungen!$B$5,"ja","nein")</f>
        <v>nein</v>
      </c>
      <c r="H16520" s="21" t="s">
        <v>36</v>
      </c>
      <c r="I16520" s="29" t="n">
        <f aca="false">INDEX(Einstellungen!$B$27:$B$50,7)</f>
        <v>0.7</v>
      </c>
      <c r="J16520" s="29" t="n">
        <f aca="false">F16520*I16520</f>
        <v>28.250362</v>
      </c>
    </row>
    <row r="16521" customFormat="false" ht="15" hidden="false" customHeight="false" outlineLevel="0" collapsed="false">
      <c r="A16521" s="28" t="n">
        <v>46269</v>
      </c>
      <c r="B16521" s="21" t="s">
        <v>119</v>
      </c>
      <c r="C16521" s="21" t="s">
        <v>137</v>
      </c>
      <c r="D16521" s="29" t="n">
        <v>166.315</v>
      </c>
      <c r="E16521" s="29" t="n">
        <f aca="false">D16521/10</f>
        <v>16.6315</v>
      </c>
      <c r="F16521" s="29" t="n">
        <f aca="false">(E16521+Einstellungen!$B$20)*(1+Einstellungen!$B$10)</f>
        <v>41.992125</v>
      </c>
      <c r="G16521" s="21" t="str">
        <f aca="false">IF(F16521&lt;Einstellungen!$B$5,"ja","nein")</f>
        <v>nein</v>
      </c>
      <c r="H16521" s="21" t="s">
        <v>36</v>
      </c>
      <c r="I16521" s="29" t="n">
        <f aca="false">INDEX(Einstellungen!$B$27:$B$50,8)</f>
        <v>0.95</v>
      </c>
      <c r="J16521" s="29" t="n">
        <f aca="false">F16521*I16521</f>
        <v>39.89251875</v>
      </c>
    </row>
    <row r="16522" customFormat="false" ht="15" hidden="false" customHeight="false" outlineLevel="0" collapsed="false">
      <c r="A16522" s="28" t="n">
        <v>46269</v>
      </c>
      <c r="B16522" s="21" t="s">
        <v>120</v>
      </c>
      <c r="C16522" s="21" t="s">
        <v>137</v>
      </c>
      <c r="D16522" s="29" t="n">
        <v>158.37</v>
      </c>
      <c r="E16522" s="29" t="n">
        <f aca="false">D16522/10</f>
        <v>15.837</v>
      </c>
      <c r="F16522" s="29" t="n">
        <f aca="false">(E16522+Einstellungen!$B$20)*(1+Einstellungen!$B$10)</f>
        <v>41.04667</v>
      </c>
      <c r="G16522" s="21" t="str">
        <f aca="false">IF(F16522&lt;Einstellungen!$B$5,"ja","nein")</f>
        <v>nein</v>
      </c>
      <c r="H16522" s="21" t="s">
        <v>36</v>
      </c>
      <c r="I16522" s="29" t="n">
        <f aca="false">INDEX(Einstellungen!$B$27:$B$50,9)</f>
        <v>1.05</v>
      </c>
      <c r="J16522" s="29" t="n">
        <f aca="false">F16522*I16522</f>
        <v>43.0990035</v>
      </c>
    </row>
    <row r="16523" customFormat="false" ht="15" hidden="false" customHeight="false" outlineLevel="0" collapsed="false">
      <c r="A16523" s="28" t="n">
        <v>46269</v>
      </c>
      <c r="B16523" s="21" t="s">
        <v>121</v>
      </c>
      <c r="C16523" s="21" t="s">
        <v>137</v>
      </c>
      <c r="D16523" s="29" t="n">
        <v>104.235</v>
      </c>
      <c r="E16523" s="29" t="n">
        <f aca="false">D16523/10</f>
        <v>10.4235</v>
      </c>
      <c r="F16523" s="29" t="n">
        <f aca="false">(E16523+Einstellungen!$B$20)*(1+Einstellungen!$B$10)</f>
        <v>34.604605</v>
      </c>
      <c r="G16523" s="21" t="str">
        <f aca="false">IF(F16523&lt;Einstellungen!$B$5,"ja","nein")</f>
        <v>nein</v>
      </c>
      <c r="H16523" s="21" t="s">
        <v>36</v>
      </c>
      <c r="I16523" s="29" t="n">
        <f aca="false">INDEX(Einstellungen!$B$27:$B$50,10)</f>
        <v>1.05</v>
      </c>
      <c r="J16523" s="29" t="n">
        <f aca="false">F16523*I16523</f>
        <v>36.33483525</v>
      </c>
    </row>
    <row r="16524" customFormat="false" ht="15" hidden="false" customHeight="false" outlineLevel="0" collapsed="false">
      <c r="A16524" s="28" t="n">
        <v>46269</v>
      </c>
      <c r="B16524" s="21" t="s">
        <v>122</v>
      </c>
      <c r="C16524" s="21" t="s">
        <v>137</v>
      </c>
      <c r="D16524" s="29" t="n">
        <v>57.845</v>
      </c>
      <c r="E16524" s="29" t="n">
        <f aca="false">D16524/10</f>
        <v>5.7845</v>
      </c>
      <c r="F16524" s="29" t="n">
        <f aca="false">(E16524+Einstellungen!$B$20)*(1+Einstellungen!$B$10)</f>
        <v>29.084195</v>
      </c>
      <c r="G16524" s="21" t="str">
        <f aca="false">IF(F16524&lt;Einstellungen!$B$5,"ja","nein")</f>
        <v>nein</v>
      </c>
      <c r="H16524" s="21" t="s">
        <v>36</v>
      </c>
      <c r="I16524" s="29" t="n">
        <f aca="false">INDEX(Einstellungen!$B$27:$B$50,11)</f>
        <v>1.05</v>
      </c>
      <c r="J16524" s="29" t="n">
        <f aca="false">F16524*I16524</f>
        <v>30.53840475</v>
      </c>
    </row>
    <row r="16525" customFormat="false" ht="15" hidden="false" customHeight="false" outlineLevel="0" collapsed="false">
      <c r="A16525" s="28" t="n">
        <v>46269</v>
      </c>
      <c r="B16525" s="21" t="s">
        <v>123</v>
      </c>
      <c r="C16525" s="21" t="s">
        <v>137</v>
      </c>
      <c r="D16525" s="29" t="n">
        <v>10.95</v>
      </c>
      <c r="E16525" s="29" t="n">
        <f aca="false">D16525/10</f>
        <v>1.095</v>
      </c>
      <c r="F16525" s="29" t="n">
        <f aca="false">(E16525+Einstellungen!$B$20)*(1+Einstellungen!$B$10)</f>
        <v>23.50369</v>
      </c>
      <c r="G16525" s="21" t="str">
        <f aca="false">IF(F16525&lt;Einstellungen!$B$5,"ja","nein")</f>
        <v>ja</v>
      </c>
      <c r="H16525" s="21" t="s">
        <v>36</v>
      </c>
      <c r="I16525" s="29" t="n">
        <f aca="false">INDEX(Einstellungen!$B$27:$B$50,12)</f>
        <v>1.1</v>
      </c>
      <c r="J16525" s="29" t="n">
        <f aca="false">F16525*I16525</f>
        <v>25.854059</v>
      </c>
    </row>
    <row r="16526" customFormat="false" ht="15" hidden="false" customHeight="false" outlineLevel="0" collapsed="false">
      <c r="A16526" s="28" t="n">
        <v>46269</v>
      </c>
      <c r="B16526" s="21" t="s">
        <v>124</v>
      </c>
      <c r="C16526" s="21" t="s">
        <v>137</v>
      </c>
      <c r="D16526" s="29" t="n">
        <v>-0.003</v>
      </c>
      <c r="E16526" s="29" t="n">
        <f aca="false">D16526/10</f>
        <v>-0.0003</v>
      </c>
      <c r="F16526" s="29" t="n">
        <f aca="false">(E16526+Einstellungen!$B$20)*(1+Einstellungen!$B$10)</f>
        <v>22.200283</v>
      </c>
      <c r="G16526" s="21" t="str">
        <f aca="false">IF(F16526&lt;Einstellungen!$B$5,"ja","nein")</f>
        <v>ja</v>
      </c>
      <c r="H16526" s="21" t="s">
        <v>36</v>
      </c>
      <c r="I16526" s="29" t="n">
        <f aca="false">INDEX(Einstellungen!$B$27:$B$50,13)</f>
        <v>1.2</v>
      </c>
      <c r="J16526" s="29" t="n">
        <f aca="false">F16526*I16526</f>
        <v>26.6403396</v>
      </c>
    </row>
    <row r="16527" customFormat="false" ht="15" hidden="false" customHeight="false" outlineLevel="0" collapsed="false">
      <c r="A16527" s="28" t="n">
        <v>46269</v>
      </c>
      <c r="B16527" s="21" t="s">
        <v>125</v>
      </c>
      <c r="C16527" s="21" t="s">
        <v>137</v>
      </c>
      <c r="D16527" s="29" t="n">
        <v>-0.055</v>
      </c>
      <c r="E16527" s="29" t="n">
        <f aca="false">D16527/10</f>
        <v>-0.0055</v>
      </c>
      <c r="F16527" s="29" t="n">
        <f aca="false">(E16527+Einstellungen!$B$20)*(1+Einstellungen!$B$10)</f>
        <v>22.194095</v>
      </c>
      <c r="G16527" s="21" t="str">
        <f aca="false">IF(F16527&lt;Einstellungen!$B$5,"ja","nein")</f>
        <v>ja</v>
      </c>
      <c r="H16527" s="21" t="s">
        <v>36</v>
      </c>
      <c r="I16527" s="29" t="n">
        <f aca="false">INDEX(Einstellungen!$B$27:$B$50,14)</f>
        <v>1.15</v>
      </c>
      <c r="J16527" s="29" t="n">
        <f aca="false">F16527*I16527</f>
        <v>25.52320925</v>
      </c>
    </row>
    <row r="16528" customFormat="false" ht="15" hidden="false" customHeight="false" outlineLevel="0" collapsed="false">
      <c r="A16528" s="28" t="n">
        <v>46269</v>
      </c>
      <c r="B16528" s="21" t="s">
        <v>126</v>
      </c>
      <c r="C16528" s="21" t="s">
        <v>137</v>
      </c>
      <c r="D16528" s="29" t="n">
        <v>-0.14</v>
      </c>
      <c r="E16528" s="29" t="n">
        <f aca="false">D16528/10</f>
        <v>-0.014</v>
      </c>
      <c r="F16528" s="29" t="n">
        <f aca="false">(E16528+Einstellungen!$B$20)*(1+Einstellungen!$B$10)</f>
        <v>22.18398</v>
      </c>
      <c r="G16528" s="21" t="str">
        <f aca="false">IF(F16528&lt;Einstellungen!$B$5,"ja","nein")</f>
        <v>ja</v>
      </c>
      <c r="H16528" s="21" t="s">
        <v>36</v>
      </c>
      <c r="I16528" s="29" t="n">
        <f aca="false">INDEX(Einstellungen!$B$27:$B$50,15)</f>
        <v>1</v>
      </c>
      <c r="J16528" s="29" t="n">
        <f aca="false">F16528*I16528</f>
        <v>22.18398</v>
      </c>
    </row>
    <row r="16529" customFormat="false" ht="15" hidden="false" customHeight="false" outlineLevel="0" collapsed="false">
      <c r="A16529" s="28" t="n">
        <v>46269</v>
      </c>
      <c r="B16529" s="21" t="s">
        <v>127</v>
      </c>
      <c r="C16529" s="21" t="s">
        <v>137</v>
      </c>
      <c r="D16529" s="29" t="n">
        <v>-0.103</v>
      </c>
      <c r="E16529" s="29" t="n">
        <f aca="false">D16529/10</f>
        <v>-0.0103</v>
      </c>
      <c r="F16529" s="29" t="n">
        <f aca="false">(E16529+Einstellungen!$B$20)*(1+Einstellungen!$B$10)</f>
        <v>22.188383</v>
      </c>
      <c r="G16529" s="21" t="str">
        <f aca="false">IF(F16529&lt;Einstellungen!$B$5,"ja","nein")</f>
        <v>ja</v>
      </c>
      <c r="H16529" s="21" t="s">
        <v>36</v>
      </c>
      <c r="I16529" s="29" t="n">
        <f aca="false">INDEX(Einstellungen!$B$27:$B$50,16)</f>
        <v>0.95</v>
      </c>
      <c r="J16529" s="29" t="n">
        <f aca="false">F16529*I16529</f>
        <v>21.07896385</v>
      </c>
    </row>
    <row r="16530" customFormat="false" ht="15" hidden="false" customHeight="false" outlineLevel="0" collapsed="false">
      <c r="A16530" s="28" t="n">
        <v>46269</v>
      </c>
      <c r="B16530" s="21" t="s">
        <v>128</v>
      </c>
      <c r="C16530" s="21" t="s">
        <v>137</v>
      </c>
      <c r="D16530" s="29" t="n">
        <v>-0.015</v>
      </c>
      <c r="E16530" s="29" t="n">
        <f aca="false">D16530/10</f>
        <v>-0.0015</v>
      </c>
      <c r="F16530" s="29" t="n">
        <f aca="false">(E16530+Einstellungen!$B$20)*(1+Einstellungen!$B$10)</f>
        <v>22.198855</v>
      </c>
      <c r="G16530" s="21" t="str">
        <f aca="false">IF(F16530&lt;Einstellungen!$B$5,"ja","nein")</f>
        <v>ja</v>
      </c>
      <c r="H16530" s="21" t="s">
        <v>36</v>
      </c>
      <c r="I16530" s="29" t="n">
        <f aca="false">INDEX(Einstellungen!$B$27:$B$50,17)</f>
        <v>0.95</v>
      </c>
      <c r="J16530" s="29" t="n">
        <f aca="false">F16530*I16530</f>
        <v>21.08891225</v>
      </c>
    </row>
    <row r="16531" customFormat="false" ht="15" hidden="false" customHeight="false" outlineLevel="0" collapsed="false">
      <c r="A16531" s="28" t="n">
        <v>46269</v>
      </c>
      <c r="B16531" s="21" t="s">
        <v>129</v>
      </c>
      <c r="C16531" s="21" t="s">
        <v>137</v>
      </c>
      <c r="D16531" s="29" t="n">
        <v>36.913</v>
      </c>
      <c r="E16531" s="29" t="n">
        <f aca="false">D16531/10</f>
        <v>3.6913</v>
      </c>
      <c r="F16531" s="29" t="n">
        <f aca="false">(E16531+Einstellungen!$B$20)*(1+Einstellungen!$B$10)</f>
        <v>26.593287</v>
      </c>
      <c r="G16531" s="21" t="str">
        <f aca="false">IF(F16531&lt;Einstellungen!$B$5,"ja","nein")</f>
        <v>ja</v>
      </c>
      <c r="H16531" s="21" t="s">
        <v>36</v>
      </c>
      <c r="I16531" s="29" t="n">
        <f aca="false">INDEX(Einstellungen!$B$27:$B$50,18)</f>
        <v>1.1</v>
      </c>
      <c r="J16531" s="29" t="n">
        <f aca="false">F16531*I16531</f>
        <v>29.2526157</v>
      </c>
    </row>
    <row r="16532" customFormat="false" ht="15" hidden="false" customHeight="false" outlineLevel="0" collapsed="false">
      <c r="A16532" s="28" t="n">
        <v>46269</v>
      </c>
      <c r="B16532" s="21" t="s">
        <v>130</v>
      </c>
      <c r="C16532" s="21" t="s">
        <v>137</v>
      </c>
      <c r="D16532" s="29" t="n">
        <v>107.855</v>
      </c>
      <c r="E16532" s="29" t="n">
        <f aca="false">D16532/10</f>
        <v>10.7855</v>
      </c>
      <c r="F16532" s="29" t="n">
        <f aca="false">(E16532+Einstellungen!$B$20)*(1+Einstellungen!$B$10)</f>
        <v>35.035385</v>
      </c>
      <c r="G16532" s="21" t="str">
        <f aca="false">IF(F16532&lt;Einstellungen!$B$5,"ja","nein")</f>
        <v>nein</v>
      </c>
      <c r="H16532" s="21" t="s">
        <v>36</v>
      </c>
      <c r="I16532" s="29" t="n">
        <f aca="false">INDEX(Einstellungen!$B$27:$B$50,19)</f>
        <v>1.35</v>
      </c>
      <c r="J16532" s="29" t="n">
        <f aca="false">F16532*I16532</f>
        <v>47.29776975</v>
      </c>
    </row>
    <row r="16533" customFormat="false" ht="15" hidden="false" customHeight="false" outlineLevel="0" collapsed="false">
      <c r="A16533" s="28" t="n">
        <v>46269</v>
      </c>
      <c r="B16533" s="21" t="s">
        <v>131</v>
      </c>
      <c r="C16533" s="21" t="s">
        <v>137</v>
      </c>
      <c r="D16533" s="29" t="n">
        <v>135.097</v>
      </c>
      <c r="E16533" s="29" t="n">
        <f aca="false">D16533/10</f>
        <v>13.5097</v>
      </c>
      <c r="F16533" s="29" t="n">
        <f aca="false">(E16533+Einstellungen!$B$20)*(1+Einstellungen!$B$10)</f>
        <v>38.277183</v>
      </c>
      <c r="G16533" s="21" t="str">
        <f aca="false">IF(F16533&lt;Einstellungen!$B$5,"ja","nein")</f>
        <v>nein</v>
      </c>
      <c r="H16533" s="21" t="s">
        <v>36</v>
      </c>
      <c r="I16533" s="29" t="n">
        <f aca="false">INDEX(Einstellungen!$B$27:$B$50,20)</f>
        <v>1.45</v>
      </c>
      <c r="J16533" s="29" t="n">
        <f aca="false">F16533*I16533</f>
        <v>55.50191535</v>
      </c>
    </row>
    <row r="16534" customFormat="false" ht="15" hidden="false" customHeight="false" outlineLevel="0" collapsed="false">
      <c r="A16534" s="28" t="n">
        <v>46269</v>
      </c>
      <c r="B16534" s="21" t="s">
        <v>132</v>
      </c>
      <c r="C16534" s="21" t="s">
        <v>137</v>
      </c>
      <c r="D16534" s="29" t="n">
        <v>136.207</v>
      </c>
      <c r="E16534" s="29" t="n">
        <f aca="false">D16534/10</f>
        <v>13.6207</v>
      </c>
      <c r="F16534" s="29" t="n">
        <f aca="false">(E16534+Einstellungen!$B$20)*(1+Einstellungen!$B$10)</f>
        <v>38.409273</v>
      </c>
      <c r="G16534" s="21" t="str">
        <f aca="false">IF(F16534&lt;Einstellungen!$B$5,"ja","nein")</f>
        <v>nein</v>
      </c>
      <c r="H16534" s="21" t="s">
        <v>36</v>
      </c>
      <c r="I16534" s="29" t="n">
        <f aca="false">INDEX(Einstellungen!$B$27:$B$50,21)</f>
        <v>1.4</v>
      </c>
      <c r="J16534" s="29" t="n">
        <f aca="false">F16534*I16534</f>
        <v>53.7729822</v>
      </c>
    </row>
    <row r="16535" customFormat="false" ht="15" hidden="false" customHeight="false" outlineLevel="0" collapsed="false">
      <c r="A16535" s="28" t="n">
        <v>46269</v>
      </c>
      <c r="B16535" s="21" t="s">
        <v>133</v>
      </c>
      <c r="C16535" s="21" t="s">
        <v>137</v>
      </c>
      <c r="D16535" s="29" t="n">
        <v>128.412</v>
      </c>
      <c r="E16535" s="29" t="n">
        <f aca="false">D16535/10</f>
        <v>12.8412</v>
      </c>
      <c r="F16535" s="29" t="n">
        <f aca="false">(E16535+Einstellungen!$B$20)*(1+Einstellungen!$B$10)</f>
        <v>37.481668</v>
      </c>
      <c r="G16535" s="21" t="str">
        <f aca="false">IF(F16535&lt;Einstellungen!$B$5,"ja","nein")</f>
        <v>nein</v>
      </c>
      <c r="H16535" s="21" t="s">
        <v>36</v>
      </c>
      <c r="I16535" s="29" t="n">
        <f aca="false">INDEX(Einstellungen!$B$27:$B$50,22)</f>
        <v>1.25</v>
      </c>
      <c r="J16535" s="29" t="n">
        <f aca="false">F16535*I16535</f>
        <v>46.852085</v>
      </c>
    </row>
    <row r="16536" customFormat="false" ht="15" hidden="false" customHeight="false" outlineLevel="0" collapsed="false">
      <c r="A16536" s="28" t="n">
        <v>46269</v>
      </c>
      <c r="B16536" s="21" t="s">
        <v>134</v>
      </c>
      <c r="C16536" s="21" t="s">
        <v>137</v>
      </c>
      <c r="D16536" s="29" t="n">
        <v>114.192</v>
      </c>
      <c r="E16536" s="29" t="n">
        <f aca="false">D16536/10</f>
        <v>11.4192</v>
      </c>
      <c r="F16536" s="29" t="n">
        <f aca="false">(E16536+Einstellungen!$B$20)*(1+Einstellungen!$B$10)</f>
        <v>35.789488</v>
      </c>
      <c r="G16536" s="21" t="str">
        <f aca="false">IF(F16536&lt;Einstellungen!$B$5,"ja","nein")</f>
        <v>nein</v>
      </c>
      <c r="H16536" s="21" t="s">
        <v>36</v>
      </c>
      <c r="I16536" s="29" t="n">
        <f aca="false">INDEX(Einstellungen!$B$27:$B$50,23)</f>
        <v>1.05</v>
      </c>
      <c r="J16536" s="29" t="n">
        <f aca="false">F16536*I16536</f>
        <v>37.5789624</v>
      </c>
    </row>
    <row r="16537" customFormat="false" ht="15" hidden="false" customHeight="false" outlineLevel="0" collapsed="false">
      <c r="A16537" s="28" t="n">
        <v>46269</v>
      </c>
      <c r="B16537" s="21" t="s">
        <v>135</v>
      </c>
      <c r="C16537" s="21" t="s">
        <v>137</v>
      </c>
      <c r="D16537" s="29" t="n">
        <v>91.353</v>
      </c>
      <c r="E16537" s="29" t="n">
        <f aca="false">D16537/10</f>
        <v>9.1353</v>
      </c>
      <c r="F16537" s="29" t="n">
        <f aca="false">(E16537+Einstellungen!$B$20)*(1+Einstellungen!$B$10)</f>
        <v>33.071647</v>
      </c>
      <c r="G16537" s="21" t="str">
        <f aca="false">IF(F16537&lt;Einstellungen!$B$5,"ja","nein")</f>
        <v>nein</v>
      </c>
      <c r="H16537" s="21" t="s">
        <v>36</v>
      </c>
      <c r="I16537" s="29" t="n">
        <f aca="false">INDEX(Einstellungen!$B$27:$B$50,24)</f>
        <v>0.8</v>
      </c>
      <c r="J16537" s="29" t="n">
        <f aca="false">F16537*I16537</f>
        <v>26.4573176</v>
      </c>
    </row>
    <row r="16538" customFormat="false" ht="15" hidden="false" customHeight="false" outlineLevel="0" collapsed="false">
      <c r="A16538" s="28" t="n">
        <v>46270</v>
      </c>
      <c r="B16538" s="21" t="s">
        <v>111</v>
      </c>
      <c r="C16538" s="21" t="s">
        <v>138</v>
      </c>
      <c r="D16538" s="29" t="n">
        <v>61.635</v>
      </c>
      <c r="E16538" s="29" t="n">
        <f aca="false">D16538/10</f>
        <v>6.1635</v>
      </c>
      <c r="F16538" s="29" t="n">
        <f aca="false">(E16538+Einstellungen!$B$20)*(1+Einstellungen!$B$10)</f>
        <v>29.535205</v>
      </c>
      <c r="G16538" s="21" t="str">
        <f aca="false">IF(F16538&lt;Einstellungen!$B$5,"ja","nein")</f>
        <v>nein</v>
      </c>
      <c r="H16538" s="21" t="s">
        <v>36</v>
      </c>
      <c r="I16538" s="29" t="n">
        <f aca="false">INDEX(Einstellungen!$B$27:$B$50,1)</f>
        <v>0.6</v>
      </c>
      <c r="J16538" s="29" t="n">
        <f aca="false">F16538*I16538</f>
        <v>17.721123</v>
      </c>
    </row>
    <row r="16539" customFormat="false" ht="15" hidden="false" customHeight="false" outlineLevel="0" collapsed="false">
      <c r="A16539" s="28" t="n">
        <v>46270</v>
      </c>
      <c r="B16539" s="21" t="s">
        <v>113</v>
      </c>
      <c r="C16539" s="21" t="s">
        <v>138</v>
      </c>
      <c r="D16539" s="29" t="n">
        <v>60.235</v>
      </c>
      <c r="E16539" s="29" t="n">
        <f aca="false">D16539/10</f>
        <v>6.0235</v>
      </c>
      <c r="F16539" s="29" t="n">
        <f aca="false">(E16539+Einstellungen!$B$20)*(1+Einstellungen!$B$10)</f>
        <v>29.368605</v>
      </c>
      <c r="G16539" s="21" t="str">
        <f aca="false">IF(F16539&lt;Einstellungen!$B$5,"ja","nein")</f>
        <v>nein</v>
      </c>
      <c r="H16539" s="21" t="s">
        <v>36</v>
      </c>
      <c r="I16539" s="29" t="n">
        <f aca="false">INDEX(Einstellungen!$B$27:$B$50,2)</f>
        <v>0.5</v>
      </c>
      <c r="J16539" s="29" t="n">
        <f aca="false">F16539*I16539</f>
        <v>14.6843025</v>
      </c>
    </row>
    <row r="16540" customFormat="false" ht="15" hidden="false" customHeight="false" outlineLevel="0" collapsed="false">
      <c r="A16540" s="28" t="n">
        <v>46270</v>
      </c>
      <c r="B16540" s="21" t="s">
        <v>114</v>
      </c>
      <c r="C16540" s="21" t="s">
        <v>138</v>
      </c>
      <c r="D16540" s="29" t="n">
        <v>60.073</v>
      </c>
      <c r="E16540" s="29" t="n">
        <f aca="false">D16540/10</f>
        <v>6.0073</v>
      </c>
      <c r="F16540" s="29" t="n">
        <f aca="false">(E16540+Einstellungen!$B$20)*(1+Einstellungen!$B$10)</f>
        <v>29.349327</v>
      </c>
      <c r="G16540" s="21" t="str">
        <f aca="false">IF(F16540&lt;Einstellungen!$B$5,"ja","nein")</f>
        <v>nein</v>
      </c>
      <c r="H16540" s="21" t="s">
        <v>36</v>
      </c>
      <c r="I16540" s="29" t="n">
        <f aca="false">INDEX(Einstellungen!$B$27:$B$50,3)</f>
        <v>0.45</v>
      </c>
      <c r="J16540" s="29" t="n">
        <f aca="false">F16540*I16540</f>
        <v>13.20719715</v>
      </c>
    </row>
    <row r="16541" customFormat="false" ht="15" hidden="false" customHeight="false" outlineLevel="0" collapsed="false">
      <c r="A16541" s="28" t="n">
        <v>46270</v>
      </c>
      <c r="B16541" s="21" t="s">
        <v>115</v>
      </c>
      <c r="C16541" s="21" t="s">
        <v>138</v>
      </c>
      <c r="D16541" s="29" t="n">
        <v>55.508</v>
      </c>
      <c r="E16541" s="29" t="n">
        <f aca="false">D16541/10</f>
        <v>5.5508</v>
      </c>
      <c r="F16541" s="29" t="n">
        <f aca="false">(E16541+Einstellungen!$B$20)*(1+Einstellungen!$B$10)</f>
        <v>28.806092</v>
      </c>
      <c r="G16541" s="21" t="str">
        <f aca="false">IF(F16541&lt;Einstellungen!$B$5,"ja","nein")</f>
        <v>ja</v>
      </c>
      <c r="H16541" s="21" t="s">
        <v>36</v>
      </c>
      <c r="I16541" s="29" t="n">
        <f aca="false">INDEX(Einstellungen!$B$27:$B$50,4)</f>
        <v>0.45</v>
      </c>
      <c r="J16541" s="29" t="n">
        <f aca="false">F16541*I16541</f>
        <v>12.9627414</v>
      </c>
    </row>
    <row r="16542" customFormat="false" ht="15" hidden="false" customHeight="false" outlineLevel="0" collapsed="false">
      <c r="A16542" s="28" t="n">
        <v>46270</v>
      </c>
      <c r="B16542" s="21" t="s">
        <v>116</v>
      </c>
      <c r="C16542" s="21" t="s">
        <v>138</v>
      </c>
      <c r="D16542" s="29" t="n">
        <v>51.297</v>
      </c>
      <c r="E16542" s="29" t="n">
        <f aca="false">D16542/10</f>
        <v>5.1297</v>
      </c>
      <c r="F16542" s="29" t="n">
        <f aca="false">(E16542+Einstellungen!$B$20)*(1+Einstellungen!$B$10)</f>
        <v>28.304983</v>
      </c>
      <c r="G16542" s="21" t="str">
        <f aca="false">IF(F16542&lt;Einstellungen!$B$5,"ja","nein")</f>
        <v>ja</v>
      </c>
      <c r="H16542" s="21" t="s">
        <v>36</v>
      </c>
      <c r="I16542" s="29" t="n">
        <f aca="false">INDEX(Einstellungen!$B$27:$B$50,5)</f>
        <v>0.45</v>
      </c>
      <c r="J16542" s="29" t="n">
        <f aca="false">F16542*I16542</f>
        <v>12.73724235</v>
      </c>
    </row>
    <row r="16543" customFormat="false" ht="15" hidden="false" customHeight="false" outlineLevel="0" collapsed="false">
      <c r="A16543" s="28" t="n">
        <v>46270</v>
      </c>
      <c r="B16543" s="21" t="s">
        <v>117</v>
      </c>
      <c r="C16543" s="21" t="s">
        <v>138</v>
      </c>
      <c r="D16543" s="29" t="n">
        <v>54.04</v>
      </c>
      <c r="E16543" s="29" t="n">
        <f aca="false">D16543/10</f>
        <v>5.404</v>
      </c>
      <c r="F16543" s="29" t="n">
        <f aca="false">(E16543+Einstellungen!$B$20)*(1+Einstellungen!$B$10)</f>
        <v>28.6314</v>
      </c>
      <c r="G16543" s="21" t="str">
        <f aca="false">IF(F16543&lt;Einstellungen!$B$5,"ja","nein")</f>
        <v>ja</v>
      </c>
      <c r="H16543" s="21" t="s">
        <v>36</v>
      </c>
      <c r="I16543" s="29" t="n">
        <f aca="false">INDEX(Einstellungen!$B$27:$B$50,6)</f>
        <v>0.5</v>
      </c>
      <c r="J16543" s="29" t="n">
        <f aca="false">F16543*I16543</f>
        <v>14.3157</v>
      </c>
    </row>
    <row r="16544" customFormat="false" ht="15" hidden="false" customHeight="false" outlineLevel="0" collapsed="false">
      <c r="A16544" s="28" t="n">
        <v>46270</v>
      </c>
      <c r="B16544" s="21" t="s">
        <v>118</v>
      </c>
      <c r="C16544" s="21" t="s">
        <v>138</v>
      </c>
      <c r="D16544" s="29" t="n">
        <v>56.822</v>
      </c>
      <c r="E16544" s="29" t="n">
        <f aca="false">D16544/10</f>
        <v>5.6822</v>
      </c>
      <c r="F16544" s="29" t="n">
        <f aca="false">(E16544+Einstellungen!$B$20)*(1+Einstellungen!$B$10)</f>
        <v>28.962458</v>
      </c>
      <c r="G16544" s="21" t="str">
        <f aca="false">IF(F16544&lt;Einstellungen!$B$5,"ja","nein")</f>
        <v>ja</v>
      </c>
      <c r="H16544" s="21" t="s">
        <v>36</v>
      </c>
      <c r="I16544" s="29" t="n">
        <f aca="false">INDEX(Einstellungen!$B$27:$B$50,7)</f>
        <v>0.7</v>
      </c>
      <c r="J16544" s="29" t="n">
        <f aca="false">F16544*I16544</f>
        <v>20.2737206</v>
      </c>
    </row>
    <row r="16545" customFormat="false" ht="15" hidden="false" customHeight="false" outlineLevel="0" collapsed="false">
      <c r="A16545" s="28" t="n">
        <v>46270</v>
      </c>
      <c r="B16545" s="21" t="s">
        <v>119</v>
      </c>
      <c r="C16545" s="21" t="s">
        <v>138</v>
      </c>
      <c r="D16545" s="29" t="n">
        <v>61.263</v>
      </c>
      <c r="E16545" s="29" t="n">
        <f aca="false">D16545/10</f>
        <v>6.1263</v>
      </c>
      <c r="F16545" s="29" t="n">
        <f aca="false">(E16545+Einstellungen!$B$20)*(1+Einstellungen!$B$10)</f>
        <v>29.490937</v>
      </c>
      <c r="G16545" s="21" t="str">
        <f aca="false">IF(F16545&lt;Einstellungen!$B$5,"ja","nein")</f>
        <v>nein</v>
      </c>
      <c r="H16545" s="21" t="s">
        <v>36</v>
      </c>
      <c r="I16545" s="29" t="n">
        <f aca="false">INDEX(Einstellungen!$B$27:$B$50,8)</f>
        <v>0.95</v>
      </c>
      <c r="J16545" s="29" t="n">
        <f aca="false">F16545*I16545</f>
        <v>28.01639015</v>
      </c>
    </row>
    <row r="16546" customFormat="false" ht="15" hidden="false" customHeight="false" outlineLevel="0" collapsed="false">
      <c r="A16546" s="28" t="n">
        <v>46270</v>
      </c>
      <c r="B16546" s="21" t="s">
        <v>120</v>
      </c>
      <c r="C16546" s="21" t="s">
        <v>138</v>
      </c>
      <c r="D16546" s="29" t="n">
        <v>37.385</v>
      </c>
      <c r="E16546" s="29" t="n">
        <f aca="false">D16546/10</f>
        <v>3.7385</v>
      </c>
      <c r="F16546" s="29" t="n">
        <f aca="false">(E16546+Einstellungen!$B$20)*(1+Einstellungen!$B$10)</f>
        <v>26.649455</v>
      </c>
      <c r="G16546" s="21" t="str">
        <f aca="false">IF(F16546&lt;Einstellungen!$B$5,"ja","nein")</f>
        <v>ja</v>
      </c>
      <c r="H16546" s="21" t="s">
        <v>36</v>
      </c>
      <c r="I16546" s="29" t="n">
        <f aca="false">INDEX(Einstellungen!$B$27:$B$50,9)</f>
        <v>1.05</v>
      </c>
      <c r="J16546" s="29" t="n">
        <f aca="false">F16546*I16546</f>
        <v>27.98192775</v>
      </c>
    </row>
    <row r="16547" customFormat="false" ht="15" hidden="false" customHeight="false" outlineLevel="0" collapsed="false">
      <c r="A16547" s="28" t="n">
        <v>46270</v>
      </c>
      <c r="B16547" s="21" t="s">
        <v>121</v>
      </c>
      <c r="C16547" s="21" t="s">
        <v>138</v>
      </c>
      <c r="D16547" s="29" t="n">
        <v>1.01</v>
      </c>
      <c r="E16547" s="29" t="n">
        <f aca="false">D16547/10</f>
        <v>0.101</v>
      </c>
      <c r="F16547" s="29" t="n">
        <f aca="false">(E16547+Einstellungen!$B$20)*(1+Einstellungen!$B$10)</f>
        <v>22.32083</v>
      </c>
      <c r="G16547" s="21" t="str">
        <f aca="false">IF(F16547&lt;Einstellungen!$B$5,"ja","nein")</f>
        <v>ja</v>
      </c>
      <c r="H16547" s="21" t="s">
        <v>36</v>
      </c>
      <c r="I16547" s="29" t="n">
        <f aca="false">INDEX(Einstellungen!$B$27:$B$50,10)</f>
        <v>1.05</v>
      </c>
      <c r="J16547" s="29" t="n">
        <f aca="false">F16547*I16547</f>
        <v>23.4368715</v>
      </c>
    </row>
    <row r="16548" customFormat="false" ht="15" hidden="false" customHeight="false" outlineLevel="0" collapsed="false">
      <c r="A16548" s="28" t="n">
        <v>46270</v>
      </c>
      <c r="B16548" s="21" t="s">
        <v>122</v>
      </c>
      <c r="C16548" s="21" t="s">
        <v>138</v>
      </c>
      <c r="D16548" s="29" t="n">
        <v>-0.797</v>
      </c>
      <c r="E16548" s="29" t="n">
        <f aca="false">D16548/10</f>
        <v>-0.0797</v>
      </c>
      <c r="F16548" s="29" t="n">
        <f aca="false">(E16548+Einstellungen!$B$20)*(1+Einstellungen!$B$10)</f>
        <v>22.105797</v>
      </c>
      <c r="G16548" s="21" t="str">
        <f aca="false">IF(F16548&lt;Einstellungen!$B$5,"ja","nein")</f>
        <v>ja</v>
      </c>
      <c r="H16548" s="21" t="s">
        <v>36</v>
      </c>
      <c r="I16548" s="29" t="n">
        <f aca="false">INDEX(Einstellungen!$B$27:$B$50,11)</f>
        <v>1.05</v>
      </c>
      <c r="J16548" s="29" t="n">
        <f aca="false">F16548*I16548</f>
        <v>23.21108685</v>
      </c>
    </row>
    <row r="16549" customFormat="false" ht="15" hidden="false" customHeight="false" outlineLevel="0" collapsed="false">
      <c r="A16549" s="28" t="n">
        <v>46270</v>
      </c>
      <c r="B16549" s="21" t="s">
        <v>123</v>
      </c>
      <c r="C16549" s="21" t="s">
        <v>138</v>
      </c>
      <c r="D16549" s="29" t="n">
        <v>-4.935</v>
      </c>
      <c r="E16549" s="29" t="n">
        <f aca="false">D16549/10</f>
        <v>-0.4935</v>
      </c>
      <c r="F16549" s="29" t="n">
        <f aca="false">(E16549+Einstellungen!$B$20)*(1+Einstellungen!$B$10)</f>
        <v>21.613375</v>
      </c>
      <c r="G16549" s="21" t="str">
        <f aca="false">IF(F16549&lt;Einstellungen!$B$5,"ja","nein")</f>
        <v>ja</v>
      </c>
      <c r="H16549" s="21" t="s">
        <v>36</v>
      </c>
      <c r="I16549" s="29" t="n">
        <f aca="false">INDEX(Einstellungen!$B$27:$B$50,12)</f>
        <v>1.1</v>
      </c>
      <c r="J16549" s="29" t="n">
        <f aca="false">F16549*I16549</f>
        <v>23.7747125</v>
      </c>
    </row>
    <row r="16550" customFormat="false" ht="15" hidden="false" customHeight="false" outlineLevel="0" collapsed="false">
      <c r="A16550" s="28" t="n">
        <v>46270</v>
      </c>
      <c r="B16550" s="21" t="s">
        <v>124</v>
      </c>
      <c r="C16550" s="21" t="s">
        <v>138</v>
      </c>
      <c r="D16550" s="29" t="n">
        <v>-8.963</v>
      </c>
      <c r="E16550" s="29" t="n">
        <f aca="false">D16550/10</f>
        <v>-0.8963</v>
      </c>
      <c r="F16550" s="29" t="n">
        <f aca="false">(E16550+Einstellungen!$B$20)*(1+Einstellungen!$B$10)</f>
        <v>21.134043</v>
      </c>
      <c r="G16550" s="21" t="str">
        <f aca="false">IF(F16550&lt;Einstellungen!$B$5,"ja","nein")</f>
        <v>ja</v>
      </c>
      <c r="H16550" s="21" t="s">
        <v>36</v>
      </c>
      <c r="I16550" s="29" t="n">
        <f aca="false">INDEX(Einstellungen!$B$27:$B$50,13)</f>
        <v>1.2</v>
      </c>
      <c r="J16550" s="29" t="n">
        <f aca="false">F16550*I16550</f>
        <v>25.3608516</v>
      </c>
    </row>
    <row r="16551" customFormat="false" ht="15" hidden="false" customHeight="false" outlineLevel="0" collapsed="false">
      <c r="A16551" s="28" t="n">
        <v>46270</v>
      </c>
      <c r="B16551" s="21" t="s">
        <v>125</v>
      </c>
      <c r="C16551" s="21" t="s">
        <v>138</v>
      </c>
      <c r="D16551" s="29" t="n">
        <v>-17.402</v>
      </c>
      <c r="E16551" s="29" t="n">
        <f aca="false">D16551/10</f>
        <v>-1.7402</v>
      </c>
      <c r="F16551" s="29" t="n">
        <f aca="false">(E16551+Einstellungen!$B$20)*(1+Einstellungen!$B$10)</f>
        <v>20.129802</v>
      </c>
      <c r="G16551" s="21" t="str">
        <f aca="false">IF(F16551&lt;Einstellungen!$B$5,"ja","nein")</f>
        <v>ja</v>
      </c>
      <c r="H16551" s="21" t="s">
        <v>36</v>
      </c>
      <c r="I16551" s="29" t="n">
        <f aca="false">INDEX(Einstellungen!$B$27:$B$50,14)</f>
        <v>1.15</v>
      </c>
      <c r="J16551" s="29" t="n">
        <f aca="false">F16551*I16551</f>
        <v>23.1492723</v>
      </c>
    </row>
    <row r="16552" customFormat="false" ht="15" hidden="false" customHeight="false" outlineLevel="0" collapsed="false">
      <c r="A16552" s="28" t="n">
        <v>46270</v>
      </c>
      <c r="B16552" s="21" t="s">
        <v>126</v>
      </c>
      <c r="C16552" s="21" t="s">
        <v>138</v>
      </c>
      <c r="D16552" s="29" t="n">
        <v>-18.995</v>
      </c>
      <c r="E16552" s="29" t="n">
        <f aca="false">D16552/10</f>
        <v>-1.8995</v>
      </c>
      <c r="F16552" s="29" t="n">
        <f aca="false">(E16552+Einstellungen!$B$20)*(1+Einstellungen!$B$10)</f>
        <v>19.940235</v>
      </c>
      <c r="G16552" s="21" t="str">
        <f aca="false">IF(F16552&lt;Einstellungen!$B$5,"ja","nein")</f>
        <v>ja</v>
      </c>
      <c r="H16552" s="21" t="s">
        <v>36</v>
      </c>
      <c r="I16552" s="29" t="n">
        <f aca="false">INDEX(Einstellungen!$B$27:$B$50,15)</f>
        <v>1</v>
      </c>
      <c r="J16552" s="29" t="n">
        <f aca="false">F16552*I16552</f>
        <v>19.940235</v>
      </c>
    </row>
    <row r="16553" customFormat="false" ht="15" hidden="false" customHeight="false" outlineLevel="0" collapsed="false">
      <c r="A16553" s="28" t="n">
        <v>46270</v>
      </c>
      <c r="B16553" s="21" t="s">
        <v>127</v>
      </c>
      <c r="C16553" s="21" t="s">
        <v>138</v>
      </c>
      <c r="D16553" s="29" t="n">
        <v>-10</v>
      </c>
      <c r="E16553" s="29" t="n">
        <f aca="false">D16553/10</f>
        <v>-1</v>
      </c>
      <c r="F16553" s="29" t="n">
        <f aca="false">(E16553+Einstellungen!$B$20)*(1+Einstellungen!$B$10)</f>
        <v>21.01064</v>
      </c>
      <c r="G16553" s="21" t="str">
        <f aca="false">IF(F16553&lt;Einstellungen!$B$5,"ja","nein")</f>
        <v>ja</v>
      </c>
      <c r="H16553" s="21" t="s">
        <v>36</v>
      </c>
      <c r="I16553" s="29" t="n">
        <f aca="false">INDEX(Einstellungen!$B$27:$B$50,16)</f>
        <v>0.95</v>
      </c>
      <c r="J16553" s="29" t="n">
        <f aca="false">F16553*I16553</f>
        <v>19.960108</v>
      </c>
    </row>
    <row r="16554" customFormat="false" ht="15" hidden="false" customHeight="false" outlineLevel="0" collapsed="false">
      <c r="A16554" s="28" t="n">
        <v>46270</v>
      </c>
      <c r="B16554" s="21" t="s">
        <v>128</v>
      </c>
      <c r="C16554" s="21" t="s">
        <v>138</v>
      </c>
      <c r="D16554" s="29" t="n">
        <v>-3.355</v>
      </c>
      <c r="E16554" s="29" t="n">
        <f aca="false">D16554/10</f>
        <v>-0.3355</v>
      </c>
      <c r="F16554" s="29" t="n">
        <f aca="false">(E16554+Einstellungen!$B$20)*(1+Einstellungen!$B$10)</f>
        <v>21.801395</v>
      </c>
      <c r="G16554" s="21" t="str">
        <f aca="false">IF(F16554&lt;Einstellungen!$B$5,"ja","nein")</f>
        <v>ja</v>
      </c>
      <c r="H16554" s="21" t="s">
        <v>36</v>
      </c>
      <c r="I16554" s="29" t="n">
        <f aca="false">INDEX(Einstellungen!$B$27:$B$50,17)</f>
        <v>0.95</v>
      </c>
      <c r="J16554" s="29" t="n">
        <f aca="false">F16554*I16554</f>
        <v>20.71132525</v>
      </c>
    </row>
    <row r="16555" customFormat="false" ht="15" hidden="false" customHeight="false" outlineLevel="0" collapsed="false">
      <c r="A16555" s="28" t="n">
        <v>46270</v>
      </c>
      <c r="B16555" s="21" t="s">
        <v>129</v>
      </c>
      <c r="C16555" s="21" t="s">
        <v>138</v>
      </c>
      <c r="D16555" s="29" t="n">
        <v>-0.033</v>
      </c>
      <c r="E16555" s="29" t="n">
        <f aca="false">D16555/10</f>
        <v>-0.0033</v>
      </c>
      <c r="F16555" s="29" t="n">
        <f aca="false">(E16555+Einstellungen!$B$20)*(1+Einstellungen!$B$10)</f>
        <v>22.196713</v>
      </c>
      <c r="G16555" s="21" t="str">
        <f aca="false">IF(F16555&lt;Einstellungen!$B$5,"ja","nein")</f>
        <v>ja</v>
      </c>
      <c r="H16555" s="21" t="s">
        <v>36</v>
      </c>
      <c r="I16555" s="29" t="n">
        <f aca="false">INDEX(Einstellungen!$B$27:$B$50,18)</f>
        <v>1.1</v>
      </c>
      <c r="J16555" s="29" t="n">
        <f aca="false">F16555*I16555</f>
        <v>24.4163843</v>
      </c>
    </row>
    <row r="16556" customFormat="false" ht="15" hidden="false" customHeight="false" outlineLevel="0" collapsed="false">
      <c r="A16556" s="28" t="n">
        <v>46270</v>
      </c>
      <c r="B16556" s="21" t="s">
        <v>130</v>
      </c>
      <c r="C16556" s="21" t="s">
        <v>138</v>
      </c>
      <c r="D16556" s="29" t="n">
        <v>39.13</v>
      </c>
      <c r="E16556" s="29" t="n">
        <f aca="false">D16556/10</f>
        <v>3.913</v>
      </c>
      <c r="F16556" s="29" t="n">
        <f aca="false">(E16556+Einstellungen!$B$20)*(1+Einstellungen!$B$10)</f>
        <v>26.85711</v>
      </c>
      <c r="G16556" s="21" t="str">
        <f aca="false">IF(F16556&lt;Einstellungen!$B$5,"ja","nein")</f>
        <v>ja</v>
      </c>
      <c r="H16556" s="21" t="s">
        <v>36</v>
      </c>
      <c r="I16556" s="29" t="n">
        <f aca="false">INDEX(Einstellungen!$B$27:$B$50,19)</f>
        <v>1.35</v>
      </c>
      <c r="J16556" s="29" t="n">
        <f aca="false">F16556*I16556</f>
        <v>36.2570985</v>
      </c>
    </row>
    <row r="16557" customFormat="false" ht="15" hidden="false" customHeight="false" outlineLevel="0" collapsed="false">
      <c r="A16557" s="28" t="n">
        <v>46270</v>
      </c>
      <c r="B16557" s="21" t="s">
        <v>131</v>
      </c>
      <c r="C16557" s="21" t="s">
        <v>138</v>
      </c>
      <c r="D16557" s="29" t="n">
        <v>102.74</v>
      </c>
      <c r="E16557" s="29" t="n">
        <f aca="false">D16557/10</f>
        <v>10.274</v>
      </c>
      <c r="F16557" s="29" t="n">
        <f aca="false">(E16557+Einstellungen!$B$20)*(1+Einstellungen!$B$10)</f>
        <v>34.4267</v>
      </c>
      <c r="G16557" s="21" t="str">
        <f aca="false">IF(F16557&lt;Einstellungen!$B$5,"ja","nein")</f>
        <v>nein</v>
      </c>
      <c r="H16557" s="21" t="s">
        <v>36</v>
      </c>
      <c r="I16557" s="29" t="n">
        <f aca="false">INDEX(Einstellungen!$B$27:$B$50,20)</f>
        <v>1.45</v>
      </c>
      <c r="J16557" s="29" t="n">
        <f aca="false">F16557*I16557</f>
        <v>49.918715</v>
      </c>
    </row>
    <row r="16558" customFormat="false" ht="15" hidden="false" customHeight="false" outlineLevel="0" collapsed="false">
      <c r="A16558" s="28" t="n">
        <v>46270</v>
      </c>
      <c r="B16558" s="21" t="s">
        <v>132</v>
      </c>
      <c r="C16558" s="21" t="s">
        <v>138</v>
      </c>
      <c r="D16558" s="29" t="n">
        <v>115.993</v>
      </c>
      <c r="E16558" s="29" t="n">
        <f aca="false">D16558/10</f>
        <v>11.5993</v>
      </c>
      <c r="F16558" s="29" t="n">
        <f aca="false">(E16558+Einstellungen!$B$20)*(1+Einstellungen!$B$10)</f>
        <v>36.003807</v>
      </c>
      <c r="G16558" s="21" t="str">
        <f aca="false">IF(F16558&lt;Einstellungen!$B$5,"ja","nein")</f>
        <v>nein</v>
      </c>
      <c r="H16558" s="21" t="s">
        <v>36</v>
      </c>
      <c r="I16558" s="29" t="n">
        <f aca="false">INDEX(Einstellungen!$B$27:$B$50,21)</f>
        <v>1.4</v>
      </c>
      <c r="J16558" s="29" t="n">
        <f aca="false">F16558*I16558</f>
        <v>50.4053298</v>
      </c>
    </row>
    <row r="16559" customFormat="false" ht="15" hidden="false" customHeight="false" outlineLevel="0" collapsed="false">
      <c r="A16559" s="28" t="n">
        <v>46270</v>
      </c>
      <c r="B16559" s="21" t="s">
        <v>133</v>
      </c>
      <c r="C16559" s="21" t="s">
        <v>138</v>
      </c>
      <c r="D16559" s="29" t="n">
        <v>109.903</v>
      </c>
      <c r="E16559" s="29" t="n">
        <f aca="false">D16559/10</f>
        <v>10.9903</v>
      </c>
      <c r="F16559" s="29" t="n">
        <f aca="false">(E16559+Einstellungen!$B$20)*(1+Einstellungen!$B$10)</f>
        <v>35.279097</v>
      </c>
      <c r="G16559" s="21" t="str">
        <f aca="false">IF(F16559&lt;Einstellungen!$B$5,"ja","nein")</f>
        <v>nein</v>
      </c>
      <c r="H16559" s="21" t="s">
        <v>36</v>
      </c>
      <c r="I16559" s="29" t="n">
        <f aca="false">INDEX(Einstellungen!$B$27:$B$50,22)</f>
        <v>1.25</v>
      </c>
      <c r="J16559" s="29" t="n">
        <f aca="false">F16559*I16559</f>
        <v>44.09887125</v>
      </c>
    </row>
    <row r="16560" customFormat="false" ht="15" hidden="false" customHeight="false" outlineLevel="0" collapsed="false">
      <c r="A16560" s="28" t="n">
        <v>46270</v>
      </c>
      <c r="B16560" s="21" t="s">
        <v>134</v>
      </c>
      <c r="C16560" s="21" t="s">
        <v>138</v>
      </c>
      <c r="D16560" s="29" t="n">
        <v>107.852</v>
      </c>
      <c r="E16560" s="29" t="n">
        <f aca="false">D16560/10</f>
        <v>10.7852</v>
      </c>
      <c r="F16560" s="29" t="n">
        <f aca="false">(E16560+Einstellungen!$B$20)*(1+Einstellungen!$B$10)</f>
        <v>35.035028</v>
      </c>
      <c r="G16560" s="21" t="str">
        <f aca="false">IF(F16560&lt;Einstellungen!$B$5,"ja","nein")</f>
        <v>nein</v>
      </c>
      <c r="H16560" s="21" t="s">
        <v>36</v>
      </c>
      <c r="I16560" s="29" t="n">
        <f aca="false">INDEX(Einstellungen!$B$27:$B$50,23)</f>
        <v>1.05</v>
      </c>
      <c r="J16560" s="29" t="n">
        <f aca="false">F16560*I16560</f>
        <v>36.7867794</v>
      </c>
    </row>
    <row r="16561" customFormat="false" ht="15" hidden="false" customHeight="false" outlineLevel="0" collapsed="false">
      <c r="A16561" s="28" t="n">
        <v>46270</v>
      </c>
      <c r="B16561" s="21" t="s">
        <v>135</v>
      </c>
      <c r="C16561" s="21" t="s">
        <v>138</v>
      </c>
      <c r="D16561" s="29" t="n">
        <v>100.957</v>
      </c>
      <c r="E16561" s="29" t="n">
        <f aca="false">D16561/10</f>
        <v>10.0957</v>
      </c>
      <c r="F16561" s="29" t="n">
        <f aca="false">(E16561+Einstellungen!$B$20)*(1+Einstellungen!$B$10)</f>
        <v>34.214523</v>
      </c>
      <c r="G16561" s="21" t="str">
        <f aca="false">IF(F16561&lt;Einstellungen!$B$5,"ja","nein")</f>
        <v>nein</v>
      </c>
      <c r="H16561" s="21" t="s">
        <v>36</v>
      </c>
      <c r="I16561" s="29" t="n">
        <f aca="false">INDEX(Einstellungen!$B$27:$B$50,24)</f>
        <v>0.8</v>
      </c>
      <c r="J16561" s="29" t="n">
        <f aca="false">F16561*I16561</f>
        <v>27.3716184</v>
      </c>
    </row>
    <row r="16562" customFormat="false" ht="15" hidden="false" customHeight="false" outlineLevel="0" collapsed="false">
      <c r="A16562" s="28" t="n">
        <v>46271</v>
      </c>
      <c r="B16562" s="21" t="s">
        <v>111</v>
      </c>
      <c r="C16562" s="21" t="s">
        <v>139</v>
      </c>
      <c r="D16562" s="29" t="n">
        <v>128.225</v>
      </c>
      <c r="E16562" s="29" t="n">
        <f aca="false">D16562/10</f>
        <v>12.8225</v>
      </c>
      <c r="F16562" s="29" t="n">
        <f aca="false">(E16562+Einstellungen!$B$20)*(1+Einstellungen!$B$10)</f>
        <v>37.459415</v>
      </c>
      <c r="G16562" s="21" t="str">
        <f aca="false">IF(F16562&lt;Einstellungen!$B$5,"ja","nein")</f>
        <v>nein</v>
      </c>
      <c r="H16562" s="21" t="s">
        <v>36</v>
      </c>
      <c r="I16562" s="29" t="n">
        <f aca="false">INDEX(Einstellungen!$B$27:$B$50,1)</f>
        <v>0.6</v>
      </c>
      <c r="J16562" s="29" t="n">
        <f aca="false">F16562*I16562</f>
        <v>22.475649</v>
      </c>
    </row>
    <row r="16563" customFormat="false" ht="15" hidden="false" customHeight="false" outlineLevel="0" collapsed="false">
      <c r="A16563" s="28" t="n">
        <v>46271</v>
      </c>
      <c r="B16563" s="21" t="s">
        <v>113</v>
      </c>
      <c r="C16563" s="21" t="s">
        <v>139</v>
      </c>
      <c r="D16563" s="29" t="n">
        <v>126.343</v>
      </c>
      <c r="E16563" s="29" t="n">
        <f aca="false">D16563/10</f>
        <v>12.6343</v>
      </c>
      <c r="F16563" s="29" t="n">
        <f aca="false">(E16563+Einstellungen!$B$20)*(1+Einstellungen!$B$10)</f>
        <v>37.235457</v>
      </c>
      <c r="G16563" s="21" t="str">
        <f aca="false">IF(F16563&lt;Einstellungen!$B$5,"ja","nein")</f>
        <v>nein</v>
      </c>
      <c r="H16563" s="21" t="s">
        <v>36</v>
      </c>
      <c r="I16563" s="29" t="n">
        <f aca="false">INDEX(Einstellungen!$B$27:$B$50,2)</f>
        <v>0.5</v>
      </c>
      <c r="J16563" s="29" t="n">
        <f aca="false">F16563*I16563</f>
        <v>18.6177285</v>
      </c>
    </row>
    <row r="16564" customFormat="false" ht="15" hidden="false" customHeight="false" outlineLevel="0" collapsed="false">
      <c r="A16564" s="28" t="n">
        <v>46271</v>
      </c>
      <c r="B16564" s="21" t="s">
        <v>114</v>
      </c>
      <c r="C16564" s="21" t="s">
        <v>139</v>
      </c>
      <c r="D16564" s="29" t="n">
        <v>135.435</v>
      </c>
      <c r="E16564" s="29" t="n">
        <f aca="false">D16564/10</f>
        <v>13.5435</v>
      </c>
      <c r="F16564" s="29" t="n">
        <f aca="false">(E16564+Einstellungen!$B$20)*(1+Einstellungen!$B$10)</f>
        <v>38.317405</v>
      </c>
      <c r="G16564" s="21" t="str">
        <f aca="false">IF(F16564&lt;Einstellungen!$B$5,"ja","nein")</f>
        <v>nein</v>
      </c>
      <c r="H16564" s="21" t="s">
        <v>36</v>
      </c>
      <c r="I16564" s="29" t="n">
        <f aca="false">INDEX(Einstellungen!$B$27:$B$50,3)</f>
        <v>0.45</v>
      </c>
      <c r="J16564" s="29" t="n">
        <f aca="false">F16564*I16564</f>
        <v>17.24283225</v>
      </c>
    </row>
    <row r="16565" customFormat="false" ht="15" hidden="false" customHeight="false" outlineLevel="0" collapsed="false">
      <c r="A16565" s="28" t="n">
        <v>46271</v>
      </c>
      <c r="B16565" s="21" t="s">
        <v>115</v>
      </c>
      <c r="C16565" s="21" t="s">
        <v>139</v>
      </c>
      <c r="D16565" s="29" t="n">
        <v>135.475</v>
      </c>
      <c r="E16565" s="29" t="n">
        <f aca="false">D16565/10</f>
        <v>13.5475</v>
      </c>
      <c r="F16565" s="29" t="n">
        <f aca="false">(E16565+Einstellungen!$B$20)*(1+Einstellungen!$B$10)</f>
        <v>38.322165</v>
      </c>
      <c r="G16565" s="21" t="str">
        <f aca="false">IF(F16565&lt;Einstellungen!$B$5,"ja","nein")</f>
        <v>nein</v>
      </c>
      <c r="H16565" s="21" t="s">
        <v>36</v>
      </c>
      <c r="I16565" s="29" t="n">
        <f aca="false">INDEX(Einstellungen!$B$27:$B$50,4)</f>
        <v>0.45</v>
      </c>
      <c r="J16565" s="29" t="n">
        <f aca="false">F16565*I16565</f>
        <v>17.24497425</v>
      </c>
    </row>
    <row r="16566" customFormat="false" ht="15" hidden="false" customHeight="false" outlineLevel="0" collapsed="false">
      <c r="A16566" s="28" t="n">
        <v>46271</v>
      </c>
      <c r="B16566" s="21" t="s">
        <v>116</v>
      </c>
      <c r="C16566" s="21" t="s">
        <v>139</v>
      </c>
      <c r="D16566" s="29" t="n">
        <v>141.525</v>
      </c>
      <c r="E16566" s="29" t="n">
        <f aca="false">D16566/10</f>
        <v>14.1525</v>
      </c>
      <c r="F16566" s="29" t="n">
        <f aca="false">(E16566+Einstellungen!$B$20)*(1+Einstellungen!$B$10)</f>
        <v>39.042115</v>
      </c>
      <c r="G16566" s="21" t="str">
        <f aca="false">IF(F16566&lt;Einstellungen!$B$5,"ja","nein")</f>
        <v>nein</v>
      </c>
      <c r="H16566" s="21" t="s">
        <v>36</v>
      </c>
      <c r="I16566" s="29" t="n">
        <f aca="false">INDEX(Einstellungen!$B$27:$B$50,5)</f>
        <v>0.45</v>
      </c>
      <c r="J16566" s="29" t="n">
        <f aca="false">F16566*I16566</f>
        <v>17.56895175</v>
      </c>
    </row>
    <row r="16567" customFormat="false" ht="15" hidden="false" customHeight="false" outlineLevel="0" collapsed="false">
      <c r="A16567" s="28" t="n">
        <v>46271</v>
      </c>
      <c r="B16567" s="21" t="s">
        <v>117</v>
      </c>
      <c r="C16567" s="21" t="s">
        <v>139</v>
      </c>
      <c r="D16567" s="29" t="n">
        <v>142.532</v>
      </c>
      <c r="E16567" s="29" t="n">
        <f aca="false">D16567/10</f>
        <v>14.2532</v>
      </c>
      <c r="F16567" s="29" t="n">
        <f aca="false">(E16567+Einstellungen!$B$20)*(1+Einstellungen!$B$10)</f>
        <v>39.161948</v>
      </c>
      <c r="G16567" s="21" t="str">
        <f aca="false">IF(F16567&lt;Einstellungen!$B$5,"ja","nein")</f>
        <v>nein</v>
      </c>
      <c r="H16567" s="21" t="s">
        <v>36</v>
      </c>
      <c r="I16567" s="29" t="n">
        <f aca="false">INDEX(Einstellungen!$B$27:$B$50,6)</f>
        <v>0.5</v>
      </c>
      <c r="J16567" s="29" t="n">
        <f aca="false">F16567*I16567</f>
        <v>19.580974</v>
      </c>
    </row>
    <row r="16568" customFormat="false" ht="15" hidden="false" customHeight="false" outlineLevel="0" collapsed="false">
      <c r="A16568" s="28" t="n">
        <v>46271</v>
      </c>
      <c r="B16568" s="21" t="s">
        <v>118</v>
      </c>
      <c r="C16568" s="21" t="s">
        <v>139</v>
      </c>
      <c r="D16568" s="29" t="n">
        <v>143.24</v>
      </c>
      <c r="E16568" s="29" t="n">
        <f aca="false">D16568/10</f>
        <v>14.324</v>
      </c>
      <c r="F16568" s="29" t="n">
        <f aca="false">(E16568+Einstellungen!$B$20)*(1+Einstellungen!$B$10)</f>
        <v>39.2462</v>
      </c>
      <c r="G16568" s="21" t="str">
        <f aca="false">IF(F16568&lt;Einstellungen!$B$5,"ja","nein")</f>
        <v>nein</v>
      </c>
      <c r="H16568" s="21" t="s">
        <v>36</v>
      </c>
      <c r="I16568" s="29" t="n">
        <f aca="false">INDEX(Einstellungen!$B$27:$B$50,7)</f>
        <v>0.7</v>
      </c>
      <c r="J16568" s="29" t="n">
        <f aca="false">F16568*I16568</f>
        <v>27.47234</v>
      </c>
    </row>
    <row r="16569" customFormat="false" ht="15" hidden="false" customHeight="false" outlineLevel="0" collapsed="false">
      <c r="A16569" s="28" t="n">
        <v>46271</v>
      </c>
      <c r="B16569" s="21" t="s">
        <v>119</v>
      </c>
      <c r="C16569" s="21" t="s">
        <v>139</v>
      </c>
      <c r="D16569" s="29" t="n">
        <v>133.1</v>
      </c>
      <c r="E16569" s="29" t="n">
        <f aca="false">D16569/10</f>
        <v>13.31</v>
      </c>
      <c r="F16569" s="29" t="n">
        <f aca="false">(E16569+Einstellungen!$B$20)*(1+Einstellungen!$B$10)</f>
        <v>38.03954</v>
      </c>
      <c r="G16569" s="21" t="str">
        <f aca="false">IF(F16569&lt;Einstellungen!$B$5,"ja","nein")</f>
        <v>nein</v>
      </c>
      <c r="H16569" s="21" t="s">
        <v>36</v>
      </c>
      <c r="I16569" s="29" t="n">
        <f aca="false">INDEX(Einstellungen!$B$27:$B$50,8)</f>
        <v>0.95</v>
      </c>
      <c r="J16569" s="29" t="n">
        <f aca="false">F16569*I16569</f>
        <v>36.137563</v>
      </c>
    </row>
    <row r="16570" customFormat="false" ht="15" hidden="false" customHeight="false" outlineLevel="0" collapsed="false">
      <c r="A16570" s="28" t="n">
        <v>46271</v>
      </c>
      <c r="B16570" s="21" t="s">
        <v>120</v>
      </c>
      <c r="C16570" s="21" t="s">
        <v>139</v>
      </c>
      <c r="D16570" s="29" t="n">
        <v>109.578</v>
      </c>
      <c r="E16570" s="29" t="n">
        <f aca="false">D16570/10</f>
        <v>10.9578</v>
      </c>
      <c r="F16570" s="29" t="n">
        <f aca="false">(E16570+Einstellungen!$B$20)*(1+Einstellungen!$B$10)</f>
        <v>35.240422</v>
      </c>
      <c r="G16570" s="21" t="str">
        <f aca="false">IF(F16570&lt;Einstellungen!$B$5,"ja","nein")</f>
        <v>nein</v>
      </c>
      <c r="H16570" s="21" t="s">
        <v>36</v>
      </c>
      <c r="I16570" s="29" t="n">
        <f aca="false">INDEX(Einstellungen!$B$27:$B$50,9)</f>
        <v>1.05</v>
      </c>
      <c r="J16570" s="29" t="n">
        <f aca="false">F16570*I16570</f>
        <v>37.0024431</v>
      </c>
    </row>
    <row r="16571" customFormat="false" ht="15" hidden="false" customHeight="false" outlineLevel="0" collapsed="false">
      <c r="A16571" s="28" t="n">
        <v>46271</v>
      </c>
      <c r="B16571" s="21" t="s">
        <v>121</v>
      </c>
      <c r="C16571" s="21" t="s">
        <v>139</v>
      </c>
      <c r="D16571" s="29" t="n">
        <v>36.812</v>
      </c>
      <c r="E16571" s="29" t="n">
        <f aca="false">D16571/10</f>
        <v>3.6812</v>
      </c>
      <c r="F16571" s="29" t="n">
        <f aca="false">(E16571+Einstellungen!$B$20)*(1+Einstellungen!$B$10)</f>
        <v>26.581268</v>
      </c>
      <c r="G16571" s="21" t="str">
        <f aca="false">IF(F16571&lt;Einstellungen!$B$5,"ja","nein")</f>
        <v>ja</v>
      </c>
      <c r="H16571" s="21" t="s">
        <v>36</v>
      </c>
      <c r="I16571" s="29" t="n">
        <f aca="false">INDEX(Einstellungen!$B$27:$B$50,10)</f>
        <v>1.05</v>
      </c>
      <c r="J16571" s="29" t="n">
        <f aca="false">F16571*I16571</f>
        <v>27.9103314</v>
      </c>
    </row>
    <row r="16572" customFormat="false" ht="15" hidden="false" customHeight="false" outlineLevel="0" collapsed="false">
      <c r="A16572" s="28" t="n">
        <v>46271</v>
      </c>
      <c r="B16572" s="21" t="s">
        <v>122</v>
      </c>
      <c r="C16572" s="21" t="s">
        <v>139</v>
      </c>
      <c r="D16572" s="29" t="n">
        <v>0.507</v>
      </c>
      <c r="E16572" s="29" t="n">
        <f aca="false">D16572/10</f>
        <v>0.0507</v>
      </c>
      <c r="F16572" s="29" t="n">
        <f aca="false">(E16572+Einstellungen!$B$20)*(1+Einstellungen!$B$10)</f>
        <v>22.260973</v>
      </c>
      <c r="G16572" s="21" t="str">
        <f aca="false">IF(F16572&lt;Einstellungen!$B$5,"ja","nein")</f>
        <v>ja</v>
      </c>
      <c r="H16572" s="21" t="s">
        <v>36</v>
      </c>
      <c r="I16572" s="29" t="n">
        <f aca="false">INDEX(Einstellungen!$B$27:$B$50,11)</f>
        <v>1.05</v>
      </c>
      <c r="J16572" s="29" t="n">
        <f aca="false">F16572*I16572</f>
        <v>23.37402165</v>
      </c>
    </row>
    <row r="16573" customFormat="false" ht="15" hidden="false" customHeight="false" outlineLevel="0" collapsed="false">
      <c r="A16573" s="28" t="n">
        <v>46271</v>
      </c>
      <c r="B16573" s="21" t="s">
        <v>123</v>
      </c>
      <c r="C16573" s="21" t="s">
        <v>139</v>
      </c>
      <c r="D16573" s="29" t="n">
        <v>-0.035</v>
      </c>
      <c r="E16573" s="29" t="n">
        <f aca="false">D16573/10</f>
        <v>-0.0035</v>
      </c>
      <c r="F16573" s="29" t="n">
        <f aca="false">(E16573+Einstellungen!$B$20)*(1+Einstellungen!$B$10)</f>
        <v>22.196475</v>
      </c>
      <c r="G16573" s="21" t="str">
        <f aca="false">IF(F16573&lt;Einstellungen!$B$5,"ja","nein")</f>
        <v>ja</v>
      </c>
      <c r="H16573" s="21" t="s">
        <v>36</v>
      </c>
      <c r="I16573" s="29" t="n">
        <f aca="false">INDEX(Einstellungen!$B$27:$B$50,12)</f>
        <v>1.1</v>
      </c>
      <c r="J16573" s="29" t="n">
        <f aca="false">F16573*I16573</f>
        <v>24.4161225</v>
      </c>
    </row>
    <row r="16574" customFormat="false" ht="15" hidden="false" customHeight="false" outlineLevel="0" collapsed="false">
      <c r="A16574" s="28" t="n">
        <v>46271</v>
      </c>
      <c r="B16574" s="21" t="s">
        <v>124</v>
      </c>
      <c r="C16574" s="21" t="s">
        <v>139</v>
      </c>
      <c r="D16574" s="29" t="n">
        <v>-1.115</v>
      </c>
      <c r="E16574" s="29" t="n">
        <f aca="false">D16574/10</f>
        <v>-0.1115</v>
      </c>
      <c r="F16574" s="29" t="n">
        <f aca="false">(E16574+Einstellungen!$B$20)*(1+Einstellungen!$B$10)</f>
        <v>22.067955</v>
      </c>
      <c r="G16574" s="21" t="str">
        <f aca="false">IF(F16574&lt;Einstellungen!$B$5,"ja","nein")</f>
        <v>ja</v>
      </c>
      <c r="H16574" s="21" t="s">
        <v>36</v>
      </c>
      <c r="I16574" s="29" t="n">
        <f aca="false">INDEX(Einstellungen!$B$27:$B$50,13)</f>
        <v>1.2</v>
      </c>
      <c r="J16574" s="29" t="n">
        <f aca="false">F16574*I16574</f>
        <v>26.481546</v>
      </c>
    </row>
    <row r="16575" customFormat="false" ht="15" hidden="false" customHeight="false" outlineLevel="0" collapsed="false">
      <c r="A16575" s="28" t="n">
        <v>46271</v>
      </c>
      <c r="B16575" s="21" t="s">
        <v>125</v>
      </c>
      <c r="C16575" s="21" t="s">
        <v>139</v>
      </c>
      <c r="D16575" s="29" t="n">
        <v>-1.633</v>
      </c>
      <c r="E16575" s="29" t="n">
        <f aca="false">D16575/10</f>
        <v>-0.1633</v>
      </c>
      <c r="F16575" s="29" t="n">
        <f aca="false">(E16575+Einstellungen!$B$20)*(1+Einstellungen!$B$10)</f>
        <v>22.006313</v>
      </c>
      <c r="G16575" s="21" t="str">
        <f aca="false">IF(F16575&lt;Einstellungen!$B$5,"ja","nein")</f>
        <v>ja</v>
      </c>
      <c r="H16575" s="21" t="s">
        <v>36</v>
      </c>
      <c r="I16575" s="29" t="n">
        <f aca="false">INDEX(Einstellungen!$B$27:$B$50,14)</f>
        <v>1.15</v>
      </c>
      <c r="J16575" s="29" t="n">
        <f aca="false">F16575*I16575</f>
        <v>25.30725995</v>
      </c>
    </row>
    <row r="16576" customFormat="false" ht="15" hidden="false" customHeight="false" outlineLevel="0" collapsed="false">
      <c r="A16576" s="28" t="n">
        <v>46271</v>
      </c>
      <c r="B16576" s="21" t="s">
        <v>126</v>
      </c>
      <c r="C16576" s="21" t="s">
        <v>139</v>
      </c>
      <c r="D16576" s="29" t="n">
        <v>-0.655</v>
      </c>
      <c r="E16576" s="29" t="n">
        <f aca="false">D16576/10</f>
        <v>-0.0655</v>
      </c>
      <c r="F16576" s="29" t="n">
        <f aca="false">(E16576+Einstellungen!$B$20)*(1+Einstellungen!$B$10)</f>
        <v>22.122695</v>
      </c>
      <c r="G16576" s="21" t="str">
        <f aca="false">IF(F16576&lt;Einstellungen!$B$5,"ja","nein")</f>
        <v>ja</v>
      </c>
      <c r="H16576" s="21" t="s">
        <v>36</v>
      </c>
      <c r="I16576" s="29" t="n">
        <f aca="false">INDEX(Einstellungen!$B$27:$B$50,15)</f>
        <v>1</v>
      </c>
      <c r="J16576" s="29" t="n">
        <f aca="false">F16576*I16576</f>
        <v>22.122695</v>
      </c>
    </row>
    <row r="16577" customFormat="false" ht="15" hidden="false" customHeight="false" outlineLevel="0" collapsed="false">
      <c r="A16577" s="28" t="n">
        <v>46271</v>
      </c>
      <c r="B16577" s="21" t="s">
        <v>127</v>
      </c>
      <c r="C16577" s="21" t="s">
        <v>139</v>
      </c>
      <c r="D16577" s="29" t="n">
        <v>-0.005</v>
      </c>
      <c r="E16577" s="29" t="n">
        <f aca="false">D16577/10</f>
        <v>-0.0005</v>
      </c>
      <c r="F16577" s="29" t="n">
        <f aca="false">(E16577+Einstellungen!$B$20)*(1+Einstellungen!$B$10)</f>
        <v>22.200045</v>
      </c>
      <c r="G16577" s="21" t="str">
        <f aca="false">IF(F16577&lt;Einstellungen!$B$5,"ja","nein")</f>
        <v>ja</v>
      </c>
      <c r="H16577" s="21" t="s">
        <v>36</v>
      </c>
      <c r="I16577" s="29" t="n">
        <f aca="false">INDEX(Einstellungen!$B$27:$B$50,16)</f>
        <v>0.95</v>
      </c>
      <c r="J16577" s="29" t="n">
        <f aca="false">F16577*I16577</f>
        <v>21.09004275</v>
      </c>
    </row>
    <row r="16578" customFormat="false" ht="15" hidden="false" customHeight="false" outlineLevel="0" collapsed="false">
      <c r="A16578" s="28" t="n">
        <v>46271</v>
      </c>
      <c r="B16578" s="21" t="s">
        <v>128</v>
      </c>
      <c r="C16578" s="21" t="s">
        <v>139</v>
      </c>
      <c r="D16578" s="29" t="n">
        <v>19.945</v>
      </c>
      <c r="E16578" s="29" t="n">
        <f aca="false">D16578/10</f>
        <v>1.9945</v>
      </c>
      <c r="F16578" s="29" t="n">
        <f aca="false">(E16578+Einstellungen!$B$20)*(1+Einstellungen!$B$10)</f>
        <v>24.574095</v>
      </c>
      <c r="G16578" s="21" t="str">
        <f aca="false">IF(F16578&lt;Einstellungen!$B$5,"ja","nein")</f>
        <v>ja</v>
      </c>
      <c r="H16578" s="21" t="s">
        <v>36</v>
      </c>
      <c r="I16578" s="29" t="n">
        <f aca="false">INDEX(Einstellungen!$B$27:$B$50,17)</f>
        <v>0.95</v>
      </c>
      <c r="J16578" s="29" t="n">
        <f aca="false">F16578*I16578</f>
        <v>23.34539025</v>
      </c>
    </row>
    <row r="16579" customFormat="false" ht="15" hidden="false" customHeight="false" outlineLevel="0" collapsed="false">
      <c r="A16579" s="28" t="n">
        <v>46271</v>
      </c>
      <c r="B16579" s="21" t="s">
        <v>129</v>
      </c>
      <c r="C16579" s="21" t="s">
        <v>139</v>
      </c>
      <c r="D16579" s="29" t="n">
        <v>123.17</v>
      </c>
      <c r="E16579" s="29" t="n">
        <f aca="false">D16579/10</f>
        <v>12.317</v>
      </c>
      <c r="F16579" s="29" t="n">
        <f aca="false">(E16579+Einstellungen!$B$20)*(1+Einstellungen!$B$10)</f>
        <v>36.85787</v>
      </c>
      <c r="G16579" s="21" t="str">
        <f aca="false">IF(F16579&lt;Einstellungen!$B$5,"ja","nein")</f>
        <v>nein</v>
      </c>
      <c r="H16579" s="21" t="s">
        <v>36</v>
      </c>
      <c r="I16579" s="29" t="n">
        <f aca="false">INDEX(Einstellungen!$B$27:$B$50,18)</f>
        <v>1.1</v>
      </c>
      <c r="J16579" s="29" t="n">
        <f aca="false">F16579*I16579</f>
        <v>40.543657</v>
      </c>
    </row>
    <row r="16580" customFormat="false" ht="15" hidden="false" customHeight="false" outlineLevel="0" collapsed="false">
      <c r="A16580" s="28" t="n">
        <v>46271</v>
      </c>
      <c r="B16580" s="21" t="s">
        <v>130</v>
      </c>
      <c r="C16580" s="21" t="s">
        <v>139</v>
      </c>
      <c r="D16580" s="29" t="n">
        <v>194.105</v>
      </c>
      <c r="E16580" s="29" t="n">
        <f aca="false">D16580/10</f>
        <v>19.4105</v>
      </c>
      <c r="F16580" s="29" t="n">
        <f aca="false">(E16580+Einstellungen!$B$20)*(1+Einstellungen!$B$10)</f>
        <v>45.299135</v>
      </c>
      <c r="G16580" s="21" t="str">
        <f aca="false">IF(F16580&lt;Einstellungen!$B$5,"ja","nein")</f>
        <v>nein</v>
      </c>
      <c r="H16580" s="21" t="s">
        <v>36</v>
      </c>
      <c r="I16580" s="29" t="n">
        <f aca="false">INDEX(Einstellungen!$B$27:$B$50,19)</f>
        <v>1.35</v>
      </c>
      <c r="J16580" s="29" t="n">
        <f aca="false">F16580*I16580</f>
        <v>61.15383225</v>
      </c>
    </row>
    <row r="16581" customFormat="false" ht="15" hidden="false" customHeight="false" outlineLevel="0" collapsed="false">
      <c r="A16581" s="28" t="n">
        <v>46271</v>
      </c>
      <c r="B16581" s="21" t="s">
        <v>131</v>
      </c>
      <c r="C16581" s="21" t="s">
        <v>139</v>
      </c>
      <c r="D16581" s="29" t="n">
        <v>221.988</v>
      </c>
      <c r="E16581" s="29" t="n">
        <f aca="false">D16581/10</f>
        <v>22.1988</v>
      </c>
      <c r="F16581" s="29" t="n">
        <f aca="false">(E16581+Einstellungen!$B$20)*(1+Einstellungen!$B$10)</f>
        <v>48.617212</v>
      </c>
      <c r="G16581" s="21" t="str">
        <f aca="false">IF(F16581&lt;Einstellungen!$B$5,"ja","nein")</f>
        <v>nein</v>
      </c>
      <c r="H16581" s="21" t="s">
        <v>36</v>
      </c>
      <c r="I16581" s="29" t="n">
        <f aca="false">INDEX(Einstellungen!$B$27:$B$50,20)</f>
        <v>1.45</v>
      </c>
      <c r="J16581" s="29" t="n">
        <f aca="false">F16581*I16581</f>
        <v>70.4949574</v>
      </c>
    </row>
    <row r="16582" customFormat="false" ht="15" hidden="false" customHeight="false" outlineLevel="0" collapsed="false">
      <c r="A16582" s="28" t="n">
        <v>46271</v>
      </c>
      <c r="B16582" s="21" t="s">
        <v>132</v>
      </c>
      <c r="C16582" s="21" t="s">
        <v>139</v>
      </c>
      <c r="D16582" s="29" t="n">
        <v>227.655</v>
      </c>
      <c r="E16582" s="29" t="n">
        <f aca="false">D16582/10</f>
        <v>22.7655</v>
      </c>
      <c r="F16582" s="29" t="n">
        <f aca="false">(E16582+Einstellungen!$B$20)*(1+Einstellungen!$B$10)</f>
        <v>49.291585</v>
      </c>
      <c r="G16582" s="21" t="str">
        <f aca="false">IF(F16582&lt;Einstellungen!$B$5,"ja","nein")</f>
        <v>nein</v>
      </c>
      <c r="H16582" s="21" t="s">
        <v>36</v>
      </c>
      <c r="I16582" s="29" t="n">
        <f aca="false">INDEX(Einstellungen!$B$27:$B$50,21)</f>
        <v>1.4</v>
      </c>
      <c r="J16582" s="29" t="n">
        <f aca="false">F16582*I16582</f>
        <v>69.008219</v>
      </c>
    </row>
    <row r="16583" customFormat="false" ht="15" hidden="false" customHeight="false" outlineLevel="0" collapsed="false">
      <c r="A16583" s="28" t="n">
        <v>46271</v>
      </c>
      <c r="B16583" s="21" t="s">
        <v>133</v>
      </c>
      <c r="C16583" s="21" t="s">
        <v>139</v>
      </c>
      <c r="D16583" s="29" t="n">
        <v>206.155</v>
      </c>
      <c r="E16583" s="29" t="n">
        <f aca="false">D16583/10</f>
        <v>20.6155</v>
      </c>
      <c r="F16583" s="29" t="n">
        <f aca="false">(E16583+Einstellungen!$B$20)*(1+Einstellungen!$B$10)</f>
        <v>46.733085</v>
      </c>
      <c r="G16583" s="21" t="str">
        <f aca="false">IF(F16583&lt;Einstellungen!$B$5,"ja","nein")</f>
        <v>nein</v>
      </c>
      <c r="H16583" s="21" t="s">
        <v>36</v>
      </c>
      <c r="I16583" s="29" t="n">
        <f aca="false">INDEX(Einstellungen!$B$27:$B$50,22)</f>
        <v>1.25</v>
      </c>
      <c r="J16583" s="29" t="n">
        <f aca="false">F16583*I16583</f>
        <v>58.41635625</v>
      </c>
    </row>
    <row r="16584" customFormat="false" ht="15" hidden="false" customHeight="false" outlineLevel="0" collapsed="false">
      <c r="A16584" s="28" t="n">
        <v>46271</v>
      </c>
      <c r="B16584" s="21" t="s">
        <v>134</v>
      </c>
      <c r="C16584" s="21" t="s">
        <v>139</v>
      </c>
      <c r="D16584" s="29" t="n">
        <v>189.385</v>
      </c>
      <c r="E16584" s="29" t="n">
        <f aca="false">D16584/10</f>
        <v>18.9385</v>
      </c>
      <c r="F16584" s="29" t="n">
        <f aca="false">(E16584+Einstellungen!$B$20)*(1+Einstellungen!$B$10)</f>
        <v>44.737455</v>
      </c>
      <c r="G16584" s="21" t="str">
        <f aca="false">IF(F16584&lt;Einstellungen!$B$5,"ja","nein")</f>
        <v>nein</v>
      </c>
      <c r="H16584" s="21" t="s">
        <v>36</v>
      </c>
      <c r="I16584" s="29" t="n">
        <f aca="false">INDEX(Einstellungen!$B$27:$B$50,23)</f>
        <v>1.05</v>
      </c>
      <c r="J16584" s="29" t="n">
        <f aca="false">F16584*I16584</f>
        <v>46.97432775</v>
      </c>
    </row>
    <row r="16585" customFormat="false" ht="15" hidden="false" customHeight="false" outlineLevel="0" collapsed="false">
      <c r="A16585" s="28" t="n">
        <v>46271</v>
      </c>
      <c r="B16585" s="21" t="s">
        <v>135</v>
      </c>
      <c r="C16585" s="21" t="s">
        <v>139</v>
      </c>
      <c r="D16585" s="29" t="n">
        <v>169.583</v>
      </c>
      <c r="E16585" s="29" t="n">
        <f aca="false">D16585/10</f>
        <v>16.9583</v>
      </c>
      <c r="F16585" s="29" t="n">
        <f aca="false">(E16585+Einstellungen!$B$20)*(1+Einstellungen!$B$10)</f>
        <v>42.381017</v>
      </c>
      <c r="G16585" s="21" t="str">
        <f aca="false">IF(F16585&lt;Einstellungen!$B$5,"ja","nein")</f>
        <v>nein</v>
      </c>
      <c r="H16585" s="21" t="s">
        <v>36</v>
      </c>
      <c r="I16585" s="29" t="n">
        <f aca="false">INDEX(Einstellungen!$B$27:$B$50,24)</f>
        <v>0.8</v>
      </c>
      <c r="J16585" s="29" t="n">
        <f aca="false">F16585*I16585</f>
        <v>33.9048136</v>
      </c>
    </row>
    <row r="16586" customFormat="false" ht="15" hidden="false" customHeight="false" outlineLevel="0" collapsed="false">
      <c r="A16586" s="28" t="n">
        <v>46272</v>
      </c>
      <c r="B16586" s="21" t="s">
        <v>111</v>
      </c>
      <c r="C16586" s="21" t="s">
        <v>140</v>
      </c>
      <c r="D16586" s="29" t="n">
        <v>155.502</v>
      </c>
      <c r="E16586" s="29" t="n">
        <f aca="false">D16586/10</f>
        <v>15.5502</v>
      </c>
      <c r="F16586" s="29" t="n">
        <f aca="false">(E16586+Einstellungen!$B$20)*(1+Einstellungen!$B$10)</f>
        <v>40.705378</v>
      </c>
      <c r="G16586" s="21" t="str">
        <f aca="false">IF(F16586&lt;Einstellungen!$B$5,"ja","nein")</f>
        <v>nein</v>
      </c>
      <c r="H16586" s="21" t="s">
        <v>36</v>
      </c>
      <c r="I16586" s="29" t="n">
        <f aca="false">INDEX(Einstellungen!$B$27:$B$50,1)</f>
        <v>0.6</v>
      </c>
      <c r="J16586" s="29" t="n">
        <f aca="false">F16586*I16586</f>
        <v>24.4232268</v>
      </c>
    </row>
    <row r="16587" customFormat="false" ht="15" hidden="false" customHeight="false" outlineLevel="0" collapsed="false">
      <c r="A16587" s="28" t="n">
        <v>46272</v>
      </c>
      <c r="B16587" s="21" t="s">
        <v>113</v>
      </c>
      <c r="C16587" s="21" t="s">
        <v>140</v>
      </c>
      <c r="D16587" s="29" t="n">
        <v>150.858</v>
      </c>
      <c r="E16587" s="29" t="n">
        <f aca="false">D16587/10</f>
        <v>15.0858</v>
      </c>
      <c r="F16587" s="29" t="n">
        <f aca="false">(E16587+Einstellungen!$B$20)*(1+Einstellungen!$B$10)</f>
        <v>40.152742</v>
      </c>
      <c r="G16587" s="21" t="str">
        <f aca="false">IF(F16587&lt;Einstellungen!$B$5,"ja","nein")</f>
        <v>nein</v>
      </c>
      <c r="H16587" s="21" t="s">
        <v>36</v>
      </c>
      <c r="I16587" s="29" t="n">
        <f aca="false">INDEX(Einstellungen!$B$27:$B$50,2)</f>
        <v>0.5</v>
      </c>
      <c r="J16587" s="29" t="n">
        <f aca="false">F16587*I16587</f>
        <v>20.076371</v>
      </c>
    </row>
    <row r="16588" customFormat="false" ht="15" hidden="false" customHeight="false" outlineLevel="0" collapsed="false">
      <c r="A16588" s="28" t="n">
        <v>46272</v>
      </c>
      <c r="B16588" s="21" t="s">
        <v>114</v>
      </c>
      <c r="C16588" s="21" t="s">
        <v>140</v>
      </c>
      <c r="D16588" s="29" t="n">
        <v>148.317</v>
      </c>
      <c r="E16588" s="29" t="n">
        <f aca="false">D16588/10</f>
        <v>14.8317</v>
      </c>
      <c r="F16588" s="29" t="n">
        <f aca="false">(E16588+Einstellungen!$B$20)*(1+Einstellungen!$B$10)</f>
        <v>39.850363</v>
      </c>
      <c r="G16588" s="21" t="str">
        <f aca="false">IF(F16588&lt;Einstellungen!$B$5,"ja","nein")</f>
        <v>nein</v>
      </c>
      <c r="H16588" s="21" t="s">
        <v>36</v>
      </c>
      <c r="I16588" s="29" t="n">
        <f aca="false">INDEX(Einstellungen!$B$27:$B$50,3)</f>
        <v>0.45</v>
      </c>
      <c r="J16588" s="29" t="n">
        <f aca="false">F16588*I16588</f>
        <v>17.93266335</v>
      </c>
    </row>
    <row r="16589" customFormat="false" ht="15" hidden="false" customHeight="false" outlineLevel="0" collapsed="false">
      <c r="A16589" s="28" t="n">
        <v>46272</v>
      </c>
      <c r="B16589" s="21" t="s">
        <v>115</v>
      </c>
      <c r="C16589" s="21" t="s">
        <v>140</v>
      </c>
      <c r="D16589" s="29" t="n">
        <v>148.213</v>
      </c>
      <c r="E16589" s="29" t="n">
        <f aca="false">D16589/10</f>
        <v>14.8213</v>
      </c>
      <c r="F16589" s="29" t="n">
        <f aca="false">(E16589+Einstellungen!$B$20)*(1+Einstellungen!$B$10)</f>
        <v>39.837987</v>
      </c>
      <c r="G16589" s="21" t="str">
        <f aca="false">IF(F16589&lt;Einstellungen!$B$5,"ja","nein")</f>
        <v>nein</v>
      </c>
      <c r="H16589" s="21" t="s">
        <v>36</v>
      </c>
      <c r="I16589" s="29" t="n">
        <f aca="false">INDEX(Einstellungen!$B$27:$B$50,4)</f>
        <v>0.45</v>
      </c>
      <c r="J16589" s="29" t="n">
        <f aca="false">F16589*I16589</f>
        <v>17.92709415</v>
      </c>
    </row>
    <row r="16590" customFormat="false" ht="15" hidden="false" customHeight="false" outlineLevel="0" collapsed="false">
      <c r="A16590" s="28" t="n">
        <v>46272</v>
      </c>
      <c r="B16590" s="21" t="s">
        <v>116</v>
      </c>
      <c r="C16590" s="21" t="s">
        <v>140</v>
      </c>
      <c r="D16590" s="29" t="n">
        <v>151.843</v>
      </c>
      <c r="E16590" s="29" t="n">
        <f aca="false">D16590/10</f>
        <v>15.1843</v>
      </c>
      <c r="F16590" s="29" t="n">
        <f aca="false">(E16590+Einstellungen!$B$20)*(1+Einstellungen!$B$10)</f>
        <v>40.269957</v>
      </c>
      <c r="G16590" s="21" t="str">
        <f aca="false">IF(F16590&lt;Einstellungen!$B$5,"ja","nein")</f>
        <v>nein</v>
      </c>
      <c r="H16590" s="21" t="s">
        <v>36</v>
      </c>
      <c r="I16590" s="29" t="n">
        <f aca="false">INDEX(Einstellungen!$B$27:$B$50,5)</f>
        <v>0.45</v>
      </c>
      <c r="J16590" s="29" t="n">
        <f aca="false">F16590*I16590</f>
        <v>18.12148065</v>
      </c>
    </row>
    <row r="16591" customFormat="false" ht="15" hidden="false" customHeight="false" outlineLevel="0" collapsed="false">
      <c r="A16591" s="28" t="n">
        <v>46272</v>
      </c>
      <c r="B16591" s="21" t="s">
        <v>117</v>
      </c>
      <c r="C16591" s="21" t="s">
        <v>140</v>
      </c>
      <c r="D16591" s="29" t="n">
        <v>172.87</v>
      </c>
      <c r="E16591" s="29" t="n">
        <f aca="false">D16591/10</f>
        <v>17.287</v>
      </c>
      <c r="F16591" s="29" t="n">
        <f aca="false">(E16591+Einstellungen!$B$20)*(1+Einstellungen!$B$10)</f>
        <v>42.77217</v>
      </c>
      <c r="G16591" s="21" t="str">
        <f aca="false">IF(F16591&lt;Einstellungen!$B$5,"ja","nein")</f>
        <v>nein</v>
      </c>
      <c r="H16591" s="21" t="s">
        <v>36</v>
      </c>
      <c r="I16591" s="29" t="n">
        <f aca="false">INDEX(Einstellungen!$B$27:$B$50,6)</f>
        <v>0.5</v>
      </c>
      <c r="J16591" s="29" t="n">
        <f aca="false">F16591*I16591</f>
        <v>21.386085</v>
      </c>
    </row>
    <row r="16592" customFormat="false" ht="15" hidden="false" customHeight="false" outlineLevel="0" collapsed="false">
      <c r="A16592" s="28" t="n">
        <v>46272</v>
      </c>
      <c r="B16592" s="21" t="s">
        <v>118</v>
      </c>
      <c r="C16592" s="21" t="s">
        <v>140</v>
      </c>
      <c r="D16592" s="29" t="n">
        <v>207.475</v>
      </c>
      <c r="E16592" s="29" t="n">
        <f aca="false">D16592/10</f>
        <v>20.7475</v>
      </c>
      <c r="F16592" s="29" t="n">
        <f aca="false">(E16592+Einstellungen!$B$20)*(1+Einstellungen!$B$10)</f>
        <v>46.890165</v>
      </c>
      <c r="G16592" s="21" t="str">
        <f aca="false">IF(F16592&lt;Einstellungen!$B$5,"ja","nein")</f>
        <v>nein</v>
      </c>
      <c r="H16592" s="21" t="s">
        <v>36</v>
      </c>
      <c r="I16592" s="29" t="n">
        <f aca="false">INDEX(Einstellungen!$B$27:$B$50,7)</f>
        <v>0.7</v>
      </c>
      <c r="J16592" s="29" t="n">
        <f aca="false">F16592*I16592</f>
        <v>32.8231155</v>
      </c>
    </row>
    <row r="16593" customFormat="false" ht="15" hidden="false" customHeight="false" outlineLevel="0" collapsed="false">
      <c r="A16593" s="28" t="n">
        <v>46272</v>
      </c>
      <c r="B16593" s="21" t="s">
        <v>119</v>
      </c>
      <c r="C16593" s="21" t="s">
        <v>140</v>
      </c>
      <c r="D16593" s="29" t="n">
        <v>220.363</v>
      </c>
      <c r="E16593" s="29" t="n">
        <f aca="false">D16593/10</f>
        <v>22.0363</v>
      </c>
      <c r="F16593" s="29" t="n">
        <f aca="false">(E16593+Einstellungen!$B$20)*(1+Einstellungen!$B$10)</f>
        <v>48.423837</v>
      </c>
      <c r="G16593" s="21" t="str">
        <f aca="false">IF(F16593&lt;Einstellungen!$B$5,"ja","nein")</f>
        <v>nein</v>
      </c>
      <c r="H16593" s="21" t="s">
        <v>36</v>
      </c>
      <c r="I16593" s="29" t="n">
        <f aca="false">INDEX(Einstellungen!$B$27:$B$50,8)</f>
        <v>0.95</v>
      </c>
      <c r="J16593" s="29" t="n">
        <f aca="false">F16593*I16593</f>
        <v>46.00264515</v>
      </c>
    </row>
    <row r="16594" customFormat="false" ht="15" hidden="false" customHeight="false" outlineLevel="0" collapsed="false">
      <c r="A16594" s="28" t="n">
        <v>46272</v>
      </c>
      <c r="B16594" s="21" t="s">
        <v>120</v>
      </c>
      <c r="C16594" s="21" t="s">
        <v>140</v>
      </c>
      <c r="D16594" s="29" t="n">
        <v>212.308</v>
      </c>
      <c r="E16594" s="29" t="n">
        <f aca="false">D16594/10</f>
        <v>21.2308</v>
      </c>
      <c r="F16594" s="29" t="n">
        <f aca="false">(E16594+Einstellungen!$B$20)*(1+Einstellungen!$B$10)</f>
        <v>47.465292</v>
      </c>
      <c r="G16594" s="21" t="str">
        <f aca="false">IF(F16594&lt;Einstellungen!$B$5,"ja","nein")</f>
        <v>nein</v>
      </c>
      <c r="H16594" s="21" t="s">
        <v>36</v>
      </c>
      <c r="I16594" s="29" t="n">
        <f aca="false">INDEX(Einstellungen!$B$27:$B$50,9)</f>
        <v>1.05</v>
      </c>
      <c r="J16594" s="29" t="n">
        <f aca="false">F16594*I16594</f>
        <v>49.8385566</v>
      </c>
    </row>
    <row r="16595" customFormat="false" ht="15" hidden="false" customHeight="false" outlineLevel="0" collapsed="false">
      <c r="A16595" s="28" t="n">
        <v>46272</v>
      </c>
      <c r="B16595" s="21" t="s">
        <v>121</v>
      </c>
      <c r="C16595" s="21" t="s">
        <v>140</v>
      </c>
      <c r="D16595" s="29" t="n">
        <v>180.295</v>
      </c>
      <c r="E16595" s="29" t="n">
        <f aca="false">D16595/10</f>
        <v>18.0295</v>
      </c>
      <c r="F16595" s="29" t="n">
        <f aca="false">(E16595+Einstellungen!$B$20)*(1+Einstellungen!$B$10)</f>
        <v>43.655745</v>
      </c>
      <c r="G16595" s="21" t="str">
        <f aca="false">IF(F16595&lt;Einstellungen!$B$5,"ja","nein")</f>
        <v>nein</v>
      </c>
      <c r="H16595" s="21" t="s">
        <v>36</v>
      </c>
      <c r="I16595" s="29" t="n">
        <f aca="false">INDEX(Einstellungen!$B$27:$B$50,10)</f>
        <v>1.05</v>
      </c>
      <c r="J16595" s="29" t="n">
        <f aca="false">F16595*I16595</f>
        <v>45.83853225</v>
      </c>
    </row>
    <row r="16596" customFormat="false" ht="15" hidden="false" customHeight="false" outlineLevel="0" collapsed="false">
      <c r="A16596" s="28" t="n">
        <v>46272</v>
      </c>
      <c r="B16596" s="21" t="s">
        <v>122</v>
      </c>
      <c r="C16596" s="21" t="s">
        <v>140</v>
      </c>
      <c r="D16596" s="29" t="n">
        <v>145.02</v>
      </c>
      <c r="E16596" s="29" t="n">
        <f aca="false">D16596/10</f>
        <v>14.502</v>
      </c>
      <c r="F16596" s="29" t="n">
        <f aca="false">(E16596+Einstellungen!$B$20)*(1+Einstellungen!$B$10)</f>
        <v>39.45802</v>
      </c>
      <c r="G16596" s="21" t="str">
        <f aca="false">IF(F16596&lt;Einstellungen!$B$5,"ja","nein")</f>
        <v>nein</v>
      </c>
      <c r="H16596" s="21" t="s">
        <v>36</v>
      </c>
      <c r="I16596" s="29" t="n">
        <f aca="false">INDEX(Einstellungen!$B$27:$B$50,11)</f>
        <v>1.05</v>
      </c>
      <c r="J16596" s="29" t="n">
        <f aca="false">F16596*I16596</f>
        <v>41.430921</v>
      </c>
    </row>
    <row r="16597" customFormat="false" ht="15" hidden="false" customHeight="false" outlineLevel="0" collapsed="false">
      <c r="A16597" s="28" t="n">
        <v>46272</v>
      </c>
      <c r="B16597" s="21" t="s">
        <v>123</v>
      </c>
      <c r="C16597" s="21" t="s">
        <v>140</v>
      </c>
      <c r="D16597" s="29" t="n">
        <v>120.028</v>
      </c>
      <c r="E16597" s="29" t="n">
        <f aca="false">D16597/10</f>
        <v>12.0028</v>
      </c>
      <c r="F16597" s="29" t="n">
        <f aca="false">(E16597+Einstellungen!$B$20)*(1+Einstellungen!$B$10)</f>
        <v>36.483972</v>
      </c>
      <c r="G16597" s="21" t="str">
        <f aca="false">IF(F16597&lt;Einstellungen!$B$5,"ja","nein")</f>
        <v>nein</v>
      </c>
      <c r="H16597" s="21" t="s">
        <v>36</v>
      </c>
      <c r="I16597" s="29" t="n">
        <f aca="false">INDEX(Einstellungen!$B$27:$B$50,12)</f>
        <v>1.1</v>
      </c>
      <c r="J16597" s="29" t="n">
        <f aca="false">F16597*I16597</f>
        <v>40.1323692</v>
      </c>
    </row>
    <row r="16598" customFormat="false" ht="15" hidden="false" customHeight="false" outlineLevel="0" collapsed="false">
      <c r="A16598" s="28" t="n">
        <v>46272</v>
      </c>
      <c r="B16598" s="21" t="s">
        <v>124</v>
      </c>
      <c r="C16598" s="21" t="s">
        <v>140</v>
      </c>
      <c r="D16598" s="29" t="n">
        <v>79.627</v>
      </c>
      <c r="E16598" s="29" t="n">
        <f aca="false">D16598/10</f>
        <v>7.9627</v>
      </c>
      <c r="F16598" s="29" t="n">
        <f aca="false">(E16598+Einstellungen!$B$20)*(1+Einstellungen!$B$10)</f>
        <v>31.676253</v>
      </c>
      <c r="G16598" s="21" t="str">
        <f aca="false">IF(F16598&lt;Einstellungen!$B$5,"ja","nein")</f>
        <v>nein</v>
      </c>
      <c r="H16598" s="21" t="s">
        <v>36</v>
      </c>
      <c r="I16598" s="29" t="n">
        <f aca="false">INDEX(Einstellungen!$B$27:$B$50,13)</f>
        <v>1.2</v>
      </c>
      <c r="J16598" s="29" t="n">
        <f aca="false">F16598*I16598</f>
        <v>38.0115036</v>
      </c>
    </row>
    <row r="16599" customFormat="false" ht="15" hidden="false" customHeight="false" outlineLevel="0" collapsed="false">
      <c r="A16599" s="28" t="n">
        <v>46272</v>
      </c>
      <c r="B16599" s="21" t="s">
        <v>125</v>
      </c>
      <c r="C16599" s="21" t="s">
        <v>140</v>
      </c>
      <c r="D16599" s="29" t="n">
        <v>41.633</v>
      </c>
      <c r="E16599" s="29" t="n">
        <f aca="false">D16599/10</f>
        <v>4.1633</v>
      </c>
      <c r="F16599" s="29" t="n">
        <f aca="false">(E16599+Einstellungen!$B$20)*(1+Einstellungen!$B$10)</f>
        <v>27.154967</v>
      </c>
      <c r="G16599" s="21" t="str">
        <f aca="false">IF(F16599&lt;Einstellungen!$B$5,"ja","nein")</f>
        <v>ja</v>
      </c>
      <c r="H16599" s="21" t="s">
        <v>36</v>
      </c>
      <c r="I16599" s="29" t="n">
        <f aca="false">INDEX(Einstellungen!$B$27:$B$50,14)</f>
        <v>1.15</v>
      </c>
      <c r="J16599" s="29" t="n">
        <f aca="false">F16599*I16599</f>
        <v>31.22821205</v>
      </c>
    </row>
    <row r="16600" customFormat="false" ht="15" hidden="false" customHeight="false" outlineLevel="0" collapsed="false">
      <c r="A16600" s="28" t="n">
        <v>46272</v>
      </c>
      <c r="B16600" s="21" t="s">
        <v>126</v>
      </c>
      <c r="C16600" s="21" t="s">
        <v>140</v>
      </c>
      <c r="D16600" s="29" t="n">
        <v>31.627</v>
      </c>
      <c r="E16600" s="29" t="n">
        <f aca="false">D16600/10</f>
        <v>3.1627</v>
      </c>
      <c r="F16600" s="29" t="n">
        <f aca="false">(E16600+Einstellungen!$B$20)*(1+Einstellungen!$B$10)</f>
        <v>25.964253</v>
      </c>
      <c r="G16600" s="21" t="str">
        <f aca="false">IF(F16600&lt;Einstellungen!$B$5,"ja","nein")</f>
        <v>ja</v>
      </c>
      <c r="H16600" s="21" t="s">
        <v>36</v>
      </c>
      <c r="I16600" s="29" t="n">
        <f aca="false">INDEX(Einstellungen!$B$27:$B$50,15)</f>
        <v>1</v>
      </c>
      <c r="J16600" s="29" t="n">
        <f aca="false">F16600*I16600</f>
        <v>25.964253</v>
      </c>
    </row>
    <row r="16601" customFormat="false" ht="15" hidden="false" customHeight="false" outlineLevel="0" collapsed="false">
      <c r="A16601" s="28" t="n">
        <v>46272</v>
      </c>
      <c r="B16601" s="21" t="s">
        <v>127</v>
      </c>
      <c r="C16601" s="21" t="s">
        <v>140</v>
      </c>
      <c r="D16601" s="29" t="n">
        <v>63.15</v>
      </c>
      <c r="E16601" s="29" t="n">
        <f aca="false">D16601/10</f>
        <v>6.315</v>
      </c>
      <c r="F16601" s="29" t="n">
        <f aca="false">(E16601+Einstellungen!$B$20)*(1+Einstellungen!$B$10)</f>
        <v>29.71549</v>
      </c>
      <c r="G16601" s="21" t="str">
        <f aca="false">IF(F16601&lt;Einstellungen!$B$5,"ja","nein")</f>
        <v>nein</v>
      </c>
      <c r="H16601" s="21" t="s">
        <v>36</v>
      </c>
      <c r="I16601" s="29" t="n">
        <f aca="false">INDEX(Einstellungen!$B$27:$B$50,16)</f>
        <v>0.95</v>
      </c>
      <c r="J16601" s="29" t="n">
        <f aca="false">F16601*I16601</f>
        <v>28.2297155</v>
      </c>
    </row>
    <row r="16602" customFormat="false" ht="15" hidden="false" customHeight="false" outlineLevel="0" collapsed="false">
      <c r="A16602" s="28" t="n">
        <v>46272</v>
      </c>
      <c r="B16602" s="21" t="s">
        <v>128</v>
      </c>
      <c r="C16602" s="21" t="s">
        <v>140</v>
      </c>
      <c r="D16602" s="29" t="n">
        <v>108.097</v>
      </c>
      <c r="E16602" s="29" t="n">
        <f aca="false">D16602/10</f>
        <v>10.8097</v>
      </c>
      <c r="F16602" s="29" t="n">
        <f aca="false">(E16602+Einstellungen!$B$20)*(1+Einstellungen!$B$10)</f>
        <v>35.064183</v>
      </c>
      <c r="G16602" s="21" t="str">
        <f aca="false">IF(F16602&lt;Einstellungen!$B$5,"ja","nein")</f>
        <v>nein</v>
      </c>
      <c r="H16602" s="21" t="s">
        <v>36</v>
      </c>
      <c r="I16602" s="29" t="n">
        <f aca="false">INDEX(Einstellungen!$B$27:$B$50,17)</f>
        <v>0.95</v>
      </c>
      <c r="J16602" s="29" t="n">
        <f aca="false">F16602*I16602</f>
        <v>33.31097385</v>
      </c>
    </row>
    <row r="16603" customFormat="false" ht="15" hidden="false" customHeight="false" outlineLevel="0" collapsed="false">
      <c r="A16603" s="28" t="n">
        <v>46272</v>
      </c>
      <c r="B16603" s="21" t="s">
        <v>129</v>
      </c>
      <c r="C16603" s="21" t="s">
        <v>140</v>
      </c>
      <c r="D16603" s="29" t="n">
        <v>161.545</v>
      </c>
      <c r="E16603" s="29" t="n">
        <f aca="false">D16603/10</f>
        <v>16.1545</v>
      </c>
      <c r="F16603" s="29" t="n">
        <f aca="false">(E16603+Einstellungen!$B$20)*(1+Einstellungen!$B$10)</f>
        <v>41.424495</v>
      </c>
      <c r="G16603" s="21" t="str">
        <f aca="false">IF(F16603&lt;Einstellungen!$B$5,"ja","nein")</f>
        <v>nein</v>
      </c>
      <c r="H16603" s="21" t="s">
        <v>36</v>
      </c>
      <c r="I16603" s="29" t="n">
        <f aca="false">INDEX(Einstellungen!$B$27:$B$50,18)</f>
        <v>1.1</v>
      </c>
      <c r="J16603" s="29" t="n">
        <f aca="false">F16603*I16603</f>
        <v>45.5669445</v>
      </c>
    </row>
    <row r="16604" customFormat="false" ht="15" hidden="false" customHeight="false" outlineLevel="0" collapsed="false">
      <c r="A16604" s="28" t="n">
        <v>46272</v>
      </c>
      <c r="B16604" s="21" t="s">
        <v>130</v>
      </c>
      <c r="C16604" s="21" t="s">
        <v>140</v>
      </c>
      <c r="D16604" s="29" t="n">
        <v>206.32</v>
      </c>
      <c r="E16604" s="29" t="n">
        <f aca="false">D16604/10</f>
        <v>20.632</v>
      </c>
      <c r="F16604" s="29" t="n">
        <f aca="false">(E16604+Einstellungen!$B$20)*(1+Einstellungen!$B$10)</f>
        <v>46.75272</v>
      </c>
      <c r="G16604" s="21" t="str">
        <f aca="false">IF(F16604&lt;Einstellungen!$B$5,"ja","nein")</f>
        <v>nein</v>
      </c>
      <c r="H16604" s="21" t="s">
        <v>36</v>
      </c>
      <c r="I16604" s="29" t="n">
        <f aca="false">INDEX(Einstellungen!$B$27:$B$50,19)</f>
        <v>1.35</v>
      </c>
      <c r="J16604" s="29" t="n">
        <f aca="false">F16604*I16604</f>
        <v>63.116172</v>
      </c>
    </row>
    <row r="16605" customFormat="false" ht="15" hidden="false" customHeight="false" outlineLevel="0" collapsed="false">
      <c r="A16605" s="28" t="n">
        <v>46272</v>
      </c>
      <c r="B16605" s="21" t="s">
        <v>131</v>
      </c>
      <c r="C16605" s="21" t="s">
        <v>140</v>
      </c>
      <c r="D16605" s="29" t="n">
        <v>240.048</v>
      </c>
      <c r="E16605" s="29" t="n">
        <f aca="false">D16605/10</f>
        <v>24.0048</v>
      </c>
      <c r="F16605" s="29" t="n">
        <f aca="false">(E16605+Einstellungen!$B$20)*(1+Einstellungen!$B$10)</f>
        <v>50.766352</v>
      </c>
      <c r="G16605" s="21" t="str">
        <f aca="false">IF(F16605&lt;Einstellungen!$B$5,"ja","nein")</f>
        <v>nein</v>
      </c>
      <c r="H16605" s="21" t="s">
        <v>36</v>
      </c>
      <c r="I16605" s="29" t="n">
        <f aca="false">INDEX(Einstellungen!$B$27:$B$50,20)</f>
        <v>1.45</v>
      </c>
      <c r="J16605" s="29" t="n">
        <f aca="false">F16605*I16605</f>
        <v>73.6112104</v>
      </c>
    </row>
    <row r="16606" customFormat="false" ht="15" hidden="false" customHeight="false" outlineLevel="0" collapsed="false">
      <c r="A16606" s="28" t="n">
        <v>46272</v>
      </c>
      <c r="B16606" s="21" t="s">
        <v>132</v>
      </c>
      <c r="C16606" s="21" t="s">
        <v>140</v>
      </c>
      <c r="D16606" s="29" t="n">
        <v>233.017</v>
      </c>
      <c r="E16606" s="29" t="n">
        <f aca="false">D16606/10</f>
        <v>23.3017</v>
      </c>
      <c r="F16606" s="29" t="n">
        <f aca="false">(E16606+Einstellungen!$B$20)*(1+Einstellungen!$B$10)</f>
        <v>49.929663</v>
      </c>
      <c r="G16606" s="21" t="str">
        <f aca="false">IF(F16606&lt;Einstellungen!$B$5,"ja","nein")</f>
        <v>nein</v>
      </c>
      <c r="H16606" s="21" t="s">
        <v>36</v>
      </c>
      <c r="I16606" s="29" t="n">
        <f aca="false">INDEX(Einstellungen!$B$27:$B$50,21)</f>
        <v>1.4</v>
      </c>
      <c r="J16606" s="29" t="n">
        <f aca="false">F16606*I16606</f>
        <v>69.9015282</v>
      </c>
    </row>
    <row r="16607" customFormat="false" ht="15" hidden="false" customHeight="false" outlineLevel="0" collapsed="false">
      <c r="A16607" s="28" t="n">
        <v>46272</v>
      </c>
      <c r="B16607" s="21" t="s">
        <v>133</v>
      </c>
      <c r="C16607" s="21" t="s">
        <v>140</v>
      </c>
      <c r="D16607" s="29" t="n">
        <v>205.162</v>
      </c>
      <c r="E16607" s="29" t="n">
        <f aca="false">D16607/10</f>
        <v>20.5162</v>
      </c>
      <c r="F16607" s="29" t="n">
        <f aca="false">(E16607+Einstellungen!$B$20)*(1+Einstellungen!$B$10)</f>
        <v>46.614918</v>
      </c>
      <c r="G16607" s="21" t="str">
        <f aca="false">IF(F16607&lt;Einstellungen!$B$5,"ja","nein")</f>
        <v>nein</v>
      </c>
      <c r="H16607" s="21" t="s">
        <v>36</v>
      </c>
      <c r="I16607" s="29" t="n">
        <f aca="false">INDEX(Einstellungen!$B$27:$B$50,22)</f>
        <v>1.25</v>
      </c>
      <c r="J16607" s="29" t="n">
        <f aca="false">F16607*I16607</f>
        <v>58.2686475</v>
      </c>
    </row>
    <row r="16608" customFormat="false" ht="15" hidden="false" customHeight="false" outlineLevel="0" collapsed="false">
      <c r="A16608" s="28" t="n">
        <v>46272</v>
      </c>
      <c r="B16608" s="21" t="s">
        <v>134</v>
      </c>
      <c r="C16608" s="21" t="s">
        <v>140</v>
      </c>
      <c r="D16608" s="29" t="n">
        <v>187.115</v>
      </c>
      <c r="E16608" s="29" t="n">
        <f aca="false">D16608/10</f>
        <v>18.7115</v>
      </c>
      <c r="F16608" s="29" t="n">
        <f aca="false">(E16608+Einstellungen!$B$20)*(1+Einstellungen!$B$10)</f>
        <v>44.467325</v>
      </c>
      <c r="G16608" s="21" t="str">
        <f aca="false">IF(F16608&lt;Einstellungen!$B$5,"ja","nein")</f>
        <v>nein</v>
      </c>
      <c r="H16608" s="21" t="s">
        <v>36</v>
      </c>
      <c r="I16608" s="29" t="n">
        <f aca="false">INDEX(Einstellungen!$B$27:$B$50,23)</f>
        <v>1.05</v>
      </c>
      <c r="J16608" s="29" t="n">
        <f aca="false">F16608*I16608</f>
        <v>46.69069125</v>
      </c>
    </row>
    <row r="16609" customFormat="false" ht="15" hidden="false" customHeight="false" outlineLevel="0" collapsed="false">
      <c r="A16609" s="28" t="n">
        <v>46272</v>
      </c>
      <c r="B16609" s="21" t="s">
        <v>135</v>
      </c>
      <c r="C16609" s="21" t="s">
        <v>140</v>
      </c>
      <c r="D16609" s="29" t="n">
        <v>170.702</v>
      </c>
      <c r="E16609" s="29" t="n">
        <f aca="false">D16609/10</f>
        <v>17.0702</v>
      </c>
      <c r="F16609" s="29" t="n">
        <f aca="false">(E16609+Einstellungen!$B$20)*(1+Einstellungen!$B$10)</f>
        <v>42.514178</v>
      </c>
      <c r="G16609" s="21" t="str">
        <f aca="false">IF(F16609&lt;Einstellungen!$B$5,"ja","nein")</f>
        <v>nein</v>
      </c>
      <c r="H16609" s="21" t="s">
        <v>36</v>
      </c>
      <c r="I16609" s="29" t="n">
        <f aca="false">INDEX(Einstellungen!$B$27:$B$50,24)</f>
        <v>0.8</v>
      </c>
      <c r="J16609" s="29" t="n">
        <f aca="false">F16609*I16609</f>
        <v>34.0113424</v>
      </c>
    </row>
    <row r="16610" customFormat="false" ht="15" hidden="false" customHeight="false" outlineLevel="0" collapsed="false">
      <c r="A16610" s="28" t="n">
        <v>46273</v>
      </c>
      <c r="B16610" s="21" t="s">
        <v>111</v>
      </c>
      <c r="C16610" s="21" t="s">
        <v>141</v>
      </c>
      <c r="D16610" s="29" t="n">
        <v>178.68</v>
      </c>
      <c r="E16610" s="29" t="n">
        <f aca="false">D16610/10</f>
        <v>17.868</v>
      </c>
      <c r="F16610" s="29" t="n">
        <f aca="false">(E16610+Einstellungen!$B$20)*(1+Einstellungen!$B$10)</f>
        <v>43.46356</v>
      </c>
      <c r="G16610" s="21" t="str">
        <f aca="false">IF(F16610&lt;Einstellungen!$B$5,"ja","nein")</f>
        <v>nein</v>
      </c>
      <c r="H16610" s="21" t="s">
        <v>36</v>
      </c>
      <c r="I16610" s="29" t="n">
        <f aca="false">INDEX(Einstellungen!$B$27:$B$50,1)</f>
        <v>0.6</v>
      </c>
      <c r="J16610" s="29" t="n">
        <f aca="false">F16610*I16610</f>
        <v>26.078136</v>
      </c>
    </row>
    <row r="16611" customFormat="false" ht="15" hidden="false" customHeight="false" outlineLevel="0" collapsed="false">
      <c r="A16611" s="28" t="n">
        <v>46273</v>
      </c>
      <c r="B16611" s="21" t="s">
        <v>113</v>
      </c>
      <c r="C16611" s="21" t="s">
        <v>141</v>
      </c>
      <c r="D16611" s="29" t="n">
        <v>167.442</v>
      </c>
      <c r="E16611" s="29" t="n">
        <f aca="false">D16611/10</f>
        <v>16.7442</v>
      </c>
      <c r="F16611" s="29" t="n">
        <f aca="false">(E16611+Einstellungen!$B$20)*(1+Einstellungen!$B$10)</f>
        <v>42.126238</v>
      </c>
      <c r="G16611" s="21" t="str">
        <f aca="false">IF(F16611&lt;Einstellungen!$B$5,"ja","nein")</f>
        <v>nein</v>
      </c>
      <c r="H16611" s="21" t="s">
        <v>36</v>
      </c>
      <c r="I16611" s="29" t="n">
        <f aca="false">INDEX(Einstellungen!$B$27:$B$50,2)</f>
        <v>0.5</v>
      </c>
      <c r="J16611" s="29" t="n">
        <f aca="false">F16611*I16611</f>
        <v>21.063119</v>
      </c>
    </row>
    <row r="16612" customFormat="false" ht="15" hidden="false" customHeight="false" outlineLevel="0" collapsed="false">
      <c r="A16612" s="28" t="n">
        <v>46273</v>
      </c>
      <c r="B16612" s="21" t="s">
        <v>114</v>
      </c>
      <c r="C16612" s="21" t="s">
        <v>141</v>
      </c>
      <c r="D16612" s="29" t="n">
        <v>155.722</v>
      </c>
      <c r="E16612" s="29" t="n">
        <f aca="false">D16612/10</f>
        <v>15.5722</v>
      </c>
      <c r="F16612" s="29" t="n">
        <f aca="false">(E16612+Einstellungen!$B$20)*(1+Einstellungen!$B$10)</f>
        <v>40.731558</v>
      </c>
      <c r="G16612" s="21" t="str">
        <f aca="false">IF(F16612&lt;Einstellungen!$B$5,"ja","nein")</f>
        <v>nein</v>
      </c>
      <c r="H16612" s="21" t="s">
        <v>36</v>
      </c>
      <c r="I16612" s="29" t="n">
        <f aca="false">INDEX(Einstellungen!$B$27:$B$50,3)</f>
        <v>0.45</v>
      </c>
      <c r="J16612" s="29" t="n">
        <f aca="false">F16612*I16612</f>
        <v>18.3292011</v>
      </c>
    </row>
    <row r="16613" customFormat="false" ht="15" hidden="false" customHeight="false" outlineLevel="0" collapsed="false">
      <c r="A16613" s="28" t="n">
        <v>46273</v>
      </c>
      <c r="B16613" s="21" t="s">
        <v>115</v>
      </c>
      <c r="C16613" s="21" t="s">
        <v>141</v>
      </c>
      <c r="D16613" s="29" t="n">
        <v>152.428</v>
      </c>
      <c r="E16613" s="29" t="n">
        <f aca="false">D16613/10</f>
        <v>15.2428</v>
      </c>
      <c r="F16613" s="29" t="n">
        <f aca="false">(E16613+Einstellungen!$B$20)*(1+Einstellungen!$B$10)</f>
        <v>40.339572</v>
      </c>
      <c r="G16613" s="21" t="str">
        <f aca="false">IF(F16613&lt;Einstellungen!$B$5,"ja","nein")</f>
        <v>nein</v>
      </c>
      <c r="H16613" s="21" t="s">
        <v>36</v>
      </c>
      <c r="I16613" s="29" t="n">
        <f aca="false">INDEX(Einstellungen!$B$27:$B$50,4)</f>
        <v>0.45</v>
      </c>
      <c r="J16613" s="29" t="n">
        <f aca="false">F16613*I16613</f>
        <v>18.1528074</v>
      </c>
    </row>
    <row r="16614" customFormat="false" ht="15" hidden="false" customHeight="false" outlineLevel="0" collapsed="false">
      <c r="A16614" s="28" t="n">
        <v>46273</v>
      </c>
      <c r="B16614" s="21" t="s">
        <v>116</v>
      </c>
      <c r="C16614" s="21" t="s">
        <v>141</v>
      </c>
      <c r="D16614" s="29" t="n">
        <v>151.975</v>
      </c>
      <c r="E16614" s="29" t="n">
        <f aca="false">D16614/10</f>
        <v>15.1975</v>
      </c>
      <c r="F16614" s="29" t="n">
        <f aca="false">(E16614+Einstellungen!$B$20)*(1+Einstellungen!$B$10)</f>
        <v>40.285665</v>
      </c>
      <c r="G16614" s="21" t="str">
        <f aca="false">IF(F16614&lt;Einstellungen!$B$5,"ja","nein")</f>
        <v>nein</v>
      </c>
      <c r="H16614" s="21" t="s">
        <v>36</v>
      </c>
      <c r="I16614" s="29" t="n">
        <f aca="false">INDEX(Einstellungen!$B$27:$B$50,5)</f>
        <v>0.45</v>
      </c>
      <c r="J16614" s="29" t="n">
        <f aca="false">F16614*I16614</f>
        <v>18.12854925</v>
      </c>
    </row>
    <row r="16615" customFormat="false" ht="15" hidden="false" customHeight="false" outlineLevel="0" collapsed="false">
      <c r="A16615" s="28" t="n">
        <v>46273</v>
      </c>
      <c r="B16615" s="21" t="s">
        <v>117</v>
      </c>
      <c r="C16615" s="21" t="s">
        <v>141</v>
      </c>
      <c r="D16615" s="29" t="n">
        <v>167.377</v>
      </c>
      <c r="E16615" s="29" t="n">
        <f aca="false">D16615/10</f>
        <v>16.7377</v>
      </c>
      <c r="F16615" s="29" t="n">
        <f aca="false">(E16615+Einstellungen!$B$20)*(1+Einstellungen!$B$10)</f>
        <v>42.118503</v>
      </c>
      <c r="G16615" s="21" t="str">
        <f aca="false">IF(F16615&lt;Einstellungen!$B$5,"ja","nein")</f>
        <v>nein</v>
      </c>
      <c r="H16615" s="21" t="s">
        <v>36</v>
      </c>
      <c r="I16615" s="29" t="n">
        <f aca="false">INDEX(Einstellungen!$B$27:$B$50,6)</f>
        <v>0.5</v>
      </c>
      <c r="J16615" s="29" t="n">
        <f aca="false">F16615*I16615</f>
        <v>21.0592515</v>
      </c>
    </row>
    <row r="16616" customFormat="false" ht="15" hidden="false" customHeight="false" outlineLevel="0" collapsed="false">
      <c r="A16616" s="28" t="n">
        <v>46273</v>
      </c>
      <c r="B16616" s="21" t="s">
        <v>118</v>
      </c>
      <c r="C16616" s="21" t="s">
        <v>141</v>
      </c>
      <c r="D16616" s="29" t="n">
        <v>203.04</v>
      </c>
      <c r="E16616" s="29" t="n">
        <f aca="false">D16616/10</f>
        <v>20.304</v>
      </c>
      <c r="F16616" s="29" t="n">
        <f aca="false">(E16616+Einstellungen!$B$20)*(1+Einstellungen!$B$10)</f>
        <v>46.3624</v>
      </c>
      <c r="G16616" s="21" t="str">
        <f aca="false">IF(F16616&lt;Einstellungen!$B$5,"ja","nein")</f>
        <v>nein</v>
      </c>
      <c r="H16616" s="21" t="s">
        <v>36</v>
      </c>
      <c r="I16616" s="29" t="n">
        <f aca="false">INDEX(Einstellungen!$B$27:$B$50,7)</f>
        <v>0.7</v>
      </c>
      <c r="J16616" s="29" t="n">
        <f aca="false">F16616*I16616</f>
        <v>32.45368</v>
      </c>
    </row>
    <row r="16617" customFormat="false" ht="15" hidden="false" customHeight="false" outlineLevel="0" collapsed="false">
      <c r="A16617" s="28" t="n">
        <v>46273</v>
      </c>
      <c r="B16617" s="21" t="s">
        <v>119</v>
      </c>
      <c r="C16617" s="21" t="s">
        <v>141</v>
      </c>
      <c r="D16617" s="29" t="n">
        <v>225.425</v>
      </c>
      <c r="E16617" s="29" t="n">
        <f aca="false">D16617/10</f>
        <v>22.5425</v>
      </c>
      <c r="F16617" s="29" t="n">
        <f aca="false">(E16617+Einstellungen!$B$20)*(1+Einstellungen!$B$10)</f>
        <v>49.026215</v>
      </c>
      <c r="G16617" s="21" t="str">
        <f aca="false">IF(F16617&lt;Einstellungen!$B$5,"ja","nein")</f>
        <v>nein</v>
      </c>
      <c r="H16617" s="21" t="s">
        <v>36</v>
      </c>
      <c r="I16617" s="29" t="n">
        <f aca="false">INDEX(Einstellungen!$B$27:$B$50,8)</f>
        <v>0.95</v>
      </c>
      <c r="J16617" s="29" t="n">
        <f aca="false">F16617*I16617</f>
        <v>46.57490425</v>
      </c>
    </row>
    <row r="16618" customFormat="false" ht="15" hidden="false" customHeight="false" outlineLevel="0" collapsed="false">
      <c r="A16618" s="28" t="n">
        <v>46273</v>
      </c>
      <c r="B16618" s="21" t="s">
        <v>120</v>
      </c>
      <c r="C16618" s="21" t="s">
        <v>141</v>
      </c>
      <c r="D16618" s="29" t="n">
        <v>200.735</v>
      </c>
      <c r="E16618" s="29" t="n">
        <f aca="false">D16618/10</f>
        <v>20.0735</v>
      </c>
      <c r="F16618" s="29" t="n">
        <f aca="false">(E16618+Einstellungen!$B$20)*(1+Einstellungen!$B$10)</f>
        <v>46.088105</v>
      </c>
      <c r="G16618" s="21" t="str">
        <f aca="false">IF(F16618&lt;Einstellungen!$B$5,"ja","nein")</f>
        <v>nein</v>
      </c>
      <c r="H16618" s="21" t="s">
        <v>36</v>
      </c>
      <c r="I16618" s="29" t="n">
        <f aca="false">INDEX(Einstellungen!$B$27:$B$50,9)</f>
        <v>1.05</v>
      </c>
      <c r="J16618" s="29" t="n">
        <f aca="false">F16618*I16618</f>
        <v>48.39251025</v>
      </c>
    </row>
    <row r="16619" customFormat="false" ht="15" hidden="false" customHeight="false" outlineLevel="0" collapsed="false">
      <c r="A16619" s="28" t="n">
        <v>46273</v>
      </c>
      <c r="B16619" s="21" t="s">
        <v>121</v>
      </c>
      <c r="C16619" s="21" t="s">
        <v>141</v>
      </c>
      <c r="D16619" s="29" t="n">
        <v>152.73</v>
      </c>
      <c r="E16619" s="29" t="n">
        <f aca="false">D16619/10</f>
        <v>15.273</v>
      </c>
      <c r="F16619" s="29" t="n">
        <f aca="false">(E16619+Einstellungen!$B$20)*(1+Einstellungen!$B$10)</f>
        <v>40.37551</v>
      </c>
      <c r="G16619" s="21" t="str">
        <f aca="false">IF(F16619&lt;Einstellungen!$B$5,"ja","nein")</f>
        <v>nein</v>
      </c>
      <c r="H16619" s="21" t="s">
        <v>36</v>
      </c>
      <c r="I16619" s="29" t="n">
        <f aca="false">INDEX(Einstellungen!$B$27:$B$50,10)</f>
        <v>1.05</v>
      </c>
      <c r="J16619" s="29" t="n">
        <f aca="false">F16619*I16619</f>
        <v>42.3942855</v>
      </c>
    </row>
    <row r="16620" customFormat="false" ht="15" hidden="false" customHeight="false" outlineLevel="0" collapsed="false">
      <c r="A16620" s="28" t="n">
        <v>46273</v>
      </c>
      <c r="B16620" s="21" t="s">
        <v>122</v>
      </c>
      <c r="C16620" s="21" t="s">
        <v>141</v>
      </c>
      <c r="D16620" s="29" t="n">
        <v>107.235</v>
      </c>
      <c r="E16620" s="29" t="n">
        <f aca="false">D16620/10</f>
        <v>10.7235</v>
      </c>
      <c r="F16620" s="29" t="n">
        <f aca="false">(E16620+Einstellungen!$B$20)*(1+Einstellungen!$B$10)</f>
        <v>34.961605</v>
      </c>
      <c r="G16620" s="21" t="str">
        <f aca="false">IF(F16620&lt;Einstellungen!$B$5,"ja","nein")</f>
        <v>nein</v>
      </c>
      <c r="H16620" s="21" t="s">
        <v>36</v>
      </c>
      <c r="I16620" s="29" t="n">
        <f aca="false">INDEX(Einstellungen!$B$27:$B$50,11)</f>
        <v>1.05</v>
      </c>
      <c r="J16620" s="29" t="n">
        <f aca="false">F16620*I16620</f>
        <v>36.70968525</v>
      </c>
    </row>
    <row r="16621" customFormat="false" ht="15" hidden="false" customHeight="false" outlineLevel="0" collapsed="false">
      <c r="A16621" s="28" t="n">
        <v>46273</v>
      </c>
      <c r="B16621" s="21" t="s">
        <v>123</v>
      </c>
      <c r="C16621" s="21" t="s">
        <v>141</v>
      </c>
      <c r="D16621" s="29" t="n">
        <v>57.237</v>
      </c>
      <c r="E16621" s="29" t="n">
        <f aca="false">D16621/10</f>
        <v>5.7237</v>
      </c>
      <c r="F16621" s="29" t="n">
        <f aca="false">(E16621+Einstellungen!$B$20)*(1+Einstellungen!$B$10)</f>
        <v>29.011843</v>
      </c>
      <c r="G16621" s="21" t="str">
        <f aca="false">IF(F16621&lt;Einstellungen!$B$5,"ja","nein")</f>
        <v>nein</v>
      </c>
      <c r="H16621" s="21" t="s">
        <v>36</v>
      </c>
      <c r="I16621" s="29" t="n">
        <f aca="false">INDEX(Einstellungen!$B$27:$B$50,12)</f>
        <v>1.1</v>
      </c>
      <c r="J16621" s="29" t="n">
        <f aca="false">F16621*I16621</f>
        <v>31.9130273</v>
      </c>
    </row>
    <row r="16622" customFormat="false" ht="15" hidden="false" customHeight="false" outlineLevel="0" collapsed="false">
      <c r="A16622" s="28" t="n">
        <v>46273</v>
      </c>
      <c r="B16622" s="21" t="s">
        <v>124</v>
      </c>
      <c r="C16622" s="21" t="s">
        <v>141</v>
      </c>
      <c r="D16622" s="29" t="n">
        <v>16.8</v>
      </c>
      <c r="E16622" s="29" t="n">
        <f aca="false">D16622/10</f>
        <v>1.68</v>
      </c>
      <c r="F16622" s="29" t="n">
        <f aca="false">(E16622+Einstellungen!$B$20)*(1+Einstellungen!$B$10)</f>
        <v>24.19984</v>
      </c>
      <c r="G16622" s="21" t="str">
        <f aca="false">IF(F16622&lt;Einstellungen!$B$5,"ja","nein")</f>
        <v>ja</v>
      </c>
      <c r="H16622" s="21" t="s">
        <v>36</v>
      </c>
      <c r="I16622" s="29" t="n">
        <f aca="false">INDEX(Einstellungen!$B$27:$B$50,13)</f>
        <v>1.2</v>
      </c>
      <c r="J16622" s="29" t="n">
        <f aca="false">F16622*I16622</f>
        <v>29.039808</v>
      </c>
    </row>
    <row r="16623" customFormat="false" ht="15" hidden="false" customHeight="false" outlineLevel="0" collapsed="false">
      <c r="A16623" s="28" t="n">
        <v>46273</v>
      </c>
      <c r="B16623" s="21" t="s">
        <v>125</v>
      </c>
      <c r="C16623" s="21" t="s">
        <v>141</v>
      </c>
      <c r="D16623" s="29" t="n">
        <v>1.985</v>
      </c>
      <c r="E16623" s="29" t="n">
        <f aca="false">D16623/10</f>
        <v>0.1985</v>
      </c>
      <c r="F16623" s="29" t="n">
        <f aca="false">(E16623+Einstellungen!$B$20)*(1+Einstellungen!$B$10)</f>
        <v>22.436855</v>
      </c>
      <c r="G16623" s="21" t="str">
        <f aca="false">IF(F16623&lt;Einstellungen!$B$5,"ja","nein")</f>
        <v>ja</v>
      </c>
      <c r="H16623" s="21" t="s">
        <v>36</v>
      </c>
      <c r="I16623" s="29" t="n">
        <f aca="false">INDEX(Einstellungen!$B$27:$B$50,14)</f>
        <v>1.15</v>
      </c>
      <c r="J16623" s="29" t="n">
        <f aca="false">F16623*I16623</f>
        <v>25.80238325</v>
      </c>
    </row>
    <row r="16624" customFormat="false" ht="15" hidden="false" customHeight="false" outlineLevel="0" collapsed="false">
      <c r="A16624" s="28" t="n">
        <v>46273</v>
      </c>
      <c r="B16624" s="21" t="s">
        <v>126</v>
      </c>
      <c r="C16624" s="21" t="s">
        <v>141</v>
      </c>
      <c r="D16624" s="29" t="n">
        <v>1.645</v>
      </c>
      <c r="E16624" s="29" t="n">
        <f aca="false">D16624/10</f>
        <v>0.1645</v>
      </c>
      <c r="F16624" s="29" t="n">
        <f aca="false">(E16624+Einstellungen!$B$20)*(1+Einstellungen!$B$10)</f>
        <v>22.396395</v>
      </c>
      <c r="G16624" s="21" t="str">
        <f aca="false">IF(F16624&lt;Einstellungen!$B$5,"ja","nein")</f>
        <v>ja</v>
      </c>
      <c r="H16624" s="21" t="s">
        <v>36</v>
      </c>
      <c r="I16624" s="29" t="n">
        <f aca="false">INDEX(Einstellungen!$B$27:$B$50,15)</f>
        <v>1</v>
      </c>
      <c r="J16624" s="29" t="n">
        <f aca="false">F16624*I16624</f>
        <v>22.396395</v>
      </c>
    </row>
    <row r="16625" customFormat="false" ht="15" hidden="false" customHeight="false" outlineLevel="0" collapsed="false">
      <c r="A16625" s="28" t="n">
        <v>46273</v>
      </c>
      <c r="B16625" s="21" t="s">
        <v>127</v>
      </c>
      <c r="C16625" s="21" t="s">
        <v>141</v>
      </c>
      <c r="D16625" s="29" t="n">
        <v>48.633</v>
      </c>
      <c r="E16625" s="29" t="n">
        <f aca="false">D16625/10</f>
        <v>4.8633</v>
      </c>
      <c r="F16625" s="29" t="n">
        <f aca="false">(E16625+Einstellungen!$B$20)*(1+Einstellungen!$B$10)</f>
        <v>27.987967</v>
      </c>
      <c r="G16625" s="21" t="str">
        <f aca="false">IF(F16625&lt;Einstellungen!$B$5,"ja","nein")</f>
        <v>ja</v>
      </c>
      <c r="H16625" s="21" t="s">
        <v>36</v>
      </c>
      <c r="I16625" s="29" t="n">
        <f aca="false">INDEX(Einstellungen!$B$27:$B$50,16)</f>
        <v>0.95</v>
      </c>
      <c r="J16625" s="29" t="n">
        <f aca="false">F16625*I16625</f>
        <v>26.58856865</v>
      </c>
    </row>
    <row r="16626" customFormat="false" ht="15" hidden="false" customHeight="false" outlineLevel="0" collapsed="false">
      <c r="A16626" s="28" t="n">
        <v>46273</v>
      </c>
      <c r="B16626" s="21" t="s">
        <v>128</v>
      </c>
      <c r="C16626" s="21" t="s">
        <v>141</v>
      </c>
      <c r="D16626" s="29" t="n">
        <v>78.625</v>
      </c>
      <c r="E16626" s="29" t="n">
        <f aca="false">D16626/10</f>
        <v>7.8625</v>
      </c>
      <c r="F16626" s="29" t="n">
        <f aca="false">(E16626+Einstellungen!$B$20)*(1+Einstellungen!$B$10)</f>
        <v>31.557015</v>
      </c>
      <c r="G16626" s="21" t="str">
        <f aca="false">IF(F16626&lt;Einstellungen!$B$5,"ja","nein")</f>
        <v>nein</v>
      </c>
      <c r="H16626" s="21" t="s">
        <v>36</v>
      </c>
      <c r="I16626" s="29" t="n">
        <f aca="false">INDEX(Einstellungen!$B$27:$B$50,17)</f>
        <v>0.95</v>
      </c>
      <c r="J16626" s="29" t="n">
        <f aca="false">F16626*I16626</f>
        <v>29.97916425</v>
      </c>
    </row>
    <row r="16627" customFormat="false" ht="15" hidden="false" customHeight="false" outlineLevel="0" collapsed="false">
      <c r="A16627" s="28" t="n">
        <v>46273</v>
      </c>
      <c r="B16627" s="21" t="s">
        <v>129</v>
      </c>
      <c r="C16627" s="21" t="s">
        <v>141</v>
      </c>
      <c r="D16627" s="29" t="n">
        <v>159.118</v>
      </c>
      <c r="E16627" s="29" t="n">
        <f aca="false">D16627/10</f>
        <v>15.9118</v>
      </c>
      <c r="F16627" s="29" t="n">
        <f aca="false">(E16627+Einstellungen!$B$20)*(1+Einstellungen!$B$10)</f>
        <v>41.135682</v>
      </c>
      <c r="G16627" s="21" t="str">
        <f aca="false">IF(F16627&lt;Einstellungen!$B$5,"ja","nein")</f>
        <v>nein</v>
      </c>
      <c r="H16627" s="21" t="s">
        <v>36</v>
      </c>
      <c r="I16627" s="29" t="n">
        <f aca="false">INDEX(Einstellungen!$B$27:$B$50,18)</f>
        <v>1.1</v>
      </c>
      <c r="J16627" s="29" t="n">
        <f aca="false">F16627*I16627</f>
        <v>45.2492502</v>
      </c>
    </row>
    <row r="16628" customFormat="false" ht="15" hidden="false" customHeight="false" outlineLevel="0" collapsed="false">
      <c r="A16628" s="28" t="n">
        <v>46273</v>
      </c>
      <c r="B16628" s="21" t="s">
        <v>130</v>
      </c>
      <c r="C16628" s="21" t="s">
        <v>141</v>
      </c>
      <c r="D16628" s="29" t="n">
        <v>200.58</v>
      </c>
      <c r="E16628" s="29" t="n">
        <f aca="false">D16628/10</f>
        <v>20.058</v>
      </c>
      <c r="F16628" s="29" t="n">
        <f aca="false">(E16628+Einstellungen!$B$20)*(1+Einstellungen!$B$10)</f>
        <v>46.06966</v>
      </c>
      <c r="G16628" s="21" t="str">
        <f aca="false">IF(F16628&lt;Einstellungen!$B$5,"ja","nein")</f>
        <v>nein</v>
      </c>
      <c r="H16628" s="21" t="s">
        <v>36</v>
      </c>
      <c r="I16628" s="29" t="n">
        <f aca="false">INDEX(Einstellungen!$B$27:$B$50,19)</f>
        <v>1.35</v>
      </c>
      <c r="J16628" s="29" t="n">
        <f aca="false">F16628*I16628</f>
        <v>62.194041</v>
      </c>
    </row>
    <row r="16629" customFormat="false" ht="15" hidden="false" customHeight="false" outlineLevel="0" collapsed="false">
      <c r="A16629" s="28" t="n">
        <v>46273</v>
      </c>
      <c r="B16629" s="21" t="s">
        <v>131</v>
      </c>
      <c r="C16629" s="21" t="s">
        <v>141</v>
      </c>
      <c r="D16629" s="29" t="n">
        <v>240.757</v>
      </c>
      <c r="E16629" s="29" t="n">
        <f aca="false">D16629/10</f>
        <v>24.0757</v>
      </c>
      <c r="F16629" s="29" t="n">
        <f aca="false">(E16629+Einstellungen!$B$20)*(1+Einstellungen!$B$10)</f>
        <v>50.850723</v>
      </c>
      <c r="G16629" s="21" t="str">
        <f aca="false">IF(F16629&lt;Einstellungen!$B$5,"ja","nein")</f>
        <v>nein</v>
      </c>
      <c r="H16629" s="21" t="s">
        <v>36</v>
      </c>
      <c r="I16629" s="29" t="n">
        <f aca="false">INDEX(Einstellungen!$B$27:$B$50,20)</f>
        <v>1.45</v>
      </c>
      <c r="J16629" s="29" t="n">
        <f aca="false">F16629*I16629</f>
        <v>73.73354835</v>
      </c>
    </row>
    <row r="16630" customFormat="false" ht="15" hidden="false" customHeight="false" outlineLevel="0" collapsed="false">
      <c r="A16630" s="28" t="n">
        <v>46273</v>
      </c>
      <c r="B16630" s="21" t="s">
        <v>132</v>
      </c>
      <c r="C16630" s="21" t="s">
        <v>141</v>
      </c>
      <c r="D16630" s="29" t="n">
        <v>257.335</v>
      </c>
      <c r="E16630" s="29" t="n">
        <f aca="false">D16630/10</f>
        <v>25.7335</v>
      </c>
      <c r="F16630" s="29" t="n">
        <f aca="false">(E16630+Einstellungen!$B$20)*(1+Einstellungen!$B$10)</f>
        <v>52.823505</v>
      </c>
      <c r="G16630" s="21" t="str">
        <f aca="false">IF(F16630&lt;Einstellungen!$B$5,"ja","nein")</f>
        <v>nein</v>
      </c>
      <c r="H16630" s="21" t="s">
        <v>36</v>
      </c>
      <c r="I16630" s="29" t="n">
        <f aca="false">INDEX(Einstellungen!$B$27:$B$50,21)</f>
        <v>1.4</v>
      </c>
      <c r="J16630" s="29" t="n">
        <f aca="false">F16630*I16630</f>
        <v>73.952907</v>
      </c>
    </row>
    <row r="16631" customFormat="false" ht="15" hidden="false" customHeight="false" outlineLevel="0" collapsed="false">
      <c r="A16631" s="28" t="n">
        <v>46273</v>
      </c>
      <c r="B16631" s="21" t="s">
        <v>133</v>
      </c>
      <c r="C16631" s="21" t="s">
        <v>141</v>
      </c>
      <c r="D16631" s="29" t="n">
        <v>218.94</v>
      </c>
      <c r="E16631" s="29" t="n">
        <f aca="false">D16631/10</f>
        <v>21.894</v>
      </c>
      <c r="F16631" s="29" t="n">
        <f aca="false">(E16631+Einstellungen!$B$20)*(1+Einstellungen!$B$10)</f>
        <v>48.2545</v>
      </c>
      <c r="G16631" s="21" t="str">
        <f aca="false">IF(F16631&lt;Einstellungen!$B$5,"ja","nein")</f>
        <v>nein</v>
      </c>
      <c r="H16631" s="21" t="s">
        <v>36</v>
      </c>
      <c r="I16631" s="29" t="n">
        <f aca="false">INDEX(Einstellungen!$B$27:$B$50,22)</f>
        <v>1.25</v>
      </c>
      <c r="J16631" s="29" t="n">
        <f aca="false">F16631*I16631</f>
        <v>60.318125</v>
      </c>
    </row>
    <row r="16632" customFormat="false" ht="15" hidden="false" customHeight="false" outlineLevel="0" collapsed="false">
      <c r="A16632" s="28" t="n">
        <v>46273</v>
      </c>
      <c r="B16632" s="21" t="s">
        <v>134</v>
      </c>
      <c r="C16632" s="21" t="s">
        <v>141</v>
      </c>
      <c r="D16632" s="29" t="n">
        <v>196.005</v>
      </c>
      <c r="E16632" s="29" t="n">
        <f aca="false">D16632/10</f>
        <v>19.6005</v>
      </c>
      <c r="F16632" s="29" t="n">
        <f aca="false">(E16632+Einstellungen!$B$20)*(1+Einstellungen!$B$10)</f>
        <v>45.525235</v>
      </c>
      <c r="G16632" s="21" t="str">
        <f aca="false">IF(F16632&lt;Einstellungen!$B$5,"ja","nein")</f>
        <v>nein</v>
      </c>
      <c r="H16632" s="21" t="s">
        <v>36</v>
      </c>
      <c r="I16632" s="29" t="n">
        <f aca="false">INDEX(Einstellungen!$B$27:$B$50,23)</f>
        <v>1.05</v>
      </c>
      <c r="J16632" s="29" t="n">
        <f aca="false">F16632*I16632</f>
        <v>47.80149675</v>
      </c>
    </row>
    <row r="16633" customFormat="false" ht="15" hidden="false" customHeight="false" outlineLevel="0" collapsed="false">
      <c r="A16633" s="28" t="n">
        <v>46273</v>
      </c>
      <c r="B16633" s="21" t="s">
        <v>135</v>
      </c>
      <c r="C16633" s="21" t="s">
        <v>141</v>
      </c>
      <c r="D16633" s="29" t="n">
        <v>177.447</v>
      </c>
      <c r="E16633" s="29" t="n">
        <f aca="false">D16633/10</f>
        <v>17.7447</v>
      </c>
      <c r="F16633" s="29" t="n">
        <f aca="false">(E16633+Einstellungen!$B$20)*(1+Einstellungen!$B$10)</f>
        <v>43.316833</v>
      </c>
      <c r="G16633" s="21" t="str">
        <f aca="false">IF(F16633&lt;Einstellungen!$B$5,"ja","nein")</f>
        <v>nein</v>
      </c>
      <c r="H16633" s="21" t="s">
        <v>36</v>
      </c>
      <c r="I16633" s="29" t="n">
        <f aca="false">INDEX(Einstellungen!$B$27:$B$50,24)</f>
        <v>0.8</v>
      </c>
      <c r="J16633" s="29" t="n">
        <f aca="false">F16633*I16633</f>
        <v>34.6534664</v>
      </c>
    </row>
    <row r="16634" customFormat="false" ht="15" hidden="false" customHeight="false" outlineLevel="0" collapsed="false">
      <c r="A16634" s="28" t="n">
        <v>46274</v>
      </c>
      <c r="B16634" s="21" t="s">
        <v>111</v>
      </c>
      <c r="C16634" s="21" t="s">
        <v>112</v>
      </c>
      <c r="D16634" s="29" t="n">
        <v>149.957</v>
      </c>
      <c r="E16634" s="29" t="n">
        <f aca="false">D16634/10</f>
        <v>14.9957</v>
      </c>
      <c r="F16634" s="29" t="n">
        <f aca="false">(E16634+Einstellungen!$B$20)*(1+Einstellungen!$B$10)</f>
        <v>40.045523</v>
      </c>
      <c r="G16634" s="21" t="str">
        <f aca="false">IF(F16634&lt;Einstellungen!$B$5,"ja","nein")</f>
        <v>nein</v>
      </c>
      <c r="H16634" s="21" t="s">
        <v>36</v>
      </c>
      <c r="I16634" s="29" t="n">
        <f aca="false">INDEX(Einstellungen!$B$27:$B$50,1)</f>
        <v>0.6</v>
      </c>
      <c r="J16634" s="29" t="n">
        <f aca="false">F16634*I16634</f>
        <v>24.0273138</v>
      </c>
    </row>
    <row r="16635" customFormat="false" ht="15" hidden="false" customHeight="false" outlineLevel="0" collapsed="false">
      <c r="A16635" s="28" t="n">
        <v>46274</v>
      </c>
      <c r="B16635" s="21" t="s">
        <v>113</v>
      </c>
      <c r="C16635" s="21" t="s">
        <v>112</v>
      </c>
      <c r="D16635" s="29" t="n">
        <v>145.822</v>
      </c>
      <c r="E16635" s="29" t="n">
        <f aca="false">D16635/10</f>
        <v>14.5822</v>
      </c>
      <c r="F16635" s="29" t="n">
        <f aca="false">(E16635+Einstellungen!$B$20)*(1+Einstellungen!$B$10)</f>
        <v>39.553458</v>
      </c>
      <c r="G16635" s="21" t="str">
        <f aca="false">IF(F16635&lt;Einstellungen!$B$5,"ja","nein")</f>
        <v>nein</v>
      </c>
      <c r="H16635" s="21" t="s">
        <v>36</v>
      </c>
      <c r="I16635" s="29" t="n">
        <f aca="false">INDEX(Einstellungen!$B$27:$B$50,2)</f>
        <v>0.5</v>
      </c>
      <c r="J16635" s="29" t="n">
        <f aca="false">F16635*I16635</f>
        <v>19.776729</v>
      </c>
    </row>
    <row r="16636" customFormat="false" ht="15" hidden="false" customHeight="false" outlineLevel="0" collapsed="false">
      <c r="A16636" s="28" t="n">
        <v>46274</v>
      </c>
      <c r="B16636" s="21" t="s">
        <v>114</v>
      </c>
      <c r="C16636" s="21" t="s">
        <v>112</v>
      </c>
      <c r="D16636" s="29" t="n">
        <v>143.338</v>
      </c>
      <c r="E16636" s="29" t="n">
        <f aca="false">D16636/10</f>
        <v>14.3338</v>
      </c>
      <c r="F16636" s="29" t="n">
        <f aca="false">(E16636+Einstellungen!$B$20)*(1+Einstellungen!$B$10)</f>
        <v>39.257862</v>
      </c>
      <c r="G16636" s="21" t="str">
        <f aca="false">IF(F16636&lt;Einstellungen!$B$5,"ja","nein")</f>
        <v>nein</v>
      </c>
      <c r="H16636" s="21" t="s">
        <v>36</v>
      </c>
      <c r="I16636" s="29" t="n">
        <f aca="false">INDEX(Einstellungen!$B$27:$B$50,3)</f>
        <v>0.45</v>
      </c>
      <c r="J16636" s="29" t="n">
        <f aca="false">F16636*I16636</f>
        <v>17.6660379</v>
      </c>
    </row>
    <row r="16637" customFormat="false" ht="15" hidden="false" customHeight="false" outlineLevel="0" collapsed="false">
      <c r="A16637" s="28" t="n">
        <v>46274</v>
      </c>
      <c r="B16637" s="21" t="s">
        <v>115</v>
      </c>
      <c r="C16637" s="21" t="s">
        <v>112</v>
      </c>
      <c r="D16637" s="29" t="n">
        <v>139.477</v>
      </c>
      <c r="E16637" s="29" t="n">
        <f aca="false">D16637/10</f>
        <v>13.9477</v>
      </c>
      <c r="F16637" s="29" t="n">
        <f aca="false">(E16637+Einstellungen!$B$20)*(1+Einstellungen!$B$10)</f>
        <v>38.798403</v>
      </c>
      <c r="G16637" s="21" t="str">
        <f aca="false">IF(F16637&lt;Einstellungen!$B$5,"ja","nein")</f>
        <v>nein</v>
      </c>
      <c r="H16637" s="21" t="s">
        <v>36</v>
      </c>
      <c r="I16637" s="29" t="n">
        <f aca="false">INDEX(Einstellungen!$B$27:$B$50,4)</f>
        <v>0.45</v>
      </c>
      <c r="J16637" s="29" t="n">
        <f aca="false">F16637*I16637</f>
        <v>17.45928135</v>
      </c>
    </row>
    <row r="16638" customFormat="false" ht="15" hidden="false" customHeight="false" outlineLevel="0" collapsed="false">
      <c r="A16638" s="28" t="n">
        <v>46274</v>
      </c>
      <c r="B16638" s="21" t="s">
        <v>116</v>
      </c>
      <c r="C16638" s="21" t="s">
        <v>112</v>
      </c>
      <c r="D16638" s="29" t="n">
        <v>137.86</v>
      </c>
      <c r="E16638" s="29" t="n">
        <f aca="false">D16638/10</f>
        <v>13.786</v>
      </c>
      <c r="F16638" s="29" t="n">
        <f aca="false">(E16638+Einstellungen!$B$20)*(1+Einstellungen!$B$10)</f>
        <v>38.60598</v>
      </c>
      <c r="G16638" s="21" t="str">
        <f aca="false">IF(F16638&lt;Einstellungen!$B$5,"ja","nein")</f>
        <v>nein</v>
      </c>
      <c r="H16638" s="21" t="s">
        <v>36</v>
      </c>
      <c r="I16638" s="29" t="n">
        <f aca="false">INDEX(Einstellungen!$B$27:$B$50,5)</f>
        <v>0.45</v>
      </c>
      <c r="J16638" s="29" t="n">
        <f aca="false">F16638*I16638</f>
        <v>17.372691</v>
      </c>
    </row>
    <row r="16639" customFormat="false" ht="15" hidden="false" customHeight="false" outlineLevel="0" collapsed="false">
      <c r="A16639" s="28" t="n">
        <v>46274</v>
      </c>
      <c r="B16639" s="21" t="s">
        <v>117</v>
      </c>
      <c r="C16639" s="21" t="s">
        <v>112</v>
      </c>
      <c r="D16639" s="29" t="n">
        <v>142.373</v>
      </c>
      <c r="E16639" s="29" t="n">
        <f aca="false">D16639/10</f>
        <v>14.2373</v>
      </c>
      <c r="F16639" s="29" t="n">
        <f aca="false">(E16639+Einstellungen!$B$20)*(1+Einstellungen!$B$10)</f>
        <v>39.143027</v>
      </c>
      <c r="G16639" s="21" t="str">
        <f aca="false">IF(F16639&lt;Einstellungen!$B$5,"ja","nein")</f>
        <v>nein</v>
      </c>
      <c r="H16639" s="21" t="s">
        <v>36</v>
      </c>
      <c r="I16639" s="29" t="n">
        <f aca="false">INDEX(Einstellungen!$B$27:$B$50,6)</f>
        <v>0.5</v>
      </c>
      <c r="J16639" s="29" t="n">
        <f aca="false">F16639*I16639</f>
        <v>19.5715135</v>
      </c>
    </row>
    <row r="16640" customFormat="false" ht="15" hidden="false" customHeight="false" outlineLevel="0" collapsed="false">
      <c r="A16640" s="28" t="n">
        <v>46274</v>
      </c>
      <c r="B16640" s="21" t="s">
        <v>118</v>
      </c>
      <c r="C16640" s="21" t="s">
        <v>112</v>
      </c>
      <c r="D16640" s="29" t="n">
        <v>174.005</v>
      </c>
      <c r="E16640" s="29" t="n">
        <f aca="false">D16640/10</f>
        <v>17.4005</v>
      </c>
      <c r="F16640" s="29" t="n">
        <f aca="false">(E16640+Einstellungen!$B$20)*(1+Einstellungen!$B$10)</f>
        <v>42.907235</v>
      </c>
      <c r="G16640" s="21" t="str">
        <f aca="false">IF(F16640&lt;Einstellungen!$B$5,"ja","nein")</f>
        <v>nein</v>
      </c>
      <c r="H16640" s="21" t="s">
        <v>36</v>
      </c>
      <c r="I16640" s="29" t="n">
        <f aca="false">INDEX(Einstellungen!$B$27:$B$50,7)</f>
        <v>0.7</v>
      </c>
      <c r="J16640" s="29" t="n">
        <f aca="false">F16640*I16640</f>
        <v>30.0350645</v>
      </c>
    </row>
    <row r="16641" customFormat="false" ht="15" hidden="false" customHeight="false" outlineLevel="0" collapsed="false">
      <c r="A16641" s="28" t="n">
        <v>46274</v>
      </c>
      <c r="B16641" s="21" t="s">
        <v>119</v>
      </c>
      <c r="C16641" s="21" t="s">
        <v>112</v>
      </c>
      <c r="D16641" s="29" t="n">
        <v>199.765</v>
      </c>
      <c r="E16641" s="29" t="n">
        <f aca="false">D16641/10</f>
        <v>19.9765</v>
      </c>
      <c r="F16641" s="29" t="n">
        <f aca="false">(E16641+Einstellungen!$B$20)*(1+Einstellungen!$B$10)</f>
        <v>45.972675</v>
      </c>
      <c r="G16641" s="21" t="str">
        <f aca="false">IF(F16641&lt;Einstellungen!$B$5,"ja","nein")</f>
        <v>nein</v>
      </c>
      <c r="H16641" s="21" t="s">
        <v>36</v>
      </c>
      <c r="I16641" s="29" t="n">
        <f aca="false">INDEX(Einstellungen!$B$27:$B$50,8)</f>
        <v>0.95</v>
      </c>
      <c r="J16641" s="29" t="n">
        <f aca="false">F16641*I16641</f>
        <v>43.67404125</v>
      </c>
    </row>
    <row r="16642" customFormat="false" ht="15" hidden="false" customHeight="false" outlineLevel="0" collapsed="false">
      <c r="A16642" s="28" t="n">
        <v>46274</v>
      </c>
      <c r="B16642" s="21" t="s">
        <v>120</v>
      </c>
      <c r="C16642" s="21" t="s">
        <v>112</v>
      </c>
      <c r="D16642" s="29" t="n">
        <v>197.982</v>
      </c>
      <c r="E16642" s="29" t="n">
        <f aca="false">D16642/10</f>
        <v>19.7982</v>
      </c>
      <c r="F16642" s="29" t="n">
        <f aca="false">(E16642+Einstellungen!$B$20)*(1+Einstellungen!$B$10)</f>
        <v>45.760498</v>
      </c>
      <c r="G16642" s="21" t="str">
        <f aca="false">IF(F16642&lt;Einstellungen!$B$5,"ja","nein")</f>
        <v>nein</v>
      </c>
      <c r="H16642" s="21" t="s">
        <v>36</v>
      </c>
      <c r="I16642" s="29" t="n">
        <f aca="false">INDEX(Einstellungen!$B$27:$B$50,9)</f>
        <v>1.05</v>
      </c>
      <c r="J16642" s="29" t="n">
        <f aca="false">F16642*I16642</f>
        <v>48.0485229</v>
      </c>
    </row>
    <row r="16643" customFormat="false" ht="15" hidden="false" customHeight="false" outlineLevel="0" collapsed="false">
      <c r="A16643" s="28" t="n">
        <v>46274</v>
      </c>
      <c r="B16643" s="21" t="s">
        <v>121</v>
      </c>
      <c r="C16643" s="21" t="s">
        <v>112</v>
      </c>
      <c r="D16643" s="29" t="n">
        <v>160.507</v>
      </c>
      <c r="E16643" s="29" t="n">
        <f aca="false">D16643/10</f>
        <v>16.0507</v>
      </c>
      <c r="F16643" s="29" t="n">
        <f aca="false">(E16643+Einstellungen!$B$20)*(1+Einstellungen!$B$10)</f>
        <v>41.300973</v>
      </c>
      <c r="G16643" s="21" t="str">
        <f aca="false">IF(F16643&lt;Einstellungen!$B$5,"ja","nein")</f>
        <v>nein</v>
      </c>
      <c r="H16643" s="21" t="s">
        <v>36</v>
      </c>
      <c r="I16643" s="29" t="n">
        <f aca="false">INDEX(Einstellungen!$B$27:$B$50,10)</f>
        <v>1.05</v>
      </c>
      <c r="J16643" s="29" t="n">
        <f aca="false">F16643*I16643</f>
        <v>43.36602165</v>
      </c>
    </row>
    <row r="16644" customFormat="false" ht="15" hidden="false" customHeight="false" outlineLevel="0" collapsed="false">
      <c r="A16644" s="28" t="n">
        <v>46274</v>
      </c>
      <c r="B16644" s="21" t="s">
        <v>122</v>
      </c>
      <c r="C16644" s="21" t="s">
        <v>112</v>
      </c>
      <c r="D16644" s="29" t="n">
        <v>123.388</v>
      </c>
      <c r="E16644" s="29" t="n">
        <f aca="false">D16644/10</f>
        <v>12.3388</v>
      </c>
      <c r="F16644" s="29" t="n">
        <f aca="false">(E16644+Einstellungen!$B$20)*(1+Einstellungen!$B$10)</f>
        <v>36.883812</v>
      </c>
      <c r="G16644" s="21" t="str">
        <f aca="false">IF(F16644&lt;Einstellungen!$B$5,"ja","nein")</f>
        <v>nein</v>
      </c>
      <c r="H16644" s="21" t="s">
        <v>36</v>
      </c>
      <c r="I16644" s="29" t="n">
        <f aca="false">INDEX(Einstellungen!$B$27:$B$50,11)</f>
        <v>1.05</v>
      </c>
      <c r="J16644" s="29" t="n">
        <f aca="false">F16644*I16644</f>
        <v>38.7280026</v>
      </c>
    </row>
    <row r="16645" customFormat="false" ht="15" hidden="false" customHeight="false" outlineLevel="0" collapsed="false">
      <c r="A16645" s="28" t="n">
        <v>46274</v>
      </c>
      <c r="B16645" s="21" t="s">
        <v>123</v>
      </c>
      <c r="C16645" s="21" t="s">
        <v>112</v>
      </c>
      <c r="D16645" s="29" t="n">
        <v>101.072</v>
      </c>
      <c r="E16645" s="29" t="n">
        <f aca="false">D16645/10</f>
        <v>10.1072</v>
      </c>
      <c r="F16645" s="29" t="n">
        <f aca="false">(E16645+Einstellungen!$B$20)*(1+Einstellungen!$B$10)</f>
        <v>34.228208</v>
      </c>
      <c r="G16645" s="21" t="str">
        <f aca="false">IF(F16645&lt;Einstellungen!$B$5,"ja","nein")</f>
        <v>nein</v>
      </c>
      <c r="H16645" s="21" t="s">
        <v>36</v>
      </c>
      <c r="I16645" s="29" t="n">
        <f aca="false">INDEX(Einstellungen!$B$27:$B$50,12)</f>
        <v>1.1</v>
      </c>
      <c r="J16645" s="29" t="n">
        <f aca="false">F16645*I16645</f>
        <v>37.6510288</v>
      </c>
    </row>
    <row r="16646" customFormat="false" ht="15" hidden="false" customHeight="false" outlineLevel="0" collapsed="false">
      <c r="A16646" s="28" t="n">
        <v>46274</v>
      </c>
      <c r="B16646" s="21" t="s">
        <v>124</v>
      </c>
      <c r="C16646" s="21" t="s">
        <v>112</v>
      </c>
      <c r="D16646" s="29" t="n">
        <v>88.04</v>
      </c>
      <c r="E16646" s="29" t="n">
        <f aca="false">D16646/10</f>
        <v>8.804</v>
      </c>
      <c r="F16646" s="29" t="n">
        <f aca="false">(E16646+Einstellungen!$B$20)*(1+Einstellungen!$B$10)</f>
        <v>32.6774</v>
      </c>
      <c r="G16646" s="21" t="str">
        <f aca="false">IF(F16646&lt;Einstellungen!$B$5,"ja","nein")</f>
        <v>nein</v>
      </c>
      <c r="H16646" s="21" t="s">
        <v>36</v>
      </c>
      <c r="I16646" s="29" t="n">
        <f aca="false">INDEX(Einstellungen!$B$27:$B$50,13)</f>
        <v>1.2</v>
      </c>
      <c r="J16646" s="29" t="n">
        <f aca="false">F16646*I16646</f>
        <v>39.21288</v>
      </c>
    </row>
    <row r="16647" customFormat="false" ht="15" hidden="false" customHeight="false" outlineLevel="0" collapsed="false">
      <c r="A16647" s="28" t="n">
        <v>46274</v>
      </c>
      <c r="B16647" s="21" t="s">
        <v>125</v>
      </c>
      <c r="C16647" s="21" t="s">
        <v>112</v>
      </c>
      <c r="D16647" s="29" t="n">
        <v>67.08</v>
      </c>
      <c r="E16647" s="29" t="n">
        <f aca="false">D16647/10</f>
        <v>6.708</v>
      </c>
      <c r="F16647" s="29" t="n">
        <f aca="false">(E16647+Einstellungen!$B$20)*(1+Einstellungen!$B$10)</f>
        <v>30.18316</v>
      </c>
      <c r="G16647" s="21" t="str">
        <f aca="false">IF(F16647&lt;Einstellungen!$B$5,"ja","nein")</f>
        <v>nein</v>
      </c>
      <c r="H16647" s="21" t="s">
        <v>36</v>
      </c>
      <c r="I16647" s="29" t="n">
        <f aca="false">INDEX(Einstellungen!$B$27:$B$50,14)</f>
        <v>1.15</v>
      </c>
      <c r="J16647" s="29" t="n">
        <f aca="false">F16647*I16647</f>
        <v>34.710634</v>
      </c>
    </row>
    <row r="16648" customFormat="false" ht="15" hidden="false" customHeight="false" outlineLevel="0" collapsed="false">
      <c r="A16648" s="28" t="n">
        <v>46274</v>
      </c>
      <c r="B16648" s="21" t="s">
        <v>126</v>
      </c>
      <c r="C16648" s="21" t="s">
        <v>112</v>
      </c>
      <c r="D16648" s="29" t="n">
        <v>61.57</v>
      </c>
      <c r="E16648" s="29" t="n">
        <f aca="false">D16648/10</f>
        <v>6.157</v>
      </c>
      <c r="F16648" s="29" t="n">
        <f aca="false">(E16648+Einstellungen!$B$20)*(1+Einstellungen!$B$10)</f>
        <v>29.52747</v>
      </c>
      <c r="G16648" s="21" t="str">
        <f aca="false">IF(F16648&lt;Einstellungen!$B$5,"ja","nein")</f>
        <v>nein</v>
      </c>
      <c r="H16648" s="21" t="s">
        <v>36</v>
      </c>
      <c r="I16648" s="29" t="n">
        <f aca="false">INDEX(Einstellungen!$B$27:$B$50,15)</f>
        <v>1</v>
      </c>
      <c r="J16648" s="29" t="n">
        <f aca="false">F16648*I16648</f>
        <v>29.52747</v>
      </c>
    </row>
    <row r="16649" customFormat="false" ht="15" hidden="false" customHeight="false" outlineLevel="0" collapsed="false">
      <c r="A16649" s="28" t="n">
        <v>46274</v>
      </c>
      <c r="B16649" s="21" t="s">
        <v>127</v>
      </c>
      <c r="C16649" s="21" t="s">
        <v>112</v>
      </c>
      <c r="D16649" s="29" t="n">
        <v>72.938</v>
      </c>
      <c r="E16649" s="29" t="n">
        <f aca="false">D16649/10</f>
        <v>7.2938</v>
      </c>
      <c r="F16649" s="29" t="n">
        <f aca="false">(E16649+Einstellungen!$B$20)*(1+Einstellungen!$B$10)</f>
        <v>30.880262</v>
      </c>
      <c r="G16649" s="21" t="str">
        <f aca="false">IF(F16649&lt;Einstellungen!$B$5,"ja","nein")</f>
        <v>nein</v>
      </c>
      <c r="H16649" s="21" t="s">
        <v>36</v>
      </c>
      <c r="I16649" s="29" t="n">
        <f aca="false">INDEX(Einstellungen!$B$27:$B$50,16)</f>
        <v>0.95</v>
      </c>
      <c r="J16649" s="29" t="n">
        <f aca="false">F16649*I16649</f>
        <v>29.3362489</v>
      </c>
    </row>
    <row r="16650" customFormat="false" ht="15" hidden="false" customHeight="false" outlineLevel="0" collapsed="false">
      <c r="A16650" s="28" t="n">
        <v>46274</v>
      </c>
      <c r="B16650" s="21" t="s">
        <v>128</v>
      </c>
      <c r="C16650" s="21" t="s">
        <v>112</v>
      </c>
      <c r="D16650" s="29" t="n">
        <v>95.6</v>
      </c>
      <c r="E16650" s="29" t="n">
        <f aca="false">D16650/10</f>
        <v>9.56</v>
      </c>
      <c r="F16650" s="29" t="n">
        <f aca="false">(E16650+Einstellungen!$B$20)*(1+Einstellungen!$B$10)</f>
        <v>33.57704</v>
      </c>
      <c r="G16650" s="21" t="str">
        <f aca="false">IF(F16650&lt;Einstellungen!$B$5,"ja","nein")</f>
        <v>nein</v>
      </c>
      <c r="H16650" s="21" t="s">
        <v>36</v>
      </c>
      <c r="I16650" s="29" t="n">
        <f aca="false">INDEX(Einstellungen!$B$27:$B$50,17)</f>
        <v>0.95</v>
      </c>
      <c r="J16650" s="29" t="n">
        <f aca="false">F16650*I16650</f>
        <v>31.898188</v>
      </c>
    </row>
    <row r="16651" customFormat="false" ht="15" hidden="false" customHeight="false" outlineLevel="0" collapsed="false">
      <c r="A16651" s="28" t="n">
        <v>46274</v>
      </c>
      <c r="B16651" s="21" t="s">
        <v>129</v>
      </c>
      <c r="C16651" s="21" t="s">
        <v>112</v>
      </c>
      <c r="D16651" s="29" t="n">
        <v>132.058</v>
      </c>
      <c r="E16651" s="29" t="n">
        <f aca="false">D16651/10</f>
        <v>13.2058</v>
      </c>
      <c r="F16651" s="29" t="n">
        <f aca="false">(E16651+Einstellungen!$B$20)*(1+Einstellungen!$B$10)</f>
        <v>37.915542</v>
      </c>
      <c r="G16651" s="21" t="str">
        <f aca="false">IF(F16651&lt;Einstellungen!$B$5,"ja","nein")</f>
        <v>nein</v>
      </c>
      <c r="H16651" s="21" t="s">
        <v>36</v>
      </c>
      <c r="I16651" s="29" t="n">
        <f aca="false">INDEX(Einstellungen!$B$27:$B$50,18)</f>
        <v>1.1</v>
      </c>
      <c r="J16651" s="29" t="n">
        <f aca="false">F16651*I16651</f>
        <v>41.7070962</v>
      </c>
    </row>
    <row r="16652" customFormat="false" ht="15" hidden="false" customHeight="false" outlineLevel="0" collapsed="false">
      <c r="A16652" s="28" t="n">
        <v>46274</v>
      </c>
      <c r="B16652" s="21" t="s">
        <v>130</v>
      </c>
      <c r="C16652" s="21" t="s">
        <v>112</v>
      </c>
      <c r="D16652" s="29" t="n">
        <v>173.685</v>
      </c>
      <c r="E16652" s="29" t="n">
        <f aca="false">D16652/10</f>
        <v>17.3685</v>
      </c>
      <c r="F16652" s="29" t="n">
        <f aca="false">(E16652+Einstellungen!$B$20)*(1+Einstellungen!$B$10)</f>
        <v>42.869155</v>
      </c>
      <c r="G16652" s="21" t="str">
        <f aca="false">IF(F16652&lt;Einstellungen!$B$5,"ja","nein")</f>
        <v>nein</v>
      </c>
      <c r="H16652" s="21" t="s">
        <v>36</v>
      </c>
      <c r="I16652" s="29" t="n">
        <f aca="false">INDEX(Einstellungen!$B$27:$B$50,19)</f>
        <v>1.35</v>
      </c>
      <c r="J16652" s="29" t="n">
        <f aca="false">F16652*I16652</f>
        <v>57.87335925</v>
      </c>
    </row>
    <row r="16653" customFormat="false" ht="15" hidden="false" customHeight="false" outlineLevel="0" collapsed="false">
      <c r="A16653" s="28" t="n">
        <v>46274</v>
      </c>
      <c r="B16653" s="21" t="s">
        <v>131</v>
      </c>
      <c r="C16653" s="21" t="s">
        <v>112</v>
      </c>
      <c r="D16653" s="29" t="n">
        <v>202.035</v>
      </c>
      <c r="E16653" s="29" t="n">
        <f aca="false">D16653/10</f>
        <v>20.2035</v>
      </c>
      <c r="F16653" s="29" t="n">
        <f aca="false">(E16653+Einstellungen!$B$20)*(1+Einstellungen!$B$10)</f>
        <v>46.242805</v>
      </c>
      <c r="G16653" s="21" t="str">
        <f aca="false">IF(F16653&lt;Einstellungen!$B$5,"ja","nein")</f>
        <v>nein</v>
      </c>
      <c r="H16653" s="21" t="s">
        <v>36</v>
      </c>
      <c r="I16653" s="29" t="n">
        <f aca="false">INDEX(Einstellungen!$B$27:$B$50,20)</f>
        <v>1.45</v>
      </c>
      <c r="J16653" s="29" t="n">
        <f aca="false">F16653*I16653</f>
        <v>67.05206725</v>
      </c>
    </row>
    <row r="16654" customFormat="false" ht="15" hidden="false" customHeight="false" outlineLevel="0" collapsed="false">
      <c r="A16654" s="28" t="n">
        <v>46274</v>
      </c>
      <c r="B16654" s="21" t="s">
        <v>132</v>
      </c>
      <c r="C16654" s="21" t="s">
        <v>112</v>
      </c>
      <c r="D16654" s="29" t="n">
        <v>202.358</v>
      </c>
      <c r="E16654" s="29" t="n">
        <f aca="false">D16654/10</f>
        <v>20.2358</v>
      </c>
      <c r="F16654" s="29" t="n">
        <f aca="false">(E16654+Einstellungen!$B$20)*(1+Einstellungen!$B$10)</f>
        <v>46.281242</v>
      </c>
      <c r="G16654" s="21" t="str">
        <f aca="false">IF(F16654&lt;Einstellungen!$B$5,"ja","nein")</f>
        <v>nein</v>
      </c>
      <c r="H16654" s="21" t="s">
        <v>36</v>
      </c>
      <c r="I16654" s="29" t="n">
        <f aca="false">INDEX(Einstellungen!$B$27:$B$50,21)</f>
        <v>1.4</v>
      </c>
      <c r="J16654" s="29" t="n">
        <f aca="false">F16654*I16654</f>
        <v>64.7937388</v>
      </c>
    </row>
    <row r="16655" customFormat="false" ht="15" hidden="false" customHeight="false" outlineLevel="0" collapsed="false">
      <c r="A16655" s="28" t="n">
        <v>46274</v>
      </c>
      <c r="B16655" s="21" t="s">
        <v>133</v>
      </c>
      <c r="C16655" s="21" t="s">
        <v>112</v>
      </c>
      <c r="D16655" s="29" t="n">
        <v>196.512</v>
      </c>
      <c r="E16655" s="29" t="n">
        <f aca="false">D16655/10</f>
        <v>19.6512</v>
      </c>
      <c r="F16655" s="29" t="n">
        <f aca="false">(E16655+Einstellungen!$B$20)*(1+Einstellungen!$B$10)</f>
        <v>45.585568</v>
      </c>
      <c r="G16655" s="21" t="str">
        <f aca="false">IF(F16655&lt;Einstellungen!$B$5,"ja","nein")</f>
        <v>nein</v>
      </c>
      <c r="H16655" s="21" t="s">
        <v>36</v>
      </c>
      <c r="I16655" s="29" t="n">
        <f aca="false">INDEX(Einstellungen!$B$27:$B$50,22)</f>
        <v>1.25</v>
      </c>
      <c r="J16655" s="29" t="n">
        <f aca="false">F16655*I16655</f>
        <v>56.98196</v>
      </c>
    </row>
    <row r="16656" customFormat="false" ht="15" hidden="false" customHeight="false" outlineLevel="0" collapsed="false">
      <c r="A16656" s="28" t="n">
        <v>46274</v>
      </c>
      <c r="B16656" s="21" t="s">
        <v>134</v>
      </c>
      <c r="C16656" s="21" t="s">
        <v>112</v>
      </c>
      <c r="D16656" s="29" t="n">
        <v>174.985</v>
      </c>
      <c r="E16656" s="29" t="n">
        <f aca="false">D16656/10</f>
        <v>17.4985</v>
      </c>
      <c r="F16656" s="29" t="n">
        <f aca="false">(E16656+Einstellungen!$B$20)*(1+Einstellungen!$B$10)</f>
        <v>43.023855</v>
      </c>
      <c r="G16656" s="21" t="str">
        <f aca="false">IF(F16656&lt;Einstellungen!$B$5,"ja","nein")</f>
        <v>nein</v>
      </c>
      <c r="H16656" s="21" t="s">
        <v>36</v>
      </c>
      <c r="I16656" s="29" t="n">
        <f aca="false">INDEX(Einstellungen!$B$27:$B$50,23)</f>
        <v>1.05</v>
      </c>
      <c r="J16656" s="29" t="n">
        <f aca="false">F16656*I16656</f>
        <v>45.17504775</v>
      </c>
    </row>
    <row r="16657" customFormat="false" ht="15" hidden="false" customHeight="false" outlineLevel="0" collapsed="false">
      <c r="A16657" s="28" t="n">
        <v>46274</v>
      </c>
      <c r="B16657" s="21" t="s">
        <v>135</v>
      </c>
      <c r="C16657" s="21" t="s">
        <v>112</v>
      </c>
      <c r="D16657" s="29" t="n">
        <v>153.252</v>
      </c>
      <c r="E16657" s="29" t="n">
        <f aca="false">D16657/10</f>
        <v>15.3252</v>
      </c>
      <c r="F16657" s="29" t="n">
        <f aca="false">(E16657+Einstellungen!$B$20)*(1+Einstellungen!$B$10)</f>
        <v>40.437628</v>
      </c>
      <c r="G16657" s="21" t="str">
        <f aca="false">IF(F16657&lt;Einstellungen!$B$5,"ja","nein")</f>
        <v>nein</v>
      </c>
      <c r="H16657" s="21" t="s">
        <v>36</v>
      </c>
      <c r="I16657" s="29" t="n">
        <f aca="false">INDEX(Einstellungen!$B$27:$B$50,24)</f>
        <v>0.8</v>
      </c>
      <c r="J16657" s="29" t="n">
        <f aca="false">F16657*I16657</f>
        <v>32.3501024</v>
      </c>
    </row>
    <row r="16658" customFormat="false" ht="15" hidden="false" customHeight="false" outlineLevel="0" collapsed="false">
      <c r="A16658" s="28" t="n">
        <v>46275</v>
      </c>
      <c r="B16658" s="21" t="s">
        <v>111</v>
      </c>
      <c r="C16658" s="21" t="s">
        <v>136</v>
      </c>
      <c r="D16658" s="29" t="n">
        <v>160.18</v>
      </c>
      <c r="E16658" s="29" t="n">
        <f aca="false">D16658/10</f>
        <v>16.018</v>
      </c>
      <c r="F16658" s="29" t="n">
        <f aca="false">(E16658+Einstellungen!$B$20)*(1+Einstellungen!$B$10)</f>
        <v>41.26206</v>
      </c>
      <c r="G16658" s="21" t="str">
        <f aca="false">IF(F16658&lt;Einstellungen!$B$5,"ja","nein")</f>
        <v>nein</v>
      </c>
      <c r="H16658" s="21" t="s">
        <v>36</v>
      </c>
      <c r="I16658" s="29" t="n">
        <f aca="false">INDEX(Einstellungen!$B$27:$B$50,1)</f>
        <v>0.6</v>
      </c>
      <c r="J16658" s="29" t="n">
        <f aca="false">F16658*I16658</f>
        <v>24.757236</v>
      </c>
    </row>
    <row r="16659" customFormat="false" ht="15" hidden="false" customHeight="false" outlineLevel="0" collapsed="false">
      <c r="A16659" s="28" t="n">
        <v>46275</v>
      </c>
      <c r="B16659" s="21" t="s">
        <v>113</v>
      </c>
      <c r="C16659" s="21" t="s">
        <v>136</v>
      </c>
      <c r="D16659" s="29" t="n">
        <v>157.347</v>
      </c>
      <c r="E16659" s="29" t="n">
        <f aca="false">D16659/10</f>
        <v>15.7347</v>
      </c>
      <c r="F16659" s="29" t="n">
        <f aca="false">(E16659+Einstellungen!$B$20)*(1+Einstellungen!$B$10)</f>
        <v>40.924933</v>
      </c>
      <c r="G16659" s="21" t="str">
        <f aca="false">IF(F16659&lt;Einstellungen!$B$5,"ja","nein")</f>
        <v>nein</v>
      </c>
      <c r="H16659" s="21" t="s">
        <v>36</v>
      </c>
      <c r="I16659" s="29" t="n">
        <f aca="false">INDEX(Einstellungen!$B$27:$B$50,2)</f>
        <v>0.5</v>
      </c>
      <c r="J16659" s="29" t="n">
        <f aca="false">F16659*I16659</f>
        <v>20.4624665</v>
      </c>
    </row>
    <row r="16660" customFormat="false" ht="15" hidden="false" customHeight="false" outlineLevel="0" collapsed="false">
      <c r="A16660" s="28" t="n">
        <v>46275</v>
      </c>
      <c r="B16660" s="21" t="s">
        <v>114</v>
      </c>
      <c r="C16660" s="21" t="s">
        <v>136</v>
      </c>
      <c r="D16660" s="29" t="n">
        <v>159.483</v>
      </c>
      <c r="E16660" s="29" t="n">
        <f aca="false">D16660/10</f>
        <v>15.9483</v>
      </c>
      <c r="F16660" s="29" t="n">
        <f aca="false">(E16660+Einstellungen!$B$20)*(1+Einstellungen!$B$10)</f>
        <v>41.179117</v>
      </c>
      <c r="G16660" s="21" t="str">
        <f aca="false">IF(F16660&lt;Einstellungen!$B$5,"ja","nein")</f>
        <v>nein</v>
      </c>
      <c r="H16660" s="21" t="s">
        <v>36</v>
      </c>
      <c r="I16660" s="29" t="n">
        <f aca="false">INDEX(Einstellungen!$B$27:$B$50,3)</f>
        <v>0.45</v>
      </c>
      <c r="J16660" s="29" t="n">
        <f aca="false">F16660*I16660</f>
        <v>18.53060265</v>
      </c>
    </row>
    <row r="16661" customFormat="false" ht="15" hidden="false" customHeight="false" outlineLevel="0" collapsed="false">
      <c r="A16661" s="28" t="n">
        <v>46275</v>
      </c>
      <c r="B16661" s="21" t="s">
        <v>115</v>
      </c>
      <c r="C16661" s="21" t="s">
        <v>136</v>
      </c>
      <c r="D16661" s="29" t="n">
        <v>162.38</v>
      </c>
      <c r="E16661" s="29" t="n">
        <f aca="false">D16661/10</f>
        <v>16.238</v>
      </c>
      <c r="F16661" s="29" t="n">
        <f aca="false">(E16661+Einstellungen!$B$20)*(1+Einstellungen!$B$10)</f>
        <v>41.52386</v>
      </c>
      <c r="G16661" s="21" t="str">
        <f aca="false">IF(F16661&lt;Einstellungen!$B$5,"ja","nein")</f>
        <v>nein</v>
      </c>
      <c r="H16661" s="21" t="s">
        <v>36</v>
      </c>
      <c r="I16661" s="29" t="n">
        <f aca="false">INDEX(Einstellungen!$B$27:$B$50,4)</f>
        <v>0.45</v>
      </c>
      <c r="J16661" s="29" t="n">
        <f aca="false">F16661*I16661</f>
        <v>18.685737</v>
      </c>
    </row>
    <row r="16662" customFormat="false" ht="15" hidden="false" customHeight="false" outlineLevel="0" collapsed="false">
      <c r="A16662" s="28" t="n">
        <v>46275</v>
      </c>
      <c r="B16662" s="21" t="s">
        <v>116</v>
      </c>
      <c r="C16662" s="21" t="s">
        <v>136</v>
      </c>
      <c r="D16662" s="29" t="n">
        <v>169.65</v>
      </c>
      <c r="E16662" s="29" t="n">
        <f aca="false">D16662/10</f>
        <v>16.965</v>
      </c>
      <c r="F16662" s="29" t="n">
        <f aca="false">(E16662+Einstellungen!$B$20)*(1+Einstellungen!$B$10)</f>
        <v>42.38899</v>
      </c>
      <c r="G16662" s="21" t="str">
        <f aca="false">IF(F16662&lt;Einstellungen!$B$5,"ja","nein")</f>
        <v>nein</v>
      </c>
      <c r="H16662" s="21" t="s">
        <v>36</v>
      </c>
      <c r="I16662" s="29" t="n">
        <f aca="false">INDEX(Einstellungen!$B$27:$B$50,5)</f>
        <v>0.45</v>
      </c>
      <c r="J16662" s="29" t="n">
        <f aca="false">F16662*I16662</f>
        <v>19.0750455</v>
      </c>
    </row>
    <row r="16663" customFormat="false" ht="15" hidden="false" customHeight="false" outlineLevel="0" collapsed="false">
      <c r="A16663" s="28" t="n">
        <v>46275</v>
      </c>
      <c r="B16663" s="21" t="s">
        <v>117</v>
      </c>
      <c r="C16663" s="21" t="s">
        <v>136</v>
      </c>
      <c r="D16663" s="29" t="n">
        <v>183.915</v>
      </c>
      <c r="E16663" s="29" t="n">
        <f aca="false">D16663/10</f>
        <v>18.3915</v>
      </c>
      <c r="F16663" s="29" t="n">
        <f aca="false">(E16663+Einstellungen!$B$20)*(1+Einstellungen!$B$10)</f>
        <v>44.086525</v>
      </c>
      <c r="G16663" s="21" t="str">
        <f aca="false">IF(F16663&lt;Einstellungen!$B$5,"ja","nein")</f>
        <v>nein</v>
      </c>
      <c r="H16663" s="21" t="s">
        <v>36</v>
      </c>
      <c r="I16663" s="29" t="n">
        <f aca="false">INDEX(Einstellungen!$B$27:$B$50,6)</f>
        <v>0.5</v>
      </c>
      <c r="J16663" s="29" t="n">
        <f aca="false">F16663*I16663</f>
        <v>22.0432625</v>
      </c>
    </row>
    <row r="16664" customFormat="false" ht="15" hidden="false" customHeight="false" outlineLevel="0" collapsed="false">
      <c r="A16664" s="28" t="n">
        <v>46275</v>
      </c>
      <c r="B16664" s="21" t="s">
        <v>118</v>
      </c>
      <c r="C16664" s="21" t="s">
        <v>136</v>
      </c>
      <c r="D16664" s="29" t="n">
        <v>210.84</v>
      </c>
      <c r="E16664" s="29" t="n">
        <f aca="false">D16664/10</f>
        <v>21.084</v>
      </c>
      <c r="F16664" s="29" t="n">
        <f aca="false">(E16664+Einstellungen!$B$20)*(1+Einstellungen!$B$10)</f>
        <v>47.2906</v>
      </c>
      <c r="G16664" s="21" t="str">
        <f aca="false">IF(F16664&lt;Einstellungen!$B$5,"ja","nein")</f>
        <v>nein</v>
      </c>
      <c r="H16664" s="21" t="s">
        <v>36</v>
      </c>
      <c r="I16664" s="29" t="n">
        <f aca="false">INDEX(Einstellungen!$B$27:$B$50,7)</f>
        <v>0.7</v>
      </c>
      <c r="J16664" s="29" t="n">
        <f aca="false">F16664*I16664</f>
        <v>33.10342</v>
      </c>
    </row>
    <row r="16665" customFormat="false" ht="15" hidden="false" customHeight="false" outlineLevel="0" collapsed="false">
      <c r="A16665" s="28" t="n">
        <v>46275</v>
      </c>
      <c r="B16665" s="21" t="s">
        <v>119</v>
      </c>
      <c r="C16665" s="21" t="s">
        <v>136</v>
      </c>
      <c r="D16665" s="29" t="n">
        <v>231.93</v>
      </c>
      <c r="E16665" s="29" t="n">
        <f aca="false">D16665/10</f>
        <v>23.193</v>
      </c>
      <c r="F16665" s="29" t="n">
        <f aca="false">(E16665+Einstellungen!$B$20)*(1+Einstellungen!$B$10)</f>
        <v>49.80031</v>
      </c>
      <c r="G16665" s="21" t="str">
        <f aca="false">IF(F16665&lt;Einstellungen!$B$5,"ja","nein")</f>
        <v>nein</v>
      </c>
      <c r="H16665" s="21" t="s">
        <v>36</v>
      </c>
      <c r="I16665" s="29" t="n">
        <f aca="false">INDEX(Einstellungen!$B$27:$B$50,8)</f>
        <v>0.95</v>
      </c>
      <c r="J16665" s="29" t="n">
        <f aca="false">F16665*I16665</f>
        <v>47.3102945</v>
      </c>
    </row>
    <row r="16666" customFormat="false" ht="15" hidden="false" customHeight="false" outlineLevel="0" collapsed="false">
      <c r="A16666" s="28" t="n">
        <v>46275</v>
      </c>
      <c r="B16666" s="21" t="s">
        <v>120</v>
      </c>
      <c r="C16666" s="21" t="s">
        <v>136</v>
      </c>
      <c r="D16666" s="29" t="n">
        <v>222.045</v>
      </c>
      <c r="E16666" s="29" t="n">
        <f aca="false">D16666/10</f>
        <v>22.2045</v>
      </c>
      <c r="F16666" s="29" t="n">
        <f aca="false">(E16666+Einstellungen!$B$20)*(1+Einstellungen!$B$10)</f>
        <v>48.623995</v>
      </c>
      <c r="G16666" s="21" t="str">
        <f aca="false">IF(F16666&lt;Einstellungen!$B$5,"ja","nein")</f>
        <v>nein</v>
      </c>
      <c r="H16666" s="21" t="s">
        <v>36</v>
      </c>
      <c r="I16666" s="29" t="n">
        <f aca="false">INDEX(Einstellungen!$B$27:$B$50,9)</f>
        <v>1.05</v>
      </c>
      <c r="J16666" s="29" t="n">
        <f aca="false">F16666*I16666</f>
        <v>51.05519475</v>
      </c>
    </row>
    <row r="16667" customFormat="false" ht="15" hidden="false" customHeight="false" outlineLevel="0" collapsed="false">
      <c r="A16667" s="28" t="n">
        <v>46275</v>
      </c>
      <c r="B16667" s="21" t="s">
        <v>121</v>
      </c>
      <c r="C16667" s="21" t="s">
        <v>136</v>
      </c>
      <c r="D16667" s="29" t="n">
        <v>184.977</v>
      </c>
      <c r="E16667" s="29" t="n">
        <f aca="false">D16667/10</f>
        <v>18.4977</v>
      </c>
      <c r="F16667" s="29" t="n">
        <f aca="false">(E16667+Einstellungen!$B$20)*(1+Einstellungen!$B$10)</f>
        <v>44.212903</v>
      </c>
      <c r="G16667" s="21" t="str">
        <f aca="false">IF(F16667&lt;Einstellungen!$B$5,"ja","nein")</f>
        <v>nein</v>
      </c>
      <c r="H16667" s="21" t="s">
        <v>36</v>
      </c>
      <c r="I16667" s="29" t="n">
        <f aca="false">INDEX(Einstellungen!$B$27:$B$50,10)</f>
        <v>1.05</v>
      </c>
      <c r="J16667" s="29" t="n">
        <f aca="false">F16667*I16667</f>
        <v>46.42354815</v>
      </c>
    </row>
    <row r="16668" customFormat="false" ht="15" hidden="false" customHeight="false" outlineLevel="0" collapsed="false">
      <c r="A16668" s="28" t="n">
        <v>46275</v>
      </c>
      <c r="B16668" s="21" t="s">
        <v>122</v>
      </c>
      <c r="C16668" s="21" t="s">
        <v>136</v>
      </c>
      <c r="D16668" s="29" t="n">
        <v>146.365</v>
      </c>
      <c r="E16668" s="29" t="n">
        <f aca="false">D16668/10</f>
        <v>14.6365</v>
      </c>
      <c r="F16668" s="29" t="n">
        <f aca="false">(E16668+Einstellungen!$B$20)*(1+Einstellungen!$B$10)</f>
        <v>39.618075</v>
      </c>
      <c r="G16668" s="21" t="str">
        <f aca="false">IF(F16668&lt;Einstellungen!$B$5,"ja","nein")</f>
        <v>nein</v>
      </c>
      <c r="H16668" s="21" t="s">
        <v>36</v>
      </c>
      <c r="I16668" s="29" t="n">
        <f aca="false">INDEX(Einstellungen!$B$27:$B$50,11)</f>
        <v>1.05</v>
      </c>
      <c r="J16668" s="29" t="n">
        <f aca="false">F16668*I16668</f>
        <v>41.59897875</v>
      </c>
    </row>
    <row r="16669" customFormat="false" ht="15" hidden="false" customHeight="false" outlineLevel="0" collapsed="false">
      <c r="A16669" s="28" t="n">
        <v>46275</v>
      </c>
      <c r="B16669" s="21" t="s">
        <v>123</v>
      </c>
      <c r="C16669" s="21" t="s">
        <v>136</v>
      </c>
      <c r="D16669" s="29" t="n">
        <v>105.57</v>
      </c>
      <c r="E16669" s="29" t="n">
        <f aca="false">D16669/10</f>
        <v>10.557</v>
      </c>
      <c r="F16669" s="29" t="n">
        <f aca="false">(E16669+Einstellungen!$B$20)*(1+Einstellungen!$B$10)</f>
        <v>34.76347</v>
      </c>
      <c r="G16669" s="21" t="str">
        <f aca="false">IF(F16669&lt;Einstellungen!$B$5,"ja","nein")</f>
        <v>nein</v>
      </c>
      <c r="H16669" s="21" t="s">
        <v>36</v>
      </c>
      <c r="I16669" s="29" t="n">
        <f aca="false">INDEX(Einstellungen!$B$27:$B$50,12)</f>
        <v>1.1</v>
      </c>
      <c r="J16669" s="29" t="n">
        <f aca="false">F16669*I16669</f>
        <v>38.239817</v>
      </c>
    </row>
    <row r="16670" customFormat="false" ht="15" hidden="false" customHeight="false" outlineLevel="0" collapsed="false">
      <c r="A16670" s="28" t="n">
        <v>46275</v>
      </c>
      <c r="B16670" s="21" t="s">
        <v>124</v>
      </c>
      <c r="C16670" s="21" t="s">
        <v>136</v>
      </c>
      <c r="D16670" s="29" t="n">
        <v>76.642</v>
      </c>
      <c r="E16670" s="29" t="n">
        <f aca="false">D16670/10</f>
        <v>7.6642</v>
      </c>
      <c r="F16670" s="29" t="n">
        <f aca="false">(E16670+Einstellungen!$B$20)*(1+Einstellungen!$B$10)</f>
        <v>31.321038</v>
      </c>
      <c r="G16670" s="21" t="str">
        <f aca="false">IF(F16670&lt;Einstellungen!$B$5,"ja","nein")</f>
        <v>nein</v>
      </c>
      <c r="H16670" s="21" t="s">
        <v>36</v>
      </c>
      <c r="I16670" s="29" t="n">
        <f aca="false">INDEX(Einstellungen!$B$27:$B$50,13)</f>
        <v>1.2</v>
      </c>
      <c r="J16670" s="29" t="n">
        <f aca="false">F16670*I16670</f>
        <v>37.5852456</v>
      </c>
    </row>
    <row r="16671" customFormat="false" ht="15" hidden="false" customHeight="false" outlineLevel="0" collapsed="false">
      <c r="A16671" s="28" t="n">
        <v>46275</v>
      </c>
      <c r="B16671" s="21" t="s">
        <v>125</v>
      </c>
      <c r="C16671" s="21" t="s">
        <v>136</v>
      </c>
      <c r="D16671" s="29" t="n">
        <v>66.14</v>
      </c>
      <c r="E16671" s="29" t="n">
        <f aca="false">D16671/10</f>
        <v>6.614</v>
      </c>
      <c r="F16671" s="29" t="n">
        <f aca="false">(E16671+Einstellungen!$B$20)*(1+Einstellungen!$B$10)</f>
        <v>30.0713</v>
      </c>
      <c r="G16671" s="21" t="str">
        <f aca="false">IF(F16671&lt;Einstellungen!$B$5,"ja","nein")</f>
        <v>nein</v>
      </c>
      <c r="H16671" s="21" t="s">
        <v>36</v>
      </c>
      <c r="I16671" s="29" t="n">
        <f aca="false">INDEX(Einstellungen!$B$27:$B$50,14)</f>
        <v>1.15</v>
      </c>
      <c r="J16671" s="29" t="n">
        <f aca="false">F16671*I16671</f>
        <v>34.581995</v>
      </c>
    </row>
    <row r="16672" customFormat="false" ht="15" hidden="false" customHeight="false" outlineLevel="0" collapsed="false">
      <c r="A16672" s="28" t="n">
        <v>46275</v>
      </c>
      <c r="B16672" s="21" t="s">
        <v>126</v>
      </c>
      <c r="C16672" s="21" t="s">
        <v>136</v>
      </c>
      <c r="D16672" s="29" t="n">
        <v>91.76</v>
      </c>
      <c r="E16672" s="29" t="n">
        <f aca="false">D16672/10</f>
        <v>9.176</v>
      </c>
      <c r="F16672" s="29" t="n">
        <f aca="false">(E16672+Einstellungen!$B$20)*(1+Einstellungen!$B$10)</f>
        <v>33.12008</v>
      </c>
      <c r="G16672" s="21" t="str">
        <f aca="false">IF(F16672&lt;Einstellungen!$B$5,"ja","nein")</f>
        <v>nein</v>
      </c>
      <c r="H16672" s="21" t="s">
        <v>36</v>
      </c>
      <c r="I16672" s="29" t="n">
        <f aca="false">INDEX(Einstellungen!$B$27:$B$50,15)</f>
        <v>1</v>
      </c>
      <c r="J16672" s="29" t="n">
        <f aca="false">F16672*I16672</f>
        <v>33.12008</v>
      </c>
    </row>
    <row r="16673" customFormat="false" ht="15" hidden="false" customHeight="false" outlineLevel="0" collapsed="false">
      <c r="A16673" s="28" t="n">
        <v>46275</v>
      </c>
      <c r="B16673" s="21" t="s">
        <v>127</v>
      </c>
      <c r="C16673" s="21" t="s">
        <v>136</v>
      </c>
      <c r="D16673" s="29" t="n">
        <v>117.675</v>
      </c>
      <c r="E16673" s="29" t="n">
        <f aca="false">D16673/10</f>
        <v>11.7675</v>
      </c>
      <c r="F16673" s="29" t="n">
        <f aca="false">(E16673+Einstellungen!$B$20)*(1+Einstellungen!$B$10)</f>
        <v>36.203965</v>
      </c>
      <c r="G16673" s="21" t="str">
        <f aca="false">IF(F16673&lt;Einstellungen!$B$5,"ja","nein")</f>
        <v>nein</v>
      </c>
      <c r="H16673" s="21" t="s">
        <v>36</v>
      </c>
      <c r="I16673" s="29" t="n">
        <f aca="false">INDEX(Einstellungen!$B$27:$B$50,16)</f>
        <v>0.95</v>
      </c>
      <c r="J16673" s="29" t="n">
        <f aca="false">F16673*I16673</f>
        <v>34.39376675</v>
      </c>
    </row>
    <row r="16674" customFormat="false" ht="15" hidden="false" customHeight="false" outlineLevel="0" collapsed="false">
      <c r="A16674" s="28" t="n">
        <v>46275</v>
      </c>
      <c r="B16674" s="21" t="s">
        <v>128</v>
      </c>
      <c r="C16674" s="21" t="s">
        <v>136</v>
      </c>
      <c r="D16674" s="29" t="n">
        <v>149.548</v>
      </c>
      <c r="E16674" s="29" t="n">
        <f aca="false">D16674/10</f>
        <v>14.9548</v>
      </c>
      <c r="F16674" s="29" t="n">
        <f aca="false">(E16674+Einstellungen!$B$20)*(1+Einstellungen!$B$10)</f>
        <v>39.996852</v>
      </c>
      <c r="G16674" s="21" t="str">
        <f aca="false">IF(F16674&lt;Einstellungen!$B$5,"ja","nein")</f>
        <v>nein</v>
      </c>
      <c r="H16674" s="21" t="s">
        <v>36</v>
      </c>
      <c r="I16674" s="29" t="n">
        <f aca="false">INDEX(Einstellungen!$B$27:$B$50,17)</f>
        <v>0.95</v>
      </c>
      <c r="J16674" s="29" t="n">
        <f aca="false">F16674*I16674</f>
        <v>37.9970094</v>
      </c>
    </row>
    <row r="16675" customFormat="false" ht="15" hidden="false" customHeight="false" outlineLevel="0" collapsed="false">
      <c r="A16675" s="28" t="n">
        <v>46275</v>
      </c>
      <c r="B16675" s="21" t="s">
        <v>129</v>
      </c>
      <c r="C16675" s="21" t="s">
        <v>136</v>
      </c>
      <c r="D16675" s="29" t="n">
        <v>187.898</v>
      </c>
      <c r="E16675" s="29" t="n">
        <f aca="false">D16675/10</f>
        <v>18.7898</v>
      </c>
      <c r="F16675" s="29" t="n">
        <f aca="false">(E16675+Einstellungen!$B$20)*(1+Einstellungen!$B$10)</f>
        <v>44.560502</v>
      </c>
      <c r="G16675" s="21" t="str">
        <f aca="false">IF(F16675&lt;Einstellungen!$B$5,"ja","nein")</f>
        <v>nein</v>
      </c>
      <c r="H16675" s="21" t="s">
        <v>36</v>
      </c>
      <c r="I16675" s="29" t="n">
        <f aca="false">INDEX(Einstellungen!$B$27:$B$50,18)</f>
        <v>1.1</v>
      </c>
      <c r="J16675" s="29" t="n">
        <f aca="false">F16675*I16675</f>
        <v>49.0165522</v>
      </c>
    </row>
    <row r="16676" customFormat="false" ht="15" hidden="false" customHeight="false" outlineLevel="0" collapsed="false">
      <c r="A16676" s="28" t="n">
        <v>46275</v>
      </c>
      <c r="B16676" s="21" t="s">
        <v>130</v>
      </c>
      <c r="C16676" s="21" t="s">
        <v>136</v>
      </c>
      <c r="D16676" s="29" t="n">
        <v>250</v>
      </c>
      <c r="E16676" s="29" t="n">
        <f aca="false">D16676/10</f>
        <v>25</v>
      </c>
      <c r="F16676" s="29" t="n">
        <f aca="false">(E16676+Einstellungen!$B$20)*(1+Einstellungen!$B$10)</f>
        <v>51.95064</v>
      </c>
      <c r="G16676" s="21" t="str">
        <f aca="false">IF(F16676&lt;Einstellungen!$B$5,"ja","nein")</f>
        <v>nein</v>
      </c>
      <c r="H16676" s="21" t="s">
        <v>36</v>
      </c>
      <c r="I16676" s="29" t="n">
        <f aca="false">INDEX(Einstellungen!$B$27:$B$50,19)</f>
        <v>1.35</v>
      </c>
      <c r="J16676" s="29" t="n">
        <f aca="false">F16676*I16676</f>
        <v>70.133364</v>
      </c>
    </row>
    <row r="16677" customFormat="false" ht="15" hidden="false" customHeight="false" outlineLevel="0" collapsed="false">
      <c r="A16677" s="28" t="n">
        <v>46275</v>
      </c>
      <c r="B16677" s="21" t="s">
        <v>131</v>
      </c>
      <c r="C16677" s="21" t="s">
        <v>136</v>
      </c>
      <c r="D16677" s="29" t="n">
        <v>460.86</v>
      </c>
      <c r="E16677" s="29" t="n">
        <f aca="false">D16677/10</f>
        <v>46.086</v>
      </c>
      <c r="F16677" s="29" t="n">
        <f aca="false">(E16677+Einstellungen!$B$20)*(1+Einstellungen!$B$10)</f>
        <v>77.04298</v>
      </c>
      <c r="G16677" s="21" t="str">
        <f aca="false">IF(F16677&lt;Einstellungen!$B$5,"ja","nein")</f>
        <v>nein</v>
      </c>
      <c r="H16677" s="21" t="s">
        <v>36</v>
      </c>
      <c r="I16677" s="29" t="n">
        <f aca="false">INDEX(Einstellungen!$B$27:$B$50,20)</f>
        <v>1.45</v>
      </c>
      <c r="J16677" s="29" t="n">
        <f aca="false">F16677*I16677</f>
        <v>111.712321</v>
      </c>
    </row>
    <row r="16678" customFormat="false" ht="15" hidden="false" customHeight="false" outlineLevel="0" collapsed="false">
      <c r="A16678" s="28" t="n">
        <v>46275</v>
      </c>
      <c r="B16678" s="21" t="s">
        <v>132</v>
      </c>
      <c r="C16678" s="21" t="s">
        <v>136</v>
      </c>
      <c r="D16678" s="29" t="n">
        <v>429.33</v>
      </c>
      <c r="E16678" s="29" t="n">
        <f aca="false">D16678/10</f>
        <v>42.933</v>
      </c>
      <c r="F16678" s="29" t="n">
        <f aca="false">(E16678+Einstellungen!$B$20)*(1+Einstellungen!$B$10)</f>
        <v>73.29091</v>
      </c>
      <c r="G16678" s="21" t="str">
        <f aca="false">IF(F16678&lt;Einstellungen!$B$5,"ja","nein")</f>
        <v>nein</v>
      </c>
      <c r="H16678" s="21" t="s">
        <v>36</v>
      </c>
      <c r="I16678" s="29" t="n">
        <f aca="false">INDEX(Einstellungen!$B$27:$B$50,21)</f>
        <v>1.4</v>
      </c>
      <c r="J16678" s="29" t="n">
        <f aca="false">F16678*I16678</f>
        <v>102.607274</v>
      </c>
    </row>
    <row r="16679" customFormat="false" ht="15" hidden="false" customHeight="false" outlineLevel="0" collapsed="false">
      <c r="A16679" s="28" t="n">
        <v>46275</v>
      </c>
      <c r="B16679" s="21" t="s">
        <v>133</v>
      </c>
      <c r="C16679" s="21" t="s">
        <v>136</v>
      </c>
      <c r="D16679" s="29" t="n">
        <v>254.722</v>
      </c>
      <c r="E16679" s="29" t="n">
        <f aca="false">D16679/10</f>
        <v>25.4722</v>
      </c>
      <c r="F16679" s="29" t="n">
        <f aca="false">(E16679+Einstellungen!$B$20)*(1+Einstellungen!$B$10)</f>
        <v>52.512558</v>
      </c>
      <c r="G16679" s="21" t="str">
        <f aca="false">IF(F16679&lt;Einstellungen!$B$5,"ja","nein")</f>
        <v>nein</v>
      </c>
      <c r="H16679" s="21" t="s">
        <v>36</v>
      </c>
      <c r="I16679" s="29" t="n">
        <f aca="false">INDEX(Einstellungen!$B$27:$B$50,22)</f>
        <v>1.25</v>
      </c>
      <c r="J16679" s="29" t="n">
        <f aca="false">F16679*I16679</f>
        <v>65.6406975</v>
      </c>
    </row>
    <row r="16680" customFormat="false" ht="15" hidden="false" customHeight="false" outlineLevel="0" collapsed="false">
      <c r="A16680" s="28" t="n">
        <v>46275</v>
      </c>
      <c r="B16680" s="21" t="s">
        <v>134</v>
      </c>
      <c r="C16680" s="21" t="s">
        <v>136</v>
      </c>
      <c r="D16680" s="29" t="n">
        <v>225.09</v>
      </c>
      <c r="E16680" s="29" t="n">
        <f aca="false">D16680/10</f>
        <v>22.509</v>
      </c>
      <c r="F16680" s="29" t="n">
        <f aca="false">(E16680+Einstellungen!$B$20)*(1+Einstellungen!$B$10)</f>
        <v>48.98635</v>
      </c>
      <c r="G16680" s="21" t="str">
        <f aca="false">IF(F16680&lt;Einstellungen!$B$5,"ja","nein")</f>
        <v>nein</v>
      </c>
      <c r="H16680" s="21" t="s">
        <v>36</v>
      </c>
      <c r="I16680" s="29" t="n">
        <f aca="false">INDEX(Einstellungen!$B$27:$B$50,23)</f>
        <v>1.05</v>
      </c>
      <c r="J16680" s="29" t="n">
        <f aca="false">F16680*I16680</f>
        <v>51.4356675</v>
      </c>
    </row>
    <row r="16681" customFormat="false" ht="15" hidden="false" customHeight="false" outlineLevel="0" collapsed="false">
      <c r="A16681" s="28" t="n">
        <v>46275</v>
      </c>
      <c r="B16681" s="21" t="s">
        <v>135</v>
      </c>
      <c r="C16681" s="21" t="s">
        <v>136</v>
      </c>
      <c r="D16681" s="29" t="n">
        <v>199.403</v>
      </c>
      <c r="E16681" s="29" t="n">
        <f aca="false">D16681/10</f>
        <v>19.9403</v>
      </c>
      <c r="F16681" s="29" t="n">
        <f aca="false">(E16681+Einstellungen!$B$20)*(1+Einstellungen!$B$10)</f>
        <v>45.929597</v>
      </c>
      <c r="G16681" s="21" t="str">
        <f aca="false">IF(F16681&lt;Einstellungen!$B$5,"ja","nein")</f>
        <v>nein</v>
      </c>
      <c r="H16681" s="21" t="s">
        <v>36</v>
      </c>
      <c r="I16681" s="29" t="n">
        <f aca="false">INDEX(Einstellungen!$B$27:$B$50,24)</f>
        <v>0.8</v>
      </c>
      <c r="J16681" s="29" t="n">
        <f aca="false">F16681*I16681</f>
        <v>36.7436776</v>
      </c>
    </row>
    <row r="16682" customFormat="false" ht="15" hidden="false" customHeight="false" outlineLevel="0" collapsed="false">
      <c r="A16682" s="28" t="n">
        <v>46276</v>
      </c>
      <c r="B16682" s="21" t="s">
        <v>111</v>
      </c>
      <c r="C16682" s="21" t="s">
        <v>137</v>
      </c>
      <c r="D16682" s="29" t="n">
        <v>184.333</v>
      </c>
      <c r="E16682" s="29" t="n">
        <f aca="false">D16682/10</f>
        <v>18.4333</v>
      </c>
      <c r="F16682" s="29" t="n">
        <f aca="false">(E16682+Einstellungen!$B$20)*(1+Einstellungen!$B$10)</f>
        <v>44.136267</v>
      </c>
      <c r="G16682" s="21" t="str">
        <f aca="false">IF(F16682&lt;Einstellungen!$B$5,"ja","nein")</f>
        <v>nein</v>
      </c>
      <c r="H16682" s="21" t="s">
        <v>36</v>
      </c>
      <c r="I16682" s="29" t="n">
        <f aca="false">INDEX(Einstellungen!$B$27:$B$50,1)</f>
        <v>0.6</v>
      </c>
      <c r="J16682" s="29" t="n">
        <f aca="false">F16682*I16682</f>
        <v>26.4817602</v>
      </c>
    </row>
    <row r="16683" customFormat="false" ht="15" hidden="false" customHeight="false" outlineLevel="0" collapsed="false">
      <c r="A16683" s="28" t="n">
        <v>46276</v>
      </c>
      <c r="B16683" s="21" t="s">
        <v>113</v>
      </c>
      <c r="C16683" s="21" t="s">
        <v>137</v>
      </c>
      <c r="D16683" s="29" t="n">
        <v>180.718</v>
      </c>
      <c r="E16683" s="29" t="n">
        <f aca="false">D16683/10</f>
        <v>18.0718</v>
      </c>
      <c r="F16683" s="29" t="n">
        <f aca="false">(E16683+Einstellungen!$B$20)*(1+Einstellungen!$B$10)</f>
        <v>43.706082</v>
      </c>
      <c r="G16683" s="21" t="str">
        <f aca="false">IF(F16683&lt;Einstellungen!$B$5,"ja","nein")</f>
        <v>nein</v>
      </c>
      <c r="H16683" s="21" t="s">
        <v>36</v>
      </c>
      <c r="I16683" s="29" t="n">
        <f aca="false">INDEX(Einstellungen!$B$27:$B$50,2)</f>
        <v>0.5</v>
      </c>
      <c r="J16683" s="29" t="n">
        <f aca="false">F16683*I16683</f>
        <v>21.853041</v>
      </c>
    </row>
    <row r="16684" customFormat="false" ht="15" hidden="false" customHeight="false" outlineLevel="0" collapsed="false">
      <c r="A16684" s="28" t="n">
        <v>46276</v>
      </c>
      <c r="B16684" s="21" t="s">
        <v>114</v>
      </c>
      <c r="C16684" s="21" t="s">
        <v>137</v>
      </c>
      <c r="D16684" s="29" t="n">
        <v>171.403</v>
      </c>
      <c r="E16684" s="29" t="n">
        <f aca="false">D16684/10</f>
        <v>17.1403</v>
      </c>
      <c r="F16684" s="29" t="n">
        <f aca="false">(E16684+Einstellungen!$B$20)*(1+Einstellungen!$B$10)</f>
        <v>42.597597</v>
      </c>
      <c r="G16684" s="21" t="str">
        <f aca="false">IF(F16684&lt;Einstellungen!$B$5,"ja","nein")</f>
        <v>nein</v>
      </c>
      <c r="H16684" s="21" t="s">
        <v>36</v>
      </c>
      <c r="I16684" s="29" t="n">
        <f aca="false">INDEX(Einstellungen!$B$27:$B$50,3)</f>
        <v>0.45</v>
      </c>
      <c r="J16684" s="29" t="n">
        <f aca="false">F16684*I16684</f>
        <v>19.16891865</v>
      </c>
    </row>
    <row r="16685" customFormat="false" ht="15" hidden="false" customHeight="false" outlineLevel="0" collapsed="false">
      <c r="A16685" s="28" t="n">
        <v>46276</v>
      </c>
      <c r="B16685" s="21" t="s">
        <v>115</v>
      </c>
      <c r="C16685" s="21" t="s">
        <v>137</v>
      </c>
      <c r="D16685" s="29" t="n">
        <v>164.632</v>
      </c>
      <c r="E16685" s="29" t="n">
        <f aca="false">D16685/10</f>
        <v>16.4632</v>
      </c>
      <c r="F16685" s="29" t="n">
        <f aca="false">(E16685+Einstellungen!$B$20)*(1+Einstellungen!$B$10)</f>
        <v>41.791848</v>
      </c>
      <c r="G16685" s="21" t="str">
        <f aca="false">IF(F16685&lt;Einstellungen!$B$5,"ja","nein")</f>
        <v>nein</v>
      </c>
      <c r="H16685" s="21" t="s">
        <v>36</v>
      </c>
      <c r="I16685" s="29" t="n">
        <f aca="false">INDEX(Einstellungen!$B$27:$B$50,4)</f>
        <v>0.45</v>
      </c>
      <c r="J16685" s="29" t="n">
        <f aca="false">F16685*I16685</f>
        <v>18.8063316</v>
      </c>
    </row>
    <row r="16686" customFormat="false" ht="15" hidden="false" customHeight="false" outlineLevel="0" collapsed="false">
      <c r="A16686" s="28" t="n">
        <v>46276</v>
      </c>
      <c r="B16686" s="21" t="s">
        <v>116</v>
      </c>
      <c r="C16686" s="21" t="s">
        <v>137</v>
      </c>
      <c r="D16686" s="29" t="n">
        <v>167.19</v>
      </c>
      <c r="E16686" s="29" t="n">
        <f aca="false">D16686/10</f>
        <v>16.719</v>
      </c>
      <c r="F16686" s="29" t="n">
        <f aca="false">(E16686+Einstellungen!$B$20)*(1+Einstellungen!$B$10)</f>
        <v>42.09625</v>
      </c>
      <c r="G16686" s="21" t="str">
        <f aca="false">IF(F16686&lt;Einstellungen!$B$5,"ja","nein")</f>
        <v>nein</v>
      </c>
      <c r="H16686" s="21" t="s">
        <v>36</v>
      </c>
      <c r="I16686" s="29" t="n">
        <f aca="false">INDEX(Einstellungen!$B$27:$B$50,5)</f>
        <v>0.45</v>
      </c>
      <c r="J16686" s="29" t="n">
        <f aca="false">F16686*I16686</f>
        <v>18.9433125</v>
      </c>
    </row>
    <row r="16687" customFormat="false" ht="15" hidden="false" customHeight="false" outlineLevel="0" collapsed="false">
      <c r="A16687" s="28" t="n">
        <v>46276</v>
      </c>
      <c r="B16687" s="21" t="s">
        <v>117</v>
      </c>
      <c r="C16687" s="21" t="s">
        <v>137</v>
      </c>
      <c r="D16687" s="29" t="n">
        <v>176.04</v>
      </c>
      <c r="E16687" s="29" t="n">
        <f aca="false">D16687/10</f>
        <v>17.604</v>
      </c>
      <c r="F16687" s="29" t="n">
        <f aca="false">(E16687+Einstellungen!$B$20)*(1+Einstellungen!$B$10)</f>
        <v>43.1494</v>
      </c>
      <c r="G16687" s="21" t="str">
        <f aca="false">IF(F16687&lt;Einstellungen!$B$5,"ja","nein")</f>
        <v>nein</v>
      </c>
      <c r="H16687" s="21" t="s">
        <v>36</v>
      </c>
      <c r="I16687" s="29" t="n">
        <f aca="false">INDEX(Einstellungen!$B$27:$B$50,6)</f>
        <v>0.5</v>
      </c>
      <c r="J16687" s="29" t="n">
        <f aca="false">F16687*I16687</f>
        <v>21.5747</v>
      </c>
    </row>
    <row r="16688" customFormat="false" ht="15" hidden="false" customHeight="false" outlineLevel="0" collapsed="false">
      <c r="A16688" s="28" t="n">
        <v>46276</v>
      </c>
      <c r="B16688" s="21" t="s">
        <v>118</v>
      </c>
      <c r="C16688" s="21" t="s">
        <v>137</v>
      </c>
      <c r="D16688" s="29" t="n">
        <v>202.763</v>
      </c>
      <c r="E16688" s="29" t="n">
        <f aca="false">D16688/10</f>
        <v>20.2763</v>
      </c>
      <c r="F16688" s="29" t="n">
        <f aca="false">(E16688+Einstellungen!$B$20)*(1+Einstellungen!$B$10)</f>
        <v>46.329437</v>
      </c>
      <c r="G16688" s="21" t="str">
        <f aca="false">IF(F16688&lt;Einstellungen!$B$5,"ja","nein")</f>
        <v>nein</v>
      </c>
      <c r="H16688" s="21" t="s">
        <v>36</v>
      </c>
      <c r="I16688" s="29" t="n">
        <f aca="false">INDEX(Einstellungen!$B$27:$B$50,7)</f>
        <v>0.7</v>
      </c>
      <c r="J16688" s="29" t="n">
        <f aca="false">F16688*I16688</f>
        <v>32.4306059</v>
      </c>
    </row>
    <row r="16689" customFormat="false" ht="15" hidden="false" customHeight="false" outlineLevel="0" collapsed="false">
      <c r="A16689" s="28" t="n">
        <v>46276</v>
      </c>
      <c r="B16689" s="21" t="s">
        <v>119</v>
      </c>
      <c r="C16689" s="21" t="s">
        <v>137</v>
      </c>
      <c r="D16689" s="29" t="n">
        <v>223.118</v>
      </c>
      <c r="E16689" s="29" t="n">
        <f aca="false">D16689/10</f>
        <v>22.3118</v>
      </c>
      <c r="F16689" s="29" t="n">
        <f aca="false">(E16689+Einstellungen!$B$20)*(1+Einstellungen!$B$10)</f>
        <v>48.751682</v>
      </c>
      <c r="G16689" s="21" t="str">
        <f aca="false">IF(F16689&lt;Einstellungen!$B$5,"ja","nein")</f>
        <v>nein</v>
      </c>
      <c r="H16689" s="21" t="s">
        <v>36</v>
      </c>
      <c r="I16689" s="29" t="n">
        <f aca="false">INDEX(Einstellungen!$B$27:$B$50,8)</f>
        <v>0.95</v>
      </c>
      <c r="J16689" s="29" t="n">
        <f aca="false">F16689*I16689</f>
        <v>46.3140979</v>
      </c>
    </row>
    <row r="16690" customFormat="false" ht="15" hidden="false" customHeight="false" outlineLevel="0" collapsed="false">
      <c r="A16690" s="28" t="n">
        <v>46276</v>
      </c>
      <c r="B16690" s="21" t="s">
        <v>120</v>
      </c>
      <c r="C16690" s="21" t="s">
        <v>137</v>
      </c>
      <c r="D16690" s="29" t="n">
        <v>214.202</v>
      </c>
      <c r="E16690" s="29" t="n">
        <f aca="false">D16690/10</f>
        <v>21.4202</v>
      </c>
      <c r="F16690" s="29" t="n">
        <f aca="false">(E16690+Einstellungen!$B$20)*(1+Einstellungen!$B$10)</f>
        <v>47.690678</v>
      </c>
      <c r="G16690" s="21" t="str">
        <f aca="false">IF(F16690&lt;Einstellungen!$B$5,"ja","nein")</f>
        <v>nein</v>
      </c>
      <c r="H16690" s="21" t="s">
        <v>36</v>
      </c>
      <c r="I16690" s="29" t="n">
        <f aca="false">INDEX(Einstellungen!$B$27:$B$50,9)</f>
        <v>1.05</v>
      </c>
      <c r="J16690" s="29" t="n">
        <f aca="false">F16690*I16690</f>
        <v>50.0752119</v>
      </c>
    </row>
    <row r="16691" customFormat="false" ht="15" hidden="false" customHeight="false" outlineLevel="0" collapsed="false">
      <c r="A16691" s="28" t="n">
        <v>46276</v>
      </c>
      <c r="B16691" s="21" t="s">
        <v>121</v>
      </c>
      <c r="C16691" s="21" t="s">
        <v>137</v>
      </c>
      <c r="D16691" s="29" t="n">
        <v>194.485</v>
      </c>
      <c r="E16691" s="29" t="n">
        <f aca="false">D16691/10</f>
        <v>19.4485</v>
      </c>
      <c r="F16691" s="29" t="n">
        <f aca="false">(E16691+Einstellungen!$B$20)*(1+Einstellungen!$B$10)</f>
        <v>45.344355</v>
      </c>
      <c r="G16691" s="21" t="str">
        <f aca="false">IF(F16691&lt;Einstellungen!$B$5,"ja","nein")</f>
        <v>nein</v>
      </c>
      <c r="H16691" s="21" t="s">
        <v>36</v>
      </c>
      <c r="I16691" s="29" t="n">
        <f aca="false">INDEX(Einstellungen!$B$27:$B$50,10)</f>
        <v>1.05</v>
      </c>
      <c r="J16691" s="29" t="n">
        <f aca="false">F16691*I16691</f>
        <v>47.61157275</v>
      </c>
    </row>
    <row r="16692" customFormat="false" ht="15" hidden="false" customHeight="false" outlineLevel="0" collapsed="false">
      <c r="A16692" s="28" t="n">
        <v>46276</v>
      </c>
      <c r="B16692" s="21" t="s">
        <v>122</v>
      </c>
      <c r="C16692" s="21" t="s">
        <v>137</v>
      </c>
      <c r="D16692" s="29" t="n">
        <v>178.215</v>
      </c>
      <c r="E16692" s="29" t="n">
        <f aca="false">D16692/10</f>
        <v>17.8215</v>
      </c>
      <c r="F16692" s="29" t="n">
        <f aca="false">(E16692+Einstellungen!$B$20)*(1+Einstellungen!$B$10)</f>
        <v>43.408225</v>
      </c>
      <c r="G16692" s="21" t="str">
        <f aca="false">IF(F16692&lt;Einstellungen!$B$5,"ja","nein")</f>
        <v>nein</v>
      </c>
      <c r="H16692" s="21" t="s">
        <v>36</v>
      </c>
      <c r="I16692" s="29" t="n">
        <f aca="false">INDEX(Einstellungen!$B$27:$B$50,11)</f>
        <v>1.05</v>
      </c>
      <c r="J16692" s="29" t="n">
        <f aca="false">F16692*I16692</f>
        <v>45.57863625</v>
      </c>
    </row>
    <row r="16693" customFormat="false" ht="15" hidden="false" customHeight="false" outlineLevel="0" collapsed="false">
      <c r="A16693" s="28" t="n">
        <v>46276</v>
      </c>
      <c r="B16693" s="21" t="s">
        <v>123</v>
      </c>
      <c r="C16693" s="21" t="s">
        <v>137</v>
      </c>
      <c r="D16693" s="29" t="n">
        <v>147.365</v>
      </c>
      <c r="E16693" s="29" t="n">
        <f aca="false">D16693/10</f>
        <v>14.7365</v>
      </c>
      <c r="F16693" s="29" t="n">
        <f aca="false">(E16693+Einstellungen!$B$20)*(1+Einstellungen!$B$10)</f>
        <v>39.737075</v>
      </c>
      <c r="G16693" s="21" t="str">
        <f aca="false">IF(F16693&lt;Einstellungen!$B$5,"ja","nein")</f>
        <v>nein</v>
      </c>
      <c r="H16693" s="21" t="s">
        <v>36</v>
      </c>
      <c r="I16693" s="29" t="n">
        <f aca="false">INDEX(Einstellungen!$B$27:$B$50,12)</f>
        <v>1.1</v>
      </c>
      <c r="J16693" s="29" t="n">
        <f aca="false">F16693*I16693</f>
        <v>43.7107825</v>
      </c>
    </row>
    <row r="16694" customFormat="false" ht="15" hidden="false" customHeight="false" outlineLevel="0" collapsed="false">
      <c r="A16694" s="28" t="n">
        <v>46276</v>
      </c>
      <c r="B16694" s="21" t="s">
        <v>124</v>
      </c>
      <c r="C16694" s="21" t="s">
        <v>137</v>
      </c>
      <c r="D16694" s="29" t="n">
        <v>132.145</v>
      </c>
      <c r="E16694" s="29" t="n">
        <f aca="false">D16694/10</f>
        <v>13.2145</v>
      </c>
      <c r="F16694" s="29" t="n">
        <f aca="false">(E16694+Einstellungen!$B$20)*(1+Einstellungen!$B$10)</f>
        <v>37.925895</v>
      </c>
      <c r="G16694" s="21" t="str">
        <f aca="false">IF(F16694&lt;Einstellungen!$B$5,"ja","nein")</f>
        <v>nein</v>
      </c>
      <c r="H16694" s="21" t="s">
        <v>36</v>
      </c>
      <c r="I16694" s="29" t="n">
        <f aca="false">INDEX(Einstellungen!$B$27:$B$50,13)</f>
        <v>1.2</v>
      </c>
      <c r="J16694" s="29" t="n">
        <f aca="false">F16694*I16694</f>
        <v>45.511074</v>
      </c>
    </row>
    <row r="16695" customFormat="false" ht="15" hidden="false" customHeight="false" outlineLevel="0" collapsed="false">
      <c r="A16695" s="28" t="n">
        <v>46276</v>
      </c>
      <c r="B16695" s="21" t="s">
        <v>125</v>
      </c>
      <c r="C16695" s="21" t="s">
        <v>137</v>
      </c>
      <c r="D16695" s="29" t="n">
        <v>131.51</v>
      </c>
      <c r="E16695" s="29" t="n">
        <f aca="false">D16695/10</f>
        <v>13.151</v>
      </c>
      <c r="F16695" s="29" t="n">
        <f aca="false">(E16695+Einstellungen!$B$20)*(1+Einstellungen!$B$10)</f>
        <v>37.85033</v>
      </c>
      <c r="G16695" s="21" t="str">
        <f aca="false">IF(F16695&lt;Einstellungen!$B$5,"ja","nein")</f>
        <v>nein</v>
      </c>
      <c r="H16695" s="21" t="s">
        <v>36</v>
      </c>
      <c r="I16695" s="29" t="n">
        <f aca="false">INDEX(Einstellungen!$B$27:$B$50,14)</f>
        <v>1.15</v>
      </c>
      <c r="J16695" s="29" t="n">
        <f aca="false">F16695*I16695</f>
        <v>43.5278795</v>
      </c>
    </row>
    <row r="16696" customFormat="false" ht="15" hidden="false" customHeight="false" outlineLevel="0" collapsed="false">
      <c r="A16696" s="28" t="n">
        <v>46276</v>
      </c>
      <c r="B16696" s="21" t="s">
        <v>126</v>
      </c>
      <c r="C16696" s="21" t="s">
        <v>137</v>
      </c>
      <c r="D16696" s="29" t="n">
        <v>146.463</v>
      </c>
      <c r="E16696" s="29" t="n">
        <f aca="false">D16696/10</f>
        <v>14.6463</v>
      </c>
      <c r="F16696" s="29" t="n">
        <f aca="false">(E16696+Einstellungen!$B$20)*(1+Einstellungen!$B$10)</f>
        <v>39.629737</v>
      </c>
      <c r="G16696" s="21" t="str">
        <f aca="false">IF(F16696&lt;Einstellungen!$B$5,"ja","nein")</f>
        <v>nein</v>
      </c>
      <c r="H16696" s="21" t="s">
        <v>36</v>
      </c>
      <c r="I16696" s="29" t="n">
        <f aca="false">INDEX(Einstellungen!$B$27:$B$50,15)</f>
        <v>1</v>
      </c>
      <c r="J16696" s="29" t="n">
        <f aca="false">F16696*I16696</f>
        <v>39.629737</v>
      </c>
    </row>
    <row r="16697" customFormat="false" ht="15" hidden="false" customHeight="false" outlineLevel="0" collapsed="false">
      <c r="A16697" s="28" t="n">
        <v>46276</v>
      </c>
      <c r="B16697" s="21" t="s">
        <v>127</v>
      </c>
      <c r="C16697" s="21" t="s">
        <v>137</v>
      </c>
      <c r="D16697" s="29" t="n">
        <v>158.64</v>
      </c>
      <c r="E16697" s="29" t="n">
        <f aca="false">D16697/10</f>
        <v>15.864</v>
      </c>
      <c r="F16697" s="29" t="n">
        <f aca="false">(E16697+Einstellungen!$B$20)*(1+Einstellungen!$B$10)</f>
        <v>41.0788</v>
      </c>
      <c r="G16697" s="21" t="str">
        <f aca="false">IF(F16697&lt;Einstellungen!$B$5,"ja","nein")</f>
        <v>nein</v>
      </c>
      <c r="H16697" s="21" t="s">
        <v>36</v>
      </c>
      <c r="I16697" s="29" t="n">
        <f aca="false">INDEX(Einstellungen!$B$27:$B$50,16)</f>
        <v>0.95</v>
      </c>
      <c r="J16697" s="29" t="n">
        <f aca="false">F16697*I16697</f>
        <v>39.02486</v>
      </c>
    </row>
    <row r="16698" customFormat="false" ht="15" hidden="false" customHeight="false" outlineLevel="0" collapsed="false">
      <c r="A16698" s="28" t="n">
        <v>46276</v>
      </c>
      <c r="B16698" s="21" t="s">
        <v>128</v>
      </c>
      <c r="C16698" s="21" t="s">
        <v>137</v>
      </c>
      <c r="D16698" s="29" t="n">
        <v>181.653</v>
      </c>
      <c r="E16698" s="29" t="n">
        <f aca="false">D16698/10</f>
        <v>18.1653</v>
      </c>
      <c r="F16698" s="29" t="n">
        <f aca="false">(E16698+Einstellungen!$B$20)*(1+Einstellungen!$B$10)</f>
        <v>43.817347</v>
      </c>
      <c r="G16698" s="21" t="str">
        <f aca="false">IF(F16698&lt;Einstellungen!$B$5,"ja","nein")</f>
        <v>nein</v>
      </c>
      <c r="H16698" s="21" t="s">
        <v>36</v>
      </c>
      <c r="I16698" s="29" t="n">
        <f aca="false">INDEX(Einstellungen!$B$27:$B$50,17)</f>
        <v>0.95</v>
      </c>
      <c r="J16698" s="29" t="n">
        <f aca="false">F16698*I16698</f>
        <v>41.62647965</v>
      </c>
    </row>
    <row r="16699" customFormat="false" ht="15" hidden="false" customHeight="false" outlineLevel="0" collapsed="false">
      <c r="A16699" s="28" t="n">
        <v>46276</v>
      </c>
      <c r="B16699" s="21" t="s">
        <v>129</v>
      </c>
      <c r="C16699" s="21" t="s">
        <v>137</v>
      </c>
      <c r="D16699" s="29" t="n">
        <v>209.363</v>
      </c>
      <c r="E16699" s="29" t="n">
        <f aca="false">D16699/10</f>
        <v>20.9363</v>
      </c>
      <c r="F16699" s="29" t="n">
        <f aca="false">(E16699+Einstellungen!$B$20)*(1+Einstellungen!$B$10)</f>
        <v>47.114837</v>
      </c>
      <c r="G16699" s="21" t="str">
        <f aca="false">IF(F16699&lt;Einstellungen!$B$5,"ja","nein")</f>
        <v>nein</v>
      </c>
      <c r="H16699" s="21" t="s">
        <v>36</v>
      </c>
      <c r="I16699" s="29" t="n">
        <f aca="false">INDEX(Einstellungen!$B$27:$B$50,18)</f>
        <v>1.1</v>
      </c>
      <c r="J16699" s="29" t="n">
        <f aca="false">F16699*I16699</f>
        <v>51.8263207</v>
      </c>
    </row>
    <row r="16700" customFormat="false" ht="15" hidden="false" customHeight="false" outlineLevel="0" collapsed="false">
      <c r="A16700" s="28" t="n">
        <v>46276</v>
      </c>
      <c r="B16700" s="21" t="s">
        <v>130</v>
      </c>
      <c r="C16700" s="21" t="s">
        <v>137</v>
      </c>
      <c r="D16700" s="29" t="n">
        <v>248.49</v>
      </c>
      <c r="E16700" s="29" t="n">
        <f aca="false">D16700/10</f>
        <v>24.849</v>
      </c>
      <c r="F16700" s="29" t="n">
        <f aca="false">(E16700+Einstellungen!$B$20)*(1+Einstellungen!$B$10)</f>
        <v>51.77095</v>
      </c>
      <c r="G16700" s="21" t="str">
        <f aca="false">IF(F16700&lt;Einstellungen!$B$5,"ja","nein")</f>
        <v>nein</v>
      </c>
      <c r="H16700" s="21" t="s">
        <v>36</v>
      </c>
      <c r="I16700" s="29" t="n">
        <f aca="false">INDEX(Einstellungen!$B$27:$B$50,19)</f>
        <v>1.35</v>
      </c>
      <c r="J16700" s="29" t="n">
        <f aca="false">F16700*I16700</f>
        <v>69.8907825</v>
      </c>
    </row>
    <row r="16701" customFormat="false" ht="15" hidden="false" customHeight="false" outlineLevel="0" collapsed="false">
      <c r="A16701" s="28" t="n">
        <v>46276</v>
      </c>
      <c r="B16701" s="21" t="s">
        <v>131</v>
      </c>
      <c r="C16701" s="21" t="s">
        <v>137</v>
      </c>
      <c r="D16701" s="29" t="n">
        <v>309.14</v>
      </c>
      <c r="E16701" s="29" t="n">
        <f aca="false">D16701/10</f>
        <v>30.914</v>
      </c>
      <c r="F16701" s="29" t="n">
        <f aca="false">(E16701+Einstellungen!$B$20)*(1+Einstellungen!$B$10)</f>
        <v>58.9883</v>
      </c>
      <c r="G16701" s="21" t="str">
        <f aca="false">IF(F16701&lt;Einstellungen!$B$5,"ja","nein")</f>
        <v>nein</v>
      </c>
      <c r="H16701" s="21" t="s">
        <v>36</v>
      </c>
      <c r="I16701" s="29" t="n">
        <f aca="false">INDEX(Einstellungen!$B$27:$B$50,20)</f>
        <v>1.45</v>
      </c>
      <c r="J16701" s="29" t="n">
        <f aca="false">F16701*I16701</f>
        <v>85.533035</v>
      </c>
    </row>
    <row r="16702" customFormat="false" ht="15" hidden="false" customHeight="false" outlineLevel="0" collapsed="false">
      <c r="A16702" s="28" t="n">
        <v>46276</v>
      </c>
      <c r="B16702" s="21" t="s">
        <v>132</v>
      </c>
      <c r="C16702" s="21" t="s">
        <v>137</v>
      </c>
      <c r="D16702" s="29" t="n">
        <v>288.915</v>
      </c>
      <c r="E16702" s="29" t="n">
        <f aca="false">D16702/10</f>
        <v>28.8915</v>
      </c>
      <c r="F16702" s="29" t="n">
        <f aca="false">(E16702+Einstellungen!$B$20)*(1+Einstellungen!$B$10)</f>
        <v>56.581525</v>
      </c>
      <c r="G16702" s="21" t="str">
        <f aca="false">IF(F16702&lt;Einstellungen!$B$5,"ja","nein")</f>
        <v>nein</v>
      </c>
      <c r="H16702" s="21" t="s">
        <v>36</v>
      </c>
      <c r="I16702" s="29" t="n">
        <f aca="false">INDEX(Einstellungen!$B$27:$B$50,21)</f>
        <v>1.4</v>
      </c>
      <c r="J16702" s="29" t="n">
        <f aca="false">F16702*I16702</f>
        <v>79.214135</v>
      </c>
    </row>
    <row r="16703" customFormat="false" ht="15" hidden="false" customHeight="false" outlineLevel="0" collapsed="false">
      <c r="A16703" s="28" t="n">
        <v>46276</v>
      </c>
      <c r="B16703" s="21" t="s">
        <v>133</v>
      </c>
      <c r="C16703" s="21" t="s">
        <v>137</v>
      </c>
      <c r="D16703" s="29" t="n">
        <v>245.075</v>
      </c>
      <c r="E16703" s="29" t="n">
        <f aca="false">D16703/10</f>
        <v>24.5075</v>
      </c>
      <c r="F16703" s="29" t="n">
        <f aca="false">(E16703+Einstellungen!$B$20)*(1+Einstellungen!$B$10)</f>
        <v>51.364565</v>
      </c>
      <c r="G16703" s="21" t="str">
        <f aca="false">IF(F16703&lt;Einstellungen!$B$5,"ja","nein")</f>
        <v>nein</v>
      </c>
      <c r="H16703" s="21" t="s">
        <v>36</v>
      </c>
      <c r="I16703" s="29" t="n">
        <f aca="false">INDEX(Einstellungen!$B$27:$B$50,22)</f>
        <v>1.25</v>
      </c>
      <c r="J16703" s="29" t="n">
        <f aca="false">F16703*I16703</f>
        <v>64.20570625</v>
      </c>
    </row>
    <row r="16704" customFormat="false" ht="15" hidden="false" customHeight="false" outlineLevel="0" collapsed="false">
      <c r="A16704" s="28" t="n">
        <v>46276</v>
      </c>
      <c r="B16704" s="21" t="s">
        <v>134</v>
      </c>
      <c r="C16704" s="21" t="s">
        <v>137</v>
      </c>
      <c r="D16704" s="29" t="n">
        <v>224.965</v>
      </c>
      <c r="E16704" s="29" t="n">
        <f aca="false">D16704/10</f>
        <v>22.4965</v>
      </c>
      <c r="F16704" s="29" t="n">
        <f aca="false">(E16704+Einstellungen!$B$20)*(1+Einstellungen!$B$10)</f>
        <v>48.971475</v>
      </c>
      <c r="G16704" s="21" t="str">
        <f aca="false">IF(F16704&lt;Einstellungen!$B$5,"ja","nein")</f>
        <v>nein</v>
      </c>
      <c r="H16704" s="21" t="s">
        <v>36</v>
      </c>
      <c r="I16704" s="29" t="n">
        <f aca="false">INDEX(Einstellungen!$B$27:$B$50,23)</f>
        <v>1.05</v>
      </c>
      <c r="J16704" s="29" t="n">
        <f aca="false">F16704*I16704</f>
        <v>51.42004875</v>
      </c>
    </row>
    <row r="16705" customFormat="false" ht="15" hidden="false" customHeight="false" outlineLevel="0" collapsed="false">
      <c r="A16705" s="28" t="n">
        <v>46276</v>
      </c>
      <c r="B16705" s="21" t="s">
        <v>135</v>
      </c>
      <c r="C16705" s="21" t="s">
        <v>137</v>
      </c>
      <c r="D16705" s="29" t="n">
        <v>204.608</v>
      </c>
      <c r="E16705" s="29" t="n">
        <f aca="false">D16705/10</f>
        <v>20.4608</v>
      </c>
      <c r="F16705" s="29" t="n">
        <f aca="false">(E16705+Einstellungen!$B$20)*(1+Einstellungen!$B$10)</f>
        <v>46.548992</v>
      </c>
      <c r="G16705" s="21" t="str">
        <f aca="false">IF(F16705&lt;Einstellungen!$B$5,"ja","nein")</f>
        <v>nein</v>
      </c>
      <c r="H16705" s="21" t="s">
        <v>36</v>
      </c>
      <c r="I16705" s="29" t="n">
        <f aca="false">INDEX(Einstellungen!$B$27:$B$50,24)</f>
        <v>0.8</v>
      </c>
      <c r="J16705" s="29" t="n">
        <f aca="false">F16705*I16705</f>
        <v>37.2391936</v>
      </c>
    </row>
    <row r="16706" customFormat="false" ht="15" hidden="false" customHeight="false" outlineLevel="0" collapsed="false">
      <c r="A16706" s="28" t="n">
        <v>46277</v>
      </c>
      <c r="B16706" s="21" t="s">
        <v>111</v>
      </c>
      <c r="C16706" s="21" t="s">
        <v>138</v>
      </c>
      <c r="D16706" s="29" t="n">
        <v>205.28</v>
      </c>
      <c r="E16706" s="29" t="n">
        <f aca="false">D16706/10</f>
        <v>20.528</v>
      </c>
      <c r="F16706" s="29" t="n">
        <f aca="false">(E16706+Einstellungen!$B$20)*(1+Einstellungen!$B$10)</f>
        <v>46.62896</v>
      </c>
      <c r="G16706" s="21" t="str">
        <f aca="false">IF(F16706&lt;Einstellungen!$B$5,"ja","nein")</f>
        <v>nein</v>
      </c>
      <c r="H16706" s="21" t="s">
        <v>36</v>
      </c>
      <c r="I16706" s="29" t="n">
        <f aca="false">INDEX(Einstellungen!$B$27:$B$50,1)</f>
        <v>0.6</v>
      </c>
      <c r="J16706" s="29" t="n">
        <f aca="false">F16706*I16706</f>
        <v>27.977376</v>
      </c>
    </row>
    <row r="16707" customFormat="false" ht="15" hidden="false" customHeight="false" outlineLevel="0" collapsed="false">
      <c r="A16707" s="28" t="n">
        <v>46277</v>
      </c>
      <c r="B16707" s="21" t="s">
        <v>113</v>
      </c>
      <c r="C16707" s="21" t="s">
        <v>138</v>
      </c>
      <c r="D16707" s="29" t="n">
        <v>199.035</v>
      </c>
      <c r="E16707" s="29" t="n">
        <f aca="false">D16707/10</f>
        <v>19.9035</v>
      </c>
      <c r="F16707" s="29" t="n">
        <f aca="false">(E16707+Einstellungen!$B$20)*(1+Einstellungen!$B$10)</f>
        <v>45.885805</v>
      </c>
      <c r="G16707" s="21" t="str">
        <f aca="false">IF(F16707&lt;Einstellungen!$B$5,"ja","nein")</f>
        <v>nein</v>
      </c>
      <c r="H16707" s="21" t="s">
        <v>36</v>
      </c>
      <c r="I16707" s="29" t="n">
        <f aca="false">INDEX(Einstellungen!$B$27:$B$50,2)</f>
        <v>0.5</v>
      </c>
      <c r="J16707" s="29" t="n">
        <f aca="false">F16707*I16707</f>
        <v>22.9429025</v>
      </c>
    </row>
    <row r="16708" customFormat="false" ht="15" hidden="false" customHeight="false" outlineLevel="0" collapsed="false">
      <c r="A16708" s="28" t="n">
        <v>46277</v>
      </c>
      <c r="B16708" s="21" t="s">
        <v>114</v>
      </c>
      <c r="C16708" s="21" t="s">
        <v>138</v>
      </c>
      <c r="D16708" s="29" t="n">
        <v>196.385</v>
      </c>
      <c r="E16708" s="29" t="n">
        <f aca="false">D16708/10</f>
        <v>19.6385</v>
      </c>
      <c r="F16708" s="29" t="n">
        <f aca="false">(E16708+Einstellungen!$B$20)*(1+Einstellungen!$B$10)</f>
        <v>45.570455</v>
      </c>
      <c r="G16708" s="21" t="str">
        <f aca="false">IF(F16708&lt;Einstellungen!$B$5,"ja","nein")</f>
        <v>nein</v>
      </c>
      <c r="H16708" s="21" t="s">
        <v>36</v>
      </c>
      <c r="I16708" s="29" t="n">
        <f aca="false">INDEX(Einstellungen!$B$27:$B$50,3)</f>
        <v>0.45</v>
      </c>
      <c r="J16708" s="29" t="n">
        <f aca="false">F16708*I16708</f>
        <v>20.50670475</v>
      </c>
    </row>
    <row r="16709" customFormat="false" ht="15" hidden="false" customHeight="false" outlineLevel="0" collapsed="false">
      <c r="A16709" s="28" t="n">
        <v>46277</v>
      </c>
      <c r="B16709" s="21" t="s">
        <v>115</v>
      </c>
      <c r="C16709" s="21" t="s">
        <v>138</v>
      </c>
      <c r="D16709" s="29" t="n">
        <v>189.3</v>
      </c>
      <c r="E16709" s="29" t="n">
        <f aca="false">D16709/10</f>
        <v>18.93</v>
      </c>
      <c r="F16709" s="29" t="n">
        <f aca="false">(E16709+Einstellungen!$B$20)*(1+Einstellungen!$B$10)</f>
        <v>44.72734</v>
      </c>
      <c r="G16709" s="21" t="str">
        <f aca="false">IF(F16709&lt;Einstellungen!$B$5,"ja","nein")</f>
        <v>nein</v>
      </c>
      <c r="H16709" s="21" t="s">
        <v>36</v>
      </c>
      <c r="I16709" s="29" t="n">
        <f aca="false">INDEX(Einstellungen!$B$27:$B$50,4)</f>
        <v>0.45</v>
      </c>
      <c r="J16709" s="29" t="n">
        <f aca="false">F16709*I16709</f>
        <v>20.127303</v>
      </c>
    </row>
    <row r="16710" customFormat="false" ht="15" hidden="false" customHeight="false" outlineLevel="0" collapsed="false">
      <c r="A16710" s="28" t="n">
        <v>46277</v>
      </c>
      <c r="B16710" s="21" t="s">
        <v>116</v>
      </c>
      <c r="C16710" s="21" t="s">
        <v>138</v>
      </c>
      <c r="D16710" s="29" t="n">
        <v>184.233</v>
      </c>
      <c r="E16710" s="29" t="n">
        <f aca="false">D16710/10</f>
        <v>18.4233</v>
      </c>
      <c r="F16710" s="29" t="n">
        <f aca="false">(E16710+Einstellungen!$B$20)*(1+Einstellungen!$B$10)</f>
        <v>44.124367</v>
      </c>
      <c r="G16710" s="21" t="str">
        <f aca="false">IF(F16710&lt;Einstellungen!$B$5,"ja","nein")</f>
        <v>nein</v>
      </c>
      <c r="H16710" s="21" t="s">
        <v>36</v>
      </c>
      <c r="I16710" s="29" t="n">
        <f aca="false">INDEX(Einstellungen!$B$27:$B$50,5)</f>
        <v>0.45</v>
      </c>
      <c r="J16710" s="29" t="n">
        <f aca="false">F16710*I16710</f>
        <v>19.85596515</v>
      </c>
    </row>
    <row r="16711" customFormat="false" ht="15" hidden="false" customHeight="false" outlineLevel="0" collapsed="false">
      <c r="A16711" s="28" t="n">
        <v>46277</v>
      </c>
      <c r="B16711" s="21" t="s">
        <v>117</v>
      </c>
      <c r="C16711" s="21" t="s">
        <v>138</v>
      </c>
      <c r="D16711" s="29" t="n">
        <v>186.7</v>
      </c>
      <c r="E16711" s="29" t="n">
        <f aca="false">D16711/10</f>
        <v>18.67</v>
      </c>
      <c r="F16711" s="29" t="n">
        <f aca="false">(E16711+Einstellungen!$B$20)*(1+Einstellungen!$B$10)</f>
        <v>44.41794</v>
      </c>
      <c r="G16711" s="21" t="str">
        <f aca="false">IF(F16711&lt;Einstellungen!$B$5,"ja","nein")</f>
        <v>nein</v>
      </c>
      <c r="H16711" s="21" t="s">
        <v>36</v>
      </c>
      <c r="I16711" s="29" t="n">
        <f aca="false">INDEX(Einstellungen!$B$27:$B$50,6)</f>
        <v>0.5</v>
      </c>
      <c r="J16711" s="29" t="n">
        <f aca="false">F16711*I16711</f>
        <v>22.20897</v>
      </c>
    </row>
    <row r="16712" customFormat="false" ht="15" hidden="false" customHeight="false" outlineLevel="0" collapsed="false">
      <c r="A16712" s="28" t="n">
        <v>46277</v>
      </c>
      <c r="B16712" s="21" t="s">
        <v>118</v>
      </c>
      <c r="C16712" s="21" t="s">
        <v>138</v>
      </c>
      <c r="D16712" s="29" t="n">
        <v>193.19</v>
      </c>
      <c r="E16712" s="29" t="n">
        <f aca="false">D16712/10</f>
        <v>19.319</v>
      </c>
      <c r="F16712" s="29" t="n">
        <f aca="false">(E16712+Einstellungen!$B$20)*(1+Einstellungen!$B$10)</f>
        <v>45.19025</v>
      </c>
      <c r="G16712" s="21" t="str">
        <f aca="false">IF(F16712&lt;Einstellungen!$B$5,"ja","nein")</f>
        <v>nein</v>
      </c>
      <c r="H16712" s="21" t="s">
        <v>36</v>
      </c>
      <c r="I16712" s="29" t="n">
        <f aca="false">INDEX(Einstellungen!$B$27:$B$50,7)</f>
        <v>0.7</v>
      </c>
      <c r="J16712" s="29" t="n">
        <f aca="false">F16712*I16712</f>
        <v>31.633175</v>
      </c>
    </row>
    <row r="16713" customFormat="false" ht="15" hidden="false" customHeight="false" outlineLevel="0" collapsed="false">
      <c r="A16713" s="28" t="n">
        <v>46277</v>
      </c>
      <c r="B16713" s="21" t="s">
        <v>119</v>
      </c>
      <c r="C16713" s="21" t="s">
        <v>138</v>
      </c>
      <c r="D16713" s="29" t="n">
        <v>193.625</v>
      </c>
      <c r="E16713" s="29" t="n">
        <f aca="false">D16713/10</f>
        <v>19.3625</v>
      </c>
      <c r="F16713" s="29" t="n">
        <f aca="false">(E16713+Einstellungen!$B$20)*(1+Einstellungen!$B$10)</f>
        <v>45.242015</v>
      </c>
      <c r="G16713" s="21" t="str">
        <f aca="false">IF(F16713&lt;Einstellungen!$B$5,"ja","nein")</f>
        <v>nein</v>
      </c>
      <c r="H16713" s="21" t="s">
        <v>36</v>
      </c>
      <c r="I16713" s="29" t="n">
        <f aca="false">INDEX(Einstellungen!$B$27:$B$50,8)</f>
        <v>0.95</v>
      </c>
      <c r="J16713" s="29" t="n">
        <f aca="false">F16713*I16713</f>
        <v>42.97991425</v>
      </c>
    </row>
    <row r="16714" customFormat="false" ht="15" hidden="false" customHeight="false" outlineLevel="0" collapsed="false">
      <c r="A16714" s="28" t="n">
        <v>46277</v>
      </c>
      <c r="B16714" s="21" t="s">
        <v>120</v>
      </c>
      <c r="C16714" s="21" t="s">
        <v>138</v>
      </c>
      <c r="D16714" s="29" t="n">
        <v>173.83</v>
      </c>
      <c r="E16714" s="29" t="n">
        <f aca="false">D16714/10</f>
        <v>17.383</v>
      </c>
      <c r="F16714" s="29" t="n">
        <f aca="false">(E16714+Einstellungen!$B$20)*(1+Einstellungen!$B$10)</f>
        <v>42.88641</v>
      </c>
      <c r="G16714" s="21" t="str">
        <f aca="false">IF(F16714&lt;Einstellungen!$B$5,"ja","nein")</f>
        <v>nein</v>
      </c>
      <c r="H16714" s="21" t="s">
        <v>36</v>
      </c>
      <c r="I16714" s="29" t="n">
        <f aca="false">INDEX(Einstellungen!$B$27:$B$50,9)</f>
        <v>1.05</v>
      </c>
      <c r="J16714" s="29" t="n">
        <f aca="false">F16714*I16714</f>
        <v>45.0307305</v>
      </c>
    </row>
    <row r="16715" customFormat="false" ht="15" hidden="false" customHeight="false" outlineLevel="0" collapsed="false">
      <c r="A16715" s="28" t="n">
        <v>46277</v>
      </c>
      <c r="B16715" s="21" t="s">
        <v>121</v>
      </c>
      <c r="C16715" s="21" t="s">
        <v>138</v>
      </c>
      <c r="D16715" s="29" t="n">
        <v>143.275</v>
      </c>
      <c r="E16715" s="29" t="n">
        <f aca="false">D16715/10</f>
        <v>14.3275</v>
      </c>
      <c r="F16715" s="29" t="n">
        <f aca="false">(E16715+Einstellungen!$B$20)*(1+Einstellungen!$B$10)</f>
        <v>39.250365</v>
      </c>
      <c r="G16715" s="21" t="str">
        <f aca="false">IF(F16715&lt;Einstellungen!$B$5,"ja","nein")</f>
        <v>nein</v>
      </c>
      <c r="H16715" s="21" t="s">
        <v>36</v>
      </c>
      <c r="I16715" s="29" t="n">
        <f aca="false">INDEX(Einstellungen!$B$27:$B$50,10)</f>
        <v>1.05</v>
      </c>
      <c r="J16715" s="29" t="n">
        <f aca="false">F16715*I16715</f>
        <v>41.21288325</v>
      </c>
    </row>
    <row r="16716" customFormat="false" ht="15" hidden="false" customHeight="false" outlineLevel="0" collapsed="false">
      <c r="A16716" s="28" t="n">
        <v>46277</v>
      </c>
      <c r="B16716" s="21" t="s">
        <v>122</v>
      </c>
      <c r="C16716" s="21" t="s">
        <v>138</v>
      </c>
      <c r="D16716" s="29" t="n">
        <v>89.21</v>
      </c>
      <c r="E16716" s="29" t="n">
        <f aca="false">D16716/10</f>
        <v>8.921</v>
      </c>
      <c r="F16716" s="29" t="n">
        <f aca="false">(E16716+Einstellungen!$B$20)*(1+Einstellungen!$B$10)</f>
        <v>32.81663</v>
      </c>
      <c r="G16716" s="21" t="str">
        <f aca="false">IF(F16716&lt;Einstellungen!$B$5,"ja","nein")</f>
        <v>nein</v>
      </c>
      <c r="H16716" s="21" t="s">
        <v>36</v>
      </c>
      <c r="I16716" s="29" t="n">
        <f aca="false">INDEX(Einstellungen!$B$27:$B$50,11)</f>
        <v>1.05</v>
      </c>
      <c r="J16716" s="29" t="n">
        <f aca="false">F16716*I16716</f>
        <v>34.4574615</v>
      </c>
    </row>
    <row r="16717" customFormat="false" ht="15" hidden="false" customHeight="false" outlineLevel="0" collapsed="false">
      <c r="A16717" s="28" t="n">
        <v>46277</v>
      </c>
      <c r="B16717" s="21" t="s">
        <v>123</v>
      </c>
      <c r="C16717" s="21" t="s">
        <v>138</v>
      </c>
      <c r="D16717" s="29" t="n">
        <v>32.847</v>
      </c>
      <c r="E16717" s="29" t="n">
        <f aca="false">D16717/10</f>
        <v>3.2847</v>
      </c>
      <c r="F16717" s="29" t="n">
        <f aca="false">(E16717+Einstellungen!$B$20)*(1+Einstellungen!$B$10)</f>
        <v>26.109433</v>
      </c>
      <c r="G16717" s="21" t="str">
        <f aca="false">IF(F16717&lt;Einstellungen!$B$5,"ja","nein")</f>
        <v>ja</v>
      </c>
      <c r="H16717" s="21" t="s">
        <v>36</v>
      </c>
      <c r="I16717" s="29" t="n">
        <f aca="false">INDEX(Einstellungen!$B$27:$B$50,12)</f>
        <v>1.1</v>
      </c>
      <c r="J16717" s="29" t="n">
        <f aca="false">F16717*I16717</f>
        <v>28.7203763</v>
      </c>
    </row>
    <row r="16718" customFormat="false" ht="15" hidden="false" customHeight="false" outlineLevel="0" collapsed="false">
      <c r="A16718" s="28" t="n">
        <v>46277</v>
      </c>
      <c r="B16718" s="21" t="s">
        <v>124</v>
      </c>
      <c r="C16718" s="21" t="s">
        <v>138</v>
      </c>
      <c r="D16718" s="29" t="n">
        <v>1.002</v>
      </c>
      <c r="E16718" s="29" t="n">
        <f aca="false">D16718/10</f>
        <v>0.1002</v>
      </c>
      <c r="F16718" s="29" t="n">
        <f aca="false">(E16718+Einstellungen!$B$20)*(1+Einstellungen!$B$10)</f>
        <v>22.319878</v>
      </c>
      <c r="G16718" s="21" t="str">
        <f aca="false">IF(F16718&lt;Einstellungen!$B$5,"ja","nein")</f>
        <v>ja</v>
      </c>
      <c r="H16718" s="21" t="s">
        <v>36</v>
      </c>
      <c r="I16718" s="29" t="n">
        <f aca="false">INDEX(Einstellungen!$B$27:$B$50,13)</f>
        <v>1.2</v>
      </c>
      <c r="J16718" s="29" t="n">
        <f aca="false">F16718*I16718</f>
        <v>26.7838536</v>
      </c>
    </row>
    <row r="16719" customFormat="false" ht="15" hidden="false" customHeight="false" outlineLevel="0" collapsed="false">
      <c r="A16719" s="28" t="n">
        <v>46277</v>
      </c>
      <c r="B16719" s="21" t="s">
        <v>125</v>
      </c>
      <c r="C16719" s="21" t="s">
        <v>138</v>
      </c>
      <c r="D16719" s="29" t="n">
        <v>-0.05</v>
      </c>
      <c r="E16719" s="29" t="n">
        <f aca="false">D16719/10</f>
        <v>-0.005</v>
      </c>
      <c r="F16719" s="29" t="n">
        <f aca="false">(E16719+Einstellungen!$B$20)*(1+Einstellungen!$B$10)</f>
        <v>22.19469</v>
      </c>
      <c r="G16719" s="21" t="str">
        <f aca="false">IF(F16719&lt;Einstellungen!$B$5,"ja","nein")</f>
        <v>ja</v>
      </c>
      <c r="H16719" s="21" t="s">
        <v>36</v>
      </c>
      <c r="I16719" s="29" t="n">
        <f aca="false">INDEX(Einstellungen!$B$27:$B$50,14)</f>
        <v>1.15</v>
      </c>
      <c r="J16719" s="29" t="n">
        <f aca="false">F16719*I16719</f>
        <v>25.5238935</v>
      </c>
    </row>
    <row r="16720" customFormat="false" ht="15" hidden="false" customHeight="false" outlineLevel="0" collapsed="false">
      <c r="A16720" s="28" t="n">
        <v>46277</v>
      </c>
      <c r="B16720" s="21" t="s">
        <v>126</v>
      </c>
      <c r="C16720" s="21" t="s">
        <v>138</v>
      </c>
      <c r="D16720" s="29" t="n">
        <v>-0.242</v>
      </c>
      <c r="E16720" s="29" t="n">
        <f aca="false">D16720/10</f>
        <v>-0.0242</v>
      </c>
      <c r="F16720" s="29" t="n">
        <f aca="false">(E16720+Einstellungen!$B$20)*(1+Einstellungen!$B$10)</f>
        <v>22.171842</v>
      </c>
      <c r="G16720" s="21" t="str">
        <f aca="false">IF(F16720&lt;Einstellungen!$B$5,"ja","nein")</f>
        <v>ja</v>
      </c>
      <c r="H16720" s="21" t="s">
        <v>36</v>
      </c>
      <c r="I16720" s="29" t="n">
        <f aca="false">INDEX(Einstellungen!$B$27:$B$50,15)</f>
        <v>1</v>
      </c>
      <c r="J16720" s="29" t="n">
        <f aca="false">F16720*I16720</f>
        <v>22.171842</v>
      </c>
    </row>
    <row r="16721" customFormat="false" ht="15" hidden="false" customHeight="false" outlineLevel="0" collapsed="false">
      <c r="A16721" s="28" t="n">
        <v>46277</v>
      </c>
      <c r="B16721" s="21" t="s">
        <v>127</v>
      </c>
      <c r="C16721" s="21" t="s">
        <v>138</v>
      </c>
      <c r="D16721" s="29" t="n">
        <v>0.725</v>
      </c>
      <c r="E16721" s="29" t="n">
        <f aca="false">D16721/10</f>
        <v>0.0725</v>
      </c>
      <c r="F16721" s="29" t="n">
        <f aca="false">(E16721+Einstellungen!$B$20)*(1+Einstellungen!$B$10)</f>
        <v>22.286915</v>
      </c>
      <c r="G16721" s="21" t="str">
        <f aca="false">IF(F16721&lt;Einstellungen!$B$5,"ja","nein")</f>
        <v>ja</v>
      </c>
      <c r="H16721" s="21" t="s">
        <v>36</v>
      </c>
      <c r="I16721" s="29" t="n">
        <f aca="false">INDEX(Einstellungen!$B$27:$B$50,16)</f>
        <v>0.95</v>
      </c>
      <c r="J16721" s="29" t="n">
        <f aca="false">F16721*I16721</f>
        <v>21.17256925</v>
      </c>
    </row>
    <row r="16722" customFormat="false" ht="15" hidden="false" customHeight="false" outlineLevel="0" collapsed="false">
      <c r="A16722" s="28" t="n">
        <v>46277</v>
      </c>
      <c r="B16722" s="21" t="s">
        <v>128</v>
      </c>
      <c r="C16722" s="21" t="s">
        <v>138</v>
      </c>
      <c r="D16722" s="29" t="n">
        <v>34.44</v>
      </c>
      <c r="E16722" s="29" t="n">
        <f aca="false">D16722/10</f>
        <v>3.444</v>
      </c>
      <c r="F16722" s="29" t="n">
        <f aca="false">(E16722+Einstellungen!$B$20)*(1+Einstellungen!$B$10)</f>
        <v>26.299</v>
      </c>
      <c r="G16722" s="21" t="str">
        <f aca="false">IF(F16722&lt;Einstellungen!$B$5,"ja","nein")</f>
        <v>ja</v>
      </c>
      <c r="H16722" s="21" t="s">
        <v>36</v>
      </c>
      <c r="I16722" s="29" t="n">
        <f aca="false">INDEX(Einstellungen!$B$27:$B$50,17)</f>
        <v>0.95</v>
      </c>
      <c r="J16722" s="29" t="n">
        <f aca="false">F16722*I16722</f>
        <v>24.98405</v>
      </c>
    </row>
    <row r="16723" customFormat="false" ht="15" hidden="false" customHeight="false" outlineLevel="0" collapsed="false">
      <c r="A16723" s="28" t="n">
        <v>46277</v>
      </c>
      <c r="B16723" s="21" t="s">
        <v>129</v>
      </c>
      <c r="C16723" s="21" t="s">
        <v>138</v>
      </c>
      <c r="D16723" s="29" t="n">
        <v>118.7</v>
      </c>
      <c r="E16723" s="29" t="n">
        <f aca="false">D16723/10</f>
        <v>11.87</v>
      </c>
      <c r="F16723" s="29" t="n">
        <f aca="false">(E16723+Einstellungen!$B$20)*(1+Einstellungen!$B$10)</f>
        <v>36.32594</v>
      </c>
      <c r="G16723" s="21" t="str">
        <f aca="false">IF(F16723&lt;Einstellungen!$B$5,"ja","nein")</f>
        <v>nein</v>
      </c>
      <c r="H16723" s="21" t="s">
        <v>36</v>
      </c>
      <c r="I16723" s="29" t="n">
        <f aca="false">INDEX(Einstellungen!$B$27:$B$50,18)</f>
        <v>1.1</v>
      </c>
      <c r="J16723" s="29" t="n">
        <f aca="false">F16723*I16723</f>
        <v>39.958534</v>
      </c>
    </row>
    <row r="16724" customFormat="false" ht="15" hidden="false" customHeight="false" outlineLevel="0" collapsed="false">
      <c r="A16724" s="28" t="n">
        <v>46277</v>
      </c>
      <c r="B16724" s="21" t="s">
        <v>130</v>
      </c>
      <c r="C16724" s="21" t="s">
        <v>138</v>
      </c>
      <c r="D16724" s="29" t="n">
        <v>177.94</v>
      </c>
      <c r="E16724" s="29" t="n">
        <f aca="false">D16724/10</f>
        <v>17.794</v>
      </c>
      <c r="F16724" s="29" t="n">
        <f aca="false">(E16724+Einstellungen!$B$20)*(1+Einstellungen!$B$10)</f>
        <v>43.3755</v>
      </c>
      <c r="G16724" s="21" t="str">
        <f aca="false">IF(F16724&lt;Einstellungen!$B$5,"ja","nein")</f>
        <v>nein</v>
      </c>
      <c r="H16724" s="21" t="s">
        <v>36</v>
      </c>
      <c r="I16724" s="29" t="n">
        <f aca="false">INDEX(Einstellungen!$B$27:$B$50,19)</f>
        <v>1.35</v>
      </c>
      <c r="J16724" s="29" t="n">
        <f aca="false">F16724*I16724</f>
        <v>58.556925</v>
      </c>
    </row>
    <row r="16725" customFormat="false" ht="15" hidden="false" customHeight="false" outlineLevel="0" collapsed="false">
      <c r="A16725" s="28" t="n">
        <v>46277</v>
      </c>
      <c r="B16725" s="21" t="s">
        <v>131</v>
      </c>
      <c r="C16725" s="21" t="s">
        <v>138</v>
      </c>
      <c r="D16725" s="29" t="n">
        <v>203.488</v>
      </c>
      <c r="E16725" s="29" t="n">
        <f aca="false">D16725/10</f>
        <v>20.3488</v>
      </c>
      <c r="F16725" s="29" t="n">
        <f aca="false">(E16725+Einstellungen!$B$20)*(1+Einstellungen!$B$10)</f>
        <v>46.415712</v>
      </c>
      <c r="G16725" s="21" t="str">
        <f aca="false">IF(F16725&lt;Einstellungen!$B$5,"ja","nein")</f>
        <v>nein</v>
      </c>
      <c r="H16725" s="21" t="s">
        <v>36</v>
      </c>
      <c r="I16725" s="29" t="n">
        <f aca="false">INDEX(Einstellungen!$B$27:$B$50,20)</f>
        <v>1.45</v>
      </c>
      <c r="J16725" s="29" t="n">
        <f aca="false">F16725*I16725</f>
        <v>67.3027824</v>
      </c>
    </row>
    <row r="16726" customFormat="false" ht="15" hidden="false" customHeight="false" outlineLevel="0" collapsed="false">
      <c r="A16726" s="28" t="n">
        <v>46277</v>
      </c>
      <c r="B16726" s="21" t="s">
        <v>132</v>
      </c>
      <c r="C16726" s="21" t="s">
        <v>138</v>
      </c>
      <c r="D16726" s="29" t="n">
        <v>210.192</v>
      </c>
      <c r="E16726" s="29" t="n">
        <f aca="false">D16726/10</f>
        <v>21.0192</v>
      </c>
      <c r="F16726" s="29" t="n">
        <f aca="false">(E16726+Einstellungen!$B$20)*(1+Einstellungen!$B$10)</f>
        <v>47.213488</v>
      </c>
      <c r="G16726" s="21" t="str">
        <f aca="false">IF(F16726&lt;Einstellungen!$B$5,"ja","nein")</f>
        <v>nein</v>
      </c>
      <c r="H16726" s="21" t="s">
        <v>36</v>
      </c>
      <c r="I16726" s="29" t="n">
        <f aca="false">INDEX(Einstellungen!$B$27:$B$50,21)</f>
        <v>1.4</v>
      </c>
      <c r="J16726" s="29" t="n">
        <f aca="false">F16726*I16726</f>
        <v>66.0988832</v>
      </c>
    </row>
    <row r="16727" customFormat="false" ht="15" hidden="false" customHeight="false" outlineLevel="0" collapsed="false">
      <c r="A16727" s="28" t="n">
        <v>46277</v>
      </c>
      <c r="B16727" s="21" t="s">
        <v>133</v>
      </c>
      <c r="C16727" s="21" t="s">
        <v>138</v>
      </c>
      <c r="D16727" s="29" t="n">
        <v>202.123</v>
      </c>
      <c r="E16727" s="29" t="n">
        <f aca="false">D16727/10</f>
        <v>20.2123</v>
      </c>
      <c r="F16727" s="29" t="n">
        <f aca="false">(E16727+Einstellungen!$B$20)*(1+Einstellungen!$B$10)</f>
        <v>46.253277</v>
      </c>
      <c r="G16727" s="21" t="str">
        <f aca="false">IF(F16727&lt;Einstellungen!$B$5,"ja","nein")</f>
        <v>nein</v>
      </c>
      <c r="H16727" s="21" t="s">
        <v>36</v>
      </c>
      <c r="I16727" s="29" t="n">
        <f aca="false">INDEX(Einstellungen!$B$27:$B$50,22)</f>
        <v>1.25</v>
      </c>
      <c r="J16727" s="29" t="n">
        <f aca="false">F16727*I16727</f>
        <v>57.81659625</v>
      </c>
    </row>
    <row r="16728" customFormat="false" ht="15" hidden="false" customHeight="false" outlineLevel="0" collapsed="false">
      <c r="A16728" s="28" t="n">
        <v>46277</v>
      </c>
      <c r="B16728" s="21" t="s">
        <v>134</v>
      </c>
      <c r="C16728" s="21" t="s">
        <v>138</v>
      </c>
      <c r="D16728" s="29" t="n">
        <v>190.975</v>
      </c>
      <c r="E16728" s="29" t="n">
        <f aca="false">D16728/10</f>
        <v>19.0975</v>
      </c>
      <c r="F16728" s="29" t="n">
        <f aca="false">(E16728+Einstellungen!$B$20)*(1+Einstellungen!$B$10)</f>
        <v>44.926665</v>
      </c>
      <c r="G16728" s="21" t="str">
        <f aca="false">IF(F16728&lt;Einstellungen!$B$5,"ja","nein")</f>
        <v>nein</v>
      </c>
      <c r="H16728" s="21" t="s">
        <v>36</v>
      </c>
      <c r="I16728" s="29" t="n">
        <f aca="false">INDEX(Einstellungen!$B$27:$B$50,23)</f>
        <v>1.05</v>
      </c>
      <c r="J16728" s="29" t="n">
        <f aca="false">F16728*I16728</f>
        <v>47.17299825</v>
      </c>
    </row>
    <row r="16729" customFormat="false" ht="15" hidden="false" customHeight="false" outlineLevel="0" collapsed="false">
      <c r="A16729" s="28" t="n">
        <v>46277</v>
      </c>
      <c r="B16729" s="21" t="s">
        <v>135</v>
      </c>
      <c r="C16729" s="21" t="s">
        <v>138</v>
      </c>
      <c r="D16729" s="29" t="n">
        <v>184.81</v>
      </c>
      <c r="E16729" s="29" t="n">
        <f aca="false">D16729/10</f>
        <v>18.481</v>
      </c>
      <c r="F16729" s="29" t="n">
        <f aca="false">(E16729+Einstellungen!$B$20)*(1+Einstellungen!$B$10)</f>
        <v>44.19303</v>
      </c>
      <c r="G16729" s="21" t="str">
        <f aca="false">IF(F16729&lt;Einstellungen!$B$5,"ja","nein")</f>
        <v>nein</v>
      </c>
      <c r="H16729" s="21" t="s">
        <v>36</v>
      </c>
      <c r="I16729" s="29" t="n">
        <f aca="false">INDEX(Einstellungen!$B$27:$B$50,24)</f>
        <v>0.8</v>
      </c>
      <c r="J16729" s="29" t="n">
        <f aca="false">F16729*I16729</f>
        <v>35.354424</v>
      </c>
    </row>
    <row r="16730" customFormat="false" ht="15" hidden="false" customHeight="false" outlineLevel="0" collapsed="false">
      <c r="A16730" s="28" t="n">
        <v>46278</v>
      </c>
      <c r="B16730" s="21" t="s">
        <v>111</v>
      </c>
      <c r="C16730" s="21" t="s">
        <v>139</v>
      </c>
      <c r="D16730" s="29" t="n">
        <v>177.827</v>
      </c>
      <c r="E16730" s="29" t="n">
        <f aca="false">D16730/10</f>
        <v>17.7827</v>
      </c>
      <c r="F16730" s="29" t="n">
        <f aca="false">(E16730+Einstellungen!$B$20)*(1+Einstellungen!$B$10)</f>
        <v>43.362053</v>
      </c>
      <c r="G16730" s="21" t="str">
        <f aca="false">IF(F16730&lt;Einstellungen!$B$5,"ja","nein")</f>
        <v>nein</v>
      </c>
      <c r="H16730" s="21" t="s">
        <v>36</v>
      </c>
      <c r="I16730" s="29" t="n">
        <f aca="false">INDEX(Einstellungen!$B$27:$B$50,1)</f>
        <v>0.6</v>
      </c>
      <c r="J16730" s="29" t="n">
        <f aca="false">F16730*I16730</f>
        <v>26.0172318</v>
      </c>
    </row>
    <row r="16731" customFormat="false" ht="15" hidden="false" customHeight="false" outlineLevel="0" collapsed="false">
      <c r="A16731" s="28" t="n">
        <v>46278</v>
      </c>
      <c r="B16731" s="21" t="s">
        <v>113</v>
      </c>
      <c r="C16731" s="21" t="s">
        <v>139</v>
      </c>
      <c r="D16731" s="29" t="n">
        <v>167.595</v>
      </c>
      <c r="E16731" s="29" t="n">
        <f aca="false">D16731/10</f>
        <v>16.7595</v>
      </c>
      <c r="F16731" s="29" t="n">
        <f aca="false">(E16731+Einstellungen!$B$20)*(1+Einstellungen!$B$10)</f>
        <v>42.144445</v>
      </c>
      <c r="G16731" s="21" t="str">
        <f aca="false">IF(F16731&lt;Einstellungen!$B$5,"ja","nein")</f>
        <v>nein</v>
      </c>
      <c r="H16731" s="21" t="s">
        <v>36</v>
      </c>
      <c r="I16731" s="29" t="n">
        <f aca="false">INDEX(Einstellungen!$B$27:$B$50,2)</f>
        <v>0.5</v>
      </c>
      <c r="J16731" s="29" t="n">
        <f aca="false">F16731*I16731</f>
        <v>21.0722225</v>
      </c>
    </row>
    <row r="16732" customFormat="false" ht="15" hidden="false" customHeight="false" outlineLevel="0" collapsed="false">
      <c r="A16732" s="28" t="n">
        <v>46278</v>
      </c>
      <c r="B16732" s="21" t="s">
        <v>114</v>
      </c>
      <c r="C16732" s="21" t="s">
        <v>139</v>
      </c>
      <c r="D16732" s="29" t="n">
        <v>163.028</v>
      </c>
      <c r="E16732" s="29" t="n">
        <f aca="false">D16732/10</f>
        <v>16.3028</v>
      </c>
      <c r="F16732" s="29" t="n">
        <f aca="false">(E16732+Einstellungen!$B$20)*(1+Einstellungen!$B$10)</f>
        <v>41.600972</v>
      </c>
      <c r="G16732" s="21" t="str">
        <f aca="false">IF(F16732&lt;Einstellungen!$B$5,"ja","nein")</f>
        <v>nein</v>
      </c>
      <c r="H16732" s="21" t="s">
        <v>36</v>
      </c>
      <c r="I16732" s="29" t="n">
        <f aca="false">INDEX(Einstellungen!$B$27:$B$50,3)</f>
        <v>0.45</v>
      </c>
      <c r="J16732" s="29" t="n">
        <f aca="false">F16732*I16732</f>
        <v>18.7204374</v>
      </c>
    </row>
    <row r="16733" customFormat="false" ht="15" hidden="false" customHeight="false" outlineLevel="0" collapsed="false">
      <c r="A16733" s="28" t="n">
        <v>46278</v>
      </c>
      <c r="B16733" s="21" t="s">
        <v>115</v>
      </c>
      <c r="C16733" s="21" t="s">
        <v>139</v>
      </c>
      <c r="D16733" s="29" t="n">
        <v>161.73</v>
      </c>
      <c r="E16733" s="29" t="n">
        <f aca="false">D16733/10</f>
        <v>16.173</v>
      </c>
      <c r="F16733" s="29" t="n">
        <f aca="false">(E16733+Einstellungen!$B$20)*(1+Einstellungen!$B$10)</f>
        <v>41.44651</v>
      </c>
      <c r="G16733" s="21" t="str">
        <f aca="false">IF(F16733&lt;Einstellungen!$B$5,"ja","nein")</f>
        <v>nein</v>
      </c>
      <c r="H16733" s="21" t="s">
        <v>36</v>
      </c>
      <c r="I16733" s="29" t="n">
        <f aca="false">INDEX(Einstellungen!$B$27:$B$50,4)</f>
        <v>0.45</v>
      </c>
      <c r="J16733" s="29" t="n">
        <f aca="false">F16733*I16733</f>
        <v>18.6509295</v>
      </c>
    </row>
    <row r="16734" customFormat="false" ht="15" hidden="false" customHeight="false" outlineLevel="0" collapsed="false">
      <c r="A16734" s="28" t="n">
        <v>46278</v>
      </c>
      <c r="B16734" s="21" t="s">
        <v>116</v>
      </c>
      <c r="C16734" s="21" t="s">
        <v>139</v>
      </c>
      <c r="D16734" s="29" t="n">
        <v>164.055</v>
      </c>
      <c r="E16734" s="29" t="n">
        <f aca="false">D16734/10</f>
        <v>16.4055</v>
      </c>
      <c r="F16734" s="29" t="n">
        <f aca="false">(E16734+Einstellungen!$B$20)*(1+Einstellungen!$B$10)</f>
        <v>41.723185</v>
      </c>
      <c r="G16734" s="21" t="str">
        <f aca="false">IF(F16734&lt;Einstellungen!$B$5,"ja","nein")</f>
        <v>nein</v>
      </c>
      <c r="H16734" s="21" t="s">
        <v>36</v>
      </c>
      <c r="I16734" s="29" t="n">
        <f aca="false">INDEX(Einstellungen!$B$27:$B$50,5)</f>
        <v>0.45</v>
      </c>
      <c r="J16734" s="29" t="n">
        <f aca="false">F16734*I16734</f>
        <v>18.77543325</v>
      </c>
    </row>
    <row r="16735" customFormat="false" ht="15" hidden="false" customHeight="false" outlineLevel="0" collapsed="false">
      <c r="A16735" s="28" t="n">
        <v>46278</v>
      </c>
      <c r="B16735" s="21" t="s">
        <v>117</v>
      </c>
      <c r="C16735" s="21" t="s">
        <v>139</v>
      </c>
      <c r="D16735" s="29" t="n">
        <v>168.03</v>
      </c>
      <c r="E16735" s="29" t="n">
        <f aca="false">D16735/10</f>
        <v>16.803</v>
      </c>
      <c r="F16735" s="29" t="n">
        <f aca="false">(E16735+Einstellungen!$B$20)*(1+Einstellungen!$B$10)</f>
        <v>42.19621</v>
      </c>
      <c r="G16735" s="21" t="str">
        <f aca="false">IF(F16735&lt;Einstellungen!$B$5,"ja","nein")</f>
        <v>nein</v>
      </c>
      <c r="H16735" s="21" t="s">
        <v>36</v>
      </c>
      <c r="I16735" s="29" t="n">
        <f aca="false">INDEX(Einstellungen!$B$27:$B$50,6)</f>
        <v>0.5</v>
      </c>
      <c r="J16735" s="29" t="n">
        <f aca="false">F16735*I16735</f>
        <v>21.098105</v>
      </c>
    </row>
    <row r="16736" customFormat="false" ht="15" hidden="false" customHeight="false" outlineLevel="0" collapsed="false">
      <c r="A16736" s="28" t="n">
        <v>46278</v>
      </c>
      <c r="B16736" s="21" t="s">
        <v>118</v>
      </c>
      <c r="C16736" s="21" t="s">
        <v>139</v>
      </c>
      <c r="D16736" s="29" t="n">
        <v>175.268</v>
      </c>
      <c r="E16736" s="29" t="n">
        <f aca="false">D16736/10</f>
        <v>17.5268</v>
      </c>
      <c r="F16736" s="29" t="n">
        <f aca="false">(E16736+Einstellungen!$B$20)*(1+Einstellungen!$B$10)</f>
        <v>43.057532</v>
      </c>
      <c r="G16736" s="21" t="str">
        <f aca="false">IF(F16736&lt;Einstellungen!$B$5,"ja","nein")</f>
        <v>nein</v>
      </c>
      <c r="H16736" s="21" t="s">
        <v>36</v>
      </c>
      <c r="I16736" s="29" t="n">
        <f aca="false">INDEX(Einstellungen!$B$27:$B$50,7)</f>
        <v>0.7</v>
      </c>
      <c r="J16736" s="29" t="n">
        <f aca="false">F16736*I16736</f>
        <v>30.1402724</v>
      </c>
    </row>
    <row r="16737" customFormat="false" ht="15" hidden="false" customHeight="false" outlineLevel="0" collapsed="false">
      <c r="A16737" s="28" t="n">
        <v>46278</v>
      </c>
      <c r="B16737" s="21" t="s">
        <v>119</v>
      </c>
      <c r="C16737" s="21" t="s">
        <v>139</v>
      </c>
      <c r="D16737" s="29" t="n">
        <v>178.928</v>
      </c>
      <c r="E16737" s="29" t="n">
        <f aca="false">D16737/10</f>
        <v>17.8928</v>
      </c>
      <c r="F16737" s="29" t="n">
        <f aca="false">(E16737+Einstellungen!$B$20)*(1+Einstellungen!$B$10)</f>
        <v>43.493072</v>
      </c>
      <c r="G16737" s="21" t="str">
        <f aca="false">IF(F16737&lt;Einstellungen!$B$5,"ja","nein")</f>
        <v>nein</v>
      </c>
      <c r="H16737" s="21" t="s">
        <v>36</v>
      </c>
      <c r="I16737" s="29" t="n">
        <f aca="false">INDEX(Einstellungen!$B$27:$B$50,8)</f>
        <v>0.95</v>
      </c>
      <c r="J16737" s="29" t="n">
        <f aca="false">F16737*I16737</f>
        <v>41.3184184</v>
      </c>
    </row>
    <row r="16738" customFormat="false" ht="15" hidden="false" customHeight="false" outlineLevel="0" collapsed="false">
      <c r="A16738" s="28" t="n">
        <v>46278</v>
      </c>
      <c r="B16738" s="21" t="s">
        <v>120</v>
      </c>
      <c r="C16738" s="21" t="s">
        <v>139</v>
      </c>
      <c r="D16738" s="29" t="n">
        <v>167.875</v>
      </c>
      <c r="E16738" s="29" t="n">
        <f aca="false">D16738/10</f>
        <v>16.7875</v>
      </c>
      <c r="F16738" s="29" t="n">
        <f aca="false">(E16738+Einstellungen!$B$20)*(1+Einstellungen!$B$10)</f>
        <v>42.177765</v>
      </c>
      <c r="G16738" s="21" t="str">
        <f aca="false">IF(F16738&lt;Einstellungen!$B$5,"ja","nein")</f>
        <v>nein</v>
      </c>
      <c r="H16738" s="21" t="s">
        <v>36</v>
      </c>
      <c r="I16738" s="29" t="n">
        <f aca="false">INDEX(Einstellungen!$B$27:$B$50,9)</f>
        <v>1.05</v>
      </c>
      <c r="J16738" s="29" t="n">
        <f aca="false">F16738*I16738</f>
        <v>44.28665325</v>
      </c>
    </row>
    <row r="16739" customFormat="false" ht="15" hidden="false" customHeight="false" outlineLevel="0" collapsed="false">
      <c r="A16739" s="28" t="n">
        <v>46278</v>
      </c>
      <c r="B16739" s="21" t="s">
        <v>121</v>
      </c>
      <c r="C16739" s="21" t="s">
        <v>139</v>
      </c>
      <c r="D16739" s="29" t="n">
        <v>144.24</v>
      </c>
      <c r="E16739" s="29" t="n">
        <f aca="false">D16739/10</f>
        <v>14.424</v>
      </c>
      <c r="F16739" s="29" t="n">
        <f aca="false">(E16739+Einstellungen!$B$20)*(1+Einstellungen!$B$10)</f>
        <v>39.3652</v>
      </c>
      <c r="G16739" s="21" t="str">
        <f aca="false">IF(F16739&lt;Einstellungen!$B$5,"ja","nein")</f>
        <v>nein</v>
      </c>
      <c r="H16739" s="21" t="s">
        <v>36</v>
      </c>
      <c r="I16739" s="29" t="n">
        <f aca="false">INDEX(Einstellungen!$B$27:$B$50,10)</f>
        <v>1.05</v>
      </c>
      <c r="J16739" s="29" t="n">
        <f aca="false">F16739*I16739</f>
        <v>41.33346</v>
      </c>
    </row>
    <row r="16740" customFormat="false" ht="15" hidden="false" customHeight="false" outlineLevel="0" collapsed="false">
      <c r="A16740" s="28" t="n">
        <v>46278</v>
      </c>
      <c r="B16740" s="21" t="s">
        <v>122</v>
      </c>
      <c r="C16740" s="21" t="s">
        <v>139</v>
      </c>
      <c r="D16740" s="29" t="n">
        <v>120</v>
      </c>
      <c r="E16740" s="29" t="n">
        <f aca="false">D16740/10</f>
        <v>12</v>
      </c>
      <c r="F16740" s="29" t="n">
        <f aca="false">(E16740+Einstellungen!$B$20)*(1+Einstellungen!$B$10)</f>
        <v>36.48064</v>
      </c>
      <c r="G16740" s="21" t="str">
        <f aca="false">IF(F16740&lt;Einstellungen!$B$5,"ja","nein")</f>
        <v>nein</v>
      </c>
      <c r="H16740" s="21" t="s">
        <v>36</v>
      </c>
      <c r="I16740" s="29" t="n">
        <f aca="false">INDEX(Einstellungen!$B$27:$B$50,11)</f>
        <v>1.05</v>
      </c>
      <c r="J16740" s="29" t="n">
        <f aca="false">F16740*I16740</f>
        <v>38.304672</v>
      </c>
    </row>
    <row r="16741" customFormat="false" ht="15" hidden="false" customHeight="false" outlineLevel="0" collapsed="false">
      <c r="A16741" s="28" t="n">
        <v>46278</v>
      </c>
      <c r="B16741" s="21" t="s">
        <v>123</v>
      </c>
      <c r="C16741" s="21" t="s">
        <v>139</v>
      </c>
      <c r="D16741" s="29" t="n">
        <v>105.308</v>
      </c>
      <c r="E16741" s="29" t="n">
        <f aca="false">D16741/10</f>
        <v>10.5308</v>
      </c>
      <c r="F16741" s="29" t="n">
        <f aca="false">(E16741+Einstellungen!$B$20)*(1+Einstellungen!$B$10)</f>
        <v>34.732292</v>
      </c>
      <c r="G16741" s="21" t="str">
        <f aca="false">IF(F16741&lt;Einstellungen!$B$5,"ja","nein")</f>
        <v>nein</v>
      </c>
      <c r="H16741" s="21" t="s">
        <v>36</v>
      </c>
      <c r="I16741" s="29" t="n">
        <f aca="false">INDEX(Einstellungen!$B$27:$B$50,12)</f>
        <v>1.1</v>
      </c>
      <c r="J16741" s="29" t="n">
        <f aca="false">F16741*I16741</f>
        <v>38.2055212</v>
      </c>
    </row>
    <row r="16742" customFormat="false" ht="15" hidden="false" customHeight="false" outlineLevel="0" collapsed="false">
      <c r="A16742" s="28" t="n">
        <v>46278</v>
      </c>
      <c r="B16742" s="21" t="s">
        <v>124</v>
      </c>
      <c r="C16742" s="21" t="s">
        <v>139</v>
      </c>
      <c r="D16742" s="29" t="n">
        <v>100.825</v>
      </c>
      <c r="E16742" s="29" t="n">
        <f aca="false">D16742/10</f>
        <v>10.0825</v>
      </c>
      <c r="F16742" s="29" t="n">
        <f aca="false">(E16742+Einstellungen!$B$20)*(1+Einstellungen!$B$10)</f>
        <v>34.198815</v>
      </c>
      <c r="G16742" s="21" t="str">
        <f aca="false">IF(F16742&lt;Einstellungen!$B$5,"ja","nein")</f>
        <v>nein</v>
      </c>
      <c r="H16742" s="21" t="s">
        <v>36</v>
      </c>
      <c r="I16742" s="29" t="n">
        <f aca="false">INDEX(Einstellungen!$B$27:$B$50,13)</f>
        <v>1.2</v>
      </c>
      <c r="J16742" s="29" t="n">
        <f aca="false">F16742*I16742</f>
        <v>41.038578</v>
      </c>
    </row>
    <row r="16743" customFormat="false" ht="15" hidden="false" customHeight="false" outlineLevel="0" collapsed="false">
      <c r="A16743" s="28" t="n">
        <v>46278</v>
      </c>
      <c r="B16743" s="21" t="s">
        <v>125</v>
      </c>
      <c r="C16743" s="21" t="s">
        <v>139</v>
      </c>
      <c r="D16743" s="29" t="n">
        <v>97.108</v>
      </c>
      <c r="E16743" s="29" t="n">
        <f aca="false">D16743/10</f>
        <v>9.7108</v>
      </c>
      <c r="F16743" s="29" t="n">
        <f aca="false">(E16743+Einstellungen!$B$20)*(1+Einstellungen!$B$10)</f>
        <v>33.756492</v>
      </c>
      <c r="G16743" s="21" t="str">
        <f aca="false">IF(F16743&lt;Einstellungen!$B$5,"ja","nein")</f>
        <v>nein</v>
      </c>
      <c r="H16743" s="21" t="s">
        <v>36</v>
      </c>
      <c r="I16743" s="29" t="n">
        <f aca="false">INDEX(Einstellungen!$B$27:$B$50,14)</f>
        <v>1.15</v>
      </c>
      <c r="J16743" s="29" t="n">
        <f aca="false">F16743*I16743</f>
        <v>38.8199658</v>
      </c>
    </row>
    <row r="16744" customFormat="false" ht="15" hidden="false" customHeight="false" outlineLevel="0" collapsed="false">
      <c r="A16744" s="28" t="n">
        <v>46278</v>
      </c>
      <c r="B16744" s="21" t="s">
        <v>126</v>
      </c>
      <c r="C16744" s="21" t="s">
        <v>139</v>
      </c>
      <c r="D16744" s="29" t="n">
        <v>97.097</v>
      </c>
      <c r="E16744" s="29" t="n">
        <f aca="false">D16744/10</f>
        <v>9.7097</v>
      </c>
      <c r="F16744" s="29" t="n">
        <f aca="false">(E16744+Einstellungen!$B$20)*(1+Einstellungen!$B$10)</f>
        <v>33.755183</v>
      </c>
      <c r="G16744" s="21" t="str">
        <f aca="false">IF(F16744&lt;Einstellungen!$B$5,"ja","nein")</f>
        <v>nein</v>
      </c>
      <c r="H16744" s="21" t="s">
        <v>36</v>
      </c>
      <c r="I16744" s="29" t="n">
        <f aca="false">INDEX(Einstellungen!$B$27:$B$50,15)</f>
        <v>1</v>
      </c>
      <c r="J16744" s="29" t="n">
        <f aca="false">F16744*I16744</f>
        <v>33.755183</v>
      </c>
    </row>
    <row r="16745" customFormat="false" ht="15" hidden="false" customHeight="false" outlineLevel="0" collapsed="false">
      <c r="A16745" s="28" t="n">
        <v>46278</v>
      </c>
      <c r="B16745" s="21" t="s">
        <v>127</v>
      </c>
      <c r="C16745" s="21" t="s">
        <v>139</v>
      </c>
      <c r="D16745" s="29" t="n">
        <v>113.172</v>
      </c>
      <c r="E16745" s="29" t="n">
        <f aca="false">D16745/10</f>
        <v>11.3172</v>
      </c>
      <c r="F16745" s="29" t="n">
        <f aca="false">(E16745+Einstellungen!$B$20)*(1+Einstellungen!$B$10)</f>
        <v>35.668108</v>
      </c>
      <c r="G16745" s="21" t="str">
        <f aca="false">IF(F16745&lt;Einstellungen!$B$5,"ja","nein")</f>
        <v>nein</v>
      </c>
      <c r="H16745" s="21" t="s">
        <v>36</v>
      </c>
      <c r="I16745" s="29" t="n">
        <f aca="false">INDEX(Einstellungen!$B$27:$B$50,16)</f>
        <v>0.95</v>
      </c>
      <c r="J16745" s="29" t="n">
        <f aca="false">F16745*I16745</f>
        <v>33.8847026</v>
      </c>
    </row>
    <row r="16746" customFormat="false" ht="15" hidden="false" customHeight="false" outlineLevel="0" collapsed="false">
      <c r="A16746" s="28" t="n">
        <v>46278</v>
      </c>
      <c r="B16746" s="21" t="s">
        <v>128</v>
      </c>
      <c r="C16746" s="21" t="s">
        <v>139</v>
      </c>
      <c r="D16746" s="29" t="n">
        <v>150.98</v>
      </c>
      <c r="E16746" s="29" t="n">
        <f aca="false">D16746/10</f>
        <v>15.098</v>
      </c>
      <c r="F16746" s="29" t="n">
        <f aca="false">(E16746+Einstellungen!$B$20)*(1+Einstellungen!$B$10)</f>
        <v>40.16726</v>
      </c>
      <c r="G16746" s="21" t="str">
        <f aca="false">IF(F16746&lt;Einstellungen!$B$5,"ja","nein")</f>
        <v>nein</v>
      </c>
      <c r="H16746" s="21" t="s">
        <v>36</v>
      </c>
      <c r="I16746" s="29" t="n">
        <f aca="false">INDEX(Einstellungen!$B$27:$B$50,17)</f>
        <v>0.95</v>
      </c>
      <c r="J16746" s="29" t="n">
        <f aca="false">F16746*I16746</f>
        <v>38.158897</v>
      </c>
    </row>
    <row r="16747" customFormat="false" ht="15" hidden="false" customHeight="false" outlineLevel="0" collapsed="false">
      <c r="A16747" s="28" t="n">
        <v>46278</v>
      </c>
      <c r="B16747" s="21" t="s">
        <v>129</v>
      </c>
      <c r="C16747" s="21" t="s">
        <v>139</v>
      </c>
      <c r="D16747" s="29" t="n">
        <v>189.135</v>
      </c>
      <c r="E16747" s="29" t="n">
        <f aca="false">D16747/10</f>
        <v>18.9135</v>
      </c>
      <c r="F16747" s="29" t="n">
        <f aca="false">(E16747+Einstellungen!$B$20)*(1+Einstellungen!$B$10)</f>
        <v>44.707705</v>
      </c>
      <c r="G16747" s="21" t="str">
        <f aca="false">IF(F16747&lt;Einstellungen!$B$5,"ja","nein")</f>
        <v>nein</v>
      </c>
      <c r="H16747" s="21" t="s">
        <v>36</v>
      </c>
      <c r="I16747" s="29" t="n">
        <f aca="false">INDEX(Einstellungen!$B$27:$B$50,18)</f>
        <v>1.1</v>
      </c>
      <c r="J16747" s="29" t="n">
        <f aca="false">F16747*I16747</f>
        <v>49.1784755</v>
      </c>
    </row>
    <row r="16748" customFormat="false" ht="15" hidden="false" customHeight="false" outlineLevel="0" collapsed="false">
      <c r="A16748" s="28" t="n">
        <v>46278</v>
      </c>
      <c r="B16748" s="21" t="s">
        <v>130</v>
      </c>
      <c r="C16748" s="21" t="s">
        <v>139</v>
      </c>
      <c r="D16748" s="29" t="n">
        <v>210</v>
      </c>
      <c r="E16748" s="29" t="n">
        <f aca="false">D16748/10</f>
        <v>21</v>
      </c>
      <c r="F16748" s="29" t="n">
        <f aca="false">(E16748+Einstellungen!$B$20)*(1+Einstellungen!$B$10)</f>
        <v>47.19064</v>
      </c>
      <c r="G16748" s="21" t="str">
        <f aca="false">IF(F16748&lt;Einstellungen!$B$5,"ja","nein")</f>
        <v>nein</v>
      </c>
      <c r="H16748" s="21" t="s">
        <v>36</v>
      </c>
      <c r="I16748" s="29" t="n">
        <f aca="false">INDEX(Einstellungen!$B$27:$B$50,19)</f>
        <v>1.35</v>
      </c>
      <c r="J16748" s="29" t="n">
        <f aca="false">F16748*I16748</f>
        <v>63.707364</v>
      </c>
    </row>
    <row r="16749" customFormat="false" ht="15" hidden="false" customHeight="false" outlineLevel="0" collapsed="false">
      <c r="A16749" s="28" t="n">
        <v>46278</v>
      </c>
      <c r="B16749" s="21" t="s">
        <v>131</v>
      </c>
      <c r="C16749" s="21" t="s">
        <v>139</v>
      </c>
      <c r="D16749" s="29" t="n">
        <v>230.01</v>
      </c>
      <c r="E16749" s="29" t="n">
        <f aca="false">D16749/10</f>
        <v>23.001</v>
      </c>
      <c r="F16749" s="29" t="n">
        <f aca="false">(E16749+Einstellungen!$B$20)*(1+Einstellungen!$B$10)</f>
        <v>49.57183</v>
      </c>
      <c r="G16749" s="21" t="str">
        <f aca="false">IF(F16749&lt;Einstellungen!$B$5,"ja","nein")</f>
        <v>nein</v>
      </c>
      <c r="H16749" s="21" t="s">
        <v>36</v>
      </c>
      <c r="I16749" s="29" t="n">
        <f aca="false">INDEX(Einstellungen!$B$27:$B$50,20)</f>
        <v>1.45</v>
      </c>
      <c r="J16749" s="29" t="n">
        <f aca="false">F16749*I16749</f>
        <v>71.8791535</v>
      </c>
    </row>
    <row r="16750" customFormat="false" ht="15" hidden="false" customHeight="false" outlineLevel="0" collapsed="false">
      <c r="A16750" s="28" t="n">
        <v>46278</v>
      </c>
      <c r="B16750" s="21" t="s">
        <v>132</v>
      </c>
      <c r="C16750" s="21" t="s">
        <v>139</v>
      </c>
      <c r="D16750" s="29" t="n">
        <v>233.83</v>
      </c>
      <c r="E16750" s="29" t="n">
        <f aca="false">D16750/10</f>
        <v>23.383</v>
      </c>
      <c r="F16750" s="29" t="n">
        <f aca="false">(E16750+Einstellungen!$B$20)*(1+Einstellungen!$B$10)</f>
        <v>50.02641</v>
      </c>
      <c r="G16750" s="21" t="str">
        <f aca="false">IF(F16750&lt;Einstellungen!$B$5,"ja","nein")</f>
        <v>nein</v>
      </c>
      <c r="H16750" s="21" t="s">
        <v>36</v>
      </c>
      <c r="I16750" s="29" t="n">
        <f aca="false">INDEX(Einstellungen!$B$27:$B$50,21)</f>
        <v>1.4</v>
      </c>
      <c r="J16750" s="29" t="n">
        <f aca="false">F16750*I16750</f>
        <v>70.036974</v>
      </c>
    </row>
    <row r="16751" customFormat="false" ht="15" hidden="false" customHeight="false" outlineLevel="0" collapsed="false">
      <c r="A16751" s="28" t="n">
        <v>46278</v>
      </c>
      <c r="B16751" s="21" t="s">
        <v>133</v>
      </c>
      <c r="C16751" s="21" t="s">
        <v>139</v>
      </c>
      <c r="D16751" s="29" t="n">
        <v>232.37</v>
      </c>
      <c r="E16751" s="29" t="n">
        <f aca="false">D16751/10</f>
        <v>23.237</v>
      </c>
      <c r="F16751" s="29" t="n">
        <f aca="false">(E16751+Einstellungen!$B$20)*(1+Einstellungen!$B$10)</f>
        <v>49.85267</v>
      </c>
      <c r="G16751" s="21" t="str">
        <f aca="false">IF(F16751&lt;Einstellungen!$B$5,"ja","nein")</f>
        <v>nein</v>
      </c>
      <c r="H16751" s="21" t="s">
        <v>36</v>
      </c>
      <c r="I16751" s="29" t="n">
        <f aca="false">INDEX(Einstellungen!$B$27:$B$50,22)</f>
        <v>1.25</v>
      </c>
      <c r="J16751" s="29" t="n">
        <f aca="false">F16751*I16751</f>
        <v>62.3158375</v>
      </c>
    </row>
    <row r="16752" customFormat="false" ht="15" hidden="false" customHeight="false" outlineLevel="0" collapsed="false">
      <c r="A16752" s="28" t="n">
        <v>46278</v>
      </c>
      <c r="B16752" s="21" t="s">
        <v>134</v>
      </c>
      <c r="C16752" s="21" t="s">
        <v>139</v>
      </c>
      <c r="D16752" s="29" t="n">
        <v>227.46</v>
      </c>
      <c r="E16752" s="29" t="n">
        <f aca="false">D16752/10</f>
        <v>22.746</v>
      </c>
      <c r="F16752" s="29" t="n">
        <f aca="false">(E16752+Einstellungen!$B$20)*(1+Einstellungen!$B$10)</f>
        <v>49.26838</v>
      </c>
      <c r="G16752" s="21" t="str">
        <f aca="false">IF(F16752&lt;Einstellungen!$B$5,"ja","nein")</f>
        <v>nein</v>
      </c>
      <c r="H16752" s="21" t="s">
        <v>36</v>
      </c>
      <c r="I16752" s="29" t="n">
        <f aca="false">INDEX(Einstellungen!$B$27:$B$50,23)</f>
        <v>1.05</v>
      </c>
      <c r="J16752" s="29" t="n">
        <f aca="false">F16752*I16752</f>
        <v>51.731799</v>
      </c>
    </row>
    <row r="16753" customFormat="false" ht="15" hidden="false" customHeight="false" outlineLevel="0" collapsed="false">
      <c r="A16753" s="28" t="n">
        <v>46278</v>
      </c>
      <c r="B16753" s="21" t="s">
        <v>135</v>
      </c>
      <c r="C16753" s="21" t="s">
        <v>139</v>
      </c>
      <c r="D16753" s="29" t="n">
        <v>210.588</v>
      </c>
      <c r="E16753" s="29" t="n">
        <f aca="false">D16753/10</f>
        <v>21.0588</v>
      </c>
      <c r="F16753" s="29" t="n">
        <f aca="false">(E16753+Einstellungen!$B$20)*(1+Einstellungen!$B$10)</f>
        <v>47.260612</v>
      </c>
      <c r="G16753" s="21" t="str">
        <f aca="false">IF(F16753&lt;Einstellungen!$B$5,"ja","nein")</f>
        <v>nein</v>
      </c>
      <c r="H16753" s="21" t="s">
        <v>36</v>
      </c>
      <c r="I16753" s="29" t="n">
        <f aca="false">INDEX(Einstellungen!$B$27:$B$50,24)</f>
        <v>0.8</v>
      </c>
      <c r="J16753" s="29" t="n">
        <f aca="false">F16753*I16753</f>
        <v>37.8084896</v>
      </c>
    </row>
    <row r="16754" customFormat="false" ht="15" hidden="false" customHeight="false" outlineLevel="0" collapsed="false">
      <c r="A16754" s="28" t="n">
        <v>46279</v>
      </c>
      <c r="B16754" s="21" t="s">
        <v>111</v>
      </c>
      <c r="C16754" s="21" t="s">
        <v>140</v>
      </c>
      <c r="D16754" s="29" t="n">
        <v>201.705</v>
      </c>
      <c r="E16754" s="29" t="n">
        <f aca="false">D16754/10</f>
        <v>20.1705</v>
      </c>
      <c r="F16754" s="29" t="n">
        <f aca="false">(E16754+Einstellungen!$B$20)*(1+Einstellungen!$B$10)</f>
        <v>46.203535</v>
      </c>
      <c r="G16754" s="21" t="str">
        <f aca="false">IF(F16754&lt;Einstellungen!$B$5,"ja","nein")</f>
        <v>nein</v>
      </c>
      <c r="H16754" s="21" t="s">
        <v>36</v>
      </c>
      <c r="I16754" s="29" t="n">
        <f aca="false">INDEX(Einstellungen!$B$27:$B$50,1)</f>
        <v>0.6</v>
      </c>
      <c r="J16754" s="29" t="n">
        <f aca="false">F16754*I16754</f>
        <v>27.722121</v>
      </c>
    </row>
    <row r="16755" customFormat="false" ht="15" hidden="false" customHeight="false" outlineLevel="0" collapsed="false">
      <c r="A16755" s="28" t="n">
        <v>46279</v>
      </c>
      <c r="B16755" s="21" t="s">
        <v>113</v>
      </c>
      <c r="C16755" s="21" t="s">
        <v>140</v>
      </c>
      <c r="D16755" s="29" t="n">
        <v>187.892</v>
      </c>
      <c r="E16755" s="29" t="n">
        <f aca="false">D16755/10</f>
        <v>18.7892</v>
      </c>
      <c r="F16755" s="29" t="n">
        <f aca="false">(E16755+Einstellungen!$B$20)*(1+Einstellungen!$B$10)</f>
        <v>44.559788</v>
      </c>
      <c r="G16755" s="21" t="str">
        <f aca="false">IF(F16755&lt;Einstellungen!$B$5,"ja","nein")</f>
        <v>nein</v>
      </c>
      <c r="H16755" s="21" t="s">
        <v>36</v>
      </c>
      <c r="I16755" s="29" t="n">
        <f aca="false">INDEX(Einstellungen!$B$27:$B$50,2)</f>
        <v>0.5</v>
      </c>
      <c r="J16755" s="29" t="n">
        <f aca="false">F16755*I16755</f>
        <v>22.279894</v>
      </c>
    </row>
    <row r="16756" customFormat="false" ht="15" hidden="false" customHeight="false" outlineLevel="0" collapsed="false">
      <c r="A16756" s="28" t="n">
        <v>46279</v>
      </c>
      <c r="B16756" s="21" t="s">
        <v>114</v>
      </c>
      <c r="C16756" s="21" t="s">
        <v>140</v>
      </c>
      <c r="D16756" s="29" t="n">
        <v>184.173</v>
      </c>
      <c r="E16756" s="29" t="n">
        <f aca="false">D16756/10</f>
        <v>18.4173</v>
      </c>
      <c r="F16756" s="29" t="n">
        <f aca="false">(E16756+Einstellungen!$B$20)*(1+Einstellungen!$B$10)</f>
        <v>44.117227</v>
      </c>
      <c r="G16756" s="21" t="str">
        <f aca="false">IF(F16756&lt;Einstellungen!$B$5,"ja","nein")</f>
        <v>nein</v>
      </c>
      <c r="H16756" s="21" t="s">
        <v>36</v>
      </c>
      <c r="I16756" s="29" t="n">
        <f aca="false">INDEX(Einstellungen!$B$27:$B$50,3)</f>
        <v>0.45</v>
      </c>
      <c r="J16756" s="29" t="n">
        <f aca="false">F16756*I16756</f>
        <v>19.85275215</v>
      </c>
    </row>
    <row r="16757" customFormat="false" ht="15" hidden="false" customHeight="false" outlineLevel="0" collapsed="false">
      <c r="A16757" s="28" t="n">
        <v>46279</v>
      </c>
      <c r="B16757" s="21" t="s">
        <v>115</v>
      </c>
      <c r="C16757" s="21" t="s">
        <v>140</v>
      </c>
      <c r="D16757" s="29" t="n">
        <v>183.868</v>
      </c>
      <c r="E16757" s="29" t="n">
        <f aca="false">D16757/10</f>
        <v>18.3868</v>
      </c>
      <c r="F16757" s="29" t="n">
        <f aca="false">(E16757+Einstellungen!$B$20)*(1+Einstellungen!$B$10)</f>
        <v>44.080932</v>
      </c>
      <c r="G16757" s="21" t="str">
        <f aca="false">IF(F16757&lt;Einstellungen!$B$5,"ja","nein")</f>
        <v>nein</v>
      </c>
      <c r="H16757" s="21" t="s">
        <v>36</v>
      </c>
      <c r="I16757" s="29" t="n">
        <f aca="false">INDEX(Einstellungen!$B$27:$B$50,4)</f>
        <v>0.45</v>
      </c>
      <c r="J16757" s="29" t="n">
        <f aca="false">F16757*I16757</f>
        <v>19.8364194</v>
      </c>
    </row>
    <row r="16758" customFormat="false" ht="15" hidden="false" customHeight="false" outlineLevel="0" collapsed="false">
      <c r="A16758" s="28" t="n">
        <v>46279</v>
      </c>
      <c r="B16758" s="21" t="s">
        <v>116</v>
      </c>
      <c r="C16758" s="21" t="s">
        <v>140</v>
      </c>
      <c r="D16758" s="29" t="n">
        <v>183.755</v>
      </c>
      <c r="E16758" s="29" t="n">
        <f aca="false">D16758/10</f>
        <v>18.3755</v>
      </c>
      <c r="F16758" s="29" t="n">
        <f aca="false">(E16758+Einstellungen!$B$20)*(1+Einstellungen!$B$10)</f>
        <v>44.067485</v>
      </c>
      <c r="G16758" s="21" t="str">
        <f aca="false">IF(F16758&lt;Einstellungen!$B$5,"ja","nein")</f>
        <v>nein</v>
      </c>
      <c r="H16758" s="21" t="s">
        <v>36</v>
      </c>
      <c r="I16758" s="29" t="n">
        <f aca="false">INDEX(Einstellungen!$B$27:$B$50,5)</f>
        <v>0.45</v>
      </c>
      <c r="J16758" s="29" t="n">
        <f aca="false">F16758*I16758</f>
        <v>19.83036825</v>
      </c>
    </row>
    <row r="16759" customFormat="false" ht="15" hidden="false" customHeight="false" outlineLevel="0" collapsed="false">
      <c r="A16759" s="28" t="n">
        <v>46279</v>
      </c>
      <c r="B16759" s="21" t="s">
        <v>117</v>
      </c>
      <c r="C16759" s="21" t="s">
        <v>140</v>
      </c>
      <c r="D16759" s="29" t="n">
        <v>202.125</v>
      </c>
      <c r="E16759" s="29" t="n">
        <f aca="false">D16759/10</f>
        <v>20.2125</v>
      </c>
      <c r="F16759" s="29" t="n">
        <f aca="false">(E16759+Einstellungen!$B$20)*(1+Einstellungen!$B$10)</f>
        <v>46.253515</v>
      </c>
      <c r="G16759" s="21" t="str">
        <f aca="false">IF(F16759&lt;Einstellungen!$B$5,"ja","nein")</f>
        <v>nein</v>
      </c>
      <c r="H16759" s="21" t="s">
        <v>36</v>
      </c>
      <c r="I16759" s="29" t="n">
        <f aca="false">INDEX(Einstellungen!$B$27:$B$50,6)</f>
        <v>0.5</v>
      </c>
      <c r="J16759" s="29" t="n">
        <f aca="false">F16759*I16759</f>
        <v>23.1267575</v>
      </c>
    </row>
    <row r="16760" customFormat="false" ht="15" hidden="false" customHeight="false" outlineLevel="0" collapsed="false">
      <c r="A16760" s="28" t="n">
        <v>46279</v>
      </c>
      <c r="B16760" s="21" t="s">
        <v>118</v>
      </c>
      <c r="C16760" s="21" t="s">
        <v>140</v>
      </c>
      <c r="D16760" s="29" t="n">
        <v>254.692</v>
      </c>
      <c r="E16760" s="29" t="n">
        <f aca="false">D16760/10</f>
        <v>25.4692</v>
      </c>
      <c r="F16760" s="29" t="n">
        <f aca="false">(E16760+Einstellungen!$B$20)*(1+Einstellungen!$B$10)</f>
        <v>52.508988</v>
      </c>
      <c r="G16760" s="21" t="str">
        <f aca="false">IF(F16760&lt;Einstellungen!$B$5,"ja","nein")</f>
        <v>nein</v>
      </c>
      <c r="H16760" s="21" t="s">
        <v>36</v>
      </c>
      <c r="I16760" s="29" t="n">
        <f aca="false">INDEX(Einstellungen!$B$27:$B$50,7)</f>
        <v>0.7</v>
      </c>
      <c r="J16760" s="29" t="n">
        <f aca="false">F16760*I16760</f>
        <v>36.7562916</v>
      </c>
    </row>
    <row r="16761" customFormat="false" ht="15" hidden="false" customHeight="false" outlineLevel="0" collapsed="false">
      <c r="A16761" s="28" t="n">
        <v>46279</v>
      </c>
      <c r="B16761" s="21" t="s">
        <v>119</v>
      </c>
      <c r="C16761" s="21" t="s">
        <v>140</v>
      </c>
      <c r="D16761" s="29" t="n">
        <v>316.908</v>
      </c>
      <c r="E16761" s="29" t="n">
        <f aca="false">D16761/10</f>
        <v>31.6908</v>
      </c>
      <c r="F16761" s="29" t="n">
        <f aca="false">(E16761+Einstellungen!$B$20)*(1+Einstellungen!$B$10)</f>
        <v>59.912692</v>
      </c>
      <c r="G16761" s="21" t="str">
        <f aca="false">IF(F16761&lt;Einstellungen!$B$5,"ja","nein")</f>
        <v>nein</v>
      </c>
      <c r="H16761" s="21" t="s">
        <v>36</v>
      </c>
      <c r="I16761" s="29" t="n">
        <f aca="false">INDEX(Einstellungen!$B$27:$B$50,8)</f>
        <v>0.95</v>
      </c>
      <c r="J16761" s="29" t="n">
        <f aca="false">F16761*I16761</f>
        <v>56.9170574</v>
      </c>
    </row>
    <row r="16762" customFormat="false" ht="15" hidden="false" customHeight="false" outlineLevel="0" collapsed="false">
      <c r="A16762" s="28" t="n">
        <v>46279</v>
      </c>
      <c r="B16762" s="21" t="s">
        <v>120</v>
      </c>
      <c r="C16762" s="21" t="s">
        <v>140</v>
      </c>
      <c r="D16762" s="29" t="n">
        <v>299.6</v>
      </c>
      <c r="E16762" s="29" t="n">
        <f aca="false">D16762/10</f>
        <v>29.96</v>
      </c>
      <c r="F16762" s="29" t="n">
        <f aca="false">(E16762+Einstellungen!$B$20)*(1+Einstellungen!$B$10)</f>
        <v>57.85304</v>
      </c>
      <c r="G16762" s="21" t="str">
        <f aca="false">IF(F16762&lt;Einstellungen!$B$5,"ja","nein")</f>
        <v>nein</v>
      </c>
      <c r="H16762" s="21" t="s">
        <v>36</v>
      </c>
      <c r="I16762" s="29" t="n">
        <f aca="false">INDEX(Einstellungen!$B$27:$B$50,9)</f>
        <v>1.05</v>
      </c>
      <c r="J16762" s="29" t="n">
        <f aca="false">F16762*I16762</f>
        <v>60.745692</v>
      </c>
    </row>
    <row r="16763" customFormat="false" ht="15" hidden="false" customHeight="false" outlineLevel="0" collapsed="false">
      <c r="A16763" s="28" t="n">
        <v>46279</v>
      </c>
      <c r="B16763" s="21" t="s">
        <v>121</v>
      </c>
      <c r="C16763" s="21" t="s">
        <v>140</v>
      </c>
      <c r="D16763" s="29" t="n">
        <v>250.882</v>
      </c>
      <c r="E16763" s="29" t="n">
        <f aca="false">D16763/10</f>
        <v>25.0882</v>
      </c>
      <c r="F16763" s="29" t="n">
        <f aca="false">(E16763+Einstellungen!$B$20)*(1+Einstellungen!$B$10)</f>
        <v>52.055598</v>
      </c>
      <c r="G16763" s="21" t="str">
        <f aca="false">IF(F16763&lt;Einstellungen!$B$5,"ja","nein")</f>
        <v>nein</v>
      </c>
      <c r="H16763" s="21" t="s">
        <v>36</v>
      </c>
      <c r="I16763" s="29" t="n">
        <f aca="false">INDEX(Einstellungen!$B$27:$B$50,10)</f>
        <v>1.05</v>
      </c>
      <c r="J16763" s="29" t="n">
        <f aca="false">F16763*I16763</f>
        <v>54.6583779</v>
      </c>
    </row>
    <row r="16764" customFormat="false" ht="15" hidden="false" customHeight="false" outlineLevel="0" collapsed="false">
      <c r="A16764" s="28" t="n">
        <v>46279</v>
      </c>
      <c r="B16764" s="21" t="s">
        <v>122</v>
      </c>
      <c r="C16764" s="21" t="s">
        <v>140</v>
      </c>
      <c r="D16764" s="29" t="n">
        <v>211.83</v>
      </c>
      <c r="E16764" s="29" t="n">
        <f aca="false">D16764/10</f>
        <v>21.183</v>
      </c>
      <c r="F16764" s="29" t="n">
        <f aca="false">(E16764+Einstellungen!$B$20)*(1+Einstellungen!$B$10)</f>
        <v>47.40841</v>
      </c>
      <c r="G16764" s="21" t="str">
        <f aca="false">IF(F16764&lt;Einstellungen!$B$5,"ja","nein")</f>
        <v>nein</v>
      </c>
      <c r="H16764" s="21" t="s">
        <v>36</v>
      </c>
      <c r="I16764" s="29" t="n">
        <f aca="false">INDEX(Einstellungen!$B$27:$B$50,11)</f>
        <v>1.05</v>
      </c>
      <c r="J16764" s="29" t="n">
        <f aca="false">F16764*I16764</f>
        <v>49.7788305</v>
      </c>
    </row>
    <row r="16765" customFormat="false" ht="15" hidden="false" customHeight="false" outlineLevel="0" collapsed="false">
      <c r="A16765" s="28" t="n">
        <v>46279</v>
      </c>
      <c r="B16765" s="21" t="s">
        <v>123</v>
      </c>
      <c r="C16765" s="21" t="s">
        <v>140</v>
      </c>
      <c r="D16765" s="29" t="n">
        <v>196.8</v>
      </c>
      <c r="E16765" s="29" t="n">
        <f aca="false">D16765/10</f>
        <v>19.68</v>
      </c>
      <c r="F16765" s="29" t="n">
        <f aca="false">(E16765+Einstellungen!$B$20)*(1+Einstellungen!$B$10)</f>
        <v>45.61984</v>
      </c>
      <c r="G16765" s="21" t="str">
        <f aca="false">IF(F16765&lt;Einstellungen!$B$5,"ja","nein")</f>
        <v>nein</v>
      </c>
      <c r="H16765" s="21" t="s">
        <v>36</v>
      </c>
      <c r="I16765" s="29" t="n">
        <f aca="false">INDEX(Einstellungen!$B$27:$B$50,12)</f>
        <v>1.1</v>
      </c>
      <c r="J16765" s="29" t="n">
        <f aca="false">F16765*I16765</f>
        <v>50.181824</v>
      </c>
    </row>
    <row r="16766" customFormat="false" ht="15" hidden="false" customHeight="false" outlineLevel="0" collapsed="false">
      <c r="A16766" s="28" t="n">
        <v>46279</v>
      </c>
      <c r="B16766" s="21" t="s">
        <v>124</v>
      </c>
      <c r="C16766" s="21" t="s">
        <v>140</v>
      </c>
      <c r="D16766" s="29" t="n">
        <v>180.678</v>
      </c>
      <c r="E16766" s="29" t="n">
        <f aca="false">D16766/10</f>
        <v>18.0678</v>
      </c>
      <c r="F16766" s="29" t="n">
        <f aca="false">(E16766+Einstellungen!$B$20)*(1+Einstellungen!$B$10)</f>
        <v>43.701322</v>
      </c>
      <c r="G16766" s="21" t="str">
        <f aca="false">IF(F16766&lt;Einstellungen!$B$5,"ja","nein")</f>
        <v>nein</v>
      </c>
      <c r="H16766" s="21" t="s">
        <v>36</v>
      </c>
      <c r="I16766" s="29" t="n">
        <f aca="false">INDEX(Einstellungen!$B$27:$B$50,13)</f>
        <v>1.2</v>
      </c>
      <c r="J16766" s="29" t="n">
        <f aca="false">F16766*I16766</f>
        <v>52.4415864</v>
      </c>
    </row>
    <row r="16767" customFormat="false" ht="15" hidden="false" customHeight="false" outlineLevel="0" collapsed="false">
      <c r="A16767" s="28" t="n">
        <v>46279</v>
      </c>
      <c r="B16767" s="21" t="s">
        <v>125</v>
      </c>
      <c r="C16767" s="21" t="s">
        <v>140</v>
      </c>
      <c r="D16767" s="29" t="n">
        <v>166.255</v>
      </c>
      <c r="E16767" s="29" t="n">
        <f aca="false">D16767/10</f>
        <v>16.6255</v>
      </c>
      <c r="F16767" s="29" t="n">
        <f aca="false">(E16767+Einstellungen!$B$20)*(1+Einstellungen!$B$10)</f>
        <v>41.984985</v>
      </c>
      <c r="G16767" s="21" t="str">
        <f aca="false">IF(F16767&lt;Einstellungen!$B$5,"ja","nein")</f>
        <v>nein</v>
      </c>
      <c r="H16767" s="21" t="s">
        <v>36</v>
      </c>
      <c r="I16767" s="29" t="n">
        <f aca="false">INDEX(Einstellungen!$B$27:$B$50,14)</f>
        <v>1.15</v>
      </c>
      <c r="J16767" s="29" t="n">
        <f aca="false">F16767*I16767</f>
        <v>48.28273275</v>
      </c>
    </row>
    <row r="16768" customFormat="false" ht="15" hidden="false" customHeight="false" outlineLevel="0" collapsed="false">
      <c r="A16768" s="28" t="n">
        <v>46279</v>
      </c>
      <c r="B16768" s="21" t="s">
        <v>126</v>
      </c>
      <c r="C16768" s="21" t="s">
        <v>140</v>
      </c>
      <c r="D16768" s="29" t="n">
        <v>161.425</v>
      </c>
      <c r="E16768" s="29" t="n">
        <f aca="false">D16768/10</f>
        <v>16.1425</v>
      </c>
      <c r="F16768" s="29" t="n">
        <f aca="false">(E16768+Einstellungen!$B$20)*(1+Einstellungen!$B$10)</f>
        <v>41.410215</v>
      </c>
      <c r="G16768" s="21" t="str">
        <f aca="false">IF(F16768&lt;Einstellungen!$B$5,"ja","nein")</f>
        <v>nein</v>
      </c>
      <c r="H16768" s="21" t="s">
        <v>36</v>
      </c>
      <c r="I16768" s="29" t="n">
        <f aca="false">INDEX(Einstellungen!$B$27:$B$50,15)</f>
        <v>1</v>
      </c>
      <c r="J16768" s="29" t="n">
        <f aca="false">F16768*I16768</f>
        <v>41.410215</v>
      </c>
    </row>
    <row r="16769" customFormat="false" ht="15" hidden="false" customHeight="false" outlineLevel="0" collapsed="false">
      <c r="A16769" s="28" t="n">
        <v>46279</v>
      </c>
      <c r="B16769" s="21" t="s">
        <v>127</v>
      </c>
      <c r="C16769" s="21" t="s">
        <v>140</v>
      </c>
      <c r="D16769" s="29" t="n">
        <v>164.9</v>
      </c>
      <c r="E16769" s="29" t="n">
        <f aca="false">D16769/10</f>
        <v>16.49</v>
      </c>
      <c r="F16769" s="29" t="n">
        <f aca="false">(E16769+Einstellungen!$B$20)*(1+Einstellungen!$B$10)</f>
        <v>41.82374</v>
      </c>
      <c r="G16769" s="21" t="str">
        <f aca="false">IF(F16769&lt;Einstellungen!$B$5,"ja","nein")</f>
        <v>nein</v>
      </c>
      <c r="H16769" s="21" t="s">
        <v>36</v>
      </c>
      <c r="I16769" s="29" t="n">
        <f aca="false">INDEX(Einstellungen!$B$27:$B$50,16)</f>
        <v>0.95</v>
      </c>
      <c r="J16769" s="29" t="n">
        <f aca="false">F16769*I16769</f>
        <v>39.732553</v>
      </c>
    </row>
    <row r="16770" customFormat="false" ht="15" hidden="false" customHeight="false" outlineLevel="0" collapsed="false">
      <c r="A16770" s="28" t="n">
        <v>46279</v>
      </c>
      <c r="B16770" s="21" t="s">
        <v>128</v>
      </c>
      <c r="C16770" s="21" t="s">
        <v>140</v>
      </c>
      <c r="D16770" s="29" t="n">
        <v>180.648</v>
      </c>
      <c r="E16770" s="29" t="n">
        <f aca="false">D16770/10</f>
        <v>18.0648</v>
      </c>
      <c r="F16770" s="29" t="n">
        <f aca="false">(E16770+Einstellungen!$B$20)*(1+Einstellungen!$B$10)</f>
        <v>43.697752</v>
      </c>
      <c r="G16770" s="21" t="str">
        <f aca="false">IF(F16770&lt;Einstellungen!$B$5,"ja","nein")</f>
        <v>nein</v>
      </c>
      <c r="H16770" s="21" t="s">
        <v>36</v>
      </c>
      <c r="I16770" s="29" t="n">
        <f aca="false">INDEX(Einstellungen!$B$27:$B$50,17)</f>
        <v>0.95</v>
      </c>
      <c r="J16770" s="29" t="n">
        <f aca="false">F16770*I16770</f>
        <v>41.5128644</v>
      </c>
    </row>
    <row r="16771" customFormat="false" ht="15" hidden="false" customHeight="false" outlineLevel="0" collapsed="false">
      <c r="A16771" s="28" t="n">
        <v>46279</v>
      </c>
      <c r="B16771" s="21" t="s">
        <v>129</v>
      </c>
      <c r="C16771" s="21" t="s">
        <v>140</v>
      </c>
      <c r="D16771" s="29" t="n">
        <v>233.667</v>
      </c>
      <c r="E16771" s="29" t="n">
        <f aca="false">D16771/10</f>
        <v>23.3667</v>
      </c>
      <c r="F16771" s="29" t="n">
        <f aca="false">(E16771+Einstellungen!$B$20)*(1+Einstellungen!$B$10)</f>
        <v>50.007013</v>
      </c>
      <c r="G16771" s="21" t="str">
        <f aca="false">IF(F16771&lt;Einstellungen!$B$5,"ja","nein")</f>
        <v>nein</v>
      </c>
      <c r="H16771" s="21" t="s">
        <v>36</v>
      </c>
      <c r="I16771" s="29" t="n">
        <f aca="false">INDEX(Einstellungen!$B$27:$B$50,18)</f>
        <v>1.1</v>
      </c>
      <c r="J16771" s="29" t="n">
        <f aca="false">F16771*I16771</f>
        <v>55.0077143</v>
      </c>
    </row>
    <row r="16772" customFormat="false" ht="15" hidden="false" customHeight="false" outlineLevel="0" collapsed="false">
      <c r="A16772" s="28" t="n">
        <v>46279</v>
      </c>
      <c r="B16772" s="21" t="s">
        <v>130</v>
      </c>
      <c r="C16772" s="21" t="s">
        <v>140</v>
      </c>
      <c r="D16772" s="29" t="n">
        <v>400.09</v>
      </c>
      <c r="E16772" s="29" t="n">
        <f aca="false">D16772/10</f>
        <v>40.009</v>
      </c>
      <c r="F16772" s="29" t="n">
        <f aca="false">(E16772+Einstellungen!$B$20)*(1+Einstellungen!$B$10)</f>
        <v>69.81135</v>
      </c>
      <c r="G16772" s="21" t="str">
        <f aca="false">IF(F16772&lt;Einstellungen!$B$5,"ja","nein")</f>
        <v>nein</v>
      </c>
      <c r="H16772" s="21" t="s">
        <v>36</v>
      </c>
      <c r="I16772" s="29" t="n">
        <f aca="false">INDEX(Einstellungen!$B$27:$B$50,19)</f>
        <v>1.35</v>
      </c>
      <c r="J16772" s="29" t="n">
        <f aca="false">F16772*I16772</f>
        <v>94.2453225</v>
      </c>
    </row>
    <row r="16773" customFormat="false" ht="15" hidden="false" customHeight="false" outlineLevel="0" collapsed="false">
      <c r="A16773" s="28" t="n">
        <v>46279</v>
      </c>
      <c r="B16773" s="21" t="s">
        <v>131</v>
      </c>
      <c r="C16773" s="21" t="s">
        <v>140</v>
      </c>
      <c r="D16773" s="29" t="n">
        <v>697.308</v>
      </c>
      <c r="E16773" s="29" t="n">
        <f aca="false">D16773/10</f>
        <v>69.7308</v>
      </c>
      <c r="F16773" s="29" t="n">
        <f aca="false">(E16773+Einstellungen!$B$20)*(1+Einstellungen!$B$10)</f>
        <v>105.180292</v>
      </c>
      <c r="G16773" s="21" t="str">
        <f aca="false">IF(F16773&lt;Einstellungen!$B$5,"ja","nein")</f>
        <v>nein</v>
      </c>
      <c r="H16773" s="21" t="s">
        <v>36</v>
      </c>
      <c r="I16773" s="29" t="n">
        <f aca="false">INDEX(Einstellungen!$B$27:$B$50,20)</f>
        <v>1.45</v>
      </c>
      <c r="J16773" s="29" t="n">
        <f aca="false">F16773*I16773</f>
        <v>152.5114234</v>
      </c>
    </row>
    <row r="16774" customFormat="false" ht="15" hidden="false" customHeight="false" outlineLevel="0" collapsed="false">
      <c r="A16774" s="28" t="n">
        <v>46279</v>
      </c>
      <c r="B16774" s="21" t="s">
        <v>132</v>
      </c>
      <c r="C16774" s="21" t="s">
        <v>140</v>
      </c>
      <c r="D16774" s="29" t="n">
        <v>526.102</v>
      </c>
      <c r="E16774" s="29" t="n">
        <f aca="false">D16774/10</f>
        <v>52.6102</v>
      </c>
      <c r="F16774" s="29" t="n">
        <f aca="false">(E16774+Einstellungen!$B$20)*(1+Einstellungen!$B$10)</f>
        <v>84.806778</v>
      </c>
      <c r="G16774" s="21" t="str">
        <f aca="false">IF(F16774&lt;Einstellungen!$B$5,"ja","nein")</f>
        <v>nein</v>
      </c>
      <c r="H16774" s="21" t="s">
        <v>36</v>
      </c>
      <c r="I16774" s="29" t="n">
        <f aca="false">INDEX(Einstellungen!$B$27:$B$50,21)</f>
        <v>1.4</v>
      </c>
      <c r="J16774" s="29" t="n">
        <f aca="false">F16774*I16774</f>
        <v>118.7294892</v>
      </c>
    </row>
    <row r="16775" customFormat="false" ht="15" hidden="false" customHeight="false" outlineLevel="0" collapsed="false">
      <c r="A16775" s="28" t="n">
        <v>46279</v>
      </c>
      <c r="B16775" s="21" t="s">
        <v>133</v>
      </c>
      <c r="C16775" s="21" t="s">
        <v>140</v>
      </c>
      <c r="D16775" s="29" t="n">
        <v>300.395</v>
      </c>
      <c r="E16775" s="29" t="n">
        <f aca="false">D16775/10</f>
        <v>30.0395</v>
      </c>
      <c r="F16775" s="29" t="n">
        <f aca="false">(E16775+Einstellungen!$B$20)*(1+Einstellungen!$B$10)</f>
        <v>57.947645</v>
      </c>
      <c r="G16775" s="21" t="str">
        <f aca="false">IF(F16775&lt;Einstellungen!$B$5,"ja","nein")</f>
        <v>nein</v>
      </c>
      <c r="H16775" s="21" t="s">
        <v>36</v>
      </c>
      <c r="I16775" s="29" t="n">
        <f aca="false">INDEX(Einstellungen!$B$27:$B$50,22)</f>
        <v>1.25</v>
      </c>
      <c r="J16775" s="29" t="n">
        <f aca="false">F16775*I16775</f>
        <v>72.43455625</v>
      </c>
    </row>
    <row r="16776" customFormat="false" ht="15" hidden="false" customHeight="false" outlineLevel="0" collapsed="false">
      <c r="A16776" s="28" t="n">
        <v>46279</v>
      </c>
      <c r="B16776" s="21" t="s">
        <v>134</v>
      </c>
      <c r="C16776" s="21" t="s">
        <v>140</v>
      </c>
      <c r="D16776" s="29" t="n">
        <v>246.752</v>
      </c>
      <c r="E16776" s="29" t="n">
        <f aca="false">D16776/10</f>
        <v>24.6752</v>
      </c>
      <c r="F16776" s="29" t="n">
        <f aca="false">(E16776+Einstellungen!$B$20)*(1+Einstellungen!$B$10)</f>
        <v>51.564128</v>
      </c>
      <c r="G16776" s="21" t="str">
        <f aca="false">IF(F16776&lt;Einstellungen!$B$5,"ja","nein")</f>
        <v>nein</v>
      </c>
      <c r="H16776" s="21" t="s">
        <v>36</v>
      </c>
      <c r="I16776" s="29" t="n">
        <f aca="false">INDEX(Einstellungen!$B$27:$B$50,23)</f>
        <v>1.05</v>
      </c>
      <c r="J16776" s="29" t="n">
        <f aca="false">F16776*I16776</f>
        <v>54.1423344</v>
      </c>
    </row>
    <row r="16777" customFormat="false" ht="15" hidden="false" customHeight="false" outlineLevel="0" collapsed="false">
      <c r="A16777" s="28" t="n">
        <v>46279</v>
      </c>
      <c r="B16777" s="21" t="s">
        <v>135</v>
      </c>
      <c r="C16777" s="21" t="s">
        <v>140</v>
      </c>
      <c r="D16777" s="29" t="n">
        <v>224.637</v>
      </c>
      <c r="E16777" s="29" t="n">
        <f aca="false">D16777/10</f>
        <v>22.4637</v>
      </c>
      <c r="F16777" s="29" t="n">
        <f aca="false">(E16777+Einstellungen!$B$20)*(1+Einstellungen!$B$10)</f>
        <v>48.932443</v>
      </c>
      <c r="G16777" s="21" t="str">
        <f aca="false">IF(F16777&lt;Einstellungen!$B$5,"ja","nein")</f>
        <v>nein</v>
      </c>
      <c r="H16777" s="21" t="s">
        <v>36</v>
      </c>
      <c r="I16777" s="29" t="n">
        <f aca="false">INDEX(Einstellungen!$B$27:$B$50,24)</f>
        <v>0.8</v>
      </c>
      <c r="J16777" s="29" t="n">
        <f aca="false">F16777*I16777</f>
        <v>39.1459544</v>
      </c>
    </row>
    <row r="16778" customFormat="false" ht="15" hidden="false" customHeight="false" outlineLevel="0" collapsed="false">
      <c r="A16778" s="28" t="n">
        <v>46280</v>
      </c>
      <c r="B16778" s="21" t="s">
        <v>111</v>
      </c>
      <c r="C16778" s="21" t="s">
        <v>141</v>
      </c>
      <c r="D16778" s="29" t="n">
        <v>208.887</v>
      </c>
      <c r="E16778" s="29" t="n">
        <f aca="false">D16778/10</f>
        <v>20.8887</v>
      </c>
      <c r="F16778" s="29" t="n">
        <f aca="false">(E16778+Einstellungen!$B$20)*(1+Einstellungen!$B$10)</f>
        <v>47.058193</v>
      </c>
      <c r="G16778" s="21" t="str">
        <f aca="false">IF(F16778&lt;Einstellungen!$B$5,"ja","nein")</f>
        <v>nein</v>
      </c>
      <c r="H16778" s="21" t="s">
        <v>36</v>
      </c>
      <c r="I16778" s="29" t="n">
        <f aca="false">INDEX(Einstellungen!$B$27:$B$50,1)</f>
        <v>0.6</v>
      </c>
      <c r="J16778" s="29" t="n">
        <f aca="false">F16778*I16778</f>
        <v>28.2349158</v>
      </c>
    </row>
    <row r="16779" customFormat="false" ht="15" hidden="false" customHeight="false" outlineLevel="0" collapsed="false">
      <c r="A16779" s="28" t="n">
        <v>46280</v>
      </c>
      <c r="B16779" s="21" t="s">
        <v>113</v>
      </c>
      <c r="C16779" s="21" t="s">
        <v>141</v>
      </c>
      <c r="D16779" s="29" t="n">
        <v>198.015</v>
      </c>
      <c r="E16779" s="29" t="n">
        <f aca="false">D16779/10</f>
        <v>19.8015</v>
      </c>
      <c r="F16779" s="29" t="n">
        <f aca="false">(E16779+Einstellungen!$B$20)*(1+Einstellungen!$B$10)</f>
        <v>45.764425</v>
      </c>
      <c r="G16779" s="21" t="str">
        <f aca="false">IF(F16779&lt;Einstellungen!$B$5,"ja","nein")</f>
        <v>nein</v>
      </c>
      <c r="H16779" s="21" t="s">
        <v>36</v>
      </c>
      <c r="I16779" s="29" t="n">
        <f aca="false">INDEX(Einstellungen!$B$27:$B$50,2)</f>
        <v>0.5</v>
      </c>
      <c r="J16779" s="29" t="n">
        <f aca="false">F16779*I16779</f>
        <v>22.8822125</v>
      </c>
    </row>
    <row r="16780" customFormat="false" ht="15" hidden="false" customHeight="false" outlineLevel="0" collapsed="false">
      <c r="A16780" s="28" t="n">
        <v>46280</v>
      </c>
      <c r="B16780" s="21" t="s">
        <v>114</v>
      </c>
      <c r="C16780" s="21" t="s">
        <v>141</v>
      </c>
      <c r="D16780" s="29" t="n">
        <v>188.352</v>
      </c>
      <c r="E16780" s="29" t="n">
        <f aca="false">D16780/10</f>
        <v>18.8352</v>
      </c>
      <c r="F16780" s="29" t="n">
        <f aca="false">(E16780+Einstellungen!$B$20)*(1+Einstellungen!$B$10)</f>
        <v>44.614528</v>
      </c>
      <c r="G16780" s="21" t="str">
        <f aca="false">IF(F16780&lt;Einstellungen!$B$5,"ja","nein")</f>
        <v>nein</v>
      </c>
      <c r="H16780" s="21" t="s">
        <v>36</v>
      </c>
      <c r="I16780" s="29" t="n">
        <f aca="false">INDEX(Einstellungen!$B$27:$B$50,3)</f>
        <v>0.45</v>
      </c>
      <c r="J16780" s="29" t="n">
        <f aca="false">F16780*I16780</f>
        <v>20.0765376</v>
      </c>
    </row>
    <row r="16781" customFormat="false" ht="15" hidden="false" customHeight="false" outlineLevel="0" collapsed="false">
      <c r="A16781" s="28" t="n">
        <v>46280</v>
      </c>
      <c r="B16781" s="21" t="s">
        <v>115</v>
      </c>
      <c r="C16781" s="21" t="s">
        <v>141</v>
      </c>
      <c r="D16781" s="29" t="n">
        <v>185.655</v>
      </c>
      <c r="E16781" s="29" t="n">
        <f aca="false">D16781/10</f>
        <v>18.5655</v>
      </c>
      <c r="F16781" s="29" t="n">
        <f aca="false">(E16781+Einstellungen!$B$20)*(1+Einstellungen!$B$10)</f>
        <v>44.293585</v>
      </c>
      <c r="G16781" s="21" t="str">
        <f aca="false">IF(F16781&lt;Einstellungen!$B$5,"ja","nein")</f>
        <v>nein</v>
      </c>
      <c r="H16781" s="21" t="s">
        <v>36</v>
      </c>
      <c r="I16781" s="29" t="n">
        <f aca="false">INDEX(Einstellungen!$B$27:$B$50,4)</f>
        <v>0.45</v>
      </c>
      <c r="J16781" s="29" t="n">
        <f aca="false">F16781*I16781</f>
        <v>19.93211325</v>
      </c>
    </row>
    <row r="16782" customFormat="false" ht="15" hidden="false" customHeight="false" outlineLevel="0" collapsed="false">
      <c r="A16782" s="28" t="n">
        <v>46280</v>
      </c>
      <c r="B16782" s="21" t="s">
        <v>116</v>
      </c>
      <c r="C16782" s="21" t="s">
        <v>141</v>
      </c>
      <c r="D16782" s="29" t="n">
        <v>183.55</v>
      </c>
      <c r="E16782" s="29" t="n">
        <f aca="false">D16782/10</f>
        <v>18.355</v>
      </c>
      <c r="F16782" s="29" t="n">
        <f aca="false">(E16782+Einstellungen!$B$20)*(1+Einstellungen!$B$10)</f>
        <v>44.04309</v>
      </c>
      <c r="G16782" s="21" t="str">
        <f aca="false">IF(F16782&lt;Einstellungen!$B$5,"ja","nein")</f>
        <v>nein</v>
      </c>
      <c r="H16782" s="21" t="s">
        <v>36</v>
      </c>
      <c r="I16782" s="29" t="n">
        <f aca="false">INDEX(Einstellungen!$B$27:$B$50,5)</f>
        <v>0.45</v>
      </c>
      <c r="J16782" s="29" t="n">
        <f aca="false">F16782*I16782</f>
        <v>19.8193905</v>
      </c>
    </row>
    <row r="16783" customFormat="false" ht="15" hidden="false" customHeight="false" outlineLevel="0" collapsed="false">
      <c r="A16783" s="28" t="n">
        <v>46280</v>
      </c>
      <c r="B16783" s="21" t="s">
        <v>117</v>
      </c>
      <c r="C16783" s="21" t="s">
        <v>141</v>
      </c>
      <c r="D16783" s="29" t="n">
        <v>196.757</v>
      </c>
      <c r="E16783" s="29" t="n">
        <f aca="false">D16783/10</f>
        <v>19.6757</v>
      </c>
      <c r="F16783" s="29" t="n">
        <f aca="false">(E16783+Einstellungen!$B$20)*(1+Einstellungen!$B$10)</f>
        <v>45.614723</v>
      </c>
      <c r="G16783" s="21" t="str">
        <f aca="false">IF(F16783&lt;Einstellungen!$B$5,"ja","nein")</f>
        <v>nein</v>
      </c>
      <c r="H16783" s="21" t="s">
        <v>36</v>
      </c>
      <c r="I16783" s="29" t="n">
        <f aca="false">INDEX(Einstellungen!$B$27:$B$50,6)</f>
        <v>0.5</v>
      </c>
      <c r="J16783" s="29" t="n">
        <f aca="false">F16783*I16783</f>
        <v>22.8073615</v>
      </c>
    </row>
    <row r="16784" customFormat="false" ht="15" hidden="false" customHeight="false" outlineLevel="0" collapsed="false">
      <c r="A16784" s="28" t="n">
        <v>46280</v>
      </c>
      <c r="B16784" s="21" t="s">
        <v>118</v>
      </c>
      <c r="C16784" s="21" t="s">
        <v>141</v>
      </c>
      <c r="D16784" s="29" t="n">
        <v>237.425</v>
      </c>
      <c r="E16784" s="29" t="n">
        <f aca="false">D16784/10</f>
        <v>23.7425</v>
      </c>
      <c r="F16784" s="29" t="n">
        <f aca="false">(E16784+Einstellungen!$B$20)*(1+Einstellungen!$B$10)</f>
        <v>50.454215</v>
      </c>
      <c r="G16784" s="21" t="str">
        <f aca="false">IF(F16784&lt;Einstellungen!$B$5,"ja","nein")</f>
        <v>nein</v>
      </c>
      <c r="H16784" s="21" t="s">
        <v>36</v>
      </c>
      <c r="I16784" s="29" t="n">
        <f aca="false">INDEX(Einstellungen!$B$27:$B$50,7)</f>
        <v>0.7</v>
      </c>
      <c r="J16784" s="29" t="n">
        <f aca="false">F16784*I16784</f>
        <v>35.3179505</v>
      </c>
    </row>
    <row r="16785" customFormat="false" ht="15" hidden="false" customHeight="false" outlineLevel="0" collapsed="false">
      <c r="A16785" s="28" t="n">
        <v>46280</v>
      </c>
      <c r="B16785" s="21" t="s">
        <v>119</v>
      </c>
      <c r="C16785" s="21" t="s">
        <v>141</v>
      </c>
      <c r="D16785" s="29" t="n">
        <v>262.077</v>
      </c>
      <c r="E16785" s="29" t="n">
        <f aca="false">D16785/10</f>
        <v>26.2077</v>
      </c>
      <c r="F16785" s="29" t="n">
        <f aca="false">(E16785+Einstellungen!$B$20)*(1+Einstellungen!$B$10)</f>
        <v>53.387803</v>
      </c>
      <c r="G16785" s="21" t="str">
        <f aca="false">IF(F16785&lt;Einstellungen!$B$5,"ja","nein")</f>
        <v>nein</v>
      </c>
      <c r="H16785" s="21" t="s">
        <v>36</v>
      </c>
      <c r="I16785" s="29" t="n">
        <f aca="false">INDEX(Einstellungen!$B$27:$B$50,8)</f>
        <v>0.95</v>
      </c>
      <c r="J16785" s="29" t="n">
        <f aca="false">F16785*I16785</f>
        <v>50.71841285</v>
      </c>
    </row>
    <row r="16786" customFormat="false" ht="15" hidden="false" customHeight="false" outlineLevel="0" collapsed="false">
      <c r="A16786" s="28" t="n">
        <v>46280</v>
      </c>
      <c r="B16786" s="21" t="s">
        <v>120</v>
      </c>
      <c r="C16786" s="21" t="s">
        <v>141</v>
      </c>
      <c r="D16786" s="29" t="n">
        <v>233.113</v>
      </c>
      <c r="E16786" s="29" t="n">
        <f aca="false">D16786/10</f>
        <v>23.3113</v>
      </c>
      <c r="F16786" s="29" t="n">
        <f aca="false">(E16786+Einstellungen!$B$20)*(1+Einstellungen!$B$10)</f>
        <v>49.941087</v>
      </c>
      <c r="G16786" s="21" t="str">
        <f aca="false">IF(F16786&lt;Einstellungen!$B$5,"ja","nein")</f>
        <v>nein</v>
      </c>
      <c r="H16786" s="21" t="s">
        <v>36</v>
      </c>
      <c r="I16786" s="29" t="n">
        <f aca="false">INDEX(Einstellungen!$B$27:$B$50,9)</f>
        <v>1.05</v>
      </c>
      <c r="J16786" s="29" t="n">
        <f aca="false">F16786*I16786</f>
        <v>52.43814135</v>
      </c>
    </row>
    <row r="16787" customFormat="false" ht="15" hidden="false" customHeight="false" outlineLevel="0" collapsed="false">
      <c r="A16787" s="28" t="n">
        <v>46280</v>
      </c>
      <c r="B16787" s="21" t="s">
        <v>121</v>
      </c>
      <c r="C16787" s="21" t="s">
        <v>141</v>
      </c>
      <c r="D16787" s="29" t="n">
        <v>196.395</v>
      </c>
      <c r="E16787" s="29" t="n">
        <f aca="false">D16787/10</f>
        <v>19.6395</v>
      </c>
      <c r="F16787" s="29" t="n">
        <f aca="false">(E16787+Einstellungen!$B$20)*(1+Einstellungen!$B$10)</f>
        <v>45.571645</v>
      </c>
      <c r="G16787" s="21" t="str">
        <f aca="false">IF(F16787&lt;Einstellungen!$B$5,"ja","nein")</f>
        <v>nein</v>
      </c>
      <c r="H16787" s="21" t="s">
        <v>36</v>
      </c>
      <c r="I16787" s="29" t="n">
        <f aca="false">INDEX(Einstellungen!$B$27:$B$50,10)</f>
        <v>1.05</v>
      </c>
      <c r="J16787" s="29" t="n">
        <f aca="false">F16787*I16787</f>
        <v>47.85022725</v>
      </c>
    </row>
    <row r="16788" customFormat="false" ht="15" hidden="false" customHeight="false" outlineLevel="0" collapsed="false">
      <c r="A16788" s="28" t="n">
        <v>46280</v>
      </c>
      <c r="B16788" s="21" t="s">
        <v>122</v>
      </c>
      <c r="C16788" s="21" t="s">
        <v>141</v>
      </c>
      <c r="D16788" s="29" t="n">
        <v>145.96</v>
      </c>
      <c r="E16788" s="29" t="n">
        <f aca="false">D16788/10</f>
        <v>14.596</v>
      </c>
      <c r="F16788" s="29" t="n">
        <f aca="false">(E16788+Einstellungen!$B$20)*(1+Einstellungen!$B$10)</f>
        <v>39.56988</v>
      </c>
      <c r="G16788" s="21" t="str">
        <f aca="false">IF(F16788&lt;Einstellungen!$B$5,"ja","nein")</f>
        <v>nein</v>
      </c>
      <c r="H16788" s="21" t="s">
        <v>36</v>
      </c>
      <c r="I16788" s="29" t="n">
        <f aca="false">INDEX(Einstellungen!$B$27:$B$50,11)</f>
        <v>1.05</v>
      </c>
      <c r="J16788" s="29" t="n">
        <f aca="false">F16788*I16788</f>
        <v>41.548374</v>
      </c>
    </row>
    <row r="16789" customFormat="false" ht="15" hidden="false" customHeight="false" outlineLevel="0" collapsed="false">
      <c r="A16789" s="28" t="n">
        <v>46280</v>
      </c>
      <c r="B16789" s="21" t="s">
        <v>123</v>
      </c>
      <c r="C16789" s="21" t="s">
        <v>141</v>
      </c>
      <c r="D16789" s="29" t="n">
        <v>78.87</v>
      </c>
      <c r="E16789" s="29" t="n">
        <f aca="false">D16789/10</f>
        <v>7.887</v>
      </c>
      <c r="F16789" s="29" t="n">
        <f aca="false">(E16789+Einstellungen!$B$20)*(1+Einstellungen!$B$10)</f>
        <v>31.58617</v>
      </c>
      <c r="G16789" s="21" t="str">
        <f aca="false">IF(F16789&lt;Einstellungen!$B$5,"ja","nein")</f>
        <v>nein</v>
      </c>
      <c r="H16789" s="21" t="s">
        <v>36</v>
      </c>
      <c r="I16789" s="29" t="n">
        <f aca="false">INDEX(Einstellungen!$B$27:$B$50,12)</f>
        <v>1.1</v>
      </c>
      <c r="J16789" s="29" t="n">
        <f aca="false">F16789*I16789</f>
        <v>34.744787</v>
      </c>
    </row>
    <row r="16790" customFormat="false" ht="15" hidden="false" customHeight="false" outlineLevel="0" collapsed="false">
      <c r="A16790" s="28" t="n">
        <v>46280</v>
      </c>
      <c r="B16790" s="21" t="s">
        <v>124</v>
      </c>
      <c r="C16790" s="21" t="s">
        <v>141</v>
      </c>
      <c r="D16790" s="29" t="n">
        <v>44.468</v>
      </c>
      <c r="E16790" s="29" t="n">
        <f aca="false">D16790/10</f>
        <v>4.4468</v>
      </c>
      <c r="F16790" s="29" t="n">
        <f aca="false">(E16790+Einstellungen!$B$20)*(1+Einstellungen!$B$10)</f>
        <v>27.492332</v>
      </c>
      <c r="G16790" s="21" t="str">
        <f aca="false">IF(F16790&lt;Einstellungen!$B$5,"ja","nein")</f>
        <v>ja</v>
      </c>
      <c r="H16790" s="21" t="s">
        <v>36</v>
      </c>
      <c r="I16790" s="29" t="n">
        <f aca="false">INDEX(Einstellungen!$B$27:$B$50,13)</f>
        <v>1.2</v>
      </c>
      <c r="J16790" s="29" t="n">
        <f aca="false">F16790*I16790</f>
        <v>32.9907984</v>
      </c>
    </row>
    <row r="16791" customFormat="false" ht="15" hidden="false" customHeight="false" outlineLevel="0" collapsed="false">
      <c r="A16791" s="28" t="n">
        <v>46280</v>
      </c>
      <c r="B16791" s="21" t="s">
        <v>125</v>
      </c>
      <c r="C16791" s="21" t="s">
        <v>141</v>
      </c>
      <c r="D16791" s="29" t="n">
        <v>29.5</v>
      </c>
      <c r="E16791" s="29" t="n">
        <f aca="false">D16791/10</f>
        <v>2.95</v>
      </c>
      <c r="F16791" s="29" t="n">
        <f aca="false">(E16791+Einstellungen!$B$20)*(1+Einstellungen!$B$10)</f>
        <v>25.71114</v>
      </c>
      <c r="G16791" s="21" t="str">
        <f aca="false">IF(F16791&lt;Einstellungen!$B$5,"ja","nein")</f>
        <v>ja</v>
      </c>
      <c r="H16791" s="21" t="s">
        <v>36</v>
      </c>
      <c r="I16791" s="29" t="n">
        <f aca="false">INDEX(Einstellungen!$B$27:$B$50,14)</f>
        <v>1.15</v>
      </c>
      <c r="J16791" s="29" t="n">
        <f aca="false">F16791*I16791</f>
        <v>29.567811</v>
      </c>
    </row>
    <row r="16792" customFormat="false" ht="15" hidden="false" customHeight="false" outlineLevel="0" collapsed="false">
      <c r="A16792" s="28" t="n">
        <v>46280</v>
      </c>
      <c r="B16792" s="21" t="s">
        <v>126</v>
      </c>
      <c r="C16792" s="21" t="s">
        <v>141</v>
      </c>
      <c r="D16792" s="29" t="n">
        <v>46.2</v>
      </c>
      <c r="E16792" s="29" t="n">
        <f aca="false">D16792/10</f>
        <v>4.62</v>
      </c>
      <c r="F16792" s="29" t="n">
        <f aca="false">(E16792+Einstellungen!$B$20)*(1+Einstellungen!$B$10)</f>
        <v>27.69844</v>
      </c>
      <c r="G16792" s="21" t="str">
        <f aca="false">IF(F16792&lt;Einstellungen!$B$5,"ja","nein")</f>
        <v>ja</v>
      </c>
      <c r="H16792" s="21" t="s">
        <v>36</v>
      </c>
      <c r="I16792" s="29" t="n">
        <f aca="false">INDEX(Einstellungen!$B$27:$B$50,15)</f>
        <v>1</v>
      </c>
      <c r="J16792" s="29" t="n">
        <f aca="false">F16792*I16792</f>
        <v>27.69844</v>
      </c>
    </row>
    <row r="16793" customFormat="false" ht="15" hidden="false" customHeight="false" outlineLevel="0" collapsed="false">
      <c r="A16793" s="28" t="n">
        <v>46280</v>
      </c>
      <c r="B16793" s="21" t="s">
        <v>127</v>
      </c>
      <c r="C16793" s="21" t="s">
        <v>141</v>
      </c>
      <c r="D16793" s="29" t="n">
        <v>103.692</v>
      </c>
      <c r="E16793" s="29" t="n">
        <f aca="false">D16793/10</f>
        <v>10.3692</v>
      </c>
      <c r="F16793" s="29" t="n">
        <f aca="false">(E16793+Einstellungen!$B$20)*(1+Einstellungen!$B$10)</f>
        <v>34.539988</v>
      </c>
      <c r="G16793" s="21" t="str">
        <f aca="false">IF(F16793&lt;Einstellungen!$B$5,"ja","nein")</f>
        <v>nein</v>
      </c>
      <c r="H16793" s="21" t="s">
        <v>36</v>
      </c>
      <c r="I16793" s="29" t="n">
        <f aca="false">INDEX(Einstellungen!$B$27:$B$50,16)</f>
        <v>0.95</v>
      </c>
      <c r="J16793" s="29" t="n">
        <f aca="false">F16793*I16793</f>
        <v>32.8129886</v>
      </c>
    </row>
    <row r="16794" customFormat="false" ht="15" hidden="false" customHeight="false" outlineLevel="0" collapsed="false">
      <c r="A16794" s="28" t="n">
        <v>46280</v>
      </c>
      <c r="B16794" s="21" t="s">
        <v>128</v>
      </c>
      <c r="C16794" s="21" t="s">
        <v>141</v>
      </c>
      <c r="D16794" s="29" t="n">
        <v>156.023</v>
      </c>
      <c r="E16794" s="29" t="n">
        <f aca="false">D16794/10</f>
        <v>15.6023</v>
      </c>
      <c r="F16794" s="29" t="n">
        <f aca="false">(E16794+Einstellungen!$B$20)*(1+Einstellungen!$B$10)</f>
        <v>40.767377</v>
      </c>
      <c r="G16794" s="21" t="str">
        <f aca="false">IF(F16794&lt;Einstellungen!$B$5,"ja","nein")</f>
        <v>nein</v>
      </c>
      <c r="H16794" s="21" t="s">
        <v>36</v>
      </c>
      <c r="I16794" s="29" t="n">
        <f aca="false">INDEX(Einstellungen!$B$27:$B$50,17)</f>
        <v>0.95</v>
      </c>
      <c r="J16794" s="29" t="n">
        <f aca="false">F16794*I16794</f>
        <v>38.72900815</v>
      </c>
    </row>
    <row r="16795" customFormat="false" ht="15" hidden="false" customHeight="false" outlineLevel="0" collapsed="false">
      <c r="A16795" s="28" t="n">
        <v>46280</v>
      </c>
      <c r="B16795" s="21" t="s">
        <v>129</v>
      </c>
      <c r="C16795" s="21" t="s">
        <v>141</v>
      </c>
      <c r="D16795" s="29" t="n">
        <v>213.465</v>
      </c>
      <c r="E16795" s="29" t="n">
        <f aca="false">D16795/10</f>
        <v>21.3465</v>
      </c>
      <c r="F16795" s="29" t="n">
        <f aca="false">(E16795+Einstellungen!$B$20)*(1+Einstellungen!$B$10)</f>
        <v>47.602975</v>
      </c>
      <c r="G16795" s="21" t="str">
        <f aca="false">IF(F16795&lt;Einstellungen!$B$5,"ja","nein")</f>
        <v>nein</v>
      </c>
      <c r="H16795" s="21" t="s">
        <v>36</v>
      </c>
      <c r="I16795" s="29" t="n">
        <f aca="false">INDEX(Einstellungen!$B$27:$B$50,18)</f>
        <v>1.1</v>
      </c>
      <c r="J16795" s="29" t="n">
        <f aca="false">F16795*I16795</f>
        <v>52.3632725</v>
      </c>
    </row>
    <row r="16796" customFormat="false" ht="15" hidden="false" customHeight="false" outlineLevel="0" collapsed="false">
      <c r="A16796" s="28" t="n">
        <v>46280</v>
      </c>
      <c r="B16796" s="21" t="s">
        <v>130</v>
      </c>
      <c r="C16796" s="21" t="s">
        <v>141</v>
      </c>
      <c r="D16796" s="29" t="n">
        <v>251.51</v>
      </c>
      <c r="E16796" s="29" t="n">
        <f aca="false">D16796/10</f>
        <v>25.151</v>
      </c>
      <c r="F16796" s="29" t="n">
        <f aca="false">(E16796+Einstellungen!$B$20)*(1+Einstellungen!$B$10)</f>
        <v>52.13033</v>
      </c>
      <c r="G16796" s="21" t="str">
        <f aca="false">IF(F16796&lt;Einstellungen!$B$5,"ja","nein")</f>
        <v>nein</v>
      </c>
      <c r="H16796" s="21" t="s">
        <v>36</v>
      </c>
      <c r="I16796" s="29" t="n">
        <f aca="false">INDEX(Einstellungen!$B$27:$B$50,19)</f>
        <v>1.35</v>
      </c>
      <c r="J16796" s="29" t="n">
        <f aca="false">F16796*I16796</f>
        <v>70.3759455</v>
      </c>
    </row>
    <row r="16797" customFormat="false" ht="15" hidden="false" customHeight="false" outlineLevel="0" collapsed="false">
      <c r="A16797" s="28" t="n">
        <v>46280</v>
      </c>
      <c r="B16797" s="21" t="s">
        <v>131</v>
      </c>
      <c r="C16797" s="21" t="s">
        <v>141</v>
      </c>
      <c r="D16797" s="29" t="n">
        <v>303.365</v>
      </c>
      <c r="E16797" s="29" t="n">
        <f aca="false">D16797/10</f>
        <v>30.3365</v>
      </c>
      <c r="F16797" s="29" t="n">
        <f aca="false">(E16797+Einstellungen!$B$20)*(1+Einstellungen!$B$10)</f>
        <v>58.301075</v>
      </c>
      <c r="G16797" s="21" t="str">
        <f aca="false">IF(F16797&lt;Einstellungen!$B$5,"ja","nein")</f>
        <v>nein</v>
      </c>
      <c r="H16797" s="21" t="s">
        <v>36</v>
      </c>
      <c r="I16797" s="29" t="n">
        <f aca="false">INDEX(Einstellungen!$B$27:$B$50,20)</f>
        <v>1.45</v>
      </c>
      <c r="J16797" s="29" t="n">
        <f aca="false">F16797*I16797</f>
        <v>84.53655875</v>
      </c>
    </row>
    <row r="16798" customFormat="false" ht="15" hidden="false" customHeight="false" outlineLevel="0" collapsed="false">
      <c r="A16798" s="28" t="n">
        <v>46280</v>
      </c>
      <c r="B16798" s="21" t="s">
        <v>132</v>
      </c>
      <c r="C16798" s="21" t="s">
        <v>141</v>
      </c>
      <c r="D16798" s="29" t="n">
        <v>253.9</v>
      </c>
      <c r="E16798" s="29" t="n">
        <f aca="false">D16798/10</f>
        <v>25.39</v>
      </c>
      <c r="F16798" s="29" t="n">
        <f aca="false">(E16798+Einstellungen!$B$20)*(1+Einstellungen!$B$10)</f>
        <v>52.41474</v>
      </c>
      <c r="G16798" s="21" t="str">
        <f aca="false">IF(F16798&lt;Einstellungen!$B$5,"ja","nein")</f>
        <v>nein</v>
      </c>
      <c r="H16798" s="21" t="s">
        <v>36</v>
      </c>
      <c r="I16798" s="29" t="n">
        <f aca="false">INDEX(Einstellungen!$B$27:$B$50,21)</f>
        <v>1.4</v>
      </c>
      <c r="J16798" s="29" t="n">
        <f aca="false">F16798*I16798</f>
        <v>73.380636</v>
      </c>
    </row>
    <row r="16799" customFormat="false" ht="15" hidden="false" customHeight="false" outlineLevel="0" collapsed="false">
      <c r="A16799" s="28" t="n">
        <v>46280</v>
      </c>
      <c r="B16799" s="21" t="s">
        <v>133</v>
      </c>
      <c r="C16799" s="21" t="s">
        <v>141</v>
      </c>
      <c r="D16799" s="29" t="n">
        <v>222.322</v>
      </c>
      <c r="E16799" s="29" t="n">
        <f aca="false">D16799/10</f>
        <v>22.2322</v>
      </c>
      <c r="F16799" s="29" t="n">
        <f aca="false">(E16799+Einstellungen!$B$20)*(1+Einstellungen!$B$10)</f>
        <v>48.656958</v>
      </c>
      <c r="G16799" s="21" t="str">
        <f aca="false">IF(F16799&lt;Einstellungen!$B$5,"ja","nein")</f>
        <v>nein</v>
      </c>
      <c r="H16799" s="21" t="s">
        <v>36</v>
      </c>
      <c r="I16799" s="29" t="n">
        <f aca="false">INDEX(Einstellungen!$B$27:$B$50,22)</f>
        <v>1.25</v>
      </c>
      <c r="J16799" s="29" t="n">
        <f aca="false">F16799*I16799</f>
        <v>60.8211975</v>
      </c>
    </row>
    <row r="16800" customFormat="false" ht="15" hidden="false" customHeight="false" outlineLevel="0" collapsed="false">
      <c r="A16800" s="28" t="n">
        <v>46280</v>
      </c>
      <c r="B16800" s="21" t="s">
        <v>134</v>
      </c>
      <c r="C16800" s="21" t="s">
        <v>141</v>
      </c>
      <c r="D16800" s="29" t="n">
        <v>199.463</v>
      </c>
      <c r="E16800" s="29" t="n">
        <f aca="false">D16800/10</f>
        <v>19.9463</v>
      </c>
      <c r="F16800" s="29" t="n">
        <f aca="false">(E16800+Einstellungen!$B$20)*(1+Einstellungen!$B$10)</f>
        <v>45.936737</v>
      </c>
      <c r="G16800" s="21" t="str">
        <f aca="false">IF(F16800&lt;Einstellungen!$B$5,"ja","nein")</f>
        <v>nein</v>
      </c>
      <c r="H16800" s="21" t="s">
        <v>36</v>
      </c>
      <c r="I16800" s="29" t="n">
        <f aca="false">INDEX(Einstellungen!$B$27:$B$50,23)</f>
        <v>1.05</v>
      </c>
      <c r="J16800" s="29" t="n">
        <f aca="false">F16800*I16800</f>
        <v>48.23357385</v>
      </c>
    </row>
    <row r="16801" customFormat="false" ht="15" hidden="false" customHeight="false" outlineLevel="0" collapsed="false">
      <c r="A16801" s="28" t="n">
        <v>46280</v>
      </c>
      <c r="B16801" s="21" t="s">
        <v>135</v>
      </c>
      <c r="C16801" s="21" t="s">
        <v>141</v>
      </c>
      <c r="D16801" s="29" t="n">
        <v>182.712</v>
      </c>
      <c r="E16801" s="29" t="n">
        <f aca="false">D16801/10</f>
        <v>18.2712</v>
      </c>
      <c r="F16801" s="29" t="n">
        <f aca="false">(E16801+Einstellungen!$B$20)*(1+Einstellungen!$B$10)</f>
        <v>43.943368</v>
      </c>
      <c r="G16801" s="21" t="str">
        <f aca="false">IF(F16801&lt;Einstellungen!$B$5,"ja","nein")</f>
        <v>nein</v>
      </c>
      <c r="H16801" s="21" t="s">
        <v>36</v>
      </c>
      <c r="I16801" s="29" t="n">
        <f aca="false">INDEX(Einstellungen!$B$27:$B$50,24)</f>
        <v>0.8</v>
      </c>
      <c r="J16801" s="29" t="n">
        <f aca="false">F16801*I16801</f>
        <v>35.1546944</v>
      </c>
    </row>
    <row r="16802" customFormat="false" ht="15" hidden="false" customHeight="false" outlineLevel="0" collapsed="false">
      <c r="A16802" s="28" t="n">
        <v>46281</v>
      </c>
      <c r="B16802" s="21" t="s">
        <v>111</v>
      </c>
      <c r="C16802" s="21" t="s">
        <v>112</v>
      </c>
      <c r="D16802" s="29" t="n">
        <v>176.545</v>
      </c>
      <c r="E16802" s="29" t="n">
        <f aca="false">D16802/10</f>
        <v>17.6545</v>
      </c>
      <c r="F16802" s="29" t="n">
        <f aca="false">(E16802+Einstellungen!$B$20)*(1+Einstellungen!$B$10)</f>
        <v>43.209495</v>
      </c>
      <c r="G16802" s="21" t="str">
        <f aca="false">IF(F16802&lt;Einstellungen!$B$5,"ja","nein")</f>
        <v>nein</v>
      </c>
      <c r="H16802" s="21" t="s">
        <v>36</v>
      </c>
      <c r="I16802" s="29" t="n">
        <f aca="false">INDEX(Einstellungen!$B$27:$B$50,1)</f>
        <v>0.6</v>
      </c>
      <c r="J16802" s="29" t="n">
        <f aca="false">F16802*I16802</f>
        <v>25.925697</v>
      </c>
    </row>
    <row r="16803" customFormat="false" ht="15" hidden="false" customHeight="false" outlineLevel="0" collapsed="false">
      <c r="A16803" s="28" t="n">
        <v>46281</v>
      </c>
      <c r="B16803" s="21" t="s">
        <v>113</v>
      </c>
      <c r="C16803" s="21" t="s">
        <v>112</v>
      </c>
      <c r="D16803" s="29" t="n">
        <v>171.218</v>
      </c>
      <c r="E16803" s="29" t="n">
        <f aca="false">D16803/10</f>
        <v>17.1218</v>
      </c>
      <c r="F16803" s="29" t="n">
        <f aca="false">(E16803+Einstellungen!$B$20)*(1+Einstellungen!$B$10)</f>
        <v>42.575582</v>
      </c>
      <c r="G16803" s="21" t="str">
        <f aca="false">IF(F16803&lt;Einstellungen!$B$5,"ja","nein")</f>
        <v>nein</v>
      </c>
      <c r="H16803" s="21" t="s">
        <v>36</v>
      </c>
      <c r="I16803" s="29" t="n">
        <f aca="false">INDEX(Einstellungen!$B$27:$B$50,2)</f>
        <v>0.5</v>
      </c>
      <c r="J16803" s="29" t="n">
        <f aca="false">F16803*I16803</f>
        <v>21.287791</v>
      </c>
    </row>
    <row r="16804" customFormat="false" ht="15" hidden="false" customHeight="false" outlineLevel="0" collapsed="false">
      <c r="A16804" s="28" t="n">
        <v>46281</v>
      </c>
      <c r="B16804" s="21" t="s">
        <v>114</v>
      </c>
      <c r="C16804" s="21" t="s">
        <v>112</v>
      </c>
      <c r="D16804" s="29" t="n">
        <v>168.7</v>
      </c>
      <c r="E16804" s="29" t="n">
        <f aca="false">D16804/10</f>
        <v>16.87</v>
      </c>
      <c r="F16804" s="29" t="n">
        <f aca="false">(E16804+Einstellungen!$B$20)*(1+Einstellungen!$B$10)</f>
        <v>42.27594</v>
      </c>
      <c r="G16804" s="21" t="str">
        <f aca="false">IF(F16804&lt;Einstellungen!$B$5,"ja","nein")</f>
        <v>nein</v>
      </c>
      <c r="H16804" s="21" t="s">
        <v>36</v>
      </c>
      <c r="I16804" s="29" t="n">
        <f aca="false">INDEX(Einstellungen!$B$27:$B$50,3)</f>
        <v>0.45</v>
      </c>
      <c r="J16804" s="29" t="n">
        <f aca="false">F16804*I16804</f>
        <v>19.024173</v>
      </c>
    </row>
    <row r="16805" customFormat="false" ht="15" hidden="false" customHeight="false" outlineLevel="0" collapsed="false">
      <c r="A16805" s="28" t="n">
        <v>46281</v>
      </c>
      <c r="B16805" s="21" t="s">
        <v>115</v>
      </c>
      <c r="C16805" s="21" t="s">
        <v>112</v>
      </c>
      <c r="D16805" s="29" t="n">
        <v>168.642</v>
      </c>
      <c r="E16805" s="29" t="n">
        <f aca="false">D16805/10</f>
        <v>16.8642</v>
      </c>
      <c r="F16805" s="29" t="n">
        <f aca="false">(E16805+Einstellungen!$B$20)*(1+Einstellungen!$B$10)</f>
        <v>42.269038</v>
      </c>
      <c r="G16805" s="21" t="str">
        <f aca="false">IF(F16805&lt;Einstellungen!$B$5,"ja","nein")</f>
        <v>nein</v>
      </c>
      <c r="H16805" s="21" t="s">
        <v>36</v>
      </c>
      <c r="I16805" s="29" t="n">
        <f aca="false">INDEX(Einstellungen!$B$27:$B$50,4)</f>
        <v>0.45</v>
      </c>
      <c r="J16805" s="29" t="n">
        <f aca="false">F16805*I16805</f>
        <v>19.0210671</v>
      </c>
    </row>
    <row r="16806" customFormat="false" ht="15" hidden="false" customHeight="false" outlineLevel="0" collapsed="false">
      <c r="A16806" s="28" t="n">
        <v>46281</v>
      </c>
      <c r="B16806" s="21" t="s">
        <v>116</v>
      </c>
      <c r="C16806" s="21" t="s">
        <v>112</v>
      </c>
      <c r="D16806" s="29" t="n">
        <v>169.675</v>
      </c>
      <c r="E16806" s="29" t="n">
        <f aca="false">D16806/10</f>
        <v>16.9675</v>
      </c>
      <c r="F16806" s="29" t="n">
        <f aca="false">(E16806+Einstellungen!$B$20)*(1+Einstellungen!$B$10)</f>
        <v>42.391965</v>
      </c>
      <c r="G16806" s="21" t="str">
        <f aca="false">IF(F16806&lt;Einstellungen!$B$5,"ja","nein")</f>
        <v>nein</v>
      </c>
      <c r="H16806" s="21" t="s">
        <v>36</v>
      </c>
      <c r="I16806" s="29" t="n">
        <f aca="false">INDEX(Einstellungen!$B$27:$B$50,5)</f>
        <v>0.45</v>
      </c>
      <c r="J16806" s="29" t="n">
        <f aca="false">F16806*I16806</f>
        <v>19.07638425</v>
      </c>
    </row>
    <row r="16807" customFormat="false" ht="15" hidden="false" customHeight="false" outlineLevel="0" collapsed="false">
      <c r="A16807" s="28" t="n">
        <v>46281</v>
      </c>
      <c r="B16807" s="21" t="s">
        <v>117</v>
      </c>
      <c r="C16807" s="21" t="s">
        <v>112</v>
      </c>
      <c r="D16807" s="29" t="n">
        <v>190.123</v>
      </c>
      <c r="E16807" s="29" t="n">
        <f aca="false">D16807/10</f>
        <v>19.0123</v>
      </c>
      <c r="F16807" s="29" t="n">
        <f aca="false">(E16807+Einstellungen!$B$20)*(1+Einstellungen!$B$10)</f>
        <v>44.825277</v>
      </c>
      <c r="G16807" s="21" t="str">
        <f aca="false">IF(F16807&lt;Einstellungen!$B$5,"ja","nein")</f>
        <v>nein</v>
      </c>
      <c r="H16807" s="21" t="s">
        <v>36</v>
      </c>
      <c r="I16807" s="29" t="n">
        <f aca="false">INDEX(Einstellungen!$B$27:$B$50,6)</f>
        <v>0.5</v>
      </c>
      <c r="J16807" s="29" t="n">
        <f aca="false">F16807*I16807</f>
        <v>22.4126385</v>
      </c>
    </row>
    <row r="16808" customFormat="false" ht="15" hidden="false" customHeight="false" outlineLevel="0" collapsed="false">
      <c r="A16808" s="28" t="n">
        <v>46281</v>
      </c>
      <c r="B16808" s="21" t="s">
        <v>118</v>
      </c>
      <c r="C16808" s="21" t="s">
        <v>112</v>
      </c>
      <c r="D16808" s="29" t="n">
        <v>223.768</v>
      </c>
      <c r="E16808" s="29" t="n">
        <f aca="false">D16808/10</f>
        <v>22.3768</v>
      </c>
      <c r="F16808" s="29" t="n">
        <f aca="false">(E16808+Einstellungen!$B$20)*(1+Einstellungen!$B$10)</f>
        <v>48.829032</v>
      </c>
      <c r="G16808" s="21" t="str">
        <f aca="false">IF(F16808&lt;Einstellungen!$B$5,"ja","nein")</f>
        <v>nein</v>
      </c>
      <c r="H16808" s="21" t="s">
        <v>36</v>
      </c>
      <c r="I16808" s="29" t="n">
        <f aca="false">INDEX(Einstellungen!$B$27:$B$50,7)</f>
        <v>0.7</v>
      </c>
      <c r="J16808" s="29" t="n">
        <f aca="false">F16808*I16808</f>
        <v>34.1803224</v>
      </c>
    </row>
    <row r="16809" customFormat="false" ht="15" hidden="false" customHeight="false" outlineLevel="0" collapsed="false">
      <c r="A16809" s="28" t="n">
        <v>46281</v>
      </c>
      <c r="B16809" s="21" t="s">
        <v>119</v>
      </c>
      <c r="C16809" s="21" t="s">
        <v>112</v>
      </c>
      <c r="D16809" s="29" t="n">
        <v>238.07</v>
      </c>
      <c r="E16809" s="29" t="n">
        <f aca="false">D16809/10</f>
        <v>23.807</v>
      </c>
      <c r="F16809" s="29" t="n">
        <f aca="false">(E16809+Einstellungen!$B$20)*(1+Einstellungen!$B$10)</f>
        <v>50.53097</v>
      </c>
      <c r="G16809" s="21" t="str">
        <f aca="false">IF(F16809&lt;Einstellungen!$B$5,"ja","nein")</f>
        <v>nein</v>
      </c>
      <c r="H16809" s="21" t="s">
        <v>36</v>
      </c>
      <c r="I16809" s="29" t="n">
        <f aca="false">INDEX(Einstellungen!$B$27:$B$50,8)</f>
        <v>0.95</v>
      </c>
      <c r="J16809" s="29" t="n">
        <f aca="false">F16809*I16809</f>
        <v>48.0044215</v>
      </c>
    </row>
    <row r="16810" customFormat="false" ht="15" hidden="false" customHeight="false" outlineLevel="0" collapsed="false">
      <c r="A16810" s="28" t="n">
        <v>46281</v>
      </c>
      <c r="B16810" s="21" t="s">
        <v>120</v>
      </c>
      <c r="C16810" s="21" t="s">
        <v>112</v>
      </c>
      <c r="D16810" s="29" t="n">
        <v>224.993</v>
      </c>
      <c r="E16810" s="29" t="n">
        <f aca="false">D16810/10</f>
        <v>22.4993</v>
      </c>
      <c r="F16810" s="29" t="n">
        <f aca="false">(E16810+Einstellungen!$B$20)*(1+Einstellungen!$B$10)</f>
        <v>48.974807</v>
      </c>
      <c r="G16810" s="21" t="str">
        <f aca="false">IF(F16810&lt;Einstellungen!$B$5,"ja","nein")</f>
        <v>nein</v>
      </c>
      <c r="H16810" s="21" t="s">
        <v>36</v>
      </c>
      <c r="I16810" s="29" t="n">
        <f aca="false">INDEX(Einstellungen!$B$27:$B$50,9)</f>
        <v>1.05</v>
      </c>
      <c r="J16810" s="29" t="n">
        <f aca="false">F16810*I16810</f>
        <v>51.42354735</v>
      </c>
    </row>
    <row r="16811" customFormat="false" ht="15" hidden="false" customHeight="false" outlineLevel="0" collapsed="false">
      <c r="A16811" s="28" t="n">
        <v>46281</v>
      </c>
      <c r="B16811" s="21" t="s">
        <v>121</v>
      </c>
      <c r="C16811" s="21" t="s">
        <v>112</v>
      </c>
      <c r="D16811" s="29" t="n">
        <v>191.597</v>
      </c>
      <c r="E16811" s="29" t="n">
        <f aca="false">D16811/10</f>
        <v>19.1597</v>
      </c>
      <c r="F16811" s="29" t="n">
        <f aca="false">(E16811+Einstellungen!$B$20)*(1+Einstellungen!$B$10)</f>
        <v>45.000683</v>
      </c>
      <c r="G16811" s="21" t="str">
        <f aca="false">IF(F16811&lt;Einstellungen!$B$5,"ja","nein")</f>
        <v>nein</v>
      </c>
      <c r="H16811" s="21" t="s">
        <v>36</v>
      </c>
      <c r="I16811" s="29" t="n">
        <f aca="false">INDEX(Einstellungen!$B$27:$B$50,10)</f>
        <v>1.05</v>
      </c>
      <c r="J16811" s="29" t="n">
        <f aca="false">F16811*I16811</f>
        <v>47.25071715</v>
      </c>
    </row>
    <row r="16812" customFormat="false" ht="15" hidden="false" customHeight="false" outlineLevel="0" collapsed="false">
      <c r="A16812" s="28" t="n">
        <v>46281</v>
      </c>
      <c r="B16812" s="21" t="s">
        <v>122</v>
      </c>
      <c r="C16812" s="21" t="s">
        <v>112</v>
      </c>
      <c r="D16812" s="29" t="n">
        <v>172.905</v>
      </c>
      <c r="E16812" s="29" t="n">
        <f aca="false">D16812/10</f>
        <v>17.2905</v>
      </c>
      <c r="F16812" s="29" t="n">
        <f aca="false">(E16812+Einstellungen!$B$20)*(1+Einstellungen!$B$10)</f>
        <v>42.776335</v>
      </c>
      <c r="G16812" s="21" t="str">
        <f aca="false">IF(F16812&lt;Einstellungen!$B$5,"ja","nein")</f>
        <v>nein</v>
      </c>
      <c r="H16812" s="21" t="s">
        <v>36</v>
      </c>
      <c r="I16812" s="29" t="n">
        <f aca="false">INDEX(Einstellungen!$B$27:$B$50,11)</f>
        <v>1.05</v>
      </c>
      <c r="J16812" s="29" t="n">
        <f aca="false">F16812*I16812</f>
        <v>44.91515175</v>
      </c>
    </row>
    <row r="16813" customFormat="false" ht="15" hidden="false" customHeight="false" outlineLevel="0" collapsed="false">
      <c r="A16813" s="28" t="n">
        <v>46281</v>
      </c>
      <c r="B16813" s="21" t="s">
        <v>123</v>
      </c>
      <c r="C16813" s="21" t="s">
        <v>112</v>
      </c>
      <c r="D16813" s="29" t="n">
        <v>142.202</v>
      </c>
      <c r="E16813" s="29" t="n">
        <f aca="false">D16813/10</f>
        <v>14.2202</v>
      </c>
      <c r="F16813" s="29" t="n">
        <f aca="false">(E16813+Einstellungen!$B$20)*(1+Einstellungen!$B$10)</f>
        <v>39.122678</v>
      </c>
      <c r="G16813" s="21" t="str">
        <f aca="false">IF(F16813&lt;Einstellungen!$B$5,"ja","nein")</f>
        <v>nein</v>
      </c>
      <c r="H16813" s="21" t="s">
        <v>36</v>
      </c>
      <c r="I16813" s="29" t="n">
        <f aca="false">INDEX(Einstellungen!$B$27:$B$50,12)</f>
        <v>1.1</v>
      </c>
      <c r="J16813" s="29" t="n">
        <f aca="false">F16813*I16813</f>
        <v>43.0349458</v>
      </c>
    </row>
    <row r="16814" customFormat="false" ht="15" hidden="false" customHeight="false" outlineLevel="0" collapsed="false">
      <c r="A16814" s="28" t="n">
        <v>46281</v>
      </c>
      <c r="B16814" s="21" t="s">
        <v>124</v>
      </c>
      <c r="C16814" s="21" t="s">
        <v>112</v>
      </c>
      <c r="D16814" s="29" t="n">
        <v>113.515</v>
      </c>
      <c r="E16814" s="29" t="n">
        <f aca="false">D16814/10</f>
        <v>11.3515</v>
      </c>
      <c r="F16814" s="29" t="n">
        <f aca="false">(E16814+Einstellungen!$B$20)*(1+Einstellungen!$B$10)</f>
        <v>35.708925</v>
      </c>
      <c r="G16814" s="21" t="str">
        <f aca="false">IF(F16814&lt;Einstellungen!$B$5,"ja","nein")</f>
        <v>nein</v>
      </c>
      <c r="H16814" s="21" t="s">
        <v>36</v>
      </c>
      <c r="I16814" s="29" t="n">
        <f aca="false">INDEX(Einstellungen!$B$27:$B$50,13)</f>
        <v>1.2</v>
      </c>
      <c r="J16814" s="29" t="n">
        <f aca="false">F16814*I16814</f>
        <v>42.85071</v>
      </c>
    </row>
    <row r="16815" customFormat="false" ht="15" hidden="false" customHeight="false" outlineLevel="0" collapsed="false">
      <c r="A16815" s="28" t="n">
        <v>46281</v>
      </c>
      <c r="B16815" s="21" t="s">
        <v>125</v>
      </c>
      <c r="C16815" s="21" t="s">
        <v>112</v>
      </c>
      <c r="D16815" s="29" t="n">
        <v>97.508</v>
      </c>
      <c r="E16815" s="29" t="n">
        <f aca="false">D16815/10</f>
        <v>9.7508</v>
      </c>
      <c r="F16815" s="29" t="n">
        <f aca="false">(E16815+Einstellungen!$B$20)*(1+Einstellungen!$B$10)</f>
        <v>33.804092</v>
      </c>
      <c r="G16815" s="21" t="str">
        <f aca="false">IF(F16815&lt;Einstellungen!$B$5,"ja","nein")</f>
        <v>nein</v>
      </c>
      <c r="H16815" s="21" t="s">
        <v>36</v>
      </c>
      <c r="I16815" s="29" t="n">
        <f aca="false">INDEX(Einstellungen!$B$27:$B$50,14)</f>
        <v>1.15</v>
      </c>
      <c r="J16815" s="29" t="n">
        <f aca="false">F16815*I16815</f>
        <v>38.8747058</v>
      </c>
    </row>
    <row r="16816" customFormat="false" ht="15" hidden="false" customHeight="false" outlineLevel="0" collapsed="false">
      <c r="A16816" s="28" t="n">
        <v>46281</v>
      </c>
      <c r="B16816" s="21" t="s">
        <v>126</v>
      </c>
      <c r="C16816" s="21" t="s">
        <v>112</v>
      </c>
      <c r="D16816" s="29" t="n">
        <v>102.442</v>
      </c>
      <c r="E16816" s="29" t="n">
        <f aca="false">D16816/10</f>
        <v>10.2442</v>
      </c>
      <c r="F16816" s="29" t="n">
        <f aca="false">(E16816+Einstellungen!$B$20)*(1+Einstellungen!$B$10)</f>
        <v>34.391238</v>
      </c>
      <c r="G16816" s="21" t="str">
        <f aca="false">IF(F16816&lt;Einstellungen!$B$5,"ja","nein")</f>
        <v>nein</v>
      </c>
      <c r="H16816" s="21" t="s">
        <v>36</v>
      </c>
      <c r="I16816" s="29" t="n">
        <f aca="false">INDEX(Einstellungen!$B$27:$B$50,15)</f>
        <v>1</v>
      </c>
      <c r="J16816" s="29" t="n">
        <f aca="false">F16816*I16816</f>
        <v>34.391238</v>
      </c>
    </row>
    <row r="16817" customFormat="false" ht="15" hidden="false" customHeight="false" outlineLevel="0" collapsed="false">
      <c r="A16817" s="28" t="n">
        <v>46281</v>
      </c>
      <c r="B16817" s="21" t="s">
        <v>127</v>
      </c>
      <c r="C16817" s="21" t="s">
        <v>112</v>
      </c>
      <c r="D16817" s="29" t="n">
        <v>122.04</v>
      </c>
      <c r="E16817" s="29" t="n">
        <f aca="false">D16817/10</f>
        <v>12.204</v>
      </c>
      <c r="F16817" s="29" t="n">
        <f aca="false">(E16817+Einstellungen!$B$20)*(1+Einstellungen!$B$10)</f>
        <v>36.7234</v>
      </c>
      <c r="G16817" s="21" t="str">
        <f aca="false">IF(F16817&lt;Einstellungen!$B$5,"ja","nein")</f>
        <v>nein</v>
      </c>
      <c r="H16817" s="21" t="s">
        <v>36</v>
      </c>
      <c r="I16817" s="29" t="n">
        <f aca="false">INDEX(Einstellungen!$B$27:$B$50,16)</f>
        <v>0.95</v>
      </c>
      <c r="J16817" s="29" t="n">
        <f aca="false">F16817*I16817</f>
        <v>34.88723</v>
      </c>
    </row>
    <row r="16818" customFormat="false" ht="15" hidden="false" customHeight="false" outlineLevel="0" collapsed="false">
      <c r="A16818" s="28" t="n">
        <v>46281</v>
      </c>
      <c r="B16818" s="21" t="s">
        <v>128</v>
      </c>
      <c r="C16818" s="21" t="s">
        <v>112</v>
      </c>
      <c r="D16818" s="29" t="n">
        <v>158.525</v>
      </c>
      <c r="E16818" s="29" t="n">
        <f aca="false">D16818/10</f>
        <v>15.8525</v>
      </c>
      <c r="F16818" s="29" t="n">
        <f aca="false">(E16818+Einstellungen!$B$20)*(1+Einstellungen!$B$10)</f>
        <v>41.065115</v>
      </c>
      <c r="G16818" s="21" t="str">
        <f aca="false">IF(F16818&lt;Einstellungen!$B$5,"ja","nein")</f>
        <v>nein</v>
      </c>
      <c r="H16818" s="21" t="s">
        <v>36</v>
      </c>
      <c r="I16818" s="29" t="n">
        <f aca="false">INDEX(Einstellungen!$B$27:$B$50,17)</f>
        <v>0.95</v>
      </c>
      <c r="J16818" s="29" t="n">
        <f aca="false">F16818*I16818</f>
        <v>39.01185925</v>
      </c>
    </row>
    <row r="16819" customFormat="false" ht="15" hidden="false" customHeight="false" outlineLevel="0" collapsed="false">
      <c r="A16819" s="28" t="n">
        <v>46281</v>
      </c>
      <c r="B16819" s="21" t="s">
        <v>129</v>
      </c>
      <c r="C16819" s="21" t="s">
        <v>112</v>
      </c>
      <c r="D16819" s="29" t="n">
        <v>204.89</v>
      </c>
      <c r="E16819" s="29" t="n">
        <f aca="false">D16819/10</f>
        <v>20.489</v>
      </c>
      <c r="F16819" s="29" t="n">
        <f aca="false">(E16819+Einstellungen!$B$20)*(1+Einstellungen!$B$10)</f>
        <v>46.58255</v>
      </c>
      <c r="G16819" s="21" t="str">
        <f aca="false">IF(F16819&lt;Einstellungen!$B$5,"ja","nein")</f>
        <v>nein</v>
      </c>
      <c r="H16819" s="21" t="s">
        <v>36</v>
      </c>
      <c r="I16819" s="29" t="n">
        <f aca="false">INDEX(Einstellungen!$B$27:$B$50,18)</f>
        <v>1.1</v>
      </c>
      <c r="J16819" s="29" t="n">
        <f aca="false">F16819*I16819</f>
        <v>51.240805</v>
      </c>
    </row>
    <row r="16820" customFormat="false" ht="15" hidden="false" customHeight="false" outlineLevel="0" collapsed="false">
      <c r="A16820" s="28" t="n">
        <v>46281</v>
      </c>
      <c r="B16820" s="21" t="s">
        <v>130</v>
      </c>
      <c r="C16820" s="21" t="s">
        <v>112</v>
      </c>
      <c r="D16820" s="29" t="n">
        <v>231.08</v>
      </c>
      <c r="E16820" s="29" t="n">
        <f aca="false">D16820/10</f>
        <v>23.108</v>
      </c>
      <c r="F16820" s="29" t="n">
        <f aca="false">(E16820+Einstellungen!$B$20)*(1+Einstellungen!$B$10)</f>
        <v>49.69916</v>
      </c>
      <c r="G16820" s="21" t="str">
        <f aca="false">IF(F16820&lt;Einstellungen!$B$5,"ja","nein")</f>
        <v>nein</v>
      </c>
      <c r="H16820" s="21" t="s">
        <v>36</v>
      </c>
      <c r="I16820" s="29" t="n">
        <f aca="false">INDEX(Einstellungen!$B$27:$B$50,19)</f>
        <v>1.35</v>
      </c>
      <c r="J16820" s="29" t="n">
        <f aca="false">F16820*I16820</f>
        <v>67.093866</v>
      </c>
    </row>
    <row r="16821" customFormat="false" ht="15" hidden="false" customHeight="false" outlineLevel="0" collapsed="false">
      <c r="A16821" s="28" t="n">
        <v>46281</v>
      </c>
      <c r="B16821" s="21" t="s">
        <v>131</v>
      </c>
      <c r="C16821" s="21" t="s">
        <v>112</v>
      </c>
      <c r="D16821" s="29" t="n">
        <v>254.428</v>
      </c>
      <c r="E16821" s="29" t="n">
        <f aca="false">D16821/10</f>
        <v>25.4428</v>
      </c>
      <c r="F16821" s="29" t="n">
        <f aca="false">(E16821+Einstellungen!$B$20)*(1+Einstellungen!$B$10)</f>
        <v>52.477572</v>
      </c>
      <c r="G16821" s="21" t="str">
        <f aca="false">IF(F16821&lt;Einstellungen!$B$5,"ja","nein")</f>
        <v>nein</v>
      </c>
      <c r="H16821" s="21" t="s">
        <v>36</v>
      </c>
      <c r="I16821" s="29" t="n">
        <f aca="false">INDEX(Einstellungen!$B$27:$B$50,20)</f>
        <v>1.45</v>
      </c>
      <c r="J16821" s="29" t="n">
        <f aca="false">F16821*I16821</f>
        <v>76.0924794</v>
      </c>
    </row>
    <row r="16822" customFormat="false" ht="15" hidden="false" customHeight="false" outlineLevel="0" collapsed="false">
      <c r="A16822" s="28" t="n">
        <v>46281</v>
      </c>
      <c r="B16822" s="21" t="s">
        <v>132</v>
      </c>
      <c r="C16822" s="21" t="s">
        <v>112</v>
      </c>
      <c r="D16822" s="29" t="n">
        <v>246.912</v>
      </c>
      <c r="E16822" s="29" t="n">
        <f aca="false">D16822/10</f>
        <v>24.6912</v>
      </c>
      <c r="F16822" s="29" t="n">
        <f aca="false">(E16822+Einstellungen!$B$20)*(1+Einstellungen!$B$10)</f>
        <v>51.583168</v>
      </c>
      <c r="G16822" s="21" t="str">
        <f aca="false">IF(F16822&lt;Einstellungen!$B$5,"ja","nein")</f>
        <v>nein</v>
      </c>
      <c r="H16822" s="21" t="s">
        <v>36</v>
      </c>
      <c r="I16822" s="29" t="n">
        <f aca="false">INDEX(Einstellungen!$B$27:$B$50,21)</f>
        <v>1.4</v>
      </c>
      <c r="J16822" s="29" t="n">
        <f aca="false">F16822*I16822</f>
        <v>72.2164352</v>
      </c>
    </row>
    <row r="16823" customFormat="false" ht="15" hidden="false" customHeight="false" outlineLevel="0" collapsed="false">
      <c r="A16823" s="28" t="n">
        <v>46281</v>
      </c>
      <c r="B16823" s="21" t="s">
        <v>133</v>
      </c>
      <c r="C16823" s="21" t="s">
        <v>112</v>
      </c>
      <c r="D16823" s="29" t="n">
        <v>220.265</v>
      </c>
      <c r="E16823" s="29" t="n">
        <f aca="false">D16823/10</f>
        <v>22.0265</v>
      </c>
      <c r="F16823" s="29" t="n">
        <f aca="false">(E16823+Einstellungen!$B$20)*(1+Einstellungen!$B$10)</f>
        <v>48.412175</v>
      </c>
      <c r="G16823" s="21" t="str">
        <f aca="false">IF(F16823&lt;Einstellungen!$B$5,"ja","nein")</f>
        <v>nein</v>
      </c>
      <c r="H16823" s="21" t="s">
        <v>36</v>
      </c>
      <c r="I16823" s="29" t="n">
        <f aca="false">INDEX(Einstellungen!$B$27:$B$50,22)</f>
        <v>1.25</v>
      </c>
      <c r="J16823" s="29" t="n">
        <f aca="false">F16823*I16823</f>
        <v>60.51521875</v>
      </c>
    </row>
    <row r="16824" customFormat="false" ht="15" hidden="false" customHeight="false" outlineLevel="0" collapsed="false">
      <c r="A16824" s="28" t="n">
        <v>46281</v>
      </c>
      <c r="B16824" s="21" t="s">
        <v>134</v>
      </c>
      <c r="C16824" s="21" t="s">
        <v>112</v>
      </c>
      <c r="D16824" s="29" t="n">
        <v>200.79</v>
      </c>
      <c r="E16824" s="29" t="n">
        <f aca="false">D16824/10</f>
        <v>20.079</v>
      </c>
      <c r="F16824" s="29" t="n">
        <f aca="false">(E16824+Einstellungen!$B$20)*(1+Einstellungen!$B$10)</f>
        <v>46.09465</v>
      </c>
      <c r="G16824" s="21" t="str">
        <f aca="false">IF(F16824&lt;Einstellungen!$B$5,"ja","nein")</f>
        <v>nein</v>
      </c>
      <c r="H16824" s="21" t="s">
        <v>36</v>
      </c>
      <c r="I16824" s="29" t="n">
        <f aca="false">INDEX(Einstellungen!$B$27:$B$50,23)</f>
        <v>1.05</v>
      </c>
      <c r="J16824" s="29" t="n">
        <f aca="false">F16824*I16824</f>
        <v>48.3993825</v>
      </c>
    </row>
    <row r="16825" customFormat="false" ht="15" hidden="false" customHeight="false" outlineLevel="0" collapsed="false">
      <c r="A16825" s="28" t="n">
        <v>46281</v>
      </c>
      <c r="B16825" s="21" t="s">
        <v>135</v>
      </c>
      <c r="C16825" s="21" t="s">
        <v>112</v>
      </c>
      <c r="D16825" s="29" t="n">
        <v>185.195</v>
      </c>
      <c r="E16825" s="29" t="n">
        <f aca="false">D16825/10</f>
        <v>18.5195</v>
      </c>
      <c r="F16825" s="29" t="n">
        <f aca="false">(E16825+Einstellungen!$B$20)*(1+Einstellungen!$B$10)</f>
        <v>44.238845</v>
      </c>
      <c r="G16825" s="21" t="str">
        <f aca="false">IF(F16825&lt;Einstellungen!$B$5,"ja","nein")</f>
        <v>nein</v>
      </c>
      <c r="H16825" s="21" t="s">
        <v>36</v>
      </c>
      <c r="I16825" s="29" t="n">
        <f aca="false">INDEX(Einstellungen!$B$27:$B$50,24)</f>
        <v>0.8</v>
      </c>
      <c r="J16825" s="29" t="n">
        <f aca="false">F16825*I16825</f>
        <v>35.391076</v>
      </c>
    </row>
    <row r="16826" customFormat="false" ht="15" hidden="false" customHeight="false" outlineLevel="0" collapsed="false">
      <c r="A16826" s="28" t="n">
        <v>46282</v>
      </c>
      <c r="B16826" s="21" t="s">
        <v>111</v>
      </c>
      <c r="C16826" s="21" t="s">
        <v>136</v>
      </c>
      <c r="D16826" s="29" t="n">
        <v>183.515</v>
      </c>
      <c r="E16826" s="29" t="n">
        <f aca="false">D16826/10</f>
        <v>18.3515</v>
      </c>
      <c r="F16826" s="29" t="n">
        <f aca="false">(E16826+Einstellungen!$B$20)*(1+Einstellungen!$B$10)</f>
        <v>44.038925</v>
      </c>
      <c r="G16826" s="21" t="str">
        <f aca="false">IF(F16826&lt;Einstellungen!$B$5,"ja","nein")</f>
        <v>nein</v>
      </c>
      <c r="H16826" s="21" t="s">
        <v>36</v>
      </c>
      <c r="I16826" s="29" t="n">
        <f aca="false">INDEX(Einstellungen!$B$27:$B$50,1)</f>
        <v>0.6</v>
      </c>
      <c r="J16826" s="29" t="n">
        <f aca="false">F16826*I16826</f>
        <v>26.423355</v>
      </c>
    </row>
    <row r="16827" customFormat="false" ht="15" hidden="false" customHeight="false" outlineLevel="0" collapsed="false">
      <c r="A16827" s="28" t="n">
        <v>46282</v>
      </c>
      <c r="B16827" s="21" t="s">
        <v>113</v>
      </c>
      <c r="C16827" s="21" t="s">
        <v>136</v>
      </c>
      <c r="D16827" s="29" t="n">
        <v>169.075</v>
      </c>
      <c r="E16827" s="29" t="n">
        <f aca="false">D16827/10</f>
        <v>16.9075</v>
      </c>
      <c r="F16827" s="29" t="n">
        <f aca="false">(E16827+Einstellungen!$B$20)*(1+Einstellungen!$B$10)</f>
        <v>42.320565</v>
      </c>
      <c r="G16827" s="21" t="str">
        <f aca="false">IF(F16827&lt;Einstellungen!$B$5,"ja","nein")</f>
        <v>nein</v>
      </c>
      <c r="H16827" s="21" t="s">
        <v>36</v>
      </c>
      <c r="I16827" s="29" t="n">
        <f aca="false">INDEX(Einstellungen!$B$27:$B$50,2)</f>
        <v>0.5</v>
      </c>
      <c r="J16827" s="29" t="n">
        <f aca="false">F16827*I16827</f>
        <v>21.1602825</v>
      </c>
    </row>
    <row r="16828" customFormat="false" ht="15" hidden="false" customHeight="false" outlineLevel="0" collapsed="false">
      <c r="A16828" s="28" t="n">
        <v>46282</v>
      </c>
      <c r="B16828" s="21" t="s">
        <v>114</v>
      </c>
      <c r="C16828" s="21" t="s">
        <v>136</v>
      </c>
      <c r="D16828" s="29" t="n">
        <v>165.488</v>
      </c>
      <c r="E16828" s="29" t="n">
        <f aca="false">D16828/10</f>
        <v>16.5488</v>
      </c>
      <c r="F16828" s="29" t="n">
        <f aca="false">(E16828+Einstellungen!$B$20)*(1+Einstellungen!$B$10)</f>
        <v>41.893712</v>
      </c>
      <c r="G16828" s="21" t="str">
        <f aca="false">IF(F16828&lt;Einstellungen!$B$5,"ja","nein")</f>
        <v>nein</v>
      </c>
      <c r="H16828" s="21" t="s">
        <v>36</v>
      </c>
      <c r="I16828" s="29" t="n">
        <f aca="false">INDEX(Einstellungen!$B$27:$B$50,3)</f>
        <v>0.45</v>
      </c>
      <c r="J16828" s="29" t="n">
        <f aca="false">F16828*I16828</f>
        <v>18.8521704</v>
      </c>
    </row>
    <row r="16829" customFormat="false" ht="15" hidden="false" customHeight="false" outlineLevel="0" collapsed="false">
      <c r="A16829" s="28" t="n">
        <v>46282</v>
      </c>
      <c r="B16829" s="21" t="s">
        <v>115</v>
      </c>
      <c r="C16829" s="21" t="s">
        <v>136</v>
      </c>
      <c r="D16829" s="29" t="n">
        <v>165.562</v>
      </c>
      <c r="E16829" s="29" t="n">
        <f aca="false">D16829/10</f>
        <v>16.5562</v>
      </c>
      <c r="F16829" s="29" t="n">
        <f aca="false">(E16829+Einstellungen!$B$20)*(1+Einstellungen!$B$10)</f>
        <v>41.902518</v>
      </c>
      <c r="G16829" s="21" t="str">
        <f aca="false">IF(F16829&lt;Einstellungen!$B$5,"ja","nein")</f>
        <v>nein</v>
      </c>
      <c r="H16829" s="21" t="s">
        <v>36</v>
      </c>
      <c r="I16829" s="29" t="n">
        <f aca="false">INDEX(Einstellungen!$B$27:$B$50,4)</f>
        <v>0.45</v>
      </c>
      <c r="J16829" s="29" t="n">
        <f aca="false">F16829*I16829</f>
        <v>18.8561331</v>
      </c>
    </row>
    <row r="16830" customFormat="false" ht="15" hidden="false" customHeight="false" outlineLevel="0" collapsed="false">
      <c r="A16830" s="28" t="n">
        <v>46282</v>
      </c>
      <c r="B16830" s="21" t="s">
        <v>116</v>
      </c>
      <c r="C16830" s="21" t="s">
        <v>136</v>
      </c>
      <c r="D16830" s="29" t="n">
        <v>165.642</v>
      </c>
      <c r="E16830" s="29" t="n">
        <f aca="false">D16830/10</f>
        <v>16.5642</v>
      </c>
      <c r="F16830" s="29" t="n">
        <f aca="false">(E16830+Einstellungen!$B$20)*(1+Einstellungen!$B$10)</f>
        <v>41.912038</v>
      </c>
      <c r="G16830" s="21" t="str">
        <f aca="false">IF(F16830&lt;Einstellungen!$B$5,"ja","nein")</f>
        <v>nein</v>
      </c>
      <c r="H16830" s="21" t="s">
        <v>36</v>
      </c>
      <c r="I16830" s="29" t="n">
        <f aca="false">INDEX(Einstellungen!$B$27:$B$50,5)</f>
        <v>0.45</v>
      </c>
      <c r="J16830" s="29" t="n">
        <f aca="false">F16830*I16830</f>
        <v>18.8604171</v>
      </c>
    </row>
    <row r="16831" customFormat="false" ht="15" hidden="false" customHeight="false" outlineLevel="0" collapsed="false">
      <c r="A16831" s="28" t="n">
        <v>46282</v>
      </c>
      <c r="B16831" s="21" t="s">
        <v>117</v>
      </c>
      <c r="C16831" s="21" t="s">
        <v>136</v>
      </c>
      <c r="D16831" s="29" t="n">
        <v>165.01</v>
      </c>
      <c r="E16831" s="29" t="n">
        <f aca="false">D16831/10</f>
        <v>16.501</v>
      </c>
      <c r="F16831" s="29" t="n">
        <f aca="false">(E16831+Einstellungen!$B$20)*(1+Einstellungen!$B$10)</f>
        <v>41.83683</v>
      </c>
      <c r="G16831" s="21" t="str">
        <f aca="false">IF(F16831&lt;Einstellungen!$B$5,"ja","nein")</f>
        <v>nein</v>
      </c>
      <c r="H16831" s="21" t="s">
        <v>36</v>
      </c>
      <c r="I16831" s="29" t="n">
        <f aca="false">INDEX(Einstellungen!$B$27:$B$50,6)</f>
        <v>0.5</v>
      </c>
      <c r="J16831" s="29" t="n">
        <f aca="false">F16831*I16831</f>
        <v>20.918415</v>
      </c>
    </row>
    <row r="16832" customFormat="false" ht="15" hidden="false" customHeight="false" outlineLevel="0" collapsed="false">
      <c r="A16832" s="28" t="n">
        <v>46282</v>
      </c>
      <c r="B16832" s="21" t="s">
        <v>118</v>
      </c>
      <c r="C16832" s="21" t="s">
        <v>136</v>
      </c>
      <c r="D16832" s="29" t="n">
        <v>199.1</v>
      </c>
      <c r="E16832" s="29" t="n">
        <f aca="false">D16832/10</f>
        <v>19.91</v>
      </c>
      <c r="F16832" s="29" t="n">
        <f aca="false">(E16832+Einstellungen!$B$20)*(1+Einstellungen!$B$10)</f>
        <v>45.89354</v>
      </c>
      <c r="G16832" s="21" t="str">
        <f aca="false">IF(F16832&lt;Einstellungen!$B$5,"ja","nein")</f>
        <v>nein</v>
      </c>
      <c r="H16832" s="21" t="s">
        <v>36</v>
      </c>
      <c r="I16832" s="29" t="n">
        <f aca="false">INDEX(Einstellungen!$B$27:$B$50,7)</f>
        <v>0.7</v>
      </c>
      <c r="J16832" s="29" t="n">
        <f aca="false">F16832*I16832</f>
        <v>32.125478</v>
      </c>
    </row>
    <row r="16833" customFormat="false" ht="15" hidden="false" customHeight="false" outlineLevel="0" collapsed="false">
      <c r="A16833" s="28" t="n">
        <v>46282</v>
      </c>
      <c r="B16833" s="21" t="s">
        <v>119</v>
      </c>
      <c r="C16833" s="21" t="s">
        <v>136</v>
      </c>
      <c r="D16833" s="29" t="n">
        <v>216.442</v>
      </c>
      <c r="E16833" s="29" t="n">
        <f aca="false">D16833/10</f>
        <v>21.6442</v>
      </c>
      <c r="F16833" s="29" t="n">
        <f aca="false">(E16833+Einstellungen!$B$20)*(1+Einstellungen!$B$10)</f>
        <v>47.957238</v>
      </c>
      <c r="G16833" s="21" t="str">
        <f aca="false">IF(F16833&lt;Einstellungen!$B$5,"ja","nein")</f>
        <v>nein</v>
      </c>
      <c r="H16833" s="21" t="s">
        <v>36</v>
      </c>
      <c r="I16833" s="29" t="n">
        <f aca="false">INDEX(Einstellungen!$B$27:$B$50,8)</f>
        <v>0.95</v>
      </c>
      <c r="J16833" s="29" t="n">
        <f aca="false">F16833*I16833</f>
        <v>45.5593761</v>
      </c>
    </row>
    <row r="16834" customFormat="false" ht="15" hidden="false" customHeight="false" outlineLevel="0" collapsed="false">
      <c r="A16834" s="28" t="n">
        <v>46282</v>
      </c>
      <c r="B16834" s="21" t="s">
        <v>120</v>
      </c>
      <c r="C16834" s="21" t="s">
        <v>136</v>
      </c>
      <c r="D16834" s="29" t="n">
        <v>198.45</v>
      </c>
      <c r="E16834" s="29" t="n">
        <f aca="false">D16834/10</f>
        <v>19.845</v>
      </c>
      <c r="F16834" s="29" t="n">
        <f aca="false">(E16834+Einstellungen!$B$20)*(1+Einstellungen!$B$10)</f>
        <v>45.81619</v>
      </c>
      <c r="G16834" s="21" t="str">
        <f aca="false">IF(F16834&lt;Einstellungen!$B$5,"ja","nein")</f>
        <v>nein</v>
      </c>
      <c r="H16834" s="21" t="s">
        <v>36</v>
      </c>
      <c r="I16834" s="29" t="n">
        <f aca="false">INDEX(Einstellungen!$B$27:$B$50,9)</f>
        <v>1.05</v>
      </c>
      <c r="J16834" s="29" t="n">
        <f aca="false">F16834*I16834</f>
        <v>48.1069995</v>
      </c>
    </row>
    <row r="16835" customFormat="false" ht="15" hidden="false" customHeight="false" outlineLevel="0" collapsed="false">
      <c r="A16835" s="28" t="n">
        <v>46282</v>
      </c>
      <c r="B16835" s="21" t="s">
        <v>121</v>
      </c>
      <c r="C16835" s="21" t="s">
        <v>136</v>
      </c>
      <c r="D16835" s="29" t="n">
        <v>163.39</v>
      </c>
      <c r="E16835" s="29" t="n">
        <f aca="false">D16835/10</f>
        <v>16.339</v>
      </c>
      <c r="F16835" s="29" t="n">
        <f aca="false">(E16835+Einstellungen!$B$20)*(1+Einstellungen!$B$10)</f>
        <v>41.64405</v>
      </c>
      <c r="G16835" s="21" t="str">
        <f aca="false">IF(F16835&lt;Einstellungen!$B$5,"ja","nein")</f>
        <v>nein</v>
      </c>
      <c r="H16835" s="21" t="s">
        <v>36</v>
      </c>
      <c r="I16835" s="29" t="n">
        <f aca="false">INDEX(Einstellungen!$B$27:$B$50,10)</f>
        <v>1.05</v>
      </c>
      <c r="J16835" s="29" t="n">
        <f aca="false">F16835*I16835</f>
        <v>43.7262525</v>
      </c>
    </row>
    <row r="16836" customFormat="false" ht="15" hidden="false" customHeight="false" outlineLevel="0" collapsed="false">
      <c r="A16836" s="28" t="n">
        <v>46282</v>
      </c>
      <c r="B16836" s="21" t="s">
        <v>122</v>
      </c>
      <c r="C16836" s="21" t="s">
        <v>136</v>
      </c>
      <c r="D16836" s="29" t="n">
        <v>111.34</v>
      </c>
      <c r="E16836" s="29" t="n">
        <f aca="false">D16836/10</f>
        <v>11.134</v>
      </c>
      <c r="F16836" s="29" t="n">
        <f aca="false">(E16836+Einstellungen!$B$20)*(1+Einstellungen!$B$10)</f>
        <v>35.4501</v>
      </c>
      <c r="G16836" s="21" t="str">
        <f aca="false">IF(F16836&lt;Einstellungen!$B$5,"ja","nein")</f>
        <v>nein</v>
      </c>
      <c r="H16836" s="21" t="s">
        <v>36</v>
      </c>
      <c r="I16836" s="29" t="n">
        <f aca="false">INDEX(Einstellungen!$B$27:$B$50,11)</f>
        <v>1.05</v>
      </c>
      <c r="J16836" s="29" t="n">
        <f aca="false">F16836*I16836</f>
        <v>37.222605</v>
      </c>
    </row>
    <row r="16837" customFormat="false" ht="15" hidden="false" customHeight="false" outlineLevel="0" collapsed="false">
      <c r="A16837" s="28" t="n">
        <v>46282</v>
      </c>
      <c r="B16837" s="21" t="s">
        <v>123</v>
      </c>
      <c r="C16837" s="21" t="s">
        <v>136</v>
      </c>
      <c r="D16837" s="29" t="n">
        <v>34.765</v>
      </c>
      <c r="E16837" s="29" t="n">
        <f aca="false">D16837/10</f>
        <v>3.4765</v>
      </c>
      <c r="F16837" s="29" t="n">
        <f aca="false">(E16837+Einstellungen!$B$20)*(1+Einstellungen!$B$10)</f>
        <v>26.337675</v>
      </c>
      <c r="G16837" s="21" t="str">
        <f aca="false">IF(F16837&lt;Einstellungen!$B$5,"ja","nein")</f>
        <v>ja</v>
      </c>
      <c r="H16837" s="21" t="s">
        <v>36</v>
      </c>
      <c r="I16837" s="29" t="n">
        <f aca="false">INDEX(Einstellungen!$B$27:$B$50,12)</f>
        <v>1.1</v>
      </c>
      <c r="J16837" s="29" t="n">
        <f aca="false">F16837*I16837</f>
        <v>28.9714425</v>
      </c>
    </row>
    <row r="16838" customFormat="false" ht="15" hidden="false" customHeight="false" outlineLevel="0" collapsed="false">
      <c r="A16838" s="28" t="n">
        <v>46282</v>
      </c>
      <c r="B16838" s="21" t="s">
        <v>124</v>
      </c>
      <c r="C16838" s="21" t="s">
        <v>136</v>
      </c>
      <c r="D16838" s="29" t="n">
        <v>10.67</v>
      </c>
      <c r="E16838" s="29" t="n">
        <f aca="false">D16838/10</f>
        <v>1.067</v>
      </c>
      <c r="F16838" s="29" t="n">
        <f aca="false">(E16838+Einstellungen!$B$20)*(1+Einstellungen!$B$10)</f>
        <v>23.47037</v>
      </c>
      <c r="G16838" s="21" t="str">
        <f aca="false">IF(F16838&lt;Einstellungen!$B$5,"ja","nein")</f>
        <v>ja</v>
      </c>
      <c r="H16838" s="21" t="s">
        <v>36</v>
      </c>
      <c r="I16838" s="29" t="n">
        <f aca="false">INDEX(Einstellungen!$B$27:$B$50,13)</f>
        <v>1.2</v>
      </c>
      <c r="J16838" s="29" t="n">
        <f aca="false">F16838*I16838</f>
        <v>28.164444</v>
      </c>
    </row>
    <row r="16839" customFormat="false" ht="15" hidden="false" customHeight="false" outlineLevel="0" collapsed="false">
      <c r="A16839" s="28" t="n">
        <v>46282</v>
      </c>
      <c r="B16839" s="21" t="s">
        <v>125</v>
      </c>
      <c r="C16839" s="21" t="s">
        <v>136</v>
      </c>
      <c r="D16839" s="29" t="n">
        <v>1.91</v>
      </c>
      <c r="E16839" s="29" t="n">
        <f aca="false">D16839/10</f>
        <v>0.191</v>
      </c>
      <c r="F16839" s="29" t="n">
        <f aca="false">(E16839+Einstellungen!$B$20)*(1+Einstellungen!$B$10)</f>
        <v>22.42793</v>
      </c>
      <c r="G16839" s="21" t="str">
        <f aca="false">IF(F16839&lt;Einstellungen!$B$5,"ja","nein")</f>
        <v>ja</v>
      </c>
      <c r="H16839" s="21" t="s">
        <v>36</v>
      </c>
      <c r="I16839" s="29" t="n">
        <f aca="false">INDEX(Einstellungen!$B$27:$B$50,14)</f>
        <v>1.15</v>
      </c>
      <c r="J16839" s="29" t="n">
        <f aca="false">F16839*I16839</f>
        <v>25.7921195</v>
      </c>
    </row>
    <row r="16840" customFormat="false" ht="15" hidden="false" customHeight="false" outlineLevel="0" collapsed="false">
      <c r="A16840" s="28" t="n">
        <v>46282</v>
      </c>
      <c r="B16840" s="21" t="s">
        <v>126</v>
      </c>
      <c r="C16840" s="21" t="s">
        <v>136</v>
      </c>
      <c r="D16840" s="29" t="n">
        <v>12.225</v>
      </c>
      <c r="E16840" s="29" t="n">
        <f aca="false">D16840/10</f>
        <v>1.2225</v>
      </c>
      <c r="F16840" s="29" t="n">
        <f aca="false">(E16840+Einstellungen!$B$20)*(1+Einstellungen!$B$10)</f>
        <v>23.655415</v>
      </c>
      <c r="G16840" s="21" t="str">
        <f aca="false">IF(F16840&lt;Einstellungen!$B$5,"ja","nein")</f>
        <v>ja</v>
      </c>
      <c r="H16840" s="21" t="s">
        <v>36</v>
      </c>
      <c r="I16840" s="29" t="n">
        <f aca="false">INDEX(Einstellungen!$B$27:$B$50,15)</f>
        <v>1</v>
      </c>
      <c r="J16840" s="29" t="n">
        <f aca="false">F16840*I16840</f>
        <v>23.655415</v>
      </c>
    </row>
    <row r="16841" customFormat="false" ht="15" hidden="false" customHeight="false" outlineLevel="0" collapsed="false">
      <c r="A16841" s="28" t="n">
        <v>46282</v>
      </c>
      <c r="B16841" s="21" t="s">
        <v>127</v>
      </c>
      <c r="C16841" s="21" t="s">
        <v>136</v>
      </c>
      <c r="D16841" s="29" t="n">
        <v>31.197</v>
      </c>
      <c r="E16841" s="29" t="n">
        <f aca="false">D16841/10</f>
        <v>3.1197</v>
      </c>
      <c r="F16841" s="29" t="n">
        <f aca="false">(E16841+Einstellungen!$B$20)*(1+Einstellungen!$B$10)</f>
        <v>25.913083</v>
      </c>
      <c r="G16841" s="21" t="str">
        <f aca="false">IF(F16841&lt;Einstellungen!$B$5,"ja","nein")</f>
        <v>ja</v>
      </c>
      <c r="H16841" s="21" t="s">
        <v>36</v>
      </c>
      <c r="I16841" s="29" t="n">
        <f aca="false">INDEX(Einstellungen!$B$27:$B$50,16)</f>
        <v>0.95</v>
      </c>
      <c r="J16841" s="29" t="n">
        <f aca="false">F16841*I16841</f>
        <v>24.61742885</v>
      </c>
    </row>
    <row r="16842" customFormat="false" ht="15" hidden="false" customHeight="false" outlineLevel="0" collapsed="false">
      <c r="A16842" s="28" t="n">
        <v>46282</v>
      </c>
      <c r="B16842" s="21" t="s">
        <v>128</v>
      </c>
      <c r="C16842" s="21" t="s">
        <v>136</v>
      </c>
      <c r="D16842" s="29" t="n">
        <v>74.36</v>
      </c>
      <c r="E16842" s="29" t="n">
        <f aca="false">D16842/10</f>
        <v>7.436</v>
      </c>
      <c r="F16842" s="29" t="n">
        <f aca="false">(E16842+Einstellungen!$B$20)*(1+Einstellungen!$B$10)</f>
        <v>31.04948</v>
      </c>
      <c r="G16842" s="21" t="str">
        <f aca="false">IF(F16842&lt;Einstellungen!$B$5,"ja","nein")</f>
        <v>nein</v>
      </c>
      <c r="H16842" s="21" t="s">
        <v>36</v>
      </c>
      <c r="I16842" s="29" t="n">
        <f aca="false">INDEX(Einstellungen!$B$27:$B$50,17)</f>
        <v>0.95</v>
      </c>
      <c r="J16842" s="29" t="n">
        <f aca="false">F16842*I16842</f>
        <v>29.497006</v>
      </c>
    </row>
    <row r="16843" customFormat="false" ht="15" hidden="false" customHeight="false" outlineLevel="0" collapsed="false">
      <c r="A16843" s="28" t="n">
        <v>46282</v>
      </c>
      <c r="B16843" s="21" t="s">
        <v>129</v>
      </c>
      <c r="C16843" s="21" t="s">
        <v>136</v>
      </c>
      <c r="D16843" s="29" t="n">
        <v>151.475</v>
      </c>
      <c r="E16843" s="29" t="n">
        <f aca="false">D16843/10</f>
        <v>15.1475</v>
      </c>
      <c r="F16843" s="29" t="n">
        <f aca="false">(E16843+Einstellungen!$B$20)*(1+Einstellungen!$B$10)</f>
        <v>40.226165</v>
      </c>
      <c r="G16843" s="21" t="str">
        <f aca="false">IF(F16843&lt;Einstellungen!$B$5,"ja","nein")</f>
        <v>nein</v>
      </c>
      <c r="H16843" s="21" t="s">
        <v>36</v>
      </c>
      <c r="I16843" s="29" t="n">
        <f aca="false">INDEX(Einstellungen!$B$27:$B$50,18)</f>
        <v>1.1</v>
      </c>
      <c r="J16843" s="29" t="n">
        <f aca="false">F16843*I16843</f>
        <v>44.2487815</v>
      </c>
    </row>
    <row r="16844" customFormat="false" ht="15" hidden="false" customHeight="false" outlineLevel="0" collapsed="false">
      <c r="A16844" s="28" t="n">
        <v>46282</v>
      </c>
      <c r="B16844" s="21" t="s">
        <v>130</v>
      </c>
      <c r="C16844" s="21" t="s">
        <v>136</v>
      </c>
      <c r="D16844" s="29" t="n">
        <v>198.488</v>
      </c>
      <c r="E16844" s="29" t="n">
        <f aca="false">D16844/10</f>
        <v>19.8488</v>
      </c>
      <c r="F16844" s="29" t="n">
        <f aca="false">(E16844+Einstellungen!$B$20)*(1+Einstellungen!$B$10)</f>
        <v>45.820712</v>
      </c>
      <c r="G16844" s="21" t="str">
        <f aca="false">IF(F16844&lt;Einstellungen!$B$5,"ja","nein")</f>
        <v>nein</v>
      </c>
      <c r="H16844" s="21" t="s">
        <v>36</v>
      </c>
      <c r="I16844" s="29" t="n">
        <f aca="false">INDEX(Einstellungen!$B$27:$B$50,19)</f>
        <v>1.35</v>
      </c>
      <c r="J16844" s="29" t="n">
        <f aca="false">F16844*I16844</f>
        <v>61.8579612</v>
      </c>
    </row>
    <row r="16845" customFormat="false" ht="15" hidden="false" customHeight="false" outlineLevel="0" collapsed="false">
      <c r="A16845" s="28" t="n">
        <v>46282</v>
      </c>
      <c r="B16845" s="21" t="s">
        <v>131</v>
      </c>
      <c r="C16845" s="21" t="s">
        <v>136</v>
      </c>
      <c r="D16845" s="29" t="n">
        <v>216.968</v>
      </c>
      <c r="E16845" s="29" t="n">
        <f aca="false">D16845/10</f>
        <v>21.6968</v>
      </c>
      <c r="F16845" s="29" t="n">
        <f aca="false">(E16845+Einstellungen!$B$20)*(1+Einstellungen!$B$10)</f>
        <v>48.019832</v>
      </c>
      <c r="G16845" s="21" t="str">
        <f aca="false">IF(F16845&lt;Einstellungen!$B$5,"ja","nein")</f>
        <v>nein</v>
      </c>
      <c r="H16845" s="21" t="s">
        <v>36</v>
      </c>
      <c r="I16845" s="29" t="n">
        <f aca="false">INDEX(Einstellungen!$B$27:$B$50,20)</f>
        <v>1.45</v>
      </c>
      <c r="J16845" s="29" t="n">
        <f aca="false">F16845*I16845</f>
        <v>69.6287564</v>
      </c>
    </row>
    <row r="16846" customFormat="false" ht="15" hidden="false" customHeight="false" outlineLevel="0" collapsed="false">
      <c r="A16846" s="28" t="n">
        <v>46282</v>
      </c>
      <c r="B16846" s="21" t="s">
        <v>132</v>
      </c>
      <c r="C16846" s="21" t="s">
        <v>136</v>
      </c>
      <c r="D16846" s="29" t="n">
        <v>215.718</v>
      </c>
      <c r="E16846" s="29" t="n">
        <f aca="false">D16846/10</f>
        <v>21.5718</v>
      </c>
      <c r="F16846" s="29" t="n">
        <f aca="false">(E16846+Einstellungen!$B$20)*(1+Einstellungen!$B$10)</f>
        <v>47.871082</v>
      </c>
      <c r="G16846" s="21" t="str">
        <f aca="false">IF(F16846&lt;Einstellungen!$B$5,"ja","nein")</f>
        <v>nein</v>
      </c>
      <c r="H16846" s="21" t="s">
        <v>36</v>
      </c>
      <c r="I16846" s="29" t="n">
        <f aca="false">INDEX(Einstellungen!$B$27:$B$50,21)</f>
        <v>1.4</v>
      </c>
      <c r="J16846" s="29" t="n">
        <f aca="false">F16846*I16846</f>
        <v>67.0195148</v>
      </c>
    </row>
    <row r="16847" customFormat="false" ht="15" hidden="false" customHeight="false" outlineLevel="0" collapsed="false">
      <c r="A16847" s="28" t="n">
        <v>46282</v>
      </c>
      <c r="B16847" s="21" t="s">
        <v>133</v>
      </c>
      <c r="C16847" s="21" t="s">
        <v>136</v>
      </c>
      <c r="D16847" s="29" t="n">
        <v>205.73</v>
      </c>
      <c r="E16847" s="29" t="n">
        <f aca="false">D16847/10</f>
        <v>20.573</v>
      </c>
      <c r="F16847" s="29" t="n">
        <f aca="false">(E16847+Einstellungen!$B$20)*(1+Einstellungen!$B$10)</f>
        <v>46.68251</v>
      </c>
      <c r="G16847" s="21" t="str">
        <f aca="false">IF(F16847&lt;Einstellungen!$B$5,"ja","nein")</f>
        <v>nein</v>
      </c>
      <c r="H16847" s="21" t="s">
        <v>36</v>
      </c>
      <c r="I16847" s="29" t="n">
        <f aca="false">INDEX(Einstellungen!$B$27:$B$50,22)</f>
        <v>1.25</v>
      </c>
      <c r="J16847" s="29" t="n">
        <f aca="false">F16847*I16847</f>
        <v>58.3531375</v>
      </c>
    </row>
    <row r="16848" customFormat="false" ht="15" hidden="false" customHeight="false" outlineLevel="0" collapsed="false">
      <c r="A16848" s="28" t="n">
        <v>46282</v>
      </c>
      <c r="B16848" s="21" t="s">
        <v>134</v>
      </c>
      <c r="C16848" s="21" t="s">
        <v>136</v>
      </c>
      <c r="D16848" s="29" t="n">
        <v>193.377</v>
      </c>
      <c r="E16848" s="29" t="n">
        <f aca="false">D16848/10</f>
        <v>19.3377</v>
      </c>
      <c r="F16848" s="29" t="n">
        <f aca="false">(E16848+Einstellungen!$B$20)*(1+Einstellungen!$B$10)</f>
        <v>45.212503</v>
      </c>
      <c r="G16848" s="21" t="str">
        <f aca="false">IF(F16848&lt;Einstellungen!$B$5,"ja","nein")</f>
        <v>nein</v>
      </c>
      <c r="H16848" s="21" t="s">
        <v>36</v>
      </c>
      <c r="I16848" s="29" t="n">
        <f aca="false">INDEX(Einstellungen!$B$27:$B$50,23)</f>
        <v>1.05</v>
      </c>
      <c r="J16848" s="29" t="n">
        <f aca="false">F16848*I16848</f>
        <v>47.47312815</v>
      </c>
    </row>
    <row r="16849" customFormat="false" ht="15" hidden="false" customHeight="false" outlineLevel="0" collapsed="false">
      <c r="A16849" s="28" t="n">
        <v>46282</v>
      </c>
      <c r="B16849" s="21" t="s">
        <v>135</v>
      </c>
      <c r="C16849" s="21" t="s">
        <v>136</v>
      </c>
      <c r="D16849" s="29" t="n">
        <v>179.365</v>
      </c>
      <c r="E16849" s="29" t="n">
        <f aca="false">D16849/10</f>
        <v>17.9365</v>
      </c>
      <c r="F16849" s="29" t="n">
        <f aca="false">(E16849+Einstellungen!$B$20)*(1+Einstellungen!$B$10)</f>
        <v>43.545075</v>
      </c>
      <c r="G16849" s="21" t="str">
        <f aca="false">IF(F16849&lt;Einstellungen!$B$5,"ja","nein")</f>
        <v>nein</v>
      </c>
      <c r="H16849" s="21" t="s">
        <v>36</v>
      </c>
      <c r="I16849" s="29" t="n">
        <f aca="false">INDEX(Einstellungen!$B$27:$B$50,24)</f>
        <v>0.8</v>
      </c>
      <c r="J16849" s="29" t="n">
        <f aca="false">F16849*I16849</f>
        <v>34.83606</v>
      </c>
    </row>
    <row r="16850" customFormat="false" ht="15" hidden="false" customHeight="false" outlineLevel="0" collapsed="false">
      <c r="A16850" s="28" t="n">
        <v>46283</v>
      </c>
      <c r="B16850" s="21" t="s">
        <v>111</v>
      </c>
      <c r="C16850" s="21" t="s">
        <v>137</v>
      </c>
      <c r="D16850" s="29" t="n">
        <v>139.235</v>
      </c>
      <c r="E16850" s="29" t="n">
        <f aca="false">D16850/10</f>
        <v>13.9235</v>
      </c>
      <c r="F16850" s="29" t="n">
        <f aca="false">(E16850+Einstellungen!$B$20)*(1+Einstellungen!$B$10)</f>
        <v>38.769605</v>
      </c>
      <c r="G16850" s="21" t="str">
        <f aca="false">IF(F16850&lt;Einstellungen!$B$5,"ja","nein")</f>
        <v>nein</v>
      </c>
      <c r="H16850" s="21" t="s">
        <v>36</v>
      </c>
      <c r="I16850" s="29" t="n">
        <f aca="false">INDEX(Einstellungen!$B$27:$B$50,1)</f>
        <v>0.6</v>
      </c>
      <c r="J16850" s="29" t="n">
        <f aca="false">F16850*I16850</f>
        <v>23.261763</v>
      </c>
    </row>
    <row r="16851" customFormat="false" ht="15" hidden="false" customHeight="false" outlineLevel="0" collapsed="false">
      <c r="A16851" s="28" t="n">
        <v>46283</v>
      </c>
      <c r="B16851" s="21" t="s">
        <v>113</v>
      </c>
      <c r="C16851" s="21" t="s">
        <v>137</v>
      </c>
      <c r="D16851" s="29" t="n">
        <v>130.442</v>
      </c>
      <c r="E16851" s="29" t="n">
        <f aca="false">D16851/10</f>
        <v>13.0442</v>
      </c>
      <c r="F16851" s="29" t="n">
        <f aca="false">(E16851+Einstellungen!$B$20)*(1+Einstellungen!$B$10)</f>
        <v>37.723238</v>
      </c>
      <c r="G16851" s="21" t="str">
        <f aca="false">IF(F16851&lt;Einstellungen!$B$5,"ja","nein")</f>
        <v>nein</v>
      </c>
      <c r="H16851" s="21" t="s">
        <v>36</v>
      </c>
      <c r="I16851" s="29" t="n">
        <f aca="false">INDEX(Einstellungen!$B$27:$B$50,2)</f>
        <v>0.5</v>
      </c>
      <c r="J16851" s="29" t="n">
        <f aca="false">F16851*I16851</f>
        <v>18.861619</v>
      </c>
    </row>
    <row r="16852" customFormat="false" ht="15" hidden="false" customHeight="false" outlineLevel="0" collapsed="false">
      <c r="A16852" s="28" t="n">
        <v>46283</v>
      </c>
      <c r="B16852" s="21" t="s">
        <v>114</v>
      </c>
      <c r="C16852" s="21" t="s">
        <v>137</v>
      </c>
      <c r="D16852" s="29" t="n">
        <v>129.505</v>
      </c>
      <c r="E16852" s="29" t="n">
        <f aca="false">D16852/10</f>
        <v>12.9505</v>
      </c>
      <c r="F16852" s="29" t="n">
        <f aca="false">(E16852+Einstellungen!$B$20)*(1+Einstellungen!$B$10)</f>
        <v>37.611735</v>
      </c>
      <c r="G16852" s="21" t="str">
        <f aca="false">IF(F16852&lt;Einstellungen!$B$5,"ja","nein")</f>
        <v>nein</v>
      </c>
      <c r="H16852" s="21" t="s">
        <v>36</v>
      </c>
      <c r="I16852" s="29" t="n">
        <f aca="false">INDEX(Einstellungen!$B$27:$B$50,3)</f>
        <v>0.45</v>
      </c>
      <c r="J16852" s="29" t="n">
        <f aca="false">F16852*I16852</f>
        <v>16.92528075</v>
      </c>
    </row>
    <row r="16853" customFormat="false" ht="15" hidden="false" customHeight="false" outlineLevel="0" collapsed="false">
      <c r="A16853" s="28" t="n">
        <v>46283</v>
      </c>
      <c r="B16853" s="21" t="s">
        <v>115</v>
      </c>
      <c r="C16853" s="21" t="s">
        <v>137</v>
      </c>
      <c r="D16853" s="29" t="n">
        <v>130.175</v>
      </c>
      <c r="E16853" s="29" t="n">
        <f aca="false">D16853/10</f>
        <v>13.0175</v>
      </c>
      <c r="F16853" s="29" t="n">
        <f aca="false">(E16853+Einstellungen!$B$20)*(1+Einstellungen!$B$10)</f>
        <v>37.691465</v>
      </c>
      <c r="G16853" s="21" t="str">
        <f aca="false">IF(F16853&lt;Einstellungen!$B$5,"ja","nein")</f>
        <v>nein</v>
      </c>
      <c r="H16853" s="21" t="s">
        <v>36</v>
      </c>
      <c r="I16853" s="29" t="n">
        <f aca="false">INDEX(Einstellungen!$B$27:$B$50,4)</f>
        <v>0.45</v>
      </c>
      <c r="J16853" s="29" t="n">
        <f aca="false">F16853*I16853</f>
        <v>16.96115925</v>
      </c>
    </row>
    <row r="16854" customFormat="false" ht="15" hidden="false" customHeight="false" outlineLevel="0" collapsed="false">
      <c r="A16854" s="28" t="n">
        <v>46283</v>
      </c>
      <c r="B16854" s="21" t="s">
        <v>116</v>
      </c>
      <c r="C16854" s="21" t="s">
        <v>137</v>
      </c>
      <c r="D16854" s="29" t="n">
        <v>131.105</v>
      </c>
      <c r="E16854" s="29" t="n">
        <f aca="false">D16854/10</f>
        <v>13.1105</v>
      </c>
      <c r="F16854" s="29" t="n">
        <f aca="false">(E16854+Einstellungen!$B$20)*(1+Einstellungen!$B$10)</f>
        <v>37.802135</v>
      </c>
      <c r="G16854" s="21" t="str">
        <f aca="false">IF(F16854&lt;Einstellungen!$B$5,"ja","nein")</f>
        <v>nein</v>
      </c>
      <c r="H16854" s="21" t="s">
        <v>36</v>
      </c>
      <c r="I16854" s="29" t="n">
        <f aca="false">INDEX(Einstellungen!$B$27:$B$50,5)</f>
        <v>0.45</v>
      </c>
      <c r="J16854" s="29" t="n">
        <f aca="false">F16854*I16854</f>
        <v>17.01096075</v>
      </c>
    </row>
    <row r="16855" customFormat="false" ht="15" hidden="false" customHeight="false" outlineLevel="0" collapsed="false">
      <c r="A16855" s="28" t="n">
        <v>46283</v>
      </c>
      <c r="B16855" s="21" t="s">
        <v>117</v>
      </c>
      <c r="C16855" s="21" t="s">
        <v>137</v>
      </c>
      <c r="D16855" s="29" t="n">
        <v>146.642</v>
      </c>
      <c r="E16855" s="29" t="n">
        <f aca="false">D16855/10</f>
        <v>14.6642</v>
      </c>
      <c r="F16855" s="29" t="n">
        <f aca="false">(E16855+Einstellungen!$B$20)*(1+Einstellungen!$B$10)</f>
        <v>39.651038</v>
      </c>
      <c r="G16855" s="21" t="str">
        <f aca="false">IF(F16855&lt;Einstellungen!$B$5,"ja","nein")</f>
        <v>nein</v>
      </c>
      <c r="H16855" s="21" t="s">
        <v>36</v>
      </c>
      <c r="I16855" s="29" t="n">
        <f aca="false">INDEX(Einstellungen!$B$27:$B$50,6)</f>
        <v>0.5</v>
      </c>
      <c r="J16855" s="29" t="n">
        <f aca="false">F16855*I16855</f>
        <v>19.825519</v>
      </c>
    </row>
    <row r="16856" customFormat="false" ht="15" hidden="false" customHeight="false" outlineLevel="0" collapsed="false">
      <c r="A16856" s="28" t="n">
        <v>46283</v>
      </c>
      <c r="B16856" s="21" t="s">
        <v>118</v>
      </c>
      <c r="C16856" s="21" t="s">
        <v>137</v>
      </c>
      <c r="D16856" s="29" t="n">
        <v>186.005</v>
      </c>
      <c r="E16856" s="29" t="n">
        <f aca="false">D16856/10</f>
        <v>18.6005</v>
      </c>
      <c r="F16856" s="29" t="n">
        <f aca="false">(E16856+Einstellungen!$B$20)*(1+Einstellungen!$B$10)</f>
        <v>44.335235</v>
      </c>
      <c r="G16856" s="21" t="str">
        <f aca="false">IF(F16856&lt;Einstellungen!$B$5,"ja","nein")</f>
        <v>nein</v>
      </c>
      <c r="H16856" s="21" t="s">
        <v>36</v>
      </c>
      <c r="I16856" s="29" t="n">
        <f aca="false">INDEX(Einstellungen!$B$27:$B$50,7)</f>
        <v>0.7</v>
      </c>
      <c r="J16856" s="29" t="n">
        <f aca="false">F16856*I16856</f>
        <v>31.0346645</v>
      </c>
    </row>
    <row r="16857" customFormat="false" ht="15" hidden="false" customHeight="false" outlineLevel="0" collapsed="false">
      <c r="A16857" s="28" t="n">
        <v>46283</v>
      </c>
      <c r="B16857" s="21" t="s">
        <v>119</v>
      </c>
      <c r="C16857" s="21" t="s">
        <v>137</v>
      </c>
      <c r="D16857" s="29" t="n">
        <v>211.355</v>
      </c>
      <c r="E16857" s="29" t="n">
        <f aca="false">D16857/10</f>
        <v>21.1355</v>
      </c>
      <c r="F16857" s="29" t="n">
        <f aca="false">(E16857+Einstellungen!$B$20)*(1+Einstellungen!$B$10)</f>
        <v>47.351885</v>
      </c>
      <c r="G16857" s="21" t="str">
        <f aca="false">IF(F16857&lt;Einstellungen!$B$5,"ja","nein")</f>
        <v>nein</v>
      </c>
      <c r="H16857" s="21" t="s">
        <v>36</v>
      </c>
      <c r="I16857" s="29" t="n">
        <f aca="false">INDEX(Einstellungen!$B$27:$B$50,8)</f>
        <v>0.95</v>
      </c>
      <c r="J16857" s="29" t="n">
        <f aca="false">F16857*I16857</f>
        <v>44.98429075</v>
      </c>
    </row>
    <row r="16858" customFormat="false" ht="15" hidden="false" customHeight="false" outlineLevel="0" collapsed="false">
      <c r="A16858" s="28" t="n">
        <v>46283</v>
      </c>
      <c r="B16858" s="21" t="s">
        <v>120</v>
      </c>
      <c r="C16858" s="21" t="s">
        <v>137</v>
      </c>
      <c r="D16858" s="29" t="n">
        <v>205</v>
      </c>
      <c r="E16858" s="29" t="n">
        <f aca="false">D16858/10</f>
        <v>20.5</v>
      </c>
      <c r="F16858" s="29" t="n">
        <f aca="false">(E16858+Einstellungen!$B$20)*(1+Einstellungen!$B$10)</f>
        <v>46.59564</v>
      </c>
      <c r="G16858" s="21" t="str">
        <f aca="false">IF(F16858&lt;Einstellungen!$B$5,"ja","nein")</f>
        <v>nein</v>
      </c>
      <c r="H16858" s="21" t="s">
        <v>36</v>
      </c>
      <c r="I16858" s="29" t="n">
        <f aca="false">INDEX(Einstellungen!$B$27:$B$50,9)</f>
        <v>1.05</v>
      </c>
      <c r="J16858" s="29" t="n">
        <f aca="false">F16858*I16858</f>
        <v>48.925422</v>
      </c>
    </row>
    <row r="16859" customFormat="false" ht="15" hidden="false" customHeight="false" outlineLevel="0" collapsed="false">
      <c r="A16859" s="28" t="n">
        <v>46283</v>
      </c>
      <c r="B16859" s="21" t="s">
        <v>121</v>
      </c>
      <c r="C16859" s="21" t="s">
        <v>137</v>
      </c>
      <c r="D16859" s="29" t="n">
        <v>162.61</v>
      </c>
      <c r="E16859" s="29" t="n">
        <f aca="false">D16859/10</f>
        <v>16.261</v>
      </c>
      <c r="F16859" s="29" t="n">
        <f aca="false">(E16859+Einstellungen!$B$20)*(1+Einstellungen!$B$10)</f>
        <v>41.55123</v>
      </c>
      <c r="G16859" s="21" t="str">
        <f aca="false">IF(F16859&lt;Einstellungen!$B$5,"ja","nein")</f>
        <v>nein</v>
      </c>
      <c r="H16859" s="21" t="s">
        <v>36</v>
      </c>
      <c r="I16859" s="29" t="n">
        <f aca="false">INDEX(Einstellungen!$B$27:$B$50,10)</f>
        <v>1.05</v>
      </c>
      <c r="J16859" s="29" t="n">
        <f aca="false">F16859*I16859</f>
        <v>43.6287915</v>
      </c>
    </row>
    <row r="16860" customFormat="false" ht="15" hidden="false" customHeight="false" outlineLevel="0" collapsed="false">
      <c r="A16860" s="28" t="n">
        <v>46283</v>
      </c>
      <c r="B16860" s="21" t="s">
        <v>122</v>
      </c>
      <c r="C16860" s="21" t="s">
        <v>137</v>
      </c>
      <c r="D16860" s="29" t="n">
        <v>95.972</v>
      </c>
      <c r="E16860" s="29" t="n">
        <f aca="false">D16860/10</f>
        <v>9.5972</v>
      </c>
      <c r="F16860" s="29" t="n">
        <f aca="false">(E16860+Einstellungen!$B$20)*(1+Einstellungen!$B$10)</f>
        <v>33.621308</v>
      </c>
      <c r="G16860" s="21" t="str">
        <f aca="false">IF(F16860&lt;Einstellungen!$B$5,"ja","nein")</f>
        <v>nein</v>
      </c>
      <c r="H16860" s="21" t="s">
        <v>36</v>
      </c>
      <c r="I16860" s="29" t="n">
        <f aca="false">INDEX(Einstellungen!$B$27:$B$50,11)</f>
        <v>1.05</v>
      </c>
      <c r="J16860" s="29" t="n">
        <f aca="false">F16860*I16860</f>
        <v>35.3023734</v>
      </c>
    </row>
    <row r="16861" customFormat="false" ht="15" hidden="false" customHeight="false" outlineLevel="0" collapsed="false">
      <c r="A16861" s="28" t="n">
        <v>46283</v>
      </c>
      <c r="B16861" s="21" t="s">
        <v>123</v>
      </c>
      <c r="C16861" s="21" t="s">
        <v>137</v>
      </c>
      <c r="D16861" s="29" t="n">
        <v>42.402</v>
      </c>
      <c r="E16861" s="29" t="n">
        <f aca="false">D16861/10</f>
        <v>4.2402</v>
      </c>
      <c r="F16861" s="29" t="n">
        <f aca="false">(E16861+Einstellungen!$B$20)*(1+Einstellungen!$B$10)</f>
        <v>27.246478</v>
      </c>
      <c r="G16861" s="21" t="str">
        <f aca="false">IF(F16861&lt;Einstellungen!$B$5,"ja","nein")</f>
        <v>ja</v>
      </c>
      <c r="H16861" s="21" t="s">
        <v>36</v>
      </c>
      <c r="I16861" s="29" t="n">
        <f aca="false">INDEX(Einstellungen!$B$27:$B$50,12)</f>
        <v>1.1</v>
      </c>
      <c r="J16861" s="29" t="n">
        <f aca="false">F16861*I16861</f>
        <v>29.9711258</v>
      </c>
    </row>
    <row r="16862" customFormat="false" ht="15" hidden="false" customHeight="false" outlineLevel="0" collapsed="false">
      <c r="A16862" s="28" t="n">
        <v>46283</v>
      </c>
      <c r="B16862" s="21" t="s">
        <v>124</v>
      </c>
      <c r="C16862" s="21" t="s">
        <v>137</v>
      </c>
      <c r="D16862" s="29" t="n">
        <v>6.26</v>
      </c>
      <c r="E16862" s="29" t="n">
        <f aca="false">D16862/10</f>
        <v>0.626</v>
      </c>
      <c r="F16862" s="29" t="n">
        <f aca="false">(E16862+Einstellungen!$B$20)*(1+Einstellungen!$B$10)</f>
        <v>22.94558</v>
      </c>
      <c r="G16862" s="21" t="str">
        <f aca="false">IF(F16862&lt;Einstellungen!$B$5,"ja","nein")</f>
        <v>ja</v>
      </c>
      <c r="H16862" s="21" t="s">
        <v>36</v>
      </c>
      <c r="I16862" s="29" t="n">
        <f aca="false">INDEX(Einstellungen!$B$27:$B$50,13)</f>
        <v>1.2</v>
      </c>
      <c r="J16862" s="29" t="n">
        <f aca="false">F16862*I16862</f>
        <v>27.534696</v>
      </c>
    </row>
    <row r="16863" customFormat="false" ht="15" hidden="false" customHeight="false" outlineLevel="0" collapsed="false">
      <c r="A16863" s="28" t="n">
        <v>46283</v>
      </c>
      <c r="B16863" s="21" t="s">
        <v>125</v>
      </c>
      <c r="C16863" s="21" t="s">
        <v>137</v>
      </c>
      <c r="D16863" s="29" t="n">
        <v>0.138</v>
      </c>
      <c r="E16863" s="29" t="n">
        <f aca="false">D16863/10</f>
        <v>0.0138</v>
      </c>
      <c r="F16863" s="29" t="n">
        <f aca="false">(E16863+Einstellungen!$B$20)*(1+Einstellungen!$B$10)</f>
        <v>22.217062</v>
      </c>
      <c r="G16863" s="21" t="str">
        <f aca="false">IF(F16863&lt;Einstellungen!$B$5,"ja","nein")</f>
        <v>ja</v>
      </c>
      <c r="H16863" s="21" t="s">
        <v>36</v>
      </c>
      <c r="I16863" s="29" t="n">
        <f aca="false">INDEX(Einstellungen!$B$27:$B$50,14)</f>
        <v>1.15</v>
      </c>
      <c r="J16863" s="29" t="n">
        <f aca="false">F16863*I16863</f>
        <v>25.5496213</v>
      </c>
    </row>
    <row r="16864" customFormat="false" ht="15" hidden="false" customHeight="false" outlineLevel="0" collapsed="false">
      <c r="A16864" s="28" t="n">
        <v>46283</v>
      </c>
      <c r="B16864" s="21" t="s">
        <v>126</v>
      </c>
      <c r="C16864" s="21" t="s">
        <v>137</v>
      </c>
      <c r="D16864" s="29" t="n">
        <v>0.003</v>
      </c>
      <c r="E16864" s="29" t="n">
        <f aca="false">D16864/10</f>
        <v>0.0003</v>
      </c>
      <c r="F16864" s="29" t="n">
        <f aca="false">(E16864+Einstellungen!$B$20)*(1+Einstellungen!$B$10)</f>
        <v>22.200997</v>
      </c>
      <c r="G16864" s="21" t="str">
        <f aca="false">IF(F16864&lt;Einstellungen!$B$5,"ja","nein")</f>
        <v>ja</v>
      </c>
      <c r="H16864" s="21" t="s">
        <v>36</v>
      </c>
      <c r="I16864" s="29" t="n">
        <f aca="false">INDEX(Einstellungen!$B$27:$B$50,15)</f>
        <v>1</v>
      </c>
      <c r="J16864" s="29" t="n">
        <f aca="false">F16864*I16864</f>
        <v>22.200997</v>
      </c>
    </row>
    <row r="16865" customFormat="false" ht="15" hidden="false" customHeight="false" outlineLevel="0" collapsed="false">
      <c r="A16865" s="28" t="n">
        <v>46283</v>
      </c>
      <c r="B16865" s="21" t="s">
        <v>127</v>
      </c>
      <c r="C16865" s="21" t="s">
        <v>137</v>
      </c>
      <c r="D16865" s="29" t="n">
        <v>3.033</v>
      </c>
      <c r="E16865" s="29" t="n">
        <f aca="false">D16865/10</f>
        <v>0.3033</v>
      </c>
      <c r="F16865" s="29" t="n">
        <f aca="false">(E16865+Einstellungen!$B$20)*(1+Einstellungen!$B$10)</f>
        <v>22.561567</v>
      </c>
      <c r="G16865" s="21" t="str">
        <f aca="false">IF(F16865&lt;Einstellungen!$B$5,"ja","nein")</f>
        <v>ja</v>
      </c>
      <c r="H16865" s="21" t="s">
        <v>36</v>
      </c>
      <c r="I16865" s="29" t="n">
        <f aca="false">INDEX(Einstellungen!$B$27:$B$50,16)</f>
        <v>0.95</v>
      </c>
      <c r="J16865" s="29" t="n">
        <f aca="false">F16865*I16865</f>
        <v>21.43348865</v>
      </c>
    </row>
    <row r="16866" customFormat="false" ht="15" hidden="false" customHeight="false" outlineLevel="0" collapsed="false">
      <c r="A16866" s="28" t="n">
        <v>46283</v>
      </c>
      <c r="B16866" s="21" t="s">
        <v>128</v>
      </c>
      <c r="C16866" s="21" t="s">
        <v>137</v>
      </c>
      <c r="D16866" s="29" t="n">
        <v>30.755</v>
      </c>
      <c r="E16866" s="29" t="n">
        <f aca="false">D16866/10</f>
        <v>3.0755</v>
      </c>
      <c r="F16866" s="29" t="n">
        <f aca="false">(E16866+Einstellungen!$B$20)*(1+Einstellungen!$B$10)</f>
        <v>25.860485</v>
      </c>
      <c r="G16866" s="21" t="str">
        <f aca="false">IF(F16866&lt;Einstellungen!$B$5,"ja","nein")</f>
        <v>ja</v>
      </c>
      <c r="H16866" s="21" t="s">
        <v>36</v>
      </c>
      <c r="I16866" s="29" t="n">
        <f aca="false">INDEX(Einstellungen!$B$27:$B$50,17)</f>
        <v>0.95</v>
      </c>
      <c r="J16866" s="29" t="n">
        <f aca="false">F16866*I16866</f>
        <v>24.56746075</v>
      </c>
    </row>
    <row r="16867" customFormat="false" ht="15" hidden="false" customHeight="false" outlineLevel="0" collapsed="false">
      <c r="A16867" s="28" t="n">
        <v>46283</v>
      </c>
      <c r="B16867" s="21" t="s">
        <v>129</v>
      </c>
      <c r="C16867" s="21" t="s">
        <v>137</v>
      </c>
      <c r="D16867" s="29" t="n">
        <v>97.915</v>
      </c>
      <c r="E16867" s="29" t="n">
        <f aca="false">D16867/10</f>
        <v>9.7915</v>
      </c>
      <c r="F16867" s="29" t="n">
        <f aca="false">(E16867+Einstellungen!$B$20)*(1+Einstellungen!$B$10)</f>
        <v>33.852525</v>
      </c>
      <c r="G16867" s="21" t="str">
        <f aca="false">IF(F16867&lt;Einstellungen!$B$5,"ja","nein")</f>
        <v>nein</v>
      </c>
      <c r="H16867" s="21" t="s">
        <v>36</v>
      </c>
      <c r="I16867" s="29" t="n">
        <f aca="false">INDEX(Einstellungen!$B$27:$B$50,18)</f>
        <v>1.1</v>
      </c>
      <c r="J16867" s="29" t="n">
        <f aca="false">F16867*I16867</f>
        <v>37.2377775</v>
      </c>
    </row>
    <row r="16868" customFormat="false" ht="15" hidden="false" customHeight="false" outlineLevel="0" collapsed="false">
      <c r="A16868" s="28" t="n">
        <v>46283</v>
      </c>
      <c r="B16868" s="21" t="s">
        <v>130</v>
      </c>
      <c r="C16868" s="21" t="s">
        <v>137</v>
      </c>
      <c r="D16868" s="29" t="n">
        <v>180.1</v>
      </c>
      <c r="E16868" s="29" t="n">
        <f aca="false">D16868/10</f>
        <v>18.01</v>
      </c>
      <c r="F16868" s="29" t="n">
        <f aca="false">(E16868+Einstellungen!$B$20)*(1+Einstellungen!$B$10)</f>
        <v>43.63254</v>
      </c>
      <c r="G16868" s="21" t="str">
        <f aca="false">IF(F16868&lt;Einstellungen!$B$5,"ja","nein")</f>
        <v>nein</v>
      </c>
      <c r="H16868" s="21" t="s">
        <v>36</v>
      </c>
      <c r="I16868" s="29" t="n">
        <f aca="false">INDEX(Einstellungen!$B$27:$B$50,19)</f>
        <v>1.35</v>
      </c>
      <c r="J16868" s="29" t="n">
        <f aca="false">F16868*I16868</f>
        <v>58.903929</v>
      </c>
    </row>
    <row r="16869" customFormat="false" ht="15" hidden="false" customHeight="false" outlineLevel="0" collapsed="false">
      <c r="A16869" s="28" t="n">
        <v>46283</v>
      </c>
      <c r="B16869" s="21" t="s">
        <v>131</v>
      </c>
      <c r="C16869" s="21" t="s">
        <v>137</v>
      </c>
      <c r="D16869" s="29" t="n">
        <v>192.72</v>
      </c>
      <c r="E16869" s="29" t="n">
        <f aca="false">D16869/10</f>
        <v>19.272</v>
      </c>
      <c r="F16869" s="29" t="n">
        <f aca="false">(E16869+Einstellungen!$B$20)*(1+Einstellungen!$B$10)</f>
        <v>45.13432</v>
      </c>
      <c r="G16869" s="21" t="str">
        <f aca="false">IF(F16869&lt;Einstellungen!$B$5,"ja","nein")</f>
        <v>nein</v>
      </c>
      <c r="H16869" s="21" t="s">
        <v>36</v>
      </c>
      <c r="I16869" s="29" t="n">
        <f aca="false">INDEX(Einstellungen!$B$27:$B$50,20)</f>
        <v>1.45</v>
      </c>
      <c r="J16869" s="29" t="n">
        <f aca="false">F16869*I16869</f>
        <v>65.444764</v>
      </c>
    </row>
    <row r="16870" customFormat="false" ht="15" hidden="false" customHeight="false" outlineLevel="0" collapsed="false">
      <c r="A16870" s="28" t="n">
        <v>46283</v>
      </c>
      <c r="B16870" s="21" t="s">
        <v>132</v>
      </c>
      <c r="C16870" s="21" t="s">
        <v>137</v>
      </c>
      <c r="D16870" s="29" t="n">
        <v>194.988</v>
      </c>
      <c r="E16870" s="29" t="n">
        <f aca="false">D16870/10</f>
        <v>19.4988</v>
      </c>
      <c r="F16870" s="29" t="n">
        <f aca="false">(E16870+Einstellungen!$B$20)*(1+Einstellungen!$B$10)</f>
        <v>45.404212</v>
      </c>
      <c r="G16870" s="21" t="str">
        <f aca="false">IF(F16870&lt;Einstellungen!$B$5,"ja","nein")</f>
        <v>nein</v>
      </c>
      <c r="H16870" s="21" t="s">
        <v>36</v>
      </c>
      <c r="I16870" s="29" t="n">
        <f aca="false">INDEX(Einstellungen!$B$27:$B$50,21)</f>
        <v>1.4</v>
      </c>
      <c r="J16870" s="29" t="n">
        <f aca="false">F16870*I16870</f>
        <v>63.5658968</v>
      </c>
    </row>
    <row r="16871" customFormat="false" ht="15" hidden="false" customHeight="false" outlineLevel="0" collapsed="false">
      <c r="A16871" s="28" t="n">
        <v>46283</v>
      </c>
      <c r="B16871" s="21" t="s">
        <v>133</v>
      </c>
      <c r="C16871" s="21" t="s">
        <v>137</v>
      </c>
      <c r="D16871" s="29" t="n">
        <v>178.43</v>
      </c>
      <c r="E16871" s="29" t="n">
        <f aca="false">D16871/10</f>
        <v>17.843</v>
      </c>
      <c r="F16871" s="29" t="n">
        <f aca="false">(E16871+Einstellungen!$B$20)*(1+Einstellungen!$B$10)</f>
        <v>43.43381</v>
      </c>
      <c r="G16871" s="21" t="str">
        <f aca="false">IF(F16871&lt;Einstellungen!$B$5,"ja","nein")</f>
        <v>nein</v>
      </c>
      <c r="H16871" s="21" t="s">
        <v>36</v>
      </c>
      <c r="I16871" s="29" t="n">
        <f aca="false">INDEX(Einstellungen!$B$27:$B$50,22)</f>
        <v>1.25</v>
      </c>
      <c r="J16871" s="29" t="n">
        <f aca="false">F16871*I16871</f>
        <v>54.2922625</v>
      </c>
    </row>
    <row r="16872" customFormat="false" ht="15" hidden="false" customHeight="false" outlineLevel="0" collapsed="false">
      <c r="A16872" s="28" t="n">
        <v>46283</v>
      </c>
      <c r="B16872" s="21" t="s">
        <v>134</v>
      </c>
      <c r="C16872" s="21" t="s">
        <v>137</v>
      </c>
      <c r="D16872" s="29" t="n">
        <v>163.183</v>
      </c>
      <c r="E16872" s="29" t="n">
        <f aca="false">D16872/10</f>
        <v>16.3183</v>
      </c>
      <c r="F16872" s="29" t="n">
        <f aca="false">(E16872+Einstellungen!$B$20)*(1+Einstellungen!$B$10)</f>
        <v>41.619417</v>
      </c>
      <c r="G16872" s="21" t="str">
        <f aca="false">IF(F16872&lt;Einstellungen!$B$5,"ja","nein")</f>
        <v>nein</v>
      </c>
      <c r="H16872" s="21" t="s">
        <v>36</v>
      </c>
      <c r="I16872" s="29" t="n">
        <f aca="false">INDEX(Einstellungen!$B$27:$B$50,23)</f>
        <v>1.05</v>
      </c>
      <c r="J16872" s="29" t="n">
        <f aca="false">F16872*I16872</f>
        <v>43.70038785</v>
      </c>
    </row>
    <row r="16873" customFormat="false" ht="15" hidden="false" customHeight="false" outlineLevel="0" collapsed="false">
      <c r="A16873" s="28" t="n">
        <v>46283</v>
      </c>
      <c r="B16873" s="21" t="s">
        <v>135</v>
      </c>
      <c r="C16873" s="21" t="s">
        <v>137</v>
      </c>
      <c r="D16873" s="29" t="n">
        <v>134.647</v>
      </c>
      <c r="E16873" s="29" t="n">
        <f aca="false">D16873/10</f>
        <v>13.4647</v>
      </c>
      <c r="F16873" s="29" t="n">
        <f aca="false">(E16873+Einstellungen!$B$20)*(1+Einstellungen!$B$10)</f>
        <v>38.223633</v>
      </c>
      <c r="G16873" s="21" t="str">
        <f aca="false">IF(F16873&lt;Einstellungen!$B$5,"ja","nein")</f>
        <v>nein</v>
      </c>
      <c r="H16873" s="21" t="s">
        <v>36</v>
      </c>
      <c r="I16873" s="29" t="n">
        <f aca="false">INDEX(Einstellungen!$B$27:$B$50,24)</f>
        <v>0.8</v>
      </c>
      <c r="J16873" s="29" t="n">
        <f aca="false">F16873*I16873</f>
        <v>30.5789064</v>
      </c>
    </row>
    <row r="16874" customFormat="false" ht="15" hidden="false" customHeight="false" outlineLevel="0" collapsed="false">
      <c r="A16874" s="28" t="n">
        <v>46284</v>
      </c>
      <c r="B16874" s="21" t="s">
        <v>111</v>
      </c>
      <c r="C16874" s="21" t="s">
        <v>138</v>
      </c>
      <c r="D16874" s="29" t="n">
        <v>103.385</v>
      </c>
      <c r="E16874" s="29" t="n">
        <f aca="false">D16874/10</f>
        <v>10.3385</v>
      </c>
      <c r="F16874" s="29" t="n">
        <f aca="false">(E16874+Einstellungen!$B$20)*(1+Einstellungen!$B$10)</f>
        <v>34.503455</v>
      </c>
      <c r="G16874" s="21" t="str">
        <f aca="false">IF(F16874&lt;Einstellungen!$B$5,"ja","nein")</f>
        <v>nein</v>
      </c>
      <c r="H16874" s="21" t="s">
        <v>36</v>
      </c>
      <c r="I16874" s="29" t="n">
        <f aca="false">INDEX(Einstellungen!$B$27:$B$50,1)</f>
        <v>0.6</v>
      </c>
      <c r="J16874" s="29" t="n">
        <f aca="false">F16874*I16874</f>
        <v>20.702073</v>
      </c>
    </row>
    <row r="16875" customFormat="false" ht="15" hidden="false" customHeight="false" outlineLevel="0" collapsed="false">
      <c r="A16875" s="28" t="n">
        <v>46284</v>
      </c>
      <c r="B16875" s="21" t="s">
        <v>113</v>
      </c>
      <c r="C16875" s="21" t="s">
        <v>138</v>
      </c>
      <c r="D16875" s="29" t="n">
        <v>79.525</v>
      </c>
      <c r="E16875" s="29" t="n">
        <f aca="false">D16875/10</f>
        <v>7.9525</v>
      </c>
      <c r="F16875" s="29" t="n">
        <f aca="false">(E16875+Einstellungen!$B$20)*(1+Einstellungen!$B$10)</f>
        <v>31.664115</v>
      </c>
      <c r="G16875" s="21" t="str">
        <f aca="false">IF(F16875&lt;Einstellungen!$B$5,"ja","nein")</f>
        <v>nein</v>
      </c>
      <c r="H16875" s="21" t="s">
        <v>36</v>
      </c>
      <c r="I16875" s="29" t="n">
        <f aca="false">INDEX(Einstellungen!$B$27:$B$50,2)</f>
        <v>0.5</v>
      </c>
      <c r="J16875" s="29" t="n">
        <f aca="false">F16875*I16875</f>
        <v>15.8320575</v>
      </c>
    </row>
    <row r="16876" customFormat="false" ht="15" hidden="false" customHeight="false" outlineLevel="0" collapsed="false">
      <c r="A16876" s="28" t="n">
        <v>46284</v>
      </c>
      <c r="B16876" s="21" t="s">
        <v>114</v>
      </c>
      <c r="C16876" s="21" t="s">
        <v>138</v>
      </c>
      <c r="D16876" s="29" t="n">
        <v>59.23</v>
      </c>
      <c r="E16876" s="29" t="n">
        <f aca="false">D16876/10</f>
        <v>5.923</v>
      </c>
      <c r="F16876" s="29" t="n">
        <f aca="false">(E16876+Einstellungen!$B$20)*(1+Einstellungen!$B$10)</f>
        <v>29.24901</v>
      </c>
      <c r="G16876" s="21" t="str">
        <f aca="false">IF(F16876&lt;Einstellungen!$B$5,"ja","nein")</f>
        <v>nein</v>
      </c>
      <c r="H16876" s="21" t="s">
        <v>36</v>
      </c>
      <c r="I16876" s="29" t="n">
        <f aca="false">INDEX(Einstellungen!$B$27:$B$50,3)</f>
        <v>0.45</v>
      </c>
      <c r="J16876" s="29" t="n">
        <f aca="false">F16876*I16876</f>
        <v>13.1620545</v>
      </c>
    </row>
    <row r="16877" customFormat="false" ht="15" hidden="false" customHeight="false" outlineLevel="0" collapsed="false">
      <c r="A16877" s="28" t="n">
        <v>46284</v>
      </c>
      <c r="B16877" s="21" t="s">
        <v>115</v>
      </c>
      <c r="C16877" s="21" t="s">
        <v>138</v>
      </c>
      <c r="D16877" s="29" t="n">
        <v>31.885</v>
      </c>
      <c r="E16877" s="29" t="n">
        <f aca="false">D16877/10</f>
        <v>3.1885</v>
      </c>
      <c r="F16877" s="29" t="n">
        <f aca="false">(E16877+Einstellungen!$B$20)*(1+Einstellungen!$B$10)</f>
        <v>25.994955</v>
      </c>
      <c r="G16877" s="21" t="str">
        <f aca="false">IF(F16877&lt;Einstellungen!$B$5,"ja","nein")</f>
        <v>ja</v>
      </c>
      <c r="H16877" s="21" t="s">
        <v>36</v>
      </c>
      <c r="I16877" s="29" t="n">
        <f aca="false">INDEX(Einstellungen!$B$27:$B$50,4)</f>
        <v>0.45</v>
      </c>
      <c r="J16877" s="29" t="n">
        <f aca="false">F16877*I16877</f>
        <v>11.69772975</v>
      </c>
    </row>
    <row r="16878" customFormat="false" ht="15" hidden="false" customHeight="false" outlineLevel="0" collapsed="false">
      <c r="A16878" s="28" t="n">
        <v>46284</v>
      </c>
      <c r="B16878" s="21" t="s">
        <v>116</v>
      </c>
      <c r="C16878" s="21" t="s">
        <v>138</v>
      </c>
      <c r="D16878" s="29" t="n">
        <v>35.792</v>
      </c>
      <c r="E16878" s="29" t="n">
        <f aca="false">D16878/10</f>
        <v>3.5792</v>
      </c>
      <c r="F16878" s="29" t="n">
        <f aca="false">(E16878+Einstellungen!$B$20)*(1+Einstellungen!$B$10)</f>
        <v>26.459888</v>
      </c>
      <c r="G16878" s="21" t="str">
        <f aca="false">IF(F16878&lt;Einstellungen!$B$5,"ja","nein")</f>
        <v>ja</v>
      </c>
      <c r="H16878" s="21" t="s">
        <v>36</v>
      </c>
      <c r="I16878" s="29" t="n">
        <f aca="false">INDEX(Einstellungen!$B$27:$B$50,5)</f>
        <v>0.45</v>
      </c>
      <c r="J16878" s="29" t="n">
        <f aca="false">F16878*I16878</f>
        <v>11.9069496</v>
      </c>
    </row>
    <row r="16879" customFormat="false" ht="15" hidden="false" customHeight="false" outlineLevel="0" collapsed="false">
      <c r="A16879" s="28" t="n">
        <v>46284</v>
      </c>
      <c r="B16879" s="21" t="s">
        <v>117</v>
      </c>
      <c r="C16879" s="21" t="s">
        <v>138</v>
      </c>
      <c r="D16879" s="29" t="n">
        <v>35.792</v>
      </c>
      <c r="E16879" s="29" t="n">
        <f aca="false">D16879/10</f>
        <v>3.5792</v>
      </c>
      <c r="F16879" s="29" t="n">
        <f aca="false">(E16879+Einstellungen!$B$20)*(1+Einstellungen!$B$10)</f>
        <v>26.459888</v>
      </c>
      <c r="G16879" s="21" t="str">
        <f aca="false">IF(F16879&lt;Einstellungen!$B$5,"ja","nein")</f>
        <v>ja</v>
      </c>
      <c r="H16879" s="21" t="s">
        <v>36</v>
      </c>
      <c r="I16879" s="29" t="n">
        <f aca="false">INDEX(Einstellungen!$B$27:$B$50,6)</f>
        <v>0.5</v>
      </c>
      <c r="J16879" s="29" t="n">
        <f aca="false">F16879*I16879</f>
        <v>13.229944</v>
      </c>
    </row>
    <row r="16880" customFormat="false" ht="15" hidden="false" customHeight="false" outlineLevel="0" collapsed="false">
      <c r="A16880" s="28" t="n">
        <v>46284</v>
      </c>
      <c r="B16880" s="21" t="s">
        <v>118</v>
      </c>
      <c r="C16880" s="21" t="s">
        <v>138</v>
      </c>
      <c r="D16880" s="29" t="n">
        <v>42.737</v>
      </c>
      <c r="E16880" s="29" t="n">
        <f aca="false">D16880/10</f>
        <v>4.2737</v>
      </c>
      <c r="F16880" s="29" t="n">
        <f aca="false">(E16880+Einstellungen!$B$20)*(1+Einstellungen!$B$10)</f>
        <v>27.286343</v>
      </c>
      <c r="G16880" s="21" t="str">
        <f aca="false">IF(F16880&lt;Einstellungen!$B$5,"ja","nein")</f>
        <v>ja</v>
      </c>
      <c r="H16880" s="21" t="s">
        <v>36</v>
      </c>
      <c r="I16880" s="29" t="n">
        <f aca="false">INDEX(Einstellungen!$B$27:$B$50,7)</f>
        <v>0.7</v>
      </c>
      <c r="J16880" s="29" t="n">
        <f aca="false">F16880*I16880</f>
        <v>19.1004401</v>
      </c>
    </row>
    <row r="16881" customFormat="false" ht="15" hidden="false" customHeight="false" outlineLevel="0" collapsed="false">
      <c r="A16881" s="28" t="n">
        <v>46284</v>
      </c>
      <c r="B16881" s="21" t="s">
        <v>119</v>
      </c>
      <c r="C16881" s="21" t="s">
        <v>138</v>
      </c>
      <c r="D16881" s="29" t="n">
        <v>42.135</v>
      </c>
      <c r="E16881" s="29" t="n">
        <f aca="false">D16881/10</f>
        <v>4.2135</v>
      </c>
      <c r="F16881" s="29" t="n">
        <f aca="false">(E16881+Einstellungen!$B$20)*(1+Einstellungen!$B$10)</f>
        <v>27.214705</v>
      </c>
      <c r="G16881" s="21" t="str">
        <f aca="false">IF(F16881&lt;Einstellungen!$B$5,"ja","nein")</f>
        <v>ja</v>
      </c>
      <c r="H16881" s="21" t="s">
        <v>36</v>
      </c>
      <c r="I16881" s="29" t="n">
        <f aca="false">INDEX(Einstellungen!$B$27:$B$50,8)</f>
        <v>0.95</v>
      </c>
      <c r="J16881" s="29" t="n">
        <f aca="false">F16881*I16881</f>
        <v>25.85396975</v>
      </c>
    </row>
    <row r="16882" customFormat="false" ht="15" hidden="false" customHeight="false" outlineLevel="0" collapsed="false">
      <c r="A16882" s="28" t="n">
        <v>46284</v>
      </c>
      <c r="B16882" s="21" t="s">
        <v>120</v>
      </c>
      <c r="C16882" s="21" t="s">
        <v>138</v>
      </c>
      <c r="D16882" s="29" t="n">
        <v>31</v>
      </c>
      <c r="E16882" s="29" t="n">
        <f aca="false">D16882/10</f>
        <v>3.1</v>
      </c>
      <c r="F16882" s="29" t="n">
        <f aca="false">(E16882+Einstellungen!$B$20)*(1+Einstellungen!$B$10)</f>
        <v>25.88964</v>
      </c>
      <c r="G16882" s="21" t="str">
        <f aca="false">IF(F16882&lt;Einstellungen!$B$5,"ja","nein")</f>
        <v>ja</v>
      </c>
      <c r="H16882" s="21" t="s">
        <v>36</v>
      </c>
      <c r="I16882" s="29" t="n">
        <f aca="false">INDEX(Einstellungen!$B$27:$B$50,9)</f>
        <v>1.05</v>
      </c>
      <c r="J16882" s="29" t="n">
        <f aca="false">F16882*I16882</f>
        <v>27.184122</v>
      </c>
    </row>
    <row r="16883" customFormat="false" ht="15" hidden="false" customHeight="false" outlineLevel="0" collapsed="false">
      <c r="A16883" s="28" t="n">
        <v>46284</v>
      </c>
      <c r="B16883" s="21" t="s">
        <v>121</v>
      </c>
      <c r="C16883" s="21" t="s">
        <v>138</v>
      </c>
      <c r="D16883" s="29" t="n">
        <v>6.55</v>
      </c>
      <c r="E16883" s="29" t="n">
        <f aca="false">D16883/10</f>
        <v>0.655</v>
      </c>
      <c r="F16883" s="29" t="n">
        <f aca="false">(E16883+Einstellungen!$B$20)*(1+Einstellungen!$B$10)</f>
        <v>22.98009</v>
      </c>
      <c r="G16883" s="21" t="str">
        <f aca="false">IF(F16883&lt;Einstellungen!$B$5,"ja","nein")</f>
        <v>ja</v>
      </c>
      <c r="H16883" s="21" t="s">
        <v>36</v>
      </c>
      <c r="I16883" s="29" t="n">
        <f aca="false">INDEX(Einstellungen!$B$27:$B$50,10)</f>
        <v>1.05</v>
      </c>
      <c r="J16883" s="29" t="n">
        <f aca="false">F16883*I16883</f>
        <v>24.1290945</v>
      </c>
    </row>
    <row r="16884" customFormat="false" ht="15" hidden="false" customHeight="false" outlineLevel="0" collapsed="false">
      <c r="A16884" s="28" t="n">
        <v>46284</v>
      </c>
      <c r="B16884" s="21" t="s">
        <v>122</v>
      </c>
      <c r="C16884" s="21" t="s">
        <v>138</v>
      </c>
      <c r="D16884" s="29" t="n">
        <v>-0.005</v>
      </c>
      <c r="E16884" s="29" t="n">
        <f aca="false">D16884/10</f>
        <v>-0.0005</v>
      </c>
      <c r="F16884" s="29" t="n">
        <f aca="false">(E16884+Einstellungen!$B$20)*(1+Einstellungen!$B$10)</f>
        <v>22.200045</v>
      </c>
      <c r="G16884" s="21" t="str">
        <f aca="false">IF(F16884&lt;Einstellungen!$B$5,"ja","nein")</f>
        <v>ja</v>
      </c>
      <c r="H16884" s="21" t="s">
        <v>36</v>
      </c>
      <c r="I16884" s="29" t="n">
        <f aca="false">INDEX(Einstellungen!$B$27:$B$50,11)</f>
        <v>1.05</v>
      </c>
      <c r="J16884" s="29" t="n">
        <f aca="false">F16884*I16884</f>
        <v>23.31004725</v>
      </c>
    </row>
    <row r="16885" customFormat="false" ht="15" hidden="false" customHeight="false" outlineLevel="0" collapsed="false">
      <c r="A16885" s="28" t="n">
        <v>46284</v>
      </c>
      <c r="B16885" s="21" t="s">
        <v>123</v>
      </c>
      <c r="C16885" s="21" t="s">
        <v>138</v>
      </c>
      <c r="D16885" s="29" t="n">
        <v>-0.31</v>
      </c>
      <c r="E16885" s="29" t="n">
        <f aca="false">D16885/10</f>
        <v>-0.031</v>
      </c>
      <c r="F16885" s="29" t="n">
        <f aca="false">(E16885+Einstellungen!$B$20)*(1+Einstellungen!$B$10)</f>
        <v>22.16375</v>
      </c>
      <c r="G16885" s="21" t="str">
        <f aca="false">IF(F16885&lt;Einstellungen!$B$5,"ja","nein")</f>
        <v>ja</v>
      </c>
      <c r="H16885" s="21" t="s">
        <v>36</v>
      </c>
      <c r="I16885" s="29" t="n">
        <f aca="false">INDEX(Einstellungen!$B$27:$B$50,12)</f>
        <v>1.1</v>
      </c>
      <c r="J16885" s="29" t="n">
        <f aca="false">F16885*I16885</f>
        <v>24.380125</v>
      </c>
    </row>
    <row r="16886" customFormat="false" ht="15" hidden="false" customHeight="false" outlineLevel="0" collapsed="false">
      <c r="A16886" s="28" t="n">
        <v>46284</v>
      </c>
      <c r="B16886" s="21" t="s">
        <v>124</v>
      </c>
      <c r="C16886" s="21" t="s">
        <v>138</v>
      </c>
      <c r="D16886" s="29" t="n">
        <v>-0.75</v>
      </c>
      <c r="E16886" s="29" t="n">
        <f aca="false">D16886/10</f>
        <v>-0.075</v>
      </c>
      <c r="F16886" s="29" t="n">
        <f aca="false">(E16886+Einstellungen!$B$20)*(1+Einstellungen!$B$10)</f>
        <v>22.11139</v>
      </c>
      <c r="G16886" s="21" t="str">
        <f aca="false">IF(F16886&lt;Einstellungen!$B$5,"ja","nein")</f>
        <v>ja</v>
      </c>
      <c r="H16886" s="21" t="s">
        <v>36</v>
      </c>
      <c r="I16886" s="29" t="n">
        <f aca="false">INDEX(Einstellungen!$B$27:$B$50,13)</f>
        <v>1.2</v>
      </c>
      <c r="J16886" s="29" t="n">
        <f aca="false">F16886*I16886</f>
        <v>26.533668</v>
      </c>
    </row>
    <row r="16887" customFormat="false" ht="15" hidden="false" customHeight="false" outlineLevel="0" collapsed="false">
      <c r="A16887" s="28" t="n">
        <v>46284</v>
      </c>
      <c r="B16887" s="21" t="s">
        <v>125</v>
      </c>
      <c r="C16887" s="21" t="s">
        <v>138</v>
      </c>
      <c r="D16887" s="29" t="n">
        <v>-1.258</v>
      </c>
      <c r="E16887" s="29" t="n">
        <f aca="false">D16887/10</f>
        <v>-0.1258</v>
      </c>
      <c r="F16887" s="29" t="n">
        <f aca="false">(E16887+Einstellungen!$B$20)*(1+Einstellungen!$B$10)</f>
        <v>22.050938</v>
      </c>
      <c r="G16887" s="21" t="str">
        <f aca="false">IF(F16887&lt;Einstellungen!$B$5,"ja","nein")</f>
        <v>ja</v>
      </c>
      <c r="H16887" s="21" t="s">
        <v>36</v>
      </c>
      <c r="I16887" s="29" t="n">
        <f aca="false">INDEX(Einstellungen!$B$27:$B$50,14)</f>
        <v>1.15</v>
      </c>
      <c r="J16887" s="29" t="n">
        <f aca="false">F16887*I16887</f>
        <v>25.3585787</v>
      </c>
    </row>
    <row r="16888" customFormat="false" ht="15" hidden="false" customHeight="false" outlineLevel="0" collapsed="false">
      <c r="A16888" s="28" t="n">
        <v>46284</v>
      </c>
      <c r="B16888" s="21" t="s">
        <v>126</v>
      </c>
      <c r="C16888" s="21" t="s">
        <v>138</v>
      </c>
      <c r="D16888" s="29" t="n">
        <v>-1.3</v>
      </c>
      <c r="E16888" s="29" t="n">
        <f aca="false">D16888/10</f>
        <v>-0.13</v>
      </c>
      <c r="F16888" s="29" t="n">
        <f aca="false">(E16888+Einstellungen!$B$20)*(1+Einstellungen!$B$10)</f>
        <v>22.04594</v>
      </c>
      <c r="G16888" s="21" t="str">
        <f aca="false">IF(F16888&lt;Einstellungen!$B$5,"ja","nein")</f>
        <v>ja</v>
      </c>
      <c r="H16888" s="21" t="s">
        <v>36</v>
      </c>
      <c r="I16888" s="29" t="n">
        <f aca="false">INDEX(Einstellungen!$B$27:$B$50,15)</f>
        <v>1</v>
      </c>
      <c r="J16888" s="29" t="n">
        <f aca="false">F16888*I16888</f>
        <v>22.04594</v>
      </c>
    </row>
    <row r="16889" customFormat="false" ht="15" hidden="false" customHeight="false" outlineLevel="0" collapsed="false">
      <c r="A16889" s="28" t="n">
        <v>46284</v>
      </c>
      <c r="B16889" s="21" t="s">
        <v>127</v>
      </c>
      <c r="C16889" s="21" t="s">
        <v>138</v>
      </c>
      <c r="D16889" s="29" t="n">
        <v>-1.68</v>
      </c>
      <c r="E16889" s="29" t="n">
        <f aca="false">D16889/10</f>
        <v>-0.168</v>
      </c>
      <c r="F16889" s="29" t="n">
        <f aca="false">(E16889+Einstellungen!$B$20)*(1+Einstellungen!$B$10)</f>
        <v>22.00072</v>
      </c>
      <c r="G16889" s="21" t="str">
        <f aca="false">IF(F16889&lt;Einstellungen!$B$5,"ja","nein")</f>
        <v>ja</v>
      </c>
      <c r="H16889" s="21" t="s">
        <v>36</v>
      </c>
      <c r="I16889" s="29" t="n">
        <f aca="false">INDEX(Einstellungen!$B$27:$B$50,16)</f>
        <v>0.95</v>
      </c>
      <c r="J16889" s="29" t="n">
        <f aca="false">F16889*I16889</f>
        <v>20.900684</v>
      </c>
    </row>
    <row r="16890" customFormat="false" ht="15" hidden="false" customHeight="false" outlineLevel="0" collapsed="false">
      <c r="A16890" s="28" t="n">
        <v>46284</v>
      </c>
      <c r="B16890" s="21" t="s">
        <v>128</v>
      </c>
      <c r="C16890" s="21" t="s">
        <v>138</v>
      </c>
      <c r="D16890" s="29" t="n">
        <v>-0.045</v>
      </c>
      <c r="E16890" s="29" t="n">
        <f aca="false">D16890/10</f>
        <v>-0.0045</v>
      </c>
      <c r="F16890" s="29" t="n">
        <f aca="false">(E16890+Einstellungen!$B$20)*(1+Einstellungen!$B$10)</f>
        <v>22.195285</v>
      </c>
      <c r="G16890" s="21" t="str">
        <f aca="false">IF(F16890&lt;Einstellungen!$B$5,"ja","nein")</f>
        <v>ja</v>
      </c>
      <c r="H16890" s="21" t="s">
        <v>36</v>
      </c>
      <c r="I16890" s="29" t="n">
        <f aca="false">INDEX(Einstellungen!$B$27:$B$50,17)</f>
        <v>0.95</v>
      </c>
      <c r="J16890" s="29" t="n">
        <f aca="false">F16890*I16890</f>
        <v>21.08552075</v>
      </c>
    </row>
    <row r="16891" customFormat="false" ht="15" hidden="false" customHeight="false" outlineLevel="0" collapsed="false">
      <c r="A16891" s="28" t="n">
        <v>46284</v>
      </c>
      <c r="B16891" s="21" t="s">
        <v>129</v>
      </c>
      <c r="C16891" s="21" t="s">
        <v>138</v>
      </c>
      <c r="D16891" s="29" t="n">
        <v>8.3</v>
      </c>
      <c r="E16891" s="29" t="n">
        <f aca="false">D16891/10</f>
        <v>0.83</v>
      </c>
      <c r="F16891" s="29" t="n">
        <f aca="false">(E16891+Einstellungen!$B$20)*(1+Einstellungen!$B$10)</f>
        <v>23.18834</v>
      </c>
      <c r="G16891" s="21" t="str">
        <f aca="false">IF(F16891&lt;Einstellungen!$B$5,"ja","nein")</f>
        <v>ja</v>
      </c>
      <c r="H16891" s="21" t="s">
        <v>36</v>
      </c>
      <c r="I16891" s="29" t="n">
        <f aca="false">INDEX(Einstellungen!$B$27:$B$50,18)</f>
        <v>1.1</v>
      </c>
      <c r="J16891" s="29" t="n">
        <f aca="false">F16891*I16891</f>
        <v>25.507174</v>
      </c>
    </row>
    <row r="16892" customFormat="false" ht="15" hidden="false" customHeight="false" outlineLevel="0" collapsed="false">
      <c r="A16892" s="28" t="n">
        <v>46284</v>
      </c>
      <c r="B16892" s="21" t="s">
        <v>130</v>
      </c>
      <c r="C16892" s="21" t="s">
        <v>138</v>
      </c>
      <c r="D16892" s="29" t="n">
        <v>65.457</v>
      </c>
      <c r="E16892" s="29" t="n">
        <f aca="false">D16892/10</f>
        <v>6.5457</v>
      </c>
      <c r="F16892" s="29" t="n">
        <f aca="false">(E16892+Einstellungen!$B$20)*(1+Einstellungen!$B$10)</f>
        <v>29.990023</v>
      </c>
      <c r="G16892" s="21" t="str">
        <f aca="false">IF(F16892&lt;Einstellungen!$B$5,"ja","nein")</f>
        <v>nein</v>
      </c>
      <c r="H16892" s="21" t="s">
        <v>36</v>
      </c>
      <c r="I16892" s="29" t="n">
        <f aca="false">INDEX(Einstellungen!$B$27:$B$50,19)</f>
        <v>1.35</v>
      </c>
      <c r="J16892" s="29" t="n">
        <f aca="false">F16892*I16892</f>
        <v>40.48653105</v>
      </c>
    </row>
    <row r="16893" customFormat="false" ht="15" hidden="false" customHeight="false" outlineLevel="0" collapsed="false">
      <c r="A16893" s="28" t="n">
        <v>46284</v>
      </c>
      <c r="B16893" s="21" t="s">
        <v>131</v>
      </c>
      <c r="C16893" s="21" t="s">
        <v>138</v>
      </c>
      <c r="D16893" s="29" t="n">
        <v>120.78</v>
      </c>
      <c r="E16893" s="29" t="n">
        <f aca="false">D16893/10</f>
        <v>12.078</v>
      </c>
      <c r="F16893" s="29" t="n">
        <f aca="false">(E16893+Einstellungen!$B$20)*(1+Einstellungen!$B$10)</f>
        <v>36.57346</v>
      </c>
      <c r="G16893" s="21" t="str">
        <f aca="false">IF(F16893&lt;Einstellungen!$B$5,"ja","nein")</f>
        <v>nein</v>
      </c>
      <c r="H16893" s="21" t="s">
        <v>36</v>
      </c>
      <c r="I16893" s="29" t="n">
        <f aca="false">INDEX(Einstellungen!$B$27:$B$50,20)</f>
        <v>1.45</v>
      </c>
      <c r="J16893" s="29" t="n">
        <f aca="false">F16893*I16893</f>
        <v>53.031517</v>
      </c>
    </row>
    <row r="16894" customFormat="false" ht="15" hidden="false" customHeight="false" outlineLevel="0" collapsed="false">
      <c r="A16894" s="28" t="n">
        <v>46284</v>
      </c>
      <c r="B16894" s="21" t="s">
        <v>132</v>
      </c>
      <c r="C16894" s="21" t="s">
        <v>138</v>
      </c>
      <c r="D16894" s="29" t="n">
        <v>114.8</v>
      </c>
      <c r="E16894" s="29" t="n">
        <f aca="false">D16894/10</f>
        <v>11.48</v>
      </c>
      <c r="F16894" s="29" t="n">
        <f aca="false">(E16894+Einstellungen!$B$20)*(1+Einstellungen!$B$10)</f>
        <v>35.86184</v>
      </c>
      <c r="G16894" s="21" t="str">
        <f aca="false">IF(F16894&lt;Einstellungen!$B$5,"ja","nein")</f>
        <v>nein</v>
      </c>
      <c r="H16894" s="21" t="s">
        <v>36</v>
      </c>
      <c r="I16894" s="29" t="n">
        <f aca="false">INDEX(Einstellungen!$B$27:$B$50,21)</f>
        <v>1.4</v>
      </c>
      <c r="J16894" s="29" t="n">
        <f aca="false">F16894*I16894</f>
        <v>50.206576</v>
      </c>
    </row>
    <row r="16895" customFormat="false" ht="15" hidden="false" customHeight="false" outlineLevel="0" collapsed="false">
      <c r="A16895" s="28" t="n">
        <v>46284</v>
      </c>
      <c r="B16895" s="21" t="s">
        <v>133</v>
      </c>
      <c r="C16895" s="21" t="s">
        <v>138</v>
      </c>
      <c r="D16895" s="29" t="n">
        <v>89.972</v>
      </c>
      <c r="E16895" s="29" t="n">
        <f aca="false">D16895/10</f>
        <v>8.9972</v>
      </c>
      <c r="F16895" s="29" t="n">
        <f aca="false">(E16895+Einstellungen!$B$20)*(1+Einstellungen!$B$10)</f>
        <v>32.907308</v>
      </c>
      <c r="G16895" s="21" t="str">
        <f aca="false">IF(F16895&lt;Einstellungen!$B$5,"ja","nein")</f>
        <v>nein</v>
      </c>
      <c r="H16895" s="21" t="s">
        <v>36</v>
      </c>
      <c r="I16895" s="29" t="n">
        <f aca="false">INDEX(Einstellungen!$B$27:$B$50,22)</f>
        <v>1.25</v>
      </c>
      <c r="J16895" s="29" t="n">
        <f aca="false">F16895*I16895</f>
        <v>41.134135</v>
      </c>
    </row>
    <row r="16896" customFormat="false" ht="15" hidden="false" customHeight="false" outlineLevel="0" collapsed="false">
      <c r="A16896" s="28" t="n">
        <v>46284</v>
      </c>
      <c r="B16896" s="21" t="s">
        <v>134</v>
      </c>
      <c r="C16896" s="21" t="s">
        <v>138</v>
      </c>
      <c r="D16896" s="29" t="n">
        <v>83.605</v>
      </c>
      <c r="E16896" s="29" t="n">
        <f aca="false">D16896/10</f>
        <v>8.3605</v>
      </c>
      <c r="F16896" s="29" t="n">
        <f aca="false">(E16896+Einstellungen!$B$20)*(1+Einstellungen!$B$10)</f>
        <v>32.149635</v>
      </c>
      <c r="G16896" s="21" t="str">
        <f aca="false">IF(F16896&lt;Einstellungen!$B$5,"ja","nein")</f>
        <v>nein</v>
      </c>
      <c r="H16896" s="21" t="s">
        <v>36</v>
      </c>
      <c r="I16896" s="29" t="n">
        <f aca="false">INDEX(Einstellungen!$B$27:$B$50,23)</f>
        <v>1.05</v>
      </c>
      <c r="J16896" s="29" t="n">
        <f aca="false">F16896*I16896</f>
        <v>33.75711675</v>
      </c>
    </row>
    <row r="16897" customFormat="false" ht="15" hidden="false" customHeight="false" outlineLevel="0" collapsed="false">
      <c r="A16897" s="28" t="n">
        <v>46284</v>
      </c>
      <c r="B16897" s="21" t="s">
        <v>135</v>
      </c>
      <c r="C16897" s="21" t="s">
        <v>138</v>
      </c>
      <c r="D16897" s="29" t="n">
        <v>78.368</v>
      </c>
      <c r="E16897" s="29" t="n">
        <f aca="false">D16897/10</f>
        <v>7.8368</v>
      </c>
      <c r="F16897" s="29" t="n">
        <f aca="false">(E16897+Einstellungen!$B$20)*(1+Einstellungen!$B$10)</f>
        <v>31.526432</v>
      </c>
      <c r="G16897" s="21" t="str">
        <f aca="false">IF(F16897&lt;Einstellungen!$B$5,"ja","nein")</f>
        <v>nein</v>
      </c>
      <c r="H16897" s="21" t="s">
        <v>36</v>
      </c>
      <c r="I16897" s="29" t="n">
        <f aca="false">INDEX(Einstellungen!$B$27:$B$50,24)</f>
        <v>0.8</v>
      </c>
      <c r="J16897" s="29" t="n">
        <f aca="false">F16897*I16897</f>
        <v>25.2211456</v>
      </c>
    </row>
    <row r="16898" customFormat="false" ht="15" hidden="false" customHeight="false" outlineLevel="0" collapsed="false">
      <c r="A16898" s="28" t="n">
        <v>46285</v>
      </c>
      <c r="B16898" s="21" t="s">
        <v>111</v>
      </c>
      <c r="C16898" s="21" t="s">
        <v>139</v>
      </c>
      <c r="D16898" s="29" t="n">
        <v>15.793</v>
      </c>
      <c r="E16898" s="29" t="n">
        <f aca="false">D16898/10</f>
        <v>1.5793</v>
      </c>
      <c r="F16898" s="29" t="n">
        <f aca="false">(E16898+Einstellungen!$B$20)*(1+Einstellungen!$B$10)</f>
        <v>24.080007</v>
      </c>
      <c r="G16898" s="21" t="str">
        <f aca="false">IF(F16898&lt;Einstellungen!$B$5,"ja","nein")</f>
        <v>ja</v>
      </c>
      <c r="H16898" s="21" t="s">
        <v>36</v>
      </c>
      <c r="I16898" s="29" t="n">
        <f aca="false">INDEX(Einstellungen!$B$27:$B$50,1)</f>
        <v>0.6</v>
      </c>
      <c r="J16898" s="29" t="n">
        <f aca="false">F16898*I16898</f>
        <v>14.4480042</v>
      </c>
    </row>
    <row r="16899" customFormat="false" ht="15" hidden="false" customHeight="false" outlineLevel="0" collapsed="false">
      <c r="A16899" s="28" t="n">
        <v>46285</v>
      </c>
      <c r="B16899" s="21" t="s">
        <v>113</v>
      </c>
      <c r="C16899" s="21" t="s">
        <v>139</v>
      </c>
      <c r="D16899" s="29" t="n">
        <v>12.857</v>
      </c>
      <c r="E16899" s="29" t="n">
        <f aca="false">D16899/10</f>
        <v>1.2857</v>
      </c>
      <c r="F16899" s="29" t="n">
        <f aca="false">(E16899+Einstellungen!$B$20)*(1+Einstellungen!$B$10)</f>
        <v>23.730623</v>
      </c>
      <c r="G16899" s="21" t="str">
        <f aca="false">IF(F16899&lt;Einstellungen!$B$5,"ja","nein")</f>
        <v>ja</v>
      </c>
      <c r="H16899" s="21" t="s">
        <v>36</v>
      </c>
      <c r="I16899" s="29" t="n">
        <f aca="false">INDEX(Einstellungen!$B$27:$B$50,2)</f>
        <v>0.5</v>
      </c>
      <c r="J16899" s="29" t="n">
        <f aca="false">F16899*I16899</f>
        <v>11.8653115</v>
      </c>
    </row>
    <row r="16900" customFormat="false" ht="15" hidden="false" customHeight="false" outlineLevel="0" collapsed="false">
      <c r="A16900" s="28" t="n">
        <v>46285</v>
      </c>
      <c r="B16900" s="21" t="s">
        <v>114</v>
      </c>
      <c r="C16900" s="21" t="s">
        <v>139</v>
      </c>
      <c r="D16900" s="29" t="n">
        <v>10.005</v>
      </c>
      <c r="E16900" s="29" t="n">
        <f aca="false">D16900/10</f>
        <v>1.0005</v>
      </c>
      <c r="F16900" s="29" t="n">
        <f aca="false">(E16900+Einstellungen!$B$20)*(1+Einstellungen!$B$10)</f>
        <v>23.391235</v>
      </c>
      <c r="G16900" s="21" t="str">
        <f aca="false">IF(F16900&lt;Einstellungen!$B$5,"ja","nein")</f>
        <v>ja</v>
      </c>
      <c r="H16900" s="21" t="s">
        <v>36</v>
      </c>
      <c r="I16900" s="29" t="n">
        <f aca="false">INDEX(Einstellungen!$B$27:$B$50,3)</f>
        <v>0.45</v>
      </c>
      <c r="J16900" s="29" t="n">
        <f aca="false">F16900*I16900</f>
        <v>10.52605575</v>
      </c>
    </row>
    <row r="16901" customFormat="false" ht="15" hidden="false" customHeight="false" outlineLevel="0" collapsed="false">
      <c r="A16901" s="28" t="n">
        <v>46285</v>
      </c>
      <c r="B16901" s="21" t="s">
        <v>115</v>
      </c>
      <c r="C16901" s="21" t="s">
        <v>139</v>
      </c>
      <c r="D16901" s="29" t="n">
        <v>7.812</v>
      </c>
      <c r="E16901" s="29" t="n">
        <f aca="false">D16901/10</f>
        <v>0.7812</v>
      </c>
      <c r="F16901" s="29" t="n">
        <f aca="false">(E16901+Einstellungen!$B$20)*(1+Einstellungen!$B$10)</f>
        <v>23.130268</v>
      </c>
      <c r="G16901" s="21" t="str">
        <f aca="false">IF(F16901&lt;Einstellungen!$B$5,"ja","nein")</f>
        <v>ja</v>
      </c>
      <c r="H16901" s="21" t="s">
        <v>36</v>
      </c>
      <c r="I16901" s="29" t="n">
        <f aca="false">INDEX(Einstellungen!$B$27:$B$50,4)</f>
        <v>0.45</v>
      </c>
      <c r="J16901" s="29" t="n">
        <f aca="false">F16901*I16901</f>
        <v>10.4086206</v>
      </c>
    </row>
    <row r="16902" customFormat="false" ht="15" hidden="false" customHeight="false" outlineLevel="0" collapsed="false">
      <c r="A16902" s="28" t="n">
        <v>46285</v>
      </c>
      <c r="B16902" s="21" t="s">
        <v>116</v>
      </c>
      <c r="C16902" s="21" t="s">
        <v>139</v>
      </c>
      <c r="D16902" s="29" t="n">
        <v>8.997</v>
      </c>
      <c r="E16902" s="29" t="n">
        <f aca="false">D16902/10</f>
        <v>0.8997</v>
      </c>
      <c r="F16902" s="29" t="n">
        <f aca="false">(E16902+Einstellungen!$B$20)*(1+Einstellungen!$B$10)</f>
        <v>23.271283</v>
      </c>
      <c r="G16902" s="21" t="str">
        <f aca="false">IF(F16902&lt;Einstellungen!$B$5,"ja","nein")</f>
        <v>ja</v>
      </c>
      <c r="H16902" s="21" t="s">
        <v>36</v>
      </c>
      <c r="I16902" s="29" t="n">
        <f aca="false">INDEX(Einstellungen!$B$27:$B$50,5)</f>
        <v>0.45</v>
      </c>
      <c r="J16902" s="29" t="n">
        <f aca="false">F16902*I16902</f>
        <v>10.47207735</v>
      </c>
    </row>
    <row r="16903" customFormat="false" ht="15" hidden="false" customHeight="false" outlineLevel="0" collapsed="false">
      <c r="A16903" s="28" t="n">
        <v>46285</v>
      </c>
      <c r="B16903" s="21" t="s">
        <v>117</v>
      </c>
      <c r="C16903" s="21" t="s">
        <v>139</v>
      </c>
      <c r="D16903" s="29" t="n">
        <v>10.005</v>
      </c>
      <c r="E16903" s="29" t="n">
        <f aca="false">D16903/10</f>
        <v>1.0005</v>
      </c>
      <c r="F16903" s="29" t="n">
        <f aca="false">(E16903+Einstellungen!$B$20)*(1+Einstellungen!$B$10)</f>
        <v>23.391235</v>
      </c>
      <c r="G16903" s="21" t="str">
        <f aca="false">IF(F16903&lt;Einstellungen!$B$5,"ja","nein")</f>
        <v>ja</v>
      </c>
      <c r="H16903" s="21" t="s">
        <v>36</v>
      </c>
      <c r="I16903" s="29" t="n">
        <f aca="false">INDEX(Einstellungen!$B$27:$B$50,6)</f>
        <v>0.5</v>
      </c>
      <c r="J16903" s="29" t="n">
        <f aca="false">F16903*I16903</f>
        <v>11.6956175</v>
      </c>
    </row>
    <row r="16904" customFormat="false" ht="15" hidden="false" customHeight="false" outlineLevel="0" collapsed="false">
      <c r="A16904" s="28" t="n">
        <v>46285</v>
      </c>
      <c r="B16904" s="21" t="s">
        <v>118</v>
      </c>
      <c r="C16904" s="21" t="s">
        <v>139</v>
      </c>
      <c r="D16904" s="29" t="n">
        <v>10.003</v>
      </c>
      <c r="E16904" s="29" t="n">
        <f aca="false">D16904/10</f>
        <v>1.0003</v>
      </c>
      <c r="F16904" s="29" t="n">
        <f aca="false">(E16904+Einstellungen!$B$20)*(1+Einstellungen!$B$10)</f>
        <v>23.390997</v>
      </c>
      <c r="G16904" s="21" t="str">
        <f aca="false">IF(F16904&lt;Einstellungen!$B$5,"ja","nein")</f>
        <v>ja</v>
      </c>
      <c r="H16904" s="21" t="s">
        <v>36</v>
      </c>
      <c r="I16904" s="29" t="n">
        <f aca="false">INDEX(Einstellungen!$B$27:$B$50,7)</f>
        <v>0.7</v>
      </c>
      <c r="J16904" s="29" t="n">
        <f aca="false">F16904*I16904</f>
        <v>16.3736979</v>
      </c>
    </row>
    <row r="16905" customFormat="false" ht="15" hidden="false" customHeight="false" outlineLevel="0" collapsed="false">
      <c r="A16905" s="28" t="n">
        <v>46285</v>
      </c>
      <c r="B16905" s="21" t="s">
        <v>119</v>
      </c>
      <c r="C16905" s="21" t="s">
        <v>139</v>
      </c>
      <c r="D16905" s="29" t="n">
        <v>12.27</v>
      </c>
      <c r="E16905" s="29" t="n">
        <f aca="false">D16905/10</f>
        <v>1.227</v>
      </c>
      <c r="F16905" s="29" t="n">
        <f aca="false">(E16905+Einstellungen!$B$20)*(1+Einstellungen!$B$10)</f>
        <v>23.66077</v>
      </c>
      <c r="G16905" s="21" t="str">
        <f aca="false">IF(F16905&lt;Einstellungen!$B$5,"ja","nein")</f>
        <v>ja</v>
      </c>
      <c r="H16905" s="21" t="s">
        <v>36</v>
      </c>
      <c r="I16905" s="29" t="n">
        <f aca="false">INDEX(Einstellungen!$B$27:$B$50,8)</f>
        <v>0.95</v>
      </c>
      <c r="J16905" s="29" t="n">
        <f aca="false">F16905*I16905</f>
        <v>22.4777315</v>
      </c>
    </row>
    <row r="16906" customFormat="false" ht="15" hidden="false" customHeight="false" outlineLevel="0" collapsed="false">
      <c r="A16906" s="28" t="n">
        <v>46285</v>
      </c>
      <c r="B16906" s="21" t="s">
        <v>120</v>
      </c>
      <c r="C16906" s="21" t="s">
        <v>139</v>
      </c>
      <c r="D16906" s="29" t="n">
        <v>9.842</v>
      </c>
      <c r="E16906" s="29" t="n">
        <f aca="false">D16906/10</f>
        <v>0.9842</v>
      </c>
      <c r="F16906" s="29" t="n">
        <f aca="false">(E16906+Einstellungen!$B$20)*(1+Einstellungen!$B$10)</f>
        <v>23.371838</v>
      </c>
      <c r="G16906" s="21" t="str">
        <f aca="false">IF(F16906&lt;Einstellungen!$B$5,"ja","nein")</f>
        <v>ja</v>
      </c>
      <c r="H16906" s="21" t="s">
        <v>36</v>
      </c>
      <c r="I16906" s="29" t="n">
        <f aca="false">INDEX(Einstellungen!$B$27:$B$50,9)</f>
        <v>1.05</v>
      </c>
      <c r="J16906" s="29" t="n">
        <f aca="false">F16906*I16906</f>
        <v>24.5404299</v>
      </c>
    </row>
    <row r="16907" customFormat="false" ht="15" hidden="false" customHeight="false" outlineLevel="0" collapsed="false">
      <c r="A16907" s="28" t="n">
        <v>46285</v>
      </c>
      <c r="B16907" s="21" t="s">
        <v>121</v>
      </c>
      <c r="C16907" s="21" t="s">
        <v>139</v>
      </c>
      <c r="D16907" s="29" t="n">
        <v>3.655</v>
      </c>
      <c r="E16907" s="29" t="n">
        <f aca="false">D16907/10</f>
        <v>0.3655</v>
      </c>
      <c r="F16907" s="29" t="n">
        <f aca="false">(E16907+Einstellungen!$B$20)*(1+Einstellungen!$B$10)</f>
        <v>22.635585</v>
      </c>
      <c r="G16907" s="21" t="str">
        <f aca="false">IF(F16907&lt;Einstellungen!$B$5,"ja","nein")</f>
        <v>ja</v>
      </c>
      <c r="H16907" s="21" t="s">
        <v>36</v>
      </c>
      <c r="I16907" s="29" t="n">
        <f aca="false">INDEX(Einstellungen!$B$27:$B$50,10)</f>
        <v>1.05</v>
      </c>
      <c r="J16907" s="29" t="n">
        <f aca="false">F16907*I16907</f>
        <v>23.76736425</v>
      </c>
    </row>
    <row r="16908" customFormat="false" ht="15" hidden="false" customHeight="false" outlineLevel="0" collapsed="false">
      <c r="A16908" s="28" t="n">
        <v>46285</v>
      </c>
      <c r="B16908" s="21" t="s">
        <v>122</v>
      </c>
      <c r="C16908" s="21" t="s">
        <v>139</v>
      </c>
      <c r="D16908" s="29" t="n">
        <v>-0.01</v>
      </c>
      <c r="E16908" s="29" t="n">
        <f aca="false">D16908/10</f>
        <v>-0.001</v>
      </c>
      <c r="F16908" s="29" t="n">
        <f aca="false">(E16908+Einstellungen!$B$20)*(1+Einstellungen!$B$10)</f>
        <v>22.19945</v>
      </c>
      <c r="G16908" s="21" t="str">
        <f aca="false">IF(F16908&lt;Einstellungen!$B$5,"ja","nein")</f>
        <v>ja</v>
      </c>
      <c r="H16908" s="21" t="s">
        <v>36</v>
      </c>
      <c r="I16908" s="29" t="n">
        <f aca="false">INDEX(Einstellungen!$B$27:$B$50,11)</f>
        <v>1.05</v>
      </c>
      <c r="J16908" s="29" t="n">
        <f aca="false">F16908*I16908</f>
        <v>23.3094225</v>
      </c>
    </row>
    <row r="16909" customFormat="false" ht="15" hidden="false" customHeight="false" outlineLevel="0" collapsed="false">
      <c r="A16909" s="28" t="n">
        <v>46285</v>
      </c>
      <c r="B16909" s="21" t="s">
        <v>123</v>
      </c>
      <c r="C16909" s="21" t="s">
        <v>139</v>
      </c>
      <c r="D16909" s="29" t="n">
        <v>-0.107</v>
      </c>
      <c r="E16909" s="29" t="n">
        <f aca="false">D16909/10</f>
        <v>-0.0107</v>
      </c>
      <c r="F16909" s="29" t="n">
        <f aca="false">(E16909+Einstellungen!$B$20)*(1+Einstellungen!$B$10)</f>
        <v>22.187907</v>
      </c>
      <c r="G16909" s="21" t="str">
        <f aca="false">IF(F16909&lt;Einstellungen!$B$5,"ja","nein")</f>
        <v>ja</v>
      </c>
      <c r="H16909" s="21" t="s">
        <v>36</v>
      </c>
      <c r="I16909" s="29" t="n">
        <f aca="false">INDEX(Einstellungen!$B$27:$B$50,12)</f>
        <v>1.1</v>
      </c>
      <c r="J16909" s="29" t="n">
        <f aca="false">F16909*I16909</f>
        <v>24.4066977</v>
      </c>
    </row>
    <row r="16910" customFormat="false" ht="15" hidden="false" customHeight="false" outlineLevel="0" collapsed="false">
      <c r="A16910" s="28" t="n">
        <v>46285</v>
      </c>
      <c r="B16910" s="21" t="s">
        <v>124</v>
      </c>
      <c r="C16910" s="21" t="s">
        <v>139</v>
      </c>
      <c r="D16910" s="29" t="n">
        <v>-1.16</v>
      </c>
      <c r="E16910" s="29" t="n">
        <f aca="false">D16910/10</f>
        <v>-0.116</v>
      </c>
      <c r="F16910" s="29" t="n">
        <f aca="false">(E16910+Einstellungen!$B$20)*(1+Einstellungen!$B$10)</f>
        <v>22.0626</v>
      </c>
      <c r="G16910" s="21" t="str">
        <f aca="false">IF(F16910&lt;Einstellungen!$B$5,"ja","nein")</f>
        <v>ja</v>
      </c>
      <c r="H16910" s="21" t="s">
        <v>36</v>
      </c>
      <c r="I16910" s="29" t="n">
        <f aca="false">INDEX(Einstellungen!$B$27:$B$50,13)</f>
        <v>1.2</v>
      </c>
      <c r="J16910" s="29" t="n">
        <f aca="false">F16910*I16910</f>
        <v>26.47512</v>
      </c>
    </row>
    <row r="16911" customFormat="false" ht="15" hidden="false" customHeight="false" outlineLevel="0" collapsed="false">
      <c r="A16911" s="28" t="n">
        <v>46285</v>
      </c>
      <c r="B16911" s="21" t="s">
        <v>125</v>
      </c>
      <c r="C16911" s="21" t="s">
        <v>139</v>
      </c>
      <c r="D16911" s="29" t="n">
        <v>-1.982</v>
      </c>
      <c r="E16911" s="29" t="n">
        <f aca="false">D16911/10</f>
        <v>-0.1982</v>
      </c>
      <c r="F16911" s="29" t="n">
        <f aca="false">(E16911+Einstellungen!$B$20)*(1+Einstellungen!$B$10)</f>
        <v>21.964782</v>
      </c>
      <c r="G16911" s="21" t="str">
        <f aca="false">IF(F16911&lt;Einstellungen!$B$5,"ja","nein")</f>
        <v>ja</v>
      </c>
      <c r="H16911" s="21" t="s">
        <v>36</v>
      </c>
      <c r="I16911" s="29" t="n">
        <f aca="false">INDEX(Einstellungen!$B$27:$B$50,14)</f>
        <v>1.15</v>
      </c>
      <c r="J16911" s="29" t="n">
        <f aca="false">F16911*I16911</f>
        <v>25.2594993</v>
      </c>
    </row>
    <row r="16912" customFormat="false" ht="15" hidden="false" customHeight="false" outlineLevel="0" collapsed="false">
      <c r="A16912" s="28" t="n">
        <v>46285</v>
      </c>
      <c r="B16912" s="21" t="s">
        <v>126</v>
      </c>
      <c r="C16912" s="21" t="s">
        <v>139</v>
      </c>
      <c r="D16912" s="29" t="n">
        <v>-1.935</v>
      </c>
      <c r="E16912" s="29" t="n">
        <f aca="false">D16912/10</f>
        <v>-0.1935</v>
      </c>
      <c r="F16912" s="29" t="n">
        <f aca="false">(E16912+Einstellungen!$B$20)*(1+Einstellungen!$B$10)</f>
        <v>21.970375</v>
      </c>
      <c r="G16912" s="21" t="str">
        <f aca="false">IF(F16912&lt;Einstellungen!$B$5,"ja","nein")</f>
        <v>ja</v>
      </c>
      <c r="H16912" s="21" t="s">
        <v>36</v>
      </c>
      <c r="I16912" s="29" t="n">
        <f aca="false">INDEX(Einstellungen!$B$27:$B$50,15)</f>
        <v>1</v>
      </c>
      <c r="J16912" s="29" t="n">
        <f aca="false">F16912*I16912</f>
        <v>21.970375</v>
      </c>
    </row>
    <row r="16913" customFormat="false" ht="15" hidden="false" customHeight="false" outlineLevel="0" collapsed="false">
      <c r="A16913" s="28" t="n">
        <v>46285</v>
      </c>
      <c r="B16913" s="21" t="s">
        <v>127</v>
      </c>
      <c r="C16913" s="21" t="s">
        <v>139</v>
      </c>
      <c r="D16913" s="29" t="n">
        <v>-1.24</v>
      </c>
      <c r="E16913" s="29" t="n">
        <f aca="false">D16913/10</f>
        <v>-0.124</v>
      </c>
      <c r="F16913" s="29" t="n">
        <f aca="false">(E16913+Einstellungen!$B$20)*(1+Einstellungen!$B$10)</f>
        <v>22.05308</v>
      </c>
      <c r="G16913" s="21" t="str">
        <f aca="false">IF(F16913&lt;Einstellungen!$B$5,"ja","nein")</f>
        <v>ja</v>
      </c>
      <c r="H16913" s="21" t="s">
        <v>36</v>
      </c>
      <c r="I16913" s="29" t="n">
        <f aca="false">INDEX(Einstellungen!$B$27:$B$50,16)</f>
        <v>0.95</v>
      </c>
      <c r="J16913" s="29" t="n">
        <f aca="false">F16913*I16913</f>
        <v>20.950426</v>
      </c>
    </row>
    <row r="16914" customFormat="false" ht="15" hidden="false" customHeight="false" outlineLevel="0" collapsed="false">
      <c r="A16914" s="28" t="n">
        <v>46285</v>
      </c>
      <c r="B16914" s="21" t="s">
        <v>128</v>
      </c>
      <c r="C16914" s="21" t="s">
        <v>139</v>
      </c>
      <c r="D16914" s="29" t="n">
        <v>-0.092</v>
      </c>
      <c r="E16914" s="29" t="n">
        <f aca="false">D16914/10</f>
        <v>-0.0092</v>
      </c>
      <c r="F16914" s="29" t="n">
        <f aca="false">(E16914+Einstellungen!$B$20)*(1+Einstellungen!$B$10)</f>
        <v>22.189692</v>
      </c>
      <c r="G16914" s="21" t="str">
        <f aca="false">IF(F16914&lt;Einstellungen!$B$5,"ja","nein")</f>
        <v>ja</v>
      </c>
      <c r="H16914" s="21" t="s">
        <v>36</v>
      </c>
      <c r="I16914" s="29" t="n">
        <f aca="false">INDEX(Einstellungen!$B$27:$B$50,17)</f>
        <v>0.95</v>
      </c>
      <c r="J16914" s="29" t="n">
        <f aca="false">F16914*I16914</f>
        <v>21.0802074</v>
      </c>
    </row>
    <row r="16915" customFormat="false" ht="15" hidden="false" customHeight="false" outlineLevel="0" collapsed="false">
      <c r="A16915" s="28" t="n">
        <v>46285</v>
      </c>
      <c r="B16915" s="21" t="s">
        <v>129</v>
      </c>
      <c r="C16915" s="21" t="s">
        <v>139</v>
      </c>
      <c r="D16915" s="29" t="n">
        <v>2.675</v>
      </c>
      <c r="E16915" s="29" t="n">
        <f aca="false">D16915/10</f>
        <v>0.2675</v>
      </c>
      <c r="F16915" s="29" t="n">
        <f aca="false">(E16915+Einstellungen!$B$20)*(1+Einstellungen!$B$10)</f>
        <v>22.518965</v>
      </c>
      <c r="G16915" s="21" t="str">
        <f aca="false">IF(F16915&lt;Einstellungen!$B$5,"ja","nein")</f>
        <v>ja</v>
      </c>
      <c r="H16915" s="21" t="s">
        <v>36</v>
      </c>
      <c r="I16915" s="29" t="n">
        <f aca="false">INDEX(Einstellungen!$B$27:$B$50,18)</f>
        <v>1.1</v>
      </c>
      <c r="J16915" s="29" t="n">
        <f aca="false">F16915*I16915</f>
        <v>24.7708615</v>
      </c>
    </row>
    <row r="16916" customFormat="false" ht="15" hidden="false" customHeight="false" outlineLevel="0" collapsed="false">
      <c r="A16916" s="28" t="n">
        <v>46285</v>
      </c>
      <c r="B16916" s="21" t="s">
        <v>130</v>
      </c>
      <c r="C16916" s="21" t="s">
        <v>139</v>
      </c>
      <c r="D16916" s="29" t="n">
        <v>50.407</v>
      </c>
      <c r="E16916" s="29" t="n">
        <f aca="false">D16916/10</f>
        <v>5.0407</v>
      </c>
      <c r="F16916" s="29" t="n">
        <f aca="false">(E16916+Einstellungen!$B$20)*(1+Einstellungen!$B$10)</f>
        <v>28.199073</v>
      </c>
      <c r="G16916" s="21" t="str">
        <f aca="false">IF(F16916&lt;Einstellungen!$B$5,"ja","nein")</f>
        <v>ja</v>
      </c>
      <c r="H16916" s="21" t="s">
        <v>36</v>
      </c>
      <c r="I16916" s="29" t="n">
        <f aca="false">INDEX(Einstellungen!$B$27:$B$50,19)</f>
        <v>1.35</v>
      </c>
      <c r="J16916" s="29" t="n">
        <f aca="false">F16916*I16916</f>
        <v>38.06874855</v>
      </c>
    </row>
    <row r="16917" customFormat="false" ht="15" hidden="false" customHeight="false" outlineLevel="0" collapsed="false">
      <c r="A16917" s="28" t="n">
        <v>46285</v>
      </c>
      <c r="B16917" s="21" t="s">
        <v>131</v>
      </c>
      <c r="C16917" s="21" t="s">
        <v>139</v>
      </c>
      <c r="D16917" s="29" t="n">
        <v>82.308</v>
      </c>
      <c r="E16917" s="29" t="n">
        <f aca="false">D16917/10</f>
        <v>8.2308</v>
      </c>
      <c r="F16917" s="29" t="n">
        <f aca="false">(E16917+Einstellungen!$B$20)*(1+Einstellungen!$B$10)</f>
        <v>31.995292</v>
      </c>
      <c r="G16917" s="21" t="str">
        <f aca="false">IF(F16917&lt;Einstellungen!$B$5,"ja","nein")</f>
        <v>nein</v>
      </c>
      <c r="H16917" s="21" t="s">
        <v>36</v>
      </c>
      <c r="I16917" s="29" t="n">
        <f aca="false">INDEX(Einstellungen!$B$27:$B$50,20)</f>
        <v>1.45</v>
      </c>
      <c r="J16917" s="29" t="n">
        <f aca="false">F16917*I16917</f>
        <v>46.3931734</v>
      </c>
    </row>
    <row r="16918" customFormat="false" ht="15" hidden="false" customHeight="false" outlineLevel="0" collapsed="false">
      <c r="A16918" s="28" t="n">
        <v>46285</v>
      </c>
      <c r="B16918" s="21" t="s">
        <v>132</v>
      </c>
      <c r="C16918" s="21" t="s">
        <v>139</v>
      </c>
      <c r="D16918" s="29" t="n">
        <v>86.653</v>
      </c>
      <c r="E16918" s="29" t="n">
        <f aca="false">D16918/10</f>
        <v>8.6653</v>
      </c>
      <c r="F16918" s="29" t="n">
        <f aca="false">(E16918+Einstellungen!$B$20)*(1+Einstellungen!$B$10)</f>
        <v>32.512347</v>
      </c>
      <c r="G16918" s="21" t="str">
        <f aca="false">IF(F16918&lt;Einstellungen!$B$5,"ja","nein")</f>
        <v>nein</v>
      </c>
      <c r="H16918" s="21" t="s">
        <v>36</v>
      </c>
      <c r="I16918" s="29" t="n">
        <f aca="false">INDEX(Einstellungen!$B$27:$B$50,21)</f>
        <v>1.4</v>
      </c>
      <c r="J16918" s="29" t="n">
        <f aca="false">F16918*I16918</f>
        <v>45.5172858</v>
      </c>
    </row>
    <row r="16919" customFormat="false" ht="15" hidden="false" customHeight="false" outlineLevel="0" collapsed="false">
      <c r="A16919" s="28" t="n">
        <v>46285</v>
      </c>
      <c r="B16919" s="21" t="s">
        <v>133</v>
      </c>
      <c r="C16919" s="21" t="s">
        <v>139</v>
      </c>
      <c r="D16919" s="29" t="n">
        <v>75.65</v>
      </c>
      <c r="E16919" s="29" t="n">
        <f aca="false">D16919/10</f>
        <v>7.565</v>
      </c>
      <c r="F16919" s="29" t="n">
        <f aca="false">(E16919+Einstellungen!$B$20)*(1+Einstellungen!$B$10)</f>
        <v>31.20299</v>
      </c>
      <c r="G16919" s="21" t="str">
        <f aca="false">IF(F16919&lt;Einstellungen!$B$5,"ja","nein")</f>
        <v>nein</v>
      </c>
      <c r="H16919" s="21" t="s">
        <v>36</v>
      </c>
      <c r="I16919" s="29" t="n">
        <f aca="false">INDEX(Einstellungen!$B$27:$B$50,22)</f>
        <v>1.25</v>
      </c>
      <c r="J16919" s="29" t="n">
        <f aca="false">F16919*I16919</f>
        <v>39.0037375</v>
      </c>
    </row>
    <row r="16920" customFormat="false" ht="15" hidden="false" customHeight="false" outlineLevel="0" collapsed="false">
      <c r="A16920" s="28" t="n">
        <v>46285</v>
      </c>
      <c r="B16920" s="21" t="s">
        <v>134</v>
      </c>
      <c r="C16920" s="21" t="s">
        <v>139</v>
      </c>
      <c r="D16920" s="29" t="n">
        <v>71.315</v>
      </c>
      <c r="E16920" s="29" t="n">
        <f aca="false">D16920/10</f>
        <v>7.1315</v>
      </c>
      <c r="F16920" s="29" t="n">
        <f aca="false">(E16920+Einstellungen!$B$20)*(1+Einstellungen!$B$10)</f>
        <v>30.687125</v>
      </c>
      <c r="G16920" s="21" t="str">
        <f aca="false">IF(F16920&lt;Einstellungen!$B$5,"ja","nein")</f>
        <v>nein</v>
      </c>
      <c r="H16920" s="21" t="s">
        <v>36</v>
      </c>
      <c r="I16920" s="29" t="n">
        <f aca="false">INDEX(Einstellungen!$B$27:$B$50,23)</f>
        <v>1.05</v>
      </c>
      <c r="J16920" s="29" t="n">
        <f aca="false">F16920*I16920</f>
        <v>32.22148125</v>
      </c>
    </row>
    <row r="16921" customFormat="false" ht="15" hidden="false" customHeight="false" outlineLevel="0" collapsed="false">
      <c r="A16921" s="28" t="n">
        <v>46285</v>
      </c>
      <c r="B16921" s="21" t="s">
        <v>135</v>
      </c>
      <c r="C16921" s="21" t="s">
        <v>139</v>
      </c>
      <c r="D16921" s="29" t="n">
        <v>58.343</v>
      </c>
      <c r="E16921" s="29" t="n">
        <f aca="false">D16921/10</f>
        <v>5.8343</v>
      </c>
      <c r="F16921" s="29" t="n">
        <f aca="false">(E16921+Einstellungen!$B$20)*(1+Einstellungen!$B$10)</f>
        <v>29.143457</v>
      </c>
      <c r="G16921" s="21" t="str">
        <f aca="false">IF(F16921&lt;Einstellungen!$B$5,"ja","nein")</f>
        <v>nein</v>
      </c>
      <c r="H16921" s="21" t="s">
        <v>36</v>
      </c>
      <c r="I16921" s="29" t="n">
        <f aca="false">INDEX(Einstellungen!$B$27:$B$50,24)</f>
        <v>0.8</v>
      </c>
      <c r="J16921" s="29" t="n">
        <f aca="false">F16921*I16921</f>
        <v>23.3147656</v>
      </c>
    </row>
    <row r="16922" customFormat="false" ht="15" hidden="false" customHeight="false" outlineLevel="0" collapsed="false">
      <c r="A16922" s="28" t="n">
        <v>46286</v>
      </c>
      <c r="B16922" s="21" t="s">
        <v>111</v>
      </c>
      <c r="C16922" s="21" t="s">
        <v>140</v>
      </c>
      <c r="D16922" s="29" t="n">
        <v>46.765</v>
      </c>
      <c r="E16922" s="29" t="n">
        <f aca="false">D16922/10</f>
        <v>4.6765</v>
      </c>
      <c r="F16922" s="29" t="n">
        <f aca="false">(E16922+Einstellungen!$B$20)*(1+Einstellungen!$B$10)</f>
        <v>27.765675</v>
      </c>
      <c r="G16922" s="21" t="str">
        <f aca="false">IF(F16922&lt;Einstellungen!$B$5,"ja","nein")</f>
        <v>ja</v>
      </c>
      <c r="H16922" s="21" t="s">
        <v>36</v>
      </c>
      <c r="I16922" s="29" t="n">
        <f aca="false">INDEX(Einstellungen!$B$27:$B$50,1)</f>
        <v>0.6</v>
      </c>
      <c r="J16922" s="29" t="n">
        <f aca="false">F16922*I16922</f>
        <v>16.659405</v>
      </c>
    </row>
    <row r="16923" customFormat="false" ht="15" hidden="false" customHeight="false" outlineLevel="0" collapsed="false">
      <c r="A16923" s="28" t="n">
        <v>46286</v>
      </c>
      <c r="B16923" s="21" t="s">
        <v>113</v>
      </c>
      <c r="C16923" s="21" t="s">
        <v>140</v>
      </c>
      <c r="D16923" s="29" t="n">
        <v>42.587</v>
      </c>
      <c r="E16923" s="29" t="n">
        <f aca="false">D16923/10</f>
        <v>4.2587</v>
      </c>
      <c r="F16923" s="29" t="n">
        <f aca="false">(E16923+Einstellungen!$B$20)*(1+Einstellungen!$B$10)</f>
        <v>27.268493</v>
      </c>
      <c r="G16923" s="21" t="str">
        <f aca="false">IF(F16923&lt;Einstellungen!$B$5,"ja","nein")</f>
        <v>ja</v>
      </c>
      <c r="H16923" s="21" t="s">
        <v>36</v>
      </c>
      <c r="I16923" s="29" t="n">
        <f aca="false">INDEX(Einstellungen!$B$27:$B$50,2)</f>
        <v>0.5</v>
      </c>
      <c r="J16923" s="29" t="n">
        <f aca="false">F16923*I16923</f>
        <v>13.6342465</v>
      </c>
    </row>
    <row r="16924" customFormat="false" ht="15" hidden="false" customHeight="false" outlineLevel="0" collapsed="false">
      <c r="A16924" s="28" t="n">
        <v>46286</v>
      </c>
      <c r="B16924" s="21" t="s">
        <v>114</v>
      </c>
      <c r="C16924" s="21" t="s">
        <v>140</v>
      </c>
      <c r="D16924" s="29" t="n">
        <v>39.345</v>
      </c>
      <c r="E16924" s="29" t="n">
        <f aca="false">D16924/10</f>
        <v>3.9345</v>
      </c>
      <c r="F16924" s="29" t="n">
        <f aca="false">(E16924+Einstellungen!$B$20)*(1+Einstellungen!$B$10)</f>
        <v>26.882695</v>
      </c>
      <c r="G16924" s="21" t="str">
        <f aca="false">IF(F16924&lt;Einstellungen!$B$5,"ja","nein")</f>
        <v>ja</v>
      </c>
      <c r="H16924" s="21" t="s">
        <v>36</v>
      </c>
      <c r="I16924" s="29" t="n">
        <f aca="false">INDEX(Einstellungen!$B$27:$B$50,3)</f>
        <v>0.45</v>
      </c>
      <c r="J16924" s="29" t="n">
        <f aca="false">F16924*I16924</f>
        <v>12.09721275</v>
      </c>
    </row>
    <row r="16925" customFormat="false" ht="15" hidden="false" customHeight="false" outlineLevel="0" collapsed="false">
      <c r="A16925" s="28" t="n">
        <v>46286</v>
      </c>
      <c r="B16925" s="21" t="s">
        <v>115</v>
      </c>
      <c r="C16925" s="21" t="s">
        <v>140</v>
      </c>
      <c r="D16925" s="29" t="n">
        <v>39.94</v>
      </c>
      <c r="E16925" s="29" t="n">
        <f aca="false">D16925/10</f>
        <v>3.994</v>
      </c>
      <c r="F16925" s="29" t="n">
        <f aca="false">(E16925+Einstellungen!$B$20)*(1+Einstellungen!$B$10)</f>
        <v>26.9535</v>
      </c>
      <c r="G16925" s="21" t="str">
        <f aca="false">IF(F16925&lt;Einstellungen!$B$5,"ja","nein")</f>
        <v>ja</v>
      </c>
      <c r="H16925" s="21" t="s">
        <v>36</v>
      </c>
      <c r="I16925" s="29" t="n">
        <f aca="false">INDEX(Einstellungen!$B$27:$B$50,4)</f>
        <v>0.45</v>
      </c>
      <c r="J16925" s="29" t="n">
        <f aca="false">F16925*I16925</f>
        <v>12.129075</v>
      </c>
    </row>
    <row r="16926" customFormat="false" ht="15" hidden="false" customHeight="false" outlineLevel="0" collapsed="false">
      <c r="A16926" s="28" t="n">
        <v>46286</v>
      </c>
      <c r="B16926" s="21" t="s">
        <v>116</v>
      </c>
      <c r="C16926" s="21" t="s">
        <v>140</v>
      </c>
      <c r="D16926" s="29" t="n">
        <v>41.933</v>
      </c>
      <c r="E16926" s="29" t="n">
        <f aca="false">D16926/10</f>
        <v>4.1933</v>
      </c>
      <c r="F16926" s="29" t="n">
        <f aca="false">(E16926+Einstellungen!$B$20)*(1+Einstellungen!$B$10)</f>
        <v>27.190667</v>
      </c>
      <c r="G16926" s="21" t="str">
        <f aca="false">IF(F16926&lt;Einstellungen!$B$5,"ja","nein")</f>
        <v>ja</v>
      </c>
      <c r="H16926" s="21" t="s">
        <v>36</v>
      </c>
      <c r="I16926" s="29" t="n">
        <f aca="false">INDEX(Einstellungen!$B$27:$B$50,5)</f>
        <v>0.45</v>
      </c>
      <c r="J16926" s="29" t="n">
        <f aca="false">F16926*I16926</f>
        <v>12.23580015</v>
      </c>
    </row>
    <row r="16927" customFormat="false" ht="15" hidden="false" customHeight="false" outlineLevel="0" collapsed="false">
      <c r="A16927" s="28" t="n">
        <v>46286</v>
      </c>
      <c r="B16927" s="21" t="s">
        <v>117</v>
      </c>
      <c r="C16927" s="21" t="s">
        <v>140</v>
      </c>
      <c r="D16927" s="29" t="n">
        <v>58.818</v>
      </c>
      <c r="E16927" s="29" t="n">
        <f aca="false">D16927/10</f>
        <v>5.8818</v>
      </c>
      <c r="F16927" s="29" t="n">
        <f aca="false">(E16927+Einstellungen!$B$20)*(1+Einstellungen!$B$10)</f>
        <v>29.199982</v>
      </c>
      <c r="G16927" s="21" t="str">
        <f aca="false">IF(F16927&lt;Einstellungen!$B$5,"ja","nein")</f>
        <v>nein</v>
      </c>
      <c r="H16927" s="21" t="s">
        <v>36</v>
      </c>
      <c r="I16927" s="29" t="n">
        <f aca="false">INDEX(Einstellungen!$B$27:$B$50,6)</f>
        <v>0.5</v>
      </c>
      <c r="J16927" s="29" t="n">
        <f aca="false">F16927*I16927</f>
        <v>14.599991</v>
      </c>
    </row>
    <row r="16928" customFormat="false" ht="15" hidden="false" customHeight="false" outlineLevel="0" collapsed="false">
      <c r="A16928" s="28" t="n">
        <v>46286</v>
      </c>
      <c r="B16928" s="21" t="s">
        <v>118</v>
      </c>
      <c r="C16928" s="21" t="s">
        <v>140</v>
      </c>
      <c r="D16928" s="29" t="n">
        <v>123.855</v>
      </c>
      <c r="E16928" s="29" t="n">
        <f aca="false">D16928/10</f>
        <v>12.3855</v>
      </c>
      <c r="F16928" s="29" t="n">
        <f aca="false">(E16928+Einstellungen!$B$20)*(1+Einstellungen!$B$10)</f>
        <v>36.939385</v>
      </c>
      <c r="G16928" s="21" t="str">
        <f aca="false">IF(F16928&lt;Einstellungen!$B$5,"ja","nein")</f>
        <v>nein</v>
      </c>
      <c r="H16928" s="21" t="s">
        <v>36</v>
      </c>
      <c r="I16928" s="29" t="n">
        <f aca="false">INDEX(Einstellungen!$B$27:$B$50,7)</f>
        <v>0.7</v>
      </c>
      <c r="J16928" s="29" t="n">
        <f aca="false">F16928*I16928</f>
        <v>25.8575695</v>
      </c>
    </row>
    <row r="16929" customFormat="false" ht="15" hidden="false" customHeight="false" outlineLevel="0" collapsed="false">
      <c r="A16929" s="28" t="n">
        <v>46286</v>
      </c>
      <c r="B16929" s="21" t="s">
        <v>119</v>
      </c>
      <c r="C16929" s="21" t="s">
        <v>140</v>
      </c>
      <c r="D16929" s="29" t="n">
        <v>178.113</v>
      </c>
      <c r="E16929" s="29" t="n">
        <f aca="false">D16929/10</f>
        <v>17.8113</v>
      </c>
      <c r="F16929" s="29" t="n">
        <f aca="false">(E16929+Einstellungen!$B$20)*(1+Einstellungen!$B$10)</f>
        <v>43.396087</v>
      </c>
      <c r="G16929" s="21" t="str">
        <f aca="false">IF(F16929&lt;Einstellungen!$B$5,"ja","nein")</f>
        <v>nein</v>
      </c>
      <c r="H16929" s="21" t="s">
        <v>36</v>
      </c>
      <c r="I16929" s="29" t="n">
        <f aca="false">INDEX(Einstellungen!$B$27:$B$50,8)</f>
        <v>0.95</v>
      </c>
      <c r="J16929" s="29" t="n">
        <f aca="false">F16929*I16929</f>
        <v>41.22628265</v>
      </c>
    </row>
    <row r="16930" customFormat="false" ht="15" hidden="false" customHeight="false" outlineLevel="0" collapsed="false">
      <c r="A16930" s="28" t="n">
        <v>46286</v>
      </c>
      <c r="B16930" s="21" t="s">
        <v>120</v>
      </c>
      <c r="C16930" s="21" t="s">
        <v>140</v>
      </c>
      <c r="D16930" s="29" t="n">
        <v>178.675</v>
      </c>
      <c r="E16930" s="29" t="n">
        <f aca="false">D16930/10</f>
        <v>17.8675</v>
      </c>
      <c r="F16930" s="29" t="n">
        <f aca="false">(E16930+Einstellungen!$B$20)*(1+Einstellungen!$B$10)</f>
        <v>43.462965</v>
      </c>
      <c r="G16930" s="21" t="str">
        <f aca="false">IF(F16930&lt;Einstellungen!$B$5,"ja","nein")</f>
        <v>nein</v>
      </c>
      <c r="H16930" s="21" t="s">
        <v>36</v>
      </c>
      <c r="I16930" s="29" t="n">
        <f aca="false">INDEX(Einstellungen!$B$27:$B$50,9)</f>
        <v>1.05</v>
      </c>
      <c r="J16930" s="29" t="n">
        <f aca="false">F16930*I16930</f>
        <v>45.63611325</v>
      </c>
    </row>
    <row r="16931" customFormat="false" ht="15" hidden="false" customHeight="false" outlineLevel="0" collapsed="false">
      <c r="A16931" s="28" t="n">
        <v>46286</v>
      </c>
      <c r="B16931" s="21" t="s">
        <v>121</v>
      </c>
      <c r="C16931" s="21" t="s">
        <v>140</v>
      </c>
      <c r="D16931" s="29" t="n">
        <v>83.07</v>
      </c>
      <c r="E16931" s="29" t="n">
        <f aca="false">D16931/10</f>
        <v>8.307</v>
      </c>
      <c r="F16931" s="29" t="n">
        <f aca="false">(E16931+Einstellungen!$B$20)*(1+Einstellungen!$B$10)</f>
        <v>32.08597</v>
      </c>
      <c r="G16931" s="21" t="str">
        <f aca="false">IF(F16931&lt;Einstellungen!$B$5,"ja","nein")</f>
        <v>nein</v>
      </c>
      <c r="H16931" s="21" t="s">
        <v>36</v>
      </c>
      <c r="I16931" s="29" t="n">
        <f aca="false">INDEX(Einstellungen!$B$27:$B$50,10)</f>
        <v>1.05</v>
      </c>
      <c r="J16931" s="29" t="n">
        <f aca="false">F16931*I16931</f>
        <v>33.6902685</v>
      </c>
    </row>
    <row r="16932" customFormat="false" ht="15" hidden="false" customHeight="false" outlineLevel="0" collapsed="false">
      <c r="A16932" s="28" t="n">
        <v>46286</v>
      </c>
      <c r="B16932" s="21" t="s">
        <v>122</v>
      </c>
      <c r="C16932" s="21" t="s">
        <v>140</v>
      </c>
      <c r="D16932" s="29" t="n">
        <v>33.84</v>
      </c>
      <c r="E16932" s="29" t="n">
        <f aca="false">D16932/10</f>
        <v>3.384</v>
      </c>
      <c r="F16932" s="29" t="n">
        <f aca="false">(E16932+Einstellungen!$B$20)*(1+Einstellungen!$B$10)</f>
        <v>26.2276</v>
      </c>
      <c r="G16932" s="21" t="str">
        <f aca="false">IF(F16932&lt;Einstellungen!$B$5,"ja","nein")</f>
        <v>ja</v>
      </c>
      <c r="H16932" s="21" t="s">
        <v>36</v>
      </c>
      <c r="I16932" s="29" t="n">
        <f aca="false">INDEX(Einstellungen!$B$27:$B$50,11)</f>
        <v>1.05</v>
      </c>
      <c r="J16932" s="29" t="n">
        <f aca="false">F16932*I16932</f>
        <v>27.53898</v>
      </c>
    </row>
    <row r="16933" customFormat="false" ht="15" hidden="false" customHeight="false" outlineLevel="0" collapsed="false">
      <c r="A16933" s="28" t="n">
        <v>46286</v>
      </c>
      <c r="B16933" s="21" t="s">
        <v>123</v>
      </c>
      <c r="C16933" s="21" t="s">
        <v>140</v>
      </c>
      <c r="D16933" s="29" t="n">
        <v>8.91</v>
      </c>
      <c r="E16933" s="29" t="n">
        <f aca="false">D16933/10</f>
        <v>0.891</v>
      </c>
      <c r="F16933" s="29" t="n">
        <f aca="false">(E16933+Einstellungen!$B$20)*(1+Einstellungen!$B$10)</f>
        <v>23.26093</v>
      </c>
      <c r="G16933" s="21" t="str">
        <f aca="false">IF(F16933&lt;Einstellungen!$B$5,"ja","nein")</f>
        <v>ja</v>
      </c>
      <c r="H16933" s="21" t="s">
        <v>36</v>
      </c>
      <c r="I16933" s="29" t="n">
        <f aca="false">INDEX(Einstellungen!$B$27:$B$50,12)</f>
        <v>1.1</v>
      </c>
      <c r="J16933" s="29" t="n">
        <f aca="false">F16933*I16933</f>
        <v>25.587023</v>
      </c>
    </row>
    <row r="16934" customFormat="false" ht="15" hidden="false" customHeight="false" outlineLevel="0" collapsed="false">
      <c r="A16934" s="28" t="n">
        <v>46286</v>
      </c>
      <c r="B16934" s="21" t="s">
        <v>124</v>
      </c>
      <c r="C16934" s="21" t="s">
        <v>140</v>
      </c>
      <c r="D16934" s="29" t="n">
        <v>0.2</v>
      </c>
      <c r="E16934" s="29" t="n">
        <f aca="false">D16934/10</f>
        <v>0.02</v>
      </c>
      <c r="F16934" s="29" t="n">
        <f aca="false">(E16934+Einstellungen!$B$20)*(1+Einstellungen!$B$10)</f>
        <v>22.22444</v>
      </c>
      <c r="G16934" s="21" t="str">
        <f aca="false">IF(F16934&lt;Einstellungen!$B$5,"ja","nein")</f>
        <v>ja</v>
      </c>
      <c r="H16934" s="21" t="s">
        <v>36</v>
      </c>
      <c r="I16934" s="29" t="n">
        <f aca="false">INDEX(Einstellungen!$B$27:$B$50,13)</f>
        <v>1.2</v>
      </c>
      <c r="J16934" s="29" t="n">
        <f aca="false">F16934*I16934</f>
        <v>26.669328</v>
      </c>
    </row>
    <row r="16935" customFormat="false" ht="15" hidden="false" customHeight="false" outlineLevel="0" collapsed="false">
      <c r="A16935" s="28" t="n">
        <v>46286</v>
      </c>
      <c r="B16935" s="21" t="s">
        <v>125</v>
      </c>
      <c r="C16935" s="21" t="s">
        <v>140</v>
      </c>
      <c r="D16935" s="29" t="n">
        <v>0</v>
      </c>
      <c r="E16935" s="29" t="n">
        <f aca="false">D16935/10</f>
        <v>0</v>
      </c>
      <c r="F16935" s="29" t="n">
        <f aca="false">(E16935+Einstellungen!$B$20)*(1+Einstellungen!$B$10)</f>
        <v>22.20064</v>
      </c>
      <c r="G16935" s="21" t="str">
        <f aca="false">IF(F16935&lt;Einstellungen!$B$5,"ja","nein")</f>
        <v>ja</v>
      </c>
      <c r="H16935" s="21" t="s">
        <v>36</v>
      </c>
      <c r="I16935" s="29" t="n">
        <f aca="false">INDEX(Einstellungen!$B$27:$B$50,14)</f>
        <v>1.15</v>
      </c>
      <c r="J16935" s="29" t="n">
        <f aca="false">F16935*I16935</f>
        <v>25.530736</v>
      </c>
    </row>
    <row r="16936" customFormat="false" ht="15" hidden="false" customHeight="false" outlineLevel="0" collapsed="false">
      <c r="A16936" s="28" t="n">
        <v>46286</v>
      </c>
      <c r="B16936" s="21" t="s">
        <v>126</v>
      </c>
      <c r="C16936" s="21" t="s">
        <v>140</v>
      </c>
      <c r="D16936" s="29" t="n">
        <v>0.01</v>
      </c>
      <c r="E16936" s="29" t="n">
        <f aca="false">D16936/10</f>
        <v>0.001</v>
      </c>
      <c r="F16936" s="29" t="n">
        <f aca="false">(E16936+Einstellungen!$B$20)*(1+Einstellungen!$B$10)</f>
        <v>22.20183</v>
      </c>
      <c r="G16936" s="21" t="str">
        <f aca="false">IF(F16936&lt;Einstellungen!$B$5,"ja","nein")</f>
        <v>ja</v>
      </c>
      <c r="H16936" s="21" t="s">
        <v>36</v>
      </c>
      <c r="I16936" s="29" t="n">
        <f aca="false">INDEX(Einstellungen!$B$27:$B$50,15)</f>
        <v>1</v>
      </c>
      <c r="J16936" s="29" t="n">
        <f aca="false">F16936*I16936</f>
        <v>22.20183</v>
      </c>
    </row>
    <row r="16937" customFormat="false" ht="15" hidden="false" customHeight="false" outlineLevel="0" collapsed="false">
      <c r="A16937" s="28" t="n">
        <v>46286</v>
      </c>
      <c r="B16937" s="21" t="s">
        <v>127</v>
      </c>
      <c r="C16937" s="21" t="s">
        <v>140</v>
      </c>
      <c r="D16937" s="29" t="n">
        <v>1.4</v>
      </c>
      <c r="E16937" s="29" t="n">
        <f aca="false">D16937/10</f>
        <v>0.14</v>
      </c>
      <c r="F16937" s="29" t="n">
        <f aca="false">(E16937+Einstellungen!$B$20)*(1+Einstellungen!$B$10)</f>
        <v>22.36724</v>
      </c>
      <c r="G16937" s="21" t="str">
        <f aca="false">IF(F16937&lt;Einstellungen!$B$5,"ja","nein")</f>
        <v>ja</v>
      </c>
      <c r="H16937" s="21" t="s">
        <v>36</v>
      </c>
      <c r="I16937" s="29" t="n">
        <f aca="false">INDEX(Einstellungen!$B$27:$B$50,16)</f>
        <v>0.95</v>
      </c>
      <c r="J16937" s="29" t="n">
        <f aca="false">F16937*I16937</f>
        <v>21.248878</v>
      </c>
    </row>
    <row r="16938" customFormat="false" ht="15" hidden="false" customHeight="false" outlineLevel="0" collapsed="false">
      <c r="A16938" s="28" t="n">
        <v>46286</v>
      </c>
      <c r="B16938" s="21" t="s">
        <v>128</v>
      </c>
      <c r="C16938" s="21" t="s">
        <v>140</v>
      </c>
      <c r="D16938" s="29" t="n">
        <v>28.575</v>
      </c>
      <c r="E16938" s="29" t="n">
        <f aca="false">D16938/10</f>
        <v>2.8575</v>
      </c>
      <c r="F16938" s="29" t="n">
        <f aca="false">(E16938+Einstellungen!$B$20)*(1+Einstellungen!$B$10)</f>
        <v>25.601065</v>
      </c>
      <c r="G16938" s="21" t="str">
        <f aca="false">IF(F16938&lt;Einstellungen!$B$5,"ja","nein")</f>
        <v>ja</v>
      </c>
      <c r="H16938" s="21" t="s">
        <v>36</v>
      </c>
      <c r="I16938" s="29" t="n">
        <f aca="false">INDEX(Einstellungen!$B$27:$B$50,17)</f>
        <v>0.95</v>
      </c>
      <c r="J16938" s="29" t="n">
        <f aca="false">F16938*I16938</f>
        <v>24.32101175</v>
      </c>
    </row>
    <row r="16939" customFormat="false" ht="15" hidden="false" customHeight="false" outlineLevel="0" collapsed="false">
      <c r="A16939" s="28" t="n">
        <v>46286</v>
      </c>
      <c r="B16939" s="21" t="s">
        <v>129</v>
      </c>
      <c r="C16939" s="21" t="s">
        <v>140</v>
      </c>
      <c r="D16939" s="29" t="n">
        <v>107.19</v>
      </c>
      <c r="E16939" s="29" t="n">
        <f aca="false">D16939/10</f>
        <v>10.719</v>
      </c>
      <c r="F16939" s="29" t="n">
        <f aca="false">(E16939+Einstellungen!$B$20)*(1+Einstellungen!$B$10)</f>
        <v>34.95625</v>
      </c>
      <c r="G16939" s="21" t="str">
        <f aca="false">IF(F16939&lt;Einstellungen!$B$5,"ja","nein")</f>
        <v>nein</v>
      </c>
      <c r="H16939" s="21" t="s">
        <v>36</v>
      </c>
      <c r="I16939" s="29" t="n">
        <f aca="false">INDEX(Einstellungen!$B$27:$B$50,18)</f>
        <v>1.1</v>
      </c>
      <c r="J16939" s="29" t="n">
        <f aca="false">F16939*I16939</f>
        <v>38.451875</v>
      </c>
    </row>
    <row r="16940" customFormat="false" ht="15" hidden="false" customHeight="false" outlineLevel="0" collapsed="false">
      <c r="A16940" s="28" t="n">
        <v>46286</v>
      </c>
      <c r="B16940" s="21" t="s">
        <v>130</v>
      </c>
      <c r="C16940" s="21" t="s">
        <v>140</v>
      </c>
      <c r="D16940" s="29" t="n">
        <v>212.43</v>
      </c>
      <c r="E16940" s="29" t="n">
        <f aca="false">D16940/10</f>
        <v>21.243</v>
      </c>
      <c r="F16940" s="29" t="n">
        <f aca="false">(E16940+Einstellungen!$B$20)*(1+Einstellungen!$B$10)</f>
        <v>47.47981</v>
      </c>
      <c r="G16940" s="21" t="str">
        <f aca="false">IF(F16940&lt;Einstellungen!$B$5,"ja","nein")</f>
        <v>nein</v>
      </c>
      <c r="H16940" s="21" t="s">
        <v>36</v>
      </c>
      <c r="I16940" s="29" t="n">
        <f aca="false">INDEX(Einstellungen!$B$27:$B$50,19)</f>
        <v>1.35</v>
      </c>
      <c r="J16940" s="29" t="n">
        <f aca="false">F16940*I16940</f>
        <v>64.0977435</v>
      </c>
    </row>
    <row r="16941" customFormat="false" ht="15" hidden="false" customHeight="false" outlineLevel="0" collapsed="false">
      <c r="A16941" s="28" t="n">
        <v>46286</v>
      </c>
      <c r="B16941" s="21" t="s">
        <v>131</v>
      </c>
      <c r="C16941" s="21" t="s">
        <v>140</v>
      </c>
      <c r="D16941" s="29" t="n">
        <v>242.975</v>
      </c>
      <c r="E16941" s="29" t="n">
        <f aca="false">D16941/10</f>
        <v>24.2975</v>
      </c>
      <c r="F16941" s="29" t="n">
        <f aca="false">(E16941+Einstellungen!$B$20)*(1+Einstellungen!$B$10)</f>
        <v>51.114665</v>
      </c>
      <c r="G16941" s="21" t="str">
        <f aca="false">IF(F16941&lt;Einstellungen!$B$5,"ja","nein")</f>
        <v>nein</v>
      </c>
      <c r="H16941" s="21" t="s">
        <v>36</v>
      </c>
      <c r="I16941" s="29" t="n">
        <f aca="false">INDEX(Einstellungen!$B$27:$B$50,20)</f>
        <v>1.45</v>
      </c>
      <c r="J16941" s="29" t="n">
        <f aca="false">F16941*I16941</f>
        <v>74.11626425</v>
      </c>
    </row>
    <row r="16942" customFormat="false" ht="15" hidden="false" customHeight="false" outlineLevel="0" collapsed="false">
      <c r="A16942" s="28" t="n">
        <v>46286</v>
      </c>
      <c r="B16942" s="21" t="s">
        <v>132</v>
      </c>
      <c r="C16942" s="21" t="s">
        <v>140</v>
      </c>
      <c r="D16942" s="29" t="n">
        <v>241.025</v>
      </c>
      <c r="E16942" s="29" t="n">
        <f aca="false">D16942/10</f>
        <v>24.1025</v>
      </c>
      <c r="F16942" s="29" t="n">
        <f aca="false">(E16942+Einstellungen!$B$20)*(1+Einstellungen!$B$10)</f>
        <v>50.882615</v>
      </c>
      <c r="G16942" s="21" t="str">
        <f aca="false">IF(F16942&lt;Einstellungen!$B$5,"ja","nein")</f>
        <v>nein</v>
      </c>
      <c r="H16942" s="21" t="s">
        <v>36</v>
      </c>
      <c r="I16942" s="29" t="n">
        <f aca="false">INDEX(Einstellungen!$B$27:$B$50,21)</f>
        <v>1.4</v>
      </c>
      <c r="J16942" s="29" t="n">
        <f aca="false">F16942*I16942</f>
        <v>71.235661</v>
      </c>
    </row>
    <row r="16943" customFormat="false" ht="15" hidden="false" customHeight="false" outlineLevel="0" collapsed="false">
      <c r="A16943" s="28" t="n">
        <v>46286</v>
      </c>
      <c r="B16943" s="21" t="s">
        <v>133</v>
      </c>
      <c r="C16943" s="21" t="s">
        <v>140</v>
      </c>
      <c r="D16943" s="29" t="n">
        <v>217.76</v>
      </c>
      <c r="E16943" s="29" t="n">
        <f aca="false">D16943/10</f>
        <v>21.776</v>
      </c>
      <c r="F16943" s="29" t="n">
        <f aca="false">(E16943+Einstellungen!$B$20)*(1+Einstellungen!$B$10)</f>
        <v>48.11408</v>
      </c>
      <c r="G16943" s="21" t="str">
        <f aca="false">IF(F16943&lt;Einstellungen!$B$5,"ja","nein")</f>
        <v>nein</v>
      </c>
      <c r="H16943" s="21" t="s">
        <v>36</v>
      </c>
      <c r="I16943" s="29" t="n">
        <f aca="false">INDEX(Einstellungen!$B$27:$B$50,22)</f>
        <v>1.25</v>
      </c>
      <c r="J16943" s="29" t="n">
        <f aca="false">F16943*I16943</f>
        <v>60.1426</v>
      </c>
    </row>
    <row r="16944" customFormat="false" ht="15" hidden="false" customHeight="false" outlineLevel="0" collapsed="false">
      <c r="A16944" s="28" t="n">
        <v>46286</v>
      </c>
      <c r="B16944" s="21" t="s">
        <v>134</v>
      </c>
      <c r="C16944" s="21" t="s">
        <v>140</v>
      </c>
      <c r="D16944" s="29" t="n">
        <v>205.722</v>
      </c>
      <c r="E16944" s="29" t="n">
        <f aca="false">D16944/10</f>
        <v>20.5722</v>
      </c>
      <c r="F16944" s="29" t="n">
        <f aca="false">(E16944+Einstellungen!$B$20)*(1+Einstellungen!$B$10)</f>
        <v>46.681558</v>
      </c>
      <c r="G16944" s="21" t="str">
        <f aca="false">IF(F16944&lt;Einstellungen!$B$5,"ja","nein")</f>
        <v>nein</v>
      </c>
      <c r="H16944" s="21" t="s">
        <v>36</v>
      </c>
      <c r="I16944" s="29" t="n">
        <f aca="false">INDEX(Einstellungen!$B$27:$B$50,23)</f>
        <v>1.05</v>
      </c>
      <c r="J16944" s="29" t="n">
        <f aca="false">F16944*I16944</f>
        <v>49.0156359</v>
      </c>
    </row>
    <row r="16945" customFormat="false" ht="15" hidden="false" customHeight="false" outlineLevel="0" collapsed="false">
      <c r="A16945" s="28" t="n">
        <v>46286</v>
      </c>
      <c r="B16945" s="21" t="s">
        <v>135</v>
      </c>
      <c r="C16945" s="21" t="s">
        <v>140</v>
      </c>
      <c r="D16945" s="29" t="n">
        <v>185.202</v>
      </c>
      <c r="E16945" s="29" t="n">
        <f aca="false">D16945/10</f>
        <v>18.5202</v>
      </c>
      <c r="F16945" s="29" t="n">
        <f aca="false">(E16945+Einstellungen!$B$20)*(1+Einstellungen!$B$10)</f>
        <v>44.239678</v>
      </c>
      <c r="G16945" s="21" t="str">
        <f aca="false">IF(F16945&lt;Einstellungen!$B$5,"ja","nein")</f>
        <v>nein</v>
      </c>
      <c r="H16945" s="21" t="s">
        <v>36</v>
      </c>
      <c r="I16945" s="29" t="n">
        <f aca="false">INDEX(Einstellungen!$B$27:$B$50,24)</f>
        <v>0.8</v>
      </c>
      <c r="J16945" s="29" t="n">
        <f aca="false">F16945*I16945</f>
        <v>35.3917424</v>
      </c>
    </row>
    <row r="16946" customFormat="false" ht="15" hidden="false" customHeight="false" outlineLevel="0" collapsed="false">
      <c r="A16946" s="28" t="n">
        <v>46287</v>
      </c>
      <c r="B16946" s="21" t="s">
        <v>111</v>
      </c>
      <c r="C16946" s="21" t="s">
        <v>141</v>
      </c>
      <c r="D16946" s="29" t="n">
        <v>181.373</v>
      </c>
      <c r="E16946" s="29" t="n">
        <f aca="false">D16946/10</f>
        <v>18.1373</v>
      </c>
      <c r="F16946" s="29" t="n">
        <f aca="false">(E16946+Einstellungen!$B$20)*(1+Einstellungen!$B$10)</f>
        <v>43.784027</v>
      </c>
      <c r="G16946" s="21" t="str">
        <f aca="false">IF(F16946&lt;Einstellungen!$B$5,"ja","nein")</f>
        <v>nein</v>
      </c>
      <c r="H16946" s="21" t="s">
        <v>36</v>
      </c>
      <c r="I16946" s="29" t="n">
        <f aca="false">INDEX(Einstellungen!$B$27:$B$50,1)</f>
        <v>0.6</v>
      </c>
      <c r="J16946" s="29" t="n">
        <f aca="false">F16946*I16946</f>
        <v>26.2704162</v>
      </c>
    </row>
    <row r="16947" customFormat="false" ht="15" hidden="false" customHeight="false" outlineLevel="0" collapsed="false">
      <c r="A16947" s="28" t="n">
        <v>46287</v>
      </c>
      <c r="B16947" s="21" t="s">
        <v>113</v>
      </c>
      <c r="C16947" s="21" t="s">
        <v>141</v>
      </c>
      <c r="D16947" s="29" t="n">
        <v>176.103</v>
      </c>
      <c r="E16947" s="29" t="n">
        <f aca="false">D16947/10</f>
        <v>17.6103</v>
      </c>
      <c r="F16947" s="29" t="n">
        <f aca="false">(E16947+Einstellungen!$B$20)*(1+Einstellungen!$B$10)</f>
        <v>43.156897</v>
      </c>
      <c r="G16947" s="21" t="str">
        <f aca="false">IF(F16947&lt;Einstellungen!$B$5,"ja","nein")</f>
        <v>nein</v>
      </c>
      <c r="H16947" s="21" t="s">
        <v>36</v>
      </c>
      <c r="I16947" s="29" t="n">
        <f aca="false">INDEX(Einstellungen!$B$27:$B$50,2)</f>
        <v>0.5</v>
      </c>
      <c r="J16947" s="29" t="n">
        <f aca="false">F16947*I16947</f>
        <v>21.5784485</v>
      </c>
    </row>
    <row r="16948" customFormat="false" ht="15" hidden="false" customHeight="false" outlineLevel="0" collapsed="false">
      <c r="A16948" s="28" t="n">
        <v>46287</v>
      </c>
      <c r="B16948" s="21" t="s">
        <v>114</v>
      </c>
      <c r="C16948" s="21" t="s">
        <v>141</v>
      </c>
      <c r="D16948" s="29" t="n">
        <v>173.553</v>
      </c>
      <c r="E16948" s="29" t="n">
        <f aca="false">D16948/10</f>
        <v>17.3553</v>
      </c>
      <c r="F16948" s="29" t="n">
        <f aca="false">(E16948+Einstellungen!$B$20)*(1+Einstellungen!$B$10)</f>
        <v>42.853447</v>
      </c>
      <c r="G16948" s="21" t="str">
        <f aca="false">IF(F16948&lt;Einstellungen!$B$5,"ja","nein")</f>
        <v>nein</v>
      </c>
      <c r="H16948" s="21" t="s">
        <v>36</v>
      </c>
      <c r="I16948" s="29" t="n">
        <f aca="false">INDEX(Einstellungen!$B$27:$B$50,3)</f>
        <v>0.45</v>
      </c>
      <c r="J16948" s="29" t="n">
        <f aca="false">F16948*I16948</f>
        <v>19.28405115</v>
      </c>
    </row>
    <row r="16949" customFormat="false" ht="15" hidden="false" customHeight="false" outlineLevel="0" collapsed="false">
      <c r="A16949" s="28" t="n">
        <v>46287</v>
      </c>
      <c r="B16949" s="21" t="s">
        <v>115</v>
      </c>
      <c r="C16949" s="21" t="s">
        <v>141</v>
      </c>
      <c r="D16949" s="29" t="n">
        <v>171.58</v>
      </c>
      <c r="E16949" s="29" t="n">
        <f aca="false">D16949/10</f>
        <v>17.158</v>
      </c>
      <c r="F16949" s="29" t="n">
        <f aca="false">(E16949+Einstellungen!$B$20)*(1+Einstellungen!$B$10)</f>
        <v>42.61866</v>
      </c>
      <c r="G16949" s="21" t="str">
        <f aca="false">IF(F16949&lt;Einstellungen!$B$5,"ja","nein")</f>
        <v>nein</v>
      </c>
      <c r="H16949" s="21" t="s">
        <v>36</v>
      </c>
      <c r="I16949" s="29" t="n">
        <f aca="false">INDEX(Einstellungen!$B$27:$B$50,4)</f>
        <v>0.45</v>
      </c>
      <c r="J16949" s="29" t="n">
        <f aca="false">F16949*I16949</f>
        <v>19.178397</v>
      </c>
    </row>
    <row r="16950" customFormat="false" ht="15" hidden="false" customHeight="false" outlineLevel="0" collapsed="false">
      <c r="A16950" s="28" t="n">
        <v>46287</v>
      </c>
      <c r="B16950" s="21" t="s">
        <v>116</v>
      </c>
      <c r="C16950" s="21" t="s">
        <v>141</v>
      </c>
      <c r="D16950" s="29" t="n">
        <v>174.877</v>
      </c>
      <c r="E16950" s="29" t="n">
        <f aca="false">D16950/10</f>
        <v>17.4877</v>
      </c>
      <c r="F16950" s="29" t="n">
        <f aca="false">(E16950+Einstellungen!$B$20)*(1+Einstellungen!$B$10)</f>
        <v>43.011003</v>
      </c>
      <c r="G16950" s="21" t="str">
        <f aca="false">IF(F16950&lt;Einstellungen!$B$5,"ja","nein")</f>
        <v>nein</v>
      </c>
      <c r="H16950" s="21" t="s">
        <v>36</v>
      </c>
      <c r="I16950" s="29" t="n">
        <f aca="false">INDEX(Einstellungen!$B$27:$B$50,5)</f>
        <v>0.45</v>
      </c>
      <c r="J16950" s="29" t="n">
        <f aca="false">F16950*I16950</f>
        <v>19.35495135</v>
      </c>
    </row>
    <row r="16951" customFormat="false" ht="15" hidden="false" customHeight="false" outlineLevel="0" collapsed="false">
      <c r="A16951" s="28" t="n">
        <v>46287</v>
      </c>
      <c r="B16951" s="21" t="s">
        <v>117</v>
      </c>
      <c r="C16951" s="21" t="s">
        <v>141</v>
      </c>
      <c r="D16951" s="29" t="n">
        <v>191.5</v>
      </c>
      <c r="E16951" s="29" t="n">
        <f aca="false">D16951/10</f>
        <v>19.15</v>
      </c>
      <c r="F16951" s="29" t="n">
        <f aca="false">(E16951+Einstellungen!$B$20)*(1+Einstellungen!$B$10)</f>
        <v>44.98914</v>
      </c>
      <c r="G16951" s="21" t="str">
        <f aca="false">IF(F16951&lt;Einstellungen!$B$5,"ja","nein")</f>
        <v>nein</v>
      </c>
      <c r="H16951" s="21" t="s">
        <v>36</v>
      </c>
      <c r="I16951" s="29" t="n">
        <f aca="false">INDEX(Einstellungen!$B$27:$B$50,6)</f>
        <v>0.5</v>
      </c>
      <c r="J16951" s="29" t="n">
        <f aca="false">F16951*I16951</f>
        <v>22.49457</v>
      </c>
    </row>
    <row r="16952" customFormat="false" ht="15" hidden="false" customHeight="false" outlineLevel="0" collapsed="false">
      <c r="A16952" s="28" t="n">
        <v>46287</v>
      </c>
      <c r="B16952" s="21" t="s">
        <v>118</v>
      </c>
      <c r="C16952" s="21" t="s">
        <v>141</v>
      </c>
      <c r="D16952" s="29" t="n">
        <v>238.63</v>
      </c>
      <c r="E16952" s="29" t="n">
        <f aca="false">D16952/10</f>
        <v>23.863</v>
      </c>
      <c r="F16952" s="29" t="n">
        <f aca="false">(E16952+Einstellungen!$B$20)*(1+Einstellungen!$B$10)</f>
        <v>50.59761</v>
      </c>
      <c r="G16952" s="21" t="str">
        <f aca="false">IF(F16952&lt;Einstellungen!$B$5,"ja","nein")</f>
        <v>nein</v>
      </c>
      <c r="H16952" s="21" t="s">
        <v>36</v>
      </c>
      <c r="I16952" s="29" t="n">
        <f aca="false">INDEX(Einstellungen!$B$27:$B$50,7)</f>
        <v>0.7</v>
      </c>
      <c r="J16952" s="29" t="n">
        <f aca="false">F16952*I16952</f>
        <v>35.418327</v>
      </c>
    </row>
    <row r="16953" customFormat="false" ht="15" hidden="false" customHeight="false" outlineLevel="0" collapsed="false">
      <c r="A16953" s="28" t="n">
        <v>46287</v>
      </c>
      <c r="B16953" s="21" t="s">
        <v>119</v>
      </c>
      <c r="C16953" s="21" t="s">
        <v>141</v>
      </c>
      <c r="D16953" s="29" t="n">
        <v>290.445</v>
      </c>
      <c r="E16953" s="29" t="n">
        <f aca="false">D16953/10</f>
        <v>29.0445</v>
      </c>
      <c r="F16953" s="29" t="n">
        <f aca="false">(E16953+Einstellungen!$B$20)*(1+Einstellungen!$B$10)</f>
        <v>56.763595</v>
      </c>
      <c r="G16953" s="21" t="str">
        <f aca="false">IF(F16953&lt;Einstellungen!$B$5,"ja","nein")</f>
        <v>nein</v>
      </c>
      <c r="H16953" s="21" t="s">
        <v>36</v>
      </c>
      <c r="I16953" s="29" t="n">
        <f aca="false">INDEX(Einstellungen!$B$27:$B$50,8)</f>
        <v>0.95</v>
      </c>
      <c r="J16953" s="29" t="n">
        <f aca="false">F16953*I16953</f>
        <v>53.92541525</v>
      </c>
    </row>
    <row r="16954" customFormat="false" ht="15" hidden="false" customHeight="false" outlineLevel="0" collapsed="false">
      <c r="A16954" s="28" t="n">
        <v>46287</v>
      </c>
      <c r="B16954" s="21" t="s">
        <v>120</v>
      </c>
      <c r="C16954" s="21" t="s">
        <v>141</v>
      </c>
      <c r="D16954" s="29" t="n">
        <v>249.023</v>
      </c>
      <c r="E16954" s="29" t="n">
        <f aca="false">D16954/10</f>
        <v>24.9023</v>
      </c>
      <c r="F16954" s="29" t="n">
        <f aca="false">(E16954+Einstellungen!$B$20)*(1+Einstellungen!$B$10)</f>
        <v>51.834377</v>
      </c>
      <c r="G16954" s="21" t="str">
        <f aca="false">IF(F16954&lt;Einstellungen!$B$5,"ja","nein")</f>
        <v>nein</v>
      </c>
      <c r="H16954" s="21" t="s">
        <v>36</v>
      </c>
      <c r="I16954" s="29" t="n">
        <f aca="false">INDEX(Einstellungen!$B$27:$B$50,9)</f>
        <v>1.05</v>
      </c>
      <c r="J16954" s="29" t="n">
        <f aca="false">F16954*I16954</f>
        <v>54.42609585</v>
      </c>
    </row>
    <row r="16955" customFormat="false" ht="15" hidden="false" customHeight="false" outlineLevel="0" collapsed="false">
      <c r="A16955" s="28" t="n">
        <v>46287</v>
      </c>
      <c r="B16955" s="21" t="s">
        <v>121</v>
      </c>
      <c r="C16955" s="21" t="s">
        <v>141</v>
      </c>
      <c r="D16955" s="29" t="n">
        <v>205.845</v>
      </c>
      <c r="E16955" s="29" t="n">
        <f aca="false">D16955/10</f>
        <v>20.5845</v>
      </c>
      <c r="F16955" s="29" t="n">
        <f aca="false">(E16955+Einstellungen!$B$20)*(1+Einstellungen!$B$10)</f>
        <v>46.696195</v>
      </c>
      <c r="G16955" s="21" t="str">
        <f aca="false">IF(F16955&lt;Einstellungen!$B$5,"ja","nein")</f>
        <v>nein</v>
      </c>
      <c r="H16955" s="21" t="s">
        <v>36</v>
      </c>
      <c r="I16955" s="29" t="n">
        <f aca="false">INDEX(Einstellungen!$B$27:$B$50,10)</f>
        <v>1.05</v>
      </c>
      <c r="J16955" s="29" t="n">
        <f aca="false">F16955*I16955</f>
        <v>49.03100475</v>
      </c>
    </row>
    <row r="16956" customFormat="false" ht="15" hidden="false" customHeight="false" outlineLevel="0" collapsed="false">
      <c r="A16956" s="28" t="n">
        <v>46287</v>
      </c>
      <c r="B16956" s="21" t="s">
        <v>122</v>
      </c>
      <c r="C16956" s="21" t="s">
        <v>141</v>
      </c>
      <c r="D16956" s="29" t="n">
        <v>172.273</v>
      </c>
      <c r="E16956" s="29" t="n">
        <f aca="false">D16956/10</f>
        <v>17.2273</v>
      </c>
      <c r="F16956" s="29" t="n">
        <f aca="false">(E16956+Einstellungen!$B$20)*(1+Einstellungen!$B$10)</f>
        <v>42.701127</v>
      </c>
      <c r="G16956" s="21" t="str">
        <f aca="false">IF(F16956&lt;Einstellungen!$B$5,"ja","nein")</f>
        <v>nein</v>
      </c>
      <c r="H16956" s="21" t="s">
        <v>36</v>
      </c>
      <c r="I16956" s="29" t="n">
        <f aca="false">INDEX(Einstellungen!$B$27:$B$50,11)</f>
        <v>1.05</v>
      </c>
      <c r="J16956" s="29" t="n">
        <f aca="false">F16956*I16956</f>
        <v>44.83618335</v>
      </c>
    </row>
    <row r="16957" customFormat="false" ht="15" hidden="false" customHeight="false" outlineLevel="0" collapsed="false">
      <c r="A16957" s="28" t="n">
        <v>46287</v>
      </c>
      <c r="B16957" s="21" t="s">
        <v>123</v>
      </c>
      <c r="C16957" s="21" t="s">
        <v>141</v>
      </c>
      <c r="D16957" s="29" t="n">
        <v>148.553</v>
      </c>
      <c r="E16957" s="29" t="n">
        <f aca="false">D16957/10</f>
        <v>14.8553</v>
      </c>
      <c r="F16957" s="29" t="n">
        <f aca="false">(E16957+Einstellungen!$B$20)*(1+Einstellungen!$B$10)</f>
        <v>39.878447</v>
      </c>
      <c r="G16957" s="21" t="str">
        <f aca="false">IF(F16957&lt;Einstellungen!$B$5,"ja","nein")</f>
        <v>nein</v>
      </c>
      <c r="H16957" s="21" t="s">
        <v>36</v>
      </c>
      <c r="I16957" s="29" t="n">
        <f aca="false">INDEX(Einstellungen!$B$27:$B$50,12)</f>
        <v>1.1</v>
      </c>
      <c r="J16957" s="29" t="n">
        <f aca="false">F16957*I16957</f>
        <v>43.8662917</v>
      </c>
    </row>
    <row r="16958" customFormat="false" ht="15" hidden="false" customHeight="false" outlineLevel="0" collapsed="false">
      <c r="A16958" s="28" t="n">
        <v>46287</v>
      </c>
      <c r="B16958" s="21" t="s">
        <v>124</v>
      </c>
      <c r="C16958" s="21" t="s">
        <v>141</v>
      </c>
      <c r="D16958" s="29" t="n">
        <v>125.757</v>
      </c>
      <c r="E16958" s="29" t="n">
        <f aca="false">D16958/10</f>
        <v>12.5757</v>
      </c>
      <c r="F16958" s="29" t="n">
        <f aca="false">(E16958+Einstellungen!$B$20)*(1+Einstellungen!$B$10)</f>
        <v>37.165723</v>
      </c>
      <c r="G16958" s="21" t="str">
        <f aca="false">IF(F16958&lt;Einstellungen!$B$5,"ja","nein")</f>
        <v>nein</v>
      </c>
      <c r="H16958" s="21" t="s">
        <v>36</v>
      </c>
      <c r="I16958" s="29" t="n">
        <f aca="false">INDEX(Einstellungen!$B$27:$B$50,13)</f>
        <v>1.2</v>
      </c>
      <c r="J16958" s="29" t="n">
        <f aca="false">F16958*I16958</f>
        <v>44.5988676</v>
      </c>
    </row>
    <row r="16959" customFormat="false" ht="15" hidden="false" customHeight="false" outlineLevel="0" collapsed="false">
      <c r="A16959" s="28" t="n">
        <v>46287</v>
      </c>
      <c r="B16959" s="21" t="s">
        <v>125</v>
      </c>
      <c r="C16959" s="21" t="s">
        <v>141</v>
      </c>
      <c r="D16959" s="29" t="n">
        <v>116.023</v>
      </c>
      <c r="E16959" s="29" t="n">
        <f aca="false">D16959/10</f>
        <v>11.6023</v>
      </c>
      <c r="F16959" s="29" t="n">
        <f aca="false">(E16959+Einstellungen!$B$20)*(1+Einstellungen!$B$10)</f>
        <v>36.007377</v>
      </c>
      <c r="G16959" s="21" t="str">
        <f aca="false">IF(F16959&lt;Einstellungen!$B$5,"ja","nein")</f>
        <v>nein</v>
      </c>
      <c r="H16959" s="21" t="s">
        <v>36</v>
      </c>
      <c r="I16959" s="29" t="n">
        <f aca="false">INDEX(Einstellungen!$B$27:$B$50,14)</f>
        <v>1.15</v>
      </c>
      <c r="J16959" s="29" t="n">
        <f aca="false">F16959*I16959</f>
        <v>41.40848355</v>
      </c>
    </row>
    <row r="16960" customFormat="false" ht="15" hidden="false" customHeight="false" outlineLevel="0" collapsed="false">
      <c r="A16960" s="28" t="n">
        <v>46287</v>
      </c>
      <c r="B16960" s="21" t="s">
        <v>126</v>
      </c>
      <c r="C16960" s="21" t="s">
        <v>141</v>
      </c>
      <c r="D16960" s="29" t="n">
        <v>119.138</v>
      </c>
      <c r="E16960" s="29" t="n">
        <f aca="false">D16960/10</f>
        <v>11.9138</v>
      </c>
      <c r="F16960" s="29" t="n">
        <f aca="false">(E16960+Einstellungen!$B$20)*(1+Einstellungen!$B$10)</f>
        <v>36.378062</v>
      </c>
      <c r="G16960" s="21" t="str">
        <f aca="false">IF(F16960&lt;Einstellungen!$B$5,"ja","nein")</f>
        <v>nein</v>
      </c>
      <c r="H16960" s="21" t="s">
        <v>36</v>
      </c>
      <c r="I16960" s="29" t="n">
        <f aca="false">INDEX(Einstellungen!$B$27:$B$50,15)</f>
        <v>1</v>
      </c>
      <c r="J16960" s="29" t="n">
        <f aca="false">F16960*I16960</f>
        <v>36.378062</v>
      </c>
    </row>
    <row r="16961" customFormat="false" ht="15" hidden="false" customHeight="false" outlineLevel="0" collapsed="false">
      <c r="A16961" s="28" t="n">
        <v>46287</v>
      </c>
      <c r="B16961" s="21" t="s">
        <v>127</v>
      </c>
      <c r="C16961" s="21" t="s">
        <v>141</v>
      </c>
      <c r="D16961" s="29" t="n">
        <v>136.61</v>
      </c>
      <c r="E16961" s="29" t="n">
        <f aca="false">D16961/10</f>
        <v>13.661</v>
      </c>
      <c r="F16961" s="29" t="n">
        <f aca="false">(E16961+Einstellungen!$B$20)*(1+Einstellungen!$B$10)</f>
        <v>38.45723</v>
      </c>
      <c r="G16961" s="21" t="str">
        <f aca="false">IF(F16961&lt;Einstellungen!$B$5,"ja","nein")</f>
        <v>nein</v>
      </c>
      <c r="H16961" s="21" t="s">
        <v>36</v>
      </c>
      <c r="I16961" s="29" t="n">
        <f aca="false">INDEX(Einstellungen!$B$27:$B$50,16)</f>
        <v>0.95</v>
      </c>
      <c r="J16961" s="29" t="n">
        <f aca="false">F16961*I16961</f>
        <v>36.5343685</v>
      </c>
    </row>
    <row r="16962" customFormat="false" ht="15" hidden="false" customHeight="false" outlineLevel="0" collapsed="false">
      <c r="A16962" s="28" t="n">
        <v>46287</v>
      </c>
      <c r="B16962" s="21" t="s">
        <v>128</v>
      </c>
      <c r="C16962" s="21" t="s">
        <v>141</v>
      </c>
      <c r="D16962" s="29" t="n">
        <v>176.873</v>
      </c>
      <c r="E16962" s="29" t="n">
        <f aca="false">D16962/10</f>
        <v>17.6873</v>
      </c>
      <c r="F16962" s="29" t="n">
        <f aca="false">(E16962+Einstellungen!$B$20)*(1+Einstellungen!$B$10)</f>
        <v>43.248527</v>
      </c>
      <c r="G16962" s="21" t="str">
        <f aca="false">IF(F16962&lt;Einstellungen!$B$5,"ja","nein")</f>
        <v>nein</v>
      </c>
      <c r="H16962" s="21" t="s">
        <v>36</v>
      </c>
      <c r="I16962" s="29" t="n">
        <f aca="false">INDEX(Einstellungen!$B$27:$B$50,17)</f>
        <v>0.95</v>
      </c>
      <c r="J16962" s="29" t="n">
        <f aca="false">F16962*I16962</f>
        <v>41.08610065</v>
      </c>
    </row>
    <row r="16963" customFormat="false" ht="15" hidden="false" customHeight="false" outlineLevel="0" collapsed="false">
      <c r="A16963" s="28" t="n">
        <v>46287</v>
      </c>
      <c r="B16963" s="21" t="s">
        <v>129</v>
      </c>
      <c r="C16963" s="21" t="s">
        <v>141</v>
      </c>
      <c r="D16963" s="29" t="n">
        <v>226.89</v>
      </c>
      <c r="E16963" s="29" t="n">
        <f aca="false">D16963/10</f>
        <v>22.689</v>
      </c>
      <c r="F16963" s="29" t="n">
        <f aca="false">(E16963+Einstellungen!$B$20)*(1+Einstellungen!$B$10)</f>
        <v>49.20055</v>
      </c>
      <c r="G16963" s="21" t="str">
        <f aca="false">IF(F16963&lt;Einstellungen!$B$5,"ja","nein")</f>
        <v>nein</v>
      </c>
      <c r="H16963" s="21" t="s">
        <v>36</v>
      </c>
      <c r="I16963" s="29" t="n">
        <f aca="false">INDEX(Einstellungen!$B$27:$B$50,18)</f>
        <v>1.1</v>
      </c>
      <c r="J16963" s="29" t="n">
        <f aca="false">F16963*I16963</f>
        <v>54.120605</v>
      </c>
    </row>
    <row r="16964" customFormat="false" ht="15" hidden="false" customHeight="false" outlineLevel="0" collapsed="false">
      <c r="A16964" s="28" t="n">
        <v>46287</v>
      </c>
      <c r="B16964" s="21" t="s">
        <v>130</v>
      </c>
      <c r="C16964" s="21" t="s">
        <v>141</v>
      </c>
      <c r="D16964" s="29" t="n">
        <v>374.803</v>
      </c>
      <c r="E16964" s="29" t="n">
        <f aca="false">D16964/10</f>
        <v>37.4803</v>
      </c>
      <c r="F16964" s="29" t="n">
        <f aca="false">(E16964+Einstellungen!$B$20)*(1+Einstellungen!$B$10)</f>
        <v>66.802197</v>
      </c>
      <c r="G16964" s="21" t="str">
        <f aca="false">IF(F16964&lt;Einstellungen!$B$5,"ja","nein")</f>
        <v>nein</v>
      </c>
      <c r="H16964" s="21" t="s">
        <v>36</v>
      </c>
      <c r="I16964" s="29" t="n">
        <f aca="false">INDEX(Einstellungen!$B$27:$B$50,19)</f>
        <v>1.35</v>
      </c>
      <c r="J16964" s="29" t="n">
        <f aca="false">F16964*I16964</f>
        <v>90.18296595</v>
      </c>
    </row>
    <row r="16965" customFormat="false" ht="15" hidden="false" customHeight="false" outlineLevel="0" collapsed="false">
      <c r="A16965" s="28" t="n">
        <v>46287</v>
      </c>
      <c r="B16965" s="21" t="s">
        <v>131</v>
      </c>
      <c r="C16965" s="21" t="s">
        <v>141</v>
      </c>
      <c r="D16965" s="29" t="n">
        <v>596.38</v>
      </c>
      <c r="E16965" s="29" t="n">
        <f aca="false">D16965/10</f>
        <v>59.638</v>
      </c>
      <c r="F16965" s="29" t="n">
        <f aca="false">(E16965+Einstellungen!$B$20)*(1+Einstellungen!$B$10)</f>
        <v>93.16986</v>
      </c>
      <c r="G16965" s="21" t="str">
        <f aca="false">IF(F16965&lt;Einstellungen!$B$5,"ja","nein")</f>
        <v>nein</v>
      </c>
      <c r="H16965" s="21" t="s">
        <v>36</v>
      </c>
      <c r="I16965" s="29" t="n">
        <f aca="false">INDEX(Einstellungen!$B$27:$B$50,20)</f>
        <v>1.45</v>
      </c>
      <c r="J16965" s="29" t="n">
        <f aca="false">F16965*I16965</f>
        <v>135.096297</v>
      </c>
    </row>
    <row r="16966" customFormat="false" ht="15" hidden="false" customHeight="false" outlineLevel="0" collapsed="false">
      <c r="A16966" s="28" t="n">
        <v>46287</v>
      </c>
      <c r="B16966" s="21" t="s">
        <v>132</v>
      </c>
      <c r="C16966" s="21" t="s">
        <v>141</v>
      </c>
      <c r="D16966" s="29" t="n">
        <v>433.163</v>
      </c>
      <c r="E16966" s="29" t="n">
        <f aca="false">D16966/10</f>
        <v>43.3163</v>
      </c>
      <c r="F16966" s="29" t="n">
        <f aca="false">(E16966+Einstellungen!$B$20)*(1+Einstellungen!$B$10)</f>
        <v>73.747037</v>
      </c>
      <c r="G16966" s="21" t="str">
        <f aca="false">IF(F16966&lt;Einstellungen!$B$5,"ja","nein")</f>
        <v>nein</v>
      </c>
      <c r="H16966" s="21" t="s">
        <v>36</v>
      </c>
      <c r="I16966" s="29" t="n">
        <f aca="false">INDEX(Einstellungen!$B$27:$B$50,21)</f>
        <v>1.4</v>
      </c>
      <c r="J16966" s="29" t="n">
        <f aca="false">F16966*I16966</f>
        <v>103.2458518</v>
      </c>
    </row>
    <row r="16967" customFormat="false" ht="15" hidden="false" customHeight="false" outlineLevel="0" collapsed="false">
      <c r="A16967" s="28" t="n">
        <v>46287</v>
      </c>
      <c r="B16967" s="21" t="s">
        <v>133</v>
      </c>
      <c r="C16967" s="21" t="s">
        <v>141</v>
      </c>
      <c r="D16967" s="29" t="n">
        <v>289.135</v>
      </c>
      <c r="E16967" s="29" t="n">
        <f aca="false">D16967/10</f>
        <v>28.9135</v>
      </c>
      <c r="F16967" s="29" t="n">
        <f aca="false">(E16967+Einstellungen!$B$20)*(1+Einstellungen!$B$10)</f>
        <v>56.607705</v>
      </c>
      <c r="G16967" s="21" t="str">
        <f aca="false">IF(F16967&lt;Einstellungen!$B$5,"ja","nein")</f>
        <v>nein</v>
      </c>
      <c r="H16967" s="21" t="s">
        <v>36</v>
      </c>
      <c r="I16967" s="29" t="n">
        <f aca="false">INDEX(Einstellungen!$B$27:$B$50,22)</f>
        <v>1.25</v>
      </c>
      <c r="J16967" s="29" t="n">
        <f aca="false">F16967*I16967</f>
        <v>70.75963125</v>
      </c>
    </row>
    <row r="16968" customFormat="false" ht="15" hidden="false" customHeight="false" outlineLevel="0" collapsed="false">
      <c r="A16968" s="28" t="n">
        <v>46287</v>
      </c>
      <c r="B16968" s="21" t="s">
        <v>134</v>
      </c>
      <c r="C16968" s="21" t="s">
        <v>141</v>
      </c>
      <c r="D16968" s="29" t="n">
        <v>246.678</v>
      </c>
      <c r="E16968" s="29" t="n">
        <f aca="false">D16968/10</f>
        <v>24.6678</v>
      </c>
      <c r="F16968" s="29" t="n">
        <f aca="false">(E16968+Einstellungen!$B$20)*(1+Einstellungen!$B$10)</f>
        <v>51.555322</v>
      </c>
      <c r="G16968" s="21" t="str">
        <f aca="false">IF(F16968&lt;Einstellungen!$B$5,"ja","nein")</f>
        <v>nein</v>
      </c>
      <c r="H16968" s="21" t="s">
        <v>36</v>
      </c>
      <c r="I16968" s="29" t="n">
        <f aca="false">INDEX(Einstellungen!$B$27:$B$50,23)</f>
        <v>1.05</v>
      </c>
      <c r="J16968" s="29" t="n">
        <f aca="false">F16968*I16968</f>
        <v>54.1330881</v>
      </c>
    </row>
    <row r="16969" customFormat="false" ht="15" hidden="false" customHeight="false" outlineLevel="0" collapsed="false">
      <c r="A16969" s="28" t="n">
        <v>46287</v>
      </c>
      <c r="B16969" s="21" t="s">
        <v>135</v>
      </c>
      <c r="C16969" s="21" t="s">
        <v>141</v>
      </c>
      <c r="D16969" s="29" t="n">
        <v>213.005</v>
      </c>
      <c r="E16969" s="29" t="n">
        <f aca="false">D16969/10</f>
        <v>21.3005</v>
      </c>
      <c r="F16969" s="29" t="n">
        <f aca="false">(E16969+Einstellungen!$B$20)*(1+Einstellungen!$B$10)</f>
        <v>47.548235</v>
      </c>
      <c r="G16969" s="21" t="str">
        <f aca="false">IF(F16969&lt;Einstellungen!$B$5,"ja","nein")</f>
        <v>nein</v>
      </c>
      <c r="H16969" s="21" t="s">
        <v>36</v>
      </c>
      <c r="I16969" s="29" t="n">
        <f aca="false">INDEX(Einstellungen!$B$27:$B$50,24)</f>
        <v>0.8</v>
      </c>
      <c r="J16969" s="29" t="n">
        <f aca="false">F16969*I16969</f>
        <v>38.038588</v>
      </c>
    </row>
    <row r="16970" customFormat="false" ht="15" hidden="false" customHeight="false" outlineLevel="0" collapsed="false">
      <c r="A16970" s="28" t="n">
        <v>46288</v>
      </c>
      <c r="B16970" s="21" t="s">
        <v>111</v>
      </c>
      <c r="C16970" s="21" t="s">
        <v>112</v>
      </c>
      <c r="D16970" s="29" t="n">
        <v>188.96</v>
      </c>
      <c r="E16970" s="29" t="n">
        <f aca="false">D16970/10</f>
        <v>18.896</v>
      </c>
      <c r="F16970" s="29" t="n">
        <f aca="false">(E16970+Einstellungen!$B$20)*(1+Einstellungen!$B$10)</f>
        <v>44.68688</v>
      </c>
      <c r="G16970" s="21" t="str">
        <f aca="false">IF(F16970&lt;Einstellungen!$B$5,"ja","nein")</f>
        <v>nein</v>
      </c>
      <c r="H16970" s="21" t="s">
        <v>36</v>
      </c>
      <c r="I16970" s="29" t="n">
        <f aca="false">INDEX(Einstellungen!$B$27:$B$50,1)</f>
        <v>0.6</v>
      </c>
      <c r="J16970" s="29" t="n">
        <f aca="false">F16970*I16970</f>
        <v>26.812128</v>
      </c>
    </row>
    <row r="16971" customFormat="false" ht="15" hidden="false" customHeight="false" outlineLevel="0" collapsed="false">
      <c r="A16971" s="28" t="n">
        <v>46288</v>
      </c>
      <c r="B16971" s="21" t="s">
        <v>113</v>
      </c>
      <c r="C16971" s="21" t="s">
        <v>112</v>
      </c>
      <c r="D16971" s="29" t="n">
        <v>177.343</v>
      </c>
      <c r="E16971" s="29" t="n">
        <f aca="false">D16971/10</f>
        <v>17.7343</v>
      </c>
      <c r="F16971" s="29" t="n">
        <f aca="false">(E16971+Einstellungen!$B$20)*(1+Einstellungen!$B$10)</f>
        <v>43.304457</v>
      </c>
      <c r="G16971" s="21" t="str">
        <f aca="false">IF(F16971&lt;Einstellungen!$B$5,"ja","nein")</f>
        <v>nein</v>
      </c>
      <c r="H16971" s="21" t="s">
        <v>36</v>
      </c>
      <c r="I16971" s="29" t="n">
        <f aca="false">INDEX(Einstellungen!$B$27:$B$50,2)</f>
        <v>0.5</v>
      </c>
      <c r="J16971" s="29" t="n">
        <f aca="false">F16971*I16971</f>
        <v>21.6522285</v>
      </c>
    </row>
    <row r="16972" customFormat="false" ht="15" hidden="false" customHeight="false" outlineLevel="0" collapsed="false">
      <c r="A16972" s="28" t="n">
        <v>46288</v>
      </c>
      <c r="B16972" s="21" t="s">
        <v>114</v>
      </c>
      <c r="C16972" s="21" t="s">
        <v>112</v>
      </c>
      <c r="D16972" s="29" t="n">
        <v>176.483</v>
      </c>
      <c r="E16972" s="29" t="n">
        <f aca="false">D16972/10</f>
        <v>17.6483</v>
      </c>
      <c r="F16972" s="29" t="n">
        <f aca="false">(E16972+Einstellungen!$B$20)*(1+Einstellungen!$B$10)</f>
        <v>43.202117</v>
      </c>
      <c r="G16972" s="21" t="str">
        <f aca="false">IF(F16972&lt;Einstellungen!$B$5,"ja","nein")</f>
        <v>nein</v>
      </c>
      <c r="H16972" s="21" t="s">
        <v>36</v>
      </c>
      <c r="I16972" s="29" t="n">
        <f aca="false">INDEX(Einstellungen!$B$27:$B$50,3)</f>
        <v>0.45</v>
      </c>
      <c r="J16972" s="29" t="n">
        <f aca="false">F16972*I16972</f>
        <v>19.44095265</v>
      </c>
    </row>
    <row r="16973" customFormat="false" ht="15" hidden="false" customHeight="false" outlineLevel="0" collapsed="false">
      <c r="A16973" s="28" t="n">
        <v>46288</v>
      </c>
      <c r="B16973" s="21" t="s">
        <v>115</v>
      </c>
      <c r="C16973" s="21" t="s">
        <v>112</v>
      </c>
      <c r="D16973" s="29" t="n">
        <v>176.85</v>
      </c>
      <c r="E16973" s="29" t="n">
        <f aca="false">D16973/10</f>
        <v>17.685</v>
      </c>
      <c r="F16973" s="29" t="n">
        <f aca="false">(E16973+Einstellungen!$B$20)*(1+Einstellungen!$B$10)</f>
        <v>43.24579</v>
      </c>
      <c r="G16973" s="21" t="str">
        <f aca="false">IF(F16973&lt;Einstellungen!$B$5,"ja","nein")</f>
        <v>nein</v>
      </c>
      <c r="H16973" s="21" t="s">
        <v>36</v>
      </c>
      <c r="I16973" s="29" t="n">
        <f aca="false">INDEX(Einstellungen!$B$27:$B$50,4)</f>
        <v>0.45</v>
      </c>
      <c r="J16973" s="29" t="n">
        <f aca="false">F16973*I16973</f>
        <v>19.4606055</v>
      </c>
    </row>
    <row r="16974" customFormat="false" ht="15" hidden="false" customHeight="false" outlineLevel="0" collapsed="false">
      <c r="A16974" s="28" t="n">
        <v>46288</v>
      </c>
      <c r="B16974" s="21" t="s">
        <v>116</v>
      </c>
      <c r="C16974" s="21" t="s">
        <v>112</v>
      </c>
      <c r="D16974" s="29" t="n">
        <v>175.952</v>
      </c>
      <c r="E16974" s="29" t="n">
        <f aca="false">D16974/10</f>
        <v>17.5952</v>
      </c>
      <c r="F16974" s="29" t="n">
        <f aca="false">(E16974+Einstellungen!$B$20)*(1+Einstellungen!$B$10)</f>
        <v>43.138928</v>
      </c>
      <c r="G16974" s="21" t="str">
        <f aca="false">IF(F16974&lt;Einstellungen!$B$5,"ja","nein")</f>
        <v>nein</v>
      </c>
      <c r="H16974" s="21" t="s">
        <v>36</v>
      </c>
      <c r="I16974" s="29" t="n">
        <f aca="false">INDEX(Einstellungen!$B$27:$B$50,5)</f>
        <v>0.45</v>
      </c>
      <c r="J16974" s="29" t="n">
        <f aca="false">F16974*I16974</f>
        <v>19.4125176</v>
      </c>
    </row>
    <row r="16975" customFormat="false" ht="15" hidden="false" customHeight="false" outlineLevel="0" collapsed="false">
      <c r="A16975" s="28" t="n">
        <v>46288</v>
      </c>
      <c r="B16975" s="21" t="s">
        <v>117</v>
      </c>
      <c r="C16975" s="21" t="s">
        <v>112</v>
      </c>
      <c r="D16975" s="29" t="n">
        <v>198.618</v>
      </c>
      <c r="E16975" s="29" t="n">
        <f aca="false">D16975/10</f>
        <v>19.8618</v>
      </c>
      <c r="F16975" s="29" t="n">
        <f aca="false">(E16975+Einstellungen!$B$20)*(1+Einstellungen!$B$10)</f>
        <v>45.836182</v>
      </c>
      <c r="G16975" s="21" t="str">
        <f aca="false">IF(F16975&lt;Einstellungen!$B$5,"ja","nein")</f>
        <v>nein</v>
      </c>
      <c r="H16975" s="21" t="s">
        <v>36</v>
      </c>
      <c r="I16975" s="29" t="n">
        <f aca="false">INDEX(Einstellungen!$B$27:$B$50,6)</f>
        <v>0.5</v>
      </c>
      <c r="J16975" s="29" t="n">
        <f aca="false">F16975*I16975</f>
        <v>22.918091</v>
      </c>
    </row>
    <row r="16976" customFormat="false" ht="15" hidden="false" customHeight="false" outlineLevel="0" collapsed="false">
      <c r="A16976" s="28" t="n">
        <v>46288</v>
      </c>
      <c r="B16976" s="21" t="s">
        <v>118</v>
      </c>
      <c r="C16976" s="21" t="s">
        <v>112</v>
      </c>
      <c r="D16976" s="29" t="n">
        <v>299.998</v>
      </c>
      <c r="E16976" s="29" t="n">
        <f aca="false">D16976/10</f>
        <v>29.9998</v>
      </c>
      <c r="F16976" s="29" t="n">
        <f aca="false">(E16976+Einstellungen!$B$20)*(1+Einstellungen!$B$10)</f>
        <v>57.900402</v>
      </c>
      <c r="G16976" s="21" t="str">
        <f aca="false">IF(F16976&lt;Einstellungen!$B$5,"ja","nein")</f>
        <v>nein</v>
      </c>
      <c r="H16976" s="21" t="s">
        <v>36</v>
      </c>
      <c r="I16976" s="29" t="n">
        <f aca="false">INDEX(Einstellungen!$B$27:$B$50,7)</f>
        <v>0.7</v>
      </c>
      <c r="J16976" s="29" t="n">
        <f aca="false">F16976*I16976</f>
        <v>40.5302814</v>
      </c>
    </row>
    <row r="16977" customFormat="false" ht="15" hidden="false" customHeight="false" outlineLevel="0" collapsed="false">
      <c r="A16977" s="28" t="n">
        <v>46288</v>
      </c>
      <c r="B16977" s="21" t="s">
        <v>119</v>
      </c>
      <c r="C16977" s="21" t="s">
        <v>112</v>
      </c>
      <c r="D16977" s="29" t="n">
        <v>346.08</v>
      </c>
      <c r="E16977" s="29" t="n">
        <f aca="false">D16977/10</f>
        <v>34.608</v>
      </c>
      <c r="F16977" s="29" t="n">
        <f aca="false">(E16977+Einstellungen!$B$20)*(1+Einstellungen!$B$10)</f>
        <v>63.38416</v>
      </c>
      <c r="G16977" s="21" t="str">
        <f aca="false">IF(F16977&lt;Einstellungen!$B$5,"ja","nein")</f>
        <v>nein</v>
      </c>
      <c r="H16977" s="21" t="s">
        <v>36</v>
      </c>
      <c r="I16977" s="29" t="n">
        <f aca="false">INDEX(Einstellungen!$B$27:$B$50,8)</f>
        <v>0.95</v>
      </c>
      <c r="J16977" s="29" t="n">
        <f aca="false">F16977*I16977</f>
        <v>60.214952</v>
      </c>
    </row>
    <row r="16978" customFormat="false" ht="15" hidden="false" customHeight="false" outlineLevel="0" collapsed="false">
      <c r="A16978" s="28" t="n">
        <v>46288</v>
      </c>
      <c r="B16978" s="21" t="s">
        <v>120</v>
      </c>
      <c r="C16978" s="21" t="s">
        <v>112</v>
      </c>
      <c r="D16978" s="29" t="n">
        <v>232.062</v>
      </c>
      <c r="E16978" s="29" t="n">
        <f aca="false">D16978/10</f>
        <v>23.2062</v>
      </c>
      <c r="F16978" s="29" t="n">
        <f aca="false">(E16978+Einstellungen!$B$20)*(1+Einstellungen!$B$10)</f>
        <v>49.816018</v>
      </c>
      <c r="G16978" s="21" t="str">
        <f aca="false">IF(F16978&lt;Einstellungen!$B$5,"ja","nein")</f>
        <v>nein</v>
      </c>
      <c r="H16978" s="21" t="s">
        <v>36</v>
      </c>
      <c r="I16978" s="29" t="n">
        <f aca="false">INDEX(Einstellungen!$B$27:$B$50,9)</f>
        <v>1.05</v>
      </c>
      <c r="J16978" s="29" t="n">
        <f aca="false">F16978*I16978</f>
        <v>52.3068189</v>
      </c>
    </row>
    <row r="16979" customFormat="false" ht="15" hidden="false" customHeight="false" outlineLevel="0" collapsed="false">
      <c r="A16979" s="28" t="n">
        <v>46288</v>
      </c>
      <c r="B16979" s="21" t="s">
        <v>121</v>
      </c>
      <c r="C16979" s="21" t="s">
        <v>112</v>
      </c>
      <c r="D16979" s="29" t="n">
        <v>182.275</v>
      </c>
      <c r="E16979" s="29" t="n">
        <f aca="false">D16979/10</f>
        <v>18.2275</v>
      </c>
      <c r="F16979" s="29" t="n">
        <f aca="false">(E16979+Einstellungen!$B$20)*(1+Einstellungen!$B$10)</f>
        <v>43.891365</v>
      </c>
      <c r="G16979" s="21" t="str">
        <f aca="false">IF(F16979&lt;Einstellungen!$B$5,"ja","nein")</f>
        <v>nein</v>
      </c>
      <c r="H16979" s="21" t="s">
        <v>36</v>
      </c>
      <c r="I16979" s="29" t="n">
        <f aca="false">INDEX(Einstellungen!$B$27:$B$50,10)</f>
        <v>1.05</v>
      </c>
      <c r="J16979" s="29" t="n">
        <f aca="false">F16979*I16979</f>
        <v>46.08593325</v>
      </c>
    </row>
    <row r="16980" customFormat="false" ht="15" hidden="false" customHeight="false" outlineLevel="0" collapsed="false">
      <c r="A16980" s="28" t="n">
        <v>46288</v>
      </c>
      <c r="B16980" s="21" t="s">
        <v>122</v>
      </c>
      <c r="C16980" s="21" t="s">
        <v>112</v>
      </c>
      <c r="D16980" s="29" t="n">
        <v>141.352</v>
      </c>
      <c r="E16980" s="29" t="n">
        <f aca="false">D16980/10</f>
        <v>14.1352</v>
      </c>
      <c r="F16980" s="29" t="n">
        <f aca="false">(E16980+Einstellungen!$B$20)*(1+Einstellungen!$B$10)</f>
        <v>39.021528</v>
      </c>
      <c r="G16980" s="21" t="str">
        <f aca="false">IF(F16980&lt;Einstellungen!$B$5,"ja","nein")</f>
        <v>nein</v>
      </c>
      <c r="H16980" s="21" t="s">
        <v>36</v>
      </c>
      <c r="I16980" s="29" t="n">
        <f aca="false">INDEX(Einstellungen!$B$27:$B$50,11)</f>
        <v>1.05</v>
      </c>
      <c r="J16980" s="29" t="n">
        <f aca="false">F16980*I16980</f>
        <v>40.9726044</v>
      </c>
    </row>
    <row r="16981" customFormat="false" ht="15" hidden="false" customHeight="false" outlineLevel="0" collapsed="false">
      <c r="A16981" s="28" t="n">
        <v>46288</v>
      </c>
      <c r="B16981" s="21" t="s">
        <v>123</v>
      </c>
      <c r="C16981" s="21" t="s">
        <v>112</v>
      </c>
      <c r="D16981" s="29" t="n">
        <v>97.41</v>
      </c>
      <c r="E16981" s="29" t="n">
        <f aca="false">D16981/10</f>
        <v>9.741</v>
      </c>
      <c r="F16981" s="29" t="n">
        <f aca="false">(E16981+Einstellungen!$B$20)*(1+Einstellungen!$B$10)</f>
        <v>33.79243</v>
      </c>
      <c r="G16981" s="21" t="str">
        <f aca="false">IF(F16981&lt;Einstellungen!$B$5,"ja","nein")</f>
        <v>nein</v>
      </c>
      <c r="H16981" s="21" t="s">
        <v>36</v>
      </c>
      <c r="I16981" s="29" t="n">
        <f aca="false">INDEX(Einstellungen!$B$27:$B$50,12)</f>
        <v>1.1</v>
      </c>
      <c r="J16981" s="29" t="n">
        <f aca="false">F16981*I16981</f>
        <v>37.171673</v>
      </c>
    </row>
    <row r="16982" customFormat="false" ht="15" hidden="false" customHeight="false" outlineLevel="0" collapsed="false">
      <c r="A16982" s="28" t="n">
        <v>46288</v>
      </c>
      <c r="B16982" s="21" t="s">
        <v>124</v>
      </c>
      <c r="C16982" s="21" t="s">
        <v>112</v>
      </c>
      <c r="D16982" s="29" t="n">
        <v>73.055</v>
      </c>
      <c r="E16982" s="29" t="n">
        <f aca="false">D16982/10</f>
        <v>7.3055</v>
      </c>
      <c r="F16982" s="29" t="n">
        <f aca="false">(E16982+Einstellungen!$B$20)*(1+Einstellungen!$B$10)</f>
        <v>30.894185</v>
      </c>
      <c r="G16982" s="21" t="str">
        <f aca="false">IF(F16982&lt;Einstellungen!$B$5,"ja","nein")</f>
        <v>nein</v>
      </c>
      <c r="H16982" s="21" t="s">
        <v>36</v>
      </c>
      <c r="I16982" s="29" t="n">
        <f aca="false">INDEX(Einstellungen!$B$27:$B$50,13)</f>
        <v>1.2</v>
      </c>
      <c r="J16982" s="29" t="n">
        <f aca="false">F16982*I16982</f>
        <v>37.073022</v>
      </c>
    </row>
    <row r="16983" customFormat="false" ht="15" hidden="false" customHeight="false" outlineLevel="0" collapsed="false">
      <c r="A16983" s="28" t="n">
        <v>46288</v>
      </c>
      <c r="B16983" s="21" t="s">
        <v>125</v>
      </c>
      <c r="C16983" s="21" t="s">
        <v>112</v>
      </c>
      <c r="D16983" s="29" t="n">
        <v>57.325</v>
      </c>
      <c r="E16983" s="29" t="n">
        <f aca="false">D16983/10</f>
        <v>5.7325</v>
      </c>
      <c r="F16983" s="29" t="n">
        <f aca="false">(E16983+Einstellungen!$B$20)*(1+Einstellungen!$B$10)</f>
        <v>29.022315</v>
      </c>
      <c r="G16983" s="21" t="str">
        <f aca="false">IF(F16983&lt;Einstellungen!$B$5,"ja","nein")</f>
        <v>nein</v>
      </c>
      <c r="H16983" s="21" t="s">
        <v>36</v>
      </c>
      <c r="I16983" s="29" t="n">
        <f aca="false">INDEX(Einstellungen!$B$27:$B$50,14)</f>
        <v>1.15</v>
      </c>
      <c r="J16983" s="29" t="n">
        <f aca="false">F16983*I16983</f>
        <v>33.37566225</v>
      </c>
    </row>
    <row r="16984" customFormat="false" ht="15" hidden="false" customHeight="false" outlineLevel="0" collapsed="false">
      <c r="A16984" s="28" t="n">
        <v>46288</v>
      </c>
      <c r="B16984" s="21" t="s">
        <v>126</v>
      </c>
      <c r="C16984" s="21" t="s">
        <v>112</v>
      </c>
      <c r="D16984" s="29" t="n">
        <v>75.088</v>
      </c>
      <c r="E16984" s="29" t="n">
        <f aca="false">D16984/10</f>
        <v>7.5088</v>
      </c>
      <c r="F16984" s="29" t="n">
        <f aca="false">(E16984+Einstellungen!$B$20)*(1+Einstellungen!$B$10)</f>
        <v>31.136112</v>
      </c>
      <c r="G16984" s="21" t="str">
        <f aca="false">IF(F16984&lt;Einstellungen!$B$5,"ja","nein")</f>
        <v>nein</v>
      </c>
      <c r="H16984" s="21" t="s">
        <v>36</v>
      </c>
      <c r="I16984" s="29" t="n">
        <f aca="false">INDEX(Einstellungen!$B$27:$B$50,15)</f>
        <v>1</v>
      </c>
      <c r="J16984" s="29" t="n">
        <f aca="false">F16984*I16984</f>
        <v>31.136112</v>
      </c>
    </row>
    <row r="16985" customFormat="false" ht="15" hidden="false" customHeight="false" outlineLevel="0" collapsed="false">
      <c r="A16985" s="28" t="n">
        <v>46288</v>
      </c>
      <c r="B16985" s="21" t="s">
        <v>127</v>
      </c>
      <c r="C16985" s="21" t="s">
        <v>112</v>
      </c>
      <c r="D16985" s="29" t="n">
        <v>110.407</v>
      </c>
      <c r="E16985" s="29" t="n">
        <f aca="false">D16985/10</f>
        <v>11.0407</v>
      </c>
      <c r="F16985" s="29" t="n">
        <f aca="false">(E16985+Einstellungen!$B$20)*(1+Einstellungen!$B$10)</f>
        <v>35.339073</v>
      </c>
      <c r="G16985" s="21" t="str">
        <f aca="false">IF(F16985&lt;Einstellungen!$B$5,"ja","nein")</f>
        <v>nein</v>
      </c>
      <c r="H16985" s="21" t="s">
        <v>36</v>
      </c>
      <c r="I16985" s="29" t="n">
        <f aca="false">INDEX(Einstellungen!$B$27:$B$50,16)</f>
        <v>0.95</v>
      </c>
      <c r="J16985" s="29" t="n">
        <f aca="false">F16985*I16985</f>
        <v>33.57211935</v>
      </c>
    </row>
    <row r="16986" customFormat="false" ht="15" hidden="false" customHeight="false" outlineLevel="0" collapsed="false">
      <c r="A16986" s="28" t="n">
        <v>46288</v>
      </c>
      <c r="B16986" s="21" t="s">
        <v>128</v>
      </c>
      <c r="C16986" s="21" t="s">
        <v>112</v>
      </c>
      <c r="D16986" s="29" t="n">
        <v>156.808</v>
      </c>
      <c r="E16986" s="29" t="n">
        <f aca="false">D16986/10</f>
        <v>15.6808</v>
      </c>
      <c r="F16986" s="29" t="n">
        <f aca="false">(E16986+Einstellungen!$B$20)*(1+Einstellungen!$B$10)</f>
        <v>40.860792</v>
      </c>
      <c r="G16986" s="21" t="str">
        <f aca="false">IF(F16986&lt;Einstellungen!$B$5,"ja","nein")</f>
        <v>nein</v>
      </c>
      <c r="H16986" s="21" t="s">
        <v>36</v>
      </c>
      <c r="I16986" s="29" t="n">
        <f aca="false">INDEX(Einstellungen!$B$27:$B$50,17)</f>
        <v>0.95</v>
      </c>
      <c r="J16986" s="29" t="n">
        <f aca="false">F16986*I16986</f>
        <v>38.8177524</v>
      </c>
    </row>
    <row r="16987" customFormat="false" ht="15" hidden="false" customHeight="false" outlineLevel="0" collapsed="false">
      <c r="A16987" s="28" t="n">
        <v>46288</v>
      </c>
      <c r="B16987" s="21" t="s">
        <v>129</v>
      </c>
      <c r="C16987" s="21" t="s">
        <v>112</v>
      </c>
      <c r="D16987" s="29" t="n">
        <v>199.01</v>
      </c>
      <c r="E16987" s="29" t="n">
        <f aca="false">D16987/10</f>
        <v>19.901</v>
      </c>
      <c r="F16987" s="29" t="n">
        <f aca="false">(E16987+Einstellungen!$B$20)*(1+Einstellungen!$B$10)</f>
        <v>45.88283</v>
      </c>
      <c r="G16987" s="21" t="str">
        <f aca="false">IF(F16987&lt;Einstellungen!$B$5,"ja","nein")</f>
        <v>nein</v>
      </c>
      <c r="H16987" s="21" t="s">
        <v>36</v>
      </c>
      <c r="I16987" s="29" t="n">
        <f aca="false">INDEX(Einstellungen!$B$27:$B$50,18)</f>
        <v>1.1</v>
      </c>
      <c r="J16987" s="29" t="n">
        <f aca="false">F16987*I16987</f>
        <v>50.471113</v>
      </c>
    </row>
    <row r="16988" customFormat="false" ht="15" hidden="false" customHeight="false" outlineLevel="0" collapsed="false">
      <c r="A16988" s="28" t="n">
        <v>46288</v>
      </c>
      <c r="B16988" s="21" t="s">
        <v>130</v>
      </c>
      <c r="C16988" s="21" t="s">
        <v>112</v>
      </c>
      <c r="D16988" s="29" t="n">
        <v>243.72</v>
      </c>
      <c r="E16988" s="29" t="n">
        <f aca="false">D16988/10</f>
        <v>24.372</v>
      </c>
      <c r="F16988" s="29" t="n">
        <f aca="false">(E16988+Einstellungen!$B$20)*(1+Einstellungen!$B$10)</f>
        <v>51.20332</v>
      </c>
      <c r="G16988" s="21" t="str">
        <f aca="false">IF(F16988&lt;Einstellungen!$B$5,"ja","nein")</f>
        <v>nein</v>
      </c>
      <c r="H16988" s="21" t="s">
        <v>36</v>
      </c>
      <c r="I16988" s="29" t="n">
        <f aca="false">INDEX(Einstellungen!$B$27:$B$50,19)</f>
        <v>1.35</v>
      </c>
      <c r="J16988" s="29" t="n">
        <f aca="false">F16988*I16988</f>
        <v>69.124482</v>
      </c>
    </row>
    <row r="16989" customFormat="false" ht="15" hidden="false" customHeight="false" outlineLevel="0" collapsed="false">
      <c r="A16989" s="28" t="n">
        <v>46288</v>
      </c>
      <c r="B16989" s="21" t="s">
        <v>131</v>
      </c>
      <c r="C16989" s="21" t="s">
        <v>112</v>
      </c>
      <c r="D16989" s="29" t="n">
        <v>271.59</v>
      </c>
      <c r="E16989" s="29" t="n">
        <f aca="false">D16989/10</f>
        <v>27.159</v>
      </c>
      <c r="F16989" s="29" t="n">
        <f aca="false">(E16989+Einstellungen!$B$20)*(1+Einstellungen!$B$10)</f>
        <v>54.51985</v>
      </c>
      <c r="G16989" s="21" t="str">
        <f aca="false">IF(F16989&lt;Einstellungen!$B$5,"ja","nein")</f>
        <v>nein</v>
      </c>
      <c r="H16989" s="21" t="s">
        <v>36</v>
      </c>
      <c r="I16989" s="29" t="n">
        <f aca="false">INDEX(Einstellungen!$B$27:$B$50,20)</f>
        <v>1.45</v>
      </c>
      <c r="J16989" s="29" t="n">
        <f aca="false">F16989*I16989</f>
        <v>79.0537825</v>
      </c>
    </row>
    <row r="16990" customFormat="false" ht="15" hidden="false" customHeight="false" outlineLevel="0" collapsed="false">
      <c r="A16990" s="28" t="n">
        <v>46288</v>
      </c>
      <c r="B16990" s="21" t="s">
        <v>132</v>
      </c>
      <c r="C16990" s="21" t="s">
        <v>112</v>
      </c>
      <c r="D16990" s="29" t="n">
        <v>236.625</v>
      </c>
      <c r="E16990" s="29" t="n">
        <f aca="false">D16990/10</f>
        <v>23.6625</v>
      </c>
      <c r="F16990" s="29" t="n">
        <f aca="false">(E16990+Einstellungen!$B$20)*(1+Einstellungen!$B$10)</f>
        <v>50.359015</v>
      </c>
      <c r="G16990" s="21" t="str">
        <f aca="false">IF(F16990&lt;Einstellungen!$B$5,"ja","nein")</f>
        <v>nein</v>
      </c>
      <c r="H16990" s="21" t="s">
        <v>36</v>
      </c>
      <c r="I16990" s="29" t="n">
        <f aca="false">INDEX(Einstellungen!$B$27:$B$50,21)</f>
        <v>1.4</v>
      </c>
      <c r="J16990" s="29" t="n">
        <f aca="false">F16990*I16990</f>
        <v>70.502621</v>
      </c>
    </row>
    <row r="16991" customFormat="false" ht="15" hidden="false" customHeight="false" outlineLevel="0" collapsed="false">
      <c r="A16991" s="28" t="n">
        <v>46288</v>
      </c>
      <c r="B16991" s="21" t="s">
        <v>133</v>
      </c>
      <c r="C16991" s="21" t="s">
        <v>112</v>
      </c>
      <c r="D16991" s="29" t="n">
        <v>195.197</v>
      </c>
      <c r="E16991" s="29" t="n">
        <f aca="false">D16991/10</f>
        <v>19.5197</v>
      </c>
      <c r="F16991" s="29" t="n">
        <f aca="false">(E16991+Einstellungen!$B$20)*(1+Einstellungen!$B$10)</f>
        <v>45.429083</v>
      </c>
      <c r="G16991" s="21" t="str">
        <f aca="false">IF(F16991&lt;Einstellungen!$B$5,"ja","nein")</f>
        <v>nein</v>
      </c>
      <c r="H16991" s="21" t="s">
        <v>36</v>
      </c>
      <c r="I16991" s="29" t="n">
        <f aca="false">INDEX(Einstellungen!$B$27:$B$50,22)</f>
        <v>1.25</v>
      </c>
      <c r="J16991" s="29" t="n">
        <f aca="false">F16991*I16991</f>
        <v>56.78635375</v>
      </c>
    </row>
    <row r="16992" customFormat="false" ht="15" hidden="false" customHeight="false" outlineLevel="0" collapsed="false">
      <c r="A16992" s="28" t="n">
        <v>46288</v>
      </c>
      <c r="B16992" s="21" t="s">
        <v>134</v>
      </c>
      <c r="C16992" s="21" t="s">
        <v>112</v>
      </c>
      <c r="D16992" s="29" t="n">
        <v>170.118</v>
      </c>
      <c r="E16992" s="29" t="n">
        <f aca="false">D16992/10</f>
        <v>17.0118</v>
      </c>
      <c r="F16992" s="29" t="n">
        <f aca="false">(E16992+Einstellungen!$B$20)*(1+Einstellungen!$B$10)</f>
        <v>42.444682</v>
      </c>
      <c r="G16992" s="21" t="str">
        <f aca="false">IF(F16992&lt;Einstellungen!$B$5,"ja","nein")</f>
        <v>nein</v>
      </c>
      <c r="H16992" s="21" t="s">
        <v>36</v>
      </c>
      <c r="I16992" s="29" t="n">
        <f aca="false">INDEX(Einstellungen!$B$27:$B$50,23)</f>
        <v>1.05</v>
      </c>
      <c r="J16992" s="29" t="n">
        <f aca="false">F16992*I16992</f>
        <v>44.5669161</v>
      </c>
    </row>
    <row r="16993" customFormat="false" ht="15" hidden="false" customHeight="false" outlineLevel="0" collapsed="false">
      <c r="A16993" s="28" t="n">
        <v>46288</v>
      </c>
      <c r="B16993" s="21" t="s">
        <v>135</v>
      </c>
      <c r="C16993" s="21" t="s">
        <v>112</v>
      </c>
      <c r="D16993" s="29" t="n">
        <v>153.998</v>
      </c>
      <c r="E16993" s="29" t="n">
        <f aca="false">D16993/10</f>
        <v>15.3998</v>
      </c>
      <c r="F16993" s="29" t="n">
        <f aca="false">(E16993+Einstellungen!$B$20)*(1+Einstellungen!$B$10)</f>
        <v>40.526402</v>
      </c>
      <c r="G16993" s="21" t="str">
        <f aca="false">IF(F16993&lt;Einstellungen!$B$5,"ja","nein")</f>
        <v>nein</v>
      </c>
      <c r="H16993" s="21" t="s">
        <v>36</v>
      </c>
      <c r="I16993" s="29" t="n">
        <f aca="false">INDEX(Einstellungen!$B$27:$B$50,24)</f>
        <v>0.8</v>
      </c>
      <c r="J16993" s="29" t="n">
        <f aca="false">F16993*I16993</f>
        <v>32.4211216</v>
      </c>
    </row>
    <row r="16994" customFormat="false" ht="15" hidden="false" customHeight="false" outlineLevel="0" collapsed="false">
      <c r="A16994" s="28" t="n">
        <v>46289</v>
      </c>
      <c r="B16994" s="21" t="s">
        <v>111</v>
      </c>
      <c r="C16994" s="21" t="s">
        <v>136</v>
      </c>
      <c r="D16994" s="29" t="n">
        <v>130.365</v>
      </c>
      <c r="E16994" s="29" t="n">
        <f aca="false">D16994/10</f>
        <v>13.0365</v>
      </c>
      <c r="F16994" s="29" t="n">
        <f aca="false">(E16994+Einstellungen!$B$20)*(1+Einstellungen!$B$10)</f>
        <v>37.714075</v>
      </c>
      <c r="G16994" s="21" t="str">
        <f aca="false">IF(F16994&lt;Einstellungen!$B$5,"ja","nein")</f>
        <v>nein</v>
      </c>
      <c r="H16994" s="21" t="s">
        <v>36</v>
      </c>
      <c r="I16994" s="29" t="n">
        <f aca="false">INDEX(Einstellungen!$B$27:$B$50,1)</f>
        <v>0.6</v>
      </c>
      <c r="J16994" s="29" t="n">
        <f aca="false">F16994*I16994</f>
        <v>22.628445</v>
      </c>
    </row>
    <row r="16995" customFormat="false" ht="15" hidden="false" customHeight="false" outlineLevel="0" collapsed="false">
      <c r="A16995" s="28" t="n">
        <v>46289</v>
      </c>
      <c r="B16995" s="21" t="s">
        <v>113</v>
      </c>
      <c r="C16995" s="21" t="s">
        <v>136</v>
      </c>
      <c r="D16995" s="29" t="n">
        <v>118.873</v>
      </c>
      <c r="E16995" s="29" t="n">
        <f aca="false">D16995/10</f>
        <v>11.8873</v>
      </c>
      <c r="F16995" s="29" t="n">
        <f aca="false">(E16995+Einstellungen!$B$20)*(1+Einstellungen!$B$10)</f>
        <v>36.346527</v>
      </c>
      <c r="G16995" s="21" t="str">
        <f aca="false">IF(F16995&lt;Einstellungen!$B$5,"ja","nein")</f>
        <v>nein</v>
      </c>
      <c r="H16995" s="21" t="s">
        <v>36</v>
      </c>
      <c r="I16995" s="29" t="n">
        <f aca="false">INDEX(Einstellungen!$B$27:$B$50,2)</f>
        <v>0.5</v>
      </c>
      <c r="J16995" s="29" t="n">
        <f aca="false">F16995*I16995</f>
        <v>18.1732635</v>
      </c>
    </row>
    <row r="16996" customFormat="false" ht="15" hidden="false" customHeight="false" outlineLevel="0" collapsed="false">
      <c r="A16996" s="28" t="n">
        <v>46289</v>
      </c>
      <c r="B16996" s="21" t="s">
        <v>114</v>
      </c>
      <c r="C16996" s="21" t="s">
        <v>136</v>
      </c>
      <c r="D16996" s="29" t="n">
        <v>114.512</v>
      </c>
      <c r="E16996" s="29" t="n">
        <f aca="false">D16996/10</f>
        <v>11.4512</v>
      </c>
      <c r="F16996" s="29" t="n">
        <f aca="false">(E16996+Einstellungen!$B$20)*(1+Einstellungen!$B$10)</f>
        <v>35.827568</v>
      </c>
      <c r="G16996" s="21" t="str">
        <f aca="false">IF(F16996&lt;Einstellungen!$B$5,"ja","nein")</f>
        <v>nein</v>
      </c>
      <c r="H16996" s="21" t="s">
        <v>36</v>
      </c>
      <c r="I16996" s="29" t="n">
        <f aca="false">INDEX(Einstellungen!$B$27:$B$50,3)</f>
        <v>0.45</v>
      </c>
      <c r="J16996" s="29" t="n">
        <f aca="false">F16996*I16996</f>
        <v>16.1224056</v>
      </c>
    </row>
    <row r="16997" customFormat="false" ht="15" hidden="false" customHeight="false" outlineLevel="0" collapsed="false">
      <c r="A16997" s="28" t="n">
        <v>46289</v>
      </c>
      <c r="B16997" s="21" t="s">
        <v>115</v>
      </c>
      <c r="C16997" s="21" t="s">
        <v>136</v>
      </c>
      <c r="D16997" s="29" t="n">
        <v>107.032</v>
      </c>
      <c r="E16997" s="29" t="n">
        <f aca="false">D16997/10</f>
        <v>10.7032</v>
      </c>
      <c r="F16997" s="29" t="n">
        <f aca="false">(E16997+Einstellungen!$B$20)*(1+Einstellungen!$B$10)</f>
        <v>34.937448</v>
      </c>
      <c r="G16997" s="21" t="str">
        <f aca="false">IF(F16997&lt;Einstellungen!$B$5,"ja","nein")</f>
        <v>nein</v>
      </c>
      <c r="H16997" s="21" t="s">
        <v>36</v>
      </c>
      <c r="I16997" s="29" t="n">
        <f aca="false">INDEX(Einstellungen!$B$27:$B$50,4)</f>
        <v>0.45</v>
      </c>
      <c r="J16997" s="29" t="n">
        <f aca="false">F16997*I16997</f>
        <v>15.7218516</v>
      </c>
    </row>
    <row r="16998" customFormat="false" ht="15" hidden="false" customHeight="false" outlineLevel="0" collapsed="false">
      <c r="A16998" s="28" t="n">
        <v>46289</v>
      </c>
      <c r="B16998" s="21" t="s">
        <v>116</v>
      </c>
      <c r="C16998" s="21" t="s">
        <v>136</v>
      </c>
      <c r="D16998" s="29" t="n">
        <v>107.323</v>
      </c>
      <c r="E16998" s="29" t="n">
        <f aca="false">D16998/10</f>
        <v>10.7323</v>
      </c>
      <c r="F16998" s="29" t="n">
        <f aca="false">(E16998+Einstellungen!$B$20)*(1+Einstellungen!$B$10)</f>
        <v>34.972077</v>
      </c>
      <c r="G16998" s="21" t="str">
        <f aca="false">IF(F16998&lt;Einstellungen!$B$5,"ja","nein")</f>
        <v>nein</v>
      </c>
      <c r="H16998" s="21" t="s">
        <v>36</v>
      </c>
      <c r="I16998" s="29" t="n">
        <f aca="false">INDEX(Einstellungen!$B$27:$B$50,5)</f>
        <v>0.45</v>
      </c>
      <c r="J16998" s="29" t="n">
        <f aca="false">F16998*I16998</f>
        <v>15.73743465</v>
      </c>
    </row>
    <row r="16999" customFormat="false" ht="15" hidden="false" customHeight="false" outlineLevel="0" collapsed="false">
      <c r="A16999" s="28" t="n">
        <v>46289</v>
      </c>
      <c r="B16999" s="21" t="s">
        <v>117</v>
      </c>
      <c r="C16999" s="21" t="s">
        <v>136</v>
      </c>
      <c r="D16999" s="29" t="n">
        <v>121.7</v>
      </c>
      <c r="E16999" s="29" t="n">
        <f aca="false">D16999/10</f>
        <v>12.17</v>
      </c>
      <c r="F16999" s="29" t="n">
        <f aca="false">(E16999+Einstellungen!$B$20)*(1+Einstellungen!$B$10)</f>
        <v>36.68294</v>
      </c>
      <c r="G16999" s="21" t="str">
        <f aca="false">IF(F16999&lt;Einstellungen!$B$5,"ja","nein")</f>
        <v>nein</v>
      </c>
      <c r="H16999" s="21" t="s">
        <v>36</v>
      </c>
      <c r="I16999" s="29" t="n">
        <f aca="false">INDEX(Einstellungen!$B$27:$B$50,6)</f>
        <v>0.5</v>
      </c>
      <c r="J16999" s="29" t="n">
        <f aca="false">F16999*I16999</f>
        <v>18.34147</v>
      </c>
    </row>
    <row r="17000" customFormat="false" ht="15" hidden="false" customHeight="false" outlineLevel="0" collapsed="false">
      <c r="A17000" s="28" t="n">
        <v>46289</v>
      </c>
      <c r="B17000" s="21" t="s">
        <v>118</v>
      </c>
      <c r="C17000" s="21" t="s">
        <v>136</v>
      </c>
      <c r="D17000" s="29" t="n">
        <v>147.81</v>
      </c>
      <c r="E17000" s="29" t="n">
        <f aca="false">D17000/10</f>
        <v>14.781</v>
      </c>
      <c r="F17000" s="29" t="n">
        <f aca="false">(E17000+Einstellungen!$B$20)*(1+Einstellungen!$B$10)</f>
        <v>39.79003</v>
      </c>
      <c r="G17000" s="21" t="str">
        <f aca="false">IF(F17000&lt;Einstellungen!$B$5,"ja","nein")</f>
        <v>nein</v>
      </c>
      <c r="H17000" s="21" t="s">
        <v>36</v>
      </c>
      <c r="I17000" s="29" t="n">
        <f aca="false">INDEX(Einstellungen!$B$27:$B$50,7)</f>
        <v>0.7</v>
      </c>
      <c r="J17000" s="29" t="n">
        <f aca="false">F17000*I17000</f>
        <v>27.853021</v>
      </c>
    </row>
    <row r="17001" customFormat="false" ht="15" hidden="false" customHeight="false" outlineLevel="0" collapsed="false">
      <c r="A17001" s="28" t="n">
        <v>46289</v>
      </c>
      <c r="B17001" s="21" t="s">
        <v>119</v>
      </c>
      <c r="C17001" s="21" t="s">
        <v>136</v>
      </c>
      <c r="D17001" s="29" t="n">
        <v>168.015</v>
      </c>
      <c r="E17001" s="29" t="n">
        <f aca="false">D17001/10</f>
        <v>16.8015</v>
      </c>
      <c r="F17001" s="29" t="n">
        <f aca="false">(E17001+Einstellungen!$B$20)*(1+Einstellungen!$B$10)</f>
        <v>42.194425</v>
      </c>
      <c r="G17001" s="21" t="str">
        <f aca="false">IF(F17001&lt;Einstellungen!$B$5,"ja","nein")</f>
        <v>nein</v>
      </c>
      <c r="H17001" s="21" t="s">
        <v>36</v>
      </c>
      <c r="I17001" s="29" t="n">
        <f aca="false">INDEX(Einstellungen!$B$27:$B$50,8)</f>
        <v>0.95</v>
      </c>
      <c r="J17001" s="29" t="n">
        <f aca="false">F17001*I17001</f>
        <v>40.08470375</v>
      </c>
    </row>
    <row r="17002" customFormat="false" ht="15" hidden="false" customHeight="false" outlineLevel="0" collapsed="false">
      <c r="A17002" s="28" t="n">
        <v>46289</v>
      </c>
      <c r="B17002" s="21" t="s">
        <v>120</v>
      </c>
      <c r="C17002" s="21" t="s">
        <v>136</v>
      </c>
      <c r="D17002" s="29" t="n">
        <v>173.765</v>
      </c>
      <c r="E17002" s="29" t="n">
        <f aca="false">D17002/10</f>
        <v>17.3765</v>
      </c>
      <c r="F17002" s="29" t="n">
        <f aca="false">(E17002+Einstellungen!$B$20)*(1+Einstellungen!$B$10)</f>
        <v>42.878675</v>
      </c>
      <c r="G17002" s="21" t="str">
        <f aca="false">IF(F17002&lt;Einstellungen!$B$5,"ja","nein")</f>
        <v>nein</v>
      </c>
      <c r="H17002" s="21" t="s">
        <v>36</v>
      </c>
      <c r="I17002" s="29" t="n">
        <f aca="false">INDEX(Einstellungen!$B$27:$B$50,9)</f>
        <v>1.05</v>
      </c>
      <c r="J17002" s="29" t="n">
        <f aca="false">F17002*I17002</f>
        <v>45.02260875</v>
      </c>
    </row>
    <row r="17003" customFormat="false" ht="15" hidden="false" customHeight="false" outlineLevel="0" collapsed="false">
      <c r="A17003" s="28" t="n">
        <v>46289</v>
      </c>
      <c r="B17003" s="21" t="s">
        <v>121</v>
      </c>
      <c r="C17003" s="21" t="s">
        <v>136</v>
      </c>
      <c r="D17003" s="29" t="n">
        <v>152.41</v>
      </c>
      <c r="E17003" s="29" t="n">
        <f aca="false">D17003/10</f>
        <v>15.241</v>
      </c>
      <c r="F17003" s="29" t="n">
        <f aca="false">(E17003+Einstellungen!$B$20)*(1+Einstellungen!$B$10)</f>
        <v>40.33743</v>
      </c>
      <c r="G17003" s="21" t="str">
        <f aca="false">IF(F17003&lt;Einstellungen!$B$5,"ja","nein")</f>
        <v>nein</v>
      </c>
      <c r="H17003" s="21" t="s">
        <v>36</v>
      </c>
      <c r="I17003" s="29" t="n">
        <f aca="false">INDEX(Einstellungen!$B$27:$B$50,10)</f>
        <v>1.05</v>
      </c>
      <c r="J17003" s="29" t="n">
        <f aca="false">F17003*I17003</f>
        <v>42.3543015</v>
      </c>
    </row>
    <row r="17004" customFormat="false" ht="15" hidden="false" customHeight="false" outlineLevel="0" collapsed="false">
      <c r="A17004" s="28" t="n">
        <v>46289</v>
      </c>
      <c r="B17004" s="21" t="s">
        <v>122</v>
      </c>
      <c r="C17004" s="21" t="s">
        <v>136</v>
      </c>
      <c r="D17004" s="29" t="n">
        <v>111.73</v>
      </c>
      <c r="E17004" s="29" t="n">
        <f aca="false">D17004/10</f>
        <v>11.173</v>
      </c>
      <c r="F17004" s="29" t="n">
        <f aca="false">(E17004+Einstellungen!$B$20)*(1+Einstellungen!$B$10)</f>
        <v>35.49651</v>
      </c>
      <c r="G17004" s="21" t="str">
        <f aca="false">IF(F17004&lt;Einstellungen!$B$5,"ja","nein")</f>
        <v>nein</v>
      </c>
      <c r="H17004" s="21" t="s">
        <v>36</v>
      </c>
      <c r="I17004" s="29" t="n">
        <f aca="false">INDEX(Einstellungen!$B$27:$B$50,11)</f>
        <v>1.05</v>
      </c>
      <c r="J17004" s="29" t="n">
        <f aca="false">F17004*I17004</f>
        <v>37.2713355</v>
      </c>
    </row>
    <row r="17005" customFormat="false" ht="15" hidden="false" customHeight="false" outlineLevel="0" collapsed="false">
      <c r="A17005" s="28" t="n">
        <v>46289</v>
      </c>
      <c r="B17005" s="21" t="s">
        <v>123</v>
      </c>
      <c r="C17005" s="21" t="s">
        <v>136</v>
      </c>
      <c r="D17005" s="29" t="n">
        <v>68.41</v>
      </c>
      <c r="E17005" s="29" t="n">
        <f aca="false">D17005/10</f>
        <v>6.841</v>
      </c>
      <c r="F17005" s="29" t="n">
        <f aca="false">(E17005+Einstellungen!$B$20)*(1+Einstellungen!$B$10)</f>
        <v>30.34143</v>
      </c>
      <c r="G17005" s="21" t="str">
        <f aca="false">IF(F17005&lt;Einstellungen!$B$5,"ja","nein")</f>
        <v>nein</v>
      </c>
      <c r="H17005" s="21" t="s">
        <v>36</v>
      </c>
      <c r="I17005" s="29" t="n">
        <f aca="false">INDEX(Einstellungen!$B$27:$B$50,12)</f>
        <v>1.1</v>
      </c>
      <c r="J17005" s="29" t="n">
        <f aca="false">F17005*I17005</f>
        <v>33.375573</v>
      </c>
    </row>
    <row r="17006" customFormat="false" ht="15" hidden="false" customHeight="false" outlineLevel="0" collapsed="false">
      <c r="A17006" s="28" t="n">
        <v>46289</v>
      </c>
      <c r="B17006" s="21" t="s">
        <v>124</v>
      </c>
      <c r="C17006" s="21" t="s">
        <v>136</v>
      </c>
      <c r="D17006" s="29" t="n">
        <v>16</v>
      </c>
      <c r="E17006" s="29" t="n">
        <f aca="false">D17006/10</f>
        <v>1.6</v>
      </c>
      <c r="F17006" s="29" t="n">
        <f aca="false">(E17006+Einstellungen!$B$20)*(1+Einstellungen!$B$10)</f>
        <v>24.10464</v>
      </c>
      <c r="G17006" s="21" t="str">
        <f aca="false">IF(F17006&lt;Einstellungen!$B$5,"ja","nein")</f>
        <v>ja</v>
      </c>
      <c r="H17006" s="21" t="s">
        <v>36</v>
      </c>
      <c r="I17006" s="29" t="n">
        <f aca="false">INDEX(Einstellungen!$B$27:$B$50,13)</f>
        <v>1.2</v>
      </c>
      <c r="J17006" s="29" t="n">
        <f aca="false">F17006*I17006</f>
        <v>28.925568</v>
      </c>
    </row>
    <row r="17007" customFormat="false" ht="15" hidden="false" customHeight="false" outlineLevel="0" collapsed="false">
      <c r="A17007" s="28" t="n">
        <v>46289</v>
      </c>
      <c r="B17007" s="21" t="s">
        <v>125</v>
      </c>
      <c r="C17007" s="21" t="s">
        <v>136</v>
      </c>
      <c r="D17007" s="29" t="n">
        <v>11.6</v>
      </c>
      <c r="E17007" s="29" t="n">
        <f aca="false">D17007/10</f>
        <v>1.16</v>
      </c>
      <c r="F17007" s="29" t="n">
        <f aca="false">(E17007+Einstellungen!$B$20)*(1+Einstellungen!$B$10)</f>
        <v>23.58104</v>
      </c>
      <c r="G17007" s="21" t="str">
        <f aca="false">IF(F17007&lt;Einstellungen!$B$5,"ja","nein")</f>
        <v>ja</v>
      </c>
      <c r="H17007" s="21" t="s">
        <v>36</v>
      </c>
      <c r="I17007" s="29" t="n">
        <f aca="false">INDEX(Einstellungen!$B$27:$B$50,14)</f>
        <v>1.15</v>
      </c>
      <c r="J17007" s="29" t="n">
        <f aca="false">F17007*I17007</f>
        <v>27.118196</v>
      </c>
    </row>
    <row r="17008" customFormat="false" ht="15" hidden="false" customHeight="false" outlineLevel="0" collapsed="false">
      <c r="A17008" s="28" t="n">
        <v>46289</v>
      </c>
      <c r="B17008" s="21" t="s">
        <v>126</v>
      </c>
      <c r="C17008" s="21" t="s">
        <v>136</v>
      </c>
      <c r="D17008" s="29" t="n">
        <v>19.688</v>
      </c>
      <c r="E17008" s="29" t="n">
        <f aca="false">D17008/10</f>
        <v>1.9688</v>
      </c>
      <c r="F17008" s="29" t="n">
        <f aca="false">(E17008+Einstellungen!$B$20)*(1+Einstellungen!$B$10)</f>
        <v>24.543512</v>
      </c>
      <c r="G17008" s="21" t="str">
        <f aca="false">IF(F17008&lt;Einstellungen!$B$5,"ja","nein")</f>
        <v>ja</v>
      </c>
      <c r="H17008" s="21" t="s">
        <v>36</v>
      </c>
      <c r="I17008" s="29" t="n">
        <f aca="false">INDEX(Einstellungen!$B$27:$B$50,15)</f>
        <v>1</v>
      </c>
      <c r="J17008" s="29" t="n">
        <f aca="false">F17008*I17008</f>
        <v>24.543512</v>
      </c>
    </row>
    <row r="17009" customFormat="false" ht="15" hidden="false" customHeight="false" outlineLevel="0" collapsed="false">
      <c r="A17009" s="28" t="n">
        <v>46289</v>
      </c>
      <c r="B17009" s="21" t="s">
        <v>127</v>
      </c>
      <c r="C17009" s="21" t="s">
        <v>136</v>
      </c>
      <c r="D17009" s="29" t="n">
        <v>75.88</v>
      </c>
      <c r="E17009" s="29" t="n">
        <f aca="false">D17009/10</f>
        <v>7.588</v>
      </c>
      <c r="F17009" s="29" t="n">
        <f aca="false">(E17009+Einstellungen!$B$20)*(1+Einstellungen!$B$10)</f>
        <v>31.23036</v>
      </c>
      <c r="G17009" s="21" t="str">
        <f aca="false">IF(F17009&lt;Einstellungen!$B$5,"ja","nein")</f>
        <v>nein</v>
      </c>
      <c r="H17009" s="21" t="s">
        <v>36</v>
      </c>
      <c r="I17009" s="29" t="n">
        <f aca="false">INDEX(Einstellungen!$B$27:$B$50,16)</f>
        <v>0.95</v>
      </c>
      <c r="J17009" s="29" t="n">
        <f aca="false">F17009*I17009</f>
        <v>29.668842</v>
      </c>
    </row>
    <row r="17010" customFormat="false" ht="15" hidden="false" customHeight="false" outlineLevel="0" collapsed="false">
      <c r="A17010" s="28" t="n">
        <v>46289</v>
      </c>
      <c r="B17010" s="21" t="s">
        <v>128</v>
      </c>
      <c r="C17010" s="21" t="s">
        <v>136</v>
      </c>
      <c r="D17010" s="29" t="n">
        <v>117.678</v>
      </c>
      <c r="E17010" s="29" t="n">
        <f aca="false">D17010/10</f>
        <v>11.7678</v>
      </c>
      <c r="F17010" s="29" t="n">
        <f aca="false">(E17010+Einstellungen!$B$20)*(1+Einstellungen!$B$10)</f>
        <v>36.204322</v>
      </c>
      <c r="G17010" s="21" t="str">
        <f aca="false">IF(F17010&lt;Einstellungen!$B$5,"ja","nein")</f>
        <v>nein</v>
      </c>
      <c r="H17010" s="21" t="s">
        <v>36</v>
      </c>
      <c r="I17010" s="29" t="n">
        <f aca="false">INDEX(Einstellungen!$B$27:$B$50,17)</f>
        <v>0.95</v>
      </c>
      <c r="J17010" s="29" t="n">
        <f aca="false">F17010*I17010</f>
        <v>34.3941059</v>
      </c>
    </row>
    <row r="17011" customFormat="false" ht="15" hidden="false" customHeight="false" outlineLevel="0" collapsed="false">
      <c r="A17011" s="28" t="n">
        <v>46289</v>
      </c>
      <c r="B17011" s="21" t="s">
        <v>129</v>
      </c>
      <c r="C17011" s="21" t="s">
        <v>136</v>
      </c>
      <c r="D17011" s="29" t="n">
        <v>180.028</v>
      </c>
      <c r="E17011" s="29" t="n">
        <f aca="false">D17011/10</f>
        <v>18.0028</v>
      </c>
      <c r="F17011" s="29" t="n">
        <f aca="false">(E17011+Einstellungen!$B$20)*(1+Einstellungen!$B$10)</f>
        <v>43.623972</v>
      </c>
      <c r="G17011" s="21" t="str">
        <f aca="false">IF(F17011&lt;Einstellungen!$B$5,"ja","nein")</f>
        <v>nein</v>
      </c>
      <c r="H17011" s="21" t="s">
        <v>36</v>
      </c>
      <c r="I17011" s="29" t="n">
        <f aca="false">INDEX(Einstellungen!$B$27:$B$50,18)</f>
        <v>1.1</v>
      </c>
      <c r="J17011" s="29" t="n">
        <f aca="false">F17011*I17011</f>
        <v>47.9863692</v>
      </c>
    </row>
    <row r="17012" customFormat="false" ht="15" hidden="false" customHeight="false" outlineLevel="0" collapsed="false">
      <c r="A17012" s="28" t="n">
        <v>46289</v>
      </c>
      <c r="B17012" s="21" t="s">
        <v>130</v>
      </c>
      <c r="C17012" s="21" t="s">
        <v>136</v>
      </c>
      <c r="D17012" s="29" t="n">
        <v>226.04</v>
      </c>
      <c r="E17012" s="29" t="n">
        <f aca="false">D17012/10</f>
        <v>22.604</v>
      </c>
      <c r="F17012" s="29" t="n">
        <f aca="false">(E17012+Einstellungen!$B$20)*(1+Einstellungen!$B$10)</f>
        <v>49.0994</v>
      </c>
      <c r="G17012" s="21" t="str">
        <f aca="false">IF(F17012&lt;Einstellungen!$B$5,"ja","nein")</f>
        <v>nein</v>
      </c>
      <c r="H17012" s="21" t="s">
        <v>36</v>
      </c>
      <c r="I17012" s="29" t="n">
        <f aca="false">INDEX(Einstellungen!$B$27:$B$50,19)</f>
        <v>1.35</v>
      </c>
      <c r="J17012" s="29" t="n">
        <f aca="false">F17012*I17012</f>
        <v>66.28419</v>
      </c>
    </row>
    <row r="17013" customFormat="false" ht="15" hidden="false" customHeight="false" outlineLevel="0" collapsed="false">
      <c r="A17013" s="28" t="n">
        <v>46289</v>
      </c>
      <c r="B17013" s="21" t="s">
        <v>131</v>
      </c>
      <c r="C17013" s="21" t="s">
        <v>136</v>
      </c>
      <c r="D17013" s="29" t="n">
        <v>267.322</v>
      </c>
      <c r="E17013" s="29" t="n">
        <f aca="false">D17013/10</f>
        <v>26.7322</v>
      </c>
      <c r="F17013" s="29" t="n">
        <f aca="false">(E17013+Einstellungen!$B$20)*(1+Einstellungen!$B$10)</f>
        <v>54.011958</v>
      </c>
      <c r="G17013" s="21" t="str">
        <f aca="false">IF(F17013&lt;Einstellungen!$B$5,"ja","nein")</f>
        <v>nein</v>
      </c>
      <c r="H17013" s="21" t="s">
        <v>36</v>
      </c>
      <c r="I17013" s="29" t="n">
        <f aca="false">INDEX(Einstellungen!$B$27:$B$50,20)</f>
        <v>1.45</v>
      </c>
      <c r="J17013" s="29" t="n">
        <f aca="false">F17013*I17013</f>
        <v>78.3173391</v>
      </c>
    </row>
    <row r="17014" customFormat="false" ht="15" hidden="false" customHeight="false" outlineLevel="0" collapsed="false">
      <c r="A17014" s="28" t="n">
        <v>46289</v>
      </c>
      <c r="B17014" s="21" t="s">
        <v>132</v>
      </c>
      <c r="C17014" s="21" t="s">
        <v>136</v>
      </c>
      <c r="D17014" s="29" t="n">
        <v>260</v>
      </c>
      <c r="E17014" s="29" t="n">
        <f aca="false">D17014/10</f>
        <v>26</v>
      </c>
      <c r="F17014" s="29" t="n">
        <f aca="false">(E17014+Einstellungen!$B$20)*(1+Einstellungen!$B$10)</f>
        <v>53.14064</v>
      </c>
      <c r="G17014" s="21" t="str">
        <f aca="false">IF(F17014&lt;Einstellungen!$B$5,"ja","nein")</f>
        <v>nein</v>
      </c>
      <c r="H17014" s="21" t="s">
        <v>36</v>
      </c>
      <c r="I17014" s="29" t="n">
        <f aca="false">INDEX(Einstellungen!$B$27:$B$50,21)</f>
        <v>1.4</v>
      </c>
      <c r="J17014" s="29" t="n">
        <f aca="false">F17014*I17014</f>
        <v>74.396896</v>
      </c>
    </row>
    <row r="17015" customFormat="false" ht="15" hidden="false" customHeight="false" outlineLevel="0" collapsed="false">
      <c r="A17015" s="28" t="n">
        <v>46289</v>
      </c>
      <c r="B17015" s="21" t="s">
        <v>133</v>
      </c>
      <c r="C17015" s="21" t="s">
        <v>136</v>
      </c>
      <c r="D17015" s="29" t="n">
        <v>225.822</v>
      </c>
      <c r="E17015" s="29" t="n">
        <f aca="false">D17015/10</f>
        <v>22.5822</v>
      </c>
      <c r="F17015" s="29" t="n">
        <f aca="false">(E17015+Einstellungen!$B$20)*(1+Einstellungen!$B$10)</f>
        <v>49.073458</v>
      </c>
      <c r="G17015" s="21" t="str">
        <f aca="false">IF(F17015&lt;Einstellungen!$B$5,"ja","nein")</f>
        <v>nein</v>
      </c>
      <c r="H17015" s="21" t="s">
        <v>36</v>
      </c>
      <c r="I17015" s="29" t="n">
        <f aca="false">INDEX(Einstellungen!$B$27:$B$50,22)</f>
        <v>1.25</v>
      </c>
      <c r="J17015" s="29" t="n">
        <f aca="false">F17015*I17015</f>
        <v>61.3418225</v>
      </c>
    </row>
    <row r="17016" customFormat="false" ht="15" hidden="false" customHeight="false" outlineLevel="0" collapsed="false">
      <c r="A17016" s="28" t="n">
        <v>46289</v>
      </c>
      <c r="B17016" s="21" t="s">
        <v>134</v>
      </c>
      <c r="C17016" s="21" t="s">
        <v>136</v>
      </c>
      <c r="D17016" s="29" t="n">
        <v>204.868</v>
      </c>
      <c r="E17016" s="29" t="n">
        <f aca="false">D17016/10</f>
        <v>20.4868</v>
      </c>
      <c r="F17016" s="29" t="n">
        <f aca="false">(E17016+Einstellungen!$B$20)*(1+Einstellungen!$B$10)</f>
        <v>46.579932</v>
      </c>
      <c r="G17016" s="21" t="str">
        <f aca="false">IF(F17016&lt;Einstellungen!$B$5,"ja","nein")</f>
        <v>nein</v>
      </c>
      <c r="H17016" s="21" t="s">
        <v>36</v>
      </c>
      <c r="I17016" s="29" t="n">
        <f aca="false">INDEX(Einstellungen!$B$27:$B$50,23)</f>
        <v>1.05</v>
      </c>
      <c r="J17016" s="29" t="n">
        <f aca="false">F17016*I17016</f>
        <v>48.9089286</v>
      </c>
    </row>
    <row r="17017" customFormat="false" ht="15" hidden="false" customHeight="false" outlineLevel="0" collapsed="false">
      <c r="A17017" s="28" t="n">
        <v>46289</v>
      </c>
      <c r="B17017" s="21" t="s">
        <v>135</v>
      </c>
      <c r="C17017" s="21" t="s">
        <v>136</v>
      </c>
      <c r="D17017" s="29" t="n">
        <v>188.007</v>
      </c>
      <c r="E17017" s="29" t="n">
        <f aca="false">D17017/10</f>
        <v>18.8007</v>
      </c>
      <c r="F17017" s="29" t="n">
        <f aca="false">(E17017+Einstellungen!$B$20)*(1+Einstellungen!$B$10)</f>
        <v>44.573473</v>
      </c>
      <c r="G17017" s="21" t="str">
        <f aca="false">IF(F17017&lt;Einstellungen!$B$5,"ja","nein")</f>
        <v>nein</v>
      </c>
      <c r="H17017" s="21" t="s">
        <v>36</v>
      </c>
      <c r="I17017" s="29" t="n">
        <f aca="false">INDEX(Einstellungen!$B$27:$B$50,24)</f>
        <v>0.8</v>
      </c>
      <c r="J17017" s="29" t="n">
        <f aca="false">F17017*I17017</f>
        <v>35.6587784</v>
      </c>
    </row>
    <row r="17018" customFormat="false" ht="15" hidden="false" customHeight="false" outlineLevel="0" collapsed="false">
      <c r="A17018" s="28" t="n">
        <v>46290</v>
      </c>
      <c r="B17018" s="21" t="s">
        <v>111</v>
      </c>
      <c r="C17018" s="21" t="s">
        <v>137</v>
      </c>
      <c r="D17018" s="29" t="n">
        <v>181.942</v>
      </c>
      <c r="E17018" s="29" t="n">
        <f aca="false">D17018/10</f>
        <v>18.1942</v>
      </c>
      <c r="F17018" s="29" t="n">
        <f aca="false">(E17018+Einstellungen!$B$20)*(1+Einstellungen!$B$10)</f>
        <v>43.851738</v>
      </c>
      <c r="G17018" s="21" t="str">
        <f aca="false">IF(F17018&lt;Einstellungen!$B$5,"ja","nein")</f>
        <v>nein</v>
      </c>
      <c r="H17018" s="21" t="s">
        <v>36</v>
      </c>
      <c r="I17018" s="29" t="n">
        <f aca="false">INDEX(Einstellungen!$B$27:$B$50,1)</f>
        <v>0.6</v>
      </c>
      <c r="J17018" s="29" t="n">
        <f aca="false">F17018*I17018</f>
        <v>26.3110428</v>
      </c>
    </row>
    <row r="17019" customFormat="false" ht="15" hidden="false" customHeight="false" outlineLevel="0" collapsed="false">
      <c r="A17019" s="28" t="n">
        <v>46290</v>
      </c>
      <c r="B17019" s="21" t="s">
        <v>113</v>
      </c>
      <c r="C17019" s="21" t="s">
        <v>137</v>
      </c>
      <c r="D17019" s="29" t="n">
        <v>172.168</v>
      </c>
      <c r="E17019" s="29" t="n">
        <f aca="false">D17019/10</f>
        <v>17.2168</v>
      </c>
      <c r="F17019" s="29" t="n">
        <f aca="false">(E17019+Einstellungen!$B$20)*(1+Einstellungen!$B$10)</f>
        <v>42.688632</v>
      </c>
      <c r="G17019" s="21" t="str">
        <f aca="false">IF(F17019&lt;Einstellungen!$B$5,"ja","nein")</f>
        <v>nein</v>
      </c>
      <c r="H17019" s="21" t="s">
        <v>36</v>
      </c>
      <c r="I17019" s="29" t="n">
        <f aca="false">INDEX(Einstellungen!$B$27:$B$50,2)</f>
        <v>0.5</v>
      </c>
      <c r="J17019" s="29" t="n">
        <f aca="false">F17019*I17019</f>
        <v>21.344316</v>
      </c>
    </row>
    <row r="17020" customFormat="false" ht="15" hidden="false" customHeight="false" outlineLevel="0" collapsed="false">
      <c r="A17020" s="28" t="n">
        <v>46290</v>
      </c>
      <c r="B17020" s="21" t="s">
        <v>114</v>
      </c>
      <c r="C17020" s="21" t="s">
        <v>137</v>
      </c>
      <c r="D17020" s="29" t="n">
        <v>165.64</v>
      </c>
      <c r="E17020" s="29" t="n">
        <f aca="false">D17020/10</f>
        <v>16.564</v>
      </c>
      <c r="F17020" s="29" t="n">
        <f aca="false">(E17020+Einstellungen!$B$20)*(1+Einstellungen!$B$10)</f>
        <v>41.9118</v>
      </c>
      <c r="G17020" s="21" t="str">
        <f aca="false">IF(F17020&lt;Einstellungen!$B$5,"ja","nein")</f>
        <v>nein</v>
      </c>
      <c r="H17020" s="21" t="s">
        <v>36</v>
      </c>
      <c r="I17020" s="29" t="n">
        <f aca="false">INDEX(Einstellungen!$B$27:$B$50,3)</f>
        <v>0.45</v>
      </c>
      <c r="J17020" s="29" t="n">
        <f aca="false">F17020*I17020</f>
        <v>18.86031</v>
      </c>
    </row>
    <row r="17021" customFormat="false" ht="15" hidden="false" customHeight="false" outlineLevel="0" collapsed="false">
      <c r="A17021" s="28" t="n">
        <v>46290</v>
      </c>
      <c r="B17021" s="21" t="s">
        <v>115</v>
      </c>
      <c r="C17021" s="21" t="s">
        <v>137</v>
      </c>
      <c r="D17021" s="29" t="n">
        <v>167.115</v>
      </c>
      <c r="E17021" s="29" t="n">
        <f aca="false">D17021/10</f>
        <v>16.7115</v>
      </c>
      <c r="F17021" s="29" t="n">
        <f aca="false">(E17021+Einstellungen!$B$20)*(1+Einstellungen!$B$10)</f>
        <v>42.087325</v>
      </c>
      <c r="G17021" s="21" t="str">
        <f aca="false">IF(F17021&lt;Einstellungen!$B$5,"ja","nein")</f>
        <v>nein</v>
      </c>
      <c r="H17021" s="21" t="s">
        <v>36</v>
      </c>
      <c r="I17021" s="29" t="n">
        <f aca="false">INDEX(Einstellungen!$B$27:$B$50,4)</f>
        <v>0.45</v>
      </c>
      <c r="J17021" s="29" t="n">
        <f aca="false">F17021*I17021</f>
        <v>18.93929625</v>
      </c>
    </row>
    <row r="17022" customFormat="false" ht="15" hidden="false" customHeight="false" outlineLevel="0" collapsed="false">
      <c r="A17022" s="28" t="n">
        <v>46290</v>
      </c>
      <c r="B17022" s="21" t="s">
        <v>116</v>
      </c>
      <c r="C17022" s="21" t="s">
        <v>137</v>
      </c>
      <c r="D17022" s="29" t="n">
        <v>169.713</v>
      </c>
      <c r="E17022" s="29" t="n">
        <f aca="false">D17022/10</f>
        <v>16.9713</v>
      </c>
      <c r="F17022" s="29" t="n">
        <f aca="false">(E17022+Einstellungen!$B$20)*(1+Einstellungen!$B$10)</f>
        <v>42.396487</v>
      </c>
      <c r="G17022" s="21" t="str">
        <f aca="false">IF(F17022&lt;Einstellungen!$B$5,"ja","nein")</f>
        <v>nein</v>
      </c>
      <c r="H17022" s="21" t="s">
        <v>36</v>
      </c>
      <c r="I17022" s="29" t="n">
        <f aca="false">INDEX(Einstellungen!$B$27:$B$50,5)</f>
        <v>0.45</v>
      </c>
      <c r="J17022" s="29" t="n">
        <f aca="false">F17022*I17022</f>
        <v>19.07841915</v>
      </c>
    </row>
    <row r="17023" customFormat="false" ht="15" hidden="false" customHeight="false" outlineLevel="0" collapsed="false">
      <c r="A17023" s="28" t="n">
        <v>46290</v>
      </c>
      <c r="B17023" s="21" t="s">
        <v>117</v>
      </c>
      <c r="C17023" s="21" t="s">
        <v>137</v>
      </c>
      <c r="D17023" s="29" t="n">
        <v>187.91</v>
      </c>
      <c r="E17023" s="29" t="n">
        <f aca="false">D17023/10</f>
        <v>18.791</v>
      </c>
      <c r="F17023" s="29" t="n">
        <f aca="false">(E17023+Einstellungen!$B$20)*(1+Einstellungen!$B$10)</f>
        <v>44.56193</v>
      </c>
      <c r="G17023" s="21" t="str">
        <f aca="false">IF(F17023&lt;Einstellungen!$B$5,"ja","nein")</f>
        <v>nein</v>
      </c>
      <c r="H17023" s="21" t="s">
        <v>36</v>
      </c>
      <c r="I17023" s="29" t="n">
        <f aca="false">INDEX(Einstellungen!$B$27:$B$50,6)</f>
        <v>0.5</v>
      </c>
      <c r="J17023" s="29" t="n">
        <f aca="false">F17023*I17023</f>
        <v>22.280965</v>
      </c>
    </row>
    <row r="17024" customFormat="false" ht="15" hidden="false" customHeight="false" outlineLevel="0" collapsed="false">
      <c r="A17024" s="28" t="n">
        <v>46290</v>
      </c>
      <c r="B17024" s="21" t="s">
        <v>118</v>
      </c>
      <c r="C17024" s="21" t="s">
        <v>137</v>
      </c>
      <c r="D17024" s="29" t="n">
        <v>235.265</v>
      </c>
      <c r="E17024" s="29" t="n">
        <f aca="false">D17024/10</f>
        <v>23.5265</v>
      </c>
      <c r="F17024" s="29" t="n">
        <f aca="false">(E17024+Einstellungen!$B$20)*(1+Einstellungen!$B$10)</f>
        <v>50.197175</v>
      </c>
      <c r="G17024" s="21" t="str">
        <f aca="false">IF(F17024&lt;Einstellungen!$B$5,"ja","nein")</f>
        <v>nein</v>
      </c>
      <c r="H17024" s="21" t="s">
        <v>36</v>
      </c>
      <c r="I17024" s="29" t="n">
        <f aca="false">INDEX(Einstellungen!$B$27:$B$50,7)</f>
        <v>0.7</v>
      </c>
      <c r="J17024" s="29" t="n">
        <f aca="false">F17024*I17024</f>
        <v>35.1380225</v>
      </c>
    </row>
    <row r="17025" customFormat="false" ht="15" hidden="false" customHeight="false" outlineLevel="0" collapsed="false">
      <c r="A17025" s="28" t="n">
        <v>46290</v>
      </c>
      <c r="B17025" s="21" t="s">
        <v>119</v>
      </c>
      <c r="C17025" s="21" t="s">
        <v>137</v>
      </c>
      <c r="D17025" s="29" t="n">
        <v>261.403</v>
      </c>
      <c r="E17025" s="29" t="n">
        <f aca="false">D17025/10</f>
        <v>26.1403</v>
      </c>
      <c r="F17025" s="29" t="n">
        <f aca="false">(E17025+Einstellungen!$B$20)*(1+Einstellungen!$B$10)</f>
        <v>53.307597</v>
      </c>
      <c r="G17025" s="21" t="str">
        <f aca="false">IF(F17025&lt;Einstellungen!$B$5,"ja","nein")</f>
        <v>nein</v>
      </c>
      <c r="H17025" s="21" t="s">
        <v>36</v>
      </c>
      <c r="I17025" s="29" t="n">
        <f aca="false">INDEX(Einstellungen!$B$27:$B$50,8)</f>
        <v>0.95</v>
      </c>
      <c r="J17025" s="29" t="n">
        <f aca="false">F17025*I17025</f>
        <v>50.64221715</v>
      </c>
    </row>
    <row r="17026" customFormat="false" ht="15" hidden="false" customHeight="false" outlineLevel="0" collapsed="false">
      <c r="A17026" s="28" t="n">
        <v>46290</v>
      </c>
      <c r="B17026" s="21" t="s">
        <v>120</v>
      </c>
      <c r="C17026" s="21" t="s">
        <v>137</v>
      </c>
      <c r="D17026" s="29" t="n">
        <v>249.738</v>
      </c>
      <c r="E17026" s="29" t="n">
        <f aca="false">D17026/10</f>
        <v>24.9738</v>
      </c>
      <c r="F17026" s="29" t="n">
        <f aca="false">(E17026+Einstellungen!$B$20)*(1+Einstellungen!$B$10)</f>
        <v>51.919462</v>
      </c>
      <c r="G17026" s="21" t="str">
        <f aca="false">IF(F17026&lt;Einstellungen!$B$5,"ja","nein")</f>
        <v>nein</v>
      </c>
      <c r="H17026" s="21" t="s">
        <v>36</v>
      </c>
      <c r="I17026" s="29" t="n">
        <f aca="false">INDEX(Einstellungen!$B$27:$B$50,9)</f>
        <v>1.05</v>
      </c>
      <c r="J17026" s="29" t="n">
        <f aca="false">F17026*I17026</f>
        <v>54.5154351</v>
      </c>
    </row>
    <row r="17027" customFormat="false" ht="15" hidden="false" customHeight="false" outlineLevel="0" collapsed="false">
      <c r="A17027" s="28" t="n">
        <v>46290</v>
      </c>
      <c r="B17027" s="21" t="s">
        <v>121</v>
      </c>
      <c r="C17027" s="21" t="s">
        <v>137</v>
      </c>
      <c r="D17027" s="29" t="n">
        <v>196.243</v>
      </c>
      <c r="E17027" s="29" t="n">
        <f aca="false">D17027/10</f>
        <v>19.6243</v>
      </c>
      <c r="F17027" s="29" t="n">
        <f aca="false">(E17027+Einstellungen!$B$20)*(1+Einstellungen!$B$10)</f>
        <v>45.553557</v>
      </c>
      <c r="G17027" s="21" t="str">
        <f aca="false">IF(F17027&lt;Einstellungen!$B$5,"ja","nein")</f>
        <v>nein</v>
      </c>
      <c r="H17027" s="21" t="s">
        <v>36</v>
      </c>
      <c r="I17027" s="29" t="n">
        <f aca="false">INDEX(Einstellungen!$B$27:$B$50,10)</f>
        <v>1.05</v>
      </c>
      <c r="J17027" s="29" t="n">
        <f aca="false">F17027*I17027</f>
        <v>47.83123485</v>
      </c>
    </row>
    <row r="17028" customFormat="false" ht="15" hidden="false" customHeight="false" outlineLevel="0" collapsed="false">
      <c r="A17028" s="28" t="n">
        <v>46290</v>
      </c>
      <c r="B17028" s="21" t="s">
        <v>122</v>
      </c>
      <c r="C17028" s="21" t="s">
        <v>137</v>
      </c>
      <c r="D17028" s="29" t="n">
        <v>158.537</v>
      </c>
      <c r="E17028" s="29" t="n">
        <f aca="false">D17028/10</f>
        <v>15.8537</v>
      </c>
      <c r="F17028" s="29" t="n">
        <f aca="false">(E17028+Einstellungen!$B$20)*(1+Einstellungen!$B$10)</f>
        <v>41.066543</v>
      </c>
      <c r="G17028" s="21" t="str">
        <f aca="false">IF(F17028&lt;Einstellungen!$B$5,"ja","nein")</f>
        <v>nein</v>
      </c>
      <c r="H17028" s="21" t="s">
        <v>36</v>
      </c>
      <c r="I17028" s="29" t="n">
        <f aca="false">INDEX(Einstellungen!$B$27:$B$50,11)</f>
        <v>1.05</v>
      </c>
      <c r="J17028" s="29" t="n">
        <f aca="false">F17028*I17028</f>
        <v>43.11987015</v>
      </c>
    </row>
    <row r="17029" customFormat="false" ht="15" hidden="false" customHeight="false" outlineLevel="0" collapsed="false">
      <c r="A17029" s="28" t="n">
        <v>46290</v>
      </c>
      <c r="B17029" s="21" t="s">
        <v>123</v>
      </c>
      <c r="C17029" s="21" t="s">
        <v>137</v>
      </c>
      <c r="D17029" s="29" t="n">
        <v>108.405</v>
      </c>
      <c r="E17029" s="29" t="n">
        <f aca="false">D17029/10</f>
        <v>10.8405</v>
      </c>
      <c r="F17029" s="29" t="n">
        <f aca="false">(E17029+Einstellungen!$B$20)*(1+Einstellungen!$B$10)</f>
        <v>35.100835</v>
      </c>
      <c r="G17029" s="21" t="str">
        <f aca="false">IF(F17029&lt;Einstellungen!$B$5,"ja","nein")</f>
        <v>nein</v>
      </c>
      <c r="H17029" s="21" t="s">
        <v>36</v>
      </c>
      <c r="I17029" s="29" t="n">
        <f aca="false">INDEX(Einstellungen!$B$27:$B$50,12)</f>
        <v>1.1</v>
      </c>
      <c r="J17029" s="29" t="n">
        <f aca="false">F17029*I17029</f>
        <v>38.6109185</v>
      </c>
    </row>
    <row r="17030" customFormat="false" ht="15" hidden="false" customHeight="false" outlineLevel="0" collapsed="false">
      <c r="A17030" s="28" t="n">
        <v>46290</v>
      </c>
      <c r="B17030" s="21" t="s">
        <v>124</v>
      </c>
      <c r="C17030" s="21" t="s">
        <v>137</v>
      </c>
      <c r="D17030" s="29" t="n">
        <v>60.185</v>
      </c>
      <c r="E17030" s="29" t="n">
        <f aca="false">D17030/10</f>
        <v>6.0185</v>
      </c>
      <c r="F17030" s="29" t="n">
        <f aca="false">(E17030+Einstellungen!$B$20)*(1+Einstellungen!$B$10)</f>
        <v>29.362655</v>
      </c>
      <c r="G17030" s="21" t="str">
        <f aca="false">IF(F17030&lt;Einstellungen!$B$5,"ja","nein")</f>
        <v>nein</v>
      </c>
      <c r="H17030" s="21" t="s">
        <v>36</v>
      </c>
      <c r="I17030" s="29" t="n">
        <f aca="false">INDEX(Einstellungen!$B$27:$B$50,13)</f>
        <v>1.2</v>
      </c>
      <c r="J17030" s="29" t="n">
        <f aca="false">F17030*I17030</f>
        <v>35.235186</v>
      </c>
    </row>
    <row r="17031" customFormat="false" ht="15" hidden="false" customHeight="false" outlineLevel="0" collapsed="false">
      <c r="A17031" s="28" t="n">
        <v>46290</v>
      </c>
      <c r="B17031" s="21" t="s">
        <v>125</v>
      </c>
      <c r="C17031" s="21" t="s">
        <v>137</v>
      </c>
      <c r="D17031" s="29" t="n">
        <v>30.11</v>
      </c>
      <c r="E17031" s="29" t="n">
        <f aca="false">D17031/10</f>
        <v>3.011</v>
      </c>
      <c r="F17031" s="29" t="n">
        <f aca="false">(E17031+Einstellungen!$B$20)*(1+Einstellungen!$B$10)</f>
        <v>25.78373</v>
      </c>
      <c r="G17031" s="21" t="str">
        <f aca="false">IF(F17031&lt;Einstellungen!$B$5,"ja","nein")</f>
        <v>ja</v>
      </c>
      <c r="H17031" s="21" t="s">
        <v>36</v>
      </c>
      <c r="I17031" s="29" t="n">
        <f aca="false">INDEX(Einstellungen!$B$27:$B$50,14)</f>
        <v>1.15</v>
      </c>
      <c r="J17031" s="29" t="n">
        <f aca="false">F17031*I17031</f>
        <v>29.6512895</v>
      </c>
    </row>
    <row r="17032" customFormat="false" ht="15" hidden="false" customHeight="false" outlineLevel="0" collapsed="false">
      <c r="A17032" s="28" t="n">
        <v>46290</v>
      </c>
      <c r="B17032" s="21" t="s">
        <v>126</v>
      </c>
      <c r="C17032" s="21" t="s">
        <v>137</v>
      </c>
      <c r="D17032" s="29" t="n">
        <v>39.888</v>
      </c>
      <c r="E17032" s="29" t="n">
        <f aca="false">D17032/10</f>
        <v>3.9888</v>
      </c>
      <c r="F17032" s="29" t="n">
        <f aca="false">(E17032+Einstellungen!$B$20)*(1+Einstellungen!$B$10)</f>
        <v>26.947312</v>
      </c>
      <c r="G17032" s="21" t="str">
        <f aca="false">IF(F17032&lt;Einstellungen!$B$5,"ja","nein")</f>
        <v>ja</v>
      </c>
      <c r="H17032" s="21" t="s">
        <v>36</v>
      </c>
      <c r="I17032" s="29" t="n">
        <f aca="false">INDEX(Einstellungen!$B$27:$B$50,15)</f>
        <v>1</v>
      </c>
      <c r="J17032" s="29" t="n">
        <f aca="false">F17032*I17032</f>
        <v>26.947312</v>
      </c>
    </row>
    <row r="17033" customFormat="false" ht="15" hidden="false" customHeight="false" outlineLevel="0" collapsed="false">
      <c r="A17033" s="28" t="n">
        <v>46290</v>
      </c>
      <c r="B17033" s="21" t="s">
        <v>127</v>
      </c>
      <c r="C17033" s="21" t="s">
        <v>137</v>
      </c>
      <c r="D17033" s="29" t="n">
        <v>87.043</v>
      </c>
      <c r="E17033" s="29" t="n">
        <f aca="false">D17033/10</f>
        <v>8.7043</v>
      </c>
      <c r="F17033" s="29" t="n">
        <f aca="false">(E17033+Einstellungen!$B$20)*(1+Einstellungen!$B$10)</f>
        <v>32.558757</v>
      </c>
      <c r="G17033" s="21" t="str">
        <f aca="false">IF(F17033&lt;Einstellungen!$B$5,"ja","nein")</f>
        <v>nein</v>
      </c>
      <c r="H17033" s="21" t="s">
        <v>36</v>
      </c>
      <c r="I17033" s="29" t="n">
        <f aca="false">INDEX(Einstellungen!$B$27:$B$50,16)</f>
        <v>0.95</v>
      </c>
      <c r="J17033" s="29" t="n">
        <f aca="false">F17033*I17033</f>
        <v>30.93081915</v>
      </c>
    </row>
    <row r="17034" customFormat="false" ht="15" hidden="false" customHeight="false" outlineLevel="0" collapsed="false">
      <c r="A17034" s="28" t="n">
        <v>46290</v>
      </c>
      <c r="B17034" s="21" t="s">
        <v>128</v>
      </c>
      <c r="C17034" s="21" t="s">
        <v>137</v>
      </c>
      <c r="D17034" s="29" t="n">
        <v>154.515</v>
      </c>
      <c r="E17034" s="29" t="n">
        <f aca="false">D17034/10</f>
        <v>15.4515</v>
      </c>
      <c r="F17034" s="29" t="n">
        <f aca="false">(E17034+Einstellungen!$B$20)*(1+Einstellungen!$B$10)</f>
        <v>40.587925</v>
      </c>
      <c r="G17034" s="21" t="str">
        <f aca="false">IF(F17034&lt;Einstellungen!$B$5,"ja","nein")</f>
        <v>nein</v>
      </c>
      <c r="H17034" s="21" t="s">
        <v>36</v>
      </c>
      <c r="I17034" s="29" t="n">
        <f aca="false">INDEX(Einstellungen!$B$27:$B$50,17)</f>
        <v>0.95</v>
      </c>
      <c r="J17034" s="29" t="n">
        <f aca="false">F17034*I17034</f>
        <v>38.55852875</v>
      </c>
    </row>
    <row r="17035" customFormat="false" ht="15" hidden="false" customHeight="false" outlineLevel="0" collapsed="false">
      <c r="A17035" s="28" t="n">
        <v>46290</v>
      </c>
      <c r="B17035" s="21" t="s">
        <v>129</v>
      </c>
      <c r="C17035" s="21" t="s">
        <v>137</v>
      </c>
      <c r="D17035" s="29" t="n">
        <v>198.995</v>
      </c>
      <c r="E17035" s="29" t="n">
        <f aca="false">D17035/10</f>
        <v>19.8995</v>
      </c>
      <c r="F17035" s="29" t="n">
        <f aca="false">(E17035+Einstellungen!$B$20)*(1+Einstellungen!$B$10)</f>
        <v>45.881045</v>
      </c>
      <c r="G17035" s="21" t="str">
        <f aca="false">IF(F17035&lt;Einstellungen!$B$5,"ja","nein")</f>
        <v>nein</v>
      </c>
      <c r="H17035" s="21" t="s">
        <v>36</v>
      </c>
      <c r="I17035" s="29" t="n">
        <f aca="false">INDEX(Einstellungen!$B$27:$B$50,18)</f>
        <v>1.1</v>
      </c>
      <c r="J17035" s="29" t="n">
        <f aca="false">F17035*I17035</f>
        <v>50.4691495</v>
      </c>
    </row>
    <row r="17036" customFormat="false" ht="15" hidden="false" customHeight="false" outlineLevel="0" collapsed="false">
      <c r="A17036" s="28" t="n">
        <v>46290</v>
      </c>
      <c r="B17036" s="21" t="s">
        <v>130</v>
      </c>
      <c r="C17036" s="21" t="s">
        <v>137</v>
      </c>
      <c r="D17036" s="29" t="n">
        <v>241.425</v>
      </c>
      <c r="E17036" s="29" t="n">
        <f aca="false">D17036/10</f>
        <v>24.1425</v>
      </c>
      <c r="F17036" s="29" t="n">
        <f aca="false">(E17036+Einstellungen!$B$20)*(1+Einstellungen!$B$10)</f>
        <v>50.930215</v>
      </c>
      <c r="G17036" s="21" t="str">
        <f aca="false">IF(F17036&lt;Einstellungen!$B$5,"ja","nein")</f>
        <v>nein</v>
      </c>
      <c r="H17036" s="21" t="s">
        <v>36</v>
      </c>
      <c r="I17036" s="29" t="n">
        <f aca="false">INDEX(Einstellungen!$B$27:$B$50,19)</f>
        <v>1.35</v>
      </c>
      <c r="J17036" s="29" t="n">
        <f aca="false">F17036*I17036</f>
        <v>68.75579025</v>
      </c>
    </row>
    <row r="17037" customFormat="false" ht="15" hidden="false" customHeight="false" outlineLevel="0" collapsed="false">
      <c r="A17037" s="28" t="n">
        <v>46290</v>
      </c>
      <c r="B17037" s="21" t="s">
        <v>131</v>
      </c>
      <c r="C17037" s="21" t="s">
        <v>137</v>
      </c>
      <c r="D17037" s="29" t="n">
        <v>303.428</v>
      </c>
      <c r="E17037" s="29" t="n">
        <f aca="false">D17037/10</f>
        <v>30.3428</v>
      </c>
      <c r="F17037" s="29" t="n">
        <f aca="false">(E17037+Einstellungen!$B$20)*(1+Einstellungen!$B$10)</f>
        <v>58.308572</v>
      </c>
      <c r="G17037" s="21" t="str">
        <f aca="false">IF(F17037&lt;Einstellungen!$B$5,"ja","nein")</f>
        <v>nein</v>
      </c>
      <c r="H17037" s="21" t="s">
        <v>36</v>
      </c>
      <c r="I17037" s="29" t="n">
        <f aca="false">INDEX(Einstellungen!$B$27:$B$50,20)</f>
        <v>1.45</v>
      </c>
      <c r="J17037" s="29" t="n">
        <f aca="false">F17037*I17037</f>
        <v>84.5474294</v>
      </c>
    </row>
    <row r="17038" customFormat="false" ht="15" hidden="false" customHeight="false" outlineLevel="0" collapsed="false">
      <c r="A17038" s="28" t="n">
        <v>46290</v>
      </c>
      <c r="B17038" s="21" t="s">
        <v>132</v>
      </c>
      <c r="C17038" s="21" t="s">
        <v>137</v>
      </c>
      <c r="D17038" s="29" t="n">
        <v>252.165</v>
      </c>
      <c r="E17038" s="29" t="n">
        <f aca="false">D17038/10</f>
        <v>25.2165</v>
      </c>
      <c r="F17038" s="29" t="n">
        <f aca="false">(E17038+Einstellungen!$B$20)*(1+Einstellungen!$B$10)</f>
        <v>52.208275</v>
      </c>
      <c r="G17038" s="21" t="str">
        <f aca="false">IF(F17038&lt;Einstellungen!$B$5,"ja","nein")</f>
        <v>nein</v>
      </c>
      <c r="H17038" s="21" t="s">
        <v>36</v>
      </c>
      <c r="I17038" s="29" t="n">
        <f aca="false">INDEX(Einstellungen!$B$27:$B$50,21)</f>
        <v>1.4</v>
      </c>
      <c r="J17038" s="29" t="n">
        <f aca="false">F17038*I17038</f>
        <v>73.091585</v>
      </c>
    </row>
    <row r="17039" customFormat="false" ht="15" hidden="false" customHeight="false" outlineLevel="0" collapsed="false">
      <c r="A17039" s="28" t="n">
        <v>46290</v>
      </c>
      <c r="B17039" s="21" t="s">
        <v>133</v>
      </c>
      <c r="C17039" s="21" t="s">
        <v>137</v>
      </c>
      <c r="D17039" s="29" t="n">
        <v>224.175</v>
      </c>
      <c r="E17039" s="29" t="n">
        <f aca="false">D17039/10</f>
        <v>22.4175</v>
      </c>
      <c r="F17039" s="29" t="n">
        <f aca="false">(E17039+Einstellungen!$B$20)*(1+Einstellungen!$B$10)</f>
        <v>48.877465</v>
      </c>
      <c r="G17039" s="21" t="str">
        <f aca="false">IF(F17039&lt;Einstellungen!$B$5,"ja","nein")</f>
        <v>nein</v>
      </c>
      <c r="H17039" s="21" t="s">
        <v>36</v>
      </c>
      <c r="I17039" s="29" t="n">
        <f aca="false">INDEX(Einstellungen!$B$27:$B$50,22)</f>
        <v>1.25</v>
      </c>
      <c r="J17039" s="29" t="n">
        <f aca="false">F17039*I17039</f>
        <v>61.09683125</v>
      </c>
    </row>
    <row r="17040" customFormat="false" ht="15" hidden="false" customHeight="false" outlineLevel="0" collapsed="false">
      <c r="A17040" s="28" t="n">
        <v>46290</v>
      </c>
      <c r="B17040" s="21" t="s">
        <v>134</v>
      </c>
      <c r="C17040" s="21" t="s">
        <v>137</v>
      </c>
      <c r="D17040" s="29" t="n">
        <v>206.353</v>
      </c>
      <c r="E17040" s="29" t="n">
        <f aca="false">D17040/10</f>
        <v>20.6353</v>
      </c>
      <c r="F17040" s="29" t="n">
        <f aca="false">(E17040+Einstellungen!$B$20)*(1+Einstellungen!$B$10)</f>
        <v>46.756647</v>
      </c>
      <c r="G17040" s="21" t="str">
        <f aca="false">IF(F17040&lt;Einstellungen!$B$5,"ja","nein")</f>
        <v>nein</v>
      </c>
      <c r="H17040" s="21" t="s">
        <v>36</v>
      </c>
      <c r="I17040" s="29" t="n">
        <f aca="false">INDEX(Einstellungen!$B$27:$B$50,23)</f>
        <v>1.05</v>
      </c>
      <c r="J17040" s="29" t="n">
        <f aca="false">F17040*I17040</f>
        <v>49.09447935</v>
      </c>
    </row>
    <row r="17041" customFormat="false" ht="15" hidden="false" customHeight="false" outlineLevel="0" collapsed="false">
      <c r="A17041" s="28" t="n">
        <v>46290</v>
      </c>
      <c r="B17041" s="21" t="s">
        <v>135</v>
      </c>
      <c r="C17041" s="21" t="s">
        <v>137</v>
      </c>
      <c r="D17041" s="29" t="n">
        <v>186.76</v>
      </c>
      <c r="E17041" s="29" t="n">
        <f aca="false">D17041/10</f>
        <v>18.676</v>
      </c>
      <c r="F17041" s="29" t="n">
        <f aca="false">(E17041+Einstellungen!$B$20)*(1+Einstellungen!$B$10)</f>
        <v>44.42508</v>
      </c>
      <c r="G17041" s="21" t="str">
        <f aca="false">IF(F17041&lt;Einstellungen!$B$5,"ja","nein")</f>
        <v>nein</v>
      </c>
      <c r="H17041" s="21" t="s">
        <v>36</v>
      </c>
      <c r="I17041" s="29" t="n">
        <f aca="false">INDEX(Einstellungen!$B$27:$B$50,24)</f>
        <v>0.8</v>
      </c>
      <c r="J17041" s="29" t="n">
        <f aca="false">F17041*I17041</f>
        <v>35.540064</v>
      </c>
    </row>
    <row r="17042" customFormat="false" ht="15" hidden="false" customHeight="false" outlineLevel="0" collapsed="false">
      <c r="A17042" s="28" t="n">
        <v>46291</v>
      </c>
      <c r="B17042" s="21" t="s">
        <v>111</v>
      </c>
      <c r="C17042" s="21" t="s">
        <v>138</v>
      </c>
      <c r="D17042" s="29" t="n">
        <v>196.295</v>
      </c>
      <c r="E17042" s="29" t="n">
        <f aca="false">D17042/10</f>
        <v>19.6295</v>
      </c>
      <c r="F17042" s="29" t="n">
        <f aca="false">(E17042+Einstellungen!$B$20)*(1+Einstellungen!$B$10)</f>
        <v>45.559745</v>
      </c>
      <c r="G17042" s="21" t="str">
        <f aca="false">IF(F17042&lt;Einstellungen!$B$5,"ja","nein")</f>
        <v>nein</v>
      </c>
      <c r="H17042" s="21" t="s">
        <v>36</v>
      </c>
      <c r="I17042" s="29" t="n">
        <f aca="false">INDEX(Einstellungen!$B$27:$B$50,1)</f>
        <v>0.6</v>
      </c>
      <c r="J17042" s="29" t="n">
        <f aca="false">F17042*I17042</f>
        <v>27.335847</v>
      </c>
    </row>
    <row r="17043" customFormat="false" ht="15" hidden="false" customHeight="false" outlineLevel="0" collapsed="false">
      <c r="A17043" s="28" t="n">
        <v>46291</v>
      </c>
      <c r="B17043" s="21" t="s">
        <v>113</v>
      </c>
      <c r="C17043" s="21" t="s">
        <v>138</v>
      </c>
      <c r="D17043" s="29" t="n">
        <v>184.032</v>
      </c>
      <c r="E17043" s="29" t="n">
        <f aca="false">D17043/10</f>
        <v>18.4032</v>
      </c>
      <c r="F17043" s="29" t="n">
        <f aca="false">(E17043+Einstellungen!$B$20)*(1+Einstellungen!$B$10)</f>
        <v>44.100448</v>
      </c>
      <c r="G17043" s="21" t="str">
        <f aca="false">IF(F17043&lt;Einstellungen!$B$5,"ja","nein")</f>
        <v>nein</v>
      </c>
      <c r="H17043" s="21" t="s">
        <v>36</v>
      </c>
      <c r="I17043" s="29" t="n">
        <f aca="false">INDEX(Einstellungen!$B$27:$B$50,2)</f>
        <v>0.5</v>
      </c>
      <c r="J17043" s="29" t="n">
        <f aca="false">F17043*I17043</f>
        <v>22.050224</v>
      </c>
    </row>
    <row r="17044" customFormat="false" ht="15" hidden="false" customHeight="false" outlineLevel="0" collapsed="false">
      <c r="A17044" s="28" t="n">
        <v>46291</v>
      </c>
      <c r="B17044" s="21" t="s">
        <v>114</v>
      </c>
      <c r="C17044" s="21" t="s">
        <v>138</v>
      </c>
      <c r="D17044" s="29" t="n">
        <v>175.093</v>
      </c>
      <c r="E17044" s="29" t="n">
        <f aca="false">D17044/10</f>
        <v>17.5093</v>
      </c>
      <c r="F17044" s="29" t="n">
        <f aca="false">(E17044+Einstellungen!$B$20)*(1+Einstellungen!$B$10)</f>
        <v>43.036707</v>
      </c>
      <c r="G17044" s="21" t="str">
        <f aca="false">IF(F17044&lt;Einstellungen!$B$5,"ja","nein")</f>
        <v>nein</v>
      </c>
      <c r="H17044" s="21" t="s">
        <v>36</v>
      </c>
      <c r="I17044" s="29" t="n">
        <f aca="false">INDEX(Einstellungen!$B$27:$B$50,3)</f>
        <v>0.45</v>
      </c>
      <c r="J17044" s="29" t="n">
        <f aca="false">F17044*I17044</f>
        <v>19.36651815</v>
      </c>
    </row>
    <row r="17045" customFormat="false" ht="15" hidden="false" customHeight="false" outlineLevel="0" collapsed="false">
      <c r="A17045" s="28" t="n">
        <v>46291</v>
      </c>
      <c r="B17045" s="21" t="s">
        <v>115</v>
      </c>
      <c r="C17045" s="21" t="s">
        <v>138</v>
      </c>
      <c r="D17045" s="29" t="n">
        <v>163.553</v>
      </c>
      <c r="E17045" s="29" t="n">
        <f aca="false">D17045/10</f>
        <v>16.3553</v>
      </c>
      <c r="F17045" s="29" t="n">
        <f aca="false">(E17045+Einstellungen!$B$20)*(1+Einstellungen!$B$10)</f>
        <v>41.663447</v>
      </c>
      <c r="G17045" s="21" t="str">
        <f aca="false">IF(F17045&lt;Einstellungen!$B$5,"ja","nein")</f>
        <v>nein</v>
      </c>
      <c r="H17045" s="21" t="s">
        <v>36</v>
      </c>
      <c r="I17045" s="29" t="n">
        <f aca="false">INDEX(Einstellungen!$B$27:$B$50,4)</f>
        <v>0.45</v>
      </c>
      <c r="J17045" s="29" t="n">
        <f aca="false">F17045*I17045</f>
        <v>18.74855115</v>
      </c>
    </row>
    <row r="17046" customFormat="false" ht="15" hidden="false" customHeight="false" outlineLevel="0" collapsed="false">
      <c r="A17046" s="28" t="n">
        <v>46291</v>
      </c>
      <c r="B17046" s="21" t="s">
        <v>116</v>
      </c>
      <c r="C17046" s="21" t="s">
        <v>138</v>
      </c>
      <c r="D17046" s="29" t="n">
        <v>160.755</v>
      </c>
      <c r="E17046" s="29" t="n">
        <f aca="false">D17046/10</f>
        <v>16.0755</v>
      </c>
      <c r="F17046" s="29" t="n">
        <f aca="false">(E17046+Einstellungen!$B$20)*(1+Einstellungen!$B$10)</f>
        <v>41.330485</v>
      </c>
      <c r="G17046" s="21" t="str">
        <f aca="false">IF(F17046&lt;Einstellungen!$B$5,"ja","nein")</f>
        <v>nein</v>
      </c>
      <c r="H17046" s="21" t="s">
        <v>36</v>
      </c>
      <c r="I17046" s="29" t="n">
        <f aca="false">INDEX(Einstellungen!$B$27:$B$50,5)</f>
        <v>0.45</v>
      </c>
      <c r="J17046" s="29" t="n">
        <f aca="false">F17046*I17046</f>
        <v>18.59871825</v>
      </c>
    </row>
    <row r="17047" customFormat="false" ht="15" hidden="false" customHeight="false" outlineLevel="0" collapsed="false">
      <c r="A17047" s="28" t="n">
        <v>46291</v>
      </c>
      <c r="B17047" s="21" t="s">
        <v>117</v>
      </c>
      <c r="C17047" s="21" t="s">
        <v>138</v>
      </c>
      <c r="D17047" s="29" t="n">
        <v>160.545</v>
      </c>
      <c r="E17047" s="29" t="n">
        <f aca="false">D17047/10</f>
        <v>16.0545</v>
      </c>
      <c r="F17047" s="29" t="n">
        <f aca="false">(E17047+Einstellungen!$B$20)*(1+Einstellungen!$B$10)</f>
        <v>41.305495</v>
      </c>
      <c r="G17047" s="21" t="str">
        <f aca="false">IF(F17047&lt;Einstellungen!$B$5,"ja","nein")</f>
        <v>nein</v>
      </c>
      <c r="H17047" s="21" t="s">
        <v>36</v>
      </c>
      <c r="I17047" s="29" t="n">
        <f aca="false">INDEX(Einstellungen!$B$27:$B$50,6)</f>
        <v>0.5</v>
      </c>
      <c r="J17047" s="29" t="n">
        <f aca="false">F17047*I17047</f>
        <v>20.6527475</v>
      </c>
    </row>
    <row r="17048" customFormat="false" ht="15" hidden="false" customHeight="false" outlineLevel="0" collapsed="false">
      <c r="A17048" s="28" t="n">
        <v>46291</v>
      </c>
      <c r="B17048" s="21" t="s">
        <v>118</v>
      </c>
      <c r="C17048" s="21" t="s">
        <v>138</v>
      </c>
      <c r="D17048" s="29" t="n">
        <v>178.738</v>
      </c>
      <c r="E17048" s="29" t="n">
        <f aca="false">D17048/10</f>
        <v>17.8738</v>
      </c>
      <c r="F17048" s="29" t="n">
        <f aca="false">(E17048+Einstellungen!$B$20)*(1+Einstellungen!$B$10)</f>
        <v>43.470462</v>
      </c>
      <c r="G17048" s="21" t="str">
        <f aca="false">IF(F17048&lt;Einstellungen!$B$5,"ja","nein")</f>
        <v>nein</v>
      </c>
      <c r="H17048" s="21" t="s">
        <v>36</v>
      </c>
      <c r="I17048" s="29" t="n">
        <f aca="false">INDEX(Einstellungen!$B$27:$B$50,7)</f>
        <v>0.7</v>
      </c>
      <c r="J17048" s="29" t="n">
        <f aca="false">F17048*I17048</f>
        <v>30.4293234</v>
      </c>
    </row>
    <row r="17049" customFormat="false" ht="15" hidden="false" customHeight="false" outlineLevel="0" collapsed="false">
      <c r="A17049" s="28" t="n">
        <v>46291</v>
      </c>
      <c r="B17049" s="21" t="s">
        <v>119</v>
      </c>
      <c r="C17049" s="21" t="s">
        <v>138</v>
      </c>
      <c r="D17049" s="29" t="n">
        <v>194.31</v>
      </c>
      <c r="E17049" s="29" t="n">
        <f aca="false">D17049/10</f>
        <v>19.431</v>
      </c>
      <c r="F17049" s="29" t="n">
        <f aca="false">(E17049+Einstellungen!$B$20)*(1+Einstellungen!$B$10)</f>
        <v>45.32353</v>
      </c>
      <c r="G17049" s="21" t="str">
        <f aca="false">IF(F17049&lt;Einstellungen!$B$5,"ja","nein")</f>
        <v>nein</v>
      </c>
      <c r="H17049" s="21" t="s">
        <v>36</v>
      </c>
      <c r="I17049" s="29" t="n">
        <f aca="false">INDEX(Einstellungen!$B$27:$B$50,8)</f>
        <v>0.95</v>
      </c>
      <c r="J17049" s="29" t="n">
        <f aca="false">F17049*I17049</f>
        <v>43.0573535</v>
      </c>
    </row>
    <row r="17050" customFormat="false" ht="15" hidden="false" customHeight="false" outlineLevel="0" collapsed="false">
      <c r="A17050" s="28" t="n">
        <v>46291</v>
      </c>
      <c r="B17050" s="21" t="s">
        <v>120</v>
      </c>
      <c r="C17050" s="21" t="s">
        <v>138</v>
      </c>
      <c r="D17050" s="29" t="n">
        <v>191.918</v>
      </c>
      <c r="E17050" s="29" t="n">
        <f aca="false">D17050/10</f>
        <v>19.1918</v>
      </c>
      <c r="F17050" s="29" t="n">
        <f aca="false">(E17050+Einstellungen!$B$20)*(1+Einstellungen!$B$10)</f>
        <v>45.038882</v>
      </c>
      <c r="G17050" s="21" t="str">
        <f aca="false">IF(F17050&lt;Einstellungen!$B$5,"ja","nein")</f>
        <v>nein</v>
      </c>
      <c r="H17050" s="21" t="s">
        <v>36</v>
      </c>
      <c r="I17050" s="29" t="n">
        <f aca="false">INDEX(Einstellungen!$B$27:$B$50,9)</f>
        <v>1.05</v>
      </c>
      <c r="J17050" s="29" t="n">
        <f aca="false">F17050*I17050</f>
        <v>47.2908261</v>
      </c>
    </row>
    <row r="17051" customFormat="false" ht="15" hidden="false" customHeight="false" outlineLevel="0" collapsed="false">
      <c r="A17051" s="28" t="n">
        <v>46291</v>
      </c>
      <c r="B17051" s="21" t="s">
        <v>121</v>
      </c>
      <c r="C17051" s="21" t="s">
        <v>138</v>
      </c>
      <c r="D17051" s="29" t="n">
        <v>156.442</v>
      </c>
      <c r="E17051" s="29" t="n">
        <f aca="false">D17051/10</f>
        <v>15.6442</v>
      </c>
      <c r="F17051" s="29" t="n">
        <f aca="false">(E17051+Einstellungen!$B$20)*(1+Einstellungen!$B$10)</f>
        <v>40.817238</v>
      </c>
      <c r="G17051" s="21" t="str">
        <f aca="false">IF(F17051&lt;Einstellungen!$B$5,"ja","nein")</f>
        <v>nein</v>
      </c>
      <c r="H17051" s="21" t="s">
        <v>36</v>
      </c>
      <c r="I17051" s="29" t="n">
        <f aca="false">INDEX(Einstellungen!$B$27:$B$50,10)</f>
        <v>1.05</v>
      </c>
      <c r="J17051" s="29" t="n">
        <f aca="false">F17051*I17051</f>
        <v>42.8580999</v>
      </c>
    </row>
    <row r="17052" customFormat="false" ht="15" hidden="false" customHeight="false" outlineLevel="0" collapsed="false">
      <c r="A17052" s="28" t="n">
        <v>46291</v>
      </c>
      <c r="B17052" s="21" t="s">
        <v>122</v>
      </c>
      <c r="C17052" s="21" t="s">
        <v>138</v>
      </c>
      <c r="D17052" s="29" t="n">
        <v>111.99</v>
      </c>
      <c r="E17052" s="29" t="n">
        <f aca="false">D17052/10</f>
        <v>11.199</v>
      </c>
      <c r="F17052" s="29" t="n">
        <f aca="false">(E17052+Einstellungen!$B$20)*(1+Einstellungen!$B$10)</f>
        <v>35.52745</v>
      </c>
      <c r="G17052" s="21" t="str">
        <f aca="false">IF(F17052&lt;Einstellungen!$B$5,"ja","nein")</f>
        <v>nein</v>
      </c>
      <c r="H17052" s="21" t="s">
        <v>36</v>
      </c>
      <c r="I17052" s="29" t="n">
        <f aca="false">INDEX(Einstellungen!$B$27:$B$50,11)</f>
        <v>1.05</v>
      </c>
      <c r="J17052" s="29" t="n">
        <f aca="false">F17052*I17052</f>
        <v>37.3038225</v>
      </c>
    </row>
    <row r="17053" customFormat="false" ht="15" hidden="false" customHeight="false" outlineLevel="0" collapsed="false">
      <c r="A17053" s="28" t="n">
        <v>46291</v>
      </c>
      <c r="B17053" s="21" t="s">
        <v>123</v>
      </c>
      <c r="C17053" s="21" t="s">
        <v>138</v>
      </c>
      <c r="D17053" s="29" t="n">
        <v>53.102</v>
      </c>
      <c r="E17053" s="29" t="n">
        <f aca="false">D17053/10</f>
        <v>5.3102</v>
      </c>
      <c r="F17053" s="29" t="n">
        <f aca="false">(E17053+Einstellungen!$B$20)*(1+Einstellungen!$B$10)</f>
        <v>28.519778</v>
      </c>
      <c r="G17053" s="21" t="str">
        <f aca="false">IF(F17053&lt;Einstellungen!$B$5,"ja","nein")</f>
        <v>ja</v>
      </c>
      <c r="H17053" s="21" t="s">
        <v>36</v>
      </c>
      <c r="I17053" s="29" t="n">
        <f aca="false">INDEX(Einstellungen!$B$27:$B$50,12)</f>
        <v>1.1</v>
      </c>
      <c r="J17053" s="29" t="n">
        <f aca="false">F17053*I17053</f>
        <v>31.3717558</v>
      </c>
    </row>
    <row r="17054" customFormat="false" ht="15" hidden="false" customHeight="false" outlineLevel="0" collapsed="false">
      <c r="A17054" s="28" t="n">
        <v>46291</v>
      </c>
      <c r="B17054" s="21" t="s">
        <v>124</v>
      </c>
      <c r="C17054" s="21" t="s">
        <v>138</v>
      </c>
      <c r="D17054" s="29" t="n">
        <v>11.005</v>
      </c>
      <c r="E17054" s="29" t="n">
        <f aca="false">D17054/10</f>
        <v>1.1005</v>
      </c>
      <c r="F17054" s="29" t="n">
        <f aca="false">(E17054+Einstellungen!$B$20)*(1+Einstellungen!$B$10)</f>
        <v>23.510235</v>
      </c>
      <c r="G17054" s="21" t="str">
        <f aca="false">IF(F17054&lt;Einstellungen!$B$5,"ja","nein")</f>
        <v>ja</v>
      </c>
      <c r="H17054" s="21" t="s">
        <v>36</v>
      </c>
      <c r="I17054" s="29" t="n">
        <f aca="false">INDEX(Einstellungen!$B$27:$B$50,13)</f>
        <v>1.2</v>
      </c>
      <c r="J17054" s="29" t="n">
        <f aca="false">F17054*I17054</f>
        <v>28.212282</v>
      </c>
    </row>
    <row r="17055" customFormat="false" ht="15" hidden="false" customHeight="false" outlineLevel="0" collapsed="false">
      <c r="A17055" s="28" t="n">
        <v>46291</v>
      </c>
      <c r="B17055" s="21" t="s">
        <v>125</v>
      </c>
      <c r="C17055" s="21" t="s">
        <v>138</v>
      </c>
      <c r="D17055" s="29" t="n">
        <v>3.305</v>
      </c>
      <c r="E17055" s="29" t="n">
        <f aca="false">D17055/10</f>
        <v>0.3305</v>
      </c>
      <c r="F17055" s="29" t="n">
        <f aca="false">(E17055+Einstellungen!$B$20)*(1+Einstellungen!$B$10)</f>
        <v>22.593935</v>
      </c>
      <c r="G17055" s="21" t="str">
        <f aca="false">IF(F17055&lt;Einstellungen!$B$5,"ja","nein")</f>
        <v>ja</v>
      </c>
      <c r="H17055" s="21" t="s">
        <v>36</v>
      </c>
      <c r="I17055" s="29" t="n">
        <f aca="false">INDEX(Einstellungen!$B$27:$B$50,14)</f>
        <v>1.15</v>
      </c>
      <c r="J17055" s="29" t="n">
        <f aca="false">F17055*I17055</f>
        <v>25.98302525</v>
      </c>
    </row>
    <row r="17056" customFormat="false" ht="15" hidden="false" customHeight="false" outlineLevel="0" collapsed="false">
      <c r="A17056" s="28" t="n">
        <v>46291</v>
      </c>
      <c r="B17056" s="21" t="s">
        <v>126</v>
      </c>
      <c r="C17056" s="21" t="s">
        <v>138</v>
      </c>
      <c r="D17056" s="29" t="n">
        <v>18.45</v>
      </c>
      <c r="E17056" s="29" t="n">
        <f aca="false">D17056/10</f>
        <v>1.845</v>
      </c>
      <c r="F17056" s="29" t="n">
        <f aca="false">(E17056+Einstellungen!$B$20)*(1+Einstellungen!$B$10)</f>
        <v>24.39619</v>
      </c>
      <c r="G17056" s="21" t="str">
        <f aca="false">IF(F17056&lt;Einstellungen!$B$5,"ja","nein")</f>
        <v>ja</v>
      </c>
      <c r="H17056" s="21" t="s">
        <v>36</v>
      </c>
      <c r="I17056" s="29" t="n">
        <f aca="false">INDEX(Einstellungen!$B$27:$B$50,15)</f>
        <v>1</v>
      </c>
      <c r="J17056" s="29" t="n">
        <f aca="false">F17056*I17056</f>
        <v>24.39619</v>
      </c>
    </row>
    <row r="17057" customFormat="false" ht="15" hidden="false" customHeight="false" outlineLevel="0" collapsed="false">
      <c r="A17057" s="28" t="n">
        <v>46291</v>
      </c>
      <c r="B17057" s="21" t="s">
        <v>127</v>
      </c>
      <c r="C17057" s="21" t="s">
        <v>138</v>
      </c>
      <c r="D17057" s="29" t="n">
        <v>51.525</v>
      </c>
      <c r="E17057" s="29" t="n">
        <f aca="false">D17057/10</f>
        <v>5.1525</v>
      </c>
      <c r="F17057" s="29" t="n">
        <f aca="false">(E17057+Einstellungen!$B$20)*(1+Einstellungen!$B$10)</f>
        <v>28.332115</v>
      </c>
      <c r="G17057" s="21" t="str">
        <f aca="false">IF(F17057&lt;Einstellungen!$B$5,"ja","nein")</f>
        <v>ja</v>
      </c>
      <c r="H17057" s="21" t="s">
        <v>36</v>
      </c>
      <c r="I17057" s="29" t="n">
        <f aca="false">INDEX(Einstellungen!$B$27:$B$50,16)</f>
        <v>0.95</v>
      </c>
      <c r="J17057" s="29" t="n">
        <f aca="false">F17057*I17057</f>
        <v>26.91550925</v>
      </c>
    </row>
    <row r="17058" customFormat="false" ht="15" hidden="false" customHeight="false" outlineLevel="0" collapsed="false">
      <c r="A17058" s="28" t="n">
        <v>46291</v>
      </c>
      <c r="B17058" s="21" t="s">
        <v>128</v>
      </c>
      <c r="C17058" s="21" t="s">
        <v>138</v>
      </c>
      <c r="D17058" s="29" t="n">
        <v>127.392</v>
      </c>
      <c r="E17058" s="29" t="n">
        <f aca="false">D17058/10</f>
        <v>12.7392</v>
      </c>
      <c r="F17058" s="29" t="n">
        <f aca="false">(E17058+Einstellungen!$B$20)*(1+Einstellungen!$B$10)</f>
        <v>37.360288</v>
      </c>
      <c r="G17058" s="21" t="str">
        <f aca="false">IF(F17058&lt;Einstellungen!$B$5,"ja","nein")</f>
        <v>nein</v>
      </c>
      <c r="H17058" s="21" t="s">
        <v>36</v>
      </c>
      <c r="I17058" s="29" t="n">
        <f aca="false">INDEX(Einstellungen!$B$27:$B$50,17)</f>
        <v>0.95</v>
      </c>
      <c r="J17058" s="29" t="n">
        <f aca="false">F17058*I17058</f>
        <v>35.4922736</v>
      </c>
    </row>
    <row r="17059" customFormat="false" ht="15" hidden="false" customHeight="false" outlineLevel="0" collapsed="false">
      <c r="A17059" s="28" t="n">
        <v>46291</v>
      </c>
      <c r="B17059" s="21" t="s">
        <v>129</v>
      </c>
      <c r="C17059" s="21" t="s">
        <v>138</v>
      </c>
      <c r="D17059" s="29" t="n">
        <v>191.882</v>
      </c>
      <c r="E17059" s="29" t="n">
        <f aca="false">D17059/10</f>
        <v>19.1882</v>
      </c>
      <c r="F17059" s="29" t="n">
        <f aca="false">(E17059+Einstellungen!$B$20)*(1+Einstellungen!$B$10)</f>
        <v>45.034598</v>
      </c>
      <c r="G17059" s="21" t="str">
        <f aca="false">IF(F17059&lt;Einstellungen!$B$5,"ja","nein")</f>
        <v>nein</v>
      </c>
      <c r="H17059" s="21" t="s">
        <v>36</v>
      </c>
      <c r="I17059" s="29" t="n">
        <f aca="false">INDEX(Einstellungen!$B$27:$B$50,18)</f>
        <v>1.1</v>
      </c>
      <c r="J17059" s="29" t="n">
        <f aca="false">F17059*I17059</f>
        <v>49.5380578</v>
      </c>
    </row>
    <row r="17060" customFormat="false" ht="15" hidden="false" customHeight="false" outlineLevel="0" collapsed="false">
      <c r="A17060" s="28" t="n">
        <v>46291</v>
      </c>
      <c r="B17060" s="21" t="s">
        <v>130</v>
      </c>
      <c r="C17060" s="21" t="s">
        <v>138</v>
      </c>
      <c r="D17060" s="29" t="n">
        <v>214.365</v>
      </c>
      <c r="E17060" s="29" t="n">
        <f aca="false">D17060/10</f>
        <v>21.4365</v>
      </c>
      <c r="F17060" s="29" t="n">
        <f aca="false">(E17060+Einstellungen!$B$20)*(1+Einstellungen!$B$10)</f>
        <v>47.710075</v>
      </c>
      <c r="G17060" s="21" t="str">
        <f aca="false">IF(F17060&lt;Einstellungen!$B$5,"ja","nein")</f>
        <v>nein</v>
      </c>
      <c r="H17060" s="21" t="s">
        <v>36</v>
      </c>
      <c r="I17060" s="29" t="n">
        <f aca="false">INDEX(Einstellungen!$B$27:$B$50,19)</f>
        <v>1.35</v>
      </c>
      <c r="J17060" s="29" t="n">
        <f aca="false">F17060*I17060</f>
        <v>64.40860125</v>
      </c>
    </row>
    <row r="17061" customFormat="false" ht="15" hidden="false" customHeight="false" outlineLevel="0" collapsed="false">
      <c r="A17061" s="28" t="n">
        <v>46291</v>
      </c>
      <c r="B17061" s="21" t="s">
        <v>131</v>
      </c>
      <c r="C17061" s="21" t="s">
        <v>138</v>
      </c>
      <c r="D17061" s="29" t="n">
        <v>236.788</v>
      </c>
      <c r="E17061" s="29" t="n">
        <f aca="false">D17061/10</f>
        <v>23.6788</v>
      </c>
      <c r="F17061" s="29" t="n">
        <f aca="false">(E17061+Einstellungen!$B$20)*(1+Einstellungen!$B$10)</f>
        <v>50.378412</v>
      </c>
      <c r="G17061" s="21" t="str">
        <f aca="false">IF(F17061&lt;Einstellungen!$B$5,"ja","nein")</f>
        <v>nein</v>
      </c>
      <c r="H17061" s="21" t="s">
        <v>36</v>
      </c>
      <c r="I17061" s="29" t="n">
        <f aca="false">INDEX(Einstellungen!$B$27:$B$50,20)</f>
        <v>1.45</v>
      </c>
      <c r="J17061" s="29" t="n">
        <f aca="false">F17061*I17061</f>
        <v>73.0486974</v>
      </c>
    </row>
    <row r="17062" customFormat="false" ht="15" hidden="false" customHeight="false" outlineLevel="0" collapsed="false">
      <c r="A17062" s="28" t="n">
        <v>46291</v>
      </c>
      <c r="B17062" s="21" t="s">
        <v>132</v>
      </c>
      <c r="C17062" s="21" t="s">
        <v>138</v>
      </c>
      <c r="D17062" s="29" t="n">
        <v>226.36</v>
      </c>
      <c r="E17062" s="29" t="n">
        <f aca="false">D17062/10</f>
        <v>22.636</v>
      </c>
      <c r="F17062" s="29" t="n">
        <f aca="false">(E17062+Einstellungen!$B$20)*(1+Einstellungen!$B$10)</f>
        <v>49.13748</v>
      </c>
      <c r="G17062" s="21" t="str">
        <f aca="false">IF(F17062&lt;Einstellungen!$B$5,"ja","nein")</f>
        <v>nein</v>
      </c>
      <c r="H17062" s="21" t="s">
        <v>36</v>
      </c>
      <c r="I17062" s="29" t="n">
        <f aca="false">INDEX(Einstellungen!$B$27:$B$50,21)</f>
        <v>1.4</v>
      </c>
      <c r="J17062" s="29" t="n">
        <f aca="false">F17062*I17062</f>
        <v>68.792472</v>
      </c>
    </row>
    <row r="17063" customFormat="false" ht="15" hidden="false" customHeight="false" outlineLevel="0" collapsed="false">
      <c r="A17063" s="28" t="n">
        <v>46291</v>
      </c>
      <c r="B17063" s="21" t="s">
        <v>133</v>
      </c>
      <c r="C17063" s="21" t="s">
        <v>138</v>
      </c>
      <c r="D17063" s="29" t="n">
        <v>208.488</v>
      </c>
      <c r="E17063" s="29" t="n">
        <f aca="false">D17063/10</f>
        <v>20.8488</v>
      </c>
      <c r="F17063" s="29" t="n">
        <f aca="false">(E17063+Einstellungen!$B$20)*(1+Einstellungen!$B$10)</f>
        <v>47.010712</v>
      </c>
      <c r="G17063" s="21" t="str">
        <f aca="false">IF(F17063&lt;Einstellungen!$B$5,"ja","nein")</f>
        <v>nein</v>
      </c>
      <c r="H17063" s="21" t="s">
        <v>36</v>
      </c>
      <c r="I17063" s="29" t="n">
        <f aca="false">INDEX(Einstellungen!$B$27:$B$50,22)</f>
        <v>1.25</v>
      </c>
      <c r="J17063" s="29" t="n">
        <f aca="false">F17063*I17063</f>
        <v>58.76339</v>
      </c>
    </row>
    <row r="17064" customFormat="false" ht="15" hidden="false" customHeight="false" outlineLevel="0" collapsed="false">
      <c r="A17064" s="28" t="n">
        <v>46291</v>
      </c>
      <c r="B17064" s="21" t="s">
        <v>134</v>
      </c>
      <c r="C17064" s="21" t="s">
        <v>138</v>
      </c>
      <c r="D17064" s="29" t="n">
        <v>199.31</v>
      </c>
      <c r="E17064" s="29" t="n">
        <f aca="false">D17064/10</f>
        <v>19.931</v>
      </c>
      <c r="F17064" s="29" t="n">
        <f aca="false">(E17064+Einstellungen!$B$20)*(1+Einstellungen!$B$10)</f>
        <v>45.91853</v>
      </c>
      <c r="G17064" s="21" t="str">
        <f aca="false">IF(F17064&lt;Einstellungen!$B$5,"ja","nein")</f>
        <v>nein</v>
      </c>
      <c r="H17064" s="21" t="s">
        <v>36</v>
      </c>
      <c r="I17064" s="29" t="n">
        <f aca="false">INDEX(Einstellungen!$B$27:$B$50,23)</f>
        <v>1.05</v>
      </c>
      <c r="J17064" s="29" t="n">
        <f aca="false">F17064*I17064</f>
        <v>48.2144565</v>
      </c>
    </row>
    <row r="17065" customFormat="false" ht="15" hidden="false" customHeight="false" outlineLevel="0" collapsed="false">
      <c r="A17065" s="28" t="n">
        <v>46291</v>
      </c>
      <c r="B17065" s="21" t="s">
        <v>135</v>
      </c>
      <c r="C17065" s="21" t="s">
        <v>138</v>
      </c>
      <c r="D17065" s="29" t="n">
        <v>186</v>
      </c>
      <c r="E17065" s="29" t="n">
        <f aca="false">D17065/10</f>
        <v>18.6</v>
      </c>
      <c r="F17065" s="29" t="n">
        <f aca="false">(E17065+Einstellungen!$B$20)*(1+Einstellungen!$B$10)</f>
        <v>44.33464</v>
      </c>
      <c r="G17065" s="21" t="str">
        <f aca="false">IF(F17065&lt;Einstellungen!$B$5,"ja","nein")</f>
        <v>nein</v>
      </c>
      <c r="H17065" s="21" t="s">
        <v>36</v>
      </c>
      <c r="I17065" s="29" t="n">
        <f aca="false">INDEX(Einstellungen!$B$27:$B$50,24)</f>
        <v>0.8</v>
      </c>
      <c r="J17065" s="29" t="n">
        <f aca="false">F17065*I17065</f>
        <v>35.467712</v>
      </c>
    </row>
    <row r="17066" customFormat="false" ht="15" hidden="false" customHeight="false" outlineLevel="0" collapsed="false">
      <c r="A17066" s="28" t="n">
        <v>46292</v>
      </c>
      <c r="B17066" s="21" t="s">
        <v>111</v>
      </c>
      <c r="C17066" s="21" t="s">
        <v>139</v>
      </c>
      <c r="D17066" s="29" t="n">
        <v>183.22</v>
      </c>
      <c r="E17066" s="29" t="n">
        <f aca="false">D17066/10</f>
        <v>18.322</v>
      </c>
      <c r="F17066" s="29" t="n">
        <f aca="false">(E17066+Einstellungen!$B$20)*(1+Einstellungen!$B$10)</f>
        <v>44.00382</v>
      </c>
      <c r="G17066" s="21" t="str">
        <f aca="false">IF(F17066&lt;Einstellungen!$B$5,"ja","nein")</f>
        <v>nein</v>
      </c>
      <c r="H17066" s="21" t="s">
        <v>36</v>
      </c>
      <c r="I17066" s="29" t="n">
        <f aca="false">INDEX(Einstellungen!$B$27:$B$50,1)</f>
        <v>0.6</v>
      </c>
      <c r="J17066" s="29" t="n">
        <f aca="false">F17066*I17066</f>
        <v>26.402292</v>
      </c>
    </row>
    <row r="17067" customFormat="false" ht="15" hidden="false" customHeight="false" outlineLevel="0" collapsed="false">
      <c r="A17067" s="28" t="n">
        <v>46292</v>
      </c>
      <c r="B17067" s="21" t="s">
        <v>113</v>
      </c>
      <c r="C17067" s="21" t="s">
        <v>139</v>
      </c>
      <c r="D17067" s="29" t="n">
        <v>178.273</v>
      </c>
      <c r="E17067" s="29" t="n">
        <f aca="false">D17067/10</f>
        <v>17.8273</v>
      </c>
      <c r="F17067" s="29" t="n">
        <f aca="false">(E17067+Einstellungen!$B$20)*(1+Einstellungen!$B$10)</f>
        <v>43.415127</v>
      </c>
      <c r="G17067" s="21" t="str">
        <f aca="false">IF(F17067&lt;Einstellungen!$B$5,"ja","nein")</f>
        <v>nein</v>
      </c>
      <c r="H17067" s="21" t="s">
        <v>36</v>
      </c>
      <c r="I17067" s="29" t="n">
        <f aca="false">INDEX(Einstellungen!$B$27:$B$50,2)</f>
        <v>0.5</v>
      </c>
      <c r="J17067" s="29" t="n">
        <f aca="false">F17067*I17067</f>
        <v>21.7075635</v>
      </c>
    </row>
    <row r="17068" customFormat="false" ht="15" hidden="false" customHeight="false" outlineLevel="0" collapsed="false">
      <c r="A17068" s="28" t="n">
        <v>46292</v>
      </c>
      <c r="B17068" s="21" t="s">
        <v>114</v>
      </c>
      <c r="C17068" s="21" t="s">
        <v>139</v>
      </c>
      <c r="D17068" s="29" t="n">
        <v>171.34</v>
      </c>
      <c r="E17068" s="29" t="n">
        <f aca="false">D17068/10</f>
        <v>17.134</v>
      </c>
      <c r="F17068" s="29" t="n">
        <f aca="false">(E17068+Einstellungen!$B$20)*(1+Einstellungen!$B$10)</f>
        <v>42.5901</v>
      </c>
      <c r="G17068" s="21" t="str">
        <f aca="false">IF(F17068&lt;Einstellungen!$B$5,"ja","nein")</f>
        <v>nein</v>
      </c>
      <c r="H17068" s="21" t="s">
        <v>36</v>
      </c>
      <c r="I17068" s="29" t="n">
        <f aca="false">INDEX(Einstellungen!$B$27:$B$50,3)</f>
        <v>0.45</v>
      </c>
      <c r="J17068" s="29" t="n">
        <f aca="false">F17068*I17068</f>
        <v>19.165545</v>
      </c>
    </row>
    <row r="17069" customFormat="false" ht="15" hidden="false" customHeight="false" outlineLevel="0" collapsed="false">
      <c r="A17069" s="28" t="n">
        <v>46292</v>
      </c>
      <c r="B17069" s="21" t="s">
        <v>115</v>
      </c>
      <c r="C17069" s="21" t="s">
        <v>139</v>
      </c>
      <c r="D17069" s="29" t="n">
        <v>166.433</v>
      </c>
      <c r="E17069" s="29" t="n">
        <f aca="false">D17069/10</f>
        <v>16.6433</v>
      </c>
      <c r="F17069" s="29" t="n">
        <f aca="false">(E17069+Einstellungen!$B$20)*(1+Einstellungen!$B$10)</f>
        <v>42.006167</v>
      </c>
      <c r="G17069" s="21" t="str">
        <f aca="false">IF(F17069&lt;Einstellungen!$B$5,"ja","nein")</f>
        <v>nein</v>
      </c>
      <c r="H17069" s="21" t="s">
        <v>36</v>
      </c>
      <c r="I17069" s="29" t="n">
        <f aca="false">INDEX(Einstellungen!$B$27:$B$50,4)</f>
        <v>0.45</v>
      </c>
      <c r="J17069" s="29" t="n">
        <f aca="false">F17069*I17069</f>
        <v>18.90277515</v>
      </c>
    </row>
    <row r="17070" customFormat="false" ht="15" hidden="false" customHeight="false" outlineLevel="0" collapsed="false">
      <c r="A17070" s="28" t="n">
        <v>46292</v>
      </c>
      <c r="B17070" s="21" t="s">
        <v>116</v>
      </c>
      <c r="C17070" s="21" t="s">
        <v>139</v>
      </c>
      <c r="D17070" s="29" t="n">
        <v>161.567</v>
      </c>
      <c r="E17070" s="29" t="n">
        <f aca="false">D17070/10</f>
        <v>16.1567</v>
      </c>
      <c r="F17070" s="29" t="n">
        <f aca="false">(E17070+Einstellungen!$B$20)*(1+Einstellungen!$B$10)</f>
        <v>41.427113</v>
      </c>
      <c r="G17070" s="21" t="str">
        <f aca="false">IF(F17070&lt;Einstellungen!$B$5,"ja","nein")</f>
        <v>nein</v>
      </c>
      <c r="H17070" s="21" t="s">
        <v>36</v>
      </c>
      <c r="I17070" s="29" t="n">
        <f aca="false">INDEX(Einstellungen!$B$27:$B$50,5)</f>
        <v>0.45</v>
      </c>
      <c r="J17070" s="29" t="n">
        <f aca="false">F17070*I17070</f>
        <v>18.64220085</v>
      </c>
    </row>
    <row r="17071" customFormat="false" ht="15" hidden="false" customHeight="false" outlineLevel="0" collapsed="false">
      <c r="A17071" s="28" t="n">
        <v>46292</v>
      </c>
      <c r="B17071" s="21" t="s">
        <v>117</v>
      </c>
      <c r="C17071" s="21" t="s">
        <v>139</v>
      </c>
      <c r="D17071" s="29" t="n">
        <v>158.67</v>
      </c>
      <c r="E17071" s="29" t="n">
        <f aca="false">D17071/10</f>
        <v>15.867</v>
      </c>
      <c r="F17071" s="29" t="n">
        <f aca="false">(E17071+Einstellungen!$B$20)*(1+Einstellungen!$B$10)</f>
        <v>41.08237</v>
      </c>
      <c r="G17071" s="21" t="str">
        <f aca="false">IF(F17071&lt;Einstellungen!$B$5,"ja","nein")</f>
        <v>nein</v>
      </c>
      <c r="H17071" s="21" t="s">
        <v>36</v>
      </c>
      <c r="I17071" s="29" t="n">
        <f aca="false">INDEX(Einstellungen!$B$27:$B$50,6)</f>
        <v>0.5</v>
      </c>
      <c r="J17071" s="29" t="n">
        <f aca="false">F17071*I17071</f>
        <v>20.541185</v>
      </c>
    </row>
    <row r="17072" customFormat="false" ht="15" hidden="false" customHeight="false" outlineLevel="0" collapsed="false">
      <c r="A17072" s="28" t="n">
        <v>46292</v>
      </c>
      <c r="B17072" s="21" t="s">
        <v>118</v>
      </c>
      <c r="C17072" s="21" t="s">
        <v>139</v>
      </c>
      <c r="D17072" s="29" t="n">
        <v>159.338</v>
      </c>
      <c r="E17072" s="29" t="n">
        <f aca="false">D17072/10</f>
        <v>15.9338</v>
      </c>
      <c r="F17072" s="29" t="n">
        <f aca="false">(E17072+Einstellungen!$B$20)*(1+Einstellungen!$B$10)</f>
        <v>41.161862</v>
      </c>
      <c r="G17072" s="21" t="str">
        <f aca="false">IF(F17072&lt;Einstellungen!$B$5,"ja","nein")</f>
        <v>nein</v>
      </c>
      <c r="H17072" s="21" t="s">
        <v>36</v>
      </c>
      <c r="I17072" s="29" t="n">
        <f aca="false">INDEX(Einstellungen!$B$27:$B$50,7)</f>
        <v>0.7</v>
      </c>
      <c r="J17072" s="29" t="n">
        <f aca="false">F17072*I17072</f>
        <v>28.8133034</v>
      </c>
    </row>
    <row r="17073" customFormat="false" ht="15" hidden="false" customHeight="false" outlineLevel="0" collapsed="false">
      <c r="A17073" s="28" t="n">
        <v>46292</v>
      </c>
      <c r="B17073" s="21" t="s">
        <v>119</v>
      </c>
      <c r="C17073" s="21" t="s">
        <v>139</v>
      </c>
      <c r="D17073" s="29" t="n">
        <v>151.205</v>
      </c>
      <c r="E17073" s="29" t="n">
        <f aca="false">D17073/10</f>
        <v>15.1205</v>
      </c>
      <c r="F17073" s="29" t="n">
        <f aca="false">(E17073+Einstellungen!$B$20)*(1+Einstellungen!$B$10)</f>
        <v>40.194035</v>
      </c>
      <c r="G17073" s="21" t="str">
        <f aca="false">IF(F17073&lt;Einstellungen!$B$5,"ja","nein")</f>
        <v>nein</v>
      </c>
      <c r="H17073" s="21" t="s">
        <v>36</v>
      </c>
      <c r="I17073" s="29" t="n">
        <f aca="false">INDEX(Einstellungen!$B$27:$B$50,8)</f>
        <v>0.95</v>
      </c>
      <c r="J17073" s="29" t="n">
        <f aca="false">F17073*I17073</f>
        <v>38.18433325</v>
      </c>
    </row>
    <row r="17074" customFormat="false" ht="15" hidden="false" customHeight="false" outlineLevel="0" collapsed="false">
      <c r="A17074" s="28" t="n">
        <v>46292</v>
      </c>
      <c r="B17074" s="21" t="s">
        <v>120</v>
      </c>
      <c r="C17074" s="21" t="s">
        <v>139</v>
      </c>
      <c r="D17074" s="29" t="n">
        <v>127.7</v>
      </c>
      <c r="E17074" s="29" t="n">
        <f aca="false">D17074/10</f>
        <v>12.77</v>
      </c>
      <c r="F17074" s="29" t="n">
        <f aca="false">(E17074+Einstellungen!$B$20)*(1+Einstellungen!$B$10)</f>
        <v>37.39694</v>
      </c>
      <c r="G17074" s="21" t="str">
        <f aca="false">IF(F17074&lt;Einstellungen!$B$5,"ja","nein")</f>
        <v>nein</v>
      </c>
      <c r="H17074" s="21" t="s">
        <v>36</v>
      </c>
      <c r="I17074" s="29" t="n">
        <f aca="false">INDEX(Einstellungen!$B$27:$B$50,9)</f>
        <v>1.05</v>
      </c>
      <c r="J17074" s="29" t="n">
        <f aca="false">F17074*I17074</f>
        <v>39.266787</v>
      </c>
    </row>
    <row r="17075" customFormat="false" ht="15" hidden="false" customHeight="false" outlineLevel="0" collapsed="false">
      <c r="A17075" s="28" t="n">
        <v>46292</v>
      </c>
      <c r="B17075" s="21" t="s">
        <v>121</v>
      </c>
      <c r="C17075" s="21" t="s">
        <v>139</v>
      </c>
      <c r="D17075" s="29" t="n">
        <v>56.74</v>
      </c>
      <c r="E17075" s="29" t="n">
        <f aca="false">D17075/10</f>
        <v>5.674</v>
      </c>
      <c r="F17075" s="29" t="n">
        <f aca="false">(E17075+Einstellungen!$B$20)*(1+Einstellungen!$B$10)</f>
        <v>28.9527</v>
      </c>
      <c r="G17075" s="21" t="str">
        <f aca="false">IF(F17075&lt;Einstellungen!$B$5,"ja","nein")</f>
        <v>ja</v>
      </c>
      <c r="H17075" s="21" t="s">
        <v>36</v>
      </c>
      <c r="I17075" s="29" t="n">
        <f aca="false">INDEX(Einstellungen!$B$27:$B$50,10)</f>
        <v>1.05</v>
      </c>
      <c r="J17075" s="29" t="n">
        <f aca="false">F17075*I17075</f>
        <v>30.400335</v>
      </c>
    </row>
    <row r="17076" customFormat="false" ht="15" hidden="false" customHeight="false" outlineLevel="0" collapsed="false">
      <c r="A17076" s="28" t="n">
        <v>46292</v>
      </c>
      <c r="B17076" s="21" t="s">
        <v>122</v>
      </c>
      <c r="C17076" s="21" t="s">
        <v>139</v>
      </c>
      <c r="D17076" s="29" t="n">
        <v>1.392</v>
      </c>
      <c r="E17076" s="29" t="n">
        <f aca="false">D17076/10</f>
        <v>0.1392</v>
      </c>
      <c r="F17076" s="29" t="n">
        <f aca="false">(E17076+Einstellungen!$B$20)*(1+Einstellungen!$B$10)</f>
        <v>22.366288</v>
      </c>
      <c r="G17076" s="21" t="str">
        <f aca="false">IF(F17076&lt;Einstellungen!$B$5,"ja","nein")</f>
        <v>ja</v>
      </c>
      <c r="H17076" s="21" t="s">
        <v>36</v>
      </c>
      <c r="I17076" s="29" t="n">
        <f aca="false">INDEX(Einstellungen!$B$27:$B$50,11)</f>
        <v>1.05</v>
      </c>
      <c r="J17076" s="29" t="n">
        <f aca="false">F17076*I17076</f>
        <v>23.4846024</v>
      </c>
    </row>
    <row r="17077" customFormat="false" ht="15" hidden="false" customHeight="false" outlineLevel="0" collapsed="false">
      <c r="A17077" s="28" t="n">
        <v>46292</v>
      </c>
      <c r="B17077" s="21" t="s">
        <v>123</v>
      </c>
      <c r="C17077" s="21" t="s">
        <v>139</v>
      </c>
      <c r="D17077" s="29" t="n">
        <v>-0.072</v>
      </c>
      <c r="E17077" s="29" t="n">
        <f aca="false">D17077/10</f>
        <v>-0.0072</v>
      </c>
      <c r="F17077" s="29" t="n">
        <f aca="false">(E17077+Einstellungen!$B$20)*(1+Einstellungen!$B$10)</f>
        <v>22.192072</v>
      </c>
      <c r="G17077" s="21" t="str">
        <f aca="false">IF(F17077&lt;Einstellungen!$B$5,"ja","nein")</f>
        <v>ja</v>
      </c>
      <c r="H17077" s="21" t="s">
        <v>36</v>
      </c>
      <c r="I17077" s="29" t="n">
        <f aca="false">INDEX(Einstellungen!$B$27:$B$50,12)</f>
        <v>1.1</v>
      </c>
      <c r="J17077" s="29" t="n">
        <f aca="false">F17077*I17077</f>
        <v>24.4112792</v>
      </c>
    </row>
    <row r="17078" customFormat="false" ht="15" hidden="false" customHeight="false" outlineLevel="0" collapsed="false">
      <c r="A17078" s="28" t="n">
        <v>46292</v>
      </c>
      <c r="B17078" s="21" t="s">
        <v>124</v>
      </c>
      <c r="C17078" s="21" t="s">
        <v>139</v>
      </c>
      <c r="D17078" s="29" t="n">
        <v>-1.945</v>
      </c>
      <c r="E17078" s="29" t="n">
        <f aca="false">D17078/10</f>
        <v>-0.1945</v>
      </c>
      <c r="F17078" s="29" t="n">
        <f aca="false">(E17078+Einstellungen!$B$20)*(1+Einstellungen!$B$10)</f>
        <v>21.969185</v>
      </c>
      <c r="G17078" s="21" t="str">
        <f aca="false">IF(F17078&lt;Einstellungen!$B$5,"ja","nein")</f>
        <v>ja</v>
      </c>
      <c r="H17078" s="21" t="s">
        <v>36</v>
      </c>
      <c r="I17078" s="29" t="n">
        <f aca="false">INDEX(Einstellungen!$B$27:$B$50,13)</f>
        <v>1.2</v>
      </c>
      <c r="J17078" s="29" t="n">
        <f aca="false">F17078*I17078</f>
        <v>26.363022</v>
      </c>
    </row>
    <row r="17079" customFormat="false" ht="15" hidden="false" customHeight="false" outlineLevel="0" collapsed="false">
      <c r="A17079" s="28" t="n">
        <v>46292</v>
      </c>
      <c r="B17079" s="21" t="s">
        <v>125</v>
      </c>
      <c r="C17079" s="21" t="s">
        <v>139</v>
      </c>
      <c r="D17079" s="29" t="n">
        <v>-2.485</v>
      </c>
      <c r="E17079" s="29" t="n">
        <f aca="false">D17079/10</f>
        <v>-0.2485</v>
      </c>
      <c r="F17079" s="29" t="n">
        <f aca="false">(E17079+Einstellungen!$B$20)*(1+Einstellungen!$B$10)</f>
        <v>21.904925</v>
      </c>
      <c r="G17079" s="21" t="str">
        <f aca="false">IF(F17079&lt;Einstellungen!$B$5,"ja","nein")</f>
        <v>ja</v>
      </c>
      <c r="H17079" s="21" t="s">
        <v>36</v>
      </c>
      <c r="I17079" s="29" t="n">
        <f aca="false">INDEX(Einstellungen!$B$27:$B$50,14)</f>
        <v>1.15</v>
      </c>
      <c r="J17079" s="29" t="n">
        <f aca="false">F17079*I17079</f>
        <v>25.19066375</v>
      </c>
    </row>
    <row r="17080" customFormat="false" ht="15" hidden="false" customHeight="false" outlineLevel="0" collapsed="false">
      <c r="A17080" s="28" t="n">
        <v>46292</v>
      </c>
      <c r="B17080" s="21" t="s">
        <v>126</v>
      </c>
      <c r="C17080" s="21" t="s">
        <v>139</v>
      </c>
      <c r="D17080" s="29" t="n">
        <v>-0.838</v>
      </c>
      <c r="E17080" s="29" t="n">
        <f aca="false">D17080/10</f>
        <v>-0.0838</v>
      </c>
      <c r="F17080" s="29" t="n">
        <f aca="false">(E17080+Einstellungen!$B$20)*(1+Einstellungen!$B$10)</f>
        <v>22.100918</v>
      </c>
      <c r="G17080" s="21" t="str">
        <f aca="false">IF(F17080&lt;Einstellungen!$B$5,"ja","nein")</f>
        <v>ja</v>
      </c>
      <c r="H17080" s="21" t="s">
        <v>36</v>
      </c>
      <c r="I17080" s="29" t="n">
        <f aca="false">INDEX(Einstellungen!$B$27:$B$50,15)</f>
        <v>1</v>
      </c>
      <c r="J17080" s="29" t="n">
        <f aca="false">F17080*I17080</f>
        <v>22.100918</v>
      </c>
    </row>
    <row r="17081" customFormat="false" ht="15" hidden="false" customHeight="false" outlineLevel="0" collapsed="false">
      <c r="A17081" s="28" t="n">
        <v>46292</v>
      </c>
      <c r="B17081" s="21" t="s">
        <v>127</v>
      </c>
      <c r="C17081" s="21" t="s">
        <v>139</v>
      </c>
      <c r="D17081" s="29" t="n">
        <v>-0.005</v>
      </c>
      <c r="E17081" s="29" t="n">
        <f aca="false">D17081/10</f>
        <v>-0.0005</v>
      </c>
      <c r="F17081" s="29" t="n">
        <f aca="false">(E17081+Einstellungen!$B$20)*(1+Einstellungen!$B$10)</f>
        <v>22.200045</v>
      </c>
      <c r="G17081" s="21" t="str">
        <f aca="false">IF(F17081&lt;Einstellungen!$B$5,"ja","nein")</f>
        <v>ja</v>
      </c>
      <c r="H17081" s="21" t="s">
        <v>36</v>
      </c>
      <c r="I17081" s="29" t="n">
        <f aca="false">INDEX(Einstellungen!$B$27:$B$50,16)</f>
        <v>0.95</v>
      </c>
      <c r="J17081" s="29" t="n">
        <f aca="false">F17081*I17081</f>
        <v>21.09004275</v>
      </c>
    </row>
    <row r="17082" customFormat="false" ht="15" hidden="false" customHeight="false" outlineLevel="0" collapsed="false">
      <c r="A17082" s="28" t="n">
        <v>46292</v>
      </c>
      <c r="B17082" s="21" t="s">
        <v>128</v>
      </c>
      <c r="C17082" s="21" t="s">
        <v>139</v>
      </c>
      <c r="D17082" s="29" t="n">
        <v>13.102</v>
      </c>
      <c r="E17082" s="29" t="n">
        <f aca="false">D17082/10</f>
        <v>1.3102</v>
      </c>
      <c r="F17082" s="29" t="n">
        <f aca="false">(E17082+Einstellungen!$B$20)*(1+Einstellungen!$B$10)</f>
        <v>23.759778</v>
      </c>
      <c r="G17082" s="21" t="str">
        <f aca="false">IF(F17082&lt;Einstellungen!$B$5,"ja","nein")</f>
        <v>ja</v>
      </c>
      <c r="H17082" s="21" t="s">
        <v>36</v>
      </c>
      <c r="I17082" s="29" t="n">
        <f aca="false">INDEX(Einstellungen!$B$27:$B$50,17)</f>
        <v>0.95</v>
      </c>
      <c r="J17082" s="29" t="n">
        <f aca="false">F17082*I17082</f>
        <v>22.5717891</v>
      </c>
    </row>
    <row r="17083" customFormat="false" ht="15" hidden="false" customHeight="false" outlineLevel="0" collapsed="false">
      <c r="A17083" s="28" t="n">
        <v>46292</v>
      </c>
      <c r="B17083" s="21" t="s">
        <v>129</v>
      </c>
      <c r="C17083" s="21" t="s">
        <v>139</v>
      </c>
      <c r="D17083" s="29" t="n">
        <v>114.263</v>
      </c>
      <c r="E17083" s="29" t="n">
        <f aca="false">D17083/10</f>
        <v>11.4263</v>
      </c>
      <c r="F17083" s="29" t="n">
        <f aca="false">(E17083+Einstellungen!$B$20)*(1+Einstellungen!$B$10)</f>
        <v>35.797937</v>
      </c>
      <c r="G17083" s="21" t="str">
        <f aca="false">IF(F17083&lt;Einstellungen!$B$5,"ja","nein")</f>
        <v>nein</v>
      </c>
      <c r="H17083" s="21" t="s">
        <v>36</v>
      </c>
      <c r="I17083" s="29" t="n">
        <f aca="false">INDEX(Einstellungen!$B$27:$B$50,18)</f>
        <v>1.1</v>
      </c>
      <c r="J17083" s="29" t="n">
        <f aca="false">F17083*I17083</f>
        <v>39.3777307</v>
      </c>
    </row>
    <row r="17084" customFormat="false" ht="15" hidden="false" customHeight="false" outlineLevel="0" collapsed="false">
      <c r="A17084" s="28" t="n">
        <v>46292</v>
      </c>
      <c r="B17084" s="21" t="s">
        <v>130</v>
      </c>
      <c r="C17084" s="21" t="s">
        <v>139</v>
      </c>
      <c r="D17084" s="29" t="n">
        <v>186.215</v>
      </c>
      <c r="E17084" s="29" t="n">
        <f aca="false">D17084/10</f>
        <v>18.6215</v>
      </c>
      <c r="F17084" s="29" t="n">
        <f aca="false">(E17084+Einstellungen!$B$20)*(1+Einstellungen!$B$10)</f>
        <v>44.360225</v>
      </c>
      <c r="G17084" s="21" t="str">
        <f aca="false">IF(F17084&lt;Einstellungen!$B$5,"ja","nein")</f>
        <v>nein</v>
      </c>
      <c r="H17084" s="21" t="s">
        <v>36</v>
      </c>
      <c r="I17084" s="29" t="n">
        <f aca="false">INDEX(Einstellungen!$B$27:$B$50,19)</f>
        <v>1.35</v>
      </c>
      <c r="J17084" s="29" t="n">
        <f aca="false">F17084*I17084</f>
        <v>59.88630375</v>
      </c>
    </row>
    <row r="17085" customFormat="false" ht="15" hidden="false" customHeight="false" outlineLevel="0" collapsed="false">
      <c r="A17085" s="28" t="n">
        <v>46292</v>
      </c>
      <c r="B17085" s="21" t="s">
        <v>131</v>
      </c>
      <c r="C17085" s="21" t="s">
        <v>139</v>
      </c>
      <c r="D17085" s="29" t="n">
        <v>195.75</v>
      </c>
      <c r="E17085" s="29" t="n">
        <f aca="false">D17085/10</f>
        <v>19.575</v>
      </c>
      <c r="F17085" s="29" t="n">
        <f aca="false">(E17085+Einstellungen!$B$20)*(1+Einstellungen!$B$10)</f>
        <v>45.49489</v>
      </c>
      <c r="G17085" s="21" t="str">
        <f aca="false">IF(F17085&lt;Einstellungen!$B$5,"ja","nein")</f>
        <v>nein</v>
      </c>
      <c r="H17085" s="21" t="s">
        <v>36</v>
      </c>
      <c r="I17085" s="29" t="n">
        <f aca="false">INDEX(Einstellungen!$B$27:$B$50,20)</f>
        <v>1.45</v>
      </c>
      <c r="J17085" s="29" t="n">
        <f aca="false">F17085*I17085</f>
        <v>65.9675905</v>
      </c>
    </row>
    <row r="17086" customFormat="false" ht="15" hidden="false" customHeight="false" outlineLevel="0" collapsed="false">
      <c r="A17086" s="28" t="n">
        <v>46292</v>
      </c>
      <c r="B17086" s="21" t="s">
        <v>132</v>
      </c>
      <c r="C17086" s="21" t="s">
        <v>139</v>
      </c>
      <c r="D17086" s="29" t="n">
        <v>183.847</v>
      </c>
      <c r="E17086" s="29" t="n">
        <f aca="false">D17086/10</f>
        <v>18.3847</v>
      </c>
      <c r="F17086" s="29" t="n">
        <f aca="false">(E17086+Einstellungen!$B$20)*(1+Einstellungen!$B$10)</f>
        <v>44.078433</v>
      </c>
      <c r="G17086" s="21" t="str">
        <f aca="false">IF(F17086&lt;Einstellungen!$B$5,"ja","nein")</f>
        <v>nein</v>
      </c>
      <c r="H17086" s="21" t="s">
        <v>36</v>
      </c>
      <c r="I17086" s="29" t="n">
        <f aca="false">INDEX(Einstellungen!$B$27:$B$50,21)</f>
        <v>1.4</v>
      </c>
      <c r="J17086" s="29" t="n">
        <f aca="false">F17086*I17086</f>
        <v>61.7098062</v>
      </c>
    </row>
    <row r="17087" customFormat="false" ht="15" hidden="false" customHeight="false" outlineLevel="0" collapsed="false">
      <c r="A17087" s="28" t="n">
        <v>46292</v>
      </c>
      <c r="B17087" s="21" t="s">
        <v>133</v>
      </c>
      <c r="C17087" s="21" t="s">
        <v>139</v>
      </c>
      <c r="D17087" s="29" t="n">
        <v>159.755</v>
      </c>
      <c r="E17087" s="29" t="n">
        <f aca="false">D17087/10</f>
        <v>15.9755</v>
      </c>
      <c r="F17087" s="29" t="n">
        <f aca="false">(E17087+Einstellungen!$B$20)*(1+Einstellungen!$B$10)</f>
        <v>41.211485</v>
      </c>
      <c r="G17087" s="21" t="str">
        <f aca="false">IF(F17087&lt;Einstellungen!$B$5,"ja","nein")</f>
        <v>nein</v>
      </c>
      <c r="H17087" s="21" t="s">
        <v>36</v>
      </c>
      <c r="I17087" s="29" t="n">
        <f aca="false">INDEX(Einstellungen!$B$27:$B$50,22)</f>
        <v>1.25</v>
      </c>
      <c r="J17087" s="29" t="n">
        <f aca="false">F17087*I17087</f>
        <v>51.51435625</v>
      </c>
    </row>
    <row r="17088" customFormat="false" ht="15" hidden="false" customHeight="false" outlineLevel="0" collapsed="false">
      <c r="A17088" s="28" t="n">
        <v>46292</v>
      </c>
      <c r="B17088" s="21" t="s">
        <v>134</v>
      </c>
      <c r="C17088" s="21" t="s">
        <v>139</v>
      </c>
      <c r="D17088" s="29" t="n">
        <v>155.425</v>
      </c>
      <c r="E17088" s="29" t="n">
        <f aca="false">D17088/10</f>
        <v>15.5425</v>
      </c>
      <c r="F17088" s="29" t="n">
        <f aca="false">(E17088+Einstellungen!$B$20)*(1+Einstellungen!$B$10)</f>
        <v>40.696215</v>
      </c>
      <c r="G17088" s="21" t="str">
        <f aca="false">IF(F17088&lt;Einstellungen!$B$5,"ja","nein")</f>
        <v>nein</v>
      </c>
      <c r="H17088" s="21" t="s">
        <v>36</v>
      </c>
      <c r="I17088" s="29" t="n">
        <f aca="false">INDEX(Einstellungen!$B$27:$B$50,23)</f>
        <v>1.05</v>
      </c>
      <c r="J17088" s="29" t="n">
        <f aca="false">F17088*I17088</f>
        <v>42.73102575</v>
      </c>
    </row>
    <row r="17089" customFormat="false" ht="15" hidden="false" customHeight="false" outlineLevel="0" collapsed="false">
      <c r="A17089" s="28" t="n">
        <v>46292</v>
      </c>
      <c r="B17089" s="21" t="s">
        <v>135</v>
      </c>
      <c r="C17089" s="21" t="s">
        <v>139</v>
      </c>
      <c r="D17089" s="29" t="n">
        <v>146.433</v>
      </c>
      <c r="E17089" s="29" t="n">
        <f aca="false">D17089/10</f>
        <v>14.6433</v>
      </c>
      <c r="F17089" s="29" t="n">
        <f aca="false">(E17089+Einstellungen!$B$20)*(1+Einstellungen!$B$10)</f>
        <v>39.626167</v>
      </c>
      <c r="G17089" s="21" t="str">
        <f aca="false">IF(F17089&lt;Einstellungen!$B$5,"ja","nein")</f>
        <v>nein</v>
      </c>
      <c r="H17089" s="21" t="s">
        <v>36</v>
      </c>
      <c r="I17089" s="29" t="n">
        <f aca="false">INDEX(Einstellungen!$B$27:$B$50,24)</f>
        <v>0.8</v>
      </c>
      <c r="J17089" s="29" t="n">
        <f aca="false">F17089*I17089</f>
        <v>31.7009336</v>
      </c>
    </row>
    <row r="17090" customFormat="false" ht="15" hidden="false" customHeight="false" outlineLevel="0" collapsed="false">
      <c r="A17090" s="28" t="n">
        <v>46293</v>
      </c>
      <c r="B17090" s="21" t="s">
        <v>111</v>
      </c>
      <c r="C17090" s="21" t="s">
        <v>140</v>
      </c>
      <c r="D17090" s="29" t="n">
        <v>150.71</v>
      </c>
      <c r="E17090" s="29" t="n">
        <f aca="false">D17090/10</f>
        <v>15.071</v>
      </c>
      <c r="F17090" s="29" t="n">
        <f aca="false">(E17090+Einstellungen!$B$20)*(1+Einstellungen!$B$10)</f>
        <v>40.13513</v>
      </c>
      <c r="G17090" s="21" t="str">
        <f aca="false">IF(F17090&lt;Einstellungen!$B$5,"ja","nein")</f>
        <v>nein</v>
      </c>
      <c r="H17090" s="21" t="s">
        <v>36</v>
      </c>
      <c r="I17090" s="29" t="n">
        <f aca="false">INDEX(Einstellungen!$B$27:$B$50,1)</f>
        <v>0.6</v>
      </c>
      <c r="J17090" s="29" t="n">
        <f aca="false">F17090*I17090</f>
        <v>24.081078</v>
      </c>
    </row>
    <row r="17091" customFormat="false" ht="15" hidden="false" customHeight="false" outlineLevel="0" collapsed="false">
      <c r="A17091" s="28" t="n">
        <v>46293</v>
      </c>
      <c r="B17091" s="21" t="s">
        <v>113</v>
      </c>
      <c r="C17091" s="21" t="s">
        <v>140</v>
      </c>
      <c r="D17091" s="29" t="n">
        <v>151.41</v>
      </c>
      <c r="E17091" s="29" t="n">
        <f aca="false">D17091/10</f>
        <v>15.141</v>
      </c>
      <c r="F17091" s="29" t="n">
        <f aca="false">(E17091+Einstellungen!$B$20)*(1+Einstellungen!$B$10)</f>
        <v>40.21843</v>
      </c>
      <c r="G17091" s="21" t="str">
        <f aca="false">IF(F17091&lt;Einstellungen!$B$5,"ja","nein")</f>
        <v>nein</v>
      </c>
      <c r="H17091" s="21" t="s">
        <v>36</v>
      </c>
      <c r="I17091" s="29" t="n">
        <f aca="false">INDEX(Einstellungen!$B$27:$B$50,2)</f>
        <v>0.5</v>
      </c>
      <c r="J17091" s="29" t="n">
        <f aca="false">F17091*I17091</f>
        <v>20.109215</v>
      </c>
    </row>
    <row r="17092" customFormat="false" ht="15" hidden="false" customHeight="false" outlineLevel="0" collapsed="false">
      <c r="A17092" s="28" t="n">
        <v>46293</v>
      </c>
      <c r="B17092" s="21" t="s">
        <v>114</v>
      </c>
      <c r="C17092" s="21" t="s">
        <v>140</v>
      </c>
      <c r="D17092" s="29" t="n">
        <v>151.49</v>
      </c>
      <c r="E17092" s="29" t="n">
        <f aca="false">D17092/10</f>
        <v>15.149</v>
      </c>
      <c r="F17092" s="29" t="n">
        <f aca="false">(E17092+Einstellungen!$B$20)*(1+Einstellungen!$B$10)</f>
        <v>40.22795</v>
      </c>
      <c r="G17092" s="21" t="str">
        <f aca="false">IF(F17092&lt;Einstellungen!$B$5,"ja","nein")</f>
        <v>nein</v>
      </c>
      <c r="H17092" s="21" t="s">
        <v>36</v>
      </c>
      <c r="I17092" s="29" t="n">
        <f aca="false">INDEX(Einstellungen!$B$27:$B$50,3)</f>
        <v>0.45</v>
      </c>
      <c r="J17092" s="29" t="n">
        <f aca="false">F17092*I17092</f>
        <v>18.1025775</v>
      </c>
    </row>
    <row r="17093" customFormat="false" ht="15" hidden="false" customHeight="false" outlineLevel="0" collapsed="false">
      <c r="A17093" s="28" t="n">
        <v>46293</v>
      </c>
      <c r="B17093" s="21" t="s">
        <v>115</v>
      </c>
      <c r="C17093" s="21" t="s">
        <v>140</v>
      </c>
      <c r="D17093" s="29" t="n">
        <v>154.588</v>
      </c>
      <c r="E17093" s="29" t="n">
        <f aca="false">D17093/10</f>
        <v>15.4588</v>
      </c>
      <c r="F17093" s="29" t="n">
        <f aca="false">(E17093+Einstellungen!$B$20)*(1+Einstellungen!$B$10)</f>
        <v>40.596612</v>
      </c>
      <c r="G17093" s="21" t="str">
        <f aca="false">IF(F17093&lt;Einstellungen!$B$5,"ja","nein")</f>
        <v>nein</v>
      </c>
      <c r="H17093" s="21" t="s">
        <v>36</v>
      </c>
      <c r="I17093" s="29" t="n">
        <f aca="false">INDEX(Einstellungen!$B$27:$B$50,4)</f>
        <v>0.45</v>
      </c>
      <c r="J17093" s="29" t="n">
        <f aca="false">F17093*I17093</f>
        <v>18.2684754</v>
      </c>
    </row>
    <row r="17094" customFormat="false" ht="15" hidden="false" customHeight="false" outlineLevel="0" collapsed="false">
      <c r="A17094" s="28" t="n">
        <v>46293</v>
      </c>
      <c r="B17094" s="21" t="s">
        <v>116</v>
      </c>
      <c r="C17094" s="21" t="s">
        <v>140</v>
      </c>
      <c r="D17094" s="29" t="n">
        <v>160.958</v>
      </c>
      <c r="E17094" s="29" t="n">
        <f aca="false">D17094/10</f>
        <v>16.0958</v>
      </c>
      <c r="F17094" s="29" t="n">
        <f aca="false">(E17094+Einstellungen!$B$20)*(1+Einstellungen!$B$10)</f>
        <v>41.354642</v>
      </c>
      <c r="G17094" s="21" t="str">
        <f aca="false">IF(F17094&lt;Einstellungen!$B$5,"ja","nein")</f>
        <v>nein</v>
      </c>
      <c r="H17094" s="21" t="s">
        <v>36</v>
      </c>
      <c r="I17094" s="29" t="n">
        <f aca="false">INDEX(Einstellungen!$B$27:$B$50,5)</f>
        <v>0.45</v>
      </c>
      <c r="J17094" s="29" t="n">
        <f aca="false">F17094*I17094</f>
        <v>18.6095889</v>
      </c>
    </row>
    <row r="17095" customFormat="false" ht="15" hidden="false" customHeight="false" outlineLevel="0" collapsed="false">
      <c r="A17095" s="28" t="n">
        <v>46293</v>
      </c>
      <c r="B17095" s="21" t="s">
        <v>117</v>
      </c>
      <c r="C17095" s="21" t="s">
        <v>140</v>
      </c>
      <c r="D17095" s="29" t="n">
        <v>175.175</v>
      </c>
      <c r="E17095" s="29" t="n">
        <f aca="false">D17095/10</f>
        <v>17.5175</v>
      </c>
      <c r="F17095" s="29" t="n">
        <f aca="false">(E17095+Einstellungen!$B$20)*(1+Einstellungen!$B$10)</f>
        <v>43.046465</v>
      </c>
      <c r="G17095" s="21" t="str">
        <f aca="false">IF(F17095&lt;Einstellungen!$B$5,"ja","nein")</f>
        <v>nein</v>
      </c>
      <c r="H17095" s="21" t="s">
        <v>36</v>
      </c>
      <c r="I17095" s="29" t="n">
        <f aca="false">INDEX(Einstellungen!$B$27:$B$50,6)</f>
        <v>0.5</v>
      </c>
      <c r="J17095" s="29" t="n">
        <f aca="false">F17095*I17095</f>
        <v>21.5232325</v>
      </c>
    </row>
    <row r="17096" customFormat="false" ht="15" hidden="false" customHeight="false" outlineLevel="0" collapsed="false">
      <c r="A17096" s="28" t="n">
        <v>46293</v>
      </c>
      <c r="B17096" s="21" t="s">
        <v>118</v>
      </c>
      <c r="C17096" s="21" t="s">
        <v>140</v>
      </c>
      <c r="D17096" s="29" t="n">
        <v>211.132</v>
      </c>
      <c r="E17096" s="29" t="n">
        <f aca="false">D17096/10</f>
        <v>21.1132</v>
      </c>
      <c r="F17096" s="29" t="n">
        <f aca="false">(E17096+Einstellungen!$B$20)*(1+Einstellungen!$B$10)</f>
        <v>47.325348</v>
      </c>
      <c r="G17096" s="21" t="str">
        <f aca="false">IF(F17096&lt;Einstellungen!$B$5,"ja","nein")</f>
        <v>nein</v>
      </c>
      <c r="H17096" s="21" t="s">
        <v>36</v>
      </c>
      <c r="I17096" s="29" t="n">
        <f aca="false">INDEX(Einstellungen!$B$27:$B$50,7)</f>
        <v>0.7</v>
      </c>
      <c r="J17096" s="29" t="n">
        <f aca="false">F17096*I17096</f>
        <v>33.1277436</v>
      </c>
    </row>
    <row r="17097" customFormat="false" ht="15" hidden="false" customHeight="false" outlineLevel="0" collapsed="false">
      <c r="A17097" s="28" t="n">
        <v>46293</v>
      </c>
      <c r="B17097" s="21" t="s">
        <v>119</v>
      </c>
      <c r="C17097" s="21" t="s">
        <v>140</v>
      </c>
      <c r="D17097" s="29" t="n">
        <v>240.98</v>
      </c>
      <c r="E17097" s="29" t="n">
        <f aca="false">D17097/10</f>
        <v>24.098</v>
      </c>
      <c r="F17097" s="29" t="n">
        <f aca="false">(E17097+Einstellungen!$B$20)*(1+Einstellungen!$B$10)</f>
        <v>50.87726</v>
      </c>
      <c r="G17097" s="21" t="str">
        <f aca="false">IF(F17097&lt;Einstellungen!$B$5,"ja","nein")</f>
        <v>nein</v>
      </c>
      <c r="H17097" s="21" t="s">
        <v>36</v>
      </c>
      <c r="I17097" s="29" t="n">
        <f aca="false">INDEX(Einstellungen!$B$27:$B$50,8)</f>
        <v>0.95</v>
      </c>
      <c r="J17097" s="29" t="n">
        <f aca="false">F17097*I17097</f>
        <v>48.333397</v>
      </c>
    </row>
    <row r="17098" customFormat="false" ht="15" hidden="false" customHeight="false" outlineLevel="0" collapsed="false">
      <c r="A17098" s="28" t="n">
        <v>46293</v>
      </c>
      <c r="B17098" s="21" t="s">
        <v>120</v>
      </c>
      <c r="C17098" s="21" t="s">
        <v>140</v>
      </c>
      <c r="D17098" s="29" t="n">
        <v>242.153</v>
      </c>
      <c r="E17098" s="29" t="n">
        <f aca="false">D17098/10</f>
        <v>24.2153</v>
      </c>
      <c r="F17098" s="29" t="n">
        <f aca="false">(E17098+Einstellungen!$B$20)*(1+Einstellungen!$B$10)</f>
        <v>51.016847</v>
      </c>
      <c r="G17098" s="21" t="str">
        <f aca="false">IF(F17098&lt;Einstellungen!$B$5,"ja","nein")</f>
        <v>nein</v>
      </c>
      <c r="H17098" s="21" t="s">
        <v>36</v>
      </c>
      <c r="I17098" s="29" t="n">
        <f aca="false">INDEX(Einstellungen!$B$27:$B$50,9)</f>
        <v>1.05</v>
      </c>
      <c r="J17098" s="29" t="n">
        <f aca="false">F17098*I17098</f>
        <v>53.56768935</v>
      </c>
    </row>
    <row r="17099" customFormat="false" ht="15" hidden="false" customHeight="false" outlineLevel="0" collapsed="false">
      <c r="A17099" s="28" t="n">
        <v>46293</v>
      </c>
      <c r="B17099" s="21" t="s">
        <v>121</v>
      </c>
      <c r="C17099" s="21" t="s">
        <v>140</v>
      </c>
      <c r="D17099" s="29" t="n">
        <v>210.11</v>
      </c>
      <c r="E17099" s="29" t="n">
        <f aca="false">D17099/10</f>
        <v>21.011</v>
      </c>
      <c r="F17099" s="29" t="n">
        <f aca="false">(E17099+Einstellungen!$B$20)*(1+Einstellungen!$B$10)</f>
        <v>47.20373</v>
      </c>
      <c r="G17099" s="21" t="str">
        <f aca="false">IF(F17099&lt;Einstellungen!$B$5,"ja","nein")</f>
        <v>nein</v>
      </c>
      <c r="H17099" s="21" t="s">
        <v>36</v>
      </c>
      <c r="I17099" s="29" t="n">
        <f aca="false">INDEX(Einstellungen!$B$27:$B$50,10)</f>
        <v>1.05</v>
      </c>
      <c r="J17099" s="29" t="n">
        <f aca="false">F17099*I17099</f>
        <v>49.5639165</v>
      </c>
    </row>
    <row r="17100" customFormat="false" ht="15" hidden="false" customHeight="false" outlineLevel="0" collapsed="false">
      <c r="A17100" s="28" t="n">
        <v>46293</v>
      </c>
      <c r="B17100" s="21" t="s">
        <v>122</v>
      </c>
      <c r="C17100" s="21" t="s">
        <v>140</v>
      </c>
      <c r="D17100" s="29" t="n">
        <v>179.312</v>
      </c>
      <c r="E17100" s="29" t="n">
        <f aca="false">D17100/10</f>
        <v>17.9312</v>
      </c>
      <c r="F17100" s="29" t="n">
        <f aca="false">(E17100+Einstellungen!$B$20)*(1+Einstellungen!$B$10)</f>
        <v>43.538768</v>
      </c>
      <c r="G17100" s="21" t="str">
        <f aca="false">IF(F17100&lt;Einstellungen!$B$5,"ja","nein")</f>
        <v>nein</v>
      </c>
      <c r="H17100" s="21" t="s">
        <v>36</v>
      </c>
      <c r="I17100" s="29" t="n">
        <f aca="false">INDEX(Einstellungen!$B$27:$B$50,11)</f>
        <v>1.05</v>
      </c>
      <c r="J17100" s="29" t="n">
        <f aca="false">F17100*I17100</f>
        <v>45.7157064</v>
      </c>
    </row>
    <row r="17101" customFormat="false" ht="15" hidden="false" customHeight="false" outlineLevel="0" collapsed="false">
      <c r="A17101" s="28" t="n">
        <v>46293</v>
      </c>
      <c r="B17101" s="21" t="s">
        <v>123</v>
      </c>
      <c r="C17101" s="21" t="s">
        <v>140</v>
      </c>
      <c r="D17101" s="29" t="n">
        <v>153.518</v>
      </c>
      <c r="E17101" s="29" t="n">
        <f aca="false">D17101/10</f>
        <v>15.3518</v>
      </c>
      <c r="F17101" s="29" t="n">
        <f aca="false">(E17101+Einstellungen!$B$20)*(1+Einstellungen!$B$10)</f>
        <v>40.469282</v>
      </c>
      <c r="G17101" s="21" t="str">
        <f aca="false">IF(F17101&lt;Einstellungen!$B$5,"ja","nein")</f>
        <v>nein</v>
      </c>
      <c r="H17101" s="21" t="s">
        <v>36</v>
      </c>
      <c r="I17101" s="29" t="n">
        <f aca="false">INDEX(Einstellungen!$B$27:$B$50,12)</f>
        <v>1.1</v>
      </c>
      <c r="J17101" s="29" t="n">
        <f aca="false">F17101*I17101</f>
        <v>44.5162102</v>
      </c>
    </row>
    <row r="17102" customFormat="false" ht="15" hidden="false" customHeight="false" outlineLevel="0" collapsed="false">
      <c r="A17102" s="28" t="n">
        <v>46293</v>
      </c>
      <c r="B17102" s="21" t="s">
        <v>124</v>
      </c>
      <c r="C17102" s="21" t="s">
        <v>140</v>
      </c>
      <c r="D17102" s="29" t="n">
        <v>126.135</v>
      </c>
      <c r="E17102" s="29" t="n">
        <f aca="false">D17102/10</f>
        <v>12.6135</v>
      </c>
      <c r="F17102" s="29" t="n">
        <f aca="false">(E17102+Einstellungen!$B$20)*(1+Einstellungen!$B$10)</f>
        <v>37.210705</v>
      </c>
      <c r="G17102" s="21" t="str">
        <f aca="false">IF(F17102&lt;Einstellungen!$B$5,"ja","nein")</f>
        <v>nein</v>
      </c>
      <c r="H17102" s="21" t="s">
        <v>36</v>
      </c>
      <c r="I17102" s="29" t="n">
        <f aca="false">INDEX(Einstellungen!$B$27:$B$50,13)</f>
        <v>1.2</v>
      </c>
      <c r="J17102" s="29" t="n">
        <f aca="false">F17102*I17102</f>
        <v>44.652846</v>
      </c>
    </row>
    <row r="17103" customFormat="false" ht="15" hidden="false" customHeight="false" outlineLevel="0" collapsed="false">
      <c r="A17103" s="28" t="n">
        <v>46293</v>
      </c>
      <c r="B17103" s="21" t="s">
        <v>125</v>
      </c>
      <c r="C17103" s="21" t="s">
        <v>140</v>
      </c>
      <c r="D17103" s="29" t="n">
        <v>121.338</v>
      </c>
      <c r="E17103" s="29" t="n">
        <f aca="false">D17103/10</f>
        <v>12.1338</v>
      </c>
      <c r="F17103" s="29" t="n">
        <f aca="false">(E17103+Einstellungen!$B$20)*(1+Einstellungen!$B$10)</f>
        <v>36.639862</v>
      </c>
      <c r="G17103" s="21" t="str">
        <f aca="false">IF(F17103&lt;Einstellungen!$B$5,"ja","nein")</f>
        <v>nein</v>
      </c>
      <c r="H17103" s="21" t="s">
        <v>36</v>
      </c>
      <c r="I17103" s="29" t="n">
        <f aca="false">INDEX(Einstellungen!$B$27:$B$50,14)</f>
        <v>1.15</v>
      </c>
      <c r="J17103" s="29" t="n">
        <f aca="false">F17103*I17103</f>
        <v>42.1358413</v>
      </c>
    </row>
    <row r="17104" customFormat="false" ht="15" hidden="false" customHeight="false" outlineLevel="0" collapsed="false">
      <c r="A17104" s="28" t="n">
        <v>46293</v>
      </c>
      <c r="B17104" s="21" t="s">
        <v>126</v>
      </c>
      <c r="C17104" s="21" t="s">
        <v>140</v>
      </c>
      <c r="D17104" s="29" t="n">
        <v>138.287</v>
      </c>
      <c r="E17104" s="29" t="n">
        <f aca="false">D17104/10</f>
        <v>13.8287</v>
      </c>
      <c r="F17104" s="29" t="n">
        <f aca="false">(E17104+Einstellungen!$B$20)*(1+Einstellungen!$B$10)</f>
        <v>38.656793</v>
      </c>
      <c r="G17104" s="21" t="str">
        <f aca="false">IF(F17104&lt;Einstellungen!$B$5,"ja","nein")</f>
        <v>nein</v>
      </c>
      <c r="H17104" s="21" t="s">
        <v>36</v>
      </c>
      <c r="I17104" s="29" t="n">
        <f aca="false">INDEX(Einstellungen!$B$27:$B$50,15)</f>
        <v>1</v>
      </c>
      <c r="J17104" s="29" t="n">
        <f aca="false">F17104*I17104</f>
        <v>38.656793</v>
      </c>
    </row>
    <row r="17105" customFormat="false" ht="15" hidden="false" customHeight="false" outlineLevel="0" collapsed="false">
      <c r="A17105" s="28" t="n">
        <v>46293</v>
      </c>
      <c r="B17105" s="21" t="s">
        <v>127</v>
      </c>
      <c r="C17105" s="21" t="s">
        <v>140</v>
      </c>
      <c r="D17105" s="29" t="n">
        <v>153.735</v>
      </c>
      <c r="E17105" s="29" t="n">
        <f aca="false">D17105/10</f>
        <v>15.3735</v>
      </c>
      <c r="F17105" s="29" t="n">
        <f aca="false">(E17105+Einstellungen!$B$20)*(1+Einstellungen!$B$10)</f>
        <v>40.495105</v>
      </c>
      <c r="G17105" s="21" t="str">
        <f aca="false">IF(F17105&lt;Einstellungen!$B$5,"ja","nein")</f>
        <v>nein</v>
      </c>
      <c r="H17105" s="21" t="s">
        <v>36</v>
      </c>
      <c r="I17105" s="29" t="n">
        <f aca="false">INDEX(Einstellungen!$B$27:$B$50,16)</f>
        <v>0.95</v>
      </c>
      <c r="J17105" s="29" t="n">
        <f aca="false">F17105*I17105</f>
        <v>38.47034975</v>
      </c>
    </row>
    <row r="17106" customFormat="false" ht="15" hidden="false" customHeight="false" outlineLevel="0" collapsed="false">
      <c r="A17106" s="28" t="n">
        <v>46293</v>
      </c>
      <c r="B17106" s="21" t="s">
        <v>128</v>
      </c>
      <c r="C17106" s="21" t="s">
        <v>140</v>
      </c>
      <c r="D17106" s="29" t="n">
        <v>188.075</v>
      </c>
      <c r="E17106" s="29" t="n">
        <f aca="false">D17106/10</f>
        <v>18.8075</v>
      </c>
      <c r="F17106" s="29" t="n">
        <f aca="false">(E17106+Einstellungen!$B$20)*(1+Einstellungen!$B$10)</f>
        <v>44.581565</v>
      </c>
      <c r="G17106" s="21" t="str">
        <f aca="false">IF(F17106&lt;Einstellungen!$B$5,"ja","nein")</f>
        <v>nein</v>
      </c>
      <c r="H17106" s="21" t="s">
        <v>36</v>
      </c>
      <c r="I17106" s="29" t="n">
        <f aca="false">INDEX(Einstellungen!$B$27:$B$50,17)</f>
        <v>0.95</v>
      </c>
      <c r="J17106" s="29" t="n">
        <f aca="false">F17106*I17106</f>
        <v>42.35248675</v>
      </c>
    </row>
    <row r="17107" customFormat="false" ht="15" hidden="false" customHeight="false" outlineLevel="0" collapsed="false">
      <c r="A17107" s="28" t="n">
        <v>46293</v>
      </c>
      <c r="B17107" s="21" t="s">
        <v>129</v>
      </c>
      <c r="C17107" s="21" t="s">
        <v>140</v>
      </c>
      <c r="D17107" s="29" t="n">
        <v>236.67</v>
      </c>
      <c r="E17107" s="29" t="n">
        <f aca="false">D17107/10</f>
        <v>23.667</v>
      </c>
      <c r="F17107" s="29" t="n">
        <f aca="false">(E17107+Einstellungen!$B$20)*(1+Einstellungen!$B$10)</f>
        <v>50.36437</v>
      </c>
      <c r="G17107" s="21" t="str">
        <f aca="false">IF(F17107&lt;Einstellungen!$B$5,"ja","nein")</f>
        <v>nein</v>
      </c>
      <c r="H17107" s="21" t="s">
        <v>36</v>
      </c>
      <c r="I17107" s="29" t="n">
        <f aca="false">INDEX(Einstellungen!$B$27:$B$50,18)</f>
        <v>1.1</v>
      </c>
      <c r="J17107" s="29" t="n">
        <f aca="false">F17107*I17107</f>
        <v>55.400807</v>
      </c>
    </row>
    <row r="17108" customFormat="false" ht="15" hidden="false" customHeight="false" outlineLevel="0" collapsed="false">
      <c r="A17108" s="28" t="n">
        <v>46293</v>
      </c>
      <c r="B17108" s="21" t="s">
        <v>130</v>
      </c>
      <c r="C17108" s="21" t="s">
        <v>140</v>
      </c>
      <c r="D17108" s="29" t="n">
        <v>310.58</v>
      </c>
      <c r="E17108" s="29" t="n">
        <f aca="false">D17108/10</f>
        <v>31.058</v>
      </c>
      <c r="F17108" s="29" t="n">
        <f aca="false">(E17108+Einstellungen!$B$20)*(1+Einstellungen!$B$10)</f>
        <v>59.15966</v>
      </c>
      <c r="G17108" s="21" t="str">
        <f aca="false">IF(F17108&lt;Einstellungen!$B$5,"ja","nein")</f>
        <v>nein</v>
      </c>
      <c r="H17108" s="21" t="s">
        <v>36</v>
      </c>
      <c r="I17108" s="29" t="n">
        <f aca="false">INDEX(Einstellungen!$B$27:$B$50,19)</f>
        <v>1.35</v>
      </c>
      <c r="J17108" s="29" t="n">
        <f aca="false">F17108*I17108</f>
        <v>79.865541</v>
      </c>
    </row>
    <row r="17109" customFormat="false" ht="15" hidden="false" customHeight="false" outlineLevel="0" collapsed="false">
      <c r="A17109" s="28" t="n">
        <v>46293</v>
      </c>
      <c r="B17109" s="21" t="s">
        <v>131</v>
      </c>
      <c r="C17109" s="21" t="s">
        <v>140</v>
      </c>
      <c r="D17109" s="29" t="n">
        <v>342.212</v>
      </c>
      <c r="E17109" s="29" t="n">
        <f aca="false">D17109/10</f>
        <v>34.2212</v>
      </c>
      <c r="F17109" s="29" t="n">
        <f aca="false">(E17109+Einstellungen!$B$20)*(1+Einstellungen!$B$10)</f>
        <v>62.923868</v>
      </c>
      <c r="G17109" s="21" t="str">
        <f aca="false">IF(F17109&lt;Einstellungen!$B$5,"ja","nein")</f>
        <v>nein</v>
      </c>
      <c r="H17109" s="21" t="s">
        <v>36</v>
      </c>
      <c r="I17109" s="29" t="n">
        <f aca="false">INDEX(Einstellungen!$B$27:$B$50,20)</f>
        <v>1.45</v>
      </c>
      <c r="J17109" s="29" t="n">
        <f aca="false">F17109*I17109</f>
        <v>91.2396086</v>
      </c>
    </row>
    <row r="17110" customFormat="false" ht="15" hidden="false" customHeight="false" outlineLevel="0" collapsed="false">
      <c r="A17110" s="28" t="n">
        <v>46293</v>
      </c>
      <c r="B17110" s="21" t="s">
        <v>132</v>
      </c>
      <c r="C17110" s="21" t="s">
        <v>140</v>
      </c>
      <c r="D17110" s="29" t="n">
        <v>277.308</v>
      </c>
      <c r="E17110" s="29" t="n">
        <f aca="false">D17110/10</f>
        <v>27.7308</v>
      </c>
      <c r="F17110" s="29" t="n">
        <f aca="false">(E17110+Einstellungen!$B$20)*(1+Einstellungen!$B$10)</f>
        <v>55.200292</v>
      </c>
      <c r="G17110" s="21" t="str">
        <f aca="false">IF(F17110&lt;Einstellungen!$B$5,"ja","nein")</f>
        <v>nein</v>
      </c>
      <c r="H17110" s="21" t="s">
        <v>36</v>
      </c>
      <c r="I17110" s="29" t="n">
        <f aca="false">INDEX(Einstellungen!$B$27:$B$50,21)</f>
        <v>1.4</v>
      </c>
      <c r="J17110" s="29" t="n">
        <f aca="false">F17110*I17110</f>
        <v>77.2804088</v>
      </c>
    </row>
    <row r="17111" customFormat="false" ht="15" hidden="false" customHeight="false" outlineLevel="0" collapsed="false">
      <c r="A17111" s="28" t="n">
        <v>46293</v>
      </c>
      <c r="B17111" s="21" t="s">
        <v>133</v>
      </c>
      <c r="C17111" s="21" t="s">
        <v>140</v>
      </c>
      <c r="D17111" s="29" t="n">
        <v>229</v>
      </c>
      <c r="E17111" s="29" t="n">
        <f aca="false">D17111/10</f>
        <v>22.9</v>
      </c>
      <c r="F17111" s="29" t="n">
        <f aca="false">(E17111+Einstellungen!$B$20)*(1+Einstellungen!$B$10)</f>
        <v>49.45164</v>
      </c>
      <c r="G17111" s="21" t="str">
        <f aca="false">IF(F17111&lt;Einstellungen!$B$5,"ja","nein")</f>
        <v>nein</v>
      </c>
      <c r="H17111" s="21" t="s">
        <v>36</v>
      </c>
      <c r="I17111" s="29" t="n">
        <f aca="false">INDEX(Einstellungen!$B$27:$B$50,22)</f>
        <v>1.25</v>
      </c>
      <c r="J17111" s="29" t="n">
        <f aca="false">F17111*I17111</f>
        <v>61.81455</v>
      </c>
    </row>
    <row r="17112" customFormat="false" ht="15" hidden="false" customHeight="false" outlineLevel="0" collapsed="false">
      <c r="A17112" s="28" t="n">
        <v>46293</v>
      </c>
      <c r="B17112" s="21" t="s">
        <v>134</v>
      </c>
      <c r="C17112" s="21" t="s">
        <v>140</v>
      </c>
      <c r="D17112" s="29" t="n">
        <v>203.35</v>
      </c>
      <c r="E17112" s="29" t="n">
        <f aca="false">D17112/10</f>
        <v>20.335</v>
      </c>
      <c r="F17112" s="29" t="n">
        <f aca="false">(E17112+Einstellungen!$B$20)*(1+Einstellungen!$B$10)</f>
        <v>46.39929</v>
      </c>
      <c r="G17112" s="21" t="str">
        <f aca="false">IF(F17112&lt;Einstellungen!$B$5,"ja","nein")</f>
        <v>nein</v>
      </c>
      <c r="H17112" s="21" t="s">
        <v>36</v>
      </c>
      <c r="I17112" s="29" t="n">
        <f aca="false">INDEX(Einstellungen!$B$27:$B$50,23)</f>
        <v>1.05</v>
      </c>
      <c r="J17112" s="29" t="n">
        <f aca="false">F17112*I17112</f>
        <v>48.7192545</v>
      </c>
    </row>
    <row r="17113" customFormat="false" ht="15" hidden="false" customHeight="false" outlineLevel="0" collapsed="false">
      <c r="A17113" s="28" t="n">
        <v>46293</v>
      </c>
      <c r="B17113" s="21" t="s">
        <v>135</v>
      </c>
      <c r="C17113" s="21" t="s">
        <v>140</v>
      </c>
      <c r="D17113" s="29" t="n">
        <v>181.292</v>
      </c>
      <c r="E17113" s="29" t="n">
        <f aca="false">D17113/10</f>
        <v>18.1292</v>
      </c>
      <c r="F17113" s="29" t="n">
        <f aca="false">(E17113+Einstellungen!$B$20)*(1+Einstellungen!$B$10)</f>
        <v>43.774388</v>
      </c>
      <c r="G17113" s="21" t="str">
        <f aca="false">IF(F17113&lt;Einstellungen!$B$5,"ja","nein")</f>
        <v>nein</v>
      </c>
      <c r="H17113" s="21" t="s">
        <v>36</v>
      </c>
      <c r="I17113" s="29" t="n">
        <f aca="false">INDEX(Einstellungen!$B$27:$B$50,24)</f>
        <v>0.8</v>
      </c>
      <c r="J17113" s="29" t="n">
        <f aca="false">F17113*I17113</f>
        <v>35.0195104</v>
      </c>
    </row>
    <row r="17114" customFormat="false" ht="15" hidden="false" customHeight="false" outlineLevel="0" collapsed="false">
      <c r="A17114" s="28" t="n">
        <v>46294</v>
      </c>
      <c r="B17114" s="21" t="s">
        <v>111</v>
      </c>
      <c r="C17114" s="21" t="s">
        <v>141</v>
      </c>
      <c r="D17114" s="29" t="n">
        <v>183.863</v>
      </c>
      <c r="E17114" s="29" t="n">
        <f aca="false">D17114/10</f>
        <v>18.3863</v>
      </c>
      <c r="F17114" s="29" t="n">
        <f aca="false">(E17114+Einstellungen!$B$20)*(1+Einstellungen!$B$10)</f>
        <v>44.080337</v>
      </c>
      <c r="G17114" s="21" t="str">
        <f aca="false">IF(F17114&lt;Einstellungen!$B$5,"ja","nein")</f>
        <v>nein</v>
      </c>
      <c r="H17114" s="21" t="s">
        <v>36</v>
      </c>
      <c r="I17114" s="29" t="n">
        <f aca="false">INDEX(Einstellungen!$B$27:$B$50,1)</f>
        <v>0.6</v>
      </c>
      <c r="J17114" s="29" t="n">
        <f aca="false">F17114*I17114</f>
        <v>26.4482022</v>
      </c>
    </row>
    <row r="17115" customFormat="false" ht="15" hidden="false" customHeight="false" outlineLevel="0" collapsed="false">
      <c r="A17115" s="28" t="n">
        <v>46294</v>
      </c>
      <c r="B17115" s="21" t="s">
        <v>113</v>
      </c>
      <c r="C17115" s="21" t="s">
        <v>141</v>
      </c>
      <c r="D17115" s="29" t="n">
        <v>173.963</v>
      </c>
      <c r="E17115" s="29" t="n">
        <f aca="false">D17115/10</f>
        <v>17.3963</v>
      </c>
      <c r="F17115" s="29" t="n">
        <f aca="false">(E17115+Einstellungen!$B$20)*(1+Einstellungen!$B$10)</f>
        <v>42.902237</v>
      </c>
      <c r="G17115" s="21" t="str">
        <f aca="false">IF(F17115&lt;Einstellungen!$B$5,"ja","nein")</f>
        <v>nein</v>
      </c>
      <c r="H17115" s="21" t="s">
        <v>36</v>
      </c>
      <c r="I17115" s="29" t="n">
        <f aca="false">INDEX(Einstellungen!$B$27:$B$50,2)</f>
        <v>0.5</v>
      </c>
      <c r="J17115" s="29" t="n">
        <f aca="false">F17115*I17115</f>
        <v>21.4511185</v>
      </c>
    </row>
    <row r="17116" customFormat="false" ht="15" hidden="false" customHeight="false" outlineLevel="0" collapsed="false">
      <c r="A17116" s="28" t="n">
        <v>46294</v>
      </c>
      <c r="B17116" s="21" t="s">
        <v>114</v>
      </c>
      <c r="C17116" s="21" t="s">
        <v>141</v>
      </c>
      <c r="D17116" s="29" t="n">
        <v>169.037</v>
      </c>
      <c r="E17116" s="29" t="n">
        <f aca="false">D17116/10</f>
        <v>16.9037</v>
      </c>
      <c r="F17116" s="29" t="n">
        <f aca="false">(E17116+Einstellungen!$B$20)*(1+Einstellungen!$B$10)</f>
        <v>42.316043</v>
      </c>
      <c r="G17116" s="21" t="str">
        <f aca="false">IF(F17116&lt;Einstellungen!$B$5,"ja","nein")</f>
        <v>nein</v>
      </c>
      <c r="H17116" s="21" t="s">
        <v>36</v>
      </c>
      <c r="I17116" s="29" t="n">
        <f aca="false">INDEX(Einstellungen!$B$27:$B$50,3)</f>
        <v>0.45</v>
      </c>
      <c r="J17116" s="29" t="n">
        <f aca="false">F17116*I17116</f>
        <v>19.04221935</v>
      </c>
    </row>
    <row r="17117" customFormat="false" ht="15" hidden="false" customHeight="false" outlineLevel="0" collapsed="false">
      <c r="A17117" s="28" t="n">
        <v>46294</v>
      </c>
      <c r="B17117" s="21" t="s">
        <v>115</v>
      </c>
      <c r="C17117" s="21" t="s">
        <v>141</v>
      </c>
      <c r="D17117" s="29" t="n">
        <v>164.91</v>
      </c>
      <c r="E17117" s="29" t="n">
        <f aca="false">D17117/10</f>
        <v>16.491</v>
      </c>
      <c r="F17117" s="29" t="n">
        <f aca="false">(E17117+Einstellungen!$B$20)*(1+Einstellungen!$B$10)</f>
        <v>41.82493</v>
      </c>
      <c r="G17117" s="21" t="str">
        <f aca="false">IF(F17117&lt;Einstellungen!$B$5,"ja","nein")</f>
        <v>nein</v>
      </c>
      <c r="H17117" s="21" t="s">
        <v>36</v>
      </c>
      <c r="I17117" s="29" t="n">
        <f aca="false">INDEX(Einstellungen!$B$27:$B$50,4)</f>
        <v>0.45</v>
      </c>
      <c r="J17117" s="29" t="n">
        <f aca="false">F17117*I17117</f>
        <v>18.8212185</v>
      </c>
    </row>
    <row r="17118" customFormat="false" ht="15" hidden="false" customHeight="false" outlineLevel="0" collapsed="false">
      <c r="A17118" s="28" t="n">
        <v>46294</v>
      </c>
      <c r="B17118" s="21" t="s">
        <v>116</v>
      </c>
      <c r="C17118" s="21" t="s">
        <v>141</v>
      </c>
      <c r="D17118" s="29" t="n">
        <v>160.4</v>
      </c>
      <c r="E17118" s="29" t="n">
        <f aca="false">D17118/10</f>
        <v>16.04</v>
      </c>
      <c r="F17118" s="29" t="n">
        <f aca="false">(E17118+Einstellungen!$B$20)*(1+Einstellungen!$B$10)</f>
        <v>41.28824</v>
      </c>
      <c r="G17118" s="21" t="str">
        <f aca="false">IF(F17118&lt;Einstellungen!$B$5,"ja","nein")</f>
        <v>nein</v>
      </c>
      <c r="H17118" s="21" t="s">
        <v>36</v>
      </c>
      <c r="I17118" s="29" t="n">
        <f aca="false">INDEX(Einstellungen!$B$27:$B$50,5)</f>
        <v>0.45</v>
      </c>
      <c r="J17118" s="29" t="n">
        <f aca="false">F17118*I17118</f>
        <v>18.579708</v>
      </c>
    </row>
    <row r="17119" customFormat="false" ht="15" hidden="false" customHeight="false" outlineLevel="0" collapsed="false">
      <c r="A17119" s="28" t="n">
        <v>46294</v>
      </c>
      <c r="B17119" s="21" t="s">
        <v>117</v>
      </c>
      <c r="C17119" s="21" t="s">
        <v>141</v>
      </c>
      <c r="D17119" s="29" t="n">
        <v>165.712</v>
      </c>
      <c r="E17119" s="29" t="n">
        <f aca="false">D17119/10</f>
        <v>16.5712</v>
      </c>
      <c r="F17119" s="29" t="n">
        <f aca="false">(E17119+Einstellungen!$B$20)*(1+Einstellungen!$B$10)</f>
        <v>41.920368</v>
      </c>
      <c r="G17119" s="21" t="str">
        <f aca="false">IF(F17119&lt;Einstellungen!$B$5,"ja","nein")</f>
        <v>nein</v>
      </c>
      <c r="H17119" s="21" t="s">
        <v>36</v>
      </c>
      <c r="I17119" s="29" t="n">
        <f aca="false">INDEX(Einstellungen!$B$27:$B$50,6)</f>
        <v>0.5</v>
      </c>
      <c r="J17119" s="29" t="n">
        <f aca="false">F17119*I17119</f>
        <v>20.960184</v>
      </c>
    </row>
    <row r="17120" customFormat="false" ht="15" hidden="false" customHeight="false" outlineLevel="0" collapsed="false">
      <c r="A17120" s="28" t="n">
        <v>46294</v>
      </c>
      <c r="B17120" s="21" t="s">
        <v>118</v>
      </c>
      <c r="C17120" s="21" t="s">
        <v>141</v>
      </c>
      <c r="D17120" s="29" t="n">
        <v>216.097</v>
      </c>
      <c r="E17120" s="29" t="n">
        <f aca="false">D17120/10</f>
        <v>21.6097</v>
      </c>
      <c r="F17120" s="29" t="n">
        <f aca="false">(E17120+Einstellungen!$B$20)*(1+Einstellungen!$B$10)</f>
        <v>47.916183</v>
      </c>
      <c r="G17120" s="21" t="str">
        <f aca="false">IF(F17120&lt;Einstellungen!$B$5,"ja","nein")</f>
        <v>nein</v>
      </c>
      <c r="H17120" s="21" t="s">
        <v>36</v>
      </c>
      <c r="I17120" s="29" t="n">
        <f aca="false">INDEX(Einstellungen!$B$27:$B$50,7)</f>
        <v>0.7</v>
      </c>
      <c r="J17120" s="29" t="n">
        <f aca="false">F17120*I17120</f>
        <v>33.5413281</v>
      </c>
    </row>
    <row r="17121" customFormat="false" ht="15" hidden="false" customHeight="false" outlineLevel="0" collapsed="false">
      <c r="A17121" s="28" t="n">
        <v>46294</v>
      </c>
      <c r="B17121" s="21" t="s">
        <v>119</v>
      </c>
      <c r="C17121" s="21" t="s">
        <v>141</v>
      </c>
      <c r="D17121" s="29" t="n">
        <v>228.62</v>
      </c>
      <c r="E17121" s="29" t="n">
        <f aca="false">D17121/10</f>
        <v>22.862</v>
      </c>
      <c r="F17121" s="29" t="n">
        <f aca="false">(E17121+Einstellungen!$B$20)*(1+Einstellungen!$B$10)</f>
        <v>49.40642</v>
      </c>
      <c r="G17121" s="21" t="str">
        <f aca="false">IF(F17121&lt;Einstellungen!$B$5,"ja","nein")</f>
        <v>nein</v>
      </c>
      <c r="H17121" s="21" t="s">
        <v>36</v>
      </c>
      <c r="I17121" s="29" t="n">
        <f aca="false">INDEX(Einstellungen!$B$27:$B$50,8)</f>
        <v>0.95</v>
      </c>
      <c r="J17121" s="29" t="n">
        <f aca="false">F17121*I17121</f>
        <v>46.936099</v>
      </c>
    </row>
    <row r="17122" customFormat="false" ht="15" hidden="false" customHeight="false" outlineLevel="0" collapsed="false">
      <c r="A17122" s="28" t="n">
        <v>46294</v>
      </c>
      <c r="B17122" s="21" t="s">
        <v>120</v>
      </c>
      <c r="C17122" s="21" t="s">
        <v>141</v>
      </c>
      <c r="D17122" s="29" t="n">
        <v>215.938</v>
      </c>
      <c r="E17122" s="29" t="n">
        <f aca="false">D17122/10</f>
        <v>21.5938</v>
      </c>
      <c r="F17122" s="29" t="n">
        <f aca="false">(E17122+Einstellungen!$B$20)*(1+Einstellungen!$B$10)</f>
        <v>47.897262</v>
      </c>
      <c r="G17122" s="21" t="str">
        <f aca="false">IF(F17122&lt;Einstellungen!$B$5,"ja","nein")</f>
        <v>nein</v>
      </c>
      <c r="H17122" s="21" t="s">
        <v>36</v>
      </c>
      <c r="I17122" s="29" t="n">
        <f aca="false">INDEX(Einstellungen!$B$27:$B$50,9)</f>
        <v>1.05</v>
      </c>
      <c r="J17122" s="29" t="n">
        <f aca="false">F17122*I17122</f>
        <v>50.2921251</v>
      </c>
    </row>
    <row r="17123" customFormat="false" ht="15" hidden="false" customHeight="false" outlineLevel="0" collapsed="false">
      <c r="A17123" s="28" t="n">
        <v>46294</v>
      </c>
      <c r="B17123" s="21" t="s">
        <v>121</v>
      </c>
      <c r="C17123" s="21" t="s">
        <v>141</v>
      </c>
      <c r="D17123" s="29" t="n">
        <v>184.2</v>
      </c>
      <c r="E17123" s="29" t="n">
        <f aca="false">D17123/10</f>
        <v>18.42</v>
      </c>
      <c r="F17123" s="29" t="n">
        <f aca="false">(E17123+Einstellungen!$B$20)*(1+Einstellungen!$B$10)</f>
        <v>44.12044</v>
      </c>
      <c r="G17123" s="21" t="str">
        <f aca="false">IF(F17123&lt;Einstellungen!$B$5,"ja","nein")</f>
        <v>nein</v>
      </c>
      <c r="H17123" s="21" t="s">
        <v>36</v>
      </c>
      <c r="I17123" s="29" t="n">
        <f aca="false">INDEX(Einstellungen!$B$27:$B$50,10)</f>
        <v>1.05</v>
      </c>
      <c r="J17123" s="29" t="n">
        <f aca="false">F17123*I17123</f>
        <v>46.326462</v>
      </c>
    </row>
    <row r="17124" customFormat="false" ht="15" hidden="false" customHeight="false" outlineLevel="0" collapsed="false">
      <c r="A17124" s="28" t="n">
        <v>46294</v>
      </c>
      <c r="B17124" s="21" t="s">
        <v>122</v>
      </c>
      <c r="C17124" s="21" t="s">
        <v>141</v>
      </c>
      <c r="D17124" s="29" t="n">
        <v>161.817</v>
      </c>
      <c r="E17124" s="29" t="n">
        <f aca="false">D17124/10</f>
        <v>16.1817</v>
      </c>
      <c r="F17124" s="29" t="n">
        <f aca="false">(E17124+Einstellungen!$B$20)*(1+Einstellungen!$B$10)</f>
        <v>41.456863</v>
      </c>
      <c r="G17124" s="21" t="str">
        <f aca="false">IF(F17124&lt;Einstellungen!$B$5,"ja","nein")</f>
        <v>nein</v>
      </c>
      <c r="H17124" s="21" t="s">
        <v>36</v>
      </c>
      <c r="I17124" s="29" t="n">
        <f aca="false">INDEX(Einstellungen!$B$27:$B$50,11)</f>
        <v>1.05</v>
      </c>
      <c r="J17124" s="29" t="n">
        <f aca="false">F17124*I17124</f>
        <v>43.52970615</v>
      </c>
    </row>
    <row r="17125" customFormat="false" ht="15" hidden="false" customHeight="false" outlineLevel="0" collapsed="false">
      <c r="A17125" s="28" t="n">
        <v>46294</v>
      </c>
      <c r="B17125" s="21" t="s">
        <v>123</v>
      </c>
      <c r="C17125" s="21" t="s">
        <v>141</v>
      </c>
      <c r="D17125" s="29" t="n">
        <v>125.338</v>
      </c>
      <c r="E17125" s="29" t="n">
        <f aca="false">D17125/10</f>
        <v>12.5338</v>
      </c>
      <c r="F17125" s="29" t="n">
        <f aca="false">(E17125+Einstellungen!$B$20)*(1+Einstellungen!$B$10)</f>
        <v>37.115862</v>
      </c>
      <c r="G17125" s="21" t="str">
        <f aca="false">IF(F17125&lt;Einstellungen!$B$5,"ja","nein")</f>
        <v>nein</v>
      </c>
      <c r="H17125" s="21" t="s">
        <v>36</v>
      </c>
      <c r="I17125" s="29" t="n">
        <f aca="false">INDEX(Einstellungen!$B$27:$B$50,12)</f>
        <v>1.1</v>
      </c>
      <c r="J17125" s="29" t="n">
        <f aca="false">F17125*I17125</f>
        <v>40.8274482</v>
      </c>
    </row>
    <row r="17126" customFormat="false" ht="15" hidden="false" customHeight="false" outlineLevel="0" collapsed="false">
      <c r="A17126" s="28" t="n">
        <v>46294</v>
      </c>
      <c r="B17126" s="21" t="s">
        <v>124</v>
      </c>
      <c r="C17126" s="21" t="s">
        <v>141</v>
      </c>
      <c r="D17126" s="29" t="n">
        <v>88.44</v>
      </c>
      <c r="E17126" s="29" t="n">
        <f aca="false">D17126/10</f>
        <v>8.844</v>
      </c>
      <c r="F17126" s="29" t="n">
        <f aca="false">(E17126+Einstellungen!$B$20)*(1+Einstellungen!$B$10)</f>
        <v>32.725</v>
      </c>
      <c r="G17126" s="21" t="str">
        <f aca="false">IF(F17126&lt;Einstellungen!$B$5,"ja","nein")</f>
        <v>nein</v>
      </c>
      <c r="H17126" s="21" t="s">
        <v>36</v>
      </c>
      <c r="I17126" s="29" t="n">
        <f aca="false">INDEX(Einstellungen!$B$27:$B$50,13)</f>
        <v>1.2</v>
      </c>
      <c r="J17126" s="29" t="n">
        <f aca="false">F17126*I17126</f>
        <v>39.27</v>
      </c>
    </row>
    <row r="17127" customFormat="false" ht="15" hidden="false" customHeight="false" outlineLevel="0" collapsed="false">
      <c r="A17127" s="28" t="n">
        <v>46294</v>
      </c>
      <c r="B17127" s="21" t="s">
        <v>125</v>
      </c>
      <c r="C17127" s="21" t="s">
        <v>141</v>
      </c>
      <c r="D17127" s="29" t="n">
        <v>72.438</v>
      </c>
      <c r="E17127" s="29" t="n">
        <f aca="false">D17127/10</f>
        <v>7.2438</v>
      </c>
      <c r="F17127" s="29" t="n">
        <f aca="false">(E17127+Einstellungen!$B$20)*(1+Einstellungen!$B$10)</f>
        <v>30.820762</v>
      </c>
      <c r="G17127" s="21" t="str">
        <f aca="false">IF(F17127&lt;Einstellungen!$B$5,"ja","nein")</f>
        <v>nein</v>
      </c>
      <c r="H17127" s="21" t="s">
        <v>36</v>
      </c>
      <c r="I17127" s="29" t="n">
        <f aca="false">INDEX(Einstellungen!$B$27:$B$50,14)</f>
        <v>1.15</v>
      </c>
      <c r="J17127" s="29" t="n">
        <f aca="false">F17127*I17127</f>
        <v>35.4438763</v>
      </c>
    </row>
    <row r="17128" customFormat="false" ht="15" hidden="false" customHeight="false" outlineLevel="0" collapsed="false">
      <c r="A17128" s="28" t="n">
        <v>46294</v>
      </c>
      <c r="B17128" s="21" t="s">
        <v>126</v>
      </c>
      <c r="C17128" s="21" t="s">
        <v>141</v>
      </c>
      <c r="D17128" s="29" t="n">
        <v>81.547</v>
      </c>
      <c r="E17128" s="29" t="n">
        <f aca="false">D17128/10</f>
        <v>8.1547</v>
      </c>
      <c r="F17128" s="29" t="n">
        <f aca="false">(E17128+Einstellungen!$B$20)*(1+Einstellungen!$B$10)</f>
        <v>31.904733</v>
      </c>
      <c r="G17128" s="21" t="str">
        <f aca="false">IF(F17128&lt;Einstellungen!$B$5,"ja","nein")</f>
        <v>nein</v>
      </c>
      <c r="H17128" s="21" t="s">
        <v>36</v>
      </c>
      <c r="I17128" s="29" t="n">
        <f aca="false">INDEX(Einstellungen!$B$27:$B$50,15)</f>
        <v>1</v>
      </c>
      <c r="J17128" s="29" t="n">
        <f aca="false">F17128*I17128</f>
        <v>31.904733</v>
      </c>
    </row>
    <row r="17129" customFormat="false" ht="15" hidden="false" customHeight="false" outlineLevel="0" collapsed="false">
      <c r="A17129" s="28" t="n">
        <v>46294</v>
      </c>
      <c r="B17129" s="21" t="s">
        <v>127</v>
      </c>
      <c r="C17129" s="21" t="s">
        <v>141</v>
      </c>
      <c r="D17129" s="29" t="n">
        <v>112.265</v>
      </c>
      <c r="E17129" s="29" t="n">
        <f aca="false">D17129/10</f>
        <v>11.2265</v>
      </c>
      <c r="F17129" s="29" t="n">
        <f aca="false">(E17129+Einstellungen!$B$20)*(1+Einstellungen!$B$10)</f>
        <v>35.560175</v>
      </c>
      <c r="G17129" s="21" t="str">
        <f aca="false">IF(F17129&lt;Einstellungen!$B$5,"ja","nein")</f>
        <v>nein</v>
      </c>
      <c r="H17129" s="21" t="s">
        <v>36</v>
      </c>
      <c r="I17129" s="29" t="n">
        <f aca="false">INDEX(Einstellungen!$B$27:$B$50,16)</f>
        <v>0.95</v>
      </c>
      <c r="J17129" s="29" t="n">
        <f aca="false">F17129*I17129</f>
        <v>33.78216625</v>
      </c>
    </row>
    <row r="17130" customFormat="false" ht="15" hidden="false" customHeight="false" outlineLevel="0" collapsed="false">
      <c r="A17130" s="28" t="n">
        <v>46294</v>
      </c>
      <c r="B17130" s="21" t="s">
        <v>128</v>
      </c>
      <c r="C17130" s="21" t="s">
        <v>141</v>
      </c>
      <c r="D17130" s="29" t="n">
        <v>155.012</v>
      </c>
      <c r="E17130" s="29" t="n">
        <f aca="false">D17130/10</f>
        <v>15.5012</v>
      </c>
      <c r="F17130" s="29" t="n">
        <f aca="false">(E17130+Einstellungen!$B$20)*(1+Einstellungen!$B$10)</f>
        <v>40.647068</v>
      </c>
      <c r="G17130" s="21" t="str">
        <f aca="false">IF(F17130&lt;Einstellungen!$B$5,"ja","nein")</f>
        <v>nein</v>
      </c>
      <c r="H17130" s="21" t="s">
        <v>36</v>
      </c>
      <c r="I17130" s="29" t="n">
        <f aca="false">INDEX(Einstellungen!$B$27:$B$50,17)</f>
        <v>0.95</v>
      </c>
      <c r="J17130" s="29" t="n">
        <f aca="false">F17130*I17130</f>
        <v>38.6147146</v>
      </c>
    </row>
    <row r="17131" customFormat="false" ht="15" hidden="false" customHeight="false" outlineLevel="0" collapsed="false">
      <c r="A17131" s="28" t="n">
        <v>46294</v>
      </c>
      <c r="B17131" s="21" t="s">
        <v>129</v>
      </c>
      <c r="C17131" s="21" t="s">
        <v>141</v>
      </c>
      <c r="D17131" s="29" t="n">
        <v>203.353</v>
      </c>
      <c r="E17131" s="29" t="n">
        <f aca="false">D17131/10</f>
        <v>20.3353</v>
      </c>
      <c r="F17131" s="29" t="n">
        <f aca="false">(E17131+Einstellungen!$B$20)*(1+Einstellungen!$B$10)</f>
        <v>46.399647</v>
      </c>
      <c r="G17131" s="21" t="str">
        <f aca="false">IF(F17131&lt;Einstellungen!$B$5,"ja","nein")</f>
        <v>nein</v>
      </c>
      <c r="H17131" s="21" t="s">
        <v>36</v>
      </c>
      <c r="I17131" s="29" t="n">
        <f aca="false">INDEX(Einstellungen!$B$27:$B$50,18)</f>
        <v>1.1</v>
      </c>
      <c r="J17131" s="29" t="n">
        <f aca="false">F17131*I17131</f>
        <v>51.0396117</v>
      </c>
    </row>
    <row r="17132" customFormat="false" ht="15" hidden="false" customHeight="false" outlineLevel="0" collapsed="false">
      <c r="A17132" s="28" t="n">
        <v>46294</v>
      </c>
      <c r="B17132" s="21" t="s">
        <v>130</v>
      </c>
      <c r="C17132" s="21" t="s">
        <v>141</v>
      </c>
      <c r="D17132" s="29" t="n">
        <v>230.803</v>
      </c>
      <c r="E17132" s="29" t="n">
        <f aca="false">D17132/10</f>
        <v>23.0803</v>
      </c>
      <c r="F17132" s="29" t="n">
        <f aca="false">(E17132+Einstellungen!$B$20)*(1+Einstellungen!$B$10)</f>
        <v>49.666197</v>
      </c>
      <c r="G17132" s="21" t="str">
        <f aca="false">IF(F17132&lt;Einstellungen!$B$5,"ja","nein")</f>
        <v>nein</v>
      </c>
      <c r="H17132" s="21" t="s">
        <v>36</v>
      </c>
      <c r="I17132" s="29" t="n">
        <f aca="false">INDEX(Einstellungen!$B$27:$B$50,19)</f>
        <v>1.35</v>
      </c>
      <c r="J17132" s="29" t="n">
        <f aca="false">F17132*I17132</f>
        <v>67.04936595</v>
      </c>
    </row>
    <row r="17133" customFormat="false" ht="15" hidden="false" customHeight="false" outlineLevel="0" collapsed="false">
      <c r="A17133" s="28" t="n">
        <v>46294</v>
      </c>
      <c r="B17133" s="21" t="s">
        <v>131</v>
      </c>
      <c r="C17133" s="21" t="s">
        <v>141</v>
      </c>
      <c r="D17133" s="29" t="n">
        <v>229.798</v>
      </c>
      <c r="E17133" s="29" t="n">
        <f aca="false">D17133/10</f>
        <v>22.9798</v>
      </c>
      <c r="F17133" s="29" t="n">
        <f aca="false">(E17133+Einstellungen!$B$20)*(1+Einstellungen!$B$10)</f>
        <v>49.546602</v>
      </c>
      <c r="G17133" s="21" t="str">
        <f aca="false">IF(F17133&lt;Einstellungen!$B$5,"ja","nein")</f>
        <v>nein</v>
      </c>
      <c r="H17133" s="21" t="s">
        <v>36</v>
      </c>
      <c r="I17133" s="29" t="n">
        <f aca="false">INDEX(Einstellungen!$B$27:$B$50,20)</f>
        <v>1.45</v>
      </c>
      <c r="J17133" s="29" t="n">
        <f aca="false">F17133*I17133</f>
        <v>71.8425729</v>
      </c>
    </row>
    <row r="17134" customFormat="false" ht="15" hidden="false" customHeight="false" outlineLevel="0" collapsed="false">
      <c r="A17134" s="28" t="n">
        <v>46294</v>
      </c>
      <c r="B17134" s="21" t="s">
        <v>132</v>
      </c>
      <c r="C17134" s="21" t="s">
        <v>141</v>
      </c>
      <c r="D17134" s="29" t="n">
        <v>201.895</v>
      </c>
      <c r="E17134" s="29" t="n">
        <f aca="false">D17134/10</f>
        <v>20.1895</v>
      </c>
      <c r="F17134" s="29" t="n">
        <f aca="false">(E17134+Einstellungen!$B$20)*(1+Einstellungen!$B$10)</f>
        <v>46.226145</v>
      </c>
      <c r="G17134" s="21" t="str">
        <f aca="false">IF(F17134&lt;Einstellungen!$B$5,"ja","nein")</f>
        <v>nein</v>
      </c>
      <c r="H17134" s="21" t="s">
        <v>36</v>
      </c>
      <c r="I17134" s="29" t="n">
        <f aca="false">INDEX(Einstellungen!$B$27:$B$50,21)</f>
        <v>1.4</v>
      </c>
      <c r="J17134" s="29" t="n">
        <f aca="false">F17134*I17134</f>
        <v>64.716603</v>
      </c>
    </row>
    <row r="17135" customFormat="false" ht="15" hidden="false" customHeight="false" outlineLevel="0" collapsed="false">
      <c r="A17135" s="28" t="n">
        <v>46294</v>
      </c>
      <c r="B17135" s="21" t="s">
        <v>133</v>
      </c>
      <c r="C17135" s="21" t="s">
        <v>141</v>
      </c>
      <c r="D17135" s="29" t="n">
        <v>169.94</v>
      </c>
      <c r="E17135" s="29" t="n">
        <f aca="false">D17135/10</f>
        <v>16.994</v>
      </c>
      <c r="F17135" s="29" t="n">
        <f aca="false">(E17135+Einstellungen!$B$20)*(1+Einstellungen!$B$10)</f>
        <v>42.4235</v>
      </c>
      <c r="G17135" s="21" t="str">
        <f aca="false">IF(F17135&lt;Einstellungen!$B$5,"ja","nein")</f>
        <v>nein</v>
      </c>
      <c r="H17135" s="21" t="s">
        <v>36</v>
      </c>
      <c r="I17135" s="29" t="n">
        <f aca="false">INDEX(Einstellungen!$B$27:$B$50,22)</f>
        <v>1.25</v>
      </c>
      <c r="J17135" s="29" t="n">
        <f aca="false">F17135*I17135</f>
        <v>53.029375</v>
      </c>
    </row>
    <row r="17136" customFormat="false" ht="15" hidden="false" customHeight="false" outlineLevel="0" collapsed="false">
      <c r="A17136" s="28" t="n">
        <v>46294</v>
      </c>
      <c r="B17136" s="21" t="s">
        <v>134</v>
      </c>
      <c r="C17136" s="21" t="s">
        <v>141</v>
      </c>
      <c r="D17136" s="29" t="n">
        <v>154.153</v>
      </c>
      <c r="E17136" s="29" t="n">
        <f aca="false">D17136/10</f>
        <v>15.4153</v>
      </c>
      <c r="F17136" s="29" t="n">
        <f aca="false">(E17136+Einstellungen!$B$20)*(1+Einstellungen!$B$10)</f>
        <v>40.544847</v>
      </c>
      <c r="G17136" s="21" t="str">
        <f aca="false">IF(F17136&lt;Einstellungen!$B$5,"ja","nein")</f>
        <v>nein</v>
      </c>
      <c r="H17136" s="21" t="s">
        <v>36</v>
      </c>
      <c r="I17136" s="29" t="n">
        <f aca="false">INDEX(Einstellungen!$B$27:$B$50,23)</f>
        <v>1.05</v>
      </c>
      <c r="J17136" s="29" t="n">
        <f aca="false">F17136*I17136</f>
        <v>42.57208935</v>
      </c>
    </row>
    <row r="17137" customFormat="false" ht="15" hidden="false" customHeight="false" outlineLevel="0" collapsed="false">
      <c r="A17137" s="28" t="n">
        <v>46294</v>
      </c>
      <c r="B17137" s="21" t="s">
        <v>135</v>
      </c>
      <c r="C17137" s="21" t="s">
        <v>141</v>
      </c>
      <c r="D17137" s="29" t="n">
        <v>130.385</v>
      </c>
      <c r="E17137" s="29" t="n">
        <f aca="false">D17137/10</f>
        <v>13.0385</v>
      </c>
      <c r="F17137" s="29" t="n">
        <f aca="false">(E17137+Einstellungen!$B$20)*(1+Einstellungen!$B$10)</f>
        <v>37.716455</v>
      </c>
      <c r="G17137" s="21" t="str">
        <f aca="false">IF(F17137&lt;Einstellungen!$B$5,"ja","nein")</f>
        <v>nein</v>
      </c>
      <c r="H17137" s="21" t="s">
        <v>36</v>
      </c>
      <c r="I17137" s="29" t="n">
        <f aca="false">INDEX(Einstellungen!$B$27:$B$50,24)</f>
        <v>0.8</v>
      </c>
      <c r="J17137" s="29" t="n">
        <f aca="false">F17137*I17137</f>
        <v>30.173164</v>
      </c>
    </row>
    <row r="17138" customFormat="false" ht="15" hidden="false" customHeight="false" outlineLevel="0" collapsed="false">
      <c r="A17138" s="28" t="n">
        <v>46295</v>
      </c>
      <c r="B17138" s="21" t="s">
        <v>111</v>
      </c>
      <c r="C17138" s="21" t="s">
        <v>112</v>
      </c>
      <c r="D17138" s="29" t="n">
        <v>109.597</v>
      </c>
      <c r="E17138" s="29" t="n">
        <f aca="false">D17138/10</f>
        <v>10.9597</v>
      </c>
      <c r="F17138" s="29" t="n">
        <f aca="false">(E17138+Einstellungen!$B$20)*(1+Einstellungen!$B$10)</f>
        <v>35.242683</v>
      </c>
      <c r="G17138" s="21" t="str">
        <f aca="false">IF(F17138&lt;Einstellungen!$B$5,"ja","nein")</f>
        <v>nein</v>
      </c>
      <c r="H17138" s="21" t="s">
        <v>36</v>
      </c>
      <c r="I17138" s="29" t="n">
        <f aca="false">INDEX(Einstellungen!$B$27:$B$50,1)</f>
        <v>0.6</v>
      </c>
      <c r="J17138" s="29" t="n">
        <f aca="false">F17138*I17138</f>
        <v>21.1456098</v>
      </c>
    </row>
    <row r="17139" customFormat="false" ht="15" hidden="false" customHeight="false" outlineLevel="0" collapsed="false">
      <c r="A17139" s="28" t="n">
        <v>46295</v>
      </c>
      <c r="B17139" s="21" t="s">
        <v>113</v>
      </c>
      <c r="C17139" s="21" t="s">
        <v>112</v>
      </c>
      <c r="D17139" s="29" t="n">
        <v>105.498</v>
      </c>
      <c r="E17139" s="29" t="n">
        <f aca="false">D17139/10</f>
        <v>10.5498</v>
      </c>
      <c r="F17139" s="29" t="n">
        <f aca="false">(E17139+Einstellungen!$B$20)*(1+Einstellungen!$B$10)</f>
        <v>34.754902</v>
      </c>
      <c r="G17139" s="21" t="str">
        <f aca="false">IF(F17139&lt;Einstellungen!$B$5,"ja","nein")</f>
        <v>nein</v>
      </c>
      <c r="H17139" s="21" t="s">
        <v>36</v>
      </c>
      <c r="I17139" s="29" t="n">
        <f aca="false">INDEX(Einstellungen!$B$27:$B$50,2)</f>
        <v>0.5</v>
      </c>
      <c r="J17139" s="29" t="n">
        <f aca="false">F17139*I17139</f>
        <v>17.377451</v>
      </c>
    </row>
    <row r="17140" customFormat="false" ht="15" hidden="false" customHeight="false" outlineLevel="0" collapsed="false">
      <c r="A17140" s="28" t="n">
        <v>46295</v>
      </c>
      <c r="B17140" s="21" t="s">
        <v>114</v>
      </c>
      <c r="C17140" s="21" t="s">
        <v>112</v>
      </c>
      <c r="D17140" s="29" t="n">
        <v>101.707</v>
      </c>
      <c r="E17140" s="29" t="n">
        <f aca="false">D17140/10</f>
        <v>10.1707</v>
      </c>
      <c r="F17140" s="29" t="n">
        <f aca="false">(E17140+Einstellungen!$B$20)*(1+Einstellungen!$B$10)</f>
        <v>34.303773</v>
      </c>
      <c r="G17140" s="21" t="str">
        <f aca="false">IF(F17140&lt;Einstellungen!$B$5,"ja","nein")</f>
        <v>nein</v>
      </c>
      <c r="H17140" s="21" t="s">
        <v>36</v>
      </c>
      <c r="I17140" s="29" t="n">
        <f aca="false">INDEX(Einstellungen!$B$27:$B$50,3)</f>
        <v>0.45</v>
      </c>
      <c r="J17140" s="29" t="n">
        <f aca="false">F17140*I17140</f>
        <v>15.43669785</v>
      </c>
    </row>
    <row r="17141" customFormat="false" ht="15" hidden="false" customHeight="false" outlineLevel="0" collapsed="false">
      <c r="A17141" s="28" t="n">
        <v>46295</v>
      </c>
      <c r="B17141" s="21" t="s">
        <v>115</v>
      </c>
      <c r="C17141" s="21" t="s">
        <v>112</v>
      </c>
      <c r="D17141" s="29" t="n">
        <v>102.873</v>
      </c>
      <c r="E17141" s="29" t="n">
        <f aca="false">D17141/10</f>
        <v>10.2873</v>
      </c>
      <c r="F17141" s="29" t="n">
        <f aca="false">(E17141+Einstellungen!$B$20)*(1+Einstellungen!$B$10)</f>
        <v>34.442527</v>
      </c>
      <c r="G17141" s="21" t="str">
        <f aca="false">IF(F17141&lt;Einstellungen!$B$5,"ja","nein")</f>
        <v>nein</v>
      </c>
      <c r="H17141" s="21" t="s">
        <v>36</v>
      </c>
      <c r="I17141" s="29" t="n">
        <f aca="false">INDEX(Einstellungen!$B$27:$B$50,4)</f>
        <v>0.45</v>
      </c>
      <c r="J17141" s="29" t="n">
        <f aca="false">F17141*I17141</f>
        <v>15.49913715</v>
      </c>
    </row>
    <row r="17142" customFormat="false" ht="15" hidden="false" customHeight="false" outlineLevel="0" collapsed="false">
      <c r="A17142" s="28" t="n">
        <v>46295</v>
      </c>
      <c r="B17142" s="21" t="s">
        <v>116</v>
      </c>
      <c r="C17142" s="21" t="s">
        <v>112</v>
      </c>
      <c r="D17142" s="29" t="n">
        <v>104.297</v>
      </c>
      <c r="E17142" s="29" t="n">
        <f aca="false">D17142/10</f>
        <v>10.4297</v>
      </c>
      <c r="F17142" s="29" t="n">
        <f aca="false">(E17142+Einstellungen!$B$20)*(1+Einstellungen!$B$10)</f>
        <v>34.611983</v>
      </c>
      <c r="G17142" s="21" t="str">
        <f aca="false">IF(F17142&lt;Einstellungen!$B$5,"ja","nein")</f>
        <v>nein</v>
      </c>
      <c r="H17142" s="21" t="s">
        <v>36</v>
      </c>
      <c r="I17142" s="29" t="n">
        <f aca="false">INDEX(Einstellungen!$B$27:$B$50,5)</f>
        <v>0.45</v>
      </c>
      <c r="J17142" s="29" t="n">
        <f aca="false">F17142*I17142</f>
        <v>15.57539235</v>
      </c>
    </row>
    <row r="17143" customFormat="false" ht="15" hidden="false" customHeight="false" outlineLevel="0" collapsed="false">
      <c r="A17143" s="28" t="n">
        <v>46295</v>
      </c>
      <c r="B17143" s="21" t="s">
        <v>117</v>
      </c>
      <c r="C17143" s="21" t="s">
        <v>112</v>
      </c>
      <c r="D17143" s="29" t="n">
        <v>122.198</v>
      </c>
      <c r="E17143" s="29" t="n">
        <f aca="false">D17143/10</f>
        <v>12.2198</v>
      </c>
      <c r="F17143" s="29" t="n">
        <f aca="false">(E17143+Einstellungen!$B$20)*(1+Einstellungen!$B$10)</f>
        <v>36.742202</v>
      </c>
      <c r="G17143" s="21" t="str">
        <f aca="false">IF(F17143&lt;Einstellungen!$B$5,"ja","nein")</f>
        <v>nein</v>
      </c>
      <c r="H17143" s="21" t="s">
        <v>36</v>
      </c>
      <c r="I17143" s="29" t="n">
        <f aca="false">INDEX(Einstellungen!$B$27:$B$50,6)</f>
        <v>0.5</v>
      </c>
      <c r="J17143" s="29" t="n">
        <f aca="false">F17143*I17143</f>
        <v>18.371101</v>
      </c>
    </row>
    <row r="17144" customFormat="false" ht="15" hidden="false" customHeight="false" outlineLevel="0" collapsed="false">
      <c r="A17144" s="28" t="n">
        <v>46295</v>
      </c>
      <c r="B17144" s="21" t="s">
        <v>118</v>
      </c>
      <c r="C17144" s="21" t="s">
        <v>112</v>
      </c>
      <c r="D17144" s="29" t="n">
        <v>160.365</v>
      </c>
      <c r="E17144" s="29" t="n">
        <f aca="false">D17144/10</f>
        <v>16.0365</v>
      </c>
      <c r="F17144" s="29" t="n">
        <f aca="false">(E17144+Einstellungen!$B$20)*(1+Einstellungen!$B$10)</f>
        <v>41.284075</v>
      </c>
      <c r="G17144" s="21" t="str">
        <f aca="false">IF(F17144&lt;Einstellungen!$B$5,"ja","nein")</f>
        <v>nein</v>
      </c>
      <c r="H17144" s="21" t="s">
        <v>36</v>
      </c>
      <c r="I17144" s="29" t="n">
        <f aca="false">INDEX(Einstellungen!$B$27:$B$50,7)</f>
        <v>0.7</v>
      </c>
      <c r="J17144" s="29" t="n">
        <f aca="false">F17144*I17144</f>
        <v>28.8988525</v>
      </c>
    </row>
    <row r="17145" customFormat="false" ht="15" hidden="false" customHeight="false" outlineLevel="0" collapsed="false">
      <c r="A17145" s="28" t="n">
        <v>46295</v>
      </c>
      <c r="B17145" s="21" t="s">
        <v>119</v>
      </c>
      <c r="C17145" s="21" t="s">
        <v>112</v>
      </c>
      <c r="D17145" s="29" t="n">
        <v>198.91</v>
      </c>
      <c r="E17145" s="29" t="n">
        <f aca="false">D17145/10</f>
        <v>19.891</v>
      </c>
      <c r="F17145" s="29" t="n">
        <f aca="false">(E17145+Einstellungen!$B$20)*(1+Einstellungen!$B$10)</f>
        <v>45.87093</v>
      </c>
      <c r="G17145" s="21" t="str">
        <f aca="false">IF(F17145&lt;Einstellungen!$B$5,"ja","nein")</f>
        <v>nein</v>
      </c>
      <c r="H17145" s="21" t="s">
        <v>36</v>
      </c>
      <c r="I17145" s="29" t="n">
        <f aca="false">INDEX(Einstellungen!$B$27:$B$50,8)</f>
        <v>0.95</v>
      </c>
      <c r="J17145" s="29" t="n">
        <f aca="false">F17145*I17145</f>
        <v>43.5773835</v>
      </c>
    </row>
    <row r="17146" customFormat="false" ht="15" hidden="false" customHeight="false" outlineLevel="0" collapsed="false">
      <c r="A17146" s="28" t="n">
        <v>46295</v>
      </c>
      <c r="B17146" s="21" t="s">
        <v>120</v>
      </c>
      <c r="C17146" s="21" t="s">
        <v>112</v>
      </c>
      <c r="D17146" s="29" t="n">
        <v>193.75</v>
      </c>
      <c r="E17146" s="29" t="n">
        <f aca="false">D17146/10</f>
        <v>19.375</v>
      </c>
      <c r="F17146" s="29" t="n">
        <f aca="false">(E17146+Einstellungen!$B$20)*(1+Einstellungen!$B$10)</f>
        <v>45.25689</v>
      </c>
      <c r="G17146" s="21" t="str">
        <f aca="false">IF(F17146&lt;Einstellungen!$B$5,"ja","nein")</f>
        <v>nein</v>
      </c>
      <c r="H17146" s="21" t="s">
        <v>36</v>
      </c>
      <c r="I17146" s="29" t="n">
        <f aca="false">INDEX(Einstellungen!$B$27:$B$50,9)</f>
        <v>1.05</v>
      </c>
      <c r="J17146" s="29" t="n">
        <f aca="false">F17146*I17146</f>
        <v>47.5197345</v>
      </c>
    </row>
    <row r="17147" customFormat="false" ht="15" hidden="false" customHeight="false" outlineLevel="0" collapsed="false">
      <c r="A17147" s="28" t="n">
        <v>46295</v>
      </c>
      <c r="B17147" s="21" t="s">
        <v>121</v>
      </c>
      <c r="C17147" s="21" t="s">
        <v>112</v>
      </c>
      <c r="D17147" s="29" t="n">
        <v>165.212</v>
      </c>
      <c r="E17147" s="29" t="n">
        <f aca="false">D17147/10</f>
        <v>16.5212</v>
      </c>
      <c r="F17147" s="29" t="n">
        <f aca="false">(E17147+Einstellungen!$B$20)*(1+Einstellungen!$B$10)</f>
        <v>41.860868</v>
      </c>
      <c r="G17147" s="21" t="str">
        <f aca="false">IF(F17147&lt;Einstellungen!$B$5,"ja","nein")</f>
        <v>nein</v>
      </c>
      <c r="H17147" s="21" t="s">
        <v>36</v>
      </c>
      <c r="I17147" s="29" t="n">
        <f aca="false">INDEX(Einstellungen!$B$27:$B$50,10)</f>
        <v>1.05</v>
      </c>
      <c r="J17147" s="29" t="n">
        <f aca="false">F17147*I17147</f>
        <v>43.9539114</v>
      </c>
    </row>
    <row r="17148" customFormat="false" ht="15" hidden="false" customHeight="false" outlineLevel="0" collapsed="false">
      <c r="A17148" s="28" t="n">
        <v>46295</v>
      </c>
      <c r="B17148" s="21" t="s">
        <v>122</v>
      </c>
      <c r="C17148" s="21" t="s">
        <v>112</v>
      </c>
      <c r="D17148" s="29" t="n">
        <v>122.308</v>
      </c>
      <c r="E17148" s="29" t="n">
        <f aca="false">D17148/10</f>
        <v>12.2308</v>
      </c>
      <c r="F17148" s="29" t="n">
        <f aca="false">(E17148+Einstellungen!$B$20)*(1+Einstellungen!$B$10)</f>
        <v>36.755292</v>
      </c>
      <c r="G17148" s="21" t="str">
        <f aca="false">IF(F17148&lt;Einstellungen!$B$5,"ja","nein")</f>
        <v>nein</v>
      </c>
      <c r="H17148" s="21" t="s">
        <v>36</v>
      </c>
      <c r="I17148" s="29" t="n">
        <f aca="false">INDEX(Einstellungen!$B$27:$B$50,11)</f>
        <v>1.05</v>
      </c>
      <c r="J17148" s="29" t="n">
        <f aca="false">F17148*I17148</f>
        <v>38.5930566</v>
      </c>
    </row>
    <row r="17149" customFormat="false" ht="15" hidden="false" customHeight="false" outlineLevel="0" collapsed="false">
      <c r="A17149" s="28" t="n">
        <v>46295</v>
      </c>
      <c r="B17149" s="21" t="s">
        <v>123</v>
      </c>
      <c r="C17149" s="21" t="s">
        <v>112</v>
      </c>
      <c r="D17149" s="29" t="n">
        <v>81.42</v>
      </c>
      <c r="E17149" s="29" t="n">
        <f aca="false">D17149/10</f>
        <v>8.142</v>
      </c>
      <c r="F17149" s="29" t="n">
        <f aca="false">(E17149+Einstellungen!$B$20)*(1+Einstellungen!$B$10)</f>
        <v>31.88962</v>
      </c>
      <c r="G17149" s="21" t="str">
        <f aca="false">IF(F17149&lt;Einstellungen!$B$5,"ja","nein")</f>
        <v>nein</v>
      </c>
      <c r="H17149" s="21" t="s">
        <v>36</v>
      </c>
      <c r="I17149" s="29" t="n">
        <f aca="false">INDEX(Einstellungen!$B$27:$B$50,12)</f>
        <v>1.1</v>
      </c>
      <c r="J17149" s="29" t="n">
        <f aca="false">F17149*I17149</f>
        <v>35.078582</v>
      </c>
    </row>
    <row r="17150" customFormat="false" ht="15" hidden="false" customHeight="false" outlineLevel="0" collapsed="false">
      <c r="A17150" s="28" t="n">
        <v>46295</v>
      </c>
      <c r="B17150" s="21" t="s">
        <v>124</v>
      </c>
      <c r="C17150" s="21" t="s">
        <v>112</v>
      </c>
      <c r="D17150" s="29" t="n">
        <v>42.907</v>
      </c>
      <c r="E17150" s="29" t="n">
        <f aca="false">D17150/10</f>
        <v>4.2907</v>
      </c>
      <c r="F17150" s="29" t="n">
        <f aca="false">(E17150+Einstellungen!$B$20)*(1+Einstellungen!$B$10)</f>
        <v>27.306573</v>
      </c>
      <c r="G17150" s="21" t="str">
        <f aca="false">IF(F17150&lt;Einstellungen!$B$5,"ja","nein")</f>
        <v>ja</v>
      </c>
      <c r="H17150" s="21" t="s">
        <v>36</v>
      </c>
      <c r="I17150" s="29" t="n">
        <f aca="false">INDEX(Einstellungen!$B$27:$B$50,13)</f>
        <v>1.2</v>
      </c>
      <c r="J17150" s="29" t="n">
        <f aca="false">F17150*I17150</f>
        <v>32.7678876</v>
      </c>
    </row>
    <row r="17151" customFormat="false" ht="15" hidden="false" customHeight="false" outlineLevel="0" collapsed="false">
      <c r="A17151" s="28" t="n">
        <v>46295</v>
      </c>
      <c r="B17151" s="21" t="s">
        <v>125</v>
      </c>
      <c r="C17151" s="21" t="s">
        <v>112</v>
      </c>
      <c r="D17151" s="29" t="n">
        <v>20</v>
      </c>
      <c r="E17151" s="29" t="n">
        <f aca="false">D17151/10</f>
        <v>2</v>
      </c>
      <c r="F17151" s="29" t="n">
        <f aca="false">(E17151+Einstellungen!$B$20)*(1+Einstellungen!$B$10)</f>
        <v>24.58064</v>
      </c>
      <c r="G17151" s="21" t="str">
        <f aca="false">IF(F17151&lt;Einstellungen!$B$5,"ja","nein")</f>
        <v>ja</v>
      </c>
      <c r="H17151" s="21" t="s">
        <v>36</v>
      </c>
      <c r="I17151" s="29" t="n">
        <f aca="false">INDEX(Einstellungen!$B$27:$B$50,14)</f>
        <v>1.15</v>
      </c>
      <c r="J17151" s="29" t="n">
        <f aca="false">F17151*I17151</f>
        <v>28.267736</v>
      </c>
    </row>
    <row r="17152" customFormat="false" ht="15" hidden="false" customHeight="false" outlineLevel="0" collapsed="false">
      <c r="A17152" s="28" t="n">
        <v>46295</v>
      </c>
      <c r="B17152" s="21" t="s">
        <v>126</v>
      </c>
      <c r="C17152" s="21" t="s">
        <v>112</v>
      </c>
      <c r="D17152" s="29" t="n">
        <v>37.505</v>
      </c>
      <c r="E17152" s="29" t="n">
        <f aca="false">D17152/10</f>
        <v>3.7505</v>
      </c>
      <c r="F17152" s="29" t="n">
        <f aca="false">(E17152+Einstellungen!$B$20)*(1+Einstellungen!$B$10)</f>
        <v>26.663735</v>
      </c>
      <c r="G17152" s="21" t="str">
        <f aca="false">IF(F17152&lt;Einstellungen!$B$5,"ja","nein")</f>
        <v>ja</v>
      </c>
      <c r="H17152" s="21" t="s">
        <v>36</v>
      </c>
      <c r="I17152" s="29" t="n">
        <f aca="false">INDEX(Einstellungen!$B$27:$B$50,15)</f>
        <v>1</v>
      </c>
      <c r="J17152" s="29" t="n">
        <f aca="false">F17152*I17152</f>
        <v>26.663735</v>
      </c>
    </row>
    <row r="17153" customFormat="false" ht="15" hidden="false" customHeight="false" outlineLevel="0" collapsed="false">
      <c r="A17153" s="28" t="n">
        <v>46295</v>
      </c>
      <c r="B17153" s="21" t="s">
        <v>127</v>
      </c>
      <c r="C17153" s="21" t="s">
        <v>112</v>
      </c>
      <c r="D17153" s="29" t="n">
        <v>84.927</v>
      </c>
      <c r="E17153" s="29" t="n">
        <f aca="false">D17153/10</f>
        <v>8.4927</v>
      </c>
      <c r="F17153" s="29" t="n">
        <f aca="false">(E17153+Einstellungen!$B$20)*(1+Einstellungen!$B$10)</f>
        <v>32.306953</v>
      </c>
      <c r="G17153" s="21" t="str">
        <f aca="false">IF(F17153&lt;Einstellungen!$B$5,"ja","nein")</f>
        <v>nein</v>
      </c>
      <c r="H17153" s="21" t="s">
        <v>36</v>
      </c>
      <c r="I17153" s="29" t="n">
        <f aca="false">INDEX(Einstellungen!$B$27:$B$50,16)</f>
        <v>0.95</v>
      </c>
      <c r="J17153" s="29" t="n">
        <f aca="false">F17153*I17153</f>
        <v>30.69160535</v>
      </c>
    </row>
    <row r="17154" customFormat="false" ht="15" hidden="false" customHeight="false" outlineLevel="0" collapsed="false">
      <c r="A17154" s="28" t="n">
        <v>46295</v>
      </c>
      <c r="B17154" s="21" t="s">
        <v>128</v>
      </c>
      <c r="C17154" s="21" t="s">
        <v>112</v>
      </c>
      <c r="D17154" s="29" t="n">
        <v>148.465</v>
      </c>
      <c r="E17154" s="29" t="n">
        <f aca="false">D17154/10</f>
        <v>14.8465</v>
      </c>
      <c r="F17154" s="29" t="n">
        <f aca="false">(E17154+Einstellungen!$B$20)*(1+Einstellungen!$B$10)</f>
        <v>39.867975</v>
      </c>
      <c r="G17154" s="21" t="str">
        <f aca="false">IF(F17154&lt;Einstellungen!$B$5,"ja","nein")</f>
        <v>nein</v>
      </c>
      <c r="H17154" s="21" t="s">
        <v>36</v>
      </c>
      <c r="I17154" s="29" t="n">
        <f aca="false">INDEX(Einstellungen!$B$27:$B$50,17)</f>
        <v>0.95</v>
      </c>
      <c r="J17154" s="29" t="n">
        <f aca="false">F17154*I17154</f>
        <v>37.87457625</v>
      </c>
    </row>
    <row r="17155" customFormat="false" ht="15" hidden="false" customHeight="false" outlineLevel="0" collapsed="false">
      <c r="A17155" s="28" t="n">
        <v>46295</v>
      </c>
      <c r="B17155" s="21" t="s">
        <v>129</v>
      </c>
      <c r="C17155" s="21" t="s">
        <v>112</v>
      </c>
      <c r="D17155" s="29" t="n">
        <v>202.167</v>
      </c>
      <c r="E17155" s="29" t="n">
        <f aca="false">D17155/10</f>
        <v>20.2167</v>
      </c>
      <c r="F17155" s="29" t="n">
        <f aca="false">(E17155+Einstellungen!$B$20)*(1+Einstellungen!$B$10)</f>
        <v>46.258513</v>
      </c>
      <c r="G17155" s="21" t="str">
        <f aca="false">IF(F17155&lt;Einstellungen!$B$5,"ja","nein")</f>
        <v>nein</v>
      </c>
      <c r="H17155" s="21" t="s">
        <v>36</v>
      </c>
      <c r="I17155" s="29" t="n">
        <f aca="false">INDEX(Einstellungen!$B$27:$B$50,18)</f>
        <v>1.1</v>
      </c>
      <c r="J17155" s="29" t="n">
        <f aca="false">F17155*I17155</f>
        <v>50.8843643</v>
      </c>
    </row>
    <row r="17156" customFormat="false" ht="15" hidden="false" customHeight="false" outlineLevel="0" collapsed="false">
      <c r="A17156" s="28" t="n">
        <v>46295</v>
      </c>
      <c r="B17156" s="21" t="s">
        <v>130</v>
      </c>
      <c r="C17156" s="21" t="s">
        <v>112</v>
      </c>
      <c r="D17156" s="29" t="n">
        <v>230.327</v>
      </c>
      <c r="E17156" s="29" t="n">
        <f aca="false">D17156/10</f>
        <v>23.0327</v>
      </c>
      <c r="F17156" s="29" t="n">
        <f aca="false">(E17156+Einstellungen!$B$20)*(1+Einstellungen!$B$10)</f>
        <v>49.609553</v>
      </c>
      <c r="G17156" s="21" t="str">
        <f aca="false">IF(F17156&lt;Einstellungen!$B$5,"ja","nein")</f>
        <v>nein</v>
      </c>
      <c r="H17156" s="21" t="s">
        <v>36</v>
      </c>
      <c r="I17156" s="29" t="n">
        <f aca="false">INDEX(Einstellungen!$B$27:$B$50,19)</f>
        <v>1.35</v>
      </c>
      <c r="J17156" s="29" t="n">
        <f aca="false">F17156*I17156</f>
        <v>66.97289655</v>
      </c>
    </row>
    <row r="17157" customFormat="false" ht="15" hidden="false" customHeight="false" outlineLevel="0" collapsed="false">
      <c r="A17157" s="28" t="n">
        <v>46295</v>
      </c>
      <c r="B17157" s="21" t="s">
        <v>131</v>
      </c>
      <c r="C17157" s="21" t="s">
        <v>112</v>
      </c>
      <c r="D17157" s="29" t="n">
        <v>249.743</v>
      </c>
      <c r="E17157" s="29" t="n">
        <f aca="false">D17157/10</f>
        <v>24.9743</v>
      </c>
      <c r="F17157" s="29" t="n">
        <f aca="false">(E17157+Einstellungen!$B$20)*(1+Einstellungen!$B$10)</f>
        <v>51.920057</v>
      </c>
      <c r="G17157" s="21" t="str">
        <f aca="false">IF(F17157&lt;Einstellungen!$B$5,"ja","nein")</f>
        <v>nein</v>
      </c>
      <c r="H17157" s="21" t="s">
        <v>36</v>
      </c>
      <c r="I17157" s="29" t="n">
        <f aca="false">INDEX(Einstellungen!$B$27:$B$50,20)</f>
        <v>1.45</v>
      </c>
      <c r="J17157" s="29" t="n">
        <f aca="false">F17157*I17157</f>
        <v>75.28408265</v>
      </c>
    </row>
    <row r="17158" customFormat="false" ht="15" hidden="false" customHeight="false" outlineLevel="0" collapsed="false">
      <c r="A17158" s="28" t="n">
        <v>46295</v>
      </c>
      <c r="B17158" s="21" t="s">
        <v>132</v>
      </c>
      <c r="C17158" s="21" t="s">
        <v>112</v>
      </c>
      <c r="D17158" s="29" t="n">
        <v>233.037</v>
      </c>
      <c r="E17158" s="29" t="n">
        <f aca="false">D17158/10</f>
        <v>23.3037</v>
      </c>
      <c r="F17158" s="29" t="n">
        <f aca="false">(E17158+Einstellungen!$B$20)*(1+Einstellungen!$B$10)</f>
        <v>49.932043</v>
      </c>
      <c r="G17158" s="21" t="str">
        <f aca="false">IF(F17158&lt;Einstellungen!$B$5,"ja","nein")</f>
        <v>nein</v>
      </c>
      <c r="H17158" s="21" t="s">
        <v>36</v>
      </c>
      <c r="I17158" s="29" t="n">
        <f aca="false">INDEX(Einstellungen!$B$27:$B$50,21)</f>
        <v>1.4</v>
      </c>
      <c r="J17158" s="29" t="n">
        <f aca="false">F17158*I17158</f>
        <v>69.9048602</v>
      </c>
    </row>
    <row r="17159" customFormat="false" ht="15" hidden="false" customHeight="false" outlineLevel="0" collapsed="false">
      <c r="A17159" s="28" t="n">
        <v>46295</v>
      </c>
      <c r="B17159" s="21" t="s">
        <v>133</v>
      </c>
      <c r="C17159" s="21" t="s">
        <v>112</v>
      </c>
      <c r="D17159" s="29" t="n">
        <v>206.175</v>
      </c>
      <c r="E17159" s="29" t="n">
        <f aca="false">D17159/10</f>
        <v>20.6175</v>
      </c>
      <c r="F17159" s="29" t="n">
        <f aca="false">(E17159+Einstellungen!$B$20)*(1+Einstellungen!$B$10)</f>
        <v>46.735465</v>
      </c>
      <c r="G17159" s="21" t="str">
        <f aca="false">IF(F17159&lt;Einstellungen!$B$5,"ja","nein")</f>
        <v>nein</v>
      </c>
      <c r="H17159" s="21" t="s">
        <v>36</v>
      </c>
      <c r="I17159" s="29" t="n">
        <f aca="false">INDEX(Einstellungen!$B$27:$B$50,22)</f>
        <v>1.25</v>
      </c>
      <c r="J17159" s="29" t="n">
        <f aca="false">F17159*I17159</f>
        <v>58.41933125</v>
      </c>
    </row>
    <row r="17160" customFormat="false" ht="15" hidden="false" customHeight="false" outlineLevel="0" collapsed="false">
      <c r="A17160" s="28" t="n">
        <v>46295</v>
      </c>
      <c r="B17160" s="21" t="s">
        <v>134</v>
      </c>
      <c r="C17160" s="21" t="s">
        <v>112</v>
      </c>
      <c r="D17160" s="29" t="n">
        <v>186.887</v>
      </c>
      <c r="E17160" s="29" t="n">
        <f aca="false">D17160/10</f>
        <v>18.6887</v>
      </c>
      <c r="F17160" s="29" t="n">
        <f aca="false">(E17160+Einstellungen!$B$20)*(1+Einstellungen!$B$10)</f>
        <v>44.440193</v>
      </c>
      <c r="G17160" s="21" t="str">
        <f aca="false">IF(F17160&lt;Einstellungen!$B$5,"ja","nein")</f>
        <v>nein</v>
      </c>
      <c r="H17160" s="21" t="s">
        <v>36</v>
      </c>
      <c r="I17160" s="29" t="n">
        <f aca="false">INDEX(Einstellungen!$B$27:$B$50,23)</f>
        <v>1.05</v>
      </c>
      <c r="J17160" s="29" t="n">
        <f aca="false">F17160*I17160</f>
        <v>46.66220265</v>
      </c>
    </row>
    <row r="17161" customFormat="false" ht="15" hidden="false" customHeight="false" outlineLevel="0" collapsed="false">
      <c r="A17161" s="28" t="n">
        <v>46295</v>
      </c>
      <c r="B17161" s="21" t="s">
        <v>135</v>
      </c>
      <c r="C17161" s="21" t="s">
        <v>112</v>
      </c>
      <c r="D17161" s="29" t="n">
        <v>167.635</v>
      </c>
      <c r="E17161" s="29" t="n">
        <f aca="false">D17161/10</f>
        <v>16.7635</v>
      </c>
      <c r="F17161" s="29" t="n">
        <f aca="false">(E17161+Einstellungen!$B$20)*(1+Einstellungen!$B$10)</f>
        <v>42.149205</v>
      </c>
      <c r="G17161" s="21" t="str">
        <f aca="false">IF(F17161&lt;Einstellungen!$B$5,"ja","nein")</f>
        <v>nein</v>
      </c>
      <c r="H17161" s="21" t="s">
        <v>36</v>
      </c>
      <c r="I17161" s="29" t="n">
        <f aca="false">INDEX(Einstellungen!$B$27:$B$50,24)</f>
        <v>0.8</v>
      </c>
      <c r="J17161" s="29" t="n">
        <f aca="false">F17161*I17161</f>
        <v>33.719364</v>
      </c>
    </row>
    <row r="17162" customFormat="false" ht="15" hidden="false" customHeight="false" outlineLevel="0" collapsed="false">
      <c r="A17162" s="28" t="n">
        <v>46296</v>
      </c>
      <c r="B17162" s="21" t="s">
        <v>111</v>
      </c>
      <c r="C17162" s="21" t="s">
        <v>136</v>
      </c>
      <c r="D17162" s="29" t="n">
        <v>157.995</v>
      </c>
      <c r="E17162" s="29" t="n">
        <f aca="false">D17162/10</f>
        <v>15.7995</v>
      </c>
      <c r="F17162" s="29" t="n">
        <f aca="false">(E17162+Einstellungen!$B$20)*(1+Einstellungen!$B$10)</f>
        <v>41.002045</v>
      </c>
      <c r="G17162" s="21" t="str">
        <f aca="false">IF(F17162&lt;Einstellungen!$B$5,"ja","nein")</f>
        <v>nein</v>
      </c>
      <c r="H17162" s="21" t="s">
        <v>37</v>
      </c>
      <c r="I17162" s="29" t="n">
        <f aca="false">INDEX(Einstellungen!$B$27:$B$50,1)</f>
        <v>0.6</v>
      </c>
      <c r="J17162" s="29" t="n">
        <f aca="false">F17162*I17162</f>
        <v>24.601227</v>
      </c>
    </row>
    <row r="17163" customFormat="false" ht="15" hidden="false" customHeight="false" outlineLevel="0" collapsed="false">
      <c r="A17163" s="28" t="n">
        <v>46296</v>
      </c>
      <c r="B17163" s="21" t="s">
        <v>113</v>
      </c>
      <c r="C17163" s="21" t="s">
        <v>136</v>
      </c>
      <c r="D17163" s="29" t="n">
        <v>159.618</v>
      </c>
      <c r="E17163" s="29" t="n">
        <f aca="false">D17163/10</f>
        <v>15.9618</v>
      </c>
      <c r="F17163" s="29" t="n">
        <f aca="false">(E17163+Einstellungen!$B$20)*(1+Einstellungen!$B$10)</f>
        <v>41.195182</v>
      </c>
      <c r="G17163" s="21" t="str">
        <f aca="false">IF(F17163&lt;Einstellungen!$B$5,"ja","nein")</f>
        <v>nein</v>
      </c>
      <c r="H17163" s="21" t="s">
        <v>37</v>
      </c>
      <c r="I17163" s="29" t="n">
        <f aca="false">INDEX(Einstellungen!$B$27:$B$50,2)</f>
        <v>0.5</v>
      </c>
      <c r="J17163" s="29" t="n">
        <f aca="false">F17163*I17163</f>
        <v>20.597591</v>
      </c>
    </row>
    <row r="17164" customFormat="false" ht="15" hidden="false" customHeight="false" outlineLevel="0" collapsed="false">
      <c r="A17164" s="28" t="n">
        <v>46296</v>
      </c>
      <c r="B17164" s="21" t="s">
        <v>114</v>
      </c>
      <c r="C17164" s="21" t="s">
        <v>136</v>
      </c>
      <c r="D17164" s="29" t="n">
        <v>158.433</v>
      </c>
      <c r="E17164" s="29" t="n">
        <f aca="false">D17164/10</f>
        <v>15.8433</v>
      </c>
      <c r="F17164" s="29" t="n">
        <f aca="false">(E17164+Einstellungen!$B$20)*(1+Einstellungen!$B$10)</f>
        <v>41.054167</v>
      </c>
      <c r="G17164" s="21" t="str">
        <f aca="false">IF(F17164&lt;Einstellungen!$B$5,"ja","nein")</f>
        <v>nein</v>
      </c>
      <c r="H17164" s="21" t="s">
        <v>37</v>
      </c>
      <c r="I17164" s="29" t="n">
        <f aca="false">INDEX(Einstellungen!$B$27:$B$50,3)</f>
        <v>0.45</v>
      </c>
      <c r="J17164" s="29" t="n">
        <f aca="false">F17164*I17164</f>
        <v>18.47437515</v>
      </c>
    </row>
    <row r="17165" customFormat="false" ht="15" hidden="false" customHeight="false" outlineLevel="0" collapsed="false">
      <c r="A17165" s="28" t="n">
        <v>46296</v>
      </c>
      <c r="B17165" s="21" t="s">
        <v>115</v>
      </c>
      <c r="C17165" s="21" t="s">
        <v>136</v>
      </c>
      <c r="D17165" s="29" t="n">
        <v>159.505</v>
      </c>
      <c r="E17165" s="29" t="n">
        <f aca="false">D17165/10</f>
        <v>15.9505</v>
      </c>
      <c r="F17165" s="29" t="n">
        <f aca="false">(E17165+Einstellungen!$B$20)*(1+Einstellungen!$B$10)</f>
        <v>41.181735</v>
      </c>
      <c r="G17165" s="21" t="str">
        <f aca="false">IF(F17165&lt;Einstellungen!$B$5,"ja","nein")</f>
        <v>nein</v>
      </c>
      <c r="H17165" s="21" t="s">
        <v>37</v>
      </c>
      <c r="I17165" s="29" t="n">
        <f aca="false">INDEX(Einstellungen!$B$27:$B$50,4)</f>
        <v>0.45</v>
      </c>
      <c r="J17165" s="29" t="n">
        <f aca="false">F17165*I17165</f>
        <v>18.53178075</v>
      </c>
    </row>
    <row r="17166" customFormat="false" ht="15" hidden="false" customHeight="false" outlineLevel="0" collapsed="false">
      <c r="A17166" s="28" t="n">
        <v>46296</v>
      </c>
      <c r="B17166" s="21" t="s">
        <v>116</v>
      </c>
      <c r="C17166" s="21" t="s">
        <v>136</v>
      </c>
      <c r="D17166" s="29" t="n">
        <v>158.05</v>
      </c>
      <c r="E17166" s="29" t="n">
        <f aca="false">D17166/10</f>
        <v>15.805</v>
      </c>
      <c r="F17166" s="29" t="n">
        <f aca="false">(E17166+Einstellungen!$B$20)*(1+Einstellungen!$B$10)</f>
        <v>41.00859</v>
      </c>
      <c r="G17166" s="21" t="str">
        <f aca="false">IF(F17166&lt;Einstellungen!$B$5,"ja","nein")</f>
        <v>nein</v>
      </c>
      <c r="H17166" s="21" t="s">
        <v>37</v>
      </c>
      <c r="I17166" s="29" t="n">
        <f aca="false">INDEX(Einstellungen!$B$27:$B$50,5)</f>
        <v>0.45</v>
      </c>
      <c r="J17166" s="29" t="n">
        <f aca="false">F17166*I17166</f>
        <v>18.4538655</v>
      </c>
    </row>
    <row r="17167" customFormat="false" ht="15" hidden="false" customHeight="false" outlineLevel="0" collapsed="false">
      <c r="A17167" s="28" t="n">
        <v>46296</v>
      </c>
      <c r="B17167" s="21" t="s">
        <v>117</v>
      </c>
      <c r="C17167" s="21" t="s">
        <v>136</v>
      </c>
      <c r="D17167" s="29" t="n">
        <v>166.635</v>
      </c>
      <c r="E17167" s="29" t="n">
        <f aca="false">D17167/10</f>
        <v>16.6635</v>
      </c>
      <c r="F17167" s="29" t="n">
        <f aca="false">(E17167+Einstellungen!$B$20)*(1+Einstellungen!$B$10)</f>
        <v>42.030205</v>
      </c>
      <c r="G17167" s="21" t="str">
        <f aca="false">IF(F17167&lt;Einstellungen!$B$5,"ja","nein")</f>
        <v>nein</v>
      </c>
      <c r="H17167" s="21" t="s">
        <v>37</v>
      </c>
      <c r="I17167" s="29" t="n">
        <f aca="false">INDEX(Einstellungen!$B$27:$B$50,6)</f>
        <v>0.5</v>
      </c>
      <c r="J17167" s="29" t="n">
        <f aca="false">F17167*I17167</f>
        <v>21.0151025</v>
      </c>
    </row>
    <row r="17168" customFormat="false" ht="15" hidden="false" customHeight="false" outlineLevel="0" collapsed="false">
      <c r="A17168" s="28" t="n">
        <v>46296</v>
      </c>
      <c r="B17168" s="21" t="s">
        <v>118</v>
      </c>
      <c r="C17168" s="21" t="s">
        <v>136</v>
      </c>
      <c r="D17168" s="29" t="n">
        <v>208.173</v>
      </c>
      <c r="E17168" s="29" t="n">
        <f aca="false">D17168/10</f>
        <v>20.8173</v>
      </c>
      <c r="F17168" s="29" t="n">
        <f aca="false">(E17168+Einstellungen!$B$20)*(1+Einstellungen!$B$10)</f>
        <v>46.973227</v>
      </c>
      <c r="G17168" s="21" t="str">
        <f aca="false">IF(F17168&lt;Einstellungen!$B$5,"ja","nein")</f>
        <v>nein</v>
      </c>
      <c r="H17168" s="21" t="s">
        <v>37</v>
      </c>
      <c r="I17168" s="29" t="n">
        <f aca="false">INDEX(Einstellungen!$B$27:$B$50,7)</f>
        <v>0.7</v>
      </c>
      <c r="J17168" s="29" t="n">
        <f aca="false">F17168*I17168</f>
        <v>32.8812589</v>
      </c>
    </row>
    <row r="17169" customFormat="false" ht="15" hidden="false" customHeight="false" outlineLevel="0" collapsed="false">
      <c r="A17169" s="28" t="n">
        <v>46296</v>
      </c>
      <c r="B17169" s="21" t="s">
        <v>119</v>
      </c>
      <c r="C17169" s="21" t="s">
        <v>136</v>
      </c>
      <c r="D17169" s="29" t="n">
        <v>237.243</v>
      </c>
      <c r="E17169" s="29" t="n">
        <f aca="false">D17169/10</f>
        <v>23.7243</v>
      </c>
      <c r="F17169" s="29" t="n">
        <f aca="false">(E17169+Einstellungen!$B$20)*(1+Einstellungen!$B$10)</f>
        <v>50.432557</v>
      </c>
      <c r="G17169" s="21" t="str">
        <f aca="false">IF(F17169&lt;Einstellungen!$B$5,"ja","nein")</f>
        <v>nein</v>
      </c>
      <c r="H17169" s="21" t="s">
        <v>37</v>
      </c>
      <c r="I17169" s="29" t="n">
        <f aca="false">INDEX(Einstellungen!$B$27:$B$50,8)</f>
        <v>0.95</v>
      </c>
      <c r="J17169" s="29" t="n">
        <f aca="false">F17169*I17169</f>
        <v>47.91092915</v>
      </c>
    </row>
    <row r="17170" customFormat="false" ht="15" hidden="false" customHeight="false" outlineLevel="0" collapsed="false">
      <c r="A17170" s="28" t="n">
        <v>46296</v>
      </c>
      <c r="B17170" s="21" t="s">
        <v>120</v>
      </c>
      <c r="C17170" s="21" t="s">
        <v>136</v>
      </c>
      <c r="D17170" s="29" t="n">
        <v>233.358</v>
      </c>
      <c r="E17170" s="29" t="n">
        <f aca="false">D17170/10</f>
        <v>23.3358</v>
      </c>
      <c r="F17170" s="29" t="n">
        <f aca="false">(E17170+Einstellungen!$B$20)*(1+Einstellungen!$B$10)</f>
        <v>49.970242</v>
      </c>
      <c r="G17170" s="21" t="str">
        <f aca="false">IF(F17170&lt;Einstellungen!$B$5,"ja","nein")</f>
        <v>nein</v>
      </c>
      <c r="H17170" s="21" t="s">
        <v>37</v>
      </c>
      <c r="I17170" s="29" t="n">
        <f aca="false">INDEX(Einstellungen!$B$27:$B$50,9)</f>
        <v>1.05</v>
      </c>
      <c r="J17170" s="29" t="n">
        <f aca="false">F17170*I17170</f>
        <v>52.4687541</v>
      </c>
    </row>
    <row r="17171" customFormat="false" ht="15" hidden="false" customHeight="false" outlineLevel="0" collapsed="false">
      <c r="A17171" s="28" t="n">
        <v>46296</v>
      </c>
      <c r="B17171" s="21" t="s">
        <v>121</v>
      </c>
      <c r="C17171" s="21" t="s">
        <v>136</v>
      </c>
      <c r="D17171" s="29" t="n">
        <v>208.303</v>
      </c>
      <c r="E17171" s="29" t="n">
        <f aca="false">D17171/10</f>
        <v>20.8303</v>
      </c>
      <c r="F17171" s="29" t="n">
        <f aca="false">(E17171+Einstellungen!$B$20)*(1+Einstellungen!$B$10)</f>
        <v>46.988697</v>
      </c>
      <c r="G17171" s="21" t="str">
        <f aca="false">IF(F17171&lt;Einstellungen!$B$5,"ja","nein")</f>
        <v>nein</v>
      </c>
      <c r="H17171" s="21" t="s">
        <v>37</v>
      </c>
      <c r="I17171" s="29" t="n">
        <f aca="false">INDEX(Einstellungen!$B$27:$B$50,10)</f>
        <v>1.05</v>
      </c>
      <c r="J17171" s="29" t="n">
        <f aca="false">F17171*I17171</f>
        <v>49.33813185</v>
      </c>
    </row>
    <row r="17172" customFormat="false" ht="15" hidden="false" customHeight="false" outlineLevel="0" collapsed="false">
      <c r="A17172" s="28" t="n">
        <v>46296</v>
      </c>
      <c r="B17172" s="21" t="s">
        <v>122</v>
      </c>
      <c r="C17172" s="21" t="s">
        <v>136</v>
      </c>
      <c r="D17172" s="29" t="n">
        <v>183.4</v>
      </c>
      <c r="E17172" s="29" t="n">
        <f aca="false">D17172/10</f>
        <v>18.34</v>
      </c>
      <c r="F17172" s="29" t="n">
        <f aca="false">(E17172+Einstellungen!$B$20)*(1+Einstellungen!$B$10)</f>
        <v>44.02524</v>
      </c>
      <c r="G17172" s="21" t="str">
        <f aca="false">IF(F17172&lt;Einstellungen!$B$5,"ja","nein")</f>
        <v>nein</v>
      </c>
      <c r="H17172" s="21" t="s">
        <v>37</v>
      </c>
      <c r="I17172" s="29" t="n">
        <f aca="false">INDEX(Einstellungen!$B$27:$B$50,11)</f>
        <v>1.05</v>
      </c>
      <c r="J17172" s="29" t="n">
        <f aca="false">F17172*I17172</f>
        <v>46.226502</v>
      </c>
    </row>
    <row r="17173" customFormat="false" ht="15" hidden="false" customHeight="false" outlineLevel="0" collapsed="false">
      <c r="A17173" s="28" t="n">
        <v>46296</v>
      </c>
      <c r="B17173" s="21" t="s">
        <v>123</v>
      </c>
      <c r="C17173" s="21" t="s">
        <v>136</v>
      </c>
      <c r="D17173" s="29" t="n">
        <v>160.105</v>
      </c>
      <c r="E17173" s="29" t="n">
        <f aca="false">D17173/10</f>
        <v>16.0105</v>
      </c>
      <c r="F17173" s="29" t="n">
        <f aca="false">(E17173+Einstellungen!$B$20)*(1+Einstellungen!$B$10)</f>
        <v>41.253135</v>
      </c>
      <c r="G17173" s="21" t="str">
        <f aca="false">IF(F17173&lt;Einstellungen!$B$5,"ja","nein")</f>
        <v>nein</v>
      </c>
      <c r="H17173" s="21" t="s">
        <v>37</v>
      </c>
      <c r="I17173" s="29" t="n">
        <f aca="false">INDEX(Einstellungen!$B$27:$B$50,12)</f>
        <v>1.1</v>
      </c>
      <c r="J17173" s="29" t="n">
        <f aca="false">F17173*I17173</f>
        <v>45.3784485</v>
      </c>
    </row>
    <row r="17174" customFormat="false" ht="15" hidden="false" customHeight="false" outlineLevel="0" collapsed="false">
      <c r="A17174" s="28" t="n">
        <v>46296</v>
      </c>
      <c r="B17174" s="21" t="s">
        <v>124</v>
      </c>
      <c r="C17174" s="21" t="s">
        <v>136</v>
      </c>
      <c r="D17174" s="29" t="n">
        <v>162.19</v>
      </c>
      <c r="E17174" s="29" t="n">
        <f aca="false">D17174/10</f>
        <v>16.219</v>
      </c>
      <c r="F17174" s="29" t="n">
        <f aca="false">(E17174+Einstellungen!$B$20)*(1+Einstellungen!$B$10)</f>
        <v>41.50125</v>
      </c>
      <c r="G17174" s="21" t="str">
        <f aca="false">IF(F17174&lt;Einstellungen!$B$5,"ja","nein")</f>
        <v>nein</v>
      </c>
      <c r="H17174" s="21" t="s">
        <v>37</v>
      </c>
      <c r="I17174" s="29" t="n">
        <f aca="false">INDEX(Einstellungen!$B$27:$B$50,13)</f>
        <v>1.2</v>
      </c>
      <c r="J17174" s="29" t="n">
        <f aca="false">F17174*I17174</f>
        <v>49.8015</v>
      </c>
    </row>
    <row r="17175" customFormat="false" ht="15" hidden="false" customHeight="false" outlineLevel="0" collapsed="false">
      <c r="A17175" s="28" t="n">
        <v>46296</v>
      </c>
      <c r="B17175" s="21" t="s">
        <v>125</v>
      </c>
      <c r="C17175" s="21" t="s">
        <v>136</v>
      </c>
      <c r="D17175" s="29" t="n">
        <v>152.023</v>
      </c>
      <c r="E17175" s="29" t="n">
        <f aca="false">D17175/10</f>
        <v>15.2023</v>
      </c>
      <c r="F17175" s="29" t="n">
        <f aca="false">(E17175+Einstellungen!$B$20)*(1+Einstellungen!$B$10)</f>
        <v>40.291377</v>
      </c>
      <c r="G17175" s="21" t="str">
        <f aca="false">IF(F17175&lt;Einstellungen!$B$5,"ja","nein")</f>
        <v>nein</v>
      </c>
      <c r="H17175" s="21" t="s">
        <v>37</v>
      </c>
      <c r="I17175" s="29" t="n">
        <f aca="false">INDEX(Einstellungen!$B$27:$B$50,14)</f>
        <v>1.15</v>
      </c>
      <c r="J17175" s="29" t="n">
        <f aca="false">F17175*I17175</f>
        <v>46.33508355</v>
      </c>
    </row>
    <row r="17176" customFormat="false" ht="15" hidden="false" customHeight="false" outlineLevel="0" collapsed="false">
      <c r="A17176" s="28" t="n">
        <v>46296</v>
      </c>
      <c r="B17176" s="21" t="s">
        <v>126</v>
      </c>
      <c r="C17176" s="21" t="s">
        <v>136</v>
      </c>
      <c r="D17176" s="29" t="n">
        <v>150.335</v>
      </c>
      <c r="E17176" s="29" t="n">
        <f aca="false">D17176/10</f>
        <v>15.0335</v>
      </c>
      <c r="F17176" s="29" t="n">
        <f aca="false">(E17176+Einstellungen!$B$20)*(1+Einstellungen!$B$10)</f>
        <v>40.090505</v>
      </c>
      <c r="G17176" s="21" t="str">
        <f aca="false">IF(F17176&lt;Einstellungen!$B$5,"ja","nein")</f>
        <v>nein</v>
      </c>
      <c r="H17176" s="21" t="s">
        <v>37</v>
      </c>
      <c r="I17176" s="29" t="n">
        <f aca="false">INDEX(Einstellungen!$B$27:$B$50,15)</f>
        <v>1</v>
      </c>
      <c r="J17176" s="29" t="n">
        <f aca="false">F17176*I17176</f>
        <v>40.090505</v>
      </c>
    </row>
    <row r="17177" customFormat="false" ht="15" hidden="false" customHeight="false" outlineLevel="0" collapsed="false">
      <c r="A17177" s="28" t="n">
        <v>46296</v>
      </c>
      <c r="B17177" s="21" t="s">
        <v>127</v>
      </c>
      <c r="C17177" s="21" t="s">
        <v>136</v>
      </c>
      <c r="D17177" s="29" t="n">
        <v>156.88</v>
      </c>
      <c r="E17177" s="29" t="n">
        <f aca="false">D17177/10</f>
        <v>15.688</v>
      </c>
      <c r="F17177" s="29" t="n">
        <f aca="false">(E17177+Einstellungen!$B$20)*(1+Einstellungen!$B$10)</f>
        <v>40.86936</v>
      </c>
      <c r="G17177" s="21" t="str">
        <f aca="false">IF(F17177&lt;Einstellungen!$B$5,"ja","nein")</f>
        <v>nein</v>
      </c>
      <c r="H17177" s="21" t="s">
        <v>37</v>
      </c>
      <c r="I17177" s="29" t="n">
        <f aca="false">INDEX(Einstellungen!$B$27:$B$50,16)</f>
        <v>0.95</v>
      </c>
      <c r="J17177" s="29" t="n">
        <f aca="false">F17177*I17177</f>
        <v>38.825892</v>
      </c>
    </row>
    <row r="17178" customFormat="false" ht="15" hidden="false" customHeight="false" outlineLevel="0" collapsed="false">
      <c r="A17178" s="28" t="n">
        <v>46296</v>
      </c>
      <c r="B17178" s="21" t="s">
        <v>128</v>
      </c>
      <c r="C17178" s="21" t="s">
        <v>136</v>
      </c>
      <c r="D17178" s="29" t="n">
        <v>189.183</v>
      </c>
      <c r="E17178" s="29" t="n">
        <f aca="false">D17178/10</f>
        <v>18.9183</v>
      </c>
      <c r="F17178" s="29" t="n">
        <f aca="false">(E17178+Einstellungen!$B$20)*(1+Einstellungen!$B$10)</f>
        <v>44.713417</v>
      </c>
      <c r="G17178" s="21" t="str">
        <f aca="false">IF(F17178&lt;Einstellungen!$B$5,"ja","nein")</f>
        <v>nein</v>
      </c>
      <c r="H17178" s="21" t="s">
        <v>37</v>
      </c>
      <c r="I17178" s="29" t="n">
        <f aca="false">INDEX(Einstellungen!$B$27:$B$50,17)</f>
        <v>0.95</v>
      </c>
      <c r="J17178" s="29" t="n">
        <f aca="false">F17178*I17178</f>
        <v>42.47774615</v>
      </c>
    </row>
    <row r="17179" customFormat="false" ht="15" hidden="false" customHeight="false" outlineLevel="0" collapsed="false">
      <c r="A17179" s="28" t="n">
        <v>46296</v>
      </c>
      <c r="B17179" s="21" t="s">
        <v>129</v>
      </c>
      <c r="C17179" s="21" t="s">
        <v>136</v>
      </c>
      <c r="D17179" s="29" t="n">
        <v>232.282</v>
      </c>
      <c r="E17179" s="29" t="n">
        <f aca="false">D17179/10</f>
        <v>23.2282</v>
      </c>
      <c r="F17179" s="29" t="n">
        <f aca="false">(E17179+Einstellungen!$B$20)*(1+Einstellungen!$B$10)</f>
        <v>49.842198</v>
      </c>
      <c r="G17179" s="21" t="str">
        <f aca="false">IF(F17179&lt;Einstellungen!$B$5,"ja","nein")</f>
        <v>nein</v>
      </c>
      <c r="H17179" s="21" t="s">
        <v>37</v>
      </c>
      <c r="I17179" s="29" t="n">
        <f aca="false">INDEX(Einstellungen!$B$27:$B$50,18)</f>
        <v>1.1</v>
      </c>
      <c r="J17179" s="29" t="n">
        <f aca="false">F17179*I17179</f>
        <v>54.8264178</v>
      </c>
    </row>
    <row r="17180" customFormat="false" ht="15" hidden="false" customHeight="false" outlineLevel="0" collapsed="false">
      <c r="A17180" s="28" t="n">
        <v>46296</v>
      </c>
      <c r="B17180" s="21" t="s">
        <v>130</v>
      </c>
      <c r="C17180" s="21" t="s">
        <v>136</v>
      </c>
      <c r="D17180" s="29" t="n">
        <v>274.69</v>
      </c>
      <c r="E17180" s="29" t="n">
        <f aca="false">D17180/10</f>
        <v>27.469</v>
      </c>
      <c r="F17180" s="29" t="n">
        <f aca="false">(E17180+Einstellungen!$B$20)*(1+Einstellungen!$B$10)</f>
        <v>54.88875</v>
      </c>
      <c r="G17180" s="21" t="str">
        <f aca="false">IF(F17180&lt;Einstellungen!$B$5,"ja","nein")</f>
        <v>nein</v>
      </c>
      <c r="H17180" s="21" t="s">
        <v>37</v>
      </c>
      <c r="I17180" s="29" t="n">
        <f aca="false">INDEX(Einstellungen!$B$27:$B$50,19)</f>
        <v>1.35</v>
      </c>
      <c r="J17180" s="29" t="n">
        <f aca="false">F17180*I17180</f>
        <v>74.0998125</v>
      </c>
    </row>
    <row r="17181" customFormat="false" ht="15" hidden="false" customHeight="false" outlineLevel="0" collapsed="false">
      <c r="A17181" s="28" t="n">
        <v>46296</v>
      </c>
      <c r="B17181" s="21" t="s">
        <v>131</v>
      </c>
      <c r="C17181" s="21" t="s">
        <v>136</v>
      </c>
      <c r="D17181" s="29" t="n">
        <v>300.543</v>
      </c>
      <c r="E17181" s="29" t="n">
        <f aca="false">D17181/10</f>
        <v>30.0543</v>
      </c>
      <c r="F17181" s="29" t="n">
        <f aca="false">(E17181+Einstellungen!$B$20)*(1+Einstellungen!$B$10)</f>
        <v>57.965257</v>
      </c>
      <c r="G17181" s="21" t="str">
        <f aca="false">IF(F17181&lt;Einstellungen!$B$5,"ja","nein")</f>
        <v>nein</v>
      </c>
      <c r="H17181" s="21" t="s">
        <v>37</v>
      </c>
      <c r="I17181" s="29" t="n">
        <f aca="false">INDEX(Einstellungen!$B$27:$B$50,20)</f>
        <v>1.45</v>
      </c>
      <c r="J17181" s="29" t="n">
        <f aca="false">F17181*I17181</f>
        <v>84.04962265</v>
      </c>
    </row>
    <row r="17182" customFormat="false" ht="15" hidden="false" customHeight="false" outlineLevel="0" collapsed="false">
      <c r="A17182" s="28" t="n">
        <v>46296</v>
      </c>
      <c r="B17182" s="21" t="s">
        <v>132</v>
      </c>
      <c r="C17182" s="21" t="s">
        <v>136</v>
      </c>
      <c r="D17182" s="29" t="n">
        <v>257.512</v>
      </c>
      <c r="E17182" s="29" t="n">
        <f aca="false">D17182/10</f>
        <v>25.7512</v>
      </c>
      <c r="F17182" s="29" t="n">
        <f aca="false">(E17182+Einstellungen!$B$20)*(1+Einstellungen!$B$10)</f>
        <v>52.844568</v>
      </c>
      <c r="G17182" s="21" t="str">
        <f aca="false">IF(F17182&lt;Einstellungen!$B$5,"ja","nein")</f>
        <v>nein</v>
      </c>
      <c r="H17182" s="21" t="s">
        <v>37</v>
      </c>
      <c r="I17182" s="29" t="n">
        <f aca="false">INDEX(Einstellungen!$B$27:$B$50,21)</f>
        <v>1.4</v>
      </c>
      <c r="J17182" s="29" t="n">
        <f aca="false">F17182*I17182</f>
        <v>73.9823952</v>
      </c>
    </row>
    <row r="17183" customFormat="false" ht="15" hidden="false" customHeight="false" outlineLevel="0" collapsed="false">
      <c r="A17183" s="28" t="n">
        <v>46296</v>
      </c>
      <c r="B17183" s="21" t="s">
        <v>133</v>
      </c>
      <c r="C17183" s="21" t="s">
        <v>136</v>
      </c>
      <c r="D17183" s="29" t="n">
        <v>226.415</v>
      </c>
      <c r="E17183" s="29" t="n">
        <f aca="false">D17183/10</f>
        <v>22.6415</v>
      </c>
      <c r="F17183" s="29" t="n">
        <f aca="false">(E17183+Einstellungen!$B$20)*(1+Einstellungen!$B$10)</f>
        <v>49.144025</v>
      </c>
      <c r="G17183" s="21" t="str">
        <f aca="false">IF(F17183&lt;Einstellungen!$B$5,"ja","nein")</f>
        <v>nein</v>
      </c>
      <c r="H17183" s="21" t="s">
        <v>37</v>
      </c>
      <c r="I17183" s="29" t="n">
        <f aca="false">INDEX(Einstellungen!$B$27:$B$50,22)</f>
        <v>1.25</v>
      </c>
      <c r="J17183" s="29" t="n">
        <f aca="false">F17183*I17183</f>
        <v>61.43003125</v>
      </c>
    </row>
    <row r="17184" customFormat="false" ht="15" hidden="false" customHeight="false" outlineLevel="0" collapsed="false">
      <c r="A17184" s="28" t="n">
        <v>46296</v>
      </c>
      <c r="B17184" s="21" t="s">
        <v>134</v>
      </c>
      <c r="C17184" s="21" t="s">
        <v>136</v>
      </c>
      <c r="D17184" s="29" t="n">
        <v>204.998</v>
      </c>
      <c r="E17184" s="29" t="n">
        <f aca="false">D17184/10</f>
        <v>20.4998</v>
      </c>
      <c r="F17184" s="29" t="n">
        <f aca="false">(E17184+Einstellungen!$B$20)*(1+Einstellungen!$B$10)</f>
        <v>46.595402</v>
      </c>
      <c r="G17184" s="21" t="str">
        <f aca="false">IF(F17184&lt;Einstellungen!$B$5,"ja","nein")</f>
        <v>nein</v>
      </c>
      <c r="H17184" s="21" t="s">
        <v>37</v>
      </c>
      <c r="I17184" s="29" t="n">
        <f aca="false">INDEX(Einstellungen!$B$27:$B$50,23)</f>
        <v>1.05</v>
      </c>
      <c r="J17184" s="29" t="n">
        <f aca="false">F17184*I17184</f>
        <v>48.9251721</v>
      </c>
    </row>
    <row r="17185" customFormat="false" ht="15" hidden="false" customHeight="false" outlineLevel="0" collapsed="false">
      <c r="A17185" s="28" t="n">
        <v>46296</v>
      </c>
      <c r="B17185" s="21" t="s">
        <v>135</v>
      </c>
      <c r="C17185" s="21" t="s">
        <v>136</v>
      </c>
      <c r="D17185" s="29" t="n">
        <v>186.428</v>
      </c>
      <c r="E17185" s="29" t="n">
        <f aca="false">D17185/10</f>
        <v>18.6428</v>
      </c>
      <c r="F17185" s="29" t="n">
        <f aca="false">(E17185+Einstellungen!$B$20)*(1+Einstellungen!$B$10)</f>
        <v>44.385572</v>
      </c>
      <c r="G17185" s="21" t="str">
        <f aca="false">IF(F17185&lt;Einstellungen!$B$5,"ja","nein")</f>
        <v>nein</v>
      </c>
      <c r="H17185" s="21" t="s">
        <v>37</v>
      </c>
      <c r="I17185" s="29" t="n">
        <f aca="false">INDEX(Einstellungen!$B$27:$B$50,24)</f>
        <v>0.8</v>
      </c>
      <c r="J17185" s="29" t="n">
        <f aca="false">F17185*I17185</f>
        <v>35.5084576</v>
      </c>
    </row>
    <row r="17186" customFormat="false" ht="15" hidden="false" customHeight="false" outlineLevel="0" collapsed="false">
      <c r="A17186" s="28" t="n">
        <v>46297</v>
      </c>
      <c r="B17186" s="21" t="s">
        <v>111</v>
      </c>
      <c r="C17186" s="21" t="s">
        <v>137</v>
      </c>
      <c r="D17186" s="29" t="n">
        <v>175.032</v>
      </c>
      <c r="E17186" s="29" t="n">
        <f aca="false">D17186/10</f>
        <v>17.5032</v>
      </c>
      <c r="F17186" s="29" t="n">
        <f aca="false">(E17186+Einstellungen!$B$20)*(1+Einstellungen!$B$10)</f>
        <v>43.029448</v>
      </c>
      <c r="G17186" s="21" t="str">
        <f aca="false">IF(F17186&lt;Einstellungen!$B$5,"ja","nein")</f>
        <v>nein</v>
      </c>
      <c r="H17186" s="21" t="s">
        <v>37</v>
      </c>
      <c r="I17186" s="29" t="n">
        <f aca="false">INDEX(Einstellungen!$B$27:$B$50,1)</f>
        <v>0.6</v>
      </c>
      <c r="J17186" s="29" t="n">
        <f aca="false">F17186*I17186</f>
        <v>25.8176688</v>
      </c>
    </row>
    <row r="17187" customFormat="false" ht="15" hidden="false" customHeight="false" outlineLevel="0" collapsed="false">
      <c r="A17187" s="28" t="n">
        <v>46297</v>
      </c>
      <c r="B17187" s="21" t="s">
        <v>113</v>
      </c>
      <c r="C17187" s="21" t="s">
        <v>137</v>
      </c>
      <c r="D17187" s="29" t="n">
        <v>163.903</v>
      </c>
      <c r="E17187" s="29" t="n">
        <f aca="false">D17187/10</f>
        <v>16.3903</v>
      </c>
      <c r="F17187" s="29" t="n">
        <f aca="false">(E17187+Einstellungen!$B$20)*(1+Einstellungen!$B$10)</f>
        <v>41.705097</v>
      </c>
      <c r="G17187" s="21" t="str">
        <f aca="false">IF(F17187&lt;Einstellungen!$B$5,"ja","nein")</f>
        <v>nein</v>
      </c>
      <c r="H17187" s="21" t="s">
        <v>37</v>
      </c>
      <c r="I17187" s="29" t="n">
        <f aca="false">INDEX(Einstellungen!$B$27:$B$50,2)</f>
        <v>0.5</v>
      </c>
      <c r="J17187" s="29" t="n">
        <f aca="false">F17187*I17187</f>
        <v>20.8525485</v>
      </c>
    </row>
    <row r="17188" customFormat="false" ht="15" hidden="false" customHeight="false" outlineLevel="0" collapsed="false">
      <c r="A17188" s="28" t="n">
        <v>46297</v>
      </c>
      <c r="B17188" s="21" t="s">
        <v>114</v>
      </c>
      <c r="C17188" s="21" t="s">
        <v>137</v>
      </c>
      <c r="D17188" s="29" t="n">
        <v>160.955</v>
      </c>
      <c r="E17188" s="29" t="n">
        <f aca="false">D17188/10</f>
        <v>16.0955</v>
      </c>
      <c r="F17188" s="29" t="n">
        <f aca="false">(E17188+Einstellungen!$B$20)*(1+Einstellungen!$B$10)</f>
        <v>41.354285</v>
      </c>
      <c r="G17188" s="21" t="str">
        <f aca="false">IF(F17188&lt;Einstellungen!$B$5,"ja","nein")</f>
        <v>nein</v>
      </c>
      <c r="H17188" s="21" t="s">
        <v>37</v>
      </c>
      <c r="I17188" s="29" t="n">
        <f aca="false">INDEX(Einstellungen!$B$27:$B$50,3)</f>
        <v>0.45</v>
      </c>
      <c r="J17188" s="29" t="n">
        <f aca="false">F17188*I17188</f>
        <v>18.60942825</v>
      </c>
    </row>
    <row r="17189" customFormat="false" ht="15" hidden="false" customHeight="false" outlineLevel="0" collapsed="false">
      <c r="A17189" s="28" t="n">
        <v>46297</v>
      </c>
      <c r="B17189" s="21" t="s">
        <v>115</v>
      </c>
      <c r="C17189" s="21" t="s">
        <v>137</v>
      </c>
      <c r="D17189" s="29" t="n">
        <v>160.065</v>
      </c>
      <c r="E17189" s="29" t="n">
        <f aca="false">D17189/10</f>
        <v>16.0065</v>
      </c>
      <c r="F17189" s="29" t="n">
        <f aca="false">(E17189+Einstellungen!$B$20)*(1+Einstellungen!$B$10)</f>
        <v>41.248375</v>
      </c>
      <c r="G17189" s="21" t="str">
        <f aca="false">IF(F17189&lt;Einstellungen!$B$5,"ja","nein")</f>
        <v>nein</v>
      </c>
      <c r="H17189" s="21" t="s">
        <v>37</v>
      </c>
      <c r="I17189" s="29" t="n">
        <f aca="false">INDEX(Einstellungen!$B$27:$B$50,4)</f>
        <v>0.45</v>
      </c>
      <c r="J17189" s="29" t="n">
        <f aca="false">F17189*I17189</f>
        <v>18.56176875</v>
      </c>
    </row>
    <row r="17190" customFormat="false" ht="15" hidden="false" customHeight="false" outlineLevel="0" collapsed="false">
      <c r="A17190" s="28" t="n">
        <v>46297</v>
      </c>
      <c r="B17190" s="21" t="s">
        <v>116</v>
      </c>
      <c r="C17190" s="21" t="s">
        <v>137</v>
      </c>
      <c r="D17190" s="29" t="n">
        <v>163.135</v>
      </c>
      <c r="E17190" s="29" t="n">
        <f aca="false">D17190/10</f>
        <v>16.3135</v>
      </c>
      <c r="F17190" s="29" t="n">
        <f aca="false">(E17190+Einstellungen!$B$20)*(1+Einstellungen!$B$10)</f>
        <v>41.613705</v>
      </c>
      <c r="G17190" s="21" t="str">
        <f aca="false">IF(F17190&lt;Einstellungen!$B$5,"ja","nein")</f>
        <v>nein</v>
      </c>
      <c r="H17190" s="21" t="s">
        <v>37</v>
      </c>
      <c r="I17190" s="29" t="n">
        <f aca="false">INDEX(Einstellungen!$B$27:$B$50,5)</f>
        <v>0.45</v>
      </c>
      <c r="J17190" s="29" t="n">
        <f aca="false">F17190*I17190</f>
        <v>18.72616725</v>
      </c>
    </row>
    <row r="17191" customFormat="false" ht="15" hidden="false" customHeight="false" outlineLevel="0" collapsed="false">
      <c r="A17191" s="28" t="n">
        <v>46297</v>
      </c>
      <c r="B17191" s="21" t="s">
        <v>117</v>
      </c>
      <c r="C17191" s="21" t="s">
        <v>137</v>
      </c>
      <c r="D17191" s="29" t="n">
        <v>177.87</v>
      </c>
      <c r="E17191" s="29" t="n">
        <f aca="false">D17191/10</f>
        <v>17.787</v>
      </c>
      <c r="F17191" s="29" t="n">
        <f aca="false">(E17191+Einstellungen!$B$20)*(1+Einstellungen!$B$10)</f>
        <v>43.36717</v>
      </c>
      <c r="G17191" s="21" t="str">
        <f aca="false">IF(F17191&lt;Einstellungen!$B$5,"ja","nein")</f>
        <v>nein</v>
      </c>
      <c r="H17191" s="21" t="s">
        <v>37</v>
      </c>
      <c r="I17191" s="29" t="n">
        <f aca="false">INDEX(Einstellungen!$B$27:$B$50,6)</f>
        <v>0.5</v>
      </c>
      <c r="J17191" s="29" t="n">
        <f aca="false">F17191*I17191</f>
        <v>21.683585</v>
      </c>
    </row>
    <row r="17192" customFormat="false" ht="15" hidden="false" customHeight="false" outlineLevel="0" collapsed="false">
      <c r="A17192" s="28" t="n">
        <v>46297</v>
      </c>
      <c r="B17192" s="21" t="s">
        <v>118</v>
      </c>
      <c r="C17192" s="21" t="s">
        <v>137</v>
      </c>
      <c r="D17192" s="29" t="n">
        <v>221.67</v>
      </c>
      <c r="E17192" s="29" t="n">
        <f aca="false">D17192/10</f>
        <v>22.167</v>
      </c>
      <c r="F17192" s="29" t="n">
        <f aca="false">(E17192+Einstellungen!$B$20)*(1+Einstellungen!$B$10)</f>
        <v>48.57937</v>
      </c>
      <c r="G17192" s="21" t="str">
        <f aca="false">IF(F17192&lt;Einstellungen!$B$5,"ja","nein")</f>
        <v>nein</v>
      </c>
      <c r="H17192" s="21" t="s">
        <v>37</v>
      </c>
      <c r="I17192" s="29" t="n">
        <f aca="false">INDEX(Einstellungen!$B$27:$B$50,7)</f>
        <v>0.7</v>
      </c>
      <c r="J17192" s="29" t="n">
        <f aca="false">F17192*I17192</f>
        <v>34.005559</v>
      </c>
    </row>
    <row r="17193" customFormat="false" ht="15" hidden="false" customHeight="false" outlineLevel="0" collapsed="false">
      <c r="A17193" s="28" t="n">
        <v>46297</v>
      </c>
      <c r="B17193" s="21" t="s">
        <v>119</v>
      </c>
      <c r="C17193" s="21" t="s">
        <v>137</v>
      </c>
      <c r="D17193" s="29" t="n">
        <v>260.335</v>
      </c>
      <c r="E17193" s="29" t="n">
        <f aca="false">D17193/10</f>
        <v>26.0335</v>
      </c>
      <c r="F17193" s="29" t="n">
        <f aca="false">(E17193+Einstellungen!$B$20)*(1+Einstellungen!$B$10)</f>
        <v>53.180505</v>
      </c>
      <c r="G17193" s="21" t="str">
        <f aca="false">IF(F17193&lt;Einstellungen!$B$5,"ja","nein")</f>
        <v>nein</v>
      </c>
      <c r="H17193" s="21" t="s">
        <v>37</v>
      </c>
      <c r="I17193" s="29" t="n">
        <f aca="false">INDEX(Einstellungen!$B$27:$B$50,8)</f>
        <v>0.95</v>
      </c>
      <c r="J17193" s="29" t="n">
        <f aca="false">F17193*I17193</f>
        <v>50.52147975</v>
      </c>
    </row>
    <row r="17194" customFormat="false" ht="15" hidden="false" customHeight="false" outlineLevel="0" collapsed="false">
      <c r="A17194" s="28" t="n">
        <v>46297</v>
      </c>
      <c r="B17194" s="21" t="s">
        <v>120</v>
      </c>
      <c r="C17194" s="21" t="s">
        <v>137</v>
      </c>
      <c r="D17194" s="29" t="n">
        <v>264.288</v>
      </c>
      <c r="E17194" s="29" t="n">
        <f aca="false">D17194/10</f>
        <v>26.4288</v>
      </c>
      <c r="F17194" s="29" t="n">
        <f aca="false">(E17194+Einstellungen!$B$20)*(1+Einstellungen!$B$10)</f>
        <v>53.650912</v>
      </c>
      <c r="G17194" s="21" t="str">
        <f aca="false">IF(F17194&lt;Einstellungen!$B$5,"ja","nein")</f>
        <v>nein</v>
      </c>
      <c r="H17194" s="21" t="s">
        <v>37</v>
      </c>
      <c r="I17194" s="29" t="n">
        <f aca="false">INDEX(Einstellungen!$B$27:$B$50,9)</f>
        <v>1.05</v>
      </c>
      <c r="J17194" s="29" t="n">
        <f aca="false">F17194*I17194</f>
        <v>56.3334576</v>
      </c>
    </row>
    <row r="17195" customFormat="false" ht="15" hidden="false" customHeight="false" outlineLevel="0" collapsed="false">
      <c r="A17195" s="28" t="n">
        <v>46297</v>
      </c>
      <c r="B17195" s="21" t="s">
        <v>121</v>
      </c>
      <c r="C17195" s="21" t="s">
        <v>137</v>
      </c>
      <c r="D17195" s="29" t="n">
        <v>225.493</v>
      </c>
      <c r="E17195" s="29" t="n">
        <f aca="false">D17195/10</f>
        <v>22.5493</v>
      </c>
      <c r="F17195" s="29" t="n">
        <f aca="false">(E17195+Einstellungen!$B$20)*(1+Einstellungen!$B$10)</f>
        <v>49.034307</v>
      </c>
      <c r="G17195" s="21" t="str">
        <f aca="false">IF(F17195&lt;Einstellungen!$B$5,"ja","nein")</f>
        <v>nein</v>
      </c>
      <c r="H17195" s="21" t="s">
        <v>37</v>
      </c>
      <c r="I17195" s="29" t="n">
        <f aca="false">INDEX(Einstellungen!$B$27:$B$50,10)</f>
        <v>1.05</v>
      </c>
      <c r="J17195" s="29" t="n">
        <f aca="false">F17195*I17195</f>
        <v>51.48602235</v>
      </c>
    </row>
    <row r="17196" customFormat="false" ht="15" hidden="false" customHeight="false" outlineLevel="0" collapsed="false">
      <c r="A17196" s="28" t="n">
        <v>46297</v>
      </c>
      <c r="B17196" s="21" t="s">
        <v>122</v>
      </c>
      <c r="C17196" s="21" t="s">
        <v>137</v>
      </c>
      <c r="D17196" s="29" t="n">
        <v>186.85</v>
      </c>
      <c r="E17196" s="29" t="n">
        <f aca="false">D17196/10</f>
        <v>18.685</v>
      </c>
      <c r="F17196" s="29" t="n">
        <f aca="false">(E17196+Einstellungen!$B$20)*(1+Einstellungen!$B$10)</f>
        <v>44.43579</v>
      </c>
      <c r="G17196" s="21" t="str">
        <f aca="false">IF(F17196&lt;Einstellungen!$B$5,"ja","nein")</f>
        <v>nein</v>
      </c>
      <c r="H17196" s="21" t="s">
        <v>37</v>
      </c>
      <c r="I17196" s="29" t="n">
        <f aca="false">INDEX(Einstellungen!$B$27:$B$50,11)</f>
        <v>1.05</v>
      </c>
      <c r="J17196" s="29" t="n">
        <f aca="false">F17196*I17196</f>
        <v>46.6575795</v>
      </c>
    </row>
    <row r="17197" customFormat="false" ht="15" hidden="false" customHeight="false" outlineLevel="0" collapsed="false">
      <c r="A17197" s="28" t="n">
        <v>46297</v>
      </c>
      <c r="B17197" s="21" t="s">
        <v>123</v>
      </c>
      <c r="C17197" s="21" t="s">
        <v>137</v>
      </c>
      <c r="D17197" s="29" t="n">
        <v>170.067</v>
      </c>
      <c r="E17197" s="29" t="n">
        <f aca="false">D17197/10</f>
        <v>17.0067</v>
      </c>
      <c r="F17197" s="29" t="n">
        <f aca="false">(E17197+Einstellungen!$B$20)*(1+Einstellungen!$B$10)</f>
        <v>42.438613</v>
      </c>
      <c r="G17197" s="21" t="str">
        <f aca="false">IF(F17197&lt;Einstellungen!$B$5,"ja","nein")</f>
        <v>nein</v>
      </c>
      <c r="H17197" s="21" t="s">
        <v>37</v>
      </c>
      <c r="I17197" s="29" t="n">
        <f aca="false">INDEX(Einstellungen!$B$27:$B$50,12)</f>
        <v>1.1</v>
      </c>
      <c r="J17197" s="29" t="n">
        <f aca="false">F17197*I17197</f>
        <v>46.6824743</v>
      </c>
    </row>
    <row r="17198" customFormat="false" ht="15" hidden="false" customHeight="false" outlineLevel="0" collapsed="false">
      <c r="A17198" s="28" t="n">
        <v>46297</v>
      </c>
      <c r="B17198" s="21" t="s">
        <v>124</v>
      </c>
      <c r="C17198" s="21" t="s">
        <v>137</v>
      </c>
      <c r="D17198" s="29" t="n">
        <v>152.607</v>
      </c>
      <c r="E17198" s="29" t="n">
        <f aca="false">D17198/10</f>
        <v>15.2607</v>
      </c>
      <c r="F17198" s="29" t="n">
        <f aca="false">(E17198+Einstellungen!$B$20)*(1+Einstellungen!$B$10)</f>
        <v>40.360873</v>
      </c>
      <c r="G17198" s="21" t="str">
        <f aca="false">IF(F17198&lt;Einstellungen!$B$5,"ja","nein")</f>
        <v>nein</v>
      </c>
      <c r="H17198" s="21" t="s">
        <v>37</v>
      </c>
      <c r="I17198" s="29" t="n">
        <f aca="false">INDEX(Einstellungen!$B$27:$B$50,13)</f>
        <v>1.2</v>
      </c>
      <c r="J17198" s="29" t="n">
        <f aca="false">F17198*I17198</f>
        <v>48.4330476</v>
      </c>
    </row>
    <row r="17199" customFormat="false" ht="15" hidden="false" customHeight="false" outlineLevel="0" collapsed="false">
      <c r="A17199" s="28" t="n">
        <v>46297</v>
      </c>
      <c r="B17199" s="21" t="s">
        <v>125</v>
      </c>
      <c r="C17199" s="21" t="s">
        <v>137</v>
      </c>
      <c r="D17199" s="29" t="n">
        <v>140.858</v>
      </c>
      <c r="E17199" s="29" t="n">
        <f aca="false">D17199/10</f>
        <v>14.0858</v>
      </c>
      <c r="F17199" s="29" t="n">
        <f aca="false">(E17199+Einstellungen!$B$20)*(1+Einstellungen!$B$10)</f>
        <v>38.962742</v>
      </c>
      <c r="G17199" s="21" t="str">
        <f aca="false">IF(F17199&lt;Einstellungen!$B$5,"ja","nein")</f>
        <v>nein</v>
      </c>
      <c r="H17199" s="21" t="s">
        <v>37</v>
      </c>
      <c r="I17199" s="29" t="n">
        <f aca="false">INDEX(Einstellungen!$B$27:$B$50,14)</f>
        <v>1.15</v>
      </c>
      <c r="J17199" s="29" t="n">
        <f aca="false">F17199*I17199</f>
        <v>44.8071533</v>
      </c>
    </row>
    <row r="17200" customFormat="false" ht="15" hidden="false" customHeight="false" outlineLevel="0" collapsed="false">
      <c r="A17200" s="28" t="n">
        <v>46297</v>
      </c>
      <c r="B17200" s="21" t="s">
        <v>126</v>
      </c>
      <c r="C17200" s="21" t="s">
        <v>137</v>
      </c>
      <c r="D17200" s="29" t="n">
        <v>142.312</v>
      </c>
      <c r="E17200" s="29" t="n">
        <f aca="false">D17200/10</f>
        <v>14.2312</v>
      </c>
      <c r="F17200" s="29" t="n">
        <f aca="false">(E17200+Einstellungen!$B$20)*(1+Einstellungen!$B$10)</f>
        <v>39.135768</v>
      </c>
      <c r="G17200" s="21" t="str">
        <f aca="false">IF(F17200&lt;Einstellungen!$B$5,"ja","nein")</f>
        <v>nein</v>
      </c>
      <c r="H17200" s="21" t="s">
        <v>37</v>
      </c>
      <c r="I17200" s="29" t="n">
        <f aca="false">INDEX(Einstellungen!$B$27:$B$50,15)</f>
        <v>1</v>
      </c>
      <c r="J17200" s="29" t="n">
        <f aca="false">F17200*I17200</f>
        <v>39.135768</v>
      </c>
    </row>
    <row r="17201" customFormat="false" ht="15" hidden="false" customHeight="false" outlineLevel="0" collapsed="false">
      <c r="A17201" s="28" t="n">
        <v>46297</v>
      </c>
      <c r="B17201" s="21" t="s">
        <v>127</v>
      </c>
      <c r="C17201" s="21" t="s">
        <v>137</v>
      </c>
      <c r="D17201" s="29" t="n">
        <v>150.1</v>
      </c>
      <c r="E17201" s="29" t="n">
        <f aca="false">D17201/10</f>
        <v>15.01</v>
      </c>
      <c r="F17201" s="29" t="n">
        <f aca="false">(E17201+Einstellungen!$B$20)*(1+Einstellungen!$B$10)</f>
        <v>40.06254</v>
      </c>
      <c r="G17201" s="21" t="str">
        <f aca="false">IF(F17201&lt;Einstellungen!$B$5,"ja","nein")</f>
        <v>nein</v>
      </c>
      <c r="H17201" s="21" t="s">
        <v>37</v>
      </c>
      <c r="I17201" s="29" t="n">
        <f aca="false">INDEX(Einstellungen!$B$27:$B$50,16)</f>
        <v>0.95</v>
      </c>
      <c r="J17201" s="29" t="n">
        <f aca="false">F17201*I17201</f>
        <v>38.059413</v>
      </c>
    </row>
    <row r="17202" customFormat="false" ht="15" hidden="false" customHeight="false" outlineLevel="0" collapsed="false">
      <c r="A17202" s="28" t="n">
        <v>46297</v>
      </c>
      <c r="B17202" s="21" t="s">
        <v>128</v>
      </c>
      <c r="C17202" s="21" t="s">
        <v>137</v>
      </c>
      <c r="D17202" s="29" t="n">
        <v>181.028</v>
      </c>
      <c r="E17202" s="29" t="n">
        <f aca="false">D17202/10</f>
        <v>18.1028</v>
      </c>
      <c r="F17202" s="29" t="n">
        <f aca="false">(E17202+Einstellungen!$B$20)*(1+Einstellungen!$B$10)</f>
        <v>43.742972</v>
      </c>
      <c r="G17202" s="21" t="str">
        <f aca="false">IF(F17202&lt;Einstellungen!$B$5,"ja","nein")</f>
        <v>nein</v>
      </c>
      <c r="H17202" s="21" t="s">
        <v>37</v>
      </c>
      <c r="I17202" s="29" t="n">
        <f aca="false">INDEX(Einstellungen!$B$27:$B$50,17)</f>
        <v>0.95</v>
      </c>
      <c r="J17202" s="29" t="n">
        <f aca="false">F17202*I17202</f>
        <v>41.5558234</v>
      </c>
    </row>
    <row r="17203" customFormat="false" ht="15" hidden="false" customHeight="false" outlineLevel="0" collapsed="false">
      <c r="A17203" s="28" t="n">
        <v>46297</v>
      </c>
      <c r="B17203" s="21" t="s">
        <v>129</v>
      </c>
      <c r="C17203" s="21" t="s">
        <v>137</v>
      </c>
      <c r="D17203" s="29" t="n">
        <v>224.853</v>
      </c>
      <c r="E17203" s="29" t="n">
        <f aca="false">D17203/10</f>
        <v>22.4853</v>
      </c>
      <c r="F17203" s="29" t="n">
        <f aca="false">(E17203+Einstellungen!$B$20)*(1+Einstellungen!$B$10)</f>
        <v>48.958147</v>
      </c>
      <c r="G17203" s="21" t="str">
        <f aca="false">IF(F17203&lt;Einstellungen!$B$5,"ja","nein")</f>
        <v>nein</v>
      </c>
      <c r="H17203" s="21" t="s">
        <v>37</v>
      </c>
      <c r="I17203" s="29" t="n">
        <f aca="false">INDEX(Einstellungen!$B$27:$B$50,18)</f>
        <v>1.1</v>
      </c>
      <c r="J17203" s="29" t="n">
        <f aca="false">F17203*I17203</f>
        <v>53.8539617</v>
      </c>
    </row>
    <row r="17204" customFormat="false" ht="15" hidden="false" customHeight="false" outlineLevel="0" collapsed="false">
      <c r="A17204" s="28" t="n">
        <v>46297</v>
      </c>
      <c r="B17204" s="21" t="s">
        <v>130</v>
      </c>
      <c r="C17204" s="21" t="s">
        <v>137</v>
      </c>
      <c r="D17204" s="29" t="n">
        <v>266.555</v>
      </c>
      <c r="E17204" s="29" t="n">
        <f aca="false">D17204/10</f>
        <v>26.6555</v>
      </c>
      <c r="F17204" s="29" t="n">
        <f aca="false">(E17204+Einstellungen!$B$20)*(1+Einstellungen!$B$10)</f>
        <v>53.920685</v>
      </c>
      <c r="G17204" s="21" t="str">
        <f aca="false">IF(F17204&lt;Einstellungen!$B$5,"ja","nein")</f>
        <v>nein</v>
      </c>
      <c r="H17204" s="21" t="s">
        <v>37</v>
      </c>
      <c r="I17204" s="29" t="n">
        <f aca="false">INDEX(Einstellungen!$B$27:$B$50,19)</f>
        <v>1.35</v>
      </c>
      <c r="J17204" s="29" t="n">
        <f aca="false">F17204*I17204</f>
        <v>72.79292475</v>
      </c>
    </row>
    <row r="17205" customFormat="false" ht="15" hidden="false" customHeight="false" outlineLevel="0" collapsed="false">
      <c r="A17205" s="28" t="n">
        <v>46297</v>
      </c>
      <c r="B17205" s="21" t="s">
        <v>131</v>
      </c>
      <c r="C17205" s="21" t="s">
        <v>137</v>
      </c>
      <c r="D17205" s="29" t="n">
        <v>319.81</v>
      </c>
      <c r="E17205" s="29" t="n">
        <f aca="false">D17205/10</f>
        <v>31.981</v>
      </c>
      <c r="F17205" s="29" t="n">
        <f aca="false">(E17205+Einstellungen!$B$20)*(1+Einstellungen!$B$10)</f>
        <v>60.25803</v>
      </c>
      <c r="G17205" s="21" t="str">
        <f aca="false">IF(F17205&lt;Einstellungen!$B$5,"ja","nein")</f>
        <v>nein</v>
      </c>
      <c r="H17205" s="21" t="s">
        <v>37</v>
      </c>
      <c r="I17205" s="29" t="n">
        <f aca="false">INDEX(Einstellungen!$B$27:$B$50,20)</f>
        <v>1.45</v>
      </c>
      <c r="J17205" s="29" t="n">
        <f aca="false">F17205*I17205</f>
        <v>87.3741435</v>
      </c>
    </row>
    <row r="17206" customFormat="false" ht="15" hidden="false" customHeight="false" outlineLevel="0" collapsed="false">
      <c r="A17206" s="28" t="n">
        <v>46297</v>
      </c>
      <c r="B17206" s="21" t="s">
        <v>132</v>
      </c>
      <c r="C17206" s="21" t="s">
        <v>137</v>
      </c>
      <c r="D17206" s="29" t="n">
        <v>268.108</v>
      </c>
      <c r="E17206" s="29" t="n">
        <f aca="false">D17206/10</f>
        <v>26.8108</v>
      </c>
      <c r="F17206" s="29" t="n">
        <f aca="false">(E17206+Einstellungen!$B$20)*(1+Einstellungen!$B$10)</f>
        <v>54.105492</v>
      </c>
      <c r="G17206" s="21" t="str">
        <f aca="false">IF(F17206&lt;Einstellungen!$B$5,"ja","nein")</f>
        <v>nein</v>
      </c>
      <c r="H17206" s="21" t="s">
        <v>37</v>
      </c>
      <c r="I17206" s="29" t="n">
        <f aca="false">INDEX(Einstellungen!$B$27:$B$50,21)</f>
        <v>1.4</v>
      </c>
      <c r="J17206" s="29" t="n">
        <f aca="false">F17206*I17206</f>
        <v>75.7476888</v>
      </c>
    </row>
    <row r="17207" customFormat="false" ht="15" hidden="false" customHeight="false" outlineLevel="0" collapsed="false">
      <c r="A17207" s="28" t="n">
        <v>46297</v>
      </c>
      <c r="B17207" s="21" t="s">
        <v>133</v>
      </c>
      <c r="C17207" s="21" t="s">
        <v>137</v>
      </c>
      <c r="D17207" s="29" t="n">
        <v>229.957</v>
      </c>
      <c r="E17207" s="29" t="n">
        <f aca="false">D17207/10</f>
        <v>22.9957</v>
      </c>
      <c r="F17207" s="29" t="n">
        <f aca="false">(E17207+Einstellungen!$B$20)*(1+Einstellungen!$B$10)</f>
        <v>49.565523</v>
      </c>
      <c r="G17207" s="21" t="str">
        <f aca="false">IF(F17207&lt;Einstellungen!$B$5,"ja","nein")</f>
        <v>nein</v>
      </c>
      <c r="H17207" s="21" t="s">
        <v>37</v>
      </c>
      <c r="I17207" s="29" t="n">
        <f aca="false">INDEX(Einstellungen!$B$27:$B$50,22)</f>
        <v>1.25</v>
      </c>
      <c r="J17207" s="29" t="n">
        <f aca="false">F17207*I17207</f>
        <v>61.95690375</v>
      </c>
    </row>
    <row r="17208" customFormat="false" ht="15" hidden="false" customHeight="false" outlineLevel="0" collapsed="false">
      <c r="A17208" s="28" t="n">
        <v>46297</v>
      </c>
      <c r="B17208" s="21" t="s">
        <v>134</v>
      </c>
      <c r="C17208" s="21" t="s">
        <v>137</v>
      </c>
      <c r="D17208" s="29" t="n">
        <v>211.502</v>
      </c>
      <c r="E17208" s="29" t="n">
        <f aca="false">D17208/10</f>
        <v>21.1502</v>
      </c>
      <c r="F17208" s="29" t="n">
        <f aca="false">(E17208+Einstellungen!$B$20)*(1+Einstellungen!$B$10)</f>
        <v>47.369378</v>
      </c>
      <c r="G17208" s="21" t="str">
        <f aca="false">IF(F17208&lt;Einstellungen!$B$5,"ja","nein")</f>
        <v>nein</v>
      </c>
      <c r="H17208" s="21" t="s">
        <v>37</v>
      </c>
      <c r="I17208" s="29" t="n">
        <f aca="false">INDEX(Einstellungen!$B$27:$B$50,23)</f>
        <v>1.05</v>
      </c>
      <c r="J17208" s="29" t="n">
        <f aca="false">F17208*I17208</f>
        <v>49.7378469</v>
      </c>
    </row>
    <row r="17209" customFormat="false" ht="15" hidden="false" customHeight="false" outlineLevel="0" collapsed="false">
      <c r="A17209" s="28" t="n">
        <v>46297</v>
      </c>
      <c r="B17209" s="21" t="s">
        <v>135</v>
      </c>
      <c r="C17209" s="21" t="s">
        <v>137</v>
      </c>
      <c r="D17209" s="29" t="n">
        <v>194.697</v>
      </c>
      <c r="E17209" s="29" t="n">
        <f aca="false">D17209/10</f>
        <v>19.4697</v>
      </c>
      <c r="F17209" s="29" t="n">
        <f aca="false">(E17209+Einstellungen!$B$20)*(1+Einstellungen!$B$10)</f>
        <v>45.369583</v>
      </c>
      <c r="G17209" s="21" t="str">
        <f aca="false">IF(F17209&lt;Einstellungen!$B$5,"ja","nein")</f>
        <v>nein</v>
      </c>
      <c r="H17209" s="21" t="s">
        <v>37</v>
      </c>
      <c r="I17209" s="29" t="n">
        <f aca="false">INDEX(Einstellungen!$B$27:$B$50,24)</f>
        <v>0.8</v>
      </c>
      <c r="J17209" s="29" t="n">
        <f aca="false">F17209*I17209</f>
        <v>36.2956664</v>
      </c>
    </row>
    <row r="17210" customFormat="false" ht="15" hidden="false" customHeight="false" outlineLevel="0" collapsed="false">
      <c r="A17210" s="28" t="n">
        <v>46298</v>
      </c>
      <c r="B17210" s="21" t="s">
        <v>111</v>
      </c>
      <c r="C17210" s="21" t="s">
        <v>138</v>
      </c>
      <c r="D17210" s="29" t="n">
        <v>194.145</v>
      </c>
      <c r="E17210" s="29" t="n">
        <f aca="false">D17210/10</f>
        <v>19.4145</v>
      </c>
      <c r="F17210" s="29" t="n">
        <f aca="false">(E17210+Einstellungen!$B$20)*(1+Einstellungen!$B$10)</f>
        <v>45.303895</v>
      </c>
      <c r="G17210" s="21" t="str">
        <f aca="false">IF(F17210&lt;Einstellungen!$B$5,"ja","nein")</f>
        <v>nein</v>
      </c>
      <c r="H17210" s="21" t="s">
        <v>37</v>
      </c>
      <c r="I17210" s="29" t="n">
        <f aca="false">INDEX(Einstellungen!$B$27:$B$50,1)</f>
        <v>0.6</v>
      </c>
      <c r="J17210" s="29" t="n">
        <f aca="false">F17210*I17210</f>
        <v>27.182337</v>
      </c>
    </row>
    <row r="17211" customFormat="false" ht="15" hidden="false" customHeight="false" outlineLevel="0" collapsed="false">
      <c r="A17211" s="28" t="n">
        <v>46298</v>
      </c>
      <c r="B17211" s="21" t="s">
        <v>113</v>
      </c>
      <c r="C17211" s="21" t="s">
        <v>138</v>
      </c>
      <c r="D17211" s="29" t="n">
        <v>178.983</v>
      </c>
      <c r="E17211" s="29" t="n">
        <f aca="false">D17211/10</f>
        <v>17.8983</v>
      </c>
      <c r="F17211" s="29" t="n">
        <f aca="false">(E17211+Einstellungen!$B$20)*(1+Einstellungen!$B$10)</f>
        <v>43.499617</v>
      </c>
      <c r="G17211" s="21" t="str">
        <f aca="false">IF(F17211&lt;Einstellungen!$B$5,"ja","nein")</f>
        <v>nein</v>
      </c>
      <c r="H17211" s="21" t="s">
        <v>37</v>
      </c>
      <c r="I17211" s="29" t="n">
        <f aca="false">INDEX(Einstellungen!$B$27:$B$50,2)</f>
        <v>0.5</v>
      </c>
      <c r="J17211" s="29" t="n">
        <f aca="false">F17211*I17211</f>
        <v>21.7498085</v>
      </c>
    </row>
    <row r="17212" customFormat="false" ht="15" hidden="false" customHeight="false" outlineLevel="0" collapsed="false">
      <c r="A17212" s="28" t="n">
        <v>46298</v>
      </c>
      <c r="B17212" s="21" t="s">
        <v>114</v>
      </c>
      <c r="C17212" s="21" t="s">
        <v>138</v>
      </c>
      <c r="D17212" s="29" t="n">
        <v>173.512</v>
      </c>
      <c r="E17212" s="29" t="n">
        <f aca="false">D17212/10</f>
        <v>17.3512</v>
      </c>
      <c r="F17212" s="29" t="n">
        <f aca="false">(E17212+Einstellungen!$B$20)*(1+Einstellungen!$B$10)</f>
        <v>42.848568</v>
      </c>
      <c r="G17212" s="21" t="str">
        <f aca="false">IF(F17212&lt;Einstellungen!$B$5,"ja","nein")</f>
        <v>nein</v>
      </c>
      <c r="H17212" s="21" t="s">
        <v>37</v>
      </c>
      <c r="I17212" s="29" t="n">
        <f aca="false">INDEX(Einstellungen!$B$27:$B$50,3)</f>
        <v>0.45</v>
      </c>
      <c r="J17212" s="29" t="n">
        <f aca="false">F17212*I17212</f>
        <v>19.2818556</v>
      </c>
    </row>
    <row r="17213" customFormat="false" ht="15" hidden="false" customHeight="false" outlineLevel="0" collapsed="false">
      <c r="A17213" s="28" t="n">
        <v>46298</v>
      </c>
      <c r="B17213" s="21" t="s">
        <v>115</v>
      </c>
      <c r="C17213" s="21" t="s">
        <v>138</v>
      </c>
      <c r="D17213" s="29" t="n">
        <v>169.108</v>
      </c>
      <c r="E17213" s="29" t="n">
        <f aca="false">D17213/10</f>
        <v>16.9108</v>
      </c>
      <c r="F17213" s="29" t="n">
        <f aca="false">(E17213+Einstellungen!$B$20)*(1+Einstellungen!$B$10)</f>
        <v>42.324492</v>
      </c>
      <c r="G17213" s="21" t="str">
        <f aca="false">IF(F17213&lt;Einstellungen!$B$5,"ja","nein")</f>
        <v>nein</v>
      </c>
      <c r="H17213" s="21" t="s">
        <v>37</v>
      </c>
      <c r="I17213" s="29" t="n">
        <f aca="false">INDEX(Einstellungen!$B$27:$B$50,4)</f>
        <v>0.45</v>
      </c>
      <c r="J17213" s="29" t="n">
        <f aca="false">F17213*I17213</f>
        <v>19.0460214</v>
      </c>
    </row>
    <row r="17214" customFormat="false" ht="15" hidden="false" customHeight="false" outlineLevel="0" collapsed="false">
      <c r="A17214" s="28" t="n">
        <v>46298</v>
      </c>
      <c r="B17214" s="21" t="s">
        <v>116</v>
      </c>
      <c r="C17214" s="21" t="s">
        <v>138</v>
      </c>
      <c r="D17214" s="29" t="n">
        <v>166.072</v>
      </c>
      <c r="E17214" s="29" t="n">
        <f aca="false">D17214/10</f>
        <v>16.6072</v>
      </c>
      <c r="F17214" s="29" t="n">
        <f aca="false">(E17214+Einstellungen!$B$20)*(1+Einstellungen!$B$10)</f>
        <v>41.963208</v>
      </c>
      <c r="G17214" s="21" t="str">
        <f aca="false">IF(F17214&lt;Einstellungen!$B$5,"ja","nein")</f>
        <v>nein</v>
      </c>
      <c r="H17214" s="21" t="s">
        <v>37</v>
      </c>
      <c r="I17214" s="29" t="n">
        <f aca="false">INDEX(Einstellungen!$B$27:$B$50,5)</f>
        <v>0.45</v>
      </c>
      <c r="J17214" s="29" t="n">
        <f aca="false">F17214*I17214</f>
        <v>18.8834436</v>
      </c>
    </row>
    <row r="17215" customFormat="false" ht="15" hidden="false" customHeight="false" outlineLevel="0" collapsed="false">
      <c r="A17215" s="28" t="n">
        <v>46298</v>
      </c>
      <c r="B17215" s="21" t="s">
        <v>117</v>
      </c>
      <c r="C17215" s="21" t="s">
        <v>138</v>
      </c>
      <c r="D17215" s="29" t="n">
        <v>169.898</v>
      </c>
      <c r="E17215" s="29" t="n">
        <f aca="false">D17215/10</f>
        <v>16.9898</v>
      </c>
      <c r="F17215" s="29" t="n">
        <f aca="false">(E17215+Einstellungen!$B$20)*(1+Einstellungen!$B$10)</f>
        <v>42.418502</v>
      </c>
      <c r="G17215" s="21" t="str">
        <f aca="false">IF(F17215&lt;Einstellungen!$B$5,"ja","nein")</f>
        <v>nein</v>
      </c>
      <c r="H17215" s="21" t="s">
        <v>37</v>
      </c>
      <c r="I17215" s="29" t="n">
        <f aca="false">INDEX(Einstellungen!$B$27:$B$50,6)</f>
        <v>0.5</v>
      </c>
      <c r="J17215" s="29" t="n">
        <f aca="false">F17215*I17215</f>
        <v>21.209251</v>
      </c>
    </row>
    <row r="17216" customFormat="false" ht="15" hidden="false" customHeight="false" outlineLevel="0" collapsed="false">
      <c r="A17216" s="28" t="n">
        <v>46298</v>
      </c>
      <c r="B17216" s="21" t="s">
        <v>118</v>
      </c>
      <c r="C17216" s="21" t="s">
        <v>138</v>
      </c>
      <c r="D17216" s="29" t="n">
        <v>182.925</v>
      </c>
      <c r="E17216" s="29" t="n">
        <f aca="false">D17216/10</f>
        <v>18.2925</v>
      </c>
      <c r="F17216" s="29" t="n">
        <f aca="false">(E17216+Einstellungen!$B$20)*(1+Einstellungen!$B$10)</f>
        <v>43.968715</v>
      </c>
      <c r="G17216" s="21" t="str">
        <f aca="false">IF(F17216&lt;Einstellungen!$B$5,"ja","nein")</f>
        <v>nein</v>
      </c>
      <c r="H17216" s="21" t="s">
        <v>37</v>
      </c>
      <c r="I17216" s="29" t="n">
        <f aca="false">INDEX(Einstellungen!$B$27:$B$50,7)</f>
        <v>0.7</v>
      </c>
      <c r="J17216" s="29" t="n">
        <f aca="false">F17216*I17216</f>
        <v>30.7781005</v>
      </c>
    </row>
    <row r="17217" customFormat="false" ht="15" hidden="false" customHeight="false" outlineLevel="0" collapsed="false">
      <c r="A17217" s="28" t="n">
        <v>46298</v>
      </c>
      <c r="B17217" s="21" t="s">
        <v>119</v>
      </c>
      <c r="C17217" s="21" t="s">
        <v>138</v>
      </c>
      <c r="D17217" s="29" t="n">
        <v>198.605</v>
      </c>
      <c r="E17217" s="29" t="n">
        <f aca="false">D17217/10</f>
        <v>19.8605</v>
      </c>
      <c r="F17217" s="29" t="n">
        <f aca="false">(E17217+Einstellungen!$B$20)*(1+Einstellungen!$B$10)</f>
        <v>45.834635</v>
      </c>
      <c r="G17217" s="21" t="str">
        <f aca="false">IF(F17217&lt;Einstellungen!$B$5,"ja","nein")</f>
        <v>nein</v>
      </c>
      <c r="H17217" s="21" t="s">
        <v>37</v>
      </c>
      <c r="I17217" s="29" t="n">
        <f aca="false">INDEX(Einstellungen!$B$27:$B$50,8)</f>
        <v>0.95</v>
      </c>
      <c r="J17217" s="29" t="n">
        <f aca="false">F17217*I17217</f>
        <v>43.54290325</v>
      </c>
    </row>
    <row r="17218" customFormat="false" ht="15" hidden="false" customHeight="false" outlineLevel="0" collapsed="false">
      <c r="A17218" s="28" t="n">
        <v>46298</v>
      </c>
      <c r="B17218" s="21" t="s">
        <v>120</v>
      </c>
      <c r="C17218" s="21" t="s">
        <v>138</v>
      </c>
      <c r="D17218" s="29" t="n">
        <v>189.127</v>
      </c>
      <c r="E17218" s="29" t="n">
        <f aca="false">D17218/10</f>
        <v>18.9127</v>
      </c>
      <c r="F17218" s="29" t="n">
        <f aca="false">(E17218+Einstellungen!$B$20)*(1+Einstellungen!$B$10)</f>
        <v>44.706753</v>
      </c>
      <c r="G17218" s="21" t="str">
        <f aca="false">IF(F17218&lt;Einstellungen!$B$5,"ja","nein")</f>
        <v>nein</v>
      </c>
      <c r="H17218" s="21" t="s">
        <v>37</v>
      </c>
      <c r="I17218" s="29" t="n">
        <f aca="false">INDEX(Einstellungen!$B$27:$B$50,9)</f>
        <v>1.05</v>
      </c>
      <c r="J17218" s="29" t="n">
        <f aca="false">F17218*I17218</f>
        <v>46.94209065</v>
      </c>
    </row>
    <row r="17219" customFormat="false" ht="15" hidden="false" customHeight="false" outlineLevel="0" collapsed="false">
      <c r="A17219" s="28" t="n">
        <v>46298</v>
      </c>
      <c r="B17219" s="21" t="s">
        <v>121</v>
      </c>
      <c r="C17219" s="21" t="s">
        <v>138</v>
      </c>
      <c r="D17219" s="29" t="n">
        <v>173.327</v>
      </c>
      <c r="E17219" s="29" t="n">
        <f aca="false">D17219/10</f>
        <v>17.3327</v>
      </c>
      <c r="F17219" s="29" t="n">
        <f aca="false">(E17219+Einstellungen!$B$20)*(1+Einstellungen!$B$10)</f>
        <v>42.826553</v>
      </c>
      <c r="G17219" s="21" t="str">
        <f aca="false">IF(F17219&lt;Einstellungen!$B$5,"ja","nein")</f>
        <v>nein</v>
      </c>
      <c r="H17219" s="21" t="s">
        <v>37</v>
      </c>
      <c r="I17219" s="29" t="n">
        <f aca="false">INDEX(Einstellungen!$B$27:$B$50,10)</f>
        <v>1.05</v>
      </c>
      <c r="J17219" s="29" t="n">
        <f aca="false">F17219*I17219</f>
        <v>44.96788065</v>
      </c>
    </row>
    <row r="17220" customFormat="false" ht="15" hidden="false" customHeight="false" outlineLevel="0" collapsed="false">
      <c r="A17220" s="28" t="n">
        <v>46298</v>
      </c>
      <c r="B17220" s="21" t="s">
        <v>122</v>
      </c>
      <c r="C17220" s="21" t="s">
        <v>138</v>
      </c>
      <c r="D17220" s="29" t="n">
        <v>151.963</v>
      </c>
      <c r="E17220" s="29" t="n">
        <f aca="false">D17220/10</f>
        <v>15.1963</v>
      </c>
      <c r="F17220" s="29" t="n">
        <f aca="false">(E17220+Einstellungen!$B$20)*(1+Einstellungen!$B$10)</f>
        <v>40.284237</v>
      </c>
      <c r="G17220" s="21" t="str">
        <f aca="false">IF(F17220&lt;Einstellungen!$B$5,"ja","nein")</f>
        <v>nein</v>
      </c>
      <c r="H17220" s="21" t="s">
        <v>37</v>
      </c>
      <c r="I17220" s="29" t="n">
        <f aca="false">INDEX(Einstellungen!$B$27:$B$50,11)</f>
        <v>1.05</v>
      </c>
      <c r="J17220" s="29" t="n">
        <f aca="false">F17220*I17220</f>
        <v>42.29844885</v>
      </c>
    </row>
    <row r="17221" customFormat="false" ht="15" hidden="false" customHeight="false" outlineLevel="0" collapsed="false">
      <c r="A17221" s="28" t="n">
        <v>46298</v>
      </c>
      <c r="B17221" s="21" t="s">
        <v>123</v>
      </c>
      <c r="C17221" s="21" t="s">
        <v>138</v>
      </c>
      <c r="D17221" s="29" t="n">
        <v>125.037</v>
      </c>
      <c r="E17221" s="29" t="n">
        <f aca="false">D17221/10</f>
        <v>12.5037</v>
      </c>
      <c r="F17221" s="29" t="n">
        <f aca="false">(E17221+Einstellungen!$B$20)*(1+Einstellungen!$B$10)</f>
        <v>37.080043</v>
      </c>
      <c r="G17221" s="21" t="str">
        <f aca="false">IF(F17221&lt;Einstellungen!$B$5,"ja","nein")</f>
        <v>nein</v>
      </c>
      <c r="H17221" s="21" t="s">
        <v>37</v>
      </c>
      <c r="I17221" s="29" t="n">
        <f aca="false">INDEX(Einstellungen!$B$27:$B$50,12)</f>
        <v>1.1</v>
      </c>
      <c r="J17221" s="29" t="n">
        <f aca="false">F17221*I17221</f>
        <v>40.7880473</v>
      </c>
    </row>
    <row r="17222" customFormat="false" ht="15" hidden="false" customHeight="false" outlineLevel="0" collapsed="false">
      <c r="A17222" s="28" t="n">
        <v>46298</v>
      </c>
      <c r="B17222" s="21" t="s">
        <v>124</v>
      </c>
      <c r="C17222" s="21" t="s">
        <v>138</v>
      </c>
      <c r="D17222" s="29" t="n">
        <v>84.148</v>
      </c>
      <c r="E17222" s="29" t="n">
        <f aca="false">D17222/10</f>
        <v>8.4148</v>
      </c>
      <c r="F17222" s="29" t="n">
        <f aca="false">(E17222+Einstellungen!$B$20)*(1+Einstellungen!$B$10)</f>
        <v>32.214252</v>
      </c>
      <c r="G17222" s="21" t="str">
        <f aca="false">IF(F17222&lt;Einstellungen!$B$5,"ja","nein")</f>
        <v>nein</v>
      </c>
      <c r="H17222" s="21" t="s">
        <v>37</v>
      </c>
      <c r="I17222" s="29" t="n">
        <f aca="false">INDEX(Einstellungen!$B$27:$B$50,13)</f>
        <v>1.2</v>
      </c>
      <c r="J17222" s="29" t="n">
        <f aca="false">F17222*I17222</f>
        <v>38.6571024</v>
      </c>
    </row>
    <row r="17223" customFormat="false" ht="15" hidden="false" customHeight="false" outlineLevel="0" collapsed="false">
      <c r="A17223" s="28" t="n">
        <v>46298</v>
      </c>
      <c r="B17223" s="21" t="s">
        <v>125</v>
      </c>
      <c r="C17223" s="21" t="s">
        <v>138</v>
      </c>
      <c r="D17223" s="29" t="n">
        <v>56.705</v>
      </c>
      <c r="E17223" s="29" t="n">
        <f aca="false">D17223/10</f>
        <v>5.6705</v>
      </c>
      <c r="F17223" s="29" t="n">
        <f aca="false">(E17223+Einstellungen!$B$20)*(1+Einstellungen!$B$10)</f>
        <v>28.948535</v>
      </c>
      <c r="G17223" s="21" t="str">
        <f aca="false">IF(F17223&lt;Einstellungen!$B$5,"ja","nein")</f>
        <v>ja</v>
      </c>
      <c r="H17223" s="21" t="s">
        <v>37</v>
      </c>
      <c r="I17223" s="29" t="n">
        <f aca="false">INDEX(Einstellungen!$B$27:$B$50,14)</f>
        <v>1.15</v>
      </c>
      <c r="J17223" s="29" t="n">
        <f aca="false">F17223*I17223</f>
        <v>33.29081525</v>
      </c>
    </row>
    <row r="17224" customFormat="false" ht="15" hidden="false" customHeight="false" outlineLevel="0" collapsed="false">
      <c r="A17224" s="28" t="n">
        <v>46298</v>
      </c>
      <c r="B17224" s="21" t="s">
        <v>126</v>
      </c>
      <c r="C17224" s="21" t="s">
        <v>138</v>
      </c>
      <c r="D17224" s="29" t="n">
        <v>70.205</v>
      </c>
      <c r="E17224" s="29" t="n">
        <f aca="false">D17224/10</f>
        <v>7.0205</v>
      </c>
      <c r="F17224" s="29" t="n">
        <f aca="false">(E17224+Einstellungen!$B$20)*(1+Einstellungen!$B$10)</f>
        <v>30.555035</v>
      </c>
      <c r="G17224" s="21" t="str">
        <f aca="false">IF(F17224&lt;Einstellungen!$B$5,"ja","nein")</f>
        <v>nein</v>
      </c>
      <c r="H17224" s="21" t="s">
        <v>37</v>
      </c>
      <c r="I17224" s="29" t="n">
        <f aca="false">INDEX(Einstellungen!$B$27:$B$50,15)</f>
        <v>1</v>
      </c>
      <c r="J17224" s="29" t="n">
        <f aca="false">F17224*I17224</f>
        <v>30.555035</v>
      </c>
    </row>
    <row r="17225" customFormat="false" ht="15" hidden="false" customHeight="false" outlineLevel="0" collapsed="false">
      <c r="A17225" s="28" t="n">
        <v>46298</v>
      </c>
      <c r="B17225" s="21" t="s">
        <v>127</v>
      </c>
      <c r="C17225" s="21" t="s">
        <v>138</v>
      </c>
      <c r="D17225" s="29" t="n">
        <v>114.147</v>
      </c>
      <c r="E17225" s="29" t="n">
        <f aca="false">D17225/10</f>
        <v>11.4147</v>
      </c>
      <c r="F17225" s="29" t="n">
        <f aca="false">(E17225+Einstellungen!$B$20)*(1+Einstellungen!$B$10)</f>
        <v>35.784133</v>
      </c>
      <c r="G17225" s="21" t="str">
        <f aca="false">IF(F17225&lt;Einstellungen!$B$5,"ja","nein")</f>
        <v>nein</v>
      </c>
      <c r="H17225" s="21" t="s">
        <v>37</v>
      </c>
      <c r="I17225" s="29" t="n">
        <f aca="false">INDEX(Einstellungen!$B$27:$B$50,16)</f>
        <v>0.95</v>
      </c>
      <c r="J17225" s="29" t="n">
        <f aca="false">F17225*I17225</f>
        <v>33.99492635</v>
      </c>
    </row>
    <row r="17226" customFormat="false" ht="15" hidden="false" customHeight="false" outlineLevel="0" collapsed="false">
      <c r="A17226" s="28" t="n">
        <v>46298</v>
      </c>
      <c r="B17226" s="21" t="s">
        <v>128</v>
      </c>
      <c r="C17226" s="21" t="s">
        <v>138</v>
      </c>
      <c r="D17226" s="29" t="n">
        <v>157.317</v>
      </c>
      <c r="E17226" s="29" t="n">
        <f aca="false">D17226/10</f>
        <v>15.7317</v>
      </c>
      <c r="F17226" s="29" t="n">
        <f aca="false">(E17226+Einstellungen!$B$20)*(1+Einstellungen!$B$10)</f>
        <v>40.921363</v>
      </c>
      <c r="G17226" s="21" t="str">
        <f aca="false">IF(F17226&lt;Einstellungen!$B$5,"ja","nein")</f>
        <v>nein</v>
      </c>
      <c r="H17226" s="21" t="s">
        <v>37</v>
      </c>
      <c r="I17226" s="29" t="n">
        <f aca="false">INDEX(Einstellungen!$B$27:$B$50,17)</f>
        <v>0.95</v>
      </c>
      <c r="J17226" s="29" t="n">
        <f aca="false">F17226*I17226</f>
        <v>38.87529485</v>
      </c>
    </row>
    <row r="17227" customFormat="false" ht="15" hidden="false" customHeight="false" outlineLevel="0" collapsed="false">
      <c r="A17227" s="28" t="n">
        <v>46298</v>
      </c>
      <c r="B17227" s="21" t="s">
        <v>129</v>
      </c>
      <c r="C17227" s="21" t="s">
        <v>138</v>
      </c>
      <c r="D17227" s="29" t="n">
        <v>194.317</v>
      </c>
      <c r="E17227" s="29" t="n">
        <f aca="false">D17227/10</f>
        <v>19.4317</v>
      </c>
      <c r="F17227" s="29" t="n">
        <f aca="false">(E17227+Einstellungen!$B$20)*(1+Einstellungen!$B$10)</f>
        <v>45.324363</v>
      </c>
      <c r="G17227" s="21" t="str">
        <f aca="false">IF(F17227&lt;Einstellungen!$B$5,"ja","nein")</f>
        <v>nein</v>
      </c>
      <c r="H17227" s="21" t="s">
        <v>37</v>
      </c>
      <c r="I17227" s="29" t="n">
        <f aca="false">INDEX(Einstellungen!$B$27:$B$50,18)</f>
        <v>1.1</v>
      </c>
      <c r="J17227" s="29" t="n">
        <f aca="false">F17227*I17227</f>
        <v>49.8567993</v>
      </c>
    </row>
    <row r="17228" customFormat="false" ht="15" hidden="false" customHeight="false" outlineLevel="0" collapsed="false">
      <c r="A17228" s="28" t="n">
        <v>46298</v>
      </c>
      <c r="B17228" s="21" t="s">
        <v>130</v>
      </c>
      <c r="C17228" s="21" t="s">
        <v>138</v>
      </c>
      <c r="D17228" s="29" t="n">
        <v>227.675</v>
      </c>
      <c r="E17228" s="29" t="n">
        <f aca="false">D17228/10</f>
        <v>22.7675</v>
      </c>
      <c r="F17228" s="29" t="n">
        <f aca="false">(E17228+Einstellungen!$B$20)*(1+Einstellungen!$B$10)</f>
        <v>49.293965</v>
      </c>
      <c r="G17228" s="21" t="str">
        <f aca="false">IF(F17228&lt;Einstellungen!$B$5,"ja","nein")</f>
        <v>nein</v>
      </c>
      <c r="H17228" s="21" t="s">
        <v>37</v>
      </c>
      <c r="I17228" s="29" t="n">
        <f aca="false">INDEX(Einstellungen!$B$27:$B$50,19)</f>
        <v>1.35</v>
      </c>
      <c r="J17228" s="29" t="n">
        <f aca="false">F17228*I17228</f>
        <v>66.54685275</v>
      </c>
    </row>
    <row r="17229" customFormat="false" ht="15" hidden="false" customHeight="false" outlineLevel="0" collapsed="false">
      <c r="A17229" s="28" t="n">
        <v>46298</v>
      </c>
      <c r="B17229" s="21" t="s">
        <v>131</v>
      </c>
      <c r="C17229" s="21" t="s">
        <v>138</v>
      </c>
      <c r="D17229" s="29" t="n">
        <v>237.107</v>
      </c>
      <c r="E17229" s="29" t="n">
        <f aca="false">D17229/10</f>
        <v>23.7107</v>
      </c>
      <c r="F17229" s="29" t="n">
        <f aca="false">(E17229+Einstellungen!$B$20)*(1+Einstellungen!$B$10)</f>
        <v>50.416373</v>
      </c>
      <c r="G17229" s="21" t="str">
        <f aca="false">IF(F17229&lt;Einstellungen!$B$5,"ja","nein")</f>
        <v>nein</v>
      </c>
      <c r="H17229" s="21" t="s">
        <v>37</v>
      </c>
      <c r="I17229" s="29" t="n">
        <f aca="false">INDEX(Einstellungen!$B$27:$B$50,20)</f>
        <v>1.45</v>
      </c>
      <c r="J17229" s="29" t="n">
        <f aca="false">F17229*I17229</f>
        <v>73.10374085</v>
      </c>
    </row>
    <row r="17230" customFormat="false" ht="15" hidden="false" customHeight="false" outlineLevel="0" collapsed="false">
      <c r="A17230" s="28" t="n">
        <v>46298</v>
      </c>
      <c r="B17230" s="21" t="s">
        <v>132</v>
      </c>
      <c r="C17230" s="21" t="s">
        <v>138</v>
      </c>
      <c r="D17230" s="29" t="n">
        <v>223.22</v>
      </c>
      <c r="E17230" s="29" t="n">
        <f aca="false">D17230/10</f>
        <v>22.322</v>
      </c>
      <c r="F17230" s="29" t="n">
        <f aca="false">(E17230+Einstellungen!$B$20)*(1+Einstellungen!$B$10)</f>
        <v>48.76382</v>
      </c>
      <c r="G17230" s="21" t="str">
        <f aca="false">IF(F17230&lt;Einstellungen!$B$5,"ja","nein")</f>
        <v>nein</v>
      </c>
      <c r="H17230" s="21" t="s">
        <v>37</v>
      </c>
      <c r="I17230" s="29" t="n">
        <f aca="false">INDEX(Einstellungen!$B$27:$B$50,21)</f>
        <v>1.4</v>
      </c>
      <c r="J17230" s="29" t="n">
        <f aca="false">F17230*I17230</f>
        <v>68.269348</v>
      </c>
    </row>
    <row r="17231" customFormat="false" ht="15" hidden="false" customHeight="false" outlineLevel="0" collapsed="false">
      <c r="A17231" s="28" t="n">
        <v>46298</v>
      </c>
      <c r="B17231" s="21" t="s">
        <v>133</v>
      </c>
      <c r="C17231" s="21" t="s">
        <v>138</v>
      </c>
      <c r="D17231" s="29" t="n">
        <v>215.185</v>
      </c>
      <c r="E17231" s="29" t="n">
        <f aca="false">D17231/10</f>
        <v>21.5185</v>
      </c>
      <c r="F17231" s="29" t="n">
        <f aca="false">(E17231+Einstellungen!$B$20)*(1+Einstellungen!$B$10)</f>
        <v>47.807655</v>
      </c>
      <c r="G17231" s="21" t="str">
        <f aca="false">IF(F17231&lt;Einstellungen!$B$5,"ja","nein")</f>
        <v>nein</v>
      </c>
      <c r="H17231" s="21" t="s">
        <v>37</v>
      </c>
      <c r="I17231" s="29" t="n">
        <f aca="false">INDEX(Einstellungen!$B$27:$B$50,22)</f>
        <v>1.25</v>
      </c>
      <c r="J17231" s="29" t="n">
        <f aca="false">F17231*I17231</f>
        <v>59.75956875</v>
      </c>
    </row>
    <row r="17232" customFormat="false" ht="15" hidden="false" customHeight="false" outlineLevel="0" collapsed="false">
      <c r="A17232" s="28" t="n">
        <v>46298</v>
      </c>
      <c r="B17232" s="21" t="s">
        <v>134</v>
      </c>
      <c r="C17232" s="21" t="s">
        <v>138</v>
      </c>
      <c r="D17232" s="29" t="n">
        <v>208.435</v>
      </c>
      <c r="E17232" s="29" t="n">
        <f aca="false">D17232/10</f>
        <v>20.8435</v>
      </c>
      <c r="F17232" s="29" t="n">
        <f aca="false">(E17232+Einstellungen!$B$20)*(1+Einstellungen!$B$10)</f>
        <v>47.004405</v>
      </c>
      <c r="G17232" s="21" t="str">
        <f aca="false">IF(F17232&lt;Einstellungen!$B$5,"ja","nein")</f>
        <v>nein</v>
      </c>
      <c r="H17232" s="21" t="s">
        <v>37</v>
      </c>
      <c r="I17232" s="29" t="n">
        <f aca="false">INDEX(Einstellungen!$B$27:$B$50,23)</f>
        <v>1.05</v>
      </c>
      <c r="J17232" s="29" t="n">
        <f aca="false">F17232*I17232</f>
        <v>49.35462525</v>
      </c>
    </row>
    <row r="17233" customFormat="false" ht="15" hidden="false" customHeight="false" outlineLevel="0" collapsed="false">
      <c r="A17233" s="28" t="n">
        <v>46298</v>
      </c>
      <c r="B17233" s="21" t="s">
        <v>135</v>
      </c>
      <c r="C17233" s="21" t="s">
        <v>138</v>
      </c>
      <c r="D17233" s="29" t="n">
        <v>194.968</v>
      </c>
      <c r="E17233" s="29" t="n">
        <f aca="false">D17233/10</f>
        <v>19.4968</v>
      </c>
      <c r="F17233" s="29" t="n">
        <f aca="false">(E17233+Einstellungen!$B$20)*(1+Einstellungen!$B$10)</f>
        <v>45.401832</v>
      </c>
      <c r="G17233" s="21" t="str">
        <f aca="false">IF(F17233&lt;Einstellungen!$B$5,"ja","nein")</f>
        <v>nein</v>
      </c>
      <c r="H17233" s="21" t="s">
        <v>37</v>
      </c>
      <c r="I17233" s="29" t="n">
        <f aca="false">INDEX(Einstellungen!$B$27:$B$50,24)</f>
        <v>0.8</v>
      </c>
      <c r="J17233" s="29" t="n">
        <f aca="false">F17233*I17233</f>
        <v>36.3214656</v>
      </c>
    </row>
    <row r="17234" customFormat="false" ht="15" hidden="false" customHeight="false" outlineLevel="0" collapsed="false">
      <c r="A17234" s="28" t="n">
        <v>46299</v>
      </c>
      <c r="B17234" s="21" t="s">
        <v>111</v>
      </c>
      <c r="C17234" s="21" t="s">
        <v>139</v>
      </c>
      <c r="D17234" s="29" t="n">
        <v>194.075</v>
      </c>
      <c r="E17234" s="29" t="n">
        <f aca="false">D17234/10</f>
        <v>19.4075</v>
      </c>
      <c r="F17234" s="29" t="n">
        <f aca="false">(E17234+Einstellungen!$B$20)*(1+Einstellungen!$B$10)</f>
        <v>45.295565</v>
      </c>
      <c r="G17234" s="21" t="str">
        <f aca="false">IF(F17234&lt;Einstellungen!$B$5,"ja","nein")</f>
        <v>nein</v>
      </c>
      <c r="H17234" s="21" t="s">
        <v>37</v>
      </c>
      <c r="I17234" s="29" t="n">
        <f aca="false">INDEX(Einstellungen!$B$27:$B$50,1)</f>
        <v>0.6</v>
      </c>
      <c r="J17234" s="29" t="n">
        <f aca="false">F17234*I17234</f>
        <v>27.177339</v>
      </c>
    </row>
    <row r="17235" customFormat="false" ht="15" hidden="false" customHeight="false" outlineLevel="0" collapsed="false">
      <c r="A17235" s="28" t="n">
        <v>46299</v>
      </c>
      <c r="B17235" s="21" t="s">
        <v>113</v>
      </c>
      <c r="C17235" s="21" t="s">
        <v>139</v>
      </c>
      <c r="D17235" s="29" t="n">
        <v>188.595</v>
      </c>
      <c r="E17235" s="29" t="n">
        <f aca="false">D17235/10</f>
        <v>18.8595</v>
      </c>
      <c r="F17235" s="29" t="n">
        <f aca="false">(E17235+Einstellungen!$B$20)*(1+Einstellungen!$B$10)</f>
        <v>44.643445</v>
      </c>
      <c r="G17235" s="21" t="str">
        <f aca="false">IF(F17235&lt;Einstellungen!$B$5,"ja","nein")</f>
        <v>nein</v>
      </c>
      <c r="H17235" s="21" t="s">
        <v>37</v>
      </c>
      <c r="I17235" s="29" t="n">
        <f aca="false">INDEX(Einstellungen!$B$27:$B$50,2)</f>
        <v>0.5</v>
      </c>
      <c r="J17235" s="29" t="n">
        <f aca="false">F17235*I17235</f>
        <v>22.3217225</v>
      </c>
    </row>
    <row r="17236" customFormat="false" ht="15" hidden="false" customHeight="false" outlineLevel="0" collapsed="false">
      <c r="A17236" s="28" t="n">
        <v>46299</v>
      </c>
      <c r="B17236" s="21" t="s">
        <v>114</v>
      </c>
      <c r="C17236" s="21" t="s">
        <v>139</v>
      </c>
      <c r="D17236" s="29" t="n">
        <v>182.692</v>
      </c>
      <c r="E17236" s="29" t="n">
        <f aca="false">D17236/10</f>
        <v>18.2692</v>
      </c>
      <c r="F17236" s="29" t="n">
        <f aca="false">(E17236+Einstellungen!$B$20)*(1+Einstellungen!$B$10)</f>
        <v>43.940988</v>
      </c>
      <c r="G17236" s="21" t="str">
        <f aca="false">IF(F17236&lt;Einstellungen!$B$5,"ja","nein")</f>
        <v>nein</v>
      </c>
      <c r="H17236" s="21" t="s">
        <v>37</v>
      </c>
      <c r="I17236" s="29" t="n">
        <f aca="false">INDEX(Einstellungen!$B$27:$B$50,3)</f>
        <v>0.45</v>
      </c>
      <c r="J17236" s="29" t="n">
        <f aca="false">F17236*I17236</f>
        <v>19.7734446</v>
      </c>
    </row>
    <row r="17237" customFormat="false" ht="15" hidden="false" customHeight="false" outlineLevel="0" collapsed="false">
      <c r="A17237" s="28" t="n">
        <v>46299</v>
      </c>
      <c r="B17237" s="21" t="s">
        <v>115</v>
      </c>
      <c r="C17237" s="21" t="s">
        <v>139</v>
      </c>
      <c r="D17237" s="29" t="n">
        <v>179.733</v>
      </c>
      <c r="E17237" s="29" t="n">
        <f aca="false">D17237/10</f>
        <v>17.9733</v>
      </c>
      <c r="F17237" s="29" t="n">
        <f aca="false">(E17237+Einstellungen!$B$20)*(1+Einstellungen!$B$10)</f>
        <v>43.588867</v>
      </c>
      <c r="G17237" s="21" t="str">
        <f aca="false">IF(F17237&lt;Einstellungen!$B$5,"ja","nein")</f>
        <v>nein</v>
      </c>
      <c r="H17237" s="21" t="s">
        <v>37</v>
      </c>
      <c r="I17237" s="29" t="n">
        <f aca="false">INDEX(Einstellungen!$B$27:$B$50,4)</f>
        <v>0.45</v>
      </c>
      <c r="J17237" s="29" t="n">
        <f aca="false">F17237*I17237</f>
        <v>19.61499015</v>
      </c>
    </row>
    <row r="17238" customFormat="false" ht="15" hidden="false" customHeight="false" outlineLevel="0" collapsed="false">
      <c r="A17238" s="28" t="n">
        <v>46299</v>
      </c>
      <c r="B17238" s="21" t="s">
        <v>116</v>
      </c>
      <c r="C17238" s="21" t="s">
        <v>139</v>
      </c>
      <c r="D17238" s="29" t="n">
        <v>176.735</v>
      </c>
      <c r="E17238" s="29" t="n">
        <f aca="false">D17238/10</f>
        <v>17.6735</v>
      </c>
      <c r="F17238" s="29" t="n">
        <f aca="false">(E17238+Einstellungen!$B$20)*(1+Einstellungen!$B$10)</f>
        <v>43.232105</v>
      </c>
      <c r="G17238" s="21" t="str">
        <f aca="false">IF(F17238&lt;Einstellungen!$B$5,"ja","nein")</f>
        <v>nein</v>
      </c>
      <c r="H17238" s="21" t="s">
        <v>37</v>
      </c>
      <c r="I17238" s="29" t="n">
        <f aca="false">INDEX(Einstellungen!$B$27:$B$50,5)</f>
        <v>0.45</v>
      </c>
      <c r="J17238" s="29" t="n">
        <f aca="false">F17238*I17238</f>
        <v>19.45444725</v>
      </c>
    </row>
    <row r="17239" customFormat="false" ht="15" hidden="false" customHeight="false" outlineLevel="0" collapsed="false">
      <c r="A17239" s="28" t="n">
        <v>46299</v>
      </c>
      <c r="B17239" s="21" t="s">
        <v>117</v>
      </c>
      <c r="C17239" s="21" t="s">
        <v>139</v>
      </c>
      <c r="D17239" s="29" t="n">
        <v>181.327</v>
      </c>
      <c r="E17239" s="29" t="n">
        <f aca="false">D17239/10</f>
        <v>18.1327</v>
      </c>
      <c r="F17239" s="29" t="n">
        <f aca="false">(E17239+Einstellungen!$B$20)*(1+Einstellungen!$B$10)</f>
        <v>43.778553</v>
      </c>
      <c r="G17239" s="21" t="str">
        <f aca="false">IF(F17239&lt;Einstellungen!$B$5,"ja","nein")</f>
        <v>nein</v>
      </c>
      <c r="H17239" s="21" t="s">
        <v>37</v>
      </c>
      <c r="I17239" s="29" t="n">
        <f aca="false">INDEX(Einstellungen!$B$27:$B$50,6)</f>
        <v>0.5</v>
      </c>
      <c r="J17239" s="29" t="n">
        <f aca="false">F17239*I17239</f>
        <v>21.8892765</v>
      </c>
    </row>
    <row r="17240" customFormat="false" ht="15" hidden="false" customHeight="false" outlineLevel="0" collapsed="false">
      <c r="A17240" s="28" t="n">
        <v>46299</v>
      </c>
      <c r="B17240" s="21" t="s">
        <v>118</v>
      </c>
      <c r="C17240" s="21" t="s">
        <v>139</v>
      </c>
      <c r="D17240" s="29" t="n">
        <v>189.632</v>
      </c>
      <c r="E17240" s="29" t="n">
        <f aca="false">D17240/10</f>
        <v>18.9632</v>
      </c>
      <c r="F17240" s="29" t="n">
        <f aca="false">(E17240+Einstellungen!$B$20)*(1+Einstellungen!$B$10)</f>
        <v>44.766848</v>
      </c>
      <c r="G17240" s="21" t="str">
        <f aca="false">IF(F17240&lt;Einstellungen!$B$5,"ja","nein")</f>
        <v>nein</v>
      </c>
      <c r="H17240" s="21" t="s">
        <v>37</v>
      </c>
      <c r="I17240" s="29" t="n">
        <f aca="false">INDEX(Einstellungen!$B$27:$B$50,7)</f>
        <v>0.7</v>
      </c>
      <c r="J17240" s="29" t="n">
        <f aca="false">F17240*I17240</f>
        <v>31.3367936</v>
      </c>
    </row>
    <row r="17241" customFormat="false" ht="15" hidden="false" customHeight="false" outlineLevel="0" collapsed="false">
      <c r="A17241" s="28" t="n">
        <v>46299</v>
      </c>
      <c r="B17241" s="21" t="s">
        <v>119</v>
      </c>
      <c r="C17241" s="21" t="s">
        <v>139</v>
      </c>
      <c r="D17241" s="29" t="n">
        <v>196.53</v>
      </c>
      <c r="E17241" s="29" t="n">
        <f aca="false">D17241/10</f>
        <v>19.653</v>
      </c>
      <c r="F17241" s="29" t="n">
        <f aca="false">(E17241+Einstellungen!$B$20)*(1+Einstellungen!$B$10)</f>
        <v>45.58771</v>
      </c>
      <c r="G17241" s="21" t="str">
        <f aca="false">IF(F17241&lt;Einstellungen!$B$5,"ja","nein")</f>
        <v>nein</v>
      </c>
      <c r="H17241" s="21" t="s">
        <v>37</v>
      </c>
      <c r="I17241" s="29" t="n">
        <f aca="false">INDEX(Einstellungen!$B$27:$B$50,8)</f>
        <v>0.95</v>
      </c>
      <c r="J17241" s="29" t="n">
        <f aca="false">F17241*I17241</f>
        <v>43.3083245</v>
      </c>
    </row>
    <row r="17242" customFormat="false" ht="15" hidden="false" customHeight="false" outlineLevel="0" collapsed="false">
      <c r="A17242" s="28" t="n">
        <v>46299</v>
      </c>
      <c r="B17242" s="21" t="s">
        <v>120</v>
      </c>
      <c r="C17242" s="21" t="s">
        <v>139</v>
      </c>
      <c r="D17242" s="29" t="n">
        <v>186.69</v>
      </c>
      <c r="E17242" s="29" t="n">
        <f aca="false">D17242/10</f>
        <v>18.669</v>
      </c>
      <c r="F17242" s="29" t="n">
        <f aca="false">(E17242+Einstellungen!$B$20)*(1+Einstellungen!$B$10)</f>
        <v>44.41675</v>
      </c>
      <c r="G17242" s="21" t="str">
        <f aca="false">IF(F17242&lt;Einstellungen!$B$5,"ja","nein")</f>
        <v>nein</v>
      </c>
      <c r="H17242" s="21" t="s">
        <v>37</v>
      </c>
      <c r="I17242" s="29" t="n">
        <f aca="false">INDEX(Einstellungen!$B$27:$B$50,9)</f>
        <v>1.05</v>
      </c>
      <c r="J17242" s="29" t="n">
        <f aca="false">F17242*I17242</f>
        <v>46.6375875</v>
      </c>
    </row>
    <row r="17243" customFormat="false" ht="15" hidden="false" customHeight="false" outlineLevel="0" collapsed="false">
      <c r="A17243" s="28" t="n">
        <v>46299</v>
      </c>
      <c r="B17243" s="21" t="s">
        <v>121</v>
      </c>
      <c r="C17243" s="21" t="s">
        <v>139</v>
      </c>
      <c r="D17243" s="29" t="n">
        <v>173.093</v>
      </c>
      <c r="E17243" s="29" t="n">
        <f aca="false">D17243/10</f>
        <v>17.3093</v>
      </c>
      <c r="F17243" s="29" t="n">
        <f aca="false">(E17243+Einstellungen!$B$20)*(1+Einstellungen!$B$10)</f>
        <v>42.798707</v>
      </c>
      <c r="G17243" s="21" t="str">
        <f aca="false">IF(F17243&lt;Einstellungen!$B$5,"ja","nein")</f>
        <v>nein</v>
      </c>
      <c r="H17243" s="21" t="s">
        <v>37</v>
      </c>
      <c r="I17243" s="29" t="n">
        <f aca="false">INDEX(Einstellungen!$B$27:$B$50,10)</f>
        <v>1.05</v>
      </c>
      <c r="J17243" s="29" t="n">
        <f aca="false">F17243*I17243</f>
        <v>44.93864235</v>
      </c>
    </row>
    <row r="17244" customFormat="false" ht="15" hidden="false" customHeight="false" outlineLevel="0" collapsed="false">
      <c r="A17244" s="28" t="n">
        <v>46299</v>
      </c>
      <c r="B17244" s="21" t="s">
        <v>122</v>
      </c>
      <c r="C17244" s="21" t="s">
        <v>139</v>
      </c>
      <c r="D17244" s="29" t="n">
        <v>143.725</v>
      </c>
      <c r="E17244" s="29" t="n">
        <f aca="false">D17244/10</f>
        <v>14.3725</v>
      </c>
      <c r="F17244" s="29" t="n">
        <f aca="false">(E17244+Einstellungen!$B$20)*(1+Einstellungen!$B$10)</f>
        <v>39.303915</v>
      </c>
      <c r="G17244" s="21" t="str">
        <f aca="false">IF(F17244&lt;Einstellungen!$B$5,"ja","nein")</f>
        <v>nein</v>
      </c>
      <c r="H17244" s="21" t="s">
        <v>37</v>
      </c>
      <c r="I17244" s="29" t="n">
        <f aca="false">INDEX(Einstellungen!$B$27:$B$50,11)</f>
        <v>1.05</v>
      </c>
      <c r="J17244" s="29" t="n">
        <f aca="false">F17244*I17244</f>
        <v>41.26911075</v>
      </c>
    </row>
    <row r="17245" customFormat="false" ht="15" hidden="false" customHeight="false" outlineLevel="0" collapsed="false">
      <c r="A17245" s="28" t="n">
        <v>46299</v>
      </c>
      <c r="B17245" s="21" t="s">
        <v>123</v>
      </c>
      <c r="C17245" s="21" t="s">
        <v>139</v>
      </c>
      <c r="D17245" s="29" t="n">
        <v>110.552</v>
      </c>
      <c r="E17245" s="29" t="n">
        <f aca="false">D17245/10</f>
        <v>11.0552</v>
      </c>
      <c r="F17245" s="29" t="n">
        <f aca="false">(E17245+Einstellungen!$B$20)*(1+Einstellungen!$B$10)</f>
        <v>35.356328</v>
      </c>
      <c r="G17245" s="21" t="str">
        <f aca="false">IF(F17245&lt;Einstellungen!$B$5,"ja","nein")</f>
        <v>nein</v>
      </c>
      <c r="H17245" s="21" t="s">
        <v>37</v>
      </c>
      <c r="I17245" s="29" t="n">
        <f aca="false">INDEX(Einstellungen!$B$27:$B$50,12)</f>
        <v>1.1</v>
      </c>
      <c r="J17245" s="29" t="n">
        <f aca="false">F17245*I17245</f>
        <v>38.8919608</v>
      </c>
    </row>
    <row r="17246" customFormat="false" ht="15" hidden="false" customHeight="false" outlineLevel="0" collapsed="false">
      <c r="A17246" s="28" t="n">
        <v>46299</v>
      </c>
      <c r="B17246" s="21" t="s">
        <v>124</v>
      </c>
      <c r="C17246" s="21" t="s">
        <v>139</v>
      </c>
      <c r="D17246" s="29" t="n">
        <v>76.905</v>
      </c>
      <c r="E17246" s="29" t="n">
        <f aca="false">D17246/10</f>
        <v>7.6905</v>
      </c>
      <c r="F17246" s="29" t="n">
        <f aca="false">(E17246+Einstellungen!$B$20)*(1+Einstellungen!$B$10)</f>
        <v>31.352335</v>
      </c>
      <c r="G17246" s="21" t="str">
        <f aca="false">IF(F17246&lt;Einstellungen!$B$5,"ja","nein")</f>
        <v>nein</v>
      </c>
      <c r="H17246" s="21" t="s">
        <v>37</v>
      </c>
      <c r="I17246" s="29" t="n">
        <f aca="false">INDEX(Einstellungen!$B$27:$B$50,13)</f>
        <v>1.2</v>
      </c>
      <c r="J17246" s="29" t="n">
        <f aca="false">F17246*I17246</f>
        <v>37.622802</v>
      </c>
    </row>
    <row r="17247" customFormat="false" ht="15" hidden="false" customHeight="false" outlineLevel="0" collapsed="false">
      <c r="A17247" s="28" t="n">
        <v>46299</v>
      </c>
      <c r="B17247" s="21" t="s">
        <v>125</v>
      </c>
      <c r="C17247" s="21" t="s">
        <v>139</v>
      </c>
      <c r="D17247" s="29" t="n">
        <v>50.19</v>
      </c>
      <c r="E17247" s="29" t="n">
        <f aca="false">D17247/10</f>
        <v>5.019</v>
      </c>
      <c r="F17247" s="29" t="n">
        <f aca="false">(E17247+Einstellungen!$B$20)*(1+Einstellungen!$B$10)</f>
        <v>28.17325</v>
      </c>
      <c r="G17247" s="21" t="str">
        <f aca="false">IF(F17247&lt;Einstellungen!$B$5,"ja","nein")</f>
        <v>ja</v>
      </c>
      <c r="H17247" s="21" t="s">
        <v>37</v>
      </c>
      <c r="I17247" s="29" t="n">
        <f aca="false">INDEX(Einstellungen!$B$27:$B$50,14)</f>
        <v>1.15</v>
      </c>
      <c r="J17247" s="29" t="n">
        <f aca="false">F17247*I17247</f>
        <v>32.3992375</v>
      </c>
    </row>
    <row r="17248" customFormat="false" ht="15" hidden="false" customHeight="false" outlineLevel="0" collapsed="false">
      <c r="A17248" s="28" t="n">
        <v>46299</v>
      </c>
      <c r="B17248" s="21" t="s">
        <v>126</v>
      </c>
      <c r="C17248" s="21" t="s">
        <v>139</v>
      </c>
      <c r="D17248" s="29" t="n">
        <v>55.83</v>
      </c>
      <c r="E17248" s="29" t="n">
        <f aca="false">D17248/10</f>
        <v>5.583</v>
      </c>
      <c r="F17248" s="29" t="n">
        <f aca="false">(E17248+Einstellungen!$B$20)*(1+Einstellungen!$B$10)</f>
        <v>28.84441</v>
      </c>
      <c r="G17248" s="21" t="str">
        <f aca="false">IF(F17248&lt;Einstellungen!$B$5,"ja","nein")</f>
        <v>ja</v>
      </c>
      <c r="H17248" s="21" t="s">
        <v>37</v>
      </c>
      <c r="I17248" s="29" t="n">
        <f aca="false">INDEX(Einstellungen!$B$27:$B$50,15)</f>
        <v>1</v>
      </c>
      <c r="J17248" s="29" t="n">
        <f aca="false">F17248*I17248</f>
        <v>28.84441</v>
      </c>
    </row>
    <row r="17249" customFormat="false" ht="15" hidden="false" customHeight="false" outlineLevel="0" collapsed="false">
      <c r="A17249" s="28" t="n">
        <v>46299</v>
      </c>
      <c r="B17249" s="21" t="s">
        <v>127</v>
      </c>
      <c r="C17249" s="21" t="s">
        <v>139</v>
      </c>
      <c r="D17249" s="29" t="n">
        <v>90</v>
      </c>
      <c r="E17249" s="29" t="n">
        <f aca="false">D17249/10</f>
        <v>9</v>
      </c>
      <c r="F17249" s="29" t="n">
        <f aca="false">(E17249+Einstellungen!$B$20)*(1+Einstellungen!$B$10)</f>
        <v>32.91064</v>
      </c>
      <c r="G17249" s="21" t="str">
        <f aca="false">IF(F17249&lt;Einstellungen!$B$5,"ja","nein")</f>
        <v>nein</v>
      </c>
      <c r="H17249" s="21" t="s">
        <v>37</v>
      </c>
      <c r="I17249" s="29" t="n">
        <f aca="false">INDEX(Einstellungen!$B$27:$B$50,16)</f>
        <v>0.95</v>
      </c>
      <c r="J17249" s="29" t="n">
        <f aca="false">F17249*I17249</f>
        <v>31.265108</v>
      </c>
    </row>
    <row r="17250" customFormat="false" ht="15" hidden="false" customHeight="false" outlineLevel="0" collapsed="false">
      <c r="A17250" s="28" t="n">
        <v>46299</v>
      </c>
      <c r="B17250" s="21" t="s">
        <v>128</v>
      </c>
      <c r="C17250" s="21" t="s">
        <v>139</v>
      </c>
      <c r="D17250" s="29" t="n">
        <v>149.31</v>
      </c>
      <c r="E17250" s="29" t="n">
        <f aca="false">D17250/10</f>
        <v>14.931</v>
      </c>
      <c r="F17250" s="29" t="n">
        <f aca="false">(E17250+Einstellungen!$B$20)*(1+Einstellungen!$B$10)</f>
        <v>39.96853</v>
      </c>
      <c r="G17250" s="21" t="str">
        <f aca="false">IF(F17250&lt;Einstellungen!$B$5,"ja","nein")</f>
        <v>nein</v>
      </c>
      <c r="H17250" s="21" t="s">
        <v>37</v>
      </c>
      <c r="I17250" s="29" t="n">
        <f aca="false">INDEX(Einstellungen!$B$27:$B$50,17)</f>
        <v>0.95</v>
      </c>
      <c r="J17250" s="29" t="n">
        <f aca="false">F17250*I17250</f>
        <v>37.9701035</v>
      </c>
    </row>
    <row r="17251" customFormat="false" ht="15" hidden="false" customHeight="false" outlineLevel="0" collapsed="false">
      <c r="A17251" s="28" t="n">
        <v>46299</v>
      </c>
      <c r="B17251" s="21" t="s">
        <v>129</v>
      </c>
      <c r="C17251" s="21" t="s">
        <v>139</v>
      </c>
      <c r="D17251" s="29" t="n">
        <v>198.898</v>
      </c>
      <c r="E17251" s="29" t="n">
        <f aca="false">D17251/10</f>
        <v>19.8898</v>
      </c>
      <c r="F17251" s="29" t="n">
        <f aca="false">(E17251+Einstellungen!$B$20)*(1+Einstellungen!$B$10)</f>
        <v>45.869502</v>
      </c>
      <c r="G17251" s="21" t="str">
        <f aca="false">IF(F17251&lt;Einstellungen!$B$5,"ja","nein")</f>
        <v>nein</v>
      </c>
      <c r="H17251" s="21" t="s">
        <v>37</v>
      </c>
      <c r="I17251" s="29" t="n">
        <f aca="false">INDEX(Einstellungen!$B$27:$B$50,18)</f>
        <v>1.1</v>
      </c>
      <c r="J17251" s="29" t="n">
        <f aca="false">F17251*I17251</f>
        <v>50.4564522</v>
      </c>
    </row>
    <row r="17252" customFormat="false" ht="15" hidden="false" customHeight="false" outlineLevel="0" collapsed="false">
      <c r="A17252" s="28" t="n">
        <v>46299</v>
      </c>
      <c r="B17252" s="21" t="s">
        <v>130</v>
      </c>
      <c r="C17252" s="21" t="s">
        <v>139</v>
      </c>
      <c r="D17252" s="29" t="n">
        <v>224.368</v>
      </c>
      <c r="E17252" s="29" t="n">
        <f aca="false">D17252/10</f>
        <v>22.4368</v>
      </c>
      <c r="F17252" s="29" t="n">
        <f aca="false">(E17252+Einstellungen!$B$20)*(1+Einstellungen!$B$10)</f>
        <v>48.900432</v>
      </c>
      <c r="G17252" s="21" t="str">
        <f aca="false">IF(F17252&lt;Einstellungen!$B$5,"ja","nein")</f>
        <v>nein</v>
      </c>
      <c r="H17252" s="21" t="s">
        <v>37</v>
      </c>
      <c r="I17252" s="29" t="n">
        <f aca="false">INDEX(Einstellungen!$B$27:$B$50,19)</f>
        <v>1.35</v>
      </c>
      <c r="J17252" s="29" t="n">
        <f aca="false">F17252*I17252</f>
        <v>66.0155832</v>
      </c>
    </row>
    <row r="17253" customFormat="false" ht="15" hidden="false" customHeight="false" outlineLevel="0" collapsed="false">
      <c r="A17253" s="28" t="n">
        <v>46299</v>
      </c>
      <c r="B17253" s="21" t="s">
        <v>131</v>
      </c>
      <c r="C17253" s="21" t="s">
        <v>139</v>
      </c>
      <c r="D17253" s="29" t="n">
        <v>238.71</v>
      </c>
      <c r="E17253" s="29" t="n">
        <f aca="false">D17253/10</f>
        <v>23.871</v>
      </c>
      <c r="F17253" s="29" t="n">
        <f aca="false">(E17253+Einstellungen!$B$20)*(1+Einstellungen!$B$10)</f>
        <v>50.60713</v>
      </c>
      <c r="G17253" s="21" t="str">
        <f aca="false">IF(F17253&lt;Einstellungen!$B$5,"ja","nein")</f>
        <v>nein</v>
      </c>
      <c r="H17253" s="21" t="s">
        <v>37</v>
      </c>
      <c r="I17253" s="29" t="n">
        <f aca="false">INDEX(Einstellungen!$B$27:$B$50,20)</f>
        <v>1.45</v>
      </c>
      <c r="J17253" s="29" t="n">
        <f aca="false">F17253*I17253</f>
        <v>73.3803385</v>
      </c>
    </row>
    <row r="17254" customFormat="false" ht="15" hidden="false" customHeight="false" outlineLevel="0" collapsed="false">
      <c r="A17254" s="28" t="n">
        <v>46299</v>
      </c>
      <c r="B17254" s="21" t="s">
        <v>132</v>
      </c>
      <c r="C17254" s="21" t="s">
        <v>139</v>
      </c>
      <c r="D17254" s="29" t="n">
        <v>229.89</v>
      </c>
      <c r="E17254" s="29" t="n">
        <f aca="false">D17254/10</f>
        <v>22.989</v>
      </c>
      <c r="F17254" s="29" t="n">
        <f aca="false">(E17254+Einstellungen!$B$20)*(1+Einstellungen!$B$10)</f>
        <v>49.55755</v>
      </c>
      <c r="G17254" s="21" t="str">
        <f aca="false">IF(F17254&lt;Einstellungen!$B$5,"ja","nein")</f>
        <v>nein</v>
      </c>
      <c r="H17254" s="21" t="s">
        <v>37</v>
      </c>
      <c r="I17254" s="29" t="n">
        <f aca="false">INDEX(Einstellungen!$B$27:$B$50,21)</f>
        <v>1.4</v>
      </c>
      <c r="J17254" s="29" t="n">
        <f aca="false">F17254*I17254</f>
        <v>69.38057</v>
      </c>
    </row>
    <row r="17255" customFormat="false" ht="15" hidden="false" customHeight="false" outlineLevel="0" collapsed="false">
      <c r="A17255" s="28" t="n">
        <v>46299</v>
      </c>
      <c r="B17255" s="21" t="s">
        <v>133</v>
      </c>
      <c r="C17255" s="21" t="s">
        <v>139</v>
      </c>
      <c r="D17255" s="29" t="n">
        <v>216.653</v>
      </c>
      <c r="E17255" s="29" t="n">
        <f aca="false">D17255/10</f>
        <v>21.6653</v>
      </c>
      <c r="F17255" s="29" t="n">
        <f aca="false">(E17255+Einstellungen!$B$20)*(1+Einstellungen!$B$10)</f>
        <v>47.982347</v>
      </c>
      <c r="G17255" s="21" t="str">
        <f aca="false">IF(F17255&lt;Einstellungen!$B$5,"ja","nein")</f>
        <v>nein</v>
      </c>
      <c r="H17255" s="21" t="s">
        <v>37</v>
      </c>
      <c r="I17255" s="29" t="n">
        <f aca="false">INDEX(Einstellungen!$B$27:$B$50,22)</f>
        <v>1.25</v>
      </c>
      <c r="J17255" s="29" t="n">
        <f aca="false">F17255*I17255</f>
        <v>59.97793375</v>
      </c>
    </row>
    <row r="17256" customFormat="false" ht="15" hidden="false" customHeight="false" outlineLevel="0" collapsed="false">
      <c r="A17256" s="28" t="n">
        <v>46299</v>
      </c>
      <c r="B17256" s="21" t="s">
        <v>134</v>
      </c>
      <c r="C17256" s="21" t="s">
        <v>139</v>
      </c>
      <c r="D17256" s="29" t="n">
        <v>212.285</v>
      </c>
      <c r="E17256" s="29" t="n">
        <f aca="false">D17256/10</f>
        <v>21.2285</v>
      </c>
      <c r="F17256" s="29" t="n">
        <f aca="false">(E17256+Einstellungen!$B$20)*(1+Einstellungen!$B$10)</f>
        <v>47.462555</v>
      </c>
      <c r="G17256" s="21" t="str">
        <f aca="false">IF(F17256&lt;Einstellungen!$B$5,"ja","nein")</f>
        <v>nein</v>
      </c>
      <c r="H17256" s="21" t="s">
        <v>37</v>
      </c>
      <c r="I17256" s="29" t="n">
        <f aca="false">INDEX(Einstellungen!$B$27:$B$50,23)</f>
        <v>1.05</v>
      </c>
      <c r="J17256" s="29" t="n">
        <f aca="false">F17256*I17256</f>
        <v>49.83568275</v>
      </c>
    </row>
    <row r="17257" customFormat="false" ht="15" hidden="false" customHeight="false" outlineLevel="0" collapsed="false">
      <c r="A17257" s="28" t="n">
        <v>46299</v>
      </c>
      <c r="B17257" s="21" t="s">
        <v>135</v>
      </c>
      <c r="C17257" s="21" t="s">
        <v>139</v>
      </c>
      <c r="D17257" s="29" t="n">
        <v>192.423</v>
      </c>
      <c r="E17257" s="29" t="n">
        <f aca="false">D17257/10</f>
        <v>19.2423</v>
      </c>
      <c r="F17257" s="29" t="n">
        <f aca="false">(E17257+Einstellungen!$B$20)*(1+Einstellungen!$B$10)</f>
        <v>45.098977</v>
      </c>
      <c r="G17257" s="21" t="str">
        <f aca="false">IF(F17257&lt;Einstellungen!$B$5,"ja","nein")</f>
        <v>nein</v>
      </c>
      <c r="H17257" s="21" t="s">
        <v>37</v>
      </c>
      <c r="I17257" s="29" t="n">
        <f aca="false">INDEX(Einstellungen!$B$27:$B$50,24)</f>
        <v>0.8</v>
      </c>
      <c r="J17257" s="29" t="n">
        <f aca="false">F17257*I17257</f>
        <v>36.0791816</v>
      </c>
    </row>
    <row r="17258" customFormat="false" ht="15" hidden="false" customHeight="false" outlineLevel="0" collapsed="false">
      <c r="A17258" s="28" t="n">
        <v>46300</v>
      </c>
      <c r="B17258" s="21" t="s">
        <v>111</v>
      </c>
      <c r="C17258" s="21" t="s">
        <v>140</v>
      </c>
      <c r="D17258" s="29" t="n">
        <v>167.36</v>
      </c>
      <c r="E17258" s="29" t="n">
        <f aca="false">D17258/10</f>
        <v>16.736</v>
      </c>
      <c r="F17258" s="29" t="n">
        <f aca="false">(E17258+Einstellungen!$B$20)*(1+Einstellungen!$B$10)</f>
        <v>42.11648</v>
      </c>
      <c r="G17258" s="21" t="str">
        <f aca="false">IF(F17258&lt;Einstellungen!$B$5,"ja","nein")</f>
        <v>nein</v>
      </c>
      <c r="H17258" s="21" t="s">
        <v>37</v>
      </c>
      <c r="I17258" s="29" t="n">
        <f aca="false">INDEX(Einstellungen!$B$27:$B$50,1)</f>
        <v>0.6</v>
      </c>
      <c r="J17258" s="29" t="n">
        <f aca="false">F17258*I17258</f>
        <v>25.269888</v>
      </c>
    </row>
    <row r="17259" customFormat="false" ht="15" hidden="false" customHeight="false" outlineLevel="0" collapsed="false">
      <c r="A17259" s="28" t="n">
        <v>46300</v>
      </c>
      <c r="B17259" s="21" t="s">
        <v>113</v>
      </c>
      <c r="C17259" s="21" t="s">
        <v>140</v>
      </c>
      <c r="D17259" s="29" t="n">
        <v>161.947</v>
      </c>
      <c r="E17259" s="29" t="n">
        <f aca="false">D17259/10</f>
        <v>16.1947</v>
      </c>
      <c r="F17259" s="29" t="n">
        <f aca="false">(E17259+Einstellungen!$B$20)*(1+Einstellungen!$B$10)</f>
        <v>41.472333</v>
      </c>
      <c r="G17259" s="21" t="str">
        <f aca="false">IF(F17259&lt;Einstellungen!$B$5,"ja","nein")</f>
        <v>nein</v>
      </c>
      <c r="H17259" s="21" t="s">
        <v>37</v>
      </c>
      <c r="I17259" s="29" t="n">
        <f aca="false">INDEX(Einstellungen!$B$27:$B$50,2)</f>
        <v>0.5</v>
      </c>
      <c r="J17259" s="29" t="n">
        <f aca="false">F17259*I17259</f>
        <v>20.7361665</v>
      </c>
    </row>
    <row r="17260" customFormat="false" ht="15" hidden="false" customHeight="false" outlineLevel="0" collapsed="false">
      <c r="A17260" s="28" t="n">
        <v>46300</v>
      </c>
      <c r="B17260" s="21" t="s">
        <v>114</v>
      </c>
      <c r="C17260" s="21" t="s">
        <v>140</v>
      </c>
      <c r="D17260" s="29" t="n">
        <v>154.942</v>
      </c>
      <c r="E17260" s="29" t="n">
        <f aca="false">D17260/10</f>
        <v>15.4942</v>
      </c>
      <c r="F17260" s="29" t="n">
        <f aca="false">(E17260+Einstellungen!$B$20)*(1+Einstellungen!$B$10)</f>
        <v>40.638738</v>
      </c>
      <c r="G17260" s="21" t="str">
        <f aca="false">IF(F17260&lt;Einstellungen!$B$5,"ja","nein")</f>
        <v>nein</v>
      </c>
      <c r="H17260" s="21" t="s">
        <v>37</v>
      </c>
      <c r="I17260" s="29" t="n">
        <f aca="false">INDEX(Einstellungen!$B$27:$B$50,3)</f>
        <v>0.45</v>
      </c>
      <c r="J17260" s="29" t="n">
        <f aca="false">F17260*I17260</f>
        <v>18.2874321</v>
      </c>
    </row>
    <row r="17261" customFormat="false" ht="15" hidden="false" customHeight="false" outlineLevel="0" collapsed="false">
      <c r="A17261" s="28" t="n">
        <v>46300</v>
      </c>
      <c r="B17261" s="21" t="s">
        <v>115</v>
      </c>
      <c r="C17261" s="21" t="s">
        <v>140</v>
      </c>
      <c r="D17261" s="29" t="n">
        <v>149.963</v>
      </c>
      <c r="E17261" s="29" t="n">
        <f aca="false">D17261/10</f>
        <v>14.9963</v>
      </c>
      <c r="F17261" s="29" t="n">
        <f aca="false">(E17261+Einstellungen!$B$20)*(1+Einstellungen!$B$10)</f>
        <v>40.046237</v>
      </c>
      <c r="G17261" s="21" t="str">
        <f aca="false">IF(F17261&lt;Einstellungen!$B$5,"ja","nein")</f>
        <v>nein</v>
      </c>
      <c r="H17261" s="21" t="s">
        <v>37</v>
      </c>
      <c r="I17261" s="29" t="n">
        <f aca="false">INDEX(Einstellungen!$B$27:$B$50,4)</f>
        <v>0.45</v>
      </c>
      <c r="J17261" s="29" t="n">
        <f aca="false">F17261*I17261</f>
        <v>18.02080665</v>
      </c>
    </row>
    <row r="17262" customFormat="false" ht="15" hidden="false" customHeight="false" outlineLevel="0" collapsed="false">
      <c r="A17262" s="28" t="n">
        <v>46300</v>
      </c>
      <c r="B17262" s="21" t="s">
        <v>116</v>
      </c>
      <c r="C17262" s="21" t="s">
        <v>140</v>
      </c>
      <c r="D17262" s="29" t="n">
        <v>149.985</v>
      </c>
      <c r="E17262" s="29" t="n">
        <f aca="false">D17262/10</f>
        <v>14.9985</v>
      </c>
      <c r="F17262" s="29" t="n">
        <f aca="false">(E17262+Einstellungen!$B$20)*(1+Einstellungen!$B$10)</f>
        <v>40.048855</v>
      </c>
      <c r="G17262" s="21" t="str">
        <f aca="false">IF(F17262&lt;Einstellungen!$B$5,"ja","nein")</f>
        <v>nein</v>
      </c>
      <c r="H17262" s="21" t="s">
        <v>37</v>
      </c>
      <c r="I17262" s="29" t="n">
        <f aca="false">INDEX(Einstellungen!$B$27:$B$50,5)</f>
        <v>0.45</v>
      </c>
      <c r="J17262" s="29" t="n">
        <f aca="false">F17262*I17262</f>
        <v>18.02198475</v>
      </c>
    </row>
    <row r="17263" customFormat="false" ht="15" hidden="false" customHeight="false" outlineLevel="0" collapsed="false">
      <c r="A17263" s="28" t="n">
        <v>46300</v>
      </c>
      <c r="B17263" s="21" t="s">
        <v>117</v>
      </c>
      <c r="C17263" s="21" t="s">
        <v>140</v>
      </c>
      <c r="D17263" s="29" t="n">
        <v>155.14</v>
      </c>
      <c r="E17263" s="29" t="n">
        <f aca="false">D17263/10</f>
        <v>15.514</v>
      </c>
      <c r="F17263" s="29" t="n">
        <f aca="false">(E17263+Einstellungen!$B$20)*(1+Einstellungen!$B$10)</f>
        <v>40.6623</v>
      </c>
      <c r="G17263" s="21" t="str">
        <f aca="false">IF(F17263&lt;Einstellungen!$B$5,"ja","nein")</f>
        <v>nein</v>
      </c>
      <c r="H17263" s="21" t="s">
        <v>37</v>
      </c>
      <c r="I17263" s="29" t="n">
        <f aca="false">INDEX(Einstellungen!$B$27:$B$50,6)</f>
        <v>0.5</v>
      </c>
      <c r="J17263" s="29" t="n">
        <f aca="false">F17263*I17263</f>
        <v>20.33115</v>
      </c>
    </row>
    <row r="17264" customFormat="false" ht="15" hidden="false" customHeight="false" outlineLevel="0" collapsed="false">
      <c r="A17264" s="28" t="n">
        <v>46300</v>
      </c>
      <c r="B17264" s="21" t="s">
        <v>118</v>
      </c>
      <c r="C17264" s="21" t="s">
        <v>140</v>
      </c>
      <c r="D17264" s="29" t="n">
        <v>198.03</v>
      </c>
      <c r="E17264" s="29" t="n">
        <f aca="false">D17264/10</f>
        <v>19.803</v>
      </c>
      <c r="F17264" s="29" t="n">
        <f aca="false">(E17264+Einstellungen!$B$20)*(1+Einstellungen!$B$10)</f>
        <v>45.76621</v>
      </c>
      <c r="G17264" s="21" t="str">
        <f aca="false">IF(F17264&lt;Einstellungen!$B$5,"ja","nein")</f>
        <v>nein</v>
      </c>
      <c r="H17264" s="21" t="s">
        <v>37</v>
      </c>
      <c r="I17264" s="29" t="n">
        <f aca="false">INDEX(Einstellungen!$B$27:$B$50,7)</f>
        <v>0.7</v>
      </c>
      <c r="J17264" s="29" t="n">
        <f aca="false">F17264*I17264</f>
        <v>32.036347</v>
      </c>
    </row>
    <row r="17265" customFormat="false" ht="15" hidden="false" customHeight="false" outlineLevel="0" collapsed="false">
      <c r="A17265" s="28" t="n">
        <v>46300</v>
      </c>
      <c r="B17265" s="21" t="s">
        <v>119</v>
      </c>
      <c r="C17265" s="21" t="s">
        <v>140</v>
      </c>
      <c r="D17265" s="29" t="n">
        <v>221.798</v>
      </c>
      <c r="E17265" s="29" t="n">
        <f aca="false">D17265/10</f>
        <v>22.1798</v>
      </c>
      <c r="F17265" s="29" t="n">
        <f aca="false">(E17265+Einstellungen!$B$20)*(1+Einstellungen!$B$10)</f>
        <v>48.594602</v>
      </c>
      <c r="G17265" s="21" t="str">
        <f aca="false">IF(F17265&lt;Einstellungen!$B$5,"ja","nein")</f>
        <v>nein</v>
      </c>
      <c r="H17265" s="21" t="s">
        <v>37</v>
      </c>
      <c r="I17265" s="29" t="n">
        <f aca="false">INDEX(Einstellungen!$B$27:$B$50,8)</f>
        <v>0.95</v>
      </c>
      <c r="J17265" s="29" t="n">
        <f aca="false">F17265*I17265</f>
        <v>46.1648719</v>
      </c>
    </row>
    <row r="17266" customFormat="false" ht="15" hidden="false" customHeight="false" outlineLevel="0" collapsed="false">
      <c r="A17266" s="28" t="n">
        <v>46300</v>
      </c>
      <c r="B17266" s="21" t="s">
        <v>120</v>
      </c>
      <c r="C17266" s="21" t="s">
        <v>140</v>
      </c>
      <c r="D17266" s="29" t="n">
        <v>231.45</v>
      </c>
      <c r="E17266" s="29" t="n">
        <f aca="false">D17266/10</f>
        <v>23.145</v>
      </c>
      <c r="F17266" s="29" t="n">
        <f aca="false">(E17266+Einstellungen!$B$20)*(1+Einstellungen!$B$10)</f>
        <v>49.74319</v>
      </c>
      <c r="G17266" s="21" t="str">
        <f aca="false">IF(F17266&lt;Einstellungen!$B$5,"ja","nein")</f>
        <v>nein</v>
      </c>
      <c r="H17266" s="21" t="s">
        <v>37</v>
      </c>
      <c r="I17266" s="29" t="n">
        <f aca="false">INDEX(Einstellungen!$B$27:$B$50,9)</f>
        <v>1.05</v>
      </c>
      <c r="J17266" s="29" t="n">
        <f aca="false">F17266*I17266</f>
        <v>52.2303495</v>
      </c>
    </row>
    <row r="17267" customFormat="false" ht="15" hidden="false" customHeight="false" outlineLevel="0" collapsed="false">
      <c r="A17267" s="28" t="n">
        <v>46300</v>
      </c>
      <c r="B17267" s="21" t="s">
        <v>121</v>
      </c>
      <c r="C17267" s="21" t="s">
        <v>140</v>
      </c>
      <c r="D17267" s="29" t="n">
        <v>188.01</v>
      </c>
      <c r="E17267" s="29" t="n">
        <f aca="false">D17267/10</f>
        <v>18.801</v>
      </c>
      <c r="F17267" s="29" t="n">
        <f aca="false">(E17267+Einstellungen!$B$20)*(1+Einstellungen!$B$10)</f>
        <v>44.57383</v>
      </c>
      <c r="G17267" s="21" t="str">
        <f aca="false">IF(F17267&lt;Einstellungen!$B$5,"ja","nein")</f>
        <v>nein</v>
      </c>
      <c r="H17267" s="21" t="s">
        <v>37</v>
      </c>
      <c r="I17267" s="29" t="n">
        <f aca="false">INDEX(Einstellungen!$B$27:$B$50,10)</f>
        <v>1.05</v>
      </c>
      <c r="J17267" s="29" t="n">
        <f aca="false">F17267*I17267</f>
        <v>46.8025215</v>
      </c>
    </row>
    <row r="17268" customFormat="false" ht="15" hidden="false" customHeight="false" outlineLevel="0" collapsed="false">
      <c r="A17268" s="28" t="n">
        <v>46300</v>
      </c>
      <c r="B17268" s="21" t="s">
        <v>122</v>
      </c>
      <c r="C17268" s="21" t="s">
        <v>140</v>
      </c>
      <c r="D17268" s="29" t="n">
        <v>146.108</v>
      </c>
      <c r="E17268" s="29" t="n">
        <f aca="false">D17268/10</f>
        <v>14.6108</v>
      </c>
      <c r="F17268" s="29" t="n">
        <f aca="false">(E17268+Einstellungen!$B$20)*(1+Einstellungen!$B$10)</f>
        <v>39.587492</v>
      </c>
      <c r="G17268" s="21" t="str">
        <f aca="false">IF(F17268&lt;Einstellungen!$B$5,"ja","nein")</f>
        <v>nein</v>
      </c>
      <c r="H17268" s="21" t="s">
        <v>37</v>
      </c>
      <c r="I17268" s="29" t="n">
        <f aca="false">INDEX(Einstellungen!$B$27:$B$50,11)</f>
        <v>1.05</v>
      </c>
      <c r="J17268" s="29" t="n">
        <f aca="false">F17268*I17268</f>
        <v>41.5668666</v>
      </c>
    </row>
    <row r="17269" customFormat="false" ht="15" hidden="false" customHeight="false" outlineLevel="0" collapsed="false">
      <c r="A17269" s="28" t="n">
        <v>46300</v>
      </c>
      <c r="B17269" s="21" t="s">
        <v>123</v>
      </c>
      <c r="C17269" s="21" t="s">
        <v>140</v>
      </c>
      <c r="D17269" s="29" t="n">
        <v>92.447</v>
      </c>
      <c r="E17269" s="29" t="n">
        <f aca="false">D17269/10</f>
        <v>9.2447</v>
      </c>
      <c r="F17269" s="29" t="n">
        <f aca="false">(E17269+Einstellungen!$B$20)*(1+Einstellungen!$B$10)</f>
        <v>33.201833</v>
      </c>
      <c r="G17269" s="21" t="str">
        <f aca="false">IF(F17269&lt;Einstellungen!$B$5,"ja","nein")</f>
        <v>nein</v>
      </c>
      <c r="H17269" s="21" t="s">
        <v>37</v>
      </c>
      <c r="I17269" s="29" t="n">
        <f aca="false">INDEX(Einstellungen!$B$27:$B$50,12)</f>
        <v>1.1</v>
      </c>
      <c r="J17269" s="29" t="n">
        <f aca="false">F17269*I17269</f>
        <v>36.5220163</v>
      </c>
    </row>
    <row r="17270" customFormat="false" ht="15" hidden="false" customHeight="false" outlineLevel="0" collapsed="false">
      <c r="A17270" s="28" t="n">
        <v>46300</v>
      </c>
      <c r="B17270" s="21" t="s">
        <v>124</v>
      </c>
      <c r="C17270" s="21" t="s">
        <v>140</v>
      </c>
      <c r="D17270" s="29" t="n">
        <v>59.648</v>
      </c>
      <c r="E17270" s="29" t="n">
        <f aca="false">D17270/10</f>
        <v>5.9648</v>
      </c>
      <c r="F17270" s="29" t="n">
        <f aca="false">(E17270+Einstellungen!$B$20)*(1+Einstellungen!$B$10)</f>
        <v>29.298752</v>
      </c>
      <c r="G17270" s="21" t="str">
        <f aca="false">IF(F17270&lt;Einstellungen!$B$5,"ja","nein")</f>
        <v>nein</v>
      </c>
      <c r="H17270" s="21" t="s">
        <v>37</v>
      </c>
      <c r="I17270" s="29" t="n">
        <f aca="false">INDEX(Einstellungen!$B$27:$B$50,13)</f>
        <v>1.2</v>
      </c>
      <c r="J17270" s="29" t="n">
        <f aca="false">F17270*I17270</f>
        <v>35.1585024</v>
      </c>
    </row>
    <row r="17271" customFormat="false" ht="15" hidden="false" customHeight="false" outlineLevel="0" collapsed="false">
      <c r="A17271" s="28" t="n">
        <v>46300</v>
      </c>
      <c r="B17271" s="21" t="s">
        <v>125</v>
      </c>
      <c r="C17271" s="21" t="s">
        <v>140</v>
      </c>
      <c r="D17271" s="29" t="n">
        <v>6.705</v>
      </c>
      <c r="E17271" s="29" t="n">
        <f aca="false">D17271/10</f>
        <v>0.6705</v>
      </c>
      <c r="F17271" s="29" t="n">
        <f aca="false">(E17271+Einstellungen!$B$20)*(1+Einstellungen!$B$10)</f>
        <v>22.998535</v>
      </c>
      <c r="G17271" s="21" t="str">
        <f aca="false">IF(F17271&lt;Einstellungen!$B$5,"ja","nein")</f>
        <v>ja</v>
      </c>
      <c r="H17271" s="21" t="s">
        <v>37</v>
      </c>
      <c r="I17271" s="29" t="n">
        <f aca="false">INDEX(Einstellungen!$B$27:$B$50,14)</f>
        <v>1.15</v>
      </c>
      <c r="J17271" s="29" t="n">
        <f aca="false">F17271*I17271</f>
        <v>26.44831525</v>
      </c>
    </row>
    <row r="17272" customFormat="false" ht="15" hidden="false" customHeight="false" outlineLevel="0" collapsed="false">
      <c r="A17272" s="28" t="n">
        <v>46300</v>
      </c>
      <c r="B17272" s="21" t="s">
        <v>126</v>
      </c>
      <c r="C17272" s="21" t="s">
        <v>140</v>
      </c>
      <c r="D17272" s="29" t="n">
        <v>35.945</v>
      </c>
      <c r="E17272" s="29" t="n">
        <f aca="false">D17272/10</f>
        <v>3.5945</v>
      </c>
      <c r="F17272" s="29" t="n">
        <f aca="false">(E17272+Einstellungen!$B$20)*(1+Einstellungen!$B$10)</f>
        <v>26.478095</v>
      </c>
      <c r="G17272" s="21" t="str">
        <f aca="false">IF(F17272&lt;Einstellungen!$B$5,"ja","nein")</f>
        <v>ja</v>
      </c>
      <c r="H17272" s="21" t="s">
        <v>37</v>
      </c>
      <c r="I17272" s="29" t="n">
        <f aca="false">INDEX(Einstellungen!$B$27:$B$50,15)</f>
        <v>1</v>
      </c>
      <c r="J17272" s="29" t="n">
        <f aca="false">F17272*I17272</f>
        <v>26.478095</v>
      </c>
    </row>
    <row r="17273" customFormat="false" ht="15" hidden="false" customHeight="false" outlineLevel="0" collapsed="false">
      <c r="A17273" s="28" t="n">
        <v>46300</v>
      </c>
      <c r="B17273" s="21" t="s">
        <v>127</v>
      </c>
      <c r="C17273" s="21" t="s">
        <v>140</v>
      </c>
      <c r="D17273" s="29" t="n">
        <v>70.638</v>
      </c>
      <c r="E17273" s="29" t="n">
        <f aca="false">D17273/10</f>
        <v>7.0638</v>
      </c>
      <c r="F17273" s="29" t="n">
        <f aca="false">(E17273+Einstellungen!$B$20)*(1+Einstellungen!$B$10)</f>
        <v>30.606562</v>
      </c>
      <c r="G17273" s="21" t="str">
        <f aca="false">IF(F17273&lt;Einstellungen!$B$5,"ja","nein")</f>
        <v>nein</v>
      </c>
      <c r="H17273" s="21" t="s">
        <v>37</v>
      </c>
      <c r="I17273" s="29" t="n">
        <f aca="false">INDEX(Einstellungen!$B$27:$B$50,16)</f>
        <v>0.95</v>
      </c>
      <c r="J17273" s="29" t="n">
        <f aca="false">F17273*I17273</f>
        <v>29.0762339</v>
      </c>
    </row>
    <row r="17274" customFormat="false" ht="15" hidden="false" customHeight="false" outlineLevel="0" collapsed="false">
      <c r="A17274" s="28" t="n">
        <v>46300</v>
      </c>
      <c r="B17274" s="21" t="s">
        <v>128</v>
      </c>
      <c r="C17274" s="21" t="s">
        <v>140</v>
      </c>
      <c r="D17274" s="29" t="n">
        <v>128.97</v>
      </c>
      <c r="E17274" s="29" t="n">
        <f aca="false">D17274/10</f>
        <v>12.897</v>
      </c>
      <c r="F17274" s="29" t="n">
        <f aca="false">(E17274+Einstellungen!$B$20)*(1+Einstellungen!$B$10)</f>
        <v>37.54807</v>
      </c>
      <c r="G17274" s="21" t="str">
        <f aca="false">IF(F17274&lt;Einstellungen!$B$5,"ja","nein")</f>
        <v>nein</v>
      </c>
      <c r="H17274" s="21" t="s">
        <v>37</v>
      </c>
      <c r="I17274" s="29" t="n">
        <f aca="false">INDEX(Einstellungen!$B$27:$B$50,17)</f>
        <v>0.95</v>
      </c>
      <c r="J17274" s="29" t="n">
        <f aca="false">F17274*I17274</f>
        <v>35.6706665</v>
      </c>
    </row>
    <row r="17275" customFormat="false" ht="15" hidden="false" customHeight="false" outlineLevel="0" collapsed="false">
      <c r="A17275" s="28" t="n">
        <v>46300</v>
      </c>
      <c r="B17275" s="21" t="s">
        <v>129</v>
      </c>
      <c r="C17275" s="21" t="s">
        <v>140</v>
      </c>
      <c r="D17275" s="29" t="n">
        <v>184.312</v>
      </c>
      <c r="E17275" s="29" t="n">
        <f aca="false">D17275/10</f>
        <v>18.4312</v>
      </c>
      <c r="F17275" s="29" t="n">
        <f aca="false">(E17275+Einstellungen!$B$20)*(1+Einstellungen!$B$10)</f>
        <v>44.133768</v>
      </c>
      <c r="G17275" s="21" t="str">
        <f aca="false">IF(F17275&lt;Einstellungen!$B$5,"ja","nein")</f>
        <v>nein</v>
      </c>
      <c r="H17275" s="21" t="s">
        <v>37</v>
      </c>
      <c r="I17275" s="29" t="n">
        <f aca="false">INDEX(Einstellungen!$B$27:$B$50,18)</f>
        <v>1.1</v>
      </c>
      <c r="J17275" s="29" t="n">
        <f aca="false">F17275*I17275</f>
        <v>48.5471448</v>
      </c>
    </row>
    <row r="17276" customFormat="false" ht="15" hidden="false" customHeight="false" outlineLevel="0" collapsed="false">
      <c r="A17276" s="28" t="n">
        <v>46300</v>
      </c>
      <c r="B17276" s="21" t="s">
        <v>130</v>
      </c>
      <c r="C17276" s="21" t="s">
        <v>140</v>
      </c>
      <c r="D17276" s="29" t="n">
        <v>224.722</v>
      </c>
      <c r="E17276" s="29" t="n">
        <f aca="false">D17276/10</f>
        <v>22.4722</v>
      </c>
      <c r="F17276" s="29" t="n">
        <f aca="false">(E17276+Einstellungen!$B$20)*(1+Einstellungen!$B$10)</f>
        <v>48.942558</v>
      </c>
      <c r="G17276" s="21" t="str">
        <f aca="false">IF(F17276&lt;Einstellungen!$B$5,"ja","nein")</f>
        <v>nein</v>
      </c>
      <c r="H17276" s="21" t="s">
        <v>37</v>
      </c>
      <c r="I17276" s="29" t="n">
        <f aca="false">INDEX(Einstellungen!$B$27:$B$50,19)</f>
        <v>1.35</v>
      </c>
      <c r="J17276" s="29" t="n">
        <f aca="false">F17276*I17276</f>
        <v>66.0724533</v>
      </c>
    </row>
    <row r="17277" customFormat="false" ht="15" hidden="false" customHeight="false" outlineLevel="0" collapsed="false">
      <c r="A17277" s="28" t="n">
        <v>46300</v>
      </c>
      <c r="B17277" s="21" t="s">
        <v>131</v>
      </c>
      <c r="C17277" s="21" t="s">
        <v>140</v>
      </c>
      <c r="D17277" s="29" t="n">
        <v>252.053</v>
      </c>
      <c r="E17277" s="29" t="n">
        <f aca="false">D17277/10</f>
        <v>25.2053</v>
      </c>
      <c r="F17277" s="29" t="n">
        <f aca="false">(E17277+Einstellungen!$B$20)*(1+Einstellungen!$B$10)</f>
        <v>52.194947</v>
      </c>
      <c r="G17277" s="21" t="str">
        <f aca="false">IF(F17277&lt;Einstellungen!$B$5,"ja","nein")</f>
        <v>nein</v>
      </c>
      <c r="H17277" s="21" t="s">
        <v>37</v>
      </c>
      <c r="I17277" s="29" t="n">
        <f aca="false">INDEX(Einstellungen!$B$27:$B$50,20)</f>
        <v>1.45</v>
      </c>
      <c r="J17277" s="29" t="n">
        <f aca="false">F17277*I17277</f>
        <v>75.68267315</v>
      </c>
    </row>
    <row r="17278" customFormat="false" ht="15" hidden="false" customHeight="false" outlineLevel="0" collapsed="false">
      <c r="A17278" s="28" t="n">
        <v>46300</v>
      </c>
      <c r="B17278" s="21" t="s">
        <v>132</v>
      </c>
      <c r="C17278" s="21" t="s">
        <v>140</v>
      </c>
      <c r="D17278" s="29" t="n">
        <v>221.835</v>
      </c>
      <c r="E17278" s="29" t="n">
        <f aca="false">D17278/10</f>
        <v>22.1835</v>
      </c>
      <c r="F17278" s="29" t="n">
        <f aca="false">(E17278+Einstellungen!$B$20)*(1+Einstellungen!$B$10)</f>
        <v>48.599005</v>
      </c>
      <c r="G17278" s="21" t="str">
        <f aca="false">IF(F17278&lt;Einstellungen!$B$5,"ja","nein")</f>
        <v>nein</v>
      </c>
      <c r="H17278" s="21" t="s">
        <v>37</v>
      </c>
      <c r="I17278" s="29" t="n">
        <f aca="false">INDEX(Einstellungen!$B$27:$B$50,21)</f>
        <v>1.4</v>
      </c>
      <c r="J17278" s="29" t="n">
        <f aca="false">F17278*I17278</f>
        <v>68.038607</v>
      </c>
    </row>
    <row r="17279" customFormat="false" ht="15" hidden="false" customHeight="false" outlineLevel="0" collapsed="false">
      <c r="A17279" s="28" t="n">
        <v>46300</v>
      </c>
      <c r="B17279" s="21" t="s">
        <v>133</v>
      </c>
      <c r="C17279" s="21" t="s">
        <v>140</v>
      </c>
      <c r="D17279" s="29" t="n">
        <v>200.195</v>
      </c>
      <c r="E17279" s="29" t="n">
        <f aca="false">D17279/10</f>
        <v>20.0195</v>
      </c>
      <c r="F17279" s="29" t="n">
        <f aca="false">(E17279+Einstellungen!$B$20)*(1+Einstellungen!$B$10)</f>
        <v>46.023845</v>
      </c>
      <c r="G17279" s="21" t="str">
        <f aca="false">IF(F17279&lt;Einstellungen!$B$5,"ja","nein")</f>
        <v>nein</v>
      </c>
      <c r="H17279" s="21" t="s">
        <v>37</v>
      </c>
      <c r="I17279" s="29" t="n">
        <f aca="false">INDEX(Einstellungen!$B$27:$B$50,22)</f>
        <v>1.25</v>
      </c>
      <c r="J17279" s="29" t="n">
        <f aca="false">F17279*I17279</f>
        <v>57.52980625</v>
      </c>
    </row>
    <row r="17280" customFormat="false" ht="15" hidden="false" customHeight="false" outlineLevel="0" collapsed="false">
      <c r="A17280" s="28" t="n">
        <v>46300</v>
      </c>
      <c r="B17280" s="21" t="s">
        <v>134</v>
      </c>
      <c r="C17280" s="21" t="s">
        <v>140</v>
      </c>
      <c r="D17280" s="29" t="n">
        <v>189.26</v>
      </c>
      <c r="E17280" s="29" t="n">
        <f aca="false">D17280/10</f>
        <v>18.926</v>
      </c>
      <c r="F17280" s="29" t="n">
        <f aca="false">(E17280+Einstellungen!$B$20)*(1+Einstellungen!$B$10)</f>
        <v>44.72258</v>
      </c>
      <c r="G17280" s="21" t="str">
        <f aca="false">IF(F17280&lt;Einstellungen!$B$5,"ja","nein")</f>
        <v>nein</v>
      </c>
      <c r="H17280" s="21" t="s">
        <v>37</v>
      </c>
      <c r="I17280" s="29" t="n">
        <f aca="false">INDEX(Einstellungen!$B$27:$B$50,23)</f>
        <v>1.05</v>
      </c>
      <c r="J17280" s="29" t="n">
        <f aca="false">F17280*I17280</f>
        <v>46.958709</v>
      </c>
    </row>
    <row r="17281" customFormat="false" ht="15" hidden="false" customHeight="false" outlineLevel="0" collapsed="false">
      <c r="A17281" s="28" t="n">
        <v>46300</v>
      </c>
      <c r="B17281" s="21" t="s">
        <v>135</v>
      </c>
      <c r="C17281" s="21" t="s">
        <v>140</v>
      </c>
      <c r="D17281" s="29" t="n">
        <v>167.52</v>
      </c>
      <c r="E17281" s="29" t="n">
        <f aca="false">D17281/10</f>
        <v>16.752</v>
      </c>
      <c r="F17281" s="29" t="n">
        <f aca="false">(E17281+Einstellungen!$B$20)*(1+Einstellungen!$B$10)</f>
        <v>42.13552</v>
      </c>
      <c r="G17281" s="21" t="str">
        <f aca="false">IF(F17281&lt;Einstellungen!$B$5,"ja","nein")</f>
        <v>nein</v>
      </c>
      <c r="H17281" s="21" t="s">
        <v>37</v>
      </c>
      <c r="I17281" s="29" t="n">
        <f aca="false">INDEX(Einstellungen!$B$27:$B$50,24)</f>
        <v>0.8</v>
      </c>
      <c r="J17281" s="29" t="n">
        <f aca="false">F17281*I17281</f>
        <v>33.708416</v>
      </c>
    </row>
    <row r="17282" customFormat="false" ht="15" hidden="false" customHeight="false" outlineLevel="0" collapsed="false">
      <c r="A17282" s="28" t="n">
        <v>46301</v>
      </c>
      <c r="B17282" s="21" t="s">
        <v>111</v>
      </c>
      <c r="C17282" s="21" t="s">
        <v>141</v>
      </c>
      <c r="D17282" s="29" t="n">
        <v>151.757</v>
      </c>
      <c r="E17282" s="29" t="n">
        <f aca="false">D17282/10</f>
        <v>15.1757</v>
      </c>
      <c r="F17282" s="29" t="n">
        <f aca="false">(E17282+Einstellungen!$B$20)*(1+Einstellungen!$B$10)</f>
        <v>40.259723</v>
      </c>
      <c r="G17282" s="21" t="str">
        <f aca="false">IF(F17282&lt;Einstellungen!$B$5,"ja","nein")</f>
        <v>nein</v>
      </c>
      <c r="H17282" s="21" t="s">
        <v>37</v>
      </c>
      <c r="I17282" s="29" t="n">
        <f aca="false">INDEX(Einstellungen!$B$27:$B$50,1)</f>
        <v>0.6</v>
      </c>
      <c r="J17282" s="29" t="n">
        <f aca="false">F17282*I17282</f>
        <v>24.1558338</v>
      </c>
    </row>
    <row r="17283" customFormat="false" ht="15" hidden="false" customHeight="false" outlineLevel="0" collapsed="false">
      <c r="A17283" s="28" t="n">
        <v>46301</v>
      </c>
      <c r="B17283" s="21" t="s">
        <v>113</v>
      </c>
      <c r="C17283" s="21" t="s">
        <v>141</v>
      </c>
      <c r="D17283" s="29" t="n">
        <v>149.885</v>
      </c>
      <c r="E17283" s="29" t="n">
        <f aca="false">D17283/10</f>
        <v>14.9885</v>
      </c>
      <c r="F17283" s="29" t="n">
        <f aca="false">(E17283+Einstellungen!$B$20)*(1+Einstellungen!$B$10)</f>
        <v>40.036955</v>
      </c>
      <c r="G17283" s="21" t="str">
        <f aca="false">IF(F17283&lt;Einstellungen!$B$5,"ja","nein")</f>
        <v>nein</v>
      </c>
      <c r="H17283" s="21" t="s">
        <v>37</v>
      </c>
      <c r="I17283" s="29" t="n">
        <f aca="false">INDEX(Einstellungen!$B$27:$B$50,2)</f>
        <v>0.5</v>
      </c>
      <c r="J17283" s="29" t="n">
        <f aca="false">F17283*I17283</f>
        <v>20.0184775</v>
      </c>
    </row>
    <row r="17284" customFormat="false" ht="15" hidden="false" customHeight="false" outlineLevel="0" collapsed="false">
      <c r="A17284" s="28" t="n">
        <v>46301</v>
      </c>
      <c r="B17284" s="21" t="s">
        <v>114</v>
      </c>
      <c r="C17284" s="21" t="s">
        <v>141</v>
      </c>
      <c r="D17284" s="29" t="n">
        <v>151.877</v>
      </c>
      <c r="E17284" s="29" t="n">
        <f aca="false">D17284/10</f>
        <v>15.1877</v>
      </c>
      <c r="F17284" s="29" t="n">
        <f aca="false">(E17284+Einstellungen!$B$20)*(1+Einstellungen!$B$10)</f>
        <v>40.274003</v>
      </c>
      <c r="G17284" s="21" t="str">
        <f aca="false">IF(F17284&lt;Einstellungen!$B$5,"ja","nein")</f>
        <v>nein</v>
      </c>
      <c r="H17284" s="21" t="s">
        <v>37</v>
      </c>
      <c r="I17284" s="29" t="n">
        <f aca="false">INDEX(Einstellungen!$B$27:$B$50,3)</f>
        <v>0.45</v>
      </c>
      <c r="J17284" s="29" t="n">
        <f aca="false">F17284*I17284</f>
        <v>18.12330135</v>
      </c>
    </row>
    <row r="17285" customFormat="false" ht="15" hidden="false" customHeight="false" outlineLevel="0" collapsed="false">
      <c r="A17285" s="28" t="n">
        <v>46301</v>
      </c>
      <c r="B17285" s="21" t="s">
        <v>115</v>
      </c>
      <c r="C17285" s="21" t="s">
        <v>141</v>
      </c>
      <c r="D17285" s="29" t="n">
        <v>151.535</v>
      </c>
      <c r="E17285" s="29" t="n">
        <f aca="false">D17285/10</f>
        <v>15.1535</v>
      </c>
      <c r="F17285" s="29" t="n">
        <f aca="false">(E17285+Einstellungen!$B$20)*(1+Einstellungen!$B$10)</f>
        <v>40.233305</v>
      </c>
      <c r="G17285" s="21" t="str">
        <f aca="false">IF(F17285&lt;Einstellungen!$B$5,"ja","nein")</f>
        <v>nein</v>
      </c>
      <c r="H17285" s="21" t="s">
        <v>37</v>
      </c>
      <c r="I17285" s="29" t="n">
        <f aca="false">INDEX(Einstellungen!$B$27:$B$50,4)</f>
        <v>0.45</v>
      </c>
      <c r="J17285" s="29" t="n">
        <f aca="false">F17285*I17285</f>
        <v>18.10498725</v>
      </c>
    </row>
    <row r="17286" customFormat="false" ht="15" hidden="false" customHeight="false" outlineLevel="0" collapsed="false">
      <c r="A17286" s="28" t="n">
        <v>46301</v>
      </c>
      <c r="B17286" s="21" t="s">
        <v>116</v>
      </c>
      <c r="C17286" s="21" t="s">
        <v>141</v>
      </c>
      <c r="D17286" s="29" t="n">
        <v>153.2</v>
      </c>
      <c r="E17286" s="29" t="n">
        <f aca="false">D17286/10</f>
        <v>15.32</v>
      </c>
      <c r="F17286" s="29" t="n">
        <f aca="false">(E17286+Einstellungen!$B$20)*(1+Einstellungen!$B$10)</f>
        <v>40.43144</v>
      </c>
      <c r="G17286" s="21" t="str">
        <f aca="false">IF(F17286&lt;Einstellungen!$B$5,"ja","nein")</f>
        <v>nein</v>
      </c>
      <c r="H17286" s="21" t="s">
        <v>37</v>
      </c>
      <c r="I17286" s="29" t="n">
        <f aca="false">INDEX(Einstellungen!$B$27:$B$50,5)</f>
        <v>0.45</v>
      </c>
      <c r="J17286" s="29" t="n">
        <f aca="false">F17286*I17286</f>
        <v>18.194148</v>
      </c>
    </row>
    <row r="17287" customFormat="false" ht="15" hidden="false" customHeight="false" outlineLevel="0" collapsed="false">
      <c r="A17287" s="28" t="n">
        <v>46301</v>
      </c>
      <c r="B17287" s="21" t="s">
        <v>117</v>
      </c>
      <c r="C17287" s="21" t="s">
        <v>141</v>
      </c>
      <c r="D17287" s="29" t="n">
        <v>166.942</v>
      </c>
      <c r="E17287" s="29" t="n">
        <f aca="false">D17287/10</f>
        <v>16.6942</v>
      </c>
      <c r="F17287" s="29" t="n">
        <f aca="false">(E17287+Einstellungen!$B$20)*(1+Einstellungen!$B$10)</f>
        <v>42.066738</v>
      </c>
      <c r="G17287" s="21" t="str">
        <f aca="false">IF(F17287&lt;Einstellungen!$B$5,"ja","nein")</f>
        <v>nein</v>
      </c>
      <c r="H17287" s="21" t="s">
        <v>37</v>
      </c>
      <c r="I17287" s="29" t="n">
        <f aca="false">INDEX(Einstellungen!$B$27:$B$50,6)</f>
        <v>0.5</v>
      </c>
      <c r="J17287" s="29" t="n">
        <f aca="false">F17287*I17287</f>
        <v>21.033369</v>
      </c>
    </row>
    <row r="17288" customFormat="false" ht="15" hidden="false" customHeight="false" outlineLevel="0" collapsed="false">
      <c r="A17288" s="28" t="n">
        <v>46301</v>
      </c>
      <c r="B17288" s="21" t="s">
        <v>118</v>
      </c>
      <c r="C17288" s="21" t="s">
        <v>141</v>
      </c>
      <c r="D17288" s="29" t="n">
        <v>207.39</v>
      </c>
      <c r="E17288" s="29" t="n">
        <f aca="false">D17288/10</f>
        <v>20.739</v>
      </c>
      <c r="F17288" s="29" t="n">
        <f aca="false">(E17288+Einstellungen!$B$20)*(1+Einstellungen!$B$10)</f>
        <v>46.88005</v>
      </c>
      <c r="G17288" s="21" t="str">
        <f aca="false">IF(F17288&lt;Einstellungen!$B$5,"ja","nein")</f>
        <v>nein</v>
      </c>
      <c r="H17288" s="21" t="s">
        <v>37</v>
      </c>
      <c r="I17288" s="29" t="n">
        <f aca="false">INDEX(Einstellungen!$B$27:$B$50,7)</f>
        <v>0.7</v>
      </c>
      <c r="J17288" s="29" t="n">
        <f aca="false">F17288*I17288</f>
        <v>32.816035</v>
      </c>
    </row>
    <row r="17289" customFormat="false" ht="15" hidden="false" customHeight="false" outlineLevel="0" collapsed="false">
      <c r="A17289" s="28" t="n">
        <v>46301</v>
      </c>
      <c r="B17289" s="21" t="s">
        <v>119</v>
      </c>
      <c r="C17289" s="21" t="s">
        <v>141</v>
      </c>
      <c r="D17289" s="29" t="n">
        <v>241.01</v>
      </c>
      <c r="E17289" s="29" t="n">
        <f aca="false">D17289/10</f>
        <v>24.101</v>
      </c>
      <c r="F17289" s="29" t="n">
        <f aca="false">(E17289+Einstellungen!$B$20)*(1+Einstellungen!$B$10)</f>
        <v>50.88083</v>
      </c>
      <c r="G17289" s="21" t="str">
        <f aca="false">IF(F17289&lt;Einstellungen!$B$5,"ja","nein")</f>
        <v>nein</v>
      </c>
      <c r="H17289" s="21" t="s">
        <v>37</v>
      </c>
      <c r="I17289" s="29" t="n">
        <f aca="false">INDEX(Einstellungen!$B$27:$B$50,8)</f>
        <v>0.95</v>
      </c>
      <c r="J17289" s="29" t="n">
        <f aca="false">F17289*I17289</f>
        <v>48.3367885</v>
      </c>
    </row>
    <row r="17290" customFormat="false" ht="15" hidden="false" customHeight="false" outlineLevel="0" collapsed="false">
      <c r="A17290" s="28" t="n">
        <v>46301</v>
      </c>
      <c r="B17290" s="21" t="s">
        <v>120</v>
      </c>
      <c r="C17290" s="21" t="s">
        <v>141</v>
      </c>
      <c r="D17290" s="29" t="n">
        <v>249.8</v>
      </c>
      <c r="E17290" s="29" t="n">
        <f aca="false">D17290/10</f>
        <v>24.98</v>
      </c>
      <c r="F17290" s="29" t="n">
        <f aca="false">(E17290+Einstellungen!$B$20)*(1+Einstellungen!$B$10)</f>
        <v>51.92684</v>
      </c>
      <c r="G17290" s="21" t="str">
        <f aca="false">IF(F17290&lt;Einstellungen!$B$5,"ja","nein")</f>
        <v>nein</v>
      </c>
      <c r="H17290" s="21" t="s">
        <v>37</v>
      </c>
      <c r="I17290" s="29" t="n">
        <f aca="false">INDEX(Einstellungen!$B$27:$B$50,9)</f>
        <v>1.05</v>
      </c>
      <c r="J17290" s="29" t="n">
        <f aca="false">F17290*I17290</f>
        <v>54.523182</v>
      </c>
    </row>
    <row r="17291" customFormat="false" ht="15" hidden="false" customHeight="false" outlineLevel="0" collapsed="false">
      <c r="A17291" s="28" t="n">
        <v>46301</v>
      </c>
      <c r="B17291" s="21" t="s">
        <v>121</v>
      </c>
      <c r="C17291" s="21" t="s">
        <v>141</v>
      </c>
      <c r="D17291" s="29" t="n">
        <v>210.347</v>
      </c>
      <c r="E17291" s="29" t="n">
        <f aca="false">D17291/10</f>
        <v>21.0347</v>
      </c>
      <c r="F17291" s="29" t="n">
        <f aca="false">(E17291+Einstellungen!$B$20)*(1+Einstellungen!$B$10)</f>
        <v>47.231933</v>
      </c>
      <c r="G17291" s="21" t="str">
        <f aca="false">IF(F17291&lt;Einstellungen!$B$5,"ja","nein")</f>
        <v>nein</v>
      </c>
      <c r="H17291" s="21" t="s">
        <v>37</v>
      </c>
      <c r="I17291" s="29" t="n">
        <f aca="false">INDEX(Einstellungen!$B$27:$B$50,10)</f>
        <v>1.05</v>
      </c>
      <c r="J17291" s="29" t="n">
        <f aca="false">F17291*I17291</f>
        <v>49.59352965</v>
      </c>
    </row>
    <row r="17292" customFormat="false" ht="15" hidden="false" customHeight="false" outlineLevel="0" collapsed="false">
      <c r="A17292" s="28" t="n">
        <v>46301</v>
      </c>
      <c r="B17292" s="21" t="s">
        <v>122</v>
      </c>
      <c r="C17292" s="21" t="s">
        <v>141</v>
      </c>
      <c r="D17292" s="29" t="n">
        <v>171.873</v>
      </c>
      <c r="E17292" s="29" t="n">
        <f aca="false">D17292/10</f>
        <v>17.1873</v>
      </c>
      <c r="F17292" s="29" t="n">
        <f aca="false">(E17292+Einstellungen!$B$20)*(1+Einstellungen!$B$10)</f>
        <v>42.653527</v>
      </c>
      <c r="G17292" s="21" t="str">
        <f aca="false">IF(F17292&lt;Einstellungen!$B$5,"ja","nein")</f>
        <v>nein</v>
      </c>
      <c r="H17292" s="21" t="s">
        <v>37</v>
      </c>
      <c r="I17292" s="29" t="n">
        <f aca="false">INDEX(Einstellungen!$B$27:$B$50,11)</f>
        <v>1.05</v>
      </c>
      <c r="J17292" s="29" t="n">
        <f aca="false">F17292*I17292</f>
        <v>44.78620335</v>
      </c>
    </row>
    <row r="17293" customFormat="false" ht="15" hidden="false" customHeight="false" outlineLevel="0" collapsed="false">
      <c r="A17293" s="28" t="n">
        <v>46301</v>
      </c>
      <c r="B17293" s="21" t="s">
        <v>123</v>
      </c>
      <c r="C17293" s="21" t="s">
        <v>141</v>
      </c>
      <c r="D17293" s="29" t="n">
        <v>142.07</v>
      </c>
      <c r="E17293" s="29" t="n">
        <f aca="false">D17293/10</f>
        <v>14.207</v>
      </c>
      <c r="F17293" s="29" t="n">
        <f aca="false">(E17293+Einstellungen!$B$20)*(1+Einstellungen!$B$10)</f>
        <v>39.10697</v>
      </c>
      <c r="G17293" s="21" t="str">
        <f aca="false">IF(F17293&lt;Einstellungen!$B$5,"ja","nein")</f>
        <v>nein</v>
      </c>
      <c r="H17293" s="21" t="s">
        <v>37</v>
      </c>
      <c r="I17293" s="29" t="n">
        <f aca="false">INDEX(Einstellungen!$B$27:$B$50,12)</f>
        <v>1.1</v>
      </c>
      <c r="J17293" s="29" t="n">
        <f aca="false">F17293*I17293</f>
        <v>43.017667</v>
      </c>
    </row>
    <row r="17294" customFormat="false" ht="15" hidden="false" customHeight="false" outlineLevel="0" collapsed="false">
      <c r="A17294" s="28" t="n">
        <v>46301</v>
      </c>
      <c r="B17294" s="21" t="s">
        <v>124</v>
      </c>
      <c r="C17294" s="21" t="s">
        <v>141</v>
      </c>
      <c r="D17294" s="29" t="n">
        <v>132.488</v>
      </c>
      <c r="E17294" s="29" t="n">
        <f aca="false">D17294/10</f>
        <v>13.2488</v>
      </c>
      <c r="F17294" s="29" t="n">
        <f aca="false">(E17294+Einstellungen!$B$20)*(1+Einstellungen!$B$10)</f>
        <v>37.966712</v>
      </c>
      <c r="G17294" s="21" t="str">
        <f aca="false">IF(F17294&lt;Einstellungen!$B$5,"ja","nein")</f>
        <v>nein</v>
      </c>
      <c r="H17294" s="21" t="s">
        <v>37</v>
      </c>
      <c r="I17294" s="29" t="n">
        <f aca="false">INDEX(Einstellungen!$B$27:$B$50,13)</f>
        <v>1.2</v>
      </c>
      <c r="J17294" s="29" t="n">
        <f aca="false">F17294*I17294</f>
        <v>45.5600544</v>
      </c>
    </row>
    <row r="17295" customFormat="false" ht="15" hidden="false" customHeight="false" outlineLevel="0" collapsed="false">
      <c r="A17295" s="28" t="n">
        <v>46301</v>
      </c>
      <c r="B17295" s="21" t="s">
        <v>125</v>
      </c>
      <c r="C17295" s="21" t="s">
        <v>141</v>
      </c>
      <c r="D17295" s="29" t="n">
        <v>127.022</v>
      </c>
      <c r="E17295" s="29" t="n">
        <f aca="false">D17295/10</f>
        <v>12.7022</v>
      </c>
      <c r="F17295" s="29" t="n">
        <f aca="false">(E17295+Einstellungen!$B$20)*(1+Einstellungen!$B$10)</f>
        <v>37.316258</v>
      </c>
      <c r="G17295" s="21" t="str">
        <f aca="false">IF(F17295&lt;Einstellungen!$B$5,"ja","nein")</f>
        <v>nein</v>
      </c>
      <c r="H17295" s="21" t="s">
        <v>37</v>
      </c>
      <c r="I17295" s="29" t="n">
        <f aca="false">INDEX(Einstellungen!$B$27:$B$50,14)</f>
        <v>1.15</v>
      </c>
      <c r="J17295" s="29" t="n">
        <f aca="false">F17295*I17295</f>
        <v>42.9136967</v>
      </c>
    </row>
    <row r="17296" customFormat="false" ht="15" hidden="false" customHeight="false" outlineLevel="0" collapsed="false">
      <c r="A17296" s="28" t="n">
        <v>46301</v>
      </c>
      <c r="B17296" s="21" t="s">
        <v>126</v>
      </c>
      <c r="C17296" s="21" t="s">
        <v>141</v>
      </c>
      <c r="D17296" s="29" t="n">
        <v>136.673</v>
      </c>
      <c r="E17296" s="29" t="n">
        <f aca="false">D17296/10</f>
        <v>13.6673</v>
      </c>
      <c r="F17296" s="29" t="n">
        <f aca="false">(E17296+Einstellungen!$B$20)*(1+Einstellungen!$B$10)</f>
        <v>38.464727</v>
      </c>
      <c r="G17296" s="21" t="str">
        <f aca="false">IF(F17296&lt;Einstellungen!$B$5,"ja","nein")</f>
        <v>nein</v>
      </c>
      <c r="H17296" s="21" t="s">
        <v>37</v>
      </c>
      <c r="I17296" s="29" t="n">
        <f aca="false">INDEX(Einstellungen!$B$27:$B$50,15)</f>
        <v>1</v>
      </c>
      <c r="J17296" s="29" t="n">
        <f aca="false">F17296*I17296</f>
        <v>38.464727</v>
      </c>
    </row>
    <row r="17297" customFormat="false" ht="15" hidden="false" customHeight="false" outlineLevel="0" collapsed="false">
      <c r="A17297" s="28" t="n">
        <v>46301</v>
      </c>
      <c r="B17297" s="21" t="s">
        <v>127</v>
      </c>
      <c r="C17297" s="21" t="s">
        <v>141</v>
      </c>
      <c r="D17297" s="29" t="n">
        <v>154.55</v>
      </c>
      <c r="E17297" s="29" t="n">
        <f aca="false">D17297/10</f>
        <v>15.455</v>
      </c>
      <c r="F17297" s="29" t="n">
        <f aca="false">(E17297+Einstellungen!$B$20)*(1+Einstellungen!$B$10)</f>
        <v>40.59209</v>
      </c>
      <c r="G17297" s="21" t="str">
        <f aca="false">IF(F17297&lt;Einstellungen!$B$5,"ja","nein")</f>
        <v>nein</v>
      </c>
      <c r="H17297" s="21" t="s">
        <v>37</v>
      </c>
      <c r="I17297" s="29" t="n">
        <f aca="false">INDEX(Einstellungen!$B$27:$B$50,16)</f>
        <v>0.95</v>
      </c>
      <c r="J17297" s="29" t="n">
        <f aca="false">F17297*I17297</f>
        <v>38.5624855</v>
      </c>
    </row>
    <row r="17298" customFormat="false" ht="15" hidden="false" customHeight="false" outlineLevel="0" collapsed="false">
      <c r="A17298" s="28" t="n">
        <v>46301</v>
      </c>
      <c r="B17298" s="21" t="s">
        <v>128</v>
      </c>
      <c r="C17298" s="21" t="s">
        <v>141</v>
      </c>
      <c r="D17298" s="29" t="n">
        <v>190</v>
      </c>
      <c r="E17298" s="29" t="n">
        <f aca="false">D17298/10</f>
        <v>19</v>
      </c>
      <c r="F17298" s="29" t="n">
        <f aca="false">(E17298+Einstellungen!$B$20)*(1+Einstellungen!$B$10)</f>
        <v>44.81064</v>
      </c>
      <c r="G17298" s="21" t="str">
        <f aca="false">IF(F17298&lt;Einstellungen!$B$5,"ja","nein")</f>
        <v>nein</v>
      </c>
      <c r="H17298" s="21" t="s">
        <v>37</v>
      </c>
      <c r="I17298" s="29" t="n">
        <f aca="false">INDEX(Einstellungen!$B$27:$B$50,17)</f>
        <v>0.95</v>
      </c>
      <c r="J17298" s="29" t="n">
        <f aca="false">F17298*I17298</f>
        <v>42.570108</v>
      </c>
    </row>
    <row r="17299" customFormat="false" ht="15" hidden="false" customHeight="false" outlineLevel="0" collapsed="false">
      <c r="A17299" s="28" t="n">
        <v>46301</v>
      </c>
      <c r="B17299" s="21" t="s">
        <v>129</v>
      </c>
      <c r="C17299" s="21" t="s">
        <v>141</v>
      </c>
      <c r="D17299" s="29" t="n">
        <v>250.007</v>
      </c>
      <c r="E17299" s="29" t="n">
        <f aca="false">D17299/10</f>
        <v>25.0007</v>
      </c>
      <c r="F17299" s="29" t="n">
        <f aca="false">(E17299+Einstellungen!$B$20)*(1+Einstellungen!$B$10)</f>
        <v>51.951473</v>
      </c>
      <c r="G17299" s="21" t="str">
        <f aca="false">IF(F17299&lt;Einstellungen!$B$5,"ja","nein")</f>
        <v>nein</v>
      </c>
      <c r="H17299" s="21" t="s">
        <v>37</v>
      </c>
      <c r="I17299" s="29" t="n">
        <f aca="false">INDEX(Einstellungen!$B$27:$B$50,18)</f>
        <v>1.1</v>
      </c>
      <c r="J17299" s="29" t="n">
        <f aca="false">F17299*I17299</f>
        <v>57.1466203</v>
      </c>
    </row>
    <row r="17300" customFormat="false" ht="15" hidden="false" customHeight="false" outlineLevel="0" collapsed="false">
      <c r="A17300" s="28" t="n">
        <v>46301</v>
      </c>
      <c r="B17300" s="21" t="s">
        <v>130</v>
      </c>
      <c r="C17300" s="21" t="s">
        <v>141</v>
      </c>
      <c r="D17300" s="29" t="n">
        <v>339.65</v>
      </c>
      <c r="E17300" s="29" t="n">
        <f aca="false">D17300/10</f>
        <v>33.965</v>
      </c>
      <c r="F17300" s="29" t="n">
        <f aca="false">(E17300+Einstellungen!$B$20)*(1+Einstellungen!$B$10)</f>
        <v>62.61899</v>
      </c>
      <c r="G17300" s="21" t="str">
        <f aca="false">IF(F17300&lt;Einstellungen!$B$5,"ja","nein")</f>
        <v>nein</v>
      </c>
      <c r="H17300" s="21" t="s">
        <v>37</v>
      </c>
      <c r="I17300" s="29" t="n">
        <f aca="false">INDEX(Einstellungen!$B$27:$B$50,19)</f>
        <v>1.35</v>
      </c>
      <c r="J17300" s="29" t="n">
        <f aca="false">F17300*I17300</f>
        <v>84.5356365</v>
      </c>
    </row>
    <row r="17301" customFormat="false" ht="15" hidden="false" customHeight="false" outlineLevel="0" collapsed="false">
      <c r="A17301" s="28" t="n">
        <v>46301</v>
      </c>
      <c r="B17301" s="21" t="s">
        <v>131</v>
      </c>
      <c r="C17301" s="21" t="s">
        <v>141</v>
      </c>
      <c r="D17301" s="29" t="n">
        <v>382.32</v>
      </c>
      <c r="E17301" s="29" t="n">
        <f aca="false">D17301/10</f>
        <v>38.232</v>
      </c>
      <c r="F17301" s="29" t="n">
        <f aca="false">(E17301+Einstellungen!$B$20)*(1+Einstellungen!$B$10)</f>
        <v>67.69672</v>
      </c>
      <c r="G17301" s="21" t="str">
        <f aca="false">IF(F17301&lt;Einstellungen!$B$5,"ja","nein")</f>
        <v>nein</v>
      </c>
      <c r="H17301" s="21" t="s">
        <v>37</v>
      </c>
      <c r="I17301" s="29" t="n">
        <f aca="false">INDEX(Einstellungen!$B$27:$B$50,20)</f>
        <v>1.45</v>
      </c>
      <c r="J17301" s="29" t="n">
        <f aca="false">F17301*I17301</f>
        <v>98.160244</v>
      </c>
    </row>
    <row r="17302" customFormat="false" ht="15" hidden="false" customHeight="false" outlineLevel="0" collapsed="false">
      <c r="A17302" s="28" t="n">
        <v>46301</v>
      </c>
      <c r="B17302" s="21" t="s">
        <v>132</v>
      </c>
      <c r="C17302" s="21" t="s">
        <v>141</v>
      </c>
      <c r="D17302" s="29" t="n">
        <v>296.178</v>
      </c>
      <c r="E17302" s="29" t="n">
        <f aca="false">D17302/10</f>
        <v>29.6178</v>
      </c>
      <c r="F17302" s="29" t="n">
        <f aca="false">(E17302+Einstellungen!$B$20)*(1+Einstellungen!$B$10)</f>
        <v>57.445822</v>
      </c>
      <c r="G17302" s="21" t="str">
        <f aca="false">IF(F17302&lt;Einstellungen!$B$5,"ja","nein")</f>
        <v>nein</v>
      </c>
      <c r="H17302" s="21" t="s">
        <v>37</v>
      </c>
      <c r="I17302" s="29" t="n">
        <f aca="false">INDEX(Einstellungen!$B$27:$B$50,21)</f>
        <v>1.4</v>
      </c>
      <c r="J17302" s="29" t="n">
        <f aca="false">F17302*I17302</f>
        <v>80.4241508</v>
      </c>
    </row>
    <row r="17303" customFormat="false" ht="15" hidden="false" customHeight="false" outlineLevel="0" collapsed="false">
      <c r="A17303" s="28" t="n">
        <v>46301</v>
      </c>
      <c r="B17303" s="21" t="s">
        <v>133</v>
      </c>
      <c r="C17303" s="21" t="s">
        <v>141</v>
      </c>
      <c r="D17303" s="29" t="n">
        <v>248.975</v>
      </c>
      <c r="E17303" s="29" t="n">
        <f aca="false">D17303/10</f>
        <v>24.8975</v>
      </c>
      <c r="F17303" s="29" t="n">
        <f aca="false">(E17303+Einstellungen!$B$20)*(1+Einstellungen!$B$10)</f>
        <v>51.828665</v>
      </c>
      <c r="G17303" s="21" t="str">
        <f aca="false">IF(F17303&lt;Einstellungen!$B$5,"ja","nein")</f>
        <v>nein</v>
      </c>
      <c r="H17303" s="21" t="s">
        <v>37</v>
      </c>
      <c r="I17303" s="29" t="n">
        <f aca="false">INDEX(Einstellungen!$B$27:$B$50,22)</f>
        <v>1.25</v>
      </c>
      <c r="J17303" s="29" t="n">
        <f aca="false">F17303*I17303</f>
        <v>64.78583125</v>
      </c>
    </row>
    <row r="17304" customFormat="false" ht="15" hidden="false" customHeight="false" outlineLevel="0" collapsed="false">
      <c r="A17304" s="28" t="n">
        <v>46301</v>
      </c>
      <c r="B17304" s="21" t="s">
        <v>134</v>
      </c>
      <c r="C17304" s="21" t="s">
        <v>141</v>
      </c>
      <c r="D17304" s="29" t="n">
        <v>225.662</v>
      </c>
      <c r="E17304" s="29" t="n">
        <f aca="false">D17304/10</f>
        <v>22.5662</v>
      </c>
      <c r="F17304" s="29" t="n">
        <f aca="false">(E17304+Einstellungen!$B$20)*(1+Einstellungen!$B$10)</f>
        <v>49.054418</v>
      </c>
      <c r="G17304" s="21" t="str">
        <f aca="false">IF(F17304&lt;Einstellungen!$B$5,"ja","nein")</f>
        <v>nein</v>
      </c>
      <c r="H17304" s="21" t="s">
        <v>37</v>
      </c>
      <c r="I17304" s="29" t="n">
        <f aca="false">INDEX(Einstellungen!$B$27:$B$50,23)</f>
        <v>1.05</v>
      </c>
      <c r="J17304" s="29" t="n">
        <f aca="false">F17304*I17304</f>
        <v>51.5071389</v>
      </c>
    </row>
    <row r="17305" customFormat="false" ht="15" hidden="false" customHeight="false" outlineLevel="0" collapsed="false">
      <c r="A17305" s="28" t="n">
        <v>46301</v>
      </c>
      <c r="B17305" s="21" t="s">
        <v>135</v>
      </c>
      <c r="C17305" s="21" t="s">
        <v>141</v>
      </c>
      <c r="D17305" s="29" t="n">
        <v>209.6</v>
      </c>
      <c r="E17305" s="29" t="n">
        <f aca="false">D17305/10</f>
        <v>20.96</v>
      </c>
      <c r="F17305" s="29" t="n">
        <f aca="false">(E17305+Einstellungen!$B$20)*(1+Einstellungen!$B$10)</f>
        <v>47.14304</v>
      </c>
      <c r="G17305" s="21" t="str">
        <f aca="false">IF(F17305&lt;Einstellungen!$B$5,"ja","nein")</f>
        <v>nein</v>
      </c>
      <c r="H17305" s="21" t="s">
        <v>37</v>
      </c>
      <c r="I17305" s="29" t="n">
        <f aca="false">INDEX(Einstellungen!$B$27:$B$50,24)</f>
        <v>0.8</v>
      </c>
      <c r="J17305" s="29" t="n">
        <f aca="false">F17305*I17305</f>
        <v>37.714432</v>
      </c>
    </row>
    <row r="17306" customFormat="false" ht="15" hidden="false" customHeight="false" outlineLevel="0" collapsed="false">
      <c r="A17306" s="28" t="n">
        <v>46302</v>
      </c>
      <c r="B17306" s="21" t="s">
        <v>111</v>
      </c>
      <c r="C17306" s="21" t="s">
        <v>112</v>
      </c>
      <c r="D17306" s="29" t="n">
        <v>198.13</v>
      </c>
      <c r="E17306" s="29" t="n">
        <f aca="false">D17306/10</f>
        <v>19.813</v>
      </c>
      <c r="F17306" s="29" t="n">
        <f aca="false">(E17306+Einstellungen!$B$20)*(1+Einstellungen!$B$10)</f>
        <v>45.77811</v>
      </c>
      <c r="G17306" s="21" t="str">
        <f aca="false">IF(F17306&lt;Einstellungen!$B$5,"ja","nein")</f>
        <v>nein</v>
      </c>
      <c r="H17306" s="21" t="s">
        <v>37</v>
      </c>
      <c r="I17306" s="29" t="n">
        <f aca="false">INDEX(Einstellungen!$B$27:$B$50,1)</f>
        <v>0.6</v>
      </c>
      <c r="J17306" s="29" t="n">
        <f aca="false">F17306*I17306</f>
        <v>27.466866</v>
      </c>
    </row>
    <row r="17307" customFormat="false" ht="15" hidden="false" customHeight="false" outlineLevel="0" collapsed="false">
      <c r="A17307" s="28" t="n">
        <v>46302</v>
      </c>
      <c r="B17307" s="21" t="s">
        <v>113</v>
      </c>
      <c r="C17307" s="21" t="s">
        <v>112</v>
      </c>
      <c r="D17307" s="29" t="n">
        <v>185.06</v>
      </c>
      <c r="E17307" s="29" t="n">
        <f aca="false">D17307/10</f>
        <v>18.506</v>
      </c>
      <c r="F17307" s="29" t="n">
        <f aca="false">(E17307+Einstellungen!$B$20)*(1+Einstellungen!$B$10)</f>
        <v>44.22278</v>
      </c>
      <c r="G17307" s="21" t="str">
        <f aca="false">IF(F17307&lt;Einstellungen!$B$5,"ja","nein")</f>
        <v>nein</v>
      </c>
      <c r="H17307" s="21" t="s">
        <v>37</v>
      </c>
      <c r="I17307" s="29" t="n">
        <f aca="false">INDEX(Einstellungen!$B$27:$B$50,2)</f>
        <v>0.5</v>
      </c>
      <c r="J17307" s="29" t="n">
        <f aca="false">F17307*I17307</f>
        <v>22.11139</v>
      </c>
    </row>
    <row r="17308" customFormat="false" ht="15" hidden="false" customHeight="false" outlineLevel="0" collapsed="false">
      <c r="A17308" s="28" t="n">
        <v>46302</v>
      </c>
      <c r="B17308" s="21" t="s">
        <v>114</v>
      </c>
      <c r="C17308" s="21" t="s">
        <v>112</v>
      </c>
      <c r="D17308" s="29" t="n">
        <v>179.215</v>
      </c>
      <c r="E17308" s="29" t="n">
        <f aca="false">D17308/10</f>
        <v>17.9215</v>
      </c>
      <c r="F17308" s="29" t="n">
        <f aca="false">(E17308+Einstellungen!$B$20)*(1+Einstellungen!$B$10)</f>
        <v>43.527225</v>
      </c>
      <c r="G17308" s="21" t="str">
        <f aca="false">IF(F17308&lt;Einstellungen!$B$5,"ja","nein")</f>
        <v>nein</v>
      </c>
      <c r="H17308" s="21" t="s">
        <v>37</v>
      </c>
      <c r="I17308" s="29" t="n">
        <f aca="false">INDEX(Einstellungen!$B$27:$B$50,3)</f>
        <v>0.45</v>
      </c>
      <c r="J17308" s="29" t="n">
        <f aca="false">F17308*I17308</f>
        <v>19.58725125</v>
      </c>
    </row>
    <row r="17309" customFormat="false" ht="15" hidden="false" customHeight="false" outlineLevel="0" collapsed="false">
      <c r="A17309" s="28" t="n">
        <v>46302</v>
      </c>
      <c r="B17309" s="21" t="s">
        <v>115</v>
      </c>
      <c r="C17309" s="21" t="s">
        <v>112</v>
      </c>
      <c r="D17309" s="29" t="n">
        <v>181.358</v>
      </c>
      <c r="E17309" s="29" t="n">
        <f aca="false">D17309/10</f>
        <v>18.1358</v>
      </c>
      <c r="F17309" s="29" t="n">
        <f aca="false">(E17309+Einstellungen!$B$20)*(1+Einstellungen!$B$10)</f>
        <v>43.782242</v>
      </c>
      <c r="G17309" s="21" t="str">
        <f aca="false">IF(F17309&lt;Einstellungen!$B$5,"ja","nein")</f>
        <v>nein</v>
      </c>
      <c r="H17309" s="21" t="s">
        <v>37</v>
      </c>
      <c r="I17309" s="29" t="n">
        <f aca="false">INDEX(Einstellungen!$B$27:$B$50,4)</f>
        <v>0.45</v>
      </c>
      <c r="J17309" s="29" t="n">
        <f aca="false">F17309*I17309</f>
        <v>19.7020089</v>
      </c>
    </row>
    <row r="17310" customFormat="false" ht="15" hidden="false" customHeight="false" outlineLevel="0" collapsed="false">
      <c r="A17310" s="28" t="n">
        <v>46302</v>
      </c>
      <c r="B17310" s="21" t="s">
        <v>116</v>
      </c>
      <c r="C17310" s="21" t="s">
        <v>112</v>
      </c>
      <c r="D17310" s="29" t="n">
        <v>186.058</v>
      </c>
      <c r="E17310" s="29" t="n">
        <f aca="false">D17310/10</f>
        <v>18.6058</v>
      </c>
      <c r="F17310" s="29" t="n">
        <f aca="false">(E17310+Einstellungen!$B$20)*(1+Einstellungen!$B$10)</f>
        <v>44.341542</v>
      </c>
      <c r="G17310" s="21" t="str">
        <f aca="false">IF(F17310&lt;Einstellungen!$B$5,"ja","nein")</f>
        <v>nein</v>
      </c>
      <c r="H17310" s="21" t="s">
        <v>37</v>
      </c>
      <c r="I17310" s="29" t="n">
        <f aca="false">INDEX(Einstellungen!$B$27:$B$50,5)</f>
        <v>0.45</v>
      </c>
      <c r="J17310" s="29" t="n">
        <f aca="false">F17310*I17310</f>
        <v>19.9536939</v>
      </c>
    </row>
    <row r="17311" customFormat="false" ht="15" hidden="false" customHeight="false" outlineLevel="0" collapsed="false">
      <c r="A17311" s="28" t="n">
        <v>46302</v>
      </c>
      <c r="B17311" s="21" t="s">
        <v>117</v>
      </c>
      <c r="C17311" s="21" t="s">
        <v>112</v>
      </c>
      <c r="D17311" s="29" t="n">
        <v>188.605</v>
      </c>
      <c r="E17311" s="29" t="n">
        <f aca="false">D17311/10</f>
        <v>18.8605</v>
      </c>
      <c r="F17311" s="29" t="n">
        <f aca="false">(E17311+Einstellungen!$B$20)*(1+Einstellungen!$B$10)</f>
        <v>44.644635</v>
      </c>
      <c r="G17311" s="21" t="str">
        <f aca="false">IF(F17311&lt;Einstellungen!$B$5,"ja","nein")</f>
        <v>nein</v>
      </c>
      <c r="H17311" s="21" t="s">
        <v>37</v>
      </c>
      <c r="I17311" s="29" t="n">
        <f aca="false">INDEX(Einstellungen!$B$27:$B$50,6)</f>
        <v>0.5</v>
      </c>
      <c r="J17311" s="29" t="n">
        <f aca="false">F17311*I17311</f>
        <v>22.3223175</v>
      </c>
    </row>
    <row r="17312" customFormat="false" ht="15" hidden="false" customHeight="false" outlineLevel="0" collapsed="false">
      <c r="A17312" s="28" t="n">
        <v>46302</v>
      </c>
      <c r="B17312" s="21" t="s">
        <v>118</v>
      </c>
      <c r="C17312" s="21" t="s">
        <v>112</v>
      </c>
      <c r="D17312" s="29" t="n">
        <v>241.815</v>
      </c>
      <c r="E17312" s="29" t="n">
        <f aca="false">D17312/10</f>
        <v>24.1815</v>
      </c>
      <c r="F17312" s="29" t="n">
        <f aca="false">(E17312+Einstellungen!$B$20)*(1+Einstellungen!$B$10)</f>
        <v>50.976625</v>
      </c>
      <c r="G17312" s="21" t="str">
        <f aca="false">IF(F17312&lt;Einstellungen!$B$5,"ja","nein")</f>
        <v>nein</v>
      </c>
      <c r="H17312" s="21" t="s">
        <v>37</v>
      </c>
      <c r="I17312" s="29" t="n">
        <f aca="false">INDEX(Einstellungen!$B$27:$B$50,7)</f>
        <v>0.7</v>
      </c>
      <c r="J17312" s="29" t="n">
        <f aca="false">F17312*I17312</f>
        <v>35.6836375</v>
      </c>
    </row>
    <row r="17313" customFormat="false" ht="15" hidden="false" customHeight="false" outlineLevel="0" collapsed="false">
      <c r="A17313" s="28" t="n">
        <v>46302</v>
      </c>
      <c r="B17313" s="21" t="s">
        <v>119</v>
      </c>
      <c r="C17313" s="21" t="s">
        <v>112</v>
      </c>
      <c r="D17313" s="29" t="n">
        <v>271.965</v>
      </c>
      <c r="E17313" s="29" t="n">
        <f aca="false">D17313/10</f>
        <v>27.1965</v>
      </c>
      <c r="F17313" s="29" t="n">
        <f aca="false">(E17313+Einstellungen!$B$20)*(1+Einstellungen!$B$10)</f>
        <v>54.564475</v>
      </c>
      <c r="G17313" s="21" t="str">
        <f aca="false">IF(F17313&lt;Einstellungen!$B$5,"ja","nein")</f>
        <v>nein</v>
      </c>
      <c r="H17313" s="21" t="s">
        <v>37</v>
      </c>
      <c r="I17313" s="29" t="n">
        <f aca="false">INDEX(Einstellungen!$B$27:$B$50,8)</f>
        <v>0.95</v>
      </c>
      <c r="J17313" s="29" t="n">
        <f aca="false">F17313*I17313</f>
        <v>51.83625125</v>
      </c>
    </row>
    <row r="17314" customFormat="false" ht="15" hidden="false" customHeight="false" outlineLevel="0" collapsed="false">
      <c r="A17314" s="28" t="n">
        <v>46302</v>
      </c>
      <c r="B17314" s="21" t="s">
        <v>120</v>
      </c>
      <c r="C17314" s="21" t="s">
        <v>112</v>
      </c>
      <c r="D17314" s="29" t="n">
        <v>253.572</v>
      </c>
      <c r="E17314" s="29" t="n">
        <f aca="false">D17314/10</f>
        <v>25.3572</v>
      </c>
      <c r="F17314" s="29" t="n">
        <f aca="false">(E17314+Einstellungen!$B$20)*(1+Einstellungen!$B$10)</f>
        <v>52.375708</v>
      </c>
      <c r="G17314" s="21" t="str">
        <f aca="false">IF(F17314&lt;Einstellungen!$B$5,"ja","nein")</f>
        <v>nein</v>
      </c>
      <c r="H17314" s="21" t="s">
        <v>37</v>
      </c>
      <c r="I17314" s="29" t="n">
        <f aca="false">INDEX(Einstellungen!$B$27:$B$50,9)</f>
        <v>1.05</v>
      </c>
      <c r="J17314" s="29" t="n">
        <f aca="false">F17314*I17314</f>
        <v>54.9944934</v>
      </c>
    </row>
    <row r="17315" customFormat="false" ht="15" hidden="false" customHeight="false" outlineLevel="0" collapsed="false">
      <c r="A17315" s="28" t="n">
        <v>46302</v>
      </c>
      <c r="B17315" s="21" t="s">
        <v>121</v>
      </c>
      <c r="C17315" s="21" t="s">
        <v>112</v>
      </c>
      <c r="D17315" s="29" t="n">
        <v>224.273</v>
      </c>
      <c r="E17315" s="29" t="n">
        <f aca="false">D17315/10</f>
        <v>22.4273</v>
      </c>
      <c r="F17315" s="29" t="n">
        <f aca="false">(E17315+Einstellungen!$B$20)*(1+Einstellungen!$B$10)</f>
        <v>48.889127</v>
      </c>
      <c r="G17315" s="21" t="str">
        <f aca="false">IF(F17315&lt;Einstellungen!$B$5,"ja","nein")</f>
        <v>nein</v>
      </c>
      <c r="H17315" s="21" t="s">
        <v>37</v>
      </c>
      <c r="I17315" s="29" t="n">
        <f aca="false">INDEX(Einstellungen!$B$27:$B$50,10)</f>
        <v>1.05</v>
      </c>
      <c r="J17315" s="29" t="n">
        <f aca="false">F17315*I17315</f>
        <v>51.33358335</v>
      </c>
    </row>
    <row r="17316" customFormat="false" ht="15" hidden="false" customHeight="false" outlineLevel="0" collapsed="false">
      <c r="A17316" s="28" t="n">
        <v>46302</v>
      </c>
      <c r="B17316" s="21" t="s">
        <v>122</v>
      </c>
      <c r="C17316" s="21" t="s">
        <v>112</v>
      </c>
      <c r="D17316" s="29" t="n">
        <v>184.982</v>
      </c>
      <c r="E17316" s="29" t="n">
        <f aca="false">D17316/10</f>
        <v>18.4982</v>
      </c>
      <c r="F17316" s="29" t="n">
        <f aca="false">(E17316+Einstellungen!$B$20)*(1+Einstellungen!$B$10)</f>
        <v>44.213498</v>
      </c>
      <c r="G17316" s="21" t="str">
        <f aca="false">IF(F17316&lt;Einstellungen!$B$5,"ja","nein")</f>
        <v>nein</v>
      </c>
      <c r="H17316" s="21" t="s">
        <v>37</v>
      </c>
      <c r="I17316" s="29" t="n">
        <f aca="false">INDEX(Einstellungen!$B$27:$B$50,11)</f>
        <v>1.05</v>
      </c>
      <c r="J17316" s="29" t="n">
        <f aca="false">F17316*I17316</f>
        <v>46.4241729</v>
      </c>
    </row>
    <row r="17317" customFormat="false" ht="15" hidden="false" customHeight="false" outlineLevel="0" collapsed="false">
      <c r="A17317" s="28" t="n">
        <v>46302</v>
      </c>
      <c r="B17317" s="21" t="s">
        <v>123</v>
      </c>
      <c r="C17317" s="21" t="s">
        <v>112</v>
      </c>
      <c r="D17317" s="29" t="n">
        <v>158.69</v>
      </c>
      <c r="E17317" s="29" t="n">
        <f aca="false">D17317/10</f>
        <v>15.869</v>
      </c>
      <c r="F17317" s="29" t="n">
        <f aca="false">(E17317+Einstellungen!$B$20)*(1+Einstellungen!$B$10)</f>
        <v>41.08475</v>
      </c>
      <c r="G17317" s="21" t="str">
        <f aca="false">IF(F17317&lt;Einstellungen!$B$5,"ja","nein")</f>
        <v>nein</v>
      </c>
      <c r="H17317" s="21" t="s">
        <v>37</v>
      </c>
      <c r="I17317" s="29" t="n">
        <f aca="false">INDEX(Einstellungen!$B$27:$B$50,12)</f>
        <v>1.1</v>
      </c>
      <c r="J17317" s="29" t="n">
        <f aca="false">F17317*I17317</f>
        <v>45.193225</v>
      </c>
    </row>
    <row r="17318" customFormat="false" ht="15" hidden="false" customHeight="false" outlineLevel="0" collapsed="false">
      <c r="A17318" s="28" t="n">
        <v>46302</v>
      </c>
      <c r="B17318" s="21" t="s">
        <v>124</v>
      </c>
      <c r="C17318" s="21" t="s">
        <v>112</v>
      </c>
      <c r="D17318" s="29" t="n">
        <v>129.58</v>
      </c>
      <c r="E17318" s="29" t="n">
        <f aca="false">D17318/10</f>
        <v>12.958</v>
      </c>
      <c r="F17318" s="29" t="n">
        <f aca="false">(E17318+Einstellungen!$B$20)*(1+Einstellungen!$B$10)</f>
        <v>37.62066</v>
      </c>
      <c r="G17318" s="21" t="str">
        <f aca="false">IF(F17318&lt;Einstellungen!$B$5,"ja","nein")</f>
        <v>nein</v>
      </c>
      <c r="H17318" s="21" t="s">
        <v>37</v>
      </c>
      <c r="I17318" s="29" t="n">
        <f aca="false">INDEX(Einstellungen!$B$27:$B$50,13)</f>
        <v>1.2</v>
      </c>
      <c r="J17318" s="29" t="n">
        <f aca="false">F17318*I17318</f>
        <v>45.144792</v>
      </c>
    </row>
    <row r="17319" customFormat="false" ht="15" hidden="false" customHeight="false" outlineLevel="0" collapsed="false">
      <c r="A17319" s="28" t="n">
        <v>46302</v>
      </c>
      <c r="B17319" s="21" t="s">
        <v>125</v>
      </c>
      <c r="C17319" s="21" t="s">
        <v>112</v>
      </c>
      <c r="D17319" s="29" t="n">
        <v>123.89</v>
      </c>
      <c r="E17319" s="29" t="n">
        <f aca="false">D17319/10</f>
        <v>12.389</v>
      </c>
      <c r="F17319" s="29" t="n">
        <f aca="false">(E17319+Einstellungen!$B$20)*(1+Einstellungen!$B$10)</f>
        <v>36.94355</v>
      </c>
      <c r="G17319" s="21" t="str">
        <f aca="false">IF(F17319&lt;Einstellungen!$B$5,"ja","nein")</f>
        <v>nein</v>
      </c>
      <c r="H17319" s="21" t="s">
        <v>37</v>
      </c>
      <c r="I17319" s="29" t="n">
        <f aca="false">INDEX(Einstellungen!$B$27:$B$50,14)</f>
        <v>1.15</v>
      </c>
      <c r="J17319" s="29" t="n">
        <f aca="false">F17319*I17319</f>
        <v>42.4850825</v>
      </c>
    </row>
    <row r="17320" customFormat="false" ht="15" hidden="false" customHeight="false" outlineLevel="0" collapsed="false">
      <c r="A17320" s="28" t="n">
        <v>46302</v>
      </c>
      <c r="B17320" s="21" t="s">
        <v>126</v>
      </c>
      <c r="C17320" s="21" t="s">
        <v>112</v>
      </c>
      <c r="D17320" s="29" t="n">
        <v>136.71</v>
      </c>
      <c r="E17320" s="29" t="n">
        <f aca="false">D17320/10</f>
        <v>13.671</v>
      </c>
      <c r="F17320" s="29" t="n">
        <f aca="false">(E17320+Einstellungen!$B$20)*(1+Einstellungen!$B$10)</f>
        <v>38.46913</v>
      </c>
      <c r="G17320" s="21" t="str">
        <f aca="false">IF(F17320&lt;Einstellungen!$B$5,"ja","nein")</f>
        <v>nein</v>
      </c>
      <c r="H17320" s="21" t="s">
        <v>37</v>
      </c>
      <c r="I17320" s="29" t="n">
        <f aca="false">INDEX(Einstellungen!$B$27:$B$50,15)</f>
        <v>1</v>
      </c>
      <c r="J17320" s="29" t="n">
        <f aca="false">F17320*I17320</f>
        <v>38.46913</v>
      </c>
    </row>
    <row r="17321" customFormat="false" ht="15" hidden="false" customHeight="false" outlineLevel="0" collapsed="false">
      <c r="A17321" s="28" t="n">
        <v>46302</v>
      </c>
      <c r="B17321" s="21" t="s">
        <v>127</v>
      </c>
      <c r="C17321" s="21" t="s">
        <v>112</v>
      </c>
      <c r="D17321" s="29" t="n">
        <v>158.458</v>
      </c>
      <c r="E17321" s="29" t="n">
        <f aca="false">D17321/10</f>
        <v>15.8458</v>
      </c>
      <c r="F17321" s="29" t="n">
        <f aca="false">(E17321+Einstellungen!$B$20)*(1+Einstellungen!$B$10)</f>
        <v>41.057142</v>
      </c>
      <c r="G17321" s="21" t="str">
        <f aca="false">IF(F17321&lt;Einstellungen!$B$5,"ja","nein")</f>
        <v>nein</v>
      </c>
      <c r="H17321" s="21" t="s">
        <v>37</v>
      </c>
      <c r="I17321" s="29" t="n">
        <f aca="false">INDEX(Einstellungen!$B$27:$B$50,16)</f>
        <v>0.95</v>
      </c>
      <c r="J17321" s="29" t="n">
        <f aca="false">F17321*I17321</f>
        <v>39.0042849</v>
      </c>
    </row>
    <row r="17322" customFormat="false" ht="15" hidden="false" customHeight="false" outlineLevel="0" collapsed="false">
      <c r="A17322" s="28" t="n">
        <v>46302</v>
      </c>
      <c r="B17322" s="21" t="s">
        <v>128</v>
      </c>
      <c r="C17322" s="21" t="s">
        <v>112</v>
      </c>
      <c r="D17322" s="29" t="n">
        <v>181.57</v>
      </c>
      <c r="E17322" s="29" t="n">
        <f aca="false">D17322/10</f>
        <v>18.157</v>
      </c>
      <c r="F17322" s="29" t="n">
        <f aca="false">(E17322+Einstellungen!$B$20)*(1+Einstellungen!$B$10)</f>
        <v>43.80747</v>
      </c>
      <c r="G17322" s="21" t="str">
        <f aca="false">IF(F17322&lt;Einstellungen!$B$5,"ja","nein")</f>
        <v>nein</v>
      </c>
      <c r="H17322" s="21" t="s">
        <v>37</v>
      </c>
      <c r="I17322" s="29" t="n">
        <f aca="false">INDEX(Einstellungen!$B$27:$B$50,17)</f>
        <v>0.95</v>
      </c>
      <c r="J17322" s="29" t="n">
        <f aca="false">F17322*I17322</f>
        <v>41.6170965</v>
      </c>
    </row>
    <row r="17323" customFormat="false" ht="15" hidden="false" customHeight="false" outlineLevel="0" collapsed="false">
      <c r="A17323" s="28" t="n">
        <v>46302</v>
      </c>
      <c r="B17323" s="21" t="s">
        <v>129</v>
      </c>
      <c r="C17323" s="21" t="s">
        <v>112</v>
      </c>
      <c r="D17323" s="29" t="n">
        <v>229.798</v>
      </c>
      <c r="E17323" s="29" t="n">
        <f aca="false">D17323/10</f>
        <v>22.9798</v>
      </c>
      <c r="F17323" s="29" t="n">
        <f aca="false">(E17323+Einstellungen!$B$20)*(1+Einstellungen!$B$10)</f>
        <v>49.546602</v>
      </c>
      <c r="G17323" s="21" t="str">
        <f aca="false">IF(F17323&lt;Einstellungen!$B$5,"ja","nein")</f>
        <v>nein</v>
      </c>
      <c r="H17323" s="21" t="s">
        <v>37</v>
      </c>
      <c r="I17323" s="29" t="n">
        <f aca="false">INDEX(Einstellungen!$B$27:$B$50,18)</f>
        <v>1.1</v>
      </c>
      <c r="J17323" s="29" t="n">
        <f aca="false">F17323*I17323</f>
        <v>54.5012622</v>
      </c>
    </row>
    <row r="17324" customFormat="false" ht="15" hidden="false" customHeight="false" outlineLevel="0" collapsed="false">
      <c r="A17324" s="28" t="n">
        <v>46302</v>
      </c>
      <c r="B17324" s="21" t="s">
        <v>130</v>
      </c>
      <c r="C17324" s="21" t="s">
        <v>112</v>
      </c>
      <c r="D17324" s="29" t="n">
        <v>250.613</v>
      </c>
      <c r="E17324" s="29" t="n">
        <f aca="false">D17324/10</f>
        <v>25.0613</v>
      </c>
      <c r="F17324" s="29" t="n">
        <f aca="false">(E17324+Einstellungen!$B$20)*(1+Einstellungen!$B$10)</f>
        <v>52.023587</v>
      </c>
      <c r="G17324" s="21" t="str">
        <f aca="false">IF(F17324&lt;Einstellungen!$B$5,"ja","nein")</f>
        <v>nein</v>
      </c>
      <c r="H17324" s="21" t="s">
        <v>37</v>
      </c>
      <c r="I17324" s="29" t="n">
        <f aca="false">INDEX(Einstellungen!$B$27:$B$50,19)</f>
        <v>1.35</v>
      </c>
      <c r="J17324" s="29" t="n">
        <f aca="false">F17324*I17324</f>
        <v>70.23184245</v>
      </c>
    </row>
    <row r="17325" customFormat="false" ht="15" hidden="false" customHeight="false" outlineLevel="0" collapsed="false">
      <c r="A17325" s="28" t="n">
        <v>46302</v>
      </c>
      <c r="B17325" s="21" t="s">
        <v>131</v>
      </c>
      <c r="C17325" s="21" t="s">
        <v>112</v>
      </c>
      <c r="D17325" s="29" t="n">
        <v>239.525</v>
      </c>
      <c r="E17325" s="29" t="n">
        <f aca="false">D17325/10</f>
        <v>23.9525</v>
      </c>
      <c r="F17325" s="29" t="n">
        <f aca="false">(E17325+Einstellungen!$B$20)*(1+Einstellungen!$B$10)</f>
        <v>50.704115</v>
      </c>
      <c r="G17325" s="21" t="str">
        <f aca="false">IF(F17325&lt;Einstellungen!$B$5,"ja","nein")</f>
        <v>nein</v>
      </c>
      <c r="H17325" s="21" t="s">
        <v>37</v>
      </c>
      <c r="I17325" s="29" t="n">
        <f aca="false">INDEX(Einstellungen!$B$27:$B$50,20)</f>
        <v>1.45</v>
      </c>
      <c r="J17325" s="29" t="n">
        <f aca="false">F17325*I17325</f>
        <v>73.52096675</v>
      </c>
    </row>
    <row r="17326" customFormat="false" ht="15" hidden="false" customHeight="false" outlineLevel="0" collapsed="false">
      <c r="A17326" s="28" t="n">
        <v>46302</v>
      </c>
      <c r="B17326" s="21" t="s">
        <v>132</v>
      </c>
      <c r="C17326" s="21" t="s">
        <v>112</v>
      </c>
      <c r="D17326" s="29" t="n">
        <v>205.707</v>
      </c>
      <c r="E17326" s="29" t="n">
        <f aca="false">D17326/10</f>
        <v>20.5707</v>
      </c>
      <c r="F17326" s="29" t="n">
        <f aca="false">(E17326+Einstellungen!$B$20)*(1+Einstellungen!$B$10)</f>
        <v>46.679773</v>
      </c>
      <c r="G17326" s="21" t="str">
        <f aca="false">IF(F17326&lt;Einstellungen!$B$5,"ja","nein")</f>
        <v>nein</v>
      </c>
      <c r="H17326" s="21" t="s">
        <v>37</v>
      </c>
      <c r="I17326" s="29" t="n">
        <f aca="false">INDEX(Einstellungen!$B$27:$B$50,21)</f>
        <v>1.4</v>
      </c>
      <c r="J17326" s="29" t="n">
        <f aca="false">F17326*I17326</f>
        <v>65.3516822</v>
      </c>
    </row>
    <row r="17327" customFormat="false" ht="15" hidden="false" customHeight="false" outlineLevel="0" collapsed="false">
      <c r="A17327" s="28" t="n">
        <v>46302</v>
      </c>
      <c r="B17327" s="21" t="s">
        <v>133</v>
      </c>
      <c r="C17327" s="21" t="s">
        <v>112</v>
      </c>
      <c r="D17327" s="29" t="n">
        <v>176.155</v>
      </c>
      <c r="E17327" s="29" t="n">
        <f aca="false">D17327/10</f>
        <v>17.6155</v>
      </c>
      <c r="F17327" s="29" t="n">
        <f aca="false">(E17327+Einstellungen!$B$20)*(1+Einstellungen!$B$10)</f>
        <v>43.163085</v>
      </c>
      <c r="G17327" s="21" t="str">
        <f aca="false">IF(F17327&lt;Einstellungen!$B$5,"ja","nein")</f>
        <v>nein</v>
      </c>
      <c r="H17327" s="21" t="s">
        <v>37</v>
      </c>
      <c r="I17327" s="29" t="n">
        <f aca="false">INDEX(Einstellungen!$B$27:$B$50,22)</f>
        <v>1.25</v>
      </c>
      <c r="J17327" s="29" t="n">
        <f aca="false">F17327*I17327</f>
        <v>53.95385625</v>
      </c>
    </row>
    <row r="17328" customFormat="false" ht="15" hidden="false" customHeight="false" outlineLevel="0" collapsed="false">
      <c r="A17328" s="28" t="n">
        <v>46302</v>
      </c>
      <c r="B17328" s="21" t="s">
        <v>134</v>
      </c>
      <c r="C17328" s="21" t="s">
        <v>112</v>
      </c>
      <c r="D17328" s="29" t="n">
        <v>174.118</v>
      </c>
      <c r="E17328" s="29" t="n">
        <f aca="false">D17328/10</f>
        <v>17.4118</v>
      </c>
      <c r="F17328" s="29" t="n">
        <f aca="false">(E17328+Einstellungen!$B$20)*(1+Einstellungen!$B$10)</f>
        <v>42.920682</v>
      </c>
      <c r="G17328" s="21" t="str">
        <f aca="false">IF(F17328&lt;Einstellungen!$B$5,"ja","nein")</f>
        <v>nein</v>
      </c>
      <c r="H17328" s="21" t="s">
        <v>37</v>
      </c>
      <c r="I17328" s="29" t="n">
        <f aca="false">INDEX(Einstellungen!$B$27:$B$50,23)</f>
        <v>1.05</v>
      </c>
      <c r="J17328" s="29" t="n">
        <f aca="false">F17328*I17328</f>
        <v>45.0667161</v>
      </c>
    </row>
    <row r="17329" customFormat="false" ht="15" hidden="false" customHeight="false" outlineLevel="0" collapsed="false">
      <c r="A17329" s="28" t="n">
        <v>46302</v>
      </c>
      <c r="B17329" s="21" t="s">
        <v>135</v>
      </c>
      <c r="C17329" s="21" t="s">
        <v>112</v>
      </c>
      <c r="D17329" s="29" t="n">
        <v>148.795</v>
      </c>
      <c r="E17329" s="29" t="n">
        <f aca="false">D17329/10</f>
        <v>14.8795</v>
      </c>
      <c r="F17329" s="29" t="n">
        <f aca="false">(E17329+Einstellungen!$B$20)*(1+Einstellungen!$B$10)</f>
        <v>39.907245</v>
      </c>
      <c r="G17329" s="21" t="str">
        <f aca="false">IF(F17329&lt;Einstellungen!$B$5,"ja","nein")</f>
        <v>nein</v>
      </c>
      <c r="H17329" s="21" t="s">
        <v>37</v>
      </c>
      <c r="I17329" s="29" t="n">
        <f aca="false">INDEX(Einstellungen!$B$27:$B$50,24)</f>
        <v>0.8</v>
      </c>
      <c r="J17329" s="29" t="n">
        <f aca="false">F17329*I17329</f>
        <v>31.925796</v>
      </c>
    </row>
    <row r="17330" customFormat="false" ht="15" hidden="false" customHeight="false" outlineLevel="0" collapsed="false">
      <c r="A17330" s="28" t="n">
        <v>46303</v>
      </c>
      <c r="B17330" s="21" t="s">
        <v>111</v>
      </c>
      <c r="C17330" s="21" t="s">
        <v>136</v>
      </c>
      <c r="D17330" s="29" t="n">
        <v>152.41</v>
      </c>
      <c r="E17330" s="29" t="n">
        <f aca="false">D17330/10</f>
        <v>15.241</v>
      </c>
      <c r="F17330" s="29" t="n">
        <f aca="false">(E17330+Einstellungen!$B$20)*(1+Einstellungen!$B$10)</f>
        <v>40.33743</v>
      </c>
      <c r="G17330" s="21" t="str">
        <f aca="false">IF(F17330&lt;Einstellungen!$B$5,"ja","nein")</f>
        <v>nein</v>
      </c>
      <c r="H17330" s="21" t="s">
        <v>37</v>
      </c>
      <c r="I17330" s="29" t="n">
        <f aca="false">INDEX(Einstellungen!$B$27:$B$50,1)</f>
        <v>0.6</v>
      </c>
      <c r="J17330" s="29" t="n">
        <f aca="false">F17330*I17330</f>
        <v>24.202458</v>
      </c>
    </row>
    <row r="17331" customFormat="false" ht="15" hidden="false" customHeight="false" outlineLevel="0" collapsed="false">
      <c r="A17331" s="28" t="n">
        <v>46303</v>
      </c>
      <c r="B17331" s="21" t="s">
        <v>113</v>
      </c>
      <c r="C17331" s="21" t="s">
        <v>136</v>
      </c>
      <c r="D17331" s="29" t="n">
        <v>135.352</v>
      </c>
      <c r="E17331" s="29" t="n">
        <f aca="false">D17331/10</f>
        <v>13.5352</v>
      </c>
      <c r="F17331" s="29" t="n">
        <f aca="false">(E17331+Einstellungen!$B$20)*(1+Einstellungen!$B$10)</f>
        <v>38.307528</v>
      </c>
      <c r="G17331" s="21" t="str">
        <f aca="false">IF(F17331&lt;Einstellungen!$B$5,"ja","nein")</f>
        <v>nein</v>
      </c>
      <c r="H17331" s="21" t="s">
        <v>37</v>
      </c>
      <c r="I17331" s="29" t="n">
        <f aca="false">INDEX(Einstellungen!$B$27:$B$50,2)</f>
        <v>0.5</v>
      </c>
      <c r="J17331" s="29" t="n">
        <f aca="false">F17331*I17331</f>
        <v>19.153764</v>
      </c>
    </row>
    <row r="17332" customFormat="false" ht="15" hidden="false" customHeight="false" outlineLevel="0" collapsed="false">
      <c r="A17332" s="28" t="n">
        <v>46303</v>
      </c>
      <c r="B17332" s="21" t="s">
        <v>114</v>
      </c>
      <c r="C17332" s="21" t="s">
        <v>136</v>
      </c>
      <c r="D17332" s="29" t="n">
        <v>128.97</v>
      </c>
      <c r="E17332" s="29" t="n">
        <f aca="false">D17332/10</f>
        <v>12.897</v>
      </c>
      <c r="F17332" s="29" t="n">
        <f aca="false">(E17332+Einstellungen!$B$20)*(1+Einstellungen!$B$10)</f>
        <v>37.54807</v>
      </c>
      <c r="G17332" s="21" t="str">
        <f aca="false">IF(F17332&lt;Einstellungen!$B$5,"ja","nein")</f>
        <v>nein</v>
      </c>
      <c r="H17332" s="21" t="s">
        <v>37</v>
      </c>
      <c r="I17332" s="29" t="n">
        <f aca="false">INDEX(Einstellungen!$B$27:$B$50,3)</f>
        <v>0.45</v>
      </c>
      <c r="J17332" s="29" t="n">
        <f aca="false">F17332*I17332</f>
        <v>16.8966315</v>
      </c>
    </row>
    <row r="17333" customFormat="false" ht="15" hidden="false" customHeight="false" outlineLevel="0" collapsed="false">
      <c r="A17333" s="28" t="n">
        <v>46303</v>
      </c>
      <c r="B17333" s="21" t="s">
        <v>115</v>
      </c>
      <c r="C17333" s="21" t="s">
        <v>136</v>
      </c>
      <c r="D17333" s="29" t="n">
        <v>129.485</v>
      </c>
      <c r="E17333" s="29" t="n">
        <f aca="false">D17333/10</f>
        <v>12.9485</v>
      </c>
      <c r="F17333" s="29" t="n">
        <f aca="false">(E17333+Einstellungen!$B$20)*(1+Einstellungen!$B$10)</f>
        <v>37.609355</v>
      </c>
      <c r="G17333" s="21" t="str">
        <f aca="false">IF(F17333&lt;Einstellungen!$B$5,"ja","nein")</f>
        <v>nein</v>
      </c>
      <c r="H17333" s="21" t="s">
        <v>37</v>
      </c>
      <c r="I17333" s="29" t="n">
        <f aca="false">INDEX(Einstellungen!$B$27:$B$50,4)</f>
        <v>0.45</v>
      </c>
      <c r="J17333" s="29" t="n">
        <f aca="false">F17333*I17333</f>
        <v>16.92420975</v>
      </c>
    </row>
    <row r="17334" customFormat="false" ht="15" hidden="false" customHeight="false" outlineLevel="0" collapsed="false">
      <c r="A17334" s="28" t="n">
        <v>46303</v>
      </c>
      <c r="B17334" s="21" t="s">
        <v>116</v>
      </c>
      <c r="C17334" s="21" t="s">
        <v>136</v>
      </c>
      <c r="D17334" s="29" t="n">
        <v>130.248</v>
      </c>
      <c r="E17334" s="29" t="n">
        <f aca="false">D17334/10</f>
        <v>13.0248</v>
      </c>
      <c r="F17334" s="29" t="n">
        <f aca="false">(E17334+Einstellungen!$B$20)*(1+Einstellungen!$B$10)</f>
        <v>37.700152</v>
      </c>
      <c r="G17334" s="21" t="str">
        <f aca="false">IF(F17334&lt;Einstellungen!$B$5,"ja","nein")</f>
        <v>nein</v>
      </c>
      <c r="H17334" s="21" t="s">
        <v>37</v>
      </c>
      <c r="I17334" s="29" t="n">
        <f aca="false">INDEX(Einstellungen!$B$27:$B$50,5)</f>
        <v>0.45</v>
      </c>
      <c r="J17334" s="29" t="n">
        <f aca="false">F17334*I17334</f>
        <v>16.9650684</v>
      </c>
    </row>
    <row r="17335" customFormat="false" ht="15" hidden="false" customHeight="false" outlineLevel="0" collapsed="false">
      <c r="A17335" s="28" t="n">
        <v>46303</v>
      </c>
      <c r="B17335" s="21" t="s">
        <v>117</v>
      </c>
      <c r="C17335" s="21" t="s">
        <v>136</v>
      </c>
      <c r="D17335" s="29" t="n">
        <v>131</v>
      </c>
      <c r="E17335" s="29" t="n">
        <f aca="false">D17335/10</f>
        <v>13.1</v>
      </c>
      <c r="F17335" s="29" t="n">
        <f aca="false">(E17335+Einstellungen!$B$20)*(1+Einstellungen!$B$10)</f>
        <v>37.78964</v>
      </c>
      <c r="G17335" s="21" t="str">
        <f aca="false">IF(F17335&lt;Einstellungen!$B$5,"ja","nein")</f>
        <v>nein</v>
      </c>
      <c r="H17335" s="21" t="s">
        <v>37</v>
      </c>
      <c r="I17335" s="29" t="n">
        <f aca="false">INDEX(Einstellungen!$B$27:$B$50,6)</f>
        <v>0.5</v>
      </c>
      <c r="J17335" s="29" t="n">
        <f aca="false">F17335*I17335</f>
        <v>18.89482</v>
      </c>
    </row>
    <row r="17336" customFormat="false" ht="15" hidden="false" customHeight="false" outlineLevel="0" collapsed="false">
      <c r="A17336" s="28" t="n">
        <v>46303</v>
      </c>
      <c r="B17336" s="21" t="s">
        <v>118</v>
      </c>
      <c r="C17336" s="21" t="s">
        <v>136</v>
      </c>
      <c r="D17336" s="29" t="n">
        <v>148.235</v>
      </c>
      <c r="E17336" s="29" t="n">
        <f aca="false">D17336/10</f>
        <v>14.8235</v>
      </c>
      <c r="F17336" s="29" t="n">
        <f aca="false">(E17336+Einstellungen!$B$20)*(1+Einstellungen!$B$10)</f>
        <v>39.840605</v>
      </c>
      <c r="G17336" s="21" t="str">
        <f aca="false">IF(F17336&lt;Einstellungen!$B$5,"ja","nein")</f>
        <v>nein</v>
      </c>
      <c r="H17336" s="21" t="s">
        <v>37</v>
      </c>
      <c r="I17336" s="29" t="n">
        <f aca="false">INDEX(Einstellungen!$B$27:$B$50,7)</f>
        <v>0.7</v>
      </c>
      <c r="J17336" s="29" t="n">
        <f aca="false">F17336*I17336</f>
        <v>27.8884235</v>
      </c>
    </row>
    <row r="17337" customFormat="false" ht="15" hidden="false" customHeight="false" outlineLevel="0" collapsed="false">
      <c r="A17337" s="28" t="n">
        <v>46303</v>
      </c>
      <c r="B17337" s="21" t="s">
        <v>119</v>
      </c>
      <c r="C17337" s="21" t="s">
        <v>136</v>
      </c>
      <c r="D17337" s="29" t="n">
        <v>177.468</v>
      </c>
      <c r="E17337" s="29" t="n">
        <f aca="false">D17337/10</f>
        <v>17.7468</v>
      </c>
      <c r="F17337" s="29" t="n">
        <f aca="false">(E17337+Einstellungen!$B$20)*(1+Einstellungen!$B$10)</f>
        <v>43.319332</v>
      </c>
      <c r="G17337" s="21" t="str">
        <f aca="false">IF(F17337&lt;Einstellungen!$B$5,"ja","nein")</f>
        <v>nein</v>
      </c>
      <c r="H17337" s="21" t="s">
        <v>37</v>
      </c>
      <c r="I17337" s="29" t="n">
        <f aca="false">INDEX(Einstellungen!$B$27:$B$50,8)</f>
        <v>0.95</v>
      </c>
      <c r="J17337" s="29" t="n">
        <f aca="false">F17337*I17337</f>
        <v>41.1533654</v>
      </c>
    </row>
    <row r="17338" customFormat="false" ht="15" hidden="false" customHeight="false" outlineLevel="0" collapsed="false">
      <c r="A17338" s="28" t="n">
        <v>46303</v>
      </c>
      <c r="B17338" s="21" t="s">
        <v>120</v>
      </c>
      <c r="C17338" s="21" t="s">
        <v>136</v>
      </c>
      <c r="D17338" s="29" t="n">
        <v>193.33</v>
      </c>
      <c r="E17338" s="29" t="n">
        <f aca="false">D17338/10</f>
        <v>19.333</v>
      </c>
      <c r="F17338" s="29" t="n">
        <f aca="false">(E17338+Einstellungen!$B$20)*(1+Einstellungen!$B$10)</f>
        <v>45.20691</v>
      </c>
      <c r="G17338" s="21" t="str">
        <f aca="false">IF(F17338&lt;Einstellungen!$B$5,"ja","nein")</f>
        <v>nein</v>
      </c>
      <c r="H17338" s="21" t="s">
        <v>37</v>
      </c>
      <c r="I17338" s="29" t="n">
        <f aca="false">INDEX(Einstellungen!$B$27:$B$50,9)</f>
        <v>1.05</v>
      </c>
      <c r="J17338" s="29" t="n">
        <f aca="false">F17338*I17338</f>
        <v>47.4672555</v>
      </c>
    </row>
    <row r="17339" customFormat="false" ht="15" hidden="false" customHeight="false" outlineLevel="0" collapsed="false">
      <c r="A17339" s="28" t="n">
        <v>46303</v>
      </c>
      <c r="B17339" s="21" t="s">
        <v>121</v>
      </c>
      <c r="C17339" s="21" t="s">
        <v>136</v>
      </c>
      <c r="D17339" s="29" t="n">
        <v>171.632</v>
      </c>
      <c r="E17339" s="29" t="n">
        <f aca="false">D17339/10</f>
        <v>17.1632</v>
      </c>
      <c r="F17339" s="29" t="n">
        <f aca="false">(E17339+Einstellungen!$B$20)*(1+Einstellungen!$B$10)</f>
        <v>42.624848</v>
      </c>
      <c r="G17339" s="21" t="str">
        <f aca="false">IF(F17339&lt;Einstellungen!$B$5,"ja","nein")</f>
        <v>nein</v>
      </c>
      <c r="H17339" s="21" t="s">
        <v>37</v>
      </c>
      <c r="I17339" s="29" t="n">
        <f aca="false">INDEX(Einstellungen!$B$27:$B$50,10)</f>
        <v>1.05</v>
      </c>
      <c r="J17339" s="29" t="n">
        <f aca="false">F17339*I17339</f>
        <v>44.7560904</v>
      </c>
    </row>
    <row r="17340" customFormat="false" ht="15" hidden="false" customHeight="false" outlineLevel="0" collapsed="false">
      <c r="A17340" s="28" t="n">
        <v>46303</v>
      </c>
      <c r="B17340" s="21" t="s">
        <v>122</v>
      </c>
      <c r="C17340" s="21" t="s">
        <v>136</v>
      </c>
      <c r="D17340" s="29" t="n">
        <v>145.15</v>
      </c>
      <c r="E17340" s="29" t="n">
        <f aca="false">D17340/10</f>
        <v>14.515</v>
      </c>
      <c r="F17340" s="29" t="n">
        <f aca="false">(E17340+Einstellungen!$B$20)*(1+Einstellungen!$B$10)</f>
        <v>39.47349</v>
      </c>
      <c r="G17340" s="21" t="str">
        <f aca="false">IF(F17340&lt;Einstellungen!$B$5,"ja","nein")</f>
        <v>nein</v>
      </c>
      <c r="H17340" s="21" t="s">
        <v>37</v>
      </c>
      <c r="I17340" s="29" t="n">
        <f aca="false">INDEX(Einstellungen!$B$27:$B$50,11)</f>
        <v>1.05</v>
      </c>
      <c r="J17340" s="29" t="n">
        <f aca="false">F17340*I17340</f>
        <v>41.4471645</v>
      </c>
    </row>
    <row r="17341" customFormat="false" ht="15" hidden="false" customHeight="false" outlineLevel="0" collapsed="false">
      <c r="A17341" s="28" t="n">
        <v>46303</v>
      </c>
      <c r="B17341" s="21" t="s">
        <v>123</v>
      </c>
      <c r="C17341" s="21" t="s">
        <v>136</v>
      </c>
      <c r="D17341" s="29" t="n">
        <v>131.183</v>
      </c>
      <c r="E17341" s="29" t="n">
        <f aca="false">D17341/10</f>
        <v>13.1183</v>
      </c>
      <c r="F17341" s="29" t="n">
        <f aca="false">(E17341+Einstellungen!$B$20)*(1+Einstellungen!$B$10)</f>
        <v>37.811417</v>
      </c>
      <c r="G17341" s="21" t="str">
        <f aca="false">IF(F17341&lt;Einstellungen!$B$5,"ja","nein")</f>
        <v>nein</v>
      </c>
      <c r="H17341" s="21" t="s">
        <v>37</v>
      </c>
      <c r="I17341" s="29" t="n">
        <f aca="false">INDEX(Einstellungen!$B$27:$B$50,12)</f>
        <v>1.1</v>
      </c>
      <c r="J17341" s="29" t="n">
        <f aca="false">F17341*I17341</f>
        <v>41.5925587</v>
      </c>
    </row>
    <row r="17342" customFormat="false" ht="15" hidden="false" customHeight="false" outlineLevel="0" collapsed="false">
      <c r="A17342" s="28" t="n">
        <v>46303</v>
      </c>
      <c r="B17342" s="21" t="s">
        <v>124</v>
      </c>
      <c r="C17342" s="21" t="s">
        <v>136</v>
      </c>
      <c r="D17342" s="29" t="n">
        <v>114.015</v>
      </c>
      <c r="E17342" s="29" t="n">
        <f aca="false">D17342/10</f>
        <v>11.4015</v>
      </c>
      <c r="F17342" s="29" t="n">
        <f aca="false">(E17342+Einstellungen!$B$20)*(1+Einstellungen!$B$10)</f>
        <v>35.768425</v>
      </c>
      <c r="G17342" s="21" t="str">
        <f aca="false">IF(F17342&lt;Einstellungen!$B$5,"ja","nein")</f>
        <v>nein</v>
      </c>
      <c r="H17342" s="21" t="s">
        <v>37</v>
      </c>
      <c r="I17342" s="29" t="n">
        <f aca="false">INDEX(Einstellungen!$B$27:$B$50,13)</f>
        <v>1.2</v>
      </c>
      <c r="J17342" s="29" t="n">
        <f aca="false">F17342*I17342</f>
        <v>42.92211</v>
      </c>
    </row>
    <row r="17343" customFormat="false" ht="15" hidden="false" customHeight="false" outlineLevel="0" collapsed="false">
      <c r="A17343" s="28" t="n">
        <v>46303</v>
      </c>
      <c r="B17343" s="21" t="s">
        <v>125</v>
      </c>
      <c r="C17343" s="21" t="s">
        <v>136</v>
      </c>
      <c r="D17343" s="29" t="n">
        <v>106.023</v>
      </c>
      <c r="E17343" s="29" t="n">
        <f aca="false">D17343/10</f>
        <v>10.6023</v>
      </c>
      <c r="F17343" s="29" t="n">
        <f aca="false">(E17343+Einstellungen!$B$20)*(1+Einstellungen!$B$10)</f>
        <v>34.817377</v>
      </c>
      <c r="G17343" s="21" t="str">
        <f aca="false">IF(F17343&lt;Einstellungen!$B$5,"ja","nein")</f>
        <v>nein</v>
      </c>
      <c r="H17343" s="21" t="s">
        <v>37</v>
      </c>
      <c r="I17343" s="29" t="n">
        <f aca="false">INDEX(Einstellungen!$B$27:$B$50,14)</f>
        <v>1.15</v>
      </c>
      <c r="J17343" s="29" t="n">
        <f aca="false">F17343*I17343</f>
        <v>40.03998355</v>
      </c>
    </row>
    <row r="17344" customFormat="false" ht="15" hidden="false" customHeight="false" outlineLevel="0" collapsed="false">
      <c r="A17344" s="28" t="n">
        <v>46303</v>
      </c>
      <c r="B17344" s="21" t="s">
        <v>126</v>
      </c>
      <c r="C17344" s="21" t="s">
        <v>136</v>
      </c>
      <c r="D17344" s="29" t="n">
        <v>100.203</v>
      </c>
      <c r="E17344" s="29" t="n">
        <f aca="false">D17344/10</f>
        <v>10.0203</v>
      </c>
      <c r="F17344" s="29" t="n">
        <f aca="false">(E17344+Einstellungen!$B$20)*(1+Einstellungen!$B$10)</f>
        <v>34.124797</v>
      </c>
      <c r="G17344" s="21" t="str">
        <f aca="false">IF(F17344&lt;Einstellungen!$B$5,"ja","nein")</f>
        <v>nein</v>
      </c>
      <c r="H17344" s="21" t="s">
        <v>37</v>
      </c>
      <c r="I17344" s="29" t="n">
        <f aca="false">INDEX(Einstellungen!$B$27:$B$50,15)</f>
        <v>1</v>
      </c>
      <c r="J17344" s="29" t="n">
        <f aca="false">F17344*I17344</f>
        <v>34.124797</v>
      </c>
    </row>
    <row r="17345" customFormat="false" ht="15" hidden="false" customHeight="false" outlineLevel="0" collapsed="false">
      <c r="A17345" s="28" t="n">
        <v>46303</v>
      </c>
      <c r="B17345" s="21" t="s">
        <v>127</v>
      </c>
      <c r="C17345" s="21" t="s">
        <v>136</v>
      </c>
      <c r="D17345" s="29" t="n">
        <v>106</v>
      </c>
      <c r="E17345" s="29" t="n">
        <f aca="false">D17345/10</f>
        <v>10.6</v>
      </c>
      <c r="F17345" s="29" t="n">
        <f aca="false">(E17345+Einstellungen!$B$20)*(1+Einstellungen!$B$10)</f>
        <v>34.81464</v>
      </c>
      <c r="G17345" s="21" t="str">
        <f aca="false">IF(F17345&lt;Einstellungen!$B$5,"ja","nein")</f>
        <v>nein</v>
      </c>
      <c r="H17345" s="21" t="s">
        <v>37</v>
      </c>
      <c r="I17345" s="29" t="n">
        <f aca="false">INDEX(Einstellungen!$B$27:$B$50,16)</f>
        <v>0.95</v>
      </c>
      <c r="J17345" s="29" t="n">
        <f aca="false">F17345*I17345</f>
        <v>33.073908</v>
      </c>
    </row>
    <row r="17346" customFormat="false" ht="15" hidden="false" customHeight="false" outlineLevel="0" collapsed="false">
      <c r="A17346" s="28" t="n">
        <v>46303</v>
      </c>
      <c r="B17346" s="21" t="s">
        <v>128</v>
      </c>
      <c r="C17346" s="21" t="s">
        <v>136</v>
      </c>
      <c r="D17346" s="29" t="n">
        <v>115.49</v>
      </c>
      <c r="E17346" s="29" t="n">
        <f aca="false">D17346/10</f>
        <v>11.549</v>
      </c>
      <c r="F17346" s="29" t="n">
        <f aca="false">(E17346+Einstellungen!$B$20)*(1+Einstellungen!$B$10)</f>
        <v>35.94395</v>
      </c>
      <c r="G17346" s="21" t="str">
        <f aca="false">IF(F17346&lt;Einstellungen!$B$5,"ja","nein")</f>
        <v>nein</v>
      </c>
      <c r="H17346" s="21" t="s">
        <v>37</v>
      </c>
      <c r="I17346" s="29" t="n">
        <f aca="false">INDEX(Einstellungen!$B$27:$B$50,17)</f>
        <v>0.95</v>
      </c>
      <c r="J17346" s="29" t="n">
        <f aca="false">F17346*I17346</f>
        <v>34.1467525</v>
      </c>
    </row>
    <row r="17347" customFormat="false" ht="15" hidden="false" customHeight="false" outlineLevel="0" collapsed="false">
      <c r="A17347" s="28" t="n">
        <v>46303</v>
      </c>
      <c r="B17347" s="21" t="s">
        <v>129</v>
      </c>
      <c r="C17347" s="21" t="s">
        <v>136</v>
      </c>
      <c r="D17347" s="29" t="n">
        <v>143.393</v>
      </c>
      <c r="E17347" s="29" t="n">
        <f aca="false">D17347/10</f>
        <v>14.3393</v>
      </c>
      <c r="F17347" s="29" t="n">
        <f aca="false">(E17347+Einstellungen!$B$20)*(1+Einstellungen!$B$10)</f>
        <v>39.264407</v>
      </c>
      <c r="G17347" s="21" t="str">
        <f aca="false">IF(F17347&lt;Einstellungen!$B$5,"ja","nein")</f>
        <v>nein</v>
      </c>
      <c r="H17347" s="21" t="s">
        <v>37</v>
      </c>
      <c r="I17347" s="29" t="n">
        <f aca="false">INDEX(Einstellungen!$B$27:$B$50,18)</f>
        <v>1.1</v>
      </c>
      <c r="J17347" s="29" t="n">
        <f aca="false">F17347*I17347</f>
        <v>43.1908477</v>
      </c>
    </row>
    <row r="17348" customFormat="false" ht="15" hidden="false" customHeight="false" outlineLevel="0" collapsed="false">
      <c r="A17348" s="28" t="n">
        <v>46303</v>
      </c>
      <c r="B17348" s="21" t="s">
        <v>130</v>
      </c>
      <c r="C17348" s="21" t="s">
        <v>136</v>
      </c>
      <c r="D17348" s="29" t="n">
        <v>161.28</v>
      </c>
      <c r="E17348" s="29" t="n">
        <f aca="false">D17348/10</f>
        <v>16.128</v>
      </c>
      <c r="F17348" s="29" t="n">
        <f aca="false">(E17348+Einstellungen!$B$20)*(1+Einstellungen!$B$10)</f>
        <v>41.39296</v>
      </c>
      <c r="G17348" s="21" t="str">
        <f aca="false">IF(F17348&lt;Einstellungen!$B$5,"ja","nein")</f>
        <v>nein</v>
      </c>
      <c r="H17348" s="21" t="s">
        <v>37</v>
      </c>
      <c r="I17348" s="29" t="n">
        <f aca="false">INDEX(Einstellungen!$B$27:$B$50,19)</f>
        <v>1.35</v>
      </c>
      <c r="J17348" s="29" t="n">
        <f aca="false">F17348*I17348</f>
        <v>55.880496</v>
      </c>
    </row>
    <row r="17349" customFormat="false" ht="15" hidden="false" customHeight="false" outlineLevel="0" collapsed="false">
      <c r="A17349" s="28" t="n">
        <v>46303</v>
      </c>
      <c r="B17349" s="21" t="s">
        <v>131</v>
      </c>
      <c r="C17349" s="21" t="s">
        <v>136</v>
      </c>
      <c r="D17349" s="29" t="n">
        <v>173.695</v>
      </c>
      <c r="E17349" s="29" t="n">
        <f aca="false">D17349/10</f>
        <v>17.3695</v>
      </c>
      <c r="F17349" s="29" t="n">
        <f aca="false">(E17349+Einstellungen!$B$20)*(1+Einstellungen!$B$10)</f>
        <v>42.870345</v>
      </c>
      <c r="G17349" s="21" t="str">
        <f aca="false">IF(F17349&lt;Einstellungen!$B$5,"ja","nein")</f>
        <v>nein</v>
      </c>
      <c r="H17349" s="21" t="s">
        <v>37</v>
      </c>
      <c r="I17349" s="29" t="n">
        <f aca="false">INDEX(Einstellungen!$B$27:$B$50,20)</f>
        <v>1.45</v>
      </c>
      <c r="J17349" s="29" t="n">
        <f aca="false">F17349*I17349</f>
        <v>62.16200025</v>
      </c>
    </row>
    <row r="17350" customFormat="false" ht="15" hidden="false" customHeight="false" outlineLevel="0" collapsed="false">
      <c r="A17350" s="28" t="n">
        <v>46303</v>
      </c>
      <c r="B17350" s="21" t="s">
        <v>132</v>
      </c>
      <c r="C17350" s="21" t="s">
        <v>136</v>
      </c>
      <c r="D17350" s="29" t="n">
        <v>160.042</v>
      </c>
      <c r="E17350" s="29" t="n">
        <f aca="false">D17350/10</f>
        <v>16.0042</v>
      </c>
      <c r="F17350" s="29" t="n">
        <f aca="false">(E17350+Einstellungen!$B$20)*(1+Einstellungen!$B$10)</f>
        <v>41.245638</v>
      </c>
      <c r="G17350" s="21" t="str">
        <f aca="false">IF(F17350&lt;Einstellungen!$B$5,"ja","nein")</f>
        <v>nein</v>
      </c>
      <c r="H17350" s="21" t="s">
        <v>37</v>
      </c>
      <c r="I17350" s="29" t="n">
        <f aca="false">INDEX(Einstellungen!$B$27:$B$50,21)</f>
        <v>1.4</v>
      </c>
      <c r="J17350" s="29" t="n">
        <f aca="false">F17350*I17350</f>
        <v>57.7438932</v>
      </c>
    </row>
    <row r="17351" customFormat="false" ht="15" hidden="false" customHeight="false" outlineLevel="0" collapsed="false">
      <c r="A17351" s="28" t="n">
        <v>46303</v>
      </c>
      <c r="B17351" s="21" t="s">
        <v>133</v>
      </c>
      <c r="C17351" s="21" t="s">
        <v>136</v>
      </c>
      <c r="D17351" s="29" t="n">
        <v>145.268</v>
      </c>
      <c r="E17351" s="29" t="n">
        <f aca="false">D17351/10</f>
        <v>14.5268</v>
      </c>
      <c r="F17351" s="29" t="n">
        <f aca="false">(E17351+Einstellungen!$B$20)*(1+Einstellungen!$B$10)</f>
        <v>39.487532</v>
      </c>
      <c r="G17351" s="21" t="str">
        <f aca="false">IF(F17351&lt;Einstellungen!$B$5,"ja","nein")</f>
        <v>nein</v>
      </c>
      <c r="H17351" s="21" t="s">
        <v>37</v>
      </c>
      <c r="I17351" s="29" t="n">
        <f aca="false">INDEX(Einstellungen!$B$27:$B$50,22)</f>
        <v>1.25</v>
      </c>
      <c r="J17351" s="29" t="n">
        <f aca="false">F17351*I17351</f>
        <v>49.359415</v>
      </c>
    </row>
    <row r="17352" customFormat="false" ht="15" hidden="false" customHeight="false" outlineLevel="0" collapsed="false">
      <c r="A17352" s="28" t="n">
        <v>46303</v>
      </c>
      <c r="B17352" s="21" t="s">
        <v>134</v>
      </c>
      <c r="C17352" s="21" t="s">
        <v>136</v>
      </c>
      <c r="D17352" s="29" t="n">
        <v>131.45</v>
      </c>
      <c r="E17352" s="29" t="n">
        <f aca="false">D17352/10</f>
        <v>13.145</v>
      </c>
      <c r="F17352" s="29" t="n">
        <f aca="false">(E17352+Einstellungen!$B$20)*(1+Einstellungen!$B$10)</f>
        <v>37.84319</v>
      </c>
      <c r="G17352" s="21" t="str">
        <f aca="false">IF(F17352&lt;Einstellungen!$B$5,"ja","nein")</f>
        <v>nein</v>
      </c>
      <c r="H17352" s="21" t="s">
        <v>37</v>
      </c>
      <c r="I17352" s="29" t="n">
        <f aca="false">INDEX(Einstellungen!$B$27:$B$50,23)</f>
        <v>1.05</v>
      </c>
      <c r="J17352" s="29" t="n">
        <f aca="false">F17352*I17352</f>
        <v>39.7353495</v>
      </c>
    </row>
    <row r="17353" customFormat="false" ht="15" hidden="false" customHeight="false" outlineLevel="0" collapsed="false">
      <c r="A17353" s="28" t="n">
        <v>46303</v>
      </c>
      <c r="B17353" s="21" t="s">
        <v>135</v>
      </c>
      <c r="C17353" s="21" t="s">
        <v>136</v>
      </c>
      <c r="D17353" s="29" t="n">
        <v>113.007</v>
      </c>
      <c r="E17353" s="29" t="n">
        <f aca="false">D17353/10</f>
        <v>11.3007</v>
      </c>
      <c r="F17353" s="29" t="n">
        <f aca="false">(E17353+Einstellungen!$B$20)*(1+Einstellungen!$B$10)</f>
        <v>35.648473</v>
      </c>
      <c r="G17353" s="21" t="str">
        <f aca="false">IF(F17353&lt;Einstellungen!$B$5,"ja","nein")</f>
        <v>nein</v>
      </c>
      <c r="H17353" s="21" t="s">
        <v>37</v>
      </c>
      <c r="I17353" s="29" t="n">
        <f aca="false">INDEX(Einstellungen!$B$27:$B$50,24)</f>
        <v>0.8</v>
      </c>
      <c r="J17353" s="29" t="n">
        <f aca="false">F17353*I17353</f>
        <v>28.5187784</v>
      </c>
    </row>
    <row r="17354" customFormat="false" ht="15" hidden="false" customHeight="false" outlineLevel="0" collapsed="false">
      <c r="A17354" s="28" t="n">
        <v>46304</v>
      </c>
      <c r="B17354" s="21" t="s">
        <v>111</v>
      </c>
      <c r="C17354" s="21" t="s">
        <v>137</v>
      </c>
      <c r="D17354" s="29" t="n">
        <v>101.545</v>
      </c>
      <c r="E17354" s="29" t="n">
        <f aca="false">D17354/10</f>
        <v>10.1545</v>
      </c>
      <c r="F17354" s="29" t="n">
        <f aca="false">(E17354+Einstellungen!$B$20)*(1+Einstellungen!$B$10)</f>
        <v>34.284495</v>
      </c>
      <c r="G17354" s="21" t="str">
        <f aca="false">IF(F17354&lt;Einstellungen!$B$5,"ja","nein")</f>
        <v>nein</v>
      </c>
      <c r="H17354" s="21" t="s">
        <v>37</v>
      </c>
      <c r="I17354" s="29" t="n">
        <f aca="false">INDEX(Einstellungen!$B$27:$B$50,1)</f>
        <v>0.6</v>
      </c>
      <c r="J17354" s="29" t="n">
        <f aca="false">F17354*I17354</f>
        <v>20.570697</v>
      </c>
    </row>
    <row r="17355" customFormat="false" ht="15" hidden="false" customHeight="false" outlineLevel="0" collapsed="false">
      <c r="A17355" s="28" t="n">
        <v>46304</v>
      </c>
      <c r="B17355" s="21" t="s">
        <v>113</v>
      </c>
      <c r="C17355" s="21" t="s">
        <v>137</v>
      </c>
      <c r="D17355" s="29" t="n">
        <v>89.29</v>
      </c>
      <c r="E17355" s="29" t="n">
        <f aca="false">D17355/10</f>
        <v>8.929</v>
      </c>
      <c r="F17355" s="29" t="n">
        <f aca="false">(E17355+Einstellungen!$B$20)*(1+Einstellungen!$B$10)</f>
        <v>32.82615</v>
      </c>
      <c r="G17355" s="21" t="str">
        <f aca="false">IF(F17355&lt;Einstellungen!$B$5,"ja","nein")</f>
        <v>nein</v>
      </c>
      <c r="H17355" s="21" t="s">
        <v>37</v>
      </c>
      <c r="I17355" s="29" t="n">
        <f aca="false">INDEX(Einstellungen!$B$27:$B$50,2)</f>
        <v>0.5</v>
      </c>
      <c r="J17355" s="29" t="n">
        <f aca="false">F17355*I17355</f>
        <v>16.413075</v>
      </c>
    </row>
    <row r="17356" customFormat="false" ht="15" hidden="false" customHeight="false" outlineLevel="0" collapsed="false">
      <c r="A17356" s="28" t="n">
        <v>46304</v>
      </c>
      <c r="B17356" s="21" t="s">
        <v>114</v>
      </c>
      <c r="C17356" s="21" t="s">
        <v>137</v>
      </c>
      <c r="D17356" s="29" t="n">
        <v>86.103</v>
      </c>
      <c r="E17356" s="29" t="n">
        <f aca="false">D17356/10</f>
        <v>8.6103</v>
      </c>
      <c r="F17356" s="29" t="n">
        <f aca="false">(E17356+Einstellungen!$B$20)*(1+Einstellungen!$B$10)</f>
        <v>32.446897</v>
      </c>
      <c r="G17356" s="21" t="str">
        <f aca="false">IF(F17356&lt;Einstellungen!$B$5,"ja","nein")</f>
        <v>nein</v>
      </c>
      <c r="H17356" s="21" t="s">
        <v>37</v>
      </c>
      <c r="I17356" s="29" t="n">
        <f aca="false">INDEX(Einstellungen!$B$27:$B$50,3)</f>
        <v>0.45</v>
      </c>
      <c r="J17356" s="29" t="n">
        <f aca="false">F17356*I17356</f>
        <v>14.60110365</v>
      </c>
    </row>
    <row r="17357" customFormat="false" ht="15" hidden="false" customHeight="false" outlineLevel="0" collapsed="false">
      <c r="A17357" s="28" t="n">
        <v>46304</v>
      </c>
      <c r="B17357" s="21" t="s">
        <v>115</v>
      </c>
      <c r="C17357" s="21" t="s">
        <v>137</v>
      </c>
      <c r="D17357" s="29" t="n">
        <v>83.868</v>
      </c>
      <c r="E17357" s="29" t="n">
        <f aca="false">D17357/10</f>
        <v>8.3868</v>
      </c>
      <c r="F17357" s="29" t="n">
        <f aca="false">(E17357+Einstellungen!$B$20)*(1+Einstellungen!$B$10)</f>
        <v>32.180932</v>
      </c>
      <c r="G17357" s="21" t="str">
        <f aca="false">IF(F17357&lt;Einstellungen!$B$5,"ja","nein")</f>
        <v>nein</v>
      </c>
      <c r="H17357" s="21" t="s">
        <v>37</v>
      </c>
      <c r="I17357" s="29" t="n">
        <f aca="false">INDEX(Einstellungen!$B$27:$B$50,4)</f>
        <v>0.45</v>
      </c>
      <c r="J17357" s="29" t="n">
        <f aca="false">F17357*I17357</f>
        <v>14.4814194</v>
      </c>
    </row>
    <row r="17358" customFormat="false" ht="15" hidden="false" customHeight="false" outlineLevel="0" collapsed="false">
      <c r="A17358" s="28" t="n">
        <v>46304</v>
      </c>
      <c r="B17358" s="21" t="s">
        <v>116</v>
      </c>
      <c r="C17358" s="21" t="s">
        <v>137</v>
      </c>
      <c r="D17358" s="29" t="n">
        <v>85.03</v>
      </c>
      <c r="E17358" s="29" t="n">
        <f aca="false">D17358/10</f>
        <v>8.503</v>
      </c>
      <c r="F17358" s="29" t="n">
        <f aca="false">(E17358+Einstellungen!$B$20)*(1+Einstellungen!$B$10)</f>
        <v>32.31921</v>
      </c>
      <c r="G17358" s="21" t="str">
        <f aca="false">IF(F17358&lt;Einstellungen!$B$5,"ja","nein")</f>
        <v>nein</v>
      </c>
      <c r="H17358" s="21" t="s">
        <v>37</v>
      </c>
      <c r="I17358" s="29" t="n">
        <f aca="false">INDEX(Einstellungen!$B$27:$B$50,5)</f>
        <v>0.45</v>
      </c>
      <c r="J17358" s="29" t="n">
        <f aca="false">F17358*I17358</f>
        <v>14.5436445</v>
      </c>
    </row>
    <row r="17359" customFormat="false" ht="15" hidden="false" customHeight="false" outlineLevel="0" collapsed="false">
      <c r="A17359" s="28" t="n">
        <v>46304</v>
      </c>
      <c r="B17359" s="21" t="s">
        <v>117</v>
      </c>
      <c r="C17359" s="21" t="s">
        <v>137</v>
      </c>
      <c r="D17359" s="29" t="n">
        <v>95.042</v>
      </c>
      <c r="E17359" s="29" t="n">
        <f aca="false">D17359/10</f>
        <v>9.5042</v>
      </c>
      <c r="F17359" s="29" t="n">
        <f aca="false">(E17359+Einstellungen!$B$20)*(1+Einstellungen!$B$10)</f>
        <v>33.510638</v>
      </c>
      <c r="G17359" s="21" t="str">
        <f aca="false">IF(F17359&lt;Einstellungen!$B$5,"ja","nein")</f>
        <v>nein</v>
      </c>
      <c r="H17359" s="21" t="s">
        <v>37</v>
      </c>
      <c r="I17359" s="29" t="n">
        <f aca="false">INDEX(Einstellungen!$B$27:$B$50,6)</f>
        <v>0.5</v>
      </c>
      <c r="J17359" s="29" t="n">
        <f aca="false">F17359*I17359</f>
        <v>16.755319</v>
      </c>
    </row>
    <row r="17360" customFormat="false" ht="15" hidden="false" customHeight="false" outlineLevel="0" collapsed="false">
      <c r="A17360" s="28" t="n">
        <v>46304</v>
      </c>
      <c r="B17360" s="21" t="s">
        <v>118</v>
      </c>
      <c r="C17360" s="21" t="s">
        <v>137</v>
      </c>
      <c r="D17360" s="29" t="n">
        <v>116.67</v>
      </c>
      <c r="E17360" s="29" t="n">
        <f aca="false">D17360/10</f>
        <v>11.667</v>
      </c>
      <c r="F17360" s="29" t="n">
        <f aca="false">(E17360+Einstellungen!$B$20)*(1+Einstellungen!$B$10)</f>
        <v>36.08437</v>
      </c>
      <c r="G17360" s="21" t="str">
        <f aca="false">IF(F17360&lt;Einstellungen!$B$5,"ja","nein")</f>
        <v>nein</v>
      </c>
      <c r="H17360" s="21" t="s">
        <v>37</v>
      </c>
      <c r="I17360" s="29" t="n">
        <f aca="false">INDEX(Einstellungen!$B$27:$B$50,7)</f>
        <v>0.7</v>
      </c>
      <c r="J17360" s="29" t="n">
        <f aca="false">F17360*I17360</f>
        <v>25.259059</v>
      </c>
    </row>
    <row r="17361" customFormat="false" ht="15" hidden="false" customHeight="false" outlineLevel="0" collapsed="false">
      <c r="A17361" s="28" t="n">
        <v>46304</v>
      </c>
      <c r="B17361" s="21" t="s">
        <v>119</v>
      </c>
      <c r="C17361" s="21" t="s">
        <v>137</v>
      </c>
      <c r="D17361" s="29" t="n">
        <v>141.975</v>
      </c>
      <c r="E17361" s="29" t="n">
        <f aca="false">D17361/10</f>
        <v>14.1975</v>
      </c>
      <c r="F17361" s="29" t="n">
        <f aca="false">(E17361+Einstellungen!$B$20)*(1+Einstellungen!$B$10)</f>
        <v>39.095665</v>
      </c>
      <c r="G17361" s="21" t="str">
        <f aca="false">IF(F17361&lt;Einstellungen!$B$5,"ja","nein")</f>
        <v>nein</v>
      </c>
      <c r="H17361" s="21" t="s">
        <v>37</v>
      </c>
      <c r="I17361" s="29" t="n">
        <f aca="false">INDEX(Einstellungen!$B$27:$B$50,8)</f>
        <v>0.95</v>
      </c>
      <c r="J17361" s="29" t="n">
        <f aca="false">F17361*I17361</f>
        <v>37.14088175</v>
      </c>
    </row>
    <row r="17362" customFormat="false" ht="15" hidden="false" customHeight="false" outlineLevel="0" collapsed="false">
      <c r="A17362" s="28" t="n">
        <v>46304</v>
      </c>
      <c r="B17362" s="21" t="s">
        <v>120</v>
      </c>
      <c r="C17362" s="21" t="s">
        <v>137</v>
      </c>
      <c r="D17362" s="29" t="n">
        <v>148.055</v>
      </c>
      <c r="E17362" s="29" t="n">
        <f aca="false">D17362/10</f>
        <v>14.8055</v>
      </c>
      <c r="F17362" s="29" t="n">
        <f aca="false">(E17362+Einstellungen!$B$20)*(1+Einstellungen!$B$10)</f>
        <v>39.819185</v>
      </c>
      <c r="G17362" s="21" t="str">
        <f aca="false">IF(F17362&lt;Einstellungen!$B$5,"ja","nein")</f>
        <v>nein</v>
      </c>
      <c r="H17362" s="21" t="s">
        <v>37</v>
      </c>
      <c r="I17362" s="29" t="n">
        <f aca="false">INDEX(Einstellungen!$B$27:$B$50,9)</f>
        <v>1.05</v>
      </c>
      <c r="J17362" s="29" t="n">
        <f aca="false">F17362*I17362</f>
        <v>41.81014425</v>
      </c>
    </row>
    <row r="17363" customFormat="false" ht="15" hidden="false" customHeight="false" outlineLevel="0" collapsed="false">
      <c r="A17363" s="28" t="n">
        <v>46304</v>
      </c>
      <c r="B17363" s="21" t="s">
        <v>121</v>
      </c>
      <c r="C17363" s="21" t="s">
        <v>137</v>
      </c>
      <c r="D17363" s="29" t="n">
        <v>109.392</v>
      </c>
      <c r="E17363" s="29" t="n">
        <f aca="false">D17363/10</f>
        <v>10.9392</v>
      </c>
      <c r="F17363" s="29" t="n">
        <f aca="false">(E17363+Einstellungen!$B$20)*(1+Einstellungen!$B$10)</f>
        <v>35.218288</v>
      </c>
      <c r="G17363" s="21" t="str">
        <f aca="false">IF(F17363&lt;Einstellungen!$B$5,"ja","nein")</f>
        <v>nein</v>
      </c>
      <c r="H17363" s="21" t="s">
        <v>37</v>
      </c>
      <c r="I17363" s="29" t="n">
        <f aca="false">INDEX(Einstellungen!$B$27:$B$50,10)</f>
        <v>1.05</v>
      </c>
      <c r="J17363" s="29" t="n">
        <f aca="false">F17363*I17363</f>
        <v>36.9792024</v>
      </c>
    </row>
    <row r="17364" customFormat="false" ht="15" hidden="false" customHeight="false" outlineLevel="0" collapsed="false">
      <c r="A17364" s="28" t="n">
        <v>46304</v>
      </c>
      <c r="B17364" s="21" t="s">
        <v>122</v>
      </c>
      <c r="C17364" s="21" t="s">
        <v>137</v>
      </c>
      <c r="D17364" s="29" t="n">
        <v>80.705</v>
      </c>
      <c r="E17364" s="29" t="n">
        <f aca="false">D17364/10</f>
        <v>8.0705</v>
      </c>
      <c r="F17364" s="29" t="n">
        <f aca="false">(E17364+Einstellungen!$B$20)*(1+Einstellungen!$B$10)</f>
        <v>31.804535</v>
      </c>
      <c r="G17364" s="21" t="str">
        <f aca="false">IF(F17364&lt;Einstellungen!$B$5,"ja","nein")</f>
        <v>nein</v>
      </c>
      <c r="H17364" s="21" t="s">
        <v>37</v>
      </c>
      <c r="I17364" s="29" t="n">
        <f aca="false">INDEX(Einstellungen!$B$27:$B$50,11)</f>
        <v>1.05</v>
      </c>
      <c r="J17364" s="29" t="n">
        <f aca="false">F17364*I17364</f>
        <v>33.39476175</v>
      </c>
    </row>
    <row r="17365" customFormat="false" ht="15" hidden="false" customHeight="false" outlineLevel="0" collapsed="false">
      <c r="A17365" s="28" t="n">
        <v>46304</v>
      </c>
      <c r="B17365" s="21" t="s">
        <v>123</v>
      </c>
      <c r="C17365" s="21" t="s">
        <v>137</v>
      </c>
      <c r="D17365" s="29" t="n">
        <v>21.755</v>
      </c>
      <c r="E17365" s="29" t="n">
        <f aca="false">D17365/10</f>
        <v>2.1755</v>
      </c>
      <c r="F17365" s="29" t="n">
        <f aca="false">(E17365+Einstellungen!$B$20)*(1+Einstellungen!$B$10)</f>
        <v>24.789485</v>
      </c>
      <c r="G17365" s="21" t="str">
        <f aca="false">IF(F17365&lt;Einstellungen!$B$5,"ja","nein")</f>
        <v>ja</v>
      </c>
      <c r="H17365" s="21" t="s">
        <v>37</v>
      </c>
      <c r="I17365" s="29" t="n">
        <f aca="false">INDEX(Einstellungen!$B$27:$B$50,12)</f>
        <v>1.1</v>
      </c>
      <c r="J17365" s="29" t="n">
        <f aca="false">F17365*I17365</f>
        <v>27.2684335</v>
      </c>
    </row>
    <row r="17366" customFormat="false" ht="15" hidden="false" customHeight="false" outlineLevel="0" collapsed="false">
      <c r="A17366" s="28" t="n">
        <v>46304</v>
      </c>
      <c r="B17366" s="21" t="s">
        <v>124</v>
      </c>
      <c r="C17366" s="21" t="s">
        <v>137</v>
      </c>
      <c r="D17366" s="29" t="n">
        <v>3.777</v>
      </c>
      <c r="E17366" s="29" t="n">
        <f aca="false">D17366/10</f>
        <v>0.3777</v>
      </c>
      <c r="F17366" s="29" t="n">
        <f aca="false">(E17366+Einstellungen!$B$20)*(1+Einstellungen!$B$10)</f>
        <v>22.650103</v>
      </c>
      <c r="G17366" s="21" t="str">
        <f aca="false">IF(F17366&lt;Einstellungen!$B$5,"ja","nein")</f>
        <v>ja</v>
      </c>
      <c r="H17366" s="21" t="s">
        <v>37</v>
      </c>
      <c r="I17366" s="29" t="n">
        <f aca="false">INDEX(Einstellungen!$B$27:$B$50,13)</f>
        <v>1.2</v>
      </c>
      <c r="J17366" s="29" t="n">
        <f aca="false">F17366*I17366</f>
        <v>27.1801236</v>
      </c>
    </row>
    <row r="17367" customFormat="false" ht="15" hidden="false" customHeight="false" outlineLevel="0" collapsed="false">
      <c r="A17367" s="28" t="n">
        <v>46304</v>
      </c>
      <c r="B17367" s="21" t="s">
        <v>125</v>
      </c>
      <c r="C17367" s="21" t="s">
        <v>137</v>
      </c>
      <c r="D17367" s="29" t="n">
        <v>6</v>
      </c>
      <c r="E17367" s="29" t="n">
        <f aca="false">D17367/10</f>
        <v>0.6</v>
      </c>
      <c r="F17367" s="29" t="n">
        <f aca="false">(E17367+Einstellungen!$B$20)*(1+Einstellungen!$B$10)</f>
        <v>22.91464</v>
      </c>
      <c r="G17367" s="21" t="str">
        <f aca="false">IF(F17367&lt;Einstellungen!$B$5,"ja","nein")</f>
        <v>ja</v>
      </c>
      <c r="H17367" s="21" t="s">
        <v>37</v>
      </c>
      <c r="I17367" s="29" t="n">
        <f aca="false">INDEX(Einstellungen!$B$27:$B$50,14)</f>
        <v>1.15</v>
      </c>
      <c r="J17367" s="29" t="n">
        <f aca="false">F17367*I17367</f>
        <v>26.351836</v>
      </c>
    </row>
    <row r="17368" customFormat="false" ht="15" hidden="false" customHeight="false" outlineLevel="0" collapsed="false">
      <c r="A17368" s="28" t="n">
        <v>46304</v>
      </c>
      <c r="B17368" s="21" t="s">
        <v>126</v>
      </c>
      <c r="C17368" s="21" t="s">
        <v>137</v>
      </c>
      <c r="D17368" s="29" t="n">
        <v>10.578</v>
      </c>
      <c r="E17368" s="29" t="n">
        <f aca="false">D17368/10</f>
        <v>1.0578</v>
      </c>
      <c r="F17368" s="29" t="n">
        <f aca="false">(E17368+Einstellungen!$B$20)*(1+Einstellungen!$B$10)</f>
        <v>23.459422</v>
      </c>
      <c r="G17368" s="21" t="str">
        <f aca="false">IF(F17368&lt;Einstellungen!$B$5,"ja","nein")</f>
        <v>ja</v>
      </c>
      <c r="H17368" s="21" t="s">
        <v>37</v>
      </c>
      <c r="I17368" s="29" t="n">
        <f aca="false">INDEX(Einstellungen!$B$27:$B$50,15)</f>
        <v>1</v>
      </c>
      <c r="J17368" s="29" t="n">
        <f aca="false">F17368*I17368</f>
        <v>23.459422</v>
      </c>
    </row>
    <row r="17369" customFormat="false" ht="15" hidden="false" customHeight="false" outlineLevel="0" collapsed="false">
      <c r="A17369" s="28" t="n">
        <v>46304</v>
      </c>
      <c r="B17369" s="21" t="s">
        <v>127</v>
      </c>
      <c r="C17369" s="21" t="s">
        <v>137</v>
      </c>
      <c r="D17369" s="29" t="n">
        <v>40.407</v>
      </c>
      <c r="E17369" s="29" t="n">
        <f aca="false">D17369/10</f>
        <v>4.0407</v>
      </c>
      <c r="F17369" s="29" t="n">
        <f aca="false">(E17369+Einstellungen!$B$20)*(1+Einstellungen!$B$10)</f>
        <v>27.009073</v>
      </c>
      <c r="G17369" s="21" t="str">
        <f aca="false">IF(F17369&lt;Einstellungen!$B$5,"ja","nein")</f>
        <v>ja</v>
      </c>
      <c r="H17369" s="21" t="s">
        <v>37</v>
      </c>
      <c r="I17369" s="29" t="n">
        <f aca="false">INDEX(Einstellungen!$B$27:$B$50,16)</f>
        <v>0.95</v>
      </c>
      <c r="J17369" s="29" t="n">
        <f aca="false">F17369*I17369</f>
        <v>25.65861935</v>
      </c>
    </row>
    <row r="17370" customFormat="false" ht="15" hidden="false" customHeight="false" outlineLevel="0" collapsed="false">
      <c r="A17370" s="28" t="n">
        <v>46304</v>
      </c>
      <c r="B17370" s="21" t="s">
        <v>128</v>
      </c>
      <c r="C17370" s="21" t="s">
        <v>137</v>
      </c>
      <c r="D17370" s="29" t="n">
        <v>61.928</v>
      </c>
      <c r="E17370" s="29" t="n">
        <f aca="false">D17370/10</f>
        <v>6.1928</v>
      </c>
      <c r="F17370" s="29" t="n">
        <f aca="false">(E17370+Einstellungen!$B$20)*(1+Einstellungen!$B$10)</f>
        <v>29.570072</v>
      </c>
      <c r="G17370" s="21" t="str">
        <f aca="false">IF(F17370&lt;Einstellungen!$B$5,"ja","nein")</f>
        <v>nein</v>
      </c>
      <c r="H17370" s="21" t="s">
        <v>37</v>
      </c>
      <c r="I17370" s="29" t="n">
        <f aca="false">INDEX(Einstellungen!$B$27:$B$50,17)</f>
        <v>0.95</v>
      </c>
      <c r="J17370" s="29" t="n">
        <f aca="false">F17370*I17370</f>
        <v>28.0915684</v>
      </c>
    </row>
    <row r="17371" customFormat="false" ht="15" hidden="false" customHeight="false" outlineLevel="0" collapsed="false">
      <c r="A17371" s="28" t="n">
        <v>46304</v>
      </c>
      <c r="B17371" s="21" t="s">
        <v>129</v>
      </c>
      <c r="C17371" s="21" t="s">
        <v>137</v>
      </c>
      <c r="D17371" s="29" t="n">
        <v>84.955</v>
      </c>
      <c r="E17371" s="29" t="n">
        <f aca="false">D17371/10</f>
        <v>8.4955</v>
      </c>
      <c r="F17371" s="29" t="n">
        <f aca="false">(E17371+Einstellungen!$B$20)*(1+Einstellungen!$B$10)</f>
        <v>32.310285</v>
      </c>
      <c r="G17371" s="21" t="str">
        <f aca="false">IF(F17371&lt;Einstellungen!$B$5,"ja","nein")</f>
        <v>nein</v>
      </c>
      <c r="H17371" s="21" t="s">
        <v>37</v>
      </c>
      <c r="I17371" s="29" t="n">
        <f aca="false">INDEX(Einstellungen!$B$27:$B$50,18)</f>
        <v>1.1</v>
      </c>
      <c r="J17371" s="29" t="n">
        <f aca="false">F17371*I17371</f>
        <v>35.5413135</v>
      </c>
    </row>
    <row r="17372" customFormat="false" ht="15" hidden="false" customHeight="false" outlineLevel="0" collapsed="false">
      <c r="A17372" s="28" t="n">
        <v>46304</v>
      </c>
      <c r="B17372" s="21" t="s">
        <v>130</v>
      </c>
      <c r="C17372" s="21" t="s">
        <v>137</v>
      </c>
      <c r="D17372" s="29" t="n">
        <v>106.142</v>
      </c>
      <c r="E17372" s="29" t="n">
        <f aca="false">D17372/10</f>
        <v>10.6142</v>
      </c>
      <c r="F17372" s="29" t="n">
        <f aca="false">(E17372+Einstellungen!$B$20)*(1+Einstellungen!$B$10)</f>
        <v>34.831538</v>
      </c>
      <c r="G17372" s="21" t="str">
        <f aca="false">IF(F17372&lt;Einstellungen!$B$5,"ja","nein")</f>
        <v>nein</v>
      </c>
      <c r="H17372" s="21" t="s">
        <v>37</v>
      </c>
      <c r="I17372" s="29" t="n">
        <f aca="false">INDEX(Einstellungen!$B$27:$B$50,19)</f>
        <v>1.35</v>
      </c>
      <c r="J17372" s="29" t="n">
        <f aca="false">F17372*I17372</f>
        <v>47.0225763</v>
      </c>
    </row>
    <row r="17373" customFormat="false" ht="15" hidden="false" customHeight="false" outlineLevel="0" collapsed="false">
      <c r="A17373" s="28" t="n">
        <v>46304</v>
      </c>
      <c r="B17373" s="21" t="s">
        <v>131</v>
      </c>
      <c r="C17373" s="21" t="s">
        <v>137</v>
      </c>
      <c r="D17373" s="29" t="n">
        <v>113.648</v>
      </c>
      <c r="E17373" s="29" t="n">
        <f aca="false">D17373/10</f>
        <v>11.3648</v>
      </c>
      <c r="F17373" s="29" t="n">
        <f aca="false">(E17373+Einstellungen!$B$20)*(1+Einstellungen!$B$10)</f>
        <v>35.724752</v>
      </c>
      <c r="G17373" s="21" t="str">
        <f aca="false">IF(F17373&lt;Einstellungen!$B$5,"ja","nein")</f>
        <v>nein</v>
      </c>
      <c r="H17373" s="21" t="s">
        <v>37</v>
      </c>
      <c r="I17373" s="29" t="n">
        <f aca="false">INDEX(Einstellungen!$B$27:$B$50,20)</f>
        <v>1.45</v>
      </c>
      <c r="J17373" s="29" t="n">
        <f aca="false">F17373*I17373</f>
        <v>51.8008904</v>
      </c>
    </row>
    <row r="17374" customFormat="false" ht="15" hidden="false" customHeight="false" outlineLevel="0" collapsed="false">
      <c r="A17374" s="28" t="n">
        <v>46304</v>
      </c>
      <c r="B17374" s="21" t="s">
        <v>132</v>
      </c>
      <c r="C17374" s="21" t="s">
        <v>137</v>
      </c>
      <c r="D17374" s="29" t="n">
        <v>95.333</v>
      </c>
      <c r="E17374" s="29" t="n">
        <f aca="false">D17374/10</f>
        <v>9.5333</v>
      </c>
      <c r="F17374" s="29" t="n">
        <f aca="false">(E17374+Einstellungen!$B$20)*(1+Einstellungen!$B$10)</f>
        <v>33.545267</v>
      </c>
      <c r="G17374" s="21" t="str">
        <f aca="false">IF(F17374&lt;Einstellungen!$B$5,"ja","nein")</f>
        <v>nein</v>
      </c>
      <c r="H17374" s="21" t="s">
        <v>37</v>
      </c>
      <c r="I17374" s="29" t="n">
        <f aca="false">INDEX(Einstellungen!$B$27:$B$50,21)</f>
        <v>1.4</v>
      </c>
      <c r="J17374" s="29" t="n">
        <f aca="false">F17374*I17374</f>
        <v>46.9633738</v>
      </c>
    </row>
    <row r="17375" customFormat="false" ht="15" hidden="false" customHeight="false" outlineLevel="0" collapsed="false">
      <c r="A17375" s="28" t="n">
        <v>46304</v>
      </c>
      <c r="B17375" s="21" t="s">
        <v>133</v>
      </c>
      <c r="C17375" s="21" t="s">
        <v>137</v>
      </c>
      <c r="D17375" s="29" t="n">
        <v>82.9</v>
      </c>
      <c r="E17375" s="29" t="n">
        <f aca="false">D17375/10</f>
        <v>8.29</v>
      </c>
      <c r="F17375" s="29" t="n">
        <f aca="false">(E17375+Einstellungen!$B$20)*(1+Einstellungen!$B$10)</f>
        <v>32.06574</v>
      </c>
      <c r="G17375" s="21" t="str">
        <f aca="false">IF(F17375&lt;Einstellungen!$B$5,"ja","nein")</f>
        <v>nein</v>
      </c>
      <c r="H17375" s="21" t="s">
        <v>37</v>
      </c>
      <c r="I17375" s="29" t="n">
        <f aca="false">INDEX(Einstellungen!$B$27:$B$50,22)</f>
        <v>1.25</v>
      </c>
      <c r="J17375" s="29" t="n">
        <f aca="false">F17375*I17375</f>
        <v>40.082175</v>
      </c>
    </row>
    <row r="17376" customFormat="false" ht="15" hidden="false" customHeight="false" outlineLevel="0" collapsed="false">
      <c r="A17376" s="28" t="n">
        <v>46304</v>
      </c>
      <c r="B17376" s="21" t="s">
        <v>134</v>
      </c>
      <c r="C17376" s="21" t="s">
        <v>137</v>
      </c>
      <c r="D17376" s="29" t="n">
        <v>73.123</v>
      </c>
      <c r="E17376" s="29" t="n">
        <f aca="false">D17376/10</f>
        <v>7.3123</v>
      </c>
      <c r="F17376" s="29" t="n">
        <f aca="false">(E17376+Einstellungen!$B$20)*(1+Einstellungen!$B$10)</f>
        <v>30.902277</v>
      </c>
      <c r="G17376" s="21" t="str">
        <f aca="false">IF(F17376&lt;Einstellungen!$B$5,"ja","nein")</f>
        <v>nein</v>
      </c>
      <c r="H17376" s="21" t="s">
        <v>37</v>
      </c>
      <c r="I17376" s="29" t="n">
        <f aca="false">INDEX(Einstellungen!$B$27:$B$50,23)</f>
        <v>1.05</v>
      </c>
      <c r="J17376" s="29" t="n">
        <f aca="false">F17376*I17376</f>
        <v>32.44739085</v>
      </c>
    </row>
    <row r="17377" customFormat="false" ht="15" hidden="false" customHeight="false" outlineLevel="0" collapsed="false">
      <c r="A17377" s="28" t="n">
        <v>46304</v>
      </c>
      <c r="B17377" s="21" t="s">
        <v>135</v>
      </c>
      <c r="C17377" s="21" t="s">
        <v>137</v>
      </c>
      <c r="D17377" s="29" t="n">
        <v>47.623</v>
      </c>
      <c r="E17377" s="29" t="n">
        <f aca="false">D17377/10</f>
        <v>4.7623</v>
      </c>
      <c r="F17377" s="29" t="n">
        <f aca="false">(E17377+Einstellungen!$B$20)*(1+Einstellungen!$B$10)</f>
        <v>27.867777</v>
      </c>
      <c r="G17377" s="21" t="str">
        <f aca="false">IF(F17377&lt;Einstellungen!$B$5,"ja","nein")</f>
        <v>ja</v>
      </c>
      <c r="H17377" s="21" t="s">
        <v>37</v>
      </c>
      <c r="I17377" s="29" t="n">
        <f aca="false">INDEX(Einstellungen!$B$27:$B$50,24)</f>
        <v>0.8</v>
      </c>
      <c r="J17377" s="29" t="n">
        <f aca="false">F17377*I17377</f>
        <v>22.2942216</v>
      </c>
    </row>
    <row r="17378" customFormat="false" ht="15" hidden="false" customHeight="false" outlineLevel="0" collapsed="false">
      <c r="A17378" s="28" t="n">
        <v>46305</v>
      </c>
      <c r="B17378" s="21" t="s">
        <v>111</v>
      </c>
      <c r="C17378" s="21" t="s">
        <v>138</v>
      </c>
      <c r="D17378" s="29" t="n">
        <v>16.77</v>
      </c>
      <c r="E17378" s="29" t="n">
        <f aca="false">D17378/10</f>
        <v>1.677</v>
      </c>
      <c r="F17378" s="29" t="n">
        <f aca="false">(E17378+Einstellungen!$B$20)*(1+Einstellungen!$B$10)</f>
        <v>24.19627</v>
      </c>
      <c r="G17378" s="21" t="str">
        <f aca="false">IF(F17378&lt;Einstellungen!$B$5,"ja","nein")</f>
        <v>ja</v>
      </c>
      <c r="H17378" s="21" t="s">
        <v>37</v>
      </c>
      <c r="I17378" s="29" t="n">
        <f aca="false">INDEX(Einstellungen!$B$27:$B$50,1)</f>
        <v>0.6</v>
      </c>
      <c r="J17378" s="29" t="n">
        <f aca="false">F17378*I17378</f>
        <v>14.517762</v>
      </c>
    </row>
    <row r="17379" customFormat="false" ht="15" hidden="false" customHeight="false" outlineLevel="0" collapsed="false">
      <c r="A17379" s="28" t="n">
        <v>46305</v>
      </c>
      <c r="B17379" s="21" t="s">
        <v>113</v>
      </c>
      <c r="C17379" s="21" t="s">
        <v>138</v>
      </c>
      <c r="D17379" s="29" t="n">
        <v>15.57</v>
      </c>
      <c r="E17379" s="29" t="n">
        <f aca="false">D17379/10</f>
        <v>1.557</v>
      </c>
      <c r="F17379" s="29" t="n">
        <f aca="false">(E17379+Einstellungen!$B$20)*(1+Einstellungen!$B$10)</f>
        <v>24.05347</v>
      </c>
      <c r="G17379" s="21" t="str">
        <f aca="false">IF(F17379&lt;Einstellungen!$B$5,"ja","nein")</f>
        <v>ja</v>
      </c>
      <c r="H17379" s="21" t="s">
        <v>37</v>
      </c>
      <c r="I17379" s="29" t="n">
        <f aca="false">INDEX(Einstellungen!$B$27:$B$50,2)</f>
        <v>0.5</v>
      </c>
      <c r="J17379" s="29" t="n">
        <f aca="false">F17379*I17379</f>
        <v>12.026735</v>
      </c>
    </row>
    <row r="17380" customFormat="false" ht="15" hidden="false" customHeight="false" outlineLevel="0" collapsed="false">
      <c r="A17380" s="28" t="n">
        <v>46305</v>
      </c>
      <c r="B17380" s="21" t="s">
        <v>114</v>
      </c>
      <c r="C17380" s="21" t="s">
        <v>138</v>
      </c>
      <c r="D17380" s="29" t="n">
        <v>15.497</v>
      </c>
      <c r="E17380" s="29" t="n">
        <f aca="false">D17380/10</f>
        <v>1.5497</v>
      </c>
      <c r="F17380" s="29" t="n">
        <f aca="false">(E17380+Einstellungen!$B$20)*(1+Einstellungen!$B$10)</f>
        <v>24.044783</v>
      </c>
      <c r="G17380" s="21" t="str">
        <f aca="false">IF(F17380&lt;Einstellungen!$B$5,"ja","nein")</f>
        <v>ja</v>
      </c>
      <c r="H17380" s="21" t="s">
        <v>37</v>
      </c>
      <c r="I17380" s="29" t="n">
        <f aca="false">INDEX(Einstellungen!$B$27:$B$50,3)</f>
        <v>0.45</v>
      </c>
      <c r="J17380" s="29" t="n">
        <f aca="false">F17380*I17380</f>
        <v>10.82015235</v>
      </c>
    </row>
    <row r="17381" customFormat="false" ht="15" hidden="false" customHeight="false" outlineLevel="0" collapsed="false">
      <c r="A17381" s="28" t="n">
        <v>46305</v>
      </c>
      <c r="B17381" s="21" t="s">
        <v>115</v>
      </c>
      <c r="C17381" s="21" t="s">
        <v>138</v>
      </c>
      <c r="D17381" s="29" t="n">
        <v>16.01</v>
      </c>
      <c r="E17381" s="29" t="n">
        <f aca="false">D17381/10</f>
        <v>1.601</v>
      </c>
      <c r="F17381" s="29" t="n">
        <f aca="false">(E17381+Einstellungen!$B$20)*(1+Einstellungen!$B$10)</f>
        <v>24.10583</v>
      </c>
      <c r="G17381" s="21" t="str">
        <f aca="false">IF(F17381&lt;Einstellungen!$B$5,"ja","nein")</f>
        <v>ja</v>
      </c>
      <c r="H17381" s="21" t="s">
        <v>37</v>
      </c>
      <c r="I17381" s="29" t="n">
        <f aca="false">INDEX(Einstellungen!$B$27:$B$50,4)</f>
        <v>0.45</v>
      </c>
      <c r="J17381" s="29" t="n">
        <f aca="false">F17381*I17381</f>
        <v>10.8476235</v>
      </c>
    </row>
    <row r="17382" customFormat="false" ht="15" hidden="false" customHeight="false" outlineLevel="0" collapsed="false">
      <c r="A17382" s="28" t="n">
        <v>46305</v>
      </c>
      <c r="B17382" s="21" t="s">
        <v>116</v>
      </c>
      <c r="C17382" s="21" t="s">
        <v>138</v>
      </c>
      <c r="D17382" s="29" t="n">
        <v>18.008</v>
      </c>
      <c r="E17382" s="29" t="n">
        <f aca="false">D17382/10</f>
        <v>1.8008</v>
      </c>
      <c r="F17382" s="29" t="n">
        <f aca="false">(E17382+Einstellungen!$B$20)*(1+Einstellungen!$B$10)</f>
        <v>24.343592</v>
      </c>
      <c r="G17382" s="21" t="str">
        <f aca="false">IF(F17382&lt;Einstellungen!$B$5,"ja","nein")</f>
        <v>ja</v>
      </c>
      <c r="H17382" s="21" t="s">
        <v>37</v>
      </c>
      <c r="I17382" s="29" t="n">
        <f aca="false">INDEX(Einstellungen!$B$27:$B$50,5)</f>
        <v>0.45</v>
      </c>
      <c r="J17382" s="29" t="n">
        <f aca="false">F17382*I17382</f>
        <v>10.9546164</v>
      </c>
    </row>
    <row r="17383" customFormat="false" ht="15" hidden="false" customHeight="false" outlineLevel="0" collapsed="false">
      <c r="A17383" s="28" t="n">
        <v>46305</v>
      </c>
      <c r="B17383" s="21" t="s">
        <v>117</v>
      </c>
      <c r="C17383" s="21" t="s">
        <v>138</v>
      </c>
      <c r="D17383" s="29" t="n">
        <v>15.348</v>
      </c>
      <c r="E17383" s="29" t="n">
        <f aca="false">D17383/10</f>
        <v>1.5348</v>
      </c>
      <c r="F17383" s="29" t="n">
        <f aca="false">(E17383+Einstellungen!$B$20)*(1+Einstellungen!$B$10)</f>
        <v>24.027052</v>
      </c>
      <c r="G17383" s="21" t="str">
        <f aca="false">IF(F17383&lt;Einstellungen!$B$5,"ja","nein")</f>
        <v>ja</v>
      </c>
      <c r="H17383" s="21" t="s">
        <v>37</v>
      </c>
      <c r="I17383" s="29" t="n">
        <f aca="false">INDEX(Einstellungen!$B$27:$B$50,6)</f>
        <v>0.5</v>
      </c>
      <c r="J17383" s="29" t="n">
        <f aca="false">F17383*I17383</f>
        <v>12.013526</v>
      </c>
    </row>
    <row r="17384" customFormat="false" ht="15" hidden="false" customHeight="false" outlineLevel="0" collapsed="false">
      <c r="A17384" s="28" t="n">
        <v>46305</v>
      </c>
      <c r="B17384" s="21" t="s">
        <v>118</v>
      </c>
      <c r="C17384" s="21" t="s">
        <v>138</v>
      </c>
      <c r="D17384" s="29" t="n">
        <v>23.858</v>
      </c>
      <c r="E17384" s="29" t="n">
        <f aca="false">D17384/10</f>
        <v>2.3858</v>
      </c>
      <c r="F17384" s="29" t="n">
        <f aca="false">(E17384+Einstellungen!$B$20)*(1+Einstellungen!$B$10)</f>
        <v>25.039742</v>
      </c>
      <c r="G17384" s="21" t="str">
        <f aca="false">IF(F17384&lt;Einstellungen!$B$5,"ja","nein")</f>
        <v>ja</v>
      </c>
      <c r="H17384" s="21" t="s">
        <v>37</v>
      </c>
      <c r="I17384" s="29" t="n">
        <f aca="false">INDEX(Einstellungen!$B$27:$B$50,7)</f>
        <v>0.7</v>
      </c>
      <c r="J17384" s="29" t="n">
        <f aca="false">F17384*I17384</f>
        <v>17.5278194</v>
      </c>
    </row>
    <row r="17385" customFormat="false" ht="15" hidden="false" customHeight="false" outlineLevel="0" collapsed="false">
      <c r="A17385" s="28" t="n">
        <v>46305</v>
      </c>
      <c r="B17385" s="21" t="s">
        <v>119</v>
      </c>
      <c r="C17385" s="21" t="s">
        <v>138</v>
      </c>
      <c r="D17385" s="29" t="n">
        <v>44.067</v>
      </c>
      <c r="E17385" s="29" t="n">
        <f aca="false">D17385/10</f>
        <v>4.4067</v>
      </c>
      <c r="F17385" s="29" t="n">
        <f aca="false">(E17385+Einstellungen!$B$20)*(1+Einstellungen!$B$10)</f>
        <v>27.444613</v>
      </c>
      <c r="G17385" s="21" t="str">
        <f aca="false">IF(F17385&lt;Einstellungen!$B$5,"ja","nein")</f>
        <v>ja</v>
      </c>
      <c r="H17385" s="21" t="s">
        <v>37</v>
      </c>
      <c r="I17385" s="29" t="n">
        <f aca="false">INDEX(Einstellungen!$B$27:$B$50,8)</f>
        <v>0.95</v>
      </c>
      <c r="J17385" s="29" t="n">
        <f aca="false">F17385*I17385</f>
        <v>26.07238235</v>
      </c>
    </row>
    <row r="17386" customFormat="false" ht="15" hidden="false" customHeight="false" outlineLevel="0" collapsed="false">
      <c r="A17386" s="28" t="n">
        <v>46305</v>
      </c>
      <c r="B17386" s="21" t="s">
        <v>120</v>
      </c>
      <c r="C17386" s="21" t="s">
        <v>138</v>
      </c>
      <c r="D17386" s="29" t="n">
        <v>56.06</v>
      </c>
      <c r="E17386" s="29" t="n">
        <f aca="false">D17386/10</f>
        <v>5.606</v>
      </c>
      <c r="F17386" s="29" t="n">
        <f aca="false">(E17386+Einstellungen!$B$20)*(1+Einstellungen!$B$10)</f>
        <v>28.87178</v>
      </c>
      <c r="G17386" s="21" t="str">
        <f aca="false">IF(F17386&lt;Einstellungen!$B$5,"ja","nein")</f>
        <v>ja</v>
      </c>
      <c r="H17386" s="21" t="s">
        <v>37</v>
      </c>
      <c r="I17386" s="29" t="n">
        <f aca="false">INDEX(Einstellungen!$B$27:$B$50,9)</f>
        <v>1.05</v>
      </c>
      <c r="J17386" s="29" t="n">
        <f aca="false">F17386*I17386</f>
        <v>30.315369</v>
      </c>
    </row>
    <row r="17387" customFormat="false" ht="15" hidden="false" customHeight="false" outlineLevel="0" collapsed="false">
      <c r="A17387" s="28" t="n">
        <v>46305</v>
      </c>
      <c r="B17387" s="21" t="s">
        <v>121</v>
      </c>
      <c r="C17387" s="21" t="s">
        <v>138</v>
      </c>
      <c r="D17387" s="29" t="n">
        <v>45.552</v>
      </c>
      <c r="E17387" s="29" t="n">
        <f aca="false">D17387/10</f>
        <v>4.5552</v>
      </c>
      <c r="F17387" s="29" t="n">
        <f aca="false">(E17387+Einstellungen!$B$20)*(1+Einstellungen!$B$10)</f>
        <v>27.621328</v>
      </c>
      <c r="G17387" s="21" t="str">
        <f aca="false">IF(F17387&lt;Einstellungen!$B$5,"ja","nein")</f>
        <v>ja</v>
      </c>
      <c r="H17387" s="21" t="s">
        <v>37</v>
      </c>
      <c r="I17387" s="29" t="n">
        <f aca="false">INDEX(Einstellungen!$B$27:$B$50,10)</f>
        <v>1.05</v>
      </c>
      <c r="J17387" s="29" t="n">
        <f aca="false">F17387*I17387</f>
        <v>29.0023944</v>
      </c>
    </row>
    <row r="17388" customFormat="false" ht="15" hidden="false" customHeight="false" outlineLevel="0" collapsed="false">
      <c r="A17388" s="28" t="n">
        <v>46305</v>
      </c>
      <c r="B17388" s="21" t="s">
        <v>122</v>
      </c>
      <c r="C17388" s="21" t="s">
        <v>138</v>
      </c>
      <c r="D17388" s="29" t="n">
        <v>25.088</v>
      </c>
      <c r="E17388" s="29" t="n">
        <f aca="false">D17388/10</f>
        <v>2.5088</v>
      </c>
      <c r="F17388" s="29" t="n">
        <f aca="false">(E17388+Einstellungen!$B$20)*(1+Einstellungen!$B$10)</f>
        <v>25.186112</v>
      </c>
      <c r="G17388" s="21" t="str">
        <f aca="false">IF(F17388&lt;Einstellungen!$B$5,"ja","nein")</f>
        <v>ja</v>
      </c>
      <c r="H17388" s="21" t="s">
        <v>37</v>
      </c>
      <c r="I17388" s="29" t="n">
        <f aca="false">INDEX(Einstellungen!$B$27:$B$50,11)</f>
        <v>1.05</v>
      </c>
      <c r="J17388" s="29" t="n">
        <f aca="false">F17388*I17388</f>
        <v>26.4454176</v>
      </c>
    </row>
    <row r="17389" customFormat="false" ht="15" hidden="false" customHeight="false" outlineLevel="0" collapsed="false">
      <c r="A17389" s="28" t="n">
        <v>46305</v>
      </c>
      <c r="B17389" s="21" t="s">
        <v>123</v>
      </c>
      <c r="C17389" s="21" t="s">
        <v>138</v>
      </c>
      <c r="D17389" s="29" t="n">
        <v>6</v>
      </c>
      <c r="E17389" s="29" t="n">
        <f aca="false">D17389/10</f>
        <v>0.6</v>
      </c>
      <c r="F17389" s="29" t="n">
        <f aca="false">(E17389+Einstellungen!$B$20)*(1+Einstellungen!$B$10)</f>
        <v>22.91464</v>
      </c>
      <c r="G17389" s="21" t="str">
        <f aca="false">IF(F17389&lt;Einstellungen!$B$5,"ja","nein")</f>
        <v>ja</v>
      </c>
      <c r="H17389" s="21" t="s">
        <v>37</v>
      </c>
      <c r="I17389" s="29" t="n">
        <f aca="false">INDEX(Einstellungen!$B$27:$B$50,12)</f>
        <v>1.1</v>
      </c>
      <c r="J17389" s="29" t="n">
        <f aca="false">F17389*I17389</f>
        <v>25.206104</v>
      </c>
    </row>
    <row r="17390" customFormat="false" ht="15" hidden="false" customHeight="false" outlineLevel="0" collapsed="false">
      <c r="A17390" s="28" t="n">
        <v>46305</v>
      </c>
      <c r="B17390" s="21" t="s">
        <v>124</v>
      </c>
      <c r="C17390" s="21" t="s">
        <v>138</v>
      </c>
      <c r="D17390" s="29" t="n">
        <v>0.562</v>
      </c>
      <c r="E17390" s="29" t="n">
        <f aca="false">D17390/10</f>
        <v>0.0562</v>
      </c>
      <c r="F17390" s="29" t="n">
        <f aca="false">(E17390+Einstellungen!$B$20)*(1+Einstellungen!$B$10)</f>
        <v>22.267518</v>
      </c>
      <c r="G17390" s="21" t="str">
        <f aca="false">IF(F17390&lt;Einstellungen!$B$5,"ja","nein")</f>
        <v>ja</v>
      </c>
      <c r="H17390" s="21" t="s">
        <v>37</v>
      </c>
      <c r="I17390" s="29" t="n">
        <f aca="false">INDEX(Einstellungen!$B$27:$B$50,13)</f>
        <v>1.2</v>
      </c>
      <c r="J17390" s="29" t="n">
        <f aca="false">F17390*I17390</f>
        <v>26.7210216</v>
      </c>
    </row>
    <row r="17391" customFormat="false" ht="15" hidden="false" customHeight="false" outlineLevel="0" collapsed="false">
      <c r="A17391" s="28" t="n">
        <v>46305</v>
      </c>
      <c r="B17391" s="21" t="s">
        <v>125</v>
      </c>
      <c r="C17391" s="21" t="s">
        <v>138</v>
      </c>
      <c r="D17391" s="29" t="n">
        <v>0</v>
      </c>
      <c r="E17391" s="29" t="n">
        <f aca="false">D17391/10</f>
        <v>0</v>
      </c>
      <c r="F17391" s="29" t="n">
        <f aca="false">(E17391+Einstellungen!$B$20)*(1+Einstellungen!$B$10)</f>
        <v>22.20064</v>
      </c>
      <c r="G17391" s="21" t="str">
        <f aca="false">IF(F17391&lt;Einstellungen!$B$5,"ja","nein")</f>
        <v>ja</v>
      </c>
      <c r="H17391" s="21" t="s">
        <v>37</v>
      </c>
      <c r="I17391" s="29" t="n">
        <f aca="false">INDEX(Einstellungen!$B$27:$B$50,14)</f>
        <v>1.15</v>
      </c>
      <c r="J17391" s="29" t="n">
        <f aca="false">F17391*I17391</f>
        <v>25.530736</v>
      </c>
    </row>
    <row r="17392" customFormat="false" ht="15" hidden="false" customHeight="false" outlineLevel="0" collapsed="false">
      <c r="A17392" s="28" t="n">
        <v>46305</v>
      </c>
      <c r="B17392" s="21" t="s">
        <v>126</v>
      </c>
      <c r="C17392" s="21" t="s">
        <v>138</v>
      </c>
      <c r="D17392" s="29" t="n">
        <v>0</v>
      </c>
      <c r="E17392" s="29" t="n">
        <f aca="false">D17392/10</f>
        <v>0</v>
      </c>
      <c r="F17392" s="29" t="n">
        <f aca="false">(E17392+Einstellungen!$B$20)*(1+Einstellungen!$B$10)</f>
        <v>22.20064</v>
      </c>
      <c r="G17392" s="21" t="str">
        <f aca="false">IF(F17392&lt;Einstellungen!$B$5,"ja","nein")</f>
        <v>ja</v>
      </c>
      <c r="H17392" s="21" t="s">
        <v>37</v>
      </c>
      <c r="I17392" s="29" t="n">
        <f aca="false">INDEX(Einstellungen!$B$27:$B$50,15)</f>
        <v>1</v>
      </c>
      <c r="J17392" s="29" t="n">
        <f aca="false">F17392*I17392</f>
        <v>22.20064</v>
      </c>
    </row>
    <row r="17393" customFormat="false" ht="15" hidden="false" customHeight="false" outlineLevel="0" collapsed="false">
      <c r="A17393" s="28" t="n">
        <v>46305</v>
      </c>
      <c r="B17393" s="21" t="s">
        <v>127</v>
      </c>
      <c r="C17393" s="21" t="s">
        <v>138</v>
      </c>
      <c r="D17393" s="29" t="n">
        <v>0</v>
      </c>
      <c r="E17393" s="29" t="n">
        <f aca="false">D17393/10</f>
        <v>0</v>
      </c>
      <c r="F17393" s="29" t="n">
        <f aca="false">(E17393+Einstellungen!$B$20)*(1+Einstellungen!$B$10)</f>
        <v>22.20064</v>
      </c>
      <c r="G17393" s="21" t="str">
        <f aca="false">IF(F17393&lt;Einstellungen!$B$5,"ja","nein")</f>
        <v>ja</v>
      </c>
      <c r="H17393" s="21" t="s">
        <v>37</v>
      </c>
      <c r="I17393" s="29" t="n">
        <f aca="false">INDEX(Einstellungen!$B$27:$B$50,16)</f>
        <v>0.95</v>
      </c>
      <c r="J17393" s="29" t="n">
        <f aca="false">F17393*I17393</f>
        <v>21.090608</v>
      </c>
    </row>
    <row r="17394" customFormat="false" ht="15" hidden="false" customHeight="false" outlineLevel="0" collapsed="false">
      <c r="A17394" s="28" t="n">
        <v>46305</v>
      </c>
      <c r="B17394" s="21" t="s">
        <v>128</v>
      </c>
      <c r="C17394" s="21" t="s">
        <v>138</v>
      </c>
      <c r="D17394" s="29" t="n">
        <v>14.43</v>
      </c>
      <c r="E17394" s="29" t="n">
        <f aca="false">D17394/10</f>
        <v>1.443</v>
      </c>
      <c r="F17394" s="29" t="n">
        <f aca="false">(E17394+Einstellungen!$B$20)*(1+Einstellungen!$B$10)</f>
        <v>23.91781</v>
      </c>
      <c r="G17394" s="21" t="str">
        <f aca="false">IF(F17394&lt;Einstellungen!$B$5,"ja","nein")</f>
        <v>ja</v>
      </c>
      <c r="H17394" s="21" t="s">
        <v>37</v>
      </c>
      <c r="I17394" s="29" t="n">
        <f aca="false">INDEX(Einstellungen!$B$27:$B$50,17)</f>
        <v>0.95</v>
      </c>
      <c r="J17394" s="29" t="n">
        <f aca="false">F17394*I17394</f>
        <v>22.7219195</v>
      </c>
    </row>
    <row r="17395" customFormat="false" ht="15" hidden="false" customHeight="false" outlineLevel="0" collapsed="false">
      <c r="A17395" s="28" t="n">
        <v>46305</v>
      </c>
      <c r="B17395" s="21" t="s">
        <v>129</v>
      </c>
      <c r="C17395" s="21" t="s">
        <v>138</v>
      </c>
      <c r="D17395" s="29" t="n">
        <v>92.007</v>
      </c>
      <c r="E17395" s="29" t="n">
        <f aca="false">D17395/10</f>
        <v>9.2007</v>
      </c>
      <c r="F17395" s="29" t="n">
        <f aca="false">(E17395+Einstellungen!$B$20)*(1+Einstellungen!$B$10)</f>
        <v>33.149473</v>
      </c>
      <c r="G17395" s="21" t="str">
        <f aca="false">IF(F17395&lt;Einstellungen!$B$5,"ja","nein")</f>
        <v>nein</v>
      </c>
      <c r="H17395" s="21" t="s">
        <v>37</v>
      </c>
      <c r="I17395" s="29" t="n">
        <f aca="false">INDEX(Einstellungen!$B$27:$B$50,18)</f>
        <v>1.1</v>
      </c>
      <c r="J17395" s="29" t="n">
        <f aca="false">F17395*I17395</f>
        <v>36.4644203</v>
      </c>
    </row>
    <row r="17396" customFormat="false" ht="15" hidden="false" customHeight="false" outlineLevel="0" collapsed="false">
      <c r="A17396" s="28" t="n">
        <v>46305</v>
      </c>
      <c r="B17396" s="21" t="s">
        <v>130</v>
      </c>
      <c r="C17396" s="21" t="s">
        <v>138</v>
      </c>
      <c r="D17396" s="29" t="n">
        <v>138.76</v>
      </c>
      <c r="E17396" s="29" t="n">
        <f aca="false">D17396/10</f>
        <v>13.876</v>
      </c>
      <c r="F17396" s="29" t="n">
        <f aca="false">(E17396+Einstellungen!$B$20)*(1+Einstellungen!$B$10)</f>
        <v>38.71308</v>
      </c>
      <c r="G17396" s="21" t="str">
        <f aca="false">IF(F17396&lt;Einstellungen!$B$5,"ja","nein")</f>
        <v>nein</v>
      </c>
      <c r="H17396" s="21" t="s">
        <v>37</v>
      </c>
      <c r="I17396" s="29" t="n">
        <f aca="false">INDEX(Einstellungen!$B$27:$B$50,19)</f>
        <v>1.35</v>
      </c>
      <c r="J17396" s="29" t="n">
        <f aca="false">F17396*I17396</f>
        <v>52.262658</v>
      </c>
    </row>
    <row r="17397" customFormat="false" ht="15" hidden="false" customHeight="false" outlineLevel="0" collapsed="false">
      <c r="A17397" s="28" t="n">
        <v>46305</v>
      </c>
      <c r="B17397" s="21" t="s">
        <v>131</v>
      </c>
      <c r="C17397" s="21" t="s">
        <v>138</v>
      </c>
      <c r="D17397" s="29" t="n">
        <v>167.64</v>
      </c>
      <c r="E17397" s="29" t="n">
        <f aca="false">D17397/10</f>
        <v>16.764</v>
      </c>
      <c r="F17397" s="29" t="n">
        <f aca="false">(E17397+Einstellungen!$B$20)*(1+Einstellungen!$B$10)</f>
        <v>42.1498</v>
      </c>
      <c r="G17397" s="21" t="str">
        <f aca="false">IF(F17397&lt;Einstellungen!$B$5,"ja","nein")</f>
        <v>nein</v>
      </c>
      <c r="H17397" s="21" t="s">
        <v>37</v>
      </c>
      <c r="I17397" s="29" t="n">
        <f aca="false">INDEX(Einstellungen!$B$27:$B$50,20)</f>
        <v>1.45</v>
      </c>
      <c r="J17397" s="29" t="n">
        <f aca="false">F17397*I17397</f>
        <v>61.11721</v>
      </c>
    </row>
    <row r="17398" customFormat="false" ht="15" hidden="false" customHeight="false" outlineLevel="0" collapsed="false">
      <c r="A17398" s="28" t="n">
        <v>46305</v>
      </c>
      <c r="B17398" s="21" t="s">
        <v>132</v>
      </c>
      <c r="C17398" s="21" t="s">
        <v>138</v>
      </c>
      <c r="D17398" s="29" t="n">
        <v>144.84</v>
      </c>
      <c r="E17398" s="29" t="n">
        <f aca="false">D17398/10</f>
        <v>14.484</v>
      </c>
      <c r="F17398" s="29" t="n">
        <f aca="false">(E17398+Einstellungen!$B$20)*(1+Einstellungen!$B$10)</f>
        <v>39.4366</v>
      </c>
      <c r="G17398" s="21" t="str">
        <f aca="false">IF(F17398&lt;Einstellungen!$B$5,"ja","nein")</f>
        <v>nein</v>
      </c>
      <c r="H17398" s="21" t="s">
        <v>37</v>
      </c>
      <c r="I17398" s="29" t="n">
        <f aca="false">INDEX(Einstellungen!$B$27:$B$50,21)</f>
        <v>1.4</v>
      </c>
      <c r="J17398" s="29" t="n">
        <f aca="false">F17398*I17398</f>
        <v>55.21124</v>
      </c>
    </row>
    <row r="17399" customFormat="false" ht="15" hidden="false" customHeight="false" outlineLevel="0" collapsed="false">
      <c r="A17399" s="28" t="n">
        <v>46305</v>
      </c>
      <c r="B17399" s="21" t="s">
        <v>133</v>
      </c>
      <c r="C17399" s="21" t="s">
        <v>138</v>
      </c>
      <c r="D17399" s="29" t="n">
        <v>125.588</v>
      </c>
      <c r="E17399" s="29" t="n">
        <f aca="false">D17399/10</f>
        <v>12.5588</v>
      </c>
      <c r="F17399" s="29" t="n">
        <f aca="false">(E17399+Einstellungen!$B$20)*(1+Einstellungen!$B$10)</f>
        <v>37.145612</v>
      </c>
      <c r="G17399" s="21" t="str">
        <f aca="false">IF(F17399&lt;Einstellungen!$B$5,"ja","nein")</f>
        <v>nein</v>
      </c>
      <c r="H17399" s="21" t="s">
        <v>37</v>
      </c>
      <c r="I17399" s="29" t="n">
        <f aca="false">INDEX(Einstellungen!$B$27:$B$50,22)</f>
        <v>1.25</v>
      </c>
      <c r="J17399" s="29" t="n">
        <f aca="false">F17399*I17399</f>
        <v>46.432015</v>
      </c>
    </row>
    <row r="17400" customFormat="false" ht="15" hidden="false" customHeight="false" outlineLevel="0" collapsed="false">
      <c r="A17400" s="28" t="n">
        <v>46305</v>
      </c>
      <c r="B17400" s="21" t="s">
        <v>134</v>
      </c>
      <c r="C17400" s="21" t="s">
        <v>138</v>
      </c>
      <c r="D17400" s="29" t="n">
        <v>127.22</v>
      </c>
      <c r="E17400" s="29" t="n">
        <f aca="false">D17400/10</f>
        <v>12.722</v>
      </c>
      <c r="F17400" s="29" t="n">
        <f aca="false">(E17400+Einstellungen!$B$20)*(1+Einstellungen!$B$10)</f>
        <v>37.33982</v>
      </c>
      <c r="G17400" s="21" t="str">
        <f aca="false">IF(F17400&lt;Einstellungen!$B$5,"ja","nein")</f>
        <v>nein</v>
      </c>
      <c r="H17400" s="21" t="s">
        <v>37</v>
      </c>
      <c r="I17400" s="29" t="n">
        <f aca="false">INDEX(Einstellungen!$B$27:$B$50,23)</f>
        <v>1.05</v>
      </c>
      <c r="J17400" s="29" t="n">
        <f aca="false">F17400*I17400</f>
        <v>39.206811</v>
      </c>
    </row>
    <row r="17401" customFormat="false" ht="15" hidden="false" customHeight="false" outlineLevel="0" collapsed="false">
      <c r="A17401" s="28" t="n">
        <v>46305</v>
      </c>
      <c r="B17401" s="21" t="s">
        <v>135</v>
      </c>
      <c r="C17401" s="21" t="s">
        <v>138</v>
      </c>
      <c r="D17401" s="29" t="n">
        <v>116.977</v>
      </c>
      <c r="E17401" s="29" t="n">
        <f aca="false">D17401/10</f>
        <v>11.6977</v>
      </c>
      <c r="F17401" s="29" t="n">
        <f aca="false">(E17401+Einstellungen!$B$20)*(1+Einstellungen!$B$10)</f>
        <v>36.120903</v>
      </c>
      <c r="G17401" s="21" t="str">
        <f aca="false">IF(F17401&lt;Einstellungen!$B$5,"ja","nein")</f>
        <v>nein</v>
      </c>
      <c r="H17401" s="21" t="s">
        <v>37</v>
      </c>
      <c r="I17401" s="29" t="n">
        <f aca="false">INDEX(Einstellungen!$B$27:$B$50,24)</f>
        <v>0.8</v>
      </c>
      <c r="J17401" s="29" t="n">
        <f aca="false">F17401*I17401</f>
        <v>28.8967224</v>
      </c>
    </row>
    <row r="17402" customFormat="false" ht="15" hidden="false" customHeight="false" outlineLevel="0" collapsed="false">
      <c r="A17402" s="28" t="n">
        <v>46306</v>
      </c>
      <c r="B17402" s="21" t="s">
        <v>111</v>
      </c>
      <c r="C17402" s="21" t="s">
        <v>139</v>
      </c>
      <c r="D17402" s="29" t="n">
        <v>115.073</v>
      </c>
      <c r="E17402" s="29" t="n">
        <f aca="false">D17402/10</f>
        <v>11.5073</v>
      </c>
      <c r="F17402" s="29" t="n">
        <f aca="false">(E17402+Einstellungen!$B$20)*(1+Einstellungen!$B$10)</f>
        <v>35.894327</v>
      </c>
      <c r="G17402" s="21" t="str">
        <f aca="false">IF(F17402&lt;Einstellungen!$B$5,"ja","nein")</f>
        <v>nein</v>
      </c>
      <c r="H17402" s="21" t="s">
        <v>37</v>
      </c>
      <c r="I17402" s="29" t="n">
        <f aca="false">INDEX(Einstellungen!$B$27:$B$50,1)</f>
        <v>0.6</v>
      </c>
      <c r="J17402" s="29" t="n">
        <f aca="false">F17402*I17402</f>
        <v>21.5365962</v>
      </c>
    </row>
    <row r="17403" customFormat="false" ht="15" hidden="false" customHeight="false" outlineLevel="0" collapsed="false">
      <c r="A17403" s="28" t="n">
        <v>46306</v>
      </c>
      <c r="B17403" s="21" t="s">
        <v>113</v>
      </c>
      <c r="C17403" s="21" t="s">
        <v>139</v>
      </c>
      <c r="D17403" s="29" t="n">
        <v>104.047</v>
      </c>
      <c r="E17403" s="29" t="n">
        <f aca="false">D17403/10</f>
        <v>10.4047</v>
      </c>
      <c r="F17403" s="29" t="n">
        <f aca="false">(E17403+Einstellungen!$B$20)*(1+Einstellungen!$B$10)</f>
        <v>34.582233</v>
      </c>
      <c r="G17403" s="21" t="str">
        <f aca="false">IF(F17403&lt;Einstellungen!$B$5,"ja","nein")</f>
        <v>nein</v>
      </c>
      <c r="H17403" s="21" t="s">
        <v>37</v>
      </c>
      <c r="I17403" s="29" t="n">
        <f aca="false">INDEX(Einstellungen!$B$27:$B$50,2)</f>
        <v>0.5</v>
      </c>
      <c r="J17403" s="29" t="n">
        <f aca="false">F17403*I17403</f>
        <v>17.2911165</v>
      </c>
    </row>
    <row r="17404" customFormat="false" ht="15" hidden="false" customHeight="false" outlineLevel="0" collapsed="false">
      <c r="A17404" s="28" t="n">
        <v>46306</v>
      </c>
      <c r="B17404" s="21" t="s">
        <v>114</v>
      </c>
      <c r="C17404" s="21" t="s">
        <v>139</v>
      </c>
      <c r="D17404" s="29" t="n">
        <v>100.85</v>
      </c>
      <c r="E17404" s="29" t="n">
        <f aca="false">D17404/10</f>
        <v>10.085</v>
      </c>
      <c r="F17404" s="29" t="n">
        <f aca="false">(E17404+Einstellungen!$B$20)*(1+Einstellungen!$B$10)</f>
        <v>34.20179</v>
      </c>
      <c r="G17404" s="21" t="str">
        <f aca="false">IF(F17404&lt;Einstellungen!$B$5,"ja","nein")</f>
        <v>nein</v>
      </c>
      <c r="H17404" s="21" t="s">
        <v>37</v>
      </c>
      <c r="I17404" s="29" t="n">
        <f aca="false">INDEX(Einstellungen!$B$27:$B$50,3)</f>
        <v>0.45</v>
      </c>
      <c r="J17404" s="29" t="n">
        <f aca="false">F17404*I17404</f>
        <v>15.3908055</v>
      </c>
    </row>
    <row r="17405" customFormat="false" ht="15" hidden="false" customHeight="false" outlineLevel="0" collapsed="false">
      <c r="A17405" s="28" t="n">
        <v>46306</v>
      </c>
      <c r="B17405" s="21" t="s">
        <v>115</v>
      </c>
      <c r="C17405" s="21" t="s">
        <v>139</v>
      </c>
      <c r="D17405" s="29" t="n">
        <v>99.97</v>
      </c>
      <c r="E17405" s="29" t="n">
        <f aca="false">D17405/10</f>
        <v>9.997</v>
      </c>
      <c r="F17405" s="29" t="n">
        <f aca="false">(E17405+Einstellungen!$B$20)*(1+Einstellungen!$B$10)</f>
        <v>34.09707</v>
      </c>
      <c r="G17405" s="21" t="str">
        <f aca="false">IF(F17405&lt;Einstellungen!$B$5,"ja","nein")</f>
        <v>nein</v>
      </c>
      <c r="H17405" s="21" t="s">
        <v>37</v>
      </c>
      <c r="I17405" s="29" t="n">
        <f aca="false">INDEX(Einstellungen!$B$27:$B$50,4)</f>
        <v>0.45</v>
      </c>
      <c r="J17405" s="29" t="n">
        <f aca="false">F17405*I17405</f>
        <v>15.3436815</v>
      </c>
    </row>
    <row r="17406" customFormat="false" ht="15" hidden="false" customHeight="false" outlineLevel="0" collapsed="false">
      <c r="A17406" s="28" t="n">
        <v>46306</v>
      </c>
      <c r="B17406" s="21" t="s">
        <v>116</v>
      </c>
      <c r="C17406" s="21" t="s">
        <v>139</v>
      </c>
      <c r="D17406" s="29" t="n">
        <v>102.545</v>
      </c>
      <c r="E17406" s="29" t="n">
        <f aca="false">D17406/10</f>
        <v>10.2545</v>
      </c>
      <c r="F17406" s="29" t="n">
        <f aca="false">(E17406+Einstellungen!$B$20)*(1+Einstellungen!$B$10)</f>
        <v>34.403495</v>
      </c>
      <c r="G17406" s="21" t="str">
        <f aca="false">IF(F17406&lt;Einstellungen!$B$5,"ja","nein")</f>
        <v>nein</v>
      </c>
      <c r="H17406" s="21" t="s">
        <v>37</v>
      </c>
      <c r="I17406" s="29" t="n">
        <f aca="false">INDEX(Einstellungen!$B$27:$B$50,5)</f>
        <v>0.45</v>
      </c>
      <c r="J17406" s="29" t="n">
        <f aca="false">F17406*I17406</f>
        <v>15.48157275</v>
      </c>
    </row>
    <row r="17407" customFormat="false" ht="15" hidden="false" customHeight="false" outlineLevel="0" collapsed="false">
      <c r="A17407" s="28" t="n">
        <v>46306</v>
      </c>
      <c r="B17407" s="21" t="s">
        <v>117</v>
      </c>
      <c r="C17407" s="21" t="s">
        <v>139</v>
      </c>
      <c r="D17407" s="29" t="n">
        <v>101.14</v>
      </c>
      <c r="E17407" s="29" t="n">
        <f aca="false">D17407/10</f>
        <v>10.114</v>
      </c>
      <c r="F17407" s="29" t="n">
        <f aca="false">(E17407+Einstellungen!$B$20)*(1+Einstellungen!$B$10)</f>
        <v>34.2363</v>
      </c>
      <c r="G17407" s="21" t="str">
        <f aca="false">IF(F17407&lt;Einstellungen!$B$5,"ja","nein")</f>
        <v>nein</v>
      </c>
      <c r="H17407" s="21" t="s">
        <v>37</v>
      </c>
      <c r="I17407" s="29" t="n">
        <f aca="false">INDEX(Einstellungen!$B$27:$B$50,6)</f>
        <v>0.5</v>
      </c>
      <c r="J17407" s="29" t="n">
        <f aca="false">F17407*I17407</f>
        <v>17.11815</v>
      </c>
    </row>
    <row r="17408" customFormat="false" ht="15" hidden="false" customHeight="false" outlineLevel="0" collapsed="false">
      <c r="A17408" s="28" t="n">
        <v>46306</v>
      </c>
      <c r="B17408" s="21" t="s">
        <v>118</v>
      </c>
      <c r="C17408" s="21" t="s">
        <v>139</v>
      </c>
      <c r="D17408" s="29" t="n">
        <v>105.5</v>
      </c>
      <c r="E17408" s="29" t="n">
        <f aca="false">D17408/10</f>
        <v>10.55</v>
      </c>
      <c r="F17408" s="29" t="n">
        <f aca="false">(E17408+Einstellungen!$B$20)*(1+Einstellungen!$B$10)</f>
        <v>34.75514</v>
      </c>
      <c r="G17408" s="21" t="str">
        <f aca="false">IF(F17408&lt;Einstellungen!$B$5,"ja","nein")</f>
        <v>nein</v>
      </c>
      <c r="H17408" s="21" t="s">
        <v>37</v>
      </c>
      <c r="I17408" s="29" t="n">
        <f aca="false">INDEX(Einstellungen!$B$27:$B$50,7)</f>
        <v>0.7</v>
      </c>
      <c r="J17408" s="29" t="n">
        <f aca="false">F17408*I17408</f>
        <v>24.328598</v>
      </c>
    </row>
    <row r="17409" customFormat="false" ht="15" hidden="false" customHeight="false" outlineLevel="0" collapsed="false">
      <c r="A17409" s="28" t="n">
        <v>46306</v>
      </c>
      <c r="B17409" s="21" t="s">
        <v>119</v>
      </c>
      <c r="C17409" s="21" t="s">
        <v>139</v>
      </c>
      <c r="D17409" s="29" t="n">
        <v>123.493</v>
      </c>
      <c r="E17409" s="29" t="n">
        <f aca="false">D17409/10</f>
        <v>12.3493</v>
      </c>
      <c r="F17409" s="29" t="n">
        <f aca="false">(E17409+Einstellungen!$B$20)*(1+Einstellungen!$B$10)</f>
        <v>36.896307</v>
      </c>
      <c r="G17409" s="21" t="str">
        <f aca="false">IF(F17409&lt;Einstellungen!$B$5,"ja","nein")</f>
        <v>nein</v>
      </c>
      <c r="H17409" s="21" t="s">
        <v>37</v>
      </c>
      <c r="I17409" s="29" t="n">
        <f aca="false">INDEX(Einstellungen!$B$27:$B$50,8)</f>
        <v>0.95</v>
      </c>
      <c r="J17409" s="29" t="n">
        <f aca="false">F17409*I17409</f>
        <v>35.05149165</v>
      </c>
    </row>
    <row r="17410" customFormat="false" ht="15" hidden="false" customHeight="false" outlineLevel="0" collapsed="false">
      <c r="A17410" s="28" t="n">
        <v>46306</v>
      </c>
      <c r="B17410" s="21" t="s">
        <v>120</v>
      </c>
      <c r="C17410" s="21" t="s">
        <v>139</v>
      </c>
      <c r="D17410" s="29" t="n">
        <v>135.343</v>
      </c>
      <c r="E17410" s="29" t="n">
        <f aca="false">D17410/10</f>
        <v>13.5343</v>
      </c>
      <c r="F17410" s="29" t="n">
        <f aca="false">(E17410+Einstellungen!$B$20)*(1+Einstellungen!$B$10)</f>
        <v>38.306457</v>
      </c>
      <c r="G17410" s="21" t="str">
        <f aca="false">IF(F17410&lt;Einstellungen!$B$5,"ja","nein")</f>
        <v>nein</v>
      </c>
      <c r="H17410" s="21" t="s">
        <v>37</v>
      </c>
      <c r="I17410" s="29" t="n">
        <f aca="false">INDEX(Einstellungen!$B$27:$B$50,9)</f>
        <v>1.05</v>
      </c>
      <c r="J17410" s="29" t="n">
        <f aca="false">F17410*I17410</f>
        <v>40.22177985</v>
      </c>
    </row>
    <row r="17411" customFormat="false" ht="15" hidden="false" customHeight="false" outlineLevel="0" collapsed="false">
      <c r="A17411" s="28" t="n">
        <v>46306</v>
      </c>
      <c r="B17411" s="21" t="s">
        <v>121</v>
      </c>
      <c r="C17411" s="21" t="s">
        <v>139</v>
      </c>
      <c r="D17411" s="29" t="n">
        <v>106.615</v>
      </c>
      <c r="E17411" s="29" t="n">
        <f aca="false">D17411/10</f>
        <v>10.6615</v>
      </c>
      <c r="F17411" s="29" t="n">
        <f aca="false">(E17411+Einstellungen!$B$20)*(1+Einstellungen!$B$10)</f>
        <v>34.887825</v>
      </c>
      <c r="G17411" s="21" t="str">
        <f aca="false">IF(F17411&lt;Einstellungen!$B$5,"ja","nein")</f>
        <v>nein</v>
      </c>
      <c r="H17411" s="21" t="s">
        <v>37</v>
      </c>
      <c r="I17411" s="29" t="n">
        <f aca="false">INDEX(Einstellungen!$B$27:$B$50,10)</f>
        <v>1.05</v>
      </c>
      <c r="J17411" s="29" t="n">
        <f aca="false">F17411*I17411</f>
        <v>36.63221625</v>
      </c>
    </row>
    <row r="17412" customFormat="false" ht="15" hidden="false" customHeight="false" outlineLevel="0" collapsed="false">
      <c r="A17412" s="28" t="n">
        <v>46306</v>
      </c>
      <c r="B17412" s="21" t="s">
        <v>122</v>
      </c>
      <c r="C17412" s="21" t="s">
        <v>139</v>
      </c>
      <c r="D17412" s="29" t="n">
        <v>76.023</v>
      </c>
      <c r="E17412" s="29" t="n">
        <f aca="false">D17412/10</f>
        <v>7.6023</v>
      </c>
      <c r="F17412" s="29" t="n">
        <f aca="false">(E17412+Einstellungen!$B$20)*(1+Einstellungen!$B$10)</f>
        <v>31.247377</v>
      </c>
      <c r="G17412" s="21" t="str">
        <f aca="false">IF(F17412&lt;Einstellungen!$B$5,"ja","nein")</f>
        <v>nein</v>
      </c>
      <c r="H17412" s="21" t="s">
        <v>37</v>
      </c>
      <c r="I17412" s="29" t="n">
        <f aca="false">INDEX(Einstellungen!$B$27:$B$50,11)</f>
        <v>1.05</v>
      </c>
      <c r="J17412" s="29" t="n">
        <f aca="false">F17412*I17412</f>
        <v>32.80974585</v>
      </c>
    </row>
    <row r="17413" customFormat="false" ht="15" hidden="false" customHeight="false" outlineLevel="0" collapsed="false">
      <c r="A17413" s="28" t="n">
        <v>46306</v>
      </c>
      <c r="B17413" s="21" t="s">
        <v>123</v>
      </c>
      <c r="C17413" s="21" t="s">
        <v>139</v>
      </c>
      <c r="D17413" s="29" t="n">
        <v>33.07</v>
      </c>
      <c r="E17413" s="29" t="n">
        <f aca="false">D17413/10</f>
        <v>3.307</v>
      </c>
      <c r="F17413" s="29" t="n">
        <f aca="false">(E17413+Einstellungen!$B$20)*(1+Einstellungen!$B$10)</f>
        <v>26.13597</v>
      </c>
      <c r="G17413" s="21" t="str">
        <f aca="false">IF(F17413&lt;Einstellungen!$B$5,"ja","nein")</f>
        <v>ja</v>
      </c>
      <c r="H17413" s="21" t="s">
        <v>37</v>
      </c>
      <c r="I17413" s="29" t="n">
        <f aca="false">INDEX(Einstellungen!$B$27:$B$50,12)</f>
        <v>1.1</v>
      </c>
      <c r="J17413" s="29" t="n">
        <f aca="false">F17413*I17413</f>
        <v>28.749567</v>
      </c>
    </row>
    <row r="17414" customFormat="false" ht="15" hidden="false" customHeight="false" outlineLevel="0" collapsed="false">
      <c r="A17414" s="28" t="n">
        <v>46306</v>
      </c>
      <c r="B17414" s="21" t="s">
        <v>124</v>
      </c>
      <c r="C17414" s="21" t="s">
        <v>139</v>
      </c>
      <c r="D17414" s="29" t="n">
        <v>22</v>
      </c>
      <c r="E17414" s="29" t="n">
        <f aca="false">D17414/10</f>
        <v>2.2</v>
      </c>
      <c r="F17414" s="29" t="n">
        <f aca="false">(E17414+Einstellungen!$B$20)*(1+Einstellungen!$B$10)</f>
        <v>24.81864</v>
      </c>
      <c r="G17414" s="21" t="str">
        <f aca="false">IF(F17414&lt;Einstellungen!$B$5,"ja","nein")</f>
        <v>ja</v>
      </c>
      <c r="H17414" s="21" t="s">
        <v>37</v>
      </c>
      <c r="I17414" s="29" t="n">
        <f aca="false">INDEX(Einstellungen!$B$27:$B$50,13)</f>
        <v>1.2</v>
      </c>
      <c r="J17414" s="29" t="n">
        <f aca="false">F17414*I17414</f>
        <v>29.782368</v>
      </c>
    </row>
    <row r="17415" customFormat="false" ht="15" hidden="false" customHeight="false" outlineLevel="0" collapsed="false">
      <c r="A17415" s="28" t="n">
        <v>46306</v>
      </c>
      <c r="B17415" s="21" t="s">
        <v>125</v>
      </c>
      <c r="C17415" s="21" t="s">
        <v>139</v>
      </c>
      <c r="D17415" s="29" t="n">
        <v>15.402</v>
      </c>
      <c r="E17415" s="29" t="n">
        <f aca="false">D17415/10</f>
        <v>1.5402</v>
      </c>
      <c r="F17415" s="29" t="n">
        <f aca="false">(E17415+Einstellungen!$B$20)*(1+Einstellungen!$B$10)</f>
        <v>24.033478</v>
      </c>
      <c r="G17415" s="21" t="str">
        <f aca="false">IF(F17415&lt;Einstellungen!$B$5,"ja","nein")</f>
        <v>ja</v>
      </c>
      <c r="H17415" s="21" t="s">
        <v>37</v>
      </c>
      <c r="I17415" s="29" t="n">
        <f aca="false">INDEX(Einstellungen!$B$27:$B$50,14)</f>
        <v>1.15</v>
      </c>
      <c r="J17415" s="29" t="n">
        <f aca="false">F17415*I17415</f>
        <v>27.6384997</v>
      </c>
    </row>
    <row r="17416" customFormat="false" ht="15" hidden="false" customHeight="false" outlineLevel="0" collapsed="false">
      <c r="A17416" s="28" t="n">
        <v>46306</v>
      </c>
      <c r="B17416" s="21" t="s">
        <v>126</v>
      </c>
      <c r="C17416" s="21" t="s">
        <v>139</v>
      </c>
      <c r="D17416" s="29" t="n">
        <v>30.273</v>
      </c>
      <c r="E17416" s="29" t="n">
        <f aca="false">D17416/10</f>
        <v>3.0273</v>
      </c>
      <c r="F17416" s="29" t="n">
        <f aca="false">(E17416+Einstellungen!$B$20)*(1+Einstellungen!$B$10)</f>
        <v>25.803127</v>
      </c>
      <c r="G17416" s="21" t="str">
        <f aca="false">IF(F17416&lt;Einstellungen!$B$5,"ja","nein")</f>
        <v>ja</v>
      </c>
      <c r="H17416" s="21" t="s">
        <v>37</v>
      </c>
      <c r="I17416" s="29" t="n">
        <f aca="false">INDEX(Einstellungen!$B$27:$B$50,15)</f>
        <v>1</v>
      </c>
      <c r="J17416" s="29" t="n">
        <f aca="false">F17416*I17416</f>
        <v>25.803127</v>
      </c>
    </row>
    <row r="17417" customFormat="false" ht="15" hidden="false" customHeight="false" outlineLevel="0" collapsed="false">
      <c r="A17417" s="28" t="n">
        <v>46306</v>
      </c>
      <c r="B17417" s="21" t="s">
        <v>127</v>
      </c>
      <c r="C17417" s="21" t="s">
        <v>139</v>
      </c>
      <c r="D17417" s="29" t="n">
        <v>66.668</v>
      </c>
      <c r="E17417" s="29" t="n">
        <f aca="false">D17417/10</f>
        <v>6.6668</v>
      </c>
      <c r="F17417" s="29" t="n">
        <f aca="false">(E17417+Einstellungen!$B$20)*(1+Einstellungen!$B$10)</f>
        <v>30.134132</v>
      </c>
      <c r="G17417" s="21" t="str">
        <f aca="false">IF(F17417&lt;Einstellungen!$B$5,"ja","nein")</f>
        <v>nein</v>
      </c>
      <c r="H17417" s="21" t="s">
        <v>37</v>
      </c>
      <c r="I17417" s="29" t="n">
        <f aca="false">INDEX(Einstellungen!$B$27:$B$50,16)</f>
        <v>0.95</v>
      </c>
      <c r="J17417" s="29" t="n">
        <f aca="false">F17417*I17417</f>
        <v>28.6274254</v>
      </c>
    </row>
    <row r="17418" customFormat="false" ht="15" hidden="false" customHeight="false" outlineLevel="0" collapsed="false">
      <c r="A17418" s="28" t="n">
        <v>46306</v>
      </c>
      <c r="B17418" s="21" t="s">
        <v>128</v>
      </c>
      <c r="C17418" s="21" t="s">
        <v>139</v>
      </c>
      <c r="D17418" s="29" t="n">
        <v>112.895</v>
      </c>
      <c r="E17418" s="29" t="n">
        <f aca="false">D17418/10</f>
        <v>11.2895</v>
      </c>
      <c r="F17418" s="29" t="n">
        <f aca="false">(E17418+Einstellungen!$B$20)*(1+Einstellungen!$B$10)</f>
        <v>35.635145</v>
      </c>
      <c r="G17418" s="21" t="str">
        <f aca="false">IF(F17418&lt;Einstellungen!$B$5,"ja","nein")</f>
        <v>nein</v>
      </c>
      <c r="H17418" s="21" t="s">
        <v>37</v>
      </c>
      <c r="I17418" s="29" t="n">
        <f aca="false">INDEX(Einstellungen!$B$27:$B$50,17)</f>
        <v>0.95</v>
      </c>
      <c r="J17418" s="29" t="n">
        <f aca="false">F17418*I17418</f>
        <v>33.85338775</v>
      </c>
    </row>
    <row r="17419" customFormat="false" ht="15" hidden="false" customHeight="false" outlineLevel="0" collapsed="false">
      <c r="A17419" s="28" t="n">
        <v>46306</v>
      </c>
      <c r="B17419" s="21" t="s">
        <v>129</v>
      </c>
      <c r="C17419" s="21" t="s">
        <v>139</v>
      </c>
      <c r="D17419" s="29" t="n">
        <v>196.615</v>
      </c>
      <c r="E17419" s="29" t="n">
        <f aca="false">D17419/10</f>
        <v>19.6615</v>
      </c>
      <c r="F17419" s="29" t="n">
        <f aca="false">(E17419+Einstellungen!$B$20)*(1+Einstellungen!$B$10)</f>
        <v>45.597825</v>
      </c>
      <c r="G17419" s="21" t="str">
        <f aca="false">IF(F17419&lt;Einstellungen!$B$5,"ja","nein")</f>
        <v>nein</v>
      </c>
      <c r="H17419" s="21" t="s">
        <v>37</v>
      </c>
      <c r="I17419" s="29" t="n">
        <f aca="false">INDEX(Einstellungen!$B$27:$B$50,18)</f>
        <v>1.1</v>
      </c>
      <c r="J17419" s="29" t="n">
        <f aca="false">F17419*I17419</f>
        <v>50.1576075</v>
      </c>
    </row>
    <row r="17420" customFormat="false" ht="15" hidden="false" customHeight="false" outlineLevel="0" collapsed="false">
      <c r="A17420" s="28" t="n">
        <v>46306</v>
      </c>
      <c r="B17420" s="21" t="s">
        <v>130</v>
      </c>
      <c r="C17420" s="21" t="s">
        <v>139</v>
      </c>
      <c r="D17420" s="29" t="n">
        <v>228.07</v>
      </c>
      <c r="E17420" s="29" t="n">
        <f aca="false">D17420/10</f>
        <v>22.807</v>
      </c>
      <c r="F17420" s="29" t="n">
        <f aca="false">(E17420+Einstellungen!$B$20)*(1+Einstellungen!$B$10)</f>
        <v>49.34097</v>
      </c>
      <c r="G17420" s="21" t="str">
        <f aca="false">IF(F17420&lt;Einstellungen!$B$5,"ja","nein")</f>
        <v>nein</v>
      </c>
      <c r="H17420" s="21" t="s">
        <v>37</v>
      </c>
      <c r="I17420" s="29" t="n">
        <f aca="false">INDEX(Einstellungen!$B$27:$B$50,19)</f>
        <v>1.35</v>
      </c>
      <c r="J17420" s="29" t="n">
        <f aca="false">F17420*I17420</f>
        <v>66.6103095</v>
      </c>
    </row>
    <row r="17421" customFormat="false" ht="15" hidden="false" customHeight="false" outlineLevel="0" collapsed="false">
      <c r="A17421" s="28" t="n">
        <v>46306</v>
      </c>
      <c r="B17421" s="21" t="s">
        <v>131</v>
      </c>
      <c r="C17421" s="21" t="s">
        <v>139</v>
      </c>
      <c r="D17421" s="29" t="n">
        <v>234.787</v>
      </c>
      <c r="E17421" s="29" t="n">
        <f aca="false">D17421/10</f>
        <v>23.4787</v>
      </c>
      <c r="F17421" s="29" t="n">
        <f aca="false">(E17421+Einstellungen!$B$20)*(1+Einstellungen!$B$10)</f>
        <v>50.140293</v>
      </c>
      <c r="G17421" s="21" t="str">
        <f aca="false">IF(F17421&lt;Einstellungen!$B$5,"ja","nein")</f>
        <v>nein</v>
      </c>
      <c r="H17421" s="21" t="s">
        <v>37</v>
      </c>
      <c r="I17421" s="29" t="n">
        <f aca="false">INDEX(Einstellungen!$B$27:$B$50,20)</f>
        <v>1.45</v>
      </c>
      <c r="J17421" s="29" t="n">
        <f aca="false">F17421*I17421</f>
        <v>72.70342485</v>
      </c>
    </row>
    <row r="17422" customFormat="false" ht="15" hidden="false" customHeight="false" outlineLevel="0" collapsed="false">
      <c r="A17422" s="28" t="n">
        <v>46306</v>
      </c>
      <c r="B17422" s="21" t="s">
        <v>132</v>
      </c>
      <c r="C17422" s="21" t="s">
        <v>139</v>
      </c>
      <c r="D17422" s="29" t="n">
        <v>229.12</v>
      </c>
      <c r="E17422" s="29" t="n">
        <f aca="false">D17422/10</f>
        <v>22.912</v>
      </c>
      <c r="F17422" s="29" t="n">
        <f aca="false">(E17422+Einstellungen!$B$20)*(1+Einstellungen!$B$10)</f>
        <v>49.46592</v>
      </c>
      <c r="G17422" s="21" t="str">
        <f aca="false">IF(F17422&lt;Einstellungen!$B$5,"ja","nein")</f>
        <v>nein</v>
      </c>
      <c r="H17422" s="21" t="s">
        <v>37</v>
      </c>
      <c r="I17422" s="29" t="n">
        <f aca="false">INDEX(Einstellungen!$B$27:$B$50,21)</f>
        <v>1.4</v>
      </c>
      <c r="J17422" s="29" t="n">
        <f aca="false">F17422*I17422</f>
        <v>69.252288</v>
      </c>
    </row>
    <row r="17423" customFormat="false" ht="15" hidden="false" customHeight="false" outlineLevel="0" collapsed="false">
      <c r="A17423" s="28" t="n">
        <v>46306</v>
      </c>
      <c r="B17423" s="21" t="s">
        <v>133</v>
      </c>
      <c r="C17423" s="21" t="s">
        <v>139</v>
      </c>
      <c r="D17423" s="29" t="n">
        <v>214.468</v>
      </c>
      <c r="E17423" s="29" t="n">
        <f aca="false">D17423/10</f>
        <v>21.4468</v>
      </c>
      <c r="F17423" s="29" t="n">
        <f aca="false">(E17423+Einstellungen!$B$20)*(1+Einstellungen!$B$10)</f>
        <v>47.722332</v>
      </c>
      <c r="G17423" s="21" t="str">
        <f aca="false">IF(F17423&lt;Einstellungen!$B$5,"ja","nein")</f>
        <v>nein</v>
      </c>
      <c r="H17423" s="21" t="s">
        <v>37</v>
      </c>
      <c r="I17423" s="29" t="n">
        <f aca="false">INDEX(Einstellungen!$B$27:$B$50,22)</f>
        <v>1.25</v>
      </c>
      <c r="J17423" s="29" t="n">
        <f aca="false">F17423*I17423</f>
        <v>59.652915</v>
      </c>
    </row>
    <row r="17424" customFormat="false" ht="15" hidden="false" customHeight="false" outlineLevel="0" collapsed="false">
      <c r="A17424" s="28" t="n">
        <v>46306</v>
      </c>
      <c r="B17424" s="21" t="s">
        <v>134</v>
      </c>
      <c r="C17424" s="21" t="s">
        <v>139</v>
      </c>
      <c r="D17424" s="29" t="n">
        <v>198.935</v>
      </c>
      <c r="E17424" s="29" t="n">
        <f aca="false">D17424/10</f>
        <v>19.8935</v>
      </c>
      <c r="F17424" s="29" t="n">
        <f aca="false">(E17424+Einstellungen!$B$20)*(1+Einstellungen!$B$10)</f>
        <v>45.873905</v>
      </c>
      <c r="G17424" s="21" t="str">
        <f aca="false">IF(F17424&lt;Einstellungen!$B$5,"ja","nein")</f>
        <v>nein</v>
      </c>
      <c r="H17424" s="21" t="s">
        <v>37</v>
      </c>
      <c r="I17424" s="29" t="n">
        <f aca="false">INDEX(Einstellungen!$B$27:$B$50,23)</f>
        <v>1.05</v>
      </c>
      <c r="J17424" s="29" t="n">
        <f aca="false">F17424*I17424</f>
        <v>48.16760025</v>
      </c>
    </row>
    <row r="17425" customFormat="false" ht="15" hidden="false" customHeight="false" outlineLevel="0" collapsed="false">
      <c r="A17425" s="28" t="n">
        <v>46306</v>
      </c>
      <c r="B17425" s="21" t="s">
        <v>135</v>
      </c>
      <c r="C17425" s="21" t="s">
        <v>139</v>
      </c>
      <c r="D17425" s="29" t="n">
        <v>182.61</v>
      </c>
      <c r="E17425" s="29" t="n">
        <f aca="false">D17425/10</f>
        <v>18.261</v>
      </c>
      <c r="F17425" s="29" t="n">
        <f aca="false">(E17425+Einstellungen!$B$20)*(1+Einstellungen!$B$10)</f>
        <v>43.93123</v>
      </c>
      <c r="G17425" s="21" t="str">
        <f aca="false">IF(F17425&lt;Einstellungen!$B$5,"ja","nein")</f>
        <v>nein</v>
      </c>
      <c r="H17425" s="21" t="s">
        <v>37</v>
      </c>
      <c r="I17425" s="29" t="n">
        <f aca="false">INDEX(Einstellungen!$B$27:$B$50,24)</f>
        <v>0.8</v>
      </c>
      <c r="J17425" s="29" t="n">
        <f aca="false">F17425*I17425</f>
        <v>35.144984</v>
      </c>
    </row>
    <row r="17426" customFormat="false" ht="15" hidden="false" customHeight="false" outlineLevel="0" collapsed="false">
      <c r="A17426" s="28" t="n">
        <v>46307</v>
      </c>
      <c r="B17426" s="21" t="s">
        <v>111</v>
      </c>
      <c r="C17426" s="21" t="s">
        <v>140</v>
      </c>
      <c r="D17426" s="29" t="n">
        <v>177.032</v>
      </c>
      <c r="E17426" s="29" t="n">
        <f aca="false">D17426/10</f>
        <v>17.7032</v>
      </c>
      <c r="F17426" s="29" t="n">
        <f aca="false">(E17426+Einstellungen!$B$20)*(1+Einstellungen!$B$10)</f>
        <v>43.267448</v>
      </c>
      <c r="G17426" s="21" t="str">
        <f aca="false">IF(F17426&lt;Einstellungen!$B$5,"ja","nein")</f>
        <v>nein</v>
      </c>
      <c r="H17426" s="21" t="s">
        <v>37</v>
      </c>
      <c r="I17426" s="29" t="n">
        <f aca="false">INDEX(Einstellungen!$B$27:$B$50,1)</f>
        <v>0.6</v>
      </c>
      <c r="J17426" s="29" t="n">
        <f aca="false">F17426*I17426</f>
        <v>25.9604688</v>
      </c>
    </row>
    <row r="17427" customFormat="false" ht="15" hidden="false" customHeight="false" outlineLevel="0" collapsed="false">
      <c r="A17427" s="28" t="n">
        <v>46307</v>
      </c>
      <c r="B17427" s="21" t="s">
        <v>113</v>
      </c>
      <c r="C17427" s="21" t="s">
        <v>140</v>
      </c>
      <c r="D17427" s="29" t="n">
        <v>170.738</v>
      </c>
      <c r="E17427" s="29" t="n">
        <f aca="false">D17427/10</f>
        <v>17.0738</v>
      </c>
      <c r="F17427" s="29" t="n">
        <f aca="false">(E17427+Einstellungen!$B$20)*(1+Einstellungen!$B$10)</f>
        <v>42.518462</v>
      </c>
      <c r="G17427" s="21" t="str">
        <f aca="false">IF(F17427&lt;Einstellungen!$B$5,"ja","nein")</f>
        <v>nein</v>
      </c>
      <c r="H17427" s="21" t="s">
        <v>37</v>
      </c>
      <c r="I17427" s="29" t="n">
        <f aca="false">INDEX(Einstellungen!$B$27:$B$50,2)</f>
        <v>0.5</v>
      </c>
      <c r="J17427" s="29" t="n">
        <f aca="false">F17427*I17427</f>
        <v>21.259231</v>
      </c>
    </row>
    <row r="17428" customFormat="false" ht="15" hidden="false" customHeight="false" outlineLevel="0" collapsed="false">
      <c r="A17428" s="28" t="n">
        <v>46307</v>
      </c>
      <c r="B17428" s="21" t="s">
        <v>114</v>
      </c>
      <c r="C17428" s="21" t="s">
        <v>140</v>
      </c>
      <c r="D17428" s="29" t="n">
        <v>166.653</v>
      </c>
      <c r="E17428" s="29" t="n">
        <f aca="false">D17428/10</f>
        <v>16.6653</v>
      </c>
      <c r="F17428" s="29" t="n">
        <f aca="false">(E17428+Einstellungen!$B$20)*(1+Einstellungen!$B$10)</f>
        <v>42.032347</v>
      </c>
      <c r="G17428" s="21" t="str">
        <f aca="false">IF(F17428&lt;Einstellungen!$B$5,"ja","nein")</f>
        <v>nein</v>
      </c>
      <c r="H17428" s="21" t="s">
        <v>37</v>
      </c>
      <c r="I17428" s="29" t="n">
        <f aca="false">INDEX(Einstellungen!$B$27:$B$50,3)</f>
        <v>0.45</v>
      </c>
      <c r="J17428" s="29" t="n">
        <f aca="false">F17428*I17428</f>
        <v>18.91455615</v>
      </c>
    </row>
    <row r="17429" customFormat="false" ht="15" hidden="false" customHeight="false" outlineLevel="0" collapsed="false">
      <c r="A17429" s="28" t="n">
        <v>46307</v>
      </c>
      <c r="B17429" s="21" t="s">
        <v>115</v>
      </c>
      <c r="C17429" s="21" t="s">
        <v>140</v>
      </c>
      <c r="D17429" s="29" t="n">
        <v>164.51</v>
      </c>
      <c r="E17429" s="29" t="n">
        <f aca="false">D17429/10</f>
        <v>16.451</v>
      </c>
      <c r="F17429" s="29" t="n">
        <f aca="false">(E17429+Einstellungen!$B$20)*(1+Einstellungen!$B$10)</f>
        <v>41.77733</v>
      </c>
      <c r="G17429" s="21" t="str">
        <f aca="false">IF(F17429&lt;Einstellungen!$B$5,"ja","nein")</f>
        <v>nein</v>
      </c>
      <c r="H17429" s="21" t="s">
        <v>37</v>
      </c>
      <c r="I17429" s="29" t="n">
        <f aca="false">INDEX(Einstellungen!$B$27:$B$50,4)</f>
        <v>0.45</v>
      </c>
      <c r="J17429" s="29" t="n">
        <f aca="false">F17429*I17429</f>
        <v>18.7997985</v>
      </c>
    </row>
    <row r="17430" customFormat="false" ht="15" hidden="false" customHeight="false" outlineLevel="0" collapsed="false">
      <c r="A17430" s="28" t="n">
        <v>46307</v>
      </c>
      <c r="B17430" s="21" t="s">
        <v>116</v>
      </c>
      <c r="C17430" s="21" t="s">
        <v>140</v>
      </c>
      <c r="D17430" s="29" t="n">
        <v>165.43</v>
      </c>
      <c r="E17430" s="29" t="n">
        <f aca="false">D17430/10</f>
        <v>16.543</v>
      </c>
      <c r="F17430" s="29" t="n">
        <f aca="false">(E17430+Einstellungen!$B$20)*(1+Einstellungen!$B$10)</f>
        <v>41.88681</v>
      </c>
      <c r="G17430" s="21" t="str">
        <f aca="false">IF(F17430&lt;Einstellungen!$B$5,"ja","nein")</f>
        <v>nein</v>
      </c>
      <c r="H17430" s="21" t="s">
        <v>37</v>
      </c>
      <c r="I17430" s="29" t="n">
        <f aca="false">INDEX(Einstellungen!$B$27:$B$50,5)</f>
        <v>0.45</v>
      </c>
      <c r="J17430" s="29" t="n">
        <f aca="false">F17430*I17430</f>
        <v>18.8490645</v>
      </c>
    </row>
    <row r="17431" customFormat="false" ht="15" hidden="false" customHeight="false" outlineLevel="0" collapsed="false">
      <c r="A17431" s="28" t="n">
        <v>46307</v>
      </c>
      <c r="B17431" s="21" t="s">
        <v>117</v>
      </c>
      <c r="C17431" s="21" t="s">
        <v>140</v>
      </c>
      <c r="D17431" s="29" t="n">
        <v>177.21</v>
      </c>
      <c r="E17431" s="29" t="n">
        <f aca="false">D17431/10</f>
        <v>17.721</v>
      </c>
      <c r="F17431" s="29" t="n">
        <f aca="false">(E17431+Einstellungen!$B$20)*(1+Einstellungen!$B$10)</f>
        <v>43.28863</v>
      </c>
      <c r="G17431" s="21" t="str">
        <f aca="false">IF(F17431&lt;Einstellungen!$B$5,"ja","nein")</f>
        <v>nein</v>
      </c>
      <c r="H17431" s="21" t="s">
        <v>37</v>
      </c>
      <c r="I17431" s="29" t="n">
        <f aca="false">INDEX(Einstellungen!$B$27:$B$50,6)</f>
        <v>0.5</v>
      </c>
      <c r="J17431" s="29" t="n">
        <f aca="false">F17431*I17431</f>
        <v>21.644315</v>
      </c>
    </row>
    <row r="17432" customFormat="false" ht="15" hidden="false" customHeight="false" outlineLevel="0" collapsed="false">
      <c r="A17432" s="28" t="n">
        <v>46307</v>
      </c>
      <c r="B17432" s="21" t="s">
        <v>118</v>
      </c>
      <c r="C17432" s="21" t="s">
        <v>140</v>
      </c>
      <c r="D17432" s="29" t="n">
        <v>220.737</v>
      </c>
      <c r="E17432" s="29" t="n">
        <f aca="false">D17432/10</f>
        <v>22.0737</v>
      </c>
      <c r="F17432" s="29" t="n">
        <f aca="false">(E17432+Einstellungen!$B$20)*(1+Einstellungen!$B$10)</f>
        <v>48.468343</v>
      </c>
      <c r="G17432" s="21" t="str">
        <f aca="false">IF(F17432&lt;Einstellungen!$B$5,"ja","nein")</f>
        <v>nein</v>
      </c>
      <c r="H17432" s="21" t="s">
        <v>37</v>
      </c>
      <c r="I17432" s="29" t="n">
        <f aca="false">INDEX(Einstellungen!$B$27:$B$50,7)</f>
        <v>0.7</v>
      </c>
      <c r="J17432" s="29" t="n">
        <f aca="false">F17432*I17432</f>
        <v>33.9278401</v>
      </c>
    </row>
    <row r="17433" customFormat="false" ht="15" hidden="false" customHeight="false" outlineLevel="0" collapsed="false">
      <c r="A17433" s="28" t="n">
        <v>46307</v>
      </c>
      <c r="B17433" s="21" t="s">
        <v>119</v>
      </c>
      <c r="C17433" s="21" t="s">
        <v>140</v>
      </c>
      <c r="D17433" s="29" t="n">
        <v>256.985</v>
      </c>
      <c r="E17433" s="29" t="n">
        <f aca="false">D17433/10</f>
        <v>25.6985</v>
      </c>
      <c r="F17433" s="29" t="n">
        <f aca="false">(E17433+Einstellungen!$B$20)*(1+Einstellungen!$B$10)</f>
        <v>52.781855</v>
      </c>
      <c r="G17433" s="21" t="str">
        <f aca="false">IF(F17433&lt;Einstellungen!$B$5,"ja","nein")</f>
        <v>nein</v>
      </c>
      <c r="H17433" s="21" t="s">
        <v>37</v>
      </c>
      <c r="I17433" s="29" t="n">
        <f aca="false">INDEX(Einstellungen!$B$27:$B$50,8)</f>
        <v>0.95</v>
      </c>
      <c r="J17433" s="29" t="n">
        <f aca="false">F17433*I17433</f>
        <v>50.14276225</v>
      </c>
    </row>
    <row r="17434" customFormat="false" ht="15" hidden="false" customHeight="false" outlineLevel="0" collapsed="false">
      <c r="A17434" s="28" t="n">
        <v>46307</v>
      </c>
      <c r="B17434" s="21" t="s">
        <v>120</v>
      </c>
      <c r="C17434" s="21" t="s">
        <v>140</v>
      </c>
      <c r="D17434" s="29" t="n">
        <v>263.222</v>
      </c>
      <c r="E17434" s="29" t="n">
        <f aca="false">D17434/10</f>
        <v>26.3222</v>
      </c>
      <c r="F17434" s="29" t="n">
        <f aca="false">(E17434+Einstellungen!$B$20)*(1+Einstellungen!$B$10)</f>
        <v>53.524058</v>
      </c>
      <c r="G17434" s="21" t="str">
        <f aca="false">IF(F17434&lt;Einstellungen!$B$5,"ja","nein")</f>
        <v>nein</v>
      </c>
      <c r="H17434" s="21" t="s">
        <v>37</v>
      </c>
      <c r="I17434" s="29" t="n">
        <f aca="false">INDEX(Einstellungen!$B$27:$B$50,9)</f>
        <v>1.05</v>
      </c>
      <c r="J17434" s="29" t="n">
        <f aca="false">F17434*I17434</f>
        <v>56.2002609</v>
      </c>
    </row>
    <row r="17435" customFormat="false" ht="15" hidden="false" customHeight="false" outlineLevel="0" collapsed="false">
      <c r="A17435" s="28" t="n">
        <v>46307</v>
      </c>
      <c r="B17435" s="21" t="s">
        <v>121</v>
      </c>
      <c r="C17435" s="21" t="s">
        <v>140</v>
      </c>
      <c r="D17435" s="29" t="n">
        <v>221.347</v>
      </c>
      <c r="E17435" s="29" t="n">
        <f aca="false">D17435/10</f>
        <v>22.1347</v>
      </c>
      <c r="F17435" s="29" t="n">
        <f aca="false">(E17435+Einstellungen!$B$20)*(1+Einstellungen!$B$10)</f>
        <v>48.540933</v>
      </c>
      <c r="G17435" s="21" t="str">
        <f aca="false">IF(F17435&lt;Einstellungen!$B$5,"ja","nein")</f>
        <v>nein</v>
      </c>
      <c r="H17435" s="21" t="s">
        <v>37</v>
      </c>
      <c r="I17435" s="29" t="n">
        <f aca="false">INDEX(Einstellungen!$B$27:$B$50,10)</f>
        <v>1.05</v>
      </c>
      <c r="J17435" s="29" t="n">
        <f aca="false">F17435*I17435</f>
        <v>50.96797965</v>
      </c>
    </row>
    <row r="17436" customFormat="false" ht="15" hidden="false" customHeight="false" outlineLevel="0" collapsed="false">
      <c r="A17436" s="28" t="n">
        <v>46307</v>
      </c>
      <c r="B17436" s="21" t="s">
        <v>122</v>
      </c>
      <c r="C17436" s="21" t="s">
        <v>140</v>
      </c>
      <c r="D17436" s="29" t="n">
        <v>190.773</v>
      </c>
      <c r="E17436" s="29" t="n">
        <f aca="false">D17436/10</f>
        <v>19.0773</v>
      </c>
      <c r="F17436" s="29" t="n">
        <f aca="false">(E17436+Einstellungen!$B$20)*(1+Einstellungen!$B$10)</f>
        <v>44.902627</v>
      </c>
      <c r="G17436" s="21" t="str">
        <f aca="false">IF(F17436&lt;Einstellungen!$B$5,"ja","nein")</f>
        <v>nein</v>
      </c>
      <c r="H17436" s="21" t="s">
        <v>37</v>
      </c>
      <c r="I17436" s="29" t="n">
        <f aca="false">INDEX(Einstellungen!$B$27:$B$50,11)</f>
        <v>1.05</v>
      </c>
      <c r="J17436" s="29" t="n">
        <f aca="false">F17436*I17436</f>
        <v>47.14775835</v>
      </c>
    </row>
    <row r="17437" customFormat="false" ht="15" hidden="false" customHeight="false" outlineLevel="0" collapsed="false">
      <c r="A17437" s="28" t="n">
        <v>46307</v>
      </c>
      <c r="B17437" s="21" t="s">
        <v>123</v>
      </c>
      <c r="C17437" s="21" t="s">
        <v>140</v>
      </c>
      <c r="D17437" s="29" t="n">
        <v>168.553</v>
      </c>
      <c r="E17437" s="29" t="n">
        <f aca="false">D17437/10</f>
        <v>16.8553</v>
      </c>
      <c r="F17437" s="29" t="n">
        <f aca="false">(E17437+Einstellungen!$B$20)*(1+Einstellungen!$B$10)</f>
        <v>42.258447</v>
      </c>
      <c r="G17437" s="21" t="str">
        <f aca="false">IF(F17437&lt;Einstellungen!$B$5,"ja","nein")</f>
        <v>nein</v>
      </c>
      <c r="H17437" s="21" t="s">
        <v>37</v>
      </c>
      <c r="I17437" s="29" t="n">
        <f aca="false">INDEX(Einstellungen!$B$27:$B$50,12)</f>
        <v>1.1</v>
      </c>
      <c r="J17437" s="29" t="n">
        <f aca="false">F17437*I17437</f>
        <v>46.4842917</v>
      </c>
    </row>
    <row r="17438" customFormat="false" ht="15" hidden="false" customHeight="false" outlineLevel="0" collapsed="false">
      <c r="A17438" s="28" t="n">
        <v>46307</v>
      </c>
      <c r="B17438" s="21" t="s">
        <v>124</v>
      </c>
      <c r="C17438" s="21" t="s">
        <v>140</v>
      </c>
      <c r="D17438" s="29" t="n">
        <v>150.608</v>
      </c>
      <c r="E17438" s="29" t="n">
        <f aca="false">D17438/10</f>
        <v>15.0608</v>
      </c>
      <c r="F17438" s="29" t="n">
        <f aca="false">(E17438+Einstellungen!$B$20)*(1+Einstellungen!$B$10)</f>
        <v>40.122992</v>
      </c>
      <c r="G17438" s="21" t="str">
        <f aca="false">IF(F17438&lt;Einstellungen!$B$5,"ja","nein")</f>
        <v>nein</v>
      </c>
      <c r="H17438" s="21" t="s">
        <v>37</v>
      </c>
      <c r="I17438" s="29" t="n">
        <f aca="false">INDEX(Einstellungen!$B$27:$B$50,13)</f>
        <v>1.2</v>
      </c>
      <c r="J17438" s="29" t="n">
        <f aca="false">F17438*I17438</f>
        <v>48.1475904</v>
      </c>
    </row>
    <row r="17439" customFormat="false" ht="15" hidden="false" customHeight="false" outlineLevel="0" collapsed="false">
      <c r="A17439" s="28" t="n">
        <v>46307</v>
      </c>
      <c r="B17439" s="21" t="s">
        <v>125</v>
      </c>
      <c r="C17439" s="21" t="s">
        <v>140</v>
      </c>
      <c r="D17439" s="29" t="n">
        <v>140.855</v>
      </c>
      <c r="E17439" s="29" t="n">
        <f aca="false">D17439/10</f>
        <v>14.0855</v>
      </c>
      <c r="F17439" s="29" t="n">
        <f aca="false">(E17439+Einstellungen!$B$20)*(1+Einstellungen!$B$10)</f>
        <v>38.962385</v>
      </c>
      <c r="G17439" s="21" t="str">
        <f aca="false">IF(F17439&lt;Einstellungen!$B$5,"ja","nein")</f>
        <v>nein</v>
      </c>
      <c r="H17439" s="21" t="s">
        <v>37</v>
      </c>
      <c r="I17439" s="29" t="n">
        <f aca="false">INDEX(Einstellungen!$B$27:$B$50,14)</f>
        <v>1.15</v>
      </c>
      <c r="J17439" s="29" t="n">
        <f aca="false">F17439*I17439</f>
        <v>44.80674275</v>
      </c>
    </row>
    <row r="17440" customFormat="false" ht="15" hidden="false" customHeight="false" outlineLevel="0" collapsed="false">
      <c r="A17440" s="28" t="n">
        <v>46307</v>
      </c>
      <c r="B17440" s="21" t="s">
        <v>126</v>
      </c>
      <c r="C17440" s="21" t="s">
        <v>140</v>
      </c>
      <c r="D17440" s="29" t="n">
        <v>144.475</v>
      </c>
      <c r="E17440" s="29" t="n">
        <f aca="false">D17440/10</f>
        <v>14.4475</v>
      </c>
      <c r="F17440" s="29" t="n">
        <f aca="false">(E17440+Einstellungen!$B$20)*(1+Einstellungen!$B$10)</f>
        <v>39.393165</v>
      </c>
      <c r="G17440" s="21" t="str">
        <f aca="false">IF(F17440&lt;Einstellungen!$B$5,"ja","nein")</f>
        <v>nein</v>
      </c>
      <c r="H17440" s="21" t="s">
        <v>37</v>
      </c>
      <c r="I17440" s="29" t="n">
        <f aca="false">INDEX(Einstellungen!$B$27:$B$50,15)</f>
        <v>1</v>
      </c>
      <c r="J17440" s="29" t="n">
        <f aca="false">F17440*I17440</f>
        <v>39.393165</v>
      </c>
    </row>
    <row r="17441" customFormat="false" ht="15" hidden="false" customHeight="false" outlineLevel="0" collapsed="false">
      <c r="A17441" s="28" t="n">
        <v>46307</v>
      </c>
      <c r="B17441" s="21" t="s">
        <v>127</v>
      </c>
      <c r="C17441" s="21" t="s">
        <v>140</v>
      </c>
      <c r="D17441" s="29" t="n">
        <v>156.185</v>
      </c>
      <c r="E17441" s="29" t="n">
        <f aca="false">D17441/10</f>
        <v>15.6185</v>
      </c>
      <c r="F17441" s="29" t="n">
        <f aca="false">(E17441+Einstellungen!$B$20)*(1+Einstellungen!$B$10)</f>
        <v>40.786655</v>
      </c>
      <c r="G17441" s="21" t="str">
        <f aca="false">IF(F17441&lt;Einstellungen!$B$5,"ja","nein")</f>
        <v>nein</v>
      </c>
      <c r="H17441" s="21" t="s">
        <v>37</v>
      </c>
      <c r="I17441" s="29" t="n">
        <f aca="false">INDEX(Einstellungen!$B$27:$B$50,16)</f>
        <v>0.95</v>
      </c>
      <c r="J17441" s="29" t="n">
        <f aca="false">F17441*I17441</f>
        <v>38.74732225</v>
      </c>
    </row>
    <row r="17442" customFormat="false" ht="15" hidden="false" customHeight="false" outlineLevel="0" collapsed="false">
      <c r="A17442" s="28" t="n">
        <v>46307</v>
      </c>
      <c r="B17442" s="21" t="s">
        <v>128</v>
      </c>
      <c r="C17442" s="21" t="s">
        <v>140</v>
      </c>
      <c r="D17442" s="29" t="n">
        <v>180.675</v>
      </c>
      <c r="E17442" s="29" t="n">
        <f aca="false">D17442/10</f>
        <v>18.0675</v>
      </c>
      <c r="F17442" s="29" t="n">
        <f aca="false">(E17442+Einstellungen!$B$20)*(1+Einstellungen!$B$10)</f>
        <v>43.700965</v>
      </c>
      <c r="G17442" s="21" t="str">
        <f aca="false">IF(F17442&lt;Einstellungen!$B$5,"ja","nein")</f>
        <v>nein</v>
      </c>
      <c r="H17442" s="21" t="s">
        <v>37</v>
      </c>
      <c r="I17442" s="29" t="n">
        <f aca="false">INDEX(Einstellungen!$B$27:$B$50,17)</f>
        <v>0.95</v>
      </c>
      <c r="J17442" s="29" t="n">
        <f aca="false">F17442*I17442</f>
        <v>41.51591675</v>
      </c>
    </row>
    <row r="17443" customFormat="false" ht="15" hidden="false" customHeight="false" outlineLevel="0" collapsed="false">
      <c r="A17443" s="28" t="n">
        <v>46307</v>
      </c>
      <c r="B17443" s="21" t="s">
        <v>129</v>
      </c>
      <c r="C17443" s="21" t="s">
        <v>140</v>
      </c>
      <c r="D17443" s="29" t="n">
        <v>237.825</v>
      </c>
      <c r="E17443" s="29" t="n">
        <f aca="false">D17443/10</f>
        <v>23.7825</v>
      </c>
      <c r="F17443" s="29" t="n">
        <f aca="false">(E17443+Einstellungen!$B$20)*(1+Einstellungen!$B$10)</f>
        <v>50.501815</v>
      </c>
      <c r="G17443" s="21" t="str">
        <f aca="false">IF(F17443&lt;Einstellungen!$B$5,"ja","nein")</f>
        <v>nein</v>
      </c>
      <c r="H17443" s="21" t="s">
        <v>37</v>
      </c>
      <c r="I17443" s="29" t="n">
        <f aca="false">INDEX(Einstellungen!$B$27:$B$50,18)</f>
        <v>1.1</v>
      </c>
      <c r="J17443" s="29" t="n">
        <f aca="false">F17443*I17443</f>
        <v>55.5519965</v>
      </c>
    </row>
    <row r="17444" customFormat="false" ht="15" hidden="false" customHeight="false" outlineLevel="0" collapsed="false">
      <c r="A17444" s="28" t="n">
        <v>46307</v>
      </c>
      <c r="B17444" s="21" t="s">
        <v>130</v>
      </c>
      <c r="C17444" s="21" t="s">
        <v>140</v>
      </c>
      <c r="D17444" s="29" t="n">
        <v>271.507</v>
      </c>
      <c r="E17444" s="29" t="n">
        <f aca="false">D17444/10</f>
        <v>27.1507</v>
      </c>
      <c r="F17444" s="29" t="n">
        <f aca="false">(E17444+Einstellungen!$B$20)*(1+Einstellungen!$B$10)</f>
        <v>54.509973</v>
      </c>
      <c r="G17444" s="21" t="str">
        <f aca="false">IF(F17444&lt;Einstellungen!$B$5,"ja","nein")</f>
        <v>nein</v>
      </c>
      <c r="H17444" s="21" t="s">
        <v>37</v>
      </c>
      <c r="I17444" s="29" t="n">
        <f aca="false">INDEX(Einstellungen!$B$27:$B$50,19)</f>
        <v>1.35</v>
      </c>
      <c r="J17444" s="29" t="n">
        <f aca="false">F17444*I17444</f>
        <v>73.58846355</v>
      </c>
    </row>
    <row r="17445" customFormat="false" ht="15" hidden="false" customHeight="false" outlineLevel="0" collapsed="false">
      <c r="A17445" s="28" t="n">
        <v>46307</v>
      </c>
      <c r="B17445" s="21" t="s">
        <v>131</v>
      </c>
      <c r="C17445" s="21" t="s">
        <v>140</v>
      </c>
      <c r="D17445" s="29" t="n">
        <v>279.535</v>
      </c>
      <c r="E17445" s="29" t="n">
        <f aca="false">D17445/10</f>
        <v>27.9535</v>
      </c>
      <c r="F17445" s="29" t="n">
        <f aca="false">(E17445+Einstellungen!$B$20)*(1+Einstellungen!$B$10)</f>
        <v>55.465305</v>
      </c>
      <c r="G17445" s="21" t="str">
        <f aca="false">IF(F17445&lt;Einstellungen!$B$5,"ja","nein")</f>
        <v>nein</v>
      </c>
      <c r="H17445" s="21" t="s">
        <v>37</v>
      </c>
      <c r="I17445" s="29" t="n">
        <f aca="false">INDEX(Einstellungen!$B$27:$B$50,20)</f>
        <v>1.45</v>
      </c>
      <c r="J17445" s="29" t="n">
        <f aca="false">F17445*I17445</f>
        <v>80.42469225</v>
      </c>
    </row>
    <row r="17446" customFormat="false" ht="15" hidden="false" customHeight="false" outlineLevel="0" collapsed="false">
      <c r="A17446" s="28" t="n">
        <v>46307</v>
      </c>
      <c r="B17446" s="21" t="s">
        <v>132</v>
      </c>
      <c r="C17446" s="21" t="s">
        <v>140</v>
      </c>
      <c r="D17446" s="29" t="n">
        <v>250.37</v>
      </c>
      <c r="E17446" s="29" t="n">
        <f aca="false">D17446/10</f>
        <v>25.037</v>
      </c>
      <c r="F17446" s="29" t="n">
        <f aca="false">(E17446+Einstellungen!$B$20)*(1+Einstellungen!$B$10)</f>
        <v>51.99467</v>
      </c>
      <c r="G17446" s="21" t="str">
        <f aca="false">IF(F17446&lt;Einstellungen!$B$5,"ja","nein")</f>
        <v>nein</v>
      </c>
      <c r="H17446" s="21" t="s">
        <v>37</v>
      </c>
      <c r="I17446" s="29" t="n">
        <f aca="false">INDEX(Einstellungen!$B$27:$B$50,21)</f>
        <v>1.4</v>
      </c>
      <c r="J17446" s="29" t="n">
        <f aca="false">F17446*I17446</f>
        <v>72.792538</v>
      </c>
    </row>
    <row r="17447" customFormat="false" ht="15" hidden="false" customHeight="false" outlineLevel="0" collapsed="false">
      <c r="A17447" s="28" t="n">
        <v>46307</v>
      </c>
      <c r="B17447" s="21" t="s">
        <v>133</v>
      </c>
      <c r="C17447" s="21" t="s">
        <v>140</v>
      </c>
      <c r="D17447" s="29" t="n">
        <v>210.137</v>
      </c>
      <c r="E17447" s="29" t="n">
        <f aca="false">D17447/10</f>
        <v>21.0137</v>
      </c>
      <c r="F17447" s="29" t="n">
        <f aca="false">(E17447+Einstellungen!$B$20)*(1+Einstellungen!$B$10)</f>
        <v>47.206943</v>
      </c>
      <c r="G17447" s="21" t="str">
        <f aca="false">IF(F17447&lt;Einstellungen!$B$5,"ja","nein")</f>
        <v>nein</v>
      </c>
      <c r="H17447" s="21" t="s">
        <v>37</v>
      </c>
      <c r="I17447" s="29" t="n">
        <f aca="false">INDEX(Einstellungen!$B$27:$B$50,22)</f>
        <v>1.25</v>
      </c>
      <c r="J17447" s="29" t="n">
        <f aca="false">F17447*I17447</f>
        <v>59.00867875</v>
      </c>
    </row>
    <row r="17448" customFormat="false" ht="15" hidden="false" customHeight="false" outlineLevel="0" collapsed="false">
      <c r="A17448" s="28" t="n">
        <v>46307</v>
      </c>
      <c r="B17448" s="21" t="s">
        <v>134</v>
      </c>
      <c r="C17448" s="21" t="s">
        <v>140</v>
      </c>
      <c r="D17448" s="29" t="n">
        <v>190</v>
      </c>
      <c r="E17448" s="29" t="n">
        <f aca="false">D17448/10</f>
        <v>19</v>
      </c>
      <c r="F17448" s="29" t="n">
        <f aca="false">(E17448+Einstellungen!$B$20)*(1+Einstellungen!$B$10)</f>
        <v>44.81064</v>
      </c>
      <c r="G17448" s="21" t="str">
        <f aca="false">IF(F17448&lt;Einstellungen!$B$5,"ja","nein")</f>
        <v>nein</v>
      </c>
      <c r="H17448" s="21" t="s">
        <v>37</v>
      </c>
      <c r="I17448" s="29" t="n">
        <f aca="false">INDEX(Einstellungen!$B$27:$B$50,23)</f>
        <v>1.05</v>
      </c>
      <c r="J17448" s="29" t="n">
        <f aca="false">F17448*I17448</f>
        <v>47.051172</v>
      </c>
    </row>
    <row r="17449" customFormat="false" ht="15" hidden="false" customHeight="false" outlineLevel="0" collapsed="false">
      <c r="A17449" s="28" t="n">
        <v>46307</v>
      </c>
      <c r="B17449" s="21" t="s">
        <v>135</v>
      </c>
      <c r="C17449" s="21" t="s">
        <v>140</v>
      </c>
      <c r="D17449" s="29" t="n">
        <v>178.215</v>
      </c>
      <c r="E17449" s="29" t="n">
        <f aca="false">D17449/10</f>
        <v>17.8215</v>
      </c>
      <c r="F17449" s="29" t="n">
        <f aca="false">(E17449+Einstellungen!$B$20)*(1+Einstellungen!$B$10)</f>
        <v>43.408225</v>
      </c>
      <c r="G17449" s="21" t="str">
        <f aca="false">IF(F17449&lt;Einstellungen!$B$5,"ja","nein")</f>
        <v>nein</v>
      </c>
      <c r="H17449" s="21" t="s">
        <v>37</v>
      </c>
      <c r="I17449" s="29" t="n">
        <f aca="false">INDEX(Einstellungen!$B$27:$B$50,24)</f>
        <v>0.8</v>
      </c>
      <c r="J17449" s="29" t="n">
        <f aca="false">F17449*I17449</f>
        <v>34.72658</v>
      </c>
    </row>
    <row r="17450" customFormat="false" ht="15" hidden="false" customHeight="false" outlineLevel="0" collapsed="false">
      <c r="A17450" s="28" t="n">
        <v>46308</v>
      </c>
      <c r="B17450" s="21" t="s">
        <v>111</v>
      </c>
      <c r="C17450" s="21" t="s">
        <v>141</v>
      </c>
      <c r="D17450" s="29" t="n">
        <v>172.995</v>
      </c>
      <c r="E17450" s="29" t="n">
        <f aca="false">D17450/10</f>
        <v>17.2995</v>
      </c>
      <c r="F17450" s="29" t="n">
        <f aca="false">(E17450+Einstellungen!$B$20)*(1+Einstellungen!$B$10)</f>
        <v>42.787045</v>
      </c>
      <c r="G17450" s="21" t="str">
        <f aca="false">IF(F17450&lt;Einstellungen!$B$5,"ja","nein")</f>
        <v>nein</v>
      </c>
      <c r="H17450" s="21" t="s">
        <v>37</v>
      </c>
      <c r="I17450" s="29" t="n">
        <f aca="false">INDEX(Einstellungen!$B$27:$B$50,1)</f>
        <v>0.6</v>
      </c>
      <c r="J17450" s="29" t="n">
        <f aca="false">F17450*I17450</f>
        <v>25.672227</v>
      </c>
    </row>
    <row r="17451" customFormat="false" ht="15" hidden="false" customHeight="false" outlineLevel="0" collapsed="false">
      <c r="A17451" s="28" t="n">
        <v>46308</v>
      </c>
      <c r="B17451" s="21" t="s">
        <v>113</v>
      </c>
      <c r="C17451" s="21" t="s">
        <v>141</v>
      </c>
      <c r="D17451" s="29" t="n">
        <v>158.995</v>
      </c>
      <c r="E17451" s="29" t="n">
        <f aca="false">D17451/10</f>
        <v>15.8995</v>
      </c>
      <c r="F17451" s="29" t="n">
        <f aca="false">(E17451+Einstellungen!$B$20)*(1+Einstellungen!$B$10)</f>
        <v>41.121045</v>
      </c>
      <c r="G17451" s="21" t="str">
        <f aca="false">IF(F17451&lt;Einstellungen!$B$5,"ja","nein")</f>
        <v>nein</v>
      </c>
      <c r="H17451" s="21" t="s">
        <v>37</v>
      </c>
      <c r="I17451" s="29" t="n">
        <f aca="false">INDEX(Einstellungen!$B$27:$B$50,2)</f>
        <v>0.5</v>
      </c>
      <c r="J17451" s="29" t="n">
        <f aca="false">F17451*I17451</f>
        <v>20.5605225</v>
      </c>
    </row>
    <row r="17452" customFormat="false" ht="15" hidden="false" customHeight="false" outlineLevel="0" collapsed="false">
      <c r="A17452" s="28" t="n">
        <v>46308</v>
      </c>
      <c r="B17452" s="21" t="s">
        <v>114</v>
      </c>
      <c r="C17452" s="21" t="s">
        <v>141</v>
      </c>
      <c r="D17452" s="29" t="n">
        <v>157.685</v>
      </c>
      <c r="E17452" s="29" t="n">
        <f aca="false">D17452/10</f>
        <v>15.7685</v>
      </c>
      <c r="F17452" s="29" t="n">
        <f aca="false">(E17452+Einstellungen!$B$20)*(1+Einstellungen!$B$10)</f>
        <v>40.965155</v>
      </c>
      <c r="G17452" s="21" t="str">
        <f aca="false">IF(F17452&lt;Einstellungen!$B$5,"ja","nein")</f>
        <v>nein</v>
      </c>
      <c r="H17452" s="21" t="s">
        <v>37</v>
      </c>
      <c r="I17452" s="29" t="n">
        <f aca="false">INDEX(Einstellungen!$B$27:$B$50,3)</f>
        <v>0.45</v>
      </c>
      <c r="J17452" s="29" t="n">
        <f aca="false">F17452*I17452</f>
        <v>18.43431975</v>
      </c>
    </row>
    <row r="17453" customFormat="false" ht="15" hidden="false" customHeight="false" outlineLevel="0" collapsed="false">
      <c r="A17453" s="28" t="n">
        <v>46308</v>
      </c>
      <c r="B17453" s="21" t="s">
        <v>115</v>
      </c>
      <c r="C17453" s="21" t="s">
        <v>141</v>
      </c>
      <c r="D17453" s="29" t="n">
        <v>156.7</v>
      </c>
      <c r="E17453" s="29" t="n">
        <f aca="false">D17453/10</f>
        <v>15.67</v>
      </c>
      <c r="F17453" s="29" t="n">
        <f aca="false">(E17453+Einstellungen!$B$20)*(1+Einstellungen!$B$10)</f>
        <v>40.84794</v>
      </c>
      <c r="G17453" s="21" t="str">
        <f aca="false">IF(F17453&lt;Einstellungen!$B$5,"ja","nein")</f>
        <v>nein</v>
      </c>
      <c r="H17453" s="21" t="s">
        <v>37</v>
      </c>
      <c r="I17453" s="29" t="n">
        <f aca="false">INDEX(Einstellungen!$B$27:$B$50,4)</f>
        <v>0.45</v>
      </c>
      <c r="J17453" s="29" t="n">
        <f aca="false">F17453*I17453</f>
        <v>18.381573</v>
      </c>
    </row>
    <row r="17454" customFormat="false" ht="15" hidden="false" customHeight="false" outlineLevel="0" collapsed="false">
      <c r="A17454" s="28" t="n">
        <v>46308</v>
      </c>
      <c r="B17454" s="21" t="s">
        <v>116</v>
      </c>
      <c r="C17454" s="21" t="s">
        <v>141</v>
      </c>
      <c r="D17454" s="29" t="n">
        <v>155</v>
      </c>
      <c r="E17454" s="29" t="n">
        <f aca="false">D17454/10</f>
        <v>15.5</v>
      </c>
      <c r="F17454" s="29" t="n">
        <f aca="false">(E17454+Einstellungen!$B$20)*(1+Einstellungen!$B$10)</f>
        <v>40.64564</v>
      </c>
      <c r="G17454" s="21" t="str">
        <f aca="false">IF(F17454&lt;Einstellungen!$B$5,"ja","nein")</f>
        <v>nein</v>
      </c>
      <c r="H17454" s="21" t="s">
        <v>37</v>
      </c>
      <c r="I17454" s="29" t="n">
        <f aca="false">INDEX(Einstellungen!$B$27:$B$50,5)</f>
        <v>0.45</v>
      </c>
      <c r="J17454" s="29" t="n">
        <f aca="false">F17454*I17454</f>
        <v>18.290538</v>
      </c>
    </row>
    <row r="17455" customFormat="false" ht="15" hidden="false" customHeight="false" outlineLevel="0" collapsed="false">
      <c r="A17455" s="28" t="n">
        <v>46308</v>
      </c>
      <c r="B17455" s="21" t="s">
        <v>117</v>
      </c>
      <c r="C17455" s="21" t="s">
        <v>141</v>
      </c>
      <c r="D17455" s="29" t="n">
        <v>158.29</v>
      </c>
      <c r="E17455" s="29" t="n">
        <f aca="false">D17455/10</f>
        <v>15.829</v>
      </c>
      <c r="F17455" s="29" t="n">
        <f aca="false">(E17455+Einstellungen!$B$20)*(1+Einstellungen!$B$10)</f>
        <v>41.03715</v>
      </c>
      <c r="G17455" s="21" t="str">
        <f aca="false">IF(F17455&lt;Einstellungen!$B$5,"ja","nein")</f>
        <v>nein</v>
      </c>
      <c r="H17455" s="21" t="s">
        <v>37</v>
      </c>
      <c r="I17455" s="29" t="n">
        <f aca="false">INDEX(Einstellungen!$B$27:$B$50,6)</f>
        <v>0.5</v>
      </c>
      <c r="J17455" s="29" t="n">
        <f aca="false">F17455*I17455</f>
        <v>20.518575</v>
      </c>
    </row>
    <row r="17456" customFormat="false" ht="15" hidden="false" customHeight="false" outlineLevel="0" collapsed="false">
      <c r="A17456" s="28" t="n">
        <v>46308</v>
      </c>
      <c r="B17456" s="21" t="s">
        <v>118</v>
      </c>
      <c r="C17456" s="21" t="s">
        <v>141</v>
      </c>
      <c r="D17456" s="29" t="n">
        <v>202.85</v>
      </c>
      <c r="E17456" s="29" t="n">
        <f aca="false">D17456/10</f>
        <v>20.285</v>
      </c>
      <c r="F17456" s="29" t="n">
        <f aca="false">(E17456+Einstellungen!$B$20)*(1+Einstellungen!$B$10)</f>
        <v>46.33979</v>
      </c>
      <c r="G17456" s="21" t="str">
        <f aca="false">IF(F17456&lt;Einstellungen!$B$5,"ja","nein")</f>
        <v>nein</v>
      </c>
      <c r="H17456" s="21" t="s">
        <v>37</v>
      </c>
      <c r="I17456" s="29" t="n">
        <f aca="false">INDEX(Einstellungen!$B$27:$B$50,7)</f>
        <v>0.7</v>
      </c>
      <c r="J17456" s="29" t="n">
        <f aca="false">F17456*I17456</f>
        <v>32.437853</v>
      </c>
    </row>
    <row r="17457" customFormat="false" ht="15" hidden="false" customHeight="false" outlineLevel="0" collapsed="false">
      <c r="A17457" s="28" t="n">
        <v>46308</v>
      </c>
      <c r="B17457" s="21" t="s">
        <v>119</v>
      </c>
      <c r="C17457" s="21" t="s">
        <v>141</v>
      </c>
      <c r="D17457" s="29" t="n">
        <v>224.613</v>
      </c>
      <c r="E17457" s="29" t="n">
        <f aca="false">D17457/10</f>
        <v>22.4613</v>
      </c>
      <c r="F17457" s="29" t="n">
        <f aca="false">(E17457+Einstellungen!$B$20)*(1+Einstellungen!$B$10)</f>
        <v>48.929587</v>
      </c>
      <c r="G17457" s="21" t="str">
        <f aca="false">IF(F17457&lt;Einstellungen!$B$5,"ja","nein")</f>
        <v>nein</v>
      </c>
      <c r="H17457" s="21" t="s">
        <v>37</v>
      </c>
      <c r="I17457" s="29" t="n">
        <f aca="false">INDEX(Einstellungen!$B$27:$B$50,8)</f>
        <v>0.95</v>
      </c>
      <c r="J17457" s="29" t="n">
        <f aca="false">F17457*I17457</f>
        <v>46.48310765</v>
      </c>
    </row>
    <row r="17458" customFormat="false" ht="15" hidden="false" customHeight="false" outlineLevel="0" collapsed="false">
      <c r="A17458" s="28" t="n">
        <v>46308</v>
      </c>
      <c r="B17458" s="21" t="s">
        <v>120</v>
      </c>
      <c r="C17458" s="21" t="s">
        <v>141</v>
      </c>
      <c r="D17458" s="29" t="n">
        <v>229.605</v>
      </c>
      <c r="E17458" s="29" t="n">
        <f aca="false">D17458/10</f>
        <v>22.9605</v>
      </c>
      <c r="F17458" s="29" t="n">
        <f aca="false">(E17458+Einstellungen!$B$20)*(1+Einstellungen!$B$10)</f>
        <v>49.523635</v>
      </c>
      <c r="G17458" s="21" t="str">
        <f aca="false">IF(F17458&lt;Einstellungen!$B$5,"ja","nein")</f>
        <v>nein</v>
      </c>
      <c r="H17458" s="21" t="s">
        <v>37</v>
      </c>
      <c r="I17458" s="29" t="n">
        <f aca="false">INDEX(Einstellungen!$B$27:$B$50,9)</f>
        <v>1.05</v>
      </c>
      <c r="J17458" s="29" t="n">
        <f aca="false">F17458*I17458</f>
        <v>51.99981675</v>
      </c>
    </row>
    <row r="17459" customFormat="false" ht="15" hidden="false" customHeight="false" outlineLevel="0" collapsed="false">
      <c r="A17459" s="28" t="n">
        <v>46308</v>
      </c>
      <c r="B17459" s="21" t="s">
        <v>121</v>
      </c>
      <c r="C17459" s="21" t="s">
        <v>141</v>
      </c>
      <c r="D17459" s="29" t="n">
        <v>191.445</v>
      </c>
      <c r="E17459" s="29" t="n">
        <f aca="false">D17459/10</f>
        <v>19.1445</v>
      </c>
      <c r="F17459" s="29" t="n">
        <f aca="false">(E17459+Einstellungen!$B$20)*(1+Einstellungen!$B$10)</f>
        <v>44.982595</v>
      </c>
      <c r="G17459" s="21" t="str">
        <f aca="false">IF(F17459&lt;Einstellungen!$B$5,"ja","nein")</f>
        <v>nein</v>
      </c>
      <c r="H17459" s="21" t="s">
        <v>37</v>
      </c>
      <c r="I17459" s="29" t="n">
        <f aca="false">INDEX(Einstellungen!$B$27:$B$50,10)</f>
        <v>1.05</v>
      </c>
      <c r="J17459" s="29" t="n">
        <f aca="false">F17459*I17459</f>
        <v>47.23172475</v>
      </c>
    </row>
    <row r="17460" customFormat="false" ht="15" hidden="false" customHeight="false" outlineLevel="0" collapsed="false">
      <c r="A17460" s="28" t="n">
        <v>46308</v>
      </c>
      <c r="B17460" s="21" t="s">
        <v>122</v>
      </c>
      <c r="C17460" s="21" t="s">
        <v>141</v>
      </c>
      <c r="D17460" s="29" t="n">
        <v>156.382</v>
      </c>
      <c r="E17460" s="29" t="n">
        <f aca="false">D17460/10</f>
        <v>15.6382</v>
      </c>
      <c r="F17460" s="29" t="n">
        <f aca="false">(E17460+Einstellungen!$B$20)*(1+Einstellungen!$B$10)</f>
        <v>40.810098</v>
      </c>
      <c r="G17460" s="21" t="str">
        <f aca="false">IF(F17460&lt;Einstellungen!$B$5,"ja","nein")</f>
        <v>nein</v>
      </c>
      <c r="H17460" s="21" t="s">
        <v>37</v>
      </c>
      <c r="I17460" s="29" t="n">
        <f aca="false">INDEX(Einstellungen!$B$27:$B$50,11)</f>
        <v>1.05</v>
      </c>
      <c r="J17460" s="29" t="n">
        <f aca="false">F17460*I17460</f>
        <v>42.8506029</v>
      </c>
    </row>
    <row r="17461" customFormat="false" ht="15" hidden="false" customHeight="false" outlineLevel="0" collapsed="false">
      <c r="A17461" s="28" t="n">
        <v>46308</v>
      </c>
      <c r="B17461" s="21" t="s">
        <v>123</v>
      </c>
      <c r="C17461" s="21" t="s">
        <v>141</v>
      </c>
      <c r="D17461" s="29" t="n">
        <v>138.895</v>
      </c>
      <c r="E17461" s="29" t="n">
        <f aca="false">D17461/10</f>
        <v>13.8895</v>
      </c>
      <c r="F17461" s="29" t="n">
        <f aca="false">(E17461+Einstellungen!$B$20)*(1+Einstellungen!$B$10)</f>
        <v>38.729145</v>
      </c>
      <c r="G17461" s="21" t="str">
        <f aca="false">IF(F17461&lt;Einstellungen!$B$5,"ja","nein")</f>
        <v>nein</v>
      </c>
      <c r="H17461" s="21" t="s">
        <v>37</v>
      </c>
      <c r="I17461" s="29" t="n">
        <f aca="false">INDEX(Einstellungen!$B$27:$B$50,12)</f>
        <v>1.1</v>
      </c>
      <c r="J17461" s="29" t="n">
        <f aca="false">F17461*I17461</f>
        <v>42.6020595</v>
      </c>
    </row>
    <row r="17462" customFormat="false" ht="15" hidden="false" customHeight="false" outlineLevel="0" collapsed="false">
      <c r="A17462" s="28" t="n">
        <v>46308</v>
      </c>
      <c r="B17462" s="21" t="s">
        <v>124</v>
      </c>
      <c r="C17462" s="21" t="s">
        <v>141</v>
      </c>
      <c r="D17462" s="29" t="n">
        <v>123.633</v>
      </c>
      <c r="E17462" s="29" t="n">
        <f aca="false">D17462/10</f>
        <v>12.3633</v>
      </c>
      <c r="F17462" s="29" t="n">
        <f aca="false">(E17462+Einstellungen!$B$20)*(1+Einstellungen!$B$10)</f>
        <v>36.912967</v>
      </c>
      <c r="G17462" s="21" t="str">
        <f aca="false">IF(F17462&lt;Einstellungen!$B$5,"ja","nein")</f>
        <v>nein</v>
      </c>
      <c r="H17462" s="21" t="s">
        <v>37</v>
      </c>
      <c r="I17462" s="29" t="n">
        <f aca="false">INDEX(Einstellungen!$B$27:$B$50,13)</f>
        <v>1.2</v>
      </c>
      <c r="J17462" s="29" t="n">
        <f aca="false">F17462*I17462</f>
        <v>44.2955604</v>
      </c>
    </row>
    <row r="17463" customFormat="false" ht="15" hidden="false" customHeight="false" outlineLevel="0" collapsed="false">
      <c r="A17463" s="28" t="n">
        <v>46308</v>
      </c>
      <c r="B17463" s="21" t="s">
        <v>125</v>
      </c>
      <c r="C17463" s="21" t="s">
        <v>141</v>
      </c>
      <c r="D17463" s="29" t="n">
        <v>119.295</v>
      </c>
      <c r="E17463" s="29" t="n">
        <f aca="false">D17463/10</f>
        <v>11.9295</v>
      </c>
      <c r="F17463" s="29" t="n">
        <f aca="false">(E17463+Einstellungen!$B$20)*(1+Einstellungen!$B$10)</f>
        <v>36.396745</v>
      </c>
      <c r="G17463" s="21" t="str">
        <f aca="false">IF(F17463&lt;Einstellungen!$B$5,"ja","nein")</f>
        <v>nein</v>
      </c>
      <c r="H17463" s="21" t="s">
        <v>37</v>
      </c>
      <c r="I17463" s="29" t="n">
        <f aca="false">INDEX(Einstellungen!$B$27:$B$50,14)</f>
        <v>1.15</v>
      </c>
      <c r="J17463" s="29" t="n">
        <f aca="false">F17463*I17463</f>
        <v>41.85625675</v>
      </c>
    </row>
    <row r="17464" customFormat="false" ht="15" hidden="false" customHeight="false" outlineLevel="0" collapsed="false">
      <c r="A17464" s="28" t="n">
        <v>46308</v>
      </c>
      <c r="B17464" s="21" t="s">
        <v>126</v>
      </c>
      <c r="C17464" s="21" t="s">
        <v>141</v>
      </c>
      <c r="D17464" s="29" t="n">
        <v>121.257</v>
      </c>
      <c r="E17464" s="29" t="n">
        <f aca="false">D17464/10</f>
        <v>12.1257</v>
      </c>
      <c r="F17464" s="29" t="n">
        <f aca="false">(E17464+Einstellungen!$B$20)*(1+Einstellungen!$B$10)</f>
        <v>36.630223</v>
      </c>
      <c r="G17464" s="21" t="str">
        <f aca="false">IF(F17464&lt;Einstellungen!$B$5,"ja","nein")</f>
        <v>nein</v>
      </c>
      <c r="H17464" s="21" t="s">
        <v>37</v>
      </c>
      <c r="I17464" s="29" t="n">
        <f aca="false">INDEX(Einstellungen!$B$27:$B$50,15)</f>
        <v>1</v>
      </c>
      <c r="J17464" s="29" t="n">
        <f aca="false">F17464*I17464</f>
        <v>36.630223</v>
      </c>
    </row>
    <row r="17465" customFormat="false" ht="15" hidden="false" customHeight="false" outlineLevel="0" collapsed="false">
      <c r="A17465" s="28" t="n">
        <v>46308</v>
      </c>
      <c r="B17465" s="21" t="s">
        <v>127</v>
      </c>
      <c r="C17465" s="21" t="s">
        <v>141</v>
      </c>
      <c r="D17465" s="29" t="n">
        <v>136.21</v>
      </c>
      <c r="E17465" s="29" t="n">
        <f aca="false">D17465/10</f>
        <v>13.621</v>
      </c>
      <c r="F17465" s="29" t="n">
        <f aca="false">(E17465+Einstellungen!$B$20)*(1+Einstellungen!$B$10)</f>
        <v>38.40963</v>
      </c>
      <c r="G17465" s="21" t="str">
        <f aca="false">IF(F17465&lt;Einstellungen!$B$5,"ja","nein")</f>
        <v>nein</v>
      </c>
      <c r="H17465" s="21" t="s">
        <v>37</v>
      </c>
      <c r="I17465" s="29" t="n">
        <f aca="false">INDEX(Einstellungen!$B$27:$B$50,16)</f>
        <v>0.95</v>
      </c>
      <c r="J17465" s="29" t="n">
        <f aca="false">F17465*I17465</f>
        <v>36.4891485</v>
      </c>
    </row>
    <row r="17466" customFormat="false" ht="15" hidden="false" customHeight="false" outlineLevel="0" collapsed="false">
      <c r="A17466" s="28" t="n">
        <v>46308</v>
      </c>
      <c r="B17466" s="21" t="s">
        <v>128</v>
      </c>
      <c r="C17466" s="21" t="s">
        <v>141</v>
      </c>
      <c r="D17466" s="29" t="n">
        <v>150.037</v>
      </c>
      <c r="E17466" s="29" t="n">
        <f aca="false">D17466/10</f>
        <v>15.0037</v>
      </c>
      <c r="F17466" s="29" t="n">
        <f aca="false">(E17466+Einstellungen!$B$20)*(1+Einstellungen!$B$10)</f>
        <v>40.055043</v>
      </c>
      <c r="G17466" s="21" t="str">
        <f aca="false">IF(F17466&lt;Einstellungen!$B$5,"ja","nein")</f>
        <v>nein</v>
      </c>
      <c r="H17466" s="21" t="s">
        <v>37</v>
      </c>
      <c r="I17466" s="29" t="n">
        <f aca="false">INDEX(Einstellungen!$B$27:$B$50,17)</f>
        <v>0.95</v>
      </c>
      <c r="J17466" s="29" t="n">
        <f aca="false">F17466*I17466</f>
        <v>38.05229085</v>
      </c>
    </row>
    <row r="17467" customFormat="false" ht="15" hidden="false" customHeight="false" outlineLevel="0" collapsed="false">
      <c r="A17467" s="28" t="n">
        <v>46308</v>
      </c>
      <c r="B17467" s="21" t="s">
        <v>129</v>
      </c>
      <c r="C17467" s="21" t="s">
        <v>141</v>
      </c>
      <c r="D17467" s="29" t="n">
        <v>169.903</v>
      </c>
      <c r="E17467" s="29" t="n">
        <f aca="false">D17467/10</f>
        <v>16.9903</v>
      </c>
      <c r="F17467" s="29" t="n">
        <f aca="false">(E17467+Einstellungen!$B$20)*(1+Einstellungen!$B$10)</f>
        <v>42.419097</v>
      </c>
      <c r="G17467" s="21" t="str">
        <f aca="false">IF(F17467&lt;Einstellungen!$B$5,"ja","nein")</f>
        <v>nein</v>
      </c>
      <c r="H17467" s="21" t="s">
        <v>37</v>
      </c>
      <c r="I17467" s="29" t="n">
        <f aca="false">INDEX(Einstellungen!$B$27:$B$50,18)</f>
        <v>1.1</v>
      </c>
      <c r="J17467" s="29" t="n">
        <f aca="false">F17467*I17467</f>
        <v>46.6610067</v>
      </c>
    </row>
    <row r="17468" customFormat="false" ht="15" hidden="false" customHeight="false" outlineLevel="0" collapsed="false">
      <c r="A17468" s="28" t="n">
        <v>46308</v>
      </c>
      <c r="B17468" s="21" t="s">
        <v>130</v>
      </c>
      <c r="C17468" s="21" t="s">
        <v>141</v>
      </c>
      <c r="D17468" s="29" t="n">
        <v>181.032</v>
      </c>
      <c r="E17468" s="29" t="n">
        <f aca="false">D17468/10</f>
        <v>18.1032</v>
      </c>
      <c r="F17468" s="29" t="n">
        <f aca="false">(E17468+Einstellungen!$B$20)*(1+Einstellungen!$B$10)</f>
        <v>43.743448</v>
      </c>
      <c r="G17468" s="21" t="str">
        <f aca="false">IF(F17468&lt;Einstellungen!$B$5,"ja","nein")</f>
        <v>nein</v>
      </c>
      <c r="H17468" s="21" t="s">
        <v>37</v>
      </c>
      <c r="I17468" s="29" t="n">
        <f aca="false">INDEX(Einstellungen!$B$27:$B$50,19)</f>
        <v>1.35</v>
      </c>
      <c r="J17468" s="29" t="n">
        <f aca="false">F17468*I17468</f>
        <v>59.0536548</v>
      </c>
    </row>
    <row r="17469" customFormat="false" ht="15" hidden="false" customHeight="false" outlineLevel="0" collapsed="false">
      <c r="A17469" s="28" t="n">
        <v>46308</v>
      </c>
      <c r="B17469" s="21" t="s">
        <v>131</v>
      </c>
      <c r="C17469" s="21" t="s">
        <v>141</v>
      </c>
      <c r="D17469" s="29" t="n">
        <v>188.48</v>
      </c>
      <c r="E17469" s="29" t="n">
        <f aca="false">D17469/10</f>
        <v>18.848</v>
      </c>
      <c r="F17469" s="29" t="n">
        <f aca="false">(E17469+Einstellungen!$B$20)*(1+Einstellungen!$B$10)</f>
        <v>44.62976</v>
      </c>
      <c r="G17469" s="21" t="str">
        <f aca="false">IF(F17469&lt;Einstellungen!$B$5,"ja","nein")</f>
        <v>nein</v>
      </c>
      <c r="H17469" s="21" t="s">
        <v>37</v>
      </c>
      <c r="I17469" s="29" t="n">
        <f aca="false">INDEX(Einstellungen!$B$27:$B$50,20)</f>
        <v>1.45</v>
      </c>
      <c r="J17469" s="29" t="n">
        <f aca="false">F17469*I17469</f>
        <v>64.713152</v>
      </c>
    </row>
    <row r="17470" customFormat="false" ht="15" hidden="false" customHeight="false" outlineLevel="0" collapsed="false">
      <c r="A17470" s="28" t="n">
        <v>46308</v>
      </c>
      <c r="B17470" s="21" t="s">
        <v>132</v>
      </c>
      <c r="C17470" s="21" t="s">
        <v>141</v>
      </c>
      <c r="D17470" s="29" t="n">
        <v>153.002</v>
      </c>
      <c r="E17470" s="29" t="n">
        <f aca="false">D17470/10</f>
        <v>15.3002</v>
      </c>
      <c r="F17470" s="29" t="n">
        <f aca="false">(E17470+Einstellungen!$B$20)*(1+Einstellungen!$B$10)</f>
        <v>40.407878</v>
      </c>
      <c r="G17470" s="21" t="str">
        <f aca="false">IF(F17470&lt;Einstellungen!$B$5,"ja","nein")</f>
        <v>nein</v>
      </c>
      <c r="H17470" s="21" t="s">
        <v>37</v>
      </c>
      <c r="I17470" s="29" t="n">
        <f aca="false">INDEX(Einstellungen!$B$27:$B$50,21)</f>
        <v>1.4</v>
      </c>
      <c r="J17470" s="29" t="n">
        <f aca="false">F17470*I17470</f>
        <v>56.5710292</v>
      </c>
    </row>
    <row r="17471" customFormat="false" ht="15" hidden="false" customHeight="false" outlineLevel="0" collapsed="false">
      <c r="A17471" s="28" t="n">
        <v>46308</v>
      </c>
      <c r="B17471" s="21" t="s">
        <v>133</v>
      </c>
      <c r="C17471" s="21" t="s">
        <v>141</v>
      </c>
      <c r="D17471" s="29" t="n">
        <v>140.743</v>
      </c>
      <c r="E17471" s="29" t="n">
        <f aca="false">D17471/10</f>
        <v>14.0743</v>
      </c>
      <c r="F17471" s="29" t="n">
        <f aca="false">(E17471+Einstellungen!$B$20)*(1+Einstellungen!$B$10)</f>
        <v>38.949057</v>
      </c>
      <c r="G17471" s="21" t="str">
        <f aca="false">IF(F17471&lt;Einstellungen!$B$5,"ja","nein")</f>
        <v>nein</v>
      </c>
      <c r="H17471" s="21" t="s">
        <v>37</v>
      </c>
      <c r="I17471" s="29" t="n">
        <f aca="false">INDEX(Einstellungen!$B$27:$B$50,22)</f>
        <v>1.25</v>
      </c>
      <c r="J17471" s="29" t="n">
        <f aca="false">F17471*I17471</f>
        <v>48.68632125</v>
      </c>
    </row>
    <row r="17472" customFormat="false" ht="15" hidden="false" customHeight="false" outlineLevel="0" collapsed="false">
      <c r="A17472" s="28" t="n">
        <v>46308</v>
      </c>
      <c r="B17472" s="21" t="s">
        <v>134</v>
      </c>
      <c r="C17472" s="21" t="s">
        <v>141</v>
      </c>
      <c r="D17472" s="29" t="n">
        <v>137.265</v>
      </c>
      <c r="E17472" s="29" t="n">
        <f aca="false">D17472/10</f>
        <v>13.7265</v>
      </c>
      <c r="F17472" s="29" t="n">
        <f aca="false">(E17472+Einstellungen!$B$20)*(1+Einstellungen!$B$10)</f>
        <v>38.535175</v>
      </c>
      <c r="G17472" s="21" t="str">
        <f aca="false">IF(F17472&lt;Einstellungen!$B$5,"ja","nein")</f>
        <v>nein</v>
      </c>
      <c r="H17472" s="21" t="s">
        <v>37</v>
      </c>
      <c r="I17472" s="29" t="n">
        <f aca="false">INDEX(Einstellungen!$B$27:$B$50,23)</f>
        <v>1.05</v>
      </c>
      <c r="J17472" s="29" t="n">
        <f aca="false">F17472*I17472</f>
        <v>40.46193375</v>
      </c>
    </row>
    <row r="17473" customFormat="false" ht="15" hidden="false" customHeight="false" outlineLevel="0" collapsed="false">
      <c r="A17473" s="28" t="n">
        <v>46308</v>
      </c>
      <c r="B17473" s="21" t="s">
        <v>135</v>
      </c>
      <c r="C17473" s="21" t="s">
        <v>141</v>
      </c>
      <c r="D17473" s="29" t="n">
        <v>121.195</v>
      </c>
      <c r="E17473" s="29" t="n">
        <f aca="false">D17473/10</f>
        <v>12.1195</v>
      </c>
      <c r="F17473" s="29" t="n">
        <f aca="false">(E17473+Einstellungen!$B$20)*(1+Einstellungen!$B$10)</f>
        <v>36.622845</v>
      </c>
      <c r="G17473" s="21" t="str">
        <f aca="false">IF(F17473&lt;Einstellungen!$B$5,"ja","nein")</f>
        <v>nein</v>
      </c>
      <c r="H17473" s="21" t="s">
        <v>37</v>
      </c>
      <c r="I17473" s="29" t="n">
        <f aca="false">INDEX(Einstellungen!$B$27:$B$50,24)</f>
        <v>0.8</v>
      </c>
      <c r="J17473" s="29" t="n">
        <f aca="false">F17473*I17473</f>
        <v>29.298276</v>
      </c>
    </row>
    <row r="17474" customFormat="false" ht="15" hidden="false" customHeight="false" outlineLevel="0" collapsed="false">
      <c r="A17474" s="28" t="n">
        <v>46309</v>
      </c>
      <c r="B17474" s="21" t="s">
        <v>111</v>
      </c>
      <c r="C17474" s="21" t="s">
        <v>112</v>
      </c>
      <c r="D17474" s="29" t="n">
        <v>124.998</v>
      </c>
      <c r="E17474" s="29" t="n">
        <f aca="false">D17474/10</f>
        <v>12.4998</v>
      </c>
      <c r="F17474" s="29" t="n">
        <f aca="false">(E17474+Einstellungen!$B$20)*(1+Einstellungen!$B$10)</f>
        <v>37.075402</v>
      </c>
      <c r="G17474" s="21" t="str">
        <f aca="false">IF(F17474&lt;Einstellungen!$B$5,"ja","nein")</f>
        <v>nein</v>
      </c>
      <c r="H17474" s="21" t="s">
        <v>37</v>
      </c>
      <c r="I17474" s="29" t="n">
        <f aca="false">INDEX(Einstellungen!$B$27:$B$50,1)</f>
        <v>0.6</v>
      </c>
      <c r="J17474" s="29" t="n">
        <f aca="false">F17474*I17474</f>
        <v>22.2452412</v>
      </c>
    </row>
    <row r="17475" customFormat="false" ht="15" hidden="false" customHeight="false" outlineLevel="0" collapsed="false">
      <c r="A17475" s="28" t="n">
        <v>46309</v>
      </c>
      <c r="B17475" s="21" t="s">
        <v>113</v>
      </c>
      <c r="C17475" s="21" t="s">
        <v>112</v>
      </c>
      <c r="D17475" s="29" t="n">
        <v>127.29</v>
      </c>
      <c r="E17475" s="29" t="n">
        <f aca="false">D17475/10</f>
        <v>12.729</v>
      </c>
      <c r="F17475" s="29" t="n">
        <f aca="false">(E17475+Einstellungen!$B$20)*(1+Einstellungen!$B$10)</f>
        <v>37.34815</v>
      </c>
      <c r="G17475" s="21" t="str">
        <f aca="false">IF(F17475&lt;Einstellungen!$B$5,"ja","nein")</f>
        <v>nein</v>
      </c>
      <c r="H17475" s="21" t="s">
        <v>37</v>
      </c>
      <c r="I17475" s="29" t="n">
        <f aca="false">INDEX(Einstellungen!$B$27:$B$50,2)</f>
        <v>0.5</v>
      </c>
      <c r="J17475" s="29" t="n">
        <f aca="false">F17475*I17475</f>
        <v>18.674075</v>
      </c>
    </row>
    <row r="17476" customFormat="false" ht="15" hidden="false" customHeight="false" outlineLevel="0" collapsed="false">
      <c r="A17476" s="28" t="n">
        <v>46309</v>
      </c>
      <c r="B17476" s="21" t="s">
        <v>114</v>
      </c>
      <c r="C17476" s="21" t="s">
        <v>112</v>
      </c>
      <c r="D17476" s="29" t="n">
        <v>125.388</v>
      </c>
      <c r="E17476" s="29" t="n">
        <f aca="false">D17476/10</f>
        <v>12.5388</v>
      </c>
      <c r="F17476" s="29" t="n">
        <f aca="false">(E17476+Einstellungen!$B$20)*(1+Einstellungen!$B$10)</f>
        <v>37.121812</v>
      </c>
      <c r="G17476" s="21" t="str">
        <f aca="false">IF(F17476&lt;Einstellungen!$B$5,"ja","nein")</f>
        <v>nein</v>
      </c>
      <c r="H17476" s="21" t="s">
        <v>37</v>
      </c>
      <c r="I17476" s="29" t="n">
        <f aca="false">INDEX(Einstellungen!$B$27:$B$50,3)</f>
        <v>0.45</v>
      </c>
      <c r="J17476" s="29" t="n">
        <f aca="false">F17476*I17476</f>
        <v>16.7048154</v>
      </c>
    </row>
    <row r="17477" customFormat="false" ht="15" hidden="false" customHeight="false" outlineLevel="0" collapsed="false">
      <c r="A17477" s="28" t="n">
        <v>46309</v>
      </c>
      <c r="B17477" s="21" t="s">
        <v>115</v>
      </c>
      <c r="C17477" s="21" t="s">
        <v>112</v>
      </c>
      <c r="D17477" s="29" t="n">
        <v>124.48</v>
      </c>
      <c r="E17477" s="29" t="n">
        <f aca="false">D17477/10</f>
        <v>12.448</v>
      </c>
      <c r="F17477" s="29" t="n">
        <f aca="false">(E17477+Einstellungen!$B$20)*(1+Einstellungen!$B$10)</f>
        <v>37.01376</v>
      </c>
      <c r="G17477" s="21" t="str">
        <f aca="false">IF(F17477&lt;Einstellungen!$B$5,"ja","nein")</f>
        <v>nein</v>
      </c>
      <c r="H17477" s="21" t="s">
        <v>37</v>
      </c>
      <c r="I17477" s="29" t="n">
        <f aca="false">INDEX(Einstellungen!$B$27:$B$50,4)</f>
        <v>0.45</v>
      </c>
      <c r="J17477" s="29" t="n">
        <f aca="false">F17477*I17477</f>
        <v>16.656192</v>
      </c>
    </row>
    <row r="17478" customFormat="false" ht="15" hidden="false" customHeight="false" outlineLevel="0" collapsed="false">
      <c r="A17478" s="28" t="n">
        <v>46309</v>
      </c>
      <c r="B17478" s="21" t="s">
        <v>116</v>
      </c>
      <c r="C17478" s="21" t="s">
        <v>112</v>
      </c>
      <c r="D17478" s="29" t="n">
        <v>124.715</v>
      </c>
      <c r="E17478" s="29" t="n">
        <f aca="false">D17478/10</f>
        <v>12.4715</v>
      </c>
      <c r="F17478" s="29" t="n">
        <f aca="false">(E17478+Einstellungen!$B$20)*(1+Einstellungen!$B$10)</f>
        <v>37.041725</v>
      </c>
      <c r="G17478" s="21" t="str">
        <f aca="false">IF(F17478&lt;Einstellungen!$B$5,"ja","nein")</f>
        <v>nein</v>
      </c>
      <c r="H17478" s="21" t="s">
        <v>37</v>
      </c>
      <c r="I17478" s="29" t="n">
        <f aca="false">INDEX(Einstellungen!$B$27:$B$50,5)</f>
        <v>0.45</v>
      </c>
      <c r="J17478" s="29" t="n">
        <f aca="false">F17478*I17478</f>
        <v>16.66877625</v>
      </c>
    </row>
    <row r="17479" customFormat="false" ht="15" hidden="false" customHeight="false" outlineLevel="0" collapsed="false">
      <c r="A17479" s="28" t="n">
        <v>46309</v>
      </c>
      <c r="B17479" s="21" t="s">
        <v>117</v>
      </c>
      <c r="C17479" s="21" t="s">
        <v>112</v>
      </c>
      <c r="D17479" s="29" t="n">
        <v>136.82</v>
      </c>
      <c r="E17479" s="29" t="n">
        <f aca="false">D17479/10</f>
        <v>13.682</v>
      </c>
      <c r="F17479" s="29" t="n">
        <f aca="false">(E17479+Einstellungen!$B$20)*(1+Einstellungen!$B$10)</f>
        <v>38.48222</v>
      </c>
      <c r="G17479" s="21" t="str">
        <f aca="false">IF(F17479&lt;Einstellungen!$B$5,"ja","nein")</f>
        <v>nein</v>
      </c>
      <c r="H17479" s="21" t="s">
        <v>37</v>
      </c>
      <c r="I17479" s="29" t="n">
        <f aca="false">INDEX(Einstellungen!$B$27:$B$50,6)</f>
        <v>0.5</v>
      </c>
      <c r="J17479" s="29" t="n">
        <f aca="false">F17479*I17479</f>
        <v>19.24111</v>
      </c>
    </row>
    <row r="17480" customFormat="false" ht="15" hidden="false" customHeight="false" outlineLevel="0" collapsed="false">
      <c r="A17480" s="28" t="n">
        <v>46309</v>
      </c>
      <c r="B17480" s="21" t="s">
        <v>118</v>
      </c>
      <c r="C17480" s="21" t="s">
        <v>112</v>
      </c>
      <c r="D17480" s="29" t="n">
        <v>184.85</v>
      </c>
      <c r="E17480" s="29" t="n">
        <f aca="false">D17480/10</f>
        <v>18.485</v>
      </c>
      <c r="F17480" s="29" t="n">
        <f aca="false">(E17480+Einstellungen!$B$20)*(1+Einstellungen!$B$10)</f>
        <v>44.19779</v>
      </c>
      <c r="G17480" s="21" t="str">
        <f aca="false">IF(F17480&lt;Einstellungen!$B$5,"ja","nein")</f>
        <v>nein</v>
      </c>
      <c r="H17480" s="21" t="s">
        <v>37</v>
      </c>
      <c r="I17480" s="29" t="n">
        <f aca="false">INDEX(Einstellungen!$B$27:$B$50,7)</f>
        <v>0.7</v>
      </c>
      <c r="J17480" s="29" t="n">
        <f aca="false">F17480*I17480</f>
        <v>30.938453</v>
      </c>
    </row>
    <row r="17481" customFormat="false" ht="15" hidden="false" customHeight="false" outlineLevel="0" collapsed="false">
      <c r="A17481" s="28" t="n">
        <v>46309</v>
      </c>
      <c r="B17481" s="21" t="s">
        <v>119</v>
      </c>
      <c r="C17481" s="21" t="s">
        <v>112</v>
      </c>
      <c r="D17481" s="29" t="n">
        <v>221.54</v>
      </c>
      <c r="E17481" s="29" t="n">
        <f aca="false">D17481/10</f>
        <v>22.154</v>
      </c>
      <c r="F17481" s="29" t="n">
        <f aca="false">(E17481+Einstellungen!$B$20)*(1+Einstellungen!$B$10)</f>
        <v>48.5639</v>
      </c>
      <c r="G17481" s="21" t="str">
        <f aca="false">IF(F17481&lt;Einstellungen!$B$5,"ja","nein")</f>
        <v>nein</v>
      </c>
      <c r="H17481" s="21" t="s">
        <v>37</v>
      </c>
      <c r="I17481" s="29" t="n">
        <f aca="false">INDEX(Einstellungen!$B$27:$B$50,8)</f>
        <v>0.95</v>
      </c>
      <c r="J17481" s="29" t="n">
        <f aca="false">F17481*I17481</f>
        <v>46.135705</v>
      </c>
    </row>
    <row r="17482" customFormat="false" ht="15" hidden="false" customHeight="false" outlineLevel="0" collapsed="false">
      <c r="A17482" s="28" t="n">
        <v>46309</v>
      </c>
      <c r="B17482" s="21" t="s">
        <v>120</v>
      </c>
      <c r="C17482" s="21" t="s">
        <v>112</v>
      </c>
      <c r="D17482" s="29" t="n">
        <v>249.325</v>
      </c>
      <c r="E17482" s="29" t="n">
        <f aca="false">D17482/10</f>
        <v>24.9325</v>
      </c>
      <c r="F17482" s="29" t="n">
        <f aca="false">(E17482+Einstellungen!$B$20)*(1+Einstellungen!$B$10)</f>
        <v>51.870315</v>
      </c>
      <c r="G17482" s="21" t="str">
        <f aca="false">IF(F17482&lt;Einstellungen!$B$5,"ja","nein")</f>
        <v>nein</v>
      </c>
      <c r="H17482" s="21" t="s">
        <v>37</v>
      </c>
      <c r="I17482" s="29" t="n">
        <f aca="false">INDEX(Einstellungen!$B$27:$B$50,9)</f>
        <v>1.05</v>
      </c>
      <c r="J17482" s="29" t="n">
        <f aca="false">F17482*I17482</f>
        <v>54.46383075</v>
      </c>
    </row>
    <row r="17483" customFormat="false" ht="15" hidden="false" customHeight="false" outlineLevel="0" collapsed="false">
      <c r="A17483" s="28" t="n">
        <v>46309</v>
      </c>
      <c r="B17483" s="21" t="s">
        <v>121</v>
      </c>
      <c r="C17483" s="21" t="s">
        <v>112</v>
      </c>
      <c r="D17483" s="29" t="n">
        <v>216.582</v>
      </c>
      <c r="E17483" s="29" t="n">
        <f aca="false">D17483/10</f>
        <v>21.6582</v>
      </c>
      <c r="F17483" s="29" t="n">
        <f aca="false">(E17483+Einstellungen!$B$20)*(1+Einstellungen!$B$10)</f>
        <v>47.973898</v>
      </c>
      <c r="G17483" s="21" t="str">
        <f aca="false">IF(F17483&lt;Einstellungen!$B$5,"ja","nein")</f>
        <v>nein</v>
      </c>
      <c r="H17483" s="21" t="s">
        <v>37</v>
      </c>
      <c r="I17483" s="29" t="n">
        <f aca="false">INDEX(Einstellungen!$B$27:$B$50,10)</f>
        <v>1.05</v>
      </c>
      <c r="J17483" s="29" t="n">
        <f aca="false">F17483*I17483</f>
        <v>50.3725929</v>
      </c>
    </row>
    <row r="17484" customFormat="false" ht="15" hidden="false" customHeight="false" outlineLevel="0" collapsed="false">
      <c r="A17484" s="28" t="n">
        <v>46309</v>
      </c>
      <c r="B17484" s="21" t="s">
        <v>122</v>
      </c>
      <c r="C17484" s="21" t="s">
        <v>112</v>
      </c>
      <c r="D17484" s="29" t="n">
        <v>178.157</v>
      </c>
      <c r="E17484" s="29" t="n">
        <f aca="false">D17484/10</f>
        <v>17.8157</v>
      </c>
      <c r="F17484" s="29" t="n">
        <f aca="false">(E17484+Einstellungen!$B$20)*(1+Einstellungen!$B$10)</f>
        <v>43.401323</v>
      </c>
      <c r="G17484" s="21" t="str">
        <f aca="false">IF(F17484&lt;Einstellungen!$B$5,"ja","nein")</f>
        <v>nein</v>
      </c>
      <c r="H17484" s="21" t="s">
        <v>37</v>
      </c>
      <c r="I17484" s="29" t="n">
        <f aca="false">INDEX(Einstellungen!$B$27:$B$50,11)</f>
        <v>1.05</v>
      </c>
      <c r="J17484" s="29" t="n">
        <f aca="false">F17484*I17484</f>
        <v>45.57138915</v>
      </c>
    </row>
    <row r="17485" customFormat="false" ht="15" hidden="false" customHeight="false" outlineLevel="0" collapsed="false">
      <c r="A17485" s="28" t="n">
        <v>46309</v>
      </c>
      <c r="B17485" s="21" t="s">
        <v>123</v>
      </c>
      <c r="C17485" s="21" t="s">
        <v>112</v>
      </c>
      <c r="D17485" s="29" t="n">
        <v>140.505</v>
      </c>
      <c r="E17485" s="29" t="n">
        <f aca="false">D17485/10</f>
        <v>14.0505</v>
      </c>
      <c r="F17485" s="29" t="n">
        <f aca="false">(E17485+Einstellungen!$B$20)*(1+Einstellungen!$B$10)</f>
        <v>38.920735</v>
      </c>
      <c r="G17485" s="21" t="str">
        <f aca="false">IF(F17485&lt;Einstellungen!$B$5,"ja","nein")</f>
        <v>nein</v>
      </c>
      <c r="H17485" s="21" t="s">
        <v>37</v>
      </c>
      <c r="I17485" s="29" t="n">
        <f aca="false">INDEX(Einstellungen!$B$27:$B$50,12)</f>
        <v>1.1</v>
      </c>
      <c r="J17485" s="29" t="n">
        <f aca="false">F17485*I17485</f>
        <v>42.8128085</v>
      </c>
    </row>
    <row r="17486" customFormat="false" ht="15" hidden="false" customHeight="false" outlineLevel="0" collapsed="false">
      <c r="A17486" s="28" t="n">
        <v>46309</v>
      </c>
      <c r="B17486" s="21" t="s">
        <v>124</v>
      </c>
      <c r="C17486" s="21" t="s">
        <v>112</v>
      </c>
      <c r="D17486" s="29" t="n">
        <v>111.025</v>
      </c>
      <c r="E17486" s="29" t="n">
        <f aca="false">D17486/10</f>
        <v>11.1025</v>
      </c>
      <c r="F17486" s="29" t="n">
        <f aca="false">(E17486+Einstellungen!$B$20)*(1+Einstellungen!$B$10)</f>
        <v>35.412615</v>
      </c>
      <c r="G17486" s="21" t="str">
        <f aca="false">IF(F17486&lt;Einstellungen!$B$5,"ja","nein")</f>
        <v>nein</v>
      </c>
      <c r="H17486" s="21" t="s">
        <v>37</v>
      </c>
      <c r="I17486" s="29" t="n">
        <f aca="false">INDEX(Einstellungen!$B$27:$B$50,13)</f>
        <v>1.2</v>
      </c>
      <c r="J17486" s="29" t="n">
        <f aca="false">F17486*I17486</f>
        <v>42.495138</v>
      </c>
    </row>
    <row r="17487" customFormat="false" ht="15" hidden="false" customHeight="false" outlineLevel="0" collapsed="false">
      <c r="A17487" s="28" t="n">
        <v>46309</v>
      </c>
      <c r="B17487" s="21" t="s">
        <v>125</v>
      </c>
      <c r="C17487" s="21" t="s">
        <v>112</v>
      </c>
      <c r="D17487" s="29" t="n">
        <v>96.945</v>
      </c>
      <c r="E17487" s="29" t="n">
        <f aca="false">D17487/10</f>
        <v>9.6945</v>
      </c>
      <c r="F17487" s="29" t="n">
        <f aca="false">(E17487+Einstellungen!$B$20)*(1+Einstellungen!$B$10)</f>
        <v>33.737095</v>
      </c>
      <c r="G17487" s="21" t="str">
        <f aca="false">IF(F17487&lt;Einstellungen!$B$5,"ja","nein")</f>
        <v>nein</v>
      </c>
      <c r="H17487" s="21" t="s">
        <v>37</v>
      </c>
      <c r="I17487" s="29" t="n">
        <f aca="false">INDEX(Einstellungen!$B$27:$B$50,14)</f>
        <v>1.15</v>
      </c>
      <c r="J17487" s="29" t="n">
        <f aca="false">F17487*I17487</f>
        <v>38.79765925</v>
      </c>
    </row>
    <row r="17488" customFormat="false" ht="15" hidden="false" customHeight="false" outlineLevel="0" collapsed="false">
      <c r="A17488" s="28" t="n">
        <v>46309</v>
      </c>
      <c r="B17488" s="21" t="s">
        <v>126</v>
      </c>
      <c r="C17488" s="21" t="s">
        <v>112</v>
      </c>
      <c r="D17488" s="29" t="n">
        <v>102.245</v>
      </c>
      <c r="E17488" s="29" t="n">
        <f aca="false">D17488/10</f>
        <v>10.2245</v>
      </c>
      <c r="F17488" s="29" t="n">
        <f aca="false">(E17488+Einstellungen!$B$20)*(1+Einstellungen!$B$10)</f>
        <v>34.367795</v>
      </c>
      <c r="G17488" s="21" t="str">
        <f aca="false">IF(F17488&lt;Einstellungen!$B$5,"ja","nein")</f>
        <v>nein</v>
      </c>
      <c r="H17488" s="21" t="s">
        <v>37</v>
      </c>
      <c r="I17488" s="29" t="n">
        <f aca="false">INDEX(Einstellungen!$B$27:$B$50,15)</f>
        <v>1</v>
      </c>
      <c r="J17488" s="29" t="n">
        <f aca="false">F17488*I17488</f>
        <v>34.367795</v>
      </c>
    </row>
    <row r="17489" customFormat="false" ht="15" hidden="false" customHeight="false" outlineLevel="0" collapsed="false">
      <c r="A17489" s="28" t="n">
        <v>46309</v>
      </c>
      <c r="B17489" s="21" t="s">
        <v>127</v>
      </c>
      <c r="C17489" s="21" t="s">
        <v>112</v>
      </c>
      <c r="D17489" s="29" t="n">
        <v>123.98</v>
      </c>
      <c r="E17489" s="29" t="n">
        <f aca="false">D17489/10</f>
        <v>12.398</v>
      </c>
      <c r="F17489" s="29" t="n">
        <f aca="false">(E17489+Einstellungen!$B$20)*(1+Einstellungen!$B$10)</f>
        <v>36.95426</v>
      </c>
      <c r="G17489" s="21" t="str">
        <f aca="false">IF(F17489&lt;Einstellungen!$B$5,"ja","nein")</f>
        <v>nein</v>
      </c>
      <c r="H17489" s="21" t="s">
        <v>37</v>
      </c>
      <c r="I17489" s="29" t="n">
        <f aca="false">INDEX(Einstellungen!$B$27:$B$50,16)</f>
        <v>0.95</v>
      </c>
      <c r="J17489" s="29" t="n">
        <f aca="false">F17489*I17489</f>
        <v>35.106547</v>
      </c>
    </row>
    <row r="17490" customFormat="false" ht="15" hidden="false" customHeight="false" outlineLevel="0" collapsed="false">
      <c r="A17490" s="28" t="n">
        <v>46309</v>
      </c>
      <c r="B17490" s="21" t="s">
        <v>128</v>
      </c>
      <c r="C17490" s="21" t="s">
        <v>112</v>
      </c>
      <c r="D17490" s="29" t="n">
        <v>182.945</v>
      </c>
      <c r="E17490" s="29" t="n">
        <f aca="false">D17490/10</f>
        <v>18.2945</v>
      </c>
      <c r="F17490" s="29" t="n">
        <f aca="false">(E17490+Einstellungen!$B$20)*(1+Einstellungen!$B$10)</f>
        <v>43.971095</v>
      </c>
      <c r="G17490" s="21" t="str">
        <f aca="false">IF(F17490&lt;Einstellungen!$B$5,"ja","nein")</f>
        <v>nein</v>
      </c>
      <c r="H17490" s="21" t="s">
        <v>37</v>
      </c>
      <c r="I17490" s="29" t="n">
        <f aca="false">INDEX(Einstellungen!$B$27:$B$50,17)</f>
        <v>0.95</v>
      </c>
      <c r="J17490" s="29" t="n">
        <f aca="false">F17490*I17490</f>
        <v>41.77254025</v>
      </c>
    </row>
    <row r="17491" customFormat="false" ht="15" hidden="false" customHeight="false" outlineLevel="0" collapsed="false">
      <c r="A17491" s="28" t="n">
        <v>46309</v>
      </c>
      <c r="B17491" s="21" t="s">
        <v>129</v>
      </c>
      <c r="C17491" s="21" t="s">
        <v>112</v>
      </c>
      <c r="D17491" s="29" t="n">
        <v>231.88</v>
      </c>
      <c r="E17491" s="29" t="n">
        <f aca="false">D17491/10</f>
        <v>23.188</v>
      </c>
      <c r="F17491" s="29" t="n">
        <f aca="false">(E17491+Einstellungen!$B$20)*(1+Einstellungen!$B$10)</f>
        <v>49.79436</v>
      </c>
      <c r="G17491" s="21" t="str">
        <f aca="false">IF(F17491&lt;Einstellungen!$B$5,"ja","nein")</f>
        <v>nein</v>
      </c>
      <c r="H17491" s="21" t="s">
        <v>37</v>
      </c>
      <c r="I17491" s="29" t="n">
        <f aca="false">INDEX(Einstellungen!$B$27:$B$50,18)</f>
        <v>1.1</v>
      </c>
      <c r="J17491" s="29" t="n">
        <f aca="false">F17491*I17491</f>
        <v>54.773796</v>
      </c>
    </row>
    <row r="17492" customFormat="false" ht="15" hidden="false" customHeight="false" outlineLevel="0" collapsed="false">
      <c r="A17492" s="28" t="n">
        <v>46309</v>
      </c>
      <c r="B17492" s="21" t="s">
        <v>130</v>
      </c>
      <c r="C17492" s="21" t="s">
        <v>112</v>
      </c>
      <c r="D17492" s="29" t="n">
        <v>271.845</v>
      </c>
      <c r="E17492" s="29" t="n">
        <f aca="false">D17492/10</f>
        <v>27.1845</v>
      </c>
      <c r="F17492" s="29" t="n">
        <f aca="false">(E17492+Einstellungen!$B$20)*(1+Einstellungen!$B$10)</f>
        <v>54.550195</v>
      </c>
      <c r="G17492" s="21" t="str">
        <f aca="false">IF(F17492&lt;Einstellungen!$B$5,"ja","nein")</f>
        <v>nein</v>
      </c>
      <c r="H17492" s="21" t="s">
        <v>37</v>
      </c>
      <c r="I17492" s="29" t="n">
        <f aca="false">INDEX(Einstellungen!$B$27:$B$50,19)</f>
        <v>1.35</v>
      </c>
      <c r="J17492" s="29" t="n">
        <f aca="false">F17492*I17492</f>
        <v>73.64276325</v>
      </c>
    </row>
    <row r="17493" customFormat="false" ht="15" hidden="false" customHeight="false" outlineLevel="0" collapsed="false">
      <c r="A17493" s="28" t="n">
        <v>46309</v>
      </c>
      <c r="B17493" s="21" t="s">
        <v>131</v>
      </c>
      <c r="C17493" s="21" t="s">
        <v>112</v>
      </c>
      <c r="D17493" s="29" t="n">
        <v>295.575</v>
      </c>
      <c r="E17493" s="29" t="n">
        <f aca="false">D17493/10</f>
        <v>29.5575</v>
      </c>
      <c r="F17493" s="29" t="n">
        <f aca="false">(E17493+Einstellungen!$B$20)*(1+Einstellungen!$B$10)</f>
        <v>57.374065</v>
      </c>
      <c r="G17493" s="21" t="str">
        <f aca="false">IF(F17493&lt;Einstellungen!$B$5,"ja","nein")</f>
        <v>nein</v>
      </c>
      <c r="H17493" s="21" t="s">
        <v>37</v>
      </c>
      <c r="I17493" s="29" t="n">
        <f aca="false">INDEX(Einstellungen!$B$27:$B$50,20)</f>
        <v>1.45</v>
      </c>
      <c r="J17493" s="29" t="n">
        <f aca="false">F17493*I17493</f>
        <v>83.19239425</v>
      </c>
    </row>
    <row r="17494" customFormat="false" ht="15" hidden="false" customHeight="false" outlineLevel="0" collapsed="false">
      <c r="A17494" s="28" t="n">
        <v>46309</v>
      </c>
      <c r="B17494" s="21" t="s">
        <v>132</v>
      </c>
      <c r="C17494" s="21" t="s">
        <v>112</v>
      </c>
      <c r="D17494" s="29" t="n">
        <v>270.007</v>
      </c>
      <c r="E17494" s="29" t="n">
        <f aca="false">D17494/10</f>
        <v>27.0007</v>
      </c>
      <c r="F17494" s="29" t="n">
        <f aca="false">(E17494+Einstellungen!$B$20)*(1+Einstellungen!$B$10)</f>
        <v>54.331473</v>
      </c>
      <c r="G17494" s="21" t="str">
        <f aca="false">IF(F17494&lt;Einstellungen!$B$5,"ja","nein")</f>
        <v>nein</v>
      </c>
      <c r="H17494" s="21" t="s">
        <v>37</v>
      </c>
      <c r="I17494" s="29" t="n">
        <f aca="false">INDEX(Einstellungen!$B$27:$B$50,21)</f>
        <v>1.4</v>
      </c>
      <c r="J17494" s="29" t="n">
        <f aca="false">F17494*I17494</f>
        <v>76.0640622</v>
      </c>
    </row>
    <row r="17495" customFormat="false" ht="15" hidden="false" customHeight="false" outlineLevel="0" collapsed="false">
      <c r="A17495" s="28" t="n">
        <v>46309</v>
      </c>
      <c r="B17495" s="21" t="s">
        <v>133</v>
      </c>
      <c r="C17495" s="21" t="s">
        <v>112</v>
      </c>
      <c r="D17495" s="29" t="n">
        <v>240.727</v>
      </c>
      <c r="E17495" s="29" t="n">
        <f aca="false">D17495/10</f>
        <v>24.0727</v>
      </c>
      <c r="F17495" s="29" t="n">
        <f aca="false">(E17495+Einstellungen!$B$20)*(1+Einstellungen!$B$10)</f>
        <v>50.847153</v>
      </c>
      <c r="G17495" s="21" t="str">
        <f aca="false">IF(F17495&lt;Einstellungen!$B$5,"ja","nein")</f>
        <v>nein</v>
      </c>
      <c r="H17495" s="21" t="s">
        <v>37</v>
      </c>
      <c r="I17495" s="29" t="n">
        <f aca="false">INDEX(Einstellungen!$B$27:$B$50,22)</f>
        <v>1.25</v>
      </c>
      <c r="J17495" s="29" t="n">
        <f aca="false">F17495*I17495</f>
        <v>63.55894125</v>
      </c>
    </row>
    <row r="17496" customFormat="false" ht="15" hidden="false" customHeight="false" outlineLevel="0" collapsed="false">
      <c r="A17496" s="28" t="n">
        <v>46309</v>
      </c>
      <c r="B17496" s="21" t="s">
        <v>134</v>
      </c>
      <c r="C17496" s="21" t="s">
        <v>112</v>
      </c>
      <c r="D17496" s="29" t="n">
        <v>217.355</v>
      </c>
      <c r="E17496" s="29" t="n">
        <f aca="false">D17496/10</f>
        <v>21.7355</v>
      </c>
      <c r="F17496" s="29" t="n">
        <f aca="false">(E17496+Einstellungen!$B$20)*(1+Einstellungen!$B$10)</f>
        <v>48.065885</v>
      </c>
      <c r="G17496" s="21" t="str">
        <f aca="false">IF(F17496&lt;Einstellungen!$B$5,"ja","nein")</f>
        <v>nein</v>
      </c>
      <c r="H17496" s="21" t="s">
        <v>37</v>
      </c>
      <c r="I17496" s="29" t="n">
        <f aca="false">INDEX(Einstellungen!$B$27:$B$50,23)</f>
        <v>1.05</v>
      </c>
      <c r="J17496" s="29" t="n">
        <f aca="false">F17496*I17496</f>
        <v>50.46917925</v>
      </c>
    </row>
    <row r="17497" customFormat="false" ht="15" hidden="false" customHeight="false" outlineLevel="0" collapsed="false">
      <c r="A17497" s="28" t="n">
        <v>46309</v>
      </c>
      <c r="B17497" s="21" t="s">
        <v>135</v>
      </c>
      <c r="C17497" s="21" t="s">
        <v>112</v>
      </c>
      <c r="D17497" s="29" t="n">
        <v>196.643</v>
      </c>
      <c r="E17497" s="29" t="n">
        <f aca="false">D17497/10</f>
        <v>19.6643</v>
      </c>
      <c r="F17497" s="29" t="n">
        <f aca="false">(E17497+Einstellungen!$B$20)*(1+Einstellungen!$B$10)</f>
        <v>45.601157</v>
      </c>
      <c r="G17497" s="21" t="str">
        <f aca="false">IF(F17497&lt;Einstellungen!$B$5,"ja","nein")</f>
        <v>nein</v>
      </c>
      <c r="H17497" s="21" t="s">
        <v>37</v>
      </c>
      <c r="I17497" s="29" t="n">
        <f aca="false">INDEX(Einstellungen!$B$27:$B$50,24)</f>
        <v>0.8</v>
      </c>
      <c r="J17497" s="29" t="n">
        <f aca="false">F17497*I17497</f>
        <v>36.4809256</v>
      </c>
    </row>
    <row r="17498" customFormat="false" ht="15" hidden="false" customHeight="false" outlineLevel="0" collapsed="false">
      <c r="A17498" s="28" t="n">
        <v>46310</v>
      </c>
      <c r="B17498" s="21" t="s">
        <v>111</v>
      </c>
      <c r="C17498" s="21" t="s">
        <v>136</v>
      </c>
      <c r="D17498" s="29" t="n">
        <v>189.265</v>
      </c>
      <c r="E17498" s="29" t="n">
        <f aca="false">D17498/10</f>
        <v>18.9265</v>
      </c>
      <c r="F17498" s="29" t="n">
        <f aca="false">(E17498+Einstellungen!$B$20)*(1+Einstellungen!$B$10)</f>
        <v>44.723175</v>
      </c>
      <c r="G17498" s="21" t="str">
        <f aca="false">IF(F17498&lt;Einstellungen!$B$5,"ja","nein")</f>
        <v>nein</v>
      </c>
      <c r="H17498" s="21" t="s">
        <v>37</v>
      </c>
      <c r="I17498" s="29" t="n">
        <f aca="false">INDEX(Einstellungen!$B$27:$B$50,1)</f>
        <v>0.6</v>
      </c>
      <c r="J17498" s="29" t="n">
        <f aca="false">F17498*I17498</f>
        <v>26.833905</v>
      </c>
    </row>
    <row r="17499" customFormat="false" ht="15" hidden="false" customHeight="false" outlineLevel="0" collapsed="false">
      <c r="A17499" s="28" t="n">
        <v>46310</v>
      </c>
      <c r="B17499" s="21" t="s">
        <v>113</v>
      </c>
      <c r="C17499" s="21" t="s">
        <v>136</v>
      </c>
      <c r="D17499" s="29" t="n">
        <v>184.17</v>
      </c>
      <c r="E17499" s="29" t="n">
        <f aca="false">D17499/10</f>
        <v>18.417</v>
      </c>
      <c r="F17499" s="29" t="n">
        <f aca="false">(E17499+Einstellungen!$B$20)*(1+Einstellungen!$B$10)</f>
        <v>44.11687</v>
      </c>
      <c r="G17499" s="21" t="str">
        <f aca="false">IF(F17499&lt;Einstellungen!$B$5,"ja","nein")</f>
        <v>nein</v>
      </c>
      <c r="H17499" s="21" t="s">
        <v>37</v>
      </c>
      <c r="I17499" s="29" t="n">
        <f aca="false">INDEX(Einstellungen!$B$27:$B$50,2)</f>
        <v>0.5</v>
      </c>
      <c r="J17499" s="29" t="n">
        <f aca="false">F17499*I17499</f>
        <v>22.058435</v>
      </c>
    </row>
    <row r="17500" customFormat="false" ht="15" hidden="false" customHeight="false" outlineLevel="0" collapsed="false">
      <c r="A17500" s="28" t="n">
        <v>46310</v>
      </c>
      <c r="B17500" s="21" t="s">
        <v>114</v>
      </c>
      <c r="C17500" s="21" t="s">
        <v>136</v>
      </c>
      <c r="D17500" s="29" t="n">
        <v>172.368</v>
      </c>
      <c r="E17500" s="29" t="n">
        <f aca="false">D17500/10</f>
        <v>17.2368</v>
      </c>
      <c r="F17500" s="29" t="n">
        <f aca="false">(E17500+Einstellungen!$B$20)*(1+Einstellungen!$B$10)</f>
        <v>42.712432</v>
      </c>
      <c r="G17500" s="21" t="str">
        <f aca="false">IF(F17500&lt;Einstellungen!$B$5,"ja","nein")</f>
        <v>nein</v>
      </c>
      <c r="H17500" s="21" t="s">
        <v>37</v>
      </c>
      <c r="I17500" s="29" t="n">
        <f aca="false">INDEX(Einstellungen!$B$27:$B$50,3)</f>
        <v>0.45</v>
      </c>
      <c r="J17500" s="29" t="n">
        <f aca="false">F17500*I17500</f>
        <v>19.2205944</v>
      </c>
    </row>
    <row r="17501" customFormat="false" ht="15" hidden="false" customHeight="false" outlineLevel="0" collapsed="false">
      <c r="A17501" s="28" t="n">
        <v>46310</v>
      </c>
      <c r="B17501" s="21" t="s">
        <v>115</v>
      </c>
      <c r="C17501" s="21" t="s">
        <v>136</v>
      </c>
      <c r="D17501" s="29" t="n">
        <v>168.912</v>
      </c>
      <c r="E17501" s="29" t="n">
        <f aca="false">D17501/10</f>
        <v>16.8912</v>
      </c>
      <c r="F17501" s="29" t="n">
        <f aca="false">(E17501+Einstellungen!$B$20)*(1+Einstellungen!$B$10)</f>
        <v>42.301168</v>
      </c>
      <c r="G17501" s="21" t="str">
        <f aca="false">IF(F17501&lt;Einstellungen!$B$5,"ja","nein")</f>
        <v>nein</v>
      </c>
      <c r="H17501" s="21" t="s">
        <v>37</v>
      </c>
      <c r="I17501" s="29" t="n">
        <f aca="false">INDEX(Einstellungen!$B$27:$B$50,4)</f>
        <v>0.45</v>
      </c>
      <c r="J17501" s="29" t="n">
        <f aca="false">F17501*I17501</f>
        <v>19.0355256</v>
      </c>
    </row>
    <row r="17502" customFormat="false" ht="15" hidden="false" customHeight="false" outlineLevel="0" collapsed="false">
      <c r="A17502" s="28" t="n">
        <v>46310</v>
      </c>
      <c r="B17502" s="21" t="s">
        <v>116</v>
      </c>
      <c r="C17502" s="21" t="s">
        <v>136</v>
      </c>
      <c r="D17502" s="29" t="n">
        <v>166.245</v>
      </c>
      <c r="E17502" s="29" t="n">
        <f aca="false">D17502/10</f>
        <v>16.6245</v>
      </c>
      <c r="F17502" s="29" t="n">
        <f aca="false">(E17502+Einstellungen!$B$20)*(1+Einstellungen!$B$10)</f>
        <v>41.983795</v>
      </c>
      <c r="G17502" s="21" t="str">
        <f aca="false">IF(F17502&lt;Einstellungen!$B$5,"ja","nein")</f>
        <v>nein</v>
      </c>
      <c r="H17502" s="21" t="s">
        <v>37</v>
      </c>
      <c r="I17502" s="29" t="n">
        <f aca="false">INDEX(Einstellungen!$B$27:$B$50,5)</f>
        <v>0.45</v>
      </c>
      <c r="J17502" s="29" t="n">
        <f aca="false">F17502*I17502</f>
        <v>18.89270775</v>
      </c>
    </row>
    <row r="17503" customFormat="false" ht="15" hidden="false" customHeight="false" outlineLevel="0" collapsed="false">
      <c r="A17503" s="28" t="n">
        <v>46310</v>
      </c>
      <c r="B17503" s="21" t="s">
        <v>117</v>
      </c>
      <c r="C17503" s="21" t="s">
        <v>136</v>
      </c>
      <c r="D17503" s="29" t="n">
        <v>174.05</v>
      </c>
      <c r="E17503" s="29" t="n">
        <f aca="false">D17503/10</f>
        <v>17.405</v>
      </c>
      <c r="F17503" s="29" t="n">
        <f aca="false">(E17503+Einstellungen!$B$20)*(1+Einstellungen!$B$10)</f>
        <v>42.91259</v>
      </c>
      <c r="G17503" s="21" t="str">
        <f aca="false">IF(F17503&lt;Einstellungen!$B$5,"ja","nein")</f>
        <v>nein</v>
      </c>
      <c r="H17503" s="21" t="s">
        <v>37</v>
      </c>
      <c r="I17503" s="29" t="n">
        <f aca="false">INDEX(Einstellungen!$B$27:$B$50,6)</f>
        <v>0.5</v>
      </c>
      <c r="J17503" s="29" t="n">
        <f aca="false">F17503*I17503</f>
        <v>21.456295</v>
      </c>
    </row>
    <row r="17504" customFormat="false" ht="15" hidden="false" customHeight="false" outlineLevel="0" collapsed="false">
      <c r="A17504" s="28" t="n">
        <v>46310</v>
      </c>
      <c r="B17504" s="21" t="s">
        <v>118</v>
      </c>
      <c r="C17504" s="21" t="s">
        <v>136</v>
      </c>
      <c r="D17504" s="29" t="n">
        <v>211.495</v>
      </c>
      <c r="E17504" s="29" t="n">
        <f aca="false">D17504/10</f>
        <v>21.1495</v>
      </c>
      <c r="F17504" s="29" t="n">
        <f aca="false">(E17504+Einstellungen!$B$20)*(1+Einstellungen!$B$10)</f>
        <v>47.368545</v>
      </c>
      <c r="G17504" s="21" t="str">
        <f aca="false">IF(F17504&lt;Einstellungen!$B$5,"ja","nein")</f>
        <v>nein</v>
      </c>
      <c r="H17504" s="21" t="s">
        <v>37</v>
      </c>
      <c r="I17504" s="29" t="n">
        <f aca="false">INDEX(Einstellungen!$B$27:$B$50,7)</f>
        <v>0.7</v>
      </c>
      <c r="J17504" s="29" t="n">
        <f aca="false">F17504*I17504</f>
        <v>33.1579815</v>
      </c>
    </row>
    <row r="17505" customFormat="false" ht="15" hidden="false" customHeight="false" outlineLevel="0" collapsed="false">
      <c r="A17505" s="28" t="n">
        <v>46310</v>
      </c>
      <c r="B17505" s="21" t="s">
        <v>119</v>
      </c>
      <c r="C17505" s="21" t="s">
        <v>136</v>
      </c>
      <c r="D17505" s="29" t="n">
        <v>237.39</v>
      </c>
      <c r="E17505" s="29" t="n">
        <f aca="false">D17505/10</f>
        <v>23.739</v>
      </c>
      <c r="F17505" s="29" t="n">
        <f aca="false">(E17505+Einstellungen!$B$20)*(1+Einstellungen!$B$10)</f>
        <v>50.45005</v>
      </c>
      <c r="G17505" s="21" t="str">
        <f aca="false">IF(F17505&lt;Einstellungen!$B$5,"ja","nein")</f>
        <v>nein</v>
      </c>
      <c r="H17505" s="21" t="s">
        <v>37</v>
      </c>
      <c r="I17505" s="29" t="n">
        <f aca="false">INDEX(Einstellungen!$B$27:$B$50,8)</f>
        <v>0.95</v>
      </c>
      <c r="J17505" s="29" t="n">
        <f aca="false">F17505*I17505</f>
        <v>47.9275475</v>
      </c>
    </row>
    <row r="17506" customFormat="false" ht="15" hidden="false" customHeight="false" outlineLevel="0" collapsed="false">
      <c r="A17506" s="28" t="n">
        <v>46310</v>
      </c>
      <c r="B17506" s="21" t="s">
        <v>120</v>
      </c>
      <c r="C17506" s="21" t="s">
        <v>136</v>
      </c>
      <c r="D17506" s="29" t="n">
        <v>252.98</v>
      </c>
      <c r="E17506" s="29" t="n">
        <f aca="false">D17506/10</f>
        <v>25.298</v>
      </c>
      <c r="F17506" s="29" t="n">
        <f aca="false">(E17506+Einstellungen!$B$20)*(1+Einstellungen!$B$10)</f>
        <v>52.30526</v>
      </c>
      <c r="G17506" s="21" t="str">
        <f aca="false">IF(F17506&lt;Einstellungen!$B$5,"ja","nein")</f>
        <v>nein</v>
      </c>
      <c r="H17506" s="21" t="s">
        <v>37</v>
      </c>
      <c r="I17506" s="29" t="n">
        <f aca="false">INDEX(Einstellungen!$B$27:$B$50,9)</f>
        <v>1.05</v>
      </c>
      <c r="J17506" s="29" t="n">
        <f aca="false">F17506*I17506</f>
        <v>54.920523</v>
      </c>
    </row>
    <row r="17507" customFormat="false" ht="15" hidden="false" customHeight="false" outlineLevel="0" collapsed="false">
      <c r="A17507" s="28" t="n">
        <v>46310</v>
      </c>
      <c r="B17507" s="21" t="s">
        <v>121</v>
      </c>
      <c r="C17507" s="21" t="s">
        <v>136</v>
      </c>
      <c r="D17507" s="29" t="n">
        <v>220.548</v>
      </c>
      <c r="E17507" s="29" t="n">
        <f aca="false">D17507/10</f>
        <v>22.0548</v>
      </c>
      <c r="F17507" s="29" t="n">
        <f aca="false">(E17507+Einstellungen!$B$20)*(1+Einstellungen!$B$10)</f>
        <v>48.445852</v>
      </c>
      <c r="G17507" s="21" t="str">
        <f aca="false">IF(F17507&lt;Einstellungen!$B$5,"ja","nein")</f>
        <v>nein</v>
      </c>
      <c r="H17507" s="21" t="s">
        <v>37</v>
      </c>
      <c r="I17507" s="29" t="n">
        <f aca="false">INDEX(Einstellungen!$B$27:$B$50,10)</f>
        <v>1.05</v>
      </c>
      <c r="J17507" s="29" t="n">
        <f aca="false">F17507*I17507</f>
        <v>50.8681446</v>
      </c>
    </row>
    <row r="17508" customFormat="false" ht="15" hidden="false" customHeight="false" outlineLevel="0" collapsed="false">
      <c r="A17508" s="28" t="n">
        <v>46310</v>
      </c>
      <c r="B17508" s="21" t="s">
        <v>122</v>
      </c>
      <c r="C17508" s="21" t="s">
        <v>136</v>
      </c>
      <c r="D17508" s="29" t="n">
        <v>192.478</v>
      </c>
      <c r="E17508" s="29" t="n">
        <f aca="false">D17508/10</f>
        <v>19.2478</v>
      </c>
      <c r="F17508" s="29" t="n">
        <f aca="false">(E17508+Einstellungen!$B$20)*(1+Einstellungen!$B$10)</f>
        <v>45.105522</v>
      </c>
      <c r="G17508" s="21" t="str">
        <f aca="false">IF(F17508&lt;Einstellungen!$B$5,"ja","nein")</f>
        <v>nein</v>
      </c>
      <c r="H17508" s="21" t="s">
        <v>37</v>
      </c>
      <c r="I17508" s="29" t="n">
        <f aca="false">INDEX(Einstellungen!$B$27:$B$50,11)</f>
        <v>1.05</v>
      </c>
      <c r="J17508" s="29" t="n">
        <f aca="false">F17508*I17508</f>
        <v>47.3607981</v>
      </c>
    </row>
    <row r="17509" customFormat="false" ht="15" hidden="false" customHeight="false" outlineLevel="0" collapsed="false">
      <c r="A17509" s="28" t="n">
        <v>46310</v>
      </c>
      <c r="B17509" s="21" t="s">
        <v>123</v>
      </c>
      <c r="C17509" s="21" t="s">
        <v>136</v>
      </c>
      <c r="D17509" s="29" t="n">
        <v>151.157</v>
      </c>
      <c r="E17509" s="29" t="n">
        <f aca="false">D17509/10</f>
        <v>15.1157</v>
      </c>
      <c r="F17509" s="29" t="n">
        <f aca="false">(E17509+Einstellungen!$B$20)*(1+Einstellungen!$B$10)</f>
        <v>40.188323</v>
      </c>
      <c r="G17509" s="21" t="str">
        <f aca="false">IF(F17509&lt;Einstellungen!$B$5,"ja","nein")</f>
        <v>nein</v>
      </c>
      <c r="H17509" s="21" t="s">
        <v>37</v>
      </c>
      <c r="I17509" s="29" t="n">
        <f aca="false">INDEX(Einstellungen!$B$27:$B$50,12)</f>
        <v>1.1</v>
      </c>
      <c r="J17509" s="29" t="n">
        <f aca="false">F17509*I17509</f>
        <v>44.2071553</v>
      </c>
    </row>
    <row r="17510" customFormat="false" ht="15" hidden="false" customHeight="false" outlineLevel="0" collapsed="false">
      <c r="A17510" s="28" t="n">
        <v>46310</v>
      </c>
      <c r="B17510" s="21" t="s">
        <v>124</v>
      </c>
      <c r="C17510" s="21" t="s">
        <v>136</v>
      </c>
      <c r="D17510" s="29" t="n">
        <v>113.685</v>
      </c>
      <c r="E17510" s="29" t="n">
        <f aca="false">D17510/10</f>
        <v>11.3685</v>
      </c>
      <c r="F17510" s="29" t="n">
        <f aca="false">(E17510+Einstellungen!$B$20)*(1+Einstellungen!$B$10)</f>
        <v>35.729155</v>
      </c>
      <c r="G17510" s="21" t="str">
        <f aca="false">IF(F17510&lt;Einstellungen!$B$5,"ja","nein")</f>
        <v>nein</v>
      </c>
      <c r="H17510" s="21" t="s">
        <v>37</v>
      </c>
      <c r="I17510" s="29" t="n">
        <f aca="false">INDEX(Einstellungen!$B$27:$B$50,13)</f>
        <v>1.2</v>
      </c>
      <c r="J17510" s="29" t="n">
        <f aca="false">F17510*I17510</f>
        <v>42.874986</v>
      </c>
    </row>
    <row r="17511" customFormat="false" ht="15" hidden="false" customHeight="false" outlineLevel="0" collapsed="false">
      <c r="A17511" s="28" t="n">
        <v>46310</v>
      </c>
      <c r="B17511" s="21" t="s">
        <v>125</v>
      </c>
      <c r="C17511" s="21" t="s">
        <v>136</v>
      </c>
      <c r="D17511" s="29" t="n">
        <v>95.73</v>
      </c>
      <c r="E17511" s="29" t="n">
        <f aca="false">D17511/10</f>
        <v>9.573</v>
      </c>
      <c r="F17511" s="29" t="n">
        <f aca="false">(E17511+Einstellungen!$B$20)*(1+Einstellungen!$B$10)</f>
        <v>33.59251</v>
      </c>
      <c r="G17511" s="21" t="str">
        <f aca="false">IF(F17511&lt;Einstellungen!$B$5,"ja","nein")</f>
        <v>nein</v>
      </c>
      <c r="H17511" s="21" t="s">
        <v>37</v>
      </c>
      <c r="I17511" s="29" t="n">
        <f aca="false">INDEX(Einstellungen!$B$27:$B$50,14)</f>
        <v>1.15</v>
      </c>
      <c r="J17511" s="29" t="n">
        <f aca="false">F17511*I17511</f>
        <v>38.6313865</v>
      </c>
    </row>
    <row r="17512" customFormat="false" ht="15" hidden="false" customHeight="false" outlineLevel="0" collapsed="false">
      <c r="A17512" s="28" t="n">
        <v>46310</v>
      </c>
      <c r="B17512" s="21" t="s">
        <v>126</v>
      </c>
      <c r="C17512" s="21" t="s">
        <v>136</v>
      </c>
      <c r="D17512" s="29" t="n">
        <v>100.635</v>
      </c>
      <c r="E17512" s="29" t="n">
        <f aca="false">D17512/10</f>
        <v>10.0635</v>
      </c>
      <c r="F17512" s="29" t="n">
        <f aca="false">(E17512+Einstellungen!$B$20)*(1+Einstellungen!$B$10)</f>
        <v>34.176205</v>
      </c>
      <c r="G17512" s="21" t="str">
        <f aca="false">IF(F17512&lt;Einstellungen!$B$5,"ja","nein")</f>
        <v>nein</v>
      </c>
      <c r="H17512" s="21" t="s">
        <v>37</v>
      </c>
      <c r="I17512" s="29" t="n">
        <f aca="false">INDEX(Einstellungen!$B$27:$B$50,15)</f>
        <v>1</v>
      </c>
      <c r="J17512" s="29" t="n">
        <f aca="false">F17512*I17512</f>
        <v>34.176205</v>
      </c>
    </row>
    <row r="17513" customFormat="false" ht="15" hidden="false" customHeight="false" outlineLevel="0" collapsed="false">
      <c r="A17513" s="28" t="n">
        <v>46310</v>
      </c>
      <c r="B17513" s="21" t="s">
        <v>127</v>
      </c>
      <c r="C17513" s="21" t="s">
        <v>136</v>
      </c>
      <c r="D17513" s="29" t="n">
        <v>127.733</v>
      </c>
      <c r="E17513" s="29" t="n">
        <f aca="false">D17513/10</f>
        <v>12.7733</v>
      </c>
      <c r="F17513" s="29" t="n">
        <f aca="false">(E17513+Einstellungen!$B$20)*(1+Einstellungen!$B$10)</f>
        <v>37.400867</v>
      </c>
      <c r="G17513" s="21" t="str">
        <f aca="false">IF(F17513&lt;Einstellungen!$B$5,"ja","nein")</f>
        <v>nein</v>
      </c>
      <c r="H17513" s="21" t="s">
        <v>37</v>
      </c>
      <c r="I17513" s="29" t="n">
        <f aca="false">INDEX(Einstellungen!$B$27:$B$50,16)</f>
        <v>0.95</v>
      </c>
      <c r="J17513" s="29" t="n">
        <f aca="false">F17513*I17513</f>
        <v>35.53082365</v>
      </c>
    </row>
    <row r="17514" customFormat="false" ht="15" hidden="false" customHeight="false" outlineLevel="0" collapsed="false">
      <c r="A17514" s="28" t="n">
        <v>46310</v>
      </c>
      <c r="B17514" s="21" t="s">
        <v>128</v>
      </c>
      <c r="C17514" s="21" t="s">
        <v>136</v>
      </c>
      <c r="D17514" s="29" t="n">
        <v>174.593</v>
      </c>
      <c r="E17514" s="29" t="n">
        <f aca="false">D17514/10</f>
        <v>17.4593</v>
      </c>
      <c r="F17514" s="29" t="n">
        <f aca="false">(E17514+Einstellungen!$B$20)*(1+Einstellungen!$B$10)</f>
        <v>42.977207</v>
      </c>
      <c r="G17514" s="21" t="str">
        <f aca="false">IF(F17514&lt;Einstellungen!$B$5,"ja","nein")</f>
        <v>nein</v>
      </c>
      <c r="H17514" s="21" t="s">
        <v>37</v>
      </c>
      <c r="I17514" s="29" t="n">
        <f aca="false">INDEX(Einstellungen!$B$27:$B$50,17)</f>
        <v>0.95</v>
      </c>
      <c r="J17514" s="29" t="n">
        <f aca="false">F17514*I17514</f>
        <v>40.82834665</v>
      </c>
    </row>
    <row r="17515" customFormat="false" ht="15" hidden="false" customHeight="false" outlineLevel="0" collapsed="false">
      <c r="A17515" s="28" t="n">
        <v>46310</v>
      </c>
      <c r="B17515" s="21" t="s">
        <v>129</v>
      </c>
      <c r="C17515" s="21" t="s">
        <v>136</v>
      </c>
      <c r="D17515" s="29" t="n">
        <v>223.498</v>
      </c>
      <c r="E17515" s="29" t="n">
        <f aca="false">D17515/10</f>
        <v>22.3498</v>
      </c>
      <c r="F17515" s="29" t="n">
        <f aca="false">(E17515+Einstellungen!$B$20)*(1+Einstellungen!$B$10)</f>
        <v>48.796902</v>
      </c>
      <c r="G17515" s="21" t="str">
        <f aca="false">IF(F17515&lt;Einstellungen!$B$5,"ja","nein")</f>
        <v>nein</v>
      </c>
      <c r="H17515" s="21" t="s">
        <v>37</v>
      </c>
      <c r="I17515" s="29" t="n">
        <f aca="false">INDEX(Einstellungen!$B$27:$B$50,18)</f>
        <v>1.1</v>
      </c>
      <c r="J17515" s="29" t="n">
        <f aca="false">F17515*I17515</f>
        <v>53.6765922</v>
      </c>
    </row>
    <row r="17516" customFormat="false" ht="15" hidden="false" customHeight="false" outlineLevel="0" collapsed="false">
      <c r="A17516" s="28" t="n">
        <v>46310</v>
      </c>
      <c r="B17516" s="21" t="s">
        <v>130</v>
      </c>
      <c r="C17516" s="21" t="s">
        <v>136</v>
      </c>
      <c r="D17516" s="29" t="n">
        <v>245.505</v>
      </c>
      <c r="E17516" s="29" t="n">
        <f aca="false">D17516/10</f>
        <v>24.5505</v>
      </c>
      <c r="F17516" s="29" t="n">
        <f aca="false">(E17516+Einstellungen!$B$20)*(1+Einstellungen!$B$10)</f>
        <v>51.415735</v>
      </c>
      <c r="G17516" s="21" t="str">
        <f aca="false">IF(F17516&lt;Einstellungen!$B$5,"ja","nein")</f>
        <v>nein</v>
      </c>
      <c r="H17516" s="21" t="s">
        <v>37</v>
      </c>
      <c r="I17516" s="29" t="n">
        <f aca="false">INDEX(Einstellungen!$B$27:$B$50,19)</f>
        <v>1.35</v>
      </c>
      <c r="J17516" s="29" t="n">
        <f aca="false">F17516*I17516</f>
        <v>69.41124225</v>
      </c>
    </row>
    <row r="17517" customFormat="false" ht="15" hidden="false" customHeight="false" outlineLevel="0" collapsed="false">
      <c r="A17517" s="28" t="n">
        <v>46310</v>
      </c>
      <c r="B17517" s="21" t="s">
        <v>131</v>
      </c>
      <c r="C17517" s="21" t="s">
        <v>136</v>
      </c>
      <c r="D17517" s="29" t="n">
        <v>261.447</v>
      </c>
      <c r="E17517" s="29" t="n">
        <f aca="false">D17517/10</f>
        <v>26.1447</v>
      </c>
      <c r="F17517" s="29" t="n">
        <f aca="false">(E17517+Einstellungen!$B$20)*(1+Einstellungen!$B$10)</f>
        <v>53.312833</v>
      </c>
      <c r="G17517" s="21" t="str">
        <f aca="false">IF(F17517&lt;Einstellungen!$B$5,"ja","nein")</f>
        <v>nein</v>
      </c>
      <c r="H17517" s="21" t="s">
        <v>37</v>
      </c>
      <c r="I17517" s="29" t="n">
        <f aca="false">INDEX(Einstellungen!$B$27:$B$50,20)</f>
        <v>1.45</v>
      </c>
      <c r="J17517" s="29" t="n">
        <f aca="false">F17517*I17517</f>
        <v>77.30360785</v>
      </c>
    </row>
    <row r="17518" customFormat="false" ht="15" hidden="false" customHeight="false" outlineLevel="0" collapsed="false">
      <c r="A17518" s="28" t="n">
        <v>46310</v>
      </c>
      <c r="B17518" s="21" t="s">
        <v>132</v>
      </c>
      <c r="C17518" s="21" t="s">
        <v>136</v>
      </c>
      <c r="D17518" s="29" t="n">
        <v>231.602</v>
      </c>
      <c r="E17518" s="29" t="n">
        <f aca="false">D17518/10</f>
        <v>23.1602</v>
      </c>
      <c r="F17518" s="29" t="n">
        <f aca="false">(E17518+Einstellungen!$B$20)*(1+Einstellungen!$B$10)</f>
        <v>49.761278</v>
      </c>
      <c r="G17518" s="21" t="str">
        <f aca="false">IF(F17518&lt;Einstellungen!$B$5,"ja","nein")</f>
        <v>nein</v>
      </c>
      <c r="H17518" s="21" t="s">
        <v>37</v>
      </c>
      <c r="I17518" s="29" t="n">
        <f aca="false">INDEX(Einstellungen!$B$27:$B$50,21)</f>
        <v>1.4</v>
      </c>
      <c r="J17518" s="29" t="n">
        <f aca="false">F17518*I17518</f>
        <v>69.6657892</v>
      </c>
    </row>
    <row r="17519" customFormat="false" ht="15" hidden="false" customHeight="false" outlineLevel="0" collapsed="false">
      <c r="A17519" s="28" t="n">
        <v>46310</v>
      </c>
      <c r="B17519" s="21" t="s">
        <v>133</v>
      </c>
      <c r="C17519" s="21" t="s">
        <v>136</v>
      </c>
      <c r="D17519" s="29" t="n">
        <v>208.315</v>
      </c>
      <c r="E17519" s="29" t="n">
        <f aca="false">D17519/10</f>
        <v>20.8315</v>
      </c>
      <c r="F17519" s="29" t="n">
        <f aca="false">(E17519+Einstellungen!$B$20)*(1+Einstellungen!$B$10)</f>
        <v>46.990125</v>
      </c>
      <c r="G17519" s="21" t="str">
        <f aca="false">IF(F17519&lt;Einstellungen!$B$5,"ja","nein")</f>
        <v>nein</v>
      </c>
      <c r="H17519" s="21" t="s">
        <v>37</v>
      </c>
      <c r="I17519" s="29" t="n">
        <f aca="false">INDEX(Einstellungen!$B$27:$B$50,22)</f>
        <v>1.25</v>
      </c>
      <c r="J17519" s="29" t="n">
        <f aca="false">F17519*I17519</f>
        <v>58.73765625</v>
      </c>
    </row>
    <row r="17520" customFormat="false" ht="15" hidden="false" customHeight="false" outlineLevel="0" collapsed="false">
      <c r="A17520" s="28" t="n">
        <v>46310</v>
      </c>
      <c r="B17520" s="21" t="s">
        <v>134</v>
      </c>
      <c r="C17520" s="21" t="s">
        <v>136</v>
      </c>
      <c r="D17520" s="29" t="n">
        <v>200.812</v>
      </c>
      <c r="E17520" s="29" t="n">
        <f aca="false">D17520/10</f>
        <v>20.0812</v>
      </c>
      <c r="F17520" s="29" t="n">
        <f aca="false">(E17520+Einstellungen!$B$20)*(1+Einstellungen!$B$10)</f>
        <v>46.097268</v>
      </c>
      <c r="G17520" s="21" t="str">
        <f aca="false">IF(F17520&lt;Einstellungen!$B$5,"ja","nein")</f>
        <v>nein</v>
      </c>
      <c r="H17520" s="21" t="s">
        <v>37</v>
      </c>
      <c r="I17520" s="29" t="n">
        <f aca="false">INDEX(Einstellungen!$B$27:$B$50,23)</f>
        <v>1.05</v>
      </c>
      <c r="J17520" s="29" t="n">
        <f aca="false">F17520*I17520</f>
        <v>48.4021314</v>
      </c>
    </row>
    <row r="17521" customFormat="false" ht="15" hidden="false" customHeight="false" outlineLevel="0" collapsed="false">
      <c r="A17521" s="28" t="n">
        <v>46310</v>
      </c>
      <c r="B17521" s="21" t="s">
        <v>135</v>
      </c>
      <c r="C17521" s="21" t="s">
        <v>136</v>
      </c>
      <c r="D17521" s="29" t="n">
        <v>190.637</v>
      </c>
      <c r="E17521" s="29" t="n">
        <f aca="false">D17521/10</f>
        <v>19.0637</v>
      </c>
      <c r="F17521" s="29" t="n">
        <f aca="false">(E17521+Einstellungen!$B$20)*(1+Einstellungen!$B$10)</f>
        <v>44.886443</v>
      </c>
      <c r="G17521" s="21" t="str">
        <f aca="false">IF(F17521&lt;Einstellungen!$B$5,"ja","nein")</f>
        <v>nein</v>
      </c>
      <c r="H17521" s="21" t="s">
        <v>37</v>
      </c>
      <c r="I17521" s="29" t="n">
        <f aca="false">INDEX(Einstellungen!$B$27:$B$50,24)</f>
        <v>0.8</v>
      </c>
      <c r="J17521" s="29" t="n">
        <f aca="false">F17521*I17521</f>
        <v>35.9091544</v>
      </c>
    </row>
  </sheetData>
  <autoFilter ref="A1:J17521"/>
  <conditionalFormatting sqref="G2:G17521">
    <cfRule type="cellIs" priority="2" operator="equal" aboveAverage="0" equalAverage="0" bottom="0" percent="0" rank="0" text="" dxfId="0">
      <formula>"ja"</formula>
    </cfRule>
    <cfRule type="cellIs" priority="3" operator="equal" aboveAverage="0" equalAverage="0" bottom="0" percent="0" rank="0" text="" dxfId="1">
      <formula>"nein"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2026-10-16T05:41:38Z</dcterms:created>
  <dc:creator>openpyxl</dc:creator>
  <dc:description/>
  <dc:language>en-US</dc:language>
  <cp:lastModifiedBy/>
  <dcterms:modified xsi:type="dcterms:W3CDTF">2026-10-16T05:41:52Z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